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universidadmag-my.sharepoint.com/personal/yperez_unimagdalena_edu_co/Documents/Unimagdalena/Disco C/MEJORAMIENTO_CONTINUO/Trabajo en Casa Unimag/Transparencia y acceso a la información/Contratación/2025/"/>
    </mc:Choice>
  </mc:AlternateContent>
  <xr:revisionPtr revIDLastSave="0" documentId="8_{85E401DD-93CF-4492-B563-9C4AC7F8EF03}" xr6:coauthVersionLast="47" xr6:coauthVersionMax="47" xr10:uidLastSave="{00000000-0000-0000-0000-000000000000}"/>
  <bookViews>
    <workbookView xWindow="-120" yWindow="-120" windowWidth="29040" windowHeight="15840" activeTab="1" xr2:uid="{00000000-000D-0000-FFFF-FFFF00000000}"/>
  </bookViews>
  <sheets>
    <sheet name="DENOMINACION" sheetId="2" r:id="rId1"/>
    <sheet name="1.CPF" sheetId="9" r:id="rId2"/>
    <sheet name="2.CREO" sheetId="10" r:id="rId3"/>
    <sheet name="3.DAD" sheetId="16" r:id="rId4"/>
    <sheet name="4.FCB" sheetId="3" r:id="rId5"/>
    <sheet name="5.FCE" sheetId="11" r:id="rId6"/>
    <sheet name="6.FCS" sheetId="12" r:id="rId7"/>
    <sheet name="7.FEE" sheetId="1" r:id="rId8"/>
    <sheet name="8.FHU" sheetId="13" r:id="rId9"/>
    <sheet name="9.FIN" sheetId="6" r:id="rId10"/>
    <sheet name="10.VAC" sheetId="8" r:id="rId11"/>
    <sheet name="11.VAD.ADM" sheetId="7" r:id="rId12"/>
    <sheet name="12.VAD.CONT" sheetId="14" r:id="rId13"/>
    <sheet name="13.VEX" sheetId="5" r:id="rId14"/>
    <sheet name="14.VIN" sheetId="4" r:id="rId15"/>
  </sheets>
  <externalReferences>
    <externalReference r:id="rId16"/>
    <externalReference r:id="rId17"/>
  </externalReferences>
  <definedNames>
    <definedName name="_xlnm._FilterDatabase" localSheetId="1" hidden="1">'1.CPF'!$A$7:$BM$42</definedName>
    <definedName name="_xlnm._FilterDatabase" localSheetId="10" hidden="1">'10.VAC'!$A$7:$BV$7</definedName>
    <definedName name="_xlnm._FilterDatabase" localSheetId="11" hidden="1">'11.VAD.ADM'!$B$7:$BV$109</definedName>
    <definedName name="_xlnm._FilterDatabase" localSheetId="12" hidden="1">'12.VAD.CONT'!$A$7:$BV$1443</definedName>
    <definedName name="_xlnm._FilterDatabase" localSheetId="13" hidden="1">'13.VEX'!$A$7:$BW$1269</definedName>
    <definedName name="_xlnm._FilterDatabase" localSheetId="14" hidden="1">'14.VIN'!$A$7:$BV$514</definedName>
    <definedName name="_xlnm._FilterDatabase" localSheetId="2" hidden="1">'2.CREO'!$A$7:$BV$118</definedName>
    <definedName name="_xlnm._FilterDatabase" localSheetId="3" hidden="1">'3.DAD'!$A$7:$BS$348</definedName>
    <definedName name="_xlnm._FilterDatabase" localSheetId="4" hidden="1">'4.FCB'!$A$7:$BV$7</definedName>
    <definedName name="_xlnm._FilterDatabase" localSheetId="5" hidden="1">'5.FCE'!$A$7:$BE$57</definedName>
    <definedName name="_xlnm._FilterDatabase" localSheetId="6" hidden="1">'6.FCS'!$A$7:$BV$30</definedName>
    <definedName name="_xlnm._FilterDatabase" localSheetId="7" hidden="1">'7.FEE'!$A$7:$BV$52</definedName>
    <definedName name="_xlnm._FilterDatabase" localSheetId="8" hidden="1">'8.FHU'!$A$7:$BV$30</definedName>
    <definedName name="_xlnm._FilterDatabase" localSheetId="9" hidden="1">'9.FIN'!$A$7:$BV$28</definedName>
    <definedName name="cortea" localSheetId="12">[1]Datos!$C$2:$C$14</definedName>
    <definedName name="cortea" localSheetId="14">[1]Datos!$C$2:$C$14</definedName>
    <definedName name="cortea" localSheetId="5">[1]Datos!$C$2:$C$14</definedName>
    <definedName name="cortea" localSheetId="6">[1]Datos!$C$2:$C$14</definedName>
    <definedName name="cortea" localSheetId="9">[1]Datos!$C$2:$C$14</definedName>
    <definedName name="cortea">[2]Datos!$C$2:$C$14</definedName>
    <definedName name="Delegatarios" localSheetId="12">[1]Datos!$B$2:$B$17</definedName>
    <definedName name="Delegatarios" localSheetId="14">[1]Datos!$B$2:$B$17</definedName>
    <definedName name="Delegatarios" localSheetId="5">[1]Datos!$B$2:$B$17</definedName>
    <definedName name="Delegatarios" localSheetId="6">[1]Datos!$B$2:$B$17</definedName>
    <definedName name="Delegatarios" localSheetId="9">[1]Datos!$B$2:$B$17</definedName>
    <definedName name="Delegatarios">[2]Datos!$B$2:$B$17</definedName>
    <definedName name="modalidad" localSheetId="12">[1]Datos!$E$2:$E$9</definedName>
    <definedName name="modalidad" localSheetId="14">[1]Datos!$E$2:$E$9</definedName>
    <definedName name="modalidad" localSheetId="5">[1]Datos!$E$2:$E$9</definedName>
    <definedName name="modalidad" localSheetId="6">[1]Datos!$E$2:$E$9</definedName>
    <definedName name="modalidad" localSheetId="9">[1]Datos!$E$2:$E$9</definedName>
    <definedName name="modalidad">[2]Datos!$E$2:$E$9</definedName>
    <definedName name="rubro" localSheetId="12">[1]Datos!$D$2:$D$6</definedName>
    <definedName name="rubro" localSheetId="14">[1]Datos!$D$2:$D$6</definedName>
    <definedName name="rubro" localSheetId="5">[1]Datos!$D$2:$D$6</definedName>
    <definedName name="rubro" localSheetId="6">[1]Datos!$D$2:$D$6</definedName>
    <definedName name="rubro" localSheetId="9">[1]Datos!$D$2:$D$6</definedName>
    <definedName name="rubro">[2]Datos!$D$2:$D$6</definedName>
    <definedName name="tipologia" localSheetId="12">[1]Datos!$F$2:$F$10</definedName>
    <definedName name="tipologia" localSheetId="14">[1]Datos!$F$2:$F$10</definedName>
    <definedName name="tipologia" localSheetId="5">[1]Datos!$F$2:$F$10</definedName>
    <definedName name="tipologia" localSheetId="6">[1]Datos!$F$2:$F$10</definedName>
    <definedName name="tipologia" localSheetId="9">[1]Datos!$F$2:$F$10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46" i="16" l="1"/>
  <c r="AB347" i="16"/>
  <c r="K5" i="16" l="1"/>
  <c r="AB8" i="16"/>
  <c r="AG8" i="16"/>
  <c r="AP8" i="16"/>
  <c r="AQ8" i="16"/>
  <c r="AY8" i="16" s="1"/>
  <c r="AB9" i="16"/>
  <c r="AG9" i="16"/>
  <c r="AP9" i="16"/>
  <c r="AQ9" i="16"/>
  <c r="AX9" i="16" s="1"/>
  <c r="AB10" i="16"/>
  <c r="AG10" i="16"/>
  <c r="AP10" i="16"/>
  <c r="AQ10" i="16"/>
  <c r="AX10" i="16" s="1"/>
  <c r="AB11" i="16"/>
  <c r="AG11" i="16"/>
  <c r="AP11" i="16"/>
  <c r="AQ11" i="16"/>
  <c r="AX11" i="16" s="1"/>
  <c r="AB12" i="16"/>
  <c r="AG12" i="16"/>
  <c r="AP12" i="16"/>
  <c r="AQ12" i="16"/>
  <c r="AX12" i="16" s="1"/>
  <c r="AB13" i="16"/>
  <c r="AG13" i="16"/>
  <c r="AP13" i="16"/>
  <c r="AQ13" i="16"/>
  <c r="AX13" i="16" s="1"/>
  <c r="AB14" i="16"/>
  <c r="AG14" i="16"/>
  <c r="AP14" i="16"/>
  <c r="AQ14" i="16"/>
  <c r="AX14" i="16" s="1"/>
  <c r="AB15" i="16"/>
  <c r="AG15" i="16"/>
  <c r="AP15" i="16"/>
  <c r="AQ15" i="16"/>
  <c r="AX15" i="16" s="1"/>
  <c r="AB16" i="16"/>
  <c r="AG16" i="16"/>
  <c r="AP16" i="16"/>
  <c r="AQ16" i="16"/>
  <c r="AX16" i="16" s="1"/>
  <c r="AB17" i="16"/>
  <c r="AG17" i="16"/>
  <c r="AP17" i="16"/>
  <c r="AQ17" i="16"/>
  <c r="AY17" i="16" s="1"/>
  <c r="AB18" i="16"/>
  <c r="AG18" i="16"/>
  <c r="AP18" i="16"/>
  <c r="AQ18" i="16"/>
  <c r="AX18" i="16" s="1"/>
  <c r="AB19" i="16"/>
  <c r="AG19" i="16"/>
  <c r="AP19" i="16"/>
  <c r="AQ19" i="16"/>
  <c r="AX19" i="16" s="1"/>
  <c r="AB20" i="16"/>
  <c r="AG20" i="16"/>
  <c r="AP20" i="16"/>
  <c r="AQ20" i="16"/>
  <c r="AX20" i="16" s="1"/>
  <c r="AB21" i="16"/>
  <c r="AG21" i="16"/>
  <c r="AP21" i="16"/>
  <c r="AQ21" i="16"/>
  <c r="AX21" i="16" s="1"/>
  <c r="AB22" i="16"/>
  <c r="AG22" i="16"/>
  <c r="AP22" i="16"/>
  <c r="AQ22" i="16"/>
  <c r="AX22" i="16" s="1"/>
  <c r="AB23" i="16"/>
  <c r="AG23" i="16"/>
  <c r="AP23" i="16"/>
  <c r="AQ23" i="16"/>
  <c r="AY23" i="16" s="1"/>
  <c r="AB24" i="16"/>
  <c r="AG24" i="16"/>
  <c r="AP24" i="16"/>
  <c r="AQ24" i="16"/>
  <c r="AX24" i="16" s="1"/>
  <c r="AB25" i="16"/>
  <c r="AG25" i="16"/>
  <c r="AP25" i="16"/>
  <c r="AQ25" i="16"/>
  <c r="AX25" i="16" s="1"/>
  <c r="AB26" i="16"/>
  <c r="AG26" i="16"/>
  <c r="AP26" i="16"/>
  <c r="AQ26" i="16"/>
  <c r="AX26" i="16" s="1"/>
  <c r="AB27" i="16"/>
  <c r="AG27" i="16"/>
  <c r="AP27" i="16"/>
  <c r="AQ27" i="16"/>
  <c r="AX27" i="16" s="1"/>
  <c r="AB28" i="16"/>
  <c r="AG28" i="16"/>
  <c r="AP28" i="16"/>
  <c r="AQ28" i="16"/>
  <c r="AX28" i="16" s="1"/>
  <c r="AB29" i="16"/>
  <c r="AG29" i="16"/>
  <c r="AP29" i="16"/>
  <c r="AQ29" i="16"/>
  <c r="AY29" i="16" s="1"/>
  <c r="AB30" i="16"/>
  <c r="AG30" i="16"/>
  <c r="AP30" i="16"/>
  <c r="AQ30" i="16"/>
  <c r="AX30" i="16" s="1"/>
  <c r="AB31" i="16"/>
  <c r="AG31" i="16"/>
  <c r="AP31" i="16"/>
  <c r="AQ31" i="16"/>
  <c r="AX31" i="16" s="1"/>
  <c r="AB32" i="16"/>
  <c r="AG32" i="16"/>
  <c r="AP32" i="16"/>
  <c r="AQ32" i="16"/>
  <c r="AX32" i="16" s="1"/>
  <c r="AB33" i="16"/>
  <c r="AG33" i="16"/>
  <c r="AP33" i="16"/>
  <c r="AQ33" i="16"/>
  <c r="AX33" i="16" s="1"/>
  <c r="AB34" i="16"/>
  <c r="AG34" i="16"/>
  <c r="AP34" i="16"/>
  <c r="AQ34" i="16"/>
  <c r="AX34" i="16" s="1"/>
  <c r="AB35" i="16"/>
  <c r="AG35" i="16"/>
  <c r="AP35" i="16"/>
  <c r="AQ35" i="16"/>
  <c r="AY35" i="16" s="1"/>
  <c r="AB36" i="16"/>
  <c r="AG36" i="16"/>
  <c r="AP36" i="16"/>
  <c r="AQ36" i="16"/>
  <c r="AX36" i="16" s="1"/>
  <c r="AB37" i="16"/>
  <c r="AG37" i="16"/>
  <c r="AP37" i="16"/>
  <c r="AQ37" i="16"/>
  <c r="AX37" i="16" s="1"/>
  <c r="AB38" i="16"/>
  <c r="AG38" i="16"/>
  <c r="AP38" i="16"/>
  <c r="AQ38" i="16"/>
  <c r="AX38" i="16" s="1"/>
  <c r="AB39" i="16"/>
  <c r="AG39" i="16"/>
  <c r="AP39" i="16"/>
  <c r="AQ39" i="16"/>
  <c r="AX39" i="16" s="1"/>
  <c r="AB40" i="16"/>
  <c r="AG40" i="16"/>
  <c r="AP40" i="16"/>
  <c r="AQ40" i="16"/>
  <c r="AX40" i="16" s="1"/>
  <c r="AB41" i="16"/>
  <c r="AG41" i="16"/>
  <c r="AP41" i="16"/>
  <c r="AQ41" i="16"/>
  <c r="AY41" i="16" s="1"/>
  <c r="AB42" i="16"/>
  <c r="AG42" i="16"/>
  <c r="AP42" i="16"/>
  <c r="AQ42" i="16"/>
  <c r="AX42" i="16" s="1"/>
  <c r="AB43" i="16"/>
  <c r="AG43" i="16"/>
  <c r="AP43" i="16"/>
  <c r="AQ43" i="16"/>
  <c r="AX43" i="16" s="1"/>
  <c r="AB44" i="16"/>
  <c r="AG44" i="16"/>
  <c r="AP44" i="16"/>
  <c r="AQ44" i="16"/>
  <c r="AX44" i="16" s="1"/>
  <c r="AB45" i="16"/>
  <c r="AG45" i="16"/>
  <c r="AP45" i="16"/>
  <c r="AQ45" i="16"/>
  <c r="AX45" i="16" s="1"/>
  <c r="AB46" i="16"/>
  <c r="AG46" i="16"/>
  <c r="AP46" i="16"/>
  <c r="AQ46" i="16"/>
  <c r="AX46" i="16" s="1"/>
  <c r="AB47" i="16"/>
  <c r="AG47" i="16"/>
  <c r="AP47" i="16"/>
  <c r="AQ47" i="16"/>
  <c r="AX47" i="16" s="1"/>
  <c r="AB48" i="16"/>
  <c r="AG48" i="16"/>
  <c r="AP48" i="16"/>
  <c r="AQ48" i="16"/>
  <c r="AX48" i="16" s="1"/>
  <c r="AB49" i="16"/>
  <c r="AG49" i="16"/>
  <c r="AP49" i="16"/>
  <c r="AQ49" i="16"/>
  <c r="AX49" i="16" s="1"/>
  <c r="AB50" i="16"/>
  <c r="AG50" i="16"/>
  <c r="AP50" i="16"/>
  <c r="AQ50" i="16"/>
  <c r="AX50" i="16" s="1"/>
  <c r="AB51" i="16"/>
  <c r="AG51" i="16"/>
  <c r="AP51" i="16"/>
  <c r="AQ51" i="16"/>
  <c r="AX51" i="16" s="1"/>
  <c r="AB52" i="16"/>
  <c r="AG52" i="16"/>
  <c r="AP52" i="16"/>
  <c r="AQ52" i="16"/>
  <c r="AX52" i="16" s="1"/>
  <c r="AB53" i="16"/>
  <c r="AG53" i="16"/>
  <c r="AP53" i="16"/>
  <c r="AQ53" i="16"/>
  <c r="AY53" i="16" s="1"/>
  <c r="AB54" i="16"/>
  <c r="AG54" i="16"/>
  <c r="AP54" i="16"/>
  <c r="AQ54" i="16"/>
  <c r="AX54" i="16" s="1"/>
  <c r="AB55" i="16"/>
  <c r="AG55" i="16"/>
  <c r="AP55" i="16"/>
  <c r="AQ55" i="16"/>
  <c r="AX55" i="16" s="1"/>
  <c r="AB56" i="16"/>
  <c r="AG56" i="16"/>
  <c r="AP56" i="16"/>
  <c r="AQ56" i="16"/>
  <c r="AX56" i="16" s="1"/>
  <c r="AB57" i="16"/>
  <c r="AG57" i="16"/>
  <c r="AP57" i="16"/>
  <c r="AQ57" i="16"/>
  <c r="AX57" i="16" s="1"/>
  <c r="AB58" i="16"/>
  <c r="AG58" i="16"/>
  <c r="AP58" i="16"/>
  <c r="AQ58" i="16"/>
  <c r="AX58" i="16" s="1"/>
  <c r="AB59" i="16"/>
  <c r="AG59" i="16"/>
  <c r="AP59" i="16"/>
  <c r="AQ59" i="16"/>
  <c r="AY59" i="16" s="1"/>
  <c r="AB60" i="16"/>
  <c r="AG60" i="16"/>
  <c r="AP60" i="16"/>
  <c r="AQ60" i="16"/>
  <c r="AX60" i="16" s="1"/>
  <c r="AB61" i="16"/>
  <c r="AG61" i="16"/>
  <c r="AP61" i="16"/>
  <c r="AQ61" i="16"/>
  <c r="AX61" i="16" s="1"/>
  <c r="AB62" i="16"/>
  <c r="AG62" i="16"/>
  <c r="AP62" i="16"/>
  <c r="AQ62" i="16"/>
  <c r="AX62" i="16" s="1"/>
  <c r="AB63" i="16"/>
  <c r="AG63" i="16"/>
  <c r="AP63" i="16"/>
  <c r="AQ63" i="16"/>
  <c r="AX63" i="16" s="1"/>
  <c r="AB64" i="16"/>
  <c r="AG64" i="16"/>
  <c r="AP64" i="16"/>
  <c r="AQ64" i="16"/>
  <c r="AX64" i="16" s="1"/>
  <c r="AB65" i="16"/>
  <c r="AG65" i="16"/>
  <c r="AP65" i="16"/>
  <c r="AQ65" i="16"/>
  <c r="AY65" i="16" s="1"/>
  <c r="AB66" i="16"/>
  <c r="AG66" i="16"/>
  <c r="AP66" i="16"/>
  <c r="AQ66" i="16"/>
  <c r="AX66" i="16" s="1"/>
  <c r="AB67" i="16"/>
  <c r="AG67" i="16"/>
  <c r="AP67" i="16"/>
  <c r="AQ67" i="16"/>
  <c r="AX67" i="16" s="1"/>
  <c r="AB68" i="16"/>
  <c r="AG68" i="16"/>
  <c r="AP68" i="16"/>
  <c r="AQ68" i="16"/>
  <c r="AX68" i="16" s="1"/>
  <c r="AB69" i="16"/>
  <c r="AG69" i="16"/>
  <c r="AP69" i="16"/>
  <c r="AQ69" i="16"/>
  <c r="AX69" i="16" s="1"/>
  <c r="AB70" i="16"/>
  <c r="AG70" i="16"/>
  <c r="AP70" i="16"/>
  <c r="AQ70" i="16"/>
  <c r="AX70" i="16" s="1"/>
  <c r="AB71" i="16"/>
  <c r="AG71" i="16"/>
  <c r="AP71" i="16"/>
  <c r="AQ71" i="16"/>
  <c r="AY71" i="16" s="1"/>
  <c r="AB72" i="16"/>
  <c r="AG72" i="16"/>
  <c r="AP72" i="16"/>
  <c r="AQ72" i="16"/>
  <c r="AX72" i="16" s="1"/>
  <c r="AB73" i="16"/>
  <c r="AG73" i="16"/>
  <c r="AP73" i="16"/>
  <c r="AQ73" i="16"/>
  <c r="AX73" i="16" s="1"/>
  <c r="AB74" i="16"/>
  <c r="AG74" i="16"/>
  <c r="AP74" i="16"/>
  <c r="AQ74" i="16"/>
  <c r="AX74" i="16" s="1"/>
  <c r="AB75" i="16"/>
  <c r="AG75" i="16"/>
  <c r="AP75" i="16"/>
  <c r="AQ75" i="16"/>
  <c r="AX75" i="16" s="1"/>
  <c r="AB76" i="16"/>
  <c r="AG76" i="16"/>
  <c r="AP76" i="16"/>
  <c r="AQ76" i="16"/>
  <c r="AX76" i="16" s="1"/>
  <c r="AB77" i="16"/>
  <c r="AG77" i="16"/>
  <c r="AP77" i="16"/>
  <c r="AQ77" i="16"/>
  <c r="AY77" i="16" s="1"/>
  <c r="AB78" i="16"/>
  <c r="AG78" i="16"/>
  <c r="AP78" i="16"/>
  <c r="AQ78" i="16"/>
  <c r="AX78" i="16" s="1"/>
  <c r="AB79" i="16"/>
  <c r="AG79" i="16"/>
  <c r="AP79" i="16"/>
  <c r="AQ79" i="16"/>
  <c r="AX79" i="16" s="1"/>
  <c r="AB80" i="16"/>
  <c r="AG80" i="16"/>
  <c r="AP80" i="16"/>
  <c r="AQ80" i="16"/>
  <c r="AX80" i="16" s="1"/>
  <c r="AB81" i="16"/>
  <c r="AG81" i="16"/>
  <c r="AP81" i="16"/>
  <c r="AQ81" i="16"/>
  <c r="AX81" i="16" s="1"/>
  <c r="AB82" i="16"/>
  <c r="AG82" i="16"/>
  <c r="AP82" i="16"/>
  <c r="AQ82" i="16"/>
  <c r="AX82" i="16" s="1"/>
  <c r="AB83" i="16"/>
  <c r="AG83" i="16"/>
  <c r="AP83" i="16"/>
  <c r="AQ83" i="16"/>
  <c r="AY83" i="16" s="1"/>
  <c r="AB84" i="16"/>
  <c r="AG84" i="16"/>
  <c r="AP84" i="16"/>
  <c r="AQ84" i="16"/>
  <c r="AX84" i="16" s="1"/>
  <c r="AB85" i="16"/>
  <c r="AG85" i="16"/>
  <c r="AP85" i="16"/>
  <c r="AQ85" i="16"/>
  <c r="AX85" i="16" s="1"/>
  <c r="AB86" i="16"/>
  <c r="AG86" i="16"/>
  <c r="AP86" i="16"/>
  <c r="AQ86" i="16"/>
  <c r="AX86" i="16" s="1"/>
  <c r="AB87" i="16"/>
  <c r="AG87" i="16"/>
  <c r="AP87" i="16"/>
  <c r="AQ87" i="16"/>
  <c r="AX87" i="16" s="1"/>
  <c r="AB88" i="16"/>
  <c r="AG88" i="16"/>
  <c r="AP88" i="16"/>
  <c r="AQ88" i="16"/>
  <c r="AX88" i="16" s="1"/>
  <c r="AB89" i="16"/>
  <c r="AG89" i="16"/>
  <c r="AP89" i="16"/>
  <c r="AQ89" i="16"/>
  <c r="AY89" i="16" s="1"/>
  <c r="AB90" i="16"/>
  <c r="AG90" i="16"/>
  <c r="AP90" i="16"/>
  <c r="AQ90" i="16"/>
  <c r="AX90" i="16" s="1"/>
  <c r="AB91" i="16"/>
  <c r="AG91" i="16"/>
  <c r="AP91" i="16"/>
  <c r="AQ91" i="16"/>
  <c r="AX91" i="16" s="1"/>
  <c r="AB92" i="16"/>
  <c r="AG92" i="16"/>
  <c r="AP92" i="16"/>
  <c r="AQ92" i="16"/>
  <c r="AX92" i="16" s="1"/>
  <c r="AB93" i="16"/>
  <c r="AG93" i="16"/>
  <c r="AP93" i="16"/>
  <c r="AQ93" i="16"/>
  <c r="AX93" i="16" s="1"/>
  <c r="AB94" i="16"/>
  <c r="AG94" i="16"/>
  <c r="AP94" i="16"/>
  <c r="AQ94" i="16"/>
  <c r="AX94" i="16" s="1"/>
  <c r="AB95" i="16"/>
  <c r="AG95" i="16"/>
  <c r="AP95" i="16"/>
  <c r="AQ95" i="16"/>
  <c r="AY95" i="16" s="1"/>
  <c r="AB96" i="16"/>
  <c r="AG96" i="16"/>
  <c r="AP96" i="16"/>
  <c r="AQ96" i="16"/>
  <c r="AX96" i="16" s="1"/>
  <c r="AB97" i="16"/>
  <c r="AG97" i="16"/>
  <c r="AP97" i="16"/>
  <c r="AQ97" i="16"/>
  <c r="AX97" i="16" s="1"/>
  <c r="AB98" i="16"/>
  <c r="AG98" i="16"/>
  <c r="AP98" i="16"/>
  <c r="AQ98" i="16"/>
  <c r="AX98" i="16" s="1"/>
  <c r="AB99" i="16"/>
  <c r="AG99" i="16"/>
  <c r="AP99" i="16"/>
  <c r="AQ99" i="16"/>
  <c r="AX99" i="16" s="1"/>
  <c r="AB100" i="16"/>
  <c r="AG100" i="16"/>
  <c r="AP100" i="16"/>
  <c r="AQ100" i="16"/>
  <c r="AX100" i="16" s="1"/>
  <c r="AB101" i="16"/>
  <c r="AG101" i="16"/>
  <c r="AP101" i="16"/>
  <c r="AQ101" i="16"/>
  <c r="AY101" i="16" s="1"/>
  <c r="AB102" i="16"/>
  <c r="AG102" i="16"/>
  <c r="AP102" i="16"/>
  <c r="AQ102" i="16"/>
  <c r="AX102" i="16" s="1"/>
  <c r="AB103" i="16"/>
  <c r="AG103" i="16"/>
  <c r="AP103" i="16"/>
  <c r="AQ103" i="16"/>
  <c r="AX103" i="16" s="1"/>
  <c r="AB104" i="16"/>
  <c r="AG104" i="16"/>
  <c r="AP104" i="16"/>
  <c r="AQ104" i="16"/>
  <c r="AX104" i="16" s="1"/>
  <c r="AB105" i="16"/>
  <c r="AG105" i="16"/>
  <c r="AP105" i="16"/>
  <c r="AQ105" i="16"/>
  <c r="AX105" i="16" s="1"/>
  <c r="AB106" i="16"/>
  <c r="AG106" i="16"/>
  <c r="AP106" i="16"/>
  <c r="AQ106" i="16"/>
  <c r="AX106" i="16" s="1"/>
  <c r="AB107" i="16"/>
  <c r="AG107" i="16"/>
  <c r="AP107" i="16"/>
  <c r="AQ107" i="16"/>
  <c r="AY107" i="16" s="1"/>
  <c r="AB108" i="16"/>
  <c r="AG108" i="16"/>
  <c r="AP108" i="16"/>
  <c r="AQ108" i="16"/>
  <c r="AX108" i="16" s="1"/>
  <c r="AB109" i="16"/>
  <c r="AG109" i="16"/>
  <c r="AP109" i="16"/>
  <c r="AQ109" i="16"/>
  <c r="AX109" i="16" s="1"/>
  <c r="AB110" i="16"/>
  <c r="AG110" i="16"/>
  <c r="AP110" i="16"/>
  <c r="AQ110" i="16"/>
  <c r="AX110" i="16" s="1"/>
  <c r="AB111" i="16"/>
  <c r="AG111" i="16"/>
  <c r="AP111" i="16"/>
  <c r="AQ111" i="16"/>
  <c r="AX111" i="16" s="1"/>
  <c r="AB112" i="16"/>
  <c r="AG112" i="16"/>
  <c r="AP112" i="16"/>
  <c r="AQ112" i="16"/>
  <c r="AX112" i="16" s="1"/>
  <c r="AB113" i="16"/>
  <c r="AG113" i="16"/>
  <c r="AP113" i="16"/>
  <c r="AQ113" i="16"/>
  <c r="AY113" i="16" s="1"/>
  <c r="AB114" i="16"/>
  <c r="AG114" i="16"/>
  <c r="AP114" i="16"/>
  <c r="AQ114" i="16"/>
  <c r="AX114" i="16" s="1"/>
  <c r="AB115" i="16"/>
  <c r="AG115" i="16"/>
  <c r="AP115" i="16"/>
  <c r="AQ115" i="16"/>
  <c r="AX115" i="16" s="1"/>
  <c r="AB116" i="16"/>
  <c r="AG116" i="16"/>
  <c r="AP116" i="16"/>
  <c r="AQ116" i="16"/>
  <c r="AX116" i="16" s="1"/>
  <c r="AB117" i="16"/>
  <c r="AG117" i="16"/>
  <c r="AP117" i="16"/>
  <c r="AQ117" i="16"/>
  <c r="AX117" i="16" s="1"/>
  <c r="AB118" i="16"/>
  <c r="AG118" i="16"/>
  <c r="AP118" i="16"/>
  <c r="AQ118" i="16"/>
  <c r="AX118" i="16" s="1"/>
  <c r="AB119" i="16"/>
  <c r="AG119" i="16"/>
  <c r="AP119" i="16"/>
  <c r="AQ119" i="16"/>
  <c r="AY119" i="16" s="1"/>
  <c r="AB120" i="16"/>
  <c r="AG120" i="16"/>
  <c r="AP120" i="16"/>
  <c r="AQ120" i="16"/>
  <c r="AX120" i="16" s="1"/>
  <c r="AB121" i="16"/>
  <c r="AG121" i="16"/>
  <c r="AP121" i="16"/>
  <c r="AQ121" i="16"/>
  <c r="AX121" i="16" s="1"/>
  <c r="AB122" i="16"/>
  <c r="AG122" i="16"/>
  <c r="AP122" i="16"/>
  <c r="AQ122" i="16"/>
  <c r="AX122" i="16" s="1"/>
  <c r="AB123" i="16"/>
  <c r="AG123" i="16"/>
  <c r="AP123" i="16"/>
  <c r="AQ123" i="16"/>
  <c r="AX123" i="16" s="1"/>
  <c r="AB124" i="16"/>
  <c r="AG124" i="16"/>
  <c r="AP124" i="16"/>
  <c r="AQ124" i="16"/>
  <c r="AX124" i="16" s="1"/>
  <c r="AB125" i="16"/>
  <c r="AG125" i="16"/>
  <c r="AP125" i="16"/>
  <c r="AQ125" i="16"/>
  <c r="AY125" i="16" s="1"/>
  <c r="AB126" i="16"/>
  <c r="AG126" i="16"/>
  <c r="AP126" i="16"/>
  <c r="AQ126" i="16"/>
  <c r="AX126" i="16" s="1"/>
  <c r="AB127" i="16"/>
  <c r="AG127" i="16"/>
  <c r="AP127" i="16"/>
  <c r="AQ127" i="16"/>
  <c r="AX127" i="16" s="1"/>
  <c r="AB128" i="16"/>
  <c r="AG128" i="16"/>
  <c r="AP128" i="16"/>
  <c r="AQ128" i="16"/>
  <c r="AX128" i="16" s="1"/>
  <c r="AB129" i="16"/>
  <c r="AG129" i="16"/>
  <c r="AP129" i="16"/>
  <c r="AQ129" i="16"/>
  <c r="AX129" i="16" s="1"/>
  <c r="AB130" i="16"/>
  <c r="AG130" i="16"/>
  <c r="AP130" i="16"/>
  <c r="AQ130" i="16"/>
  <c r="AX130" i="16" s="1"/>
  <c r="AB131" i="16"/>
  <c r="AG131" i="16"/>
  <c r="AP131" i="16"/>
  <c r="AQ131" i="16"/>
  <c r="AX131" i="16" s="1"/>
  <c r="AB132" i="16"/>
  <c r="AG132" i="16"/>
  <c r="AP132" i="16"/>
  <c r="AQ132" i="16"/>
  <c r="AX132" i="16" s="1"/>
  <c r="AB133" i="16"/>
  <c r="AG133" i="16"/>
  <c r="AP133" i="16"/>
  <c r="AQ133" i="16"/>
  <c r="AX133" i="16" s="1"/>
  <c r="AB134" i="16"/>
  <c r="AG134" i="16"/>
  <c r="AP134" i="16"/>
  <c r="AQ134" i="16"/>
  <c r="AX134" i="16" s="1"/>
  <c r="AB135" i="16"/>
  <c r="AG135" i="16"/>
  <c r="AP135" i="16"/>
  <c r="AQ135" i="16"/>
  <c r="AX135" i="16" s="1"/>
  <c r="AB136" i="16"/>
  <c r="AG136" i="16"/>
  <c r="AP136" i="16"/>
  <c r="AQ136" i="16"/>
  <c r="AX136" i="16" s="1"/>
  <c r="AB137" i="16"/>
  <c r="AG137" i="16"/>
  <c r="AP137" i="16"/>
  <c r="AQ137" i="16"/>
  <c r="AY137" i="16" s="1"/>
  <c r="AB138" i="16"/>
  <c r="AG138" i="16"/>
  <c r="AP138" i="16"/>
  <c r="AQ138" i="16"/>
  <c r="AX138" i="16" s="1"/>
  <c r="AB139" i="16"/>
  <c r="AG139" i="16"/>
  <c r="AP139" i="16"/>
  <c r="AQ139" i="16"/>
  <c r="AX139" i="16" s="1"/>
  <c r="AB140" i="16"/>
  <c r="AG140" i="16"/>
  <c r="AP140" i="16"/>
  <c r="AQ140" i="16"/>
  <c r="AX140" i="16" s="1"/>
  <c r="AB141" i="16"/>
  <c r="AG141" i="16"/>
  <c r="AP141" i="16"/>
  <c r="AQ141" i="16"/>
  <c r="AX141" i="16" s="1"/>
  <c r="AB142" i="16"/>
  <c r="AG142" i="16"/>
  <c r="AP142" i="16"/>
  <c r="AQ142" i="16"/>
  <c r="AX142" i="16" s="1"/>
  <c r="AB143" i="16"/>
  <c r="AG143" i="16"/>
  <c r="AP143" i="16"/>
  <c r="AQ143" i="16"/>
  <c r="AY143" i="16" s="1"/>
  <c r="AB144" i="16"/>
  <c r="AG144" i="16"/>
  <c r="AP144" i="16"/>
  <c r="AQ144" i="16"/>
  <c r="AX144" i="16" s="1"/>
  <c r="AB145" i="16"/>
  <c r="AG145" i="16"/>
  <c r="AP145" i="16"/>
  <c r="AQ145" i="16"/>
  <c r="AX145" i="16" s="1"/>
  <c r="AB146" i="16"/>
  <c r="AG146" i="16"/>
  <c r="AP146" i="16"/>
  <c r="AQ146" i="16"/>
  <c r="AX146" i="16" s="1"/>
  <c r="AB147" i="16"/>
  <c r="AG147" i="16"/>
  <c r="AP147" i="16"/>
  <c r="AQ147" i="16"/>
  <c r="AX147" i="16" s="1"/>
  <c r="AB148" i="16"/>
  <c r="AG148" i="16"/>
  <c r="AP148" i="16"/>
  <c r="AQ148" i="16"/>
  <c r="AX148" i="16" s="1"/>
  <c r="AB149" i="16"/>
  <c r="AG149" i="16"/>
  <c r="AP149" i="16"/>
  <c r="AQ149" i="16"/>
  <c r="AY149" i="16" s="1"/>
  <c r="AB150" i="16"/>
  <c r="AG150" i="16"/>
  <c r="AP150" i="16"/>
  <c r="AQ150" i="16"/>
  <c r="AX150" i="16" s="1"/>
  <c r="AB151" i="16"/>
  <c r="AG151" i="16"/>
  <c r="AP151" i="16"/>
  <c r="AQ151" i="16"/>
  <c r="AX151" i="16" s="1"/>
  <c r="AB152" i="16"/>
  <c r="AG152" i="16"/>
  <c r="AP152" i="16"/>
  <c r="AQ152" i="16"/>
  <c r="AX152" i="16" s="1"/>
  <c r="AB153" i="16"/>
  <c r="AG153" i="16"/>
  <c r="AP153" i="16"/>
  <c r="AQ153" i="16"/>
  <c r="AX153" i="16" s="1"/>
  <c r="AB154" i="16"/>
  <c r="AG154" i="16"/>
  <c r="AP154" i="16"/>
  <c r="AQ154" i="16"/>
  <c r="AX154" i="16" s="1"/>
  <c r="AB155" i="16"/>
  <c r="AG155" i="16"/>
  <c r="AP155" i="16"/>
  <c r="AQ155" i="16"/>
  <c r="AY155" i="16" s="1"/>
  <c r="AB156" i="16"/>
  <c r="AG156" i="16"/>
  <c r="AP156" i="16"/>
  <c r="AQ156" i="16"/>
  <c r="AX156" i="16" s="1"/>
  <c r="AB157" i="16"/>
  <c r="AG157" i="16"/>
  <c r="AP157" i="16"/>
  <c r="AQ157" i="16"/>
  <c r="AX157" i="16" s="1"/>
  <c r="AB158" i="16"/>
  <c r="AG158" i="16"/>
  <c r="AP158" i="16"/>
  <c r="AQ158" i="16"/>
  <c r="AX158" i="16" s="1"/>
  <c r="AB159" i="16"/>
  <c r="AG159" i="16"/>
  <c r="AP159" i="16"/>
  <c r="AQ159" i="16"/>
  <c r="AX159" i="16" s="1"/>
  <c r="AB160" i="16"/>
  <c r="AG160" i="16"/>
  <c r="AP160" i="16"/>
  <c r="AQ160" i="16"/>
  <c r="AX160" i="16" s="1"/>
  <c r="AB161" i="16"/>
  <c r="AG161" i="16"/>
  <c r="AP161" i="16"/>
  <c r="AQ161" i="16"/>
  <c r="AY161" i="16" s="1"/>
  <c r="AB162" i="16"/>
  <c r="AG162" i="16"/>
  <c r="AP162" i="16"/>
  <c r="AQ162" i="16"/>
  <c r="AX162" i="16" s="1"/>
  <c r="AB163" i="16"/>
  <c r="AG163" i="16"/>
  <c r="AP163" i="16"/>
  <c r="AQ163" i="16"/>
  <c r="AX163" i="16" s="1"/>
  <c r="AB164" i="16"/>
  <c r="AG164" i="16"/>
  <c r="AP164" i="16"/>
  <c r="AQ164" i="16"/>
  <c r="AX164" i="16" s="1"/>
  <c r="AB165" i="16"/>
  <c r="AG165" i="16"/>
  <c r="AP165" i="16"/>
  <c r="AQ165" i="16"/>
  <c r="AX165" i="16" s="1"/>
  <c r="AB166" i="16"/>
  <c r="AG166" i="16"/>
  <c r="AP166" i="16"/>
  <c r="AQ166" i="16"/>
  <c r="AX166" i="16" s="1"/>
  <c r="AB167" i="16"/>
  <c r="AG167" i="16"/>
  <c r="AP167" i="16"/>
  <c r="AQ167" i="16"/>
  <c r="AX167" i="16" s="1"/>
  <c r="AB168" i="16"/>
  <c r="AG168" i="16"/>
  <c r="AP168" i="16"/>
  <c r="AQ168" i="16"/>
  <c r="AX168" i="16" s="1"/>
  <c r="AB169" i="16"/>
  <c r="AG169" i="16"/>
  <c r="AP169" i="16"/>
  <c r="AQ169" i="16"/>
  <c r="AB170" i="16"/>
  <c r="AG170" i="16"/>
  <c r="AP170" i="16"/>
  <c r="AQ170" i="16"/>
  <c r="AX170" i="16" s="1"/>
  <c r="AB171" i="16"/>
  <c r="AG171" i="16"/>
  <c r="AP171" i="16"/>
  <c r="AQ171" i="16"/>
  <c r="AX171" i="16" s="1"/>
  <c r="AB172" i="16"/>
  <c r="AG172" i="16"/>
  <c r="AP172" i="16"/>
  <c r="AQ172" i="16"/>
  <c r="AB173" i="16"/>
  <c r="AG173" i="16"/>
  <c r="AP173" i="16"/>
  <c r="AQ173" i="16"/>
  <c r="AX173" i="16" s="1"/>
  <c r="AB174" i="16"/>
  <c r="AG174" i="16"/>
  <c r="AP174" i="16"/>
  <c r="AQ174" i="16"/>
  <c r="AX174" i="16" s="1"/>
  <c r="AB175" i="16"/>
  <c r="AG175" i="16"/>
  <c r="AP175" i="16"/>
  <c r="AQ175" i="16"/>
  <c r="AB176" i="16"/>
  <c r="AG176" i="16"/>
  <c r="AP176" i="16"/>
  <c r="AQ176" i="16"/>
  <c r="AX176" i="16" s="1"/>
  <c r="AB177" i="16"/>
  <c r="AG177" i="16"/>
  <c r="AP177" i="16"/>
  <c r="AQ177" i="16"/>
  <c r="AX177" i="16" s="1"/>
  <c r="AB178" i="16"/>
  <c r="AG178" i="16"/>
  <c r="AP178" i="16"/>
  <c r="AQ178" i="16"/>
  <c r="AB179" i="16"/>
  <c r="AG179" i="16"/>
  <c r="AP179" i="16"/>
  <c r="AQ179" i="16"/>
  <c r="AX179" i="16" s="1"/>
  <c r="AB180" i="16"/>
  <c r="AG180" i="16"/>
  <c r="AP180" i="16"/>
  <c r="AQ180" i="16"/>
  <c r="AX180" i="16" s="1"/>
  <c r="AB181" i="16"/>
  <c r="AG181" i="16"/>
  <c r="AP181" i="16"/>
  <c r="AQ181" i="16"/>
  <c r="AB182" i="16"/>
  <c r="AG182" i="16"/>
  <c r="AP182" i="16"/>
  <c r="AQ182" i="16"/>
  <c r="AY182" i="16" s="1"/>
  <c r="AB183" i="16"/>
  <c r="AG183" i="16"/>
  <c r="AP183" i="16"/>
  <c r="AQ183" i="16"/>
  <c r="AX183" i="16" s="1"/>
  <c r="AB184" i="16"/>
  <c r="AG184" i="16"/>
  <c r="AP184" i="16"/>
  <c r="AQ184" i="16"/>
  <c r="AB185" i="16"/>
  <c r="AG185" i="16"/>
  <c r="AP185" i="16"/>
  <c r="AQ185" i="16"/>
  <c r="AX185" i="16" s="1"/>
  <c r="AB186" i="16"/>
  <c r="AG186" i="16"/>
  <c r="AP186" i="16"/>
  <c r="AQ186" i="16"/>
  <c r="AX186" i="16" s="1"/>
  <c r="AB187" i="16"/>
  <c r="AG187" i="16"/>
  <c r="AP187" i="16"/>
  <c r="AQ187" i="16"/>
  <c r="AB188" i="16"/>
  <c r="AG188" i="16"/>
  <c r="AP188" i="16"/>
  <c r="AQ188" i="16"/>
  <c r="AX188" i="16" s="1"/>
  <c r="AB189" i="16"/>
  <c r="AG189" i="16"/>
  <c r="AP189" i="16"/>
  <c r="AQ189" i="16"/>
  <c r="AX189" i="16" s="1"/>
  <c r="AB190" i="16"/>
  <c r="AG190" i="16"/>
  <c r="AP190" i="16"/>
  <c r="AQ190" i="16"/>
  <c r="AB191" i="16"/>
  <c r="AG191" i="16"/>
  <c r="AP191" i="16"/>
  <c r="AQ191" i="16"/>
  <c r="AX191" i="16" s="1"/>
  <c r="AB192" i="16"/>
  <c r="AG192" i="16"/>
  <c r="AP192" i="16"/>
  <c r="AQ192" i="16"/>
  <c r="AX192" i="16" s="1"/>
  <c r="AB193" i="16"/>
  <c r="AG193" i="16"/>
  <c r="AP193" i="16"/>
  <c r="AQ193" i="16"/>
  <c r="AB194" i="16"/>
  <c r="AG194" i="16"/>
  <c r="AP194" i="16"/>
  <c r="AQ194" i="16"/>
  <c r="AX194" i="16" s="1"/>
  <c r="AB195" i="16"/>
  <c r="AG195" i="16"/>
  <c r="AP195" i="16"/>
  <c r="AQ195" i="16"/>
  <c r="AX195" i="16" s="1"/>
  <c r="AB196" i="16"/>
  <c r="AG196" i="16"/>
  <c r="AP196" i="16"/>
  <c r="AQ196" i="16"/>
  <c r="AB197" i="16"/>
  <c r="AG197" i="16"/>
  <c r="AP197" i="16"/>
  <c r="AQ197" i="16"/>
  <c r="AY197" i="16" s="1"/>
  <c r="AB198" i="16"/>
  <c r="AG198" i="16"/>
  <c r="AP198" i="16"/>
  <c r="AQ198" i="16"/>
  <c r="AX198" i="16" s="1"/>
  <c r="AB199" i="16"/>
  <c r="AG199" i="16"/>
  <c r="AP199" i="16"/>
  <c r="AQ199" i="16"/>
  <c r="AB200" i="16"/>
  <c r="AG200" i="16"/>
  <c r="AP200" i="16"/>
  <c r="AQ200" i="16"/>
  <c r="AY200" i="16" s="1"/>
  <c r="AB201" i="16"/>
  <c r="AG201" i="16"/>
  <c r="AP201" i="16"/>
  <c r="AQ201" i="16"/>
  <c r="AX201" i="16" s="1"/>
  <c r="AB202" i="16"/>
  <c r="AG202" i="16"/>
  <c r="AP202" i="16"/>
  <c r="AQ202" i="16"/>
  <c r="AB203" i="16"/>
  <c r="AG203" i="16"/>
  <c r="AP203" i="16"/>
  <c r="AQ203" i="16"/>
  <c r="AX203" i="16" s="1"/>
  <c r="AB204" i="16"/>
  <c r="AG204" i="16"/>
  <c r="AP204" i="16"/>
  <c r="AQ204" i="16"/>
  <c r="AX204" i="16" s="1"/>
  <c r="AB205" i="16"/>
  <c r="AG205" i="16"/>
  <c r="AP205" i="16"/>
  <c r="AQ205" i="16"/>
  <c r="AB206" i="16"/>
  <c r="AG206" i="16"/>
  <c r="AP206" i="16"/>
  <c r="AQ206" i="16"/>
  <c r="AX206" i="16" s="1"/>
  <c r="AB207" i="16"/>
  <c r="AG207" i="16"/>
  <c r="AP207" i="16"/>
  <c r="AQ207" i="16"/>
  <c r="AX207" i="16" s="1"/>
  <c r="AB208" i="16"/>
  <c r="AG208" i="16"/>
  <c r="AP208" i="16"/>
  <c r="AQ208" i="16"/>
  <c r="AB209" i="16"/>
  <c r="AG209" i="16"/>
  <c r="AP209" i="16"/>
  <c r="AQ209" i="16"/>
  <c r="AY209" i="16" s="1"/>
  <c r="AB210" i="16"/>
  <c r="AG210" i="16"/>
  <c r="AP210" i="16"/>
  <c r="AQ210" i="16"/>
  <c r="AX210" i="16" s="1"/>
  <c r="AB211" i="16"/>
  <c r="AG211" i="16"/>
  <c r="AP211" i="16"/>
  <c r="AQ211" i="16"/>
  <c r="AB212" i="16"/>
  <c r="AG212" i="16"/>
  <c r="AP212" i="16"/>
  <c r="AQ212" i="16"/>
  <c r="AX212" i="16" s="1"/>
  <c r="AB213" i="16"/>
  <c r="AG213" i="16"/>
  <c r="AP213" i="16"/>
  <c r="AQ213" i="16"/>
  <c r="AX213" i="16" s="1"/>
  <c r="AB214" i="16"/>
  <c r="AG214" i="16"/>
  <c r="AP214" i="16"/>
  <c r="AQ214" i="16"/>
  <c r="AY214" i="16" s="1"/>
  <c r="AB215" i="16"/>
  <c r="AG215" i="16"/>
  <c r="AP215" i="16"/>
  <c r="AQ215" i="16"/>
  <c r="AY215" i="16" s="1"/>
  <c r="AB216" i="16"/>
  <c r="AG216" i="16"/>
  <c r="AP216" i="16"/>
  <c r="AQ216" i="16"/>
  <c r="AX216" i="16" s="1"/>
  <c r="AB217" i="16"/>
  <c r="AG217" i="16"/>
  <c r="AP217" i="16"/>
  <c r="AQ217" i="16"/>
  <c r="AY217" i="16" s="1"/>
  <c r="AB218" i="16"/>
  <c r="AG218" i="16"/>
  <c r="AP218" i="16"/>
  <c r="AQ218" i="16"/>
  <c r="AX218" i="16" s="1"/>
  <c r="AB219" i="16"/>
  <c r="AG219" i="16"/>
  <c r="AP219" i="16"/>
  <c r="AQ219" i="16"/>
  <c r="AX219" i="16" s="1"/>
  <c r="AB220" i="16"/>
  <c r="AG220" i="16"/>
  <c r="AP220" i="16"/>
  <c r="AQ220" i="16"/>
  <c r="AY220" i="16" s="1"/>
  <c r="AB221" i="16"/>
  <c r="AG221" i="16"/>
  <c r="AP221" i="16"/>
  <c r="AQ221" i="16"/>
  <c r="AX221" i="16" s="1"/>
  <c r="AB222" i="16"/>
  <c r="AG222" i="16"/>
  <c r="AP222" i="16"/>
  <c r="AQ222" i="16"/>
  <c r="AX222" i="16" s="1"/>
  <c r="AB223" i="16"/>
  <c r="AG223" i="16"/>
  <c r="AP223" i="16"/>
  <c r="AQ223" i="16"/>
  <c r="AY223" i="16" s="1"/>
  <c r="AB224" i="16"/>
  <c r="AG224" i="16"/>
  <c r="AP224" i="16"/>
  <c r="AQ224" i="16"/>
  <c r="AX224" i="16" s="1"/>
  <c r="AB225" i="16"/>
  <c r="AG225" i="16"/>
  <c r="AP225" i="16"/>
  <c r="AQ225" i="16"/>
  <c r="AX225" i="16" s="1"/>
  <c r="AB226" i="16"/>
  <c r="AG226" i="16"/>
  <c r="AP226" i="16"/>
  <c r="AQ226" i="16"/>
  <c r="AY226" i="16" s="1"/>
  <c r="AB227" i="16"/>
  <c r="AG227" i="16"/>
  <c r="AP227" i="16"/>
  <c r="AQ227" i="16"/>
  <c r="AY227" i="16" s="1"/>
  <c r="AB228" i="16"/>
  <c r="AG228" i="16"/>
  <c r="AP228" i="16"/>
  <c r="AQ228" i="16"/>
  <c r="AX228" i="16" s="1"/>
  <c r="AB229" i="16"/>
  <c r="AG229" i="16"/>
  <c r="AP229" i="16"/>
  <c r="AQ229" i="16"/>
  <c r="AY229" i="16" s="1"/>
  <c r="AB230" i="16"/>
  <c r="AG230" i="16"/>
  <c r="AP230" i="16"/>
  <c r="AQ230" i="16"/>
  <c r="AX230" i="16" s="1"/>
  <c r="AB231" i="16"/>
  <c r="AG231" i="16"/>
  <c r="AP231" i="16"/>
  <c r="AQ231" i="16"/>
  <c r="AX231" i="16" s="1"/>
  <c r="AB232" i="16"/>
  <c r="AG232" i="16"/>
  <c r="AP232" i="16"/>
  <c r="AQ232" i="16"/>
  <c r="AY232" i="16" s="1"/>
  <c r="AB233" i="16"/>
  <c r="AG233" i="16"/>
  <c r="AP233" i="16"/>
  <c r="AQ233" i="16"/>
  <c r="AY233" i="16" s="1"/>
  <c r="AB234" i="16"/>
  <c r="AG234" i="16"/>
  <c r="AP234" i="16"/>
  <c r="AQ234" i="16"/>
  <c r="AX234" i="16" s="1"/>
  <c r="AB235" i="16"/>
  <c r="AG235" i="16"/>
  <c r="AP235" i="16"/>
  <c r="AQ235" i="16"/>
  <c r="AY235" i="16" s="1"/>
  <c r="AB236" i="16"/>
  <c r="AG236" i="16"/>
  <c r="AP236" i="16"/>
  <c r="AQ236" i="16"/>
  <c r="AX236" i="16" s="1"/>
  <c r="AB237" i="16"/>
  <c r="AG237" i="16"/>
  <c r="AP237" i="16"/>
  <c r="AQ237" i="16"/>
  <c r="AX237" i="16" s="1"/>
  <c r="AB238" i="16"/>
  <c r="AG238" i="16"/>
  <c r="AP238" i="16"/>
  <c r="AQ238" i="16"/>
  <c r="AY238" i="16" s="1"/>
  <c r="AB239" i="16"/>
  <c r="AG239" i="16"/>
  <c r="AP239" i="16"/>
  <c r="AQ239" i="16"/>
  <c r="AX239" i="16" s="1"/>
  <c r="AB240" i="16"/>
  <c r="AG240" i="16"/>
  <c r="AP240" i="16"/>
  <c r="AQ240" i="16"/>
  <c r="AX240" i="16" s="1"/>
  <c r="AB241" i="16"/>
  <c r="AG241" i="16"/>
  <c r="AP241" i="16"/>
  <c r="AQ241" i="16"/>
  <c r="AY241" i="16" s="1"/>
  <c r="AB242" i="16"/>
  <c r="AG242" i="16"/>
  <c r="AP242" i="16"/>
  <c r="AQ242" i="16"/>
  <c r="AX242" i="16" s="1"/>
  <c r="AB243" i="16"/>
  <c r="AG243" i="16"/>
  <c r="AP243" i="16"/>
  <c r="AQ243" i="16"/>
  <c r="AX243" i="16" s="1"/>
  <c r="AB244" i="16"/>
  <c r="AG244" i="16"/>
  <c r="AP244" i="16"/>
  <c r="AQ244" i="16"/>
  <c r="AY244" i="16" s="1"/>
  <c r="AB245" i="16"/>
  <c r="AG245" i="16"/>
  <c r="AP245" i="16"/>
  <c r="AQ245" i="16"/>
  <c r="AX245" i="16" s="1"/>
  <c r="AB246" i="16"/>
  <c r="AG246" i="16"/>
  <c r="AP246" i="16"/>
  <c r="AQ246" i="16"/>
  <c r="AX246" i="16" s="1"/>
  <c r="AB247" i="16"/>
  <c r="AG247" i="16"/>
  <c r="AP247" i="16"/>
  <c r="AQ247" i="16"/>
  <c r="AY247" i="16" s="1"/>
  <c r="AB248" i="16"/>
  <c r="AG248" i="16"/>
  <c r="AP248" i="16"/>
  <c r="AQ248" i="16"/>
  <c r="AX248" i="16" s="1"/>
  <c r="AB249" i="16"/>
  <c r="AG249" i="16"/>
  <c r="AP249" i="16"/>
  <c r="AQ249" i="16"/>
  <c r="AX249" i="16" s="1"/>
  <c r="AB250" i="16"/>
  <c r="AG250" i="16"/>
  <c r="AP250" i="16"/>
  <c r="AQ250" i="16"/>
  <c r="AY250" i="16" s="1"/>
  <c r="AB251" i="16"/>
  <c r="AG251" i="16"/>
  <c r="AP251" i="16"/>
  <c r="AQ251" i="16"/>
  <c r="AY251" i="16" s="1"/>
  <c r="AB252" i="16"/>
  <c r="AG252" i="16"/>
  <c r="AP252" i="16"/>
  <c r="AQ252" i="16"/>
  <c r="AX252" i="16" s="1"/>
  <c r="AB253" i="16"/>
  <c r="AG253" i="16"/>
  <c r="AP253" i="16"/>
  <c r="AQ253" i="16"/>
  <c r="AX253" i="16" s="1"/>
  <c r="AB254" i="16"/>
  <c r="AG254" i="16"/>
  <c r="AP254" i="16"/>
  <c r="AQ254" i="16"/>
  <c r="AY254" i="16" s="1"/>
  <c r="AB255" i="16"/>
  <c r="AG255" i="16"/>
  <c r="AP255" i="16"/>
  <c r="AQ255" i="16"/>
  <c r="AX255" i="16" s="1"/>
  <c r="AB256" i="16"/>
  <c r="AG256" i="16"/>
  <c r="AP256" i="16"/>
  <c r="AQ256" i="16"/>
  <c r="AX256" i="16" s="1"/>
  <c r="AB257" i="16"/>
  <c r="AG257" i="16"/>
  <c r="AP257" i="16"/>
  <c r="AQ257" i="16"/>
  <c r="AY257" i="16" s="1"/>
  <c r="AB258" i="16"/>
  <c r="AG258" i="16"/>
  <c r="AP258" i="16"/>
  <c r="AQ258" i="16"/>
  <c r="AX258" i="16" s="1"/>
  <c r="AB259" i="16"/>
  <c r="AG259" i="16"/>
  <c r="AP259" i="16"/>
  <c r="AQ259" i="16"/>
  <c r="AX259" i="16" s="1"/>
  <c r="AB260" i="16"/>
  <c r="AG260" i="16"/>
  <c r="AP260" i="16"/>
  <c r="AQ260" i="16"/>
  <c r="AY260" i="16" s="1"/>
  <c r="AB261" i="16"/>
  <c r="AG261" i="16"/>
  <c r="AP261" i="16"/>
  <c r="AQ261" i="16"/>
  <c r="AX261" i="16" s="1"/>
  <c r="AB262" i="16"/>
  <c r="AG262" i="16"/>
  <c r="AP262" i="16"/>
  <c r="AQ262" i="16"/>
  <c r="AX262" i="16" s="1"/>
  <c r="AB263" i="16"/>
  <c r="AG263" i="16"/>
  <c r="AP263" i="16"/>
  <c r="AQ263" i="16"/>
  <c r="AY263" i="16" s="1"/>
  <c r="AB264" i="16"/>
  <c r="AG264" i="16"/>
  <c r="AP264" i="16"/>
  <c r="AQ264" i="16"/>
  <c r="AX264" i="16" s="1"/>
  <c r="AB265" i="16"/>
  <c r="AG265" i="16"/>
  <c r="AP265" i="16"/>
  <c r="AQ265" i="16"/>
  <c r="AX265" i="16" s="1"/>
  <c r="AB266" i="16"/>
  <c r="AG266" i="16"/>
  <c r="AP266" i="16"/>
  <c r="AQ266" i="16"/>
  <c r="AY266" i="16" s="1"/>
  <c r="AB267" i="16"/>
  <c r="AG267" i="16"/>
  <c r="AP267" i="16"/>
  <c r="AQ267" i="16"/>
  <c r="AX267" i="16" s="1"/>
  <c r="AB268" i="16"/>
  <c r="AG268" i="16"/>
  <c r="AP268" i="16"/>
  <c r="AQ268" i="16"/>
  <c r="AX268" i="16" s="1"/>
  <c r="AB269" i="16"/>
  <c r="AG269" i="16"/>
  <c r="AP269" i="16"/>
  <c r="AQ269" i="16"/>
  <c r="AY269" i="16" s="1"/>
  <c r="AB270" i="16"/>
  <c r="AG270" i="16"/>
  <c r="AP270" i="16"/>
  <c r="AQ270" i="16"/>
  <c r="AX270" i="16" s="1"/>
  <c r="AB271" i="16"/>
  <c r="AG271" i="16"/>
  <c r="AP271" i="16"/>
  <c r="AQ271" i="16"/>
  <c r="AX271" i="16" s="1"/>
  <c r="AB272" i="16"/>
  <c r="AG272" i="16"/>
  <c r="AP272" i="16"/>
  <c r="AQ272" i="16"/>
  <c r="AY272" i="16" s="1"/>
  <c r="AB273" i="16"/>
  <c r="AG273" i="16"/>
  <c r="AP273" i="16"/>
  <c r="AQ273" i="16"/>
  <c r="AX273" i="16" s="1"/>
  <c r="AB274" i="16"/>
  <c r="AG274" i="16"/>
  <c r="AP274" i="16"/>
  <c r="AQ274" i="16"/>
  <c r="AX274" i="16" s="1"/>
  <c r="AB275" i="16"/>
  <c r="AG275" i="16"/>
  <c r="AP275" i="16"/>
  <c r="AQ275" i="16"/>
  <c r="AY275" i="16" s="1"/>
  <c r="AB276" i="16"/>
  <c r="AG276" i="16"/>
  <c r="AP276" i="16"/>
  <c r="AQ276" i="16"/>
  <c r="AX276" i="16" s="1"/>
  <c r="AB277" i="16"/>
  <c r="AG277" i="16"/>
  <c r="AP277" i="16"/>
  <c r="AQ277" i="16"/>
  <c r="AX277" i="16" s="1"/>
  <c r="AB278" i="16"/>
  <c r="AG278" i="16"/>
  <c r="AP278" i="16"/>
  <c r="AQ278" i="16"/>
  <c r="AX278" i="16" s="1"/>
  <c r="AB279" i="16"/>
  <c r="AG279" i="16"/>
  <c r="AP279" i="16"/>
  <c r="AQ279" i="16"/>
  <c r="AX279" i="16" s="1"/>
  <c r="AB280" i="16"/>
  <c r="AG280" i="16"/>
  <c r="AP280" i="16"/>
  <c r="AQ280" i="16"/>
  <c r="AX280" i="16" s="1"/>
  <c r="AB281" i="16"/>
  <c r="AG281" i="16"/>
  <c r="AP281" i="16"/>
  <c r="AQ281" i="16"/>
  <c r="AX281" i="16" s="1"/>
  <c r="AB282" i="16"/>
  <c r="AG282" i="16"/>
  <c r="AP282" i="16"/>
  <c r="AQ282" i="16"/>
  <c r="AX282" i="16" s="1"/>
  <c r="AB283" i="16"/>
  <c r="AG283" i="16"/>
  <c r="AP283" i="16"/>
  <c r="AQ283" i="16"/>
  <c r="AX283" i="16" s="1"/>
  <c r="AB284" i="16"/>
  <c r="AG284" i="16"/>
  <c r="AP284" i="16"/>
  <c r="AQ284" i="16"/>
  <c r="AY284" i="16" s="1"/>
  <c r="AB285" i="16"/>
  <c r="AG285" i="16"/>
  <c r="AP285" i="16"/>
  <c r="AQ285" i="16"/>
  <c r="AX285" i="16" s="1"/>
  <c r="AB286" i="16"/>
  <c r="AG286" i="16"/>
  <c r="AP286" i="16"/>
  <c r="AQ286" i="16"/>
  <c r="AX286" i="16" s="1"/>
  <c r="AB287" i="16"/>
  <c r="AG287" i="16"/>
  <c r="AP287" i="16"/>
  <c r="AQ287" i="16"/>
  <c r="AY287" i="16" s="1"/>
  <c r="AB288" i="16"/>
  <c r="AG288" i="16"/>
  <c r="AP288" i="16"/>
  <c r="AQ288" i="16"/>
  <c r="AX288" i="16" s="1"/>
  <c r="AB289" i="16"/>
  <c r="AG289" i="16"/>
  <c r="AP289" i="16"/>
  <c r="AQ289" i="16"/>
  <c r="AX289" i="16" s="1"/>
  <c r="AB290" i="16"/>
  <c r="AG290" i="16"/>
  <c r="AP290" i="16"/>
  <c r="AQ290" i="16"/>
  <c r="AX290" i="16" s="1"/>
  <c r="AB291" i="16"/>
  <c r="AG291" i="16"/>
  <c r="AP291" i="16"/>
  <c r="AQ291" i="16"/>
  <c r="AY291" i="16" s="1"/>
  <c r="AB292" i="16"/>
  <c r="AG292" i="16"/>
  <c r="AP292" i="16"/>
  <c r="AQ292" i="16"/>
  <c r="AX292" i="16" s="1"/>
  <c r="AB293" i="16"/>
  <c r="AG293" i="16"/>
  <c r="AP293" i="16"/>
  <c r="AQ293" i="16"/>
  <c r="AX293" i="16" s="1"/>
  <c r="AB294" i="16"/>
  <c r="AG294" i="16"/>
  <c r="AP294" i="16"/>
  <c r="AQ294" i="16"/>
  <c r="AX294" i="16" s="1"/>
  <c r="AB295" i="16"/>
  <c r="AG295" i="16"/>
  <c r="AP295" i="16"/>
  <c r="AQ295" i="16"/>
  <c r="AX295" i="16" s="1"/>
  <c r="AB296" i="16"/>
  <c r="AG296" i="16"/>
  <c r="AP296" i="16"/>
  <c r="AQ296" i="16"/>
  <c r="AY296" i="16" s="1"/>
  <c r="AB297" i="16"/>
  <c r="AG297" i="16"/>
  <c r="AP297" i="16"/>
  <c r="AQ297" i="16"/>
  <c r="AX297" i="16" s="1"/>
  <c r="AB298" i="16"/>
  <c r="AG298" i="16"/>
  <c r="AP298" i="16"/>
  <c r="AQ298" i="16"/>
  <c r="AX298" i="16" s="1"/>
  <c r="AB299" i="16"/>
  <c r="AG299" i="16"/>
  <c r="AP299" i="16"/>
  <c r="AQ299" i="16"/>
  <c r="AY299" i="16" s="1"/>
  <c r="AB300" i="16"/>
  <c r="AG300" i="16"/>
  <c r="AP300" i="16"/>
  <c r="AQ300" i="16"/>
  <c r="AX300" i="16" s="1"/>
  <c r="AB301" i="16"/>
  <c r="AG301" i="16"/>
  <c r="AP301" i="16"/>
  <c r="AQ301" i="16"/>
  <c r="AX301" i="16" s="1"/>
  <c r="AB302" i="16"/>
  <c r="AG302" i="16"/>
  <c r="AP302" i="16"/>
  <c r="AQ302" i="16"/>
  <c r="AX302" i="16" s="1"/>
  <c r="AB303" i="16"/>
  <c r="AG303" i="16"/>
  <c r="AP303" i="16"/>
  <c r="AQ303" i="16"/>
  <c r="AX303" i="16" s="1"/>
  <c r="AB304" i="16"/>
  <c r="AG304" i="16"/>
  <c r="AP304" i="16"/>
  <c r="AQ304" i="16"/>
  <c r="AX304" i="16" s="1"/>
  <c r="AB305" i="16"/>
  <c r="AG305" i="16"/>
  <c r="AP305" i="16"/>
  <c r="AQ305" i="16"/>
  <c r="AX305" i="16" s="1"/>
  <c r="AB306" i="16"/>
  <c r="AG306" i="16"/>
  <c r="AP306" i="16"/>
  <c r="AQ306" i="16"/>
  <c r="AX306" i="16" s="1"/>
  <c r="AB307" i="16"/>
  <c r="AG307" i="16"/>
  <c r="AP307" i="16"/>
  <c r="AQ307" i="16"/>
  <c r="AX307" i="16" s="1"/>
  <c r="AB308" i="16"/>
  <c r="AG308" i="16"/>
  <c r="AP308" i="16"/>
  <c r="AQ308" i="16"/>
  <c r="AY308" i="16" s="1"/>
  <c r="AB309" i="16"/>
  <c r="AG309" i="16"/>
  <c r="AP309" i="16"/>
  <c r="AQ309" i="16"/>
  <c r="AY309" i="16" s="1"/>
  <c r="AB310" i="16"/>
  <c r="AG310" i="16"/>
  <c r="AP310" i="16"/>
  <c r="AQ310" i="16"/>
  <c r="AX310" i="16" s="1"/>
  <c r="AB311" i="16"/>
  <c r="AG311" i="16"/>
  <c r="AP311" i="16"/>
  <c r="AQ311" i="16"/>
  <c r="AY311" i="16" s="1"/>
  <c r="AB312" i="16"/>
  <c r="AG312" i="16"/>
  <c r="AP312" i="16"/>
  <c r="AQ312" i="16"/>
  <c r="AX312" i="16" s="1"/>
  <c r="AB313" i="16"/>
  <c r="AG313" i="16"/>
  <c r="AP313" i="16"/>
  <c r="AQ313" i="16"/>
  <c r="AX313" i="16" s="1"/>
  <c r="AB314" i="16"/>
  <c r="AG314" i="16"/>
  <c r="AP314" i="16"/>
  <c r="AQ314" i="16"/>
  <c r="AY314" i="16" s="1"/>
  <c r="AB315" i="16"/>
  <c r="AG315" i="16"/>
  <c r="AP315" i="16"/>
  <c r="AQ315" i="16"/>
  <c r="AY315" i="16" s="1"/>
  <c r="AB316" i="16"/>
  <c r="AG316" i="16"/>
  <c r="AP316" i="16"/>
  <c r="AQ316" i="16"/>
  <c r="AX316" i="16" s="1"/>
  <c r="AB317" i="16"/>
  <c r="AG317" i="16"/>
  <c r="AP317" i="16"/>
  <c r="AQ317" i="16"/>
  <c r="AY317" i="16" s="1"/>
  <c r="AB318" i="16"/>
  <c r="AG318" i="16"/>
  <c r="AP318" i="16"/>
  <c r="AQ318" i="16"/>
  <c r="AX318" i="16" s="1"/>
  <c r="AB319" i="16"/>
  <c r="AG319" i="16"/>
  <c r="AP319" i="16"/>
  <c r="AQ319" i="16"/>
  <c r="AX319" i="16" s="1"/>
  <c r="AB320" i="16"/>
  <c r="AG320" i="16"/>
  <c r="AP320" i="16"/>
  <c r="AQ320" i="16"/>
  <c r="AY320" i="16" s="1"/>
  <c r="AB321" i="16"/>
  <c r="AG321" i="16"/>
  <c r="AP321" i="16"/>
  <c r="AQ321" i="16"/>
  <c r="AX321" i="16" s="1"/>
  <c r="AB322" i="16"/>
  <c r="AG322" i="16"/>
  <c r="AP322" i="16"/>
  <c r="AQ322" i="16"/>
  <c r="AX322" i="16" s="1"/>
  <c r="AB323" i="16"/>
  <c r="AG323" i="16"/>
  <c r="AP323" i="16"/>
  <c r="AQ323" i="16"/>
  <c r="AY323" i="16" s="1"/>
  <c r="AB324" i="16"/>
  <c r="AG324" i="16"/>
  <c r="AP324" i="16"/>
  <c r="AQ324" i="16"/>
  <c r="AX324" i="16" s="1"/>
  <c r="AB325" i="16"/>
  <c r="AG325" i="16"/>
  <c r="AP325" i="16"/>
  <c r="AQ325" i="16"/>
  <c r="AX325" i="16" s="1"/>
  <c r="AB326" i="16"/>
  <c r="AG326" i="16"/>
  <c r="AP326" i="16"/>
  <c r="AQ326" i="16"/>
  <c r="AY326" i="16" s="1"/>
  <c r="AB327" i="16"/>
  <c r="AG327" i="16"/>
  <c r="AP327" i="16"/>
  <c r="AQ327" i="16"/>
  <c r="AX327" i="16" s="1"/>
  <c r="AB328" i="16"/>
  <c r="AG328" i="16"/>
  <c r="AP328" i="16"/>
  <c r="AQ328" i="16"/>
  <c r="AX328" i="16" s="1"/>
  <c r="AB329" i="16"/>
  <c r="AG329" i="16"/>
  <c r="AP329" i="16"/>
  <c r="AQ329" i="16"/>
  <c r="AY329" i="16" s="1"/>
  <c r="AB330" i="16"/>
  <c r="AG330" i="16"/>
  <c r="AP330" i="16"/>
  <c r="AQ330" i="16"/>
  <c r="AX330" i="16" s="1"/>
  <c r="AB331" i="16"/>
  <c r="AG331" i="16"/>
  <c r="AP331" i="16"/>
  <c r="AQ331" i="16"/>
  <c r="AX331" i="16" s="1"/>
  <c r="AB332" i="16"/>
  <c r="AG332" i="16"/>
  <c r="AP332" i="16"/>
  <c r="AQ332" i="16"/>
  <c r="AY332" i="16" s="1"/>
  <c r="AB333" i="16"/>
  <c r="AG333" i="16"/>
  <c r="AP333" i="16"/>
  <c r="AQ333" i="16"/>
  <c r="AX333" i="16" s="1"/>
  <c r="AB334" i="16"/>
  <c r="AG334" i="16"/>
  <c r="AP334" i="16"/>
  <c r="AQ334" i="16"/>
  <c r="AX334" i="16" s="1"/>
  <c r="AB335" i="16"/>
  <c r="AG335" i="16"/>
  <c r="AP335" i="16"/>
  <c r="AQ335" i="16"/>
  <c r="AY335" i="16" s="1"/>
  <c r="AB336" i="16"/>
  <c r="AG336" i="16"/>
  <c r="AP336" i="16"/>
  <c r="AQ336" i="16"/>
  <c r="AX336" i="16" s="1"/>
  <c r="AB337" i="16"/>
  <c r="AG337" i="16"/>
  <c r="AP337" i="16"/>
  <c r="AQ337" i="16"/>
  <c r="AX337" i="16" s="1"/>
  <c r="AB338" i="16"/>
  <c r="AG338" i="16"/>
  <c r="AP338" i="16"/>
  <c r="AQ338" i="16"/>
  <c r="AY338" i="16" s="1"/>
  <c r="AB339" i="16"/>
  <c r="AG339" i="16"/>
  <c r="AP339" i="16"/>
  <c r="AQ339" i="16"/>
  <c r="AX339" i="16" s="1"/>
  <c r="AB340" i="16"/>
  <c r="AG340" i="16"/>
  <c r="AP340" i="16"/>
  <c r="AQ340" i="16"/>
  <c r="AX340" i="16" s="1"/>
  <c r="AB341" i="16"/>
  <c r="AG341" i="16"/>
  <c r="AP341" i="16"/>
  <c r="AQ341" i="16"/>
  <c r="AY341" i="16" s="1"/>
  <c r="AB342" i="16"/>
  <c r="AG342" i="16"/>
  <c r="AP342" i="16"/>
  <c r="AQ342" i="16"/>
  <c r="AX342" i="16" s="1"/>
  <c r="AB343" i="16"/>
  <c r="AG343" i="16"/>
  <c r="AP343" i="16"/>
  <c r="AQ343" i="16"/>
  <c r="AX343" i="16" s="1"/>
  <c r="AB344" i="16"/>
  <c r="AG344" i="16"/>
  <c r="AP344" i="16"/>
  <c r="AQ344" i="16"/>
  <c r="AX344" i="16" s="1"/>
  <c r="AB345" i="16"/>
  <c r="AG345" i="16"/>
  <c r="AP345" i="16"/>
  <c r="AQ345" i="16"/>
  <c r="AX345" i="16" s="1"/>
  <c r="AG346" i="16"/>
  <c r="AP346" i="16"/>
  <c r="AQ346" i="16"/>
  <c r="AY346" i="16" s="1"/>
  <c r="AG347" i="16"/>
  <c r="AP347" i="16"/>
  <c r="AQ347" i="16"/>
  <c r="AY347" i="16" s="1"/>
  <c r="E348" i="16"/>
  <c r="L348" i="16"/>
  <c r="AC348" i="16"/>
  <c r="AD348" i="16"/>
  <c r="AE348" i="16"/>
  <c r="AH348" i="16"/>
  <c r="AI348" i="16"/>
  <c r="AL348" i="16"/>
  <c r="AS348" i="16"/>
  <c r="AW348" i="16"/>
  <c r="AY21" i="16" l="1"/>
  <c r="AY12" i="16"/>
  <c r="AX223" i="16"/>
  <c r="AX220" i="16"/>
  <c r="AX200" i="16"/>
  <c r="AY123" i="16"/>
  <c r="AY300" i="16"/>
  <c r="AY168" i="16"/>
  <c r="AY324" i="16"/>
  <c r="AY159" i="16"/>
  <c r="AY290" i="16"/>
  <c r="AX89" i="16"/>
  <c r="AX257" i="16"/>
  <c r="AY179" i="16"/>
  <c r="AY87" i="16"/>
  <c r="AX241" i="16"/>
  <c r="AY339" i="16"/>
  <c r="AX232" i="16"/>
  <c r="AX161" i="16"/>
  <c r="AY51" i="16"/>
  <c r="AX287" i="16"/>
  <c r="AX41" i="16"/>
  <c r="AY330" i="16"/>
  <c r="AX251" i="16"/>
  <c r="AY186" i="16"/>
  <c r="AX119" i="16"/>
  <c r="AX315" i="16"/>
  <c r="AX284" i="16"/>
  <c r="AX238" i="16"/>
  <c r="AX214" i="16"/>
  <c r="AX149" i="16"/>
  <c r="AY116" i="16"/>
  <c r="AX77" i="16"/>
  <c r="AY39" i="16"/>
  <c r="AX309" i="16"/>
  <c r="AX275" i="16"/>
  <c r="AY234" i="16"/>
  <c r="AY173" i="16"/>
  <c r="AY135" i="16"/>
  <c r="AX113" i="16"/>
  <c r="AY69" i="16"/>
  <c r="AX29" i="16"/>
  <c r="AY131" i="16"/>
  <c r="AY99" i="16"/>
  <c r="AX65" i="16"/>
  <c r="AY336" i="16"/>
  <c r="AX296" i="16"/>
  <c r="AY252" i="16"/>
  <c r="AX227" i="16"/>
  <c r="AY194" i="16"/>
  <c r="AY162" i="16"/>
  <c r="AY128" i="16"/>
  <c r="AX95" i="16"/>
  <c r="AX59" i="16"/>
  <c r="AY327" i="16"/>
  <c r="AY279" i="16"/>
  <c r="AX250" i="16"/>
  <c r="AX233" i="16"/>
  <c r="AY216" i="16"/>
  <c r="AY153" i="16"/>
  <c r="AX125" i="16"/>
  <c r="AY105" i="16"/>
  <c r="AX83" i="16"/>
  <c r="AX53" i="16"/>
  <c r="AX23" i="16"/>
  <c r="AY245" i="16"/>
  <c r="AY342" i="16"/>
  <c r="AX291" i="16"/>
  <c r="AX269" i="16"/>
  <c r="AY210" i="16"/>
  <c r="AY185" i="16"/>
  <c r="AY165" i="16"/>
  <c r="AY141" i="16"/>
  <c r="AY98" i="16"/>
  <c r="AX71" i="16"/>
  <c r="AY45" i="16"/>
  <c r="AX299" i="16"/>
  <c r="AY243" i="16"/>
  <c r="AY225" i="16"/>
  <c r="AX215" i="16"/>
  <c r="AX197" i="16"/>
  <c r="AX182" i="16"/>
  <c r="AY171" i="16"/>
  <c r="AY147" i="16"/>
  <c r="AY122" i="16"/>
  <c r="AY111" i="16"/>
  <c r="AY47" i="16"/>
  <c r="AX35" i="16"/>
  <c r="AX17" i="16"/>
  <c r="AX143" i="16"/>
  <c r="AY129" i="16"/>
  <c r="AX107" i="16"/>
  <c r="AY93" i="16"/>
  <c r="AY81" i="16"/>
  <c r="AY63" i="16"/>
  <c r="AY33" i="16"/>
  <c r="AY15" i="16"/>
  <c r="AY14" i="16"/>
  <c r="AX8" i="16"/>
  <c r="AY345" i="16"/>
  <c r="AY333" i="16"/>
  <c r="AY321" i="16"/>
  <c r="AY305" i="16"/>
  <c r="AY294" i="16"/>
  <c r="AY285" i="16"/>
  <c r="AY239" i="16"/>
  <c r="AY221" i="16"/>
  <c r="AY167" i="16"/>
  <c r="AY92" i="16"/>
  <c r="AX347" i="16"/>
  <c r="AX263" i="16"/>
  <c r="AX247" i="16"/>
  <c r="AX229" i="16"/>
  <c r="AX209" i="16"/>
  <c r="AY192" i="16"/>
  <c r="AY174" i="16"/>
  <c r="AX155" i="16"/>
  <c r="AX137" i="16"/>
  <c r="AY117" i="16"/>
  <c r="AX101" i="16"/>
  <c r="AY75" i="16"/>
  <c r="AY57" i="16"/>
  <c r="AY27" i="16"/>
  <c r="AY303" i="16"/>
  <c r="AY293" i="16"/>
  <c r="AY288" i="16"/>
  <c r="AY273" i="16"/>
  <c r="AY267" i="16"/>
  <c r="AY261" i="16"/>
  <c r="AY255" i="16"/>
  <c r="AY206" i="16"/>
  <c r="AY344" i="16"/>
  <c r="AX338" i="16"/>
  <c r="AX332" i="16"/>
  <c r="AX326" i="16"/>
  <c r="AX320" i="16"/>
  <c r="AX314" i="16"/>
  <c r="AX308" i="16"/>
  <c r="AY297" i="16"/>
  <c r="AY282" i="16"/>
  <c r="AY278" i="16"/>
  <c r="AY248" i="16"/>
  <c r="AY242" i="16"/>
  <c r="AY236" i="16"/>
  <c r="AY230" i="16"/>
  <c r="AY224" i="16"/>
  <c r="AY218" i="16"/>
  <c r="AY212" i="16"/>
  <c r="AY198" i="16"/>
  <c r="AY191" i="16"/>
  <c r="AY176" i="16"/>
  <c r="AY170" i="16"/>
  <c r="AY164" i="16"/>
  <c r="AY158" i="16"/>
  <c r="AY152" i="16"/>
  <c r="AY146" i="16"/>
  <c r="AY140" i="16"/>
  <c r="AY134" i="16"/>
  <c r="AY110" i="16"/>
  <c r="AY104" i="16"/>
  <c r="AY86" i="16"/>
  <c r="AY80" i="16"/>
  <c r="AY74" i="16"/>
  <c r="AY68" i="16"/>
  <c r="AY62" i="16"/>
  <c r="AY56" i="16"/>
  <c r="AY50" i="16"/>
  <c r="AY44" i="16"/>
  <c r="AY38" i="16"/>
  <c r="AY32" i="16"/>
  <c r="AY26" i="16"/>
  <c r="AY20" i="16"/>
  <c r="AY318" i="16"/>
  <c r="AY312" i="16"/>
  <c r="AY306" i="16"/>
  <c r="AY302" i="16"/>
  <c r="AX272" i="16"/>
  <c r="AX266" i="16"/>
  <c r="AX260" i="16"/>
  <c r="AX254" i="16"/>
  <c r="AY204" i="16"/>
  <c r="AY11" i="16"/>
  <c r="AG348" i="16"/>
  <c r="AX346" i="16"/>
  <c r="AY281" i="16"/>
  <c r="AY276" i="16"/>
  <c r="AY270" i="16"/>
  <c r="AY264" i="16"/>
  <c r="AY258" i="16"/>
  <c r="AY203" i="16"/>
  <c r="AY188" i="16"/>
  <c r="AY156" i="16"/>
  <c r="AY150" i="16"/>
  <c r="AY144" i="16"/>
  <c r="AY138" i="16"/>
  <c r="AY132" i="16"/>
  <c r="AY126" i="16"/>
  <c r="AY120" i="16"/>
  <c r="AY114" i="16"/>
  <c r="AY108" i="16"/>
  <c r="AY102" i="16"/>
  <c r="AY96" i="16"/>
  <c r="AY90" i="16"/>
  <c r="AY84" i="16"/>
  <c r="AY78" i="16"/>
  <c r="AY72" i="16"/>
  <c r="AY66" i="16"/>
  <c r="AY60" i="16"/>
  <c r="AY54" i="16"/>
  <c r="AY48" i="16"/>
  <c r="AY42" i="16"/>
  <c r="AY36" i="16"/>
  <c r="AY30" i="16"/>
  <c r="AY24" i="16"/>
  <c r="AY18" i="16"/>
  <c r="AU346" i="16"/>
  <c r="AX341" i="16"/>
  <c r="AX335" i="16"/>
  <c r="AX329" i="16"/>
  <c r="AX323" i="16"/>
  <c r="AX317" i="16"/>
  <c r="AX311" i="16"/>
  <c r="AY180" i="16"/>
  <c r="AY9" i="16"/>
  <c r="AU347" i="16"/>
  <c r="AY343" i="16"/>
  <c r="AY340" i="16"/>
  <c r="AY337" i="16"/>
  <c r="AY334" i="16"/>
  <c r="AY331" i="16"/>
  <c r="AY328" i="16"/>
  <c r="AY325" i="16"/>
  <c r="AY322" i="16"/>
  <c r="AY319" i="16"/>
  <c r="AY316" i="16"/>
  <c r="AY313" i="16"/>
  <c r="AY310" i="16"/>
  <c r="AY307" i="16"/>
  <c r="AY304" i="16"/>
  <c r="AY301" i="16"/>
  <c r="AY298" i="16"/>
  <c r="AY295" i="16"/>
  <c r="AY292" i="16"/>
  <c r="AY289" i="16"/>
  <c r="AY286" i="16"/>
  <c r="AY283" i="16"/>
  <c r="AY280" i="16"/>
  <c r="AY277" i="16"/>
  <c r="AY274" i="16"/>
  <c r="AY271" i="16"/>
  <c r="AY268" i="16"/>
  <c r="AY265" i="16"/>
  <c r="AY262" i="16"/>
  <c r="AY259" i="16"/>
  <c r="AY256" i="16"/>
  <c r="AY253" i="16"/>
  <c r="AY249" i="16"/>
  <c r="AY240" i="16"/>
  <c r="AY231" i="16"/>
  <c r="AY222" i="16"/>
  <c r="AY213" i="16"/>
  <c r="AX208" i="16"/>
  <c r="AY208" i="16"/>
  <c r="AY207" i="16"/>
  <c r="AX202" i="16"/>
  <c r="AY202" i="16"/>
  <c r="AY201" i="16"/>
  <c r="AX196" i="16"/>
  <c r="AY196" i="16"/>
  <c r="AY195" i="16"/>
  <c r="AX190" i="16"/>
  <c r="AY190" i="16"/>
  <c r="AY189" i="16"/>
  <c r="AX184" i="16"/>
  <c r="AY184" i="16"/>
  <c r="AY183" i="16"/>
  <c r="AX178" i="16"/>
  <c r="AY178" i="16"/>
  <c r="AY177" i="16"/>
  <c r="AX172" i="16"/>
  <c r="AY172" i="16"/>
  <c r="AX244" i="16"/>
  <c r="AX235" i="16"/>
  <c r="AX226" i="16"/>
  <c r="AX217" i="16"/>
  <c r="AX211" i="16"/>
  <c r="AY211" i="16"/>
  <c r="AX205" i="16"/>
  <c r="AY205" i="16"/>
  <c r="AX199" i="16"/>
  <c r="AY199" i="16"/>
  <c r="AX193" i="16"/>
  <c r="AY193" i="16"/>
  <c r="AX187" i="16"/>
  <c r="AY187" i="16"/>
  <c r="AX181" i="16"/>
  <c r="AY181" i="16"/>
  <c r="AX175" i="16"/>
  <c r="AY175" i="16"/>
  <c r="AX169" i="16"/>
  <c r="AY169" i="16"/>
  <c r="AQ348" i="16"/>
  <c r="AY246" i="16"/>
  <c r="AY237" i="16"/>
  <c r="AY228" i="16"/>
  <c r="AY219" i="16"/>
  <c r="AY166" i="16"/>
  <c r="AY163" i="16"/>
  <c r="AY160" i="16"/>
  <c r="AY157" i="16"/>
  <c r="AY154" i="16"/>
  <c r="AY151" i="16"/>
  <c r="AY148" i="16"/>
  <c r="AY145" i="16"/>
  <c r="AY142" i="16"/>
  <c r="AY139" i="16"/>
  <c r="AY136" i="16"/>
  <c r="AY133" i="16"/>
  <c r="AY130" i="16"/>
  <c r="AY127" i="16"/>
  <c r="AY124" i="16"/>
  <c r="AY121" i="16"/>
  <c r="AY118" i="16"/>
  <c r="AY115" i="16"/>
  <c r="AY112" i="16"/>
  <c r="AY109" i="16"/>
  <c r="AY106" i="16"/>
  <c r="AY103" i="16"/>
  <c r="AY100" i="16"/>
  <c r="AY97" i="16"/>
  <c r="AY94" i="16"/>
  <c r="AY91" i="16"/>
  <c r="AY88" i="16"/>
  <c r="AY85" i="16"/>
  <c r="AY82" i="16"/>
  <c r="AY79" i="16"/>
  <c r="AY76" i="16"/>
  <c r="AY73" i="16"/>
  <c r="AY70" i="16"/>
  <c r="AY67" i="16"/>
  <c r="AY64" i="16"/>
  <c r="AY61" i="16"/>
  <c r="AY58" i="16"/>
  <c r="AY55" i="16"/>
  <c r="AY52" i="16"/>
  <c r="AY49" i="16"/>
  <c r="AY46" i="16"/>
  <c r="AY43" i="16"/>
  <c r="AY40" i="16"/>
  <c r="AY37" i="16"/>
  <c r="AY34" i="16"/>
  <c r="AY31" i="16"/>
  <c r="AY28" i="16"/>
  <c r="AY25" i="16"/>
  <c r="AY22" i="16"/>
  <c r="AY19" i="16"/>
  <c r="AY16" i="16"/>
  <c r="AY13" i="16"/>
  <c r="AY10" i="16"/>
  <c r="AU348" i="16" l="1"/>
  <c r="AX348" i="16"/>
  <c r="AJ398" i="5" l="1"/>
  <c r="E1443" i="14" l="1"/>
  <c r="K5" i="14"/>
  <c r="AB8" i="14"/>
  <c r="AG8" i="14"/>
  <c r="AP8" i="14"/>
  <c r="AQ8" i="14"/>
  <c r="AY8" i="14" s="1"/>
  <c r="AB9" i="14"/>
  <c r="AG9" i="14"/>
  <c r="AP9" i="14"/>
  <c r="AQ9" i="14"/>
  <c r="AB10" i="14"/>
  <c r="AG10" i="14"/>
  <c r="AP10" i="14"/>
  <c r="AQ10" i="14"/>
  <c r="AB11" i="14"/>
  <c r="AG11" i="14"/>
  <c r="AP11" i="14"/>
  <c r="AQ11" i="14"/>
  <c r="AB12" i="14"/>
  <c r="AG12" i="14"/>
  <c r="AP12" i="14"/>
  <c r="AQ12" i="14"/>
  <c r="AB13" i="14"/>
  <c r="AG13" i="14"/>
  <c r="AP13" i="14"/>
  <c r="AQ13" i="14"/>
  <c r="AB14" i="14"/>
  <c r="AG14" i="14"/>
  <c r="AP14" i="14"/>
  <c r="AQ14" i="14"/>
  <c r="AB15" i="14"/>
  <c r="AG15" i="14"/>
  <c r="AP15" i="14"/>
  <c r="AQ15" i="14"/>
  <c r="AB16" i="14"/>
  <c r="AG16" i="14"/>
  <c r="AP16" i="14"/>
  <c r="AQ16" i="14"/>
  <c r="AB17" i="14"/>
  <c r="AG17" i="14"/>
  <c r="AP17" i="14"/>
  <c r="AQ17" i="14"/>
  <c r="AY17" i="14" s="1"/>
  <c r="AB18" i="14"/>
  <c r="AG18" i="14"/>
  <c r="AP18" i="14"/>
  <c r="AQ18" i="14"/>
  <c r="AB19" i="14"/>
  <c r="AG19" i="14"/>
  <c r="AP19" i="14"/>
  <c r="AQ19" i="14"/>
  <c r="AB20" i="14"/>
  <c r="AG20" i="14"/>
  <c r="AP20" i="14"/>
  <c r="AQ20" i="14"/>
  <c r="AB21" i="14"/>
  <c r="AG21" i="14"/>
  <c r="AP21" i="14"/>
  <c r="AQ21" i="14"/>
  <c r="AX21" i="14" s="1"/>
  <c r="AB22" i="14"/>
  <c r="AG22" i="14"/>
  <c r="AP22" i="14"/>
  <c r="AQ22" i="14"/>
  <c r="AB23" i="14"/>
  <c r="AG23" i="14"/>
  <c r="AP23" i="14"/>
  <c r="AQ23" i="14"/>
  <c r="AB24" i="14"/>
  <c r="AG24" i="14"/>
  <c r="AP24" i="14"/>
  <c r="AQ24" i="14"/>
  <c r="AB25" i="14"/>
  <c r="AG25" i="14"/>
  <c r="AP25" i="14"/>
  <c r="AQ25" i="14"/>
  <c r="AY25" i="14" s="1"/>
  <c r="AB26" i="14"/>
  <c r="AG26" i="14"/>
  <c r="AP26" i="14"/>
  <c r="AQ26" i="14"/>
  <c r="AB27" i="14"/>
  <c r="AG27" i="14"/>
  <c r="AP27" i="14"/>
  <c r="AQ27" i="14"/>
  <c r="AB28" i="14"/>
  <c r="AG28" i="14"/>
  <c r="AP28" i="14"/>
  <c r="AQ28" i="14"/>
  <c r="AB29" i="14"/>
  <c r="AG29" i="14"/>
  <c r="AP29" i="14"/>
  <c r="AQ29" i="14"/>
  <c r="AB30" i="14"/>
  <c r="AG30" i="14"/>
  <c r="AP30" i="14"/>
  <c r="AQ30" i="14"/>
  <c r="AY30" i="14" s="1"/>
  <c r="AB31" i="14"/>
  <c r="AG31" i="14"/>
  <c r="AP31" i="14"/>
  <c r="AQ31" i="14"/>
  <c r="AY31" i="14" s="1"/>
  <c r="AB32" i="14"/>
  <c r="AG32" i="14"/>
  <c r="AP32" i="14"/>
  <c r="AQ32" i="14"/>
  <c r="AB33" i="14"/>
  <c r="AG33" i="14"/>
  <c r="AP33" i="14"/>
  <c r="AQ33" i="14"/>
  <c r="AX33" i="14" s="1"/>
  <c r="AB34" i="14"/>
  <c r="AG34" i="14"/>
  <c r="AP34" i="14"/>
  <c r="AQ34" i="14"/>
  <c r="AB35" i="14"/>
  <c r="AG35" i="14"/>
  <c r="AP35" i="14"/>
  <c r="AQ35" i="14"/>
  <c r="AB36" i="14"/>
  <c r="AG36" i="14"/>
  <c r="AP36" i="14"/>
  <c r="AQ36" i="14"/>
  <c r="AX36" i="14" s="1"/>
  <c r="AB37" i="14"/>
  <c r="AG37" i="14"/>
  <c r="AP37" i="14"/>
  <c r="AQ37" i="14"/>
  <c r="AB38" i="14"/>
  <c r="AG38" i="14"/>
  <c r="AP38" i="14"/>
  <c r="AQ38" i="14"/>
  <c r="AY38" i="14" s="1"/>
  <c r="AB39" i="14"/>
  <c r="AG39" i="14"/>
  <c r="AP39" i="14"/>
  <c r="AQ39" i="14"/>
  <c r="AB40" i="14"/>
  <c r="AG40" i="14"/>
  <c r="AP40" i="14"/>
  <c r="AQ40" i="14"/>
  <c r="AB41" i="14"/>
  <c r="AG41" i="14"/>
  <c r="AP41" i="14"/>
  <c r="AQ41" i="14"/>
  <c r="AB42" i="14"/>
  <c r="AG42" i="14"/>
  <c r="AP42" i="14"/>
  <c r="AQ42" i="14"/>
  <c r="AB43" i="14"/>
  <c r="AG43" i="14"/>
  <c r="AP43" i="14"/>
  <c r="AQ43" i="14"/>
  <c r="AB44" i="14"/>
  <c r="AG44" i="14"/>
  <c r="AP44" i="14"/>
  <c r="AQ44" i="14"/>
  <c r="AB45" i="14"/>
  <c r="AG45" i="14"/>
  <c r="AP45" i="14"/>
  <c r="AQ45" i="14"/>
  <c r="AB46" i="14"/>
  <c r="AG46" i="14"/>
  <c r="AP46" i="14"/>
  <c r="AQ46" i="14"/>
  <c r="AB47" i="14"/>
  <c r="AG47" i="14"/>
  <c r="AP47" i="14"/>
  <c r="AQ47" i="14"/>
  <c r="AB48" i="14"/>
  <c r="AG48" i="14"/>
  <c r="AP48" i="14"/>
  <c r="AQ48" i="14"/>
  <c r="AB49" i="14"/>
  <c r="AG49" i="14"/>
  <c r="AP49" i="14"/>
  <c r="AQ49" i="14"/>
  <c r="AX49" i="14" s="1"/>
  <c r="AB50" i="14"/>
  <c r="AG50" i="14"/>
  <c r="AP50" i="14"/>
  <c r="AQ50" i="14"/>
  <c r="AB51" i="14"/>
  <c r="AG51" i="14"/>
  <c r="AP51" i="14"/>
  <c r="AQ51" i="14"/>
  <c r="AB52" i="14"/>
  <c r="AG52" i="14"/>
  <c r="AP52" i="14"/>
  <c r="AQ52" i="14"/>
  <c r="AB53" i="14"/>
  <c r="AG53" i="14"/>
  <c r="AP53" i="14"/>
  <c r="AQ53" i="14"/>
  <c r="AY53" i="14" s="1"/>
  <c r="AB54" i="14"/>
  <c r="AG54" i="14"/>
  <c r="AP54" i="14"/>
  <c r="AQ54" i="14"/>
  <c r="AB55" i="14"/>
  <c r="AG55" i="14"/>
  <c r="AP55" i="14"/>
  <c r="AQ55" i="14"/>
  <c r="AY55" i="14" s="1"/>
  <c r="AB56" i="14"/>
  <c r="AG56" i="14"/>
  <c r="AP56" i="14"/>
  <c r="AQ56" i="14"/>
  <c r="AB57" i="14"/>
  <c r="AG57" i="14"/>
  <c r="AP57" i="14"/>
  <c r="AQ57" i="14"/>
  <c r="AB58" i="14"/>
  <c r="AG58" i="14"/>
  <c r="AP58" i="14"/>
  <c r="AQ58" i="14"/>
  <c r="AB59" i="14"/>
  <c r="AG59" i="14"/>
  <c r="AP59" i="14"/>
  <c r="AQ59" i="14"/>
  <c r="AB60" i="14"/>
  <c r="AG60" i="14"/>
  <c r="AP60" i="14"/>
  <c r="AQ60" i="14"/>
  <c r="AB61" i="14"/>
  <c r="AG61" i="14"/>
  <c r="AP61" i="14"/>
  <c r="AQ61" i="14"/>
  <c r="AY61" i="14" s="1"/>
  <c r="AB62" i="14"/>
  <c r="AG62" i="14"/>
  <c r="AP62" i="14"/>
  <c r="AQ62" i="14"/>
  <c r="AB63" i="14"/>
  <c r="AG63" i="14"/>
  <c r="AP63" i="14"/>
  <c r="AQ63" i="14"/>
  <c r="AY63" i="14" s="1"/>
  <c r="AB64" i="14"/>
  <c r="AG64" i="14"/>
  <c r="AP64" i="14"/>
  <c r="AQ64" i="14"/>
  <c r="AB65" i="14"/>
  <c r="AG65" i="14"/>
  <c r="AP65" i="14"/>
  <c r="AQ65" i="14"/>
  <c r="AB66" i="14"/>
  <c r="AG66" i="14"/>
  <c r="AP66" i="14"/>
  <c r="AQ66" i="14"/>
  <c r="AY66" i="14" s="1"/>
  <c r="AB67" i="14"/>
  <c r="AG67" i="14"/>
  <c r="AP67" i="14"/>
  <c r="AQ67" i="14"/>
  <c r="AB68" i="14"/>
  <c r="AG68" i="14"/>
  <c r="AP68" i="14"/>
  <c r="AQ68" i="14"/>
  <c r="AB69" i="14"/>
  <c r="AG69" i="14"/>
  <c r="AP69" i="14"/>
  <c r="AQ69" i="14"/>
  <c r="AB70" i="14"/>
  <c r="AG70" i="14"/>
  <c r="AP70" i="14"/>
  <c r="AQ70" i="14"/>
  <c r="AB71" i="14"/>
  <c r="AG71" i="14"/>
  <c r="AP71" i="14"/>
  <c r="AQ71" i="14"/>
  <c r="AB72" i="14"/>
  <c r="AG72" i="14"/>
  <c r="AP72" i="14"/>
  <c r="AQ72" i="14"/>
  <c r="AX72" i="14" s="1"/>
  <c r="AB73" i="14"/>
  <c r="AG73" i="14"/>
  <c r="AP73" i="14"/>
  <c r="AQ73" i="14"/>
  <c r="AB74" i="14"/>
  <c r="AG74" i="14"/>
  <c r="AP74" i="14"/>
  <c r="AQ74" i="14"/>
  <c r="AB75" i="14"/>
  <c r="AG75" i="14"/>
  <c r="AP75" i="14"/>
  <c r="AQ75" i="14"/>
  <c r="AX75" i="14" s="1"/>
  <c r="AB76" i="14"/>
  <c r="AG76" i="14"/>
  <c r="AP76" i="14"/>
  <c r="AQ76" i="14"/>
  <c r="AX76" i="14" s="1"/>
  <c r="AB77" i="14"/>
  <c r="AG77" i="14"/>
  <c r="AP77" i="14"/>
  <c r="AQ77" i="14"/>
  <c r="AB78" i="14"/>
  <c r="AG78" i="14"/>
  <c r="AP78" i="14"/>
  <c r="AQ78" i="14"/>
  <c r="AY78" i="14" s="1"/>
  <c r="AB79" i="14"/>
  <c r="AG79" i="14"/>
  <c r="AP79" i="14"/>
  <c r="AQ79" i="14"/>
  <c r="AB80" i="14"/>
  <c r="AG80" i="14"/>
  <c r="AP80" i="14"/>
  <c r="AQ80" i="14"/>
  <c r="AB81" i="14"/>
  <c r="AG81" i="14"/>
  <c r="AP81" i="14"/>
  <c r="AQ81" i="14"/>
  <c r="AB82" i="14"/>
  <c r="AG82" i="14"/>
  <c r="AP82" i="14"/>
  <c r="AQ82" i="14"/>
  <c r="AB83" i="14"/>
  <c r="AG83" i="14"/>
  <c r="AP83" i="14"/>
  <c r="AQ83" i="14"/>
  <c r="AB84" i="14"/>
  <c r="AG84" i="14"/>
  <c r="AP84" i="14"/>
  <c r="AQ84" i="14"/>
  <c r="AB85" i="14"/>
  <c r="AG85" i="14"/>
  <c r="AP85" i="14"/>
  <c r="AQ85" i="14"/>
  <c r="AB86" i="14"/>
  <c r="AG86" i="14"/>
  <c r="AP86" i="14"/>
  <c r="AQ86" i="14"/>
  <c r="AB87" i="14"/>
  <c r="AG87" i="14"/>
  <c r="AP87" i="14"/>
  <c r="AQ87" i="14"/>
  <c r="AB88" i="14"/>
  <c r="AG88" i="14"/>
  <c r="AP88" i="14"/>
  <c r="AQ88" i="14"/>
  <c r="AB89" i="14"/>
  <c r="AG89" i="14"/>
  <c r="AP89" i="14"/>
  <c r="AQ89" i="14"/>
  <c r="AB90" i="14"/>
  <c r="AG90" i="14"/>
  <c r="AP90" i="14"/>
  <c r="AQ90" i="14"/>
  <c r="AB91" i="14"/>
  <c r="AG91" i="14"/>
  <c r="AP91" i="14"/>
  <c r="AQ91" i="14"/>
  <c r="AB92" i="14"/>
  <c r="AG92" i="14"/>
  <c r="AP92" i="14"/>
  <c r="AQ92" i="14"/>
  <c r="AY92" i="14" s="1"/>
  <c r="AB93" i="14"/>
  <c r="AG93" i="14"/>
  <c r="AP93" i="14"/>
  <c r="AQ93" i="14"/>
  <c r="AY93" i="14" s="1"/>
  <c r="AB94" i="14"/>
  <c r="AG94" i="14"/>
  <c r="AP94" i="14"/>
  <c r="AQ94" i="14"/>
  <c r="AB95" i="14"/>
  <c r="AG95" i="14"/>
  <c r="AP95" i="14"/>
  <c r="AQ95" i="14"/>
  <c r="AB96" i="14"/>
  <c r="AG96" i="14"/>
  <c r="AP96" i="14"/>
  <c r="AQ96" i="14"/>
  <c r="AX96" i="14" s="1"/>
  <c r="AB97" i="14"/>
  <c r="AG97" i="14"/>
  <c r="AP97" i="14"/>
  <c r="AQ97" i="14"/>
  <c r="AB98" i="14"/>
  <c r="AG98" i="14"/>
  <c r="AP98" i="14"/>
  <c r="AQ98" i="14"/>
  <c r="AB99" i="14"/>
  <c r="AG99" i="14"/>
  <c r="AP99" i="14"/>
  <c r="AQ99" i="14"/>
  <c r="AB100" i="14"/>
  <c r="AG100" i="14"/>
  <c r="AP100" i="14"/>
  <c r="AQ100" i="14"/>
  <c r="AB101" i="14"/>
  <c r="AG101" i="14"/>
  <c r="AP101" i="14"/>
  <c r="AQ101" i="14"/>
  <c r="AB102" i="14"/>
  <c r="AG102" i="14"/>
  <c r="AP102" i="14"/>
  <c r="AQ102" i="14"/>
  <c r="AB103" i="14"/>
  <c r="AG103" i="14"/>
  <c r="AP103" i="14"/>
  <c r="AQ103" i="14"/>
  <c r="AB104" i="14"/>
  <c r="AG104" i="14"/>
  <c r="AP104" i="14"/>
  <c r="AQ104" i="14"/>
  <c r="AB105" i="14"/>
  <c r="AG105" i="14"/>
  <c r="AP105" i="14"/>
  <c r="AQ105" i="14"/>
  <c r="AB106" i="14"/>
  <c r="AG106" i="14"/>
  <c r="AP106" i="14"/>
  <c r="AQ106" i="14"/>
  <c r="AB107" i="14"/>
  <c r="AG107" i="14"/>
  <c r="AP107" i="14"/>
  <c r="AQ107" i="14"/>
  <c r="AY107" i="14" s="1"/>
  <c r="AB108" i="14"/>
  <c r="AG108" i="14"/>
  <c r="AP108" i="14"/>
  <c r="AQ108" i="14"/>
  <c r="AB109" i="14"/>
  <c r="AG109" i="14"/>
  <c r="AP109" i="14"/>
  <c r="AQ109" i="14"/>
  <c r="AB110" i="14"/>
  <c r="AG110" i="14"/>
  <c r="AP110" i="14"/>
  <c r="AQ110" i="14"/>
  <c r="AY110" i="14" s="1"/>
  <c r="AB111" i="14"/>
  <c r="AG111" i="14"/>
  <c r="AP111" i="14"/>
  <c r="AQ111" i="14"/>
  <c r="AB112" i="14"/>
  <c r="AG112" i="14"/>
  <c r="AP112" i="14"/>
  <c r="AQ112" i="14"/>
  <c r="AB113" i="14"/>
  <c r="AG113" i="14"/>
  <c r="AP113" i="14"/>
  <c r="AQ113" i="14"/>
  <c r="AB114" i="14"/>
  <c r="AG114" i="14"/>
  <c r="AP114" i="14"/>
  <c r="AQ114" i="14"/>
  <c r="AB115" i="14"/>
  <c r="AG115" i="14"/>
  <c r="AP115" i="14"/>
  <c r="AQ115" i="14"/>
  <c r="AB116" i="14"/>
  <c r="AG116" i="14"/>
  <c r="AP116" i="14"/>
  <c r="AQ116" i="14"/>
  <c r="AB117" i="14"/>
  <c r="AG117" i="14"/>
  <c r="AP117" i="14"/>
  <c r="AQ117" i="14"/>
  <c r="AB118" i="14"/>
  <c r="AG118" i="14"/>
  <c r="AP118" i="14"/>
  <c r="AQ118" i="14"/>
  <c r="AB119" i="14"/>
  <c r="AG119" i="14"/>
  <c r="AP119" i="14"/>
  <c r="AQ119" i="14"/>
  <c r="AB120" i="14"/>
  <c r="AG120" i="14"/>
  <c r="AP120" i="14"/>
  <c r="AQ120" i="14"/>
  <c r="AB121" i="14"/>
  <c r="AG121" i="14"/>
  <c r="AP121" i="14"/>
  <c r="AQ121" i="14"/>
  <c r="AB122" i="14"/>
  <c r="AG122" i="14"/>
  <c r="AP122" i="14"/>
  <c r="AQ122" i="14"/>
  <c r="AB123" i="14"/>
  <c r="AG123" i="14"/>
  <c r="AP123" i="14"/>
  <c r="AQ123" i="14"/>
  <c r="AX123" i="14" s="1"/>
  <c r="AB124" i="14"/>
  <c r="AG124" i="14"/>
  <c r="AP124" i="14"/>
  <c r="AQ124" i="14"/>
  <c r="AB125" i="14"/>
  <c r="AG125" i="14"/>
  <c r="AP125" i="14"/>
  <c r="AQ125" i="14"/>
  <c r="AB126" i="14"/>
  <c r="AG126" i="14"/>
  <c r="AP126" i="14"/>
  <c r="AQ126" i="14"/>
  <c r="AY126" i="14" s="1"/>
  <c r="AB127" i="14"/>
  <c r="AG127" i="14"/>
  <c r="AP127" i="14"/>
  <c r="AQ127" i="14"/>
  <c r="AY127" i="14" s="1"/>
  <c r="AB128" i="14"/>
  <c r="AG128" i="14"/>
  <c r="AP128" i="14"/>
  <c r="AQ128" i="14"/>
  <c r="AY128" i="14" s="1"/>
  <c r="AB129" i="14"/>
  <c r="AG129" i="14"/>
  <c r="AP129" i="14"/>
  <c r="AQ129" i="14"/>
  <c r="AB130" i="14"/>
  <c r="AG130" i="14"/>
  <c r="AP130" i="14"/>
  <c r="AQ130" i="14"/>
  <c r="AB131" i="14"/>
  <c r="AG131" i="14"/>
  <c r="AP131" i="14"/>
  <c r="AQ131" i="14"/>
  <c r="AB132" i="14"/>
  <c r="AG132" i="14"/>
  <c r="AP132" i="14"/>
  <c r="AQ132" i="14"/>
  <c r="AB133" i="14"/>
  <c r="AG133" i="14"/>
  <c r="AP133" i="14"/>
  <c r="AQ133" i="14"/>
  <c r="AY133" i="14" s="1"/>
  <c r="AB134" i="14"/>
  <c r="AG134" i="14"/>
  <c r="AP134" i="14"/>
  <c r="AQ134" i="14"/>
  <c r="AB135" i="14"/>
  <c r="AG135" i="14"/>
  <c r="AP135" i="14"/>
  <c r="AQ135" i="14"/>
  <c r="AB136" i="14"/>
  <c r="AG136" i="14"/>
  <c r="AP136" i="14"/>
  <c r="AQ136" i="14"/>
  <c r="AB137" i="14"/>
  <c r="AG137" i="14"/>
  <c r="AP137" i="14"/>
  <c r="AQ137" i="14"/>
  <c r="AB138" i="14"/>
  <c r="AG138" i="14"/>
  <c r="AP138" i="14"/>
  <c r="AQ138" i="14"/>
  <c r="AB139" i="14"/>
  <c r="AG139" i="14"/>
  <c r="AP139" i="14"/>
  <c r="AQ139" i="14"/>
  <c r="AB140" i="14"/>
  <c r="AG140" i="14"/>
  <c r="AP140" i="14"/>
  <c r="AQ140" i="14"/>
  <c r="AB141" i="14"/>
  <c r="AG141" i="14"/>
  <c r="AP141" i="14"/>
  <c r="AQ141" i="14"/>
  <c r="AB142" i="14"/>
  <c r="AG142" i="14"/>
  <c r="AP142" i="14"/>
  <c r="AQ142" i="14"/>
  <c r="AB143" i="14"/>
  <c r="AG143" i="14"/>
  <c r="AP143" i="14"/>
  <c r="AQ143" i="14"/>
  <c r="AY143" i="14" s="1"/>
  <c r="AB144" i="14"/>
  <c r="AG144" i="14"/>
  <c r="AP144" i="14"/>
  <c r="AQ144" i="14"/>
  <c r="AX144" i="14" s="1"/>
  <c r="AB145" i="14"/>
  <c r="AG145" i="14"/>
  <c r="AP145" i="14"/>
  <c r="AQ145" i="14"/>
  <c r="AB146" i="14"/>
  <c r="AG146" i="14"/>
  <c r="AP146" i="14"/>
  <c r="AQ146" i="14"/>
  <c r="AB147" i="14"/>
  <c r="AG147" i="14"/>
  <c r="AP147" i="14"/>
  <c r="AQ147" i="14"/>
  <c r="AB148" i="14"/>
  <c r="AG148" i="14"/>
  <c r="AP148" i="14"/>
  <c r="AQ148" i="14"/>
  <c r="AB149" i="14"/>
  <c r="AG149" i="14"/>
  <c r="AP149" i="14"/>
  <c r="AQ149" i="14"/>
  <c r="AB150" i="14"/>
  <c r="AG150" i="14"/>
  <c r="AP150" i="14"/>
  <c r="AQ150" i="14"/>
  <c r="AB151" i="14"/>
  <c r="AG151" i="14"/>
  <c r="AP151" i="14"/>
  <c r="AQ151" i="14"/>
  <c r="AB152" i="14"/>
  <c r="AG152" i="14"/>
  <c r="AP152" i="14"/>
  <c r="AQ152" i="14"/>
  <c r="AB153" i="14"/>
  <c r="AG153" i="14"/>
  <c r="AP153" i="14"/>
  <c r="AQ153" i="14"/>
  <c r="AX153" i="14" s="1"/>
  <c r="AB154" i="14"/>
  <c r="AG154" i="14"/>
  <c r="AP154" i="14"/>
  <c r="AQ154" i="14"/>
  <c r="AB155" i="14"/>
  <c r="AG155" i="14"/>
  <c r="AP155" i="14"/>
  <c r="AQ155" i="14"/>
  <c r="AB156" i="14"/>
  <c r="AG156" i="14"/>
  <c r="AP156" i="14"/>
  <c r="AQ156" i="14"/>
  <c r="AY156" i="14" s="1"/>
  <c r="AB157" i="14"/>
  <c r="AG157" i="14"/>
  <c r="AP157" i="14"/>
  <c r="AQ157" i="14"/>
  <c r="AX157" i="14" s="1"/>
  <c r="AB158" i="14"/>
  <c r="AG158" i="14"/>
  <c r="AP158" i="14"/>
  <c r="AQ158" i="14"/>
  <c r="AY158" i="14" s="1"/>
  <c r="AB159" i="14"/>
  <c r="AG159" i="14"/>
  <c r="AP159" i="14"/>
  <c r="AQ159" i="14"/>
  <c r="AB160" i="14"/>
  <c r="AG160" i="14"/>
  <c r="AP160" i="14"/>
  <c r="AQ160" i="14"/>
  <c r="AB161" i="14"/>
  <c r="AG161" i="14"/>
  <c r="AP161" i="14"/>
  <c r="AQ161" i="14"/>
  <c r="AB162" i="14"/>
  <c r="AG162" i="14"/>
  <c r="AP162" i="14"/>
  <c r="AQ162" i="14"/>
  <c r="AB163" i="14"/>
  <c r="AG163" i="14"/>
  <c r="AP163" i="14"/>
  <c r="AQ163" i="14"/>
  <c r="AY163" i="14" s="1"/>
  <c r="AB164" i="14"/>
  <c r="AG164" i="14"/>
  <c r="AP164" i="14"/>
  <c r="AQ164" i="14"/>
  <c r="AY164" i="14" s="1"/>
  <c r="AB165" i="14"/>
  <c r="AG165" i="14"/>
  <c r="AP165" i="14"/>
  <c r="AQ165" i="14"/>
  <c r="AB166" i="14"/>
  <c r="AG166" i="14"/>
  <c r="AP166" i="14"/>
  <c r="AQ166" i="14"/>
  <c r="AB167" i="14"/>
  <c r="AG167" i="14"/>
  <c r="AP167" i="14"/>
  <c r="AQ167" i="14"/>
  <c r="AB168" i="14"/>
  <c r="AG168" i="14"/>
  <c r="AP168" i="14"/>
  <c r="AQ168" i="14"/>
  <c r="AB169" i="14"/>
  <c r="AG169" i="14"/>
  <c r="AP169" i="14"/>
  <c r="AQ169" i="14"/>
  <c r="AB170" i="14"/>
  <c r="AG170" i="14"/>
  <c r="AP170" i="14"/>
  <c r="AQ170" i="14"/>
  <c r="AB171" i="14"/>
  <c r="AG171" i="14"/>
  <c r="AP171" i="14"/>
  <c r="AQ171" i="14"/>
  <c r="AB172" i="14"/>
  <c r="AG172" i="14"/>
  <c r="AP172" i="14"/>
  <c r="AQ172" i="14"/>
  <c r="AX172" i="14" s="1"/>
  <c r="AB173" i="14"/>
  <c r="AG173" i="14"/>
  <c r="AP173" i="14"/>
  <c r="AQ173" i="14"/>
  <c r="AB174" i="14"/>
  <c r="AG174" i="14"/>
  <c r="AP174" i="14"/>
  <c r="AQ174" i="14"/>
  <c r="AB175" i="14"/>
  <c r="AG175" i="14"/>
  <c r="AP175" i="14"/>
  <c r="AQ175" i="14"/>
  <c r="AY175" i="14" s="1"/>
  <c r="AB176" i="14"/>
  <c r="AG176" i="14"/>
  <c r="AP176" i="14"/>
  <c r="AQ176" i="14"/>
  <c r="AY176" i="14" s="1"/>
  <c r="AB177" i="14"/>
  <c r="AG177" i="14"/>
  <c r="AP177" i="14"/>
  <c r="AQ177" i="14"/>
  <c r="AX177" i="14" s="1"/>
  <c r="AB178" i="14"/>
  <c r="AG178" i="14"/>
  <c r="AP178" i="14"/>
  <c r="AQ178" i="14"/>
  <c r="AB179" i="14"/>
  <c r="AG179" i="14"/>
  <c r="AP179" i="14"/>
  <c r="AQ179" i="14"/>
  <c r="AB180" i="14"/>
  <c r="AG180" i="14"/>
  <c r="AP180" i="14"/>
  <c r="AQ180" i="14"/>
  <c r="AB181" i="14"/>
  <c r="AG181" i="14"/>
  <c r="AP181" i="14"/>
  <c r="AQ181" i="14"/>
  <c r="AY181" i="14" s="1"/>
  <c r="AB182" i="14"/>
  <c r="AG182" i="14"/>
  <c r="AP182" i="14"/>
  <c r="AQ182" i="14"/>
  <c r="AB183" i="14"/>
  <c r="AG183" i="14"/>
  <c r="AP183" i="14"/>
  <c r="AQ183" i="14"/>
  <c r="AB184" i="14"/>
  <c r="AG184" i="14"/>
  <c r="AP184" i="14"/>
  <c r="AQ184" i="14"/>
  <c r="AB185" i="14"/>
  <c r="AG185" i="14"/>
  <c r="AP185" i="14"/>
  <c r="AQ185" i="14"/>
  <c r="AB186" i="14"/>
  <c r="AG186" i="14"/>
  <c r="AP186" i="14"/>
  <c r="AQ186" i="14"/>
  <c r="AB187" i="14"/>
  <c r="AG187" i="14"/>
  <c r="AP187" i="14"/>
  <c r="AQ187" i="14"/>
  <c r="AB188" i="14"/>
  <c r="AG188" i="14"/>
  <c r="AP188" i="14"/>
  <c r="AQ188" i="14"/>
  <c r="AY188" i="14" s="1"/>
  <c r="AB189" i="14"/>
  <c r="AG189" i="14"/>
  <c r="AP189" i="14"/>
  <c r="AQ189" i="14"/>
  <c r="AX189" i="14" s="1"/>
  <c r="AB190" i="14"/>
  <c r="AG190" i="14"/>
  <c r="AP190" i="14"/>
  <c r="AQ190" i="14"/>
  <c r="AB191" i="14"/>
  <c r="AG191" i="14"/>
  <c r="AP191" i="14"/>
  <c r="AQ191" i="14"/>
  <c r="AB192" i="14"/>
  <c r="AG192" i="14"/>
  <c r="AP192" i="14"/>
  <c r="AQ192" i="14"/>
  <c r="AB193" i="14"/>
  <c r="AG193" i="14"/>
  <c r="AP193" i="14"/>
  <c r="AQ193" i="14"/>
  <c r="AB194" i="14"/>
  <c r="AG194" i="14"/>
  <c r="AP194" i="14"/>
  <c r="AQ194" i="14"/>
  <c r="AB195" i="14"/>
  <c r="AG195" i="14"/>
  <c r="AP195" i="14"/>
  <c r="AQ195" i="14"/>
  <c r="AB196" i="14"/>
  <c r="AG196" i="14"/>
  <c r="AP196" i="14"/>
  <c r="AQ196" i="14"/>
  <c r="AB197" i="14"/>
  <c r="AG197" i="14"/>
  <c r="AP197" i="14"/>
  <c r="AQ197" i="14"/>
  <c r="AY197" i="14" s="1"/>
  <c r="AB198" i="14"/>
  <c r="AG198" i="14"/>
  <c r="AP198" i="14"/>
  <c r="AQ198" i="14"/>
  <c r="AY198" i="14" s="1"/>
  <c r="AB199" i="14"/>
  <c r="AG199" i="14"/>
  <c r="AP199" i="14"/>
  <c r="AQ199" i="14"/>
  <c r="AB200" i="14"/>
  <c r="AG200" i="14"/>
  <c r="AP200" i="14"/>
  <c r="AQ200" i="14"/>
  <c r="AB201" i="14"/>
  <c r="AG201" i="14"/>
  <c r="AP201" i="14"/>
  <c r="AQ201" i="14"/>
  <c r="AB202" i="14"/>
  <c r="AG202" i="14"/>
  <c r="AP202" i="14"/>
  <c r="AQ202" i="14"/>
  <c r="AB203" i="14"/>
  <c r="AG203" i="14"/>
  <c r="AP203" i="14"/>
  <c r="AQ203" i="14"/>
  <c r="AB204" i="14"/>
  <c r="AG204" i="14"/>
  <c r="AP204" i="14"/>
  <c r="AQ204" i="14"/>
  <c r="AB205" i="14"/>
  <c r="AG205" i="14"/>
  <c r="AP205" i="14"/>
  <c r="AQ205" i="14"/>
  <c r="AY205" i="14" s="1"/>
  <c r="AB206" i="14"/>
  <c r="AG206" i="14"/>
  <c r="AP206" i="14"/>
  <c r="AQ206" i="14"/>
  <c r="AB207" i="14"/>
  <c r="AG207" i="14"/>
  <c r="AP207" i="14"/>
  <c r="AQ207" i="14"/>
  <c r="AX207" i="14" s="1"/>
  <c r="AB208" i="14"/>
  <c r="AG208" i="14"/>
  <c r="AP208" i="14"/>
  <c r="AQ208" i="14"/>
  <c r="AB209" i="14"/>
  <c r="AG209" i="14"/>
  <c r="AP209" i="14"/>
  <c r="AQ209" i="14"/>
  <c r="AB210" i="14"/>
  <c r="AG210" i="14"/>
  <c r="AP210" i="14"/>
  <c r="AQ210" i="14"/>
  <c r="AY210" i="14" s="1"/>
  <c r="AB211" i="14"/>
  <c r="AG211" i="14"/>
  <c r="AP211" i="14"/>
  <c r="AQ211" i="14"/>
  <c r="AB212" i="14"/>
  <c r="AG212" i="14"/>
  <c r="AP212" i="14"/>
  <c r="AQ212" i="14"/>
  <c r="AB213" i="14"/>
  <c r="AG213" i="14"/>
  <c r="AP213" i="14"/>
  <c r="AQ213" i="14"/>
  <c r="AY213" i="14" s="1"/>
  <c r="AB214" i="14"/>
  <c r="AG214" i="14"/>
  <c r="AP214" i="14"/>
  <c r="AQ214" i="14"/>
  <c r="AB215" i="14"/>
  <c r="AG215" i="14"/>
  <c r="AP215" i="14"/>
  <c r="AQ215" i="14"/>
  <c r="AB216" i="14"/>
  <c r="AG216" i="14"/>
  <c r="AP216" i="14"/>
  <c r="AQ216" i="14"/>
  <c r="AX216" i="14" s="1"/>
  <c r="AB217" i="14"/>
  <c r="AG217" i="14"/>
  <c r="AP217" i="14"/>
  <c r="AQ217" i="14"/>
  <c r="AB218" i="14"/>
  <c r="AG218" i="14"/>
  <c r="AP218" i="14"/>
  <c r="AQ218" i="14"/>
  <c r="AB219" i="14"/>
  <c r="AG219" i="14"/>
  <c r="AP219" i="14"/>
  <c r="AQ219" i="14"/>
  <c r="AY219" i="14" s="1"/>
  <c r="AB220" i="14"/>
  <c r="AG220" i="14"/>
  <c r="AP220" i="14"/>
  <c r="AQ220" i="14"/>
  <c r="AB221" i="14"/>
  <c r="AG221" i="14"/>
  <c r="AP221" i="14"/>
  <c r="AQ221" i="14"/>
  <c r="AB222" i="14"/>
  <c r="AG222" i="14"/>
  <c r="AP222" i="14"/>
  <c r="AQ222" i="14"/>
  <c r="AB223" i="14"/>
  <c r="AG223" i="14"/>
  <c r="AP223" i="14"/>
  <c r="AQ223" i="14"/>
  <c r="AB224" i="14"/>
  <c r="AG224" i="14"/>
  <c r="AP224" i="14"/>
  <c r="AQ224" i="14"/>
  <c r="AB225" i="14"/>
  <c r="AG225" i="14"/>
  <c r="AP225" i="14"/>
  <c r="AQ225" i="14"/>
  <c r="AX225" i="14" s="1"/>
  <c r="AB226" i="14"/>
  <c r="AG226" i="14"/>
  <c r="AP226" i="14"/>
  <c r="AQ226" i="14"/>
  <c r="AB227" i="14"/>
  <c r="AG227" i="14"/>
  <c r="AP227" i="14"/>
  <c r="AQ227" i="14"/>
  <c r="AB228" i="14"/>
  <c r="AG228" i="14"/>
  <c r="AP228" i="14"/>
  <c r="AQ228" i="14"/>
  <c r="AB229" i="14"/>
  <c r="AG229" i="14"/>
  <c r="AP229" i="14"/>
  <c r="AQ229" i="14"/>
  <c r="AB230" i="14"/>
  <c r="AG230" i="14"/>
  <c r="AP230" i="14"/>
  <c r="AQ230" i="14"/>
  <c r="AB231" i="14"/>
  <c r="AG231" i="14"/>
  <c r="AP231" i="14"/>
  <c r="AQ231" i="14"/>
  <c r="AB232" i="14"/>
  <c r="AG232" i="14"/>
  <c r="AP232" i="14"/>
  <c r="AQ232" i="14"/>
  <c r="AB233" i="14"/>
  <c r="AG233" i="14"/>
  <c r="AP233" i="14"/>
  <c r="AQ233" i="14"/>
  <c r="AY233" i="14" s="1"/>
  <c r="AB234" i="14"/>
  <c r="AG234" i="14"/>
  <c r="AP234" i="14"/>
  <c r="AQ234" i="14"/>
  <c r="AB235" i="14"/>
  <c r="AG235" i="14"/>
  <c r="AP235" i="14"/>
  <c r="AQ235" i="14"/>
  <c r="AB236" i="14"/>
  <c r="AG236" i="14"/>
  <c r="AP236" i="14"/>
  <c r="AQ236" i="14"/>
  <c r="AY236" i="14" s="1"/>
  <c r="AB237" i="14"/>
  <c r="AG237" i="14"/>
  <c r="AP237" i="14"/>
  <c r="AQ237" i="14"/>
  <c r="AY237" i="14" s="1"/>
  <c r="AB238" i="14"/>
  <c r="AG238" i="14"/>
  <c r="AP238" i="14"/>
  <c r="AQ238" i="14"/>
  <c r="AB239" i="14"/>
  <c r="AG239" i="14"/>
  <c r="AP239" i="14"/>
  <c r="AQ239" i="14"/>
  <c r="AB240" i="14"/>
  <c r="AG240" i="14"/>
  <c r="AP240" i="14"/>
  <c r="AQ240" i="14"/>
  <c r="AB241" i="14"/>
  <c r="AG241" i="14"/>
  <c r="AP241" i="14"/>
  <c r="AQ241" i="14"/>
  <c r="AB242" i="14"/>
  <c r="AG242" i="14"/>
  <c r="AP242" i="14"/>
  <c r="AQ242" i="14"/>
  <c r="AY242" i="14" s="1"/>
  <c r="AB243" i="14"/>
  <c r="AG243" i="14"/>
  <c r="AP243" i="14"/>
  <c r="AQ243" i="14"/>
  <c r="AB244" i="14"/>
  <c r="AG244" i="14"/>
  <c r="AP244" i="14"/>
  <c r="AQ244" i="14"/>
  <c r="AB245" i="14"/>
  <c r="AG245" i="14"/>
  <c r="AP245" i="14"/>
  <c r="AQ245" i="14"/>
  <c r="AB246" i="14"/>
  <c r="AG246" i="14"/>
  <c r="AP246" i="14"/>
  <c r="AQ246" i="14"/>
  <c r="AB247" i="14"/>
  <c r="AG247" i="14"/>
  <c r="AP247" i="14"/>
  <c r="AQ247" i="14"/>
  <c r="AX247" i="14" s="1"/>
  <c r="AB248" i="14"/>
  <c r="AG248" i="14"/>
  <c r="AP248" i="14"/>
  <c r="AQ248" i="14"/>
  <c r="AB249" i="14"/>
  <c r="AG249" i="14"/>
  <c r="AP249" i="14"/>
  <c r="AQ249" i="14"/>
  <c r="AX249" i="14" s="1"/>
  <c r="AB250" i="14"/>
  <c r="AG250" i="14"/>
  <c r="AP250" i="14"/>
  <c r="AQ250" i="14"/>
  <c r="AB251" i="14"/>
  <c r="AG251" i="14"/>
  <c r="AP251" i="14"/>
  <c r="AQ251" i="14"/>
  <c r="AB252" i="14"/>
  <c r="AG252" i="14"/>
  <c r="AP252" i="14"/>
  <c r="AQ252" i="14"/>
  <c r="AB253" i="14"/>
  <c r="AG253" i="14"/>
  <c r="AP253" i="14"/>
  <c r="AQ253" i="14"/>
  <c r="AB254" i="14"/>
  <c r="AG254" i="14"/>
  <c r="AP254" i="14"/>
  <c r="AQ254" i="14"/>
  <c r="AB255" i="14"/>
  <c r="AG255" i="14"/>
  <c r="AP255" i="14"/>
  <c r="AQ255" i="14"/>
  <c r="AY255" i="14" s="1"/>
  <c r="AB256" i="14"/>
  <c r="AG256" i="14"/>
  <c r="AP256" i="14"/>
  <c r="AQ256" i="14"/>
  <c r="AB257" i="14"/>
  <c r="AG257" i="14"/>
  <c r="AP257" i="14"/>
  <c r="AQ257" i="14"/>
  <c r="AB258" i="14"/>
  <c r="AG258" i="14"/>
  <c r="AP258" i="14"/>
  <c r="AQ258" i="14"/>
  <c r="AY258" i="14" s="1"/>
  <c r="AB259" i="14"/>
  <c r="AG259" i="14"/>
  <c r="AP259" i="14"/>
  <c r="AQ259" i="14"/>
  <c r="AB260" i="14"/>
  <c r="AG260" i="14"/>
  <c r="AP260" i="14"/>
  <c r="AQ260" i="14"/>
  <c r="AY260" i="14" s="1"/>
  <c r="AB261" i="14"/>
  <c r="AG261" i="14"/>
  <c r="AP261" i="14"/>
  <c r="AQ261" i="14"/>
  <c r="AB262" i="14"/>
  <c r="AG262" i="14"/>
  <c r="AP262" i="14"/>
  <c r="AQ262" i="14"/>
  <c r="AB263" i="14"/>
  <c r="AG263" i="14"/>
  <c r="AP263" i="14"/>
  <c r="AQ263" i="14"/>
  <c r="AB264" i="14"/>
  <c r="AG264" i="14"/>
  <c r="AP264" i="14"/>
  <c r="AQ264" i="14"/>
  <c r="AB265" i="14"/>
  <c r="AG265" i="14"/>
  <c r="AP265" i="14"/>
  <c r="AQ265" i="14"/>
  <c r="AX265" i="14" s="1"/>
  <c r="AB266" i="14"/>
  <c r="AG266" i="14"/>
  <c r="AP266" i="14"/>
  <c r="AQ266" i="14"/>
  <c r="AB267" i="14"/>
  <c r="AG267" i="14"/>
  <c r="AP267" i="14"/>
  <c r="AQ267" i="14"/>
  <c r="AB268" i="14"/>
  <c r="AG268" i="14"/>
  <c r="AP268" i="14"/>
  <c r="AQ268" i="14"/>
  <c r="AX268" i="14" s="1"/>
  <c r="AB269" i="14"/>
  <c r="AG269" i="14"/>
  <c r="AP269" i="14"/>
  <c r="AQ269" i="14"/>
  <c r="AB270" i="14"/>
  <c r="AG270" i="14"/>
  <c r="AP270" i="14"/>
  <c r="AQ270" i="14"/>
  <c r="AB271" i="14"/>
  <c r="AG271" i="14"/>
  <c r="AP271" i="14"/>
  <c r="AQ271" i="14"/>
  <c r="AB272" i="14"/>
  <c r="AG272" i="14"/>
  <c r="AP272" i="14"/>
  <c r="AQ272" i="14"/>
  <c r="AB273" i="14"/>
  <c r="AG273" i="14"/>
  <c r="AP273" i="14"/>
  <c r="AQ273" i="14"/>
  <c r="AB274" i="14"/>
  <c r="AG274" i="14"/>
  <c r="AP274" i="14"/>
  <c r="AQ274" i="14"/>
  <c r="AB275" i="14"/>
  <c r="AG275" i="14"/>
  <c r="AP275" i="14"/>
  <c r="AQ275" i="14"/>
  <c r="AB276" i="14"/>
  <c r="AG276" i="14"/>
  <c r="AP276" i="14"/>
  <c r="AQ276" i="14"/>
  <c r="AB277" i="14"/>
  <c r="AG277" i="14"/>
  <c r="AP277" i="14"/>
  <c r="AQ277" i="14"/>
  <c r="AB278" i="14"/>
  <c r="AG278" i="14"/>
  <c r="AP278" i="14"/>
  <c r="AQ278" i="14"/>
  <c r="AB279" i="14"/>
  <c r="AG279" i="14"/>
  <c r="AP279" i="14"/>
  <c r="AQ279" i="14"/>
  <c r="AB280" i="14"/>
  <c r="AG280" i="14"/>
  <c r="AP280" i="14"/>
  <c r="AQ280" i="14"/>
  <c r="AY280" i="14" s="1"/>
  <c r="AB281" i="14"/>
  <c r="AG281" i="14"/>
  <c r="AP281" i="14"/>
  <c r="AQ281" i="14"/>
  <c r="AB282" i="14"/>
  <c r="AG282" i="14"/>
  <c r="AP282" i="14"/>
  <c r="AQ282" i="14"/>
  <c r="AB283" i="14"/>
  <c r="AG283" i="14"/>
  <c r="AP283" i="14"/>
  <c r="AQ283" i="14"/>
  <c r="AY283" i="14" s="1"/>
  <c r="AB284" i="14"/>
  <c r="AG284" i="14"/>
  <c r="AP284" i="14"/>
  <c r="AQ284" i="14"/>
  <c r="AB285" i="14"/>
  <c r="AG285" i="14"/>
  <c r="AP285" i="14"/>
  <c r="AQ285" i="14"/>
  <c r="AB286" i="14"/>
  <c r="AG286" i="14"/>
  <c r="AP286" i="14"/>
  <c r="AQ286" i="14"/>
  <c r="AY286" i="14" s="1"/>
  <c r="AB287" i="14"/>
  <c r="AG287" i="14"/>
  <c r="AP287" i="14"/>
  <c r="AQ287" i="14"/>
  <c r="AB288" i="14"/>
  <c r="AG288" i="14"/>
  <c r="AP288" i="14"/>
  <c r="AQ288" i="14"/>
  <c r="AB289" i="14"/>
  <c r="AG289" i="14"/>
  <c r="AP289" i="14"/>
  <c r="AQ289" i="14"/>
  <c r="AB290" i="14"/>
  <c r="AG290" i="14"/>
  <c r="AP290" i="14"/>
  <c r="AQ290" i="14"/>
  <c r="AB291" i="14"/>
  <c r="AG291" i="14"/>
  <c r="AP291" i="14"/>
  <c r="AQ291" i="14"/>
  <c r="AB292" i="14"/>
  <c r="AG292" i="14"/>
  <c r="AP292" i="14"/>
  <c r="AQ292" i="14"/>
  <c r="AY292" i="14" s="1"/>
  <c r="AB293" i="14"/>
  <c r="AG293" i="14"/>
  <c r="AP293" i="14"/>
  <c r="AQ293" i="14"/>
  <c r="AB294" i="14"/>
  <c r="AG294" i="14"/>
  <c r="AP294" i="14"/>
  <c r="AQ294" i="14"/>
  <c r="AB295" i="14"/>
  <c r="AG295" i="14"/>
  <c r="AP295" i="14"/>
  <c r="AQ295" i="14"/>
  <c r="AY295" i="14" s="1"/>
  <c r="AB296" i="14"/>
  <c r="AG296" i="14"/>
  <c r="AP296" i="14"/>
  <c r="AQ296" i="14"/>
  <c r="AB297" i="14"/>
  <c r="AG297" i="14"/>
  <c r="AP297" i="14"/>
  <c r="AQ297" i="14"/>
  <c r="AB298" i="14"/>
  <c r="AG298" i="14"/>
  <c r="AP298" i="14"/>
  <c r="AQ298" i="14"/>
  <c r="AB299" i="14"/>
  <c r="AG299" i="14"/>
  <c r="AP299" i="14"/>
  <c r="AQ299" i="14"/>
  <c r="AB300" i="14"/>
  <c r="AG300" i="14"/>
  <c r="AP300" i="14"/>
  <c r="AQ300" i="14"/>
  <c r="AB301" i="14"/>
  <c r="AG301" i="14"/>
  <c r="AP301" i="14"/>
  <c r="AQ301" i="14"/>
  <c r="AY301" i="14" s="1"/>
  <c r="AB302" i="14"/>
  <c r="AG302" i="14"/>
  <c r="AP302" i="14"/>
  <c r="AQ302" i="14"/>
  <c r="AB303" i="14"/>
  <c r="AG303" i="14"/>
  <c r="AP303" i="14"/>
  <c r="AQ303" i="14"/>
  <c r="AB304" i="14"/>
  <c r="AG304" i="14"/>
  <c r="AP304" i="14"/>
  <c r="AQ304" i="14"/>
  <c r="AB305" i="14"/>
  <c r="AG305" i="14"/>
  <c r="AP305" i="14"/>
  <c r="AQ305" i="14"/>
  <c r="AB306" i="14"/>
  <c r="AG306" i="14"/>
  <c r="AP306" i="14"/>
  <c r="AQ306" i="14"/>
  <c r="AB307" i="14"/>
  <c r="AG307" i="14"/>
  <c r="AP307" i="14"/>
  <c r="AQ307" i="14"/>
  <c r="AB308" i="14"/>
  <c r="AG308" i="14"/>
  <c r="AP308" i="14"/>
  <c r="AQ308" i="14"/>
  <c r="AB309" i="14"/>
  <c r="AG309" i="14"/>
  <c r="AP309" i="14"/>
  <c r="AQ309" i="14"/>
  <c r="AB310" i="14"/>
  <c r="AG310" i="14"/>
  <c r="AP310" i="14"/>
  <c r="AQ310" i="14"/>
  <c r="AX310" i="14" s="1"/>
  <c r="AB311" i="14"/>
  <c r="AG311" i="14"/>
  <c r="AP311" i="14"/>
  <c r="AQ311" i="14"/>
  <c r="AB312" i="14"/>
  <c r="AG312" i="14"/>
  <c r="AP312" i="14"/>
  <c r="AQ312" i="14"/>
  <c r="AB313" i="14"/>
  <c r="AG313" i="14"/>
  <c r="AP313" i="14"/>
  <c r="AQ313" i="14"/>
  <c r="AB314" i="14"/>
  <c r="AG314" i="14"/>
  <c r="AP314" i="14"/>
  <c r="AQ314" i="14"/>
  <c r="AX314" i="14" s="1"/>
  <c r="AB315" i="14"/>
  <c r="AG315" i="14"/>
  <c r="AP315" i="14"/>
  <c r="AQ315" i="14"/>
  <c r="AB316" i="14"/>
  <c r="AG316" i="14"/>
  <c r="AP316" i="14"/>
  <c r="AQ316" i="14"/>
  <c r="AB317" i="14"/>
  <c r="AG317" i="14"/>
  <c r="AP317" i="14"/>
  <c r="AQ317" i="14"/>
  <c r="AB318" i="14"/>
  <c r="AG318" i="14"/>
  <c r="AP318" i="14"/>
  <c r="AQ318" i="14"/>
  <c r="AB319" i="14"/>
  <c r="AG319" i="14"/>
  <c r="AP319" i="14"/>
  <c r="AQ319" i="14"/>
  <c r="AX319" i="14" s="1"/>
  <c r="AB320" i="14"/>
  <c r="AG320" i="14"/>
  <c r="AP320" i="14"/>
  <c r="AQ320" i="14"/>
  <c r="AX320" i="14" s="1"/>
  <c r="AB321" i="14"/>
  <c r="AG321" i="14"/>
  <c r="AP321" i="14"/>
  <c r="AQ321" i="14"/>
  <c r="AB322" i="14"/>
  <c r="AG322" i="14"/>
  <c r="AP322" i="14"/>
  <c r="AQ322" i="14"/>
  <c r="AX322" i="14" s="1"/>
  <c r="AB323" i="14"/>
  <c r="AG323" i="14"/>
  <c r="AP323" i="14"/>
  <c r="AQ323" i="14"/>
  <c r="AB324" i="14"/>
  <c r="AG324" i="14"/>
  <c r="AP324" i="14"/>
  <c r="AQ324" i="14"/>
  <c r="AB325" i="14"/>
  <c r="AG325" i="14"/>
  <c r="AP325" i="14"/>
  <c r="AQ325" i="14"/>
  <c r="AB326" i="14"/>
  <c r="AG326" i="14"/>
  <c r="AP326" i="14"/>
  <c r="AQ326" i="14"/>
  <c r="AB327" i="14"/>
  <c r="AG327" i="14"/>
  <c r="AP327" i="14"/>
  <c r="AQ327" i="14"/>
  <c r="AB328" i="14"/>
  <c r="AG328" i="14"/>
  <c r="AP328" i="14"/>
  <c r="AQ328" i="14"/>
  <c r="AX328" i="14" s="1"/>
  <c r="AY328" i="14"/>
  <c r="AB329" i="14"/>
  <c r="AG329" i="14"/>
  <c r="AP329" i="14"/>
  <c r="AQ329" i="14"/>
  <c r="AB330" i="14"/>
  <c r="AG330" i="14"/>
  <c r="AP330" i="14"/>
  <c r="AQ330" i="14"/>
  <c r="AB331" i="14"/>
  <c r="AG331" i="14"/>
  <c r="AP331" i="14"/>
  <c r="AQ331" i="14"/>
  <c r="AB332" i="14"/>
  <c r="AG332" i="14"/>
  <c r="AP332" i="14"/>
  <c r="AQ332" i="14"/>
  <c r="AB333" i="14"/>
  <c r="AG333" i="14"/>
  <c r="AP333" i="14"/>
  <c r="AQ333" i="14"/>
  <c r="AB334" i="14"/>
  <c r="AG334" i="14"/>
  <c r="AP334" i="14"/>
  <c r="AQ334" i="14"/>
  <c r="AB335" i="14"/>
  <c r="AG335" i="14"/>
  <c r="AP335" i="14"/>
  <c r="AQ335" i="14"/>
  <c r="AB336" i="14"/>
  <c r="AG336" i="14"/>
  <c r="AP336" i="14"/>
  <c r="AQ336" i="14"/>
  <c r="AB337" i="14"/>
  <c r="AG337" i="14"/>
  <c r="AP337" i="14"/>
  <c r="AQ337" i="14"/>
  <c r="AX337" i="14" s="1"/>
  <c r="AB338" i="14"/>
  <c r="AG338" i="14"/>
  <c r="AP338" i="14"/>
  <c r="AQ338" i="14"/>
  <c r="AB339" i="14"/>
  <c r="AG339" i="14"/>
  <c r="AP339" i="14"/>
  <c r="AQ339" i="14"/>
  <c r="AB340" i="14"/>
  <c r="AG340" i="14"/>
  <c r="AP340" i="14"/>
  <c r="AQ340" i="14"/>
  <c r="AB341" i="14"/>
  <c r="AG341" i="14"/>
  <c r="AP341" i="14"/>
  <c r="AQ341" i="14"/>
  <c r="AB342" i="14"/>
  <c r="AG342" i="14"/>
  <c r="AP342" i="14"/>
  <c r="AQ342" i="14"/>
  <c r="AB343" i="14"/>
  <c r="AG343" i="14"/>
  <c r="AP343" i="14"/>
  <c r="AQ343" i="14"/>
  <c r="AB344" i="14"/>
  <c r="AG344" i="14"/>
  <c r="AP344" i="14"/>
  <c r="AQ344" i="14"/>
  <c r="AX344" i="14" s="1"/>
  <c r="AB345" i="14"/>
  <c r="AG345" i="14"/>
  <c r="AP345" i="14"/>
  <c r="AQ345" i="14"/>
  <c r="AB346" i="14"/>
  <c r="AG346" i="14"/>
  <c r="AP346" i="14"/>
  <c r="AQ346" i="14"/>
  <c r="AB347" i="14"/>
  <c r="AG347" i="14"/>
  <c r="AP347" i="14"/>
  <c r="AQ347" i="14"/>
  <c r="AB348" i="14"/>
  <c r="AG348" i="14"/>
  <c r="AP348" i="14"/>
  <c r="AQ348" i="14"/>
  <c r="AB349" i="14"/>
  <c r="AG349" i="14"/>
  <c r="AP349" i="14"/>
  <c r="AQ349" i="14"/>
  <c r="AB350" i="14"/>
  <c r="AG350" i="14"/>
  <c r="AP350" i="14"/>
  <c r="AQ350" i="14"/>
  <c r="AB351" i="14"/>
  <c r="AG351" i="14"/>
  <c r="AP351" i="14"/>
  <c r="AQ351" i="14"/>
  <c r="AB352" i="14"/>
  <c r="AG352" i="14"/>
  <c r="AP352" i="14"/>
  <c r="AQ352" i="14"/>
  <c r="AB353" i="14"/>
  <c r="AG353" i="14"/>
  <c r="AP353" i="14"/>
  <c r="AQ353" i="14"/>
  <c r="AB354" i="14"/>
  <c r="AG354" i="14"/>
  <c r="AP354" i="14"/>
  <c r="AQ354" i="14"/>
  <c r="AB355" i="14"/>
  <c r="AG355" i="14"/>
  <c r="AP355" i="14"/>
  <c r="AQ355" i="14"/>
  <c r="AB356" i="14"/>
  <c r="AG356" i="14"/>
  <c r="AP356" i="14"/>
  <c r="AQ356" i="14"/>
  <c r="AX356" i="14" s="1"/>
  <c r="AB357" i="14"/>
  <c r="AG357" i="14"/>
  <c r="AP357" i="14"/>
  <c r="AQ357" i="14"/>
  <c r="AB358" i="14"/>
  <c r="AG358" i="14"/>
  <c r="AP358" i="14"/>
  <c r="AQ358" i="14"/>
  <c r="AB359" i="14"/>
  <c r="AG359" i="14"/>
  <c r="AP359" i="14"/>
  <c r="AQ359" i="14"/>
  <c r="AB360" i="14"/>
  <c r="AG360" i="14"/>
  <c r="AP360" i="14"/>
  <c r="AQ360" i="14"/>
  <c r="AB361" i="14"/>
  <c r="AG361" i="14"/>
  <c r="AP361" i="14"/>
  <c r="AQ361" i="14"/>
  <c r="AB362" i="14"/>
  <c r="AG362" i="14"/>
  <c r="AP362" i="14"/>
  <c r="AQ362" i="14"/>
  <c r="AX362" i="14" s="1"/>
  <c r="AB363" i="14"/>
  <c r="AG363" i="14"/>
  <c r="AP363" i="14"/>
  <c r="AQ363" i="14"/>
  <c r="AB364" i="14"/>
  <c r="AG364" i="14"/>
  <c r="AP364" i="14"/>
  <c r="AQ364" i="14"/>
  <c r="AX364" i="14" s="1"/>
  <c r="AB365" i="14"/>
  <c r="AG365" i="14"/>
  <c r="AP365" i="14"/>
  <c r="AQ365" i="14"/>
  <c r="AB366" i="14"/>
  <c r="AG366" i="14"/>
  <c r="AP366" i="14"/>
  <c r="AQ366" i="14"/>
  <c r="AB367" i="14"/>
  <c r="AG367" i="14"/>
  <c r="AP367" i="14"/>
  <c r="AQ367" i="14"/>
  <c r="AX367" i="14" s="1"/>
  <c r="AB368" i="14"/>
  <c r="AG368" i="14"/>
  <c r="AP368" i="14"/>
  <c r="AQ368" i="14"/>
  <c r="AB369" i="14"/>
  <c r="AG369" i="14"/>
  <c r="AP369" i="14"/>
  <c r="AQ369" i="14"/>
  <c r="AB370" i="14"/>
  <c r="AG370" i="14"/>
  <c r="AP370" i="14"/>
  <c r="AQ370" i="14"/>
  <c r="AB371" i="14"/>
  <c r="AG371" i="14"/>
  <c r="AP371" i="14"/>
  <c r="AQ371" i="14"/>
  <c r="AB372" i="14"/>
  <c r="AG372" i="14"/>
  <c r="AP372" i="14"/>
  <c r="AQ372" i="14"/>
  <c r="AB373" i="14"/>
  <c r="AG373" i="14"/>
  <c r="AP373" i="14"/>
  <c r="AQ373" i="14"/>
  <c r="AB374" i="14"/>
  <c r="AG374" i="14"/>
  <c r="AP374" i="14"/>
  <c r="AQ374" i="14"/>
  <c r="AB375" i="14"/>
  <c r="AG375" i="14"/>
  <c r="AP375" i="14"/>
  <c r="AQ375" i="14"/>
  <c r="AB376" i="14"/>
  <c r="AG376" i="14"/>
  <c r="AP376" i="14"/>
  <c r="AQ376" i="14"/>
  <c r="AB377" i="14"/>
  <c r="AG377" i="14"/>
  <c r="AP377" i="14"/>
  <c r="AQ377" i="14"/>
  <c r="AB378" i="14"/>
  <c r="AG378" i="14"/>
  <c r="AP378" i="14"/>
  <c r="AQ378" i="14"/>
  <c r="AB379" i="14"/>
  <c r="AG379" i="14"/>
  <c r="AP379" i="14"/>
  <c r="AQ379" i="14"/>
  <c r="AB380" i="14"/>
  <c r="AG380" i="14"/>
  <c r="AP380" i="14"/>
  <c r="AQ380" i="14"/>
  <c r="AB381" i="14"/>
  <c r="AG381" i="14"/>
  <c r="AP381" i="14"/>
  <c r="AQ381" i="14"/>
  <c r="AB382" i="14"/>
  <c r="AG382" i="14"/>
  <c r="AP382" i="14"/>
  <c r="AQ382" i="14"/>
  <c r="AY382" i="14" s="1"/>
  <c r="AB383" i="14"/>
  <c r="AG383" i="14"/>
  <c r="AP383" i="14"/>
  <c r="AQ383" i="14"/>
  <c r="AB384" i="14"/>
  <c r="AG384" i="14"/>
  <c r="AP384" i="14"/>
  <c r="AQ384" i="14"/>
  <c r="AB385" i="14"/>
  <c r="AG385" i="14"/>
  <c r="AP385" i="14"/>
  <c r="AQ385" i="14"/>
  <c r="AY385" i="14" s="1"/>
  <c r="AB386" i="14"/>
  <c r="AG386" i="14"/>
  <c r="AP386" i="14"/>
  <c r="AQ386" i="14"/>
  <c r="AX386" i="14" s="1"/>
  <c r="AB387" i="14"/>
  <c r="AG387" i="14"/>
  <c r="AP387" i="14"/>
  <c r="AQ387" i="14"/>
  <c r="AB388" i="14"/>
  <c r="AG388" i="14"/>
  <c r="AP388" i="14"/>
  <c r="AQ388" i="14"/>
  <c r="AB389" i="14"/>
  <c r="AG389" i="14"/>
  <c r="AP389" i="14"/>
  <c r="AQ389" i="14"/>
  <c r="AB390" i="14"/>
  <c r="AG390" i="14"/>
  <c r="AP390" i="14"/>
  <c r="AQ390" i="14"/>
  <c r="AB391" i="14"/>
  <c r="AG391" i="14"/>
  <c r="AP391" i="14"/>
  <c r="AQ391" i="14"/>
  <c r="AX391" i="14" s="1"/>
  <c r="AB392" i="14"/>
  <c r="AG392" i="14"/>
  <c r="AP392" i="14"/>
  <c r="AQ392" i="14"/>
  <c r="AY392" i="14" s="1"/>
  <c r="AB393" i="14"/>
  <c r="AG393" i="14"/>
  <c r="AP393" i="14"/>
  <c r="AQ393" i="14"/>
  <c r="AX393" i="14" s="1"/>
  <c r="AB394" i="14"/>
  <c r="AG394" i="14"/>
  <c r="AP394" i="14"/>
  <c r="AQ394" i="14"/>
  <c r="AB395" i="14"/>
  <c r="AG395" i="14"/>
  <c r="AP395" i="14"/>
  <c r="AQ395" i="14"/>
  <c r="AB396" i="14"/>
  <c r="AG396" i="14"/>
  <c r="AP396" i="14"/>
  <c r="AQ396" i="14"/>
  <c r="AB397" i="14"/>
  <c r="AG397" i="14"/>
  <c r="AP397" i="14"/>
  <c r="AQ397" i="14"/>
  <c r="AB398" i="14"/>
  <c r="AG398" i="14"/>
  <c r="AP398" i="14"/>
  <c r="AQ398" i="14"/>
  <c r="AB399" i="14"/>
  <c r="AG399" i="14"/>
  <c r="AP399" i="14"/>
  <c r="AQ399" i="14"/>
  <c r="AB400" i="14"/>
  <c r="AG400" i="14"/>
  <c r="AP400" i="14"/>
  <c r="AQ400" i="14"/>
  <c r="AX400" i="14" s="1"/>
  <c r="AB401" i="14"/>
  <c r="AG401" i="14"/>
  <c r="AP401" i="14"/>
  <c r="AQ401" i="14"/>
  <c r="AB402" i="14"/>
  <c r="AG402" i="14"/>
  <c r="AP402" i="14"/>
  <c r="AQ402" i="14"/>
  <c r="AB403" i="14"/>
  <c r="AG403" i="14"/>
  <c r="AP403" i="14"/>
  <c r="AQ403" i="14"/>
  <c r="AB404" i="14"/>
  <c r="AG404" i="14"/>
  <c r="AP404" i="14"/>
  <c r="AQ404" i="14"/>
  <c r="AB405" i="14"/>
  <c r="AG405" i="14"/>
  <c r="AP405" i="14"/>
  <c r="AQ405" i="14"/>
  <c r="AB406" i="14"/>
  <c r="AG406" i="14"/>
  <c r="AP406" i="14"/>
  <c r="AQ406" i="14"/>
  <c r="AY406" i="14" s="1"/>
  <c r="AB407" i="14"/>
  <c r="AG407" i="14"/>
  <c r="AP407" i="14"/>
  <c r="AQ407" i="14"/>
  <c r="AB408" i="14"/>
  <c r="AG408" i="14"/>
  <c r="AP408" i="14"/>
  <c r="AQ408" i="14"/>
  <c r="AB409" i="14"/>
  <c r="AG409" i="14"/>
  <c r="AP409" i="14"/>
  <c r="AQ409" i="14"/>
  <c r="AB410" i="14"/>
  <c r="AG410" i="14"/>
  <c r="AP410" i="14"/>
  <c r="AQ410" i="14"/>
  <c r="AX410" i="14" s="1"/>
  <c r="AB411" i="14"/>
  <c r="AG411" i="14"/>
  <c r="AP411" i="14"/>
  <c r="AQ411" i="14"/>
  <c r="AB412" i="14"/>
  <c r="AG412" i="14"/>
  <c r="AP412" i="14"/>
  <c r="AQ412" i="14"/>
  <c r="AB413" i="14"/>
  <c r="AG413" i="14"/>
  <c r="AP413" i="14"/>
  <c r="AQ413" i="14"/>
  <c r="AB414" i="14"/>
  <c r="AG414" i="14"/>
  <c r="AP414" i="14"/>
  <c r="AQ414" i="14"/>
  <c r="AB415" i="14"/>
  <c r="AG415" i="14"/>
  <c r="AP415" i="14"/>
  <c r="AQ415" i="14"/>
  <c r="AX415" i="14" s="1"/>
  <c r="AB416" i="14"/>
  <c r="AG416" i="14"/>
  <c r="AP416" i="14"/>
  <c r="AQ416" i="14"/>
  <c r="AB417" i="14"/>
  <c r="AG417" i="14"/>
  <c r="AP417" i="14"/>
  <c r="AQ417" i="14"/>
  <c r="AB418" i="14"/>
  <c r="AG418" i="14"/>
  <c r="AP418" i="14"/>
  <c r="AQ418" i="14"/>
  <c r="AY418" i="14" s="1"/>
  <c r="AB419" i="14"/>
  <c r="AG419" i="14"/>
  <c r="AP419" i="14"/>
  <c r="AQ419" i="14"/>
  <c r="AB420" i="14"/>
  <c r="AG420" i="14"/>
  <c r="AP420" i="14"/>
  <c r="AQ420" i="14"/>
  <c r="AB421" i="14"/>
  <c r="AG421" i="14"/>
  <c r="AP421" i="14"/>
  <c r="AQ421" i="14"/>
  <c r="AB422" i="14"/>
  <c r="AG422" i="14"/>
  <c r="AP422" i="14"/>
  <c r="AQ422" i="14"/>
  <c r="AB423" i="14"/>
  <c r="AG423" i="14"/>
  <c r="AP423" i="14"/>
  <c r="AQ423" i="14"/>
  <c r="AB424" i="14"/>
  <c r="AG424" i="14"/>
  <c r="AP424" i="14"/>
  <c r="AQ424" i="14"/>
  <c r="AX424" i="14" s="1"/>
  <c r="AB425" i="14"/>
  <c r="AG425" i="14"/>
  <c r="AP425" i="14"/>
  <c r="AQ425" i="14"/>
  <c r="AB426" i="14"/>
  <c r="AG426" i="14"/>
  <c r="AP426" i="14"/>
  <c r="AQ426" i="14"/>
  <c r="AB427" i="14"/>
  <c r="AG427" i="14"/>
  <c r="AP427" i="14"/>
  <c r="AQ427" i="14"/>
  <c r="AB428" i="14"/>
  <c r="AG428" i="14"/>
  <c r="AP428" i="14"/>
  <c r="AQ428" i="14"/>
  <c r="AX428" i="14" s="1"/>
  <c r="AB429" i="14"/>
  <c r="AG429" i="14"/>
  <c r="AP429" i="14"/>
  <c r="AQ429" i="14"/>
  <c r="AB430" i="14"/>
  <c r="AG430" i="14"/>
  <c r="AP430" i="14"/>
  <c r="AQ430" i="14"/>
  <c r="AB431" i="14"/>
  <c r="AG431" i="14"/>
  <c r="AP431" i="14"/>
  <c r="AQ431" i="14"/>
  <c r="AB432" i="14"/>
  <c r="AG432" i="14"/>
  <c r="AP432" i="14"/>
  <c r="AQ432" i="14"/>
  <c r="AB433" i="14"/>
  <c r="AG433" i="14"/>
  <c r="AP433" i="14"/>
  <c r="AQ433" i="14"/>
  <c r="AB434" i="14"/>
  <c r="AG434" i="14"/>
  <c r="AP434" i="14"/>
  <c r="AQ434" i="14"/>
  <c r="AB435" i="14"/>
  <c r="AG435" i="14"/>
  <c r="AP435" i="14"/>
  <c r="AQ435" i="14"/>
  <c r="AB436" i="14"/>
  <c r="AG436" i="14"/>
  <c r="AP436" i="14"/>
  <c r="AQ436" i="14"/>
  <c r="AX436" i="14" s="1"/>
  <c r="AB437" i="14"/>
  <c r="AG437" i="14"/>
  <c r="AP437" i="14"/>
  <c r="AQ437" i="14"/>
  <c r="AB438" i="14"/>
  <c r="AG438" i="14"/>
  <c r="AP438" i="14"/>
  <c r="AQ438" i="14"/>
  <c r="AB439" i="14"/>
  <c r="AG439" i="14"/>
  <c r="AP439" i="14"/>
  <c r="AQ439" i="14"/>
  <c r="AB440" i="14"/>
  <c r="AG440" i="14"/>
  <c r="AP440" i="14"/>
  <c r="AQ440" i="14"/>
  <c r="AB441" i="14"/>
  <c r="AG441" i="14"/>
  <c r="AP441" i="14"/>
  <c r="AQ441" i="14"/>
  <c r="AB442" i="14"/>
  <c r="AG442" i="14"/>
  <c r="AP442" i="14"/>
  <c r="AQ442" i="14"/>
  <c r="AB443" i="14"/>
  <c r="AG443" i="14"/>
  <c r="AP443" i="14"/>
  <c r="AQ443" i="14"/>
  <c r="AB444" i="14"/>
  <c r="AG444" i="14"/>
  <c r="AP444" i="14"/>
  <c r="AQ444" i="14"/>
  <c r="AB445" i="14"/>
  <c r="AG445" i="14"/>
  <c r="AP445" i="14"/>
  <c r="AQ445" i="14"/>
  <c r="AB446" i="14"/>
  <c r="AG446" i="14"/>
  <c r="AP446" i="14"/>
  <c r="AQ446" i="14"/>
  <c r="AB447" i="14"/>
  <c r="AG447" i="14"/>
  <c r="AP447" i="14"/>
  <c r="AQ447" i="14"/>
  <c r="AB448" i="14"/>
  <c r="AG448" i="14"/>
  <c r="AP448" i="14"/>
  <c r="AQ448" i="14"/>
  <c r="AX448" i="14" s="1"/>
  <c r="AB449" i="14"/>
  <c r="AG449" i="14"/>
  <c r="AP449" i="14"/>
  <c r="AQ449" i="14"/>
  <c r="AB450" i="14"/>
  <c r="AG450" i="14"/>
  <c r="AP450" i="14"/>
  <c r="AQ450" i="14"/>
  <c r="AB451" i="14"/>
  <c r="AG451" i="14"/>
  <c r="AP451" i="14"/>
  <c r="AQ451" i="14"/>
  <c r="AB452" i="14"/>
  <c r="AG452" i="14"/>
  <c r="AP452" i="14"/>
  <c r="AQ452" i="14"/>
  <c r="AB453" i="14"/>
  <c r="AG453" i="14"/>
  <c r="AP453" i="14"/>
  <c r="AQ453" i="14"/>
  <c r="AB454" i="14"/>
  <c r="AG454" i="14"/>
  <c r="AP454" i="14"/>
  <c r="AQ454" i="14"/>
  <c r="AX454" i="14" s="1"/>
  <c r="AB455" i="14"/>
  <c r="AG455" i="14"/>
  <c r="AP455" i="14"/>
  <c r="AQ455" i="14"/>
  <c r="AB456" i="14"/>
  <c r="AG456" i="14"/>
  <c r="AP456" i="14"/>
  <c r="AQ456" i="14"/>
  <c r="AB457" i="14"/>
  <c r="AG457" i="14"/>
  <c r="AP457" i="14"/>
  <c r="AQ457" i="14"/>
  <c r="AY457" i="14" s="1"/>
  <c r="AB458" i="14"/>
  <c r="AG458" i="14"/>
  <c r="AP458" i="14"/>
  <c r="AQ458" i="14"/>
  <c r="AB459" i="14"/>
  <c r="AG459" i="14"/>
  <c r="AP459" i="14"/>
  <c r="AQ459" i="14"/>
  <c r="AB460" i="14"/>
  <c r="AG460" i="14"/>
  <c r="AP460" i="14"/>
  <c r="AQ460" i="14"/>
  <c r="AB461" i="14"/>
  <c r="AG461" i="14"/>
  <c r="AP461" i="14"/>
  <c r="AQ461" i="14"/>
  <c r="AB462" i="14"/>
  <c r="AG462" i="14"/>
  <c r="AP462" i="14"/>
  <c r="AQ462" i="14"/>
  <c r="AB463" i="14"/>
  <c r="AG463" i="14"/>
  <c r="AP463" i="14"/>
  <c r="AQ463" i="14"/>
  <c r="AB464" i="14"/>
  <c r="AG464" i="14"/>
  <c r="AP464" i="14"/>
  <c r="AQ464" i="14"/>
  <c r="AB465" i="14"/>
  <c r="AG465" i="14"/>
  <c r="AP465" i="14"/>
  <c r="AQ465" i="14"/>
  <c r="AB466" i="14"/>
  <c r="AG466" i="14"/>
  <c r="AP466" i="14"/>
  <c r="AQ466" i="14"/>
  <c r="AY466" i="14" s="1"/>
  <c r="AB467" i="14"/>
  <c r="AG467" i="14"/>
  <c r="AP467" i="14"/>
  <c r="AQ467" i="14"/>
  <c r="AB468" i="14"/>
  <c r="AG468" i="14"/>
  <c r="AP468" i="14"/>
  <c r="AQ468" i="14"/>
  <c r="AB469" i="14"/>
  <c r="AG469" i="14"/>
  <c r="AP469" i="14"/>
  <c r="AQ469" i="14"/>
  <c r="AB470" i="14"/>
  <c r="AG470" i="14"/>
  <c r="AP470" i="14"/>
  <c r="AQ470" i="14"/>
  <c r="AX470" i="14" s="1"/>
  <c r="AB471" i="14"/>
  <c r="AG471" i="14"/>
  <c r="AP471" i="14"/>
  <c r="AQ471" i="14"/>
  <c r="AB472" i="14"/>
  <c r="AG472" i="14"/>
  <c r="AP472" i="14"/>
  <c r="AQ472" i="14"/>
  <c r="AX472" i="14" s="1"/>
  <c r="AB473" i="14"/>
  <c r="AG473" i="14"/>
  <c r="AP473" i="14"/>
  <c r="AQ473" i="14"/>
  <c r="AB474" i="14"/>
  <c r="AG474" i="14"/>
  <c r="AP474" i="14"/>
  <c r="AQ474" i="14"/>
  <c r="AB475" i="14"/>
  <c r="AG475" i="14"/>
  <c r="AP475" i="14"/>
  <c r="AQ475" i="14"/>
  <c r="AX475" i="14" s="1"/>
  <c r="AB476" i="14"/>
  <c r="AG476" i="14"/>
  <c r="AP476" i="14"/>
  <c r="AQ476" i="14"/>
  <c r="AB477" i="14"/>
  <c r="AG477" i="14"/>
  <c r="AP477" i="14"/>
  <c r="AQ477" i="14"/>
  <c r="AB478" i="14"/>
  <c r="AG478" i="14"/>
  <c r="AP478" i="14"/>
  <c r="AQ478" i="14"/>
  <c r="AY478" i="14" s="1"/>
  <c r="AB479" i="14"/>
  <c r="AG479" i="14"/>
  <c r="AP479" i="14"/>
  <c r="AQ479" i="14"/>
  <c r="AB480" i="14"/>
  <c r="AG480" i="14"/>
  <c r="AP480" i="14"/>
  <c r="AQ480" i="14"/>
  <c r="AB481" i="14"/>
  <c r="AG481" i="14"/>
  <c r="AP481" i="14"/>
  <c r="AQ481" i="14"/>
  <c r="AB482" i="14"/>
  <c r="AG482" i="14"/>
  <c r="AP482" i="14"/>
  <c r="AQ482" i="14"/>
  <c r="AB483" i="14"/>
  <c r="AG483" i="14"/>
  <c r="AP483" i="14"/>
  <c r="AQ483" i="14"/>
  <c r="AB484" i="14"/>
  <c r="AG484" i="14"/>
  <c r="AP484" i="14"/>
  <c r="AQ484" i="14"/>
  <c r="AX484" i="14" s="1"/>
  <c r="AB485" i="14"/>
  <c r="AG485" i="14"/>
  <c r="AP485" i="14"/>
  <c r="AQ485" i="14"/>
  <c r="AB486" i="14"/>
  <c r="AG486" i="14"/>
  <c r="AP486" i="14"/>
  <c r="AQ486" i="14"/>
  <c r="AB487" i="14"/>
  <c r="AG487" i="14"/>
  <c r="AP487" i="14"/>
  <c r="AQ487" i="14"/>
  <c r="AX487" i="14" s="1"/>
  <c r="AB488" i="14"/>
  <c r="AG488" i="14"/>
  <c r="AP488" i="14"/>
  <c r="AQ488" i="14"/>
  <c r="AB489" i="14"/>
  <c r="AG489" i="14"/>
  <c r="AP489" i="14"/>
  <c r="AQ489" i="14"/>
  <c r="AB490" i="14"/>
  <c r="AG490" i="14"/>
  <c r="AP490" i="14"/>
  <c r="AQ490" i="14"/>
  <c r="AB491" i="14"/>
  <c r="AG491" i="14"/>
  <c r="AP491" i="14"/>
  <c r="AQ491" i="14"/>
  <c r="AB492" i="14"/>
  <c r="AG492" i="14"/>
  <c r="AP492" i="14"/>
  <c r="AQ492" i="14"/>
  <c r="AB493" i="14"/>
  <c r="AG493" i="14"/>
  <c r="AP493" i="14"/>
  <c r="AQ493" i="14"/>
  <c r="AB494" i="14"/>
  <c r="AG494" i="14"/>
  <c r="AP494" i="14"/>
  <c r="AQ494" i="14"/>
  <c r="AB495" i="14"/>
  <c r="AG495" i="14"/>
  <c r="AP495" i="14"/>
  <c r="AQ495" i="14"/>
  <c r="AB496" i="14"/>
  <c r="AG496" i="14"/>
  <c r="AP496" i="14"/>
  <c r="AQ496" i="14"/>
  <c r="AX496" i="14" s="1"/>
  <c r="AB497" i="14"/>
  <c r="AG497" i="14"/>
  <c r="AP497" i="14"/>
  <c r="AQ497" i="14"/>
  <c r="AB498" i="14"/>
  <c r="AG498" i="14"/>
  <c r="AP498" i="14"/>
  <c r="AQ498" i="14"/>
  <c r="AB499" i="14"/>
  <c r="AG499" i="14"/>
  <c r="AP499" i="14"/>
  <c r="AQ499" i="14"/>
  <c r="AB500" i="14"/>
  <c r="AG500" i="14"/>
  <c r="AP500" i="14"/>
  <c r="AQ500" i="14"/>
  <c r="AB501" i="14"/>
  <c r="AG501" i="14"/>
  <c r="AP501" i="14"/>
  <c r="AQ501" i="14"/>
  <c r="AB502" i="14"/>
  <c r="AG502" i="14"/>
  <c r="AP502" i="14"/>
  <c r="AQ502" i="14"/>
  <c r="AB503" i="14"/>
  <c r="AG503" i="14"/>
  <c r="AP503" i="14"/>
  <c r="AQ503" i="14"/>
  <c r="AB504" i="14"/>
  <c r="AG504" i="14"/>
  <c r="AP504" i="14"/>
  <c r="AQ504" i="14"/>
  <c r="AB505" i="14"/>
  <c r="AG505" i="14"/>
  <c r="AP505" i="14"/>
  <c r="AQ505" i="14"/>
  <c r="AB506" i="14"/>
  <c r="AG506" i="14"/>
  <c r="AP506" i="14"/>
  <c r="AQ506" i="14"/>
  <c r="AX506" i="14" s="1"/>
  <c r="AB507" i="14"/>
  <c r="AG507" i="14"/>
  <c r="AP507" i="14"/>
  <c r="AQ507" i="14"/>
  <c r="AB508" i="14"/>
  <c r="AG508" i="14"/>
  <c r="AP508" i="14"/>
  <c r="AQ508" i="14"/>
  <c r="AX508" i="14" s="1"/>
  <c r="AB509" i="14"/>
  <c r="AG509" i="14"/>
  <c r="AP509" i="14"/>
  <c r="AQ509" i="14"/>
  <c r="AB510" i="14"/>
  <c r="AG510" i="14"/>
  <c r="AP510" i="14"/>
  <c r="AQ510" i="14"/>
  <c r="AB511" i="14"/>
  <c r="AG511" i="14"/>
  <c r="AP511" i="14"/>
  <c r="AQ511" i="14"/>
  <c r="AB512" i="14"/>
  <c r="AG512" i="14"/>
  <c r="AP512" i="14"/>
  <c r="AQ512" i="14"/>
  <c r="AB513" i="14"/>
  <c r="AG513" i="14"/>
  <c r="AP513" i="14"/>
  <c r="AQ513" i="14"/>
  <c r="AB514" i="14"/>
  <c r="AG514" i="14"/>
  <c r="AP514" i="14"/>
  <c r="AQ514" i="14"/>
  <c r="AX514" i="14" s="1"/>
  <c r="AB515" i="14"/>
  <c r="AG515" i="14"/>
  <c r="AP515" i="14"/>
  <c r="AQ515" i="14"/>
  <c r="AB516" i="14"/>
  <c r="AG516" i="14"/>
  <c r="AP516" i="14"/>
  <c r="AQ516" i="14"/>
  <c r="AB517" i="14"/>
  <c r="AG517" i="14"/>
  <c r="AP517" i="14"/>
  <c r="AQ517" i="14"/>
  <c r="AB518" i="14"/>
  <c r="AG518" i="14"/>
  <c r="AP518" i="14"/>
  <c r="AQ518" i="14"/>
  <c r="AB519" i="14"/>
  <c r="AG519" i="14"/>
  <c r="AP519" i="14"/>
  <c r="AQ519" i="14"/>
  <c r="AB520" i="14"/>
  <c r="AG520" i="14"/>
  <c r="AP520" i="14"/>
  <c r="AQ520" i="14"/>
  <c r="AX520" i="14" s="1"/>
  <c r="AB521" i="14"/>
  <c r="AG521" i="14"/>
  <c r="AP521" i="14"/>
  <c r="AQ521" i="14"/>
  <c r="AB522" i="14"/>
  <c r="AG522" i="14"/>
  <c r="AP522" i="14"/>
  <c r="AQ522" i="14"/>
  <c r="AB523" i="14"/>
  <c r="AG523" i="14"/>
  <c r="AP523" i="14"/>
  <c r="AQ523" i="14"/>
  <c r="AB524" i="14"/>
  <c r="AG524" i="14"/>
  <c r="AP524" i="14"/>
  <c r="AQ524" i="14"/>
  <c r="AB525" i="14"/>
  <c r="AG525" i="14"/>
  <c r="AP525" i="14"/>
  <c r="AQ525" i="14"/>
  <c r="AB526" i="14"/>
  <c r="AG526" i="14"/>
  <c r="AP526" i="14"/>
  <c r="AQ526" i="14"/>
  <c r="AB527" i="14"/>
  <c r="AG527" i="14"/>
  <c r="AP527" i="14"/>
  <c r="AQ527" i="14"/>
  <c r="AB528" i="14"/>
  <c r="AG528" i="14"/>
  <c r="AP528" i="14"/>
  <c r="AQ528" i="14"/>
  <c r="AB529" i="14"/>
  <c r="AG529" i="14"/>
  <c r="AP529" i="14"/>
  <c r="AQ529" i="14"/>
  <c r="AB530" i="14"/>
  <c r="AG530" i="14"/>
  <c r="AP530" i="14"/>
  <c r="AQ530" i="14"/>
  <c r="AB531" i="14"/>
  <c r="AG531" i="14"/>
  <c r="AP531" i="14"/>
  <c r="AQ531" i="14"/>
  <c r="AB532" i="14"/>
  <c r="AG532" i="14"/>
  <c r="AP532" i="14"/>
  <c r="AQ532" i="14"/>
  <c r="AX532" i="14" s="1"/>
  <c r="AB533" i="14"/>
  <c r="AG533" i="14"/>
  <c r="AP533" i="14"/>
  <c r="AQ533" i="14"/>
  <c r="AB534" i="14"/>
  <c r="AG534" i="14"/>
  <c r="AP534" i="14"/>
  <c r="AQ534" i="14"/>
  <c r="AB535" i="14"/>
  <c r="AG535" i="14"/>
  <c r="AP535" i="14"/>
  <c r="AQ535" i="14"/>
  <c r="AX535" i="14" s="1"/>
  <c r="AB536" i="14"/>
  <c r="AG536" i="14"/>
  <c r="AP536" i="14"/>
  <c r="AQ536" i="14"/>
  <c r="AX536" i="14" s="1"/>
  <c r="AB537" i="14"/>
  <c r="AG537" i="14"/>
  <c r="AP537" i="14"/>
  <c r="AQ537" i="14"/>
  <c r="AB538" i="14"/>
  <c r="AG538" i="14"/>
  <c r="AP538" i="14"/>
  <c r="AQ538" i="14"/>
  <c r="AB539" i="14"/>
  <c r="AG539" i="14"/>
  <c r="AP539" i="14"/>
  <c r="AQ539" i="14"/>
  <c r="AB540" i="14"/>
  <c r="AG540" i="14"/>
  <c r="AP540" i="14"/>
  <c r="AQ540" i="14"/>
  <c r="AB541" i="14"/>
  <c r="AG541" i="14"/>
  <c r="AP541" i="14"/>
  <c r="AQ541" i="14"/>
  <c r="AX541" i="14" s="1"/>
  <c r="AB542" i="14"/>
  <c r="AG542" i="14"/>
  <c r="AP542" i="14"/>
  <c r="AQ542" i="14"/>
  <c r="AB543" i="14"/>
  <c r="AG543" i="14"/>
  <c r="AP543" i="14"/>
  <c r="AQ543" i="14"/>
  <c r="AB544" i="14"/>
  <c r="AG544" i="14"/>
  <c r="AP544" i="14"/>
  <c r="AQ544" i="14"/>
  <c r="AX544" i="14" s="1"/>
  <c r="AB545" i="14"/>
  <c r="AG545" i="14"/>
  <c r="AP545" i="14"/>
  <c r="AQ545" i="14"/>
  <c r="AB546" i="14"/>
  <c r="AG546" i="14"/>
  <c r="AP546" i="14"/>
  <c r="AQ546" i="14"/>
  <c r="AB547" i="14"/>
  <c r="AG547" i="14"/>
  <c r="AP547" i="14"/>
  <c r="AQ547" i="14"/>
  <c r="AB548" i="14"/>
  <c r="AG548" i="14"/>
  <c r="AP548" i="14"/>
  <c r="AQ548" i="14"/>
  <c r="AB549" i="14"/>
  <c r="AG549" i="14"/>
  <c r="AP549" i="14"/>
  <c r="AQ549" i="14"/>
  <c r="AB550" i="14"/>
  <c r="AG550" i="14"/>
  <c r="AP550" i="14"/>
  <c r="AQ550" i="14"/>
  <c r="AB551" i="14"/>
  <c r="AG551" i="14"/>
  <c r="AP551" i="14"/>
  <c r="AQ551" i="14"/>
  <c r="AB552" i="14"/>
  <c r="AG552" i="14"/>
  <c r="AP552" i="14"/>
  <c r="AQ552" i="14"/>
  <c r="AB553" i="14"/>
  <c r="AG553" i="14"/>
  <c r="AP553" i="14"/>
  <c r="AQ553" i="14"/>
  <c r="AB554" i="14"/>
  <c r="AG554" i="14"/>
  <c r="AP554" i="14"/>
  <c r="AQ554" i="14"/>
  <c r="AX554" i="14" s="1"/>
  <c r="AB555" i="14"/>
  <c r="AG555" i="14"/>
  <c r="AP555" i="14"/>
  <c r="AQ555" i="14"/>
  <c r="AB556" i="14"/>
  <c r="AG556" i="14"/>
  <c r="AP556" i="14"/>
  <c r="AQ556" i="14"/>
  <c r="AX556" i="14" s="1"/>
  <c r="AB557" i="14"/>
  <c r="AG557" i="14"/>
  <c r="AP557" i="14"/>
  <c r="AQ557" i="14"/>
  <c r="AB558" i="14"/>
  <c r="AG558" i="14"/>
  <c r="AP558" i="14"/>
  <c r="AQ558" i="14"/>
  <c r="AB559" i="14"/>
  <c r="AG559" i="14"/>
  <c r="AP559" i="14"/>
  <c r="AQ559" i="14"/>
  <c r="AX559" i="14" s="1"/>
  <c r="AB560" i="14"/>
  <c r="AG560" i="14"/>
  <c r="AP560" i="14"/>
  <c r="AQ560" i="14"/>
  <c r="AB561" i="14"/>
  <c r="AG561" i="14"/>
  <c r="AP561" i="14"/>
  <c r="AQ561" i="14"/>
  <c r="AB562" i="14"/>
  <c r="AG562" i="14"/>
  <c r="AP562" i="14"/>
  <c r="AQ562" i="14"/>
  <c r="AB563" i="14"/>
  <c r="AG563" i="14"/>
  <c r="AP563" i="14"/>
  <c r="AQ563" i="14"/>
  <c r="AB564" i="14"/>
  <c r="AG564" i="14"/>
  <c r="AP564" i="14"/>
  <c r="AQ564" i="14"/>
  <c r="AB565" i="14"/>
  <c r="AG565" i="14"/>
  <c r="AP565" i="14"/>
  <c r="AQ565" i="14"/>
  <c r="AB566" i="14"/>
  <c r="AG566" i="14"/>
  <c r="AP566" i="14"/>
  <c r="AQ566" i="14"/>
  <c r="AB567" i="14"/>
  <c r="AG567" i="14"/>
  <c r="AP567" i="14"/>
  <c r="AQ567" i="14"/>
  <c r="AB568" i="14"/>
  <c r="AG568" i="14"/>
  <c r="AP568" i="14"/>
  <c r="AQ568" i="14"/>
  <c r="AX568" i="14" s="1"/>
  <c r="AB569" i="14"/>
  <c r="AG569" i="14"/>
  <c r="AP569" i="14"/>
  <c r="AQ569" i="14"/>
  <c r="AB570" i="14"/>
  <c r="AG570" i="14"/>
  <c r="AP570" i="14"/>
  <c r="AQ570" i="14"/>
  <c r="AB571" i="14"/>
  <c r="AG571" i="14"/>
  <c r="AP571" i="14"/>
  <c r="AQ571" i="14"/>
  <c r="AB572" i="14"/>
  <c r="AG572" i="14"/>
  <c r="AP572" i="14"/>
  <c r="AQ572" i="14"/>
  <c r="AB573" i="14"/>
  <c r="AG573" i="14"/>
  <c r="AP573" i="14"/>
  <c r="AQ573" i="14"/>
  <c r="AB574" i="14"/>
  <c r="AG574" i="14"/>
  <c r="AP574" i="14"/>
  <c r="AQ574" i="14"/>
  <c r="AY574" i="14" s="1"/>
  <c r="AB575" i="14"/>
  <c r="AG575" i="14"/>
  <c r="AP575" i="14"/>
  <c r="AQ575" i="14"/>
  <c r="AB576" i="14"/>
  <c r="AG576" i="14"/>
  <c r="AP576" i="14"/>
  <c r="AQ576" i="14"/>
  <c r="AB577" i="14"/>
  <c r="AG577" i="14"/>
  <c r="AP577" i="14"/>
  <c r="AQ577" i="14"/>
  <c r="AB578" i="14"/>
  <c r="AG578" i="14"/>
  <c r="AP578" i="14"/>
  <c r="AQ578" i="14"/>
  <c r="AX578" i="14" s="1"/>
  <c r="AB579" i="14"/>
  <c r="AG579" i="14"/>
  <c r="AP579" i="14"/>
  <c r="AQ579" i="14"/>
  <c r="AB580" i="14"/>
  <c r="AG580" i="14"/>
  <c r="AP580" i="14"/>
  <c r="AQ580" i="14"/>
  <c r="AX580" i="14" s="1"/>
  <c r="AB581" i="14"/>
  <c r="AG581" i="14"/>
  <c r="AP581" i="14"/>
  <c r="AQ581" i="14"/>
  <c r="AB582" i="14"/>
  <c r="AG582" i="14"/>
  <c r="AP582" i="14"/>
  <c r="AQ582" i="14"/>
  <c r="AB583" i="14"/>
  <c r="AG583" i="14"/>
  <c r="AP583" i="14"/>
  <c r="AQ583" i="14"/>
  <c r="AX583" i="14" s="1"/>
  <c r="AB584" i="14"/>
  <c r="AG584" i="14"/>
  <c r="AP584" i="14"/>
  <c r="AQ584" i="14"/>
  <c r="AB585" i="14"/>
  <c r="AG585" i="14"/>
  <c r="AP585" i="14"/>
  <c r="AQ585" i="14"/>
  <c r="AB586" i="14"/>
  <c r="AG586" i="14"/>
  <c r="AP586" i="14"/>
  <c r="AQ586" i="14"/>
  <c r="AB587" i="14"/>
  <c r="AG587" i="14"/>
  <c r="AP587" i="14"/>
  <c r="AQ587" i="14"/>
  <c r="AB588" i="14"/>
  <c r="AG588" i="14"/>
  <c r="AP588" i="14"/>
  <c r="AQ588" i="14"/>
  <c r="AB589" i="14"/>
  <c r="AG589" i="14"/>
  <c r="AP589" i="14"/>
  <c r="AQ589" i="14"/>
  <c r="AB590" i="14"/>
  <c r="AG590" i="14"/>
  <c r="AP590" i="14"/>
  <c r="AQ590" i="14"/>
  <c r="AB591" i="14"/>
  <c r="AG591" i="14"/>
  <c r="AP591" i="14"/>
  <c r="AQ591" i="14"/>
  <c r="AB592" i="14"/>
  <c r="AG592" i="14"/>
  <c r="AP592" i="14"/>
  <c r="AQ592" i="14"/>
  <c r="AX592" i="14" s="1"/>
  <c r="AB593" i="14"/>
  <c r="AG593" i="14"/>
  <c r="AP593" i="14"/>
  <c r="AQ593" i="14"/>
  <c r="AB594" i="14"/>
  <c r="AG594" i="14"/>
  <c r="AP594" i="14"/>
  <c r="AQ594" i="14"/>
  <c r="AB595" i="14"/>
  <c r="AG595" i="14"/>
  <c r="AP595" i="14"/>
  <c r="AQ595" i="14"/>
  <c r="AY595" i="14" s="1"/>
  <c r="AB596" i="14"/>
  <c r="AG596" i="14"/>
  <c r="AP596" i="14"/>
  <c r="AQ596" i="14"/>
  <c r="AB597" i="14"/>
  <c r="AG597" i="14"/>
  <c r="AP597" i="14"/>
  <c r="AQ597" i="14"/>
  <c r="AB598" i="14"/>
  <c r="AG598" i="14"/>
  <c r="AP598" i="14"/>
  <c r="AQ598" i="14"/>
  <c r="AB599" i="14"/>
  <c r="AG599" i="14"/>
  <c r="AP599" i="14"/>
  <c r="AQ599" i="14"/>
  <c r="AB600" i="14"/>
  <c r="AG600" i="14"/>
  <c r="AP600" i="14"/>
  <c r="AQ600" i="14"/>
  <c r="AB601" i="14"/>
  <c r="AG601" i="14"/>
  <c r="AP601" i="14"/>
  <c r="AQ601" i="14"/>
  <c r="AX601" i="14" s="1"/>
  <c r="AB602" i="14"/>
  <c r="AG602" i="14"/>
  <c r="AP602" i="14"/>
  <c r="AQ602" i="14"/>
  <c r="AB603" i="14"/>
  <c r="AG603" i="14"/>
  <c r="AP603" i="14"/>
  <c r="AQ603" i="14"/>
  <c r="AB604" i="14"/>
  <c r="AG604" i="14"/>
  <c r="AP604" i="14"/>
  <c r="AQ604" i="14"/>
  <c r="AX604" i="14" s="1"/>
  <c r="AB605" i="14"/>
  <c r="AG605" i="14"/>
  <c r="AP605" i="14"/>
  <c r="AQ605" i="14"/>
  <c r="AB606" i="14"/>
  <c r="AG606" i="14"/>
  <c r="AP606" i="14"/>
  <c r="AQ606" i="14"/>
  <c r="AB607" i="14"/>
  <c r="AG607" i="14"/>
  <c r="AP607" i="14"/>
  <c r="AQ607" i="14"/>
  <c r="AB608" i="14"/>
  <c r="AG608" i="14"/>
  <c r="AP608" i="14"/>
  <c r="AQ608" i="14"/>
  <c r="AB609" i="14"/>
  <c r="AG609" i="14"/>
  <c r="AP609" i="14"/>
  <c r="AQ609" i="14"/>
  <c r="AB610" i="14"/>
  <c r="AG610" i="14"/>
  <c r="AP610" i="14"/>
  <c r="AQ610" i="14"/>
  <c r="AB611" i="14"/>
  <c r="AG611" i="14"/>
  <c r="AP611" i="14"/>
  <c r="AQ611" i="14"/>
  <c r="AB612" i="14"/>
  <c r="AG612" i="14"/>
  <c r="AP612" i="14"/>
  <c r="AQ612" i="14"/>
  <c r="AB613" i="14"/>
  <c r="AG613" i="14"/>
  <c r="AP613" i="14"/>
  <c r="AQ613" i="14"/>
  <c r="AY613" i="14" s="1"/>
  <c r="AB614" i="14"/>
  <c r="AG614" i="14"/>
  <c r="AP614" i="14"/>
  <c r="AQ614" i="14"/>
  <c r="AB615" i="14"/>
  <c r="AG615" i="14"/>
  <c r="AP615" i="14"/>
  <c r="AQ615" i="14"/>
  <c r="AB616" i="14"/>
  <c r="AG616" i="14"/>
  <c r="AP616" i="14"/>
  <c r="AQ616" i="14"/>
  <c r="AX616" i="14" s="1"/>
  <c r="AB617" i="14"/>
  <c r="AG617" i="14"/>
  <c r="AP617" i="14"/>
  <c r="AQ617" i="14"/>
  <c r="AB618" i="14"/>
  <c r="AG618" i="14"/>
  <c r="AP618" i="14"/>
  <c r="AQ618" i="14"/>
  <c r="AB619" i="14"/>
  <c r="AG619" i="14"/>
  <c r="AP619" i="14"/>
  <c r="AQ619" i="14"/>
  <c r="AB620" i="14"/>
  <c r="AG620" i="14"/>
  <c r="AP620" i="14"/>
  <c r="AQ620" i="14"/>
  <c r="AB621" i="14"/>
  <c r="AG621" i="14"/>
  <c r="AP621" i="14"/>
  <c r="AQ621" i="14"/>
  <c r="AB622" i="14"/>
  <c r="AG622" i="14"/>
  <c r="AP622" i="14"/>
  <c r="AQ622" i="14"/>
  <c r="AB623" i="14"/>
  <c r="AG623" i="14"/>
  <c r="AP623" i="14"/>
  <c r="AQ623" i="14"/>
  <c r="AB624" i="14"/>
  <c r="AG624" i="14"/>
  <c r="AP624" i="14"/>
  <c r="AQ624" i="14"/>
  <c r="AB625" i="14"/>
  <c r="AG625" i="14"/>
  <c r="AP625" i="14"/>
  <c r="AQ625" i="14"/>
  <c r="AB626" i="14"/>
  <c r="AG626" i="14"/>
  <c r="AP626" i="14"/>
  <c r="AQ626" i="14"/>
  <c r="AB627" i="14"/>
  <c r="AG627" i="14"/>
  <c r="AP627" i="14"/>
  <c r="AQ627" i="14"/>
  <c r="AB628" i="14"/>
  <c r="AG628" i="14"/>
  <c r="AP628" i="14"/>
  <c r="AQ628" i="14"/>
  <c r="AX628" i="14" s="1"/>
  <c r="AB629" i="14"/>
  <c r="AG629" i="14"/>
  <c r="AP629" i="14"/>
  <c r="AQ629" i="14"/>
  <c r="AB630" i="14"/>
  <c r="AG630" i="14"/>
  <c r="AP630" i="14"/>
  <c r="AQ630" i="14"/>
  <c r="AB631" i="14"/>
  <c r="AG631" i="14"/>
  <c r="AP631" i="14"/>
  <c r="AQ631" i="14"/>
  <c r="AX631" i="14" s="1"/>
  <c r="AB632" i="14"/>
  <c r="AG632" i="14"/>
  <c r="AP632" i="14"/>
  <c r="AQ632" i="14"/>
  <c r="AB633" i="14"/>
  <c r="AG633" i="14"/>
  <c r="AP633" i="14"/>
  <c r="AQ633" i="14"/>
  <c r="AB634" i="14"/>
  <c r="AG634" i="14"/>
  <c r="AP634" i="14"/>
  <c r="AQ634" i="14"/>
  <c r="AY634" i="14" s="1"/>
  <c r="AB635" i="14"/>
  <c r="AG635" i="14"/>
  <c r="AP635" i="14"/>
  <c r="AQ635" i="14"/>
  <c r="AB636" i="14"/>
  <c r="AG636" i="14"/>
  <c r="AP636" i="14"/>
  <c r="AQ636" i="14"/>
  <c r="AB637" i="14"/>
  <c r="AG637" i="14"/>
  <c r="AP637" i="14"/>
  <c r="AQ637" i="14"/>
  <c r="AY637" i="14" s="1"/>
  <c r="AB638" i="14"/>
  <c r="AG638" i="14"/>
  <c r="AP638" i="14"/>
  <c r="AQ638" i="14"/>
  <c r="AB639" i="14"/>
  <c r="AG639" i="14"/>
  <c r="AP639" i="14"/>
  <c r="AQ639" i="14"/>
  <c r="AB640" i="14"/>
  <c r="AG640" i="14"/>
  <c r="AP640" i="14"/>
  <c r="AQ640" i="14"/>
  <c r="AB641" i="14"/>
  <c r="AG641" i="14"/>
  <c r="AP641" i="14"/>
  <c r="AQ641" i="14"/>
  <c r="AB642" i="14"/>
  <c r="AG642" i="14"/>
  <c r="AP642" i="14"/>
  <c r="AQ642" i="14"/>
  <c r="AX642" i="14" s="1"/>
  <c r="AB643" i="14"/>
  <c r="AG643" i="14"/>
  <c r="AP643" i="14"/>
  <c r="AQ643" i="14"/>
  <c r="AB644" i="14"/>
  <c r="AG644" i="14"/>
  <c r="AP644" i="14"/>
  <c r="AQ644" i="14"/>
  <c r="AB645" i="14"/>
  <c r="AG645" i="14"/>
  <c r="AP645" i="14"/>
  <c r="AQ645" i="14"/>
  <c r="AB646" i="14"/>
  <c r="AG646" i="14"/>
  <c r="AP646" i="14"/>
  <c r="AQ646" i="14"/>
  <c r="AX646" i="14" s="1"/>
  <c r="AB647" i="14"/>
  <c r="AG647" i="14"/>
  <c r="AP647" i="14"/>
  <c r="AQ647" i="14"/>
  <c r="AB648" i="14"/>
  <c r="AG648" i="14"/>
  <c r="AP648" i="14"/>
  <c r="AQ648" i="14"/>
  <c r="AB649" i="14"/>
  <c r="AG649" i="14"/>
  <c r="AP649" i="14"/>
  <c r="AQ649" i="14"/>
  <c r="AX649" i="14" s="1"/>
  <c r="AB650" i="14"/>
  <c r="AG650" i="14"/>
  <c r="AP650" i="14"/>
  <c r="AQ650" i="14"/>
  <c r="AB651" i="14"/>
  <c r="AG651" i="14"/>
  <c r="AP651" i="14"/>
  <c r="AQ651" i="14"/>
  <c r="AB652" i="14"/>
  <c r="AG652" i="14"/>
  <c r="AP652" i="14"/>
  <c r="AQ652" i="14"/>
  <c r="AB653" i="14"/>
  <c r="AG653" i="14"/>
  <c r="AP653" i="14"/>
  <c r="AQ653" i="14"/>
  <c r="AX653" i="14" s="1"/>
  <c r="AB654" i="14"/>
  <c r="AG654" i="14"/>
  <c r="AP654" i="14"/>
  <c r="AQ654" i="14"/>
  <c r="AB655" i="14"/>
  <c r="AG655" i="14"/>
  <c r="AP655" i="14"/>
  <c r="AQ655" i="14"/>
  <c r="AY655" i="14" s="1"/>
  <c r="AB656" i="14"/>
  <c r="AG656" i="14"/>
  <c r="AP656" i="14"/>
  <c r="AQ656" i="14"/>
  <c r="AX656" i="14" s="1"/>
  <c r="AB657" i="14"/>
  <c r="AG657" i="14"/>
  <c r="AP657" i="14"/>
  <c r="AQ657" i="14"/>
  <c r="AB658" i="14"/>
  <c r="AG658" i="14"/>
  <c r="AP658" i="14"/>
  <c r="AQ658" i="14"/>
  <c r="AB659" i="14"/>
  <c r="AG659" i="14"/>
  <c r="AP659" i="14"/>
  <c r="AQ659" i="14"/>
  <c r="AB660" i="14"/>
  <c r="AG660" i="14"/>
  <c r="AP660" i="14"/>
  <c r="AQ660" i="14"/>
  <c r="AB661" i="14"/>
  <c r="AG661" i="14"/>
  <c r="AP661" i="14"/>
  <c r="AQ661" i="14"/>
  <c r="AB662" i="14"/>
  <c r="AG662" i="14"/>
  <c r="AP662" i="14"/>
  <c r="AQ662" i="14"/>
  <c r="AB663" i="14"/>
  <c r="AG663" i="14"/>
  <c r="AP663" i="14"/>
  <c r="AQ663" i="14"/>
  <c r="AX663" i="14" s="1"/>
  <c r="AB664" i="14"/>
  <c r="AG664" i="14"/>
  <c r="AP664" i="14"/>
  <c r="AQ664" i="14"/>
  <c r="AB665" i="14"/>
  <c r="AG665" i="14"/>
  <c r="AP665" i="14"/>
  <c r="AQ665" i="14"/>
  <c r="AB666" i="14"/>
  <c r="AG666" i="14"/>
  <c r="AP666" i="14"/>
  <c r="AQ666" i="14"/>
  <c r="AB667" i="14"/>
  <c r="AG667" i="14"/>
  <c r="AP667" i="14"/>
  <c r="AQ667" i="14"/>
  <c r="AX667" i="14" s="1"/>
  <c r="AB668" i="14"/>
  <c r="AG668" i="14"/>
  <c r="AP668" i="14"/>
  <c r="AQ668" i="14"/>
  <c r="AB669" i="14"/>
  <c r="AG669" i="14"/>
  <c r="AP669" i="14"/>
  <c r="AQ669" i="14"/>
  <c r="AB670" i="14"/>
  <c r="AG670" i="14"/>
  <c r="AP670" i="14"/>
  <c r="AQ670" i="14"/>
  <c r="AB671" i="14"/>
  <c r="AG671" i="14"/>
  <c r="AP671" i="14"/>
  <c r="AQ671" i="14"/>
  <c r="AB672" i="14"/>
  <c r="AG672" i="14"/>
  <c r="AP672" i="14"/>
  <c r="AQ672" i="14"/>
  <c r="AB673" i="14"/>
  <c r="AG673" i="14"/>
  <c r="AP673" i="14"/>
  <c r="AQ673" i="14"/>
  <c r="AX673" i="14" s="1"/>
  <c r="AB674" i="14"/>
  <c r="AG674" i="14"/>
  <c r="AP674" i="14"/>
  <c r="AQ674" i="14"/>
  <c r="AB675" i="14"/>
  <c r="AG675" i="14"/>
  <c r="AP675" i="14"/>
  <c r="AQ675" i="14"/>
  <c r="AX675" i="14" s="1"/>
  <c r="AB676" i="14"/>
  <c r="AG676" i="14"/>
  <c r="AP676" i="14"/>
  <c r="AQ676" i="14"/>
  <c r="AB677" i="14"/>
  <c r="AG677" i="14"/>
  <c r="AP677" i="14"/>
  <c r="AQ677" i="14"/>
  <c r="AB678" i="14"/>
  <c r="AG678" i="14"/>
  <c r="AP678" i="14"/>
  <c r="AQ678" i="14"/>
  <c r="AB679" i="14"/>
  <c r="AG679" i="14"/>
  <c r="AP679" i="14"/>
  <c r="AQ679" i="14"/>
  <c r="AX679" i="14" s="1"/>
  <c r="AB680" i="14"/>
  <c r="AG680" i="14"/>
  <c r="AP680" i="14"/>
  <c r="AQ680" i="14"/>
  <c r="AB681" i="14"/>
  <c r="AG681" i="14"/>
  <c r="AP681" i="14"/>
  <c r="AQ681" i="14"/>
  <c r="AB682" i="14"/>
  <c r="AG682" i="14"/>
  <c r="AP682" i="14"/>
  <c r="AQ682" i="14"/>
  <c r="AB683" i="14"/>
  <c r="AG683" i="14"/>
  <c r="AP683" i="14"/>
  <c r="AQ683" i="14"/>
  <c r="AB684" i="14"/>
  <c r="AG684" i="14"/>
  <c r="AP684" i="14"/>
  <c r="AQ684" i="14"/>
  <c r="AB685" i="14"/>
  <c r="AG685" i="14"/>
  <c r="AP685" i="14"/>
  <c r="AQ685" i="14"/>
  <c r="AB686" i="14"/>
  <c r="AG686" i="14"/>
  <c r="AP686" i="14"/>
  <c r="AQ686" i="14"/>
  <c r="AB687" i="14"/>
  <c r="AG687" i="14"/>
  <c r="AP687" i="14"/>
  <c r="AQ687" i="14"/>
  <c r="AX687" i="14" s="1"/>
  <c r="AB688" i="14"/>
  <c r="AG688" i="14"/>
  <c r="AP688" i="14"/>
  <c r="AQ688" i="14"/>
  <c r="AB689" i="14"/>
  <c r="AG689" i="14"/>
  <c r="AP689" i="14"/>
  <c r="AQ689" i="14"/>
  <c r="AB690" i="14"/>
  <c r="AG690" i="14"/>
  <c r="AP690" i="14"/>
  <c r="AQ690" i="14"/>
  <c r="AX690" i="14" s="1"/>
  <c r="AB691" i="14"/>
  <c r="AG691" i="14"/>
  <c r="AP691" i="14"/>
  <c r="AQ691" i="14"/>
  <c r="AB692" i="14"/>
  <c r="AG692" i="14"/>
  <c r="AP692" i="14"/>
  <c r="AQ692" i="14"/>
  <c r="AB693" i="14"/>
  <c r="AG693" i="14"/>
  <c r="AP693" i="14"/>
  <c r="AQ693" i="14"/>
  <c r="AB694" i="14"/>
  <c r="AG694" i="14"/>
  <c r="AP694" i="14"/>
  <c r="AQ694" i="14"/>
  <c r="AB695" i="14"/>
  <c r="AG695" i="14"/>
  <c r="AP695" i="14"/>
  <c r="AQ695" i="14"/>
  <c r="AB696" i="14"/>
  <c r="AG696" i="14"/>
  <c r="AP696" i="14"/>
  <c r="AQ696" i="14"/>
  <c r="AX696" i="14" s="1"/>
  <c r="AB697" i="14"/>
  <c r="AG697" i="14"/>
  <c r="AP697" i="14"/>
  <c r="AQ697" i="14"/>
  <c r="AB698" i="14"/>
  <c r="AG698" i="14"/>
  <c r="AP698" i="14"/>
  <c r="AQ698" i="14"/>
  <c r="AB699" i="14"/>
  <c r="AG699" i="14"/>
  <c r="AP699" i="14"/>
  <c r="AQ699" i="14"/>
  <c r="AX699" i="14" s="1"/>
  <c r="AB700" i="14"/>
  <c r="AG700" i="14"/>
  <c r="AP700" i="14"/>
  <c r="AQ700" i="14"/>
  <c r="AB701" i="14"/>
  <c r="AG701" i="14"/>
  <c r="AP701" i="14"/>
  <c r="AQ701" i="14"/>
  <c r="AB702" i="14"/>
  <c r="AG702" i="14"/>
  <c r="AP702" i="14"/>
  <c r="AQ702" i="14"/>
  <c r="AB703" i="14"/>
  <c r="AG703" i="14"/>
  <c r="AP703" i="14"/>
  <c r="AQ703" i="14"/>
  <c r="AB704" i="14"/>
  <c r="AG704" i="14"/>
  <c r="AP704" i="14"/>
  <c r="AQ704" i="14"/>
  <c r="AB705" i="14"/>
  <c r="AG705" i="14"/>
  <c r="AP705" i="14"/>
  <c r="AQ705" i="14"/>
  <c r="AY705" i="14" s="1"/>
  <c r="AB706" i="14"/>
  <c r="AG706" i="14"/>
  <c r="AP706" i="14"/>
  <c r="AQ706" i="14"/>
  <c r="AB707" i="14"/>
  <c r="AG707" i="14"/>
  <c r="AP707" i="14"/>
  <c r="AQ707" i="14"/>
  <c r="AB708" i="14"/>
  <c r="AG708" i="14"/>
  <c r="AP708" i="14"/>
  <c r="AQ708" i="14"/>
  <c r="AX708" i="14" s="1"/>
  <c r="AB709" i="14"/>
  <c r="AG709" i="14"/>
  <c r="AP709" i="14"/>
  <c r="AQ709" i="14"/>
  <c r="AB710" i="14"/>
  <c r="AG710" i="14"/>
  <c r="AP710" i="14"/>
  <c r="AQ710" i="14"/>
  <c r="AB711" i="14"/>
  <c r="AG711" i="14"/>
  <c r="AP711" i="14"/>
  <c r="AQ711" i="14"/>
  <c r="AB712" i="14"/>
  <c r="AG712" i="14"/>
  <c r="AP712" i="14"/>
  <c r="AQ712" i="14"/>
  <c r="AB713" i="14"/>
  <c r="AG713" i="14"/>
  <c r="AP713" i="14"/>
  <c r="AQ713" i="14"/>
  <c r="AB714" i="14"/>
  <c r="AG714" i="14"/>
  <c r="AP714" i="14"/>
  <c r="AQ714" i="14"/>
  <c r="AB715" i="14"/>
  <c r="AG715" i="14"/>
  <c r="AP715" i="14"/>
  <c r="AQ715" i="14"/>
  <c r="AB716" i="14"/>
  <c r="AG716" i="14"/>
  <c r="AP716" i="14"/>
  <c r="AQ716" i="14"/>
  <c r="AB717" i="14"/>
  <c r="AG717" i="14"/>
  <c r="AP717" i="14"/>
  <c r="AQ717" i="14"/>
  <c r="AB718" i="14"/>
  <c r="AG718" i="14"/>
  <c r="AP718" i="14"/>
  <c r="AQ718" i="14"/>
  <c r="AB719" i="14"/>
  <c r="AG719" i="14"/>
  <c r="AP719" i="14"/>
  <c r="AQ719" i="14"/>
  <c r="AB720" i="14"/>
  <c r="AG720" i="14"/>
  <c r="AP720" i="14"/>
  <c r="AQ720" i="14"/>
  <c r="AB721" i="14"/>
  <c r="AG721" i="14"/>
  <c r="AP721" i="14"/>
  <c r="AQ721" i="14"/>
  <c r="AX721" i="14" s="1"/>
  <c r="AB722" i="14"/>
  <c r="AG722" i="14"/>
  <c r="AP722" i="14"/>
  <c r="AQ722" i="14"/>
  <c r="AB723" i="14"/>
  <c r="AG723" i="14"/>
  <c r="AP723" i="14"/>
  <c r="AQ723" i="14"/>
  <c r="AB724" i="14"/>
  <c r="AG724" i="14"/>
  <c r="AP724" i="14"/>
  <c r="AQ724" i="14"/>
  <c r="AB725" i="14"/>
  <c r="AG725" i="14"/>
  <c r="AP725" i="14"/>
  <c r="AQ725" i="14"/>
  <c r="AB726" i="14"/>
  <c r="AG726" i="14"/>
  <c r="AP726" i="14"/>
  <c r="AQ726" i="14"/>
  <c r="AB727" i="14"/>
  <c r="AG727" i="14"/>
  <c r="AP727" i="14"/>
  <c r="AQ727" i="14"/>
  <c r="AB728" i="14"/>
  <c r="AG728" i="14"/>
  <c r="AP728" i="14"/>
  <c r="AQ728" i="14"/>
  <c r="AB729" i="14"/>
  <c r="AG729" i="14"/>
  <c r="AP729" i="14"/>
  <c r="AQ729" i="14"/>
  <c r="AX729" i="14" s="1"/>
  <c r="AB730" i="14"/>
  <c r="AG730" i="14"/>
  <c r="AP730" i="14"/>
  <c r="AQ730" i="14"/>
  <c r="AB731" i="14"/>
  <c r="AG731" i="14"/>
  <c r="AP731" i="14"/>
  <c r="AQ731" i="14"/>
  <c r="AB732" i="14"/>
  <c r="AG732" i="14"/>
  <c r="AP732" i="14"/>
  <c r="AQ732" i="14"/>
  <c r="AB733" i="14"/>
  <c r="AG733" i="14"/>
  <c r="AP733" i="14"/>
  <c r="AQ733" i="14"/>
  <c r="AX733" i="14" s="1"/>
  <c r="AB734" i="14"/>
  <c r="AG734" i="14"/>
  <c r="AP734" i="14"/>
  <c r="AQ734" i="14"/>
  <c r="AB735" i="14"/>
  <c r="AG735" i="14"/>
  <c r="AP735" i="14"/>
  <c r="AQ735" i="14"/>
  <c r="AB736" i="14"/>
  <c r="AG736" i="14"/>
  <c r="AP736" i="14"/>
  <c r="AQ736" i="14"/>
  <c r="AB737" i="14"/>
  <c r="AG737" i="14"/>
  <c r="AP737" i="14"/>
  <c r="AQ737" i="14"/>
  <c r="AX737" i="14" s="1"/>
  <c r="AB738" i="14"/>
  <c r="AG738" i="14"/>
  <c r="AP738" i="14"/>
  <c r="AQ738" i="14"/>
  <c r="AB739" i="14"/>
  <c r="AG739" i="14"/>
  <c r="AP739" i="14"/>
  <c r="AQ739" i="14"/>
  <c r="AB740" i="14"/>
  <c r="AG740" i="14"/>
  <c r="AP740" i="14"/>
  <c r="AQ740" i="14"/>
  <c r="AB741" i="14"/>
  <c r="AG741" i="14"/>
  <c r="AP741" i="14"/>
  <c r="AQ741" i="14"/>
  <c r="AB742" i="14"/>
  <c r="AG742" i="14"/>
  <c r="AP742" i="14"/>
  <c r="AQ742" i="14"/>
  <c r="AB743" i="14"/>
  <c r="AG743" i="14"/>
  <c r="AP743" i="14"/>
  <c r="AQ743" i="14"/>
  <c r="AB744" i="14"/>
  <c r="AG744" i="14"/>
  <c r="AP744" i="14"/>
  <c r="AQ744" i="14"/>
  <c r="AB745" i="14"/>
  <c r="AG745" i="14"/>
  <c r="AP745" i="14"/>
  <c r="AQ745" i="14"/>
  <c r="AB746" i="14"/>
  <c r="AG746" i="14"/>
  <c r="AP746" i="14"/>
  <c r="AQ746" i="14"/>
  <c r="AX746" i="14" s="1"/>
  <c r="AB747" i="14"/>
  <c r="AG747" i="14"/>
  <c r="AP747" i="14"/>
  <c r="AQ747" i="14"/>
  <c r="AX747" i="14" s="1"/>
  <c r="AB748" i="14"/>
  <c r="AG748" i="14"/>
  <c r="AP748" i="14"/>
  <c r="AQ748" i="14"/>
  <c r="AB749" i="14"/>
  <c r="AG749" i="14"/>
  <c r="AP749" i="14"/>
  <c r="AQ749" i="14"/>
  <c r="AX749" i="14" s="1"/>
  <c r="AB750" i="14"/>
  <c r="AG750" i="14"/>
  <c r="AP750" i="14"/>
  <c r="AQ750" i="14"/>
  <c r="AB751" i="14"/>
  <c r="AG751" i="14"/>
  <c r="AP751" i="14"/>
  <c r="AQ751" i="14"/>
  <c r="AX751" i="14" s="1"/>
  <c r="AB752" i="14"/>
  <c r="AG752" i="14"/>
  <c r="AP752" i="14"/>
  <c r="AQ752" i="14"/>
  <c r="AB753" i="14"/>
  <c r="AG753" i="14"/>
  <c r="AP753" i="14"/>
  <c r="AQ753" i="14"/>
  <c r="AB754" i="14"/>
  <c r="AG754" i="14"/>
  <c r="AP754" i="14"/>
  <c r="AQ754" i="14"/>
  <c r="AB755" i="14"/>
  <c r="AG755" i="14"/>
  <c r="AP755" i="14"/>
  <c r="AQ755" i="14"/>
  <c r="AX755" i="14" s="1"/>
  <c r="AB756" i="14"/>
  <c r="AG756" i="14"/>
  <c r="AP756" i="14"/>
  <c r="AQ756" i="14"/>
  <c r="AB757" i="14"/>
  <c r="AG757" i="14"/>
  <c r="AP757" i="14"/>
  <c r="AQ757" i="14"/>
  <c r="AB758" i="14"/>
  <c r="AG758" i="14"/>
  <c r="AP758" i="14"/>
  <c r="AQ758" i="14"/>
  <c r="AX758" i="14" s="1"/>
  <c r="AB759" i="14"/>
  <c r="AG759" i="14"/>
  <c r="AP759" i="14"/>
  <c r="AQ759" i="14"/>
  <c r="AB760" i="14"/>
  <c r="AG760" i="14"/>
  <c r="AP760" i="14"/>
  <c r="AQ760" i="14"/>
  <c r="AB761" i="14"/>
  <c r="AG761" i="14"/>
  <c r="AP761" i="14"/>
  <c r="AQ761" i="14"/>
  <c r="AB762" i="14"/>
  <c r="AG762" i="14"/>
  <c r="AP762" i="14"/>
  <c r="AQ762" i="14"/>
  <c r="AB763" i="14"/>
  <c r="AG763" i="14"/>
  <c r="AP763" i="14"/>
  <c r="AQ763" i="14"/>
  <c r="AB764" i="14"/>
  <c r="AG764" i="14"/>
  <c r="AP764" i="14"/>
  <c r="AQ764" i="14"/>
  <c r="AB765" i="14"/>
  <c r="AG765" i="14"/>
  <c r="AP765" i="14"/>
  <c r="AQ765" i="14"/>
  <c r="AX765" i="14" s="1"/>
  <c r="AB766" i="14"/>
  <c r="AG766" i="14"/>
  <c r="AP766" i="14"/>
  <c r="AQ766" i="14"/>
  <c r="AB767" i="14"/>
  <c r="AG767" i="14"/>
  <c r="AP767" i="14"/>
  <c r="AQ767" i="14"/>
  <c r="AX767" i="14" s="1"/>
  <c r="AB768" i="14"/>
  <c r="AG768" i="14"/>
  <c r="AP768" i="14"/>
  <c r="AQ768" i="14"/>
  <c r="AB769" i="14"/>
  <c r="AG769" i="14"/>
  <c r="AP769" i="14"/>
  <c r="AQ769" i="14"/>
  <c r="AX769" i="14" s="1"/>
  <c r="AB770" i="14"/>
  <c r="AG770" i="14"/>
  <c r="AP770" i="14"/>
  <c r="AQ770" i="14"/>
  <c r="AX770" i="14" s="1"/>
  <c r="AB771" i="14"/>
  <c r="AG771" i="14"/>
  <c r="AP771" i="14"/>
  <c r="AQ771" i="14"/>
  <c r="AB772" i="14"/>
  <c r="AG772" i="14"/>
  <c r="AP772" i="14"/>
  <c r="AQ772" i="14"/>
  <c r="AB773" i="14"/>
  <c r="AG773" i="14"/>
  <c r="AP773" i="14"/>
  <c r="AQ773" i="14"/>
  <c r="AB774" i="14"/>
  <c r="AG774" i="14"/>
  <c r="AP774" i="14"/>
  <c r="AQ774" i="14"/>
  <c r="AB775" i="14"/>
  <c r="AG775" i="14"/>
  <c r="AP775" i="14"/>
  <c r="AQ775" i="14"/>
  <c r="AB776" i="14"/>
  <c r="AG776" i="14"/>
  <c r="AP776" i="14"/>
  <c r="AQ776" i="14"/>
  <c r="AB777" i="14"/>
  <c r="AG777" i="14"/>
  <c r="AP777" i="14"/>
  <c r="AQ777" i="14"/>
  <c r="AB778" i="14"/>
  <c r="AG778" i="14"/>
  <c r="AP778" i="14"/>
  <c r="AQ778" i="14"/>
  <c r="AB779" i="14"/>
  <c r="AG779" i="14"/>
  <c r="AP779" i="14"/>
  <c r="AQ779" i="14"/>
  <c r="AX779" i="14" s="1"/>
  <c r="AB780" i="14"/>
  <c r="AG780" i="14"/>
  <c r="AP780" i="14"/>
  <c r="AQ780" i="14"/>
  <c r="AB781" i="14"/>
  <c r="AG781" i="14"/>
  <c r="AP781" i="14"/>
  <c r="AQ781" i="14"/>
  <c r="AB782" i="14"/>
  <c r="AG782" i="14"/>
  <c r="AP782" i="14"/>
  <c r="AQ782" i="14"/>
  <c r="AX782" i="14" s="1"/>
  <c r="AB783" i="14"/>
  <c r="AG783" i="14"/>
  <c r="AP783" i="14"/>
  <c r="AQ783" i="14"/>
  <c r="AX783" i="14" s="1"/>
  <c r="AB784" i="14"/>
  <c r="AG784" i="14"/>
  <c r="AP784" i="14"/>
  <c r="AQ784" i="14"/>
  <c r="AB785" i="14"/>
  <c r="AG785" i="14"/>
  <c r="AP785" i="14"/>
  <c r="AQ785" i="14"/>
  <c r="AX785" i="14" s="1"/>
  <c r="AB786" i="14"/>
  <c r="AG786" i="14"/>
  <c r="AP786" i="14"/>
  <c r="AQ786" i="14"/>
  <c r="AB787" i="14"/>
  <c r="AG787" i="14"/>
  <c r="AP787" i="14"/>
  <c r="AQ787" i="14"/>
  <c r="AX787" i="14" s="1"/>
  <c r="AB788" i="14"/>
  <c r="AG788" i="14"/>
  <c r="AP788" i="14"/>
  <c r="AQ788" i="14"/>
  <c r="AB789" i="14"/>
  <c r="AG789" i="14"/>
  <c r="AP789" i="14"/>
  <c r="AQ789" i="14"/>
  <c r="AB790" i="14"/>
  <c r="AG790" i="14"/>
  <c r="AP790" i="14"/>
  <c r="AQ790" i="14"/>
  <c r="AB791" i="14"/>
  <c r="AG791" i="14"/>
  <c r="AP791" i="14"/>
  <c r="AQ791" i="14"/>
  <c r="AX791" i="14" s="1"/>
  <c r="AB792" i="14"/>
  <c r="AG792" i="14"/>
  <c r="AP792" i="14"/>
  <c r="AQ792" i="14"/>
  <c r="AB793" i="14"/>
  <c r="AG793" i="14"/>
  <c r="AP793" i="14"/>
  <c r="AQ793" i="14"/>
  <c r="AB794" i="14"/>
  <c r="AG794" i="14"/>
  <c r="AP794" i="14"/>
  <c r="AQ794" i="14"/>
  <c r="AB795" i="14"/>
  <c r="AG795" i="14"/>
  <c r="AP795" i="14"/>
  <c r="AQ795" i="14"/>
  <c r="AB796" i="14"/>
  <c r="AG796" i="14"/>
  <c r="AP796" i="14"/>
  <c r="AQ796" i="14"/>
  <c r="AB797" i="14"/>
  <c r="AG797" i="14"/>
  <c r="AP797" i="14"/>
  <c r="AQ797" i="14"/>
  <c r="AB798" i="14"/>
  <c r="AG798" i="14"/>
  <c r="AP798" i="14"/>
  <c r="AQ798" i="14"/>
  <c r="AB799" i="14"/>
  <c r="AG799" i="14"/>
  <c r="AP799" i="14"/>
  <c r="AQ799" i="14"/>
  <c r="AB800" i="14"/>
  <c r="AG800" i="14"/>
  <c r="AP800" i="14"/>
  <c r="AQ800" i="14"/>
  <c r="AB801" i="14"/>
  <c r="AG801" i="14"/>
  <c r="AP801" i="14"/>
  <c r="AQ801" i="14"/>
  <c r="AX801" i="14" s="1"/>
  <c r="AB802" i="14"/>
  <c r="AG802" i="14"/>
  <c r="AP802" i="14"/>
  <c r="AQ802" i="14"/>
  <c r="AB803" i="14"/>
  <c r="AG803" i="14"/>
  <c r="AP803" i="14"/>
  <c r="AQ803" i="14"/>
  <c r="AX803" i="14" s="1"/>
  <c r="AB804" i="14"/>
  <c r="AG804" i="14"/>
  <c r="AP804" i="14"/>
  <c r="AQ804" i="14"/>
  <c r="AB805" i="14"/>
  <c r="AG805" i="14"/>
  <c r="AP805" i="14"/>
  <c r="AQ805" i="14"/>
  <c r="AX805" i="14" s="1"/>
  <c r="AB806" i="14"/>
  <c r="AG806" i="14"/>
  <c r="AP806" i="14"/>
  <c r="AQ806" i="14"/>
  <c r="AB807" i="14"/>
  <c r="AG807" i="14"/>
  <c r="AP807" i="14"/>
  <c r="AQ807" i="14"/>
  <c r="AB808" i="14"/>
  <c r="AG808" i="14"/>
  <c r="AP808" i="14"/>
  <c r="AQ808" i="14"/>
  <c r="AB809" i="14"/>
  <c r="AG809" i="14"/>
  <c r="AP809" i="14"/>
  <c r="AQ809" i="14"/>
  <c r="AX809" i="14" s="1"/>
  <c r="AB810" i="14"/>
  <c r="AG810" i="14"/>
  <c r="AP810" i="14"/>
  <c r="AQ810" i="14"/>
  <c r="AB811" i="14"/>
  <c r="AG811" i="14"/>
  <c r="AP811" i="14"/>
  <c r="AQ811" i="14"/>
  <c r="AB812" i="14"/>
  <c r="AG812" i="14"/>
  <c r="AP812" i="14"/>
  <c r="AQ812" i="14"/>
  <c r="AB813" i="14"/>
  <c r="AG813" i="14"/>
  <c r="AP813" i="14"/>
  <c r="AQ813" i="14"/>
  <c r="AB814" i="14"/>
  <c r="AG814" i="14"/>
  <c r="AP814" i="14"/>
  <c r="AQ814" i="14"/>
  <c r="AB815" i="14"/>
  <c r="AG815" i="14"/>
  <c r="AP815" i="14"/>
  <c r="AQ815" i="14"/>
  <c r="AB816" i="14"/>
  <c r="AG816" i="14"/>
  <c r="AP816" i="14"/>
  <c r="AQ816" i="14"/>
  <c r="AB817" i="14"/>
  <c r="AG817" i="14"/>
  <c r="AP817" i="14"/>
  <c r="AQ817" i="14"/>
  <c r="AB818" i="14"/>
  <c r="AG818" i="14"/>
  <c r="AP818" i="14"/>
  <c r="AQ818" i="14"/>
  <c r="AB819" i="14"/>
  <c r="AG819" i="14"/>
  <c r="AP819" i="14"/>
  <c r="AQ819" i="14"/>
  <c r="AB820" i="14"/>
  <c r="AG820" i="14"/>
  <c r="AP820" i="14"/>
  <c r="AQ820" i="14"/>
  <c r="AB821" i="14"/>
  <c r="AG821" i="14"/>
  <c r="AP821" i="14"/>
  <c r="AQ821" i="14"/>
  <c r="AB822" i="14"/>
  <c r="AG822" i="14"/>
  <c r="AP822" i="14"/>
  <c r="AQ822" i="14"/>
  <c r="AB823" i="14"/>
  <c r="AG823" i="14"/>
  <c r="AP823" i="14"/>
  <c r="AQ823" i="14"/>
  <c r="AB824" i="14"/>
  <c r="AG824" i="14"/>
  <c r="AP824" i="14"/>
  <c r="AQ824" i="14"/>
  <c r="AX824" i="14" s="1"/>
  <c r="AB825" i="14"/>
  <c r="AG825" i="14"/>
  <c r="AP825" i="14"/>
  <c r="AQ825" i="14"/>
  <c r="AB826" i="14"/>
  <c r="AG826" i="14"/>
  <c r="AP826" i="14"/>
  <c r="AQ826" i="14"/>
  <c r="AB827" i="14"/>
  <c r="AG827" i="14"/>
  <c r="AP827" i="14"/>
  <c r="AQ827" i="14"/>
  <c r="AB828" i="14"/>
  <c r="AG828" i="14"/>
  <c r="AP828" i="14"/>
  <c r="AQ828" i="14"/>
  <c r="AB829" i="14"/>
  <c r="AG829" i="14"/>
  <c r="AP829" i="14"/>
  <c r="AQ829" i="14"/>
  <c r="AB830" i="14"/>
  <c r="AG830" i="14"/>
  <c r="AP830" i="14"/>
  <c r="AQ830" i="14"/>
  <c r="AB831" i="14"/>
  <c r="AG831" i="14"/>
  <c r="AP831" i="14"/>
  <c r="AQ831" i="14"/>
  <c r="AB832" i="14"/>
  <c r="AG832" i="14"/>
  <c r="AP832" i="14"/>
  <c r="AQ832" i="14"/>
  <c r="AB833" i="14"/>
  <c r="AG833" i="14"/>
  <c r="AP833" i="14"/>
  <c r="AQ833" i="14"/>
  <c r="AX833" i="14" s="1"/>
  <c r="AB834" i="14"/>
  <c r="AG834" i="14"/>
  <c r="AP834" i="14"/>
  <c r="AQ834" i="14"/>
  <c r="AB835" i="14"/>
  <c r="AG835" i="14"/>
  <c r="AP835" i="14"/>
  <c r="AQ835" i="14"/>
  <c r="AB836" i="14"/>
  <c r="AG836" i="14"/>
  <c r="AP836" i="14"/>
  <c r="AQ836" i="14"/>
  <c r="AB837" i="14"/>
  <c r="AG837" i="14"/>
  <c r="AP837" i="14"/>
  <c r="AQ837" i="14"/>
  <c r="AX837" i="14" s="1"/>
  <c r="AB838" i="14"/>
  <c r="AG838" i="14"/>
  <c r="AP838" i="14"/>
  <c r="AQ838" i="14"/>
  <c r="AB839" i="14"/>
  <c r="AG839" i="14"/>
  <c r="AP839" i="14"/>
  <c r="AQ839" i="14"/>
  <c r="AB840" i="14"/>
  <c r="AG840" i="14"/>
  <c r="AP840" i="14"/>
  <c r="AQ840" i="14"/>
  <c r="AB841" i="14"/>
  <c r="AG841" i="14"/>
  <c r="AP841" i="14"/>
  <c r="AQ841" i="14"/>
  <c r="AX841" i="14" s="1"/>
  <c r="AB842" i="14"/>
  <c r="AG842" i="14"/>
  <c r="AP842" i="14"/>
  <c r="AQ842" i="14"/>
  <c r="AB843" i="14"/>
  <c r="AG843" i="14"/>
  <c r="AP843" i="14"/>
  <c r="AQ843" i="14"/>
  <c r="AB844" i="14"/>
  <c r="AG844" i="14"/>
  <c r="AP844" i="14"/>
  <c r="AQ844" i="14"/>
  <c r="AB845" i="14"/>
  <c r="AG845" i="14"/>
  <c r="AP845" i="14"/>
  <c r="AQ845" i="14"/>
  <c r="AX845" i="14" s="1"/>
  <c r="AB846" i="14"/>
  <c r="AG846" i="14"/>
  <c r="AP846" i="14"/>
  <c r="AQ846" i="14"/>
  <c r="AB847" i="14"/>
  <c r="AG847" i="14"/>
  <c r="AP847" i="14"/>
  <c r="AQ847" i="14"/>
  <c r="AB848" i="14"/>
  <c r="AG848" i="14"/>
  <c r="AP848" i="14"/>
  <c r="AQ848" i="14"/>
  <c r="AB849" i="14"/>
  <c r="AG849" i="14"/>
  <c r="AP849" i="14"/>
  <c r="AQ849" i="14"/>
  <c r="AB850" i="14"/>
  <c r="AG850" i="14"/>
  <c r="AP850" i="14"/>
  <c r="AQ850" i="14"/>
  <c r="AB851" i="14"/>
  <c r="AG851" i="14"/>
  <c r="AP851" i="14"/>
  <c r="AQ851" i="14"/>
  <c r="AB852" i="14"/>
  <c r="AG852" i="14"/>
  <c r="AP852" i="14"/>
  <c r="AQ852" i="14"/>
  <c r="AB853" i="14"/>
  <c r="AG853" i="14"/>
  <c r="AP853" i="14"/>
  <c r="AQ853" i="14"/>
  <c r="AB854" i="14"/>
  <c r="AG854" i="14"/>
  <c r="AP854" i="14"/>
  <c r="AQ854" i="14"/>
  <c r="AB855" i="14"/>
  <c r="AG855" i="14"/>
  <c r="AP855" i="14"/>
  <c r="AQ855" i="14"/>
  <c r="AX855" i="14" s="1"/>
  <c r="AB856" i="14"/>
  <c r="AG856" i="14"/>
  <c r="AP856" i="14"/>
  <c r="AQ856" i="14"/>
  <c r="AB857" i="14"/>
  <c r="AG857" i="14"/>
  <c r="AP857" i="14"/>
  <c r="AQ857" i="14"/>
  <c r="AB858" i="14"/>
  <c r="AG858" i="14"/>
  <c r="AP858" i="14"/>
  <c r="AQ858" i="14"/>
  <c r="AB859" i="14"/>
  <c r="AG859" i="14"/>
  <c r="AP859" i="14"/>
  <c r="AQ859" i="14"/>
  <c r="AX859" i="14" s="1"/>
  <c r="AB860" i="14"/>
  <c r="AG860" i="14"/>
  <c r="AP860" i="14"/>
  <c r="AQ860" i="14"/>
  <c r="AY860" i="14" s="1"/>
  <c r="AB861" i="14"/>
  <c r="AG861" i="14"/>
  <c r="AP861" i="14"/>
  <c r="AQ861" i="14"/>
  <c r="AX861" i="14" s="1"/>
  <c r="AB862" i="14"/>
  <c r="AG862" i="14"/>
  <c r="AP862" i="14"/>
  <c r="AQ862" i="14"/>
  <c r="AB863" i="14"/>
  <c r="AG863" i="14"/>
  <c r="AP863" i="14"/>
  <c r="AQ863" i="14"/>
  <c r="AB864" i="14"/>
  <c r="AG864" i="14"/>
  <c r="AP864" i="14"/>
  <c r="AQ864" i="14"/>
  <c r="AB865" i="14"/>
  <c r="AG865" i="14"/>
  <c r="AP865" i="14"/>
  <c r="AQ865" i="14"/>
  <c r="AB866" i="14"/>
  <c r="AG866" i="14"/>
  <c r="AP866" i="14"/>
  <c r="AQ866" i="14"/>
  <c r="AX866" i="14" s="1"/>
  <c r="AB867" i="14"/>
  <c r="AG867" i="14"/>
  <c r="AP867" i="14"/>
  <c r="AQ867" i="14"/>
  <c r="AB868" i="14"/>
  <c r="AG868" i="14"/>
  <c r="AP868" i="14"/>
  <c r="AQ868" i="14"/>
  <c r="AB869" i="14"/>
  <c r="AG869" i="14"/>
  <c r="AP869" i="14"/>
  <c r="AQ869" i="14"/>
  <c r="AX869" i="14" s="1"/>
  <c r="AB870" i="14"/>
  <c r="AG870" i="14"/>
  <c r="AP870" i="14"/>
  <c r="AQ870" i="14"/>
  <c r="AB871" i="14"/>
  <c r="AG871" i="14"/>
  <c r="AP871" i="14"/>
  <c r="AQ871" i="14"/>
  <c r="AB872" i="14"/>
  <c r="AG872" i="14"/>
  <c r="AP872" i="14"/>
  <c r="AQ872" i="14"/>
  <c r="AX872" i="14" s="1"/>
  <c r="AB873" i="14"/>
  <c r="AG873" i="14"/>
  <c r="AP873" i="14"/>
  <c r="AQ873" i="14"/>
  <c r="AX873" i="14" s="1"/>
  <c r="AB874" i="14"/>
  <c r="AG874" i="14"/>
  <c r="AP874" i="14"/>
  <c r="AQ874" i="14"/>
  <c r="AB875" i="14"/>
  <c r="AG875" i="14"/>
  <c r="AP875" i="14"/>
  <c r="AQ875" i="14"/>
  <c r="AB876" i="14"/>
  <c r="AG876" i="14"/>
  <c r="AP876" i="14"/>
  <c r="AQ876" i="14"/>
  <c r="AB877" i="14"/>
  <c r="AG877" i="14"/>
  <c r="AP877" i="14"/>
  <c r="AQ877" i="14"/>
  <c r="AX877" i="14" s="1"/>
  <c r="AB878" i="14"/>
  <c r="AG878" i="14"/>
  <c r="AP878" i="14"/>
  <c r="AQ878" i="14"/>
  <c r="AX878" i="14" s="1"/>
  <c r="AB879" i="14"/>
  <c r="AG879" i="14"/>
  <c r="AP879" i="14"/>
  <c r="AQ879" i="14"/>
  <c r="AX879" i="14" s="1"/>
  <c r="AB880" i="14"/>
  <c r="AG880" i="14"/>
  <c r="AP880" i="14"/>
  <c r="AQ880" i="14"/>
  <c r="AB881" i="14"/>
  <c r="AG881" i="14"/>
  <c r="AP881" i="14"/>
  <c r="AQ881" i="14"/>
  <c r="AX881" i="14" s="1"/>
  <c r="AB882" i="14"/>
  <c r="AG882" i="14"/>
  <c r="AP882" i="14"/>
  <c r="AQ882" i="14"/>
  <c r="AB883" i="14"/>
  <c r="AG883" i="14"/>
  <c r="AP883" i="14"/>
  <c r="AQ883" i="14"/>
  <c r="AB884" i="14"/>
  <c r="AG884" i="14"/>
  <c r="AP884" i="14"/>
  <c r="AQ884" i="14"/>
  <c r="AX884" i="14" s="1"/>
  <c r="AB885" i="14"/>
  <c r="AG885" i="14"/>
  <c r="AP885" i="14"/>
  <c r="AQ885" i="14"/>
  <c r="AX885" i="14" s="1"/>
  <c r="AB886" i="14"/>
  <c r="AG886" i="14"/>
  <c r="AP886" i="14"/>
  <c r="AQ886" i="14"/>
  <c r="AB887" i="14"/>
  <c r="AG887" i="14"/>
  <c r="AP887" i="14"/>
  <c r="AQ887" i="14"/>
  <c r="AB888" i="14"/>
  <c r="AG888" i="14"/>
  <c r="AP888" i="14"/>
  <c r="AQ888" i="14"/>
  <c r="AB889" i="14"/>
  <c r="AG889" i="14"/>
  <c r="AP889" i="14"/>
  <c r="AQ889" i="14"/>
  <c r="AX889" i="14" s="1"/>
  <c r="AB890" i="14"/>
  <c r="AG890" i="14"/>
  <c r="AP890" i="14"/>
  <c r="AQ890" i="14"/>
  <c r="AB891" i="14"/>
  <c r="AG891" i="14"/>
  <c r="AP891" i="14"/>
  <c r="AQ891" i="14"/>
  <c r="AX891" i="14" s="1"/>
  <c r="AB892" i="14"/>
  <c r="AG892" i="14"/>
  <c r="AP892" i="14"/>
  <c r="AQ892" i="14"/>
  <c r="AB893" i="14"/>
  <c r="AG893" i="14"/>
  <c r="AP893" i="14"/>
  <c r="AQ893" i="14"/>
  <c r="AB894" i="14"/>
  <c r="AG894" i="14"/>
  <c r="AP894" i="14"/>
  <c r="AQ894" i="14"/>
  <c r="AB895" i="14"/>
  <c r="AG895" i="14"/>
  <c r="AP895" i="14"/>
  <c r="AQ895" i="14"/>
  <c r="AX895" i="14" s="1"/>
  <c r="AB896" i="14"/>
  <c r="AG896" i="14"/>
  <c r="AP896" i="14"/>
  <c r="AQ896" i="14"/>
  <c r="AX896" i="14" s="1"/>
  <c r="AB897" i="14"/>
  <c r="AG897" i="14"/>
  <c r="AP897" i="14"/>
  <c r="AQ897" i="14"/>
  <c r="AB898" i="14"/>
  <c r="AG898" i="14"/>
  <c r="AP898" i="14"/>
  <c r="AQ898" i="14"/>
  <c r="AB899" i="14"/>
  <c r="AG899" i="14"/>
  <c r="AP899" i="14"/>
  <c r="AQ899" i="14"/>
  <c r="AB900" i="14"/>
  <c r="AG900" i="14"/>
  <c r="AP900" i="14"/>
  <c r="AQ900" i="14"/>
  <c r="AB901" i="14"/>
  <c r="AG901" i="14"/>
  <c r="AP901" i="14"/>
  <c r="AQ901" i="14"/>
  <c r="AB902" i="14"/>
  <c r="AG902" i="14"/>
  <c r="AP902" i="14"/>
  <c r="AQ902" i="14"/>
  <c r="AX902" i="14" s="1"/>
  <c r="AB903" i="14"/>
  <c r="AG903" i="14"/>
  <c r="AP903" i="14"/>
  <c r="AQ903" i="14"/>
  <c r="AB904" i="14"/>
  <c r="AG904" i="14"/>
  <c r="AP904" i="14"/>
  <c r="AQ904" i="14"/>
  <c r="AB905" i="14"/>
  <c r="AG905" i="14"/>
  <c r="AP905" i="14"/>
  <c r="AQ905" i="14"/>
  <c r="AB906" i="14"/>
  <c r="AG906" i="14"/>
  <c r="AP906" i="14"/>
  <c r="AQ906" i="14"/>
  <c r="AB907" i="14"/>
  <c r="AG907" i="14"/>
  <c r="AP907" i="14"/>
  <c r="AQ907" i="14"/>
  <c r="AX907" i="14" s="1"/>
  <c r="AB908" i="14"/>
  <c r="AG908" i="14"/>
  <c r="AP908" i="14"/>
  <c r="AQ908" i="14"/>
  <c r="AX908" i="14" s="1"/>
  <c r="AB909" i="14"/>
  <c r="AG909" i="14"/>
  <c r="AP909" i="14"/>
  <c r="AQ909" i="14"/>
  <c r="AB910" i="14"/>
  <c r="AG910" i="14"/>
  <c r="AP910" i="14"/>
  <c r="AQ910" i="14"/>
  <c r="AB911" i="14"/>
  <c r="AG911" i="14"/>
  <c r="AP911" i="14"/>
  <c r="AQ911" i="14"/>
  <c r="AX911" i="14" s="1"/>
  <c r="AB912" i="14"/>
  <c r="AG912" i="14"/>
  <c r="AP912" i="14"/>
  <c r="AQ912" i="14"/>
  <c r="AB913" i="14"/>
  <c r="AG913" i="14"/>
  <c r="AP913" i="14"/>
  <c r="AQ913" i="14"/>
  <c r="AB914" i="14"/>
  <c r="AG914" i="14"/>
  <c r="AP914" i="14"/>
  <c r="AQ914" i="14"/>
  <c r="AX914" i="14" s="1"/>
  <c r="AB915" i="14"/>
  <c r="AG915" i="14"/>
  <c r="AP915" i="14"/>
  <c r="AQ915" i="14"/>
  <c r="AB916" i="14"/>
  <c r="AG916" i="14"/>
  <c r="AP916" i="14"/>
  <c r="AQ916" i="14"/>
  <c r="AB917" i="14"/>
  <c r="AG917" i="14"/>
  <c r="AP917" i="14"/>
  <c r="AQ917" i="14"/>
  <c r="AB918" i="14"/>
  <c r="AG918" i="14"/>
  <c r="AP918" i="14"/>
  <c r="AQ918" i="14"/>
  <c r="AX918" i="14" s="1"/>
  <c r="AB919" i="14"/>
  <c r="AG919" i="14"/>
  <c r="AP919" i="14"/>
  <c r="AQ919" i="14"/>
  <c r="AB920" i="14"/>
  <c r="AG920" i="14"/>
  <c r="AP920" i="14"/>
  <c r="AQ920" i="14"/>
  <c r="AX920" i="14" s="1"/>
  <c r="AB921" i="14"/>
  <c r="AG921" i="14"/>
  <c r="AP921" i="14"/>
  <c r="AQ921" i="14"/>
  <c r="AB922" i="14"/>
  <c r="AG922" i="14"/>
  <c r="AP922" i="14"/>
  <c r="AQ922" i="14"/>
  <c r="AB923" i="14"/>
  <c r="AG923" i="14"/>
  <c r="AP923" i="14"/>
  <c r="AQ923" i="14"/>
  <c r="AB924" i="14"/>
  <c r="AG924" i="14"/>
  <c r="AP924" i="14"/>
  <c r="AQ924" i="14"/>
  <c r="AX924" i="14" s="1"/>
  <c r="AB925" i="14"/>
  <c r="AG925" i="14"/>
  <c r="AP925" i="14"/>
  <c r="AQ925" i="14"/>
  <c r="AB926" i="14"/>
  <c r="AG926" i="14"/>
  <c r="AP926" i="14"/>
  <c r="AQ926" i="14"/>
  <c r="AX926" i="14" s="1"/>
  <c r="AB927" i="14"/>
  <c r="AG927" i="14"/>
  <c r="AP927" i="14"/>
  <c r="AQ927" i="14"/>
  <c r="AX927" i="14" s="1"/>
  <c r="AB928" i="14"/>
  <c r="AG928" i="14"/>
  <c r="AP928" i="14"/>
  <c r="AQ928" i="14"/>
  <c r="AB929" i="14"/>
  <c r="AG929" i="14"/>
  <c r="AP929" i="14"/>
  <c r="AQ929" i="14"/>
  <c r="AB930" i="14"/>
  <c r="AG930" i="14"/>
  <c r="AP930" i="14"/>
  <c r="AQ930" i="14"/>
  <c r="AX930" i="14" s="1"/>
  <c r="AB931" i="14"/>
  <c r="AG931" i="14"/>
  <c r="AP931" i="14"/>
  <c r="AQ931" i="14"/>
  <c r="AB932" i="14"/>
  <c r="AG932" i="14"/>
  <c r="AP932" i="14"/>
  <c r="AQ932" i="14"/>
  <c r="AX932" i="14" s="1"/>
  <c r="AB933" i="14"/>
  <c r="AG933" i="14"/>
  <c r="AP933" i="14"/>
  <c r="AQ933" i="14"/>
  <c r="AB934" i="14"/>
  <c r="AG934" i="14"/>
  <c r="AP934" i="14"/>
  <c r="AQ934" i="14"/>
  <c r="AB935" i="14"/>
  <c r="AG935" i="14"/>
  <c r="AP935" i="14"/>
  <c r="AQ935" i="14"/>
  <c r="AX935" i="14" s="1"/>
  <c r="AB936" i="14"/>
  <c r="AG936" i="14"/>
  <c r="AP936" i="14"/>
  <c r="AQ936" i="14"/>
  <c r="AX936" i="14" s="1"/>
  <c r="AB937" i="14"/>
  <c r="AG937" i="14"/>
  <c r="AP937" i="14"/>
  <c r="AQ937" i="14"/>
  <c r="AX937" i="14" s="1"/>
  <c r="AB938" i="14"/>
  <c r="AG938" i="14"/>
  <c r="AP938" i="14"/>
  <c r="AQ938" i="14"/>
  <c r="AX938" i="14" s="1"/>
  <c r="AB939" i="14"/>
  <c r="AG939" i="14"/>
  <c r="AP939" i="14"/>
  <c r="AQ939" i="14"/>
  <c r="AB940" i="14"/>
  <c r="AG940" i="14"/>
  <c r="AP940" i="14"/>
  <c r="AQ940" i="14"/>
  <c r="AB941" i="14"/>
  <c r="AG941" i="14"/>
  <c r="AP941" i="14"/>
  <c r="AQ941" i="14"/>
  <c r="AX941" i="14" s="1"/>
  <c r="AB942" i="14"/>
  <c r="AG942" i="14"/>
  <c r="AP942" i="14"/>
  <c r="AQ942" i="14"/>
  <c r="AX942" i="14" s="1"/>
  <c r="AB943" i="14"/>
  <c r="AG943" i="14"/>
  <c r="AP943" i="14"/>
  <c r="AQ943" i="14"/>
  <c r="AX943" i="14" s="1"/>
  <c r="AB944" i="14"/>
  <c r="AG944" i="14"/>
  <c r="AP944" i="14"/>
  <c r="AQ944" i="14"/>
  <c r="AB945" i="14"/>
  <c r="AG945" i="14"/>
  <c r="AP945" i="14"/>
  <c r="AQ945" i="14"/>
  <c r="AX945" i="14" s="1"/>
  <c r="AB946" i="14"/>
  <c r="AG946" i="14"/>
  <c r="AP946" i="14"/>
  <c r="AQ946" i="14"/>
  <c r="AX946" i="14" s="1"/>
  <c r="AB947" i="14"/>
  <c r="AG947" i="14"/>
  <c r="AP947" i="14"/>
  <c r="AQ947" i="14"/>
  <c r="AB948" i="14"/>
  <c r="AG948" i="14"/>
  <c r="AP948" i="14"/>
  <c r="AQ948" i="14"/>
  <c r="AB949" i="14"/>
  <c r="AG949" i="14"/>
  <c r="AP949" i="14"/>
  <c r="AQ949" i="14"/>
  <c r="AX949" i="14" s="1"/>
  <c r="AB950" i="14"/>
  <c r="AG950" i="14"/>
  <c r="AP950" i="14"/>
  <c r="AQ950" i="14"/>
  <c r="AX950" i="14" s="1"/>
  <c r="AB951" i="14"/>
  <c r="AG951" i="14"/>
  <c r="AP951" i="14"/>
  <c r="AQ951" i="14"/>
  <c r="AX951" i="14" s="1"/>
  <c r="AB952" i="14"/>
  <c r="AG952" i="14"/>
  <c r="AP952" i="14"/>
  <c r="AQ952" i="14"/>
  <c r="AB953" i="14"/>
  <c r="AG953" i="14"/>
  <c r="AP953" i="14"/>
  <c r="AQ953" i="14"/>
  <c r="AX953" i="14" s="1"/>
  <c r="AB954" i="14"/>
  <c r="AG954" i="14"/>
  <c r="AP954" i="14"/>
  <c r="AQ954" i="14"/>
  <c r="AB955" i="14"/>
  <c r="AG955" i="14"/>
  <c r="AP955" i="14"/>
  <c r="AQ955" i="14"/>
  <c r="AX955" i="14" s="1"/>
  <c r="AB956" i="14"/>
  <c r="AG956" i="14"/>
  <c r="AP956" i="14"/>
  <c r="AQ956" i="14"/>
  <c r="AX956" i="14" s="1"/>
  <c r="AB957" i="14"/>
  <c r="AG957" i="14"/>
  <c r="AP957" i="14"/>
  <c r="AQ957" i="14"/>
  <c r="AX957" i="14" s="1"/>
  <c r="AB958" i="14"/>
  <c r="AG958" i="14"/>
  <c r="AP958" i="14"/>
  <c r="AQ958" i="14"/>
  <c r="AB959" i="14"/>
  <c r="AG959" i="14"/>
  <c r="AP959" i="14"/>
  <c r="AQ959" i="14"/>
  <c r="AB960" i="14"/>
  <c r="AG960" i="14"/>
  <c r="AP960" i="14"/>
  <c r="AQ960" i="14"/>
  <c r="AX960" i="14" s="1"/>
  <c r="AB961" i="14"/>
  <c r="AG961" i="14"/>
  <c r="AP961" i="14"/>
  <c r="AQ961" i="14"/>
  <c r="AX961" i="14" s="1"/>
  <c r="AB962" i="14"/>
  <c r="AG962" i="14"/>
  <c r="AP962" i="14"/>
  <c r="AQ962" i="14"/>
  <c r="AX962" i="14" s="1"/>
  <c r="AB963" i="14"/>
  <c r="AG963" i="14"/>
  <c r="AP963" i="14"/>
  <c r="AQ963" i="14"/>
  <c r="AX963" i="14" s="1"/>
  <c r="AB964" i="14"/>
  <c r="AG964" i="14"/>
  <c r="AP964" i="14"/>
  <c r="AQ964" i="14"/>
  <c r="AB965" i="14"/>
  <c r="AG965" i="14"/>
  <c r="AP965" i="14"/>
  <c r="AQ965" i="14"/>
  <c r="AB966" i="14"/>
  <c r="AG966" i="14"/>
  <c r="AP966" i="14"/>
  <c r="AQ966" i="14"/>
  <c r="AX966" i="14" s="1"/>
  <c r="AB967" i="14"/>
  <c r="AG967" i="14"/>
  <c r="AP967" i="14"/>
  <c r="AQ967" i="14"/>
  <c r="AX967" i="14" s="1"/>
  <c r="AB968" i="14"/>
  <c r="AG968" i="14"/>
  <c r="AP968" i="14"/>
  <c r="AQ968" i="14"/>
  <c r="AB969" i="14"/>
  <c r="AG969" i="14"/>
  <c r="AP969" i="14"/>
  <c r="AQ969" i="14"/>
  <c r="AX969" i="14" s="1"/>
  <c r="AB970" i="14"/>
  <c r="AG970" i="14"/>
  <c r="AP970" i="14"/>
  <c r="AQ970" i="14"/>
  <c r="AB971" i="14"/>
  <c r="AG971" i="14"/>
  <c r="AP971" i="14"/>
  <c r="AQ971" i="14"/>
  <c r="AB972" i="14"/>
  <c r="AG972" i="14"/>
  <c r="AP972" i="14"/>
  <c r="AQ972" i="14"/>
  <c r="AB973" i="14"/>
  <c r="AG973" i="14"/>
  <c r="AP973" i="14"/>
  <c r="AQ973" i="14"/>
  <c r="AX973" i="14" s="1"/>
  <c r="AB974" i="14"/>
  <c r="AG974" i="14"/>
  <c r="AP974" i="14"/>
  <c r="AQ974" i="14"/>
  <c r="AB975" i="14"/>
  <c r="AG975" i="14"/>
  <c r="AP975" i="14"/>
  <c r="AQ975" i="14"/>
  <c r="AX975" i="14" s="1"/>
  <c r="AB976" i="14"/>
  <c r="AG976" i="14"/>
  <c r="AP976" i="14"/>
  <c r="AQ976" i="14"/>
  <c r="AB977" i="14"/>
  <c r="AG977" i="14"/>
  <c r="AP977" i="14"/>
  <c r="AQ977" i="14"/>
  <c r="AB978" i="14"/>
  <c r="AG978" i="14"/>
  <c r="AP978" i="14"/>
  <c r="AQ978" i="14"/>
  <c r="AB979" i="14"/>
  <c r="AG979" i="14"/>
  <c r="AP979" i="14"/>
  <c r="AQ979" i="14"/>
  <c r="AX979" i="14" s="1"/>
  <c r="AB980" i="14"/>
  <c r="AG980" i="14"/>
  <c r="AP980" i="14"/>
  <c r="AQ980" i="14"/>
  <c r="AB981" i="14"/>
  <c r="AG981" i="14"/>
  <c r="AP981" i="14"/>
  <c r="AQ981" i="14"/>
  <c r="AX981" i="14" s="1"/>
  <c r="AB982" i="14"/>
  <c r="AG982" i="14"/>
  <c r="AP982" i="14"/>
  <c r="AQ982" i="14"/>
  <c r="AB983" i="14"/>
  <c r="AG983" i="14"/>
  <c r="AP983" i="14"/>
  <c r="AQ983" i="14"/>
  <c r="AX983" i="14" s="1"/>
  <c r="AB984" i="14"/>
  <c r="AG984" i="14"/>
  <c r="AP984" i="14"/>
  <c r="AQ984" i="14"/>
  <c r="AB985" i="14"/>
  <c r="AG985" i="14"/>
  <c r="AP985" i="14"/>
  <c r="AQ985" i="14"/>
  <c r="AX985" i="14" s="1"/>
  <c r="AB986" i="14"/>
  <c r="AG986" i="14"/>
  <c r="AP986" i="14"/>
  <c r="AQ986" i="14"/>
  <c r="AB987" i="14"/>
  <c r="AG987" i="14"/>
  <c r="AP987" i="14"/>
  <c r="AQ987" i="14"/>
  <c r="AX987" i="14" s="1"/>
  <c r="AB988" i="14"/>
  <c r="AG988" i="14"/>
  <c r="AP988" i="14"/>
  <c r="AQ988" i="14"/>
  <c r="AX988" i="14" s="1"/>
  <c r="AB989" i="14"/>
  <c r="AG989" i="14"/>
  <c r="AP989" i="14"/>
  <c r="AQ989" i="14"/>
  <c r="AX989" i="14" s="1"/>
  <c r="AB990" i="14"/>
  <c r="AG990" i="14"/>
  <c r="AP990" i="14"/>
  <c r="AQ990" i="14"/>
  <c r="AB991" i="14"/>
  <c r="AG991" i="14"/>
  <c r="AP991" i="14"/>
  <c r="AQ991" i="14"/>
  <c r="AX991" i="14" s="1"/>
  <c r="AB992" i="14"/>
  <c r="AG992" i="14"/>
  <c r="AP992" i="14"/>
  <c r="AQ992" i="14"/>
  <c r="AX992" i="14" s="1"/>
  <c r="AB993" i="14"/>
  <c r="AG993" i="14"/>
  <c r="AP993" i="14"/>
  <c r="AQ993" i="14"/>
  <c r="AX993" i="14" s="1"/>
  <c r="AB994" i="14"/>
  <c r="AG994" i="14"/>
  <c r="AP994" i="14"/>
  <c r="AQ994" i="14"/>
  <c r="AB995" i="14"/>
  <c r="AG995" i="14"/>
  <c r="AP995" i="14"/>
  <c r="AQ995" i="14"/>
  <c r="AB996" i="14"/>
  <c r="AG996" i="14"/>
  <c r="AP996" i="14"/>
  <c r="AQ996" i="14"/>
  <c r="AX996" i="14" s="1"/>
  <c r="AB997" i="14"/>
  <c r="AG997" i="14"/>
  <c r="AP997" i="14"/>
  <c r="AQ997" i="14"/>
  <c r="AX997" i="14" s="1"/>
  <c r="AB998" i="14"/>
  <c r="AG998" i="14"/>
  <c r="AP998" i="14"/>
  <c r="AQ998" i="14"/>
  <c r="AB999" i="14"/>
  <c r="AG999" i="14"/>
  <c r="AP999" i="14"/>
  <c r="AQ999" i="14"/>
  <c r="AX999" i="14" s="1"/>
  <c r="AB1000" i="14"/>
  <c r="AG1000" i="14"/>
  <c r="AP1000" i="14"/>
  <c r="AQ1000" i="14"/>
  <c r="AX1000" i="14" s="1"/>
  <c r="AB1001" i="14"/>
  <c r="AG1001" i="14"/>
  <c r="AP1001" i="14"/>
  <c r="AQ1001" i="14"/>
  <c r="AB1002" i="14"/>
  <c r="AG1002" i="14"/>
  <c r="AP1002" i="14"/>
  <c r="AQ1002" i="14"/>
  <c r="AB1003" i="14"/>
  <c r="AG1003" i="14"/>
  <c r="AP1003" i="14"/>
  <c r="AQ1003" i="14"/>
  <c r="AX1003" i="14" s="1"/>
  <c r="AB1004" i="14"/>
  <c r="AG1004" i="14"/>
  <c r="AP1004" i="14"/>
  <c r="AQ1004" i="14"/>
  <c r="AX1004" i="14" s="1"/>
  <c r="AB1005" i="14"/>
  <c r="AG1005" i="14"/>
  <c r="AP1005" i="14"/>
  <c r="AQ1005" i="14"/>
  <c r="AX1005" i="14" s="1"/>
  <c r="AB1006" i="14"/>
  <c r="AG1006" i="14"/>
  <c r="AP1006" i="14"/>
  <c r="AQ1006" i="14"/>
  <c r="AX1006" i="14" s="1"/>
  <c r="AB1007" i="14"/>
  <c r="AG1007" i="14"/>
  <c r="AP1007" i="14"/>
  <c r="AQ1007" i="14"/>
  <c r="AB1008" i="14"/>
  <c r="AG1008" i="14"/>
  <c r="AP1008" i="14"/>
  <c r="AQ1008" i="14"/>
  <c r="AB1009" i="14"/>
  <c r="AG1009" i="14"/>
  <c r="AP1009" i="14"/>
  <c r="AQ1009" i="14"/>
  <c r="AX1009" i="14" s="1"/>
  <c r="AB1010" i="14"/>
  <c r="AG1010" i="14"/>
  <c r="AP1010" i="14"/>
  <c r="AQ1010" i="14"/>
  <c r="AX1010" i="14" s="1"/>
  <c r="AB1011" i="14"/>
  <c r="AG1011" i="14"/>
  <c r="AP1011" i="14"/>
  <c r="AQ1011" i="14"/>
  <c r="AX1011" i="14" s="1"/>
  <c r="AB1012" i="14"/>
  <c r="AG1012" i="14"/>
  <c r="AP1012" i="14"/>
  <c r="AQ1012" i="14"/>
  <c r="AB1013" i="14"/>
  <c r="AG1013" i="14"/>
  <c r="AP1013" i="14"/>
  <c r="AQ1013" i="14"/>
  <c r="AB1014" i="14"/>
  <c r="AG1014" i="14"/>
  <c r="AP1014" i="14"/>
  <c r="AQ1014" i="14"/>
  <c r="AB1015" i="14"/>
  <c r="AG1015" i="14"/>
  <c r="AP1015" i="14"/>
  <c r="AQ1015" i="14"/>
  <c r="AX1015" i="14" s="1"/>
  <c r="AB1016" i="14"/>
  <c r="AG1016" i="14"/>
  <c r="AP1016" i="14"/>
  <c r="AQ1016" i="14"/>
  <c r="AX1016" i="14" s="1"/>
  <c r="AB1017" i="14"/>
  <c r="AG1017" i="14"/>
  <c r="AP1017" i="14"/>
  <c r="AQ1017" i="14"/>
  <c r="AX1017" i="14" s="1"/>
  <c r="AB1018" i="14"/>
  <c r="AG1018" i="14"/>
  <c r="AP1018" i="14"/>
  <c r="AQ1018" i="14"/>
  <c r="AX1018" i="14" s="1"/>
  <c r="AB1019" i="14"/>
  <c r="AG1019" i="14"/>
  <c r="AP1019" i="14"/>
  <c r="AQ1019" i="14"/>
  <c r="AB1020" i="14"/>
  <c r="AG1020" i="14"/>
  <c r="AP1020" i="14"/>
  <c r="AQ1020" i="14"/>
  <c r="AX1020" i="14" s="1"/>
  <c r="AB1021" i="14"/>
  <c r="AG1021" i="14"/>
  <c r="AP1021" i="14"/>
  <c r="AQ1021" i="14"/>
  <c r="AX1021" i="14" s="1"/>
  <c r="AB1022" i="14"/>
  <c r="AG1022" i="14"/>
  <c r="AP1022" i="14"/>
  <c r="AQ1022" i="14"/>
  <c r="AX1022" i="14" s="1"/>
  <c r="AB1023" i="14"/>
  <c r="AG1023" i="14"/>
  <c r="AP1023" i="14"/>
  <c r="AQ1023" i="14"/>
  <c r="AX1023" i="14" s="1"/>
  <c r="AB1024" i="14"/>
  <c r="AG1024" i="14"/>
  <c r="AP1024" i="14"/>
  <c r="AQ1024" i="14"/>
  <c r="AX1024" i="14" s="1"/>
  <c r="AB1025" i="14"/>
  <c r="AG1025" i="14"/>
  <c r="AP1025" i="14"/>
  <c r="AQ1025" i="14"/>
  <c r="AX1025" i="14" s="1"/>
  <c r="AB1026" i="14"/>
  <c r="AG1026" i="14"/>
  <c r="AP1026" i="14"/>
  <c r="AQ1026" i="14"/>
  <c r="AB1027" i="14"/>
  <c r="AG1027" i="14"/>
  <c r="AP1027" i="14"/>
  <c r="AQ1027" i="14"/>
  <c r="AX1027" i="14" s="1"/>
  <c r="AB1028" i="14"/>
  <c r="AG1028" i="14"/>
  <c r="AP1028" i="14"/>
  <c r="AQ1028" i="14"/>
  <c r="AX1028" i="14" s="1"/>
  <c r="AB1029" i="14"/>
  <c r="AG1029" i="14"/>
  <c r="AP1029" i="14"/>
  <c r="AQ1029" i="14"/>
  <c r="AX1029" i="14" s="1"/>
  <c r="AB1030" i="14"/>
  <c r="AG1030" i="14"/>
  <c r="AP1030" i="14"/>
  <c r="AQ1030" i="14"/>
  <c r="AX1030" i="14" s="1"/>
  <c r="AB1031" i="14"/>
  <c r="AG1031" i="14"/>
  <c r="AP1031" i="14"/>
  <c r="AQ1031" i="14"/>
  <c r="AB1032" i="14"/>
  <c r="AG1032" i="14"/>
  <c r="AP1032" i="14"/>
  <c r="AQ1032" i="14"/>
  <c r="AB1033" i="14"/>
  <c r="AG1033" i="14"/>
  <c r="AP1033" i="14"/>
  <c r="AQ1033" i="14"/>
  <c r="AX1033" i="14" s="1"/>
  <c r="AB1034" i="14"/>
  <c r="AG1034" i="14"/>
  <c r="AP1034" i="14"/>
  <c r="AQ1034" i="14"/>
  <c r="AX1034" i="14" s="1"/>
  <c r="AB1035" i="14"/>
  <c r="AG1035" i="14"/>
  <c r="AP1035" i="14"/>
  <c r="AQ1035" i="14"/>
  <c r="AX1035" i="14" s="1"/>
  <c r="AB1036" i="14"/>
  <c r="AG1036" i="14"/>
  <c r="AP1036" i="14"/>
  <c r="AQ1036" i="14"/>
  <c r="AB1037" i="14"/>
  <c r="AG1037" i="14"/>
  <c r="AP1037" i="14"/>
  <c r="AQ1037" i="14"/>
  <c r="AX1037" i="14" s="1"/>
  <c r="AB1038" i="14"/>
  <c r="AG1038" i="14"/>
  <c r="AP1038" i="14"/>
  <c r="AQ1038" i="14"/>
  <c r="AX1038" i="14" s="1"/>
  <c r="AB1039" i="14"/>
  <c r="AG1039" i="14"/>
  <c r="AP1039" i="14"/>
  <c r="AQ1039" i="14"/>
  <c r="AX1039" i="14" s="1"/>
  <c r="AB1040" i="14"/>
  <c r="AG1040" i="14"/>
  <c r="AP1040" i="14"/>
  <c r="AQ1040" i="14"/>
  <c r="AB1041" i="14"/>
  <c r="AG1041" i="14"/>
  <c r="AP1041" i="14"/>
  <c r="AQ1041" i="14"/>
  <c r="AX1041" i="14" s="1"/>
  <c r="AB1042" i="14"/>
  <c r="AG1042" i="14"/>
  <c r="AP1042" i="14"/>
  <c r="AQ1042" i="14"/>
  <c r="AX1042" i="14" s="1"/>
  <c r="AB1043" i="14"/>
  <c r="AG1043" i="14"/>
  <c r="AP1043" i="14"/>
  <c r="AQ1043" i="14"/>
  <c r="AB1044" i="14"/>
  <c r="AG1044" i="14"/>
  <c r="AP1044" i="14"/>
  <c r="AQ1044" i="14"/>
  <c r="AX1044" i="14" s="1"/>
  <c r="AB1045" i="14"/>
  <c r="AG1045" i="14"/>
  <c r="AP1045" i="14"/>
  <c r="AQ1045" i="14"/>
  <c r="AX1045" i="14" s="1"/>
  <c r="AB1046" i="14"/>
  <c r="AG1046" i="14"/>
  <c r="AP1046" i="14"/>
  <c r="AQ1046" i="14"/>
  <c r="AB1047" i="14"/>
  <c r="AG1047" i="14"/>
  <c r="AP1047" i="14"/>
  <c r="AQ1047" i="14"/>
  <c r="AX1047" i="14" s="1"/>
  <c r="AB1048" i="14"/>
  <c r="AG1048" i="14"/>
  <c r="AP1048" i="14"/>
  <c r="AQ1048" i="14"/>
  <c r="AX1048" i="14" s="1"/>
  <c r="AB1049" i="14"/>
  <c r="AG1049" i="14"/>
  <c r="AP1049" i="14"/>
  <c r="AQ1049" i="14"/>
  <c r="AB1050" i="14"/>
  <c r="AG1050" i="14"/>
  <c r="AP1050" i="14"/>
  <c r="AQ1050" i="14"/>
  <c r="AB1051" i="14"/>
  <c r="AG1051" i="14"/>
  <c r="AP1051" i="14"/>
  <c r="AQ1051" i="14"/>
  <c r="AX1051" i="14" s="1"/>
  <c r="AB1052" i="14"/>
  <c r="AG1052" i="14"/>
  <c r="AP1052" i="14"/>
  <c r="AQ1052" i="14"/>
  <c r="AX1052" i="14" s="1"/>
  <c r="AB1053" i="14"/>
  <c r="AG1053" i="14"/>
  <c r="AP1053" i="14"/>
  <c r="AQ1053" i="14"/>
  <c r="AB1054" i="14"/>
  <c r="AG1054" i="14"/>
  <c r="AP1054" i="14"/>
  <c r="AQ1054" i="14"/>
  <c r="AB1055" i="14"/>
  <c r="AG1055" i="14"/>
  <c r="AP1055" i="14"/>
  <c r="AQ1055" i="14"/>
  <c r="AX1055" i="14" s="1"/>
  <c r="AB1056" i="14"/>
  <c r="AG1056" i="14"/>
  <c r="AP1056" i="14"/>
  <c r="AQ1056" i="14"/>
  <c r="AB1057" i="14"/>
  <c r="AG1057" i="14"/>
  <c r="AP1057" i="14"/>
  <c r="AQ1057" i="14"/>
  <c r="AX1057" i="14" s="1"/>
  <c r="AB1058" i="14"/>
  <c r="AG1058" i="14"/>
  <c r="AP1058" i="14"/>
  <c r="AQ1058" i="14"/>
  <c r="AB1059" i="14"/>
  <c r="AG1059" i="14"/>
  <c r="AP1059" i="14"/>
  <c r="AQ1059" i="14"/>
  <c r="AB1060" i="14"/>
  <c r="AG1060" i="14"/>
  <c r="AP1060" i="14"/>
  <c r="AQ1060" i="14"/>
  <c r="AB1061" i="14"/>
  <c r="AG1061" i="14"/>
  <c r="AP1061" i="14"/>
  <c r="AQ1061" i="14"/>
  <c r="AX1061" i="14" s="1"/>
  <c r="AB1062" i="14"/>
  <c r="AG1062" i="14"/>
  <c r="AP1062" i="14"/>
  <c r="AQ1062" i="14"/>
  <c r="AX1062" i="14" s="1"/>
  <c r="AB1063" i="14"/>
  <c r="AG1063" i="14"/>
  <c r="AP1063" i="14"/>
  <c r="AQ1063" i="14"/>
  <c r="AB1064" i="14"/>
  <c r="AG1064" i="14"/>
  <c r="AP1064" i="14"/>
  <c r="AQ1064" i="14"/>
  <c r="AX1064" i="14" s="1"/>
  <c r="AB1065" i="14"/>
  <c r="AG1065" i="14"/>
  <c r="AP1065" i="14"/>
  <c r="AQ1065" i="14"/>
  <c r="AB1066" i="14"/>
  <c r="AG1066" i="14"/>
  <c r="AP1066" i="14"/>
  <c r="AQ1066" i="14"/>
  <c r="AX1066" i="14" s="1"/>
  <c r="AB1067" i="14"/>
  <c r="AG1067" i="14"/>
  <c r="AP1067" i="14"/>
  <c r="AQ1067" i="14"/>
  <c r="AX1067" i="14" s="1"/>
  <c r="AB1068" i="14"/>
  <c r="AG1068" i="14"/>
  <c r="AP1068" i="14"/>
  <c r="AQ1068" i="14"/>
  <c r="AB1069" i="14"/>
  <c r="AG1069" i="14"/>
  <c r="AP1069" i="14"/>
  <c r="AQ1069" i="14"/>
  <c r="AB1070" i="14"/>
  <c r="AG1070" i="14"/>
  <c r="AP1070" i="14"/>
  <c r="AQ1070" i="14"/>
  <c r="AX1070" i="14" s="1"/>
  <c r="AB1071" i="14"/>
  <c r="AG1071" i="14"/>
  <c r="AP1071" i="14"/>
  <c r="AQ1071" i="14"/>
  <c r="AX1071" i="14" s="1"/>
  <c r="AB1072" i="14"/>
  <c r="AG1072" i="14"/>
  <c r="AP1072" i="14"/>
  <c r="AQ1072" i="14"/>
  <c r="AB1073" i="14"/>
  <c r="AG1073" i="14"/>
  <c r="AP1073" i="14"/>
  <c r="AQ1073" i="14"/>
  <c r="AX1073" i="14" s="1"/>
  <c r="AB1074" i="14"/>
  <c r="AG1074" i="14"/>
  <c r="AP1074" i="14"/>
  <c r="AQ1074" i="14"/>
  <c r="AB1075" i="14"/>
  <c r="AG1075" i="14"/>
  <c r="AP1075" i="14"/>
  <c r="AQ1075" i="14"/>
  <c r="AX1075" i="14" s="1"/>
  <c r="AB1076" i="14"/>
  <c r="AG1076" i="14"/>
  <c r="AP1076" i="14"/>
  <c r="AQ1076" i="14"/>
  <c r="AB1077" i="14"/>
  <c r="AG1077" i="14"/>
  <c r="AP1077" i="14"/>
  <c r="AQ1077" i="14"/>
  <c r="AX1077" i="14" s="1"/>
  <c r="AB1078" i="14"/>
  <c r="AG1078" i="14"/>
  <c r="AP1078" i="14"/>
  <c r="AQ1078" i="14"/>
  <c r="AX1078" i="14" s="1"/>
  <c r="AB1079" i="14"/>
  <c r="AG1079" i="14"/>
  <c r="AP1079" i="14"/>
  <c r="AQ1079" i="14"/>
  <c r="AX1079" i="14" s="1"/>
  <c r="AB1080" i="14"/>
  <c r="AG1080" i="14"/>
  <c r="AP1080" i="14"/>
  <c r="AQ1080" i="14"/>
  <c r="AB1081" i="14"/>
  <c r="AG1081" i="14"/>
  <c r="AP1081" i="14"/>
  <c r="AQ1081" i="14"/>
  <c r="AX1081" i="14" s="1"/>
  <c r="AB1082" i="14"/>
  <c r="AG1082" i="14"/>
  <c r="AP1082" i="14"/>
  <c r="AQ1082" i="14"/>
  <c r="AX1082" i="14" s="1"/>
  <c r="AB1083" i="14"/>
  <c r="AG1083" i="14"/>
  <c r="AP1083" i="14"/>
  <c r="AQ1083" i="14"/>
  <c r="AX1083" i="14" s="1"/>
  <c r="AB1084" i="14"/>
  <c r="AG1084" i="14"/>
  <c r="AP1084" i="14"/>
  <c r="AQ1084" i="14"/>
  <c r="AB1085" i="14"/>
  <c r="AG1085" i="14"/>
  <c r="AP1085" i="14"/>
  <c r="AQ1085" i="14"/>
  <c r="AX1085" i="14" s="1"/>
  <c r="AB1086" i="14"/>
  <c r="AG1086" i="14"/>
  <c r="AP1086" i="14"/>
  <c r="AQ1086" i="14"/>
  <c r="AB1087" i="14"/>
  <c r="AG1087" i="14"/>
  <c r="AP1087" i="14"/>
  <c r="AQ1087" i="14"/>
  <c r="AX1087" i="14" s="1"/>
  <c r="AB1088" i="14"/>
  <c r="AG1088" i="14"/>
  <c r="AP1088" i="14"/>
  <c r="AQ1088" i="14"/>
  <c r="AX1088" i="14" s="1"/>
  <c r="AB1089" i="14"/>
  <c r="AG1089" i="14"/>
  <c r="AP1089" i="14"/>
  <c r="AQ1089" i="14"/>
  <c r="AB1090" i="14"/>
  <c r="AG1090" i="14"/>
  <c r="AP1090" i="14"/>
  <c r="AQ1090" i="14"/>
  <c r="AB1091" i="14"/>
  <c r="AG1091" i="14"/>
  <c r="AP1091" i="14"/>
  <c r="AQ1091" i="14"/>
  <c r="AX1091" i="14" s="1"/>
  <c r="AB1092" i="14"/>
  <c r="AG1092" i="14"/>
  <c r="AP1092" i="14"/>
  <c r="AQ1092" i="14"/>
  <c r="AX1092" i="14" s="1"/>
  <c r="AB1093" i="14"/>
  <c r="AG1093" i="14"/>
  <c r="AP1093" i="14"/>
  <c r="AQ1093" i="14"/>
  <c r="AX1093" i="14" s="1"/>
  <c r="AB1094" i="14"/>
  <c r="AG1094" i="14"/>
  <c r="AP1094" i="14"/>
  <c r="AQ1094" i="14"/>
  <c r="AB1095" i="14"/>
  <c r="AG1095" i="14"/>
  <c r="AP1095" i="14"/>
  <c r="AQ1095" i="14"/>
  <c r="AB1096" i="14"/>
  <c r="AG1096" i="14"/>
  <c r="AP1096" i="14"/>
  <c r="AQ1096" i="14"/>
  <c r="AB1097" i="14"/>
  <c r="AG1097" i="14"/>
  <c r="AP1097" i="14"/>
  <c r="AQ1097" i="14"/>
  <c r="AB1098" i="14"/>
  <c r="AG1098" i="14"/>
  <c r="AP1098" i="14"/>
  <c r="AQ1098" i="14"/>
  <c r="AB1099" i="14"/>
  <c r="AG1099" i="14"/>
  <c r="AP1099" i="14"/>
  <c r="AQ1099" i="14"/>
  <c r="AB1100" i="14"/>
  <c r="AG1100" i="14"/>
  <c r="AP1100" i="14"/>
  <c r="AQ1100" i="14"/>
  <c r="AB1101" i="14"/>
  <c r="AG1101" i="14"/>
  <c r="AP1101" i="14"/>
  <c r="AQ1101" i="14"/>
  <c r="AB1102" i="14"/>
  <c r="AG1102" i="14"/>
  <c r="AP1102" i="14"/>
  <c r="AQ1102" i="14"/>
  <c r="AB1103" i="14"/>
  <c r="AG1103" i="14"/>
  <c r="AP1103" i="14"/>
  <c r="AQ1103" i="14"/>
  <c r="AB1104" i="14"/>
  <c r="AG1104" i="14"/>
  <c r="AP1104" i="14"/>
  <c r="AQ1104" i="14"/>
  <c r="AB1105" i="14"/>
  <c r="AG1105" i="14"/>
  <c r="AP1105" i="14"/>
  <c r="AQ1105" i="14"/>
  <c r="AB1106" i="14"/>
  <c r="AG1106" i="14"/>
  <c r="AP1106" i="14"/>
  <c r="AQ1106" i="14"/>
  <c r="AB1107" i="14"/>
  <c r="AG1107" i="14"/>
  <c r="AP1107" i="14"/>
  <c r="AQ1107" i="14"/>
  <c r="AB1108" i="14"/>
  <c r="AG1108" i="14"/>
  <c r="AP1108" i="14"/>
  <c r="AQ1108" i="14"/>
  <c r="AB1109" i="14"/>
  <c r="AG1109" i="14"/>
  <c r="AP1109" i="14"/>
  <c r="AQ1109" i="14"/>
  <c r="AB1110" i="14"/>
  <c r="AG1110" i="14"/>
  <c r="AP1110" i="14"/>
  <c r="AQ1110" i="14"/>
  <c r="AB1111" i="14"/>
  <c r="AG1111" i="14"/>
  <c r="AP1111" i="14"/>
  <c r="AQ1111" i="14"/>
  <c r="AB1112" i="14"/>
  <c r="AG1112" i="14"/>
  <c r="AP1112" i="14"/>
  <c r="AQ1112" i="14"/>
  <c r="AB1113" i="14"/>
  <c r="AG1113" i="14"/>
  <c r="AP1113" i="14"/>
  <c r="AQ1113" i="14"/>
  <c r="AB1114" i="14"/>
  <c r="AG1114" i="14"/>
  <c r="AP1114" i="14"/>
  <c r="AQ1114" i="14"/>
  <c r="AB1115" i="14"/>
  <c r="AG1115" i="14"/>
  <c r="AP1115" i="14"/>
  <c r="AQ1115" i="14"/>
  <c r="AB1116" i="14"/>
  <c r="AG1116" i="14"/>
  <c r="AP1116" i="14"/>
  <c r="AQ1116" i="14"/>
  <c r="AB1117" i="14"/>
  <c r="AG1117" i="14"/>
  <c r="AP1117" i="14"/>
  <c r="AQ1117" i="14"/>
  <c r="AB1118" i="14"/>
  <c r="AG1118" i="14"/>
  <c r="AP1118" i="14"/>
  <c r="AQ1118" i="14"/>
  <c r="AB1119" i="14"/>
  <c r="AG1119" i="14"/>
  <c r="AP1119" i="14"/>
  <c r="AQ1119" i="14"/>
  <c r="AB1120" i="14"/>
  <c r="AG1120" i="14"/>
  <c r="AP1120" i="14"/>
  <c r="AQ1120" i="14"/>
  <c r="AB1121" i="14"/>
  <c r="AG1121" i="14"/>
  <c r="AP1121" i="14"/>
  <c r="AQ1121" i="14"/>
  <c r="AB1122" i="14"/>
  <c r="AG1122" i="14"/>
  <c r="AP1122" i="14"/>
  <c r="AQ1122" i="14"/>
  <c r="AB1123" i="14"/>
  <c r="AG1123" i="14"/>
  <c r="AP1123" i="14"/>
  <c r="AQ1123" i="14"/>
  <c r="AB1124" i="14"/>
  <c r="AG1124" i="14"/>
  <c r="AP1124" i="14"/>
  <c r="AQ1124" i="14"/>
  <c r="AB1125" i="14"/>
  <c r="AG1125" i="14"/>
  <c r="AP1125" i="14"/>
  <c r="AQ1125" i="14"/>
  <c r="AB1126" i="14"/>
  <c r="AG1126" i="14"/>
  <c r="AP1126" i="14"/>
  <c r="AQ1126" i="14"/>
  <c r="AX1126" i="14" s="1"/>
  <c r="AB1127" i="14"/>
  <c r="AG1127" i="14"/>
  <c r="AP1127" i="14"/>
  <c r="AQ1127" i="14"/>
  <c r="AX1127" i="14" s="1"/>
  <c r="AB1128" i="14"/>
  <c r="AG1128" i="14"/>
  <c r="AP1128" i="14"/>
  <c r="AQ1128" i="14"/>
  <c r="AB1129" i="14"/>
  <c r="AG1129" i="14"/>
  <c r="AP1129" i="14"/>
  <c r="AQ1129" i="14"/>
  <c r="AB1130" i="14"/>
  <c r="AG1130" i="14"/>
  <c r="AP1130" i="14"/>
  <c r="AQ1130" i="14"/>
  <c r="AX1130" i="14" s="1"/>
  <c r="AB1131" i="14"/>
  <c r="AG1131" i="14"/>
  <c r="AP1131" i="14"/>
  <c r="AQ1131" i="14"/>
  <c r="AX1131" i="14" s="1"/>
  <c r="AB1132" i="14"/>
  <c r="AG1132" i="14"/>
  <c r="AP1132" i="14"/>
  <c r="AQ1132" i="14"/>
  <c r="AB1133" i="14"/>
  <c r="AG1133" i="14"/>
  <c r="AP1133" i="14"/>
  <c r="AQ1133" i="14"/>
  <c r="AX1133" i="14" s="1"/>
  <c r="AB1134" i="14"/>
  <c r="AG1134" i="14"/>
  <c r="AP1134" i="14"/>
  <c r="AQ1134" i="14"/>
  <c r="AX1134" i="14" s="1"/>
  <c r="AB1135" i="14"/>
  <c r="AG1135" i="14"/>
  <c r="AP1135" i="14"/>
  <c r="AQ1135" i="14"/>
  <c r="AB1136" i="14"/>
  <c r="AG1136" i="14"/>
  <c r="AP1136" i="14"/>
  <c r="AQ1136" i="14"/>
  <c r="AX1136" i="14" s="1"/>
  <c r="AB1137" i="14"/>
  <c r="AG1137" i="14"/>
  <c r="AP1137" i="14"/>
  <c r="AQ1137" i="14"/>
  <c r="AB1138" i="14"/>
  <c r="AG1138" i="14"/>
  <c r="AP1138" i="14"/>
  <c r="AQ1138" i="14"/>
  <c r="AB1139" i="14"/>
  <c r="AG1139" i="14"/>
  <c r="AP1139" i="14"/>
  <c r="AQ1139" i="14"/>
  <c r="AX1139" i="14" s="1"/>
  <c r="AB1140" i="14"/>
  <c r="AG1140" i="14"/>
  <c r="AP1140" i="14"/>
  <c r="AQ1140" i="14"/>
  <c r="AX1140" i="14" s="1"/>
  <c r="AB1141" i="14"/>
  <c r="AG1141" i="14"/>
  <c r="AP1141" i="14"/>
  <c r="AQ1141" i="14"/>
  <c r="AB1142" i="14"/>
  <c r="AG1142" i="14"/>
  <c r="AP1142" i="14"/>
  <c r="AQ1142" i="14"/>
  <c r="AX1142" i="14" s="1"/>
  <c r="AB1143" i="14"/>
  <c r="AG1143" i="14"/>
  <c r="AP1143" i="14"/>
  <c r="AQ1143" i="14"/>
  <c r="AX1143" i="14" s="1"/>
  <c r="AB1144" i="14"/>
  <c r="AG1144" i="14"/>
  <c r="AP1144" i="14"/>
  <c r="AQ1144" i="14"/>
  <c r="AB1145" i="14"/>
  <c r="AG1145" i="14"/>
  <c r="AP1145" i="14"/>
  <c r="AQ1145" i="14"/>
  <c r="AX1145" i="14" s="1"/>
  <c r="AB1146" i="14"/>
  <c r="AG1146" i="14"/>
  <c r="AP1146" i="14"/>
  <c r="AQ1146" i="14"/>
  <c r="AB1147" i="14"/>
  <c r="AG1147" i="14"/>
  <c r="AP1147" i="14"/>
  <c r="AQ1147" i="14"/>
  <c r="AB1148" i="14"/>
  <c r="AG1148" i="14"/>
  <c r="AP1148" i="14"/>
  <c r="AQ1148" i="14"/>
  <c r="AX1148" i="14" s="1"/>
  <c r="AB1149" i="14"/>
  <c r="AG1149" i="14"/>
  <c r="AP1149" i="14"/>
  <c r="AQ1149" i="14"/>
  <c r="AX1149" i="14" s="1"/>
  <c r="AB1150" i="14"/>
  <c r="AG1150" i="14"/>
  <c r="AP1150" i="14"/>
  <c r="AQ1150" i="14"/>
  <c r="AB1151" i="14"/>
  <c r="AG1151" i="14"/>
  <c r="AP1151" i="14"/>
  <c r="AQ1151" i="14"/>
  <c r="AX1151" i="14" s="1"/>
  <c r="AB1152" i="14"/>
  <c r="AG1152" i="14"/>
  <c r="AP1152" i="14"/>
  <c r="AQ1152" i="14"/>
  <c r="AX1152" i="14" s="1"/>
  <c r="AB1153" i="14"/>
  <c r="AG1153" i="14"/>
  <c r="AP1153" i="14"/>
  <c r="AQ1153" i="14"/>
  <c r="AB1154" i="14"/>
  <c r="AG1154" i="14"/>
  <c r="AP1154" i="14"/>
  <c r="AQ1154" i="14"/>
  <c r="AX1154" i="14" s="1"/>
  <c r="AB1155" i="14"/>
  <c r="AG1155" i="14"/>
  <c r="AP1155" i="14"/>
  <c r="AQ1155" i="14"/>
  <c r="AB1156" i="14"/>
  <c r="AG1156" i="14"/>
  <c r="AP1156" i="14"/>
  <c r="AQ1156" i="14"/>
  <c r="AB1157" i="14"/>
  <c r="AG1157" i="14"/>
  <c r="AP1157" i="14"/>
  <c r="AQ1157" i="14"/>
  <c r="AB1158" i="14"/>
  <c r="AG1158" i="14"/>
  <c r="AP1158" i="14"/>
  <c r="AQ1158" i="14"/>
  <c r="AX1158" i="14" s="1"/>
  <c r="AB1159" i="14"/>
  <c r="AG1159" i="14"/>
  <c r="AP1159" i="14"/>
  <c r="AQ1159" i="14"/>
  <c r="AB1160" i="14"/>
  <c r="AG1160" i="14"/>
  <c r="AP1160" i="14"/>
  <c r="AQ1160" i="14"/>
  <c r="AX1160" i="14" s="1"/>
  <c r="AB1161" i="14"/>
  <c r="AG1161" i="14"/>
  <c r="AP1161" i="14"/>
  <c r="AQ1161" i="14"/>
  <c r="AB1162" i="14"/>
  <c r="AG1162" i="14"/>
  <c r="AP1162" i="14"/>
  <c r="AQ1162" i="14"/>
  <c r="AB1163" i="14"/>
  <c r="AG1163" i="14"/>
  <c r="AP1163" i="14"/>
  <c r="AQ1163" i="14"/>
  <c r="AX1163" i="14" s="1"/>
  <c r="AB1164" i="14"/>
  <c r="AG1164" i="14"/>
  <c r="AP1164" i="14"/>
  <c r="AQ1164" i="14"/>
  <c r="AB1165" i="14"/>
  <c r="AG1165" i="14"/>
  <c r="AP1165" i="14"/>
  <c r="AQ1165" i="14"/>
  <c r="AB1166" i="14"/>
  <c r="AG1166" i="14"/>
  <c r="AP1166" i="14"/>
  <c r="AQ1166" i="14"/>
  <c r="AB1167" i="14"/>
  <c r="AG1167" i="14"/>
  <c r="AP1167" i="14"/>
  <c r="AQ1167" i="14"/>
  <c r="AX1167" i="14" s="1"/>
  <c r="AB1168" i="14"/>
  <c r="AG1168" i="14"/>
  <c r="AP1168" i="14"/>
  <c r="AQ1168" i="14"/>
  <c r="AB1169" i="14"/>
  <c r="AG1169" i="14"/>
  <c r="AP1169" i="14"/>
  <c r="AQ1169" i="14"/>
  <c r="AB1170" i="14"/>
  <c r="AG1170" i="14"/>
  <c r="AP1170" i="14"/>
  <c r="AQ1170" i="14"/>
  <c r="AB1171" i="14"/>
  <c r="AG1171" i="14"/>
  <c r="AP1171" i="14"/>
  <c r="AQ1171" i="14"/>
  <c r="AB1172" i="14"/>
  <c r="AG1172" i="14"/>
  <c r="AP1172" i="14"/>
  <c r="AQ1172" i="14"/>
  <c r="AX1172" i="14" s="1"/>
  <c r="AB1173" i="14"/>
  <c r="AG1173" i="14"/>
  <c r="AP1173" i="14"/>
  <c r="AQ1173" i="14"/>
  <c r="AB1174" i="14"/>
  <c r="AG1174" i="14"/>
  <c r="AP1174" i="14"/>
  <c r="AQ1174" i="14"/>
  <c r="AB1175" i="14"/>
  <c r="AG1175" i="14"/>
  <c r="AP1175" i="14"/>
  <c r="AQ1175" i="14"/>
  <c r="AX1175" i="14" s="1"/>
  <c r="AB1176" i="14"/>
  <c r="AG1176" i="14"/>
  <c r="AP1176" i="14"/>
  <c r="AQ1176" i="14"/>
  <c r="AX1176" i="14" s="1"/>
  <c r="AB1177" i="14"/>
  <c r="AG1177" i="14"/>
  <c r="AP1177" i="14"/>
  <c r="AQ1177" i="14"/>
  <c r="AB1178" i="14"/>
  <c r="AG1178" i="14"/>
  <c r="AP1178" i="14"/>
  <c r="AQ1178" i="14"/>
  <c r="AB1179" i="14"/>
  <c r="AG1179" i="14"/>
  <c r="AP1179" i="14"/>
  <c r="AQ1179" i="14"/>
  <c r="AX1179" i="14" s="1"/>
  <c r="AB1180" i="14"/>
  <c r="AG1180" i="14"/>
  <c r="AP1180" i="14"/>
  <c r="AQ1180" i="14"/>
  <c r="AB1181" i="14"/>
  <c r="AG1181" i="14"/>
  <c r="AP1181" i="14"/>
  <c r="AQ1181" i="14"/>
  <c r="AX1181" i="14" s="1"/>
  <c r="AB1182" i="14"/>
  <c r="AG1182" i="14"/>
  <c r="AP1182" i="14"/>
  <c r="AQ1182" i="14"/>
  <c r="AB1183" i="14"/>
  <c r="AG1183" i="14"/>
  <c r="AP1183" i="14"/>
  <c r="AQ1183" i="14"/>
  <c r="AB1184" i="14"/>
  <c r="AG1184" i="14"/>
  <c r="AP1184" i="14"/>
  <c r="AQ1184" i="14"/>
  <c r="AX1184" i="14" s="1"/>
  <c r="AB1185" i="14"/>
  <c r="AG1185" i="14"/>
  <c r="AP1185" i="14"/>
  <c r="AQ1185" i="14"/>
  <c r="AX1185" i="14" s="1"/>
  <c r="AB1186" i="14"/>
  <c r="AG1186" i="14"/>
  <c r="AP1186" i="14"/>
  <c r="AQ1186" i="14"/>
  <c r="AB1187" i="14"/>
  <c r="AG1187" i="14"/>
  <c r="AP1187" i="14"/>
  <c r="AQ1187" i="14"/>
  <c r="AY1187" i="14" s="1"/>
  <c r="AB1188" i="14"/>
  <c r="AG1188" i="14"/>
  <c r="AP1188" i="14"/>
  <c r="AQ1188" i="14"/>
  <c r="AY1188" i="14" s="1"/>
  <c r="AB1189" i="14"/>
  <c r="AG1189" i="14"/>
  <c r="AP1189" i="14"/>
  <c r="AQ1189" i="14"/>
  <c r="AY1189" i="14" s="1"/>
  <c r="AB1190" i="14"/>
  <c r="AG1190" i="14"/>
  <c r="AP1190" i="14"/>
  <c r="AQ1190" i="14"/>
  <c r="AY1190" i="14" s="1"/>
  <c r="AB1191" i="14"/>
  <c r="AG1191" i="14"/>
  <c r="AP1191" i="14"/>
  <c r="AQ1191" i="14"/>
  <c r="AY1191" i="14" s="1"/>
  <c r="AB1192" i="14"/>
  <c r="AG1192" i="14"/>
  <c r="AP1192" i="14"/>
  <c r="AQ1192" i="14"/>
  <c r="AY1192" i="14" s="1"/>
  <c r="AB1193" i="14"/>
  <c r="AG1193" i="14"/>
  <c r="AP1193" i="14"/>
  <c r="AQ1193" i="14"/>
  <c r="AY1193" i="14" s="1"/>
  <c r="AB1194" i="14"/>
  <c r="AG1194" i="14"/>
  <c r="AP1194" i="14"/>
  <c r="AQ1194" i="14"/>
  <c r="AB1195" i="14"/>
  <c r="AG1195" i="14"/>
  <c r="AP1195" i="14"/>
  <c r="AQ1195" i="14"/>
  <c r="AY1195" i="14" s="1"/>
  <c r="AB1196" i="14"/>
  <c r="AG1196" i="14"/>
  <c r="AP1196" i="14"/>
  <c r="AQ1196" i="14"/>
  <c r="AY1196" i="14" s="1"/>
  <c r="AB1197" i="14"/>
  <c r="AG1197" i="14"/>
  <c r="AP1197" i="14"/>
  <c r="AQ1197" i="14"/>
  <c r="AB1198" i="14"/>
  <c r="AG1198" i="14"/>
  <c r="AP1198" i="14"/>
  <c r="AQ1198" i="14"/>
  <c r="AY1198" i="14" s="1"/>
  <c r="AB1199" i="14"/>
  <c r="AG1199" i="14"/>
  <c r="AP1199" i="14"/>
  <c r="AQ1199" i="14"/>
  <c r="AY1199" i="14" s="1"/>
  <c r="AB1200" i="14"/>
  <c r="AG1200" i="14"/>
  <c r="AP1200" i="14"/>
  <c r="AQ1200" i="14"/>
  <c r="AY1200" i="14" s="1"/>
  <c r="AB1201" i="14"/>
  <c r="AG1201" i="14"/>
  <c r="AP1201" i="14"/>
  <c r="AQ1201" i="14"/>
  <c r="AY1201" i="14" s="1"/>
  <c r="AB1202" i="14"/>
  <c r="AG1202" i="14"/>
  <c r="AP1202" i="14"/>
  <c r="AQ1202" i="14"/>
  <c r="AB1203" i="14"/>
  <c r="AG1203" i="14"/>
  <c r="AP1203" i="14"/>
  <c r="AQ1203" i="14"/>
  <c r="AY1203" i="14" s="1"/>
  <c r="AB1204" i="14"/>
  <c r="AG1204" i="14"/>
  <c r="AP1204" i="14"/>
  <c r="AQ1204" i="14"/>
  <c r="AY1204" i="14" s="1"/>
  <c r="AB1205" i="14"/>
  <c r="AG1205" i="14"/>
  <c r="AP1205" i="14"/>
  <c r="AQ1205" i="14"/>
  <c r="AY1205" i="14" s="1"/>
  <c r="AB1206" i="14"/>
  <c r="AG1206" i="14"/>
  <c r="AP1206" i="14"/>
  <c r="AQ1206" i="14"/>
  <c r="AB1207" i="14"/>
  <c r="AG1207" i="14"/>
  <c r="AP1207" i="14"/>
  <c r="AQ1207" i="14"/>
  <c r="AB1208" i="14"/>
  <c r="AG1208" i="14"/>
  <c r="AP1208" i="14"/>
  <c r="AQ1208" i="14"/>
  <c r="AY1208" i="14" s="1"/>
  <c r="AB1209" i="14"/>
  <c r="AG1209" i="14"/>
  <c r="AP1209" i="14"/>
  <c r="AQ1209" i="14"/>
  <c r="AY1209" i="14" s="1"/>
  <c r="AB1210" i="14"/>
  <c r="AG1210" i="14"/>
  <c r="AP1210" i="14"/>
  <c r="AQ1210" i="14"/>
  <c r="AY1210" i="14" s="1"/>
  <c r="AB1211" i="14"/>
  <c r="AG1211" i="14"/>
  <c r="AP1211" i="14"/>
  <c r="AQ1211" i="14"/>
  <c r="AY1211" i="14" s="1"/>
  <c r="AB1212" i="14"/>
  <c r="AG1212" i="14"/>
  <c r="AP1212" i="14"/>
  <c r="AQ1212" i="14"/>
  <c r="AB1213" i="14"/>
  <c r="AG1213" i="14"/>
  <c r="AP1213" i="14"/>
  <c r="AQ1213" i="14"/>
  <c r="AY1213" i="14" s="1"/>
  <c r="AB1214" i="14"/>
  <c r="AG1214" i="14"/>
  <c r="AP1214" i="14"/>
  <c r="AQ1214" i="14"/>
  <c r="AB1215" i="14"/>
  <c r="AG1215" i="14"/>
  <c r="AP1215" i="14"/>
  <c r="AQ1215" i="14"/>
  <c r="AY1215" i="14" s="1"/>
  <c r="AB1216" i="14"/>
  <c r="AG1216" i="14"/>
  <c r="AP1216" i="14"/>
  <c r="AQ1216" i="14"/>
  <c r="AY1216" i="14" s="1"/>
  <c r="AB1217" i="14"/>
  <c r="AG1217" i="14"/>
  <c r="AP1217" i="14"/>
  <c r="AQ1217" i="14"/>
  <c r="AB1218" i="14"/>
  <c r="AG1218" i="14"/>
  <c r="AP1218" i="14"/>
  <c r="AQ1218" i="14"/>
  <c r="AB1219" i="14"/>
  <c r="AG1219" i="14"/>
  <c r="AP1219" i="14"/>
  <c r="AQ1219" i="14"/>
  <c r="AY1219" i="14" s="1"/>
  <c r="AB1220" i="14"/>
  <c r="AG1220" i="14"/>
  <c r="AP1220" i="14"/>
  <c r="AQ1220" i="14"/>
  <c r="AY1220" i="14" s="1"/>
  <c r="AB1221" i="14"/>
  <c r="AG1221" i="14"/>
  <c r="AP1221" i="14"/>
  <c r="AQ1221" i="14"/>
  <c r="AY1221" i="14" s="1"/>
  <c r="AB1222" i="14"/>
  <c r="AG1222" i="14"/>
  <c r="AP1222" i="14"/>
  <c r="AQ1222" i="14"/>
  <c r="AY1222" i="14" s="1"/>
  <c r="AB1223" i="14"/>
  <c r="AG1223" i="14"/>
  <c r="AP1223" i="14"/>
  <c r="AQ1223" i="14"/>
  <c r="AY1223" i="14" s="1"/>
  <c r="AB1224" i="14"/>
  <c r="AG1224" i="14"/>
  <c r="AP1224" i="14"/>
  <c r="AQ1224" i="14"/>
  <c r="AY1224" i="14" s="1"/>
  <c r="AB1225" i="14"/>
  <c r="AG1225" i="14"/>
  <c r="AP1225" i="14"/>
  <c r="AQ1225" i="14"/>
  <c r="AB1226" i="14"/>
  <c r="AG1226" i="14"/>
  <c r="AP1226" i="14"/>
  <c r="AQ1226" i="14"/>
  <c r="AY1226" i="14" s="1"/>
  <c r="AB1227" i="14"/>
  <c r="AG1227" i="14"/>
  <c r="AP1227" i="14"/>
  <c r="AQ1227" i="14"/>
  <c r="AY1227" i="14" s="1"/>
  <c r="AB1228" i="14"/>
  <c r="AG1228" i="14"/>
  <c r="AP1228" i="14"/>
  <c r="AQ1228" i="14"/>
  <c r="AY1228" i="14" s="1"/>
  <c r="AB1229" i="14"/>
  <c r="AG1229" i="14"/>
  <c r="AP1229" i="14"/>
  <c r="AQ1229" i="14"/>
  <c r="AY1229" i="14" s="1"/>
  <c r="AB1230" i="14"/>
  <c r="AG1230" i="14"/>
  <c r="AP1230" i="14"/>
  <c r="AQ1230" i="14"/>
  <c r="AB1231" i="14"/>
  <c r="AG1231" i="14"/>
  <c r="AP1231" i="14"/>
  <c r="AQ1231" i="14"/>
  <c r="AY1231" i="14" s="1"/>
  <c r="AB1232" i="14"/>
  <c r="AG1232" i="14"/>
  <c r="AP1232" i="14"/>
  <c r="AQ1232" i="14"/>
  <c r="AY1232" i="14" s="1"/>
  <c r="AB1233" i="14"/>
  <c r="AG1233" i="14"/>
  <c r="AP1233" i="14"/>
  <c r="AQ1233" i="14"/>
  <c r="AB1234" i="14"/>
  <c r="AG1234" i="14"/>
  <c r="AP1234" i="14"/>
  <c r="AQ1234" i="14"/>
  <c r="AY1234" i="14" s="1"/>
  <c r="AB1235" i="14"/>
  <c r="AG1235" i="14"/>
  <c r="AP1235" i="14"/>
  <c r="AQ1235" i="14"/>
  <c r="AY1235" i="14" s="1"/>
  <c r="AB1236" i="14"/>
  <c r="AG1236" i="14"/>
  <c r="AP1236" i="14"/>
  <c r="AQ1236" i="14"/>
  <c r="AY1236" i="14" s="1"/>
  <c r="AB1237" i="14"/>
  <c r="AG1237" i="14"/>
  <c r="AP1237" i="14"/>
  <c r="AQ1237" i="14"/>
  <c r="AY1237" i="14" s="1"/>
  <c r="AB1238" i="14"/>
  <c r="AG1238" i="14"/>
  <c r="AP1238" i="14"/>
  <c r="AQ1238" i="14"/>
  <c r="AB1239" i="14"/>
  <c r="AG1239" i="14"/>
  <c r="AP1239" i="14"/>
  <c r="AQ1239" i="14"/>
  <c r="AY1239" i="14" s="1"/>
  <c r="AB1240" i="14"/>
  <c r="AG1240" i="14"/>
  <c r="AP1240" i="14"/>
  <c r="AQ1240" i="14"/>
  <c r="AY1240" i="14" s="1"/>
  <c r="AB1241" i="14"/>
  <c r="AG1241" i="14"/>
  <c r="AP1241" i="14"/>
  <c r="AQ1241" i="14"/>
  <c r="AY1241" i="14" s="1"/>
  <c r="AB1242" i="14"/>
  <c r="AG1242" i="14"/>
  <c r="AP1242" i="14"/>
  <c r="AQ1242" i="14"/>
  <c r="AY1242" i="14" s="1"/>
  <c r="AB1243" i="14"/>
  <c r="AG1243" i="14"/>
  <c r="AP1243" i="14"/>
  <c r="AQ1243" i="14"/>
  <c r="AB1244" i="14"/>
  <c r="AG1244" i="14"/>
  <c r="AP1244" i="14"/>
  <c r="AQ1244" i="14"/>
  <c r="AY1244" i="14" s="1"/>
  <c r="AB1245" i="14"/>
  <c r="AG1245" i="14"/>
  <c r="AP1245" i="14"/>
  <c r="AQ1245" i="14"/>
  <c r="AY1245" i="14" s="1"/>
  <c r="AB1246" i="14"/>
  <c r="AG1246" i="14"/>
  <c r="AP1246" i="14"/>
  <c r="AQ1246" i="14"/>
  <c r="AY1246" i="14" s="1"/>
  <c r="AB1247" i="14"/>
  <c r="AG1247" i="14"/>
  <c r="AP1247" i="14"/>
  <c r="AQ1247" i="14"/>
  <c r="AY1247" i="14" s="1"/>
  <c r="AB1248" i="14"/>
  <c r="AG1248" i="14"/>
  <c r="AP1248" i="14"/>
  <c r="AQ1248" i="14"/>
  <c r="AB1249" i="14"/>
  <c r="AG1249" i="14"/>
  <c r="AP1249" i="14"/>
  <c r="AQ1249" i="14"/>
  <c r="AY1249" i="14" s="1"/>
  <c r="AB1250" i="14"/>
  <c r="AG1250" i="14"/>
  <c r="AP1250" i="14"/>
  <c r="AQ1250" i="14"/>
  <c r="AY1250" i="14" s="1"/>
  <c r="AB1251" i="14"/>
  <c r="AG1251" i="14"/>
  <c r="AP1251" i="14"/>
  <c r="AQ1251" i="14"/>
  <c r="AY1251" i="14" s="1"/>
  <c r="AB1252" i="14"/>
  <c r="AG1252" i="14"/>
  <c r="AP1252" i="14"/>
  <c r="AQ1252" i="14"/>
  <c r="AY1252" i="14" s="1"/>
  <c r="AB1253" i="14"/>
  <c r="AG1253" i="14"/>
  <c r="AP1253" i="14"/>
  <c r="AQ1253" i="14"/>
  <c r="AB1254" i="14"/>
  <c r="AG1254" i="14"/>
  <c r="AP1254" i="14"/>
  <c r="AQ1254" i="14"/>
  <c r="AY1254" i="14" s="1"/>
  <c r="AB1255" i="14"/>
  <c r="AG1255" i="14"/>
  <c r="AP1255" i="14"/>
  <c r="AQ1255" i="14"/>
  <c r="AY1255" i="14" s="1"/>
  <c r="AB1256" i="14"/>
  <c r="AG1256" i="14"/>
  <c r="AP1256" i="14"/>
  <c r="AQ1256" i="14"/>
  <c r="AB1257" i="14"/>
  <c r="AG1257" i="14"/>
  <c r="AP1257" i="14"/>
  <c r="AQ1257" i="14"/>
  <c r="AY1257" i="14" s="1"/>
  <c r="AB1258" i="14"/>
  <c r="AG1258" i="14"/>
  <c r="AP1258" i="14"/>
  <c r="AQ1258" i="14"/>
  <c r="AY1258" i="14" s="1"/>
  <c r="AB1259" i="14"/>
  <c r="AG1259" i="14"/>
  <c r="AP1259" i="14"/>
  <c r="AQ1259" i="14"/>
  <c r="AY1259" i="14" s="1"/>
  <c r="AB1260" i="14"/>
  <c r="AG1260" i="14"/>
  <c r="AP1260" i="14"/>
  <c r="AQ1260" i="14"/>
  <c r="AB1261" i="14"/>
  <c r="AG1261" i="14"/>
  <c r="AP1261" i="14"/>
  <c r="AQ1261" i="14"/>
  <c r="AB1262" i="14"/>
  <c r="AG1262" i="14"/>
  <c r="AP1262" i="14"/>
  <c r="AQ1262" i="14"/>
  <c r="AY1262" i="14" s="1"/>
  <c r="AB1263" i="14"/>
  <c r="AG1263" i="14"/>
  <c r="AP1263" i="14"/>
  <c r="AQ1263" i="14"/>
  <c r="AY1263" i="14" s="1"/>
  <c r="AB1264" i="14"/>
  <c r="AG1264" i="14"/>
  <c r="AP1264" i="14"/>
  <c r="AQ1264" i="14"/>
  <c r="AY1264" i="14" s="1"/>
  <c r="AB1265" i="14"/>
  <c r="AG1265" i="14"/>
  <c r="AP1265" i="14"/>
  <c r="AQ1265" i="14"/>
  <c r="AY1265" i="14" s="1"/>
  <c r="AB1266" i="14"/>
  <c r="AG1266" i="14"/>
  <c r="AP1266" i="14"/>
  <c r="AQ1266" i="14"/>
  <c r="AY1266" i="14" s="1"/>
  <c r="AB1267" i="14"/>
  <c r="AG1267" i="14"/>
  <c r="AP1267" i="14"/>
  <c r="AQ1267" i="14"/>
  <c r="AY1267" i="14" s="1"/>
  <c r="AB1268" i="14"/>
  <c r="AG1268" i="14"/>
  <c r="AP1268" i="14"/>
  <c r="AQ1268" i="14"/>
  <c r="AY1268" i="14" s="1"/>
  <c r="AB1269" i="14"/>
  <c r="AG1269" i="14"/>
  <c r="AP1269" i="14"/>
  <c r="AQ1269" i="14"/>
  <c r="AY1269" i="14" s="1"/>
  <c r="AB1270" i="14"/>
  <c r="AG1270" i="14"/>
  <c r="AP1270" i="14"/>
  <c r="AQ1270" i="14"/>
  <c r="AY1270" i="14" s="1"/>
  <c r="AB1271" i="14"/>
  <c r="AG1271" i="14"/>
  <c r="AP1271" i="14"/>
  <c r="AQ1271" i="14"/>
  <c r="AY1271" i="14" s="1"/>
  <c r="AB1272" i="14"/>
  <c r="AG1272" i="14"/>
  <c r="AP1272" i="14"/>
  <c r="AQ1272" i="14"/>
  <c r="AY1272" i="14" s="1"/>
  <c r="AB1273" i="14"/>
  <c r="AG1273" i="14"/>
  <c r="AP1273" i="14"/>
  <c r="AQ1273" i="14"/>
  <c r="AY1273" i="14" s="1"/>
  <c r="AB1274" i="14"/>
  <c r="AG1274" i="14"/>
  <c r="AP1274" i="14"/>
  <c r="AQ1274" i="14"/>
  <c r="AB1275" i="14"/>
  <c r="AG1275" i="14"/>
  <c r="AP1275" i="14"/>
  <c r="AQ1275" i="14"/>
  <c r="AY1275" i="14" s="1"/>
  <c r="AB1276" i="14"/>
  <c r="AG1276" i="14"/>
  <c r="AP1276" i="14"/>
  <c r="AQ1276" i="14"/>
  <c r="AY1276" i="14" s="1"/>
  <c r="AB1277" i="14"/>
  <c r="AG1277" i="14"/>
  <c r="AP1277" i="14"/>
  <c r="AQ1277" i="14"/>
  <c r="AY1277" i="14" s="1"/>
  <c r="AB1278" i="14"/>
  <c r="AG1278" i="14"/>
  <c r="AP1278" i="14"/>
  <c r="AQ1278" i="14"/>
  <c r="AB1279" i="14"/>
  <c r="AG1279" i="14"/>
  <c r="AP1279" i="14"/>
  <c r="AQ1279" i="14"/>
  <c r="AY1279" i="14" s="1"/>
  <c r="AB1280" i="14"/>
  <c r="AG1280" i="14"/>
  <c r="AP1280" i="14"/>
  <c r="AQ1280" i="14"/>
  <c r="AY1280" i="14" s="1"/>
  <c r="AB1281" i="14"/>
  <c r="AG1281" i="14"/>
  <c r="AP1281" i="14"/>
  <c r="AQ1281" i="14"/>
  <c r="AY1281" i="14" s="1"/>
  <c r="AB1282" i="14"/>
  <c r="AG1282" i="14"/>
  <c r="AP1282" i="14"/>
  <c r="AQ1282" i="14"/>
  <c r="AY1282" i="14" s="1"/>
  <c r="AB1283" i="14"/>
  <c r="AG1283" i="14"/>
  <c r="AP1283" i="14"/>
  <c r="AQ1283" i="14"/>
  <c r="AY1283" i="14" s="1"/>
  <c r="AB1284" i="14"/>
  <c r="AG1284" i="14"/>
  <c r="AP1284" i="14"/>
  <c r="AQ1284" i="14"/>
  <c r="AY1284" i="14" s="1"/>
  <c r="AB1285" i="14"/>
  <c r="AG1285" i="14"/>
  <c r="AP1285" i="14"/>
  <c r="AQ1285" i="14"/>
  <c r="AY1285" i="14" s="1"/>
  <c r="AB1286" i="14"/>
  <c r="AG1286" i="14"/>
  <c r="AP1286" i="14"/>
  <c r="AQ1286" i="14"/>
  <c r="AY1286" i="14" s="1"/>
  <c r="AB1287" i="14"/>
  <c r="AG1287" i="14"/>
  <c r="AP1287" i="14"/>
  <c r="AQ1287" i="14"/>
  <c r="AY1287" i="14" s="1"/>
  <c r="AB1288" i="14"/>
  <c r="AG1288" i="14"/>
  <c r="AP1288" i="14"/>
  <c r="AQ1288" i="14"/>
  <c r="AY1288" i="14" s="1"/>
  <c r="AB1289" i="14"/>
  <c r="AG1289" i="14"/>
  <c r="AP1289" i="14"/>
  <c r="AQ1289" i="14"/>
  <c r="AY1289" i="14" s="1"/>
  <c r="AB1290" i="14"/>
  <c r="AG1290" i="14"/>
  <c r="AP1290" i="14"/>
  <c r="AQ1290" i="14"/>
  <c r="AY1290" i="14" s="1"/>
  <c r="AB1291" i="14"/>
  <c r="AG1291" i="14"/>
  <c r="AP1291" i="14"/>
  <c r="AQ1291" i="14"/>
  <c r="AY1291" i="14" s="1"/>
  <c r="AB1292" i="14"/>
  <c r="AG1292" i="14"/>
  <c r="AP1292" i="14"/>
  <c r="AQ1292" i="14"/>
  <c r="AX1292" i="14" s="1"/>
  <c r="AB1293" i="14"/>
  <c r="AG1293" i="14"/>
  <c r="AP1293" i="14"/>
  <c r="AQ1293" i="14"/>
  <c r="AX1293" i="14" s="1"/>
  <c r="AB1294" i="14"/>
  <c r="AG1294" i="14"/>
  <c r="AP1294" i="14"/>
  <c r="AQ1294" i="14"/>
  <c r="AX1294" i="14" s="1"/>
  <c r="AB1295" i="14"/>
  <c r="AG1295" i="14"/>
  <c r="AP1295" i="14"/>
  <c r="AQ1295" i="14"/>
  <c r="AX1295" i="14" s="1"/>
  <c r="AB1296" i="14"/>
  <c r="AG1296" i="14"/>
  <c r="AP1296" i="14"/>
  <c r="AQ1296" i="14"/>
  <c r="AX1296" i="14" s="1"/>
  <c r="AB1297" i="14"/>
  <c r="AG1297" i="14"/>
  <c r="AP1297" i="14"/>
  <c r="AQ1297" i="14"/>
  <c r="AB1298" i="14"/>
  <c r="AG1298" i="14"/>
  <c r="AP1298" i="14"/>
  <c r="AQ1298" i="14"/>
  <c r="AX1298" i="14" s="1"/>
  <c r="AB1299" i="14"/>
  <c r="AG1299" i="14"/>
  <c r="AP1299" i="14"/>
  <c r="AQ1299" i="14"/>
  <c r="AX1299" i="14" s="1"/>
  <c r="AB1300" i="14"/>
  <c r="AG1300" i="14"/>
  <c r="AP1300" i="14"/>
  <c r="AQ1300" i="14"/>
  <c r="AX1300" i="14" s="1"/>
  <c r="AB1301" i="14"/>
  <c r="AG1301" i="14"/>
  <c r="AP1301" i="14"/>
  <c r="AQ1301" i="14"/>
  <c r="AX1301" i="14" s="1"/>
  <c r="AB1302" i="14"/>
  <c r="AG1302" i="14"/>
  <c r="AP1302" i="14"/>
  <c r="AQ1302" i="14"/>
  <c r="AX1302" i="14" s="1"/>
  <c r="AB1303" i="14"/>
  <c r="AG1303" i="14"/>
  <c r="AP1303" i="14"/>
  <c r="AQ1303" i="14"/>
  <c r="AB1304" i="14"/>
  <c r="AG1304" i="14"/>
  <c r="AP1304" i="14"/>
  <c r="AQ1304" i="14"/>
  <c r="AX1304" i="14" s="1"/>
  <c r="AB1305" i="14"/>
  <c r="AG1305" i="14"/>
  <c r="AP1305" i="14"/>
  <c r="AQ1305" i="14"/>
  <c r="AX1305" i="14" s="1"/>
  <c r="AB1306" i="14"/>
  <c r="AG1306" i="14"/>
  <c r="AP1306" i="14"/>
  <c r="AQ1306" i="14"/>
  <c r="AX1306" i="14" s="1"/>
  <c r="AB1307" i="14"/>
  <c r="AG1307" i="14"/>
  <c r="AP1307" i="14"/>
  <c r="AQ1307" i="14"/>
  <c r="AX1307" i="14" s="1"/>
  <c r="AB1308" i="14"/>
  <c r="AG1308" i="14"/>
  <c r="AP1308" i="14"/>
  <c r="AQ1308" i="14"/>
  <c r="AX1308" i="14" s="1"/>
  <c r="AB1309" i="14"/>
  <c r="AG1309" i="14"/>
  <c r="AP1309" i="14"/>
  <c r="AQ1309" i="14"/>
  <c r="AB1310" i="14"/>
  <c r="AG1310" i="14"/>
  <c r="AP1310" i="14"/>
  <c r="AQ1310" i="14"/>
  <c r="AX1310" i="14" s="1"/>
  <c r="AB1311" i="14"/>
  <c r="AG1311" i="14"/>
  <c r="AP1311" i="14"/>
  <c r="AQ1311" i="14"/>
  <c r="AX1311" i="14" s="1"/>
  <c r="AB1312" i="14"/>
  <c r="AG1312" i="14"/>
  <c r="AP1312" i="14"/>
  <c r="AQ1312" i="14"/>
  <c r="AX1312" i="14" s="1"/>
  <c r="AB1313" i="14"/>
  <c r="AG1313" i="14"/>
  <c r="AP1313" i="14"/>
  <c r="AQ1313" i="14"/>
  <c r="AX1313" i="14" s="1"/>
  <c r="AB1314" i="14"/>
  <c r="AG1314" i="14"/>
  <c r="AP1314" i="14"/>
  <c r="AQ1314" i="14"/>
  <c r="AX1314" i="14" s="1"/>
  <c r="AB1315" i="14"/>
  <c r="AG1315" i="14"/>
  <c r="AP1315" i="14"/>
  <c r="AQ1315" i="14"/>
  <c r="AB1316" i="14"/>
  <c r="AG1316" i="14"/>
  <c r="AP1316" i="14"/>
  <c r="AQ1316" i="14"/>
  <c r="AX1316" i="14" s="1"/>
  <c r="AB1317" i="14"/>
  <c r="AG1317" i="14"/>
  <c r="AP1317" i="14"/>
  <c r="AQ1317" i="14"/>
  <c r="AX1317" i="14" s="1"/>
  <c r="AB1318" i="14"/>
  <c r="AG1318" i="14"/>
  <c r="AP1318" i="14"/>
  <c r="AQ1318" i="14"/>
  <c r="AX1318" i="14" s="1"/>
  <c r="AB1319" i="14"/>
  <c r="AG1319" i="14"/>
  <c r="AP1319" i="14"/>
  <c r="AQ1319" i="14"/>
  <c r="AX1319" i="14" s="1"/>
  <c r="AB1320" i="14"/>
  <c r="AG1320" i="14"/>
  <c r="AP1320" i="14"/>
  <c r="AQ1320" i="14"/>
  <c r="AX1320" i="14" s="1"/>
  <c r="AB1321" i="14"/>
  <c r="AG1321" i="14"/>
  <c r="AP1321" i="14"/>
  <c r="AQ1321" i="14"/>
  <c r="AB1322" i="14"/>
  <c r="AG1322" i="14"/>
  <c r="AP1322" i="14"/>
  <c r="AQ1322" i="14"/>
  <c r="AX1322" i="14" s="1"/>
  <c r="AB1323" i="14"/>
  <c r="AG1323" i="14"/>
  <c r="AP1323" i="14"/>
  <c r="AQ1323" i="14"/>
  <c r="AX1323" i="14" s="1"/>
  <c r="AB1324" i="14"/>
  <c r="AG1324" i="14"/>
  <c r="AP1324" i="14"/>
  <c r="AQ1324" i="14"/>
  <c r="AX1324" i="14" s="1"/>
  <c r="AB1325" i="14"/>
  <c r="AG1325" i="14"/>
  <c r="AP1325" i="14"/>
  <c r="AQ1325" i="14"/>
  <c r="AX1325" i="14" s="1"/>
  <c r="AB1326" i="14"/>
  <c r="AG1326" i="14"/>
  <c r="AP1326" i="14"/>
  <c r="AQ1326" i="14"/>
  <c r="AX1326" i="14" s="1"/>
  <c r="AB1327" i="14"/>
  <c r="AG1327" i="14"/>
  <c r="AP1327" i="14"/>
  <c r="AQ1327" i="14"/>
  <c r="AB1328" i="14"/>
  <c r="AG1328" i="14"/>
  <c r="AP1328" i="14"/>
  <c r="AQ1328" i="14"/>
  <c r="AX1328" i="14" s="1"/>
  <c r="AB1329" i="14"/>
  <c r="AG1329" i="14"/>
  <c r="AP1329" i="14"/>
  <c r="AQ1329" i="14"/>
  <c r="AX1329" i="14" s="1"/>
  <c r="AB1330" i="14"/>
  <c r="AG1330" i="14"/>
  <c r="AP1330" i="14"/>
  <c r="AQ1330" i="14"/>
  <c r="AX1330" i="14" s="1"/>
  <c r="AB1331" i="14"/>
  <c r="AG1331" i="14"/>
  <c r="AP1331" i="14"/>
  <c r="AQ1331" i="14"/>
  <c r="AX1331" i="14" s="1"/>
  <c r="AB1332" i="14"/>
  <c r="AG1332" i="14"/>
  <c r="AP1332" i="14"/>
  <c r="AQ1332" i="14"/>
  <c r="AX1332" i="14" s="1"/>
  <c r="AB1333" i="14"/>
  <c r="AG1333" i="14"/>
  <c r="AP1333" i="14"/>
  <c r="AQ1333" i="14"/>
  <c r="AB1334" i="14"/>
  <c r="AG1334" i="14"/>
  <c r="AP1334" i="14"/>
  <c r="AQ1334" i="14"/>
  <c r="AX1334" i="14" s="1"/>
  <c r="AB1335" i="14"/>
  <c r="AG1335" i="14"/>
  <c r="AP1335" i="14"/>
  <c r="AQ1335" i="14"/>
  <c r="AX1335" i="14" s="1"/>
  <c r="AB1336" i="14"/>
  <c r="AG1336" i="14"/>
  <c r="AP1336" i="14"/>
  <c r="AQ1336" i="14"/>
  <c r="AX1336" i="14" s="1"/>
  <c r="AB1337" i="14"/>
  <c r="AG1337" i="14"/>
  <c r="AP1337" i="14"/>
  <c r="AQ1337" i="14"/>
  <c r="AX1337" i="14" s="1"/>
  <c r="AB1338" i="14"/>
  <c r="AG1338" i="14"/>
  <c r="AP1338" i="14"/>
  <c r="AQ1338" i="14"/>
  <c r="AB1339" i="14"/>
  <c r="AG1339" i="14"/>
  <c r="AP1339" i="14"/>
  <c r="AQ1339" i="14"/>
  <c r="AX1339" i="14" s="1"/>
  <c r="AB1340" i="14"/>
  <c r="AG1340" i="14"/>
  <c r="AP1340" i="14"/>
  <c r="AQ1340" i="14"/>
  <c r="AX1340" i="14" s="1"/>
  <c r="AB1341" i="14"/>
  <c r="AG1341" i="14"/>
  <c r="AP1341" i="14"/>
  <c r="AQ1341" i="14"/>
  <c r="AX1341" i="14" s="1"/>
  <c r="AB1342" i="14"/>
  <c r="AG1342" i="14"/>
  <c r="AP1342" i="14"/>
  <c r="AQ1342" i="14"/>
  <c r="AX1342" i="14" s="1"/>
  <c r="AB1343" i="14"/>
  <c r="AG1343" i="14"/>
  <c r="AP1343" i="14"/>
  <c r="AQ1343" i="14"/>
  <c r="AX1343" i="14" s="1"/>
  <c r="AB1344" i="14"/>
  <c r="AG1344" i="14"/>
  <c r="AP1344" i="14"/>
  <c r="AQ1344" i="14"/>
  <c r="AB1345" i="14"/>
  <c r="AG1345" i="14"/>
  <c r="AP1345" i="14"/>
  <c r="AQ1345" i="14"/>
  <c r="AX1345" i="14" s="1"/>
  <c r="AB1346" i="14"/>
  <c r="AG1346" i="14"/>
  <c r="AP1346" i="14"/>
  <c r="AQ1346" i="14"/>
  <c r="AX1346" i="14" s="1"/>
  <c r="AB1347" i="14"/>
  <c r="AG1347" i="14"/>
  <c r="AP1347" i="14"/>
  <c r="AQ1347" i="14"/>
  <c r="AX1347" i="14" s="1"/>
  <c r="AB1348" i="14"/>
  <c r="AG1348" i="14"/>
  <c r="AP1348" i="14"/>
  <c r="AQ1348" i="14"/>
  <c r="AX1348" i="14" s="1"/>
  <c r="AB1349" i="14"/>
  <c r="AG1349" i="14"/>
  <c r="AP1349" i="14"/>
  <c r="AQ1349" i="14"/>
  <c r="AX1349" i="14" s="1"/>
  <c r="AB1350" i="14"/>
  <c r="AG1350" i="14"/>
  <c r="AP1350" i="14"/>
  <c r="AQ1350" i="14"/>
  <c r="AX1350" i="14" s="1"/>
  <c r="AB1351" i="14"/>
  <c r="AG1351" i="14"/>
  <c r="AP1351" i="14"/>
  <c r="AQ1351" i="14"/>
  <c r="AX1351" i="14" s="1"/>
  <c r="AB1352" i="14"/>
  <c r="AG1352" i="14"/>
  <c r="AP1352" i="14"/>
  <c r="AQ1352" i="14"/>
  <c r="AX1352" i="14" s="1"/>
  <c r="AB1353" i="14"/>
  <c r="AG1353" i="14"/>
  <c r="AP1353" i="14"/>
  <c r="AQ1353" i="14"/>
  <c r="AX1353" i="14" s="1"/>
  <c r="AB1354" i="14"/>
  <c r="AG1354" i="14"/>
  <c r="AP1354" i="14"/>
  <c r="AQ1354" i="14"/>
  <c r="AX1354" i="14" s="1"/>
  <c r="AB1355" i="14"/>
  <c r="AG1355" i="14"/>
  <c r="AP1355" i="14"/>
  <c r="AQ1355" i="14"/>
  <c r="AX1355" i="14" s="1"/>
  <c r="AB1356" i="14"/>
  <c r="AG1356" i="14"/>
  <c r="AP1356" i="14"/>
  <c r="AQ1356" i="14"/>
  <c r="AX1356" i="14" s="1"/>
  <c r="AB1357" i="14"/>
  <c r="AG1357" i="14"/>
  <c r="AP1357" i="14"/>
  <c r="AQ1357" i="14"/>
  <c r="AX1357" i="14" s="1"/>
  <c r="AB1358" i="14"/>
  <c r="AG1358" i="14"/>
  <c r="AP1358" i="14"/>
  <c r="AQ1358" i="14"/>
  <c r="AX1358" i="14" s="1"/>
  <c r="AB1359" i="14"/>
  <c r="AG1359" i="14"/>
  <c r="AP1359" i="14"/>
  <c r="AQ1359" i="14"/>
  <c r="AX1359" i="14" s="1"/>
  <c r="AB1360" i="14"/>
  <c r="AG1360" i="14"/>
  <c r="AP1360" i="14"/>
  <c r="AQ1360" i="14"/>
  <c r="AX1360" i="14" s="1"/>
  <c r="AB1361" i="14"/>
  <c r="AG1361" i="14"/>
  <c r="AP1361" i="14"/>
  <c r="AQ1361" i="14"/>
  <c r="AX1361" i="14" s="1"/>
  <c r="AB1362" i="14"/>
  <c r="AG1362" i="14"/>
  <c r="AP1362" i="14"/>
  <c r="AQ1362" i="14"/>
  <c r="AX1362" i="14" s="1"/>
  <c r="AB1363" i="14"/>
  <c r="AG1363" i="14"/>
  <c r="AP1363" i="14"/>
  <c r="AQ1363" i="14"/>
  <c r="AX1363" i="14" s="1"/>
  <c r="AB1364" i="14"/>
  <c r="AG1364" i="14"/>
  <c r="AP1364" i="14"/>
  <c r="AQ1364" i="14"/>
  <c r="AX1364" i="14" s="1"/>
  <c r="AY1364" i="14"/>
  <c r="AB1365" i="14"/>
  <c r="AG1365" i="14"/>
  <c r="AP1365" i="14"/>
  <c r="AQ1365" i="14"/>
  <c r="AX1365" i="14" s="1"/>
  <c r="AB1366" i="14"/>
  <c r="AG1366" i="14"/>
  <c r="AP1366" i="14"/>
  <c r="AQ1366" i="14"/>
  <c r="AX1366" i="14" s="1"/>
  <c r="AB1367" i="14"/>
  <c r="AG1367" i="14"/>
  <c r="AP1367" i="14"/>
  <c r="AQ1367" i="14"/>
  <c r="AX1367" i="14" s="1"/>
  <c r="AB1368" i="14"/>
  <c r="AG1368" i="14"/>
  <c r="AP1368" i="14"/>
  <c r="AQ1368" i="14"/>
  <c r="AX1368" i="14" s="1"/>
  <c r="AB1369" i="14"/>
  <c r="AG1369" i="14"/>
  <c r="AP1369" i="14"/>
  <c r="AQ1369" i="14"/>
  <c r="AX1369" i="14" s="1"/>
  <c r="AB1370" i="14"/>
  <c r="AG1370" i="14"/>
  <c r="AP1370" i="14"/>
  <c r="AQ1370" i="14"/>
  <c r="AX1370" i="14" s="1"/>
  <c r="AB1371" i="14"/>
  <c r="AG1371" i="14"/>
  <c r="AP1371" i="14"/>
  <c r="AQ1371" i="14"/>
  <c r="AX1371" i="14" s="1"/>
  <c r="AB1372" i="14"/>
  <c r="AG1372" i="14"/>
  <c r="AP1372" i="14"/>
  <c r="AQ1372" i="14"/>
  <c r="AX1372" i="14" s="1"/>
  <c r="AB1373" i="14"/>
  <c r="AG1373" i="14"/>
  <c r="AP1373" i="14"/>
  <c r="AQ1373" i="14"/>
  <c r="AX1373" i="14" s="1"/>
  <c r="AB1374" i="14"/>
  <c r="AG1374" i="14"/>
  <c r="AP1374" i="14"/>
  <c r="AQ1374" i="14"/>
  <c r="AX1374" i="14" s="1"/>
  <c r="AB1375" i="14"/>
  <c r="AG1375" i="14"/>
  <c r="AP1375" i="14"/>
  <c r="AQ1375" i="14"/>
  <c r="AX1375" i="14" s="1"/>
  <c r="AB1376" i="14"/>
  <c r="AG1376" i="14"/>
  <c r="AP1376" i="14"/>
  <c r="AQ1376" i="14"/>
  <c r="AX1376" i="14" s="1"/>
  <c r="AB1377" i="14"/>
  <c r="AG1377" i="14"/>
  <c r="AP1377" i="14"/>
  <c r="AQ1377" i="14"/>
  <c r="AX1377" i="14" s="1"/>
  <c r="AY1377" i="14"/>
  <c r="AB1378" i="14"/>
  <c r="AG1378" i="14"/>
  <c r="AP1378" i="14"/>
  <c r="AQ1378" i="14"/>
  <c r="AX1378" i="14" s="1"/>
  <c r="AB1379" i="14"/>
  <c r="AG1379" i="14"/>
  <c r="AP1379" i="14"/>
  <c r="AQ1379" i="14"/>
  <c r="AX1379" i="14" s="1"/>
  <c r="AB1380" i="14"/>
  <c r="AG1380" i="14"/>
  <c r="AP1380" i="14"/>
  <c r="AQ1380" i="14"/>
  <c r="AX1380" i="14" s="1"/>
  <c r="AB1381" i="14"/>
  <c r="AG1381" i="14"/>
  <c r="AP1381" i="14"/>
  <c r="AQ1381" i="14"/>
  <c r="AX1381" i="14" s="1"/>
  <c r="AB1382" i="14"/>
  <c r="AG1382" i="14"/>
  <c r="AP1382" i="14"/>
  <c r="AQ1382" i="14"/>
  <c r="AX1382" i="14" s="1"/>
  <c r="AB1383" i="14"/>
  <c r="AG1383" i="14"/>
  <c r="AP1383" i="14"/>
  <c r="AQ1383" i="14"/>
  <c r="AX1383" i="14" s="1"/>
  <c r="AB1384" i="14"/>
  <c r="AG1384" i="14"/>
  <c r="AP1384" i="14"/>
  <c r="AQ1384" i="14"/>
  <c r="AX1384" i="14" s="1"/>
  <c r="AB1385" i="14"/>
  <c r="AG1385" i="14"/>
  <c r="AP1385" i="14"/>
  <c r="AQ1385" i="14"/>
  <c r="AX1385" i="14" s="1"/>
  <c r="AB1386" i="14"/>
  <c r="AG1386" i="14"/>
  <c r="AP1386" i="14"/>
  <c r="AQ1386" i="14"/>
  <c r="AX1386" i="14" s="1"/>
  <c r="AB1387" i="14"/>
  <c r="AG1387" i="14"/>
  <c r="AP1387" i="14"/>
  <c r="AQ1387" i="14"/>
  <c r="AX1387" i="14" s="1"/>
  <c r="AB1388" i="14"/>
  <c r="AG1388" i="14"/>
  <c r="AP1388" i="14"/>
  <c r="AQ1388" i="14"/>
  <c r="AX1388" i="14" s="1"/>
  <c r="AB1389" i="14"/>
  <c r="AG1389" i="14"/>
  <c r="AP1389" i="14"/>
  <c r="AQ1389" i="14"/>
  <c r="AX1389" i="14" s="1"/>
  <c r="AB1390" i="14"/>
  <c r="AG1390" i="14"/>
  <c r="AP1390" i="14"/>
  <c r="AQ1390" i="14"/>
  <c r="AX1390" i="14" s="1"/>
  <c r="AB1391" i="14"/>
  <c r="AG1391" i="14"/>
  <c r="AP1391" i="14"/>
  <c r="AQ1391" i="14"/>
  <c r="AX1391" i="14" s="1"/>
  <c r="AB1392" i="14"/>
  <c r="AG1392" i="14"/>
  <c r="AP1392" i="14"/>
  <c r="AQ1392" i="14"/>
  <c r="AX1392" i="14" s="1"/>
  <c r="AB1393" i="14"/>
  <c r="AG1393" i="14"/>
  <c r="AP1393" i="14"/>
  <c r="AQ1393" i="14"/>
  <c r="AX1393" i="14" s="1"/>
  <c r="AB1394" i="14"/>
  <c r="AG1394" i="14"/>
  <c r="AP1394" i="14"/>
  <c r="AQ1394" i="14"/>
  <c r="AX1394" i="14" s="1"/>
  <c r="AB1395" i="14"/>
  <c r="AG1395" i="14"/>
  <c r="AP1395" i="14"/>
  <c r="AQ1395" i="14"/>
  <c r="AX1395" i="14" s="1"/>
  <c r="AB1396" i="14"/>
  <c r="AG1396" i="14"/>
  <c r="AP1396" i="14"/>
  <c r="AQ1396" i="14"/>
  <c r="AX1396" i="14" s="1"/>
  <c r="AB1397" i="14"/>
  <c r="AG1397" i="14"/>
  <c r="AP1397" i="14"/>
  <c r="AQ1397" i="14"/>
  <c r="AX1397" i="14" s="1"/>
  <c r="AB1398" i="14"/>
  <c r="AG1398" i="14"/>
  <c r="AP1398" i="14"/>
  <c r="AQ1398" i="14"/>
  <c r="AX1398" i="14" s="1"/>
  <c r="AB1399" i="14"/>
  <c r="AG1399" i="14"/>
  <c r="AP1399" i="14"/>
  <c r="AQ1399" i="14"/>
  <c r="AX1399" i="14" s="1"/>
  <c r="AB1400" i="14"/>
  <c r="AG1400" i="14"/>
  <c r="AP1400" i="14"/>
  <c r="AQ1400" i="14"/>
  <c r="AX1400" i="14" s="1"/>
  <c r="AB1401" i="14"/>
  <c r="AG1401" i="14"/>
  <c r="AP1401" i="14"/>
  <c r="AQ1401" i="14"/>
  <c r="AX1401" i="14" s="1"/>
  <c r="AB1402" i="14"/>
  <c r="AG1402" i="14"/>
  <c r="AP1402" i="14"/>
  <c r="AQ1402" i="14"/>
  <c r="AX1402" i="14" s="1"/>
  <c r="AB1403" i="14"/>
  <c r="AG1403" i="14"/>
  <c r="AP1403" i="14"/>
  <c r="AQ1403" i="14"/>
  <c r="AX1403" i="14" s="1"/>
  <c r="AB1404" i="14"/>
  <c r="AG1404" i="14"/>
  <c r="AP1404" i="14"/>
  <c r="AQ1404" i="14"/>
  <c r="AX1404" i="14" s="1"/>
  <c r="AB1405" i="14"/>
  <c r="AG1405" i="14"/>
  <c r="AP1405" i="14"/>
  <c r="AQ1405" i="14"/>
  <c r="AX1405" i="14" s="1"/>
  <c r="AY1405" i="14"/>
  <c r="AB1406" i="14"/>
  <c r="AG1406" i="14"/>
  <c r="AP1406" i="14"/>
  <c r="AQ1406" i="14"/>
  <c r="AX1406" i="14" s="1"/>
  <c r="AB1407" i="14"/>
  <c r="AG1407" i="14"/>
  <c r="AP1407" i="14"/>
  <c r="AQ1407" i="14"/>
  <c r="AX1407" i="14" s="1"/>
  <c r="AB1408" i="14"/>
  <c r="AG1408" i="14"/>
  <c r="AP1408" i="14"/>
  <c r="AQ1408" i="14"/>
  <c r="AX1408" i="14" s="1"/>
  <c r="AB1409" i="14"/>
  <c r="AG1409" i="14"/>
  <c r="AP1409" i="14"/>
  <c r="AQ1409" i="14"/>
  <c r="AX1409" i="14" s="1"/>
  <c r="AB1410" i="14"/>
  <c r="AG1410" i="14"/>
  <c r="AP1410" i="14"/>
  <c r="AQ1410" i="14"/>
  <c r="AX1410" i="14" s="1"/>
  <c r="AB1411" i="14"/>
  <c r="AG1411" i="14"/>
  <c r="AP1411" i="14"/>
  <c r="AQ1411" i="14"/>
  <c r="AX1411" i="14" s="1"/>
  <c r="AB1412" i="14"/>
  <c r="AG1412" i="14"/>
  <c r="AP1412" i="14"/>
  <c r="AQ1412" i="14"/>
  <c r="AX1412" i="14" s="1"/>
  <c r="AB1413" i="14"/>
  <c r="AG1413" i="14"/>
  <c r="AP1413" i="14"/>
  <c r="AQ1413" i="14"/>
  <c r="AX1413" i="14" s="1"/>
  <c r="AB1414" i="14"/>
  <c r="AG1414" i="14"/>
  <c r="AP1414" i="14"/>
  <c r="AQ1414" i="14"/>
  <c r="AX1414" i="14" s="1"/>
  <c r="AB1415" i="14"/>
  <c r="AG1415" i="14"/>
  <c r="AP1415" i="14"/>
  <c r="AQ1415" i="14"/>
  <c r="AX1415" i="14" s="1"/>
  <c r="AB1416" i="14"/>
  <c r="AG1416" i="14"/>
  <c r="AP1416" i="14"/>
  <c r="AQ1416" i="14"/>
  <c r="AX1416" i="14" s="1"/>
  <c r="AB1417" i="14"/>
  <c r="AG1417" i="14"/>
  <c r="AP1417" i="14"/>
  <c r="AQ1417" i="14"/>
  <c r="AX1417" i="14" s="1"/>
  <c r="AB1418" i="14"/>
  <c r="AG1418" i="14"/>
  <c r="AP1418" i="14"/>
  <c r="AQ1418" i="14"/>
  <c r="AX1418" i="14" s="1"/>
  <c r="AB1419" i="14"/>
  <c r="AG1419" i="14"/>
  <c r="AP1419" i="14"/>
  <c r="AQ1419" i="14"/>
  <c r="AX1419" i="14" s="1"/>
  <c r="AB1420" i="14"/>
  <c r="AG1420" i="14"/>
  <c r="AP1420" i="14"/>
  <c r="AQ1420" i="14"/>
  <c r="AX1420" i="14" s="1"/>
  <c r="AY1420" i="14"/>
  <c r="AB1421" i="14"/>
  <c r="AG1421" i="14"/>
  <c r="AP1421" i="14"/>
  <c r="AQ1421" i="14"/>
  <c r="AX1421" i="14" s="1"/>
  <c r="AB1422" i="14"/>
  <c r="AG1422" i="14"/>
  <c r="AP1422" i="14"/>
  <c r="AQ1422" i="14"/>
  <c r="AX1422" i="14" s="1"/>
  <c r="AB1423" i="14"/>
  <c r="AG1423" i="14"/>
  <c r="AP1423" i="14"/>
  <c r="AQ1423" i="14"/>
  <c r="AX1423" i="14" s="1"/>
  <c r="AB1424" i="14"/>
  <c r="AG1424" i="14"/>
  <c r="AP1424" i="14"/>
  <c r="AQ1424" i="14"/>
  <c r="AX1424" i="14" s="1"/>
  <c r="AB1425" i="14"/>
  <c r="AG1425" i="14"/>
  <c r="AP1425" i="14"/>
  <c r="AQ1425" i="14"/>
  <c r="AX1425" i="14" s="1"/>
  <c r="AB1426" i="14"/>
  <c r="AG1426" i="14"/>
  <c r="AP1426" i="14"/>
  <c r="AQ1426" i="14"/>
  <c r="AX1426" i="14" s="1"/>
  <c r="AB1427" i="14"/>
  <c r="AG1427" i="14"/>
  <c r="AP1427" i="14"/>
  <c r="AQ1427" i="14"/>
  <c r="AX1427" i="14" s="1"/>
  <c r="AB1428" i="14"/>
  <c r="AG1428" i="14"/>
  <c r="AP1428" i="14"/>
  <c r="AQ1428" i="14"/>
  <c r="AX1428" i="14" s="1"/>
  <c r="AB1429" i="14"/>
  <c r="AG1429" i="14"/>
  <c r="AP1429" i="14"/>
  <c r="AQ1429" i="14"/>
  <c r="AY1429" i="14" s="1"/>
  <c r="AB1430" i="14"/>
  <c r="AG1430" i="14"/>
  <c r="AP1430" i="14"/>
  <c r="AQ1430" i="14"/>
  <c r="AY1430" i="14" s="1"/>
  <c r="AB1431" i="14"/>
  <c r="AG1431" i="14"/>
  <c r="AP1431" i="14"/>
  <c r="AQ1431" i="14"/>
  <c r="AY1431" i="14" s="1"/>
  <c r="AX1431" i="14"/>
  <c r="AB1432" i="14"/>
  <c r="AG1432" i="14"/>
  <c r="AP1432" i="14"/>
  <c r="AQ1432" i="14"/>
  <c r="AY1432" i="14" s="1"/>
  <c r="AB1433" i="14"/>
  <c r="AG1433" i="14"/>
  <c r="AP1433" i="14"/>
  <c r="AQ1433" i="14"/>
  <c r="AY1433" i="14" s="1"/>
  <c r="AB1434" i="14"/>
  <c r="AG1434" i="14"/>
  <c r="AP1434" i="14"/>
  <c r="AQ1434" i="14"/>
  <c r="AY1434" i="14" s="1"/>
  <c r="AB1435" i="14"/>
  <c r="AG1435" i="14"/>
  <c r="AP1435" i="14"/>
  <c r="AQ1435" i="14"/>
  <c r="AY1435" i="14" s="1"/>
  <c r="AB1436" i="14"/>
  <c r="AG1436" i="14"/>
  <c r="AP1436" i="14"/>
  <c r="AQ1436" i="14"/>
  <c r="AY1436" i="14" s="1"/>
  <c r="AB1437" i="14"/>
  <c r="AG1437" i="14"/>
  <c r="AP1437" i="14"/>
  <c r="AQ1437" i="14"/>
  <c r="AY1437" i="14" s="1"/>
  <c r="AB1438" i="14"/>
  <c r="AG1438" i="14"/>
  <c r="AP1438" i="14"/>
  <c r="AQ1438" i="14"/>
  <c r="AY1438" i="14" s="1"/>
  <c r="AB1439" i="14"/>
  <c r="AG1439" i="14"/>
  <c r="AP1439" i="14"/>
  <c r="AQ1439" i="14"/>
  <c r="AY1439" i="14" s="1"/>
  <c r="AX1439" i="14"/>
  <c r="AB1440" i="14"/>
  <c r="AG1440" i="14"/>
  <c r="AP1440" i="14"/>
  <c r="AQ1440" i="14"/>
  <c r="AY1440" i="14" s="1"/>
  <c r="AB1441" i="14"/>
  <c r="AG1441" i="14"/>
  <c r="AP1441" i="14"/>
  <c r="AQ1441" i="14"/>
  <c r="AY1441" i="14" s="1"/>
  <c r="AB1442" i="14"/>
  <c r="AG1442" i="14"/>
  <c r="AP1442" i="14"/>
  <c r="AQ1442" i="14"/>
  <c r="AY1442" i="14" s="1"/>
  <c r="L1443" i="14"/>
  <c r="AC1443" i="14"/>
  <c r="AD1443" i="14"/>
  <c r="AE1443" i="14"/>
  <c r="AH1443" i="14"/>
  <c r="AI1443" i="14"/>
  <c r="AL1443" i="14"/>
  <c r="AS1443" i="14"/>
  <c r="AU1443" i="14"/>
  <c r="AW1443" i="14"/>
  <c r="AY1133" i="14" l="1"/>
  <c r="AX1227" i="14"/>
  <c r="AY1413" i="14"/>
  <c r="AY729" i="14"/>
  <c r="AY1380" i="14"/>
  <c r="AY1376" i="14"/>
  <c r="AY1345" i="14"/>
  <c r="AY1416" i="14"/>
  <c r="AY1353" i="14"/>
  <c r="AY1392" i="14"/>
  <c r="AX1193" i="14"/>
  <c r="AY1075" i="14"/>
  <c r="AY1356" i="14"/>
  <c r="AY1352" i="14"/>
  <c r="AY1358" i="14"/>
  <c r="AY1176" i="14"/>
  <c r="AX1434" i="14"/>
  <c r="AY1398" i="14"/>
  <c r="AY1388" i="14"/>
  <c r="AX1284" i="14"/>
  <c r="AX1223" i="14"/>
  <c r="AX1189" i="14"/>
  <c r="AY992" i="14"/>
  <c r="AY424" i="14"/>
  <c r="AX1438" i="14"/>
  <c r="AY1421" i="14"/>
  <c r="AY1403" i="14"/>
  <c r="AY1389" i="14"/>
  <c r="AY1368" i="14"/>
  <c r="AY1316" i="14"/>
  <c r="AX1255" i="14"/>
  <c r="AX1440" i="14"/>
  <c r="AX1432" i="14"/>
  <c r="AY1408" i="14"/>
  <c r="AY1394" i="14"/>
  <c r="AY1386" i="14"/>
  <c r="AY1362" i="14"/>
  <c r="AY1172" i="14"/>
  <c r="AY1081" i="14"/>
  <c r="AY1071" i="14"/>
  <c r="AX860" i="14"/>
  <c r="AX613" i="14"/>
  <c r="AX237" i="14"/>
  <c r="AX1437" i="14"/>
  <c r="AX1433" i="14"/>
  <c r="AY1415" i="14"/>
  <c r="AY1411" i="14"/>
  <c r="AY1365" i="14"/>
  <c r="AY1328" i="14"/>
  <c r="AY1324" i="14"/>
  <c r="AY1305" i="14"/>
  <c r="AY1298" i="14"/>
  <c r="AY1294" i="14"/>
  <c r="AX1203" i="14"/>
  <c r="AY891" i="14"/>
  <c r="AY601" i="14"/>
  <c r="AY1325" i="14"/>
  <c r="AY1299" i="14"/>
  <c r="AY1295" i="14"/>
  <c r="AX1251" i="14"/>
  <c r="AX1226" i="14"/>
  <c r="AX1219" i="14"/>
  <c r="AY1037" i="14"/>
  <c r="AY937" i="14"/>
  <c r="AY470" i="14"/>
  <c r="AY687" i="14"/>
  <c r="AY386" i="14"/>
  <c r="AY153" i="14"/>
  <c r="AX133" i="14"/>
  <c r="AX126" i="14"/>
  <c r="AY1382" i="14"/>
  <c r="AY1374" i="14"/>
  <c r="AY1370" i="14"/>
  <c r="AY1350" i="14"/>
  <c r="AY1342" i="14"/>
  <c r="AY1329" i="14"/>
  <c r="AY1307" i="14"/>
  <c r="AY1292" i="14"/>
  <c r="AX1269" i="14"/>
  <c r="AX1200" i="14"/>
  <c r="AY1163" i="14"/>
  <c r="AY1051" i="14"/>
  <c r="AY956" i="14"/>
  <c r="AY322" i="14"/>
  <c r="AX1441" i="14"/>
  <c r="AX1435" i="14"/>
  <c r="AX1429" i="14"/>
  <c r="AY1425" i="14"/>
  <c r="AY1395" i="14"/>
  <c r="AY1383" i="14"/>
  <c r="AY1371" i="14"/>
  <c r="AY1359" i="14"/>
  <c r="AY1347" i="14"/>
  <c r="AY1343" i="14"/>
  <c r="AY1336" i="14"/>
  <c r="AY1311" i="14"/>
  <c r="AX1273" i="14"/>
  <c r="AX1263" i="14"/>
  <c r="AX1205" i="14"/>
  <c r="AX1201" i="14"/>
  <c r="AX1187" i="14"/>
  <c r="AY1167" i="14"/>
  <c r="AY1148" i="14"/>
  <c r="AX283" i="14"/>
  <c r="AX1442" i="14"/>
  <c r="AX1436" i="14"/>
  <c r="AX1430" i="14"/>
  <c r="AY1426" i="14"/>
  <c r="AY1410" i="14"/>
  <c r="AY1319" i="14"/>
  <c r="AY1312" i="14"/>
  <c r="AX1280" i="14"/>
  <c r="AX1247" i="14"/>
  <c r="AY1181" i="14"/>
  <c r="AY1142" i="14"/>
  <c r="AY1126" i="14"/>
  <c r="AY1000" i="14"/>
  <c r="AY908" i="14"/>
  <c r="AX457" i="14"/>
  <c r="AX255" i="14"/>
  <c r="AY1419" i="14"/>
  <c r="AY1414" i="14"/>
  <c r="AY1409" i="14"/>
  <c r="AY1404" i="14"/>
  <c r="AY1399" i="14"/>
  <c r="AY1393" i="14"/>
  <c r="AY1387" i="14"/>
  <c r="AY1381" i="14"/>
  <c r="AY1375" i="14"/>
  <c r="AY1369" i="14"/>
  <c r="AY1363" i="14"/>
  <c r="AY1357" i="14"/>
  <c r="AY1351" i="14"/>
  <c r="AY1337" i="14"/>
  <c r="AY1323" i="14"/>
  <c r="AY1310" i="14"/>
  <c r="AY1306" i="14"/>
  <c r="AY1293" i="14"/>
  <c r="AX1285" i="14"/>
  <c r="AX1281" i="14"/>
  <c r="AX1241" i="14"/>
  <c r="AX1237" i="14"/>
  <c r="AX1215" i="14"/>
  <c r="AX1211" i="14"/>
  <c r="AX1196" i="14"/>
  <c r="AX1188" i="14"/>
  <c r="AY1184" i="14"/>
  <c r="AY1149" i="14"/>
  <c r="AY1145" i="14"/>
  <c r="AY1134" i="14"/>
  <c r="AY1127" i="14"/>
  <c r="AY1087" i="14"/>
  <c r="AY1064" i="14"/>
  <c r="AY765" i="14"/>
  <c r="AX634" i="14"/>
  <c r="AY364" i="14"/>
  <c r="AY268" i="14"/>
  <c r="AY123" i="14"/>
  <c r="AX93" i="14"/>
  <c r="AY1427" i="14"/>
  <c r="AY1422" i="14"/>
  <c r="AY1417" i="14"/>
  <c r="AY1401" i="14"/>
  <c r="AY1396" i="14"/>
  <c r="AY1390" i="14"/>
  <c r="AY1384" i="14"/>
  <c r="AY1378" i="14"/>
  <c r="AY1372" i="14"/>
  <c r="AY1366" i="14"/>
  <c r="AY1360" i="14"/>
  <c r="AY1354" i="14"/>
  <c r="AY1348" i="14"/>
  <c r="AY1339" i="14"/>
  <c r="AY1334" i="14"/>
  <c r="AY1330" i="14"/>
  <c r="AY1317" i="14"/>
  <c r="AY1313" i="14"/>
  <c r="AY1300" i="14"/>
  <c r="AX1287" i="14"/>
  <c r="AX1267" i="14"/>
  <c r="AX1239" i="14"/>
  <c r="AX1235" i="14"/>
  <c r="AX1231" i="14"/>
  <c r="AX1213" i="14"/>
  <c r="AX1209" i="14"/>
  <c r="AY1154" i="14"/>
  <c r="AY1136" i="14"/>
  <c r="AY1010" i="14"/>
  <c r="AY941" i="14"/>
  <c r="AY879" i="14"/>
  <c r="AY833" i="14"/>
  <c r="AX595" i="14"/>
  <c r="AY391" i="14"/>
  <c r="AY314" i="14"/>
  <c r="AX198" i="14"/>
  <c r="AX66" i="14"/>
  <c r="AY1428" i="14"/>
  <c r="AY1423" i="14"/>
  <c r="AY1407" i="14"/>
  <c r="AY1402" i="14"/>
  <c r="AY1397" i="14"/>
  <c r="AY1391" i="14"/>
  <c r="AY1385" i="14"/>
  <c r="AY1379" i="14"/>
  <c r="AY1373" i="14"/>
  <c r="AY1367" i="14"/>
  <c r="AY1361" i="14"/>
  <c r="AY1355" i="14"/>
  <c r="AY1349" i="14"/>
  <c r="AY1340" i="14"/>
  <c r="AY1335" i="14"/>
  <c r="AY1331" i="14"/>
  <c r="AY1318" i="14"/>
  <c r="AY1301" i="14"/>
  <c r="AX1291" i="14"/>
  <c r="AX1279" i="14"/>
  <c r="AX1272" i="14"/>
  <c r="AX1268" i="14"/>
  <c r="AX1254" i="14"/>
  <c r="AX1250" i="14"/>
  <c r="AX1232" i="14"/>
  <c r="AX1191" i="14"/>
  <c r="AY1179" i="14"/>
  <c r="AY1175" i="14"/>
  <c r="AY1158" i="14"/>
  <c r="AY1140" i="14"/>
  <c r="AY988" i="14"/>
  <c r="AY942" i="14"/>
  <c r="AY708" i="14"/>
  <c r="AY541" i="14"/>
  <c r="AX295" i="14"/>
  <c r="AY172" i="14"/>
  <c r="AX17" i="14"/>
  <c r="AX1327" i="14"/>
  <c r="AY1327" i="14"/>
  <c r="AX939" i="14"/>
  <c r="AY939" i="14"/>
  <c r="AX1170" i="14"/>
  <c r="AY1170" i="14"/>
  <c r="AX980" i="14"/>
  <c r="AY980" i="14"/>
  <c r="AX1338" i="14"/>
  <c r="AY1338" i="14"/>
  <c r="AX657" i="14"/>
  <c r="AY657" i="14"/>
  <c r="AX1344" i="14"/>
  <c r="AY1344" i="14"/>
  <c r="AY1206" i="14"/>
  <c r="AX1206" i="14"/>
  <c r="AX1059" i="14"/>
  <c r="AY1059" i="14"/>
  <c r="AX887" i="14"/>
  <c r="AY887" i="14"/>
  <c r="AX614" i="14"/>
  <c r="AY614" i="14"/>
  <c r="AX346" i="14"/>
  <c r="AY346" i="14"/>
  <c r="AY56" i="14"/>
  <c r="AX56" i="14"/>
  <c r="AY19" i="14"/>
  <c r="AX19" i="14"/>
  <c r="AY1230" i="14"/>
  <c r="AX1230" i="14"/>
  <c r="AX702" i="14"/>
  <c r="AY702" i="14"/>
  <c r="AX518" i="14"/>
  <c r="AY518" i="14"/>
  <c r="AY289" i="14"/>
  <c r="AX289" i="14"/>
  <c r="AY154" i="14"/>
  <c r="AX154" i="14"/>
  <c r="AX1333" i="14"/>
  <c r="AY1333" i="14"/>
  <c r="AX1315" i="14"/>
  <c r="AY1315" i="14"/>
  <c r="AX1297" i="14"/>
  <c r="AY1297" i="14"/>
  <c r="AX1046" i="14"/>
  <c r="AY1046" i="14"/>
  <c r="AY376" i="14"/>
  <c r="AX376" i="14"/>
  <c r="AX1321" i="14"/>
  <c r="AY1321" i="14"/>
  <c r="AX1303" i="14"/>
  <c r="AY1303" i="14"/>
  <c r="AY1261" i="14"/>
  <c r="AX1261" i="14"/>
  <c r="AY1214" i="14"/>
  <c r="AX1214" i="14"/>
  <c r="AX1076" i="14"/>
  <c r="AY1076" i="14"/>
  <c r="AX903" i="14"/>
  <c r="AY903" i="14"/>
  <c r="AX1309" i="14"/>
  <c r="AY1309" i="14"/>
  <c r="AX1166" i="14"/>
  <c r="AY1166" i="14"/>
  <c r="AY187" i="14"/>
  <c r="AX187" i="14"/>
  <c r="AX1178" i="14"/>
  <c r="AY1178" i="14"/>
  <c r="AX1157" i="14"/>
  <c r="AY1157" i="14"/>
  <c r="AY1424" i="14"/>
  <c r="AY1418" i="14"/>
  <c r="AY1412" i="14"/>
  <c r="AY1406" i="14"/>
  <c r="AY1400" i="14"/>
  <c r="AY1346" i="14"/>
  <c r="AY1341" i="14"/>
  <c r="AY1322" i="14"/>
  <c r="AY1304" i="14"/>
  <c r="AY1278" i="14"/>
  <c r="AX1278" i="14"/>
  <c r="AX1275" i="14"/>
  <c r="AX1266" i="14"/>
  <c r="AX1262" i="14"/>
  <c r="AY1225" i="14"/>
  <c r="AX1225" i="14"/>
  <c r="AY1218" i="14"/>
  <c r="AX1218" i="14"/>
  <c r="AX1080" i="14"/>
  <c r="AY1080" i="14"/>
  <c r="AY1077" i="14"/>
  <c r="AX929" i="14"/>
  <c r="AY929" i="14"/>
  <c r="AY911" i="14"/>
  <c r="AY907" i="14"/>
  <c r="AY1256" i="14"/>
  <c r="AX1256" i="14"/>
  <c r="AX1161" i="14"/>
  <c r="AY1161" i="14"/>
  <c r="AY1092" i="14"/>
  <c r="AY1082" i="14"/>
  <c r="AX800" i="14"/>
  <c r="AY800" i="14"/>
  <c r="AY785" i="14"/>
  <c r="AY433" i="14"/>
  <c r="AX433" i="14"/>
  <c r="AX111" i="14"/>
  <c r="AY111" i="14"/>
  <c r="AX42" i="14"/>
  <c r="AY42" i="14"/>
  <c r="AY1332" i="14"/>
  <c r="AY1326" i="14"/>
  <c r="AY1320" i="14"/>
  <c r="AY1314" i="14"/>
  <c r="AY1308" i="14"/>
  <c r="AY1302" i="14"/>
  <c r="AY1296" i="14"/>
  <c r="AX1290" i="14"/>
  <c r="AX1286" i="14"/>
  <c r="AY1260" i="14"/>
  <c r="AX1260" i="14"/>
  <c r="AX1257" i="14"/>
  <c r="AX1242" i="14"/>
  <c r="AX1229" i="14"/>
  <c r="AX1224" i="14"/>
  <c r="AX1220" i="14"/>
  <c r="AX1169" i="14"/>
  <c r="AY1169" i="14"/>
  <c r="AX899" i="14"/>
  <c r="AY899" i="14"/>
  <c r="AX412" i="14"/>
  <c r="AY412" i="14"/>
  <c r="AY217" i="14"/>
  <c r="AX217" i="14"/>
  <c r="AY207" i="14"/>
  <c r="AY1274" i="14"/>
  <c r="AX1274" i="14"/>
  <c r="AY1194" i="14"/>
  <c r="AX1194" i="14"/>
  <c r="AX1072" i="14"/>
  <c r="AY1072" i="14"/>
  <c r="AY550" i="14"/>
  <c r="AX550" i="14"/>
  <c r="AY313" i="14"/>
  <c r="AX313" i="14"/>
  <c r="AY54" i="14"/>
  <c r="AX54" i="14"/>
  <c r="AY189" i="14"/>
  <c r="AX107" i="14"/>
  <c r="AX61" i="14"/>
  <c r="AY36" i="14"/>
  <c r="AX25" i="14"/>
  <c r="AX1090" i="14"/>
  <c r="AY1090" i="14"/>
  <c r="AX1182" i="14"/>
  <c r="AY1182" i="14"/>
  <c r="AX1128" i="14"/>
  <c r="AY1128" i="14"/>
  <c r="AX442" i="14"/>
  <c r="AY442" i="14"/>
  <c r="AY1238" i="14"/>
  <c r="AX1238" i="14"/>
  <c r="AY1197" i="14"/>
  <c r="AX1197" i="14"/>
  <c r="AY1243" i="14"/>
  <c r="AX1243" i="14"/>
  <c r="AY1202" i="14"/>
  <c r="AX1202" i="14"/>
  <c r="AX1146" i="14"/>
  <c r="AY1146" i="14"/>
  <c r="AX1049" i="14"/>
  <c r="AY1049" i="14"/>
  <c r="AX897" i="14"/>
  <c r="AY897" i="14"/>
  <c r="AX672" i="14"/>
  <c r="AY672" i="14"/>
  <c r="AX493" i="14"/>
  <c r="AY493" i="14"/>
  <c r="AY475" i="14"/>
  <c r="AY415" i="14"/>
  <c r="AX380" i="14"/>
  <c r="AY380" i="14"/>
  <c r="AX277" i="14"/>
  <c r="AY277" i="14"/>
  <c r="AX233" i="14"/>
  <c r="AX147" i="14"/>
  <c r="AY147" i="14"/>
  <c r="AX1173" i="14"/>
  <c r="AY1173" i="14"/>
  <c r="AX952" i="14"/>
  <c r="AY952" i="14"/>
  <c r="AX857" i="14"/>
  <c r="AY857" i="14"/>
  <c r="AY625" i="14"/>
  <c r="AX625" i="14"/>
  <c r="AX334" i="14"/>
  <c r="AY334" i="14"/>
  <c r="AX971" i="14"/>
  <c r="AY971" i="14"/>
  <c r="AX1288" i="14"/>
  <c r="AX1282" i="14"/>
  <c r="AX1276" i="14"/>
  <c r="AX1270" i="14"/>
  <c r="AX1264" i="14"/>
  <c r="AX1258" i="14"/>
  <c r="AY1248" i="14"/>
  <c r="AX1248" i="14"/>
  <c r="AX1244" i="14"/>
  <c r="AX1221" i="14"/>
  <c r="AY1207" i="14"/>
  <c r="AX1207" i="14"/>
  <c r="AX1155" i="14"/>
  <c r="AY1155" i="14"/>
  <c r="AY1151" i="14"/>
  <c r="AY1143" i="14"/>
  <c r="AY1130" i="14"/>
  <c r="AX1056" i="14"/>
  <c r="AY1056" i="14"/>
  <c r="AX901" i="14"/>
  <c r="AY901" i="14"/>
  <c r="AY265" i="14"/>
  <c r="AY180" i="14"/>
  <c r="AX180" i="14"/>
  <c r="AY177" i="14"/>
  <c r="AY1217" i="14"/>
  <c r="AX1217" i="14"/>
  <c r="AX919" i="14"/>
  <c r="AY919" i="14"/>
  <c r="AX823" i="14"/>
  <c r="AY823" i="14"/>
  <c r="AY1233" i="14"/>
  <c r="AX1233" i="14"/>
  <c r="AY244" i="14"/>
  <c r="AX244" i="14"/>
  <c r="AY14" i="14"/>
  <c r="AX14" i="14"/>
  <c r="AX1137" i="14"/>
  <c r="AY1137" i="14"/>
  <c r="AX893" i="14"/>
  <c r="AY893" i="14"/>
  <c r="AY145" i="14"/>
  <c r="AX145" i="14"/>
  <c r="AX1289" i="14"/>
  <c r="AX1283" i="14"/>
  <c r="AX1277" i="14"/>
  <c r="AX1271" i="14"/>
  <c r="AX1265" i="14"/>
  <c r="AX1259" i="14"/>
  <c r="AY1253" i="14"/>
  <c r="AX1253" i="14"/>
  <c r="AX1249" i="14"/>
  <c r="AX1245" i="14"/>
  <c r="AX1236" i="14"/>
  <c r="AY1212" i="14"/>
  <c r="AX1212" i="14"/>
  <c r="AX1208" i="14"/>
  <c r="AX1199" i="14"/>
  <c r="AX1195" i="14"/>
  <c r="AX1190" i="14"/>
  <c r="AY1185" i="14"/>
  <c r="AX1164" i="14"/>
  <c r="AY1164" i="14"/>
  <c r="AY1160" i="14"/>
  <c r="AY1152" i="14"/>
  <c r="AY1139" i="14"/>
  <c r="AY1131" i="14"/>
  <c r="AX1086" i="14"/>
  <c r="AY1086" i="14"/>
  <c r="AY1070" i="14"/>
  <c r="AY1022" i="14"/>
  <c r="AY1006" i="14"/>
  <c r="AY996" i="14"/>
  <c r="AY989" i="14"/>
  <c r="AX905" i="14"/>
  <c r="AY905" i="14"/>
  <c r="AY895" i="14"/>
  <c r="AY872" i="14"/>
  <c r="AX752" i="14"/>
  <c r="AY752" i="14"/>
  <c r="AY749" i="14"/>
  <c r="AY721" i="14"/>
  <c r="AY653" i="14"/>
  <c r="AX590" i="14"/>
  <c r="AY590" i="14"/>
  <c r="AY583" i="14"/>
  <c r="AY409" i="14"/>
  <c r="AX409" i="14"/>
  <c r="AX392" i="14"/>
  <c r="AY356" i="14"/>
  <c r="AX296" i="14"/>
  <c r="AY296" i="14"/>
  <c r="AX213" i="14"/>
  <c r="AX8" i="14"/>
  <c r="AY679" i="14"/>
  <c r="AY628" i="14"/>
  <c r="AY592" i="14"/>
  <c r="AY508" i="14"/>
  <c r="AY454" i="14"/>
  <c r="AY410" i="14"/>
  <c r="AX382" i="14"/>
  <c r="AY337" i="14"/>
  <c r="AX301" i="14"/>
  <c r="AX280" i="14"/>
  <c r="AY247" i="14"/>
  <c r="AY216" i="14"/>
  <c r="AX923" i="14"/>
  <c r="AY923" i="14"/>
  <c r="AX714" i="14"/>
  <c r="AY714" i="14"/>
  <c r="AY271" i="14"/>
  <c r="AX271" i="14"/>
  <c r="AX1174" i="14"/>
  <c r="AY1174" i="14"/>
  <c r="AX1125" i="14"/>
  <c r="AY1125" i="14"/>
  <c r="AX1122" i="14"/>
  <c r="AY1122" i="14"/>
  <c r="AX1101" i="14"/>
  <c r="AY1101" i="14"/>
  <c r="AX1084" i="14"/>
  <c r="AY1084" i="14"/>
  <c r="AX1050" i="14"/>
  <c r="AY1050" i="14"/>
  <c r="AX693" i="14"/>
  <c r="AY693" i="14"/>
  <c r="AY358" i="14"/>
  <c r="AX358" i="14"/>
  <c r="AX1171" i="14"/>
  <c r="AY1171" i="14"/>
  <c r="AX1153" i="14"/>
  <c r="AY1153" i="14"/>
  <c r="AX1135" i="14"/>
  <c r="AY1135" i="14"/>
  <c r="AX1068" i="14"/>
  <c r="AY1068" i="14"/>
  <c r="AX948" i="14"/>
  <c r="AY948" i="14"/>
  <c r="AX819" i="14"/>
  <c r="AY819" i="14"/>
  <c r="AX388" i="14"/>
  <c r="AY388" i="14"/>
  <c r="AX355" i="14"/>
  <c r="AY355" i="14"/>
  <c r="AX284" i="14"/>
  <c r="AY284" i="14"/>
  <c r="AY224" i="14"/>
  <c r="AX224" i="14"/>
  <c r="AX114" i="14"/>
  <c r="AY114" i="14"/>
  <c r="AX81" i="14"/>
  <c r="AY81" i="14"/>
  <c r="AY35" i="14"/>
  <c r="AX35" i="14"/>
  <c r="AX1065" i="14"/>
  <c r="AY1065" i="14"/>
  <c r="AX1058" i="14"/>
  <c r="AY1058" i="14"/>
  <c r="AX1014" i="14"/>
  <c r="AY1014" i="14"/>
  <c r="AX974" i="14"/>
  <c r="AY974" i="14"/>
  <c r="AX494" i="14"/>
  <c r="AY494" i="14"/>
  <c r="AX1074" i="14"/>
  <c r="AY1074" i="14"/>
  <c r="AX1002" i="14"/>
  <c r="AY1002" i="14"/>
  <c r="AX995" i="14"/>
  <c r="AY995" i="14"/>
  <c r="AX978" i="14"/>
  <c r="AY978" i="14"/>
  <c r="AX827" i="14"/>
  <c r="AY827" i="14"/>
  <c r="AX434" i="14"/>
  <c r="AY434" i="14"/>
  <c r="AX397" i="14"/>
  <c r="AY397" i="14"/>
  <c r="AY331" i="14"/>
  <c r="AX331" i="14"/>
  <c r="AY240" i="14"/>
  <c r="AX240" i="14"/>
  <c r="AX138" i="14"/>
  <c r="AY138" i="14"/>
  <c r="AX12" i="14"/>
  <c r="AY12" i="14"/>
  <c r="AX1183" i="14"/>
  <c r="AY1183" i="14"/>
  <c r="AX1165" i="14"/>
  <c r="AY1165" i="14"/>
  <c r="AX1156" i="14"/>
  <c r="AY1156" i="14"/>
  <c r="AX1147" i="14"/>
  <c r="AY1147" i="14"/>
  <c r="AX1138" i="14"/>
  <c r="AY1138" i="14"/>
  <c r="AX1129" i="14"/>
  <c r="AY1129" i="14"/>
  <c r="AX1060" i="14"/>
  <c r="AY1060" i="14"/>
  <c r="AX1053" i="14"/>
  <c r="AY1053" i="14"/>
  <c r="AX982" i="14"/>
  <c r="AY982" i="14"/>
  <c r="AX725" i="14"/>
  <c r="AY725" i="14"/>
  <c r="AX602" i="14"/>
  <c r="AY602" i="14"/>
  <c r="AX1119" i="14"/>
  <c r="AY1119" i="14"/>
  <c r="AX1116" i="14"/>
  <c r="AY1116" i="14"/>
  <c r="AX1113" i="14"/>
  <c r="AY1113" i="14"/>
  <c r="AX1110" i="14"/>
  <c r="AY1110" i="14"/>
  <c r="AX1107" i="14"/>
  <c r="AY1107" i="14"/>
  <c r="AX1104" i="14"/>
  <c r="AY1104" i="14"/>
  <c r="AX1098" i="14"/>
  <c r="AY1098" i="14"/>
  <c r="AX1095" i="14"/>
  <c r="AY1095" i="14"/>
  <c r="AX1013" i="14"/>
  <c r="AY1013" i="14"/>
  <c r="AX875" i="14"/>
  <c r="AY875" i="14"/>
  <c r="AX788" i="14"/>
  <c r="AY788" i="14"/>
  <c r="AY421" i="14"/>
  <c r="AX421" i="14"/>
  <c r="AY235" i="14"/>
  <c r="AX235" i="14"/>
  <c r="AX108" i="14"/>
  <c r="AY108" i="14"/>
  <c r="AY27" i="14"/>
  <c r="AX27" i="14"/>
  <c r="AX1180" i="14"/>
  <c r="AY1180" i="14"/>
  <c r="AX1162" i="14"/>
  <c r="AY1162" i="14"/>
  <c r="AX1144" i="14"/>
  <c r="AY1144" i="14"/>
  <c r="AX1054" i="14"/>
  <c r="AY1054" i="14"/>
  <c r="AX1007" i="14"/>
  <c r="AY1007" i="14"/>
  <c r="AX964" i="14"/>
  <c r="AY964" i="14"/>
  <c r="AX685" i="14"/>
  <c r="AY685" i="14"/>
  <c r="AX1252" i="14"/>
  <c r="AX1246" i="14"/>
  <c r="AX1240" i="14"/>
  <c r="AX1234" i="14"/>
  <c r="AX1228" i="14"/>
  <c r="AX1222" i="14"/>
  <c r="AX1216" i="14"/>
  <c r="AX1210" i="14"/>
  <c r="AX1204" i="14"/>
  <c r="AX1198" i="14"/>
  <c r="AX1192" i="14"/>
  <c r="AX1186" i="14"/>
  <c r="AY1186" i="14"/>
  <c r="AX1177" i="14"/>
  <c r="AY1177" i="14"/>
  <c r="AX1168" i="14"/>
  <c r="AY1168" i="14"/>
  <c r="AX1159" i="14"/>
  <c r="AY1159" i="14"/>
  <c r="AX1150" i="14"/>
  <c r="AY1150" i="14"/>
  <c r="AX1141" i="14"/>
  <c r="AY1141" i="14"/>
  <c r="AX1132" i="14"/>
  <c r="AY1132" i="14"/>
  <c r="AX1069" i="14"/>
  <c r="AY1069" i="14"/>
  <c r="AY1066" i="14"/>
  <c r="AY1048" i="14"/>
  <c r="AY1044" i="14"/>
  <c r="AX1031" i="14"/>
  <c r="AY1031" i="14"/>
  <c r="AY1025" i="14"/>
  <c r="AY1018" i="14"/>
  <c r="AX984" i="14"/>
  <c r="AY984" i="14"/>
  <c r="AX842" i="14"/>
  <c r="AY842" i="14"/>
  <c r="AY660" i="14"/>
  <c r="AX660" i="14"/>
  <c r="AX622" i="14"/>
  <c r="AY622" i="14"/>
  <c r="AY481" i="14"/>
  <c r="AX481" i="14"/>
  <c r="AX478" i="14"/>
  <c r="AY445" i="14"/>
  <c r="AX445" i="14"/>
  <c r="AX1040" i="14"/>
  <c r="AY1040" i="14"/>
  <c r="AX933" i="14"/>
  <c r="AY933" i="14"/>
  <c r="AX865" i="14"/>
  <c r="AY865" i="14"/>
  <c r="AX773" i="14"/>
  <c r="AY773" i="14"/>
  <c r="AY553" i="14"/>
  <c r="AX553" i="14"/>
  <c r="AX482" i="14"/>
  <c r="AY482" i="14"/>
  <c r="AY370" i="14"/>
  <c r="AX370" i="14"/>
  <c r="AX211" i="14"/>
  <c r="AY211" i="14"/>
  <c r="AY103" i="14"/>
  <c r="AX103" i="14"/>
  <c r="AX67" i="14"/>
  <c r="AY67" i="14"/>
  <c r="AX1124" i="14"/>
  <c r="AY1124" i="14"/>
  <c r="AX1121" i="14"/>
  <c r="AY1121" i="14"/>
  <c r="AX1118" i="14"/>
  <c r="AY1118" i="14"/>
  <c r="AX1115" i="14"/>
  <c r="AY1115" i="14"/>
  <c r="AX1112" i="14"/>
  <c r="AY1112" i="14"/>
  <c r="AX1109" i="14"/>
  <c r="AY1109" i="14"/>
  <c r="AX1106" i="14"/>
  <c r="AY1106" i="14"/>
  <c r="AX1103" i="14"/>
  <c r="AY1103" i="14"/>
  <c r="AX1100" i="14"/>
  <c r="AY1100" i="14"/>
  <c r="AX1097" i="14"/>
  <c r="AY1097" i="14"/>
  <c r="AX1094" i="14"/>
  <c r="AY1094" i="14"/>
  <c r="AX998" i="14"/>
  <c r="AY998" i="14"/>
  <c r="AY983" i="14"/>
  <c r="AY960" i="14"/>
  <c r="AY953" i="14"/>
  <c r="AY946" i="14"/>
  <c r="AX806" i="14"/>
  <c r="AY806" i="14"/>
  <c r="AX740" i="14"/>
  <c r="AY740" i="14"/>
  <c r="AX523" i="14"/>
  <c r="AY523" i="14"/>
  <c r="AX398" i="14"/>
  <c r="AY398" i="14"/>
  <c r="AX340" i="14"/>
  <c r="AY340" i="14"/>
  <c r="AX307" i="14"/>
  <c r="AY307" i="14"/>
  <c r="AY86" i="14"/>
  <c r="AX86" i="14"/>
  <c r="AX39" i="14"/>
  <c r="AY39" i="14"/>
  <c r="AX970" i="14"/>
  <c r="AY970" i="14"/>
  <c r="AX883" i="14"/>
  <c r="AY883" i="14"/>
  <c r="AX854" i="14"/>
  <c r="AY854" i="14"/>
  <c r="AX460" i="14"/>
  <c r="AY460" i="14"/>
  <c r="AY183" i="14"/>
  <c r="AX183" i="14"/>
  <c r="AX90" i="14"/>
  <c r="AY90" i="14"/>
  <c r="AX308" i="14"/>
  <c r="AY308" i="14"/>
  <c r="AX228" i="14"/>
  <c r="AY228" i="14"/>
  <c r="AX118" i="14"/>
  <c r="AY118" i="14"/>
  <c r="AX1123" i="14"/>
  <c r="AY1123" i="14"/>
  <c r="AX1120" i="14"/>
  <c r="AY1120" i="14"/>
  <c r="AX1117" i="14"/>
  <c r="AY1117" i="14"/>
  <c r="AX1114" i="14"/>
  <c r="AY1114" i="14"/>
  <c r="AX1111" i="14"/>
  <c r="AY1111" i="14"/>
  <c r="AX1108" i="14"/>
  <c r="AY1108" i="14"/>
  <c r="AX1105" i="14"/>
  <c r="AY1105" i="14"/>
  <c r="AX1102" i="14"/>
  <c r="AY1102" i="14"/>
  <c r="AX1099" i="14"/>
  <c r="AY1099" i="14"/>
  <c r="AX1096" i="14"/>
  <c r="AY1096" i="14"/>
  <c r="AX1089" i="14"/>
  <c r="AY1089" i="14"/>
  <c r="AX1063" i="14"/>
  <c r="AY1063" i="14"/>
  <c r="AX1043" i="14"/>
  <c r="AY1043" i="14"/>
  <c r="AX944" i="14"/>
  <c r="AY944" i="14"/>
  <c r="AX812" i="14"/>
  <c r="AY812" i="14"/>
  <c r="AY319" i="14"/>
  <c r="AX258" i="14"/>
  <c r="AX168" i="14"/>
  <c r="AY168" i="14"/>
  <c r="AX164" i="14"/>
  <c r="AX128" i="14"/>
  <c r="AY71" i="14"/>
  <c r="AX71" i="14"/>
  <c r="AY643" i="14"/>
  <c r="AX643" i="14"/>
  <c r="AX565" i="14"/>
  <c r="AY565" i="14"/>
  <c r="AX469" i="14"/>
  <c r="AY469" i="14"/>
  <c r="AX373" i="14"/>
  <c r="AY373" i="14"/>
  <c r="AX274" i="14"/>
  <c r="AY274" i="14"/>
  <c r="AX87" i="14"/>
  <c r="AY87" i="14"/>
  <c r="AY1093" i="14"/>
  <c r="AY1088" i="14"/>
  <c r="AY1083" i="14"/>
  <c r="AY1078" i="14"/>
  <c r="AY1062" i="14"/>
  <c r="AY1057" i="14"/>
  <c r="AY1052" i="14"/>
  <c r="AY1042" i="14"/>
  <c r="AY1038" i="14"/>
  <c r="AY1034" i="14"/>
  <c r="AY1030" i="14"/>
  <c r="AY1016" i="14"/>
  <c r="AY966" i="14"/>
  <c r="AY962" i="14"/>
  <c r="AY935" i="14"/>
  <c r="AY861" i="14"/>
  <c r="AY779" i="14"/>
  <c r="AY769" i="14"/>
  <c r="AY746" i="14"/>
  <c r="AY667" i="14"/>
  <c r="AY646" i="14"/>
  <c r="AY568" i="14"/>
  <c r="AY535" i="14"/>
  <c r="AY484" i="14"/>
  <c r="AX1036" i="14"/>
  <c r="AY1036" i="14"/>
  <c r="AX1012" i="14"/>
  <c r="AY1012" i="14"/>
  <c r="AX958" i="14"/>
  <c r="AY958" i="14"/>
  <c r="AX711" i="14"/>
  <c r="AY711" i="14"/>
  <c r="AX681" i="14"/>
  <c r="AY681" i="14"/>
  <c r="AX608" i="14"/>
  <c r="AY608" i="14"/>
  <c r="AX500" i="14"/>
  <c r="AY500" i="14"/>
  <c r="AX343" i="14"/>
  <c r="AY343" i="14"/>
  <c r="AX201" i="14"/>
  <c r="AY201" i="14"/>
  <c r="AY182" i="14"/>
  <c r="AX182" i="14"/>
  <c r="AX129" i="14"/>
  <c r="AY129" i="14"/>
  <c r="AX100" i="14"/>
  <c r="AY100" i="14"/>
  <c r="AX1001" i="14"/>
  <c r="AY1001" i="14"/>
  <c r="AX977" i="14"/>
  <c r="AY977" i="14"/>
  <c r="AX947" i="14"/>
  <c r="AY947" i="14"/>
  <c r="AX921" i="14"/>
  <c r="AY921" i="14"/>
  <c r="AX821" i="14"/>
  <c r="AY821" i="14"/>
  <c r="AX719" i="14"/>
  <c r="AY719" i="14"/>
  <c r="AY654" i="14"/>
  <c r="AX654" i="14"/>
  <c r="AX626" i="14"/>
  <c r="AY626" i="14"/>
  <c r="AX586" i="14"/>
  <c r="AY586" i="14"/>
  <c r="AX542" i="14"/>
  <c r="AY542" i="14"/>
  <c r="AX105" i="14"/>
  <c r="AY105" i="14"/>
  <c r="AX1026" i="14"/>
  <c r="AY1026" i="14"/>
  <c r="AX986" i="14"/>
  <c r="AY986" i="14"/>
  <c r="AX959" i="14"/>
  <c r="AY959" i="14"/>
  <c r="AX915" i="14"/>
  <c r="AY915" i="14"/>
  <c r="AX871" i="14"/>
  <c r="AY871" i="14"/>
  <c r="AX815" i="14"/>
  <c r="AY815" i="14"/>
  <c r="AX776" i="14"/>
  <c r="AY776" i="14"/>
  <c r="AX723" i="14"/>
  <c r="AY723" i="14"/>
  <c r="AX650" i="14"/>
  <c r="AY650" i="14"/>
  <c r="AX572" i="14"/>
  <c r="AY572" i="14"/>
  <c r="AX427" i="14"/>
  <c r="AY427" i="14"/>
  <c r="AY20" i="14"/>
  <c r="AX20" i="14"/>
  <c r="AX994" i="14"/>
  <c r="AY994" i="14"/>
  <c r="AX940" i="14"/>
  <c r="AY940" i="14"/>
  <c r="AX909" i="14"/>
  <c r="AY909" i="14"/>
  <c r="AX848" i="14"/>
  <c r="AY848" i="14"/>
  <c r="AX743" i="14"/>
  <c r="AY743" i="14"/>
  <c r="AX727" i="14"/>
  <c r="AY727" i="14"/>
  <c r="AX661" i="14"/>
  <c r="AY661" i="14"/>
  <c r="AY598" i="14"/>
  <c r="AX598" i="14"/>
  <c r="AX526" i="14"/>
  <c r="AY526" i="14"/>
  <c r="AX446" i="14"/>
  <c r="AY446" i="14"/>
  <c r="AX229" i="14"/>
  <c r="AY229" i="14"/>
  <c r="AY151" i="14"/>
  <c r="AX151" i="14"/>
  <c r="AY43" i="14"/>
  <c r="AX43" i="14"/>
  <c r="AX1019" i="14"/>
  <c r="AY1019" i="14"/>
  <c r="AX968" i="14"/>
  <c r="AY968" i="14"/>
  <c r="AX839" i="14"/>
  <c r="AY839" i="14"/>
  <c r="AX836" i="14"/>
  <c r="AY836" i="14"/>
  <c r="AX734" i="14"/>
  <c r="AY734" i="14"/>
  <c r="AX464" i="14"/>
  <c r="AY464" i="14"/>
  <c r="AX374" i="14"/>
  <c r="AY374" i="14"/>
  <c r="AX243" i="14"/>
  <c r="AY243" i="14"/>
  <c r="AY171" i="14"/>
  <c r="AX171" i="14"/>
  <c r="AX45" i="14"/>
  <c r="AY45" i="14"/>
  <c r="AY1091" i="14"/>
  <c r="AY1085" i="14"/>
  <c r="AY1079" i="14"/>
  <c r="AY1073" i="14"/>
  <c r="AY1067" i="14"/>
  <c r="AY1061" i="14"/>
  <c r="AY1055" i="14"/>
  <c r="AX1032" i="14"/>
  <c r="AY1032" i="14"/>
  <c r="AY1028" i="14"/>
  <c r="AY1024" i="14"/>
  <c r="AY1020" i="14"/>
  <c r="AX1008" i="14"/>
  <c r="AY1008" i="14"/>
  <c r="AY1004" i="14"/>
  <c r="AX976" i="14"/>
  <c r="AY976" i="14"/>
  <c r="AX965" i="14"/>
  <c r="AY965" i="14"/>
  <c r="AX954" i="14"/>
  <c r="AY954" i="14"/>
  <c r="AY950" i="14"/>
  <c r="AX890" i="14"/>
  <c r="AY890" i="14"/>
  <c r="AX863" i="14"/>
  <c r="AY863" i="14"/>
  <c r="AX830" i="14"/>
  <c r="AY830" i="14"/>
  <c r="AX794" i="14"/>
  <c r="AY794" i="14"/>
  <c r="AX761" i="14"/>
  <c r="AY761" i="14"/>
  <c r="AY758" i="14"/>
  <c r="AX385" i="14"/>
  <c r="AX349" i="14"/>
  <c r="AY349" i="14"/>
  <c r="AY98" i="14"/>
  <c r="AX98" i="14"/>
  <c r="AY96" i="14"/>
  <c r="AY51" i="14"/>
  <c r="AX51" i="14"/>
  <c r="AX529" i="14"/>
  <c r="AY529" i="14"/>
  <c r="AX379" i="14"/>
  <c r="AY379" i="14"/>
  <c r="AY352" i="14"/>
  <c r="AX352" i="14"/>
  <c r="AX234" i="14"/>
  <c r="AY234" i="14"/>
  <c r="AX174" i="14"/>
  <c r="AY174" i="14"/>
  <c r="AX135" i="14"/>
  <c r="AY135" i="14"/>
  <c r="AX10" i="14"/>
  <c r="AY10" i="14"/>
  <c r="AX990" i="14"/>
  <c r="AY990" i="14"/>
  <c r="AX928" i="14"/>
  <c r="AY928" i="14"/>
  <c r="AX867" i="14"/>
  <c r="AY867" i="14"/>
  <c r="AX818" i="14"/>
  <c r="AY818" i="14"/>
  <c r="AX764" i="14"/>
  <c r="AY764" i="14"/>
  <c r="AY666" i="14"/>
  <c r="AX666" i="14"/>
  <c r="AX577" i="14"/>
  <c r="AY577" i="14"/>
  <c r="AX505" i="14"/>
  <c r="AY505" i="14"/>
  <c r="AX451" i="14"/>
  <c r="AY451" i="14"/>
  <c r="AX361" i="14"/>
  <c r="AY361" i="14"/>
  <c r="AX332" i="14"/>
  <c r="AY332" i="14"/>
  <c r="AX204" i="14"/>
  <c r="AY204" i="14"/>
  <c r="AY99" i="14"/>
  <c r="AX99" i="14"/>
  <c r="AX913" i="14"/>
  <c r="AY913" i="14"/>
  <c r="AY889" i="14"/>
  <c r="AY885" i="14"/>
  <c r="AY881" i="14"/>
  <c r="AY877" i="14"/>
  <c r="AY873" i="14"/>
  <c r="AY869" i="14"/>
  <c r="AY824" i="14"/>
  <c r="AY770" i="14"/>
  <c r="AX697" i="14"/>
  <c r="AY697" i="14"/>
  <c r="AY696" i="14"/>
  <c r="AY673" i="14"/>
  <c r="AX637" i="14"/>
  <c r="AY589" i="14"/>
  <c r="AX589" i="14"/>
  <c r="AX562" i="14"/>
  <c r="AY562" i="14"/>
  <c r="AY559" i="14"/>
  <c r="AY517" i="14"/>
  <c r="AX517" i="14"/>
  <c r="AY514" i="14"/>
  <c r="AX490" i="14"/>
  <c r="AY490" i="14"/>
  <c r="AY487" i="14"/>
  <c r="AX406" i="14"/>
  <c r="AX368" i="14"/>
  <c r="AY368" i="14"/>
  <c r="AY367" i="14"/>
  <c r="AX325" i="14"/>
  <c r="AY325" i="14"/>
  <c r="AX292" i="14"/>
  <c r="AY253" i="14"/>
  <c r="AX253" i="14"/>
  <c r="AY249" i="14"/>
  <c r="AY212" i="14"/>
  <c r="AX212" i="14"/>
  <c r="AX192" i="14"/>
  <c r="AY192" i="14"/>
  <c r="AX162" i="14"/>
  <c r="AY162" i="14"/>
  <c r="AX158" i="14"/>
  <c r="AX143" i="14"/>
  <c r="AX82" i="14"/>
  <c r="AY82" i="14"/>
  <c r="AY76" i="14"/>
  <c r="AX63" i="14"/>
  <c r="AX30" i="14"/>
  <c r="AX972" i="14"/>
  <c r="AY972" i="14"/>
  <c r="AX917" i="14"/>
  <c r="AY917" i="14"/>
  <c r="AX851" i="14"/>
  <c r="AY851" i="14"/>
  <c r="AX797" i="14"/>
  <c r="AY797" i="14"/>
  <c r="AY554" i="14"/>
  <c r="AX418" i="14"/>
  <c r="AY400" i="14"/>
  <c r="AY320" i="14"/>
  <c r="AX304" i="14"/>
  <c r="AY304" i="14"/>
  <c r="AX262" i="14"/>
  <c r="AY262" i="14"/>
  <c r="AX260" i="14"/>
  <c r="AX222" i="14"/>
  <c r="AY222" i="14"/>
  <c r="AX219" i="14"/>
  <c r="AX210" i="14"/>
  <c r="AX188" i="14"/>
  <c r="AY157" i="14"/>
  <c r="AX120" i="14"/>
  <c r="AY120" i="14"/>
  <c r="AX85" i="14"/>
  <c r="AY85" i="14"/>
  <c r="AY75" i="14"/>
  <c r="AY72" i="14"/>
  <c r="AY803" i="14"/>
  <c r="AY782" i="14"/>
  <c r="AY767" i="14"/>
  <c r="AX705" i="14"/>
  <c r="AY631" i="14"/>
  <c r="AY616" i="14"/>
  <c r="AY578" i="14"/>
  <c r="AY532" i="14"/>
  <c r="AY520" i="14"/>
  <c r="AY506" i="14"/>
  <c r="AY362" i="14"/>
  <c r="AY344" i="14"/>
  <c r="AX286" i="14"/>
  <c r="AX205" i="14"/>
  <c r="AX197" i="14"/>
  <c r="AX175" i="14"/>
  <c r="AX53" i="14"/>
  <c r="AY33" i="14"/>
  <c r="AX31" i="14"/>
  <c r="AY21" i="14"/>
  <c r="AX862" i="14"/>
  <c r="AY862" i="14"/>
  <c r="AX849" i="14"/>
  <c r="AY849" i="14"/>
  <c r="AX795" i="14"/>
  <c r="AY795" i="14"/>
  <c r="AX753" i="14"/>
  <c r="AY753" i="14"/>
  <c r="AX741" i="14"/>
  <c r="AY741" i="14"/>
  <c r="AX717" i="14"/>
  <c r="AY717" i="14"/>
  <c r="AX638" i="14"/>
  <c r="AY638" i="14"/>
  <c r="AX566" i="14"/>
  <c r="AY566" i="14"/>
  <c r="AX458" i="14"/>
  <c r="AY458" i="14"/>
  <c r="AX422" i="14"/>
  <c r="AY422" i="14"/>
  <c r="AX389" i="14"/>
  <c r="AY389" i="14"/>
  <c r="AX347" i="14"/>
  <c r="AY347" i="14"/>
  <c r="AX338" i="14"/>
  <c r="AY338" i="14"/>
  <c r="AY125" i="14"/>
  <c r="AX125" i="14"/>
  <c r="AY109" i="14"/>
  <c r="AX109" i="14"/>
  <c r="AY62" i="14"/>
  <c r="AX62" i="14"/>
  <c r="AY37" i="14"/>
  <c r="AX37" i="14"/>
  <c r="AY15" i="14"/>
  <c r="AX15" i="14"/>
  <c r="AX934" i="14"/>
  <c r="AY934" i="14"/>
  <c r="AX910" i="14"/>
  <c r="AY910" i="14"/>
  <c r="AX892" i="14"/>
  <c r="AY892" i="14"/>
  <c r="AX874" i="14"/>
  <c r="AY874" i="14"/>
  <c r="AX825" i="14"/>
  <c r="AY825" i="14"/>
  <c r="AX813" i="14"/>
  <c r="AY813" i="14"/>
  <c r="AX771" i="14"/>
  <c r="AY771" i="14"/>
  <c r="AX759" i="14"/>
  <c r="AY759" i="14"/>
  <c r="AX703" i="14"/>
  <c r="AY703" i="14"/>
  <c r="AX691" i="14"/>
  <c r="AY691" i="14"/>
  <c r="AY690" i="14"/>
  <c r="AX632" i="14"/>
  <c r="AY632" i="14"/>
  <c r="AX619" i="14"/>
  <c r="AY619" i="14"/>
  <c r="AX584" i="14"/>
  <c r="AY584" i="14"/>
  <c r="AX560" i="14"/>
  <c r="AY560" i="14"/>
  <c r="AX547" i="14"/>
  <c r="AY547" i="14"/>
  <c r="AY544" i="14"/>
  <c r="AX524" i="14"/>
  <c r="AY524" i="14"/>
  <c r="AX511" i="14"/>
  <c r="AY511" i="14"/>
  <c r="AX476" i="14"/>
  <c r="AY476" i="14"/>
  <c r="AX452" i="14"/>
  <c r="AY452" i="14"/>
  <c r="AX439" i="14"/>
  <c r="AY439" i="14"/>
  <c r="AY436" i="14"/>
  <c r="AX416" i="14"/>
  <c r="AY416" i="14"/>
  <c r="AX403" i="14"/>
  <c r="AY403" i="14"/>
  <c r="AX383" i="14"/>
  <c r="AY383" i="14"/>
  <c r="AX350" i="14"/>
  <c r="AY350" i="14"/>
  <c r="AX323" i="14"/>
  <c r="AY323" i="14"/>
  <c r="AX293" i="14"/>
  <c r="AY293" i="14"/>
  <c r="AX272" i="14"/>
  <c r="AY272" i="14"/>
  <c r="AX263" i="14"/>
  <c r="AY263" i="14"/>
  <c r="AY254" i="14"/>
  <c r="AX254" i="14"/>
  <c r="AX193" i="14"/>
  <c r="AY193" i="14"/>
  <c r="AX165" i="14"/>
  <c r="AY165" i="14"/>
  <c r="AX130" i="14"/>
  <c r="AY130" i="14"/>
  <c r="AY97" i="14"/>
  <c r="AX97" i="14"/>
  <c r="AX46" i="14"/>
  <c r="AY46" i="14"/>
  <c r="AY44" i="14"/>
  <c r="AX44" i="14"/>
  <c r="AX9" i="14"/>
  <c r="AY9" i="14"/>
  <c r="AG1443" i="14"/>
  <c r="AY1047" i="14"/>
  <c r="AY1041" i="14"/>
  <c r="AY1035" i="14"/>
  <c r="AY1029" i="14"/>
  <c r="AY1023" i="14"/>
  <c r="AY1017" i="14"/>
  <c r="AY1011" i="14"/>
  <c r="AY1005" i="14"/>
  <c r="AY999" i="14"/>
  <c r="AY993" i="14"/>
  <c r="AY987" i="14"/>
  <c r="AY981" i="14"/>
  <c r="AY975" i="14"/>
  <c r="AY969" i="14"/>
  <c r="AY963" i="14"/>
  <c r="AY957" i="14"/>
  <c r="AY951" i="14"/>
  <c r="AY945" i="14"/>
  <c r="AX931" i="14"/>
  <c r="AY931" i="14"/>
  <c r="AY927" i="14"/>
  <c r="AX906" i="14"/>
  <c r="AY906" i="14"/>
  <c r="AY902" i="14"/>
  <c r="AX888" i="14"/>
  <c r="AY888" i="14"/>
  <c r="AY884" i="14"/>
  <c r="AX870" i="14"/>
  <c r="AY870" i="14"/>
  <c r="AY866" i="14"/>
  <c r="AY845" i="14"/>
  <c r="AY841" i="14"/>
  <c r="AY837" i="14"/>
  <c r="AX829" i="14"/>
  <c r="AY829" i="14"/>
  <c r="AX817" i="14"/>
  <c r="AY817" i="14"/>
  <c r="AY791" i="14"/>
  <c r="AY787" i="14"/>
  <c r="AY783" i="14"/>
  <c r="AX775" i="14"/>
  <c r="AY775" i="14"/>
  <c r="AX763" i="14"/>
  <c r="AY763" i="14"/>
  <c r="AY737" i="14"/>
  <c r="AY733" i="14"/>
  <c r="AY699" i="14"/>
  <c r="AX678" i="14"/>
  <c r="AY678" i="14"/>
  <c r="AY675" i="14"/>
  <c r="AY663" i="14"/>
  <c r="AX655" i="14"/>
  <c r="AX644" i="14"/>
  <c r="AY644" i="14"/>
  <c r="AY580" i="14"/>
  <c r="AX571" i="14"/>
  <c r="AY571" i="14"/>
  <c r="AY556" i="14"/>
  <c r="AY472" i="14"/>
  <c r="AX463" i="14"/>
  <c r="AY463" i="14"/>
  <c r="AY448" i="14"/>
  <c r="AX311" i="14"/>
  <c r="AY311" i="14"/>
  <c r="AY310" i="14"/>
  <c r="AX302" i="14"/>
  <c r="AY302" i="14"/>
  <c r="AY251" i="14"/>
  <c r="AX251" i="14"/>
  <c r="AX163" i="14"/>
  <c r="AX139" i="14"/>
  <c r="AY139" i="14"/>
  <c r="AY116" i="14"/>
  <c r="AX116" i="14"/>
  <c r="AY91" i="14"/>
  <c r="AX91" i="14"/>
  <c r="AY89" i="14"/>
  <c r="AX89" i="14"/>
  <c r="AY73" i="14"/>
  <c r="AX73" i="14"/>
  <c r="AX916" i="14"/>
  <c r="AY916" i="14"/>
  <c r="AX898" i="14"/>
  <c r="AY898" i="14"/>
  <c r="AX880" i="14"/>
  <c r="AY880" i="14"/>
  <c r="AX807" i="14"/>
  <c r="AY807" i="14"/>
  <c r="AX530" i="14"/>
  <c r="AY530" i="14"/>
  <c r="AX365" i="14"/>
  <c r="AY365" i="14"/>
  <c r="AX329" i="14"/>
  <c r="AY329" i="14"/>
  <c r="AX238" i="14"/>
  <c r="AY238" i="14"/>
  <c r="AX231" i="14"/>
  <c r="AY231" i="14"/>
  <c r="AX190" i="14"/>
  <c r="AY190" i="14"/>
  <c r="AX912" i="14"/>
  <c r="AY912" i="14"/>
  <c r="AX894" i="14"/>
  <c r="AY894" i="14"/>
  <c r="AX876" i="14"/>
  <c r="AY876" i="14"/>
  <c r="AX853" i="14"/>
  <c r="AY853" i="14"/>
  <c r="AX811" i="14"/>
  <c r="AY811" i="14"/>
  <c r="AX799" i="14"/>
  <c r="AY799" i="14"/>
  <c r="AX757" i="14"/>
  <c r="AY757" i="14"/>
  <c r="AX745" i="14"/>
  <c r="AY745" i="14"/>
  <c r="AX712" i="14"/>
  <c r="AY712" i="14"/>
  <c r="AX298" i="14"/>
  <c r="AY298" i="14"/>
  <c r="AX278" i="14"/>
  <c r="AY278" i="14"/>
  <c r="AY248" i="14"/>
  <c r="AX248" i="14"/>
  <c r="AY218" i="14"/>
  <c r="AX218" i="14"/>
  <c r="AY199" i="14"/>
  <c r="AX199" i="14"/>
  <c r="AY179" i="14"/>
  <c r="AX179" i="14"/>
  <c r="AX159" i="14"/>
  <c r="AY159" i="14"/>
  <c r="AY152" i="14"/>
  <c r="AX152" i="14"/>
  <c r="AX69" i="14"/>
  <c r="AY69" i="14"/>
  <c r="AX57" i="14"/>
  <c r="AY57" i="14"/>
  <c r="AY26" i="14"/>
  <c r="AX26" i="14"/>
  <c r="AX13" i="14"/>
  <c r="AY13" i="14"/>
  <c r="AX925" i="14"/>
  <c r="AY925" i="14"/>
  <c r="AX904" i="14"/>
  <c r="AY904" i="14"/>
  <c r="AX886" i="14"/>
  <c r="AY886" i="14"/>
  <c r="AX868" i="14"/>
  <c r="AY868" i="14"/>
  <c r="AX843" i="14"/>
  <c r="AY843" i="14"/>
  <c r="AX831" i="14"/>
  <c r="AY831" i="14"/>
  <c r="AX789" i="14"/>
  <c r="AY789" i="14"/>
  <c r="AX777" i="14"/>
  <c r="AY777" i="14"/>
  <c r="AX735" i="14"/>
  <c r="AY735" i="14"/>
  <c r="AX731" i="14"/>
  <c r="AY731" i="14"/>
  <c r="AY684" i="14"/>
  <c r="AX684" i="14"/>
  <c r="AX651" i="14"/>
  <c r="AY651" i="14"/>
  <c r="AY610" i="14"/>
  <c r="AX610" i="14"/>
  <c r="AY502" i="14"/>
  <c r="AX502" i="14"/>
  <c r="AY394" i="14"/>
  <c r="AX394" i="14"/>
  <c r="AX335" i="14"/>
  <c r="AY335" i="14"/>
  <c r="AX326" i="14"/>
  <c r="AY326" i="14"/>
  <c r="AY316" i="14"/>
  <c r="AX316" i="14"/>
  <c r="AX266" i="14"/>
  <c r="AY266" i="14"/>
  <c r="AX256" i="14"/>
  <c r="AY256" i="14"/>
  <c r="AY208" i="14"/>
  <c r="AX208" i="14"/>
  <c r="AY170" i="14"/>
  <c r="AX170" i="14"/>
  <c r="AY150" i="14"/>
  <c r="AX150" i="14"/>
  <c r="AY146" i="14"/>
  <c r="AX146" i="14"/>
  <c r="AX121" i="14"/>
  <c r="AY121" i="14"/>
  <c r="AY102" i="14"/>
  <c r="AX102" i="14"/>
  <c r="AY84" i="14"/>
  <c r="AX84" i="14"/>
  <c r="AX24" i="14"/>
  <c r="AY24" i="14"/>
  <c r="AQ1443" i="14"/>
  <c r="AY1045" i="14"/>
  <c r="AY1039" i="14"/>
  <c r="AY1033" i="14"/>
  <c r="AY1027" i="14"/>
  <c r="AY1021" i="14"/>
  <c r="AY1015" i="14"/>
  <c r="AY1009" i="14"/>
  <c r="AY1003" i="14"/>
  <c r="AY997" i="14"/>
  <c r="AY991" i="14"/>
  <c r="AY985" i="14"/>
  <c r="AY979" i="14"/>
  <c r="AY973" i="14"/>
  <c r="AY967" i="14"/>
  <c r="AY961" i="14"/>
  <c r="AY955" i="14"/>
  <c r="AY949" i="14"/>
  <c r="AY943" i="14"/>
  <c r="AX922" i="14"/>
  <c r="AY922" i="14"/>
  <c r="AY914" i="14"/>
  <c r="AX900" i="14"/>
  <c r="AY900" i="14"/>
  <c r="AY896" i="14"/>
  <c r="AX882" i="14"/>
  <c r="AY882" i="14"/>
  <c r="AY878" i="14"/>
  <c r="AX864" i="14"/>
  <c r="AY864" i="14"/>
  <c r="AY859" i="14"/>
  <c r="AY855" i="14"/>
  <c r="AX847" i="14"/>
  <c r="AY847" i="14"/>
  <c r="AX835" i="14"/>
  <c r="AY835" i="14"/>
  <c r="AY809" i="14"/>
  <c r="AY805" i="14"/>
  <c r="AY801" i="14"/>
  <c r="AX793" i="14"/>
  <c r="AY793" i="14"/>
  <c r="AX781" i="14"/>
  <c r="AY781" i="14"/>
  <c r="AY755" i="14"/>
  <c r="AY751" i="14"/>
  <c r="AY747" i="14"/>
  <c r="AX739" i="14"/>
  <c r="AY739" i="14"/>
  <c r="AX728" i="14"/>
  <c r="AY728" i="14"/>
  <c r="AY669" i="14"/>
  <c r="AX669" i="14"/>
  <c r="AY648" i="14"/>
  <c r="AX648" i="14"/>
  <c r="AX607" i="14"/>
  <c r="AY607" i="14"/>
  <c r="AY604" i="14"/>
  <c r="AX596" i="14"/>
  <c r="AY596" i="14"/>
  <c r="AX574" i="14"/>
  <c r="AY538" i="14"/>
  <c r="AX538" i="14"/>
  <c r="AY536" i="14"/>
  <c r="AX499" i="14"/>
  <c r="AY499" i="14"/>
  <c r="AY496" i="14"/>
  <c r="AX488" i="14"/>
  <c r="AY488" i="14"/>
  <c r="AX466" i="14"/>
  <c r="AY430" i="14"/>
  <c r="AX430" i="14"/>
  <c r="AY428" i="14"/>
  <c r="AX377" i="14"/>
  <c r="AY377" i="14"/>
  <c r="AX275" i="14"/>
  <c r="AY275" i="14"/>
  <c r="AX226" i="14"/>
  <c r="AY226" i="14"/>
  <c r="AY225" i="14"/>
  <c r="AY215" i="14"/>
  <c r="AX215" i="14"/>
  <c r="AY206" i="14"/>
  <c r="AX206" i="14"/>
  <c r="AX184" i="14"/>
  <c r="AY184" i="14"/>
  <c r="AX156" i="14"/>
  <c r="AY144" i="14"/>
  <c r="AY134" i="14"/>
  <c r="AX134" i="14"/>
  <c r="AX78" i="14"/>
  <c r="AX548" i="14"/>
  <c r="AY548" i="14"/>
  <c r="AX440" i="14"/>
  <c r="AY440" i="14"/>
  <c r="AX371" i="14"/>
  <c r="AY371" i="14"/>
  <c r="AX287" i="14"/>
  <c r="AY287" i="14"/>
  <c r="AX252" i="14"/>
  <c r="AY252" i="14"/>
  <c r="AY200" i="14"/>
  <c r="AX200" i="14"/>
  <c r="AX117" i="14"/>
  <c r="AY117" i="14"/>
  <c r="AY80" i="14"/>
  <c r="AX80" i="14"/>
  <c r="AX58" i="14"/>
  <c r="AY58" i="14"/>
  <c r="AX18" i="14"/>
  <c r="AY18" i="14"/>
  <c r="AX722" i="14"/>
  <c r="AY722" i="14"/>
  <c r="AX640" i="14"/>
  <c r="AY640" i="14"/>
  <c r="AX620" i="14"/>
  <c r="AY620" i="14"/>
  <c r="AX512" i="14"/>
  <c r="AY512" i="14"/>
  <c r="AX404" i="14"/>
  <c r="AY404" i="14"/>
  <c r="AX359" i="14"/>
  <c r="AY359" i="14"/>
  <c r="AX299" i="14"/>
  <c r="AY299" i="14"/>
  <c r="AX290" i="14"/>
  <c r="AY290" i="14"/>
  <c r="AY246" i="14"/>
  <c r="AX246" i="14"/>
  <c r="AX195" i="14"/>
  <c r="AY195" i="14"/>
  <c r="AX186" i="14"/>
  <c r="AY186" i="14"/>
  <c r="AY161" i="14"/>
  <c r="AX161" i="14"/>
  <c r="AY140" i="14"/>
  <c r="AX140" i="14"/>
  <c r="AX132" i="14"/>
  <c r="AY132" i="14"/>
  <c r="AY48" i="14"/>
  <c r="AX48" i="14"/>
  <c r="AX353" i="14"/>
  <c r="AY353" i="14"/>
  <c r="AX317" i="14"/>
  <c r="AY317" i="14"/>
  <c r="AX281" i="14"/>
  <c r="AY281" i="14"/>
  <c r="AX141" i="14"/>
  <c r="AY141" i="14"/>
  <c r="AX64" i="14"/>
  <c r="AY64" i="14"/>
  <c r="AY32" i="14"/>
  <c r="AX32" i="14"/>
  <c r="AX341" i="14"/>
  <c r="AY341" i="14"/>
  <c r="AX305" i="14"/>
  <c r="AY305" i="14"/>
  <c r="AX269" i="14"/>
  <c r="AY269" i="14"/>
  <c r="AX136" i="14"/>
  <c r="AY136" i="14"/>
  <c r="AX94" i="14"/>
  <c r="AY94" i="14"/>
  <c r="AY74" i="14"/>
  <c r="AX74" i="14"/>
  <c r="AX60" i="14"/>
  <c r="AY60" i="14"/>
  <c r="AX28" i="14"/>
  <c r="AY28" i="14"/>
  <c r="AX242" i="14"/>
  <c r="AX236" i="14"/>
  <c r="AX181" i="14"/>
  <c r="AX176" i="14"/>
  <c r="AX127" i="14"/>
  <c r="AX55" i="14"/>
  <c r="AY49" i="14"/>
  <c r="AX858" i="14"/>
  <c r="AY858" i="14"/>
  <c r="AX840" i="14"/>
  <c r="AY840" i="14"/>
  <c r="AX822" i="14"/>
  <c r="AY822" i="14"/>
  <c r="AX804" i="14"/>
  <c r="AY804" i="14"/>
  <c r="AX786" i="14"/>
  <c r="AY786" i="14"/>
  <c r="AX768" i="14"/>
  <c r="AY768" i="14"/>
  <c r="AX750" i="14"/>
  <c r="AY750" i="14"/>
  <c r="AX732" i="14"/>
  <c r="AY732" i="14"/>
  <c r="AX715" i="14"/>
  <c r="AY715" i="14"/>
  <c r="AX682" i="14"/>
  <c r="AY682" i="14"/>
  <c r="AX647" i="14"/>
  <c r="AY647" i="14"/>
  <c r="AX623" i="14"/>
  <c r="AY623" i="14"/>
  <c r="AX609" i="14"/>
  <c r="AY609" i="14"/>
  <c r="AX587" i="14"/>
  <c r="AY587" i="14"/>
  <c r="AX573" i="14"/>
  <c r="AY573" i="14"/>
  <c r="AX551" i="14"/>
  <c r="AY551" i="14"/>
  <c r="AX537" i="14"/>
  <c r="AY537" i="14"/>
  <c r="AX515" i="14"/>
  <c r="AY515" i="14"/>
  <c r="AX501" i="14"/>
  <c r="AY501" i="14"/>
  <c r="AX479" i="14"/>
  <c r="AY479" i="14"/>
  <c r="AX465" i="14"/>
  <c r="AY465" i="14"/>
  <c r="AX443" i="14"/>
  <c r="AY443" i="14"/>
  <c r="AX429" i="14"/>
  <c r="AY429" i="14"/>
  <c r="AX407" i="14"/>
  <c r="AY407" i="14"/>
  <c r="AX250" i="14"/>
  <c r="AY250" i="14"/>
  <c r="AY245" i="14"/>
  <c r="AX245" i="14"/>
  <c r="AY230" i="14"/>
  <c r="AX230" i="14"/>
  <c r="AY68" i="14"/>
  <c r="AX68" i="14"/>
  <c r="AY59" i="14"/>
  <c r="AX59" i="14"/>
  <c r="AX22" i="14"/>
  <c r="AY22" i="14"/>
  <c r="AY938" i="14"/>
  <c r="AY932" i="14"/>
  <c r="AY926" i="14"/>
  <c r="AY920" i="14"/>
  <c r="AX850" i="14"/>
  <c r="AY850" i="14"/>
  <c r="AX832" i="14"/>
  <c r="AY832" i="14"/>
  <c r="AX814" i="14"/>
  <c r="AY814" i="14"/>
  <c r="AX796" i="14"/>
  <c r="AY796" i="14"/>
  <c r="AX778" i="14"/>
  <c r="AY778" i="14"/>
  <c r="AX760" i="14"/>
  <c r="AY760" i="14"/>
  <c r="AX742" i="14"/>
  <c r="AY742" i="14"/>
  <c r="AX724" i="14"/>
  <c r="AY724" i="14"/>
  <c r="AX688" i="14"/>
  <c r="AY688" i="14"/>
  <c r="AX774" i="14"/>
  <c r="AY774" i="14"/>
  <c r="AX738" i="14"/>
  <c r="AY738" i="14"/>
  <c r="AX694" i="14"/>
  <c r="AY694" i="14"/>
  <c r="AX658" i="14"/>
  <c r="AY658" i="14"/>
  <c r="AX652" i="14"/>
  <c r="AY652" i="14"/>
  <c r="AX621" i="14"/>
  <c r="AY621" i="14"/>
  <c r="AX585" i="14"/>
  <c r="AY585" i="14"/>
  <c r="AX563" i="14"/>
  <c r="AY563" i="14"/>
  <c r="AX549" i="14"/>
  <c r="AY549" i="14"/>
  <c r="AX846" i="14"/>
  <c r="AY846" i="14"/>
  <c r="AX792" i="14"/>
  <c r="AY792" i="14"/>
  <c r="AX720" i="14"/>
  <c r="AY720" i="14"/>
  <c r="AX645" i="14"/>
  <c r="AY645" i="14"/>
  <c r="AX527" i="14"/>
  <c r="AY527" i="14"/>
  <c r="AX802" i="14"/>
  <c r="AY802" i="14"/>
  <c r="AX730" i="14"/>
  <c r="AY730" i="14"/>
  <c r="AX709" i="14"/>
  <c r="AY709" i="14"/>
  <c r="AX700" i="14"/>
  <c r="AY700" i="14"/>
  <c r="AX852" i="14"/>
  <c r="AY852" i="14"/>
  <c r="AX834" i="14"/>
  <c r="AY834" i="14"/>
  <c r="AX816" i="14"/>
  <c r="AY816" i="14"/>
  <c r="AX798" i="14"/>
  <c r="AY798" i="14"/>
  <c r="AX780" i="14"/>
  <c r="AY780" i="14"/>
  <c r="AX762" i="14"/>
  <c r="AY762" i="14"/>
  <c r="AX744" i="14"/>
  <c r="AY744" i="14"/>
  <c r="AX726" i="14"/>
  <c r="AY726" i="14"/>
  <c r="AX706" i="14"/>
  <c r="AY706" i="14"/>
  <c r="AX670" i="14"/>
  <c r="AY670" i="14"/>
  <c r="AX828" i="14"/>
  <c r="AY828" i="14"/>
  <c r="AX810" i="14"/>
  <c r="AY810" i="14"/>
  <c r="AX756" i="14"/>
  <c r="AY756" i="14"/>
  <c r="AX635" i="14"/>
  <c r="AY635" i="14"/>
  <c r="AX599" i="14"/>
  <c r="AY599" i="14"/>
  <c r="AX513" i="14"/>
  <c r="AY513" i="14"/>
  <c r="AX491" i="14"/>
  <c r="AY491" i="14"/>
  <c r="AX477" i="14"/>
  <c r="AY477" i="14"/>
  <c r="AX455" i="14"/>
  <c r="AY455" i="14"/>
  <c r="AX441" i="14"/>
  <c r="AY441" i="14"/>
  <c r="AX419" i="14"/>
  <c r="AY419" i="14"/>
  <c r="AX405" i="14"/>
  <c r="AY405" i="14"/>
  <c r="AY169" i="14"/>
  <c r="AX169" i="14"/>
  <c r="AY119" i="14"/>
  <c r="AX119" i="14"/>
  <c r="AY11" i="14"/>
  <c r="AX11" i="14"/>
  <c r="AX856" i="14"/>
  <c r="AY856" i="14"/>
  <c r="AX838" i="14"/>
  <c r="AY838" i="14"/>
  <c r="AX820" i="14"/>
  <c r="AY820" i="14"/>
  <c r="AX784" i="14"/>
  <c r="AY784" i="14"/>
  <c r="AX766" i="14"/>
  <c r="AY766" i="14"/>
  <c r="AX748" i="14"/>
  <c r="AY748" i="14"/>
  <c r="AX664" i="14"/>
  <c r="AY664" i="14"/>
  <c r="AY936" i="14"/>
  <c r="AY930" i="14"/>
  <c r="AY924" i="14"/>
  <c r="AY918" i="14"/>
  <c r="AX844" i="14"/>
  <c r="AY844" i="14"/>
  <c r="AX826" i="14"/>
  <c r="AY826" i="14"/>
  <c r="AX808" i="14"/>
  <c r="AY808" i="14"/>
  <c r="AX790" i="14"/>
  <c r="AY790" i="14"/>
  <c r="AX772" i="14"/>
  <c r="AY772" i="14"/>
  <c r="AX754" i="14"/>
  <c r="AY754" i="14"/>
  <c r="AX736" i="14"/>
  <c r="AY736" i="14"/>
  <c r="AX718" i="14"/>
  <c r="AY718" i="14"/>
  <c r="AX676" i="14"/>
  <c r="AY676" i="14"/>
  <c r="AX716" i="14"/>
  <c r="AY716" i="14"/>
  <c r="AX707" i="14"/>
  <c r="AY707" i="14"/>
  <c r="AX701" i="14"/>
  <c r="AY701" i="14"/>
  <c r="AX695" i="14"/>
  <c r="AY695" i="14"/>
  <c r="AX689" i="14"/>
  <c r="AY689" i="14"/>
  <c r="AX683" i="14"/>
  <c r="AY683" i="14"/>
  <c r="AX677" i="14"/>
  <c r="AY677" i="14"/>
  <c r="AX671" i="14"/>
  <c r="AY671" i="14"/>
  <c r="AX665" i="14"/>
  <c r="AY665" i="14"/>
  <c r="AX659" i="14"/>
  <c r="AY659" i="14"/>
  <c r="AX629" i="14"/>
  <c r="AY629" i="14"/>
  <c r="AX615" i="14"/>
  <c r="AY615" i="14"/>
  <c r="AX593" i="14"/>
  <c r="AY593" i="14"/>
  <c r="AX579" i="14"/>
  <c r="AY579" i="14"/>
  <c r="AX557" i="14"/>
  <c r="AY557" i="14"/>
  <c r="AX543" i="14"/>
  <c r="AY543" i="14"/>
  <c r="AX521" i="14"/>
  <c r="AY521" i="14"/>
  <c r="AX507" i="14"/>
  <c r="AY507" i="14"/>
  <c r="AX485" i="14"/>
  <c r="AY485" i="14"/>
  <c r="AX471" i="14"/>
  <c r="AY471" i="14"/>
  <c r="AX449" i="14"/>
  <c r="AY449" i="14"/>
  <c r="AX435" i="14"/>
  <c r="AY435" i="14"/>
  <c r="AX413" i="14"/>
  <c r="AY413" i="14"/>
  <c r="AX399" i="14"/>
  <c r="AY399" i="14"/>
  <c r="AY83" i="14"/>
  <c r="AX83" i="14"/>
  <c r="AX713" i="14"/>
  <c r="AY713" i="14"/>
  <c r="AX627" i="14"/>
  <c r="AY627" i="14"/>
  <c r="AX605" i="14"/>
  <c r="AY605" i="14"/>
  <c r="AX591" i="14"/>
  <c r="AY591" i="14"/>
  <c r="AX569" i="14"/>
  <c r="AY569" i="14"/>
  <c r="AX555" i="14"/>
  <c r="AY555" i="14"/>
  <c r="AX533" i="14"/>
  <c r="AY533" i="14"/>
  <c r="AX519" i="14"/>
  <c r="AY519" i="14"/>
  <c r="AX497" i="14"/>
  <c r="AY497" i="14"/>
  <c r="AX483" i="14"/>
  <c r="AY483" i="14"/>
  <c r="AX461" i="14"/>
  <c r="AY461" i="14"/>
  <c r="AX447" i="14"/>
  <c r="AY447" i="14"/>
  <c r="AX425" i="14"/>
  <c r="AY425" i="14"/>
  <c r="AX411" i="14"/>
  <c r="AY411" i="14"/>
  <c r="AX202" i="14"/>
  <c r="AY202" i="14"/>
  <c r="AY173" i="14"/>
  <c r="AX173" i="14"/>
  <c r="AX112" i="14"/>
  <c r="AY112" i="14"/>
  <c r="AX106" i="14"/>
  <c r="AY106" i="14"/>
  <c r="AX704" i="14"/>
  <c r="AY704" i="14"/>
  <c r="AX698" i="14"/>
  <c r="AY698" i="14"/>
  <c r="AX692" i="14"/>
  <c r="AY692" i="14"/>
  <c r="AX686" i="14"/>
  <c r="AY686" i="14"/>
  <c r="AX680" i="14"/>
  <c r="AY680" i="14"/>
  <c r="AX674" i="14"/>
  <c r="AY674" i="14"/>
  <c r="AX668" i="14"/>
  <c r="AY668" i="14"/>
  <c r="AX662" i="14"/>
  <c r="AY662" i="14"/>
  <c r="AX641" i="14"/>
  <c r="AY641" i="14"/>
  <c r="AX633" i="14"/>
  <c r="AY633" i="14"/>
  <c r="AX611" i="14"/>
  <c r="AY611" i="14"/>
  <c r="AX597" i="14"/>
  <c r="AY597" i="14"/>
  <c r="AX575" i="14"/>
  <c r="AY575" i="14"/>
  <c r="AX561" i="14"/>
  <c r="AY561" i="14"/>
  <c r="AX539" i="14"/>
  <c r="AY539" i="14"/>
  <c r="AX525" i="14"/>
  <c r="AY525" i="14"/>
  <c r="AX503" i="14"/>
  <c r="AY503" i="14"/>
  <c r="AX489" i="14"/>
  <c r="AY489" i="14"/>
  <c r="AX467" i="14"/>
  <c r="AY467" i="14"/>
  <c r="AX453" i="14"/>
  <c r="AY453" i="14"/>
  <c r="AX431" i="14"/>
  <c r="AY431" i="14"/>
  <c r="AX417" i="14"/>
  <c r="AY417" i="14"/>
  <c r="AX395" i="14"/>
  <c r="AY395" i="14"/>
  <c r="AX390" i="14"/>
  <c r="AY390" i="14"/>
  <c r="AX384" i="14"/>
  <c r="AY384" i="14"/>
  <c r="AX378" i="14"/>
  <c r="AY378" i="14"/>
  <c r="AX372" i="14"/>
  <c r="AY372" i="14"/>
  <c r="AX366" i="14"/>
  <c r="AY366" i="14"/>
  <c r="AX360" i="14"/>
  <c r="AY360" i="14"/>
  <c r="AX354" i="14"/>
  <c r="AY354" i="14"/>
  <c r="AX348" i="14"/>
  <c r="AY348" i="14"/>
  <c r="AX342" i="14"/>
  <c r="AY342" i="14"/>
  <c r="AX336" i="14"/>
  <c r="AY336" i="14"/>
  <c r="AX330" i="14"/>
  <c r="AY330" i="14"/>
  <c r="AX324" i="14"/>
  <c r="AY324" i="14"/>
  <c r="AX318" i="14"/>
  <c r="AY318" i="14"/>
  <c r="AX312" i="14"/>
  <c r="AY312" i="14"/>
  <c r="AX306" i="14"/>
  <c r="AY306" i="14"/>
  <c r="AX300" i="14"/>
  <c r="AY300" i="14"/>
  <c r="AX294" i="14"/>
  <c r="AY294" i="14"/>
  <c r="AX288" i="14"/>
  <c r="AY288" i="14"/>
  <c r="AX282" i="14"/>
  <c r="AY282" i="14"/>
  <c r="AX276" i="14"/>
  <c r="AY276" i="14"/>
  <c r="AX270" i="14"/>
  <c r="AY270" i="14"/>
  <c r="AX264" i="14"/>
  <c r="AY264" i="14"/>
  <c r="AY227" i="14"/>
  <c r="AX227" i="14"/>
  <c r="AX166" i="14"/>
  <c r="AY166" i="14"/>
  <c r="AY122" i="14"/>
  <c r="AX122" i="14"/>
  <c r="AX710" i="14"/>
  <c r="AY710" i="14"/>
  <c r="AX639" i="14"/>
  <c r="AY639" i="14"/>
  <c r="AX617" i="14"/>
  <c r="AY617" i="14"/>
  <c r="AX603" i="14"/>
  <c r="AY603" i="14"/>
  <c r="AX581" i="14"/>
  <c r="AY581" i="14"/>
  <c r="AX567" i="14"/>
  <c r="AY567" i="14"/>
  <c r="AX545" i="14"/>
  <c r="AY545" i="14"/>
  <c r="AX531" i="14"/>
  <c r="AY531" i="14"/>
  <c r="AX509" i="14"/>
  <c r="AY509" i="14"/>
  <c r="AX495" i="14"/>
  <c r="AY495" i="14"/>
  <c r="AX473" i="14"/>
  <c r="AY473" i="14"/>
  <c r="AX459" i="14"/>
  <c r="AY459" i="14"/>
  <c r="AX437" i="14"/>
  <c r="AY437" i="14"/>
  <c r="AX423" i="14"/>
  <c r="AY423" i="14"/>
  <c r="AX401" i="14"/>
  <c r="AY401" i="14"/>
  <c r="AX220" i="14"/>
  <c r="AY220" i="14"/>
  <c r="AY241" i="14"/>
  <c r="AX241" i="14"/>
  <c r="AY221" i="14"/>
  <c r="AX221" i="14"/>
  <c r="AX196" i="14"/>
  <c r="AY196" i="14"/>
  <c r="AX148" i="14"/>
  <c r="AY148" i="14"/>
  <c r="AY113" i="14"/>
  <c r="AX113" i="14"/>
  <c r="AY649" i="14"/>
  <c r="AY642" i="14"/>
  <c r="AX387" i="14"/>
  <c r="AY387" i="14"/>
  <c r="AX381" i="14"/>
  <c r="AY381" i="14"/>
  <c r="AX375" i="14"/>
  <c r="AY375" i="14"/>
  <c r="AX369" i="14"/>
  <c r="AY369" i="14"/>
  <c r="AX363" i="14"/>
  <c r="AY363" i="14"/>
  <c r="AX357" i="14"/>
  <c r="AY357" i="14"/>
  <c r="AX351" i="14"/>
  <c r="AY351" i="14"/>
  <c r="AX345" i="14"/>
  <c r="AY345" i="14"/>
  <c r="AX339" i="14"/>
  <c r="AY339" i="14"/>
  <c r="AX333" i="14"/>
  <c r="AY333" i="14"/>
  <c r="AX327" i="14"/>
  <c r="AY327" i="14"/>
  <c r="AX321" i="14"/>
  <c r="AY321" i="14"/>
  <c r="AX315" i="14"/>
  <c r="AY315" i="14"/>
  <c r="AX309" i="14"/>
  <c r="AY309" i="14"/>
  <c r="AX303" i="14"/>
  <c r="AY303" i="14"/>
  <c r="AX297" i="14"/>
  <c r="AY297" i="14"/>
  <c r="AX291" i="14"/>
  <c r="AY291" i="14"/>
  <c r="AX285" i="14"/>
  <c r="AY285" i="14"/>
  <c r="AX279" i="14"/>
  <c r="AY279" i="14"/>
  <c r="AX273" i="14"/>
  <c r="AY273" i="14"/>
  <c r="AX267" i="14"/>
  <c r="AY267" i="14"/>
  <c r="AX261" i="14"/>
  <c r="AY261" i="14"/>
  <c r="AY239" i="14"/>
  <c r="AX239" i="14"/>
  <c r="AY194" i="14"/>
  <c r="AX194" i="14"/>
  <c r="AY185" i="14"/>
  <c r="AX185" i="14"/>
  <c r="AX70" i="14"/>
  <c r="AY70" i="14"/>
  <c r="AX40" i="14"/>
  <c r="AY40" i="14"/>
  <c r="AX34" i="14"/>
  <c r="AY34" i="14"/>
  <c r="AY656" i="14"/>
  <c r="AY259" i="14"/>
  <c r="AX259" i="14"/>
  <c r="AX160" i="14"/>
  <c r="AY160" i="14"/>
  <c r="AY131" i="14"/>
  <c r="AX131" i="14"/>
  <c r="AY104" i="14"/>
  <c r="AX104" i="14"/>
  <c r="AY95" i="14"/>
  <c r="AX95" i="14"/>
  <c r="AY50" i="14"/>
  <c r="AX50" i="14"/>
  <c r="AY29" i="14"/>
  <c r="AX29" i="14"/>
  <c r="AX636" i="14"/>
  <c r="AY636" i="14"/>
  <c r="AX630" i="14"/>
  <c r="AY630" i="14"/>
  <c r="AX624" i="14"/>
  <c r="AY624" i="14"/>
  <c r="AX618" i="14"/>
  <c r="AY618" i="14"/>
  <c r="AX612" i="14"/>
  <c r="AY612" i="14"/>
  <c r="AX606" i="14"/>
  <c r="AY606" i="14"/>
  <c r="AX600" i="14"/>
  <c r="AY600" i="14"/>
  <c r="AX594" i="14"/>
  <c r="AY594" i="14"/>
  <c r="AX588" i="14"/>
  <c r="AY588" i="14"/>
  <c r="AX582" i="14"/>
  <c r="AY582" i="14"/>
  <c r="AX576" i="14"/>
  <c r="AY576" i="14"/>
  <c r="AX570" i="14"/>
  <c r="AY570" i="14"/>
  <c r="AX564" i="14"/>
  <c r="AY564" i="14"/>
  <c r="AX558" i="14"/>
  <c r="AY558" i="14"/>
  <c r="AX552" i="14"/>
  <c r="AY552" i="14"/>
  <c r="AX546" i="14"/>
  <c r="AY546" i="14"/>
  <c r="AX540" i="14"/>
  <c r="AY540" i="14"/>
  <c r="AX534" i="14"/>
  <c r="AY534" i="14"/>
  <c r="AX528" i="14"/>
  <c r="AY528" i="14"/>
  <c r="AX522" i="14"/>
  <c r="AY522" i="14"/>
  <c r="AX516" i="14"/>
  <c r="AY516" i="14"/>
  <c r="AX510" i="14"/>
  <c r="AY510" i="14"/>
  <c r="AX504" i="14"/>
  <c r="AY504" i="14"/>
  <c r="AX498" i="14"/>
  <c r="AY498" i="14"/>
  <c r="AX492" i="14"/>
  <c r="AY492" i="14"/>
  <c r="AX486" i="14"/>
  <c r="AY486" i="14"/>
  <c r="AX480" i="14"/>
  <c r="AY480" i="14"/>
  <c r="AX474" i="14"/>
  <c r="AY474" i="14"/>
  <c r="AX468" i="14"/>
  <c r="AY468" i="14"/>
  <c r="AX462" i="14"/>
  <c r="AY462" i="14"/>
  <c r="AX456" i="14"/>
  <c r="AY456" i="14"/>
  <c r="AX450" i="14"/>
  <c r="AY450" i="14"/>
  <c r="AX444" i="14"/>
  <c r="AY444" i="14"/>
  <c r="AX438" i="14"/>
  <c r="AY438" i="14"/>
  <c r="AX432" i="14"/>
  <c r="AY432" i="14"/>
  <c r="AX426" i="14"/>
  <c r="AY426" i="14"/>
  <c r="AX420" i="14"/>
  <c r="AY420" i="14"/>
  <c r="AX414" i="14"/>
  <c r="AY414" i="14"/>
  <c r="AX408" i="14"/>
  <c r="AY408" i="14"/>
  <c r="AX402" i="14"/>
  <c r="AY402" i="14"/>
  <c r="AX396" i="14"/>
  <c r="AY396" i="14"/>
  <c r="AY223" i="14"/>
  <c r="AX223" i="14"/>
  <c r="AX178" i="14"/>
  <c r="AY178" i="14"/>
  <c r="AY155" i="14"/>
  <c r="AX155" i="14"/>
  <c r="AY115" i="14"/>
  <c r="AX115" i="14"/>
  <c r="AY79" i="14"/>
  <c r="AX79" i="14"/>
  <c r="AY203" i="14"/>
  <c r="AX203" i="14"/>
  <c r="AX142" i="14"/>
  <c r="AY142" i="14"/>
  <c r="AY137" i="14"/>
  <c r="AX137" i="14"/>
  <c r="AX88" i="14"/>
  <c r="AY88" i="14"/>
  <c r="AY65" i="14"/>
  <c r="AX65" i="14"/>
  <c r="AY41" i="14"/>
  <c r="AX41" i="14"/>
  <c r="AX16" i="14"/>
  <c r="AY16" i="14"/>
  <c r="AY393" i="14"/>
  <c r="AY257" i="14"/>
  <c r="AX257" i="14"/>
  <c r="AX214" i="14"/>
  <c r="AY214" i="14"/>
  <c r="AY191" i="14"/>
  <c r="AX191" i="14"/>
  <c r="AY101" i="14"/>
  <c r="AX101" i="14"/>
  <c r="AY77" i="14"/>
  <c r="AX77" i="14"/>
  <c r="AX232" i="14"/>
  <c r="AY232" i="14"/>
  <c r="AY209" i="14"/>
  <c r="AX209" i="14"/>
  <c r="AY167" i="14"/>
  <c r="AX167" i="14"/>
  <c r="AY149" i="14"/>
  <c r="AX149" i="14"/>
  <c r="AX124" i="14"/>
  <c r="AY124" i="14"/>
  <c r="AX52" i="14"/>
  <c r="AY52" i="14"/>
  <c r="AY47" i="14"/>
  <c r="AX47" i="14"/>
  <c r="AY23" i="14"/>
  <c r="AX23" i="14"/>
  <c r="AX110" i="14"/>
  <c r="AX92" i="14"/>
  <c r="AX38" i="14"/>
  <c r="E30" i="13"/>
  <c r="AX1443" i="14" l="1"/>
  <c r="K5" i="13"/>
  <c r="AB8" i="13"/>
  <c r="AG8" i="13"/>
  <c r="AP8" i="13"/>
  <c r="AQ8" i="13"/>
  <c r="AY8" i="13" s="1"/>
  <c r="AB9" i="13"/>
  <c r="AG9" i="13"/>
  <c r="AP9" i="13"/>
  <c r="AQ9" i="13"/>
  <c r="AX9" i="13" s="1"/>
  <c r="AB10" i="13"/>
  <c r="AG10" i="13"/>
  <c r="AP10" i="13"/>
  <c r="AQ10" i="13"/>
  <c r="AX10" i="13" s="1"/>
  <c r="AB11" i="13"/>
  <c r="AG11" i="13"/>
  <c r="AP11" i="13"/>
  <c r="AQ11" i="13"/>
  <c r="AX11" i="13" s="1"/>
  <c r="AB12" i="13"/>
  <c r="AG12" i="13"/>
  <c r="AP12" i="13"/>
  <c r="AQ12" i="13"/>
  <c r="AX12" i="13" s="1"/>
  <c r="AB13" i="13"/>
  <c r="AG13" i="13"/>
  <c r="AP13" i="13"/>
  <c r="AQ13" i="13"/>
  <c r="AX13" i="13" s="1"/>
  <c r="AB14" i="13"/>
  <c r="AG14" i="13"/>
  <c r="AP14" i="13"/>
  <c r="AQ14" i="13"/>
  <c r="AX14" i="13" s="1"/>
  <c r="AB15" i="13"/>
  <c r="AG15" i="13"/>
  <c r="AP15" i="13"/>
  <c r="AQ15" i="13"/>
  <c r="AY15" i="13" s="1"/>
  <c r="AX15" i="13"/>
  <c r="AB16" i="13"/>
  <c r="AG16" i="13"/>
  <c r="AP16" i="13"/>
  <c r="AQ16" i="13"/>
  <c r="AX16" i="13" s="1"/>
  <c r="AY16" i="13"/>
  <c r="AB17" i="13"/>
  <c r="AG17" i="13"/>
  <c r="AP17" i="13"/>
  <c r="AQ17" i="13"/>
  <c r="AY17" i="13" s="1"/>
  <c r="AB18" i="13"/>
  <c r="AG18" i="13"/>
  <c r="AP18" i="13"/>
  <c r="AQ18" i="13"/>
  <c r="AY18" i="13" s="1"/>
  <c r="AX18" i="13"/>
  <c r="AB19" i="13"/>
  <c r="AG19" i="13"/>
  <c r="AP19" i="13"/>
  <c r="AQ19" i="13"/>
  <c r="AX19" i="13" s="1"/>
  <c r="AB20" i="13"/>
  <c r="AG20" i="13"/>
  <c r="AP20" i="13"/>
  <c r="AQ20" i="13"/>
  <c r="AY20" i="13" s="1"/>
  <c r="AB21" i="13"/>
  <c r="AG21" i="13"/>
  <c r="AP21" i="13"/>
  <c r="AQ21" i="13"/>
  <c r="AY21" i="13" s="1"/>
  <c r="AX21" i="13"/>
  <c r="AB22" i="13"/>
  <c r="AG22" i="13"/>
  <c r="AP22" i="13"/>
  <c r="AQ22" i="13"/>
  <c r="AX22" i="13" s="1"/>
  <c r="AB23" i="13"/>
  <c r="AG23" i="13"/>
  <c r="AP23" i="13"/>
  <c r="AQ23" i="13"/>
  <c r="AY23" i="13" s="1"/>
  <c r="AX23" i="13"/>
  <c r="AB24" i="13"/>
  <c r="AG24" i="13"/>
  <c r="AP24" i="13"/>
  <c r="AQ24" i="13"/>
  <c r="AY24" i="13" s="1"/>
  <c r="AX24" i="13"/>
  <c r="AB25" i="13"/>
  <c r="AG25" i="13"/>
  <c r="AP25" i="13"/>
  <c r="AQ25" i="13"/>
  <c r="AX25" i="13" s="1"/>
  <c r="AB26" i="13"/>
  <c r="AG26" i="13"/>
  <c r="AP26" i="13"/>
  <c r="AQ26" i="13"/>
  <c r="AY26" i="13" s="1"/>
  <c r="AB27" i="13"/>
  <c r="AG27" i="13"/>
  <c r="AP27" i="13"/>
  <c r="AQ27" i="13"/>
  <c r="AX27" i="13"/>
  <c r="AY27" i="13"/>
  <c r="AB28" i="13"/>
  <c r="AG28" i="13"/>
  <c r="AP28" i="13"/>
  <c r="AQ28" i="13"/>
  <c r="AX28" i="13" s="1"/>
  <c r="AB29" i="13"/>
  <c r="AG29" i="13"/>
  <c r="AP29" i="13"/>
  <c r="AQ29" i="13"/>
  <c r="AY29" i="13" s="1"/>
  <c r="AX29" i="13"/>
  <c r="L30" i="13"/>
  <c r="AC30" i="13"/>
  <c r="AD30" i="13"/>
  <c r="AE30" i="13"/>
  <c r="AH30" i="13"/>
  <c r="AI30" i="13"/>
  <c r="AL30" i="13"/>
  <c r="AU30" i="13"/>
  <c r="AW30" i="13"/>
  <c r="AX20" i="13" l="1"/>
  <c r="AY12" i="13"/>
  <c r="AY11" i="13"/>
  <c r="AX17" i="13"/>
  <c r="AG30" i="13"/>
  <c r="AX26" i="13"/>
  <c r="AX30" i="13" s="1"/>
  <c r="AX8" i="13"/>
  <c r="AY14" i="13"/>
  <c r="AY9" i="13"/>
  <c r="AY13" i="13"/>
  <c r="AY10" i="13"/>
  <c r="AQ30" i="13"/>
  <c r="AS30" i="13" s="1"/>
  <c r="AY28" i="13"/>
  <c r="AY25" i="13"/>
  <c r="AY22" i="13"/>
  <c r="AY19" i="13"/>
  <c r="AU514" i="4"/>
  <c r="AS514" i="4"/>
  <c r="AL514" i="4"/>
  <c r="AI514" i="4"/>
  <c r="AH514" i="4"/>
  <c r="E514" i="4"/>
  <c r="AE514" i="4"/>
  <c r="AD514" i="4"/>
  <c r="AC514" i="4"/>
  <c r="AP51" i="1"/>
  <c r="E30" i="12"/>
  <c r="L30" i="12" l="1"/>
  <c r="AC30" i="12"/>
  <c r="AD30" i="12"/>
  <c r="AE30" i="12"/>
  <c r="AH30" i="12"/>
  <c r="AI30" i="12"/>
  <c r="AS30" i="12"/>
  <c r="K5" i="12"/>
  <c r="AB8" i="12"/>
  <c r="AG8" i="12"/>
  <c r="AP8" i="12"/>
  <c r="AQ8" i="12"/>
  <c r="AY8" i="12" s="1"/>
  <c r="AB9" i="12"/>
  <c r="AG9" i="12"/>
  <c r="AP9" i="12"/>
  <c r="AQ9" i="12"/>
  <c r="AW9" i="12"/>
  <c r="AB10" i="12"/>
  <c r="AG10" i="12"/>
  <c r="AP10" i="12"/>
  <c r="AQ10" i="12"/>
  <c r="AW10" i="12"/>
  <c r="AB11" i="12"/>
  <c r="AG11" i="12"/>
  <c r="AP11" i="12"/>
  <c r="AQ11" i="12"/>
  <c r="AW11" i="12"/>
  <c r="AB12" i="12"/>
  <c r="AG12" i="12"/>
  <c r="AP12" i="12"/>
  <c r="AQ12" i="12"/>
  <c r="AX12" i="12" s="1"/>
  <c r="AB13" i="12"/>
  <c r="AG13" i="12"/>
  <c r="AP13" i="12"/>
  <c r="AQ13" i="12"/>
  <c r="AX13" i="12" s="1"/>
  <c r="AB14" i="12"/>
  <c r="AG14" i="12"/>
  <c r="AP14" i="12"/>
  <c r="AQ14" i="12"/>
  <c r="AW14" i="12"/>
  <c r="AB15" i="12"/>
  <c r="AG15" i="12"/>
  <c r="AP15" i="12"/>
  <c r="AQ15" i="12"/>
  <c r="AW15" i="12"/>
  <c r="AB16" i="12"/>
  <c r="AG16" i="12"/>
  <c r="AP16" i="12"/>
  <c r="AQ16" i="12"/>
  <c r="AW16" i="12"/>
  <c r="AB17" i="12"/>
  <c r="AG17" i="12"/>
  <c r="AP17" i="12"/>
  <c r="AQ17" i="12"/>
  <c r="AY17" i="12" s="1"/>
  <c r="AB18" i="12"/>
  <c r="AG18" i="12"/>
  <c r="AP18" i="12"/>
  <c r="AQ18" i="12"/>
  <c r="AX18" i="12" s="1"/>
  <c r="AB19" i="12"/>
  <c r="AG19" i="12"/>
  <c r="AP19" i="12"/>
  <c r="AQ19" i="12"/>
  <c r="AX19" i="12" s="1"/>
  <c r="AY19" i="12"/>
  <c r="AB20" i="12"/>
  <c r="AG20" i="12"/>
  <c r="AP20" i="12"/>
  <c r="AQ20" i="12"/>
  <c r="AY20" i="12" s="1"/>
  <c r="AB21" i="12"/>
  <c r="AG21" i="12"/>
  <c r="AP21" i="12"/>
  <c r="AQ21" i="12"/>
  <c r="AW21" i="12"/>
  <c r="AB22" i="12"/>
  <c r="AG22" i="12"/>
  <c r="AP22" i="12"/>
  <c r="AQ22" i="12"/>
  <c r="AW22" i="12"/>
  <c r="AB23" i="12"/>
  <c r="AG23" i="12"/>
  <c r="AP23" i="12"/>
  <c r="AQ23" i="12"/>
  <c r="AW23" i="12"/>
  <c r="AB24" i="12"/>
  <c r="AG24" i="12"/>
  <c r="AP24" i="12"/>
  <c r="AQ24" i="12"/>
  <c r="AW24" i="12"/>
  <c r="AB25" i="12"/>
  <c r="AG25" i="12"/>
  <c r="AP25" i="12"/>
  <c r="AQ25" i="12"/>
  <c r="AW25" i="12"/>
  <c r="AB26" i="12"/>
  <c r="AG26" i="12"/>
  <c r="AP26" i="12"/>
  <c r="AQ26" i="12"/>
  <c r="AW26" i="12"/>
  <c r="AB27" i="12"/>
  <c r="AG27" i="12"/>
  <c r="AP27" i="12"/>
  <c r="AQ27" i="12"/>
  <c r="AY27" i="12" s="1"/>
  <c r="AB28" i="12"/>
  <c r="AG28" i="12"/>
  <c r="AP28" i="12"/>
  <c r="AQ28" i="12"/>
  <c r="AY28" i="12" s="1"/>
  <c r="AB29" i="12"/>
  <c r="AG29" i="12"/>
  <c r="AP29" i="12"/>
  <c r="AQ29" i="12"/>
  <c r="AX29" i="12" s="1"/>
  <c r="AL30" i="12"/>
  <c r="AU30" i="12"/>
  <c r="AX16" i="12" l="1"/>
  <c r="AW30" i="12"/>
  <c r="AX26" i="12"/>
  <c r="AX24" i="12"/>
  <c r="AY23" i="12"/>
  <c r="AX14" i="12"/>
  <c r="AY24" i="12"/>
  <c r="AY15" i="12"/>
  <c r="AY12" i="12"/>
  <c r="AY26" i="12"/>
  <c r="AY21" i="12"/>
  <c r="AY25" i="12"/>
  <c r="AX20" i="12"/>
  <c r="AY11" i="12"/>
  <c r="AQ30" i="12"/>
  <c r="AX8" i="12"/>
  <c r="AG30" i="12"/>
  <c r="AX28" i="12"/>
  <c r="AX27" i="12"/>
  <c r="AX17" i="12"/>
  <c r="AY22" i="12"/>
  <c r="AY16" i="12"/>
  <c r="AY10" i="12"/>
  <c r="AX23" i="12"/>
  <c r="AX22" i="12"/>
  <c r="AX15" i="12"/>
  <c r="AY14" i="12"/>
  <c r="AX11" i="12"/>
  <c r="AX10" i="12"/>
  <c r="AX21" i="12"/>
  <c r="AY29" i="12"/>
  <c r="AX25" i="12"/>
  <c r="AX9" i="12"/>
  <c r="AY9" i="12"/>
  <c r="AY18" i="12"/>
  <c r="AY13" i="12"/>
  <c r="AG51" i="1"/>
  <c r="AW57" i="11"/>
  <c r="AU57" i="11"/>
  <c r="AS57" i="11"/>
  <c r="AL57" i="11"/>
  <c r="AI57" i="11"/>
  <c r="AH57" i="11"/>
  <c r="AE57" i="11"/>
  <c r="AD57" i="11"/>
  <c r="AC57" i="11"/>
  <c r="L57" i="11"/>
  <c r="E57" i="11"/>
  <c r="AQ56" i="11"/>
  <c r="AY56" i="11" s="1"/>
  <c r="AP56" i="11"/>
  <c r="AG56" i="11"/>
  <c r="AB56" i="11"/>
  <c r="AQ55" i="11"/>
  <c r="AY55" i="11" s="1"/>
  <c r="AP55" i="11"/>
  <c r="AG55" i="11"/>
  <c r="AB55" i="11"/>
  <c r="AQ54" i="11"/>
  <c r="AX54" i="11" s="1"/>
  <c r="AP54" i="11"/>
  <c r="AG54" i="11"/>
  <c r="AB54" i="11"/>
  <c r="AQ53" i="11"/>
  <c r="AY53" i="11" s="1"/>
  <c r="AP53" i="11"/>
  <c r="AG53" i="11"/>
  <c r="AB53" i="11"/>
  <c r="AQ52" i="11"/>
  <c r="AY52" i="11" s="1"/>
  <c r="AP52" i="11"/>
  <c r="AG52" i="11"/>
  <c r="AB52" i="11"/>
  <c r="AQ51" i="11"/>
  <c r="AY51" i="11" s="1"/>
  <c r="AP51" i="11"/>
  <c r="AG51" i="11"/>
  <c r="AB51" i="11"/>
  <c r="AQ50" i="11"/>
  <c r="AY50" i="11" s="1"/>
  <c r="AP50" i="11"/>
  <c r="AG50" i="11"/>
  <c r="AB50" i="11"/>
  <c r="AQ49" i="11"/>
  <c r="AY49" i="11" s="1"/>
  <c r="AP49" i="11"/>
  <c r="AG49" i="11"/>
  <c r="AB49" i="11"/>
  <c r="AQ48" i="11"/>
  <c r="AY48" i="11" s="1"/>
  <c r="AP48" i="11"/>
  <c r="AG48" i="11"/>
  <c r="AB48" i="11"/>
  <c r="AQ47" i="11"/>
  <c r="AY47" i="11" s="1"/>
  <c r="AP47" i="11"/>
  <c r="AG47" i="11"/>
  <c r="AB47" i="11"/>
  <c r="AQ46" i="11"/>
  <c r="AY46" i="11" s="1"/>
  <c r="AP46" i="11"/>
  <c r="AG46" i="11"/>
  <c r="AB46" i="11"/>
  <c r="AQ45" i="11"/>
  <c r="AY45" i="11" s="1"/>
  <c r="AP45" i="11"/>
  <c r="AG45" i="11"/>
  <c r="AB45" i="11"/>
  <c r="AQ44" i="11"/>
  <c r="AY44" i="11" s="1"/>
  <c r="AP44" i="11"/>
  <c r="AG44" i="11"/>
  <c r="AB44" i="11"/>
  <c r="AQ43" i="11"/>
  <c r="AY43" i="11" s="1"/>
  <c r="AP43" i="11"/>
  <c r="AG43" i="11"/>
  <c r="AB43" i="11"/>
  <c r="AQ42" i="11"/>
  <c r="AY42" i="11" s="1"/>
  <c r="AP42" i="11"/>
  <c r="AG42" i="11"/>
  <c r="AB42" i="11"/>
  <c r="AQ41" i="11"/>
  <c r="AY41" i="11" s="1"/>
  <c r="AP41" i="11"/>
  <c r="AG41" i="11"/>
  <c r="AB41" i="11"/>
  <c r="AQ40" i="11"/>
  <c r="AY40" i="11" s="1"/>
  <c r="AP40" i="11"/>
  <c r="AG40" i="11"/>
  <c r="AB40" i="11"/>
  <c r="AQ39" i="11"/>
  <c r="AY39" i="11" s="1"/>
  <c r="AP39" i="11"/>
  <c r="AG39" i="11"/>
  <c r="AB39" i="11"/>
  <c r="AQ38" i="11"/>
  <c r="AX38" i="11" s="1"/>
  <c r="AP38" i="11"/>
  <c r="AG38" i="11"/>
  <c r="AB38" i="11"/>
  <c r="AQ37" i="11"/>
  <c r="AX37" i="11" s="1"/>
  <c r="AP37" i="11"/>
  <c r="AG37" i="11"/>
  <c r="AB37" i="11"/>
  <c r="AQ36" i="11"/>
  <c r="AY36" i="11" s="1"/>
  <c r="AP36" i="11"/>
  <c r="AG36" i="11"/>
  <c r="AB36" i="11"/>
  <c r="AQ35" i="11"/>
  <c r="AY35" i="11" s="1"/>
  <c r="AP35" i="11"/>
  <c r="AG35" i="11"/>
  <c r="AB35" i="11"/>
  <c r="AQ34" i="11"/>
  <c r="AY34" i="11" s="1"/>
  <c r="AP34" i="11"/>
  <c r="AG34" i="11"/>
  <c r="AB34" i="11"/>
  <c r="AQ33" i="11"/>
  <c r="AY33" i="11" s="1"/>
  <c r="AP33" i="11"/>
  <c r="AG33" i="11"/>
  <c r="AB33" i="11"/>
  <c r="AQ32" i="11"/>
  <c r="AX32" i="11" s="1"/>
  <c r="AP32" i="11"/>
  <c r="AG32" i="11"/>
  <c r="AB32" i="11"/>
  <c r="AQ31" i="11"/>
  <c r="AX31" i="11" s="1"/>
  <c r="AP31" i="11"/>
  <c r="AG31" i="11"/>
  <c r="AB31" i="11"/>
  <c r="AQ30" i="11"/>
  <c r="AY30" i="11" s="1"/>
  <c r="AP30" i="11"/>
  <c r="AG30" i="11"/>
  <c r="AB30" i="11"/>
  <c r="AQ29" i="11"/>
  <c r="AY29" i="11" s="1"/>
  <c r="AP29" i="11"/>
  <c r="AG29" i="11"/>
  <c r="AB29" i="11"/>
  <c r="AQ28" i="11"/>
  <c r="AX28" i="11" s="1"/>
  <c r="AP28" i="11"/>
  <c r="AG28" i="11"/>
  <c r="AB28" i="11"/>
  <c r="AQ27" i="11"/>
  <c r="AY27" i="11" s="1"/>
  <c r="AP27" i="11"/>
  <c r="AG27" i="11"/>
  <c r="AB27" i="11"/>
  <c r="AQ26" i="11"/>
  <c r="AX26" i="11" s="1"/>
  <c r="AP26" i="11"/>
  <c r="AG26" i="11"/>
  <c r="AB26" i="11"/>
  <c r="AQ25" i="11"/>
  <c r="AY25" i="11" s="1"/>
  <c r="AP25" i="11"/>
  <c r="AG25" i="11"/>
  <c r="AB25" i="11"/>
  <c r="AQ24" i="11"/>
  <c r="AY24" i="11" s="1"/>
  <c r="AP24" i="11"/>
  <c r="AG24" i="11"/>
  <c r="AB24" i="11"/>
  <c r="AQ23" i="11"/>
  <c r="AY23" i="11" s="1"/>
  <c r="AP23" i="11"/>
  <c r="AG23" i="11"/>
  <c r="AB23" i="11"/>
  <c r="AQ22" i="11"/>
  <c r="AX22" i="11" s="1"/>
  <c r="AP22" i="11"/>
  <c r="AG22" i="11"/>
  <c r="AB22" i="11"/>
  <c r="AQ21" i="11"/>
  <c r="AY21" i="11" s="1"/>
  <c r="AP21" i="11"/>
  <c r="AG21" i="11"/>
  <c r="AB21" i="11"/>
  <c r="AQ20" i="11"/>
  <c r="AY20" i="11" s="1"/>
  <c r="AP20" i="11"/>
  <c r="AG20" i="11"/>
  <c r="AB20" i="11"/>
  <c r="AQ19" i="11"/>
  <c r="AX19" i="11" s="1"/>
  <c r="AP19" i="11"/>
  <c r="AG19" i="11"/>
  <c r="AB19" i="11"/>
  <c r="AQ18" i="11"/>
  <c r="AY18" i="11" s="1"/>
  <c r="AP18" i="11"/>
  <c r="AG18" i="11"/>
  <c r="AB18" i="11"/>
  <c r="AQ17" i="11"/>
  <c r="AY17" i="11" s="1"/>
  <c r="AP17" i="11"/>
  <c r="AG17" i="11"/>
  <c r="AB17" i="11"/>
  <c r="AQ16" i="11"/>
  <c r="AY16" i="11" s="1"/>
  <c r="AP16" i="11"/>
  <c r="AG16" i="11"/>
  <c r="AB16" i="11"/>
  <c r="AQ15" i="11"/>
  <c r="AY15" i="11" s="1"/>
  <c r="AP15" i="11"/>
  <c r="AG15" i="11"/>
  <c r="AB15" i="11"/>
  <c r="AQ14" i="11"/>
  <c r="AY14" i="11" s="1"/>
  <c r="AP14" i="11"/>
  <c r="AG14" i="11"/>
  <c r="AB14" i="11"/>
  <c r="AQ13" i="11"/>
  <c r="AX13" i="11" s="1"/>
  <c r="AP13" i="11"/>
  <c r="AG13" i="11"/>
  <c r="AB13" i="11"/>
  <c r="AQ12" i="11"/>
  <c r="AY12" i="11" s="1"/>
  <c r="AP12" i="11"/>
  <c r="AG12" i="11"/>
  <c r="AB12" i="11"/>
  <c r="AQ11" i="11"/>
  <c r="AY11" i="11" s="1"/>
  <c r="AP11" i="11"/>
  <c r="AG11" i="11"/>
  <c r="AB11" i="11"/>
  <c r="AQ10" i="11"/>
  <c r="AX10" i="11" s="1"/>
  <c r="AP10" i="11"/>
  <c r="AG10" i="11"/>
  <c r="AB10" i="11"/>
  <c r="AQ9" i="11"/>
  <c r="AY9" i="11" s="1"/>
  <c r="AP9" i="11"/>
  <c r="AG9" i="11"/>
  <c r="AB9" i="11"/>
  <c r="AQ8" i="11"/>
  <c r="AP8" i="11"/>
  <c r="AG8" i="11"/>
  <c r="AB8" i="11"/>
  <c r="K5" i="11"/>
  <c r="AX30" i="12" l="1"/>
  <c r="AY22" i="11"/>
  <c r="AG57" i="11"/>
  <c r="AX52" i="11"/>
  <c r="AQ57" i="11"/>
  <c r="AY19" i="11"/>
  <c r="AX43" i="11"/>
  <c r="AX25" i="11"/>
  <c r="AX46" i="11"/>
  <c r="AY10" i="11"/>
  <c r="AY28" i="11"/>
  <c r="AY37" i="11"/>
  <c r="AY13" i="11"/>
  <c r="AX16" i="11"/>
  <c r="AY31" i="11"/>
  <c r="AX34" i="11"/>
  <c r="AX40" i="11"/>
  <c r="AX49" i="11"/>
  <c r="AX8" i="11"/>
  <c r="AX11" i="11"/>
  <c r="AX14" i="11"/>
  <c r="AX17" i="11"/>
  <c r="AX20" i="11"/>
  <c r="AX23" i="11"/>
  <c r="AX29" i="11"/>
  <c r="AX35" i="11"/>
  <c r="AX41" i="11"/>
  <c r="AX44" i="11"/>
  <c r="AX47" i="11"/>
  <c r="AX50" i="11"/>
  <c r="AX53" i="11"/>
  <c r="AX55" i="11"/>
  <c r="AY8" i="11"/>
  <c r="AY26" i="11"/>
  <c r="AY32" i="11"/>
  <c r="AY38" i="11"/>
  <c r="AY54" i="11"/>
  <c r="AX9" i="11"/>
  <c r="AX12" i="11"/>
  <c r="AX15" i="11"/>
  <c r="AX18" i="11"/>
  <c r="AX21" i="11"/>
  <c r="AX24" i="11"/>
  <c r="AX27" i="11"/>
  <c r="AX30" i="11"/>
  <c r="AX33" i="11"/>
  <c r="AX36" i="11"/>
  <c r="AX39" i="11"/>
  <c r="AX42" i="11"/>
  <c r="AX45" i="11"/>
  <c r="AX48" i="11"/>
  <c r="AX51" i="11"/>
  <c r="AX56" i="11"/>
  <c r="AX57" i="11" l="1"/>
  <c r="AW118" i="10"/>
  <c r="AU118" i="10"/>
  <c r="AL118" i="10"/>
  <c r="AI118" i="10"/>
  <c r="AH118" i="10"/>
  <c r="AE118" i="10"/>
  <c r="AD118" i="10"/>
  <c r="AC118" i="10"/>
  <c r="L118" i="10"/>
  <c r="E118" i="10"/>
  <c r="AQ117" i="10"/>
  <c r="AY117" i="10" s="1"/>
  <c r="AP117" i="10"/>
  <c r="AG117" i="10"/>
  <c r="AB117" i="10"/>
  <c r="AQ116" i="10"/>
  <c r="AY116" i="10" s="1"/>
  <c r="AP116" i="10"/>
  <c r="AG116" i="10"/>
  <c r="AB116" i="10"/>
  <c r="AQ115" i="10"/>
  <c r="AY115" i="10" s="1"/>
  <c r="AP115" i="10"/>
  <c r="AG115" i="10"/>
  <c r="AB115" i="10"/>
  <c r="AQ114" i="10"/>
  <c r="AY114" i="10" s="1"/>
  <c r="AP114" i="10"/>
  <c r="AG114" i="10"/>
  <c r="AB114" i="10"/>
  <c r="AQ113" i="10"/>
  <c r="AY113" i="10" s="1"/>
  <c r="AP113" i="10"/>
  <c r="AG113" i="10"/>
  <c r="AB113" i="10"/>
  <c r="AQ112" i="10"/>
  <c r="AY112" i="10" s="1"/>
  <c r="AP112" i="10"/>
  <c r="AG112" i="10"/>
  <c r="AB112" i="10"/>
  <c r="AQ111" i="10"/>
  <c r="AY111" i="10" s="1"/>
  <c r="AP111" i="10"/>
  <c r="AG111" i="10"/>
  <c r="AB111" i="10"/>
  <c r="AQ110" i="10"/>
  <c r="AY110" i="10" s="1"/>
  <c r="AP110" i="10"/>
  <c r="AG110" i="10"/>
  <c r="AB110" i="10"/>
  <c r="AQ109" i="10"/>
  <c r="AY109" i="10" s="1"/>
  <c r="AP109" i="10"/>
  <c r="AG109" i="10"/>
  <c r="AB109" i="10"/>
  <c r="AQ108" i="10"/>
  <c r="AX108" i="10" s="1"/>
  <c r="AP108" i="10"/>
  <c r="AG108" i="10"/>
  <c r="AB108" i="10"/>
  <c r="AQ107" i="10"/>
  <c r="AY107" i="10" s="1"/>
  <c r="AP107" i="10"/>
  <c r="AG107" i="10"/>
  <c r="AB107" i="10"/>
  <c r="AQ106" i="10"/>
  <c r="AY106" i="10" s="1"/>
  <c r="AP106" i="10"/>
  <c r="AG106" i="10"/>
  <c r="AB106" i="10"/>
  <c r="AQ105" i="10"/>
  <c r="AY105" i="10" s="1"/>
  <c r="AP105" i="10"/>
  <c r="AG105" i="10"/>
  <c r="AB105" i="10"/>
  <c r="AQ104" i="10"/>
  <c r="AY104" i="10" s="1"/>
  <c r="AP104" i="10"/>
  <c r="AG104" i="10"/>
  <c r="AB104" i="10"/>
  <c r="AQ103" i="10"/>
  <c r="AY103" i="10" s="1"/>
  <c r="AP103" i="10"/>
  <c r="AG103" i="10"/>
  <c r="AB103" i="10"/>
  <c r="AQ102" i="10"/>
  <c r="AY102" i="10" s="1"/>
  <c r="AP102" i="10"/>
  <c r="AG102" i="10"/>
  <c r="AB102" i="10"/>
  <c r="AQ101" i="10"/>
  <c r="AY101" i="10" s="1"/>
  <c r="AP101" i="10"/>
  <c r="AG101" i="10"/>
  <c r="AB101" i="10"/>
  <c r="AQ100" i="10"/>
  <c r="AY100" i="10" s="1"/>
  <c r="AP100" i="10"/>
  <c r="AG100" i="10"/>
  <c r="AB100" i="10"/>
  <c r="AQ99" i="10"/>
  <c r="AY99" i="10" s="1"/>
  <c r="AP99" i="10"/>
  <c r="AG99" i="10"/>
  <c r="AB99" i="10"/>
  <c r="AQ98" i="10"/>
  <c r="AY98" i="10" s="1"/>
  <c r="AP98" i="10"/>
  <c r="AG98" i="10"/>
  <c r="AB98" i="10"/>
  <c r="AQ97" i="10"/>
  <c r="AY97" i="10" s="1"/>
  <c r="AP97" i="10"/>
  <c r="AG97" i="10"/>
  <c r="AB97" i="10"/>
  <c r="AQ96" i="10"/>
  <c r="AY96" i="10" s="1"/>
  <c r="AP96" i="10"/>
  <c r="AG96" i="10"/>
  <c r="AB96" i="10"/>
  <c r="AQ95" i="10"/>
  <c r="AY95" i="10" s="1"/>
  <c r="AP95" i="10"/>
  <c r="AG95" i="10"/>
  <c r="AB95" i="10"/>
  <c r="AQ94" i="10"/>
  <c r="AY94" i="10" s="1"/>
  <c r="AP94" i="10"/>
  <c r="AG94" i="10"/>
  <c r="AB94" i="10"/>
  <c r="AQ93" i="10"/>
  <c r="AX93" i="10" s="1"/>
  <c r="AP93" i="10"/>
  <c r="AG93" i="10"/>
  <c r="AB93" i="10"/>
  <c r="AQ92" i="10"/>
  <c r="AY92" i="10" s="1"/>
  <c r="AP92" i="10"/>
  <c r="AG92" i="10"/>
  <c r="AB92" i="10"/>
  <c r="AQ91" i="10"/>
  <c r="AY91" i="10" s="1"/>
  <c r="AP91" i="10"/>
  <c r="AG91" i="10"/>
  <c r="AB91" i="10"/>
  <c r="AQ90" i="10"/>
  <c r="AY90" i="10" s="1"/>
  <c r="AP90" i="10"/>
  <c r="AG90" i="10"/>
  <c r="AB90" i="10"/>
  <c r="AQ89" i="10"/>
  <c r="AY89" i="10" s="1"/>
  <c r="AP89" i="10"/>
  <c r="AG89" i="10"/>
  <c r="AB89" i="10"/>
  <c r="AQ88" i="10"/>
  <c r="AY88" i="10" s="1"/>
  <c r="AP88" i="10"/>
  <c r="AG88" i="10"/>
  <c r="AB88" i="10"/>
  <c r="AQ87" i="10"/>
  <c r="AY87" i="10" s="1"/>
  <c r="AP87" i="10"/>
  <c r="AG87" i="10"/>
  <c r="AB87" i="10"/>
  <c r="AQ86" i="10"/>
  <c r="AY86" i="10" s="1"/>
  <c r="AP86" i="10"/>
  <c r="AG86" i="10"/>
  <c r="AB86" i="10"/>
  <c r="AQ85" i="10"/>
  <c r="AY85" i="10" s="1"/>
  <c r="AP85" i="10"/>
  <c r="AG85" i="10"/>
  <c r="AB85" i="10"/>
  <c r="AQ84" i="10"/>
  <c r="AX84" i="10" s="1"/>
  <c r="AP84" i="10"/>
  <c r="AG84" i="10"/>
  <c r="AB84" i="10"/>
  <c r="AQ83" i="10"/>
  <c r="AY83" i="10" s="1"/>
  <c r="AP83" i="10"/>
  <c r="AG83" i="10"/>
  <c r="AB83" i="10"/>
  <c r="AQ82" i="10"/>
  <c r="AY82" i="10" s="1"/>
  <c r="AP82" i="10"/>
  <c r="AG82" i="10"/>
  <c r="AB82" i="10"/>
  <c r="AQ81" i="10"/>
  <c r="AY81" i="10" s="1"/>
  <c r="AP81" i="10"/>
  <c r="AG81" i="10"/>
  <c r="AB81" i="10"/>
  <c r="AQ80" i="10"/>
  <c r="AY80" i="10" s="1"/>
  <c r="AP80" i="10"/>
  <c r="AG80" i="10"/>
  <c r="AB80" i="10"/>
  <c r="AQ79" i="10"/>
  <c r="AY79" i="10" s="1"/>
  <c r="AP79" i="10"/>
  <c r="AG79" i="10"/>
  <c r="AB79" i="10"/>
  <c r="AQ78" i="10"/>
  <c r="AX78" i="10" s="1"/>
  <c r="AP78" i="10"/>
  <c r="AG78" i="10"/>
  <c r="AB78" i="10"/>
  <c r="AQ77" i="10"/>
  <c r="AY77" i="10" s="1"/>
  <c r="AP77" i="10"/>
  <c r="AG77" i="10"/>
  <c r="AB77" i="10"/>
  <c r="AQ76" i="10"/>
  <c r="AY76" i="10" s="1"/>
  <c r="AP76" i="10"/>
  <c r="AG76" i="10"/>
  <c r="AB76" i="10"/>
  <c r="AQ75" i="10"/>
  <c r="AY75" i="10" s="1"/>
  <c r="AP75" i="10"/>
  <c r="AG75" i="10"/>
  <c r="AB75" i="10"/>
  <c r="AQ74" i="10"/>
  <c r="AY74" i="10" s="1"/>
  <c r="AP74" i="10"/>
  <c r="AG74" i="10"/>
  <c r="AB74" i="10"/>
  <c r="AQ73" i="10"/>
  <c r="AY73" i="10" s="1"/>
  <c r="AP73" i="10"/>
  <c r="AG73" i="10"/>
  <c r="AB73" i="10"/>
  <c r="AQ72" i="10"/>
  <c r="AY72" i="10" s="1"/>
  <c r="AP72" i="10"/>
  <c r="AG72" i="10"/>
  <c r="AB72" i="10"/>
  <c r="AQ71" i="10"/>
  <c r="AY71" i="10" s="1"/>
  <c r="AP71" i="10"/>
  <c r="AG71" i="10"/>
  <c r="AB71" i="10"/>
  <c r="AQ70" i="10"/>
  <c r="AY70" i="10" s="1"/>
  <c r="AP70" i="10"/>
  <c r="AG70" i="10"/>
  <c r="AB70" i="10"/>
  <c r="AQ69" i="10"/>
  <c r="AY69" i="10" s="1"/>
  <c r="AP69" i="10"/>
  <c r="AG69" i="10"/>
  <c r="AB69" i="10"/>
  <c r="AQ68" i="10"/>
  <c r="AY68" i="10" s="1"/>
  <c r="AP68" i="10"/>
  <c r="AG68" i="10"/>
  <c r="AB68" i="10"/>
  <c r="AQ67" i="10"/>
  <c r="AY67" i="10" s="1"/>
  <c r="AP67" i="10"/>
  <c r="AG67" i="10"/>
  <c r="AB67" i="10"/>
  <c r="AQ66" i="10"/>
  <c r="AY66" i="10" s="1"/>
  <c r="AP66" i="10"/>
  <c r="AG66" i="10"/>
  <c r="AB66" i="10"/>
  <c r="AQ65" i="10"/>
  <c r="AY65" i="10" s="1"/>
  <c r="AP65" i="10"/>
  <c r="AG65" i="10"/>
  <c r="AB65" i="10"/>
  <c r="AQ64" i="10"/>
  <c r="AY64" i="10" s="1"/>
  <c r="AP64" i="10"/>
  <c r="AG64" i="10"/>
  <c r="AB64" i="10"/>
  <c r="AQ63" i="10"/>
  <c r="AY63" i="10" s="1"/>
  <c r="AP63" i="10"/>
  <c r="AG63" i="10"/>
  <c r="AB63" i="10"/>
  <c r="AQ62" i="10"/>
  <c r="AY62" i="10" s="1"/>
  <c r="AP62" i="10"/>
  <c r="AG62" i="10"/>
  <c r="AB62" i="10"/>
  <c r="AQ61" i="10"/>
  <c r="AY61" i="10" s="1"/>
  <c r="AP61" i="10"/>
  <c r="AG61" i="10"/>
  <c r="AB61" i="10"/>
  <c r="AQ60" i="10"/>
  <c r="AY60" i="10" s="1"/>
  <c r="AP60" i="10"/>
  <c r="AG60" i="10"/>
  <c r="AB60" i="10"/>
  <c r="AQ59" i="10"/>
  <c r="AY59" i="10" s="1"/>
  <c r="AP59" i="10"/>
  <c r="AG59" i="10"/>
  <c r="AB59" i="10"/>
  <c r="AQ58" i="10"/>
  <c r="AY58" i="10" s="1"/>
  <c r="AP58" i="10"/>
  <c r="AG58" i="10"/>
  <c r="AB58" i="10"/>
  <c r="AQ57" i="10"/>
  <c r="AY57" i="10" s="1"/>
  <c r="AP57" i="10"/>
  <c r="AG57" i="10"/>
  <c r="AB57" i="10"/>
  <c r="AQ56" i="10"/>
  <c r="AY56" i="10" s="1"/>
  <c r="AP56" i="10"/>
  <c r="AG56" i="10"/>
  <c r="AB56" i="10"/>
  <c r="AQ55" i="10"/>
  <c r="AY55" i="10" s="1"/>
  <c r="AP55" i="10"/>
  <c r="AG55" i="10"/>
  <c r="AB55" i="10"/>
  <c r="AQ54" i="10"/>
  <c r="AX54" i="10" s="1"/>
  <c r="AP54" i="10"/>
  <c r="AG54" i="10"/>
  <c r="AB54" i="10"/>
  <c r="AQ53" i="10"/>
  <c r="AY53" i="10" s="1"/>
  <c r="AP53" i="10"/>
  <c r="AG53" i="10"/>
  <c r="AB53" i="10"/>
  <c r="AQ52" i="10"/>
  <c r="AY52" i="10" s="1"/>
  <c r="AP52" i="10"/>
  <c r="AG52" i="10"/>
  <c r="AB52" i="10"/>
  <c r="AQ51" i="10"/>
  <c r="AX51" i="10" s="1"/>
  <c r="AP51" i="10"/>
  <c r="AG51" i="10"/>
  <c r="AB51" i="10"/>
  <c r="AQ50" i="10"/>
  <c r="AP50" i="10"/>
  <c r="AG50" i="10"/>
  <c r="AB50" i="10"/>
  <c r="AQ49" i="10"/>
  <c r="AX49" i="10" s="1"/>
  <c r="AP49" i="10"/>
  <c r="AG49" i="10"/>
  <c r="AB49" i="10"/>
  <c r="AQ48" i="10"/>
  <c r="AX48" i="10" s="1"/>
  <c r="AP48" i="10"/>
  <c r="AG48" i="10"/>
  <c r="AB48" i="10"/>
  <c r="AQ47" i="10"/>
  <c r="AP47" i="10"/>
  <c r="AG47" i="10"/>
  <c r="AB47" i="10"/>
  <c r="AQ46" i="10"/>
  <c r="AY46" i="10" s="1"/>
  <c r="AP46" i="10"/>
  <c r="AG46" i="10"/>
  <c r="AB46" i="10"/>
  <c r="AQ45" i="10"/>
  <c r="AY45" i="10" s="1"/>
  <c r="AP45" i="10"/>
  <c r="AG45" i="10"/>
  <c r="AB45" i="10"/>
  <c r="AQ44" i="10"/>
  <c r="AP44" i="10"/>
  <c r="AG44" i="10"/>
  <c r="AB44" i="10"/>
  <c r="AQ43" i="10"/>
  <c r="AX43" i="10" s="1"/>
  <c r="AP43" i="10"/>
  <c r="AG43" i="10"/>
  <c r="AB43" i="10"/>
  <c r="AQ42" i="10"/>
  <c r="AX42" i="10" s="1"/>
  <c r="AP42" i="10"/>
  <c r="AG42" i="10"/>
  <c r="AB42" i="10"/>
  <c r="AQ41" i="10"/>
  <c r="AP41" i="10"/>
  <c r="AG41" i="10"/>
  <c r="AB41" i="10"/>
  <c r="AQ40" i="10"/>
  <c r="AX40" i="10" s="1"/>
  <c r="AP40" i="10"/>
  <c r="AG40" i="10"/>
  <c r="AB40" i="10"/>
  <c r="AQ39" i="10"/>
  <c r="AY39" i="10" s="1"/>
  <c r="AP39" i="10"/>
  <c r="AG39" i="10"/>
  <c r="AB39" i="10"/>
  <c r="AQ38" i="10"/>
  <c r="AP38" i="10"/>
  <c r="AG38" i="10"/>
  <c r="AB38" i="10"/>
  <c r="AQ37" i="10"/>
  <c r="AX37" i="10" s="1"/>
  <c r="AP37" i="10"/>
  <c r="AG37" i="10"/>
  <c r="AB37" i="10"/>
  <c r="AQ36" i="10"/>
  <c r="AX36" i="10" s="1"/>
  <c r="AP36" i="10"/>
  <c r="AG36" i="10"/>
  <c r="AB36" i="10"/>
  <c r="AQ35" i="10"/>
  <c r="AP35" i="10"/>
  <c r="AG35" i="10"/>
  <c r="AB35" i="10"/>
  <c r="AQ34" i="10"/>
  <c r="AX34" i="10" s="1"/>
  <c r="AP34" i="10"/>
  <c r="AG34" i="10"/>
  <c r="AB34" i="10"/>
  <c r="AQ33" i="10"/>
  <c r="AY33" i="10" s="1"/>
  <c r="AP33" i="10"/>
  <c r="AG33" i="10"/>
  <c r="AB33" i="10"/>
  <c r="AQ32" i="10"/>
  <c r="AP32" i="10"/>
  <c r="AG32" i="10"/>
  <c r="AB32" i="10"/>
  <c r="AQ31" i="10"/>
  <c r="AX31" i="10" s="1"/>
  <c r="AP31" i="10"/>
  <c r="AG31" i="10"/>
  <c r="AB31" i="10"/>
  <c r="AQ30" i="10"/>
  <c r="AY30" i="10" s="1"/>
  <c r="AP30" i="10"/>
  <c r="AG30" i="10"/>
  <c r="AB30" i="10"/>
  <c r="AQ29" i="10"/>
  <c r="AP29" i="10"/>
  <c r="AG29" i="10"/>
  <c r="AB29" i="10"/>
  <c r="AQ28" i="10"/>
  <c r="AY28" i="10" s="1"/>
  <c r="AP28" i="10"/>
  <c r="AG28" i="10"/>
  <c r="AB28" i="10"/>
  <c r="AQ27" i="10"/>
  <c r="AY27" i="10" s="1"/>
  <c r="AP27" i="10"/>
  <c r="AG27" i="10"/>
  <c r="AB27" i="10"/>
  <c r="AQ26" i="10"/>
  <c r="AP26" i="10"/>
  <c r="AG26" i="10"/>
  <c r="AB26" i="10"/>
  <c r="AQ25" i="10"/>
  <c r="AY25" i="10" s="1"/>
  <c r="AP25" i="10"/>
  <c r="AG25" i="10"/>
  <c r="AB25" i="10"/>
  <c r="AQ24" i="10"/>
  <c r="AX24" i="10" s="1"/>
  <c r="AP24" i="10"/>
  <c r="AG24" i="10"/>
  <c r="AB24" i="10"/>
  <c r="AQ23" i="10"/>
  <c r="AP23" i="10"/>
  <c r="AG23" i="10"/>
  <c r="AB23" i="10"/>
  <c r="AQ22" i="10"/>
  <c r="AX22" i="10" s="1"/>
  <c r="AP22" i="10"/>
  <c r="AG22" i="10"/>
  <c r="AB22" i="10"/>
  <c r="AQ21" i="10"/>
  <c r="AY21" i="10" s="1"/>
  <c r="AP21" i="10"/>
  <c r="AG21" i="10"/>
  <c r="AB21" i="10"/>
  <c r="AQ20" i="10"/>
  <c r="AP20" i="10"/>
  <c r="AG20" i="10"/>
  <c r="AB20" i="10"/>
  <c r="AQ19" i="10"/>
  <c r="AY19" i="10" s="1"/>
  <c r="AP19" i="10"/>
  <c r="AG19" i="10"/>
  <c r="AB19" i="10"/>
  <c r="AQ18" i="10"/>
  <c r="AY18" i="10" s="1"/>
  <c r="AP18" i="10"/>
  <c r="AG18" i="10"/>
  <c r="AB18" i="10"/>
  <c r="AQ17" i="10"/>
  <c r="AP17" i="10"/>
  <c r="AG17" i="10"/>
  <c r="AB17" i="10"/>
  <c r="AQ16" i="10"/>
  <c r="AY16" i="10" s="1"/>
  <c r="AP16" i="10"/>
  <c r="AG16" i="10"/>
  <c r="AB16" i="10"/>
  <c r="AQ15" i="10"/>
  <c r="AX15" i="10" s="1"/>
  <c r="AP15" i="10"/>
  <c r="AG15" i="10"/>
  <c r="AB15" i="10"/>
  <c r="AQ14" i="10"/>
  <c r="AP14" i="10"/>
  <c r="AG14" i="10"/>
  <c r="AB14" i="10"/>
  <c r="AQ13" i="10"/>
  <c r="AY13" i="10" s="1"/>
  <c r="AP13" i="10"/>
  <c r="AG13" i="10"/>
  <c r="AB13" i="10"/>
  <c r="AQ12" i="10"/>
  <c r="AY12" i="10" s="1"/>
  <c r="AP12" i="10"/>
  <c r="AG12" i="10"/>
  <c r="AB12" i="10"/>
  <c r="AQ11" i="10"/>
  <c r="AP11" i="10"/>
  <c r="AG11" i="10"/>
  <c r="AB11" i="10"/>
  <c r="AQ10" i="10"/>
  <c r="AY10" i="10" s="1"/>
  <c r="AP10" i="10"/>
  <c r="AG10" i="10"/>
  <c r="AB10" i="10"/>
  <c r="AQ9" i="10"/>
  <c r="AY9" i="10" s="1"/>
  <c r="AP9" i="10"/>
  <c r="AG9" i="10"/>
  <c r="AB9" i="10"/>
  <c r="AQ8" i="10"/>
  <c r="AP8" i="10"/>
  <c r="AG8" i="10"/>
  <c r="AB8" i="10"/>
  <c r="K5" i="10"/>
  <c r="F1" i="10" a="1"/>
  <c r="F1" i="10" s="1"/>
  <c r="AY93" i="10" l="1"/>
  <c r="AY54" i="10"/>
  <c r="AY42" i="10"/>
  <c r="AY108" i="10"/>
  <c r="AY51" i="10"/>
  <c r="AY78" i="10"/>
  <c r="AX81" i="10"/>
  <c r="AX9" i="10"/>
  <c r="AX27" i="10"/>
  <c r="AX12" i="10"/>
  <c r="AX19" i="10"/>
  <c r="AX30" i="10"/>
  <c r="AY37" i="10"/>
  <c r="AX39" i="10"/>
  <c r="AX66" i="10"/>
  <c r="AX103" i="10"/>
  <c r="AX105" i="10"/>
  <c r="AY49" i="10"/>
  <c r="AX21" i="10"/>
  <c r="AX57" i="10"/>
  <c r="AX67" i="10"/>
  <c r="AX69" i="10"/>
  <c r="AX96" i="10"/>
  <c r="AX111" i="10"/>
  <c r="AX13" i="10"/>
  <c r="AY31" i="10"/>
  <c r="AX33" i="10"/>
  <c r="AY43" i="10"/>
  <c r="AX45" i="10"/>
  <c r="AX72" i="10"/>
  <c r="AY84" i="10"/>
  <c r="AX99" i="10"/>
  <c r="AY24" i="10"/>
  <c r="AX58" i="10"/>
  <c r="AX60" i="10"/>
  <c r="AX75" i="10"/>
  <c r="AX85" i="10"/>
  <c r="AX87" i="10"/>
  <c r="AX102" i="10"/>
  <c r="AX112" i="10"/>
  <c r="AX114" i="10"/>
  <c r="AY15" i="10"/>
  <c r="AX18" i="10"/>
  <c r="AX25" i="10"/>
  <c r="AY36" i="10"/>
  <c r="AY48" i="10"/>
  <c r="AX63" i="10"/>
  <c r="AX90" i="10"/>
  <c r="AX117" i="10"/>
  <c r="AX94" i="10"/>
  <c r="AX76" i="10"/>
  <c r="AY11" i="10"/>
  <c r="AX11" i="10"/>
  <c r="AX16" i="10"/>
  <c r="AY23" i="10"/>
  <c r="AX23" i="10"/>
  <c r="AY29" i="10"/>
  <c r="AX29" i="10"/>
  <c r="AY35" i="10"/>
  <c r="AX35" i="10"/>
  <c r="AY41" i="10"/>
  <c r="AX41" i="10"/>
  <c r="AY47" i="10"/>
  <c r="AX47" i="10"/>
  <c r="AX52" i="10"/>
  <c r="AX61" i="10"/>
  <c r="AX70" i="10"/>
  <c r="AX79" i="10"/>
  <c r="AX88" i="10"/>
  <c r="AX97" i="10"/>
  <c r="AG118" i="10"/>
  <c r="AY22" i="10"/>
  <c r="AY34" i="10"/>
  <c r="AY40" i="10"/>
  <c r="AX55" i="10"/>
  <c r="AX64" i="10"/>
  <c r="AX73" i="10"/>
  <c r="AX82" i="10"/>
  <c r="AX91" i="10"/>
  <c r="AX100" i="10"/>
  <c r="AX109" i="10"/>
  <c r="AX10" i="10"/>
  <c r="AY17" i="10"/>
  <c r="AX17" i="10"/>
  <c r="AX28" i="10"/>
  <c r="AX46" i="10"/>
  <c r="AX106" i="10"/>
  <c r="AX115" i="10"/>
  <c r="AQ118" i="10"/>
  <c r="AS118" i="10" s="1"/>
  <c r="AY8" i="10"/>
  <c r="AX8" i="10"/>
  <c r="AY14" i="10"/>
  <c r="AX14" i="10"/>
  <c r="AY20" i="10"/>
  <c r="AX20" i="10"/>
  <c r="AY26" i="10"/>
  <c r="AX26" i="10"/>
  <c r="AY32" i="10"/>
  <c r="AX32" i="10"/>
  <c r="AY38" i="10"/>
  <c r="AX38" i="10"/>
  <c r="AY44" i="10"/>
  <c r="AX44" i="10"/>
  <c r="AY50" i="10"/>
  <c r="AX50" i="10"/>
  <c r="AX53" i="10"/>
  <c r="AX56" i="10"/>
  <c r="AX59" i="10"/>
  <c r="AX62" i="10"/>
  <c r="AX65" i="10"/>
  <c r="AX68" i="10"/>
  <c r="AX71" i="10"/>
  <c r="AX74" i="10"/>
  <c r="AX77" i="10"/>
  <c r="AX80" i="10"/>
  <c r="AX83" i="10"/>
  <c r="AX86" i="10"/>
  <c r="AX89" i="10"/>
  <c r="AX92" i="10"/>
  <c r="AX95" i="10"/>
  <c r="AX98" i="10"/>
  <c r="AX101" i="10"/>
  <c r="AX104" i="10"/>
  <c r="AX107" i="10"/>
  <c r="AX110" i="10"/>
  <c r="AX113" i="10"/>
  <c r="AX116" i="10"/>
  <c r="AX118" i="10" l="1"/>
  <c r="K5" i="9" l="1"/>
  <c r="AB8" i="9"/>
  <c r="AG8" i="9"/>
  <c r="AP8" i="9"/>
  <c r="AQ8" i="9"/>
  <c r="AY8" i="9" s="1"/>
  <c r="AB9" i="9"/>
  <c r="AG9" i="9"/>
  <c r="AP9" i="9"/>
  <c r="AQ9" i="9"/>
  <c r="AX9" i="9" s="1"/>
  <c r="AB10" i="9"/>
  <c r="AG10" i="9"/>
  <c r="AP10" i="9"/>
  <c r="AQ10" i="9"/>
  <c r="AX10" i="9" s="1"/>
  <c r="AB11" i="9"/>
  <c r="AG11" i="9"/>
  <c r="AP11" i="9"/>
  <c r="AQ11" i="9"/>
  <c r="AY11" i="9" s="1"/>
  <c r="AB12" i="9"/>
  <c r="AG12" i="9"/>
  <c r="AP12" i="9"/>
  <c r="AQ12" i="9"/>
  <c r="AX12" i="9" s="1"/>
  <c r="AB13" i="9"/>
  <c r="AG13" i="9"/>
  <c r="AP13" i="9"/>
  <c r="AQ13" i="9"/>
  <c r="AX13" i="9" s="1"/>
  <c r="AB14" i="9"/>
  <c r="AG14" i="9"/>
  <c r="AP14" i="9"/>
  <c r="AQ14" i="9"/>
  <c r="AY14" i="9" s="1"/>
  <c r="AB15" i="9"/>
  <c r="AG15" i="9"/>
  <c r="AP15" i="9"/>
  <c r="AQ15" i="9"/>
  <c r="AX15" i="9" s="1"/>
  <c r="AB16" i="9"/>
  <c r="AG16" i="9"/>
  <c r="AP16" i="9"/>
  <c r="AQ16" i="9"/>
  <c r="AX16" i="9" s="1"/>
  <c r="AB17" i="9"/>
  <c r="AG17" i="9"/>
  <c r="AP17" i="9"/>
  <c r="AQ17" i="9"/>
  <c r="AY17" i="9" s="1"/>
  <c r="AB18" i="9"/>
  <c r="AG18" i="9"/>
  <c r="AP18" i="9"/>
  <c r="AQ18" i="9"/>
  <c r="AY18" i="9" s="1"/>
  <c r="AX18" i="9"/>
  <c r="AB19" i="9"/>
  <c r="AG19" i="9"/>
  <c r="AP19" i="9"/>
  <c r="AQ19" i="9"/>
  <c r="AY19" i="9" s="1"/>
  <c r="AB20" i="9"/>
  <c r="AG20" i="9"/>
  <c r="AP20" i="9"/>
  <c r="AQ20" i="9"/>
  <c r="AY20" i="9" s="1"/>
  <c r="AB21" i="9"/>
  <c r="AG21" i="9"/>
  <c r="AP21" i="9"/>
  <c r="AQ21" i="9"/>
  <c r="AX21" i="9" s="1"/>
  <c r="AB22" i="9"/>
  <c r="AG22" i="9"/>
  <c r="AP22" i="9"/>
  <c r="AQ22" i="9"/>
  <c r="AX22" i="9" s="1"/>
  <c r="AB23" i="9"/>
  <c r="AG23" i="9"/>
  <c r="AP23" i="9"/>
  <c r="AQ23" i="9"/>
  <c r="AY23" i="9" s="1"/>
  <c r="AB24" i="9"/>
  <c r="AG24" i="9"/>
  <c r="AP24" i="9"/>
  <c r="AQ24" i="9"/>
  <c r="AX24" i="9" s="1"/>
  <c r="AB25" i="9"/>
  <c r="AG25" i="9"/>
  <c r="AP25" i="9"/>
  <c r="AQ25" i="9"/>
  <c r="AY25" i="9" s="1"/>
  <c r="AB26" i="9"/>
  <c r="AG26" i="9"/>
  <c r="AP26" i="9"/>
  <c r="AQ26" i="9"/>
  <c r="AY26" i="9" s="1"/>
  <c r="AB27" i="9"/>
  <c r="AG27" i="9"/>
  <c r="AP27" i="9"/>
  <c r="AQ27" i="9"/>
  <c r="AX27" i="9" s="1"/>
  <c r="AB28" i="9"/>
  <c r="AG28" i="9"/>
  <c r="AP28" i="9"/>
  <c r="AQ28" i="9"/>
  <c r="AX28" i="9" s="1"/>
  <c r="AB29" i="9"/>
  <c r="AG29" i="9"/>
  <c r="AP29" i="9"/>
  <c r="AQ29" i="9"/>
  <c r="AY29" i="9" s="1"/>
  <c r="AB30" i="9"/>
  <c r="AG30" i="9"/>
  <c r="AP30" i="9"/>
  <c r="AQ30" i="9"/>
  <c r="AX30" i="9" s="1"/>
  <c r="AB31" i="9"/>
  <c r="AG31" i="9"/>
  <c r="AP31" i="9"/>
  <c r="AQ31" i="9"/>
  <c r="AX31" i="9" s="1"/>
  <c r="AB32" i="9"/>
  <c r="AG32" i="9"/>
  <c r="AP32" i="9"/>
  <c r="AQ32" i="9"/>
  <c r="AY32" i="9" s="1"/>
  <c r="AB33" i="9"/>
  <c r="AG33" i="9"/>
  <c r="AP33" i="9"/>
  <c r="AQ33" i="9"/>
  <c r="AX33" i="9" s="1"/>
  <c r="AB34" i="9"/>
  <c r="AG34" i="9"/>
  <c r="AP34" i="9"/>
  <c r="AQ34" i="9"/>
  <c r="AX34" i="9" s="1"/>
  <c r="AB35" i="9"/>
  <c r="AG35" i="9"/>
  <c r="AP35" i="9"/>
  <c r="AQ35" i="9"/>
  <c r="AY35" i="9" s="1"/>
  <c r="AB36" i="9"/>
  <c r="AG36" i="9"/>
  <c r="AP36" i="9"/>
  <c r="AQ36" i="9"/>
  <c r="AX36" i="9" s="1"/>
  <c r="AB37" i="9"/>
  <c r="AG37" i="9"/>
  <c r="AP37" i="9"/>
  <c r="AQ37" i="9"/>
  <c r="AX37" i="9" s="1"/>
  <c r="AB38" i="9"/>
  <c r="AG38" i="9"/>
  <c r="AP38" i="9"/>
  <c r="AQ38" i="9"/>
  <c r="AY38" i="9" s="1"/>
  <c r="AB39" i="9"/>
  <c r="AG39" i="9"/>
  <c r="AP39" i="9"/>
  <c r="AQ39" i="9"/>
  <c r="AX39" i="9" s="1"/>
  <c r="AB40" i="9"/>
  <c r="AG40" i="9"/>
  <c r="AP40" i="9"/>
  <c r="AQ40" i="9"/>
  <c r="AX40" i="9" s="1"/>
  <c r="AB41" i="9"/>
  <c r="AG41" i="9"/>
  <c r="AP41" i="9"/>
  <c r="AQ41" i="9"/>
  <c r="AY41" i="9" s="1"/>
  <c r="E42" i="9"/>
  <c r="L42" i="9"/>
  <c r="AC42" i="9"/>
  <c r="AD42" i="9"/>
  <c r="AE42" i="9"/>
  <c r="AH42" i="9"/>
  <c r="AI42" i="9"/>
  <c r="AL42" i="9"/>
  <c r="AU42" i="9"/>
  <c r="AW42" i="9"/>
  <c r="AY36" i="9" l="1"/>
  <c r="AX32" i="9"/>
  <c r="AY22" i="9"/>
  <c r="AX26" i="9"/>
  <c r="AY39" i="9"/>
  <c r="AX19" i="9"/>
  <c r="AX8" i="9"/>
  <c r="AY40" i="9"/>
  <c r="AY33" i="9"/>
  <c r="AX25" i="9"/>
  <c r="AY15" i="9"/>
  <c r="AX14" i="9"/>
  <c r="AY37" i="9"/>
  <c r="AY30" i="9"/>
  <c r="AY21" i="9"/>
  <c r="AY12" i="9"/>
  <c r="AY28" i="9"/>
  <c r="AY10" i="9"/>
  <c r="AX29" i="9"/>
  <c r="AX11" i="9"/>
  <c r="AG42" i="9"/>
  <c r="AX35" i="9"/>
  <c r="AY31" i="9"/>
  <c r="AY24" i="9"/>
  <c r="AX17" i="9"/>
  <c r="AY13" i="9"/>
  <c r="AX38" i="9"/>
  <c r="AY34" i="9"/>
  <c r="AY27" i="9"/>
  <c r="AX20" i="9"/>
  <c r="AY16" i="9"/>
  <c r="AY9" i="9"/>
  <c r="AX41" i="9"/>
  <c r="AX23" i="9"/>
  <c r="AQ42" i="9"/>
  <c r="AS42" i="9" s="1"/>
  <c r="K5" i="8"/>
  <c r="AB8" i="8"/>
  <c r="AG8" i="8"/>
  <c r="AP8" i="8"/>
  <c r="AQ8" i="8"/>
  <c r="AY8" i="8" s="1"/>
  <c r="AX8" i="8"/>
  <c r="AB9" i="8"/>
  <c r="AG9" i="8"/>
  <c r="AP9" i="8"/>
  <c r="AQ9" i="8"/>
  <c r="AY9" i="8" s="1"/>
  <c r="AB10" i="8"/>
  <c r="AG10" i="8"/>
  <c r="AP10" i="8"/>
  <c r="AQ10" i="8"/>
  <c r="AX10" i="8" s="1"/>
  <c r="AY10" i="8"/>
  <c r="E11" i="8"/>
  <c r="L11" i="8"/>
  <c r="AC11" i="8"/>
  <c r="AD11" i="8"/>
  <c r="AE11" i="8"/>
  <c r="AH11" i="8"/>
  <c r="AI11" i="8"/>
  <c r="AL11" i="8"/>
  <c r="AU11" i="8"/>
  <c r="AW11" i="8"/>
  <c r="AX9" i="8" l="1"/>
  <c r="AQ11" i="8"/>
  <c r="AS11" i="8" s="1"/>
  <c r="AX11" i="8"/>
  <c r="AG11" i="8"/>
  <c r="AX42" i="9"/>
  <c r="K5" i="7"/>
  <c r="AB8" i="7"/>
  <c r="AG8" i="7"/>
  <c r="AP8" i="7"/>
  <c r="AQ8" i="7"/>
  <c r="AY8" i="7" s="1"/>
  <c r="AB9" i="7"/>
  <c r="AG9" i="7"/>
  <c r="AP9" i="7"/>
  <c r="AQ9" i="7"/>
  <c r="AX9" i="7" s="1"/>
  <c r="AB10" i="7"/>
  <c r="AG10" i="7"/>
  <c r="AP10" i="7"/>
  <c r="AQ10" i="7"/>
  <c r="AX10" i="7" s="1"/>
  <c r="AB11" i="7"/>
  <c r="AG11" i="7"/>
  <c r="AP11" i="7"/>
  <c r="AQ11" i="7"/>
  <c r="AY11" i="7" s="1"/>
  <c r="AB12" i="7"/>
  <c r="AG12" i="7"/>
  <c r="AP12" i="7"/>
  <c r="AQ12" i="7"/>
  <c r="AY12" i="7" s="1"/>
  <c r="AB13" i="7"/>
  <c r="AG13" i="7"/>
  <c r="AP13" i="7"/>
  <c r="AQ13" i="7"/>
  <c r="AY13" i="7" s="1"/>
  <c r="AB14" i="7"/>
  <c r="AG14" i="7"/>
  <c r="AP14" i="7"/>
  <c r="AQ14" i="7"/>
  <c r="AY14" i="7" s="1"/>
  <c r="AB15" i="7"/>
  <c r="AG15" i="7"/>
  <c r="AP15" i="7"/>
  <c r="AQ15" i="7"/>
  <c r="AY15" i="7" s="1"/>
  <c r="AB16" i="7"/>
  <c r="AG16" i="7"/>
  <c r="AP16" i="7"/>
  <c r="AQ16" i="7"/>
  <c r="AY16" i="7" s="1"/>
  <c r="AB17" i="7"/>
  <c r="AG17" i="7"/>
  <c r="AP17" i="7"/>
  <c r="AQ17" i="7"/>
  <c r="AY17" i="7" s="1"/>
  <c r="AB18" i="7"/>
  <c r="AG18" i="7"/>
  <c r="AP18" i="7"/>
  <c r="AQ18" i="7"/>
  <c r="AX18" i="7" s="1"/>
  <c r="AB19" i="7"/>
  <c r="AG19" i="7"/>
  <c r="AP19" i="7"/>
  <c r="AQ19" i="7"/>
  <c r="AY19" i="7" s="1"/>
  <c r="AB20" i="7"/>
  <c r="AG20" i="7"/>
  <c r="AP20" i="7"/>
  <c r="AQ20" i="7"/>
  <c r="AY20" i="7" s="1"/>
  <c r="AB21" i="7"/>
  <c r="AG21" i="7"/>
  <c r="AP21" i="7"/>
  <c r="AQ21" i="7"/>
  <c r="AY21" i="7" s="1"/>
  <c r="AB22" i="7"/>
  <c r="AG22" i="7"/>
  <c r="AP22" i="7"/>
  <c r="AQ22" i="7"/>
  <c r="AY22" i="7" s="1"/>
  <c r="AB23" i="7"/>
  <c r="AG23" i="7"/>
  <c r="AP23" i="7"/>
  <c r="AQ23" i="7"/>
  <c r="AY23" i="7" s="1"/>
  <c r="AB24" i="7"/>
  <c r="AG24" i="7"/>
  <c r="AP24" i="7"/>
  <c r="AQ24" i="7"/>
  <c r="AY24" i="7" s="1"/>
  <c r="AB25" i="7"/>
  <c r="AG25" i="7"/>
  <c r="AP25" i="7"/>
  <c r="AQ25" i="7"/>
  <c r="AY25" i="7" s="1"/>
  <c r="AB26" i="7"/>
  <c r="AG26" i="7"/>
  <c r="AP26" i="7"/>
  <c r="AQ26" i="7"/>
  <c r="AY26" i="7" s="1"/>
  <c r="AB27" i="7"/>
  <c r="AG27" i="7"/>
  <c r="AP27" i="7"/>
  <c r="AQ27" i="7"/>
  <c r="AX27" i="7" s="1"/>
  <c r="AB28" i="7"/>
  <c r="AG28" i="7"/>
  <c r="AP28" i="7"/>
  <c r="AQ28" i="7"/>
  <c r="AY28" i="7" s="1"/>
  <c r="AB29" i="7"/>
  <c r="AG29" i="7"/>
  <c r="AP29" i="7"/>
  <c r="AQ29" i="7"/>
  <c r="AY29" i="7" s="1"/>
  <c r="AB30" i="7"/>
  <c r="AG30" i="7"/>
  <c r="AP30" i="7"/>
  <c r="AQ30" i="7"/>
  <c r="AY30" i="7" s="1"/>
  <c r="AB31" i="7"/>
  <c r="AG31" i="7"/>
  <c r="AP31" i="7"/>
  <c r="AQ31" i="7"/>
  <c r="AY31" i="7" s="1"/>
  <c r="AB32" i="7"/>
  <c r="AG32" i="7"/>
  <c r="AP32" i="7"/>
  <c r="AQ32" i="7"/>
  <c r="AY32" i="7" s="1"/>
  <c r="AB33" i="7"/>
  <c r="AG33" i="7"/>
  <c r="AP33" i="7"/>
  <c r="AQ33" i="7"/>
  <c r="AY33" i="7" s="1"/>
  <c r="AB34" i="7"/>
  <c r="AG34" i="7"/>
  <c r="AP34" i="7"/>
  <c r="AQ34" i="7"/>
  <c r="AY34" i="7" s="1"/>
  <c r="AB35" i="7"/>
  <c r="AG35" i="7"/>
  <c r="AP35" i="7"/>
  <c r="AQ35" i="7"/>
  <c r="AY35" i="7" s="1"/>
  <c r="AB36" i="7"/>
  <c r="AG36" i="7"/>
  <c r="AP36" i="7"/>
  <c r="AQ36" i="7"/>
  <c r="AX36" i="7" s="1"/>
  <c r="AB37" i="7"/>
  <c r="AG37" i="7"/>
  <c r="AP37" i="7"/>
  <c r="AQ37" i="7"/>
  <c r="AY37" i="7" s="1"/>
  <c r="AB38" i="7"/>
  <c r="AG38" i="7"/>
  <c r="AP38" i="7"/>
  <c r="AQ38" i="7"/>
  <c r="AY38" i="7" s="1"/>
  <c r="AB39" i="7"/>
  <c r="AG39" i="7"/>
  <c r="AP39" i="7"/>
  <c r="AQ39" i="7"/>
  <c r="AY39" i="7" s="1"/>
  <c r="AB40" i="7"/>
  <c r="AG40" i="7"/>
  <c r="AP40" i="7"/>
  <c r="AQ40" i="7"/>
  <c r="AY40" i="7" s="1"/>
  <c r="AB41" i="7"/>
  <c r="AG41" i="7"/>
  <c r="AP41" i="7"/>
  <c r="AQ41" i="7"/>
  <c r="AY41" i="7" s="1"/>
  <c r="AB42" i="7"/>
  <c r="AG42" i="7"/>
  <c r="AP42" i="7"/>
  <c r="AQ42" i="7"/>
  <c r="AY42" i="7" s="1"/>
  <c r="AB43" i="7"/>
  <c r="AG43" i="7"/>
  <c r="AP43" i="7"/>
  <c r="AQ43" i="7"/>
  <c r="AY43" i="7" s="1"/>
  <c r="AB44" i="7"/>
  <c r="AG44" i="7"/>
  <c r="AP44" i="7"/>
  <c r="AQ44" i="7"/>
  <c r="AY44" i="7" s="1"/>
  <c r="AB45" i="7"/>
  <c r="AG45" i="7"/>
  <c r="AP45" i="7"/>
  <c r="AQ45" i="7"/>
  <c r="AX45" i="7" s="1"/>
  <c r="AB46" i="7"/>
  <c r="AG46" i="7"/>
  <c r="AP46" i="7"/>
  <c r="AQ46" i="7"/>
  <c r="AY46" i="7" s="1"/>
  <c r="AB47" i="7"/>
  <c r="AG47" i="7"/>
  <c r="AP47" i="7"/>
  <c r="AQ47" i="7"/>
  <c r="AY47" i="7" s="1"/>
  <c r="AB48" i="7"/>
  <c r="AG48" i="7"/>
  <c r="AP48" i="7"/>
  <c r="AQ48" i="7"/>
  <c r="AY48" i="7" s="1"/>
  <c r="AB49" i="7"/>
  <c r="AG49" i="7"/>
  <c r="AP49" i="7"/>
  <c r="AQ49" i="7"/>
  <c r="AY49" i="7" s="1"/>
  <c r="AB50" i="7"/>
  <c r="AG50" i="7"/>
  <c r="AP50" i="7"/>
  <c r="AQ50" i="7"/>
  <c r="AX50" i="7" s="1"/>
  <c r="AB51" i="7"/>
  <c r="AG51" i="7"/>
  <c r="AP51" i="7"/>
  <c r="AQ51" i="7"/>
  <c r="AX51" i="7" s="1"/>
  <c r="AB52" i="7"/>
  <c r="AG52" i="7"/>
  <c r="AP52" i="7"/>
  <c r="AQ52" i="7"/>
  <c r="AY52" i="7" s="1"/>
  <c r="AB53" i="7"/>
  <c r="AG53" i="7"/>
  <c r="AP53" i="7"/>
  <c r="AQ53" i="7"/>
  <c r="AX53" i="7" s="1"/>
  <c r="AB54" i="7"/>
  <c r="AG54" i="7"/>
  <c r="AP54" i="7"/>
  <c r="AQ54" i="7"/>
  <c r="AY54" i="7" s="1"/>
  <c r="AB55" i="7"/>
  <c r="AG55" i="7"/>
  <c r="AP55" i="7"/>
  <c r="AQ55" i="7"/>
  <c r="AY55" i="7" s="1"/>
  <c r="AB56" i="7"/>
  <c r="AG56" i="7"/>
  <c r="AP56" i="7"/>
  <c r="AQ56" i="7"/>
  <c r="AX56" i="7" s="1"/>
  <c r="AB57" i="7"/>
  <c r="AG57" i="7"/>
  <c r="AP57" i="7"/>
  <c r="AQ57" i="7"/>
  <c r="AX57" i="7" s="1"/>
  <c r="AB58" i="7"/>
  <c r="AG58" i="7"/>
  <c r="AP58" i="7"/>
  <c r="AQ58" i="7"/>
  <c r="AY58" i="7" s="1"/>
  <c r="AB59" i="7"/>
  <c r="AG59" i="7"/>
  <c r="AP59" i="7"/>
  <c r="AQ59" i="7"/>
  <c r="AY59" i="7" s="1"/>
  <c r="AB60" i="7"/>
  <c r="AG60" i="7"/>
  <c r="AP60" i="7"/>
  <c r="AQ60" i="7"/>
  <c r="AY60" i="7" s="1"/>
  <c r="AB61" i="7"/>
  <c r="AG61" i="7"/>
  <c r="AP61" i="7"/>
  <c r="AQ61" i="7"/>
  <c r="AY61" i="7" s="1"/>
  <c r="AB62" i="7"/>
  <c r="AG62" i="7"/>
  <c r="AP62" i="7"/>
  <c r="AQ62" i="7"/>
  <c r="AX62" i="7" s="1"/>
  <c r="AB63" i="7"/>
  <c r="AG63" i="7"/>
  <c r="AP63" i="7"/>
  <c r="AQ63" i="7"/>
  <c r="AX63" i="7" s="1"/>
  <c r="AB64" i="7"/>
  <c r="AG64" i="7"/>
  <c r="AP64" i="7"/>
  <c r="AQ64" i="7"/>
  <c r="AY64" i="7" s="1"/>
  <c r="AB65" i="7"/>
  <c r="AG65" i="7"/>
  <c r="AP65" i="7"/>
  <c r="AQ65" i="7"/>
  <c r="AY65" i="7" s="1"/>
  <c r="AB66" i="7"/>
  <c r="AG66" i="7"/>
  <c r="AP66" i="7"/>
  <c r="AQ66" i="7"/>
  <c r="AY66" i="7" s="1"/>
  <c r="AB67" i="7"/>
  <c r="AG67" i="7"/>
  <c r="AP67" i="7"/>
  <c r="AQ67" i="7"/>
  <c r="AY67" i="7" s="1"/>
  <c r="AB68" i="7"/>
  <c r="AG68" i="7"/>
  <c r="AP68" i="7"/>
  <c r="AQ68" i="7"/>
  <c r="AX68" i="7" s="1"/>
  <c r="AB69" i="7"/>
  <c r="AG69" i="7"/>
  <c r="AP69" i="7"/>
  <c r="AQ69" i="7"/>
  <c r="AX69" i="7" s="1"/>
  <c r="AB70" i="7"/>
  <c r="AG70" i="7"/>
  <c r="AP70" i="7"/>
  <c r="AQ70" i="7"/>
  <c r="AY70" i="7" s="1"/>
  <c r="AB71" i="7"/>
  <c r="AG71" i="7"/>
  <c r="AP71" i="7"/>
  <c r="AQ71" i="7"/>
  <c r="AX71" i="7" s="1"/>
  <c r="AB72" i="7"/>
  <c r="AG72" i="7"/>
  <c r="AP72" i="7"/>
  <c r="AQ72" i="7"/>
  <c r="AY72" i="7" s="1"/>
  <c r="AB73" i="7"/>
  <c r="AG73" i="7"/>
  <c r="AP73" i="7"/>
  <c r="AQ73" i="7"/>
  <c r="AY73" i="7" s="1"/>
  <c r="AB74" i="7"/>
  <c r="AG74" i="7"/>
  <c r="AP74" i="7"/>
  <c r="AQ74" i="7"/>
  <c r="AY74" i="7" s="1"/>
  <c r="AB75" i="7"/>
  <c r="AG75" i="7"/>
  <c r="AP75" i="7"/>
  <c r="AQ75" i="7"/>
  <c r="AY75" i="7" s="1"/>
  <c r="AB76" i="7"/>
  <c r="AG76" i="7"/>
  <c r="AP76" i="7"/>
  <c r="AQ76" i="7"/>
  <c r="AY76" i="7" s="1"/>
  <c r="AB77" i="7"/>
  <c r="AG77" i="7"/>
  <c r="AP77" i="7"/>
  <c r="AQ77" i="7"/>
  <c r="AY77" i="7" s="1"/>
  <c r="AB78" i="7"/>
  <c r="AG78" i="7"/>
  <c r="AP78" i="7"/>
  <c r="AQ78" i="7"/>
  <c r="AY78" i="7" s="1"/>
  <c r="AB79" i="7"/>
  <c r="AG79" i="7"/>
  <c r="AP79" i="7"/>
  <c r="AQ79" i="7"/>
  <c r="AY79" i="7" s="1"/>
  <c r="AB80" i="7"/>
  <c r="AG80" i="7"/>
  <c r="AP80" i="7"/>
  <c r="AQ80" i="7"/>
  <c r="AX80" i="7" s="1"/>
  <c r="AB81" i="7"/>
  <c r="AG81" i="7"/>
  <c r="AP81" i="7"/>
  <c r="AQ81" i="7"/>
  <c r="AX81" i="7" s="1"/>
  <c r="AB82" i="7"/>
  <c r="AG82" i="7"/>
  <c r="AP82" i="7"/>
  <c r="AQ82" i="7"/>
  <c r="AY82" i="7" s="1"/>
  <c r="AB83" i="7"/>
  <c r="AG83" i="7"/>
  <c r="AP83" i="7"/>
  <c r="AQ83" i="7"/>
  <c r="AY83" i="7" s="1"/>
  <c r="AB84" i="7"/>
  <c r="AG84" i="7"/>
  <c r="AP84" i="7"/>
  <c r="AQ84" i="7"/>
  <c r="AY84" i="7" s="1"/>
  <c r="AB85" i="7"/>
  <c r="AG85" i="7"/>
  <c r="AP85" i="7"/>
  <c r="AQ85" i="7"/>
  <c r="AY85" i="7" s="1"/>
  <c r="AB86" i="7"/>
  <c r="AG86" i="7"/>
  <c r="AP86" i="7"/>
  <c r="AQ86" i="7"/>
  <c r="AX86" i="7" s="1"/>
  <c r="AB87" i="7"/>
  <c r="AG87" i="7"/>
  <c r="AP87" i="7"/>
  <c r="AQ87" i="7"/>
  <c r="AX87" i="7" s="1"/>
  <c r="AB88" i="7"/>
  <c r="AG88" i="7"/>
  <c r="AP88" i="7"/>
  <c r="AQ88" i="7"/>
  <c r="AY88" i="7" s="1"/>
  <c r="AB89" i="7"/>
  <c r="AG89" i="7"/>
  <c r="AP89" i="7"/>
  <c r="AQ89" i="7"/>
  <c r="AX89" i="7" s="1"/>
  <c r="AB90" i="7"/>
  <c r="AG90" i="7"/>
  <c r="AP90" i="7"/>
  <c r="AQ90" i="7"/>
  <c r="AY90" i="7" s="1"/>
  <c r="AB91" i="7"/>
  <c r="AG91" i="7"/>
  <c r="AP91" i="7"/>
  <c r="AQ91" i="7"/>
  <c r="AY91" i="7" s="1"/>
  <c r="AB92" i="7"/>
  <c r="AG92" i="7"/>
  <c r="AP92" i="7"/>
  <c r="AQ92" i="7"/>
  <c r="AX92" i="7" s="1"/>
  <c r="AB93" i="7"/>
  <c r="AG93" i="7"/>
  <c r="AP93" i="7"/>
  <c r="AQ93" i="7"/>
  <c r="AX93" i="7" s="1"/>
  <c r="AB94" i="7"/>
  <c r="AG94" i="7"/>
  <c r="AP94" i="7"/>
  <c r="AQ94" i="7"/>
  <c r="AY94" i="7" s="1"/>
  <c r="AB95" i="7"/>
  <c r="AG95" i="7"/>
  <c r="AP95" i="7"/>
  <c r="AQ95" i="7"/>
  <c r="AY95" i="7" s="1"/>
  <c r="AB96" i="7"/>
  <c r="AG96" i="7"/>
  <c r="AP96" i="7"/>
  <c r="AQ96" i="7"/>
  <c r="AY96" i="7" s="1"/>
  <c r="AB97" i="7"/>
  <c r="AG97" i="7"/>
  <c r="AP97" i="7"/>
  <c r="AQ97" i="7"/>
  <c r="AY97" i="7" s="1"/>
  <c r="AB98" i="7"/>
  <c r="AG98" i="7"/>
  <c r="AP98" i="7"/>
  <c r="AQ98" i="7"/>
  <c r="AX98" i="7" s="1"/>
  <c r="AB99" i="7"/>
  <c r="AG99" i="7"/>
  <c r="AP99" i="7"/>
  <c r="AQ99" i="7"/>
  <c r="AX99" i="7" s="1"/>
  <c r="AB100" i="7"/>
  <c r="AG100" i="7"/>
  <c r="AP100" i="7"/>
  <c r="AQ100" i="7"/>
  <c r="AY100" i="7" s="1"/>
  <c r="AB101" i="7"/>
  <c r="AG101" i="7"/>
  <c r="AP101" i="7"/>
  <c r="AQ101" i="7"/>
  <c r="AY101" i="7" s="1"/>
  <c r="AB102" i="7"/>
  <c r="AG102" i="7"/>
  <c r="AP102" i="7"/>
  <c r="AQ102" i="7"/>
  <c r="AY102" i="7" s="1"/>
  <c r="AB103" i="7"/>
  <c r="AG103" i="7"/>
  <c r="AP103" i="7"/>
  <c r="AQ103" i="7"/>
  <c r="AY103" i="7" s="1"/>
  <c r="AB104" i="7"/>
  <c r="AG104" i="7"/>
  <c r="AP104" i="7"/>
  <c r="AQ104" i="7"/>
  <c r="AX104" i="7" s="1"/>
  <c r="AB105" i="7"/>
  <c r="AG105" i="7"/>
  <c r="AP105" i="7"/>
  <c r="AQ105" i="7"/>
  <c r="AX105" i="7" s="1"/>
  <c r="AB106" i="7"/>
  <c r="AG106" i="7"/>
  <c r="AP106" i="7"/>
  <c r="AQ106" i="7"/>
  <c r="AY106" i="7" s="1"/>
  <c r="AB107" i="7"/>
  <c r="AG107" i="7"/>
  <c r="AP107" i="7"/>
  <c r="AQ107" i="7"/>
  <c r="AX107" i="7" s="1"/>
  <c r="AB108" i="7"/>
  <c r="AG108" i="7"/>
  <c r="AP108" i="7"/>
  <c r="AQ108" i="7"/>
  <c r="AY108" i="7" s="1"/>
  <c r="E109" i="7"/>
  <c r="L109" i="7"/>
  <c r="AC109" i="7"/>
  <c r="AD109" i="7"/>
  <c r="AE109" i="7"/>
  <c r="AH109" i="7"/>
  <c r="AI109" i="7"/>
  <c r="AL109" i="7"/>
  <c r="AU109" i="7"/>
  <c r="AW109" i="7"/>
  <c r="AX74" i="7" l="1"/>
  <c r="AY86" i="7"/>
  <c r="AX8" i="7"/>
  <c r="AY104" i="7"/>
  <c r="AX75" i="7"/>
  <c r="AX65" i="7"/>
  <c r="AX41" i="7"/>
  <c r="AX32" i="7"/>
  <c r="AY105" i="7"/>
  <c r="AX25" i="7"/>
  <c r="AX77" i="7"/>
  <c r="AX21" i="7"/>
  <c r="AY57" i="7"/>
  <c r="AY87" i="7"/>
  <c r="AY93" i="7"/>
  <c r="AY68" i="7"/>
  <c r="AX40" i="7"/>
  <c r="AX95" i="7"/>
  <c r="AY50" i="7"/>
  <c r="AX19" i="7"/>
  <c r="AX102" i="7"/>
  <c r="AX78" i="7"/>
  <c r="AX60" i="7"/>
  <c r="AX39" i="7"/>
  <c r="AX64" i="7"/>
  <c r="AX48" i="7"/>
  <c r="AX28" i="7"/>
  <c r="AX101" i="7"/>
  <c r="AX83" i="7"/>
  <c r="AX66" i="7"/>
  <c r="AY51" i="7"/>
  <c r="AX37" i="7"/>
  <c r="AX16" i="7"/>
  <c r="AX96" i="7"/>
  <c r="AX84" i="7"/>
  <c r="AY69" i="7"/>
  <c r="AX59" i="7"/>
  <c r="AX46" i="7"/>
  <c r="AX30" i="7"/>
  <c r="AX15" i="7"/>
  <c r="AY107" i="7"/>
  <c r="AX100" i="7"/>
  <c r="AY89" i="7"/>
  <c r="AX82" i="7"/>
  <c r="AY71" i="7"/>
  <c r="AY53" i="7"/>
  <c r="AY45" i="7"/>
  <c r="AX34" i="7"/>
  <c r="AX24" i="7"/>
  <c r="AX14" i="7"/>
  <c r="AY98" i="7"/>
  <c r="AY80" i="7"/>
  <c r="AY62" i="7"/>
  <c r="AX33" i="7"/>
  <c r="AX23" i="7"/>
  <c r="AX12" i="7"/>
  <c r="AX97" i="7"/>
  <c r="AX91" i="7"/>
  <c r="AX79" i="7"/>
  <c r="AX73" i="7"/>
  <c r="AX61" i="7"/>
  <c r="AX55" i="7"/>
  <c r="AX43" i="7"/>
  <c r="AY36" i="7"/>
  <c r="AY10" i="7"/>
  <c r="AX108" i="7"/>
  <c r="AX103" i="7"/>
  <c r="AX90" i="7"/>
  <c r="AX85" i="7"/>
  <c r="AX72" i="7"/>
  <c r="AX67" i="7"/>
  <c r="AX54" i="7"/>
  <c r="AX49" i="7"/>
  <c r="AX42" i="7"/>
  <c r="AY27" i="7"/>
  <c r="AY18" i="7"/>
  <c r="AX94" i="7"/>
  <c r="AX76" i="7"/>
  <c r="AX58" i="7"/>
  <c r="AX47" i="7"/>
  <c r="AX38" i="7"/>
  <c r="AX29" i="7"/>
  <c r="AX20" i="7"/>
  <c r="AX11" i="7"/>
  <c r="AQ109" i="7"/>
  <c r="AS109" i="7" s="1"/>
  <c r="AY99" i="7"/>
  <c r="AY81" i="7"/>
  <c r="AY63" i="7"/>
  <c r="AY56" i="7"/>
  <c r="AX31" i="7"/>
  <c r="AX22" i="7"/>
  <c r="AG109" i="7"/>
  <c r="AX13" i="7"/>
  <c r="AY9" i="7"/>
  <c r="AY92" i="7"/>
  <c r="AX106" i="7"/>
  <c r="AX88" i="7"/>
  <c r="AX70" i="7"/>
  <c r="AX52" i="7"/>
  <c r="AX44" i="7"/>
  <c r="AX35" i="7"/>
  <c r="AX26" i="7"/>
  <c r="AX17" i="7"/>
  <c r="K5" i="6"/>
  <c r="AB8" i="6"/>
  <c r="AG8" i="6"/>
  <c r="AP8" i="6"/>
  <c r="AQ8" i="6"/>
  <c r="AW8" i="6"/>
  <c r="AB9" i="6"/>
  <c r="AG9" i="6"/>
  <c r="AP9" i="6"/>
  <c r="AQ9" i="6"/>
  <c r="AW9" i="6"/>
  <c r="AB10" i="6"/>
  <c r="AG10" i="6"/>
  <c r="AP10" i="6"/>
  <c r="AQ10" i="6"/>
  <c r="AW10" i="6"/>
  <c r="AB11" i="6"/>
  <c r="AG11" i="6"/>
  <c r="AP11" i="6"/>
  <c r="AQ11" i="6"/>
  <c r="AW11" i="6"/>
  <c r="AB12" i="6"/>
  <c r="AG12" i="6"/>
  <c r="AP12" i="6"/>
  <c r="AQ12" i="6"/>
  <c r="AW12" i="6"/>
  <c r="AB13" i="6"/>
  <c r="AG13" i="6"/>
  <c r="AP13" i="6"/>
  <c r="AQ13" i="6"/>
  <c r="AW13" i="6"/>
  <c r="AB14" i="6"/>
  <c r="AG14" i="6"/>
  <c r="AP14" i="6"/>
  <c r="AQ14" i="6"/>
  <c r="AW14" i="6"/>
  <c r="AB15" i="6"/>
  <c r="AG15" i="6"/>
  <c r="AP15" i="6"/>
  <c r="AQ15" i="6"/>
  <c r="AW15" i="6"/>
  <c r="AB16" i="6"/>
  <c r="AG16" i="6"/>
  <c r="AP16" i="6"/>
  <c r="AQ16" i="6"/>
  <c r="AW16" i="6"/>
  <c r="AB17" i="6"/>
  <c r="AG17" i="6"/>
  <c r="AP17" i="6"/>
  <c r="AQ17" i="6"/>
  <c r="AW17" i="6"/>
  <c r="AB18" i="6"/>
  <c r="AG18" i="6"/>
  <c r="AP18" i="6"/>
  <c r="AQ18" i="6"/>
  <c r="AW18" i="6"/>
  <c r="AB19" i="6"/>
  <c r="AG19" i="6"/>
  <c r="AP19" i="6"/>
  <c r="AQ19" i="6"/>
  <c r="AY19" i="6" s="1"/>
  <c r="AW19" i="6"/>
  <c r="AB20" i="6"/>
  <c r="AG20" i="6"/>
  <c r="AP20" i="6"/>
  <c r="AQ20" i="6"/>
  <c r="AW20" i="6"/>
  <c r="AB21" i="6"/>
  <c r="AG21" i="6"/>
  <c r="AP21" i="6"/>
  <c r="AQ21" i="6"/>
  <c r="AW21" i="6"/>
  <c r="AB22" i="6"/>
  <c r="AG22" i="6"/>
  <c r="AP22" i="6"/>
  <c r="AQ22" i="6"/>
  <c r="AW22" i="6"/>
  <c r="AB23" i="6"/>
  <c r="AG23" i="6"/>
  <c r="AP23" i="6"/>
  <c r="AQ23" i="6"/>
  <c r="AW23" i="6"/>
  <c r="AB24" i="6"/>
  <c r="AG24" i="6"/>
  <c r="AP24" i="6"/>
  <c r="AQ24" i="6"/>
  <c r="AY24" i="6" s="1"/>
  <c r="AB25" i="6"/>
  <c r="AG25" i="6"/>
  <c r="AP25" i="6"/>
  <c r="AQ25" i="6"/>
  <c r="AW25" i="6"/>
  <c r="AB26" i="6"/>
  <c r="AG26" i="6"/>
  <c r="AP26" i="6"/>
  <c r="AQ26" i="6"/>
  <c r="AB27" i="6"/>
  <c r="AG27" i="6"/>
  <c r="AP27" i="6"/>
  <c r="AQ27" i="6"/>
  <c r="E28" i="6"/>
  <c r="L28" i="6"/>
  <c r="AC28" i="6"/>
  <c r="AD28" i="6"/>
  <c r="AE28" i="6"/>
  <c r="AH28" i="6"/>
  <c r="AI28" i="6"/>
  <c r="AL28" i="6"/>
  <c r="AU28" i="6"/>
  <c r="AX23" i="6" l="1"/>
  <c r="AX17" i="6"/>
  <c r="AX12" i="6"/>
  <c r="AX13" i="6"/>
  <c r="AX15" i="6"/>
  <c r="AX21" i="6"/>
  <c r="AX11" i="6"/>
  <c r="AX25" i="6"/>
  <c r="AX18" i="6"/>
  <c r="AX9" i="6"/>
  <c r="AX27" i="6"/>
  <c r="AY27" i="6"/>
  <c r="AX26" i="6"/>
  <c r="AY26" i="6"/>
  <c r="AY9" i="6"/>
  <c r="AY10" i="6"/>
  <c r="AY21" i="6"/>
  <c r="AY22" i="6"/>
  <c r="AY16" i="6"/>
  <c r="AX19" i="6"/>
  <c r="AY14" i="6"/>
  <c r="AY25" i="6"/>
  <c r="AY17" i="6"/>
  <c r="AY13" i="6"/>
  <c r="AY20" i="6"/>
  <c r="AY23" i="6"/>
  <c r="AY11" i="6"/>
  <c r="AY15" i="6"/>
  <c r="AX109" i="7"/>
  <c r="AX8" i="6"/>
  <c r="AX20" i="6"/>
  <c r="AG28" i="6"/>
  <c r="AW28" i="6"/>
  <c r="AX22" i="6"/>
  <c r="AX16" i="6"/>
  <c r="AX10" i="6"/>
  <c r="AX14" i="6"/>
  <c r="AX24" i="6"/>
  <c r="AY18" i="6"/>
  <c r="AY12" i="6"/>
  <c r="AQ28" i="6"/>
  <c r="AS28" i="6" s="1"/>
  <c r="AY8" i="6"/>
  <c r="K5" i="5"/>
  <c r="AC8" i="5"/>
  <c r="AH8" i="5"/>
  <c r="AQ8" i="5"/>
  <c r="AR8" i="5"/>
  <c r="AZ8" i="5" s="1"/>
  <c r="AC9" i="5"/>
  <c r="AH9" i="5"/>
  <c r="AQ9" i="5"/>
  <c r="AR9" i="5"/>
  <c r="AZ9" i="5" s="1"/>
  <c r="AC10" i="5"/>
  <c r="AH10" i="5"/>
  <c r="AQ10" i="5"/>
  <c r="AR10" i="5"/>
  <c r="AY10" i="5" s="1"/>
  <c r="AC11" i="5"/>
  <c r="AH11" i="5"/>
  <c r="AQ11" i="5"/>
  <c r="AR11" i="5"/>
  <c r="AC12" i="5"/>
  <c r="AH12" i="5"/>
  <c r="AQ12" i="5"/>
  <c r="AR12" i="5"/>
  <c r="AC13" i="5"/>
  <c r="AH13" i="5"/>
  <c r="AQ13" i="5"/>
  <c r="AR13" i="5"/>
  <c r="AC14" i="5"/>
  <c r="AH14" i="5"/>
  <c r="AQ14" i="5"/>
  <c r="AR14" i="5"/>
  <c r="AC15" i="5"/>
  <c r="AH15" i="5"/>
  <c r="AQ15" i="5"/>
  <c r="AR15" i="5"/>
  <c r="AY15" i="5" s="1"/>
  <c r="AC16" i="5"/>
  <c r="AH16" i="5"/>
  <c r="AQ16" i="5"/>
  <c r="AR16" i="5"/>
  <c r="AC17" i="5"/>
  <c r="AH17" i="5"/>
  <c r="AQ17" i="5"/>
  <c r="AR17" i="5"/>
  <c r="AC18" i="5"/>
  <c r="AH18" i="5"/>
  <c r="AQ18" i="5"/>
  <c r="AR18" i="5"/>
  <c r="AY18" i="5" s="1"/>
  <c r="AC19" i="5"/>
  <c r="AH19" i="5"/>
  <c r="AQ19" i="5"/>
  <c r="AR19" i="5"/>
  <c r="AY19" i="5" s="1"/>
  <c r="AC20" i="5"/>
  <c r="AH20" i="5"/>
  <c r="AQ20" i="5"/>
  <c r="AR20" i="5"/>
  <c r="AC21" i="5"/>
  <c r="AH21" i="5"/>
  <c r="AQ21" i="5"/>
  <c r="AR21" i="5"/>
  <c r="AC22" i="5"/>
  <c r="AH22" i="5"/>
  <c r="AQ22" i="5"/>
  <c r="AR22" i="5"/>
  <c r="AC23" i="5"/>
  <c r="AH23" i="5"/>
  <c r="AQ23" i="5"/>
  <c r="AR23" i="5"/>
  <c r="AC24" i="5"/>
  <c r="AH24" i="5"/>
  <c r="AQ24" i="5"/>
  <c r="AR24" i="5"/>
  <c r="AY24" i="5" s="1"/>
  <c r="AC25" i="5"/>
  <c r="AH25" i="5"/>
  <c r="AQ25" i="5"/>
  <c r="AR25" i="5"/>
  <c r="AC26" i="5"/>
  <c r="AH26" i="5"/>
  <c r="AQ26" i="5"/>
  <c r="AR26" i="5"/>
  <c r="AC27" i="5"/>
  <c r="AH27" i="5"/>
  <c r="AQ27" i="5"/>
  <c r="AR27" i="5"/>
  <c r="AC28" i="5"/>
  <c r="AH28" i="5"/>
  <c r="AQ28" i="5"/>
  <c r="AR28" i="5"/>
  <c r="AY28" i="5" s="1"/>
  <c r="AC29" i="5"/>
  <c r="AH29" i="5"/>
  <c r="AQ29" i="5"/>
  <c r="AR29" i="5"/>
  <c r="AC30" i="5"/>
  <c r="AH30" i="5"/>
  <c r="AQ30" i="5"/>
  <c r="AR30" i="5"/>
  <c r="AC31" i="5"/>
  <c r="AH31" i="5"/>
  <c r="AQ31" i="5"/>
  <c r="AR31" i="5"/>
  <c r="AC32" i="5"/>
  <c r="AH32" i="5"/>
  <c r="AQ32" i="5"/>
  <c r="AR32" i="5"/>
  <c r="AC33" i="5"/>
  <c r="AH33" i="5"/>
  <c r="AQ33" i="5"/>
  <c r="AR33" i="5"/>
  <c r="AZ33" i="5" s="1"/>
  <c r="AC34" i="5"/>
  <c r="AH34" i="5"/>
  <c r="AQ34" i="5"/>
  <c r="AR34" i="5"/>
  <c r="AZ34" i="5" s="1"/>
  <c r="AC35" i="5"/>
  <c r="AH35" i="5"/>
  <c r="AQ35" i="5"/>
  <c r="AR35" i="5"/>
  <c r="AC36" i="5"/>
  <c r="AH36" i="5"/>
  <c r="AQ36" i="5"/>
  <c r="AR36" i="5"/>
  <c r="AC37" i="5"/>
  <c r="AH37" i="5"/>
  <c r="AQ37" i="5"/>
  <c r="AR37" i="5"/>
  <c r="AY37" i="5" s="1"/>
  <c r="AC38" i="5"/>
  <c r="AH38" i="5"/>
  <c r="AQ38" i="5"/>
  <c r="AR38" i="5"/>
  <c r="AC39" i="5"/>
  <c r="AH39" i="5"/>
  <c r="AQ39" i="5"/>
  <c r="AR39" i="5"/>
  <c r="AY39" i="5" s="1"/>
  <c r="AC40" i="5"/>
  <c r="AH40" i="5"/>
  <c r="AQ40" i="5"/>
  <c r="AR40" i="5"/>
  <c r="AC41" i="5"/>
  <c r="AH41" i="5"/>
  <c r="AQ41" i="5"/>
  <c r="AR41" i="5"/>
  <c r="AC42" i="5"/>
  <c r="AH42" i="5"/>
  <c r="AQ42" i="5"/>
  <c r="AR42" i="5"/>
  <c r="AC43" i="5"/>
  <c r="AH43" i="5"/>
  <c r="AQ43" i="5"/>
  <c r="AR43" i="5"/>
  <c r="AY43" i="5" s="1"/>
  <c r="AC44" i="5"/>
  <c r="AH44" i="5"/>
  <c r="AQ44" i="5"/>
  <c r="AR44" i="5"/>
  <c r="AC45" i="5"/>
  <c r="AH45" i="5"/>
  <c r="AQ45" i="5"/>
  <c r="AR45" i="5"/>
  <c r="AC46" i="5"/>
  <c r="AH46" i="5"/>
  <c r="AQ46" i="5"/>
  <c r="AR46" i="5"/>
  <c r="AY46" i="5" s="1"/>
  <c r="AC47" i="5"/>
  <c r="AH47" i="5"/>
  <c r="AQ47" i="5"/>
  <c r="AR47" i="5"/>
  <c r="AC48" i="5"/>
  <c r="AH48" i="5"/>
  <c r="AQ48" i="5"/>
  <c r="AR48" i="5"/>
  <c r="AC49" i="5"/>
  <c r="AH49" i="5"/>
  <c r="AQ49" i="5"/>
  <c r="AR49" i="5"/>
  <c r="AZ49" i="5" s="1"/>
  <c r="AC50" i="5"/>
  <c r="AH50" i="5"/>
  <c r="AQ50" i="5"/>
  <c r="AR50" i="5"/>
  <c r="AC51" i="5"/>
  <c r="AH51" i="5"/>
  <c r="AQ51" i="5"/>
  <c r="AR51" i="5"/>
  <c r="AY51" i="5" s="1"/>
  <c r="AC52" i="5"/>
  <c r="AH52" i="5"/>
  <c r="AQ52" i="5"/>
  <c r="AR52" i="5"/>
  <c r="AC53" i="5"/>
  <c r="AH53" i="5"/>
  <c r="AQ53" i="5"/>
  <c r="AR53" i="5"/>
  <c r="AZ53" i="5" s="1"/>
  <c r="AC54" i="5"/>
  <c r="AH54" i="5"/>
  <c r="AQ54" i="5"/>
  <c r="AR54" i="5"/>
  <c r="AC55" i="5"/>
  <c r="AH55" i="5"/>
  <c r="AQ55" i="5"/>
  <c r="AR55" i="5"/>
  <c r="AC56" i="5"/>
  <c r="AH56" i="5"/>
  <c r="AQ56" i="5"/>
  <c r="AR56" i="5"/>
  <c r="AC57" i="5"/>
  <c r="AH57" i="5"/>
  <c r="AQ57" i="5"/>
  <c r="AR57" i="5"/>
  <c r="AY57" i="5" s="1"/>
  <c r="AC58" i="5"/>
  <c r="AH58" i="5"/>
  <c r="AQ58" i="5"/>
  <c r="AR58" i="5"/>
  <c r="AC59" i="5"/>
  <c r="AH59" i="5"/>
  <c r="AQ59" i="5"/>
  <c r="AR59" i="5"/>
  <c r="AZ59" i="5" s="1"/>
  <c r="AC60" i="5"/>
  <c r="AH60" i="5"/>
  <c r="AQ60" i="5"/>
  <c r="AR60" i="5"/>
  <c r="AZ60" i="5" s="1"/>
  <c r="AC61" i="5"/>
  <c r="AH61" i="5"/>
  <c r="AQ61" i="5"/>
  <c r="AR61" i="5"/>
  <c r="AC62" i="5"/>
  <c r="AH62" i="5"/>
  <c r="AQ62" i="5"/>
  <c r="AR62" i="5"/>
  <c r="AZ62" i="5" s="1"/>
  <c r="AC63" i="5"/>
  <c r="AH63" i="5"/>
  <c r="AQ63" i="5"/>
  <c r="AR63" i="5"/>
  <c r="AZ63" i="5" s="1"/>
  <c r="AC64" i="5"/>
  <c r="AH64" i="5"/>
  <c r="AQ64" i="5"/>
  <c r="AR64" i="5"/>
  <c r="AZ64" i="5" s="1"/>
  <c r="AC65" i="5"/>
  <c r="AH65" i="5"/>
  <c r="AQ65" i="5"/>
  <c r="AR65" i="5"/>
  <c r="AZ65" i="5" s="1"/>
  <c r="AC66" i="5"/>
  <c r="AH66" i="5"/>
  <c r="AQ66" i="5"/>
  <c r="AR66" i="5"/>
  <c r="AY66" i="5" s="1"/>
  <c r="AC67" i="5"/>
  <c r="AH67" i="5"/>
  <c r="AQ67" i="5"/>
  <c r="AR67" i="5"/>
  <c r="AY67" i="5" s="1"/>
  <c r="AC68" i="5"/>
  <c r="AH68" i="5"/>
  <c r="AQ68" i="5"/>
  <c r="AR68" i="5"/>
  <c r="AC69" i="5"/>
  <c r="AH69" i="5"/>
  <c r="AQ69" i="5"/>
  <c r="AR69" i="5"/>
  <c r="AZ69" i="5" s="1"/>
  <c r="AC70" i="5"/>
  <c r="AH70" i="5"/>
  <c r="AQ70" i="5"/>
  <c r="AR70" i="5"/>
  <c r="AC71" i="5"/>
  <c r="AH71" i="5"/>
  <c r="AQ71" i="5"/>
  <c r="AR71" i="5"/>
  <c r="AZ71" i="5" s="1"/>
  <c r="AC72" i="5"/>
  <c r="AH72" i="5"/>
  <c r="AQ72" i="5"/>
  <c r="AR72" i="5"/>
  <c r="AY72" i="5" s="1"/>
  <c r="AC73" i="5"/>
  <c r="AH73" i="5"/>
  <c r="AQ73" i="5"/>
  <c r="AR73" i="5"/>
  <c r="AC74" i="5"/>
  <c r="AH74" i="5"/>
  <c r="AQ74" i="5"/>
  <c r="AR74" i="5"/>
  <c r="AC75" i="5"/>
  <c r="AH75" i="5"/>
  <c r="AQ75" i="5"/>
  <c r="AR75" i="5"/>
  <c r="AC76" i="5"/>
  <c r="AH76" i="5"/>
  <c r="AQ76" i="5"/>
  <c r="AR76" i="5"/>
  <c r="AY76" i="5" s="1"/>
  <c r="AC77" i="5"/>
  <c r="AH77" i="5"/>
  <c r="AQ77" i="5"/>
  <c r="AR77" i="5"/>
  <c r="AZ77" i="5" s="1"/>
  <c r="AC78" i="5"/>
  <c r="AH78" i="5"/>
  <c r="AQ78" i="5"/>
  <c r="AR78" i="5"/>
  <c r="AY78" i="5" s="1"/>
  <c r="AC79" i="5"/>
  <c r="AH79" i="5"/>
  <c r="AQ79" i="5"/>
  <c r="AR79" i="5"/>
  <c r="AC80" i="5"/>
  <c r="AH80" i="5"/>
  <c r="AQ80" i="5"/>
  <c r="AR80" i="5"/>
  <c r="AC81" i="5"/>
  <c r="AH81" i="5"/>
  <c r="AQ81" i="5"/>
  <c r="AR81" i="5"/>
  <c r="AZ81" i="5" s="1"/>
  <c r="AC82" i="5"/>
  <c r="AH82" i="5"/>
  <c r="AQ82" i="5"/>
  <c r="AR82" i="5"/>
  <c r="AZ82" i="5" s="1"/>
  <c r="AC83" i="5"/>
  <c r="AH83" i="5"/>
  <c r="AQ83" i="5"/>
  <c r="AR83" i="5"/>
  <c r="AZ83" i="5" s="1"/>
  <c r="AC84" i="5"/>
  <c r="AH84" i="5"/>
  <c r="AQ84" i="5"/>
  <c r="AR84" i="5"/>
  <c r="AY84" i="5" s="1"/>
  <c r="AC85" i="5"/>
  <c r="AH85" i="5"/>
  <c r="AQ85" i="5"/>
  <c r="AR85" i="5"/>
  <c r="AC86" i="5"/>
  <c r="AH86" i="5"/>
  <c r="AQ86" i="5"/>
  <c r="AR86" i="5"/>
  <c r="AC87" i="5"/>
  <c r="AH87" i="5"/>
  <c r="AQ87" i="5"/>
  <c r="AR87" i="5"/>
  <c r="AY87" i="5" s="1"/>
  <c r="AC88" i="5"/>
  <c r="AH88" i="5"/>
  <c r="AQ88" i="5"/>
  <c r="AR88" i="5"/>
  <c r="AZ88" i="5" s="1"/>
  <c r="AC89" i="5"/>
  <c r="AH89" i="5"/>
  <c r="AQ89" i="5"/>
  <c r="AR89" i="5"/>
  <c r="AZ89" i="5" s="1"/>
  <c r="AC90" i="5"/>
  <c r="AH90" i="5"/>
  <c r="AQ90" i="5"/>
  <c r="AR90" i="5"/>
  <c r="AY90" i="5" s="1"/>
  <c r="AC91" i="5"/>
  <c r="AH91" i="5"/>
  <c r="AQ91" i="5"/>
  <c r="AR91" i="5"/>
  <c r="AC92" i="5"/>
  <c r="AH92" i="5"/>
  <c r="AQ92" i="5"/>
  <c r="AR92" i="5"/>
  <c r="AC93" i="5"/>
  <c r="AH93" i="5"/>
  <c r="AQ93" i="5"/>
  <c r="AR93" i="5"/>
  <c r="AC94" i="5"/>
  <c r="AH94" i="5"/>
  <c r="AQ94" i="5"/>
  <c r="AR94" i="5"/>
  <c r="AC95" i="5"/>
  <c r="AH95" i="5"/>
  <c r="AQ95" i="5"/>
  <c r="AR95" i="5"/>
  <c r="AZ95" i="5" s="1"/>
  <c r="AC96" i="5"/>
  <c r="AH96" i="5"/>
  <c r="AQ96" i="5"/>
  <c r="AR96" i="5"/>
  <c r="AC97" i="5"/>
  <c r="AH97" i="5"/>
  <c r="AQ97" i="5"/>
  <c r="AR97" i="5"/>
  <c r="AC98" i="5"/>
  <c r="AH98" i="5"/>
  <c r="AQ98" i="5"/>
  <c r="AR98" i="5"/>
  <c r="AZ98" i="5" s="1"/>
  <c r="AC99" i="5"/>
  <c r="AH99" i="5"/>
  <c r="AQ99" i="5"/>
  <c r="AR99" i="5"/>
  <c r="AY99" i="5" s="1"/>
  <c r="AC100" i="5"/>
  <c r="AH100" i="5"/>
  <c r="AQ100" i="5"/>
  <c r="AR100" i="5"/>
  <c r="AZ100" i="5" s="1"/>
  <c r="AC101" i="5"/>
  <c r="AH101" i="5"/>
  <c r="AQ101" i="5"/>
  <c r="AR101" i="5"/>
  <c r="AC102" i="5"/>
  <c r="AH102" i="5"/>
  <c r="AQ102" i="5"/>
  <c r="AR102" i="5"/>
  <c r="AC103" i="5"/>
  <c r="AH103" i="5"/>
  <c r="AQ103" i="5"/>
  <c r="AR103" i="5"/>
  <c r="AY103" i="5" s="1"/>
  <c r="AC104" i="5"/>
  <c r="AH104" i="5"/>
  <c r="AQ104" i="5"/>
  <c r="AR104" i="5"/>
  <c r="AC105" i="5"/>
  <c r="AH105" i="5"/>
  <c r="AQ105" i="5"/>
  <c r="AR105" i="5"/>
  <c r="AC106" i="5"/>
  <c r="AH106" i="5"/>
  <c r="AQ106" i="5"/>
  <c r="AR106" i="5"/>
  <c r="AC107" i="5"/>
  <c r="AH107" i="5"/>
  <c r="AQ107" i="5"/>
  <c r="AR107" i="5"/>
  <c r="AZ107" i="5" s="1"/>
  <c r="AC108" i="5"/>
  <c r="AH108" i="5"/>
  <c r="AQ108" i="5"/>
  <c r="AR108" i="5"/>
  <c r="AY108" i="5" s="1"/>
  <c r="AC109" i="5"/>
  <c r="AH109" i="5"/>
  <c r="AQ109" i="5"/>
  <c r="AR109" i="5"/>
  <c r="AC110" i="5"/>
  <c r="AH110" i="5"/>
  <c r="AQ110" i="5"/>
  <c r="AR110" i="5"/>
  <c r="AZ110" i="5" s="1"/>
  <c r="AC111" i="5"/>
  <c r="AH111" i="5"/>
  <c r="AQ111" i="5"/>
  <c r="AR111" i="5"/>
  <c r="AC112" i="5"/>
  <c r="AH112" i="5"/>
  <c r="AQ112" i="5"/>
  <c r="AR112" i="5"/>
  <c r="AY112" i="5" s="1"/>
  <c r="AC113" i="5"/>
  <c r="AH113" i="5"/>
  <c r="AQ113" i="5"/>
  <c r="AR113" i="5"/>
  <c r="AC114" i="5"/>
  <c r="AH114" i="5"/>
  <c r="AQ114" i="5"/>
  <c r="AR114" i="5"/>
  <c r="AC115" i="5"/>
  <c r="AH115" i="5"/>
  <c r="AQ115" i="5"/>
  <c r="AR115" i="5"/>
  <c r="AC116" i="5"/>
  <c r="AH116" i="5"/>
  <c r="AQ116" i="5"/>
  <c r="AR116" i="5"/>
  <c r="AC117" i="5"/>
  <c r="AH117" i="5"/>
  <c r="AQ117" i="5"/>
  <c r="AR117" i="5"/>
  <c r="AZ117" i="5" s="1"/>
  <c r="AC118" i="5"/>
  <c r="AH118" i="5"/>
  <c r="AQ118" i="5"/>
  <c r="AR118" i="5"/>
  <c r="AC119" i="5"/>
  <c r="AH119" i="5"/>
  <c r="AQ119" i="5"/>
  <c r="AR119" i="5"/>
  <c r="AC120" i="5"/>
  <c r="AH120" i="5"/>
  <c r="AQ120" i="5"/>
  <c r="AR120" i="5"/>
  <c r="AZ120" i="5" s="1"/>
  <c r="AC121" i="5"/>
  <c r="AH121" i="5"/>
  <c r="AQ121" i="5"/>
  <c r="AR121" i="5"/>
  <c r="AC122" i="5"/>
  <c r="AH122" i="5"/>
  <c r="AQ122" i="5"/>
  <c r="AR122" i="5"/>
  <c r="AC123" i="5"/>
  <c r="AH123" i="5"/>
  <c r="AQ123" i="5"/>
  <c r="AR123" i="5"/>
  <c r="AC124" i="5"/>
  <c r="AH124" i="5"/>
  <c r="AQ124" i="5"/>
  <c r="AR124" i="5"/>
  <c r="AY124" i="5" s="1"/>
  <c r="AC125" i="5"/>
  <c r="AH125" i="5"/>
  <c r="AQ125" i="5"/>
  <c r="AR125" i="5"/>
  <c r="AC126" i="5"/>
  <c r="AH126" i="5"/>
  <c r="AQ126" i="5"/>
  <c r="AR126" i="5"/>
  <c r="AZ126" i="5" s="1"/>
  <c r="AC127" i="5"/>
  <c r="AH127" i="5"/>
  <c r="AQ127" i="5"/>
  <c r="AR127" i="5"/>
  <c r="AY127" i="5" s="1"/>
  <c r="AC128" i="5"/>
  <c r="AH128" i="5"/>
  <c r="AQ128" i="5"/>
  <c r="AR128" i="5"/>
  <c r="AC129" i="5"/>
  <c r="AH129" i="5"/>
  <c r="AQ129" i="5"/>
  <c r="AR129" i="5"/>
  <c r="AC130" i="5"/>
  <c r="AH130" i="5"/>
  <c r="AQ130" i="5"/>
  <c r="AR130" i="5"/>
  <c r="AY130" i="5" s="1"/>
  <c r="AC131" i="5"/>
  <c r="AH131" i="5"/>
  <c r="AQ131" i="5"/>
  <c r="AR131" i="5"/>
  <c r="AC132" i="5"/>
  <c r="AH132" i="5"/>
  <c r="AQ132" i="5"/>
  <c r="AR132" i="5"/>
  <c r="AZ132" i="5" s="1"/>
  <c r="AC133" i="5"/>
  <c r="AH133" i="5"/>
  <c r="AQ133" i="5"/>
  <c r="AR133" i="5"/>
  <c r="AC134" i="5"/>
  <c r="AH134" i="5"/>
  <c r="AQ134" i="5"/>
  <c r="AR134" i="5"/>
  <c r="AZ134" i="5" s="1"/>
  <c r="AC135" i="5"/>
  <c r="AH135" i="5"/>
  <c r="AQ135" i="5"/>
  <c r="AR135" i="5"/>
  <c r="AY135" i="5" s="1"/>
  <c r="AC136" i="5"/>
  <c r="AH136" i="5"/>
  <c r="AQ136" i="5"/>
  <c r="AR136" i="5"/>
  <c r="AC137" i="5"/>
  <c r="AH137" i="5"/>
  <c r="AQ137" i="5"/>
  <c r="AR137" i="5"/>
  <c r="AC138" i="5"/>
  <c r="AH138" i="5"/>
  <c r="AQ138" i="5"/>
  <c r="AR138" i="5"/>
  <c r="AC139" i="5"/>
  <c r="AH139" i="5"/>
  <c r="AQ139" i="5"/>
  <c r="AR139" i="5"/>
  <c r="AC140" i="5"/>
  <c r="AH140" i="5"/>
  <c r="AQ140" i="5"/>
  <c r="AR140" i="5"/>
  <c r="AC141" i="5"/>
  <c r="AH141" i="5"/>
  <c r="AQ141" i="5"/>
  <c r="AR141" i="5"/>
  <c r="AY141" i="5" s="1"/>
  <c r="AC142" i="5"/>
  <c r="AH142" i="5"/>
  <c r="AQ142" i="5"/>
  <c r="AR142" i="5"/>
  <c r="AC143" i="5"/>
  <c r="AH143" i="5"/>
  <c r="AQ143" i="5"/>
  <c r="AR143" i="5"/>
  <c r="AC144" i="5"/>
  <c r="AH144" i="5"/>
  <c r="AQ144" i="5"/>
  <c r="AR144" i="5"/>
  <c r="AY144" i="5" s="1"/>
  <c r="AC145" i="5"/>
  <c r="AH145" i="5"/>
  <c r="AQ145" i="5"/>
  <c r="AR145" i="5"/>
  <c r="AC146" i="5"/>
  <c r="AH146" i="5"/>
  <c r="AQ146" i="5"/>
  <c r="AR146" i="5"/>
  <c r="AC147" i="5"/>
  <c r="AH147" i="5"/>
  <c r="AQ147" i="5"/>
  <c r="AR147" i="5"/>
  <c r="AZ147" i="5" s="1"/>
  <c r="AC148" i="5"/>
  <c r="AH148" i="5"/>
  <c r="AQ148" i="5"/>
  <c r="AR148" i="5"/>
  <c r="AY148" i="5" s="1"/>
  <c r="AC149" i="5"/>
  <c r="AH149" i="5"/>
  <c r="AQ149" i="5"/>
  <c r="AR149" i="5"/>
  <c r="AC150" i="5"/>
  <c r="AH150" i="5"/>
  <c r="AQ150" i="5"/>
  <c r="AR150" i="5"/>
  <c r="AY150" i="5" s="1"/>
  <c r="AC151" i="5"/>
  <c r="AH151" i="5"/>
  <c r="AQ151" i="5"/>
  <c r="AR151" i="5"/>
  <c r="AC152" i="5"/>
  <c r="AH152" i="5"/>
  <c r="AQ152" i="5"/>
  <c r="AR152" i="5"/>
  <c r="AZ152" i="5" s="1"/>
  <c r="AC153" i="5"/>
  <c r="AH153" i="5"/>
  <c r="AQ153" i="5"/>
  <c r="AR153" i="5"/>
  <c r="AC154" i="5"/>
  <c r="AH154" i="5"/>
  <c r="AQ154" i="5"/>
  <c r="AR154" i="5"/>
  <c r="AC155" i="5"/>
  <c r="AH155" i="5"/>
  <c r="AQ155" i="5"/>
  <c r="AR155" i="5"/>
  <c r="AZ155" i="5" s="1"/>
  <c r="AC156" i="5"/>
  <c r="AH156" i="5"/>
  <c r="AQ156" i="5"/>
  <c r="AR156" i="5"/>
  <c r="AZ156" i="5" s="1"/>
  <c r="AC157" i="5"/>
  <c r="AH157" i="5"/>
  <c r="AQ157" i="5"/>
  <c r="AR157" i="5"/>
  <c r="AZ157" i="5" s="1"/>
  <c r="AC158" i="5"/>
  <c r="AH158" i="5"/>
  <c r="AQ158" i="5"/>
  <c r="AR158" i="5"/>
  <c r="AC159" i="5"/>
  <c r="AH159" i="5"/>
  <c r="AQ159" i="5"/>
  <c r="AR159" i="5"/>
  <c r="AC160" i="5"/>
  <c r="AH160" i="5"/>
  <c r="AQ160" i="5"/>
  <c r="AR160" i="5"/>
  <c r="AC161" i="5"/>
  <c r="AH161" i="5"/>
  <c r="AQ161" i="5"/>
  <c r="AR161" i="5"/>
  <c r="AZ161" i="5" s="1"/>
  <c r="AC162" i="5"/>
  <c r="AH162" i="5"/>
  <c r="AQ162" i="5"/>
  <c r="AR162" i="5"/>
  <c r="AY162" i="5" s="1"/>
  <c r="AC163" i="5"/>
  <c r="AH163" i="5"/>
  <c r="AQ163" i="5"/>
  <c r="AR163" i="5"/>
  <c r="AC164" i="5"/>
  <c r="AH164" i="5"/>
  <c r="AQ164" i="5"/>
  <c r="AR164" i="5"/>
  <c r="AZ164" i="5" s="1"/>
  <c r="AC165" i="5"/>
  <c r="AH165" i="5"/>
  <c r="AQ165" i="5"/>
  <c r="AR165" i="5"/>
  <c r="AY165" i="5" s="1"/>
  <c r="AC166" i="5"/>
  <c r="AH166" i="5"/>
  <c r="AQ166" i="5"/>
  <c r="AR166" i="5"/>
  <c r="AY166" i="5" s="1"/>
  <c r="AC167" i="5"/>
  <c r="AH167" i="5"/>
  <c r="AQ167" i="5"/>
  <c r="AR167" i="5"/>
  <c r="AC168" i="5"/>
  <c r="AH168" i="5"/>
  <c r="AQ168" i="5"/>
  <c r="AR168" i="5"/>
  <c r="AC169" i="5"/>
  <c r="AH169" i="5"/>
  <c r="AQ169" i="5"/>
  <c r="AR169" i="5"/>
  <c r="AC170" i="5"/>
  <c r="AH170" i="5"/>
  <c r="AQ170" i="5"/>
  <c r="AR170" i="5"/>
  <c r="AZ170" i="5" s="1"/>
  <c r="AC171" i="5"/>
  <c r="AH171" i="5"/>
  <c r="AQ171" i="5"/>
  <c r="AR171" i="5"/>
  <c r="AZ171" i="5" s="1"/>
  <c r="AC172" i="5"/>
  <c r="AH172" i="5"/>
  <c r="AQ172" i="5"/>
  <c r="AR172" i="5"/>
  <c r="AC173" i="5"/>
  <c r="AH173" i="5"/>
  <c r="AQ173" i="5"/>
  <c r="AR173" i="5"/>
  <c r="AZ173" i="5" s="1"/>
  <c r="AC174" i="5"/>
  <c r="AH174" i="5"/>
  <c r="AQ174" i="5"/>
  <c r="AR174" i="5"/>
  <c r="AZ174" i="5" s="1"/>
  <c r="AC175" i="5"/>
  <c r="AH175" i="5"/>
  <c r="AQ175" i="5"/>
  <c r="AR175" i="5"/>
  <c r="AC176" i="5"/>
  <c r="AH176" i="5"/>
  <c r="AQ176" i="5"/>
  <c r="AR176" i="5"/>
  <c r="AC177" i="5"/>
  <c r="AH177" i="5"/>
  <c r="AQ177" i="5"/>
  <c r="AR177" i="5"/>
  <c r="AY177" i="5" s="1"/>
  <c r="AC178" i="5"/>
  <c r="AH178" i="5"/>
  <c r="AQ178" i="5"/>
  <c r="AR178" i="5"/>
  <c r="AC179" i="5"/>
  <c r="AH179" i="5"/>
  <c r="AQ179" i="5"/>
  <c r="AR179" i="5"/>
  <c r="AC180" i="5"/>
  <c r="AH180" i="5"/>
  <c r="AQ180" i="5"/>
  <c r="AR180" i="5"/>
  <c r="AZ180" i="5" s="1"/>
  <c r="AC181" i="5"/>
  <c r="AH181" i="5"/>
  <c r="AQ181" i="5"/>
  <c r="AR181" i="5"/>
  <c r="AY181" i="5" s="1"/>
  <c r="AC182" i="5"/>
  <c r="AH182" i="5"/>
  <c r="AQ182" i="5"/>
  <c r="AR182" i="5"/>
  <c r="AC183" i="5"/>
  <c r="AH183" i="5"/>
  <c r="AQ183" i="5"/>
  <c r="AR183" i="5"/>
  <c r="AZ183" i="5" s="1"/>
  <c r="AC184" i="5"/>
  <c r="AH184" i="5"/>
  <c r="AQ184" i="5"/>
  <c r="AR184" i="5"/>
  <c r="AC185" i="5"/>
  <c r="AH185" i="5"/>
  <c r="AQ185" i="5"/>
  <c r="AR185" i="5"/>
  <c r="AZ185" i="5" s="1"/>
  <c r="AC186" i="5"/>
  <c r="AH186" i="5"/>
  <c r="AQ186" i="5"/>
  <c r="AR186" i="5"/>
  <c r="AY186" i="5" s="1"/>
  <c r="AC187" i="5"/>
  <c r="AH187" i="5"/>
  <c r="AQ187" i="5"/>
  <c r="AR187" i="5"/>
  <c r="AC188" i="5"/>
  <c r="AH188" i="5"/>
  <c r="AQ188" i="5"/>
  <c r="AR188" i="5"/>
  <c r="AC189" i="5"/>
  <c r="AH189" i="5"/>
  <c r="AQ189" i="5"/>
  <c r="AR189" i="5"/>
  <c r="AC190" i="5"/>
  <c r="AH190" i="5"/>
  <c r="AQ190" i="5"/>
  <c r="AR190" i="5"/>
  <c r="AC191" i="5"/>
  <c r="AH191" i="5"/>
  <c r="AQ191" i="5"/>
  <c r="AR191" i="5"/>
  <c r="AC192" i="5"/>
  <c r="AH192" i="5"/>
  <c r="AQ192" i="5"/>
  <c r="AR192" i="5"/>
  <c r="AY192" i="5" s="1"/>
  <c r="AC193" i="5"/>
  <c r="AH193" i="5"/>
  <c r="AQ193" i="5"/>
  <c r="AR193" i="5"/>
  <c r="AC194" i="5"/>
  <c r="AH194" i="5"/>
  <c r="AQ194" i="5"/>
  <c r="AR194" i="5"/>
  <c r="AC195" i="5"/>
  <c r="AH195" i="5"/>
  <c r="AQ195" i="5"/>
  <c r="AR195" i="5"/>
  <c r="AC196" i="5"/>
  <c r="AH196" i="5"/>
  <c r="AQ196" i="5"/>
  <c r="AR196" i="5"/>
  <c r="AY196" i="5" s="1"/>
  <c r="AC197" i="5"/>
  <c r="AH197" i="5"/>
  <c r="AQ197" i="5"/>
  <c r="AR197" i="5"/>
  <c r="AC198" i="5"/>
  <c r="AH198" i="5"/>
  <c r="AQ198" i="5"/>
  <c r="AR198" i="5"/>
  <c r="AY198" i="5" s="1"/>
  <c r="AC199" i="5"/>
  <c r="AH199" i="5"/>
  <c r="AQ199" i="5"/>
  <c r="AR199" i="5"/>
  <c r="AC200" i="5"/>
  <c r="AH200" i="5"/>
  <c r="AQ200" i="5"/>
  <c r="AR200" i="5"/>
  <c r="AC201" i="5"/>
  <c r="AH201" i="5"/>
  <c r="AQ201" i="5"/>
  <c r="AR201" i="5"/>
  <c r="AZ201" i="5" s="1"/>
  <c r="AC202" i="5"/>
  <c r="AH202" i="5"/>
  <c r="AQ202" i="5"/>
  <c r="AR202" i="5"/>
  <c r="AZ202" i="5" s="1"/>
  <c r="AC203" i="5"/>
  <c r="AH203" i="5"/>
  <c r="AQ203" i="5"/>
  <c r="AR203" i="5"/>
  <c r="AZ203" i="5" s="1"/>
  <c r="AC204" i="5"/>
  <c r="AH204" i="5"/>
  <c r="AQ204" i="5"/>
  <c r="AR204" i="5"/>
  <c r="AC205" i="5"/>
  <c r="AH205" i="5"/>
  <c r="AQ205" i="5"/>
  <c r="AR205" i="5"/>
  <c r="AC206" i="5"/>
  <c r="AH206" i="5"/>
  <c r="AQ206" i="5"/>
  <c r="AR206" i="5"/>
  <c r="AZ206" i="5" s="1"/>
  <c r="AC207" i="5"/>
  <c r="AH207" i="5"/>
  <c r="AQ207" i="5"/>
  <c r="AR207" i="5"/>
  <c r="AY207" i="5" s="1"/>
  <c r="AC208" i="5"/>
  <c r="AH208" i="5"/>
  <c r="AQ208" i="5"/>
  <c r="AR208" i="5"/>
  <c r="AZ208" i="5" s="1"/>
  <c r="AC209" i="5"/>
  <c r="AH209" i="5"/>
  <c r="AQ209" i="5"/>
  <c r="AR209" i="5"/>
  <c r="AC210" i="5"/>
  <c r="AH210" i="5"/>
  <c r="AQ210" i="5"/>
  <c r="AR210" i="5"/>
  <c r="AY210" i="5" s="1"/>
  <c r="AC211" i="5"/>
  <c r="AH211" i="5"/>
  <c r="AQ211" i="5"/>
  <c r="AR211" i="5"/>
  <c r="AC212" i="5"/>
  <c r="AH212" i="5"/>
  <c r="AQ212" i="5"/>
  <c r="AR212" i="5"/>
  <c r="AC213" i="5"/>
  <c r="AH213" i="5"/>
  <c r="AQ213" i="5"/>
  <c r="AR213" i="5"/>
  <c r="AZ213" i="5" s="1"/>
  <c r="AC214" i="5"/>
  <c r="AH214" i="5"/>
  <c r="AQ214" i="5"/>
  <c r="AR214" i="5"/>
  <c r="AC215" i="5"/>
  <c r="AH215" i="5"/>
  <c r="AQ215" i="5"/>
  <c r="AR215" i="5"/>
  <c r="AC216" i="5"/>
  <c r="AH216" i="5"/>
  <c r="AQ216" i="5"/>
  <c r="AR216" i="5"/>
  <c r="AY216" i="5" s="1"/>
  <c r="AC217" i="5"/>
  <c r="AH217" i="5"/>
  <c r="AQ217" i="5"/>
  <c r="AR217" i="5"/>
  <c r="AC218" i="5"/>
  <c r="AH218" i="5"/>
  <c r="AQ218" i="5"/>
  <c r="AR218" i="5"/>
  <c r="AZ218" i="5" s="1"/>
  <c r="AC219" i="5"/>
  <c r="AH219" i="5"/>
  <c r="AQ219" i="5"/>
  <c r="AR219" i="5"/>
  <c r="AC220" i="5"/>
  <c r="AH220" i="5"/>
  <c r="AQ220" i="5"/>
  <c r="AR220" i="5"/>
  <c r="AY220" i="5" s="1"/>
  <c r="AC221" i="5"/>
  <c r="AH221" i="5"/>
  <c r="AQ221" i="5"/>
  <c r="AR221" i="5"/>
  <c r="AC222" i="5"/>
  <c r="AH222" i="5"/>
  <c r="AQ222" i="5"/>
  <c r="AR222" i="5"/>
  <c r="AY222" i="5" s="1"/>
  <c r="AC223" i="5"/>
  <c r="AH223" i="5"/>
  <c r="AQ223" i="5"/>
  <c r="AR223" i="5"/>
  <c r="AC224" i="5"/>
  <c r="AH224" i="5"/>
  <c r="AQ224" i="5"/>
  <c r="AR224" i="5"/>
  <c r="AC225" i="5"/>
  <c r="AH225" i="5"/>
  <c r="AQ225" i="5"/>
  <c r="AR225" i="5"/>
  <c r="AC226" i="5"/>
  <c r="AH226" i="5"/>
  <c r="AQ226" i="5"/>
  <c r="AR226" i="5"/>
  <c r="AC227" i="5"/>
  <c r="AH227" i="5"/>
  <c r="AQ227" i="5"/>
  <c r="AR227" i="5"/>
  <c r="AZ227" i="5" s="1"/>
  <c r="AC228" i="5"/>
  <c r="AH228" i="5"/>
  <c r="AQ228" i="5"/>
  <c r="AR228" i="5"/>
  <c r="AY228" i="5" s="1"/>
  <c r="AC229" i="5"/>
  <c r="AH229" i="5"/>
  <c r="AQ229" i="5"/>
  <c r="AR229" i="5"/>
  <c r="AY229" i="5" s="1"/>
  <c r="AC230" i="5"/>
  <c r="AH230" i="5"/>
  <c r="AQ230" i="5"/>
  <c r="AR230" i="5"/>
  <c r="AC231" i="5"/>
  <c r="AH231" i="5"/>
  <c r="AQ231" i="5"/>
  <c r="AR231" i="5"/>
  <c r="AC232" i="5"/>
  <c r="AH232" i="5"/>
  <c r="AQ232" i="5"/>
  <c r="AR232" i="5"/>
  <c r="AY232" i="5" s="1"/>
  <c r="AC233" i="5"/>
  <c r="AH233" i="5"/>
  <c r="AQ233" i="5"/>
  <c r="AR233" i="5"/>
  <c r="AC234" i="5"/>
  <c r="AH234" i="5"/>
  <c r="AQ234" i="5"/>
  <c r="AR234" i="5"/>
  <c r="AY234" i="5" s="1"/>
  <c r="AC235" i="5"/>
  <c r="AH235" i="5"/>
  <c r="AQ235" i="5"/>
  <c r="AR235" i="5"/>
  <c r="AC236" i="5"/>
  <c r="AH236" i="5"/>
  <c r="AQ236" i="5"/>
  <c r="AR236" i="5"/>
  <c r="AC237" i="5"/>
  <c r="AH237" i="5"/>
  <c r="AQ237" i="5"/>
  <c r="AR237" i="5"/>
  <c r="AC238" i="5"/>
  <c r="AH238" i="5"/>
  <c r="AQ238" i="5"/>
  <c r="AR238" i="5"/>
  <c r="AC239" i="5"/>
  <c r="AH239" i="5"/>
  <c r="AQ239" i="5"/>
  <c r="AR239" i="5"/>
  <c r="AZ239" i="5" s="1"/>
  <c r="AC240" i="5"/>
  <c r="AH240" i="5"/>
  <c r="AQ240" i="5"/>
  <c r="AR240" i="5"/>
  <c r="AY240" i="5" s="1"/>
  <c r="AC241" i="5"/>
  <c r="AH241" i="5"/>
  <c r="AQ241" i="5"/>
  <c r="AR241" i="5"/>
  <c r="AC242" i="5"/>
  <c r="AH242" i="5"/>
  <c r="AQ242" i="5"/>
  <c r="AR242" i="5"/>
  <c r="AC243" i="5"/>
  <c r="AH243" i="5"/>
  <c r="AQ243" i="5"/>
  <c r="AR243" i="5"/>
  <c r="AZ243" i="5" s="1"/>
  <c r="AC244" i="5"/>
  <c r="AH244" i="5"/>
  <c r="AQ244" i="5"/>
  <c r="AR244" i="5"/>
  <c r="AZ244" i="5" s="1"/>
  <c r="AC245" i="5"/>
  <c r="AH245" i="5"/>
  <c r="AQ245" i="5"/>
  <c r="AR245" i="5"/>
  <c r="AC246" i="5"/>
  <c r="AH246" i="5"/>
  <c r="AQ246" i="5"/>
  <c r="AR246" i="5"/>
  <c r="AY246" i="5" s="1"/>
  <c r="AC247" i="5"/>
  <c r="AH247" i="5"/>
  <c r="AQ247" i="5"/>
  <c r="AR247" i="5"/>
  <c r="AC248" i="5"/>
  <c r="AH248" i="5"/>
  <c r="AQ248" i="5"/>
  <c r="AR248" i="5"/>
  <c r="AC249" i="5"/>
  <c r="AH249" i="5"/>
  <c r="AQ249" i="5"/>
  <c r="AR249" i="5"/>
  <c r="AC250" i="5"/>
  <c r="AH250" i="5"/>
  <c r="AQ250" i="5"/>
  <c r="AR250" i="5"/>
  <c r="AY250" i="5" s="1"/>
  <c r="AC251" i="5"/>
  <c r="AH251" i="5"/>
  <c r="AQ251" i="5"/>
  <c r="AR251" i="5"/>
  <c r="AC252" i="5"/>
  <c r="AH252" i="5"/>
  <c r="AQ252" i="5"/>
  <c r="AR252" i="5"/>
  <c r="AY252" i="5" s="1"/>
  <c r="AC253" i="5"/>
  <c r="AH253" i="5"/>
  <c r="AQ253" i="5"/>
  <c r="AR253" i="5"/>
  <c r="AZ253" i="5" s="1"/>
  <c r="AC254" i="5"/>
  <c r="AH254" i="5"/>
  <c r="AQ254" i="5"/>
  <c r="AR254" i="5"/>
  <c r="AZ254" i="5" s="1"/>
  <c r="AC255" i="5"/>
  <c r="AH255" i="5"/>
  <c r="AQ255" i="5"/>
  <c r="AR255" i="5"/>
  <c r="AC256" i="5"/>
  <c r="AH256" i="5"/>
  <c r="AQ256" i="5"/>
  <c r="AR256" i="5"/>
  <c r="AY256" i="5" s="1"/>
  <c r="AC257" i="5"/>
  <c r="AH257" i="5"/>
  <c r="AQ257" i="5"/>
  <c r="AR257" i="5"/>
  <c r="AC258" i="5"/>
  <c r="AH258" i="5"/>
  <c r="AQ258" i="5"/>
  <c r="AR258" i="5"/>
  <c r="AY258" i="5" s="1"/>
  <c r="AC259" i="5"/>
  <c r="AH259" i="5"/>
  <c r="AQ259" i="5"/>
  <c r="AR259" i="5"/>
  <c r="AC260" i="5"/>
  <c r="AH260" i="5"/>
  <c r="AQ260" i="5"/>
  <c r="AR260" i="5"/>
  <c r="AZ260" i="5" s="1"/>
  <c r="AC261" i="5"/>
  <c r="AH261" i="5"/>
  <c r="AQ261" i="5"/>
  <c r="AR261" i="5"/>
  <c r="AC262" i="5"/>
  <c r="AH262" i="5"/>
  <c r="AQ262" i="5"/>
  <c r="AR262" i="5"/>
  <c r="AC263" i="5"/>
  <c r="AH263" i="5"/>
  <c r="AQ263" i="5"/>
  <c r="AR263" i="5"/>
  <c r="AZ263" i="5" s="1"/>
  <c r="AC264" i="5"/>
  <c r="AH264" i="5"/>
  <c r="AQ264" i="5"/>
  <c r="AR264" i="5"/>
  <c r="AC265" i="5"/>
  <c r="AH265" i="5"/>
  <c r="AQ265" i="5"/>
  <c r="AR265" i="5"/>
  <c r="AZ265" i="5" s="1"/>
  <c r="AC266" i="5"/>
  <c r="AH266" i="5"/>
  <c r="AQ266" i="5"/>
  <c r="AR266" i="5"/>
  <c r="AC267" i="5"/>
  <c r="AH267" i="5"/>
  <c r="AQ267" i="5"/>
  <c r="AR267" i="5"/>
  <c r="AC268" i="5"/>
  <c r="AH268" i="5"/>
  <c r="AQ268" i="5"/>
  <c r="AR268" i="5"/>
  <c r="AZ268" i="5" s="1"/>
  <c r="AC269" i="5"/>
  <c r="AH269" i="5"/>
  <c r="AQ269" i="5"/>
  <c r="AR269" i="5"/>
  <c r="AZ269" i="5" s="1"/>
  <c r="AC270" i="5"/>
  <c r="AH270" i="5"/>
  <c r="AQ270" i="5"/>
  <c r="AR270" i="5"/>
  <c r="AC271" i="5"/>
  <c r="AH271" i="5"/>
  <c r="AQ271" i="5"/>
  <c r="AR271" i="5"/>
  <c r="AZ271" i="5" s="1"/>
  <c r="AC272" i="5"/>
  <c r="AH272" i="5"/>
  <c r="AQ272" i="5"/>
  <c r="AR272" i="5"/>
  <c r="AZ272" i="5" s="1"/>
  <c r="AC273" i="5"/>
  <c r="AH273" i="5"/>
  <c r="AQ273" i="5"/>
  <c r="AR273" i="5"/>
  <c r="AC274" i="5"/>
  <c r="AH274" i="5"/>
  <c r="AQ274" i="5"/>
  <c r="AR274" i="5"/>
  <c r="AC275" i="5"/>
  <c r="AH275" i="5"/>
  <c r="AQ275" i="5"/>
  <c r="AR275" i="5"/>
  <c r="AY275" i="5" s="1"/>
  <c r="AC276" i="5"/>
  <c r="AH276" i="5"/>
  <c r="AQ276" i="5"/>
  <c r="AR276" i="5"/>
  <c r="AC277" i="5"/>
  <c r="AH277" i="5"/>
  <c r="AQ277" i="5"/>
  <c r="AR277" i="5"/>
  <c r="AZ277" i="5" s="1"/>
  <c r="AC278" i="5"/>
  <c r="AH278" i="5"/>
  <c r="AQ278" i="5"/>
  <c r="AR278" i="5"/>
  <c r="AY278" i="5" s="1"/>
  <c r="AC279" i="5"/>
  <c r="AH279" i="5"/>
  <c r="AQ279" i="5"/>
  <c r="AR279" i="5"/>
  <c r="AC280" i="5"/>
  <c r="AH280" i="5"/>
  <c r="AQ280" i="5"/>
  <c r="AR280" i="5"/>
  <c r="AC281" i="5"/>
  <c r="AH281" i="5"/>
  <c r="AQ281" i="5"/>
  <c r="AR281" i="5"/>
  <c r="AY281" i="5" s="1"/>
  <c r="AC282" i="5"/>
  <c r="AH282" i="5"/>
  <c r="AQ282" i="5"/>
  <c r="AR282" i="5"/>
  <c r="AC283" i="5"/>
  <c r="AH283" i="5"/>
  <c r="AQ283" i="5"/>
  <c r="AR283" i="5"/>
  <c r="AZ283" i="5" s="1"/>
  <c r="AC284" i="5"/>
  <c r="AH284" i="5"/>
  <c r="AQ284" i="5"/>
  <c r="AR284" i="5"/>
  <c r="AZ284" i="5" s="1"/>
  <c r="AC285" i="5"/>
  <c r="AH285" i="5"/>
  <c r="AQ285" i="5"/>
  <c r="AR285" i="5"/>
  <c r="AC286" i="5"/>
  <c r="AH286" i="5"/>
  <c r="AQ286" i="5"/>
  <c r="AR286" i="5"/>
  <c r="AZ286" i="5" s="1"/>
  <c r="AC287" i="5"/>
  <c r="AH287" i="5"/>
  <c r="AQ287" i="5"/>
  <c r="AR287" i="5"/>
  <c r="AY287" i="5" s="1"/>
  <c r="AC288" i="5"/>
  <c r="AH288" i="5"/>
  <c r="AQ288" i="5"/>
  <c r="AR288" i="5"/>
  <c r="AC289" i="5"/>
  <c r="AH289" i="5"/>
  <c r="AQ289" i="5"/>
  <c r="AR289" i="5"/>
  <c r="AZ289" i="5" s="1"/>
  <c r="AC290" i="5"/>
  <c r="AH290" i="5"/>
  <c r="AQ290" i="5"/>
  <c r="AR290" i="5"/>
  <c r="AZ290" i="5" s="1"/>
  <c r="AC291" i="5"/>
  <c r="AH291" i="5"/>
  <c r="AQ291" i="5"/>
  <c r="AR291" i="5"/>
  <c r="AC292" i="5"/>
  <c r="AH292" i="5"/>
  <c r="AQ292" i="5"/>
  <c r="AR292" i="5"/>
  <c r="AC293" i="5"/>
  <c r="AH293" i="5"/>
  <c r="AQ293" i="5"/>
  <c r="AR293" i="5"/>
  <c r="AC294" i="5"/>
  <c r="AH294" i="5"/>
  <c r="AQ294" i="5"/>
  <c r="AR294" i="5"/>
  <c r="AC295" i="5"/>
  <c r="AH295" i="5"/>
  <c r="AQ295" i="5"/>
  <c r="AR295" i="5"/>
  <c r="AZ295" i="5" s="1"/>
  <c r="AC296" i="5"/>
  <c r="AH296" i="5"/>
  <c r="AQ296" i="5"/>
  <c r="AR296" i="5"/>
  <c r="AY296" i="5" s="1"/>
  <c r="AC297" i="5"/>
  <c r="AH297" i="5"/>
  <c r="AQ297" i="5"/>
  <c r="AR297" i="5"/>
  <c r="AC298" i="5"/>
  <c r="AH298" i="5"/>
  <c r="AQ298" i="5"/>
  <c r="AR298" i="5"/>
  <c r="AC299" i="5"/>
  <c r="AH299" i="5"/>
  <c r="AQ299" i="5"/>
  <c r="AR299" i="5"/>
  <c r="AZ299" i="5" s="1"/>
  <c r="AC300" i="5"/>
  <c r="AH300" i="5"/>
  <c r="AQ300" i="5"/>
  <c r="AR300" i="5"/>
  <c r="AY300" i="5" s="1"/>
  <c r="AC301" i="5"/>
  <c r="AH301" i="5"/>
  <c r="AQ301" i="5"/>
  <c r="AR301" i="5"/>
  <c r="AZ301" i="5" s="1"/>
  <c r="AC302" i="5"/>
  <c r="AH302" i="5"/>
  <c r="AQ302" i="5"/>
  <c r="AR302" i="5"/>
  <c r="AC303" i="5"/>
  <c r="AH303" i="5"/>
  <c r="AQ303" i="5"/>
  <c r="AR303" i="5"/>
  <c r="AC304" i="5"/>
  <c r="AH304" i="5"/>
  <c r="AQ304" i="5"/>
  <c r="AR304" i="5"/>
  <c r="AZ304" i="5" s="1"/>
  <c r="AC305" i="5"/>
  <c r="AH305" i="5"/>
  <c r="AQ305" i="5"/>
  <c r="AR305" i="5"/>
  <c r="AY305" i="5" s="1"/>
  <c r="AC306" i="5"/>
  <c r="AH306" i="5"/>
  <c r="AQ306" i="5"/>
  <c r="AR306" i="5"/>
  <c r="AZ306" i="5" s="1"/>
  <c r="AC307" i="5"/>
  <c r="AH307" i="5"/>
  <c r="AQ307" i="5"/>
  <c r="AR307" i="5"/>
  <c r="AZ307" i="5" s="1"/>
  <c r="AC308" i="5"/>
  <c r="AH308" i="5"/>
  <c r="AQ308" i="5"/>
  <c r="AR308" i="5"/>
  <c r="AZ308" i="5" s="1"/>
  <c r="AC309" i="5"/>
  <c r="AH309" i="5"/>
  <c r="AQ309" i="5"/>
  <c r="AR309" i="5"/>
  <c r="AC310" i="5"/>
  <c r="AH310" i="5"/>
  <c r="AQ310" i="5"/>
  <c r="AR310" i="5"/>
  <c r="AC311" i="5"/>
  <c r="AH311" i="5"/>
  <c r="AQ311" i="5"/>
  <c r="AR311" i="5"/>
  <c r="AC312" i="5"/>
  <c r="AH312" i="5"/>
  <c r="AQ312" i="5"/>
  <c r="AR312" i="5"/>
  <c r="AZ312" i="5" s="1"/>
  <c r="AC313" i="5"/>
  <c r="AH313" i="5"/>
  <c r="AQ313" i="5"/>
  <c r="AR313" i="5"/>
  <c r="AZ313" i="5" s="1"/>
  <c r="AC314" i="5"/>
  <c r="AH314" i="5"/>
  <c r="AQ314" i="5"/>
  <c r="AR314" i="5"/>
  <c r="AY314" i="5" s="1"/>
  <c r="AC315" i="5"/>
  <c r="AH315" i="5"/>
  <c r="AQ315" i="5"/>
  <c r="AR315" i="5"/>
  <c r="AC316" i="5"/>
  <c r="AH316" i="5"/>
  <c r="AQ316" i="5"/>
  <c r="AR316" i="5"/>
  <c r="AC317" i="5"/>
  <c r="AH317" i="5"/>
  <c r="AQ317" i="5"/>
  <c r="AR317" i="5"/>
  <c r="AC318" i="5"/>
  <c r="AH318" i="5"/>
  <c r="AQ318" i="5"/>
  <c r="AR318" i="5"/>
  <c r="AC319" i="5"/>
  <c r="AH319" i="5"/>
  <c r="AQ319" i="5"/>
  <c r="AR319" i="5"/>
  <c r="AZ319" i="5" s="1"/>
  <c r="AC320" i="5"/>
  <c r="AH320" i="5"/>
  <c r="AQ320" i="5"/>
  <c r="AR320" i="5"/>
  <c r="AC321" i="5"/>
  <c r="AH321" i="5"/>
  <c r="AQ321" i="5"/>
  <c r="AR321" i="5"/>
  <c r="AC322" i="5"/>
  <c r="AH322" i="5"/>
  <c r="AQ322" i="5"/>
  <c r="AR322" i="5"/>
  <c r="AZ322" i="5" s="1"/>
  <c r="AC323" i="5"/>
  <c r="AH323" i="5"/>
  <c r="AQ323" i="5"/>
  <c r="AR323" i="5"/>
  <c r="AY323" i="5" s="1"/>
  <c r="AC324" i="5"/>
  <c r="AH324" i="5"/>
  <c r="AQ324" i="5"/>
  <c r="AR324" i="5"/>
  <c r="AC325" i="5"/>
  <c r="AH325" i="5"/>
  <c r="AQ325" i="5"/>
  <c r="AR325" i="5"/>
  <c r="AZ325" i="5" s="1"/>
  <c r="AC326" i="5"/>
  <c r="AH326" i="5"/>
  <c r="AQ326" i="5"/>
  <c r="AR326" i="5"/>
  <c r="AC327" i="5"/>
  <c r="AH327" i="5"/>
  <c r="AQ327" i="5"/>
  <c r="AR327" i="5"/>
  <c r="AY327" i="5" s="1"/>
  <c r="AC328" i="5"/>
  <c r="AH328" i="5"/>
  <c r="AQ328" i="5"/>
  <c r="AR328" i="5"/>
  <c r="AC329" i="5"/>
  <c r="AH329" i="5"/>
  <c r="AQ329" i="5"/>
  <c r="AR329" i="5"/>
  <c r="AY329" i="5" s="1"/>
  <c r="AC330" i="5"/>
  <c r="AH330" i="5"/>
  <c r="AQ330" i="5"/>
  <c r="AR330" i="5"/>
  <c r="AC331" i="5"/>
  <c r="AH331" i="5"/>
  <c r="AQ331" i="5"/>
  <c r="AR331" i="5"/>
  <c r="AZ331" i="5" s="1"/>
  <c r="AC332" i="5"/>
  <c r="AH332" i="5"/>
  <c r="AQ332" i="5"/>
  <c r="AR332" i="5"/>
  <c r="AZ332" i="5" s="1"/>
  <c r="AC333" i="5"/>
  <c r="AH333" i="5"/>
  <c r="AQ333" i="5"/>
  <c r="AR333" i="5"/>
  <c r="AY333" i="5" s="1"/>
  <c r="AC334" i="5"/>
  <c r="AH334" i="5"/>
  <c r="AQ334" i="5"/>
  <c r="AR334" i="5"/>
  <c r="AZ334" i="5" s="1"/>
  <c r="AC335" i="5"/>
  <c r="AH335" i="5"/>
  <c r="AQ335" i="5"/>
  <c r="AR335" i="5"/>
  <c r="AC336" i="5"/>
  <c r="AH336" i="5"/>
  <c r="AQ336" i="5"/>
  <c r="AR336" i="5"/>
  <c r="AY336" i="5" s="1"/>
  <c r="AC337" i="5"/>
  <c r="AH337" i="5"/>
  <c r="AQ337" i="5"/>
  <c r="AR337" i="5"/>
  <c r="AC338" i="5"/>
  <c r="AH338" i="5"/>
  <c r="AQ338" i="5"/>
  <c r="AR338" i="5"/>
  <c r="AY338" i="5" s="1"/>
  <c r="AC339" i="5"/>
  <c r="AH339" i="5"/>
  <c r="AQ339" i="5"/>
  <c r="AR339" i="5"/>
  <c r="AC340" i="5"/>
  <c r="AH340" i="5"/>
  <c r="AQ340" i="5"/>
  <c r="AR340" i="5"/>
  <c r="AC341" i="5"/>
  <c r="AH341" i="5"/>
  <c r="AQ341" i="5"/>
  <c r="AR341" i="5"/>
  <c r="AY341" i="5" s="1"/>
  <c r="AC342" i="5"/>
  <c r="AH342" i="5"/>
  <c r="AQ342" i="5"/>
  <c r="AR342" i="5"/>
  <c r="AZ342" i="5" s="1"/>
  <c r="AC343" i="5"/>
  <c r="AH343" i="5"/>
  <c r="AQ343" i="5"/>
  <c r="AR343" i="5"/>
  <c r="AZ343" i="5" s="1"/>
  <c r="AC344" i="5"/>
  <c r="AH344" i="5"/>
  <c r="AQ344" i="5"/>
  <c r="AR344" i="5"/>
  <c r="AC345" i="5"/>
  <c r="AH345" i="5"/>
  <c r="AQ345" i="5"/>
  <c r="AR345" i="5"/>
  <c r="AC346" i="5"/>
  <c r="AH346" i="5"/>
  <c r="AQ346" i="5"/>
  <c r="AR346" i="5"/>
  <c r="AC347" i="5"/>
  <c r="AH347" i="5"/>
  <c r="AQ347" i="5"/>
  <c r="AR347" i="5"/>
  <c r="AY347" i="5" s="1"/>
  <c r="AC348" i="5"/>
  <c r="AH348" i="5"/>
  <c r="AQ348" i="5"/>
  <c r="AR348" i="5"/>
  <c r="AZ348" i="5" s="1"/>
  <c r="AC349" i="5"/>
  <c r="AH349" i="5"/>
  <c r="AQ349" i="5"/>
  <c r="AR349" i="5"/>
  <c r="AC350" i="5"/>
  <c r="AH350" i="5"/>
  <c r="AQ350" i="5"/>
  <c r="AR350" i="5"/>
  <c r="AY350" i="5" s="1"/>
  <c r="AC351" i="5"/>
  <c r="AH351" i="5"/>
  <c r="AQ351" i="5"/>
  <c r="AR351" i="5"/>
  <c r="AC352" i="5"/>
  <c r="AH352" i="5"/>
  <c r="AQ352" i="5"/>
  <c r="AR352" i="5"/>
  <c r="AZ352" i="5" s="1"/>
  <c r="AC353" i="5"/>
  <c r="AH353" i="5"/>
  <c r="AQ353" i="5"/>
  <c r="AR353" i="5"/>
  <c r="AC354" i="5"/>
  <c r="AH354" i="5"/>
  <c r="AQ354" i="5"/>
  <c r="AR354" i="5"/>
  <c r="AY354" i="5" s="1"/>
  <c r="AC355" i="5"/>
  <c r="AH355" i="5"/>
  <c r="AQ355" i="5"/>
  <c r="AR355" i="5"/>
  <c r="AZ355" i="5" s="1"/>
  <c r="AC356" i="5"/>
  <c r="AH356" i="5"/>
  <c r="AQ356" i="5"/>
  <c r="AR356" i="5"/>
  <c r="AY356" i="5" s="1"/>
  <c r="AC357" i="5"/>
  <c r="AH357" i="5"/>
  <c r="AQ357" i="5"/>
  <c r="AR357" i="5"/>
  <c r="AC358" i="5"/>
  <c r="AH358" i="5"/>
  <c r="AQ358" i="5"/>
  <c r="AR358" i="5"/>
  <c r="AC359" i="5"/>
  <c r="AH359" i="5"/>
  <c r="AQ359" i="5"/>
  <c r="AR359" i="5"/>
  <c r="AC360" i="5"/>
  <c r="AH360" i="5"/>
  <c r="AQ360" i="5"/>
  <c r="AR360" i="5"/>
  <c r="AZ360" i="5" s="1"/>
  <c r="AC361" i="5"/>
  <c r="AH361" i="5"/>
  <c r="AQ361" i="5"/>
  <c r="AR361" i="5"/>
  <c r="AZ361" i="5" s="1"/>
  <c r="AC362" i="5"/>
  <c r="AH362" i="5"/>
  <c r="AQ362" i="5"/>
  <c r="AR362" i="5"/>
  <c r="AY362" i="5" s="1"/>
  <c r="AC363" i="5"/>
  <c r="AH363" i="5"/>
  <c r="AQ363" i="5"/>
  <c r="AR363" i="5"/>
  <c r="AC364" i="5"/>
  <c r="AH364" i="5"/>
  <c r="AQ364" i="5"/>
  <c r="AR364" i="5"/>
  <c r="AC365" i="5"/>
  <c r="AH365" i="5"/>
  <c r="AQ365" i="5"/>
  <c r="AR365" i="5"/>
  <c r="AZ365" i="5" s="1"/>
  <c r="AC366" i="5"/>
  <c r="AH366" i="5"/>
  <c r="AQ366" i="5"/>
  <c r="AR366" i="5"/>
  <c r="AY366" i="5" s="1"/>
  <c r="AC367" i="5"/>
  <c r="AH367" i="5"/>
  <c r="AQ367" i="5"/>
  <c r="AR367" i="5"/>
  <c r="AC368" i="5"/>
  <c r="AH368" i="5"/>
  <c r="AQ368" i="5"/>
  <c r="AR368" i="5"/>
  <c r="AY368" i="5" s="1"/>
  <c r="AC369" i="5"/>
  <c r="AH369" i="5"/>
  <c r="AQ369" i="5"/>
  <c r="AR369" i="5"/>
  <c r="AC370" i="5"/>
  <c r="AH370" i="5"/>
  <c r="AQ370" i="5"/>
  <c r="AR370" i="5"/>
  <c r="AZ370" i="5" s="1"/>
  <c r="AC371" i="5"/>
  <c r="AH371" i="5"/>
  <c r="AQ371" i="5"/>
  <c r="AR371" i="5"/>
  <c r="AY371" i="5" s="1"/>
  <c r="AC372" i="5"/>
  <c r="AH372" i="5"/>
  <c r="AQ372" i="5"/>
  <c r="AR372" i="5"/>
  <c r="AY372" i="5" s="1"/>
  <c r="AC373" i="5"/>
  <c r="AH373" i="5"/>
  <c r="AQ373" i="5"/>
  <c r="AR373" i="5"/>
  <c r="AC374" i="5"/>
  <c r="AH374" i="5"/>
  <c r="AQ374" i="5"/>
  <c r="AR374" i="5"/>
  <c r="AZ374" i="5" s="1"/>
  <c r="AC375" i="5"/>
  <c r="AH375" i="5"/>
  <c r="AQ375" i="5"/>
  <c r="AR375" i="5"/>
  <c r="AC376" i="5"/>
  <c r="AH376" i="5"/>
  <c r="AQ376" i="5"/>
  <c r="AR376" i="5"/>
  <c r="AC377" i="5"/>
  <c r="AH377" i="5"/>
  <c r="AQ377" i="5"/>
  <c r="AR377" i="5"/>
  <c r="AZ377" i="5" s="1"/>
  <c r="AC378" i="5"/>
  <c r="AH378" i="5"/>
  <c r="AQ378" i="5"/>
  <c r="AR378" i="5"/>
  <c r="AZ378" i="5" s="1"/>
  <c r="AC379" i="5"/>
  <c r="AH379" i="5"/>
  <c r="AQ379" i="5"/>
  <c r="AR379" i="5"/>
  <c r="AZ379" i="5" s="1"/>
  <c r="AC380" i="5"/>
  <c r="AH380" i="5"/>
  <c r="AQ380" i="5"/>
  <c r="AR380" i="5"/>
  <c r="AC381" i="5"/>
  <c r="AH381" i="5"/>
  <c r="AQ381" i="5"/>
  <c r="AR381" i="5"/>
  <c r="AC382" i="5"/>
  <c r="AH382" i="5"/>
  <c r="AQ382" i="5"/>
  <c r="AR382" i="5"/>
  <c r="AC383" i="5"/>
  <c r="AH383" i="5"/>
  <c r="AQ383" i="5"/>
  <c r="AR383" i="5"/>
  <c r="AC384" i="5"/>
  <c r="AH384" i="5"/>
  <c r="AQ384" i="5"/>
  <c r="AR384" i="5"/>
  <c r="AY384" i="5" s="1"/>
  <c r="AC385" i="5"/>
  <c r="AH385" i="5"/>
  <c r="AQ385" i="5"/>
  <c r="AR385" i="5"/>
  <c r="AC386" i="5"/>
  <c r="AH386" i="5"/>
  <c r="AQ386" i="5"/>
  <c r="AR386" i="5"/>
  <c r="AZ386" i="5" s="1"/>
  <c r="AC387" i="5"/>
  <c r="AH387" i="5"/>
  <c r="AQ387" i="5"/>
  <c r="AR387" i="5"/>
  <c r="AY387" i="5" s="1"/>
  <c r="AC388" i="5"/>
  <c r="AH388" i="5"/>
  <c r="AQ388" i="5"/>
  <c r="AR388" i="5"/>
  <c r="AC389" i="5"/>
  <c r="AH389" i="5"/>
  <c r="AQ389" i="5"/>
  <c r="AR389" i="5"/>
  <c r="AC390" i="5"/>
  <c r="AH390" i="5"/>
  <c r="AQ390" i="5"/>
  <c r="AR390" i="5"/>
  <c r="AY390" i="5" s="1"/>
  <c r="AC391" i="5"/>
  <c r="AH391" i="5"/>
  <c r="AQ391" i="5"/>
  <c r="AR391" i="5"/>
  <c r="AC392" i="5"/>
  <c r="AH392" i="5"/>
  <c r="AQ392" i="5"/>
  <c r="AR392" i="5"/>
  <c r="AY392" i="5" s="1"/>
  <c r="AC393" i="5"/>
  <c r="AH393" i="5"/>
  <c r="AQ393" i="5"/>
  <c r="AR393" i="5"/>
  <c r="AC394" i="5"/>
  <c r="AH394" i="5"/>
  <c r="AQ394" i="5"/>
  <c r="AR394" i="5"/>
  <c r="AC395" i="5"/>
  <c r="AH395" i="5"/>
  <c r="AQ395" i="5"/>
  <c r="AR395" i="5"/>
  <c r="AY395" i="5" s="1"/>
  <c r="AC396" i="5"/>
  <c r="AH396" i="5"/>
  <c r="AQ396" i="5"/>
  <c r="AR396" i="5"/>
  <c r="AZ396" i="5" s="1"/>
  <c r="AC397" i="5"/>
  <c r="AH397" i="5"/>
  <c r="AQ397" i="5"/>
  <c r="AR397" i="5"/>
  <c r="AZ397" i="5" s="1"/>
  <c r="AC398" i="5"/>
  <c r="AH398" i="5"/>
  <c r="AQ398" i="5"/>
  <c r="AR398" i="5"/>
  <c r="AC399" i="5"/>
  <c r="AH399" i="5"/>
  <c r="AQ399" i="5"/>
  <c r="AR399" i="5"/>
  <c r="AC400" i="5"/>
  <c r="AH400" i="5"/>
  <c r="AQ400" i="5"/>
  <c r="AR400" i="5"/>
  <c r="AC401" i="5"/>
  <c r="AH401" i="5"/>
  <c r="AQ401" i="5"/>
  <c r="AR401" i="5"/>
  <c r="AY401" i="5" s="1"/>
  <c r="AC402" i="5"/>
  <c r="AH402" i="5"/>
  <c r="AQ402" i="5"/>
  <c r="AR402" i="5"/>
  <c r="AZ402" i="5" s="1"/>
  <c r="AC403" i="5"/>
  <c r="AH403" i="5"/>
  <c r="AQ403" i="5"/>
  <c r="AR403" i="5"/>
  <c r="AC404" i="5"/>
  <c r="AH404" i="5"/>
  <c r="AQ404" i="5"/>
  <c r="AR404" i="5"/>
  <c r="AY404" i="5" s="1"/>
  <c r="AC405" i="5"/>
  <c r="AH405" i="5"/>
  <c r="AQ405" i="5"/>
  <c r="AR405" i="5"/>
  <c r="AC406" i="5"/>
  <c r="AH406" i="5"/>
  <c r="AQ406" i="5"/>
  <c r="AR406" i="5"/>
  <c r="AZ406" i="5" s="1"/>
  <c r="AC407" i="5"/>
  <c r="AH407" i="5"/>
  <c r="AQ407" i="5"/>
  <c r="AR407" i="5"/>
  <c r="AC408" i="5"/>
  <c r="AH408" i="5"/>
  <c r="AQ408" i="5"/>
  <c r="AR408" i="5"/>
  <c r="AY408" i="5" s="1"/>
  <c r="AC409" i="5"/>
  <c r="AH409" i="5"/>
  <c r="AQ409" i="5"/>
  <c r="AR409" i="5"/>
  <c r="AZ409" i="5" s="1"/>
  <c r="AC410" i="5"/>
  <c r="AH410" i="5"/>
  <c r="AQ410" i="5"/>
  <c r="AR410" i="5"/>
  <c r="AZ410" i="5" s="1"/>
  <c r="AC411" i="5"/>
  <c r="AH411" i="5"/>
  <c r="AQ411" i="5"/>
  <c r="AR411" i="5"/>
  <c r="AC412" i="5"/>
  <c r="AH412" i="5"/>
  <c r="AQ412" i="5"/>
  <c r="AR412" i="5"/>
  <c r="AC413" i="5"/>
  <c r="AH413" i="5"/>
  <c r="AQ413" i="5"/>
  <c r="AR413" i="5"/>
  <c r="AC414" i="5"/>
  <c r="AH414" i="5"/>
  <c r="AQ414" i="5"/>
  <c r="AR414" i="5"/>
  <c r="AZ414" i="5" s="1"/>
  <c r="AC415" i="5"/>
  <c r="AH415" i="5"/>
  <c r="AQ415" i="5"/>
  <c r="AR415" i="5"/>
  <c r="AZ415" i="5" s="1"/>
  <c r="AC416" i="5"/>
  <c r="AH416" i="5"/>
  <c r="AQ416" i="5"/>
  <c r="AR416" i="5"/>
  <c r="AY416" i="5" s="1"/>
  <c r="AC417" i="5"/>
  <c r="AH417" i="5"/>
  <c r="AQ417" i="5"/>
  <c r="AR417" i="5"/>
  <c r="AC418" i="5"/>
  <c r="AH418" i="5"/>
  <c r="AQ418" i="5"/>
  <c r="AR418" i="5"/>
  <c r="AC419" i="5"/>
  <c r="AH419" i="5"/>
  <c r="AQ419" i="5"/>
  <c r="AR419" i="5"/>
  <c r="AZ419" i="5" s="1"/>
  <c r="AC420" i="5"/>
  <c r="AH420" i="5"/>
  <c r="AQ420" i="5"/>
  <c r="AR420" i="5"/>
  <c r="AZ420" i="5" s="1"/>
  <c r="AC421" i="5"/>
  <c r="AH421" i="5"/>
  <c r="AQ421" i="5"/>
  <c r="AR421" i="5"/>
  <c r="AC422" i="5"/>
  <c r="AH422" i="5"/>
  <c r="AQ422" i="5"/>
  <c r="AR422" i="5"/>
  <c r="AZ422" i="5" s="1"/>
  <c r="AC423" i="5"/>
  <c r="AH423" i="5"/>
  <c r="AQ423" i="5"/>
  <c r="AR423" i="5"/>
  <c r="AZ423" i="5" s="1"/>
  <c r="AC424" i="5"/>
  <c r="AH424" i="5"/>
  <c r="AQ424" i="5"/>
  <c r="AR424" i="5"/>
  <c r="AZ424" i="5" s="1"/>
  <c r="AC425" i="5"/>
  <c r="AH425" i="5"/>
  <c r="AQ425" i="5"/>
  <c r="AR425" i="5"/>
  <c r="AY425" i="5" s="1"/>
  <c r="AC426" i="5"/>
  <c r="AH426" i="5"/>
  <c r="AQ426" i="5"/>
  <c r="AR426" i="5"/>
  <c r="AY426" i="5" s="1"/>
  <c r="AC427" i="5"/>
  <c r="AH427" i="5"/>
  <c r="AQ427" i="5"/>
  <c r="AR427" i="5"/>
  <c r="AC428" i="5"/>
  <c r="AH428" i="5"/>
  <c r="AQ428" i="5"/>
  <c r="AR428" i="5"/>
  <c r="AZ428" i="5" s="1"/>
  <c r="AC429" i="5"/>
  <c r="AH429" i="5"/>
  <c r="AQ429" i="5"/>
  <c r="AR429" i="5"/>
  <c r="AC430" i="5"/>
  <c r="AH430" i="5"/>
  <c r="AQ430" i="5"/>
  <c r="AR430" i="5"/>
  <c r="AC431" i="5"/>
  <c r="AH431" i="5"/>
  <c r="AQ431" i="5"/>
  <c r="AR431" i="5"/>
  <c r="AZ431" i="5" s="1"/>
  <c r="AC432" i="5"/>
  <c r="AH432" i="5"/>
  <c r="AQ432" i="5"/>
  <c r="AR432" i="5"/>
  <c r="AC433" i="5"/>
  <c r="AH433" i="5"/>
  <c r="AQ433" i="5"/>
  <c r="AR433" i="5"/>
  <c r="AZ433" i="5" s="1"/>
  <c r="AC434" i="5"/>
  <c r="AH434" i="5"/>
  <c r="AQ434" i="5"/>
  <c r="AR434" i="5"/>
  <c r="AY434" i="5" s="1"/>
  <c r="AC435" i="5"/>
  <c r="AH435" i="5"/>
  <c r="AQ435" i="5"/>
  <c r="AR435" i="5"/>
  <c r="AC436" i="5"/>
  <c r="AH436" i="5"/>
  <c r="AQ436" i="5"/>
  <c r="AR436" i="5"/>
  <c r="AC437" i="5"/>
  <c r="AH437" i="5"/>
  <c r="AQ437" i="5"/>
  <c r="AR437" i="5"/>
  <c r="AY437" i="5" s="1"/>
  <c r="AC438" i="5"/>
  <c r="AH438" i="5"/>
  <c r="AQ438" i="5"/>
  <c r="AR438" i="5"/>
  <c r="AY438" i="5" s="1"/>
  <c r="AC439" i="5"/>
  <c r="AH439" i="5"/>
  <c r="AQ439" i="5"/>
  <c r="AR439" i="5"/>
  <c r="AC440" i="5"/>
  <c r="AH440" i="5"/>
  <c r="AQ440" i="5"/>
  <c r="AR440" i="5"/>
  <c r="AZ440" i="5" s="1"/>
  <c r="AC441" i="5"/>
  <c r="AH441" i="5"/>
  <c r="AQ441" i="5"/>
  <c r="AR441" i="5"/>
  <c r="AY441" i="5" s="1"/>
  <c r="AC442" i="5"/>
  <c r="AH442" i="5"/>
  <c r="AQ442" i="5"/>
  <c r="AR442" i="5"/>
  <c r="AZ442" i="5" s="1"/>
  <c r="AC443" i="5"/>
  <c r="AH443" i="5"/>
  <c r="AQ443" i="5"/>
  <c r="AR443" i="5"/>
  <c r="AC444" i="5"/>
  <c r="AH444" i="5"/>
  <c r="AQ444" i="5"/>
  <c r="AR444" i="5"/>
  <c r="AY444" i="5" s="1"/>
  <c r="AC445" i="5"/>
  <c r="AH445" i="5"/>
  <c r="AQ445" i="5"/>
  <c r="AR445" i="5"/>
  <c r="AC446" i="5"/>
  <c r="AH446" i="5"/>
  <c r="AQ446" i="5"/>
  <c r="AR446" i="5"/>
  <c r="AY446" i="5" s="1"/>
  <c r="AC447" i="5"/>
  <c r="AH447" i="5"/>
  <c r="AQ447" i="5"/>
  <c r="AR447" i="5"/>
  <c r="AC448" i="5"/>
  <c r="AH448" i="5"/>
  <c r="AQ448" i="5"/>
  <c r="AR448" i="5"/>
  <c r="AC449" i="5"/>
  <c r="AH449" i="5"/>
  <c r="AQ449" i="5"/>
  <c r="AR449" i="5"/>
  <c r="AZ449" i="5" s="1"/>
  <c r="AC450" i="5"/>
  <c r="AH450" i="5"/>
  <c r="AQ450" i="5"/>
  <c r="AR450" i="5"/>
  <c r="AZ450" i="5" s="1"/>
  <c r="AC451" i="5"/>
  <c r="AH451" i="5"/>
  <c r="AQ451" i="5"/>
  <c r="AR451" i="5"/>
  <c r="AZ451" i="5" s="1"/>
  <c r="AC452" i="5"/>
  <c r="AH452" i="5"/>
  <c r="AQ452" i="5"/>
  <c r="AR452" i="5"/>
  <c r="AC453" i="5"/>
  <c r="AH453" i="5"/>
  <c r="AQ453" i="5"/>
  <c r="AR453" i="5"/>
  <c r="AY453" i="5" s="1"/>
  <c r="AC454" i="5"/>
  <c r="AH454" i="5"/>
  <c r="AQ454" i="5"/>
  <c r="AR454" i="5"/>
  <c r="AC455" i="5"/>
  <c r="AH455" i="5"/>
  <c r="AQ455" i="5"/>
  <c r="AR455" i="5"/>
  <c r="AY455" i="5" s="1"/>
  <c r="AC456" i="5"/>
  <c r="AH456" i="5"/>
  <c r="AQ456" i="5"/>
  <c r="AR456" i="5"/>
  <c r="AZ456" i="5" s="1"/>
  <c r="AC457" i="5"/>
  <c r="AH457" i="5"/>
  <c r="AQ457" i="5"/>
  <c r="AR457" i="5"/>
  <c r="AC458" i="5"/>
  <c r="AH458" i="5"/>
  <c r="AQ458" i="5"/>
  <c r="AR458" i="5"/>
  <c r="AZ458" i="5" s="1"/>
  <c r="AC459" i="5"/>
  <c r="AH459" i="5"/>
  <c r="AQ459" i="5"/>
  <c r="AR459" i="5"/>
  <c r="AZ459" i="5" s="1"/>
  <c r="AC460" i="5"/>
  <c r="AH460" i="5"/>
  <c r="AQ460" i="5"/>
  <c r="AR460" i="5"/>
  <c r="AZ460" i="5" s="1"/>
  <c r="AC461" i="5"/>
  <c r="AH461" i="5"/>
  <c r="AQ461" i="5"/>
  <c r="AR461" i="5"/>
  <c r="AC462" i="5"/>
  <c r="AH462" i="5"/>
  <c r="AQ462" i="5"/>
  <c r="AR462" i="5"/>
  <c r="AY462" i="5" s="1"/>
  <c r="AC463" i="5"/>
  <c r="AH463" i="5"/>
  <c r="AQ463" i="5"/>
  <c r="AR463" i="5"/>
  <c r="AZ463" i="5" s="1"/>
  <c r="AC464" i="5"/>
  <c r="AH464" i="5"/>
  <c r="AQ464" i="5"/>
  <c r="AR464" i="5"/>
  <c r="AC465" i="5"/>
  <c r="AH465" i="5"/>
  <c r="AQ465" i="5"/>
  <c r="AR465" i="5"/>
  <c r="AC466" i="5"/>
  <c r="AH466" i="5"/>
  <c r="AQ466" i="5"/>
  <c r="AR466" i="5"/>
  <c r="AC467" i="5"/>
  <c r="AH467" i="5"/>
  <c r="AQ467" i="5"/>
  <c r="AR467" i="5"/>
  <c r="AY467" i="5" s="1"/>
  <c r="AC468" i="5"/>
  <c r="AH468" i="5"/>
  <c r="AQ468" i="5"/>
  <c r="AR468" i="5"/>
  <c r="AZ468" i="5" s="1"/>
  <c r="AC469" i="5"/>
  <c r="AH469" i="5"/>
  <c r="AQ469" i="5"/>
  <c r="AR469" i="5"/>
  <c r="AZ469" i="5" s="1"/>
  <c r="AC470" i="5"/>
  <c r="AH470" i="5"/>
  <c r="AQ470" i="5"/>
  <c r="AR470" i="5"/>
  <c r="AY470" i="5" s="1"/>
  <c r="AC471" i="5"/>
  <c r="AH471" i="5"/>
  <c r="AQ471" i="5"/>
  <c r="AR471" i="5"/>
  <c r="AC472" i="5"/>
  <c r="AH472" i="5"/>
  <c r="AQ472" i="5"/>
  <c r="AR472" i="5"/>
  <c r="AC473" i="5"/>
  <c r="AH473" i="5"/>
  <c r="AQ473" i="5"/>
  <c r="AR473" i="5"/>
  <c r="AC474" i="5"/>
  <c r="AH474" i="5"/>
  <c r="AQ474" i="5"/>
  <c r="AR474" i="5"/>
  <c r="AZ474" i="5" s="1"/>
  <c r="AC475" i="5"/>
  <c r="AH475" i="5"/>
  <c r="AQ475" i="5"/>
  <c r="AR475" i="5"/>
  <c r="AC476" i="5"/>
  <c r="AH476" i="5"/>
  <c r="AQ476" i="5"/>
  <c r="AR476" i="5"/>
  <c r="AZ476" i="5" s="1"/>
  <c r="AC477" i="5"/>
  <c r="AH477" i="5"/>
  <c r="AQ477" i="5"/>
  <c r="AR477" i="5"/>
  <c r="AY477" i="5" s="1"/>
  <c r="AC478" i="5"/>
  <c r="AH478" i="5"/>
  <c r="AQ478" i="5"/>
  <c r="AR478" i="5"/>
  <c r="AC479" i="5"/>
  <c r="AH479" i="5"/>
  <c r="AQ479" i="5"/>
  <c r="AR479" i="5"/>
  <c r="AC480" i="5"/>
  <c r="AH480" i="5"/>
  <c r="AQ480" i="5"/>
  <c r="AR480" i="5"/>
  <c r="AY480" i="5" s="1"/>
  <c r="AC481" i="5"/>
  <c r="AH481" i="5"/>
  <c r="AQ481" i="5"/>
  <c r="AR481" i="5"/>
  <c r="AC482" i="5"/>
  <c r="AH482" i="5"/>
  <c r="AQ482" i="5"/>
  <c r="AR482" i="5"/>
  <c r="AY482" i="5" s="1"/>
  <c r="AC483" i="5"/>
  <c r="AH483" i="5"/>
  <c r="AQ483" i="5"/>
  <c r="AR483" i="5"/>
  <c r="AC484" i="5"/>
  <c r="AH484" i="5"/>
  <c r="AQ484" i="5"/>
  <c r="AR484" i="5"/>
  <c r="AZ484" i="5" s="1"/>
  <c r="AC485" i="5"/>
  <c r="AH485" i="5"/>
  <c r="AQ485" i="5"/>
  <c r="AR485" i="5"/>
  <c r="AC486" i="5"/>
  <c r="AH486" i="5"/>
  <c r="AQ486" i="5"/>
  <c r="AR486" i="5"/>
  <c r="AC487" i="5"/>
  <c r="AH487" i="5"/>
  <c r="AQ487" i="5"/>
  <c r="AR487" i="5"/>
  <c r="AZ487" i="5" s="1"/>
  <c r="AC488" i="5"/>
  <c r="AH488" i="5"/>
  <c r="AQ488" i="5"/>
  <c r="AR488" i="5"/>
  <c r="AY488" i="5" s="1"/>
  <c r="AC489" i="5"/>
  <c r="AH489" i="5"/>
  <c r="AQ489" i="5"/>
  <c r="AR489" i="5"/>
  <c r="AY489" i="5" s="1"/>
  <c r="AC490" i="5"/>
  <c r="AH490" i="5"/>
  <c r="AQ490" i="5"/>
  <c r="AR490" i="5"/>
  <c r="AC491" i="5"/>
  <c r="AH491" i="5"/>
  <c r="AQ491" i="5"/>
  <c r="AR491" i="5"/>
  <c r="AC492" i="5"/>
  <c r="AH492" i="5"/>
  <c r="AQ492" i="5"/>
  <c r="AR492" i="5"/>
  <c r="AC493" i="5"/>
  <c r="AH493" i="5"/>
  <c r="AQ493" i="5"/>
  <c r="AR493" i="5"/>
  <c r="AZ493" i="5" s="1"/>
  <c r="AC494" i="5"/>
  <c r="AH494" i="5"/>
  <c r="AQ494" i="5"/>
  <c r="AR494" i="5"/>
  <c r="AZ494" i="5" s="1"/>
  <c r="AC495" i="5"/>
  <c r="AH495" i="5"/>
  <c r="AQ495" i="5"/>
  <c r="AR495" i="5"/>
  <c r="AY495" i="5" s="1"/>
  <c r="AC496" i="5"/>
  <c r="AH496" i="5"/>
  <c r="AQ496" i="5"/>
  <c r="AR496" i="5"/>
  <c r="AC497" i="5"/>
  <c r="AH497" i="5"/>
  <c r="AQ497" i="5"/>
  <c r="AR497" i="5"/>
  <c r="AC498" i="5"/>
  <c r="AH498" i="5"/>
  <c r="AQ498" i="5"/>
  <c r="AR498" i="5"/>
  <c r="AY498" i="5" s="1"/>
  <c r="AC499" i="5"/>
  <c r="AH499" i="5"/>
  <c r="AQ499" i="5"/>
  <c r="AR499" i="5"/>
  <c r="AZ499" i="5" s="1"/>
  <c r="AC500" i="5"/>
  <c r="AH500" i="5"/>
  <c r="AQ500" i="5"/>
  <c r="AR500" i="5"/>
  <c r="AY500" i="5" s="1"/>
  <c r="AC501" i="5"/>
  <c r="AH501" i="5"/>
  <c r="AQ501" i="5"/>
  <c r="AR501" i="5"/>
  <c r="AC502" i="5"/>
  <c r="AH502" i="5"/>
  <c r="AQ502" i="5"/>
  <c r="AR502" i="5"/>
  <c r="AC503" i="5"/>
  <c r="AH503" i="5"/>
  <c r="AQ503" i="5"/>
  <c r="AR503" i="5"/>
  <c r="AC504" i="5"/>
  <c r="AH504" i="5"/>
  <c r="AQ504" i="5"/>
  <c r="AR504" i="5"/>
  <c r="AC505" i="5"/>
  <c r="AH505" i="5"/>
  <c r="AQ505" i="5"/>
  <c r="AR505" i="5"/>
  <c r="AZ505" i="5" s="1"/>
  <c r="AC506" i="5"/>
  <c r="AH506" i="5"/>
  <c r="AQ506" i="5"/>
  <c r="AR506" i="5"/>
  <c r="AZ506" i="5" s="1"/>
  <c r="AC507" i="5"/>
  <c r="AH507" i="5"/>
  <c r="AQ507" i="5"/>
  <c r="AR507" i="5"/>
  <c r="AZ507" i="5" s="1"/>
  <c r="AC508" i="5"/>
  <c r="AH508" i="5"/>
  <c r="AQ508" i="5"/>
  <c r="AR508" i="5"/>
  <c r="AC509" i="5"/>
  <c r="AH509" i="5"/>
  <c r="AQ509" i="5"/>
  <c r="AR509" i="5"/>
  <c r="AZ509" i="5" s="1"/>
  <c r="AC510" i="5"/>
  <c r="AH510" i="5"/>
  <c r="AQ510" i="5"/>
  <c r="AR510" i="5"/>
  <c r="AC511" i="5"/>
  <c r="AH511" i="5"/>
  <c r="AQ511" i="5"/>
  <c r="AR511" i="5"/>
  <c r="AZ511" i="5" s="1"/>
  <c r="AC512" i="5"/>
  <c r="AH512" i="5"/>
  <c r="AQ512" i="5"/>
  <c r="AR512" i="5"/>
  <c r="AY512" i="5" s="1"/>
  <c r="AC513" i="5"/>
  <c r="AH513" i="5"/>
  <c r="AQ513" i="5"/>
  <c r="AR513" i="5"/>
  <c r="AC514" i="5"/>
  <c r="AH514" i="5"/>
  <c r="AQ514" i="5"/>
  <c r="AR514" i="5"/>
  <c r="AZ514" i="5" s="1"/>
  <c r="AC515" i="5"/>
  <c r="AH515" i="5"/>
  <c r="AQ515" i="5"/>
  <c r="AR515" i="5"/>
  <c r="AY515" i="5" s="1"/>
  <c r="AC516" i="5"/>
  <c r="AH516" i="5"/>
  <c r="AQ516" i="5"/>
  <c r="AR516" i="5"/>
  <c r="AC517" i="5"/>
  <c r="AH517" i="5"/>
  <c r="AQ517" i="5"/>
  <c r="AR517" i="5"/>
  <c r="AZ517" i="5" s="1"/>
  <c r="AC518" i="5"/>
  <c r="AH518" i="5"/>
  <c r="AQ518" i="5"/>
  <c r="AR518" i="5"/>
  <c r="AZ518" i="5" s="1"/>
  <c r="AC519" i="5"/>
  <c r="AH519" i="5"/>
  <c r="AQ519" i="5"/>
  <c r="AR519" i="5"/>
  <c r="AC520" i="5"/>
  <c r="AH520" i="5"/>
  <c r="AQ520" i="5"/>
  <c r="AR520" i="5"/>
  <c r="AC521" i="5"/>
  <c r="AH521" i="5"/>
  <c r="AQ521" i="5"/>
  <c r="AR521" i="5"/>
  <c r="AZ521" i="5" s="1"/>
  <c r="AC522" i="5"/>
  <c r="AH522" i="5"/>
  <c r="AQ522" i="5"/>
  <c r="AR522" i="5"/>
  <c r="AC523" i="5"/>
  <c r="AH523" i="5"/>
  <c r="AQ523" i="5"/>
  <c r="AR523" i="5"/>
  <c r="AZ523" i="5" s="1"/>
  <c r="AC524" i="5"/>
  <c r="AH524" i="5"/>
  <c r="AQ524" i="5"/>
  <c r="AR524" i="5"/>
  <c r="AY524" i="5" s="1"/>
  <c r="AC525" i="5"/>
  <c r="AH525" i="5"/>
  <c r="AQ525" i="5"/>
  <c r="AR525" i="5"/>
  <c r="AY525" i="5" s="1"/>
  <c r="AC526" i="5"/>
  <c r="AH526" i="5"/>
  <c r="AQ526" i="5"/>
  <c r="AR526" i="5"/>
  <c r="AC527" i="5"/>
  <c r="AH527" i="5"/>
  <c r="AQ527" i="5"/>
  <c r="AR527" i="5"/>
  <c r="AC528" i="5"/>
  <c r="AH528" i="5"/>
  <c r="AQ528" i="5"/>
  <c r="AR528" i="5"/>
  <c r="AC529" i="5"/>
  <c r="AH529" i="5"/>
  <c r="AQ529" i="5"/>
  <c r="AR529" i="5"/>
  <c r="AC530" i="5"/>
  <c r="AH530" i="5"/>
  <c r="AQ530" i="5"/>
  <c r="AR530" i="5"/>
  <c r="AY530" i="5" s="1"/>
  <c r="AC531" i="5"/>
  <c r="AH531" i="5"/>
  <c r="AQ531" i="5"/>
  <c r="AR531" i="5"/>
  <c r="AY531" i="5" s="1"/>
  <c r="AC532" i="5"/>
  <c r="AH532" i="5"/>
  <c r="AQ532" i="5"/>
  <c r="AR532" i="5"/>
  <c r="AZ532" i="5" s="1"/>
  <c r="AC533" i="5"/>
  <c r="AH533" i="5"/>
  <c r="AQ533" i="5"/>
  <c r="AR533" i="5"/>
  <c r="AC534" i="5"/>
  <c r="AH534" i="5"/>
  <c r="AQ534" i="5"/>
  <c r="AR534" i="5"/>
  <c r="AZ534" i="5" s="1"/>
  <c r="AC535" i="5"/>
  <c r="AH535" i="5"/>
  <c r="AQ535" i="5"/>
  <c r="AR535" i="5"/>
  <c r="AC536" i="5"/>
  <c r="AH536" i="5"/>
  <c r="AQ536" i="5"/>
  <c r="AR536" i="5"/>
  <c r="AZ536" i="5" s="1"/>
  <c r="AC537" i="5"/>
  <c r="AH537" i="5"/>
  <c r="AQ537" i="5"/>
  <c r="AR537" i="5"/>
  <c r="AC538" i="5"/>
  <c r="AH538" i="5"/>
  <c r="AQ538" i="5"/>
  <c r="AR538" i="5"/>
  <c r="AC539" i="5"/>
  <c r="AH539" i="5"/>
  <c r="AQ539" i="5"/>
  <c r="AR539" i="5"/>
  <c r="AY539" i="5" s="1"/>
  <c r="AC540" i="5"/>
  <c r="AH540" i="5"/>
  <c r="AQ540" i="5"/>
  <c r="AR540" i="5"/>
  <c r="AZ540" i="5" s="1"/>
  <c r="AC541" i="5"/>
  <c r="AH541" i="5"/>
  <c r="AQ541" i="5"/>
  <c r="AR541" i="5"/>
  <c r="AC542" i="5"/>
  <c r="AH542" i="5"/>
  <c r="AQ542" i="5"/>
  <c r="AR542" i="5"/>
  <c r="AZ542" i="5" s="1"/>
  <c r="AC543" i="5"/>
  <c r="AH543" i="5"/>
  <c r="AQ543" i="5"/>
  <c r="AR543" i="5"/>
  <c r="AC544" i="5"/>
  <c r="AH544" i="5"/>
  <c r="AQ544" i="5"/>
  <c r="AR544" i="5"/>
  <c r="AC545" i="5"/>
  <c r="AH545" i="5"/>
  <c r="AQ545" i="5"/>
  <c r="AR545" i="5"/>
  <c r="AC546" i="5"/>
  <c r="AH546" i="5"/>
  <c r="AQ546" i="5"/>
  <c r="AR546" i="5"/>
  <c r="AC547" i="5"/>
  <c r="AH547" i="5"/>
  <c r="AQ547" i="5"/>
  <c r="AR547" i="5"/>
  <c r="AZ547" i="5" s="1"/>
  <c r="AC548" i="5"/>
  <c r="AH548" i="5"/>
  <c r="AQ548" i="5"/>
  <c r="AR548" i="5"/>
  <c r="AY548" i="5" s="1"/>
  <c r="AC549" i="5"/>
  <c r="AH549" i="5"/>
  <c r="AQ549" i="5"/>
  <c r="AR549" i="5"/>
  <c r="AC550" i="5"/>
  <c r="AH550" i="5"/>
  <c r="AQ550" i="5"/>
  <c r="AR550" i="5"/>
  <c r="AZ550" i="5" s="1"/>
  <c r="AC551" i="5"/>
  <c r="AH551" i="5"/>
  <c r="AQ551" i="5"/>
  <c r="AR551" i="5"/>
  <c r="AZ551" i="5" s="1"/>
  <c r="AC552" i="5"/>
  <c r="AH552" i="5"/>
  <c r="AQ552" i="5"/>
  <c r="AR552" i="5"/>
  <c r="AZ552" i="5" s="1"/>
  <c r="AC553" i="5"/>
  <c r="AH553" i="5"/>
  <c r="AQ553" i="5"/>
  <c r="AR553" i="5"/>
  <c r="AZ553" i="5" s="1"/>
  <c r="AC554" i="5"/>
  <c r="AH554" i="5"/>
  <c r="AQ554" i="5"/>
  <c r="AR554" i="5"/>
  <c r="AZ554" i="5" s="1"/>
  <c r="AC555" i="5"/>
  <c r="AH555" i="5"/>
  <c r="AQ555" i="5"/>
  <c r="AR555" i="5"/>
  <c r="AC556" i="5"/>
  <c r="AH556" i="5"/>
  <c r="AQ556" i="5"/>
  <c r="AR556" i="5"/>
  <c r="AC557" i="5"/>
  <c r="AH557" i="5"/>
  <c r="AQ557" i="5"/>
  <c r="AR557" i="5"/>
  <c r="AY557" i="5" s="1"/>
  <c r="AC558" i="5"/>
  <c r="AH558" i="5"/>
  <c r="AQ558" i="5"/>
  <c r="AR558" i="5"/>
  <c r="AZ558" i="5" s="1"/>
  <c r="AC559" i="5"/>
  <c r="AH559" i="5"/>
  <c r="AQ559" i="5"/>
  <c r="AR559" i="5"/>
  <c r="AZ559" i="5" s="1"/>
  <c r="AC560" i="5"/>
  <c r="AH560" i="5"/>
  <c r="AQ560" i="5"/>
  <c r="AR560" i="5"/>
  <c r="AZ560" i="5" s="1"/>
  <c r="AC561" i="5"/>
  <c r="AH561" i="5"/>
  <c r="AQ561" i="5"/>
  <c r="AR561" i="5"/>
  <c r="AC562" i="5"/>
  <c r="AH562" i="5"/>
  <c r="AQ562" i="5"/>
  <c r="AR562" i="5"/>
  <c r="AC563" i="5"/>
  <c r="AH563" i="5"/>
  <c r="AQ563" i="5"/>
  <c r="AR563" i="5"/>
  <c r="AZ563" i="5" s="1"/>
  <c r="AC564" i="5"/>
  <c r="AH564" i="5"/>
  <c r="AQ564" i="5"/>
  <c r="AR564" i="5"/>
  <c r="AY564" i="5" s="1"/>
  <c r="AC565" i="5"/>
  <c r="AH565" i="5"/>
  <c r="AQ565" i="5"/>
  <c r="AR565" i="5"/>
  <c r="AC566" i="5"/>
  <c r="AH566" i="5"/>
  <c r="AQ566" i="5"/>
  <c r="AR566" i="5"/>
  <c r="AY566" i="5" s="1"/>
  <c r="AC567" i="5"/>
  <c r="AH567" i="5"/>
  <c r="AQ567" i="5"/>
  <c r="AR567" i="5"/>
  <c r="AC568" i="5"/>
  <c r="AH568" i="5"/>
  <c r="AQ568" i="5"/>
  <c r="AR568" i="5"/>
  <c r="AC569" i="5"/>
  <c r="AH569" i="5"/>
  <c r="AQ569" i="5"/>
  <c r="AR569" i="5"/>
  <c r="AZ569" i="5" s="1"/>
  <c r="AC570" i="5"/>
  <c r="AH570" i="5"/>
  <c r="AQ570" i="5"/>
  <c r="AR570" i="5"/>
  <c r="AC571" i="5"/>
  <c r="AH571" i="5"/>
  <c r="AQ571" i="5"/>
  <c r="AR571" i="5"/>
  <c r="AZ571" i="5" s="1"/>
  <c r="AC572" i="5"/>
  <c r="AH572" i="5"/>
  <c r="AQ572" i="5"/>
  <c r="AR572" i="5"/>
  <c r="AZ572" i="5" s="1"/>
  <c r="AC573" i="5"/>
  <c r="AH573" i="5"/>
  <c r="AQ573" i="5"/>
  <c r="AR573" i="5"/>
  <c r="AC574" i="5"/>
  <c r="AH574" i="5"/>
  <c r="AQ574" i="5"/>
  <c r="AR574" i="5"/>
  <c r="AC575" i="5"/>
  <c r="AH575" i="5"/>
  <c r="AQ575" i="5"/>
  <c r="AR575" i="5"/>
  <c r="AZ575" i="5" s="1"/>
  <c r="AC576" i="5"/>
  <c r="AH576" i="5"/>
  <c r="AQ576" i="5"/>
  <c r="AR576" i="5"/>
  <c r="AC577" i="5"/>
  <c r="AH577" i="5"/>
  <c r="AQ577" i="5"/>
  <c r="AR577" i="5"/>
  <c r="AZ577" i="5" s="1"/>
  <c r="AC578" i="5"/>
  <c r="AH578" i="5"/>
  <c r="AQ578" i="5"/>
  <c r="AR578" i="5"/>
  <c r="AZ578" i="5" s="1"/>
  <c r="AC579" i="5"/>
  <c r="AH579" i="5"/>
  <c r="AQ579" i="5"/>
  <c r="AR579" i="5"/>
  <c r="AC580" i="5"/>
  <c r="AH580" i="5"/>
  <c r="AQ580" i="5"/>
  <c r="AR580" i="5"/>
  <c r="AC581" i="5"/>
  <c r="AH581" i="5"/>
  <c r="AQ581" i="5"/>
  <c r="AR581" i="5"/>
  <c r="AC582" i="5"/>
  <c r="AH582" i="5"/>
  <c r="AQ582" i="5"/>
  <c r="AR582" i="5"/>
  <c r="AY582" i="5" s="1"/>
  <c r="AC583" i="5"/>
  <c r="AH583" i="5"/>
  <c r="AQ583" i="5"/>
  <c r="AR583" i="5"/>
  <c r="AZ583" i="5" s="1"/>
  <c r="AC584" i="5"/>
  <c r="AH584" i="5"/>
  <c r="AQ584" i="5"/>
  <c r="AR584" i="5"/>
  <c r="AC585" i="5"/>
  <c r="AH585" i="5"/>
  <c r="AQ585" i="5"/>
  <c r="AR585" i="5"/>
  <c r="AC586" i="5"/>
  <c r="AH586" i="5"/>
  <c r="AQ586" i="5"/>
  <c r="AR586" i="5"/>
  <c r="AZ586" i="5" s="1"/>
  <c r="AC587" i="5"/>
  <c r="AH587" i="5"/>
  <c r="AQ587" i="5"/>
  <c r="AR587" i="5"/>
  <c r="AC588" i="5"/>
  <c r="AH588" i="5"/>
  <c r="AQ588" i="5"/>
  <c r="AR588" i="5"/>
  <c r="AZ588" i="5" s="1"/>
  <c r="AC589" i="5"/>
  <c r="AH589" i="5"/>
  <c r="AQ589" i="5"/>
  <c r="AR589" i="5"/>
  <c r="AC590" i="5"/>
  <c r="AH590" i="5"/>
  <c r="AQ590" i="5"/>
  <c r="AR590" i="5"/>
  <c r="AY590" i="5" s="1"/>
  <c r="AC591" i="5"/>
  <c r="AH591" i="5"/>
  <c r="AQ591" i="5"/>
  <c r="AR591" i="5"/>
  <c r="AC592" i="5"/>
  <c r="AH592" i="5"/>
  <c r="AQ592" i="5"/>
  <c r="AR592" i="5"/>
  <c r="AC593" i="5"/>
  <c r="AH593" i="5"/>
  <c r="AQ593" i="5"/>
  <c r="AR593" i="5"/>
  <c r="AY593" i="5" s="1"/>
  <c r="AC594" i="5"/>
  <c r="AH594" i="5"/>
  <c r="AQ594" i="5"/>
  <c r="AR594" i="5"/>
  <c r="AC595" i="5"/>
  <c r="AH595" i="5"/>
  <c r="AQ595" i="5"/>
  <c r="AR595" i="5"/>
  <c r="AC596" i="5"/>
  <c r="AH596" i="5"/>
  <c r="AQ596" i="5"/>
  <c r="AR596" i="5"/>
  <c r="AZ596" i="5" s="1"/>
  <c r="AC597" i="5"/>
  <c r="AH597" i="5"/>
  <c r="AQ597" i="5"/>
  <c r="AR597" i="5"/>
  <c r="AZ597" i="5" s="1"/>
  <c r="AC598" i="5"/>
  <c r="AH598" i="5"/>
  <c r="AQ598" i="5"/>
  <c r="AR598" i="5"/>
  <c r="AC599" i="5"/>
  <c r="AH599" i="5"/>
  <c r="AQ599" i="5"/>
  <c r="AR599" i="5"/>
  <c r="AC600" i="5"/>
  <c r="AH600" i="5"/>
  <c r="AQ600" i="5"/>
  <c r="AR600" i="5"/>
  <c r="AY600" i="5" s="1"/>
  <c r="AC601" i="5"/>
  <c r="AH601" i="5"/>
  <c r="AQ601" i="5"/>
  <c r="AR601" i="5"/>
  <c r="AZ601" i="5" s="1"/>
  <c r="AC602" i="5"/>
  <c r="AH602" i="5"/>
  <c r="AQ602" i="5"/>
  <c r="AR602" i="5"/>
  <c r="AY602" i="5" s="1"/>
  <c r="AC603" i="5"/>
  <c r="AH603" i="5"/>
  <c r="AQ603" i="5"/>
  <c r="AR603" i="5"/>
  <c r="AC604" i="5"/>
  <c r="AH604" i="5"/>
  <c r="AQ604" i="5"/>
  <c r="AR604" i="5"/>
  <c r="AC605" i="5"/>
  <c r="AH605" i="5"/>
  <c r="AQ605" i="5"/>
  <c r="AR605" i="5"/>
  <c r="AZ605" i="5" s="1"/>
  <c r="AC606" i="5"/>
  <c r="AH606" i="5"/>
  <c r="AQ606" i="5"/>
  <c r="AR606" i="5"/>
  <c r="AZ606" i="5" s="1"/>
  <c r="AC607" i="5"/>
  <c r="AH607" i="5"/>
  <c r="AQ607" i="5"/>
  <c r="AR607" i="5"/>
  <c r="AC608" i="5"/>
  <c r="AH608" i="5"/>
  <c r="AQ608" i="5"/>
  <c r="AR608" i="5"/>
  <c r="AC609" i="5"/>
  <c r="AH609" i="5"/>
  <c r="AQ609" i="5"/>
  <c r="AR609" i="5"/>
  <c r="AY609" i="5" s="1"/>
  <c r="AC610" i="5"/>
  <c r="AH610" i="5"/>
  <c r="AQ610" i="5"/>
  <c r="AR610" i="5"/>
  <c r="AC611" i="5"/>
  <c r="AH611" i="5"/>
  <c r="AQ611" i="5"/>
  <c r="AR611" i="5"/>
  <c r="AY611" i="5" s="1"/>
  <c r="AC612" i="5"/>
  <c r="AH612" i="5"/>
  <c r="AQ612" i="5"/>
  <c r="AR612" i="5"/>
  <c r="AC613" i="5"/>
  <c r="AH613" i="5"/>
  <c r="AQ613" i="5"/>
  <c r="AR613" i="5"/>
  <c r="AC614" i="5"/>
  <c r="AH614" i="5"/>
  <c r="AQ614" i="5"/>
  <c r="AR614" i="5"/>
  <c r="AY614" i="5" s="1"/>
  <c r="AC615" i="5"/>
  <c r="AH615" i="5"/>
  <c r="AQ615" i="5"/>
  <c r="AR615" i="5"/>
  <c r="AZ615" i="5" s="1"/>
  <c r="AC616" i="5"/>
  <c r="AH616" i="5"/>
  <c r="AQ616" i="5"/>
  <c r="AR616" i="5"/>
  <c r="AC617" i="5"/>
  <c r="AH617" i="5"/>
  <c r="AQ617" i="5"/>
  <c r="AR617" i="5"/>
  <c r="AZ617" i="5" s="1"/>
  <c r="AC618" i="5"/>
  <c r="AH618" i="5"/>
  <c r="AQ618" i="5"/>
  <c r="AR618" i="5"/>
  <c r="AZ618" i="5" s="1"/>
  <c r="AC619" i="5"/>
  <c r="AH619" i="5"/>
  <c r="AQ619" i="5"/>
  <c r="AR619" i="5"/>
  <c r="AZ619" i="5" s="1"/>
  <c r="AC620" i="5"/>
  <c r="AH620" i="5"/>
  <c r="AQ620" i="5"/>
  <c r="AR620" i="5"/>
  <c r="AZ620" i="5" s="1"/>
  <c r="AC621" i="5"/>
  <c r="AH621" i="5"/>
  <c r="AQ621" i="5"/>
  <c r="AR621" i="5"/>
  <c r="AY621" i="5" s="1"/>
  <c r="AC622" i="5"/>
  <c r="AH622" i="5"/>
  <c r="AQ622" i="5"/>
  <c r="AR622" i="5"/>
  <c r="AZ622" i="5" s="1"/>
  <c r="AC623" i="5"/>
  <c r="AH623" i="5"/>
  <c r="AQ623" i="5"/>
  <c r="AR623" i="5"/>
  <c r="AC624" i="5"/>
  <c r="AH624" i="5"/>
  <c r="AQ624" i="5"/>
  <c r="AR624" i="5"/>
  <c r="AC625" i="5"/>
  <c r="AH625" i="5"/>
  <c r="AQ625" i="5"/>
  <c r="AR625" i="5"/>
  <c r="AC626" i="5"/>
  <c r="AH626" i="5"/>
  <c r="AQ626" i="5"/>
  <c r="AR626" i="5"/>
  <c r="AZ626" i="5" s="1"/>
  <c r="AC627" i="5"/>
  <c r="AH627" i="5"/>
  <c r="AQ627" i="5"/>
  <c r="AR627" i="5"/>
  <c r="AY627" i="5" s="1"/>
  <c r="AC628" i="5"/>
  <c r="AH628" i="5"/>
  <c r="AQ628" i="5"/>
  <c r="AR628" i="5"/>
  <c r="AC629" i="5"/>
  <c r="AH629" i="5"/>
  <c r="AQ629" i="5"/>
  <c r="AR629" i="5"/>
  <c r="AZ629" i="5" s="1"/>
  <c r="AC630" i="5"/>
  <c r="AH630" i="5"/>
  <c r="AQ630" i="5"/>
  <c r="AR630" i="5"/>
  <c r="AZ630" i="5" s="1"/>
  <c r="AC631" i="5"/>
  <c r="AH631" i="5"/>
  <c r="AQ631" i="5"/>
  <c r="AR631" i="5"/>
  <c r="AC632" i="5"/>
  <c r="AH632" i="5"/>
  <c r="AQ632" i="5"/>
  <c r="AR632" i="5"/>
  <c r="AY632" i="5" s="1"/>
  <c r="AC633" i="5"/>
  <c r="AH633" i="5"/>
  <c r="AQ633" i="5"/>
  <c r="AR633" i="5"/>
  <c r="AY633" i="5" s="1"/>
  <c r="AC634" i="5"/>
  <c r="AH634" i="5"/>
  <c r="AQ634" i="5"/>
  <c r="AR634" i="5"/>
  <c r="AC635" i="5"/>
  <c r="AH635" i="5"/>
  <c r="AQ635" i="5"/>
  <c r="AR635" i="5"/>
  <c r="AC636" i="5"/>
  <c r="AH636" i="5"/>
  <c r="AQ636" i="5"/>
  <c r="AR636" i="5"/>
  <c r="AY636" i="5" s="1"/>
  <c r="AC637" i="5"/>
  <c r="AH637" i="5"/>
  <c r="AQ637" i="5"/>
  <c r="AR637" i="5"/>
  <c r="AC638" i="5"/>
  <c r="AH638" i="5"/>
  <c r="AQ638" i="5"/>
  <c r="AR638" i="5"/>
  <c r="AZ638" i="5" s="1"/>
  <c r="AC639" i="5"/>
  <c r="AH639" i="5"/>
  <c r="AQ639" i="5"/>
  <c r="AR639" i="5"/>
  <c r="AY639" i="5" s="1"/>
  <c r="AC640" i="5"/>
  <c r="AH640" i="5"/>
  <c r="AQ640" i="5"/>
  <c r="AR640" i="5"/>
  <c r="AC641" i="5"/>
  <c r="AH641" i="5"/>
  <c r="AQ641" i="5"/>
  <c r="AR641" i="5"/>
  <c r="AC642" i="5"/>
  <c r="AH642" i="5"/>
  <c r="AQ642" i="5"/>
  <c r="AR642" i="5"/>
  <c r="AY642" i="5" s="1"/>
  <c r="AC643" i="5"/>
  <c r="AH643" i="5"/>
  <c r="AQ643" i="5"/>
  <c r="AR643" i="5"/>
  <c r="AZ643" i="5" s="1"/>
  <c r="AC644" i="5"/>
  <c r="AH644" i="5"/>
  <c r="AQ644" i="5"/>
  <c r="AR644" i="5"/>
  <c r="AC645" i="5"/>
  <c r="AH645" i="5"/>
  <c r="AQ645" i="5"/>
  <c r="AR645" i="5"/>
  <c r="AC646" i="5"/>
  <c r="AH646" i="5"/>
  <c r="AQ646" i="5"/>
  <c r="AR646" i="5"/>
  <c r="AC647" i="5"/>
  <c r="AH647" i="5"/>
  <c r="AQ647" i="5"/>
  <c r="AR647" i="5"/>
  <c r="AC648" i="5"/>
  <c r="AH648" i="5"/>
  <c r="AQ648" i="5"/>
  <c r="AR648" i="5"/>
  <c r="AZ648" i="5" s="1"/>
  <c r="AC649" i="5"/>
  <c r="AH649" i="5"/>
  <c r="AQ649" i="5"/>
  <c r="AR649" i="5"/>
  <c r="AZ649" i="5" s="1"/>
  <c r="AC650" i="5"/>
  <c r="AH650" i="5"/>
  <c r="AQ650" i="5"/>
  <c r="AR650" i="5"/>
  <c r="AY650" i="5" s="1"/>
  <c r="AC651" i="5"/>
  <c r="AH651" i="5"/>
  <c r="AQ651" i="5"/>
  <c r="AR651" i="5"/>
  <c r="AC652" i="5"/>
  <c r="AH652" i="5"/>
  <c r="AQ652" i="5"/>
  <c r="AR652" i="5"/>
  <c r="AC653" i="5"/>
  <c r="AH653" i="5"/>
  <c r="AQ653" i="5"/>
  <c r="AR653" i="5"/>
  <c r="AC654" i="5"/>
  <c r="AH654" i="5"/>
  <c r="AQ654" i="5"/>
  <c r="AR654" i="5"/>
  <c r="AY654" i="5" s="1"/>
  <c r="AC655" i="5"/>
  <c r="AH655" i="5"/>
  <c r="AQ655" i="5"/>
  <c r="AR655" i="5"/>
  <c r="AC656" i="5"/>
  <c r="AH656" i="5"/>
  <c r="AQ656" i="5"/>
  <c r="AR656" i="5"/>
  <c r="AY656" i="5" s="1"/>
  <c r="AC657" i="5"/>
  <c r="AH657" i="5"/>
  <c r="AQ657" i="5"/>
  <c r="AR657" i="5"/>
  <c r="AY657" i="5" s="1"/>
  <c r="AC658" i="5"/>
  <c r="AH658" i="5"/>
  <c r="AQ658" i="5"/>
  <c r="AR658" i="5"/>
  <c r="AC659" i="5"/>
  <c r="AH659" i="5"/>
  <c r="AQ659" i="5"/>
  <c r="AR659" i="5"/>
  <c r="AY659" i="5" s="1"/>
  <c r="AC660" i="5"/>
  <c r="AH660" i="5"/>
  <c r="AQ660" i="5"/>
  <c r="AR660" i="5"/>
  <c r="AY660" i="5" s="1"/>
  <c r="AC661" i="5"/>
  <c r="AH661" i="5"/>
  <c r="AQ661" i="5"/>
  <c r="AR661" i="5"/>
  <c r="AC662" i="5"/>
  <c r="AH662" i="5"/>
  <c r="AQ662" i="5"/>
  <c r="AR662" i="5"/>
  <c r="AY662" i="5" s="1"/>
  <c r="AC663" i="5"/>
  <c r="AH663" i="5"/>
  <c r="AQ663" i="5"/>
  <c r="AR663" i="5"/>
  <c r="AC664" i="5"/>
  <c r="AH664" i="5"/>
  <c r="AQ664" i="5"/>
  <c r="AR664" i="5"/>
  <c r="AC665" i="5"/>
  <c r="AH665" i="5"/>
  <c r="AQ665" i="5"/>
  <c r="AR665" i="5"/>
  <c r="AC666" i="5"/>
  <c r="AH666" i="5"/>
  <c r="AQ666" i="5"/>
  <c r="AR666" i="5"/>
  <c r="AY666" i="5" s="1"/>
  <c r="AC667" i="5"/>
  <c r="AH667" i="5"/>
  <c r="AQ667" i="5"/>
  <c r="AR667" i="5"/>
  <c r="AY667" i="5" s="1"/>
  <c r="AC668" i="5"/>
  <c r="AH668" i="5"/>
  <c r="AQ668" i="5"/>
  <c r="AR668" i="5"/>
  <c r="AY668" i="5" s="1"/>
  <c r="AC669" i="5"/>
  <c r="AH669" i="5"/>
  <c r="AQ669" i="5"/>
  <c r="AR669" i="5"/>
  <c r="AC670" i="5"/>
  <c r="AH670" i="5"/>
  <c r="AQ670" i="5"/>
  <c r="AR670" i="5"/>
  <c r="AY670" i="5" s="1"/>
  <c r="AC671" i="5"/>
  <c r="AH671" i="5"/>
  <c r="AQ671" i="5"/>
  <c r="AR671" i="5"/>
  <c r="AC672" i="5"/>
  <c r="AH672" i="5"/>
  <c r="AQ672" i="5"/>
  <c r="AR672" i="5"/>
  <c r="AY672" i="5" s="1"/>
  <c r="AC673" i="5"/>
  <c r="AH673" i="5"/>
  <c r="AQ673" i="5"/>
  <c r="AR673" i="5"/>
  <c r="AC674" i="5"/>
  <c r="AH674" i="5"/>
  <c r="AQ674" i="5"/>
  <c r="AR674" i="5"/>
  <c r="AY674" i="5" s="1"/>
  <c r="AC675" i="5"/>
  <c r="AH675" i="5"/>
  <c r="AQ675" i="5"/>
  <c r="AR675" i="5"/>
  <c r="AZ675" i="5" s="1"/>
  <c r="AC676" i="5"/>
  <c r="AH676" i="5"/>
  <c r="AQ676" i="5"/>
  <c r="AR676" i="5"/>
  <c r="AY676" i="5" s="1"/>
  <c r="AC677" i="5"/>
  <c r="AH677" i="5"/>
  <c r="AQ677" i="5"/>
  <c r="AR677" i="5"/>
  <c r="AC678" i="5"/>
  <c r="AH678" i="5"/>
  <c r="AQ678" i="5"/>
  <c r="AR678" i="5"/>
  <c r="AC679" i="5"/>
  <c r="AH679" i="5"/>
  <c r="AQ679" i="5"/>
  <c r="AR679" i="5"/>
  <c r="AC680" i="5"/>
  <c r="AH680" i="5"/>
  <c r="AQ680" i="5"/>
  <c r="AR680" i="5"/>
  <c r="AY680" i="5" s="1"/>
  <c r="AC681" i="5"/>
  <c r="AH681" i="5"/>
  <c r="AQ681" i="5"/>
  <c r="AR681" i="5"/>
  <c r="AY681" i="5" s="1"/>
  <c r="AC682" i="5"/>
  <c r="AH682" i="5"/>
  <c r="AQ682" i="5"/>
  <c r="AR682" i="5"/>
  <c r="AC683" i="5"/>
  <c r="AH683" i="5"/>
  <c r="AQ683" i="5"/>
  <c r="AR683" i="5"/>
  <c r="AY683" i="5" s="1"/>
  <c r="AC684" i="5"/>
  <c r="AH684" i="5"/>
  <c r="AQ684" i="5"/>
  <c r="AR684" i="5"/>
  <c r="AZ684" i="5" s="1"/>
  <c r="AC685" i="5"/>
  <c r="AH685" i="5"/>
  <c r="AQ685" i="5"/>
  <c r="AR685" i="5"/>
  <c r="AY685" i="5" s="1"/>
  <c r="AC686" i="5"/>
  <c r="AH686" i="5"/>
  <c r="AQ686" i="5"/>
  <c r="AR686" i="5"/>
  <c r="AY686" i="5" s="1"/>
  <c r="AC687" i="5"/>
  <c r="AH687" i="5"/>
  <c r="AQ687" i="5"/>
  <c r="AR687" i="5"/>
  <c r="AC688" i="5"/>
  <c r="AH688" i="5"/>
  <c r="AQ688" i="5"/>
  <c r="AR688" i="5"/>
  <c r="AY688" i="5" s="1"/>
  <c r="AC689" i="5"/>
  <c r="AH689" i="5"/>
  <c r="AQ689" i="5"/>
  <c r="AR689" i="5"/>
  <c r="AC690" i="5"/>
  <c r="AH690" i="5"/>
  <c r="AQ690" i="5"/>
  <c r="AR690" i="5"/>
  <c r="AZ690" i="5" s="1"/>
  <c r="AC691" i="5"/>
  <c r="AH691" i="5"/>
  <c r="AQ691" i="5"/>
  <c r="AR691" i="5"/>
  <c r="AC692" i="5"/>
  <c r="AH692" i="5"/>
  <c r="AQ692" i="5"/>
  <c r="AR692" i="5"/>
  <c r="AY692" i="5" s="1"/>
  <c r="AC693" i="5"/>
  <c r="AH693" i="5"/>
  <c r="AQ693" i="5"/>
  <c r="AR693" i="5"/>
  <c r="AC694" i="5"/>
  <c r="AH694" i="5"/>
  <c r="AQ694" i="5"/>
  <c r="AR694" i="5"/>
  <c r="AY694" i="5" s="1"/>
  <c r="AC695" i="5"/>
  <c r="AH695" i="5"/>
  <c r="AQ695" i="5"/>
  <c r="AR695" i="5"/>
  <c r="AY695" i="5" s="1"/>
  <c r="AC696" i="5"/>
  <c r="AH696" i="5"/>
  <c r="AQ696" i="5"/>
  <c r="AR696" i="5"/>
  <c r="AC697" i="5"/>
  <c r="AH697" i="5"/>
  <c r="AQ697" i="5"/>
  <c r="AR697" i="5"/>
  <c r="AY697" i="5" s="1"/>
  <c r="AC698" i="5"/>
  <c r="AH698" i="5"/>
  <c r="AQ698" i="5"/>
  <c r="AR698" i="5"/>
  <c r="AY698" i="5" s="1"/>
  <c r="AC699" i="5"/>
  <c r="AH699" i="5"/>
  <c r="AQ699" i="5"/>
  <c r="AR699" i="5"/>
  <c r="AC700" i="5"/>
  <c r="AH700" i="5"/>
  <c r="AQ700" i="5"/>
  <c r="AR700" i="5"/>
  <c r="AC701" i="5"/>
  <c r="AH701" i="5"/>
  <c r="AQ701" i="5"/>
  <c r="AR701" i="5"/>
  <c r="AC702" i="5"/>
  <c r="AH702" i="5"/>
  <c r="AQ702" i="5"/>
  <c r="AR702" i="5"/>
  <c r="AZ702" i="5" s="1"/>
  <c r="AC703" i="5"/>
  <c r="AH703" i="5"/>
  <c r="AQ703" i="5"/>
  <c r="AR703" i="5"/>
  <c r="AC704" i="5"/>
  <c r="AH704" i="5"/>
  <c r="AQ704" i="5"/>
  <c r="AR704" i="5"/>
  <c r="AY704" i="5" s="1"/>
  <c r="AC705" i="5"/>
  <c r="AH705" i="5"/>
  <c r="AQ705" i="5"/>
  <c r="AR705" i="5"/>
  <c r="AC706" i="5"/>
  <c r="AH706" i="5"/>
  <c r="AQ706" i="5"/>
  <c r="AR706" i="5"/>
  <c r="AY706" i="5" s="1"/>
  <c r="AC707" i="5"/>
  <c r="AH707" i="5"/>
  <c r="AQ707" i="5"/>
  <c r="AR707" i="5"/>
  <c r="AY707" i="5" s="1"/>
  <c r="AC708" i="5"/>
  <c r="AH708" i="5"/>
  <c r="AQ708" i="5"/>
  <c r="AR708" i="5"/>
  <c r="AY708" i="5" s="1"/>
  <c r="AC709" i="5"/>
  <c r="AH709" i="5"/>
  <c r="AQ709" i="5"/>
  <c r="AR709" i="5"/>
  <c r="AC710" i="5"/>
  <c r="AH710" i="5"/>
  <c r="AQ710" i="5"/>
  <c r="AR710" i="5"/>
  <c r="AC711" i="5"/>
  <c r="AH711" i="5"/>
  <c r="AQ711" i="5"/>
  <c r="AR711" i="5"/>
  <c r="AY711" i="5" s="1"/>
  <c r="AC712" i="5"/>
  <c r="AH712" i="5"/>
  <c r="AQ712" i="5"/>
  <c r="AR712" i="5"/>
  <c r="AC713" i="5"/>
  <c r="AH713" i="5"/>
  <c r="AQ713" i="5"/>
  <c r="AR713" i="5"/>
  <c r="AY713" i="5" s="1"/>
  <c r="AC714" i="5"/>
  <c r="AH714" i="5"/>
  <c r="AQ714" i="5"/>
  <c r="AR714" i="5"/>
  <c r="AY714" i="5" s="1"/>
  <c r="AC715" i="5"/>
  <c r="AH715" i="5"/>
  <c r="AQ715" i="5"/>
  <c r="AR715" i="5"/>
  <c r="AC716" i="5"/>
  <c r="AH716" i="5"/>
  <c r="AQ716" i="5"/>
  <c r="AR716" i="5"/>
  <c r="AC717" i="5"/>
  <c r="AH717" i="5"/>
  <c r="AQ717" i="5"/>
  <c r="AR717" i="5"/>
  <c r="AY717" i="5" s="1"/>
  <c r="AC718" i="5"/>
  <c r="AH718" i="5"/>
  <c r="AQ718" i="5"/>
  <c r="AR718" i="5"/>
  <c r="AC719" i="5"/>
  <c r="AH719" i="5"/>
  <c r="AQ719" i="5"/>
  <c r="AR719" i="5"/>
  <c r="AC720" i="5"/>
  <c r="AH720" i="5"/>
  <c r="AQ720" i="5"/>
  <c r="AR720" i="5"/>
  <c r="AY720" i="5" s="1"/>
  <c r="AC721" i="5"/>
  <c r="AH721" i="5"/>
  <c r="AQ721" i="5"/>
  <c r="AR721" i="5"/>
  <c r="AY721" i="5" s="1"/>
  <c r="AC722" i="5"/>
  <c r="AH722" i="5"/>
  <c r="AQ722" i="5"/>
  <c r="AR722" i="5"/>
  <c r="AC723" i="5"/>
  <c r="AH723" i="5"/>
  <c r="AQ723" i="5"/>
  <c r="AR723" i="5"/>
  <c r="AY723" i="5" s="1"/>
  <c r="AC724" i="5"/>
  <c r="AH724" i="5"/>
  <c r="AQ724" i="5"/>
  <c r="AR724" i="5"/>
  <c r="AY724" i="5" s="1"/>
  <c r="AC725" i="5"/>
  <c r="AH725" i="5"/>
  <c r="AQ725" i="5"/>
  <c r="AR725" i="5"/>
  <c r="AC726" i="5"/>
  <c r="AH726" i="5"/>
  <c r="AQ726" i="5"/>
  <c r="AR726" i="5"/>
  <c r="AC727" i="5"/>
  <c r="AH727" i="5"/>
  <c r="AQ727" i="5"/>
  <c r="AR727" i="5"/>
  <c r="AC728" i="5"/>
  <c r="AH728" i="5"/>
  <c r="AQ728" i="5"/>
  <c r="AR728" i="5"/>
  <c r="AC729" i="5"/>
  <c r="AH729" i="5"/>
  <c r="AQ729" i="5"/>
  <c r="AR729" i="5"/>
  <c r="AC730" i="5"/>
  <c r="AH730" i="5"/>
  <c r="AQ730" i="5"/>
  <c r="AR730" i="5"/>
  <c r="AY730" i="5" s="1"/>
  <c r="AC731" i="5"/>
  <c r="AH731" i="5"/>
  <c r="AQ731" i="5"/>
  <c r="AR731" i="5"/>
  <c r="AC732" i="5"/>
  <c r="AH732" i="5"/>
  <c r="AQ732" i="5"/>
  <c r="AR732" i="5"/>
  <c r="AY732" i="5" s="1"/>
  <c r="AC733" i="5"/>
  <c r="AH733" i="5"/>
  <c r="AQ733" i="5"/>
  <c r="AR733" i="5"/>
  <c r="AY733" i="5" s="1"/>
  <c r="AC734" i="5"/>
  <c r="AH734" i="5"/>
  <c r="AQ734" i="5"/>
  <c r="AR734" i="5"/>
  <c r="AC735" i="5"/>
  <c r="AH735" i="5"/>
  <c r="AQ735" i="5"/>
  <c r="AR735" i="5"/>
  <c r="AY735" i="5" s="1"/>
  <c r="AC736" i="5"/>
  <c r="AH736" i="5"/>
  <c r="AQ736" i="5"/>
  <c r="AR736" i="5"/>
  <c r="AC737" i="5"/>
  <c r="AH737" i="5"/>
  <c r="AQ737" i="5"/>
  <c r="AR737" i="5"/>
  <c r="AC738" i="5"/>
  <c r="AH738" i="5"/>
  <c r="AQ738" i="5"/>
  <c r="AR738" i="5"/>
  <c r="AZ738" i="5" s="1"/>
  <c r="AC739" i="5"/>
  <c r="AH739" i="5"/>
  <c r="AQ739" i="5"/>
  <c r="AR739" i="5"/>
  <c r="AY739" i="5" s="1"/>
  <c r="AC740" i="5"/>
  <c r="AH740" i="5"/>
  <c r="AQ740" i="5"/>
  <c r="AR740" i="5"/>
  <c r="AY740" i="5" s="1"/>
  <c r="AC741" i="5"/>
  <c r="AH741" i="5"/>
  <c r="AQ741" i="5"/>
  <c r="AR741" i="5"/>
  <c r="AY741" i="5" s="1"/>
  <c r="AC742" i="5"/>
  <c r="AH742" i="5"/>
  <c r="AQ742" i="5"/>
  <c r="AR742" i="5"/>
  <c r="AY742" i="5" s="1"/>
  <c r="AC743" i="5"/>
  <c r="AH743" i="5"/>
  <c r="AQ743" i="5"/>
  <c r="AR743" i="5"/>
  <c r="AC744" i="5"/>
  <c r="AH744" i="5"/>
  <c r="AQ744" i="5"/>
  <c r="AR744" i="5"/>
  <c r="AZ744" i="5" s="1"/>
  <c r="AC745" i="5"/>
  <c r="AH745" i="5"/>
  <c r="AQ745" i="5"/>
  <c r="AR745" i="5"/>
  <c r="AC746" i="5"/>
  <c r="AH746" i="5"/>
  <c r="AQ746" i="5"/>
  <c r="AR746" i="5"/>
  <c r="AC747" i="5"/>
  <c r="AH747" i="5"/>
  <c r="AQ747" i="5"/>
  <c r="AR747" i="5"/>
  <c r="AY747" i="5" s="1"/>
  <c r="AC748" i="5"/>
  <c r="AH748" i="5"/>
  <c r="AQ748" i="5"/>
  <c r="AR748" i="5"/>
  <c r="AC749" i="5"/>
  <c r="AH749" i="5"/>
  <c r="AQ749" i="5"/>
  <c r="AR749" i="5"/>
  <c r="AY749" i="5" s="1"/>
  <c r="AC750" i="5"/>
  <c r="AH750" i="5"/>
  <c r="AQ750" i="5"/>
  <c r="AR750" i="5"/>
  <c r="AC751" i="5"/>
  <c r="AH751" i="5"/>
  <c r="AQ751" i="5"/>
  <c r="AR751" i="5"/>
  <c r="AY751" i="5" s="1"/>
  <c r="AC752" i="5"/>
  <c r="AH752" i="5"/>
  <c r="AQ752" i="5"/>
  <c r="AR752" i="5"/>
  <c r="AC753" i="5"/>
  <c r="AH753" i="5"/>
  <c r="AQ753" i="5"/>
  <c r="AR753" i="5"/>
  <c r="AY753" i="5" s="1"/>
  <c r="AC754" i="5"/>
  <c r="AH754" i="5"/>
  <c r="AQ754" i="5"/>
  <c r="AR754" i="5"/>
  <c r="AC755" i="5"/>
  <c r="AH755" i="5"/>
  <c r="AQ755" i="5"/>
  <c r="AR755" i="5"/>
  <c r="AY755" i="5" s="1"/>
  <c r="AC756" i="5"/>
  <c r="AH756" i="5"/>
  <c r="AQ756" i="5"/>
  <c r="AR756" i="5"/>
  <c r="AZ756" i="5" s="1"/>
  <c r="AC757" i="5"/>
  <c r="AH757" i="5"/>
  <c r="AQ757" i="5"/>
  <c r="AR757" i="5"/>
  <c r="AC758" i="5"/>
  <c r="AH758" i="5"/>
  <c r="AQ758" i="5"/>
  <c r="AR758" i="5"/>
  <c r="AC759" i="5"/>
  <c r="AH759" i="5"/>
  <c r="AQ759" i="5"/>
  <c r="AR759" i="5"/>
  <c r="AY759" i="5" s="1"/>
  <c r="AC760" i="5"/>
  <c r="AH760" i="5"/>
  <c r="AQ760" i="5"/>
  <c r="AR760" i="5"/>
  <c r="AC761" i="5"/>
  <c r="AH761" i="5"/>
  <c r="AQ761" i="5"/>
  <c r="AR761" i="5"/>
  <c r="AY761" i="5" s="1"/>
  <c r="AC762" i="5"/>
  <c r="AH762" i="5"/>
  <c r="AQ762" i="5"/>
  <c r="AR762" i="5"/>
  <c r="AY762" i="5" s="1"/>
  <c r="AC763" i="5"/>
  <c r="AH763" i="5"/>
  <c r="AQ763" i="5"/>
  <c r="AR763" i="5"/>
  <c r="AC764" i="5"/>
  <c r="AH764" i="5"/>
  <c r="AQ764" i="5"/>
  <c r="AR764" i="5"/>
  <c r="AY764" i="5" s="1"/>
  <c r="AC765" i="5"/>
  <c r="AH765" i="5"/>
  <c r="AQ765" i="5"/>
  <c r="AR765" i="5"/>
  <c r="AZ765" i="5" s="1"/>
  <c r="AC766" i="5"/>
  <c r="AH766" i="5"/>
  <c r="AQ766" i="5"/>
  <c r="AR766" i="5"/>
  <c r="AY766" i="5" s="1"/>
  <c r="AC767" i="5"/>
  <c r="AH767" i="5"/>
  <c r="AQ767" i="5"/>
  <c r="AR767" i="5"/>
  <c r="AY767" i="5" s="1"/>
  <c r="AC768" i="5"/>
  <c r="AH768" i="5"/>
  <c r="AQ768" i="5"/>
  <c r="AR768" i="5"/>
  <c r="AC769" i="5"/>
  <c r="AH769" i="5"/>
  <c r="AQ769" i="5"/>
  <c r="AR769" i="5"/>
  <c r="AY769" i="5" s="1"/>
  <c r="AC770" i="5"/>
  <c r="AH770" i="5"/>
  <c r="AQ770" i="5"/>
  <c r="AR770" i="5"/>
  <c r="AY770" i="5" s="1"/>
  <c r="AC771" i="5"/>
  <c r="AH771" i="5"/>
  <c r="AQ771" i="5"/>
  <c r="AR771" i="5"/>
  <c r="AC772" i="5"/>
  <c r="AH772" i="5"/>
  <c r="AQ772" i="5"/>
  <c r="AR772" i="5"/>
  <c r="AC773" i="5"/>
  <c r="AH773" i="5"/>
  <c r="AQ773" i="5"/>
  <c r="AR773" i="5"/>
  <c r="AY773" i="5" s="1"/>
  <c r="AC774" i="5"/>
  <c r="AH774" i="5"/>
  <c r="AQ774" i="5"/>
  <c r="AR774" i="5"/>
  <c r="AC775" i="5"/>
  <c r="AH775" i="5"/>
  <c r="AQ775" i="5"/>
  <c r="AR775" i="5"/>
  <c r="AY775" i="5" s="1"/>
  <c r="AC776" i="5"/>
  <c r="AH776" i="5"/>
  <c r="AQ776" i="5"/>
  <c r="AR776" i="5"/>
  <c r="AY776" i="5" s="1"/>
  <c r="AC777" i="5"/>
  <c r="AH777" i="5"/>
  <c r="AQ777" i="5"/>
  <c r="AR777" i="5"/>
  <c r="AC778" i="5"/>
  <c r="AH778" i="5"/>
  <c r="AQ778" i="5"/>
  <c r="AR778" i="5"/>
  <c r="AY778" i="5" s="1"/>
  <c r="AC779" i="5"/>
  <c r="AH779" i="5"/>
  <c r="AQ779" i="5"/>
  <c r="AR779" i="5"/>
  <c r="AY779" i="5" s="1"/>
  <c r="AC780" i="5"/>
  <c r="AH780" i="5"/>
  <c r="AQ780" i="5"/>
  <c r="AR780" i="5"/>
  <c r="AC781" i="5"/>
  <c r="AH781" i="5"/>
  <c r="AQ781" i="5"/>
  <c r="AR781" i="5"/>
  <c r="AC782" i="5"/>
  <c r="AH782" i="5"/>
  <c r="AQ782" i="5"/>
  <c r="AR782" i="5"/>
  <c r="AY782" i="5" s="1"/>
  <c r="AC783" i="5"/>
  <c r="AH783" i="5"/>
  <c r="AQ783" i="5"/>
  <c r="AR783" i="5"/>
  <c r="AC784" i="5"/>
  <c r="AH784" i="5"/>
  <c r="AQ784" i="5"/>
  <c r="AR784" i="5"/>
  <c r="AC785" i="5"/>
  <c r="AH785" i="5"/>
  <c r="AQ785" i="5"/>
  <c r="AR785" i="5"/>
  <c r="AY785" i="5" s="1"/>
  <c r="AC786" i="5"/>
  <c r="AH786" i="5"/>
  <c r="AQ786" i="5"/>
  <c r="AR786" i="5"/>
  <c r="AC787" i="5"/>
  <c r="AH787" i="5"/>
  <c r="AQ787" i="5"/>
  <c r="AR787" i="5"/>
  <c r="AY787" i="5" s="1"/>
  <c r="AC788" i="5"/>
  <c r="AH788" i="5"/>
  <c r="AQ788" i="5"/>
  <c r="AR788" i="5"/>
  <c r="AY788" i="5" s="1"/>
  <c r="AC789" i="5"/>
  <c r="AH789" i="5"/>
  <c r="AQ789" i="5"/>
  <c r="AR789" i="5"/>
  <c r="AY789" i="5" s="1"/>
  <c r="AC790" i="5"/>
  <c r="AH790" i="5"/>
  <c r="AQ790" i="5"/>
  <c r="AR790" i="5"/>
  <c r="AC791" i="5"/>
  <c r="AH791" i="5"/>
  <c r="AQ791" i="5"/>
  <c r="AR791" i="5"/>
  <c r="AY791" i="5" s="1"/>
  <c r="AC792" i="5"/>
  <c r="AH792" i="5"/>
  <c r="AQ792" i="5"/>
  <c r="AR792" i="5"/>
  <c r="AY792" i="5" s="1"/>
  <c r="AC793" i="5"/>
  <c r="AH793" i="5"/>
  <c r="AQ793" i="5"/>
  <c r="AR793" i="5"/>
  <c r="AC794" i="5"/>
  <c r="AH794" i="5"/>
  <c r="AQ794" i="5"/>
  <c r="AR794" i="5"/>
  <c r="AY794" i="5" s="1"/>
  <c r="AC795" i="5"/>
  <c r="AH795" i="5"/>
  <c r="AQ795" i="5"/>
  <c r="AR795" i="5"/>
  <c r="AY795" i="5" s="1"/>
  <c r="AC796" i="5"/>
  <c r="AH796" i="5"/>
  <c r="AQ796" i="5"/>
  <c r="AR796" i="5"/>
  <c r="AY796" i="5" s="1"/>
  <c r="AC797" i="5"/>
  <c r="AH797" i="5"/>
  <c r="AQ797" i="5"/>
  <c r="AR797" i="5"/>
  <c r="AC798" i="5"/>
  <c r="AH798" i="5"/>
  <c r="AQ798" i="5"/>
  <c r="AR798" i="5"/>
  <c r="AY798" i="5" s="1"/>
  <c r="AC799" i="5"/>
  <c r="AH799" i="5"/>
  <c r="AQ799" i="5"/>
  <c r="AR799" i="5"/>
  <c r="AC800" i="5"/>
  <c r="AH800" i="5"/>
  <c r="AQ800" i="5"/>
  <c r="AR800" i="5"/>
  <c r="AC801" i="5"/>
  <c r="AH801" i="5"/>
  <c r="AQ801" i="5"/>
  <c r="AR801" i="5"/>
  <c r="AY801" i="5" s="1"/>
  <c r="AC802" i="5"/>
  <c r="AH802" i="5"/>
  <c r="AQ802" i="5"/>
  <c r="AR802" i="5"/>
  <c r="AY802" i="5" s="1"/>
  <c r="AC803" i="5"/>
  <c r="AH803" i="5"/>
  <c r="AQ803" i="5"/>
  <c r="AR803" i="5"/>
  <c r="AC804" i="5"/>
  <c r="AH804" i="5"/>
  <c r="AQ804" i="5"/>
  <c r="AR804" i="5"/>
  <c r="AY804" i="5" s="1"/>
  <c r="AC805" i="5"/>
  <c r="AH805" i="5"/>
  <c r="AQ805" i="5"/>
  <c r="AR805" i="5"/>
  <c r="AY805" i="5" s="1"/>
  <c r="AC806" i="5"/>
  <c r="AH806" i="5"/>
  <c r="AQ806" i="5"/>
  <c r="AR806" i="5"/>
  <c r="AC807" i="5"/>
  <c r="AH807" i="5"/>
  <c r="AQ807" i="5"/>
  <c r="AR807" i="5"/>
  <c r="AY807" i="5" s="1"/>
  <c r="AC808" i="5"/>
  <c r="AH808" i="5"/>
  <c r="AQ808" i="5"/>
  <c r="AR808" i="5"/>
  <c r="AC809" i="5"/>
  <c r="AH809" i="5"/>
  <c r="AQ809" i="5"/>
  <c r="AR809" i="5"/>
  <c r="AY809" i="5" s="1"/>
  <c r="AC810" i="5"/>
  <c r="AH810" i="5"/>
  <c r="AQ810" i="5"/>
  <c r="AR810" i="5"/>
  <c r="AC811" i="5"/>
  <c r="AH811" i="5"/>
  <c r="AQ811" i="5"/>
  <c r="AR811" i="5"/>
  <c r="AC812" i="5"/>
  <c r="AH812" i="5"/>
  <c r="AQ812" i="5"/>
  <c r="AR812" i="5"/>
  <c r="AC813" i="5"/>
  <c r="AH813" i="5"/>
  <c r="AQ813" i="5"/>
  <c r="AR813" i="5"/>
  <c r="AY813" i="5" s="1"/>
  <c r="AC814" i="5"/>
  <c r="AH814" i="5"/>
  <c r="AQ814" i="5"/>
  <c r="AR814" i="5"/>
  <c r="AY814" i="5" s="1"/>
  <c r="AC815" i="5"/>
  <c r="AH815" i="5"/>
  <c r="AQ815" i="5"/>
  <c r="AR815" i="5"/>
  <c r="AY815" i="5" s="1"/>
  <c r="AC816" i="5"/>
  <c r="AH816" i="5"/>
  <c r="AQ816" i="5"/>
  <c r="AR816" i="5"/>
  <c r="AY816" i="5" s="1"/>
  <c r="AC817" i="5"/>
  <c r="AH817" i="5"/>
  <c r="AQ817" i="5"/>
  <c r="AR817" i="5"/>
  <c r="AC818" i="5"/>
  <c r="AH818" i="5"/>
  <c r="AQ818" i="5"/>
  <c r="AR818" i="5"/>
  <c r="AC819" i="5"/>
  <c r="AH819" i="5"/>
  <c r="AQ819" i="5"/>
  <c r="AR819" i="5"/>
  <c r="AY819" i="5" s="1"/>
  <c r="AC820" i="5"/>
  <c r="AH820" i="5"/>
  <c r="AQ820" i="5"/>
  <c r="AR820" i="5"/>
  <c r="AY820" i="5" s="1"/>
  <c r="AC821" i="5"/>
  <c r="AH821" i="5"/>
  <c r="AQ821" i="5"/>
  <c r="AR821" i="5"/>
  <c r="AY821" i="5" s="1"/>
  <c r="AC822" i="5"/>
  <c r="AH822" i="5"/>
  <c r="AQ822" i="5"/>
  <c r="AR822" i="5"/>
  <c r="AY822" i="5" s="1"/>
  <c r="AC823" i="5"/>
  <c r="AH823" i="5"/>
  <c r="AQ823" i="5"/>
  <c r="AR823" i="5"/>
  <c r="AC824" i="5"/>
  <c r="AH824" i="5"/>
  <c r="AQ824" i="5"/>
  <c r="AR824" i="5"/>
  <c r="AC825" i="5"/>
  <c r="AH825" i="5"/>
  <c r="AQ825" i="5"/>
  <c r="AR825" i="5"/>
  <c r="AZ825" i="5" s="1"/>
  <c r="AC826" i="5"/>
  <c r="AH826" i="5"/>
  <c r="AQ826" i="5"/>
  <c r="AR826" i="5"/>
  <c r="AC827" i="5"/>
  <c r="AH827" i="5"/>
  <c r="AQ827" i="5"/>
  <c r="AR827" i="5"/>
  <c r="AY827" i="5" s="1"/>
  <c r="AC828" i="5"/>
  <c r="AH828" i="5"/>
  <c r="AQ828" i="5"/>
  <c r="AR828" i="5"/>
  <c r="AZ828" i="5" s="1"/>
  <c r="AC829" i="5"/>
  <c r="AH829" i="5"/>
  <c r="AQ829" i="5"/>
  <c r="AR829" i="5"/>
  <c r="AC830" i="5"/>
  <c r="AH830" i="5"/>
  <c r="AQ830" i="5"/>
  <c r="AR830" i="5"/>
  <c r="AY830" i="5" s="1"/>
  <c r="AC831" i="5"/>
  <c r="AH831" i="5"/>
  <c r="AQ831" i="5"/>
  <c r="AR831" i="5"/>
  <c r="AC832" i="5"/>
  <c r="AH832" i="5"/>
  <c r="AQ832" i="5"/>
  <c r="AR832" i="5"/>
  <c r="AY832" i="5" s="1"/>
  <c r="AC833" i="5"/>
  <c r="AH833" i="5"/>
  <c r="AQ833" i="5"/>
  <c r="AR833" i="5"/>
  <c r="AY833" i="5" s="1"/>
  <c r="AC834" i="5"/>
  <c r="AH834" i="5"/>
  <c r="AQ834" i="5"/>
  <c r="AR834" i="5"/>
  <c r="AY834" i="5" s="1"/>
  <c r="AC835" i="5"/>
  <c r="AH835" i="5"/>
  <c r="AQ835" i="5"/>
  <c r="AR835" i="5"/>
  <c r="AC836" i="5"/>
  <c r="AH836" i="5"/>
  <c r="AQ836" i="5"/>
  <c r="AR836" i="5"/>
  <c r="AC837" i="5"/>
  <c r="AH837" i="5"/>
  <c r="AQ837" i="5"/>
  <c r="AR837" i="5"/>
  <c r="AZ837" i="5" s="1"/>
  <c r="AC838" i="5"/>
  <c r="AH838" i="5"/>
  <c r="AQ838" i="5"/>
  <c r="AR838" i="5"/>
  <c r="AC839" i="5"/>
  <c r="AH839" i="5"/>
  <c r="AQ839" i="5"/>
  <c r="AR839" i="5"/>
  <c r="AZ839" i="5" s="1"/>
  <c r="AC840" i="5"/>
  <c r="AH840" i="5"/>
  <c r="AQ840" i="5"/>
  <c r="AR840" i="5"/>
  <c r="AY840" i="5" s="1"/>
  <c r="AC841" i="5"/>
  <c r="AH841" i="5"/>
  <c r="AQ841" i="5"/>
  <c r="AR841" i="5"/>
  <c r="AC842" i="5"/>
  <c r="AH842" i="5"/>
  <c r="AQ842" i="5"/>
  <c r="AR842" i="5"/>
  <c r="AY842" i="5" s="1"/>
  <c r="AC843" i="5"/>
  <c r="AH843" i="5"/>
  <c r="AQ843" i="5"/>
  <c r="AR843" i="5"/>
  <c r="AY843" i="5" s="1"/>
  <c r="AC844" i="5"/>
  <c r="AH844" i="5"/>
  <c r="AQ844" i="5"/>
  <c r="AR844" i="5"/>
  <c r="AC845" i="5"/>
  <c r="AH845" i="5"/>
  <c r="AQ845" i="5"/>
  <c r="AR845" i="5"/>
  <c r="AY845" i="5" s="1"/>
  <c r="AC846" i="5"/>
  <c r="AH846" i="5"/>
  <c r="AQ846" i="5"/>
  <c r="AR846" i="5"/>
  <c r="AZ846" i="5" s="1"/>
  <c r="AC847" i="5"/>
  <c r="AH847" i="5"/>
  <c r="AQ847" i="5"/>
  <c r="AR847" i="5"/>
  <c r="AY847" i="5" s="1"/>
  <c r="AC848" i="5"/>
  <c r="AH848" i="5"/>
  <c r="AQ848" i="5"/>
  <c r="AR848" i="5"/>
  <c r="AY848" i="5" s="1"/>
  <c r="AC849" i="5"/>
  <c r="AH849" i="5"/>
  <c r="AQ849" i="5"/>
  <c r="AR849" i="5"/>
  <c r="AC850" i="5"/>
  <c r="AH850" i="5"/>
  <c r="AQ850" i="5"/>
  <c r="AR850" i="5"/>
  <c r="AC851" i="5"/>
  <c r="AH851" i="5"/>
  <c r="AQ851" i="5"/>
  <c r="AR851" i="5"/>
  <c r="AZ851" i="5" s="1"/>
  <c r="AC852" i="5"/>
  <c r="AH852" i="5"/>
  <c r="AQ852" i="5"/>
  <c r="AR852" i="5"/>
  <c r="AY852" i="5" s="1"/>
  <c r="AC853" i="5"/>
  <c r="AH853" i="5"/>
  <c r="AQ853" i="5"/>
  <c r="AR853" i="5"/>
  <c r="AC854" i="5"/>
  <c r="AH854" i="5"/>
  <c r="AQ854" i="5"/>
  <c r="AR854" i="5"/>
  <c r="AY854" i="5" s="1"/>
  <c r="AC855" i="5"/>
  <c r="AH855" i="5"/>
  <c r="AQ855" i="5"/>
  <c r="AR855" i="5"/>
  <c r="AY855" i="5" s="1"/>
  <c r="AC856" i="5"/>
  <c r="AH856" i="5"/>
  <c r="AQ856" i="5"/>
  <c r="AR856" i="5"/>
  <c r="AY856" i="5" s="1"/>
  <c r="AC857" i="5"/>
  <c r="AH857" i="5"/>
  <c r="AQ857" i="5"/>
  <c r="AR857" i="5"/>
  <c r="AZ857" i="5" s="1"/>
  <c r="AC858" i="5"/>
  <c r="AH858" i="5"/>
  <c r="AQ858" i="5"/>
  <c r="AR858" i="5"/>
  <c r="AY858" i="5" s="1"/>
  <c r="AC859" i="5"/>
  <c r="AH859" i="5"/>
  <c r="AQ859" i="5"/>
  <c r="AR859" i="5"/>
  <c r="AY859" i="5" s="1"/>
  <c r="AC860" i="5"/>
  <c r="AH860" i="5"/>
  <c r="AQ860" i="5"/>
  <c r="AR860" i="5"/>
  <c r="AC861" i="5"/>
  <c r="AH861" i="5"/>
  <c r="AQ861" i="5"/>
  <c r="AR861" i="5"/>
  <c r="AY861" i="5" s="1"/>
  <c r="AC862" i="5"/>
  <c r="AH862" i="5"/>
  <c r="AQ862" i="5"/>
  <c r="AR862" i="5"/>
  <c r="AY862" i="5" s="1"/>
  <c r="AC863" i="5"/>
  <c r="AH863" i="5"/>
  <c r="AQ863" i="5"/>
  <c r="AR863" i="5"/>
  <c r="AC864" i="5"/>
  <c r="AH864" i="5"/>
  <c r="AQ864" i="5"/>
  <c r="AR864" i="5"/>
  <c r="AZ864" i="5" s="1"/>
  <c r="AC865" i="5"/>
  <c r="AH865" i="5"/>
  <c r="AQ865" i="5"/>
  <c r="AR865" i="5"/>
  <c r="AC866" i="5"/>
  <c r="AH866" i="5"/>
  <c r="AQ866" i="5"/>
  <c r="AR866" i="5"/>
  <c r="AY866" i="5" s="1"/>
  <c r="AC867" i="5"/>
  <c r="AH867" i="5"/>
  <c r="AQ867" i="5"/>
  <c r="AR867" i="5"/>
  <c r="AZ867" i="5" s="1"/>
  <c r="AC868" i="5"/>
  <c r="AH868" i="5"/>
  <c r="AQ868" i="5"/>
  <c r="AR868" i="5"/>
  <c r="AC869" i="5"/>
  <c r="AH869" i="5"/>
  <c r="AQ869" i="5"/>
  <c r="AR869" i="5"/>
  <c r="AY869" i="5" s="1"/>
  <c r="AC870" i="5"/>
  <c r="AH870" i="5"/>
  <c r="AQ870" i="5"/>
  <c r="AR870" i="5"/>
  <c r="AC871" i="5"/>
  <c r="AH871" i="5"/>
  <c r="AQ871" i="5"/>
  <c r="AR871" i="5"/>
  <c r="AY871" i="5" s="1"/>
  <c r="AC872" i="5"/>
  <c r="AH872" i="5"/>
  <c r="AQ872" i="5"/>
  <c r="AR872" i="5"/>
  <c r="AY872" i="5" s="1"/>
  <c r="AC873" i="5"/>
  <c r="AH873" i="5"/>
  <c r="AQ873" i="5"/>
  <c r="AR873" i="5"/>
  <c r="AZ873" i="5" s="1"/>
  <c r="AC874" i="5"/>
  <c r="AH874" i="5"/>
  <c r="AQ874" i="5"/>
  <c r="AR874" i="5"/>
  <c r="AY874" i="5" s="1"/>
  <c r="AC875" i="5"/>
  <c r="AH875" i="5"/>
  <c r="AQ875" i="5"/>
  <c r="AR875" i="5"/>
  <c r="AC876" i="5"/>
  <c r="AH876" i="5"/>
  <c r="AQ876" i="5"/>
  <c r="AR876" i="5"/>
  <c r="AY876" i="5" s="1"/>
  <c r="AC877" i="5"/>
  <c r="AH877" i="5"/>
  <c r="AQ877" i="5"/>
  <c r="AR877" i="5"/>
  <c r="AY877" i="5" s="1"/>
  <c r="AC878" i="5"/>
  <c r="AH878" i="5"/>
  <c r="AQ878" i="5"/>
  <c r="AR878" i="5"/>
  <c r="AY878" i="5" s="1"/>
  <c r="AC879" i="5"/>
  <c r="AH879" i="5"/>
  <c r="AQ879" i="5"/>
  <c r="AR879" i="5"/>
  <c r="AC880" i="5"/>
  <c r="AH880" i="5"/>
  <c r="AQ880" i="5"/>
  <c r="AR880" i="5"/>
  <c r="AY880" i="5" s="1"/>
  <c r="AC881" i="5"/>
  <c r="AH881" i="5"/>
  <c r="AQ881" i="5"/>
  <c r="AR881" i="5"/>
  <c r="AY881" i="5" s="1"/>
  <c r="AC882" i="5"/>
  <c r="AH882" i="5"/>
  <c r="AQ882" i="5"/>
  <c r="AR882" i="5"/>
  <c r="AZ882" i="5" s="1"/>
  <c r="AC883" i="5"/>
  <c r="AH883" i="5"/>
  <c r="AQ883" i="5"/>
  <c r="AR883" i="5"/>
  <c r="AY883" i="5" s="1"/>
  <c r="AC884" i="5"/>
  <c r="AH884" i="5"/>
  <c r="AQ884" i="5"/>
  <c r="AR884" i="5"/>
  <c r="AY884" i="5" s="1"/>
  <c r="AC885" i="5"/>
  <c r="AH885" i="5"/>
  <c r="AQ885" i="5"/>
  <c r="AR885" i="5"/>
  <c r="AY885" i="5" s="1"/>
  <c r="AC886" i="5"/>
  <c r="AH886" i="5"/>
  <c r="AQ886" i="5"/>
  <c r="AR886" i="5"/>
  <c r="AC887" i="5"/>
  <c r="AH887" i="5"/>
  <c r="AQ887" i="5"/>
  <c r="AR887" i="5"/>
  <c r="AC888" i="5"/>
  <c r="AH888" i="5"/>
  <c r="AQ888" i="5"/>
  <c r="AR888" i="5"/>
  <c r="AZ888" i="5" s="1"/>
  <c r="AC889" i="5"/>
  <c r="AH889" i="5"/>
  <c r="AQ889" i="5"/>
  <c r="AR889" i="5"/>
  <c r="AY889" i="5" s="1"/>
  <c r="AC890" i="5"/>
  <c r="AH890" i="5"/>
  <c r="AQ890" i="5"/>
  <c r="AR890" i="5"/>
  <c r="AC891" i="5"/>
  <c r="AH891" i="5"/>
  <c r="AQ891" i="5"/>
  <c r="AR891" i="5"/>
  <c r="AZ891" i="5" s="1"/>
  <c r="AC892" i="5"/>
  <c r="AH892" i="5"/>
  <c r="AQ892" i="5"/>
  <c r="AR892" i="5"/>
  <c r="AY892" i="5" s="1"/>
  <c r="AC893" i="5"/>
  <c r="AH893" i="5"/>
  <c r="AQ893" i="5"/>
  <c r="AR893" i="5"/>
  <c r="AZ893" i="5" s="1"/>
  <c r="AC894" i="5"/>
  <c r="AH894" i="5"/>
  <c r="AQ894" i="5"/>
  <c r="AR894" i="5"/>
  <c r="AZ894" i="5" s="1"/>
  <c r="AC895" i="5"/>
  <c r="AH895" i="5"/>
  <c r="AQ895" i="5"/>
  <c r="AR895" i="5"/>
  <c r="AY895" i="5" s="1"/>
  <c r="AC896" i="5"/>
  <c r="AH896" i="5"/>
  <c r="AQ896" i="5"/>
  <c r="AR896" i="5"/>
  <c r="AC897" i="5"/>
  <c r="AH897" i="5"/>
  <c r="AQ897" i="5"/>
  <c r="AR897" i="5"/>
  <c r="AY897" i="5" s="1"/>
  <c r="AC898" i="5"/>
  <c r="AH898" i="5"/>
  <c r="AQ898" i="5"/>
  <c r="AR898" i="5"/>
  <c r="AY898" i="5" s="1"/>
  <c r="AC899" i="5"/>
  <c r="AH899" i="5"/>
  <c r="AQ899" i="5"/>
  <c r="AR899" i="5"/>
  <c r="AZ899" i="5" s="1"/>
  <c r="AC900" i="5"/>
  <c r="AH900" i="5"/>
  <c r="AQ900" i="5"/>
  <c r="AR900" i="5"/>
  <c r="AZ900" i="5" s="1"/>
  <c r="AC901" i="5"/>
  <c r="AH901" i="5"/>
  <c r="AQ901" i="5"/>
  <c r="AR901" i="5"/>
  <c r="AC902" i="5"/>
  <c r="AH902" i="5"/>
  <c r="AQ902" i="5"/>
  <c r="AR902" i="5"/>
  <c r="AZ902" i="5" s="1"/>
  <c r="AC903" i="5"/>
  <c r="AH903" i="5"/>
  <c r="AQ903" i="5"/>
  <c r="AR903" i="5"/>
  <c r="AY903" i="5" s="1"/>
  <c r="AC904" i="5"/>
  <c r="AH904" i="5"/>
  <c r="AQ904" i="5"/>
  <c r="AR904" i="5"/>
  <c r="AC905" i="5"/>
  <c r="AH905" i="5"/>
  <c r="AQ905" i="5"/>
  <c r="AR905" i="5"/>
  <c r="AY905" i="5" s="1"/>
  <c r="AC906" i="5"/>
  <c r="AH906" i="5"/>
  <c r="AQ906" i="5"/>
  <c r="AR906" i="5"/>
  <c r="AC907" i="5"/>
  <c r="AH907" i="5"/>
  <c r="AQ907" i="5"/>
  <c r="AR907" i="5"/>
  <c r="AY907" i="5" s="1"/>
  <c r="AC908" i="5"/>
  <c r="AH908" i="5"/>
  <c r="AQ908" i="5"/>
  <c r="AR908" i="5"/>
  <c r="AY908" i="5" s="1"/>
  <c r="AC909" i="5"/>
  <c r="AH909" i="5"/>
  <c r="AQ909" i="5"/>
  <c r="AR909" i="5"/>
  <c r="AZ909" i="5" s="1"/>
  <c r="AC910" i="5"/>
  <c r="AH910" i="5"/>
  <c r="AQ910" i="5"/>
  <c r="AR910" i="5"/>
  <c r="AY910" i="5" s="1"/>
  <c r="AC911" i="5"/>
  <c r="AH911" i="5"/>
  <c r="AQ911" i="5"/>
  <c r="AR911" i="5"/>
  <c r="AZ911" i="5" s="1"/>
  <c r="AC912" i="5"/>
  <c r="AH912" i="5"/>
  <c r="AQ912" i="5"/>
  <c r="AR912" i="5"/>
  <c r="AC913" i="5"/>
  <c r="AH913" i="5"/>
  <c r="AQ913" i="5"/>
  <c r="AR913" i="5"/>
  <c r="AY913" i="5" s="1"/>
  <c r="AC914" i="5"/>
  <c r="AH914" i="5"/>
  <c r="AQ914" i="5"/>
  <c r="AR914" i="5"/>
  <c r="AZ914" i="5" s="1"/>
  <c r="AC915" i="5"/>
  <c r="AH915" i="5"/>
  <c r="AQ915" i="5"/>
  <c r="AR915" i="5"/>
  <c r="AY915" i="5" s="1"/>
  <c r="AC916" i="5"/>
  <c r="AH916" i="5"/>
  <c r="AQ916" i="5"/>
  <c r="AR916" i="5"/>
  <c r="AY916" i="5" s="1"/>
  <c r="AC917" i="5"/>
  <c r="AH917" i="5"/>
  <c r="AQ917" i="5"/>
  <c r="AR917" i="5"/>
  <c r="AC918" i="5"/>
  <c r="AH918" i="5"/>
  <c r="AQ918" i="5"/>
  <c r="AR918" i="5"/>
  <c r="AZ918" i="5" s="1"/>
  <c r="AC919" i="5"/>
  <c r="AH919" i="5"/>
  <c r="AQ919" i="5"/>
  <c r="AR919" i="5"/>
  <c r="AY919" i="5" s="1"/>
  <c r="AC920" i="5"/>
  <c r="AH920" i="5"/>
  <c r="AQ920" i="5"/>
  <c r="AR920" i="5"/>
  <c r="AY920" i="5" s="1"/>
  <c r="AC921" i="5"/>
  <c r="AH921" i="5"/>
  <c r="AQ921" i="5"/>
  <c r="AR921" i="5"/>
  <c r="AC922" i="5"/>
  <c r="AH922" i="5"/>
  <c r="AQ922" i="5"/>
  <c r="AR922" i="5"/>
  <c r="AY922" i="5" s="1"/>
  <c r="AC923" i="5"/>
  <c r="AH923" i="5"/>
  <c r="AQ923" i="5"/>
  <c r="AR923" i="5"/>
  <c r="AY923" i="5" s="1"/>
  <c r="AC924" i="5"/>
  <c r="AH924" i="5"/>
  <c r="AQ924" i="5"/>
  <c r="AR924" i="5"/>
  <c r="AZ924" i="5" s="1"/>
  <c r="AC925" i="5"/>
  <c r="AH925" i="5"/>
  <c r="AQ925" i="5"/>
  <c r="AR925" i="5"/>
  <c r="AY925" i="5" s="1"/>
  <c r="AC926" i="5"/>
  <c r="AH926" i="5"/>
  <c r="AQ926" i="5"/>
  <c r="AR926" i="5"/>
  <c r="AC927" i="5"/>
  <c r="AH927" i="5"/>
  <c r="AQ927" i="5"/>
  <c r="AR927" i="5"/>
  <c r="AY927" i="5" s="1"/>
  <c r="AC928" i="5"/>
  <c r="AH928" i="5"/>
  <c r="AQ928" i="5"/>
  <c r="AR928" i="5"/>
  <c r="AY928" i="5" s="1"/>
  <c r="AC929" i="5"/>
  <c r="AH929" i="5"/>
  <c r="AQ929" i="5"/>
  <c r="AR929" i="5"/>
  <c r="AY929" i="5" s="1"/>
  <c r="AC930" i="5"/>
  <c r="AH930" i="5"/>
  <c r="AQ930" i="5"/>
  <c r="AR930" i="5"/>
  <c r="AY930" i="5" s="1"/>
  <c r="AC931" i="5"/>
  <c r="AH931" i="5"/>
  <c r="AQ931" i="5"/>
  <c r="AR931" i="5"/>
  <c r="AC932" i="5"/>
  <c r="AH932" i="5"/>
  <c r="AQ932" i="5"/>
  <c r="AR932" i="5"/>
  <c r="AY932" i="5" s="1"/>
  <c r="AC933" i="5"/>
  <c r="AH933" i="5"/>
  <c r="AQ933" i="5"/>
  <c r="AR933" i="5"/>
  <c r="AZ933" i="5" s="1"/>
  <c r="AC934" i="5"/>
  <c r="AH934" i="5"/>
  <c r="AQ934" i="5"/>
  <c r="AR934" i="5"/>
  <c r="AC935" i="5"/>
  <c r="AH935" i="5"/>
  <c r="AQ935" i="5"/>
  <c r="AR935" i="5"/>
  <c r="AY935" i="5" s="1"/>
  <c r="AC936" i="5"/>
  <c r="AH936" i="5"/>
  <c r="AQ936" i="5"/>
  <c r="AR936" i="5"/>
  <c r="AY936" i="5" s="1"/>
  <c r="AC937" i="5"/>
  <c r="AH937" i="5"/>
  <c r="AQ937" i="5"/>
  <c r="AR937" i="5"/>
  <c r="AY937" i="5" s="1"/>
  <c r="AC938" i="5"/>
  <c r="AH938" i="5"/>
  <c r="AQ938" i="5"/>
  <c r="AR938" i="5"/>
  <c r="AZ938" i="5" s="1"/>
  <c r="AC939" i="5"/>
  <c r="AH939" i="5"/>
  <c r="AQ939" i="5"/>
  <c r="AR939" i="5"/>
  <c r="AY939" i="5" s="1"/>
  <c r="AC940" i="5"/>
  <c r="AH940" i="5"/>
  <c r="AQ940" i="5"/>
  <c r="AR940" i="5"/>
  <c r="AY940" i="5" s="1"/>
  <c r="AC941" i="5"/>
  <c r="AH941" i="5"/>
  <c r="AQ941" i="5"/>
  <c r="AR941" i="5"/>
  <c r="AY941" i="5" s="1"/>
  <c r="AC942" i="5"/>
  <c r="AH942" i="5"/>
  <c r="AQ942" i="5"/>
  <c r="AR942" i="5"/>
  <c r="AY942" i="5" s="1"/>
  <c r="AC943" i="5"/>
  <c r="AH943" i="5"/>
  <c r="AQ943" i="5"/>
  <c r="AR943" i="5"/>
  <c r="AC944" i="5"/>
  <c r="AH944" i="5"/>
  <c r="AQ944" i="5"/>
  <c r="AR944" i="5"/>
  <c r="AZ944" i="5" s="1"/>
  <c r="AC945" i="5"/>
  <c r="AH945" i="5"/>
  <c r="AQ945" i="5"/>
  <c r="AR945" i="5"/>
  <c r="AC946" i="5"/>
  <c r="AH946" i="5"/>
  <c r="AQ946" i="5"/>
  <c r="AR946" i="5"/>
  <c r="AY946" i="5" s="1"/>
  <c r="AC947" i="5"/>
  <c r="AH947" i="5"/>
  <c r="AQ947" i="5"/>
  <c r="AR947" i="5"/>
  <c r="AZ947" i="5" s="1"/>
  <c r="AC948" i="5"/>
  <c r="AH948" i="5"/>
  <c r="AQ948" i="5"/>
  <c r="AR948" i="5"/>
  <c r="AY948" i="5" s="1"/>
  <c r="AC949" i="5"/>
  <c r="AH949" i="5"/>
  <c r="AQ949" i="5"/>
  <c r="AR949" i="5"/>
  <c r="AY949" i="5" s="1"/>
  <c r="AC950" i="5"/>
  <c r="AH950" i="5"/>
  <c r="AQ950" i="5"/>
  <c r="AR950" i="5"/>
  <c r="AC951" i="5"/>
  <c r="AH951" i="5"/>
  <c r="AQ951" i="5"/>
  <c r="AR951" i="5"/>
  <c r="AZ951" i="5" s="1"/>
  <c r="AC952" i="5"/>
  <c r="AH952" i="5"/>
  <c r="AQ952" i="5"/>
  <c r="AR952" i="5"/>
  <c r="AY952" i="5" s="1"/>
  <c r="AC953" i="5"/>
  <c r="AH953" i="5"/>
  <c r="AQ953" i="5"/>
  <c r="AR953" i="5"/>
  <c r="AY953" i="5" s="1"/>
  <c r="AC954" i="5"/>
  <c r="AH954" i="5"/>
  <c r="AQ954" i="5"/>
  <c r="AR954" i="5"/>
  <c r="AC955" i="5"/>
  <c r="AH955" i="5"/>
  <c r="AQ955" i="5"/>
  <c r="AR955" i="5"/>
  <c r="AY955" i="5" s="1"/>
  <c r="AC956" i="5"/>
  <c r="AH956" i="5"/>
  <c r="AQ956" i="5"/>
  <c r="AR956" i="5"/>
  <c r="AY956" i="5" s="1"/>
  <c r="AC957" i="5"/>
  <c r="AH957" i="5"/>
  <c r="AQ957" i="5"/>
  <c r="AR957" i="5"/>
  <c r="AY957" i="5" s="1"/>
  <c r="AC958" i="5"/>
  <c r="AH958" i="5"/>
  <c r="AQ958" i="5"/>
  <c r="AR958" i="5"/>
  <c r="AC959" i="5"/>
  <c r="AH959" i="5"/>
  <c r="AQ959" i="5"/>
  <c r="AR959" i="5"/>
  <c r="AY959" i="5" s="1"/>
  <c r="AC960" i="5"/>
  <c r="AH960" i="5"/>
  <c r="AQ960" i="5"/>
  <c r="AR960" i="5"/>
  <c r="AY960" i="5" s="1"/>
  <c r="AC961" i="5"/>
  <c r="AH961" i="5"/>
  <c r="AQ961" i="5"/>
  <c r="AR961" i="5"/>
  <c r="AY961" i="5" s="1"/>
  <c r="AC962" i="5"/>
  <c r="AH962" i="5"/>
  <c r="AQ962" i="5"/>
  <c r="AR962" i="5"/>
  <c r="AC963" i="5"/>
  <c r="AH963" i="5"/>
  <c r="AQ963" i="5"/>
  <c r="AR963" i="5"/>
  <c r="AY963" i="5" s="1"/>
  <c r="AC964" i="5"/>
  <c r="AH964" i="5"/>
  <c r="AQ964" i="5"/>
  <c r="AR964" i="5"/>
  <c r="AY964" i="5" s="1"/>
  <c r="AC965" i="5"/>
  <c r="AH965" i="5"/>
  <c r="AQ965" i="5"/>
  <c r="AR965" i="5"/>
  <c r="AY965" i="5" s="1"/>
  <c r="AC966" i="5"/>
  <c r="AH966" i="5"/>
  <c r="AQ966" i="5"/>
  <c r="AR966" i="5"/>
  <c r="AY966" i="5" s="1"/>
  <c r="AC967" i="5"/>
  <c r="AH967" i="5"/>
  <c r="AQ967" i="5"/>
  <c r="AR967" i="5"/>
  <c r="AC968" i="5"/>
  <c r="AH968" i="5"/>
  <c r="AQ968" i="5"/>
  <c r="AR968" i="5"/>
  <c r="AY968" i="5" s="1"/>
  <c r="AC969" i="5"/>
  <c r="AH969" i="5"/>
  <c r="AQ969" i="5"/>
  <c r="AR969" i="5"/>
  <c r="AZ969" i="5" s="1"/>
  <c r="AC970" i="5"/>
  <c r="AH970" i="5"/>
  <c r="AQ970" i="5"/>
  <c r="AR970" i="5"/>
  <c r="AY970" i="5" s="1"/>
  <c r="AC971" i="5"/>
  <c r="AH971" i="5"/>
  <c r="AQ971" i="5"/>
  <c r="AR971" i="5"/>
  <c r="AZ971" i="5" s="1"/>
  <c r="AC972" i="5"/>
  <c r="AH972" i="5"/>
  <c r="AQ972" i="5"/>
  <c r="AR972" i="5"/>
  <c r="AY972" i="5" s="1"/>
  <c r="AC973" i="5"/>
  <c r="AH973" i="5"/>
  <c r="AQ973" i="5"/>
  <c r="AR973" i="5"/>
  <c r="AY973" i="5" s="1"/>
  <c r="AC974" i="5"/>
  <c r="AH974" i="5"/>
  <c r="AQ974" i="5"/>
  <c r="AR974" i="5"/>
  <c r="AY974" i="5" s="1"/>
  <c r="AC975" i="5"/>
  <c r="AH975" i="5"/>
  <c r="AQ975" i="5"/>
  <c r="AR975" i="5"/>
  <c r="AZ975" i="5" s="1"/>
  <c r="AC976" i="5"/>
  <c r="AH976" i="5"/>
  <c r="AQ976" i="5"/>
  <c r="AR976" i="5"/>
  <c r="AY976" i="5" s="1"/>
  <c r="AC977" i="5"/>
  <c r="AH977" i="5"/>
  <c r="AQ977" i="5"/>
  <c r="AR977" i="5"/>
  <c r="AY977" i="5" s="1"/>
  <c r="AC978" i="5"/>
  <c r="AH978" i="5"/>
  <c r="AQ978" i="5"/>
  <c r="AR978" i="5"/>
  <c r="AC979" i="5"/>
  <c r="AH979" i="5"/>
  <c r="AQ979" i="5"/>
  <c r="AR979" i="5"/>
  <c r="AY979" i="5" s="1"/>
  <c r="AC980" i="5"/>
  <c r="AH980" i="5"/>
  <c r="AQ980" i="5"/>
  <c r="AR980" i="5"/>
  <c r="AZ980" i="5" s="1"/>
  <c r="AC981" i="5"/>
  <c r="AH981" i="5"/>
  <c r="AQ981" i="5"/>
  <c r="AR981" i="5"/>
  <c r="AY981" i="5" s="1"/>
  <c r="AC982" i="5"/>
  <c r="AH982" i="5"/>
  <c r="AQ982" i="5"/>
  <c r="AR982" i="5"/>
  <c r="AC983" i="5"/>
  <c r="AH983" i="5"/>
  <c r="AQ983" i="5"/>
  <c r="AR983" i="5"/>
  <c r="AY983" i="5" s="1"/>
  <c r="AC984" i="5"/>
  <c r="AH984" i="5"/>
  <c r="AQ984" i="5"/>
  <c r="AR984" i="5"/>
  <c r="AY984" i="5" s="1"/>
  <c r="AC985" i="5"/>
  <c r="AH985" i="5"/>
  <c r="AQ985" i="5"/>
  <c r="AR985" i="5"/>
  <c r="AY985" i="5" s="1"/>
  <c r="AC986" i="5"/>
  <c r="AH986" i="5"/>
  <c r="AQ986" i="5"/>
  <c r="AR986" i="5"/>
  <c r="AY986" i="5" s="1"/>
  <c r="AC987" i="5"/>
  <c r="AH987" i="5"/>
  <c r="AQ987" i="5"/>
  <c r="AR987" i="5"/>
  <c r="AC988" i="5"/>
  <c r="AH988" i="5"/>
  <c r="AQ988" i="5"/>
  <c r="AR988" i="5"/>
  <c r="AY988" i="5" s="1"/>
  <c r="AC989" i="5"/>
  <c r="AH989" i="5"/>
  <c r="AQ989" i="5"/>
  <c r="AR989" i="5"/>
  <c r="AY989" i="5" s="1"/>
  <c r="AC990" i="5"/>
  <c r="AH990" i="5"/>
  <c r="AQ990" i="5"/>
  <c r="AR990" i="5"/>
  <c r="AY990" i="5" s="1"/>
  <c r="AC991" i="5"/>
  <c r="AH991" i="5"/>
  <c r="AQ991" i="5"/>
  <c r="AR991" i="5"/>
  <c r="AY991" i="5" s="1"/>
  <c r="AC992" i="5"/>
  <c r="AH992" i="5"/>
  <c r="AQ992" i="5"/>
  <c r="AR992" i="5"/>
  <c r="AC993" i="5"/>
  <c r="AH993" i="5"/>
  <c r="AQ993" i="5"/>
  <c r="AR993" i="5"/>
  <c r="AZ993" i="5" s="1"/>
  <c r="AC994" i="5"/>
  <c r="AH994" i="5"/>
  <c r="AQ994" i="5"/>
  <c r="AR994" i="5"/>
  <c r="AC995" i="5"/>
  <c r="AH995" i="5"/>
  <c r="AQ995" i="5"/>
  <c r="AR995" i="5"/>
  <c r="AY995" i="5" s="1"/>
  <c r="AC996" i="5"/>
  <c r="AH996" i="5"/>
  <c r="AQ996" i="5"/>
  <c r="AR996" i="5"/>
  <c r="AZ996" i="5" s="1"/>
  <c r="AC997" i="5"/>
  <c r="AH997" i="5"/>
  <c r="AQ997" i="5"/>
  <c r="AR997" i="5"/>
  <c r="AY997" i="5" s="1"/>
  <c r="AC998" i="5"/>
  <c r="AH998" i="5"/>
  <c r="AQ998" i="5"/>
  <c r="AR998" i="5"/>
  <c r="AZ998" i="5" s="1"/>
  <c r="AC999" i="5"/>
  <c r="AH999" i="5"/>
  <c r="AQ999" i="5"/>
  <c r="AR999" i="5"/>
  <c r="AZ999" i="5" s="1"/>
  <c r="AC1000" i="5"/>
  <c r="AH1000" i="5"/>
  <c r="AQ1000" i="5"/>
  <c r="AR1000" i="5"/>
  <c r="AY1000" i="5" s="1"/>
  <c r="AC1001" i="5"/>
  <c r="AH1001" i="5"/>
  <c r="AQ1001" i="5"/>
  <c r="AR1001" i="5"/>
  <c r="AC1002" i="5"/>
  <c r="AH1002" i="5"/>
  <c r="AQ1002" i="5"/>
  <c r="AR1002" i="5"/>
  <c r="AY1002" i="5" s="1"/>
  <c r="AC1003" i="5"/>
  <c r="AH1003" i="5"/>
  <c r="AQ1003" i="5"/>
  <c r="AR1003" i="5"/>
  <c r="AY1003" i="5" s="1"/>
  <c r="AC1004" i="5"/>
  <c r="AH1004" i="5"/>
  <c r="AQ1004" i="5"/>
  <c r="AR1004" i="5"/>
  <c r="AZ1004" i="5" s="1"/>
  <c r="AC1005" i="5"/>
  <c r="AH1005" i="5"/>
  <c r="AQ1005" i="5"/>
  <c r="AR1005" i="5"/>
  <c r="AZ1005" i="5" s="1"/>
  <c r="AC1006" i="5"/>
  <c r="AH1006" i="5"/>
  <c r="AQ1006" i="5"/>
  <c r="AR1006" i="5"/>
  <c r="AC1007" i="5"/>
  <c r="AH1007" i="5"/>
  <c r="AQ1007" i="5"/>
  <c r="AR1007" i="5"/>
  <c r="AY1007" i="5" s="1"/>
  <c r="AC1008" i="5"/>
  <c r="AH1008" i="5"/>
  <c r="AQ1008" i="5"/>
  <c r="AR1008" i="5"/>
  <c r="AZ1008" i="5" s="1"/>
  <c r="AC1009" i="5"/>
  <c r="AH1009" i="5"/>
  <c r="AQ1009" i="5"/>
  <c r="AR1009" i="5"/>
  <c r="AY1009" i="5" s="1"/>
  <c r="AC1010" i="5"/>
  <c r="AH1010" i="5"/>
  <c r="AQ1010" i="5"/>
  <c r="AR1010" i="5"/>
  <c r="AZ1010" i="5" s="1"/>
  <c r="AC1011" i="5"/>
  <c r="AH1011" i="5"/>
  <c r="AQ1011" i="5"/>
  <c r="AR1011" i="5"/>
  <c r="AY1011" i="5" s="1"/>
  <c r="AC1012" i="5"/>
  <c r="AH1012" i="5"/>
  <c r="AQ1012" i="5"/>
  <c r="AR1012" i="5"/>
  <c r="AY1012" i="5" s="1"/>
  <c r="AC1013" i="5"/>
  <c r="AH1013" i="5"/>
  <c r="AQ1013" i="5"/>
  <c r="AR1013" i="5"/>
  <c r="AY1013" i="5" s="1"/>
  <c r="AC1014" i="5"/>
  <c r="AH1014" i="5"/>
  <c r="AQ1014" i="5"/>
  <c r="AR1014" i="5"/>
  <c r="AY1014" i="5" s="1"/>
  <c r="AC1015" i="5"/>
  <c r="AH1015" i="5"/>
  <c r="AQ1015" i="5"/>
  <c r="AR1015" i="5"/>
  <c r="AC1016" i="5"/>
  <c r="AH1016" i="5"/>
  <c r="AQ1016" i="5"/>
  <c r="AR1016" i="5"/>
  <c r="AZ1016" i="5" s="1"/>
  <c r="AC1017" i="5"/>
  <c r="AH1017" i="5"/>
  <c r="AQ1017" i="5"/>
  <c r="AR1017" i="5"/>
  <c r="AY1017" i="5" s="1"/>
  <c r="AC1018" i="5"/>
  <c r="AH1018" i="5"/>
  <c r="AQ1018" i="5"/>
  <c r="AR1018" i="5"/>
  <c r="AC1019" i="5"/>
  <c r="AH1019" i="5"/>
  <c r="AQ1019" i="5"/>
  <c r="AR1019" i="5"/>
  <c r="AZ1019" i="5" s="1"/>
  <c r="AC1020" i="5"/>
  <c r="AH1020" i="5"/>
  <c r="AQ1020" i="5"/>
  <c r="AR1020" i="5"/>
  <c r="AY1020" i="5" s="1"/>
  <c r="AC1021" i="5"/>
  <c r="AH1021" i="5"/>
  <c r="AQ1021" i="5"/>
  <c r="AR1021" i="5"/>
  <c r="AY1021" i="5" s="1"/>
  <c r="AC1022" i="5"/>
  <c r="AH1022" i="5"/>
  <c r="AQ1022" i="5"/>
  <c r="AR1022" i="5"/>
  <c r="AZ1022" i="5" s="1"/>
  <c r="AC1023" i="5"/>
  <c r="AH1023" i="5"/>
  <c r="AQ1023" i="5"/>
  <c r="AR1023" i="5"/>
  <c r="AC1024" i="5"/>
  <c r="AH1024" i="5"/>
  <c r="AQ1024" i="5"/>
  <c r="AR1024" i="5"/>
  <c r="AY1024" i="5" s="1"/>
  <c r="AC1025" i="5"/>
  <c r="AH1025" i="5"/>
  <c r="AQ1025" i="5"/>
  <c r="AR1025" i="5"/>
  <c r="AC1026" i="5"/>
  <c r="AH1026" i="5"/>
  <c r="AQ1026" i="5"/>
  <c r="AR1026" i="5"/>
  <c r="AY1026" i="5" s="1"/>
  <c r="AC1027" i="5"/>
  <c r="AH1027" i="5"/>
  <c r="AQ1027" i="5"/>
  <c r="AR1027" i="5"/>
  <c r="AY1027" i="5" s="1"/>
  <c r="AC1028" i="5"/>
  <c r="AH1028" i="5"/>
  <c r="AQ1028" i="5"/>
  <c r="AR1028" i="5"/>
  <c r="AY1028" i="5" s="1"/>
  <c r="AC1029" i="5"/>
  <c r="AH1029" i="5"/>
  <c r="AQ1029" i="5"/>
  <c r="AR1029" i="5"/>
  <c r="AC1030" i="5"/>
  <c r="AH1030" i="5"/>
  <c r="AQ1030" i="5"/>
  <c r="AR1030" i="5"/>
  <c r="AY1030" i="5" s="1"/>
  <c r="AC1031" i="5"/>
  <c r="AH1031" i="5"/>
  <c r="AQ1031" i="5"/>
  <c r="AR1031" i="5"/>
  <c r="AY1031" i="5" s="1"/>
  <c r="AC1032" i="5"/>
  <c r="AH1032" i="5"/>
  <c r="AQ1032" i="5"/>
  <c r="AR1032" i="5"/>
  <c r="AZ1032" i="5" s="1"/>
  <c r="AC1033" i="5"/>
  <c r="AH1033" i="5"/>
  <c r="AQ1033" i="5"/>
  <c r="AR1033" i="5"/>
  <c r="AY1033" i="5" s="1"/>
  <c r="AC1034" i="5"/>
  <c r="AH1034" i="5"/>
  <c r="AQ1034" i="5"/>
  <c r="AR1034" i="5"/>
  <c r="AC1035" i="5"/>
  <c r="AH1035" i="5"/>
  <c r="AQ1035" i="5"/>
  <c r="AR1035" i="5"/>
  <c r="AY1035" i="5" s="1"/>
  <c r="AC1036" i="5"/>
  <c r="AH1036" i="5"/>
  <c r="AQ1036" i="5"/>
  <c r="AR1036" i="5"/>
  <c r="AY1036" i="5" s="1"/>
  <c r="AC1037" i="5"/>
  <c r="AH1037" i="5"/>
  <c r="AQ1037" i="5"/>
  <c r="AR1037" i="5"/>
  <c r="AY1037" i="5" s="1"/>
  <c r="AC1038" i="5"/>
  <c r="AH1038" i="5"/>
  <c r="AQ1038" i="5"/>
  <c r="AR1038" i="5"/>
  <c r="AY1038" i="5" s="1"/>
  <c r="AC1039" i="5"/>
  <c r="AH1039" i="5"/>
  <c r="AQ1039" i="5"/>
  <c r="AR1039" i="5"/>
  <c r="AC1040" i="5"/>
  <c r="AH1040" i="5"/>
  <c r="AQ1040" i="5"/>
  <c r="AR1040" i="5"/>
  <c r="AY1040" i="5" s="1"/>
  <c r="AC1041" i="5"/>
  <c r="AH1041" i="5"/>
  <c r="AQ1041" i="5"/>
  <c r="AR1041" i="5"/>
  <c r="AZ1041" i="5" s="1"/>
  <c r="AC1042" i="5"/>
  <c r="AH1042" i="5"/>
  <c r="AQ1042" i="5"/>
  <c r="AR1042" i="5"/>
  <c r="AC1043" i="5"/>
  <c r="AH1043" i="5"/>
  <c r="AQ1043" i="5"/>
  <c r="AR1043" i="5"/>
  <c r="AZ1043" i="5" s="1"/>
  <c r="AC1044" i="5"/>
  <c r="AH1044" i="5"/>
  <c r="AQ1044" i="5"/>
  <c r="AR1044" i="5"/>
  <c r="AY1044" i="5" s="1"/>
  <c r="AC1045" i="5"/>
  <c r="AH1045" i="5"/>
  <c r="AQ1045" i="5"/>
  <c r="AR1045" i="5"/>
  <c r="AY1045" i="5" s="1"/>
  <c r="AC1046" i="5"/>
  <c r="AH1046" i="5"/>
  <c r="AQ1046" i="5"/>
  <c r="AR1046" i="5"/>
  <c r="AZ1046" i="5" s="1"/>
  <c r="AC1047" i="5"/>
  <c r="AH1047" i="5"/>
  <c r="AQ1047" i="5"/>
  <c r="AR1047" i="5"/>
  <c r="AY1047" i="5" s="1"/>
  <c r="AC1048" i="5"/>
  <c r="AH1048" i="5"/>
  <c r="AQ1048" i="5"/>
  <c r="AR1048" i="5"/>
  <c r="AC1049" i="5"/>
  <c r="AH1049" i="5"/>
  <c r="AQ1049" i="5"/>
  <c r="AR1049" i="5"/>
  <c r="AY1049" i="5" s="1"/>
  <c r="AC1050" i="5"/>
  <c r="AH1050" i="5"/>
  <c r="AQ1050" i="5"/>
  <c r="AR1050" i="5"/>
  <c r="AY1050" i="5" s="1"/>
  <c r="AC1051" i="5"/>
  <c r="AH1051" i="5"/>
  <c r="AQ1051" i="5"/>
  <c r="AR1051" i="5"/>
  <c r="AC1052" i="5"/>
  <c r="AH1052" i="5"/>
  <c r="AQ1052" i="5"/>
  <c r="AR1052" i="5"/>
  <c r="AZ1052" i="5" s="1"/>
  <c r="AC1053" i="5"/>
  <c r="AH1053" i="5"/>
  <c r="AQ1053" i="5"/>
  <c r="AR1053" i="5"/>
  <c r="AZ1053" i="5" s="1"/>
  <c r="AC1054" i="5"/>
  <c r="AH1054" i="5"/>
  <c r="AQ1054" i="5"/>
  <c r="AR1054" i="5"/>
  <c r="AY1054" i="5" s="1"/>
  <c r="AC1055" i="5"/>
  <c r="AH1055" i="5"/>
  <c r="AQ1055" i="5"/>
  <c r="AR1055" i="5"/>
  <c r="AZ1055" i="5" s="1"/>
  <c r="AC1056" i="5"/>
  <c r="AH1056" i="5"/>
  <c r="AQ1056" i="5"/>
  <c r="AR1056" i="5"/>
  <c r="AY1056" i="5" s="1"/>
  <c r="AC1057" i="5"/>
  <c r="AH1057" i="5"/>
  <c r="AQ1057" i="5"/>
  <c r="AR1057" i="5"/>
  <c r="AY1057" i="5" s="1"/>
  <c r="AC1058" i="5"/>
  <c r="AH1058" i="5"/>
  <c r="AQ1058" i="5"/>
  <c r="AR1058" i="5"/>
  <c r="AZ1058" i="5" s="1"/>
  <c r="AC1059" i="5"/>
  <c r="AH1059" i="5"/>
  <c r="AQ1059" i="5"/>
  <c r="AR1059" i="5"/>
  <c r="AZ1059" i="5" s="1"/>
  <c r="AC1060" i="5"/>
  <c r="AH1060" i="5"/>
  <c r="AQ1060" i="5"/>
  <c r="AR1060" i="5"/>
  <c r="AY1060" i="5" s="1"/>
  <c r="AC1061" i="5"/>
  <c r="AH1061" i="5"/>
  <c r="AQ1061" i="5"/>
  <c r="AR1061" i="5"/>
  <c r="AY1061" i="5" s="1"/>
  <c r="AC1062" i="5"/>
  <c r="AH1062" i="5"/>
  <c r="AQ1062" i="5"/>
  <c r="AR1062" i="5"/>
  <c r="AZ1062" i="5" s="1"/>
  <c r="AC1063" i="5"/>
  <c r="AH1063" i="5"/>
  <c r="AQ1063" i="5"/>
  <c r="AR1063" i="5"/>
  <c r="AY1063" i="5" s="1"/>
  <c r="AC1064" i="5"/>
  <c r="AH1064" i="5"/>
  <c r="AQ1064" i="5"/>
  <c r="AR1064" i="5"/>
  <c r="AY1064" i="5" s="1"/>
  <c r="AC1065" i="5"/>
  <c r="AH1065" i="5"/>
  <c r="AQ1065" i="5"/>
  <c r="AR1065" i="5"/>
  <c r="AY1065" i="5" s="1"/>
  <c r="AC1066" i="5"/>
  <c r="AH1066" i="5"/>
  <c r="AQ1066" i="5"/>
  <c r="AR1066" i="5"/>
  <c r="AY1066" i="5" s="1"/>
  <c r="AC1067" i="5"/>
  <c r="AH1067" i="5"/>
  <c r="AQ1067" i="5"/>
  <c r="AR1067" i="5"/>
  <c r="AY1067" i="5" s="1"/>
  <c r="AC1068" i="5"/>
  <c r="AH1068" i="5"/>
  <c r="AQ1068" i="5"/>
  <c r="AR1068" i="5"/>
  <c r="AY1068" i="5" s="1"/>
  <c r="AC1069" i="5"/>
  <c r="AH1069" i="5"/>
  <c r="AQ1069" i="5"/>
  <c r="AR1069" i="5"/>
  <c r="AY1069" i="5" s="1"/>
  <c r="AC1070" i="5"/>
  <c r="AH1070" i="5"/>
  <c r="AQ1070" i="5"/>
  <c r="AR1070" i="5"/>
  <c r="AC1071" i="5"/>
  <c r="AH1071" i="5"/>
  <c r="AQ1071" i="5"/>
  <c r="AR1071" i="5"/>
  <c r="AY1071" i="5" s="1"/>
  <c r="AC1072" i="5"/>
  <c r="AH1072" i="5"/>
  <c r="AQ1072" i="5"/>
  <c r="AR1072" i="5"/>
  <c r="AC1073" i="5"/>
  <c r="AH1073" i="5"/>
  <c r="AQ1073" i="5"/>
  <c r="AR1073" i="5"/>
  <c r="AY1073" i="5" s="1"/>
  <c r="AC1074" i="5"/>
  <c r="AH1074" i="5"/>
  <c r="AQ1074" i="5"/>
  <c r="AR1074" i="5"/>
  <c r="AY1074" i="5" s="1"/>
  <c r="AC1075" i="5"/>
  <c r="AH1075" i="5"/>
  <c r="AQ1075" i="5"/>
  <c r="AR1075" i="5"/>
  <c r="AC1076" i="5"/>
  <c r="AH1076" i="5"/>
  <c r="AQ1076" i="5"/>
  <c r="AR1076" i="5"/>
  <c r="AY1076" i="5" s="1"/>
  <c r="AC1077" i="5"/>
  <c r="AH1077" i="5"/>
  <c r="AQ1077" i="5"/>
  <c r="AR1077" i="5"/>
  <c r="AC1078" i="5"/>
  <c r="AH1078" i="5"/>
  <c r="AQ1078" i="5"/>
  <c r="AR1078" i="5"/>
  <c r="AY1078" i="5" s="1"/>
  <c r="AC1079" i="5"/>
  <c r="AH1079" i="5"/>
  <c r="AQ1079" i="5"/>
  <c r="AR1079" i="5"/>
  <c r="AZ1079" i="5" s="1"/>
  <c r="AC1080" i="5"/>
  <c r="AH1080" i="5"/>
  <c r="AQ1080" i="5"/>
  <c r="AR1080" i="5"/>
  <c r="AZ1080" i="5" s="1"/>
  <c r="AC1081" i="5"/>
  <c r="AH1081" i="5"/>
  <c r="AQ1081" i="5"/>
  <c r="AR1081" i="5"/>
  <c r="AY1081" i="5" s="1"/>
  <c r="AC1082" i="5"/>
  <c r="AH1082" i="5"/>
  <c r="AQ1082" i="5"/>
  <c r="AR1082" i="5"/>
  <c r="AY1082" i="5" s="1"/>
  <c r="AC1083" i="5"/>
  <c r="AH1083" i="5"/>
  <c r="AQ1083" i="5"/>
  <c r="AR1083" i="5"/>
  <c r="AZ1083" i="5" s="1"/>
  <c r="AC1084" i="5"/>
  <c r="AH1084" i="5"/>
  <c r="AQ1084" i="5"/>
  <c r="AR1084" i="5"/>
  <c r="AY1084" i="5" s="1"/>
  <c r="AC1085" i="5"/>
  <c r="AH1085" i="5"/>
  <c r="AQ1085" i="5"/>
  <c r="AR1085" i="5"/>
  <c r="AY1085" i="5" s="1"/>
  <c r="AC1086" i="5"/>
  <c r="AH1086" i="5"/>
  <c r="AQ1086" i="5"/>
  <c r="AR1086" i="5"/>
  <c r="AZ1086" i="5" s="1"/>
  <c r="AC1087" i="5"/>
  <c r="AH1087" i="5"/>
  <c r="AQ1087" i="5"/>
  <c r="AR1087" i="5"/>
  <c r="AY1087" i="5" s="1"/>
  <c r="AC1088" i="5"/>
  <c r="AH1088" i="5"/>
  <c r="AQ1088" i="5"/>
  <c r="AR1088" i="5"/>
  <c r="AZ1088" i="5" s="1"/>
  <c r="AC1089" i="5"/>
  <c r="AH1089" i="5"/>
  <c r="AQ1089" i="5"/>
  <c r="AR1089" i="5"/>
  <c r="AY1089" i="5" s="1"/>
  <c r="AC1090" i="5"/>
  <c r="AH1090" i="5"/>
  <c r="AQ1090" i="5"/>
  <c r="AR1090" i="5"/>
  <c r="AY1090" i="5" s="1"/>
  <c r="AC1091" i="5"/>
  <c r="AH1091" i="5"/>
  <c r="AQ1091" i="5"/>
  <c r="AR1091" i="5"/>
  <c r="AY1091" i="5" s="1"/>
  <c r="AC1092" i="5"/>
  <c r="AH1092" i="5"/>
  <c r="AQ1092" i="5"/>
  <c r="AR1092" i="5"/>
  <c r="AY1092" i="5" s="1"/>
  <c r="AC1093" i="5"/>
  <c r="AH1093" i="5"/>
  <c r="AQ1093" i="5"/>
  <c r="AR1093" i="5"/>
  <c r="AY1093" i="5" s="1"/>
  <c r="AC1094" i="5"/>
  <c r="AH1094" i="5"/>
  <c r="AQ1094" i="5"/>
  <c r="AR1094" i="5"/>
  <c r="AY1094" i="5" s="1"/>
  <c r="AC1095" i="5"/>
  <c r="AH1095" i="5"/>
  <c r="AQ1095" i="5"/>
  <c r="AR1095" i="5"/>
  <c r="AZ1095" i="5" s="1"/>
  <c r="AC1096" i="5"/>
  <c r="AH1096" i="5"/>
  <c r="AQ1096" i="5"/>
  <c r="AR1096" i="5"/>
  <c r="AC1097" i="5"/>
  <c r="AH1097" i="5"/>
  <c r="AQ1097" i="5"/>
  <c r="AR1097" i="5"/>
  <c r="AY1097" i="5" s="1"/>
  <c r="AC1098" i="5"/>
  <c r="AH1098" i="5"/>
  <c r="AQ1098" i="5"/>
  <c r="AR1098" i="5"/>
  <c r="AY1098" i="5" s="1"/>
  <c r="AC1099" i="5"/>
  <c r="AH1099" i="5"/>
  <c r="AQ1099" i="5"/>
  <c r="AR1099" i="5"/>
  <c r="AY1099" i="5" s="1"/>
  <c r="AC1100" i="5"/>
  <c r="AH1100" i="5"/>
  <c r="AQ1100" i="5"/>
  <c r="AR1100" i="5"/>
  <c r="AZ1100" i="5" s="1"/>
  <c r="AC1101" i="5"/>
  <c r="AH1101" i="5"/>
  <c r="AQ1101" i="5"/>
  <c r="AR1101" i="5"/>
  <c r="AY1101" i="5" s="1"/>
  <c r="AC1102" i="5"/>
  <c r="AH1102" i="5"/>
  <c r="AQ1102" i="5"/>
  <c r="AR1102" i="5"/>
  <c r="AC1103" i="5"/>
  <c r="AH1103" i="5"/>
  <c r="AQ1103" i="5"/>
  <c r="AR1103" i="5"/>
  <c r="AY1103" i="5" s="1"/>
  <c r="AC1104" i="5"/>
  <c r="AH1104" i="5"/>
  <c r="AQ1104" i="5"/>
  <c r="AR1104" i="5"/>
  <c r="AY1104" i="5" s="1"/>
  <c r="AC1105" i="5"/>
  <c r="AH1105" i="5"/>
  <c r="AQ1105" i="5"/>
  <c r="AR1105" i="5"/>
  <c r="AC1106" i="5"/>
  <c r="AH1106" i="5"/>
  <c r="AQ1106" i="5"/>
  <c r="AR1106" i="5"/>
  <c r="AZ1106" i="5" s="1"/>
  <c r="AC1107" i="5"/>
  <c r="AH1107" i="5"/>
  <c r="AQ1107" i="5"/>
  <c r="AR1107" i="5"/>
  <c r="AZ1107" i="5" s="1"/>
  <c r="AC1108" i="5"/>
  <c r="AH1108" i="5"/>
  <c r="AQ1108" i="5"/>
  <c r="AR1108" i="5"/>
  <c r="AY1108" i="5" s="1"/>
  <c r="AC1109" i="5"/>
  <c r="AH1109" i="5"/>
  <c r="AQ1109" i="5"/>
  <c r="AR1109" i="5"/>
  <c r="AZ1109" i="5" s="1"/>
  <c r="AC1110" i="5"/>
  <c r="AH1110" i="5"/>
  <c r="AQ1110" i="5"/>
  <c r="AR1110" i="5"/>
  <c r="AY1110" i="5" s="1"/>
  <c r="AC1111" i="5"/>
  <c r="AH1111" i="5"/>
  <c r="AQ1111" i="5"/>
  <c r="AR1111" i="5"/>
  <c r="AY1111" i="5" s="1"/>
  <c r="AC1112" i="5"/>
  <c r="AH1112" i="5"/>
  <c r="AQ1112" i="5"/>
  <c r="AR1112" i="5"/>
  <c r="AZ1112" i="5" s="1"/>
  <c r="AC1113" i="5"/>
  <c r="AH1113" i="5"/>
  <c r="AQ1113" i="5"/>
  <c r="AR1113" i="5"/>
  <c r="AZ1113" i="5" s="1"/>
  <c r="AC1114" i="5"/>
  <c r="AH1114" i="5"/>
  <c r="AQ1114" i="5"/>
  <c r="AR1114" i="5"/>
  <c r="AY1114" i="5" s="1"/>
  <c r="AC1115" i="5"/>
  <c r="AH1115" i="5"/>
  <c r="AQ1115" i="5"/>
  <c r="AR1115" i="5"/>
  <c r="AY1115" i="5" s="1"/>
  <c r="AC1116" i="5"/>
  <c r="AH1116" i="5"/>
  <c r="AQ1116" i="5"/>
  <c r="AR1116" i="5"/>
  <c r="AZ1116" i="5" s="1"/>
  <c r="AC1117" i="5"/>
  <c r="AH1117" i="5"/>
  <c r="AQ1117" i="5"/>
  <c r="AR1117" i="5"/>
  <c r="AY1117" i="5" s="1"/>
  <c r="AC1118" i="5"/>
  <c r="AH1118" i="5"/>
  <c r="AQ1118" i="5"/>
  <c r="AR1118" i="5"/>
  <c r="AZ1118" i="5" s="1"/>
  <c r="AC1119" i="5"/>
  <c r="AH1119" i="5"/>
  <c r="AQ1119" i="5"/>
  <c r="AR1119" i="5"/>
  <c r="AY1119" i="5" s="1"/>
  <c r="AC1120" i="5"/>
  <c r="AH1120" i="5"/>
  <c r="AQ1120" i="5"/>
  <c r="AR1120" i="5"/>
  <c r="AY1120" i="5" s="1"/>
  <c r="AC1121" i="5"/>
  <c r="AH1121" i="5"/>
  <c r="AQ1121" i="5"/>
  <c r="AR1121" i="5"/>
  <c r="AY1121" i="5" s="1"/>
  <c r="AC1122" i="5"/>
  <c r="AH1122" i="5"/>
  <c r="AQ1122" i="5"/>
  <c r="AR1122" i="5"/>
  <c r="AZ1122" i="5" s="1"/>
  <c r="AC1123" i="5"/>
  <c r="AH1123" i="5"/>
  <c r="AQ1123" i="5"/>
  <c r="AR1123" i="5"/>
  <c r="AY1123" i="5" s="1"/>
  <c r="AC1124" i="5"/>
  <c r="AH1124" i="5"/>
  <c r="AQ1124" i="5"/>
  <c r="AR1124" i="5"/>
  <c r="AC1125" i="5"/>
  <c r="AH1125" i="5"/>
  <c r="AQ1125" i="5"/>
  <c r="AR1125" i="5"/>
  <c r="AY1125" i="5" s="1"/>
  <c r="AC1126" i="5"/>
  <c r="AH1126" i="5"/>
  <c r="AQ1126" i="5"/>
  <c r="AR1126" i="5"/>
  <c r="AY1126" i="5" s="1"/>
  <c r="AC1127" i="5"/>
  <c r="AH1127" i="5"/>
  <c r="AQ1127" i="5"/>
  <c r="AR1127" i="5"/>
  <c r="AZ1127" i="5" s="1"/>
  <c r="AC1128" i="5"/>
  <c r="AH1128" i="5"/>
  <c r="AQ1128" i="5"/>
  <c r="AR1128" i="5"/>
  <c r="AY1128" i="5" s="1"/>
  <c r="AC1129" i="5"/>
  <c r="AH1129" i="5"/>
  <c r="AQ1129" i="5"/>
  <c r="AR1129" i="5"/>
  <c r="AY1129" i="5" s="1"/>
  <c r="AC1130" i="5"/>
  <c r="AH1130" i="5"/>
  <c r="AQ1130" i="5"/>
  <c r="AR1130" i="5"/>
  <c r="AY1130" i="5" s="1"/>
  <c r="AC1131" i="5"/>
  <c r="AH1131" i="5"/>
  <c r="AQ1131" i="5"/>
  <c r="AR1131" i="5"/>
  <c r="AZ1131" i="5" s="1"/>
  <c r="AC1132" i="5"/>
  <c r="AH1132" i="5"/>
  <c r="AQ1132" i="5"/>
  <c r="AR1132" i="5"/>
  <c r="AY1132" i="5" s="1"/>
  <c r="AC1133" i="5"/>
  <c r="AH1133" i="5"/>
  <c r="AQ1133" i="5"/>
  <c r="AR1133" i="5"/>
  <c r="AY1133" i="5" s="1"/>
  <c r="AC1134" i="5"/>
  <c r="AH1134" i="5"/>
  <c r="AQ1134" i="5"/>
  <c r="AR1134" i="5"/>
  <c r="AY1134" i="5" s="1"/>
  <c r="AC1135" i="5"/>
  <c r="AH1135" i="5"/>
  <c r="AQ1135" i="5"/>
  <c r="AR1135" i="5"/>
  <c r="AY1135" i="5" s="1"/>
  <c r="AC1136" i="5"/>
  <c r="AH1136" i="5"/>
  <c r="AQ1136" i="5"/>
  <c r="AR1136" i="5"/>
  <c r="AY1136" i="5" s="1"/>
  <c r="AC1137" i="5"/>
  <c r="AH1137" i="5"/>
  <c r="AQ1137" i="5"/>
  <c r="AR1137" i="5"/>
  <c r="AY1137" i="5" s="1"/>
  <c r="AC1138" i="5"/>
  <c r="AH1138" i="5"/>
  <c r="AQ1138" i="5"/>
  <c r="AR1138" i="5"/>
  <c r="AY1138" i="5" s="1"/>
  <c r="AC1139" i="5"/>
  <c r="AH1139" i="5"/>
  <c r="AQ1139" i="5"/>
  <c r="AR1139" i="5"/>
  <c r="AY1139" i="5" s="1"/>
  <c r="AC1140" i="5"/>
  <c r="AH1140" i="5"/>
  <c r="AQ1140" i="5"/>
  <c r="AR1140" i="5"/>
  <c r="AY1140" i="5" s="1"/>
  <c r="AC1141" i="5"/>
  <c r="AH1141" i="5"/>
  <c r="AQ1141" i="5"/>
  <c r="AR1141" i="5"/>
  <c r="AY1141" i="5" s="1"/>
  <c r="AC1142" i="5"/>
  <c r="AH1142" i="5"/>
  <c r="AQ1142" i="5"/>
  <c r="AR1142" i="5"/>
  <c r="AZ1142" i="5" s="1"/>
  <c r="AC1143" i="5"/>
  <c r="AH1143" i="5"/>
  <c r="AQ1143" i="5"/>
  <c r="AR1143" i="5"/>
  <c r="AY1143" i="5" s="1"/>
  <c r="AC1144" i="5"/>
  <c r="AH1144" i="5"/>
  <c r="AQ1144" i="5"/>
  <c r="AR1144" i="5"/>
  <c r="AY1144" i="5" s="1"/>
  <c r="AC1145" i="5"/>
  <c r="AH1145" i="5"/>
  <c r="AQ1145" i="5"/>
  <c r="AR1145" i="5"/>
  <c r="AY1145" i="5" s="1"/>
  <c r="AC1146" i="5"/>
  <c r="AH1146" i="5"/>
  <c r="AQ1146" i="5"/>
  <c r="AR1146" i="5"/>
  <c r="AY1146" i="5" s="1"/>
  <c r="AC1147" i="5"/>
  <c r="AH1147" i="5"/>
  <c r="AQ1147" i="5"/>
  <c r="AR1147" i="5"/>
  <c r="AY1147" i="5" s="1"/>
  <c r="AC1148" i="5"/>
  <c r="AH1148" i="5"/>
  <c r="AQ1148" i="5"/>
  <c r="AR1148" i="5"/>
  <c r="AY1148" i="5" s="1"/>
  <c r="AC1149" i="5"/>
  <c r="AH1149" i="5"/>
  <c r="AQ1149" i="5"/>
  <c r="AR1149" i="5"/>
  <c r="AZ1149" i="5" s="1"/>
  <c r="AC1150" i="5"/>
  <c r="AH1150" i="5"/>
  <c r="AQ1150" i="5"/>
  <c r="AR1150" i="5"/>
  <c r="AY1150" i="5" s="1"/>
  <c r="AC1151" i="5"/>
  <c r="AH1151" i="5"/>
  <c r="AQ1151" i="5"/>
  <c r="AR1151" i="5"/>
  <c r="AZ1151" i="5" s="1"/>
  <c r="AC1152" i="5"/>
  <c r="AH1152" i="5"/>
  <c r="AQ1152" i="5"/>
  <c r="AR1152" i="5"/>
  <c r="AY1152" i="5" s="1"/>
  <c r="AC1153" i="5"/>
  <c r="AH1153" i="5"/>
  <c r="AQ1153" i="5"/>
  <c r="AR1153" i="5"/>
  <c r="AY1153" i="5" s="1"/>
  <c r="AC1154" i="5"/>
  <c r="AH1154" i="5"/>
  <c r="AQ1154" i="5"/>
  <c r="AR1154" i="5"/>
  <c r="AZ1154" i="5" s="1"/>
  <c r="AC1155" i="5"/>
  <c r="AH1155" i="5"/>
  <c r="AQ1155" i="5"/>
  <c r="AR1155" i="5"/>
  <c r="AZ1155" i="5" s="1"/>
  <c r="AC1156" i="5"/>
  <c r="AH1156" i="5"/>
  <c r="AQ1156" i="5"/>
  <c r="AR1156" i="5"/>
  <c r="AY1156" i="5" s="1"/>
  <c r="AC1157" i="5"/>
  <c r="AH1157" i="5"/>
  <c r="AQ1157" i="5"/>
  <c r="AR1157" i="5"/>
  <c r="AY1157" i="5" s="1"/>
  <c r="AC1158" i="5"/>
  <c r="AH1158" i="5"/>
  <c r="AQ1158" i="5"/>
  <c r="AR1158" i="5"/>
  <c r="AY1158" i="5" s="1"/>
  <c r="AC1159" i="5"/>
  <c r="AH1159" i="5"/>
  <c r="AQ1159" i="5"/>
  <c r="AR1159" i="5"/>
  <c r="AY1159" i="5" s="1"/>
  <c r="AC1160" i="5"/>
  <c r="AH1160" i="5"/>
  <c r="AQ1160" i="5"/>
  <c r="AR1160" i="5"/>
  <c r="AZ1160" i="5" s="1"/>
  <c r="AC1161" i="5"/>
  <c r="AH1161" i="5"/>
  <c r="AQ1161" i="5"/>
  <c r="AR1161" i="5"/>
  <c r="AY1161" i="5" s="1"/>
  <c r="AC1162" i="5"/>
  <c r="AH1162" i="5"/>
  <c r="AQ1162" i="5"/>
  <c r="AR1162" i="5"/>
  <c r="AY1162" i="5" s="1"/>
  <c r="AC1163" i="5"/>
  <c r="AH1163" i="5"/>
  <c r="AQ1163" i="5"/>
  <c r="AR1163" i="5"/>
  <c r="AZ1163" i="5" s="1"/>
  <c r="AC1164" i="5"/>
  <c r="AH1164" i="5"/>
  <c r="AQ1164" i="5"/>
  <c r="AR1164" i="5"/>
  <c r="AY1164" i="5" s="1"/>
  <c r="AC1165" i="5"/>
  <c r="AH1165" i="5"/>
  <c r="AQ1165" i="5"/>
  <c r="AR1165" i="5"/>
  <c r="AY1165" i="5" s="1"/>
  <c r="AC1166" i="5"/>
  <c r="AH1166" i="5"/>
  <c r="AQ1166" i="5"/>
  <c r="AR1166" i="5"/>
  <c r="AY1166" i="5" s="1"/>
  <c r="AC1167" i="5"/>
  <c r="AH1167" i="5"/>
  <c r="AQ1167" i="5"/>
  <c r="AR1167" i="5"/>
  <c r="AZ1167" i="5" s="1"/>
  <c r="AC1168" i="5"/>
  <c r="AH1168" i="5"/>
  <c r="AQ1168" i="5"/>
  <c r="AR1168" i="5"/>
  <c r="AY1168" i="5" s="1"/>
  <c r="AC1169" i="5"/>
  <c r="AH1169" i="5"/>
  <c r="AQ1169" i="5"/>
  <c r="AR1169" i="5"/>
  <c r="AY1169" i="5" s="1"/>
  <c r="AC1170" i="5"/>
  <c r="AH1170" i="5"/>
  <c r="AQ1170" i="5"/>
  <c r="AR1170" i="5"/>
  <c r="AY1170" i="5" s="1"/>
  <c r="AC1171" i="5"/>
  <c r="AH1171" i="5"/>
  <c r="AQ1171" i="5"/>
  <c r="AR1171" i="5"/>
  <c r="AY1171" i="5" s="1"/>
  <c r="AC1172" i="5"/>
  <c r="AH1172" i="5"/>
  <c r="AQ1172" i="5"/>
  <c r="AR1172" i="5"/>
  <c r="AY1172" i="5" s="1"/>
  <c r="AC1173" i="5"/>
  <c r="AH1173" i="5"/>
  <c r="AQ1173" i="5"/>
  <c r="AR1173" i="5"/>
  <c r="AY1173" i="5" s="1"/>
  <c r="AC1174" i="5"/>
  <c r="AH1174" i="5"/>
  <c r="AQ1174" i="5"/>
  <c r="AR1174" i="5"/>
  <c r="AY1174" i="5" s="1"/>
  <c r="AC1175" i="5"/>
  <c r="AH1175" i="5"/>
  <c r="AQ1175" i="5"/>
  <c r="AR1175" i="5"/>
  <c r="AY1175" i="5" s="1"/>
  <c r="AC1176" i="5"/>
  <c r="AH1176" i="5"/>
  <c r="AQ1176" i="5"/>
  <c r="AR1176" i="5"/>
  <c r="AZ1176" i="5" s="1"/>
  <c r="AC1177" i="5"/>
  <c r="AH1177" i="5"/>
  <c r="AQ1177" i="5"/>
  <c r="AR1177" i="5"/>
  <c r="AY1177" i="5" s="1"/>
  <c r="AC1178" i="5"/>
  <c r="AH1178" i="5"/>
  <c r="AQ1178" i="5"/>
  <c r="AR1178" i="5"/>
  <c r="AZ1178" i="5" s="1"/>
  <c r="AC1179" i="5"/>
  <c r="AH1179" i="5"/>
  <c r="AQ1179" i="5"/>
  <c r="AR1179" i="5"/>
  <c r="AZ1179" i="5" s="1"/>
  <c r="AC1180" i="5"/>
  <c r="AH1180" i="5"/>
  <c r="AQ1180" i="5"/>
  <c r="AR1180" i="5"/>
  <c r="AY1180" i="5" s="1"/>
  <c r="AC1181" i="5"/>
  <c r="AH1181" i="5"/>
  <c r="AQ1181" i="5"/>
  <c r="AR1181" i="5"/>
  <c r="AY1181" i="5" s="1"/>
  <c r="AC1182" i="5"/>
  <c r="AH1182" i="5"/>
  <c r="AQ1182" i="5"/>
  <c r="AR1182" i="5"/>
  <c r="AY1182" i="5" s="1"/>
  <c r="AC1183" i="5"/>
  <c r="AH1183" i="5"/>
  <c r="AQ1183" i="5"/>
  <c r="AR1183" i="5"/>
  <c r="AY1183" i="5" s="1"/>
  <c r="AC1184" i="5"/>
  <c r="AH1184" i="5"/>
  <c r="AQ1184" i="5"/>
  <c r="AR1184" i="5"/>
  <c r="AZ1184" i="5" s="1"/>
  <c r="AC1185" i="5"/>
  <c r="AH1185" i="5"/>
  <c r="AQ1185" i="5"/>
  <c r="AR1185" i="5"/>
  <c r="AZ1185" i="5" s="1"/>
  <c r="AC1186" i="5"/>
  <c r="AH1186" i="5"/>
  <c r="AQ1186" i="5"/>
  <c r="AR1186" i="5"/>
  <c r="AY1186" i="5" s="1"/>
  <c r="AC1187" i="5"/>
  <c r="AH1187" i="5"/>
  <c r="AQ1187" i="5"/>
  <c r="AR1187" i="5"/>
  <c r="AZ1187" i="5" s="1"/>
  <c r="AC1188" i="5"/>
  <c r="AH1188" i="5"/>
  <c r="AQ1188" i="5"/>
  <c r="AR1188" i="5"/>
  <c r="AZ1188" i="5" s="1"/>
  <c r="AC1189" i="5"/>
  <c r="AH1189" i="5"/>
  <c r="AQ1189" i="5"/>
  <c r="AR1189" i="5"/>
  <c r="AY1189" i="5" s="1"/>
  <c r="AC1190" i="5"/>
  <c r="AH1190" i="5"/>
  <c r="AQ1190" i="5"/>
  <c r="AR1190" i="5"/>
  <c r="AY1190" i="5" s="1"/>
  <c r="AC1191" i="5"/>
  <c r="AH1191" i="5"/>
  <c r="AQ1191" i="5"/>
  <c r="AR1191" i="5"/>
  <c r="AZ1191" i="5" s="1"/>
  <c r="AC1192" i="5"/>
  <c r="AH1192" i="5"/>
  <c r="AQ1192" i="5"/>
  <c r="AR1192" i="5"/>
  <c r="AY1192" i="5" s="1"/>
  <c r="AC1193" i="5"/>
  <c r="AH1193" i="5"/>
  <c r="AQ1193" i="5"/>
  <c r="AR1193" i="5"/>
  <c r="AY1193" i="5" s="1"/>
  <c r="AC1194" i="5"/>
  <c r="AH1194" i="5"/>
  <c r="AQ1194" i="5"/>
  <c r="AR1194" i="5"/>
  <c r="AY1194" i="5" s="1"/>
  <c r="AC1195" i="5"/>
  <c r="AH1195" i="5"/>
  <c r="AQ1195" i="5"/>
  <c r="AR1195" i="5"/>
  <c r="AY1195" i="5" s="1"/>
  <c r="AC1196" i="5"/>
  <c r="AH1196" i="5"/>
  <c r="AQ1196" i="5"/>
  <c r="AR1196" i="5"/>
  <c r="AZ1196" i="5" s="1"/>
  <c r="AC1197" i="5"/>
  <c r="AH1197" i="5"/>
  <c r="AQ1197" i="5"/>
  <c r="AR1197" i="5"/>
  <c r="AY1197" i="5" s="1"/>
  <c r="AC1198" i="5"/>
  <c r="AH1198" i="5"/>
  <c r="AQ1198" i="5"/>
  <c r="AR1198" i="5"/>
  <c r="AY1198" i="5" s="1"/>
  <c r="AC1199" i="5"/>
  <c r="AH1199" i="5"/>
  <c r="AQ1199" i="5"/>
  <c r="AR1199" i="5"/>
  <c r="AY1199" i="5" s="1"/>
  <c r="AC1200" i="5"/>
  <c r="AH1200" i="5"/>
  <c r="AQ1200" i="5"/>
  <c r="AR1200" i="5"/>
  <c r="AY1200" i="5" s="1"/>
  <c r="AC1201" i="5"/>
  <c r="AH1201" i="5"/>
  <c r="AQ1201" i="5"/>
  <c r="AR1201" i="5"/>
  <c r="AY1201" i="5" s="1"/>
  <c r="AC1202" i="5"/>
  <c r="AH1202" i="5"/>
  <c r="AQ1202" i="5"/>
  <c r="AR1202" i="5"/>
  <c r="AY1202" i="5" s="1"/>
  <c r="AC1203" i="5"/>
  <c r="AH1203" i="5"/>
  <c r="AQ1203" i="5"/>
  <c r="AR1203" i="5"/>
  <c r="AZ1203" i="5" s="1"/>
  <c r="AC1204" i="5"/>
  <c r="AH1204" i="5"/>
  <c r="AQ1204" i="5"/>
  <c r="AR1204" i="5"/>
  <c r="AY1204" i="5" s="1"/>
  <c r="AC1205" i="5"/>
  <c r="AH1205" i="5"/>
  <c r="AQ1205" i="5"/>
  <c r="AR1205" i="5"/>
  <c r="AY1205" i="5" s="1"/>
  <c r="AC1206" i="5"/>
  <c r="AH1206" i="5"/>
  <c r="AQ1206" i="5"/>
  <c r="AR1206" i="5"/>
  <c r="AY1206" i="5" s="1"/>
  <c r="AC1207" i="5"/>
  <c r="AH1207" i="5"/>
  <c r="AQ1207" i="5"/>
  <c r="AR1207" i="5"/>
  <c r="AY1207" i="5" s="1"/>
  <c r="AC1208" i="5"/>
  <c r="AH1208" i="5"/>
  <c r="AQ1208" i="5"/>
  <c r="AR1208" i="5"/>
  <c r="AY1208" i="5" s="1"/>
  <c r="AC1209" i="5"/>
  <c r="AH1209" i="5"/>
  <c r="AQ1209" i="5"/>
  <c r="AR1209" i="5"/>
  <c r="AY1209" i="5" s="1"/>
  <c r="AC1210" i="5"/>
  <c r="AH1210" i="5"/>
  <c r="AQ1210" i="5"/>
  <c r="AR1210" i="5"/>
  <c r="AY1210" i="5" s="1"/>
  <c r="AC1211" i="5"/>
  <c r="AH1211" i="5"/>
  <c r="AQ1211" i="5"/>
  <c r="AR1211" i="5"/>
  <c r="AY1211" i="5" s="1"/>
  <c r="AC1212" i="5"/>
  <c r="AH1212" i="5"/>
  <c r="AQ1212" i="5"/>
  <c r="AR1212" i="5"/>
  <c r="AZ1212" i="5" s="1"/>
  <c r="AC1213" i="5"/>
  <c r="AH1213" i="5"/>
  <c r="AQ1213" i="5"/>
  <c r="AR1213" i="5"/>
  <c r="AY1213" i="5" s="1"/>
  <c r="AC1214" i="5"/>
  <c r="AH1214" i="5"/>
  <c r="AQ1214" i="5"/>
  <c r="AR1214" i="5"/>
  <c r="AZ1214" i="5" s="1"/>
  <c r="AC1215" i="5"/>
  <c r="AH1215" i="5"/>
  <c r="AQ1215" i="5"/>
  <c r="AR1215" i="5"/>
  <c r="AZ1215" i="5" s="1"/>
  <c r="AC1216" i="5"/>
  <c r="AH1216" i="5"/>
  <c r="AQ1216" i="5"/>
  <c r="AR1216" i="5"/>
  <c r="AY1216" i="5" s="1"/>
  <c r="AC1217" i="5"/>
  <c r="AH1217" i="5"/>
  <c r="AQ1217" i="5"/>
  <c r="AR1217" i="5"/>
  <c r="AY1217" i="5" s="1"/>
  <c r="AC1218" i="5"/>
  <c r="AH1218" i="5"/>
  <c r="AQ1218" i="5"/>
  <c r="AR1218" i="5"/>
  <c r="AY1218" i="5" s="1"/>
  <c r="AC1219" i="5"/>
  <c r="AH1219" i="5"/>
  <c r="AQ1219" i="5"/>
  <c r="AR1219" i="5"/>
  <c r="AY1219" i="5" s="1"/>
  <c r="AC1220" i="5"/>
  <c r="AH1220" i="5"/>
  <c r="AQ1220" i="5"/>
  <c r="AR1220" i="5"/>
  <c r="AZ1220" i="5" s="1"/>
  <c r="AC1221" i="5"/>
  <c r="AH1221" i="5"/>
  <c r="AQ1221" i="5"/>
  <c r="AR1221" i="5"/>
  <c r="AZ1221" i="5" s="1"/>
  <c r="AC1222" i="5"/>
  <c r="AH1222" i="5"/>
  <c r="AQ1222" i="5"/>
  <c r="AR1222" i="5"/>
  <c r="AY1222" i="5" s="1"/>
  <c r="AC1223" i="5"/>
  <c r="AH1223" i="5"/>
  <c r="AQ1223" i="5"/>
  <c r="AR1223" i="5"/>
  <c r="AY1223" i="5" s="1"/>
  <c r="AC1224" i="5"/>
  <c r="AH1224" i="5"/>
  <c r="AQ1224" i="5"/>
  <c r="AR1224" i="5"/>
  <c r="AZ1224" i="5" s="1"/>
  <c r="AC1225" i="5"/>
  <c r="AH1225" i="5"/>
  <c r="AQ1225" i="5"/>
  <c r="AR1225" i="5"/>
  <c r="AY1225" i="5" s="1"/>
  <c r="AC1226" i="5"/>
  <c r="AH1226" i="5"/>
  <c r="AQ1226" i="5"/>
  <c r="AR1226" i="5"/>
  <c r="AZ1226" i="5" s="1"/>
  <c r="AC1227" i="5"/>
  <c r="AH1227" i="5"/>
  <c r="AQ1227" i="5"/>
  <c r="AR1227" i="5"/>
  <c r="AY1227" i="5" s="1"/>
  <c r="AC1228" i="5"/>
  <c r="AH1228" i="5"/>
  <c r="AQ1228" i="5"/>
  <c r="AR1228" i="5"/>
  <c r="AY1228" i="5" s="1"/>
  <c r="AC1229" i="5"/>
  <c r="AH1229" i="5"/>
  <c r="AQ1229" i="5"/>
  <c r="AR1229" i="5"/>
  <c r="AY1229" i="5" s="1"/>
  <c r="AC1230" i="5"/>
  <c r="AH1230" i="5"/>
  <c r="AQ1230" i="5"/>
  <c r="AR1230" i="5"/>
  <c r="AY1230" i="5" s="1"/>
  <c r="AC1231" i="5"/>
  <c r="AH1231" i="5"/>
  <c r="AQ1231" i="5"/>
  <c r="AR1231" i="5"/>
  <c r="AY1231" i="5" s="1"/>
  <c r="AC1232" i="5"/>
  <c r="AH1232" i="5"/>
  <c r="AQ1232" i="5"/>
  <c r="AR1232" i="5"/>
  <c r="AZ1232" i="5" s="1"/>
  <c r="AC1233" i="5"/>
  <c r="AH1233" i="5"/>
  <c r="AQ1233" i="5"/>
  <c r="AR1233" i="5"/>
  <c r="AY1233" i="5" s="1"/>
  <c r="AC1234" i="5"/>
  <c r="AH1234" i="5"/>
  <c r="AQ1234" i="5"/>
  <c r="AR1234" i="5"/>
  <c r="AY1234" i="5" s="1"/>
  <c r="AC1235" i="5"/>
  <c r="AH1235" i="5"/>
  <c r="AQ1235" i="5"/>
  <c r="AR1235" i="5"/>
  <c r="AZ1235" i="5" s="1"/>
  <c r="AC1236" i="5"/>
  <c r="AH1236" i="5"/>
  <c r="AQ1236" i="5"/>
  <c r="AR1236" i="5"/>
  <c r="AY1236" i="5" s="1"/>
  <c r="AC1237" i="5"/>
  <c r="AH1237" i="5"/>
  <c r="AQ1237" i="5"/>
  <c r="AR1237" i="5"/>
  <c r="AY1237" i="5" s="1"/>
  <c r="AC1238" i="5"/>
  <c r="AH1238" i="5"/>
  <c r="AQ1238" i="5"/>
  <c r="AR1238" i="5"/>
  <c r="AY1238" i="5" s="1"/>
  <c r="AC1239" i="5"/>
  <c r="AH1239" i="5"/>
  <c r="AQ1239" i="5"/>
  <c r="AR1239" i="5"/>
  <c r="AZ1239" i="5" s="1"/>
  <c r="AC1240" i="5"/>
  <c r="AH1240" i="5"/>
  <c r="AQ1240" i="5"/>
  <c r="AR1240" i="5"/>
  <c r="AY1240" i="5" s="1"/>
  <c r="AC1241" i="5"/>
  <c r="AH1241" i="5"/>
  <c r="AQ1241" i="5"/>
  <c r="AR1241" i="5"/>
  <c r="AY1241" i="5" s="1"/>
  <c r="AC1242" i="5"/>
  <c r="AH1242" i="5"/>
  <c r="AQ1242" i="5"/>
  <c r="AR1242" i="5"/>
  <c r="AY1242" i="5" s="1"/>
  <c r="AC1243" i="5"/>
  <c r="AH1243" i="5"/>
  <c r="AQ1243" i="5"/>
  <c r="AR1243" i="5"/>
  <c r="AY1243" i="5" s="1"/>
  <c r="AC1244" i="5"/>
  <c r="AH1244" i="5"/>
  <c r="AQ1244" i="5"/>
  <c r="AR1244" i="5"/>
  <c r="AY1244" i="5" s="1"/>
  <c r="AC1245" i="5"/>
  <c r="AH1245" i="5"/>
  <c r="AQ1245" i="5"/>
  <c r="AR1245" i="5"/>
  <c r="AY1245" i="5" s="1"/>
  <c r="AC1246" i="5"/>
  <c r="AH1246" i="5"/>
  <c r="AQ1246" i="5"/>
  <c r="AR1246" i="5"/>
  <c r="AY1246" i="5" s="1"/>
  <c r="AC1247" i="5"/>
  <c r="AH1247" i="5"/>
  <c r="AQ1247" i="5"/>
  <c r="AR1247" i="5"/>
  <c r="AY1247" i="5" s="1"/>
  <c r="AC1248" i="5"/>
  <c r="AH1248" i="5"/>
  <c r="AQ1248" i="5"/>
  <c r="AR1248" i="5"/>
  <c r="AZ1248" i="5" s="1"/>
  <c r="AC1249" i="5"/>
  <c r="AH1249" i="5"/>
  <c r="AQ1249" i="5"/>
  <c r="AR1249" i="5"/>
  <c r="AY1249" i="5" s="1"/>
  <c r="AC1250" i="5"/>
  <c r="AH1250" i="5"/>
  <c r="AQ1250" i="5"/>
  <c r="AR1250" i="5"/>
  <c r="AZ1250" i="5" s="1"/>
  <c r="AC1251" i="5"/>
  <c r="AH1251" i="5"/>
  <c r="AQ1251" i="5"/>
  <c r="AR1251" i="5"/>
  <c r="AZ1251" i="5" s="1"/>
  <c r="AC1252" i="5"/>
  <c r="AH1252" i="5"/>
  <c r="AQ1252" i="5"/>
  <c r="AR1252" i="5"/>
  <c r="AY1252" i="5" s="1"/>
  <c r="AC1253" i="5"/>
  <c r="AH1253" i="5"/>
  <c r="AQ1253" i="5"/>
  <c r="AR1253" i="5"/>
  <c r="AY1253" i="5" s="1"/>
  <c r="AC1254" i="5"/>
  <c r="AH1254" i="5"/>
  <c r="AQ1254" i="5"/>
  <c r="AR1254" i="5"/>
  <c r="AY1254" i="5" s="1"/>
  <c r="AC1255" i="5"/>
  <c r="AH1255" i="5"/>
  <c r="AQ1255" i="5"/>
  <c r="AR1255" i="5"/>
  <c r="AY1255" i="5" s="1"/>
  <c r="AC1256" i="5"/>
  <c r="AH1256" i="5"/>
  <c r="AQ1256" i="5"/>
  <c r="AR1256" i="5"/>
  <c r="AY1256" i="5" s="1"/>
  <c r="AC1257" i="5"/>
  <c r="AH1257" i="5"/>
  <c r="AQ1257" i="5"/>
  <c r="AR1257" i="5"/>
  <c r="AZ1257" i="5" s="1"/>
  <c r="AC1258" i="5"/>
  <c r="AH1258" i="5"/>
  <c r="AQ1258" i="5"/>
  <c r="AR1258" i="5"/>
  <c r="AY1258" i="5" s="1"/>
  <c r="AC1259" i="5"/>
  <c r="AH1259" i="5"/>
  <c r="AQ1259" i="5"/>
  <c r="AR1259" i="5"/>
  <c r="AZ1259" i="5" s="1"/>
  <c r="AC1260" i="5"/>
  <c r="AH1260" i="5"/>
  <c r="AQ1260" i="5"/>
  <c r="AR1260" i="5"/>
  <c r="AY1260" i="5" s="1"/>
  <c r="AC1261" i="5"/>
  <c r="AH1261" i="5"/>
  <c r="AQ1261" i="5"/>
  <c r="AR1261" i="5"/>
  <c r="AY1261" i="5" s="1"/>
  <c r="AC1262" i="5"/>
  <c r="AH1262" i="5"/>
  <c r="AQ1262" i="5"/>
  <c r="AR1262" i="5"/>
  <c r="AY1262" i="5" s="1"/>
  <c r="AC1263" i="5"/>
  <c r="AH1263" i="5"/>
  <c r="AQ1263" i="5"/>
  <c r="AR1263" i="5"/>
  <c r="AZ1263" i="5" s="1"/>
  <c r="AC1264" i="5"/>
  <c r="AH1264" i="5"/>
  <c r="AQ1264" i="5"/>
  <c r="AR1264" i="5"/>
  <c r="AY1264" i="5" s="1"/>
  <c r="AC1265" i="5"/>
  <c r="AH1265" i="5"/>
  <c r="AQ1265" i="5"/>
  <c r="AR1265" i="5"/>
  <c r="AY1265" i="5" s="1"/>
  <c r="AC1266" i="5"/>
  <c r="AH1266" i="5"/>
  <c r="AQ1266" i="5"/>
  <c r="AR1266" i="5"/>
  <c r="AY1266" i="5" s="1"/>
  <c r="AC1267" i="5"/>
  <c r="AH1267" i="5"/>
  <c r="AQ1267" i="5"/>
  <c r="AR1267" i="5"/>
  <c r="AY1267" i="5" s="1"/>
  <c r="AC1268" i="5"/>
  <c r="AH1268" i="5"/>
  <c r="AQ1268" i="5"/>
  <c r="AR1268" i="5"/>
  <c r="AZ1268" i="5" s="1"/>
  <c r="E1269" i="5"/>
  <c r="L1269" i="5"/>
  <c r="AD1269" i="5"/>
  <c r="AE1269" i="5"/>
  <c r="AF1269" i="5"/>
  <c r="AI1269" i="5"/>
  <c r="AJ1269" i="5"/>
  <c r="AM1269" i="5"/>
  <c r="AV1269" i="5"/>
  <c r="AX1269" i="5"/>
  <c r="K5" i="4"/>
  <c r="T8" i="4"/>
  <c r="AB8" i="4"/>
  <c r="AG8" i="4"/>
  <c r="AP8" i="4"/>
  <c r="AQ8" i="4"/>
  <c r="T9" i="4"/>
  <c r="AB9" i="4"/>
  <c r="AG9" i="4"/>
  <c r="AP9" i="4"/>
  <c r="AQ9" i="4"/>
  <c r="AW9" i="4" s="1"/>
  <c r="AY9" i="4" s="1"/>
  <c r="T10" i="4"/>
  <c r="AB10" i="4"/>
  <c r="AG10" i="4"/>
  <c r="AP10" i="4"/>
  <c r="AQ10" i="4"/>
  <c r="AW10" i="4" s="1"/>
  <c r="AY10" i="4" s="1"/>
  <c r="T11" i="4"/>
  <c r="AB11" i="4"/>
  <c r="AG11" i="4"/>
  <c r="AP11" i="4"/>
  <c r="AQ11" i="4"/>
  <c r="AW11" i="4" s="1"/>
  <c r="AY11" i="4" s="1"/>
  <c r="T12" i="4"/>
  <c r="AB12" i="4"/>
  <c r="AG12" i="4"/>
  <c r="AP12" i="4"/>
  <c r="AQ12" i="4"/>
  <c r="AW12" i="4" s="1"/>
  <c r="AY12" i="4" s="1"/>
  <c r="T13" i="4"/>
  <c r="AB13" i="4"/>
  <c r="AG13" i="4"/>
  <c r="AP13" i="4"/>
  <c r="AQ13" i="4"/>
  <c r="AW13" i="4" s="1"/>
  <c r="AY13" i="4" s="1"/>
  <c r="T14" i="4"/>
  <c r="AB14" i="4"/>
  <c r="AG14" i="4"/>
  <c r="AP14" i="4"/>
  <c r="AQ14" i="4"/>
  <c r="AW14" i="4" s="1"/>
  <c r="AY14" i="4" s="1"/>
  <c r="T15" i="4"/>
  <c r="AB15" i="4"/>
  <c r="AG15" i="4"/>
  <c r="AP15" i="4"/>
  <c r="AQ15" i="4"/>
  <c r="AW15" i="4" s="1"/>
  <c r="AY15" i="4" s="1"/>
  <c r="T16" i="4"/>
  <c r="AB16" i="4"/>
  <c r="AG16" i="4"/>
  <c r="AP16" i="4"/>
  <c r="AQ16" i="4"/>
  <c r="AW16" i="4" s="1"/>
  <c r="AY16" i="4" s="1"/>
  <c r="T17" i="4"/>
  <c r="AB17" i="4"/>
  <c r="AG17" i="4"/>
  <c r="AP17" i="4"/>
  <c r="AQ17" i="4"/>
  <c r="AW17" i="4" s="1"/>
  <c r="AY17" i="4" s="1"/>
  <c r="T18" i="4"/>
  <c r="AB18" i="4"/>
  <c r="AG18" i="4"/>
  <c r="AP18" i="4"/>
  <c r="AQ18" i="4"/>
  <c r="AW18" i="4" s="1"/>
  <c r="AY18" i="4" s="1"/>
  <c r="T19" i="4"/>
  <c r="AB19" i="4"/>
  <c r="AG19" i="4"/>
  <c r="AP19" i="4"/>
  <c r="AQ19" i="4"/>
  <c r="AW19" i="4" s="1"/>
  <c r="AY19" i="4" s="1"/>
  <c r="T20" i="4"/>
  <c r="AB20" i="4"/>
  <c r="AG20" i="4"/>
  <c r="AP20" i="4"/>
  <c r="AQ20" i="4"/>
  <c r="AW20" i="4" s="1"/>
  <c r="AY20" i="4" s="1"/>
  <c r="T21" i="4"/>
  <c r="AB21" i="4"/>
  <c r="AG21" i="4"/>
  <c r="AP21" i="4"/>
  <c r="AQ21" i="4"/>
  <c r="AW21" i="4" s="1"/>
  <c r="AY21" i="4" s="1"/>
  <c r="T22" i="4"/>
  <c r="AB22" i="4"/>
  <c r="AG22" i="4"/>
  <c r="AP22" i="4"/>
  <c r="AQ22" i="4"/>
  <c r="AW22" i="4" s="1"/>
  <c r="AY22" i="4" s="1"/>
  <c r="T23" i="4"/>
  <c r="AB23" i="4"/>
  <c r="AG23" i="4"/>
  <c r="AP23" i="4"/>
  <c r="AQ23" i="4"/>
  <c r="AW23" i="4" s="1"/>
  <c r="AY23" i="4" s="1"/>
  <c r="T24" i="4"/>
  <c r="AB24" i="4"/>
  <c r="AG24" i="4"/>
  <c r="AP24" i="4"/>
  <c r="AQ24" i="4"/>
  <c r="AW24" i="4" s="1"/>
  <c r="AY24" i="4" s="1"/>
  <c r="T25" i="4"/>
  <c r="AB25" i="4"/>
  <c r="AG25" i="4"/>
  <c r="AP25" i="4"/>
  <c r="AQ25" i="4"/>
  <c r="AW25" i="4" s="1"/>
  <c r="AY25" i="4" s="1"/>
  <c r="T26" i="4"/>
  <c r="AB26" i="4"/>
  <c r="AG26" i="4"/>
  <c r="AP26" i="4"/>
  <c r="AQ26" i="4"/>
  <c r="AW26" i="4" s="1"/>
  <c r="AY26" i="4" s="1"/>
  <c r="T27" i="4"/>
  <c r="AB27" i="4"/>
  <c r="AG27" i="4"/>
  <c r="AP27" i="4"/>
  <c r="AQ27" i="4"/>
  <c r="AW27" i="4" s="1"/>
  <c r="AY27" i="4" s="1"/>
  <c r="T28" i="4"/>
  <c r="AB28" i="4"/>
  <c r="AG28" i="4"/>
  <c r="AP28" i="4"/>
  <c r="AQ28" i="4"/>
  <c r="AW28" i="4" s="1"/>
  <c r="AY28" i="4" s="1"/>
  <c r="T29" i="4"/>
  <c r="AB29" i="4"/>
  <c r="AG29" i="4"/>
  <c r="AP29" i="4"/>
  <c r="AQ29" i="4"/>
  <c r="AW29" i="4" s="1"/>
  <c r="AY29" i="4" s="1"/>
  <c r="T30" i="4"/>
  <c r="AB30" i="4"/>
  <c r="AG30" i="4"/>
  <c r="AP30" i="4"/>
  <c r="AQ30" i="4"/>
  <c r="AW30" i="4" s="1"/>
  <c r="AY30" i="4" s="1"/>
  <c r="T31" i="4"/>
  <c r="AB31" i="4"/>
  <c r="AG31" i="4"/>
  <c r="AP31" i="4"/>
  <c r="AQ31" i="4"/>
  <c r="AW31" i="4" s="1"/>
  <c r="AY31" i="4" s="1"/>
  <c r="T32" i="4"/>
  <c r="AB32" i="4"/>
  <c r="AG32" i="4"/>
  <c r="AP32" i="4"/>
  <c r="AQ32" i="4"/>
  <c r="AW32" i="4" s="1"/>
  <c r="AY32" i="4" s="1"/>
  <c r="T33" i="4"/>
  <c r="AB33" i="4"/>
  <c r="AG33" i="4"/>
  <c r="AP33" i="4"/>
  <c r="AQ33" i="4"/>
  <c r="AW33" i="4" s="1"/>
  <c r="AY33" i="4" s="1"/>
  <c r="T34" i="4"/>
  <c r="AB34" i="4"/>
  <c r="AG34" i="4"/>
  <c r="AP34" i="4"/>
  <c r="AQ34" i="4"/>
  <c r="AW34" i="4" s="1"/>
  <c r="AY34" i="4" s="1"/>
  <c r="T35" i="4"/>
  <c r="AB35" i="4"/>
  <c r="AG35" i="4"/>
  <c r="AP35" i="4"/>
  <c r="AQ35" i="4"/>
  <c r="AW35" i="4" s="1"/>
  <c r="AY35" i="4" s="1"/>
  <c r="T36" i="4"/>
  <c r="AB36" i="4"/>
  <c r="AG36" i="4"/>
  <c r="AP36" i="4"/>
  <c r="AQ36" i="4"/>
  <c r="AW36" i="4" s="1"/>
  <c r="AY36" i="4" s="1"/>
  <c r="T37" i="4"/>
  <c r="AB37" i="4"/>
  <c r="AG37" i="4"/>
  <c r="AP37" i="4"/>
  <c r="AQ37" i="4"/>
  <c r="AW37" i="4" s="1"/>
  <c r="AY37" i="4" s="1"/>
  <c r="T38" i="4"/>
  <c r="AB38" i="4"/>
  <c r="AG38" i="4"/>
  <c r="AP38" i="4"/>
  <c r="AQ38" i="4"/>
  <c r="AW38" i="4" s="1"/>
  <c r="AY38" i="4" s="1"/>
  <c r="T39" i="4"/>
  <c r="AB39" i="4"/>
  <c r="AG39" i="4"/>
  <c r="AP39" i="4"/>
  <c r="AQ39" i="4"/>
  <c r="AW39" i="4" s="1"/>
  <c r="AY39" i="4" s="1"/>
  <c r="T40" i="4"/>
  <c r="AB40" i="4"/>
  <c r="AG40" i="4"/>
  <c r="AP40" i="4"/>
  <c r="AQ40" i="4"/>
  <c r="AW40" i="4" s="1"/>
  <c r="AY40" i="4" s="1"/>
  <c r="T41" i="4"/>
  <c r="AB41" i="4"/>
  <c r="AG41" i="4"/>
  <c r="AP41" i="4"/>
  <c r="AQ41" i="4"/>
  <c r="AW41" i="4" s="1"/>
  <c r="AY41" i="4" s="1"/>
  <c r="T42" i="4"/>
  <c r="AB42" i="4"/>
  <c r="AG42" i="4"/>
  <c r="AP42" i="4"/>
  <c r="AQ42" i="4"/>
  <c r="AW42" i="4" s="1"/>
  <c r="AY42" i="4" s="1"/>
  <c r="T43" i="4"/>
  <c r="AB43" i="4"/>
  <c r="AG43" i="4"/>
  <c r="AP43" i="4"/>
  <c r="AQ43" i="4"/>
  <c r="AW43" i="4" s="1"/>
  <c r="AY43" i="4" s="1"/>
  <c r="T44" i="4"/>
  <c r="AB44" i="4"/>
  <c r="AG44" i="4"/>
  <c r="AP44" i="4"/>
  <c r="AQ44" i="4"/>
  <c r="AW44" i="4" s="1"/>
  <c r="AY44" i="4" s="1"/>
  <c r="T45" i="4"/>
  <c r="AB45" i="4"/>
  <c r="AG45" i="4"/>
  <c r="AP45" i="4"/>
  <c r="AQ45" i="4"/>
  <c r="AW45" i="4" s="1"/>
  <c r="AY45" i="4" s="1"/>
  <c r="T46" i="4"/>
  <c r="AB46" i="4"/>
  <c r="AG46" i="4"/>
  <c r="AP46" i="4"/>
  <c r="AQ46" i="4"/>
  <c r="AW46" i="4" s="1"/>
  <c r="AY46" i="4" s="1"/>
  <c r="T47" i="4"/>
  <c r="AB47" i="4"/>
  <c r="AG47" i="4"/>
  <c r="AP47" i="4"/>
  <c r="AQ47" i="4"/>
  <c r="AW47" i="4" s="1"/>
  <c r="AY47" i="4" s="1"/>
  <c r="T48" i="4"/>
  <c r="AB48" i="4"/>
  <c r="AG48" i="4"/>
  <c r="AP48" i="4"/>
  <c r="AQ48" i="4"/>
  <c r="AW48" i="4" s="1"/>
  <c r="AY48" i="4" s="1"/>
  <c r="T49" i="4"/>
  <c r="AB49" i="4"/>
  <c r="AG49" i="4"/>
  <c r="AP49" i="4"/>
  <c r="AQ49" i="4"/>
  <c r="AW49" i="4" s="1"/>
  <c r="AY49" i="4" s="1"/>
  <c r="T50" i="4"/>
  <c r="AB50" i="4"/>
  <c r="AG50" i="4"/>
  <c r="AP50" i="4"/>
  <c r="AQ50" i="4"/>
  <c r="AW50" i="4" s="1"/>
  <c r="AY50" i="4" s="1"/>
  <c r="T51" i="4"/>
  <c r="AB51" i="4"/>
  <c r="AG51" i="4"/>
  <c r="AP51" i="4"/>
  <c r="AQ51" i="4"/>
  <c r="AW51" i="4" s="1"/>
  <c r="AY51" i="4" s="1"/>
  <c r="T52" i="4"/>
  <c r="AB52" i="4"/>
  <c r="AG52" i="4"/>
  <c r="AP52" i="4"/>
  <c r="AQ52" i="4"/>
  <c r="AW52" i="4" s="1"/>
  <c r="AY52" i="4" s="1"/>
  <c r="T53" i="4"/>
  <c r="AB53" i="4"/>
  <c r="AG53" i="4"/>
  <c r="AP53" i="4"/>
  <c r="AQ53" i="4"/>
  <c r="AW53" i="4" s="1"/>
  <c r="AY53" i="4" s="1"/>
  <c r="T54" i="4"/>
  <c r="AB54" i="4"/>
  <c r="AG54" i="4"/>
  <c r="AP54" i="4"/>
  <c r="AQ54" i="4"/>
  <c r="AW54" i="4" s="1"/>
  <c r="AY54" i="4" s="1"/>
  <c r="T55" i="4"/>
  <c r="AB55" i="4"/>
  <c r="AG55" i="4"/>
  <c r="AP55" i="4"/>
  <c r="AQ55" i="4"/>
  <c r="AW55" i="4" s="1"/>
  <c r="AY55" i="4" s="1"/>
  <c r="T56" i="4"/>
  <c r="AB56" i="4"/>
  <c r="AG56" i="4"/>
  <c r="AP56" i="4"/>
  <c r="AQ56" i="4"/>
  <c r="AW56" i="4" s="1"/>
  <c r="AY56" i="4" s="1"/>
  <c r="T57" i="4"/>
  <c r="AB57" i="4"/>
  <c r="AG57" i="4"/>
  <c r="AP57" i="4"/>
  <c r="AQ57" i="4"/>
  <c r="AW57" i="4" s="1"/>
  <c r="AY57" i="4" s="1"/>
  <c r="T58" i="4"/>
  <c r="AB58" i="4"/>
  <c r="AG58" i="4"/>
  <c r="AP58" i="4"/>
  <c r="AQ58" i="4"/>
  <c r="AW58" i="4" s="1"/>
  <c r="AY58" i="4" s="1"/>
  <c r="T59" i="4"/>
  <c r="AB59" i="4"/>
  <c r="AG59" i="4"/>
  <c r="AP59" i="4"/>
  <c r="AQ59" i="4"/>
  <c r="AW59" i="4" s="1"/>
  <c r="AY59" i="4" s="1"/>
  <c r="T60" i="4"/>
  <c r="AB60" i="4"/>
  <c r="AG60" i="4"/>
  <c r="AP60" i="4"/>
  <c r="AQ60" i="4"/>
  <c r="AW60" i="4" s="1"/>
  <c r="AY60" i="4" s="1"/>
  <c r="T61" i="4"/>
  <c r="AB61" i="4"/>
  <c r="AG61" i="4"/>
  <c r="AP61" i="4"/>
  <c r="AQ61" i="4"/>
  <c r="AW61" i="4" s="1"/>
  <c r="AY61" i="4" s="1"/>
  <c r="T62" i="4"/>
  <c r="AB62" i="4"/>
  <c r="AG62" i="4"/>
  <c r="AP62" i="4"/>
  <c r="AQ62" i="4"/>
  <c r="AW62" i="4" s="1"/>
  <c r="AY62" i="4" s="1"/>
  <c r="T63" i="4"/>
  <c r="AB63" i="4"/>
  <c r="AG63" i="4"/>
  <c r="AP63" i="4"/>
  <c r="AQ63" i="4"/>
  <c r="AW63" i="4" s="1"/>
  <c r="AY63" i="4" s="1"/>
  <c r="T64" i="4"/>
  <c r="AB64" i="4"/>
  <c r="AG64" i="4"/>
  <c r="AP64" i="4"/>
  <c r="AQ64" i="4"/>
  <c r="AW64" i="4" s="1"/>
  <c r="AY64" i="4" s="1"/>
  <c r="T65" i="4"/>
  <c r="AB65" i="4"/>
  <c r="AG65" i="4"/>
  <c r="AP65" i="4"/>
  <c r="AQ65" i="4"/>
  <c r="AW65" i="4" s="1"/>
  <c r="AY65" i="4" s="1"/>
  <c r="T66" i="4"/>
  <c r="AB66" i="4"/>
  <c r="AG66" i="4"/>
  <c r="AP66" i="4"/>
  <c r="AQ66" i="4"/>
  <c r="AW66" i="4" s="1"/>
  <c r="AY66" i="4" s="1"/>
  <c r="T67" i="4"/>
  <c r="AB67" i="4"/>
  <c r="AG67" i="4"/>
  <c r="AP67" i="4"/>
  <c r="AQ67" i="4"/>
  <c r="AW67" i="4" s="1"/>
  <c r="AY67" i="4" s="1"/>
  <c r="T68" i="4"/>
  <c r="AB68" i="4"/>
  <c r="AG68" i="4"/>
  <c r="AP68" i="4"/>
  <c r="AQ68" i="4"/>
  <c r="AW68" i="4" s="1"/>
  <c r="AY68" i="4" s="1"/>
  <c r="T69" i="4"/>
  <c r="AB69" i="4"/>
  <c r="AG69" i="4"/>
  <c r="AP69" i="4"/>
  <c r="AQ69" i="4"/>
  <c r="AW69" i="4" s="1"/>
  <c r="AY69" i="4" s="1"/>
  <c r="T70" i="4"/>
  <c r="AB70" i="4"/>
  <c r="AG70" i="4"/>
  <c r="AP70" i="4"/>
  <c r="AQ70" i="4"/>
  <c r="AW70" i="4" s="1"/>
  <c r="AY70" i="4" s="1"/>
  <c r="T71" i="4"/>
  <c r="AB71" i="4"/>
  <c r="AG71" i="4"/>
  <c r="AP71" i="4"/>
  <c r="AQ71" i="4"/>
  <c r="AW71" i="4" s="1"/>
  <c r="AY71" i="4" s="1"/>
  <c r="T72" i="4"/>
  <c r="AB72" i="4"/>
  <c r="AG72" i="4"/>
  <c r="AP72" i="4"/>
  <c r="AQ72" i="4"/>
  <c r="AW72" i="4" s="1"/>
  <c r="AY72" i="4" s="1"/>
  <c r="T73" i="4"/>
  <c r="AB73" i="4"/>
  <c r="AG73" i="4"/>
  <c r="AP73" i="4"/>
  <c r="AQ73" i="4"/>
  <c r="AW73" i="4" s="1"/>
  <c r="AY73" i="4" s="1"/>
  <c r="T74" i="4"/>
  <c r="AB74" i="4"/>
  <c r="AG74" i="4"/>
  <c r="AP74" i="4"/>
  <c r="AQ74" i="4"/>
  <c r="AW74" i="4" s="1"/>
  <c r="AY74" i="4" s="1"/>
  <c r="T75" i="4"/>
  <c r="AB75" i="4"/>
  <c r="AG75" i="4"/>
  <c r="AP75" i="4"/>
  <c r="AQ75" i="4"/>
  <c r="AW75" i="4" s="1"/>
  <c r="AY75" i="4" s="1"/>
  <c r="T76" i="4"/>
  <c r="AB76" i="4"/>
  <c r="AG76" i="4"/>
  <c r="AP76" i="4"/>
  <c r="AQ76" i="4"/>
  <c r="AW76" i="4" s="1"/>
  <c r="AY76" i="4" s="1"/>
  <c r="T77" i="4"/>
  <c r="AB77" i="4"/>
  <c r="AG77" i="4"/>
  <c r="AP77" i="4"/>
  <c r="AQ77" i="4"/>
  <c r="AW77" i="4" s="1"/>
  <c r="AY77" i="4" s="1"/>
  <c r="T78" i="4"/>
  <c r="AB78" i="4"/>
  <c r="AG78" i="4"/>
  <c r="AP78" i="4"/>
  <c r="AQ78" i="4"/>
  <c r="AW78" i="4" s="1"/>
  <c r="AY78" i="4" s="1"/>
  <c r="T79" i="4"/>
  <c r="AB79" i="4"/>
  <c r="AG79" i="4"/>
  <c r="AP79" i="4"/>
  <c r="AQ79" i="4"/>
  <c r="AW79" i="4" s="1"/>
  <c r="AY79" i="4" s="1"/>
  <c r="T80" i="4"/>
  <c r="AB80" i="4"/>
  <c r="AG80" i="4"/>
  <c r="AP80" i="4"/>
  <c r="AQ80" i="4"/>
  <c r="AW80" i="4" s="1"/>
  <c r="AY80" i="4" s="1"/>
  <c r="T81" i="4"/>
  <c r="AB81" i="4"/>
  <c r="AG81" i="4"/>
  <c r="AP81" i="4"/>
  <c r="AQ81" i="4"/>
  <c r="AW81" i="4" s="1"/>
  <c r="AY81" i="4" s="1"/>
  <c r="T82" i="4"/>
  <c r="AB82" i="4"/>
  <c r="AG82" i="4"/>
  <c r="AP82" i="4"/>
  <c r="AQ82" i="4"/>
  <c r="AW82" i="4" s="1"/>
  <c r="AY82" i="4" s="1"/>
  <c r="T83" i="4"/>
  <c r="AB83" i="4"/>
  <c r="AG83" i="4"/>
  <c r="AP83" i="4"/>
  <c r="AQ83" i="4"/>
  <c r="AW83" i="4" s="1"/>
  <c r="AY83" i="4" s="1"/>
  <c r="T84" i="4"/>
  <c r="AB84" i="4"/>
  <c r="AG84" i="4"/>
  <c r="AP84" i="4"/>
  <c r="AQ84" i="4"/>
  <c r="AW84" i="4" s="1"/>
  <c r="AY84" i="4" s="1"/>
  <c r="T85" i="4"/>
  <c r="AB85" i="4"/>
  <c r="AG85" i="4"/>
  <c r="AP85" i="4"/>
  <c r="AQ85" i="4"/>
  <c r="AW85" i="4" s="1"/>
  <c r="AY85" i="4" s="1"/>
  <c r="T86" i="4"/>
  <c r="AB86" i="4"/>
  <c r="AG86" i="4"/>
  <c r="AP86" i="4"/>
  <c r="AQ86" i="4"/>
  <c r="AW86" i="4" s="1"/>
  <c r="AY86" i="4" s="1"/>
  <c r="T87" i="4"/>
  <c r="AB87" i="4"/>
  <c r="AG87" i="4"/>
  <c r="AP87" i="4"/>
  <c r="AQ87" i="4"/>
  <c r="AW87" i="4" s="1"/>
  <c r="AY87" i="4" s="1"/>
  <c r="T88" i="4"/>
  <c r="AB88" i="4"/>
  <c r="AG88" i="4"/>
  <c r="AP88" i="4"/>
  <c r="AQ88" i="4"/>
  <c r="AW88" i="4" s="1"/>
  <c r="AY88" i="4" s="1"/>
  <c r="T89" i="4"/>
  <c r="AB89" i="4"/>
  <c r="AG89" i="4"/>
  <c r="AP89" i="4"/>
  <c r="AQ89" i="4"/>
  <c r="AW89" i="4" s="1"/>
  <c r="AY89" i="4" s="1"/>
  <c r="T90" i="4"/>
  <c r="AB90" i="4"/>
  <c r="AG90" i="4"/>
  <c r="AP90" i="4"/>
  <c r="AQ90" i="4"/>
  <c r="AW90" i="4" s="1"/>
  <c r="AY90" i="4" s="1"/>
  <c r="T91" i="4"/>
  <c r="AB91" i="4"/>
  <c r="AG91" i="4"/>
  <c r="AP91" i="4"/>
  <c r="AQ91" i="4"/>
  <c r="AW91" i="4" s="1"/>
  <c r="AY91" i="4" s="1"/>
  <c r="T92" i="4"/>
  <c r="AB92" i="4"/>
  <c r="AG92" i="4"/>
  <c r="AP92" i="4"/>
  <c r="AQ92" i="4"/>
  <c r="AW92" i="4" s="1"/>
  <c r="AY92" i="4" s="1"/>
  <c r="T93" i="4"/>
  <c r="AB93" i="4"/>
  <c r="AG93" i="4"/>
  <c r="AP93" i="4"/>
  <c r="AQ93" i="4"/>
  <c r="AW93" i="4" s="1"/>
  <c r="AY93" i="4" s="1"/>
  <c r="T94" i="4"/>
  <c r="AB94" i="4"/>
  <c r="AG94" i="4"/>
  <c r="AP94" i="4"/>
  <c r="AQ94" i="4"/>
  <c r="AW94" i="4" s="1"/>
  <c r="AY94" i="4" s="1"/>
  <c r="T95" i="4"/>
  <c r="AB95" i="4"/>
  <c r="AG95" i="4"/>
  <c r="AP95" i="4"/>
  <c r="AQ95" i="4"/>
  <c r="AW95" i="4" s="1"/>
  <c r="AY95" i="4" s="1"/>
  <c r="T96" i="4"/>
  <c r="AB96" i="4"/>
  <c r="AG96" i="4"/>
  <c r="AP96" i="4"/>
  <c r="AQ96" i="4"/>
  <c r="AW96" i="4" s="1"/>
  <c r="AY96" i="4" s="1"/>
  <c r="T97" i="4"/>
  <c r="AB97" i="4"/>
  <c r="AG97" i="4"/>
  <c r="AP97" i="4"/>
  <c r="AQ97" i="4"/>
  <c r="AW97" i="4" s="1"/>
  <c r="AY97" i="4" s="1"/>
  <c r="T98" i="4"/>
  <c r="AB98" i="4"/>
  <c r="AG98" i="4"/>
  <c r="AP98" i="4"/>
  <c r="AQ98" i="4"/>
  <c r="AW98" i="4" s="1"/>
  <c r="AY98" i="4" s="1"/>
  <c r="T99" i="4"/>
  <c r="AB99" i="4"/>
  <c r="AG99" i="4"/>
  <c r="AP99" i="4"/>
  <c r="AQ99" i="4"/>
  <c r="AW99" i="4" s="1"/>
  <c r="AY99" i="4" s="1"/>
  <c r="T100" i="4"/>
  <c r="AB100" i="4"/>
  <c r="AG100" i="4"/>
  <c r="AP100" i="4"/>
  <c r="AQ100" i="4"/>
  <c r="AW100" i="4" s="1"/>
  <c r="AY100" i="4" s="1"/>
  <c r="T101" i="4"/>
  <c r="AB101" i="4"/>
  <c r="AG101" i="4"/>
  <c r="AP101" i="4"/>
  <c r="AQ101" i="4"/>
  <c r="AW101" i="4" s="1"/>
  <c r="AY101" i="4" s="1"/>
  <c r="T102" i="4"/>
  <c r="AB102" i="4"/>
  <c r="AG102" i="4"/>
  <c r="AP102" i="4"/>
  <c r="AQ102" i="4"/>
  <c r="AW102" i="4" s="1"/>
  <c r="AY102" i="4" s="1"/>
  <c r="T103" i="4"/>
  <c r="AB103" i="4"/>
  <c r="AG103" i="4"/>
  <c r="AP103" i="4"/>
  <c r="AQ103" i="4"/>
  <c r="AW103" i="4" s="1"/>
  <c r="AY103" i="4" s="1"/>
  <c r="T104" i="4"/>
  <c r="AB104" i="4"/>
  <c r="AG104" i="4"/>
  <c r="AP104" i="4"/>
  <c r="AQ104" i="4"/>
  <c r="AW104" i="4" s="1"/>
  <c r="AY104" i="4" s="1"/>
  <c r="T105" i="4"/>
  <c r="AB105" i="4"/>
  <c r="AG105" i="4"/>
  <c r="AP105" i="4"/>
  <c r="AQ105" i="4"/>
  <c r="AW105" i="4" s="1"/>
  <c r="AY105" i="4" s="1"/>
  <c r="T106" i="4"/>
  <c r="AB106" i="4"/>
  <c r="AG106" i="4"/>
  <c r="AP106" i="4"/>
  <c r="AQ106" i="4"/>
  <c r="AW106" i="4" s="1"/>
  <c r="AY106" i="4" s="1"/>
  <c r="T107" i="4"/>
  <c r="AB107" i="4"/>
  <c r="AG107" i="4"/>
  <c r="AP107" i="4"/>
  <c r="AQ107" i="4"/>
  <c r="AW107" i="4" s="1"/>
  <c r="AY107" i="4" s="1"/>
  <c r="T108" i="4"/>
  <c r="AB108" i="4"/>
  <c r="AG108" i="4"/>
  <c r="AP108" i="4"/>
  <c r="AQ108" i="4"/>
  <c r="AW108" i="4" s="1"/>
  <c r="AY108" i="4" s="1"/>
  <c r="T109" i="4"/>
  <c r="AB109" i="4"/>
  <c r="AG109" i="4"/>
  <c r="AP109" i="4"/>
  <c r="AQ109" i="4"/>
  <c r="AW109" i="4" s="1"/>
  <c r="AY109" i="4" s="1"/>
  <c r="T110" i="4"/>
  <c r="AB110" i="4"/>
  <c r="AG110" i="4"/>
  <c r="AP110" i="4"/>
  <c r="AQ110" i="4"/>
  <c r="AW110" i="4" s="1"/>
  <c r="AY110" i="4" s="1"/>
  <c r="T111" i="4"/>
  <c r="AB111" i="4"/>
  <c r="AG111" i="4"/>
  <c r="AP111" i="4"/>
  <c r="AQ111" i="4"/>
  <c r="AW111" i="4" s="1"/>
  <c r="AY111" i="4" s="1"/>
  <c r="T112" i="4"/>
  <c r="AB112" i="4"/>
  <c r="AG112" i="4"/>
  <c r="AP112" i="4"/>
  <c r="AQ112" i="4"/>
  <c r="AW112" i="4" s="1"/>
  <c r="AY112" i="4" s="1"/>
  <c r="T113" i="4"/>
  <c r="AB113" i="4"/>
  <c r="AG113" i="4"/>
  <c r="AP113" i="4"/>
  <c r="AQ113" i="4"/>
  <c r="AW113" i="4" s="1"/>
  <c r="AY113" i="4" s="1"/>
  <c r="T114" i="4"/>
  <c r="AB114" i="4"/>
  <c r="AG114" i="4"/>
  <c r="AP114" i="4"/>
  <c r="AQ114" i="4"/>
  <c r="AW114" i="4" s="1"/>
  <c r="AY114" i="4" s="1"/>
  <c r="T115" i="4"/>
  <c r="AB115" i="4"/>
  <c r="AG115" i="4"/>
  <c r="AP115" i="4"/>
  <c r="AQ115" i="4"/>
  <c r="AW115" i="4" s="1"/>
  <c r="AY115" i="4" s="1"/>
  <c r="T116" i="4"/>
  <c r="AB116" i="4"/>
  <c r="AG116" i="4"/>
  <c r="AP116" i="4"/>
  <c r="AQ116" i="4"/>
  <c r="AW116" i="4" s="1"/>
  <c r="AY116" i="4" s="1"/>
  <c r="T117" i="4"/>
  <c r="AB117" i="4"/>
  <c r="AG117" i="4"/>
  <c r="AP117" i="4"/>
  <c r="AQ117" i="4"/>
  <c r="AW117" i="4" s="1"/>
  <c r="AY117" i="4" s="1"/>
  <c r="T118" i="4"/>
  <c r="AB118" i="4"/>
  <c r="AG118" i="4"/>
  <c r="AP118" i="4"/>
  <c r="AQ118" i="4"/>
  <c r="AW118" i="4" s="1"/>
  <c r="AY118" i="4" s="1"/>
  <c r="T119" i="4"/>
  <c r="AB119" i="4"/>
  <c r="AG119" i="4"/>
  <c r="AP119" i="4"/>
  <c r="AQ119" i="4"/>
  <c r="AW119" i="4" s="1"/>
  <c r="AY119" i="4" s="1"/>
  <c r="T120" i="4"/>
  <c r="AB120" i="4"/>
  <c r="AG120" i="4"/>
  <c r="AP120" i="4"/>
  <c r="AQ120" i="4"/>
  <c r="AW120" i="4" s="1"/>
  <c r="AY120" i="4" s="1"/>
  <c r="T121" i="4"/>
  <c r="AB121" i="4"/>
  <c r="AG121" i="4"/>
  <c r="AP121" i="4"/>
  <c r="AQ121" i="4"/>
  <c r="AW121" i="4" s="1"/>
  <c r="AY121" i="4" s="1"/>
  <c r="T122" i="4"/>
  <c r="AB122" i="4"/>
  <c r="AG122" i="4"/>
  <c r="AP122" i="4"/>
  <c r="AQ122" i="4"/>
  <c r="AW122" i="4" s="1"/>
  <c r="AY122" i="4" s="1"/>
  <c r="T123" i="4"/>
  <c r="AB123" i="4"/>
  <c r="AG123" i="4"/>
  <c r="AP123" i="4"/>
  <c r="AQ123" i="4"/>
  <c r="AW123" i="4" s="1"/>
  <c r="AY123" i="4" s="1"/>
  <c r="L124" i="4"/>
  <c r="AB124" i="4"/>
  <c r="AG124" i="4"/>
  <c r="AP124" i="4"/>
  <c r="L125" i="4"/>
  <c r="AB125" i="4"/>
  <c r="AG125" i="4"/>
  <c r="AP125" i="4"/>
  <c r="L126" i="4"/>
  <c r="T126" i="4" s="1"/>
  <c r="AB126" i="4"/>
  <c r="AG126" i="4"/>
  <c r="AP126" i="4"/>
  <c r="L127" i="4"/>
  <c r="AB127" i="4"/>
  <c r="AG127" i="4"/>
  <c r="AP127" i="4"/>
  <c r="T128" i="4"/>
  <c r="AB128" i="4"/>
  <c r="AG128" i="4"/>
  <c r="AP128" i="4"/>
  <c r="AQ128" i="4"/>
  <c r="AW128" i="4" s="1"/>
  <c r="AY128" i="4" s="1"/>
  <c r="L129" i="4"/>
  <c r="AQ129" i="4" s="1"/>
  <c r="AW129" i="4" s="1"/>
  <c r="AY129" i="4" s="1"/>
  <c r="AB129" i="4"/>
  <c r="AG129" i="4"/>
  <c r="AP129" i="4"/>
  <c r="T130" i="4"/>
  <c r="AB130" i="4"/>
  <c r="AG130" i="4"/>
  <c r="AP130" i="4"/>
  <c r="AQ130" i="4"/>
  <c r="AW130" i="4" s="1"/>
  <c r="AY130" i="4" s="1"/>
  <c r="T131" i="4"/>
  <c r="AB131" i="4"/>
  <c r="AG131" i="4"/>
  <c r="AP131" i="4"/>
  <c r="AQ131" i="4"/>
  <c r="AW131" i="4" s="1"/>
  <c r="AY131" i="4" s="1"/>
  <c r="T132" i="4"/>
  <c r="AB132" i="4"/>
  <c r="AG132" i="4"/>
  <c r="AP132" i="4"/>
  <c r="AQ132" i="4"/>
  <c r="AW132" i="4" s="1"/>
  <c r="AY132" i="4" s="1"/>
  <c r="T133" i="4"/>
  <c r="AB133" i="4"/>
  <c r="AG133" i="4"/>
  <c r="AP133" i="4"/>
  <c r="AQ133" i="4"/>
  <c r="AW133" i="4" s="1"/>
  <c r="AY133" i="4" s="1"/>
  <c r="T134" i="4"/>
  <c r="AB134" i="4"/>
  <c r="AG134" i="4"/>
  <c r="AP134" i="4"/>
  <c r="AQ134" i="4"/>
  <c r="AW134" i="4" s="1"/>
  <c r="AY134" i="4" s="1"/>
  <c r="T135" i="4"/>
  <c r="AB135" i="4"/>
  <c r="AG135" i="4"/>
  <c r="AP135" i="4"/>
  <c r="AQ135" i="4"/>
  <c r="AW135" i="4" s="1"/>
  <c r="AY135" i="4" s="1"/>
  <c r="T136" i="4"/>
  <c r="AB136" i="4"/>
  <c r="AG136" i="4"/>
  <c r="AP136" i="4"/>
  <c r="AQ136" i="4"/>
  <c r="AW136" i="4" s="1"/>
  <c r="AY136" i="4" s="1"/>
  <c r="T137" i="4"/>
  <c r="AB137" i="4"/>
  <c r="AG137" i="4"/>
  <c r="AP137" i="4"/>
  <c r="AQ137" i="4"/>
  <c r="AW137" i="4" s="1"/>
  <c r="AY137" i="4" s="1"/>
  <c r="T138" i="4"/>
  <c r="AB138" i="4"/>
  <c r="AG138" i="4"/>
  <c r="AP138" i="4"/>
  <c r="AQ138" i="4"/>
  <c r="AW138" i="4" s="1"/>
  <c r="AY138" i="4" s="1"/>
  <c r="T139" i="4"/>
  <c r="AB139" i="4"/>
  <c r="AG139" i="4"/>
  <c r="AP139" i="4"/>
  <c r="AQ139" i="4"/>
  <c r="AW139" i="4" s="1"/>
  <c r="AY139" i="4" s="1"/>
  <c r="T140" i="4"/>
  <c r="AB140" i="4"/>
  <c r="AG140" i="4"/>
  <c r="AP140" i="4"/>
  <c r="AQ140" i="4"/>
  <c r="AW140" i="4" s="1"/>
  <c r="AY140" i="4" s="1"/>
  <c r="T141" i="4"/>
  <c r="AB141" i="4"/>
  <c r="AG141" i="4"/>
  <c r="AP141" i="4"/>
  <c r="AQ141" i="4"/>
  <c r="AW141" i="4" s="1"/>
  <c r="AY141" i="4" s="1"/>
  <c r="T142" i="4"/>
  <c r="AB142" i="4"/>
  <c r="AG142" i="4"/>
  <c r="AP142" i="4"/>
  <c r="AQ142" i="4"/>
  <c r="AW142" i="4" s="1"/>
  <c r="AY142" i="4" s="1"/>
  <c r="T143" i="4"/>
  <c r="AB143" i="4"/>
  <c r="AG143" i="4"/>
  <c r="AP143" i="4"/>
  <c r="AQ143" i="4"/>
  <c r="AW143" i="4" s="1"/>
  <c r="AY143" i="4" s="1"/>
  <c r="T144" i="4"/>
  <c r="AB144" i="4"/>
  <c r="AG144" i="4"/>
  <c r="AP144" i="4"/>
  <c r="AQ144" i="4"/>
  <c r="AW144" i="4" s="1"/>
  <c r="AY144" i="4" s="1"/>
  <c r="T145" i="4"/>
  <c r="AB145" i="4"/>
  <c r="AG145" i="4"/>
  <c r="AP145" i="4"/>
  <c r="AQ145" i="4"/>
  <c r="AW145" i="4" s="1"/>
  <c r="AY145" i="4" s="1"/>
  <c r="T146" i="4"/>
  <c r="AB146" i="4"/>
  <c r="AG146" i="4"/>
  <c r="AP146" i="4"/>
  <c r="AQ146" i="4"/>
  <c r="AW146" i="4" s="1"/>
  <c r="AY146" i="4" s="1"/>
  <c r="T147" i="4"/>
  <c r="AB147" i="4"/>
  <c r="AG147" i="4"/>
  <c r="AP147" i="4"/>
  <c r="AQ147" i="4"/>
  <c r="AW147" i="4" s="1"/>
  <c r="AY147" i="4" s="1"/>
  <c r="T148" i="4"/>
  <c r="AB148" i="4"/>
  <c r="AG148" i="4"/>
  <c r="AP148" i="4"/>
  <c r="AQ148" i="4"/>
  <c r="AW148" i="4" s="1"/>
  <c r="AY148" i="4" s="1"/>
  <c r="T149" i="4"/>
  <c r="AB149" i="4"/>
  <c r="AG149" i="4"/>
  <c r="AP149" i="4"/>
  <c r="AQ149" i="4"/>
  <c r="AW149" i="4" s="1"/>
  <c r="AY149" i="4" s="1"/>
  <c r="T150" i="4"/>
  <c r="AB150" i="4"/>
  <c r="AG150" i="4"/>
  <c r="AP150" i="4"/>
  <c r="AQ150" i="4"/>
  <c r="AW150" i="4" s="1"/>
  <c r="AY150" i="4" s="1"/>
  <c r="T151" i="4"/>
  <c r="AB151" i="4"/>
  <c r="AG151" i="4"/>
  <c r="AP151" i="4"/>
  <c r="AQ151" i="4"/>
  <c r="AW151" i="4" s="1"/>
  <c r="AY151" i="4" s="1"/>
  <c r="T152" i="4"/>
  <c r="AB152" i="4"/>
  <c r="AG152" i="4"/>
  <c r="AP152" i="4"/>
  <c r="AQ152" i="4"/>
  <c r="AW152" i="4" s="1"/>
  <c r="AY152" i="4" s="1"/>
  <c r="T153" i="4"/>
  <c r="AB153" i="4"/>
  <c r="AG153" i="4"/>
  <c r="AP153" i="4"/>
  <c r="AQ153" i="4"/>
  <c r="AW153" i="4" s="1"/>
  <c r="AY153" i="4" s="1"/>
  <c r="T154" i="4"/>
  <c r="AB154" i="4"/>
  <c r="AG154" i="4"/>
  <c r="AP154" i="4"/>
  <c r="AQ154" i="4"/>
  <c r="AW154" i="4" s="1"/>
  <c r="AY154" i="4" s="1"/>
  <c r="T155" i="4"/>
  <c r="AB155" i="4"/>
  <c r="AG155" i="4"/>
  <c r="AP155" i="4"/>
  <c r="AQ155" i="4"/>
  <c r="AW155" i="4" s="1"/>
  <c r="AY155" i="4" s="1"/>
  <c r="T156" i="4"/>
  <c r="AB156" i="4"/>
  <c r="AG156" i="4"/>
  <c r="AP156" i="4"/>
  <c r="AQ156" i="4"/>
  <c r="AW156" i="4" s="1"/>
  <c r="AY156" i="4" s="1"/>
  <c r="T157" i="4"/>
  <c r="AB157" i="4"/>
  <c r="AG157" i="4"/>
  <c r="AP157" i="4"/>
  <c r="AQ157" i="4"/>
  <c r="AW157" i="4" s="1"/>
  <c r="AY157" i="4" s="1"/>
  <c r="T158" i="4"/>
  <c r="AB158" i="4"/>
  <c r="AG158" i="4"/>
  <c r="AP158" i="4"/>
  <c r="AQ158" i="4"/>
  <c r="AW158" i="4" s="1"/>
  <c r="AY158" i="4" s="1"/>
  <c r="T159" i="4"/>
  <c r="AB159" i="4"/>
  <c r="AG159" i="4"/>
  <c r="AP159" i="4"/>
  <c r="AQ159" i="4"/>
  <c r="AW159" i="4" s="1"/>
  <c r="AY159" i="4" s="1"/>
  <c r="T160" i="4"/>
  <c r="AB160" i="4"/>
  <c r="AG160" i="4"/>
  <c r="AP160" i="4"/>
  <c r="AQ160" i="4"/>
  <c r="AW160" i="4" s="1"/>
  <c r="AY160" i="4" s="1"/>
  <c r="T161" i="4"/>
  <c r="AB161" i="4"/>
  <c r="AG161" i="4"/>
  <c r="AP161" i="4"/>
  <c r="AQ161" i="4"/>
  <c r="AW161" i="4" s="1"/>
  <c r="AY161" i="4" s="1"/>
  <c r="T162" i="4"/>
  <c r="AB162" i="4"/>
  <c r="AG162" i="4"/>
  <c r="AP162" i="4"/>
  <c r="AQ162" i="4"/>
  <c r="AW162" i="4" s="1"/>
  <c r="AY162" i="4" s="1"/>
  <c r="T163" i="4"/>
  <c r="AB163" i="4"/>
  <c r="AG163" i="4"/>
  <c r="AP163" i="4"/>
  <c r="AQ163" i="4"/>
  <c r="AW163" i="4" s="1"/>
  <c r="AY163" i="4" s="1"/>
  <c r="T164" i="4"/>
  <c r="AB164" i="4"/>
  <c r="AG164" i="4"/>
  <c r="AP164" i="4"/>
  <c r="AQ164" i="4"/>
  <c r="AW164" i="4" s="1"/>
  <c r="AY164" i="4" s="1"/>
  <c r="T165" i="4"/>
  <c r="AB165" i="4"/>
  <c r="AG165" i="4"/>
  <c r="AP165" i="4"/>
  <c r="AQ165" i="4"/>
  <c r="AW165" i="4" s="1"/>
  <c r="AY165" i="4" s="1"/>
  <c r="T166" i="4"/>
  <c r="AB166" i="4"/>
  <c r="AG166" i="4"/>
  <c r="AP166" i="4"/>
  <c r="AQ166" i="4"/>
  <c r="AW166" i="4" s="1"/>
  <c r="AY166" i="4" s="1"/>
  <c r="T167" i="4"/>
  <c r="AB167" i="4"/>
  <c r="AG167" i="4"/>
  <c r="AP167" i="4"/>
  <c r="AQ167" i="4"/>
  <c r="AW167" i="4" s="1"/>
  <c r="AY167" i="4" s="1"/>
  <c r="T168" i="4"/>
  <c r="AB168" i="4"/>
  <c r="AG168" i="4"/>
  <c r="AP168" i="4"/>
  <c r="AQ168" i="4"/>
  <c r="AW168" i="4" s="1"/>
  <c r="AY168" i="4" s="1"/>
  <c r="T169" i="4"/>
  <c r="AB169" i="4"/>
  <c r="AG169" i="4"/>
  <c r="AP169" i="4"/>
  <c r="AQ169" i="4"/>
  <c r="AW169" i="4" s="1"/>
  <c r="AY169" i="4" s="1"/>
  <c r="T170" i="4"/>
  <c r="AB170" i="4"/>
  <c r="AG170" i="4"/>
  <c r="AP170" i="4"/>
  <c r="AQ170" i="4"/>
  <c r="AW170" i="4" s="1"/>
  <c r="AY170" i="4" s="1"/>
  <c r="T171" i="4"/>
  <c r="AB171" i="4"/>
  <c r="AG171" i="4"/>
  <c r="AP171" i="4"/>
  <c r="AQ171" i="4"/>
  <c r="AW171" i="4" s="1"/>
  <c r="AY171" i="4" s="1"/>
  <c r="T172" i="4"/>
  <c r="AB172" i="4"/>
  <c r="AG172" i="4"/>
  <c r="AP172" i="4"/>
  <c r="AQ172" i="4"/>
  <c r="AW172" i="4" s="1"/>
  <c r="AY172" i="4" s="1"/>
  <c r="T173" i="4"/>
  <c r="AB173" i="4"/>
  <c r="AG173" i="4"/>
  <c r="AP173" i="4"/>
  <c r="AQ173" i="4"/>
  <c r="AW173" i="4" s="1"/>
  <c r="AY173" i="4" s="1"/>
  <c r="T174" i="4"/>
  <c r="AB174" i="4"/>
  <c r="AG174" i="4"/>
  <c r="AP174" i="4"/>
  <c r="AQ174" i="4"/>
  <c r="AW174" i="4" s="1"/>
  <c r="AY174" i="4" s="1"/>
  <c r="T175" i="4"/>
  <c r="AB175" i="4"/>
  <c r="AG175" i="4"/>
  <c r="AP175" i="4"/>
  <c r="AQ175" i="4"/>
  <c r="AW175" i="4" s="1"/>
  <c r="AY175" i="4" s="1"/>
  <c r="T176" i="4"/>
  <c r="AB176" i="4"/>
  <c r="AG176" i="4"/>
  <c r="AP176" i="4"/>
  <c r="AQ176" i="4"/>
  <c r="AW176" i="4" s="1"/>
  <c r="AY176" i="4" s="1"/>
  <c r="T177" i="4"/>
  <c r="AB177" i="4"/>
  <c r="AG177" i="4"/>
  <c r="AP177" i="4"/>
  <c r="AQ177" i="4"/>
  <c r="AW177" i="4" s="1"/>
  <c r="AY177" i="4" s="1"/>
  <c r="T178" i="4"/>
  <c r="AB178" i="4"/>
  <c r="AG178" i="4"/>
  <c r="AP178" i="4"/>
  <c r="AQ178" i="4"/>
  <c r="AW178" i="4" s="1"/>
  <c r="AY178" i="4" s="1"/>
  <c r="T179" i="4"/>
  <c r="AB179" i="4"/>
  <c r="AG179" i="4"/>
  <c r="AP179" i="4"/>
  <c r="AQ179" i="4"/>
  <c r="AW179" i="4" s="1"/>
  <c r="AY179" i="4" s="1"/>
  <c r="T180" i="4"/>
  <c r="AB180" i="4"/>
  <c r="AG180" i="4"/>
  <c r="AP180" i="4"/>
  <c r="AQ180" i="4"/>
  <c r="AW180" i="4" s="1"/>
  <c r="AY180" i="4" s="1"/>
  <c r="T181" i="4"/>
  <c r="AB181" i="4"/>
  <c r="AG181" i="4"/>
  <c r="AP181" i="4"/>
  <c r="AQ181" i="4"/>
  <c r="AW181" i="4" s="1"/>
  <c r="AY181" i="4" s="1"/>
  <c r="T182" i="4"/>
  <c r="AB182" i="4"/>
  <c r="AG182" i="4"/>
  <c r="AP182" i="4"/>
  <c r="AQ182" i="4"/>
  <c r="AW182" i="4" s="1"/>
  <c r="AY182" i="4" s="1"/>
  <c r="T183" i="4"/>
  <c r="AB183" i="4"/>
  <c r="AG183" i="4"/>
  <c r="AP183" i="4"/>
  <c r="AQ183" i="4"/>
  <c r="AW183" i="4" s="1"/>
  <c r="AY183" i="4" s="1"/>
  <c r="T184" i="4"/>
  <c r="AB184" i="4"/>
  <c r="AG184" i="4"/>
  <c r="AP184" i="4"/>
  <c r="AQ184" i="4"/>
  <c r="AW184" i="4" s="1"/>
  <c r="AY184" i="4" s="1"/>
  <c r="T185" i="4"/>
  <c r="AB185" i="4"/>
  <c r="AG185" i="4"/>
  <c r="AP185" i="4"/>
  <c r="AQ185" i="4"/>
  <c r="AW185" i="4" s="1"/>
  <c r="AY185" i="4" s="1"/>
  <c r="T186" i="4"/>
  <c r="AB186" i="4"/>
  <c r="AG186" i="4"/>
  <c r="AP186" i="4"/>
  <c r="AQ186" i="4"/>
  <c r="AW186" i="4" s="1"/>
  <c r="AY186" i="4" s="1"/>
  <c r="T187" i="4"/>
  <c r="AB187" i="4"/>
  <c r="AG187" i="4"/>
  <c r="AP187" i="4"/>
  <c r="AQ187" i="4"/>
  <c r="AW187" i="4" s="1"/>
  <c r="AY187" i="4" s="1"/>
  <c r="T188" i="4"/>
  <c r="AB188" i="4"/>
  <c r="AG188" i="4"/>
  <c r="AP188" i="4"/>
  <c r="AQ188" i="4"/>
  <c r="AW188" i="4" s="1"/>
  <c r="AY188" i="4" s="1"/>
  <c r="T189" i="4"/>
  <c r="AB189" i="4"/>
  <c r="AG189" i="4"/>
  <c r="AP189" i="4"/>
  <c r="AQ189" i="4"/>
  <c r="AW189" i="4" s="1"/>
  <c r="AY189" i="4" s="1"/>
  <c r="T190" i="4"/>
  <c r="AB190" i="4"/>
  <c r="AG190" i="4"/>
  <c r="AP190" i="4"/>
  <c r="AQ190" i="4"/>
  <c r="AW190" i="4" s="1"/>
  <c r="AY190" i="4" s="1"/>
  <c r="T191" i="4"/>
  <c r="AB191" i="4"/>
  <c r="AG191" i="4"/>
  <c r="AP191" i="4"/>
  <c r="AQ191" i="4"/>
  <c r="AW191" i="4" s="1"/>
  <c r="AY191" i="4" s="1"/>
  <c r="T192" i="4"/>
  <c r="AB192" i="4"/>
  <c r="AG192" i="4"/>
  <c r="AP192" i="4"/>
  <c r="AQ192" i="4"/>
  <c r="AW192" i="4" s="1"/>
  <c r="AY192" i="4" s="1"/>
  <c r="T193" i="4"/>
  <c r="AB193" i="4"/>
  <c r="AG193" i="4"/>
  <c r="AP193" i="4"/>
  <c r="AQ193" i="4"/>
  <c r="AW193" i="4" s="1"/>
  <c r="AY193" i="4" s="1"/>
  <c r="T194" i="4"/>
  <c r="AB194" i="4"/>
  <c r="AG194" i="4"/>
  <c r="AP194" i="4"/>
  <c r="AQ194" i="4"/>
  <c r="AW194" i="4" s="1"/>
  <c r="AY194" i="4" s="1"/>
  <c r="T195" i="4"/>
  <c r="AB195" i="4"/>
  <c r="AG195" i="4"/>
  <c r="AP195" i="4"/>
  <c r="AQ195" i="4"/>
  <c r="AW195" i="4" s="1"/>
  <c r="AY195" i="4" s="1"/>
  <c r="T196" i="4"/>
  <c r="AB196" i="4"/>
  <c r="AG196" i="4"/>
  <c r="AP196" i="4"/>
  <c r="AQ196" i="4"/>
  <c r="AW196" i="4" s="1"/>
  <c r="AY196" i="4" s="1"/>
  <c r="T197" i="4"/>
  <c r="AB197" i="4"/>
  <c r="AG197" i="4"/>
  <c r="AP197" i="4"/>
  <c r="AQ197" i="4"/>
  <c r="AW197" i="4" s="1"/>
  <c r="AY197" i="4" s="1"/>
  <c r="T198" i="4"/>
  <c r="AB198" i="4"/>
  <c r="AG198" i="4"/>
  <c r="AP198" i="4"/>
  <c r="AQ198" i="4"/>
  <c r="AW198" i="4" s="1"/>
  <c r="AY198" i="4" s="1"/>
  <c r="T199" i="4"/>
  <c r="AB199" i="4"/>
  <c r="AG199" i="4"/>
  <c r="AP199" i="4"/>
  <c r="AQ199" i="4"/>
  <c r="AW199" i="4" s="1"/>
  <c r="AY199" i="4" s="1"/>
  <c r="T200" i="4"/>
  <c r="AB200" i="4"/>
  <c r="AG200" i="4"/>
  <c r="AP200" i="4"/>
  <c r="AQ200" i="4"/>
  <c r="AW200" i="4" s="1"/>
  <c r="AY200" i="4" s="1"/>
  <c r="T201" i="4"/>
  <c r="AB201" i="4"/>
  <c r="AG201" i="4"/>
  <c r="AP201" i="4"/>
  <c r="AQ201" i="4"/>
  <c r="AW201" i="4" s="1"/>
  <c r="AY201" i="4" s="1"/>
  <c r="T202" i="4"/>
  <c r="AB202" i="4"/>
  <c r="AG202" i="4"/>
  <c r="AP202" i="4"/>
  <c r="AQ202" i="4"/>
  <c r="AW202" i="4" s="1"/>
  <c r="AY202" i="4" s="1"/>
  <c r="T203" i="4"/>
  <c r="AB203" i="4"/>
  <c r="AG203" i="4"/>
  <c r="AP203" i="4"/>
  <c r="AQ203" i="4"/>
  <c r="AW203" i="4" s="1"/>
  <c r="AY203" i="4" s="1"/>
  <c r="T204" i="4"/>
  <c r="AB204" i="4"/>
  <c r="AG204" i="4"/>
  <c r="AP204" i="4"/>
  <c r="AQ204" i="4"/>
  <c r="AW204" i="4" s="1"/>
  <c r="AY204" i="4" s="1"/>
  <c r="T205" i="4"/>
  <c r="AB205" i="4"/>
  <c r="AG205" i="4"/>
  <c r="AP205" i="4"/>
  <c r="AQ205" i="4"/>
  <c r="AW205" i="4" s="1"/>
  <c r="AY205" i="4" s="1"/>
  <c r="T206" i="4"/>
  <c r="AB206" i="4"/>
  <c r="AG206" i="4"/>
  <c r="AP206" i="4"/>
  <c r="AQ206" i="4"/>
  <c r="AW206" i="4" s="1"/>
  <c r="AY206" i="4" s="1"/>
  <c r="T207" i="4"/>
  <c r="AB207" i="4"/>
  <c r="AG207" i="4"/>
  <c r="AP207" i="4"/>
  <c r="AQ207" i="4"/>
  <c r="AW207" i="4" s="1"/>
  <c r="AY207" i="4" s="1"/>
  <c r="T208" i="4"/>
  <c r="AB208" i="4"/>
  <c r="AG208" i="4"/>
  <c r="AP208" i="4"/>
  <c r="AQ208" i="4"/>
  <c r="AW208" i="4" s="1"/>
  <c r="AY208" i="4" s="1"/>
  <c r="T209" i="4"/>
  <c r="AB209" i="4"/>
  <c r="AG209" i="4"/>
  <c r="AP209" i="4"/>
  <c r="AQ209" i="4"/>
  <c r="AW209" i="4" s="1"/>
  <c r="AY209" i="4" s="1"/>
  <c r="T210" i="4"/>
  <c r="AB210" i="4"/>
  <c r="AG210" i="4"/>
  <c r="AP210" i="4"/>
  <c r="AQ210" i="4"/>
  <c r="AW210" i="4" s="1"/>
  <c r="AY210" i="4" s="1"/>
  <c r="T211" i="4"/>
  <c r="AB211" i="4"/>
  <c r="AG211" i="4"/>
  <c r="AP211" i="4"/>
  <c r="AQ211" i="4"/>
  <c r="AW211" i="4" s="1"/>
  <c r="AY211" i="4" s="1"/>
  <c r="T212" i="4"/>
  <c r="AB212" i="4"/>
  <c r="AG212" i="4"/>
  <c r="AP212" i="4"/>
  <c r="AQ212" i="4"/>
  <c r="AW212" i="4" s="1"/>
  <c r="AY212" i="4" s="1"/>
  <c r="T213" i="4"/>
  <c r="AB213" i="4"/>
  <c r="AG213" i="4"/>
  <c r="AP213" i="4"/>
  <c r="AQ213" i="4"/>
  <c r="AW213" i="4" s="1"/>
  <c r="AY213" i="4" s="1"/>
  <c r="T214" i="4"/>
  <c r="AB214" i="4"/>
  <c r="AG214" i="4"/>
  <c r="AP214" i="4"/>
  <c r="AQ214" i="4"/>
  <c r="AW214" i="4" s="1"/>
  <c r="AY214" i="4" s="1"/>
  <c r="T215" i="4"/>
  <c r="AB215" i="4"/>
  <c r="AG215" i="4"/>
  <c r="AP215" i="4"/>
  <c r="AQ215" i="4"/>
  <c r="AW215" i="4" s="1"/>
  <c r="AY215" i="4" s="1"/>
  <c r="T216" i="4"/>
  <c r="AB216" i="4"/>
  <c r="AG216" i="4"/>
  <c r="AP216" i="4"/>
  <c r="AQ216" i="4"/>
  <c r="AW216" i="4" s="1"/>
  <c r="AY216" i="4" s="1"/>
  <c r="T217" i="4"/>
  <c r="AB217" i="4"/>
  <c r="AG217" i="4"/>
  <c r="AP217" i="4"/>
  <c r="AQ217" i="4"/>
  <c r="AW217" i="4" s="1"/>
  <c r="AY217" i="4" s="1"/>
  <c r="T218" i="4"/>
  <c r="AB218" i="4"/>
  <c r="AG218" i="4"/>
  <c r="AP218" i="4"/>
  <c r="AQ218" i="4"/>
  <c r="AW218" i="4" s="1"/>
  <c r="AY218" i="4" s="1"/>
  <c r="T219" i="4"/>
  <c r="AB219" i="4"/>
  <c r="AG219" i="4"/>
  <c r="AP219" i="4"/>
  <c r="AQ219" i="4"/>
  <c r="AW219" i="4" s="1"/>
  <c r="AY219" i="4" s="1"/>
  <c r="T220" i="4"/>
  <c r="AB220" i="4"/>
  <c r="AG220" i="4"/>
  <c r="AP220" i="4"/>
  <c r="AQ220" i="4"/>
  <c r="AW220" i="4" s="1"/>
  <c r="AY220" i="4" s="1"/>
  <c r="T221" i="4"/>
  <c r="AB221" i="4"/>
  <c r="AG221" i="4"/>
  <c r="AP221" i="4"/>
  <c r="AQ221" i="4"/>
  <c r="AW221" i="4" s="1"/>
  <c r="AY221" i="4" s="1"/>
  <c r="T222" i="4"/>
  <c r="AB222" i="4"/>
  <c r="AG222" i="4"/>
  <c r="AP222" i="4"/>
  <c r="AQ222" i="4"/>
  <c r="AW222" i="4" s="1"/>
  <c r="AY222" i="4" s="1"/>
  <c r="T223" i="4"/>
  <c r="AB223" i="4"/>
  <c r="AG223" i="4"/>
  <c r="AP223" i="4"/>
  <c r="AQ223" i="4"/>
  <c r="AW223" i="4" s="1"/>
  <c r="AY223" i="4" s="1"/>
  <c r="T224" i="4"/>
  <c r="AB224" i="4"/>
  <c r="AG224" i="4"/>
  <c r="AP224" i="4"/>
  <c r="AQ224" i="4"/>
  <c r="AW224" i="4" s="1"/>
  <c r="AY224" i="4" s="1"/>
  <c r="T225" i="4"/>
  <c r="AB225" i="4"/>
  <c r="AG225" i="4"/>
  <c r="AP225" i="4"/>
  <c r="AQ225" i="4"/>
  <c r="AW225" i="4" s="1"/>
  <c r="AY225" i="4" s="1"/>
  <c r="T226" i="4"/>
  <c r="AB226" i="4"/>
  <c r="AG226" i="4"/>
  <c r="AP226" i="4"/>
  <c r="AQ226" i="4"/>
  <c r="AW226" i="4" s="1"/>
  <c r="AY226" i="4" s="1"/>
  <c r="T227" i="4"/>
  <c r="AB227" i="4"/>
  <c r="AG227" i="4"/>
  <c r="AP227" i="4"/>
  <c r="AQ227" i="4"/>
  <c r="AW227" i="4" s="1"/>
  <c r="AY227" i="4" s="1"/>
  <c r="T228" i="4"/>
  <c r="AB228" i="4"/>
  <c r="AG228" i="4"/>
  <c r="AP228" i="4"/>
  <c r="AQ228" i="4"/>
  <c r="AW228" i="4" s="1"/>
  <c r="AY228" i="4" s="1"/>
  <c r="T229" i="4"/>
  <c r="AB229" i="4"/>
  <c r="AG229" i="4"/>
  <c r="AP229" i="4"/>
  <c r="AQ229" i="4"/>
  <c r="AW229" i="4" s="1"/>
  <c r="AY229" i="4" s="1"/>
  <c r="T230" i="4"/>
  <c r="AB230" i="4"/>
  <c r="AG230" i="4"/>
  <c r="AP230" i="4"/>
  <c r="AQ230" i="4"/>
  <c r="AW230" i="4" s="1"/>
  <c r="AY230" i="4" s="1"/>
  <c r="T231" i="4"/>
  <c r="AB231" i="4"/>
  <c r="AG231" i="4"/>
  <c r="AP231" i="4"/>
  <c r="AQ231" i="4"/>
  <c r="AW231" i="4" s="1"/>
  <c r="AY231" i="4" s="1"/>
  <c r="T232" i="4"/>
  <c r="AB232" i="4"/>
  <c r="AG232" i="4"/>
  <c r="AP232" i="4"/>
  <c r="AQ232" i="4"/>
  <c r="AW232" i="4" s="1"/>
  <c r="AY232" i="4" s="1"/>
  <c r="T233" i="4"/>
  <c r="AB233" i="4"/>
  <c r="AG233" i="4"/>
  <c r="AP233" i="4"/>
  <c r="AQ233" i="4"/>
  <c r="AW233" i="4" s="1"/>
  <c r="AY233" i="4" s="1"/>
  <c r="T234" i="4"/>
  <c r="AB234" i="4"/>
  <c r="AG234" i="4"/>
  <c r="AP234" i="4"/>
  <c r="AQ234" i="4"/>
  <c r="AW234" i="4" s="1"/>
  <c r="AY234" i="4" s="1"/>
  <c r="T235" i="4"/>
  <c r="AB235" i="4"/>
  <c r="AG235" i="4"/>
  <c r="AP235" i="4"/>
  <c r="AQ235" i="4"/>
  <c r="AW235" i="4" s="1"/>
  <c r="AY235" i="4" s="1"/>
  <c r="T236" i="4"/>
  <c r="AB236" i="4"/>
  <c r="AG236" i="4"/>
  <c r="AP236" i="4"/>
  <c r="AQ236" i="4"/>
  <c r="AW236" i="4" s="1"/>
  <c r="AY236" i="4" s="1"/>
  <c r="T237" i="4"/>
  <c r="AB237" i="4"/>
  <c r="AG237" i="4"/>
  <c r="AP237" i="4"/>
  <c r="AQ237" i="4"/>
  <c r="AW237" i="4" s="1"/>
  <c r="AY237" i="4" s="1"/>
  <c r="T238" i="4"/>
  <c r="AB238" i="4"/>
  <c r="AG238" i="4"/>
  <c r="AP238" i="4"/>
  <c r="AQ238" i="4"/>
  <c r="AW238" i="4" s="1"/>
  <c r="AY238" i="4" s="1"/>
  <c r="T239" i="4"/>
  <c r="AB239" i="4"/>
  <c r="AG239" i="4"/>
  <c r="AP239" i="4"/>
  <c r="AQ239" i="4"/>
  <c r="AW239" i="4" s="1"/>
  <c r="AY239" i="4" s="1"/>
  <c r="T240" i="4"/>
  <c r="AB240" i="4"/>
  <c r="AG240" i="4"/>
  <c r="AP240" i="4"/>
  <c r="AQ240" i="4"/>
  <c r="AW240" i="4" s="1"/>
  <c r="AY240" i="4" s="1"/>
  <c r="T241" i="4"/>
  <c r="AB241" i="4"/>
  <c r="AG241" i="4"/>
  <c r="AP241" i="4"/>
  <c r="AQ241" i="4"/>
  <c r="AW241" i="4" s="1"/>
  <c r="AY241" i="4" s="1"/>
  <c r="T242" i="4"/>
  <c r="AB242" i="4"/>
  <c r="AG242" i="4"/>
  <c r="AP242" i="4"/>
  <c r="AQ242" i="4"/>
  <c r="AW242" i="4" s="1"/>
  <c r="AY242" i="4" s="1"/>
  <c r="T243" i="4"/>
  <c r="AB243" i="4"/>
  <c r="AG243" i="4"/>
  <c r="AP243" i="4"/>
  <c r="AQ243" i="4"/>
  <c r="AW243" i="4" s="1"/>
  <c r="AY243" i="4" s="1"/>
  <c r="T244" i="4"/>
  <c r="AB244" i="4"/>
  <c r="AG244" i="4"/>
  <c r="AP244" i="4"/>
  <c r="AQ244" i="4"/>
  <c r="AW244" i="4" s="1"/>
  <c r="AY244" i="4" s="1"/>
  <c r="T245" i="4"/>
  <c r="AB245" i="4"/>
  <c r="AG245" i="4"/>
  <c r="AP245" i="4"/>
  <c r="AQ245" i="4"/>
  <c r="AW245" i="4" s="1"/>
  <c r="AY245" i="4" s="1"/>
  <c r="T246" i="4"/>
  <c r="AB246" i="4"/>
  <c r="AG246" i="4"/>
  <c r="AP246" i="4"/>
  <c r="AQ246" i="4"/>
  <c r="AW246" i="4" s="1"/>
  <c r="AY246" i="4" s="1"/>
  <c r="T247" i="4"/>
  <c r="AB247" i="4"/>
  <c r="AG247" i="4"/>
  <c r="AP247" i="4"/>
  <c r="AQ247" i="4"/>
  <c r="AW247" i="4" s="1"/>
  <c r="AY247" i="4" s="1"/>
  <c r="T248" i="4"/>
  <c r="AB248" i="4"/>
  <c r="AG248" i="4"/>
  <c r="AP248" i="4"/>
  <c r="AQ248" i="4"/>
  <c r="AW248" i="4" s="1"/>
  <c r="AY248" i="4" s="1"/>
  <c r="T249" i="4"/>
  <c r="AB249" i="4"/>
  <c r="AG249" i="4"/>
  <c r="AP249" i="4"/>
  <c r="AQ249" i="4"/>
  <c r="AW249" i="4" s="1"/>
  <c r="AY249" i="4" s="1"/>
  <c r="T250" i="4"/>
  <c r="AB250" i="4"/>
  <c r="AG250" i="4"/>
  <c r="AP250" i="4"/>
  <c r="AQ250" i="4"/>
  <c r="AW250" i="4" s="1"/>
  <c r="AY250" i="4" s="1"/>
  <c r="T251" i="4"/>
  <c r="AB251" i="4"/>
  <c r="AG251" i="4"/>
  <c r="AP251" i="4"/>
  <c r="AQ251" i="4"/>
  <c r="AW251" i="4" s="1"/>
  <c r="AY251" i="4" s="1"/>
  <c r="T252" i="4"/>
  <c r="AB252" i="4"/>
  <c r="AG252" i="4"/>
  <c r="AP252" i="4"/>
  <c r="AQ252" i="4"/>
  <c r="AW252" i="4" s="1"/>
  <c r="AY252" i="4" s="1"/>
  <c r="T253" i="4"/>
  <c r="AB253" i="4"/>
  <c r="AG253" i="4"/>
  <c r="AP253" i="4"/>
  <c r="AQ253" i="4"/>
  <c r="AW253" i="4" s="1"/>
  <c r="AY253" i="4" s="1"/>
  <c r="T254" i="4"/>
  <c r="AB254" i="4"/>
  <c r="AG254" i="4"/>
  <c r="AP254" i="4"/>
  <c r="AQ254" i="4"/>
  <c r="AW254" i="4" s="1"/>
  <c r="AY254" i="4" s="1"/>
  <c r="T255" i="4"/>
  <c r="AB255" i="4"/>
  <c r="AG255" i="4"/>
  <c r="AP255" i="4"/>
  <c r="AQ255" i="4"/>
  <c r="AW255" i="4" s="1"/>
  <c r="AY255" i="4" s="1"/>
  <c r="T256" i="4"/>
  <c r="AB256" i="4"/>
  <c r="AG256" i="4"/>
  <c r="AP256" i="4"/>
  <c r="AQ256" i="4"/>
  <c r="AW256" i="4" s="1"/>
  <c r="AY256" i="4" s="1"/>
  <c r="T257" i="4"/>
  <c r="AB257" i="4"/>
  <c r="AG257" i="4"/>
  <c r="AP257" i="4"/>
  <c r="AQ257" i="4"/>
  <c r="AW257" i="4" s="1"/>
  <c r="AY257" i="4" s="1"/>
  <c r="T258" i="4"/>
  <c r="AB258" i="4"/>
  <c r="AG258" i="4"/>
  <c r="AP258" i="4"/>
  <c r="AQ258" i="4"/>
  <c r="AW258" i="4" s="1"/>
  <c r="AY258" i="4" s="1"/>
  <c r="T259" i="4"/>
  <c r="AB259" i="4"/>
  <c r="AG259" i="4"/>
  <c r="AP259" i="4"/>
  <c r="AQ259" i="4"/>
  <c r="AW259" i="4" s="1"/>
  <c r="AY259" i="4" s="1"/>
  <c r="T260" i="4"/>
  <c r="AB260" i="4"/>
  <c r="AG260" i="4"/>
  <c r="AP260" i="4"/>
  <c r="AQ260" i="4"/>
  <c r="AW260" i="4" s="1"/>
  <c r="AY260" i="4" s="1"/>
  <c r="T261" i="4"/>
  <c r="AB261" i="4"/>
  <c r="AG261" i="4"/>
  <c r="AP261" i="4"/>
  <c r="AQ261" i="4"/>
  <c r="AW261" i="4" s="1"/>
  <c r="AY261" i="4" s="1"/>
  <c r="T262" i="4"/>
  <c r="AB262" i="4"/>
  <c r="AG262" i="4"/>
  <c r="AP262" i="4"/>
  <c r="AQ262" i="4"/>
  <c r="AW262" i="4" s="1"/>
  <c r="AY262" i="4" s="1"/>
  <c r="T263" i="4"/>
  <c r="AB263" i="4"/>
  <c r="AG263" i="4"/>
  <c r="AP263" i="4"/>
  <c r="AQ263" i="4"/>
  <c r="AW263" i="4" s="1"/>
  <c r="AY263" i="4" s="1"/>
  <c r="T264" i="4"/>
  <c r="AB264" i="4"/>
  <c r="AG264" i="4"/>
  <c r="AP264" i="4"/>
  <c r="AQ264" i="4"/>
  <c r="AW264" i="4" s="1"/>
  <c r="AY264" i="4" s="1"/>
  <c r="T265" i="4"/>
  <c r="AB265" i="4"/>
  <c r="AG265" i="4"/>
  <c r="AP265" i="4"/>
  <c r="AQ265" i="4"/>
  <c r="AW265" i="4" s="1"/>
  <c r="AY265" i="4" s="1"/>
  <c r="AB266" i="4"/>
  <c r="AG266" i="4"/>
  <c r="AP266" i="4"/>
  <c r="AQ266" i="4"/>
  <c r="AW266" i="4" s="1"/>
  <c r="AY266" i="4" s="1"/>
  <c r="AB267" i="4"/>
  <c r="AG267" i="4"/>
  <c r="AP267" i="4"/>
  <c r="AQ267" i="4"/>
  <c r="AW267" i="4" s="1"/>
  <c r="AY267" i="4" s="1"/>
  <c r="AB268" i="4"/>
  <c r="AG268" i="4"/>
  <c r="AP268" i="4"/>
  <c r="AQ268" i="4"/>
  <c r="AW268" i="4" s="1"/>
  <c r="AY268" i="4" s="1"/>
  <c r="AB269" i="4"/>
  <c r="AG269" i="4"/>
  <c r="AP269" i="4"/>
  <c r="AQ269" i="4"/>
  <c r="AW269" i="4" s="1"/>
  <c r="AY269" i="4" s="1"/>
  <c r="AB270" i="4"/>
  <c r="AG270" i="4"/>
  <c r="AP270" i="4"/>
  <c r="AQ270" i="4"/>
  <c r="AW270" i="4" s="1"/>
  <c r="AY270" i="4" s="1"/>
  <c r="AB271" i="4"/>
  <c r="AG271" i="4"/>
  <c r="AP271" i="4"/>
  <c r="AQ271" i="4"/>
  <c r="AW271" i="4" s="1"/>
  <c r="AY271" i="4" s="1"/>
  <c r="AB272" i="4"/>
  <c r="AG272" i="4"/>
  <c r="AP272" i="4"/>
  <c r="AQ272" i="4"/>
  <c r="AW272" i="4" s="1"/>
  <c r="AY272" i="4" s="1"/>
  <c r="AB273" i="4"/>
  <c r="AG273" i="4"/>
  <c r="AP273" i="4"/>
  <c r="AQ273" i="4"/>
  <c r="AW273" i="4" s="1"/>
  <c r="AY273" i="4" s="1"/>
  <c r="AB274" i="4"/>
  <c r="AG274" i="4"/>
  <c r="AP274" i="4"/>
  <c r="AQ274" i="4"/>
  <c r="AW274" i="4" s="1"/>
  <c r="AY274" i="4" s="1"/>
  <c r="AB275" i="4"/>
  <c r="AG275" i="4"/>
  <c r="AP275" i="4"/>
  <c r="AQ275" i="4"/>
  <c r="AW275" i="4" s="1"/>
  <c r="AY275" i="4" s="1"/>
  <c r="AB276" i="4"/>
  <c r="AG276" i="4"/>
  <c r="AP276" i="4"/>
  <c r="AQ276" i="4"/>
  <c r="AW276" i="4" s="1"/>
  <c r="AY276" i="4" s="1"/>
  <c r="AB277" i="4"/>
  <c r="AG277" i="4"/>
  <c r="AP277" i="4"/>
  <c r="AQ277" i="4"/>
  <c r="AW277" i="4" s="1"/>
  <c r="AY277" i="4" s="1"/>
  <c r="AB278" i="4"/>
  <c r="AG278" i="4"/>
  <c r="AP278" i="4"/>
  <c r="AQ278" i="4"/>
  <c r="AW278" i="4" s="1"/>
  <c r="AY278" i="4" s="1"/>
  <c r="AB279" i="4"/>
  <c r="AG279" i="4"/>
  <c r="AP279" i="4"/>
  <c r="AQ279" i="4"/>
  <c r="AW279" i="4" s="1"/>
  <c r="AY279" i="4" s="1"/>
  <c r="AB280" i="4"/>
  <c r="AG280" i="4"/>
  <c r="AP280" i="4"/>
  <c r="AQ280" i="4"/>
  <c r="AW280" i="4" s="1"/>
  <c r="AY280" i="4" s="1"/>
  <c r="AB281" i="4"/>
  <c r="AG281" i="4"/>
  <c r="AP281" i="4"/>
  <c r="AQ281" i="4"/>
  <c r="AW281" i="4" s="1"/>
  <c r="AY281" i="4" s="1"/>
  <c r="AB282" i="4"/>
  <c r="AG282" i="4"/>
  <c r="AP282" i="4"/>
  <c r="AQ282" i="4"/>
  <c r="AW282" i="4" s="1"/>
  <c r="AY282" i="4" s="1"/>
  <c r="AB283" i="4"/>
  <c r="AG283" i="4"/>
  <c r="AP283" i="4"/>
  <c r="AQ283" i="4"/>
  <c r="AW283" i="4" s="1"/>
  <c r="AY283" i="4" s="1"/>
  <c r="AB284" i="4"/>
  <c r="AG284" i="4"/>
  <c r="AP284" i="4"/>
  <c r="AQ284" i="4"/>
  <c r="AW284" i="4" s="1"/>
  <c r="AY284" i="4" s="1"/>
  <c r="AB285" i="4"/>
  <c r="AG285" i="4"/>
  <c r="AP285" i="4"/>
  <c r="AQ285" i="4"/>
  <c r="AW285" i="4" s="1"/>
  <c r="AY285" i="4" s="1"/>
  <c r="AB286" i="4"/>
  <c r="AG286" i="4"/>
  <c r="AP286" i="4"/>
  <c r="AQ286" i="4"/>
  <c r="AW286" i="4" s="1"/>
  <c r="AY286" i="4" s="1"/>
  <c r="AB287" i="4"/>
  <c r="AG287" i="4"/>
  <c r="AP287" i="4"/>
  <c r="AQ287" i="4"/>
  <c r="AW287" i="4" s="1"/>
  <c r="AY287" i="4" s="1"/>
  <c r="AB288" i="4"/>
  <c r="AG288" i="4"/>
  <c r="AP288" i="4"/>
  <c r="AQ288" i="4"/>
  <c r="AW288" i="4" s="1"/>
  <c r="AY288" i="4" s="1"/>
  <c r="AB289" i="4"/>
  <c r="AG289" i="4"/>
  <c r="AP289" i="4"/>
  <c r="AQ289" i="4"/>
  <c r="AW289" i="4" s="1"/>
  <c r="AY289" i="4" s="1"/>
  <c r="AB290" i="4"/>
  <c r="AG290" i="4"/>
  <c r="AP290" i="4"/>
  <c r="AQ290" i="4"/>
  <c r="AW290" i="4" s="1"/>
  <c r="AY290" i="4" s="1"/>
  <c r="AB291" i="4"/>
  <c r="AG291" i="4"/>
  <c r="AP291" i="4"/>
  <c r="AQ291" i="4"/>
  <c r="AW291" i="4" s="1"/>
  <c r="AY291" i="4" s="1"/>
  <c r="AB292" i="4"/>
  <c r="AG292" i="4"/>
  <c r="AP292" i="4"/>
  <c r="AQ292" i="4"/>
  <c r="AW292" i="4" s="1"/>
  <c r="AY292" i="4" s="1"/>
  <c r="AB293" i="4"/>
  <c r="AG293" i="4"/>
  <c r="AP293" i="4"/>
  <c r="AQ293" i="4"/>
  <c r="AW293" i="4" s="1"/>
  <c r="AY293" i="4" s="1"/>
  <c r="AB294" i="4"/>
  <c r="AG294" i="4"/>
  <c r="AP294" i="4"/>
  <c r="AQ294" i="4"/>
  <c r="AW294" i="4" s="1"/>
  <c r="AY294" i="4" s="1"/>
  <c r="AB295" i="4"/>
  <c r="AG295" i="4"/>
  <c r="AP295" i="4"/>
  <c r="AQ295" i="4"/>
  <c r="AW295" i="4" s="1"/>
  <c r="AY295" i="4" s="1"/>
  <c r="AB296" i="4"/>
  <c r="AG296" i="4"/>
  <c r="AP296" i="4"/>
  <c r="AQ296" i="4"/>
  <c r="AW296" i="4" s="1"/>
  <c r="AY296" i="4" s="1"/>
  <c r="AB297" i="4"/>
  <c r="AG297" i="4"/>
  <c r="AP297" i="4"/>
  <c r="AQ297" i="4"/>
  <c r="AW297" i="4" s="1"/>
  <c r="AY297" i="4" s="1"/>
  <c r="AB298" i="4"/>
  <c r="AG298" i="4"/>
  <c r="AP298" i="4"/>
  <c r="AQ298" i="4"/>
  <c r="AW298" i="4" s="1"/>
  <c r="AY298" i="4" s="1"/>
  <c r="AB299" i="4"/>
  <c r="AG299" i="4"/>
  <c r="AP299" i="4"/>
  <c r="AQ299" i="4"/>
  <c r="AW299" i="4" s="1"/>
  <c r="AY299" i="4" s="1"/>
  <c r="AB300" i="4"/>
  <c r="AG300" i="4"/>
  <c r="AP300" i="4"/>
  <c r="AQ300" i="4"/>
  <c r="AW300" i="4" s="1"/>
  <c r="AY300" i="4" s="1"/>
  <c r="AB301" i="4"/>
  <c r="AG301" i="4"/>
  <c r="AP301" i="4"/>
  <c r="AQ301" i="4"/>
  <c r="AW301" i="4" s="1"/>
  <c r="AY301" i="4" s="1"/>
  <c r="AB302" i="4"/>
  <c r="AG302" i="4"/>
  <c r="AP302" i="4"/>
  <c r="AQ302" i="4"/>
  <c r="AW302" i="4" s="1"/>
  <c r="AY302" i="4" s="1"/>
  <c r="AB303" i="4"/>
  <c r="AG303" i="4"/>
  <c r="AP303" i="4"/>
  <c r="AQ303" i="4"/>
  <c r="AW303" i="4" s="1"/>
  <c r="AY303" i="4" s="1"/>
  <c r="AB304" i="4"/>
  <c r="AG304" i="4"/>
  <c r="AP304" i="4"/>
  <c r="AQ304" i="4"/>
  <c r="AW304" i="4" s="1"/>
  <c r="AY304" i="4" s="1"/>
  <c r="AB305" i="4"/>
  <c r="AG305" i="4"/>
  <c r="AP305" i="4"/>
  <c r="AQ305" i="4"/>
  <c r="AW305" i="4" s="1"/>
  <c r="AY305" i="4" s="1"/>
  <c r="AB306" i="4"/>
  <c r="AG306" i="4"/>
  <c r="AP306" i="4"/>
  <c r="AQ306" i="4"/>
  <c r="AW306" i="4" s="1"/>
  <c r="AY306" i="4" s="1"/>
  <c r="AB307" i="4"/>
  <c r="AG307" i="4"/>
  <c r="AP307" i="4"/>
  <c r="AQ307" i="4"/>
  <c r="AW307" i="4" s="1"/>
  <c r="AY307" i="4" s="1"/>
  <c r="AB308" i="4"/>
  <c r="AG308" i="4"/>
  <c r="AP308" i="4"/>
  <c r="AQ308" i="4"/>
  <c r="AW308" i="4" s="1"/>
  <c r="AY308" i="4" s="1"/>
  <c r="AB309" i="4"/>
  <c r="AG309" i="4"/>
  <c r="AP309" i="4"/>
  <c r="AQ309" i="4"/>
  <c r="AW309" i="4" s="1"/>
  <c r="AY309" i="4" s="1"/>
  <c r="AB310" i="4"/>
  <c r="AG310" i="4"/>
  <c r="AP310" i="4"/>
  <c r="AQ310" i="4"/>
  <c r="AW310" i="4" s="1"/>
  <c r="AY310" i="4" s="1"/>
  <c r="AB311" i="4"/>
  <c r="AG311" i="4"/>
  <c r="AP311" i="4"/>
  <c r="AQ311" i="4"/>
  <c r="AW311" i="4" s="1"/>
  <c r="AY311" i="4" s="1"/>
  <c r="AB312" i="4"/>
  <c r="AG312" i="4"/>
  <c r="AP312" i="4"/>
  <c r="AQ312" i="4"/>
  <c r="AW312" i="4" s="1"/>
  <c r="AY312" i="4" s="1"/>
  <c r="AB313" i="4"/>
  <c r="AG313" i="4"/>
  <c r="AP313" i="4"/>
  <c r="AQ313" i="4"/>
  <c r="AW313" i="4" s="1"/>
  <c r="AY313" i="4" s="1"/>
  <c r="AB314" i="4"/>
  <c r="AG314" i="4"/>
  <c r="AP314" i="4"/>
  <c r="AQ314" i="4"/>
  <c r="AW314" i="4" s="1"/>
  <c r="AY314" i="4" s="1"/>
  <c r="AB315" i="4"/>
  <c r="AG315" i="4"/>
  <c r="AP315" i="4"/>
  <c r="AQ315" i="4"/>
  <c r="AW315" i="4" s="1"/>
  <c r="AY315" i="4" s="1"/>
  <c r="AB316" i="4"/>
  <c r="AG316" i="4"/>
  <c r="AP316" i="4"/>
  <c r="AQ316" i="4"/>
  <c r="AW316" i="4" s="1"/>
  <c r="AY316" i="4" s="1"/>
  <c r="AB317" i="4"/>
  <c r="AG317" i="4"/>
  <c r="AP317" i="4"/>
  <c r="AQ317" i="4"/>
  <c r="AW317" i="4" s="1"/>
  <c r="AY317" i="4" s="1"/>
  <c r="AB318" i="4"/>
  <c r="AG318" i="4"/>
  <c r="AP318" i="4"/>
  <c r="AQ318" i="4"/>
  <c r="AW318" i="4" s="1"/>
  <c r="AY318" i="4" s="1"/>
  <c r="AB319" i="4"/>
  <c r="AG319" i="4"/>
  <c r="AP319" i="4"/>
  <c r="AQ319" i="4"/>
  <c r="AW319" i="4" s="1"/>
  <c r="AY319" i="4" s="1"/>
  <c r="AB320" i="4"/>
  <c r="AG320" i="4"/>
  <c r="AP320" i="4"/>
  <c r="AQ320" i="4"/>
  <c r="AW320" i="4" s="1"/>
  <c r="AY320" i="4" s="1"/>
  <c r="AB321" i="4"/>
  <c r="AG321" i="4"/>
  <c r="AP321" i="4"/>
  <c r="AQ321" i="4"/>
  <c r="AW321" i="4" s="1"/>
  <c r="AY321" i="4" s="1"/>
  <c r="AB322" i="4"/>
  <c r="AG322" i="4"/>
  <c r="AP322" i="4"/>
  <c r="AQ322" i="4"/>
  <c r="AW322" i="4" s="1"/>
  <c r="AY322" i="4" s="1"/>
  <c r="AB323" i="4"/>
  <c r="AG323" i="4"/>
  <c r="AP323" i="4"/>
  <c r="AQ323" i="4"/>
  <c r="AW323" i="4" s="1"/>
  <c r="AY323" i="4" s="1"/>
  <c r="AB324" i="4"/>
  <c r="AG324" i="4"/>
  <c r="AP324" i="4"/>
  <c r="AQ324" i="4"/>
  <c r="AW324" i="4" s="1"/>
  <c r="AY324" i="4" s="1"/>
  <c r="AB325" i="4"/>
  <c r="AG325" i="4"/>
  <c r="AP325" i="4"/>
  <c r="AQ325" i="4"/>
  <c r="AW325" i="4" s="1"/>
  <c r="AY325" i="4" s="1"/>
  <c r="AB326" i="4"/>
  <c r="AG326" i="4"/>
  <c r="AP326" i="4"/>
  <c r="AQ326" i="4"/>
  <c r="AW326" i="4" s="1"/>
  <c r="AY326" i="4" s="1"/>
  <c r="AB327" i="4"/>
  <c r="AG327" i="4"/>
  <c r="AP327" i="4"/>
  <c r="AQ327" i="4"/>
  <c r="AW327" i="4" s="1"/>
  <c r="AY327" i="4" s="1"/>
  <c r="AB328" i="4"/>
  <c r="AG328" i="4"/>
  <c r="AP328" i="4"/>
  <c r="AQ328" i="4"/>
  <c r="AW328" i="4" s="1"/>
  <c r="AY328" i="4" s="1"/>
  <c r="AB329" i="4"/>
  <c r="AG329" i="4"/>
  <c r="AP329" i="4"/>
  <c r="AQ329" i="4"/>
  <c r="AW329" i="4" s="1"/>
  <c r="AY329" i="4" s="1"/>
  <c r="AB330" i="4"/>
  <c r="AG330" i="4"/>
  <c r="AP330" i="4"/>
  <c r="AQ330" i="4"/>
  <c r="AW330" i="4" s="1"/>
  <c r="AY330" i="4" s="1"/>
  <c r="AB331" i="4"/>
  <c r="AG331" i="4"/>
  <c r="AP331" i="4"/>
  <c r="AQ331" i="4"/>
  <c r="AW331" i="4" s="1"/>
  <c r="AY331" i="4" s="1"/>
  <c r="T332" i="4"/>
  <c r="AB332" i="4"/>
  <c r="AG332" i="4"/>
  <c r="AP332" i="4"/>
  <c r="AQ332" i="4"/>
  <c r="AW332" i="4" s="1"/>
  <c r="AY332" i="4" s="1"/>
  <c r="T333" i="4"/>
  <c r="AB333" i="4"/>
  <c r="AG333" i="4"/>
  <c r="AP333" i="4"/>
  <c r="AQ333" i="4"/>
  <c r="AW333" i="4" s="1"/>
  <c r="AY333" i="4" s="1"/>
  <c r="T334" i="4"/>
  <c r="AB334" i="4"/>
  <c r="AG334" i="4"/>
  <c r="AP334" i="4"/>
  <c r="AQ334" i="4"/>
  <c r="AW334" i="4" s="1"/>
  <c r="AY334" i="4" s="1"/>
  <c r="T335" i="4"/>
  <c r="AB335" i="4"/>
  <c r="AG335" i="4"/>
  <c r="AP335" i="4"/>
  <c r="AQ335" i="4"/>
  <c r="AW335" i="4" s="1"/>
  <c r="AY335" i="4" s="1"/>
  <c r="T336" i="4"/>
  <c r="AB336" i="4"/>
  <c r="AG336" i="4"/>
  <c r="AP336" i="4"/>
  <c r="AQ336" i="4"/>
  <c r="AW336" i="4" s="1"/>
  <c r="AY336" i="4" s="1"/>
  <c r="T337" i="4"/>
  <c r="AB337" i="4"/>
  <c r="AG337" i="4"/>
  <c r="AP337" i="4"/>
  <c r="AQ337" i="4"/>
  <c r="AW337" i="4" s="1"/>
  <c r="AY337" i="4" s="1"/>
  <c r="T338" i="4"/>
  <c r="AB338" i="4"/>
  <c r="AG338" i="4"/>
  <c r="AP338" i="4"/>
  <c r="AQ338" i="4"/>
  <c r="AW338" i="4" s="1"/>
  <c r="AY338" i="4" s="1"/>
  <c r="T339" i="4"/>
  <c r="AB339" i="4"/>
  <c r="AG339" i="4"/>
  <c r="AP339" i="4"/>
  <c r="AQ339" i="4"/>
  <c r="AW339" i="4" s="1"/>
  <c r="AY339" i="4" s="1"/>
  <c r="T340" i="4"/>
  <c r="AB340" i="4"/>
  <c r="AG340" i="4"/>
  <c r="AP340" i="4"/>
  <c r="AQ340" i="4"/>
  <c r="AW340" i="4" s="1"/>
  <c r="AY340" i="4" s="1"/>
  <c r="T341" i="4"/>
  <c r="AB341" i="4"/>
  <c r="AG341" i="4"/>
  <c r="AP341" i="4"/>
  <c r="AQ341" i="4"/>
  <c r="AW341" i="4" s="1"/>
  <c r="AY341" i="4" s="1"/>
  <c r="T342" i="4"/>
  <c r="AB342" i="4"/>
  <c r="AG342" i="4"/>
  <c r="AP342" i="4"/>
  <c r="AQ342" i="4"/>
  <c r="AW342" i="4" s="1"/>
  <c r="AY342" i="4" s="1"/>
  <c r="T343" i="4"/>
  <c r="AB343" i="4"/>
  <c r="AG343" i="4"/>
  <c r="AP343" i="4"/>
  <c r="AQ343" i="4"/>
  <c r="AW343" i="4" s="1"/>
  <c r="AY343" i="4" s="1"/>
  <c r="T344" i="4"/>
  <c r="AB344" i="4"/>
  <c r="AG344" i="4"/>
  <c r="AP344" i="4"/>
  <c r="AQ344" i="4"/>
  <c r="AW344" i="4" s="1"/>
  <c r="AY344" i="4" s="1"/>
  <c r="T345" i="4"/>
  <c r="AB345" i="4"/>
  <c r="AG345" i="4"/>
  <c r="AP345" i="4"/>
  <c r="AQ345" i="4"/>
  <c r="AW345" i="4" s="1"/>
  <c r="AY345" i="4" s="1"/>
  <c r="T346" i="4"/>
  <c r="AB346" i="4"/>
  <c r="AG346" i="4"/>
  <c r="AP346" i="4"/>
  <c r="AQ346" i="4"/>
  <c r="AW346" i="4" s="1"/>
  <c r="AY346" i="4" s="1"/>
  <c r="AB347" i="4"/>
  <c r="AG347" i="4"/>
  <c r="AP347" i="4"/>
  <c r="AQ347" i="4"/>
  <c r="AW347" i="4" s="1"/>
  <c r="AY347" i="4" s="1"/>
  <c r="T348" i="4"/>
  <c r="AB348" i="4"/>
  <c r="AG348" i="4"/>
  <c r="AP348" i="4"/>
  <c r="AQ348" i="4"/>
  <c r="AW348" i="4" s="1"/>
  <c r="AY348" i="4" s="1"/>
  <c r="T349" i="4"/>
  <c r="AB349" i="4"/>
  <c r="AG349" i="4"/>
  <c r="AP349" i="4"/>
  <c r="AQ349" i="4"/>
  <c r="AW349" i="4" s="1"/>
  <c r="AY349" i="4" s="1"/>
  <c r="T350" i="4"/>
  <c r="AB350" i="4"/>
  <c r="AG350" i="4"/>
  <c r="AP350" i="4"/>
  <c r="AQ350" i="4"/>
  <c r="AW350" i="4" s="1"/>
  <c r="AY350" i="4" s="1"/>
  <c r="T351" i="4"/>
  <c r="AB351" i="4"/>
  <c r="AG351" i="4"/>
  <c r="AP351" i="4"/>
  <c r="AQ351" i="4"/>
  <c r="AW351" i="4" s="1"/>
  <c r="AY351" i="4" s="1"/>
  <c r="T352" i="4"/>
  <c r="AB352" i="4"/>
  <c r="AG352" i="4"/>
  <c r="AP352" i="4"/>
  <c r="AQ352" i="4"/>
  <c r="AW352" i="4" s="1"/>
  <c r="AY352" i="4" s="1"/>
  <c r="T353" i="4"/>
  <c r="AB353" i="4"/>
  <c r="AG353" i="4"/>
  <c r="AP353" i="4"/>
  <c r="AQ353" i="4"/>
  <c r="AW353" i="4" s="1"/>
  <c r="AY353" i="4" s="1"/>
  <c r="AB354" i="4"/>
  <c r="AG354" i="4"/>
  <c r="AP354" i="4"/>
  <c r="AQ354" i="4"/>
  <c r="AW354" i="4" s="1"/>
  <c r="AY354" i="4" s="1"/>
  <c r="AB355" i="4"/>
  <c r="AG355" i="4"/>
  <c r="AP355" i="4"/>
  <c r="AQ355" i="4"/>
  <c r="AW355" i="4" s="1"/>
  <c r="AY355" i="4" s="1"/>
  <c r="AB356" i="4"/>
  <c r="AG356" i="4"/>
  <c r="AP356" i="4"/>
  <c r="AQ356" i="4"/>
  <c r="AW356" i="4" s="1"/>
  <c r="AY356" i="4" s="1"/>
  <c r="AB357" i="4"/>
  <c r="AG357" i="4"/>
  <c r="AP357" i="4"/>
  <c r="AQ357" i="4"/>
  <c r="AW357" i="4" s="1"/>
  <c r="AY357" i="4" s="1"/>
  <c r="AB358" i="4"/>
  <c r="AG358" i="4"/>
  <c r="AP358" i="4"/>
  <c r="AQ358" i="4"/>
  <c r="AW358" i="4" s="1"/>
  <c r="AY358" i="4" s="1"/>
  <c r="T359" i="4"/>
  <c r="AB359" i="4"/>
  <c r="AG359" i="4"/>
  <c r="AP359" i="4"/>
  <c r="AQ359" i="4"/>
  <c r="AW359" i="4" s="1"/>
  <c r="AY359" i="4" s="1"/>
  <c r="T360" i="4"/>
  <c r="AB360" i="4"/>
  <c r="AG360" i="4"/>
  <c r="AP360" i="4"/>
  <c r="AQ360" i="4"/>
  <c r="AW360" i="4" s="1"/>
  <c r="AY360" i="4" s="1"/>
  <c r="T361" i="4"/>
  <c r="AB361" i="4"/>
  <c r="AG361" i="4"/>
  <c r="AP361" i="4"/>
  <c r="AQ361" i="4"/>
  <c r="AW361" i="4" s="1"/>
  <c r="AY361" i="4" s="1"/>
  <c r="T362" i="4"/>
  <c r="AB362" i="4"/>
  <c r="AG362" i="4"/>
  <c r="AP362" i="4"/>
  <c r="AQ362" i="4"/>
  <c r="AW362" i="4" s="1"/>
  <c r="AY362" i="4" s="1"/>
  <c r="T363" i="4"/>
  <c r="AB363" i="4"/>
  <c r="AG363" i="4"/>
  <c r="AP363" i="4"/>
  <c r="AQ363" i="4"/>
  <c r="AW363" i="4" s="1"/>
  <c r="AY363" i="4" s="1"/>
  <c r="T364" i="4"/>
  <c r="AB364" i="4"/>
  <c r="AG364" i="4"/>
  <c r="AP364" i="4"/>
  <c r="AQ364" i="4"/>
  <c r="AW364" i="4" s="1"/>
  <c r="AY364" i="4" s="1"/>
  <c r="T365" i="4"/>
  <c r="AB365" i="4"/>
  <c r="AG365" i="4"/>
  <c r="AP365" i="4"/>
  <c r="AQ365" i="4"/>
  <c r="AW365" i="4" s="1"/>
  <c r="AY365" i="4" s="1"/>
  <c r="T366" i="4"/>
  <c r="AB366" i="4"/>
  <c r="AG366" i="4"/>
  <c r="AP366" i="4"/>
  <c r="AQ366" i="4"/>
  <c r="AW366" i="4" s="1"/>
  <c r="AY366" i="4" s="1"/>
  <c r="T367" i="4"/>
  <c r="AB367" i="4"/>
  <c r="AG367" i="4"/>
  <c r="AP367" i="4"/>
  <c r="AQ367" i="4"/>
  <c r="AW367" i="4" s="1"/>
  <c r="AY367" i="4" s="1"/>
  <c r="T368" i="4"/>
  <c r="AB368" i="4"/>
  <c r="AG368" i="4"/>
  <c r="AP368" i="4"/>
  <c r="AQ368" i="4"/>
  <c r="AW368" i="4" s="1"/>
  <c r="AY368" i="4" s="1"/>
  <c r="T369" i="4"/>
  <c r="AB369" i="4"/>
  <c r="AG369" i="4"/>
  <c r="AP369" i="4"/>
  <c r="AQ369" i="4"/>
  <c r="AW369" i="4" s="1"/>
  <c r="AY369" i="4" s="1"/>
  <c r="T370" i="4"/>
  <c r="AB370" i="4"/>
  <c r="AG370" i="4"/>
  <c r="AP370" i="4"/>
  <c r="AQ370" i="4"/>
  <c r="AW370" i="4" s="1"/>
  <c r="AY370" i="4" s="1"/>
  <c r="T371" i="4"/>
  <c r="AB371" i="4"/>
  <c r="AG371" i="4"/>
  <c r="AP371" i="4"/>
  <c r="AQ371" i="4"/>
  <c r="AW371" i="4" s="1"/>
  <c r="AY371" i="4" s="1"/>
  <c r="T372" i="4"/>
  <c r="AB372" i="4"/>
  <c r="AG372" i="4"/>
  <c r="AP372" i="4"/>
  <c r="AQ372" i="4"/>
  <c r="AW372" i="4" s="1"/>
  <c r="AY372" i="4" s="1"/>
  <c r="T373" i="4"/>
  <c r="AB373" i="4"/>
  <c r="AG373" i="4"/>
  <c r="AP373" i="4"/>
  <c r="AQ373" i="4"/>
  <c r="AW373" i="4" s="1"/>
  <c r="AY373" i="4" s="1"/>
  <c r="T374" i="4"/>
  <c r="AB374" i="4"/>
  <c r="AG374" i="4"/>
  <c r="AP374" i="4"/>
  <c r="AQ374" i="4"/>
  <c r="AW374" i="4" s="1"/>
  <c r="AY374" i="4" s="1"/>
  <c r="T375" i="4"/>
  <c r="AB375" i="4"/>
  <c r="AG375" i="4"/>
  <c r="AP375" i="4"/>
  <c r="AQ375" i="4"/>
  <c r="AW375" i="4" s="1"/>
  <c r="AY375" i="4" s="1"/>
  <c r="T376" i="4"/>
  <c r="AB376" i="4"/>
  <c r="AG376" i="4"/>
  <c r="AP376" i="4"/>
  <c r="AQ376" i="4"/>
  <c r="AW376" i="4" s="1"/>
  <c r="AY376" i="4" s="1"/>
  <c r="T377" i="4"/>
  <c r="AB377" i="4"/>
  <c r="AG377" i="4"/>
  <c r="AP377" i="4"/>
  <c r="AQ377" i="4"/>
  <c r="AW377" i="4" s="1"/>
  <c r="AY377" i="4" s="1"/>
  <c r="T378" i="4"/>
  <c r="AB378" i="4"/>
  <c r="AG378" i="4"/>
  <c r="AP378" i="4"/>
  <c r="AQ378" i="4"/>
  <c r="AW378" i="4" s="1"/>
  <c r="AY378" i="4" s="1"/>
  <c r="T379" i="4"/>
  <c r="AB379" i="4"/>
  <c r="AG379" i="4"/>
  <c r="AP379" i="4"/>
  <c r="AQ379" i="4"/>
  <c r="AW379" i="4" s="1"/>
  <c r="AY379" i="4" s="1"/>
  <c r="T380" i="4"/>
  <c r="AB380" i="4"/>
  <c r="AG380" i="4"/>
  <c r="AP380" i="4"/>
  <c r="AQ380" i="4"/>
  <c r="AW380" i="4" s="1"/>
  <c r="AY380" i="4" s="1"/>
  <c r="T381" i="4"/>
  <c r="AB381" i="4"/>
  <c r="AG381" i="4"/>
  <c r="AP381" i="4"/>
  <c r="AQ381" i="4"/>
  <c r="AW381" i="4" s="1"/>
  <c r="AY381" i="4" s="1"/>
  <c r="T382" i="4"/>
  <c r="AB382" i="4"/>
  <c r="AG382" i="4"/>
  <c r="AP382" i="4"/>
  <c r="AQ382" i="4"/>
  <c r="AW382" i="4" s="1"/>
  <c r="AY382" i="4" s="1"/>
  <c r="T383" i="4"/>
  <c r="AB383" i="4"/>
  <c r="AG383" i="4"/>
  <c r="AP383" i="4"/>
  <c r="AQ383" i="4"/>
  <c r="AW383" i="4" s="1"/>
  <c r="AY383" i="4" s="1"/>
  <c r="T384" i="4"/>
  <c r="AB384" i="4"/>
  <c r="AG384" i="4"/>
  <c r="AP384" i="4"/>
  <c r="AQ384" i="4"/>
  <c r="AW384" i="4" s="1"/>
  <c r="AY384" i="4" s="1"/>
  <c r="T385" i="4"/>
  <c r="AB385" i="4"/>
  <c r="AG385" i="4"/>
  <c r="AP385" i="4"/>
  <c r="AQ385" i="4"/>
  <c r="AW385" i="4" s="1"/>
  <c r="AY385" i="4" s="1"/>
  <c r="T386" i="4"/>
  <c r="AB386" i="4"/>
  <c r="AG386" i="4"/>
  <c r="AP386" i="4"/>
  <c r="AQ386" i="4"/>
  <c r="AW386" i="4" s="1"/>
  <c r="AY386" i="4" s="1"/>
  <c r="T387" i="4"/>
  <c r="AB387" i="4"/>
  <c r="AG387" i="4"/>
  <c r="AP387" i="4"/>
  <c r="AQ387" i="4"/>
  <c r="AW387" i="4" s="1"/>
  <c r="AY387" i="4" s="1"/>
  <c r="T388" i="4"/>
  <c r="AB388" i="4"/>
  <c r="AG388" i="4"/>
  <c r="AP388" i="4"/>
  <c r="AQ388" i="4"/>
  <c r="AW388" i="4" s="1"/>
  <c r="AY388" i="4" s="1"/>
  <c r="T389" i="4"/>
  <c r="AB389" i="4"/>
  <c r="AG389" i="4"/>
  <c r="AP389" i="4"/>
  <c r="AQ389" i="4"/>
  <c r="AW389" i="4" s="1"/>
  <c r="AY389" i="4" s="1"/>
  <c r="T390" i="4"/>
  <c r="AB390" i="4"/>
  <c r="AG390" i="4"/>
  <c r="AP390" i="4"/>
  <c r="AQ390" i="4"/>
  <c r="AW390" i="4" s="1"/>
  <c r="AY390" i="4" s="1"/>
  <c r="T391" i="4"/>
  <c r="AB391" i="4"/>
  <c r="AG391" i="4"/>
  <c r="AP391" i="4"/>
  <c r="AQ391" i="4"/>
  <c r="AW391" i="4" s="1"/>
  <c r="AY391" i="4" s="1"/>
  <c r="T392" i="4"/>
  <c r="AB392" i="4"/>
  <c r="AG392" i="4"/>
  <c r="AP392" i="4"/>
  <c r="AQ392" i="4"/>
  <c r="AW392" i="4" s="1"/>
  <c r="AY392" i="4" s="1"/>
  <c r="T393" i="4"/>
  <c r="AB393" i="4"/>
  <c r="AG393" i="4"/>
  <c r="AP393" i="4"/>
  <c r="AQ393" i="4"/>
  <c r="AW393" i="4" s="1"/>
  <c r="AY393" i="4" s="1"/>
  <c r="T394" i="4"/>
  <c r="AB394" i="4"/>
  <c r="AG394" i="4"/>
  <c r="AP394" i="4"/>
  <c r="AQ394" i="4"/>
  <c r="AW394" i="4" s="1"/>
  <c r="AY394" i="4" s="1"/>
  <c r="T395" i="4"/>
  <c r="AB395" i="4"/>
  <c r="AG395" i="4"/>
  <c r="AP395" i="4"/>
  <c r="AQ395" i="4"/>
  <c r="AW395" i="4" s="1"/>
  <c r="AY395" i="4" s="1"/>
  <c r="T396" i="4"/>
  <c r="AB396" i="4"/>
  <c r="AG396" i="4"/>
  <c r="AP396" i="4"/>
  <c r="AQ396" i="4"/>
  <c r="AW396" i="4" s="1"/>
  <c r="AY396" i="4" s="1"/>
  <c r="T397" i="4"/>
  <c r="AB397" i="4"/>
  <c r="AG397" i="4"/>
  <c r="AP397" i="4"/>
  <c r="AQ397" i="4"/>
  <c r="AW397" i="4" s="1"/>
  <c r="AY397" i="4" s="1"/>
  <c r="R398" i="4"/>
  <c r="T398" i="4"/>
  <c r="AB398" i="4"/>
  <c r="AG398" i="4"/>
  <c r="AP398" i="4"/>
  <c r="AQ398" i="4"/>
  <c r="AW398" i="4" s="1"/>
  <c r="AY398" i="4" s="1"/>
  <c r="T399" i="4"/>
  <c r="AB399" i="4"/>
  <c r="AG399" i="4"/>
  <c r="AP399" i="4"/>
  <c r="AQ399" i="4"/>
  <c r="AW399" i="4" s="1"/>
  <c r="AY399" i="4" s="1"/>
  <c r="T400" i="4"/>
  <c r="AB400" i="4"/>
  <c r="AG400" i="4"/>
  <c r="AP400" i="4"/>
  <c r="AQ400" i="4"/>
  <c r="AW400" i="4" s="1"/>
  <c r="AY400" i="4" s="1"/>
  <c r="T401" i="4"/>
  <c r="AB401" i="4"/>
  <c r="AG401" i="4"/>
  <c r="AP401" i="4"/>
  <c r="AQ401" i="4"/>
  <c r="AW401" i="4" s="1"/>
  <c r="AY401" i="4" s="1"/>
  <c r="T402" i="4"/>
  <c r="AB402" i="4"/>
  <c r="AG402" i="4"/>
  <c r="AP402" i="4"/>
  <c r="AQ402" i="4"/>
  <c r="AW402" i="4" s="1"/>
  <c r="AY402" i="4" s="1"/>
  <c r="AB403" i="4"/>
  <c r="AG403" i="4"/>
  <c r="AP403" i="4"/>
  <c r="AQ403" i="4"/>
  <c r="AW403" i="4" s="1"/>
  <c r="AY403" i="4" s="1"/>
  <c r="AB404" i="4"/>
  <c r="AG404" i="4"/>
  <c r="AP404" i="4"/>
  <c r="AQ404" i="4"/>
  <c r="AW404" i="4" s="1"/>
  <c r="AY404" i="4" s="1"/>
  <c r="AB405" i="4"/>
  <c r="AG405" i="4"/>
  <c r="AP405" i="4"/>
  <c r="AQ405" i="4"/>
  <c r="AW405" i="4" s="1"/>
  <c r="AY405" i="4" s="1"/>
  <c r="AB406" i="4"/>
  <c r="AG406" i="4"/>
  <c r="AP406" i="4"/>
  <c r="AQ406" i="4"/>
  <c r="AW406" i="4" s="1"/>
  <c r="AY406" i="4" s="1"/>
  <c r="AB407" i="4"/>
  <c r="AG407" i="4"/>
  <c r="AP407" i="4"/>
  <c r="AQ407" i="4"/>
  <c r="AW407" i="4" s="1"/>
  <c r="AY407" i="4" s="1"/>
  <c r="AB408" i="4"/>
  <c r="AG408" i="4"/>
  <c r="AP408" i="4"/>
  <c r="AQ408" i="4"/>
  <c r="AW408" i="4" s="1"/>
  <c r="AY408" i="4" s="1"/>
  <c r="AB409" i="4"/>
  <c r="AG409" i="4"/>
  <c r="AP409" i="4"/>
  <c r="AQ409" i="4"/>
  <c r="AW409" i="4" s="1"/>
  <c r="AY409" i="4" s="1"/>
  <c r="AB410" i="4"/>
  <c r="AG410" i="4"/>
  <c r="AP410" i="4"/>
  <c r="AQ410" i="4"/>
  <c r="AW410" i="4" s="1"/>
  <c r="AY410" i="4" s="1"/>
  <c r="AB411" i="4"/>
  <c r="AG411" i="4"/>
  <c r="AP411" i="4"/>
  <c r="AQ411" i="4"/>
  <c r="AW411" i="4" s="1"/>
  <c r="AY411" i="4" s="1"/>
  <c r="AB412" i="4"/>
  <c r="AG412" i="4"/>
  <c r="AP412" i="4"/>
  <c r="AQ412" i="4"/>
  <c r="AW412" i="4" s="1"/>
  <c r="AY412" i="4" s="1"/>
  <c r="AB413" i="4"/>
  <c r="AG413" i="4"/>
  <c r="AP413" i="4"/>
  <c r="AQ413" i="4"/>
  <c r="AW413" i="4" s="1"/>
  <c r="AY413" i="4" s="1"/>
  <c r="AB414" i="4"/>
  <c r="AG414" i="4"/>
  <c r="AP414" i="4"/>
  <c r="AQ414" i="4"/>
  <c r="AW414" i="4" s="1"/>
  <c r="AY414" i="4" s="1"/>
  <c r="AB415" i="4"/>
  <c r="AG415" i="4"/>
  <c r="AP415" i="4"/>
  <c r="AQ415" i="4"/>
  <c r="AW415" i="4" s="1"/>
  <c r="AY415" i="4" s="1"/>
  <c r="AB416" i="4"/>
  <c r="AG416" i="4"/>
  <c r="AP416" i="4"/>
  <c r="AQ416" i="4"/>
  <c r="AW416" i="4" s="1"/>
  <c r="AY416" i="4" s="1"/>
  <c r="AB417" i="4"/>
  <c r="AG417" i="4"/>
  <c r="AP417" i="4"/>
  <c r="AQ417" i="4"/>
  <c r="AW417" i="4" s="1"/>
  <c r="AY417" i="4" s="1"/>
  <c r="AB418" i="4"/>
  <c r="AG418" i="4"/>
  <c r="AP418" i="4"/>
  <c r="AQ418" i="4"/>
  <c r="AW418" i="4" s="1"/>
  <c r="AY418" i="4" s="1"/>
  <c r="AB419" i="4"/>
  <c r="AG419" i="4"/>
  <c r="AP419" i="4"/>
  <c r="AQ419" i="4"/>
  <c r="AW419" i="4" s="1"/>
  <c r="AY419" i="4" s="1"/>
  <c r="AB420" i="4"/>
  <c r="AG420" i="4"/>
  <c r="AP420" i="4"/>
  <c r="AQ420" i="4"/>
  <c r="AW420" i="4" s="1"/>
  <c r="AY420" i="4" s="1"/>
  <c r="AB421" i="4"/>
  <c r="AG421" i="4"/>
  <c r="AP421" i="4"/>
  <c r="AQ421" i="4"/>
  <c r="AW421" i="4" s="1"/>
  <c r="AY421" i="4" s="1"/>
  <c r="AB422" i="4"/>
  <c r="AG422" i="4"/>
  <c r="AP422" i="4"/>
  <c r="AQ422" i="4"/>
  <c r="AW422" i="4" s="1"/>
  <c r="AY422" i="4" s="1"/>
  <c r="AB423" i="4"/>
  <c r="AG423" i="4"/>
  <c r="AP423" i="4"/>
  <c r="AQ423" i="4"/>
  <c r="AW423" i="4" s="1"/>
  <c r="AY423" i="4" s="1"/>
  <c r="AB424" i="4"/>
  <c r="AG424" i="4"/>
  <c r="AP424" i="4"/>
  <c r="AQ424" i="4"/>
  <c r="AW424" i="4" s="1"/>
  <c r="AY424" i="4" s="1"/>
  <c r="R425" i="4"/>
  <c r="AB425" i="4"/>
  <c r="AG425" i="4"/>
  <c r="AP425" i="4"/>
  <c r="AQ425" i="4"/>
  <c r="AW425" i="4" s="1"/>
  <c r="AY425" i="4" s="1"/>
  <c r="AB426" i="4"/>
  <c r="AG426" i="4"/>
  <c r="AP426" i="4"/>
  <c r="AQ426" i="4"/>
  <c r="AW426" i="4" s="1"/>
  <c r="AY426" i="4" s="1"/>
  <c r="AB427" i="4"/>
  <c r="AG427" i="4"/>
  <c r="AP427" i="4"/>
  <c r="AQ427" i="4"/>
  <c r="AW427" i="4" s="1"/>
  <c r="AY427" i="4" s="1"/>
  <c r="AB428" i="4"/>
  <c r="AG428" i="4"/>
  <c r="AP428" i="4"/>
  <c r="AQ428" i="4"/>
  <c r="AW428" i="4" s="1"/>
  <c r="AY428" i="4" s="1"/>
  <c r="AB429" i="4"/>
  <c r="AG429" i="4"/>
  <c r="AP429" i="4"/>
  <c r="AQ429" i="4"/>
  <c r="AW429" i="4" s="1"/>
  <c r="AY429" i="4" s="1"/>
  <c r="AB430" i="4"/>
  <c r="AG430" i="4"/>
  <c r="AP430" i="4"/>
  <c r="AQ430" i="4"/>
  <c r="AW430" i="4" s="1"/>
  <c r="AY430" i="4" s="1"/>
  <c r="AB431" i="4"/>
  <c r="AG431" i="4"/>
  <c r="AP431" i="4"/>
  <c r="AQ431" i="4"/>
  <c r="AW431" i="4" s="1"/>
  <c r="AY431" i="4" s="1"/>
  <c r="AB432" i="4"/>
  <c r="AG432" i="4"/>
  <c r="AP432" i="4"/>
  <c r="AQ432" i="4"/>
  <c r="AW432" i="4" s="1"/>
  <c r="AY432" i="4" s="1"/>
  <c r="AB433" i="4"/>
  <c r="AG433" i="4"/>
  <c r="AP433" i="4"/>
  <c r="AQ433" i="4"/>
  <c r="AW433" i="4" s="1"/>
  <c r="AY433" i="4" s="1"/>
  <c r="AB434" i="4"/>
  <c r="AG434" i="4"/>
  <c r="AP434" i="4"/>
  <c r="AQ434" i="4"/>
  <c r="AW434" i="4" s="1"/>
  <c r="AY434" i="4" s="1"/>
  <c r="AB435" i="4"/>
  <c r="AG435" i="4"/>
  <c r="AP435" i="4"/>
  <c r="AQ435" i="4"/>
  <c r="AW435" i="4" s="1"/>
  <c r="AY435" i="4" s="1"/>
  <c r="AB436" i="4"/>
  <c r="AG436" i="4"/>
  <c r="AP436" i="4"/>
  <c r="AQ436" i="4"/>
  <c r="AW436" i="4" s="1"/>
  <c r="AY436" i="4" s="1"/>
  <c r="AB437" i="4"/>
  <c r="AG437" i="4"/>
  <c r="AP437" i="4"/>
  <c r="AQ437" i="4"/>
  <c r="AW437" i="4" s="1"/>
  <c r="AY437" i="4" s="1"/>
  <c r="AB438" i="4"/>
  <c r="AG438" i="4"/>
  <c r="AP438" i="4"/>
  <c r="AQ438" i="4"/>
  <c r="AW438" i="4" s="1"/>
  <c r="AY438" i="4" s="1"/>
  <c r="AB439" i="4"/>
  <c r="AG439" i="4"/>
  <c r="AP439" i="4"/>
  <c r="AQ439" i="4"/>
  <c r="AW439" i="4" s="1"/>
  <c r="AY439" i="4" s="1"/>
  <c r="AB440" i="4"/>
  <c r="AG440" i="4"/>
  <c r="AP440" i="4"/>
  <c r="AQ440" i="4"/>
  <c r="AW440" i="4" s="1"/>
  <c r="AY440" i="4" s="1"/>
  <c r="AB441" i="4"/>
  <c r="AG441" i="4"/>
  <c r="AP441" i="4"/>
  <c r="AQ441" i="4"/>
  <c r="AW441" i="4" s="1"/>
  <c r="AY441" i="4" s="1"/>
  <c r="AB442" i="4"/>
  <c r="AG442" i="4"/>
  <c r="AP442" i="4"/>
  <c r="AQ442" i="4"/>
  <c r="AW442" i="4" s="1"/>
  <c r="AY442" i="4" s="1"/>
  <c r="AB443" i="4"/>
  <c r="AG443" i="4"/>
  <c r="AP443" i="4"/>
  <c r="AQ443" i="4"/>
  <c r="AW443" i="4" s="1"/>
  <c r="AY443" i="4" s="1"/>
  <c r="AB444" i="4"/>
  <c r="AG444" i="4"/>
  <c r="AP444" i="4"/>
  <c r="AQ444" i="4"/>
  <c r="AW444" i="4" s="1"/>
  <c r="AY444" i="4" s="1"/>
  <c r="AB445" i="4"/>
  <c r="AG445" i="4"/>
  <c r="AP445" i="4"/>
  <c r="AQ445" i="4"/>
  <c r="AW445" i="4" s="1"/>
  <c r="AY445" i="4" s="1"/>
  <c r="AB446" i="4"/>
  <c r="AG446" i="4"/>
  <c r="AP446" i="4"/>
  <c r="AQ446" i="4"/>
  <c r="AW446" i="4" s="1"/>
  <c r="AY446" i="4" s="1"/>
  <c r="AB447" i="4"/>
  <c r="AG447" i="4"/>
  <c r="AP447" i="4"/>
  <c r="AQ447" i="4"/>
  <c r="AW447" i="4" s="1"/>
  <c r="AY447" i="4" s="1"/>
  <c r="AB448" i="4"/>
  <c r="AG448" i="4"/>
  <c r="AP448" i="4"/>
  <c r="AQ448" i="4"/>
  <c r="AW448" i="4" s="1"/>
  <c r="AY448" i="4" s="1"/>
  <c r="AB449" i="4"/>
  <c r="AG449" i="4"/>
  <c r="AP449" i="4"/>
  <c r="AQ449" i="4"/>
  <c r="AW449" i="4" s="1"/>
  <c r="AY449" i="4" s="1"/>
  <c r="AB450" i="4"/>
  <c r="AG450" i="4"/>
  <c r="AP450" i="4"/>
  <c r="AQ450" i="4"/>
  <c r="AW450" i="4" s="1"/>
  <c r="AY450" i="4" s="1"/>
  <c r="AB451" i="4"/>
  <c r="AG451" i="4"/>
  <c r="AP451" i="4"/>
  <c r="AQ451" i="4"/>
  <c r="AW451" i="4" s="1"/>
  <c r="AY451" i="4" s="1"/>
  <c r="AB452" i="4"/>
  <c r="AG452" i="4"/>
  <c r="AP452" i="4"/>
  <c r="AQ452" i="4"/>
  <c r="AW452" i="4" s="1"/>
  <c r="AY452" i="4" s="1"/>
  <c r="AB453" i="4"/>
  <c r="AG453" i="4"/>
  <c r="AP453" i="4"/>
  <c r="AQ453" i="4"/>
  <c r="AW453" i="4" s="1"/>
  <c r="AY453" i="4" s="1"/>
  <c r="AB454" i="4"/>
  <c r="AG454" i="4"/>
  <c r="AP454" i="4"/>
  <c r="AQ454" i="4"/>
  <c r="AW454" i="4" s="1"/>
  <c r="AY454" i="4" s="1"/>
  <c r="AB455" i="4"/>
  <c r="AG455" i="4"/>
  <c r="AP455" i="4"/>
  <c r="AQ455" i="4"/>
  <c r="AW455" i="4" s="1"/>
  <c r="AY455" i="4" s="1"/>
  <c r="AB456" i="4"/>
  <c r="AG456" i="4"/>
  <c r="AP456" i="4"/>
  <c r="AQ456" i="4"/>
  <c r="AW456" i="4" s="1"/>
  <c r="AY456" i="4" s="1"/>
  <c r="AB457" i="4"/>
  <c r="AG457" i="4"/>
  <c r="AP457" i="4"/>
  <c r="AQ457" i="4"/>
  <c r="AW457" i="4" s="1"/>
  <c r="AY457" i="4" s="1"/>
  <c r="AB458" i="4"/>
  <c r="AG458" i="4"/>
  <c r="AP458" i="4"/>
  <c r="AQ458" i="4"/>
  <c r="AW458" i="4" s="1"/>
  <c r="AY458" i="4" s="1"/>
  <c r="AB459" i="4"/>
  <c r="AG459" i="4"/>
  <c r="AP459" i="4"/>
  <c r="AQ459" i="4"/>
  <c r="AW459" i="4" s="1"/>
  <c r="AY459" i="4" s="1"/>
  <c r="AB460" i="4"/>
  <c r="AG460" i="4"/>
  <c r="AP460" i="4"/>
  <c r="AQ460" i="4"/>
  <c r="AW460" i="4" s="1"/>
  <c r="AY460" i="4" s="1"/>
  <c r="AB461" i="4"/>
  <c r="AG461" i="4"/>
  <c r="AP461" i="4"/>
  <c r="AQ461" i="4"/>
  <c r="AW461" i="4" s="1"/>
  <c r="AY461" i="4" s="1"/>
  <c r="AB462" i="4"/>
  <c r="AG462" i="4"/>
  <c r="AP462" i="4"/>
  <c r="AQ462" i="4"/>
  <c r="AW462" i="4" s="1"/>
  <c r="AY462" i="4" s="1"/>
  <c r="AB463" i="4"/>
  <c r="AG463" i="4"/>
  <c r="AP463" i="4"/>
  <c r="AQ463" i="4"/>
  <c r="AW463" i="4" s="1"/>
  <c r="AY463" i="4" s="1"/>
  <c r="AB464" i="4"/>
  <c r="AG464" i="4"/>
  <c r="AP464" i="4"/>
  <c r="AQ464" i="4"/>
  <c r="AW464" i="4" s="1"/>
  <c r="AY464" i="4" s="1"/>
  <c r="AB465" i="4"/>
  <c r="AG465" i="4"/>
  <c r="AP465" i="4"/>
  <c r="AQ465" i="4"/>
  <c r="AW465" i="4" s="1"/>
  <c r="AY465" i="4" s="1"/>
  <c r="T466" i="4"/>
  <c r="AB466" i="4"/>
  <c r="AG466" i="4"/>
  <c r="AP466" i="4"/>
  <c r="AQ466" i="4"/>
  <c r="AW466" i="4" s="1"/>
  <c r="AY466" i="4" s="1"/>
  <c r="T467" i="4"/>
  <c r="AB467" i="4"/>
  <c r="AG467" i="4"/>
  <c r="AP467" i="4"/>
  <c r="AQ467" i="4"/>
  <c r="AW467" i="4" s="1"/>
  <c r="AY467" i="4" s="1"/>
  <c r="T468" i="4"/>
  <c r="AB468" i="4"/>
  <c r="AG468" i="4"/>
  <c r="AP468" i="4"/>
  <c r="AQ468" i="4"/>
  <c r="AW468" i="4" s="1"/>
  <c r="AY468" i="4" s="1"/>
  <c r="T469" i="4"/>
  <c r="AB469" i="4"/>
  <c r="AG469" i="4"/>
  <c r="AP469" i="4"/>
  <c r="AQ469" i="4"/>
  <c r="AW469" i="4" s="1"/>
  <c r="AY469" i="4" s="1"/>
  <c r="T470" i="4"/>
  <c r="AB470" i="4"/>
  <c r="AG470" i="4"/>
  <c r="AP470" i="4"/>
  <c r="AQ470" i="4"/>
  <c r="AW470" i="4" s="1"/>
  <c r="AY470" i="4" s="1"/>
  <c r="T471" i="4"/>
  <c r="AB471" i="4"/>
  <c r="AG471" i="4"/>
  <c r="AP471" i="4"/>
  <c r="AQ471" i="4"/>
  <c r="AW471" i="4" s="1"/>
  <c r="AY471" i="4" s="1"/>
  <c r="T472" i="4"/>
  <c r="AB472" i="4"/>
  <c r="AG472" i="4"/>
  <c r="AP472" i="4"/>
  <c r="AQ472" i="4"/>
  <c r="AW472" i="4" s="1"/>
  <c r="AY472" i="4" s="1"/>
  <c r="T473" i="4"/>
  <c r="AB473" i="4"/>
  <c r="AG473" i="4"/>
  <c r="AP473" i="4"/>
  <c r="AQ473" i="4"/>
  <c r="AW473" i="4" s="1"/>
  <c r="AY473" i="4" s="1"/>
  <c r="T474" i="4"/>
  <c r="AB474" i="4"/>
  <c r="AG474" i="4"/>
  <c r="AP474" i="4"/>
  <c r="AQ474" i="4"/>
  <c r="AW474" i="4" s="1"/>
  <c r="AY474" i="4" s="1"/>
  <c r="T475" i="4"/>
  <c r="AB475" i="4"/>
  <c r="AG475" i="4"/>
  <c r="AP475" i="4"/>
  <c r="AQ475" i="4"/>
  <c r="AW475" i="4" s="1"/>
  <c r="AY475" i="4" s="1"/>
  <c r="T476" i="4"/>
  <c r="AB476" i="4"/>
  <c r="AG476" i="4"/>
  <c r="AP476" i="4"/>
  <c r="AQ476" i="4"/>
  <c r="AW476" i="4" s="1"/>
  <c r="AY476" i="4" s="1"/>
  <c r="T477" i="4"/>
  <c r="AB477" i="4"/>
  <c r="AG477" i="4"/>
  <c r="AP477" i="4"/>
  <c r="AQ477" i="4"/>
  <c r="AW477" i="4" s="1"/>
  <c r="AY477" i="4" s="1"/>
  <c r="AB478" i="4"/>
  <c r="AG478" i="4"/>
  <c r="AP478" i="4"/>
  <c r="AQ478" i="4"/>
  <c r="AW478" i="4" s="1"/>
  <c r="AY478" i="4" s="1"/>
  <c r="AB479" i="4"/>
  <c r="AG479" i="4"/>
  <c r="AP479" i="4"/>
  <c r="AQ479" i="4"/>
  <c r="AW479" i="4" s="1"/>
  <c r="AY479" i="4" s="1"/>
  <c r="AB480" i="4"/>
  <c r="AG480" i="4"/>
  <c r="AP480" i="4"/>
  <c r="AQ480" i="4"/>
  <c r="AW480" i="4" s="1"/>
  <c r="AY480" i="4" s="1"/>
  <c r="AB481" i="4"/>
  <c r="AG481" i="4"/>
  <c r="AP481" i="4"/>
  <c r="AQ481" i="4"/>
  <c r="AW481" i="4" s="1"/>
  <c r="AY481" i="4" s="1"/>
  <c r="L482" i="4"/>
  <c r="T482" i="4"/>
  <c r="AB482" i="4"/>
  <c r="AG482" i="4"/>
  <c r="AP482" i="4"/>
  <c r="AB483" i="4"/>
  <c r="AG483" i="4"/>
  <c r="AP483" i="4"/>
  <c r="AQ483" i="4"/>
  <c r="AW483" i="4" s="1"/>
  <c r="AY483" i="4" s="1"/>
  <c r="AB484" i="4"/>
  <c r="AG484" i="4"/>
  <c r="AP484" i="4"/>
  <c r="AQ484" i="4"/>
  <c r="AW484" i="4" s="1"/>
  <c r="AY484" i="4" s="1"/>
  <c r="AB485" i="4"/>
  <c r="AG485" i="4"/>
  <c r="AP485" i="4"/>
  <c r="AQ485" i="4"/>
  <c r="AW485" i="4" s="1"/>
  <c r="AY485" i="4" s="1"/>
  <c r="AB486" i="4"/>
  <c r="AG486" i="4"/>
  <c r="AP486" i="4"/>
  <c r="AQ486" i="4"/>
  <c r="AW486" i="4" s="1"/>
  <c r="AY486" i="4" s="1"/>
  <c r="AB487" i="4"/>
  <c r="AG487" i="4"/>
  <c r="AP487" i="4"/>
  <c r="AQ487" i="4"/>
  <c r="AW487" i="4" s="1"/>
  <c r="AY487" i="4" s="1"/>
  <c r="AB488" i="4"/>
  <c r="AG488" i="4"/>
  <c r="AP488" i="4"/>
  <c r="AQ488" i="4"/>
  <c r="AW488" i="4" s="1"/>
  <c r="AY488" i="4" s="1"/>
  <c r="AB489" i="4"/>
  <c r="AG489" i="4"/>
  <c r="AP489" i="4"/>
  <c r="AQ489" i="4"/>
  <c r="AW489" i="4" s="1"/>
  <c r="AY489" i="4" s="1"/>
  <c r="AB490" i="4"/>
  <c r="AG490" i="4"/>
  <c r="AP490" i="4"/>
  <c r="AQ490" i="4"/>
  <c r="AW490" i="4" s="1"/>
  <c r="AY490" i="4" s="1"/>
  <c r="AB491" i="4"/>
  <c r="AG491" i="4"/>
  <c r="AP491" i="4"/>
  <c r="AQ491" i="4"/>
  <c r="AW491" i="4" s="1"/>
  <c r="AY491" i="4" s="1"/>
  <c r="AB492" i="4"/>
  <c r="AG492" i="4"/>
  <c r="AP492" i="4"/>
  <c r="AQ492" i="4"/>
  <c r="AW492" i="4" s="1"/>
  <c r="AY492" i="4" s="1"/>
  <c r="AB493" i="4"/>
  <c r="AG493" i="4"/>
  <c r="AP493" i="4"/>
  <c r="AQ493" i="4"/>
  <c r="AW493" i="4" s="1"/>
  <c r="AY493" i="4" s="1"/>
  <c r="AB494" i="4"/>
  <c r="AG494" i="4"/>
  <c r="AP494" i="4"/>
  <c r="AQ494" i="4"/>
  <c r="AW494" i="4" s="1"/>
  <c r="AY494" i="4" s="1"/>
  <c r="AB495" i="4"/>
  <c r="AG495" i="4"/>
  <c r="AP495" i="4"/>
  <c r="AQ495" i="4"/>
  <c r="AW495" i="4" s="1"/>
  <c r="AY495" i="4" s="1"/>
  <c r="AB496" i="4"/>
  <c r="AG496" i="4"/>
  <c r="AP496" i="4"/>
  <c r="AQ496" i="4"/>
  <c r="AW496" i="4" s="1"/>
  <c r="AY496" i="4" s="1"/>
  <c r="AB497" i="4"/>
  <c r="AG497" i="4"/>
  <c r="AP497" i="4"/>
  <c r="AQ497" i="4"/>
  <c r="AW497" i="4" s="1"/>
  <c r="AY497" i="4" s="1"/>
  <c r="AB498" i="4"/>
  <c r="AG498" i="4"/>
  <c r="AP498" i="4"/>
  <c r="AQ498" i="4"/>
  <c r="AW498" i="4" s="1"/>
  <c r="AY498" i="4" s="1"/>
  <c r="AB499" i="4"/>
  <c r="AG499" i="4"/>
  <c r="AP499" i="4"/>
  <c r="AQ499" i="4"/>
  <c r="AW499" i="4" s="1"/>
  <c r="AY499" i="4" s="1"/>
  <c r="AB500" i="4"/>
  <c r="AG500" i="4"/>
  <c r="AP500" i="4"/>
  <c r="AQ500" i="4"/>
  <c r="AW500" i="4" s="1"/>
  <c r="AY500" i="4" s="1"/>
  <c r="T501" i="4"/>
  <c r="AB501" i="4"/>
  <c r="AG501" i="4"/>
  <c r="AP501" i="4"/>
  <c r="AQ501" i="4"/>
  <c r="AW501" i="4" s="1"/>
  <c r="AY501" i="4" s="1"/>
  <c r="T502" i="4"/>
  <c r="AB502" i="4"/>
  <c r="AG502" i="4"/>
  <c r="AP502" i="4"/>
  <c r="AQ502" i="4"/>
  <c r="AW502" i="4" s="1"/>
  <c r="AY502" i="4" s="1"/>
  <c r="AB503" i="4"/>
  <c r="AG503" i="4"/>
  <c r="AP503" i="4"/>
  <c r="AQ503" i="4"/>
  <c r="AW503" i="4" s="1"/>
  <c r="AY503" i="4" s="1"/>
  <c r="AB504" i="4"/>
  <c r="AG504" i="4"/>
  <c r="AP504" i="4"/>
  <c r="AQ504" i="4"/>
  <c r="AW504" i="4" s="1"/>
  <c r="AY504" i="4" s="1"/>
  <c r="T505" i="4"/>
  <c r="AB505" i="4"/>
  <c r="AG505" i="4"/>
  <c r="AP505" i="4"/>
  <c r="AQ505" i="4"/>
  <c r="AW505" i="4" s="1"/>
  <c r="AY505" i="4" s="1"/>
  <c r="T506" i="4"/>
  <c r="AB506" i="4"/>
  <c r="AG506" i="4"/>
  <c r="AP506" i="4"/>
  <c r="AQ506" i="4"/>
  <c r="AW506" i="4" s="1"/>
  <c r="AY506" i="4" s="1"/>
  <c r="T507" i="4"/>
  <c r="AB507" i="4"/>
  <c r="AG507" i="4"/>
  <c r="AP507" i="4"/>
  <c r="AQ507" i="4"/>
  <c r="AW507" i="4" s="1"/>
  <c r="AY507" i="4" s="1"/>
  <c r="AB508" i="4"/>
  <c r="AG508" i="4"/>
  <c r="AP508" i="4"/>
  <c r="AQ508" i="4"/>
  <c r="AW508" i="4" s="1"/>
  <c r="AY508" i="4" s="1"/>
  <c r="T509" i="4"/>
  <c r="AB509" i="4"/>
  <c r="AG509" i="4"/>
  <c r="AP509" i="4"/>
  <c r="AQ509" i="4"/>
  <c r="AW509" i="4" s="1"/>
  <c r="AY509" i="4" s="1"/>
  <c r="T510" i="4"/>
  <c r="AB510" i="4"/>
  <c r="AG510" i="4"/>
  <c r="AP510" i="4"/>
  <c r="AQ510" i="4"/>
  <c r="AW510" i="4" s="1"/>
  <c r="AY510" i="4" s="1"/>
  <c r="T511" i="4"/>
  <c r="AB511" i="4"/>
  <c r="AG511" i="4"/>
  <c r="AP511" i="4"/>
  <c r="AQ511" i="4"/>
  <c r="AW511" i="4" s="1"/>
  <c r="AY511" i="4" s="1"/>
  <c r="AB512" i="4"/>
  <c r="AG512" i="4"/>
  <c r="AP512" i="4"/>
  <c r="AQ512" i="4"/>
  <c r="AW512" i="4" s="1"/>
  <c r="AY512" i="4" s="1"/>
  <c r="AB513" i="4"/>
  <c r="AG513" i="4"/>
  <c r="AP513" i="4"/>
  <c r="AQ513" i="4"/>
  <c r="AW513" i="4" s="1"/>
  <c r="AY513" i="4" s="1"/>
  <c r="AX514" i="4"/>
  <c r="T129" i="4" l="1"/>
  <c r="T125" i="4"/>
  <c r="AQ125" i="4"/>
  <c r="AW125" i="4" s="1"/>
  <c r="AY125" i="4" s="1"/>
  <c r="T127" i="4"/>
  <c r="AQ127" i="4"/>
  <c r="AW127" i="4" s="1"/>
  <c r="AY127" i="4" s="1"/>
  <c r="L514" i="4"/>
  <c r="AW8" i="4"/>
  <c r="AY8" i="4" s="1"/>
  <c r="AZ10" i="5"/>
  <c r="AY9" i="5"/>
  <c r="AY744" i="5"/>
  <c r="AY558" i="5"/>
  <c r="AY569" i="5"/>
  <c r="AZ1264" i="5"/>
  <c r="AY459" i="5"/>
  <c r="AY1224" i="5"/>
  <c r="AZ314" i="5"/>
  <c r="AY1008" i="5"/>
  <c r="AZ135" i="5"/>
  <c r="AY1191" i="5"/>
  <c r="AZ1000" i="5"/>
  <c r="AZ730" i="5"/>
  <c r="AZ524" i="5"/>
  <c r="AY410" i="5"/>
  <c r="AZ287" i="5"/>
  <c r="AZ1177" i="5"/>
  <c r="AZ942" i="5"/>
  <c r="AZ667" i="5"/>
  <c r="AY406" i="5"/>
  <c r="AZ240" i="5"/>
  <c r="AZ1125" i="5"/>
  <c r="AZ639" i="5"/>
  <c r="AZ515" i="5"/>
  <c r="AZ387" i="5"/>
  <c r="AZ222" i="5"/>
  <c r="AZ876" i="5"/>
  <c r="AY638" i="5"/>
  <c r="AY499" i="5"/>
  <c r="AY355" i="5"/>
  <c r="AY156" i="5"/>
  <c r="AY1232" i="5"/>
  <c r="AZ1108" i="5"/>
  <c r="AY867" i="5"/>
  <c r="AY460" i="5"/>
  <c r="AZ350" i="5"/>
  <c r="AZ1260" i="5"/>
  <c r="AY1221" i="5"/>
  <c r="AZ1173" i="5"/>
  <c r="AZ1071" i="5"/>
  <c r="AY999" i="5"/>
  <c r="AZ935" i="5"/>
  <c r="AZ830" i="5"/>
  <c r="AZ706" i="5"/>
  <c r="AZ557" i="5"/>
  <c r="AZ438" i="5"/>
  <c r="AY348" i="5"/>
  <c r="AY286" i="5"/>
  <c r="AY208" i="5"/>
  <c r="AZ124" i="5"/>
  <c r="AZ1256" i="5"/>
  <c r="AZ1202" i="5"/>
  <c r="AZ1156" i="5"/>
  <c r="AY1059" i="5"/>
  <c r="AZ983" i="5"/>
  <c r="AY825" i="5"/>
  <c r="AZ694" i="5"/>
  <c r="AZ636" i="5"/>
  <c r="AZ548" i="5"/>
  <c r="AZ495" i="5"/>
  <c r="AY386" i="5"/>
  <c r="AZ329" i="5"/>
  <c r="AY277" i="5"/>
  <c r="AY203" i="5"/>
  <c r="AY107" i="5"/>
  <c r="AZ1201" i="5"/>
  <c r="AY1149" i="5"/>
  <c r="AY1043" i="5"/>
  <c r="AZ979" i="5"/>
  <c r="AZ908" i="5"/>
  <c r="AZ804" i="5"/>
  <c r="AY675" i="5"/>
  <c r="AZ614" i="5"/>
  <c r="AY540" i="5"/>
  <c r="AY494" i="5"/>
  <c r="AY431" i="5"/>
  <c r="AY378" i="5"/>
  <c r="AY269" i="5"/>
  <c r="AY201" i="5"/>
  <c r="AZ99" i="5"/>
  <c r="AY1235" i="5"/>
  <c r="AZ1192" i="5"/>
  <c r="AZ1026" i="5"/>
  <c r="AZ963" i="5"/>
  <c r="AZ895" i="5"/>
  <c r="AZ776" i="5"/>
  <c r="AZ674" i="5"/>
  <c r="AY577" i="5"/>
  <c r="AY463" i="5"/>
  <c r="AZ356" i="5"/>
  <c r="AY322" i="5"/>
  <c r="AZ250" i="5"/>
  <c r="AZ162" i="5"/>
  <c r="AZ87" i="5"/>
  <c r="AY1251" i="5"/>
  <c r="AY1215" i="5"/>
  <c r="AY1185" i="5"/>
  <c r="AZ1143" i="5"/>
  <c r="AZ1094" i="5"/>
  <c r="AY1058" i="5"/>
  <c r="AY996" i="5"/>
  <c r="AZ927" i="5"/>
  <c r="AY894" i="5"/>
  <c r="AY857" i="5"/>
  <c r="AZ819" i="5"/>
  <c r="AZ770" i="5"/>
  <c r="AZ723" i="5"/>
  <c r="AZ692" i="5"/>
  <c r="AZ660" i="5"/>
  <c r="AY630" i="5"/>
  <c r="AY605" i="5"/>
  <c r="AZ564" i="5"/>
  <c r="AZ539" i="5"/>
  <c r="AY509" i="5"/>
  <c r="AZ477" i="5"/>
  <c r="AZ455" i="5"/>
  <c r="AY428" i="5"/>
  <c r="AY402" i="5"/>
  <c r="AY377" i="5"/>
  <c r="AZ341" i="5"/>
  <c r="AY308" i="5"/>
  <c r="AY272" i="5"/>
  <c r="AZ232" i="5"/>
  <c r="AY147" i="5"/>
  <c r="AY117" i="5"/>
  <c r="AZ76" i="5"/>
  <c r="AZ1249" i="5"/>
  <c r="AZ1213" i="5"/>
  <c r="AY1184" i="5"/>
  <c r="AZ1082" i="5"/>
  <c r="AZ1050" i="5"/>
  <c r="AY1019" i="5"/>
  <c r="AY993" i="5"/>
  <c r="AZ949" i="5"/>
  <c r="AZ925" i="5"/>
  <c r="AY891" i="5"/>
  <c r="AY851" i="5"/>
  <c r="AZ753" i="5"/>
  <c r="AZ720" i="5"/>
  <c r="AZ685" i="5"/>
  <c r="AZ650" i="5"/>
  <c r="AY620" i="5"/>
  <c r="AY588" i="5"/>
  <c r="AY563" i="5"/>
  <c r="AZ530" i="5"/>
  <c r="AY506" i="5"/>
  <c r="AY476" i="5"/>
  <c r="AZ446" i="5"/>
  <c r="AY422" i="5"/>
  <c r="AZ401" i="5"/>
  <c r="AZ368" i="5"/>
  <c r="AZ305" i="5"/>
  <c r="AY64" i="5"/>
  <c r="AY1080" i="5"/>
  <c r="AZ1017" i="5"/>
  <c r="AZ916" i="5"/>
  <c r="AY888" i="5"/>
  <c r="AZ845" i="5"/>
  <c r="AZ807" i="5"/>
  <c r="AZ749" i="5"/>
  <c r="AY684" i="5"/>
  <c r="AY649" i="5"/>
  <c r="AY618" i="5"/>
  <c r="AY586" i="5"/>
  <c r="AZ500" i="5"/>
  <c r="AZ470" i="5"/>
  <c r="AZ444" i="5"/>
  <c r="AY420" i="5"/>
  <c r="AY396" i="5"/>
  <c r="AY299" i="5"/>
  <c r="AY263" i="5"/>
  <c r="AZ216" i="5"/>
  <c r="AY183" i="5"/>
  <c r="AY134" i="5"/>
  <c r="AZ103" i="5"/>
  <c r="AY60" i="5"/>
  <c r="AY254" i="5"/>
  <c r="AZ177" i="5"/>
  <c r="AY126" i="5"/>
  <c r="AZ57" i="5"/>
  <c r="AZ1115" i="5"/>
  <c r="AZ1040" i="5"/>
  <c r="AY971" i="5"/>
  <c r="AZ903" i="5"/>
  <c r="AZ871" i="5"/>
  <c r="AY828" i="5"/>
  <c r="AZ782" i="5"/>
  <c r="AZ733" i="5"/>
  <c r="AZ704" i="5"/>
  <c r="AY571" i="5"/>
  <c r="AY517" i="5"/>
  <c r="AZ43" i="5"/>
  <c r="AZ39" i="5"/>
  <c r="AZ392" i="5"/>
  <c r="AY171" i="5"/>
  <c r="AZ90" i="5"/>
  <c r="AZ666" i="5"/>
  <c r="AZ165" i="5"/>
  <c r="AZ144" i="5"/>
  <c r="AY33" i="5"/>
  <c r="AY1268" i="5"/>
  <c r="AZ1252" i="5"/>
  <c r="AY1226" i="5"/>
  <c r="AZ1206" i="5"/>
  <c r="AY1188" i="5"/>
  <c r="AZ1165" i="5"/>
  <c r="AZ1132" i="5"/>
  <c r="AZ1104" i="5"/>
  <c r="AZ1078" i="5"/>
  <c r="AZ1054" i="5"/>
  <c r="AZ1033" i="5"/>
  <c r="AZ1011" i="5"/>
  <c r="AY998" i="5"/>
  <c r="AZ976" i="5"/>
  <c r="AZ952" i="5"/>
  <c r="AY938" i="5"/>
  <c r="AZ920" i="5"/>
  <c r="AY899" i="5"/>
  <c r="AZ883" i="5"/>
  <c r="AY864" i="5"/>
  <c r="AZ843" i="5"/>
  <c r="AZ822" i="5"/>
  <c r="AZ796" i="5"/>
  <c r="AY765" i="5"/>
  <c r="AZ742" i="5"/>
  <c r="AZ721" i="5"/>
  <c r="AZ695" i="5"/>
  <c r="AZ683" i="5"/>
  <c r="AY643" i="5"/>
  <c r="AZ632" i="5"/>
  <c r="AY617" i="5"/>
  <c r="AY597" i="5"/>
  <c r="AY583" i="5"/>
  <c r="AZ566" i="5"/>
  <c r="AY552" i="5"/>
  <c r="AY534" i="5"/>
  <c r="AY518" i="5"/>
  <c r="AY505" i="5"/>
  <c r="AZ488" i="5"/>
  <c r="AY468" i="5"/>
  <c r="AY458" i="5"/>
  <c r="AY440" i="5"/>
  <c r="AY423" i="5"/>
  <c r="AY409" i="5"/>
  <c r="AY365" i="5"/>
  <c r="AY342" i="5"/>
  <c r="AZ323" i="5"/>
  <c r="AZ278" i="5"/>
  <c r="AZ258" i="5"/>
  <c r="AZ228" i="5"/>
  <c r="AZ210" i="5"/>
  <c r="AZ186" i="5"/>
  <c r="AY120" i="5"/>
  <c r="AY100" i="5"/>
  <c r="AY59" i="5"/>
  <c r="AZ28" i="5"/>
  <c r="AY1010" i="5"/>
  <c r="AY975" i="5"/>
  <c r="AY951" i="5"/>
  <c r="AY918" i="5"/>
  <c r="AY882" i="5"/>
  <c r="AZ861" i="5"/>
  <c r="AY837" i="5"/>
  <c r="AZ791" i="5"/>
  <c r="AY756" i="5"/>
  <c r="AZ741" i="5"/>
  <c r="AZ662" i="5"/>
  <c r="AZ642" i="5"/>
  <c r="AY596" i="5"/>
  <c r="AY578" i="5"/>
  <c r="AY551" i="5"/>
  <c r="AZ531" i="5"/>
  <c r="AZ467" i="5"/>
  <c r="AY456" i="5"/>
  <c r="AY81" i="5"/>
  <c r="AZ24" i="5"/>
  <c r="AZ593" i="5"/>
  <c r="AZ404" i="5"/>
  <c r="AZ395" i="5"/>
  <c r="AZ296" i="5"/>
  <c r="AZ220" i="5"/>
  <c r="AY49" i="5"/>
  <c r="AZ18" i="5"/>
  <c r="AZ1240" i="5"/>
  <c r="AZ1216" i="5"/>
  <c r="AZ1197" i="5"/>
  <c r="AZ1180" i="5"/>
  <c r="AZ1145" i="5"/>
  <c r="AY1122" i="5"/>
  <c r="AZ1089" i="5"/>
  <c r="AZ1061" i="5"/>
  <c r="AZ1044" i="5"/>
  <c r="AY1022" i="5"/>
  <c r="AY1004" i="5"/>
  <c r="AZ989" i="5"/>
  <c r="AZ970" i="5"/>
  <c r="AZ946" i="5"/>
  <c r="AZ929" i="5"/>
  <c r="AZ910" i="5"/>
  <c r="AY893" i="5"/>
  <c r="AY873" i="5"/>
  <c r="AZ856" i="5"/>
  <c r="AZ809" i="5"/>
  <c r="AZ779" i="5"/>
  <c r="AZ732" i="5"/>
  <c r="AZ707" i="5"/>
  <c r="AZ688" i="5"/>
  <c r="AZ672" i="5"/>
  <c r="AZ657" i="5"/>
  <c r="AZ609" i="5"/>
  <c r="AY575" i="5"/>
  <c r="AY560" i="5"/>
  <c r="AY542" i="5"/>
  <c r="AZ525" i="5"/>
  <c r="AZ498" i="5"/>
  <c r="AZ462" i="5"/>
  <c r="AY449" i="5"/>
  <c r="AY419" i="5"/>
  <c r="AY352" i="5"/>
  <c r="AY332" i="5"/>
  <c r="AY313" i="5"/>
  <c r="AY244" i="5"/>
  <c r="AY202" i="5"/>
  <c r="AY152" i="5"/>
  <c r="AZ108" i="5"/>
  <c r="AY98" i="5"/>
  <c r="AZ66" i="5"/>
  <c r="AY1176" i="5"/>
  <c r="AY1160" i="5"/>
  <c r="AY1151" i="5"/>
  <c r="AY1127" i="5"/>
  <c r="AY1118" i="5"/>
  <c r="AZ635" i="5"/>
  <c r="AY635" i="5"/>
  <c r="AY413" i="5"/>
  <c r="AZ413" i="5"/>
  <c r="AY351" i="5"/>
  <c r="AZ351" i="5"/>
  <c r="AY309" i="5"/>
  <c r="AZ309" i="5"/>
  <c r="AY291" i="5"/>
  <c r="AZ291" i="5"/>
  <c r="AY93" i="5"/>
  <c r="AZ93" i="5"/>
  <c r="AY12" i="5"/>
  <c r="AZ12" i="5"/>
  <c r="AY811" i="5"/>
  <c r="AZ811" i="5"/>
  <c r="AZ783" i="5"/>
  <c r="AY783" i="5"/>
  <c r="AY757" i="5"/>
  <c r="AZ757" i="5"/>
  <c r="AY726" i="5"/>
  <c r="AZ726" i="5"/>
  <c r="AY689" i="5"/>
  <c r="AZ689" i="5"/>
  <c r="AY663" i="5"/>
  <c r="AZ663" i="5"/>
  <c r="AZ570" i="5"/>
  <c r="AY570" i="5"/>
  <c r="AY473" i="5"/>
  <c r="AZ473" i="5"/>
  <c r="AZ388" i="5"/>
  <c r="AY388" i="5"/>
  <c r="AZ369" i="5"/>
  <c r="AY369" i="5"/>
  <c r="AZ236" i="5"/>
  <c r="AY236" i="5"/>
  <c r="AZ168" i="5"/>
  <c r="AY168" i="5"/>
  <c r="AY1263" i="5"/>
  <c r="AZ1253" i="5"/>
  <c r="AY1248" i="5"/>
  <c r="AZ1230" i="5"/>
  <c r="AZ1223" i="5"/>
  <c r="AZ1199" i="5"/>
  <c r="AZ1190" i="5"/>
  <c r="AZ1169" i="5"/>
  <c r="AY1155" i="5"/>
  <c r="AZ1148" i="5"/>
  <c r="AZ1141" i="5"/>
  <c r="AY1113" i="5"/>
  <c r="AZ1101" i="5"/>
  <c r="AZ1087" i="5"/>
  <c r="AZ1076" i="5"/>
  <c r="AZ1068" i="5"/>
  <c r="AZ1047" i="5"/>
  <c r="AZ1036" i="5"/>
  <c r="AZ1024" i="5"/>
  <c r="AZ1007" i="5"/>
  <c r="AZ968" i="5"/>
  <c r="AZ961" i="5"/>
  <c r="AZ939" i="5"/>
  <c r="AY933" i="5"/>
  <c r="AY924" i="5"/>
  <c r="AY914" i="5"/>
  <c r="AZ840" i="5"/>
  <c r="AZ641" i="5"/>
  <c r="AY641" i="5"/>
  <c r="AZ535" i="5"/>
  <c r="AY535" i="5"/>
  <c r="AY345" i="5"/>
  <c r="AZ345" i="5"/>
  <c r="AZ326" i="5"/>
  <c r="AY326" i="5"/>
  <c r="AY279" i="5"/>
  <c r="AZ279" i="5"/>
  <c r="AZ215" i="5"/>
  <c r="AY215" i="5"/>
  <c r="AZ190" i="5"/>
  <c r="AY190" i="5"/>
  <c r="AY123" i="5"/>
  <c r="AZ123" i="5"/>
  <c r="AY102" i="5"/>
  <c r="AZ102" i="5"/>
  <c r="AZ1244" i="5"/>
  <c r="AZ1228" i="5"/>
  <c r="AY1212" i="5"/>
  <c r="AY1179" i="5"/>
  <c r="AZ1168" i="5"/>
  <c r="AY1154" i="5"/>
  <c r="AZ1136" i="5"/>
  <c r="AZ1123" i="5"/>
  <c r="AZ1111" i="5"/>
  <c r="AZ1084" i="5"/>
  <c r="AZ1065" i="5"/>
  <c r="AZ1057" i="5"/>
  <c r="AZ1035" i="5"/>
  <c r="AZ1012" i="5"/>
  <c r="AY1005" i="5"/>
  <c r="AZ985" i="5"/>
  <c r="AZ974" i="5"/>
  <c r="AZ960" i="5"/>
  <c r="AY947" i="5"/>
  <c r="AZ932" i="5"/>
  <c r="AZ922" i="5"/>
  <c r="AZ913" i="5"/>
  <c r="AY900" i="5"/>
  <c r="AZ877" i="5"/>
  <c r="AZ866" i="5"/>
  <c r="AY738" i="5"/>
  <c r="AY701" i="5"/>
  <c r="AZ701" i="5"/>
  <c r="AZ698" i="5"/>
  <c r="AY669" i="5"/>
  <c r="AZ669" i="5"/>
  <c r="AZ668" i="5"/>
  <c r="AY623" i="5"/>
  <c r="AZ623" i="5"/>
  <c r="AZ621" i="5"/>
  <c r="AY503" i="5"/>
  <c r="AZ503" i="5"/>
  <c r="AY399" i="5"/>
  <c r="AZ399" i="5"/>
  <c r="AY359" i="5"/>
  <c r="AZ359" i="5"/>
  <c r="AY255" i="5"/>
  <c r="AZ255" i="5"/>
  <c r="AY225" i="5"/>
  <c r="AZ225" i="5"/>
  <c r="AZ136" i="5"/>
  <c r="AY136" i="5"/>
  <c r="AZ1227" i="5"/>
  <c r="AZ1152" i="5"/>
  <c r="AZ1097" i="5"/>
  <c r="AZ1073" i="5"/>
  <c r="AZ1064" i="5"/>
  <c r="AZ972" i="5"/>
  <c r="AZ965" i="5"/>
  <c r="AZ956" i="5"/>
  <c r="AY823" i="5"/>
  <c r="AZ823" i="5"/>
  <c r="AY797" i="5"/>
  <c r="AZ797" i="5"/>
  <c r="AZ771" i="5"/>
  <c r="AY771" i="5"/>
  <c r="AY652" i="5"/>
  <c r="AZ652" i="5"/>
  <c r="AZ481" i="5"/>
  <c r="AY481" i="5"/>
  <c r="AY464" i="5"/>
  <c r="AZ464" i="5"/>
  <c r="AY405" i="5"/>
  <c r="AZ405" i="5"/>
  <c r="AY383" i="5"/>
  <c r="AZ383" i="5"/>
  <c r="AY317" i="5"/>
  <c r="AZ317" i="5"/>
  <c r="AY273" i="5"/>
  <c r="AZ273" i="5"/>
  <c r="AZ178" i="5"/>
  <c r="AY178" i="5"/>
  <c r="AY55" i="5"/>
  <c r="AZ55" i="5"/>
  <c r="AY21" i="5"/>
  <c r="AZ21" i="5"/>
  <c r="AY1259" i="5"/>
  <c r="AZ1237" i="5"/>
  <c r="AY1220" i="5"/>
  <c r="AZ1204" i="5"/>
  <c r="AY1196" i="5"/>
  <c r="AY1187" i="5"/>
  <c r="AY1163" i="5"/>
  <c r="AZ1144" i="5"/>
  <c r="AZ1129" i="5"/>
  <c r="AY1106" i="5"/>
  <c r="AY1052" i="5"/>
  <c r="AZ1030" i="5"/>
  <c r="AZ1003" i="5"/>
  <c r="AY980" i="5"/>
  <c r="AY944" i="5"/>
  <c r="AZ936" i="5"/>
  <c r="AZ928" i="5"/>
  <c r="AY909" i="5"/>
  <c r="AZ897" i="5"/>
  <c r="AZ874" i="5"/>
  <c r="AZ862" i="5"/>
  <c r="AZ847" i="5"/>
  <c r="AZ834" i="5"/>
  <c r="AZ792" i="5"/>
  <c r="AZ766" i="5"/>
  <c r="AY746" i="5"/>
  <c r="AZ746" i="5"/>
  <c r="AY715" i="5"/>
  <c r="AZ715" i="5"/>
  <c r="AZ714" i="5"/>
  <c r="AY678" i="5"/>
  <c r="AZ678" i="5"/>
  <c r="AZ676" i="5"/>
  <c r="AZ607" i="5"/>
  <c r="AY607" i="5"/>
  <c r="AY606" i="5"/>
  <c r="AY561" i="5"/>
  <c r="AZ561" i="5"/>
  <c r="AY543" i="5"/>
  <c r="AZ543" i="5"/>
  <c r="AY528" i="5"/>
  <c r="AZ528" i="5"/>
  <c r="AZ510" i="5"/>
  <c r="AY510" i="5"/>
  <c r="AZ432" i="5"/>
  <c r="AY432" i="5"/>
  <c r="AZ245" i="5"/>
  <c r="AY245" i="5"/>
  <c r="AZ128" i="5"/>
  <c r="AY128" i="5"/>
  <c r="AY109" i="5"/>
  <c r="AZ109" i="5"/>
  <c r="AZ70" i="5"/>
  <c r="AY70" i="5"/>
  <c r="AY260" i="5"/>
  <c r="AY253" i="5"/>
  <c r="AY243" i="5"/>
  <c r="AY185" i="5"/>
  <c r="AY155" i="5"/>
  <c r="AY77" i="5"/>
  <c r="AZ15" i="5"/>
  <c r="AZ815" i="5"/>
  <c r="AZ802" i="5"/>
  <c r="AZ788" i="5"/>
  <c r="AZ775" i="5"/>
  <c r="AZ764" i="5"/>
  <c r="AY629" i="5"/>
  <c r="AY619" i="5"/>
  <c r="AZ611" i="5"/>
  <c r="AY601" i="5"/>
  <c r="AZ590" i="5"/>
  <c r="AZ582" i="5"/>
  <c r="AY572" i="5"/>
  <c r="AY547" i="5"/>
  <c r="AY523" i="5"/>
  <c r="AY514" i="5"/>
  <c r="AY487" i="5"/>
  <c r="AY474" i="5"/>
  <c r="AY442" i="5"/>
  <c r="AZ437" i="5"/>
  <c r="AZ426" i="5"/>
  <c r="AZ416" i="5"/>
  <c r="AZ384" i="5"/>
  <c r="AY374" i="5"/>
  <c r="AZ362" i="5"/>
  <c r="AZ347" i="5"/>
  <c r="AZ336" i="5"/>
  <c r="AZ327" i="5"/>
  <c r="AY319" i="5"/>
  <c r="AY312" i="5"/>
  <c r="AY304" i="5"/>
  <c r="AY295" i="5"/>
  <c r="AZ281" i="5"/>
  <c r="AZ275" i="5"/>
  <c r="AY268" i="5"/>
  <c r="AY206" i="5"/>
  <c r="AZ198" i="5"/>
  <c r="AZ181" i="5"/>
  <c r="AY161" i="5"/>
  <c r="AZ150" i="5"/>
  <c r="AZ141" i="5"/>
  <c r="AZ130" i="5"/>
  <c r="AZ112" i="5"/>
  <c r="AZ84" i="5"/>
  <c r="AZ72" i="5"/>
  <c r="AY63" i="5"/>
  <c r="AZ37" i="5"/>
  <c r="AZ814" i="5"/>
  <c r="AZ801" i="5"/>
  <c r="AZ785" i="5"/>
  <c r="AZ773" i="5"/>
  <c r="AZ759" i="5"/>
  <c r="AZ747" i="5"/>
  <c r="AZ739" i="5"/>
  <c r="AZ717" i="5"/>
  <c r="AY702" i="5"/>
  <c r="AY690" i="5"/>
  <c r="AZ680" i="5"/>
  <c r="AZ656" i="5"/>
  <c r="AY626" i="5"/>
  <c r="AY554" i="5"/>
  <c r="AY536" i="5"/>
  <c r="AY521" i="5"/>
  <c r="AY511" i="5"/>
  <c r="AZ482" i="5"/>
  <c r="AY450" i="5"/>
  <c r="AZ441" i="5"/>
  <c r="AZ434" i="5"/>
  <c r="AZ390" i="5"/>
  <c r="AZ372" i="5"/>
  <c r="AY334" i="5"/>
  <c r="AY301" i="5"/>
  <c r="AY265" i="5"/>
  <c r="AZ246" i="5"/>
  <c r="AY239" i="5"/>
  <c r="AZ196" i="5"/>
  <c r="AY170" i="5"/>
  <c r="AY157" i="5"/>
  <c r="AY62" i="5"/>
  <c r="AY34" i="5"/>
  <c r="AX28" i="6"/>
  <c r="AZ1245" i="5"/>
  <c r="AZ1241" i="5"/>
  <c r="AZ1217" i="5"/>
  <c r="AZ1208" i="5"/>
  <c r="AZ1194" i="5"/>
  <c r="AZ1170" i="5"/>
  <c r="AZ1166" i="5"/>
  <c r="AZ1161" i="5"/>
  <c r="AZ1137" i="5"/>
  <c r="AZ1133" i="5"/>
  <c r="AZ1124" i="5"/>
  <c r="AY1124" i="5"/>
  <c r="AY1006" i="5"/>
  <c r="AZ1006" i="5"/>
  <c r="AY931" i="5"/>
  <c r="AZ931" i="5"/>
  <c r="AY921" i="5"/>
  <c r="AZ921" i="5"/>
  <c r="AY912" i="5"/>
  <c r="AZ912" i="5"/>
  <c r="AY901" i="5"/>
  <c r="AZ901" i="5"/>
  <c r="AY806" i="5"/>
  <c r="AZ806" i="5"/>
  <c r="AY793" i="5"/>
  <c r="AZ793" i="5"/>
  <c r="AY780" i="5"/>
  <c r="AZ780" i="5"/>
  <c r="AY768" i="5"/>
  <c r="AZ768" i="5"/>
  <c r="AY734" i="5"/>
  <c r="AZ734" i="5"/>
  <c r="AY710" i="5"/>
  <c r="AZ710" i="5"/>
  <c r="AY696" i="5"/>
  <c r="AZ696" i="5"/>
  <c r="AY687" i="5"/>
  <c r="AZ687" i="5"/>
  <c r="AY661" i="5"/>
  <c r="AZ661" i="5"/>
  <c r="AY491" i="5"/>
  <c r="AZ491" i="5"/>
  <c r="AY297" i="5"/>
  <c r="AZ297" i="5"/>
  <c r="AY45" i="5"/>
  <c r="AZ45" i="5"/>
  <c r="AZ1255" i="5"/>
  <c r="AY1250" i="5"/>
  <c r="AZ1231" i="5"/>
  <c r="AZ1222" i="5"/>
  <c r="AY1203" i="5"/>
  <c r="AZ1198" i="5"/>
  <c r="AZ1174" i="5"/>
  <c r="AZ1147" i="5"/>
  <c r="AY1142" i="5"/>
  <c r="AY1116" i="5"/>
  <c r="AY1109" i="5"/>
  <c r="AY1102" i="5"/>
  <c r="AZ1102" i="5"/>
  <c r="AY1096" i="5"/>
  <c r="AZ1096" i="5"/>
  <c r="AY1095" i="5"/>
  <c r="AY1088" i="5"/>
  <c r="AY1075" i="5"/>
  <c r="AZ1075" i="5"/>
  <c r="AZ1066" i="5"/>
  <c r="AZ1060" i="5"/>
  <c r="AY1053" i="5"/>
  <c r="AY1046" i="5"/>
  <c r="AY1039" i="5"/>
  <c r="AZ1039" i="5"/>
  <c r="AZ1037" i="5"/>
  <c r="AY1029" i="5"/>
  <c r="AZ1029" i="5"/>
  <c r="AZ1028" i="5"/>
  <c r="AZ987" i="5"/>
  <c r="AY987" i="5"/>
  <c r="AZ986" i="5"/>
  <c r="AY978" i="5"/>
  <c r="AZ978" i="5"/>
  <c r="AY954" i="5"/>
  <c r="AZ954" i="5"/>
  <c r="AZ953" i="5"/>
  <c r="AY945" i="5"/>
  <c r="AZ945" i="5"/>
  <c r="AY879" i="5"/>
  <c r="AZ879" i="5"/>
  <c r="AZ878" i="5"/>
  <c r="AY870" i="5"/>
  <c r="AZ870" i="5"/>
  <c r="AZ869" i="5"/>
  <c r="AY860" i="5"/>
  <c r="AZ860" i="5"/>
  <c r="AZ858" i="5"/>
  <c r="AY849" i="5"/>
  <c r="AZ849" i="5"/>
  <c r="AZ848" i="5"/>
  <c r="AY838" i="5"/>
  <c r="AZ838" i="5"/>
  <c r="AY818" i="5"/>
  <c r="AZ818" i="5"/>
  <c r="AY803" i="5"/>
  <c r="AZ803" i="5"/>
  <c r="AY777" i="5"/>
  <c r="AZ777" i="5"/>
  <c r="AY743" i="5"/>
  <c r="AZ743" i="5"/>
  <c r="AY644" i="5"/>
  <c r="AZ644" i="5"/>
  <c r="AZ631" i="5"/>
  <c r="AY631" i="5"/>
  <c r="AZ516" i="5"/>
  <c r="AY516" i="5"/>
  <c r="AZ962" i="5"/>
  <c r="AY962" i="5"/>
  <c r="AY943" i="5"/>
  <c r="AZ943" i="5"/>
  <c r="AY752" i="5"/>
  <c r="AZ752" i="5"/>
  <c r="AY750" i="5"/>
  <c r="AZ750" i="5"/>
  <c r="AY705" i="5"/>
  <c r="AZ705" i="5"/>
  <c r="AY693" i="5"/>
  <c r="AZ693" i="5"/>
  <c r="AY443" i="5"/>
  <c r="AZ443" i="5"/>
  <c r="AY417" i="5"/>
  <c r="AZ417" i="5"/>
  <c r="AY407" i="5"/>
  <c r="AZ407" i="5"/>
  <c r="AY217" i="5"/>
  <c r="AZ217" i="5"/>
  <c r="AZ199" i="5"/>
  <c r="AY199" i="5"/>
  <c r="AZ182" i="5"/>
  <c r="AY182" i="5"/>
  <c r="AZ131" i="5"/>
  <c r="AY131" i="5"/>
  <c r="AY114" i="5"/>
  <c r="AZ114" i="5"/>
  <c r="AZ105" i="5"/>
  <c r="AY105" i="5"/>
  <c r="AZ1267" i="5"/>
  <c r="AZ1262" i="5"/>
  <c r="AZ1258" i="5"/>
  <c r="AY1239" i="5"/>
  <c r="AZ1234" i="5"/>
  <c r="AZ1210" i="5"/>
  <c r="AZ1183" i="5"/>
  <c r="AY1178" i="5"/>
  <c r="AZ1159" i="5"/>
  <c r="AZ1150" i="5"/>
  <c r="AZ1140" i="5"/>
  <c r="AY1131" i="5"/>
  <c r="AZ1126" i="5"/>
  <c r="AZ1120" i="5"/>
  <c r="AZ1114" i="5"/>
  <c r="AY1107" i="5"/>
  <c r="AY1100" i="5"/>
  <c r="AZ1093" i="5"/>
  <c r="AY1086" i="5"/>
  <c r="AY1079" i="5"/>
  <c r="AY1072" i="5"/>
  <c r="AZ1072" i="5"/>
  <c r="AY1051" i="5"/>
  <c r="AZ1051" i="5"/>
  <c r="AY1018" i="5"/>
  <c r="AZ1018" i="5"/>
  <c r="AY1001" i="5"/>
  <c r="AZ1001" i="5"/>
  <c r="AZ926" i="5"/>
  <c r="AY926" i="5"/>
  <c r="AY917" i="5"/>
  <c r="AZ917" i="5"/>
  <c r="AZ906" i="5"/>
  <c r="AY906" i="5"/>
  <c r="AZ905" i="5"/>
  <c r="AY896" i="5"/>
  <c r="AZ896" i="5"/>
  <c r="AY824" i="5"/>
  <c r="AZ824" i="5"/>
  <c r="AY812" i="5"/>
  <c r="AZ812" i="5"/>
  <c r="AY800" i="5"/>
  <c r="AZ800" i="5"/>
  <c r="AZ798" i="5"/>
  <c r="AY786" i="5"/>
  <c r="AZ786" i="5"/>
  <c r="AY774" i="5"/>
  <c r="AZ774" i="5"/>
  <c r="AY760" i="5"/>
  <c r="AZ760" i="5"/>
  <c r="AY728" i="5"/>
  <c r="AZ728" i="5"/>
  <c r="AY719" i="5"/>
  <c r="AZ719" i="5"/>
  <c r="AY599" i="5"/>
  <c r="AZ599" i="5"/>
  <c r="AY545" i="5"/>
  <c r="AZ545" i="5"/>
  <c r="AZ504" i="5"/>
  <c r="AY504" i="5"/>
  <c r="AZ497" i="5"/>
  <c r="AY497" i="5"/>
  <c r="AY293" i="5"/>
  <c r="AZ293" i="5"/>
  <c r="AZ266" i="5"/>
  <c r="AY266" i="5"/>
  <c r="AZ249" i="5"/>
  <c r="AY249" i="5"/>
  <c r="AY994" i="5"/>
  <c r="AZ994" i="5"/>
  <c r="AZ1266" i="5"/>
  <c r="AY1257" i="5"/>
  <c r="AZ1242" i="5"/>
  <c r="AZ1238" i="5"/>
  <c r="AZ1233" i="5"/>
  <c r="AZ1209" i="5"/>
  <c r="AZ1205" i="5"/>
  <c r="AZ1181" i="5"/>
  <c r="AZ1172" i="5"/>
  <c r="AZ1158" i="5"/>
  <c r="AZ1134" i="5"/>
  <c r="AZ1130" i="5"/>
  <c r="AZ1119" i="5"/>
  <c r="AZ1098" i="5"/>
  <c r="AZ1091" i="5"/>
  <c r="AZ1034" i="5"/>
  <c r="AY1034" i="5"/>
  <c r="AY1025" i="5"/>
  <c r="AZ1025" i="5"/>
  <c r="AY992" i="5"/>
  <c r="AZ992" i="5"/>
  <c r="AZ990" i="5"/>
  <c r="AY982" i="5"/>
  <c r="AZ982" i="5"/>
  <c r="AZ981" i="5"/>
  <c r="AY967" i="5"/>
  <c r="AZ967" i="5"/>
  <c r="AY958" i="5"/>
  <c r="AZ958" i="5"/>
  <c r="AZ957" i="5"/>
  <c r="AY950" i="5"/>
  <c r="AZ950" i="5"/>
  <c r="AY934" i="5"/>
  <c r="AZ934" i="5"/>
  <c r="AY887" i="5"/>
  <c r="AZ887" i="5"/>
  <c r="AZ884" i="5"/>
  <c r="AZ875" i="5"/>
  <c r="AY875" i="5"/>
  <c r="AY865" i="5"/>
  <c r="AZ865" i="5"/>
  <c r="AY853" i="5"/>
  <c r="AZ853" i="5"/>
  <c r="AZ852" i="5"/>
  <c r="AY844" i="5"/>
  <c r="AZ844" i="5"/>
  <c r="AY831" i="5"/>
  <c r="AZ831" i="5"/>
  <c r="AZ810" i="5"/>
  <c r="AY810" i="5"/>
  <c r="AY784" i="5"/>
  <c r="AZ784" i="5"/>
  <c r="AY758" i="5"/>
  <c r="AZ758" i="5"/>
  <c r="AY716" i="5"/>
  <c r="AZ716" i="5"/>
  <c r="AY624" i="5"/>
  <c r="AZ624" i="5"/>
  <c r="AY608" i="5"/>
  <c r="AZ608" i="5"/>
  <c r="AY579" i="5"/>
  <c r="AZ579" i="5"/>
  <c r="AY237" i="5"/>
  <c r="AZ237" i="5"/>
  <c r="AZ191" i="5"/>
  <c r="AY191" i="5"/>
  <c r="AZ137" i="5"/>
  <c r="AY137" i="5"/>
  <c r="AY129" i="5"/>
  <c r="AZ129" i="5"/>
  <c r="AY111" i="5"/>
  <c r="AZ111" i="5"/>
  <c r="AY890" i="5"/>
  <c r="AZ890" i="5"/>
  <c r="AY836" i="5"/>
  <c r="AZ836" i="5"/>
  <c r="AZ427" i="5"/>
  <c r="AY427" i="5"/>
  <c r="AZ1246" i="5"/>
  <c r="AZ1219" i="5"/>
  <c r="AY1214" i="5"/>
  <c r="AZ1195" i="5"/>
  <c r="AZ1186" i="5"/>
  <c r="AY1167" i="5"/>
  <c r="AZ1162" i="5"/>
  <c r="AZ1138" i="5"/>
  <c r="AY1112" i="5"/>
  <c r="AY1105" i="5"/>
  <c r="AZ1105" i="5"/>
  <c r="AZ1090" i="5"/>
  <c r="AY1083" i="5"/>
  <c r="AZ1077" i="5"/>
  <c r="AY1077" i="5"/>
  <c r="AZ1070" i="5"/>
  <c r="AY1070" i="5"/>
  <c r="AZ1069" i="5"/>
  <c r="AY1062" i="5"/>
  <c r="AY1055" i="5"/>
  <c r="AY1048" i="5"/>
  <c r="AZ1048" i="5"/>
  <c r="AY1042" i="5"/>
  <c r="AZ1042" i="5"/>
  <c r="AY1041" i="5"/>
  <c r="AY1032" i="5"/>
  <c r="AZ1023" i="5"/>
  <c r="AY1023" i="5"/>
  <c r="AY1015" i="5"/>
  <c r="AZ1015" i="5"/>
  <c r="AZ1014" i="5"/>
  <c r="AZ863" i="5"/>
  <c r="AY863" i="5"/>
  <c r="AY841" i="5"/>
  <c r="AZ841" i="5"/>
  <c r="AY829" i="5"/>
  <c r="AZ829" i="5"/>
  <c r="AY725" i="5"/>
  <c r="AZ725" i="5"/>
  <c r="AZ640" i="5"/>
  <c r="AY640" i="5"/>
  <c r="AY380" i="5"/>
  <c r="AZ380" i="5"/>
  <c r="AY344" i="5"/>
  <c r="AZ344" i="5"/>
  <c r="AZ324" i="5"/>
  <c r="AY324" i="5"/>
  <c r="AY315" i="5"/>
  <c r="AZ315" i="5"/>
  <c r="AZ288" i="5"/>
  <c r="AY288" i="5"/>
  <c r="AY737" i="5"/>
  <c r="AZ737" i="5"/>
  <c r="AY658" i="5"/>
  <c r="AZ658" i="5"/>
  <c r="AY647" i="5"/>
  <c r="AZ647" i="5"/>
  <c r="AZ589" i="5"/>
  <c r="AY589" i="5"/>
  <c r="AY581" i="5"/>
  <c r="AZ581" i="5"/>
  <c r="AZ546" i="5"/>
  <c r="AY546" i="5"/>
  <c r="AY461" i="5"/>
  <c r="AZ461" i="5"/>
  <c r="AZ445" i="5"/>
  <c r="AY445" i="5"/>
  <c r="AZ330" i="5"/>
  <c r="AY330" i="5"/>
  <c r="AZ298" i="5"/>
  <c r="AY298" i="5"/>
  <c r="AZ280" i="5"/>
  <c r="AY280" i="5"/>
  <c r="AY264" i="5"/>
  <c r="AZ264" i="5"/>
  <c r="AZ238" i="5"/>
  <c r="AY238" i="5"/>
  <c r="AY204" i="5"/>
  <c r="AZ204" i="5"/>
  <c r="AY94" i="5"/>
  <c r="AZ94" i="5"/>
  <c r="AY73" i="5"/>
  <c r="AZ73" i="5"/>
  <c r="AZ40" i="5"/>
  <c r="AY40" i="5"/>
  <c r="AY27" i="5"/>
  <c r="AZ27" i="5"/>
  <c r="AY748" i="5"/>
  <c r="AZ748" i="5"/>
  <c r="AY722" i="5"/>
  <c r="AZ722" i="5"/>
  <c r="AY703" i="5"/>
  <c r="AZ703" i="5"/>
  <c r="AY665" i="5"/>
  <c r="AZ665" i="5"/>
  <c r="AY587" i="5"/>
  <c r="AZ587" i="5"/>
  <c r="AY519" i="5"/>
  <c r="AZ519" i="5"/>
  <c r="AZ485" i="5"/>
  <c r="AY485" i="5"/>
  <c r="AY452" i="5"/>
  <c r="AZ452" i="5"/>
  <c r="AY435" i="5"/>
  <c r="AZ435" i="5"/>
  <c r="AZ391" i="5"/>
  <c r="AY391" i="5"/>
  <c r="AY363" i="5"/>
  <c r="AZ363" i="5"/>
  <c r="AY353" i="5"/>
  <c r="AZ353" i="5"/>
  <c r="AZ337" i="5"/>
  <c r="AY337" i="5"/>
  <c r="AZ320" i="5"/>
  <c r="AY320" i="5"/>
  <c r="AZ270" i="5"/>
  <c r="AY270" i="5"/>
  <c r="AY261" i="5"/>
  <c r="AZ261" i="5"/>
  <c r="AZ224" i="5"/>
  <c r="AY224" i="5"/>
  <c r="AY211" i="5"/>
  <c r="AZ211" i="5"/>
  <c r="AZ188" i="5"/>
  <c r="AY188" i="5"/>
  <c r="AZ101" i="5"/>
  <c r="AY101" i="5"/>
  <c r="AY91" i="5"/>
  <c r="AZ91" i="5"/>
  <c r="AZ22" i="5"/>
  <c r="AY22" i="5"/>
  <c r="AZ1021" i="5"/>
  <c r="AY1016" i="5"/>
  <c r="AZ997" i="5"/>
  <c r="AZ988" i="5"/>
  <c r="AY969" i="5"/>
  <c r="AZ964" i="5"/>
  <c r="AZ940" i="5"/>
  <c r="AZ907" i="5"/>
  <c r="AY902" i="5"/>
  <c r="AZ892" i="5"/>
  <c r="AZ880" i="5"/>
  <c r="AZ854" i="5"/>
  <c r="AY839" i="5"/>
  <c r="AZ833" i="5"/>
  <c r="AZ827" i="5"/>
  <c r="AZ820" i="5"/>
  <c r="AZ813" i="5"/>
  <c r="AZ795" i="5"/>
  <c r="AZ787" i="5"/>
  <c r="AZ769" i="5"/>
  <c r="AZ761" i="5"/>
  <c r="AZ755" i="5"/>
  <c r="AY731" i="5"/>
  <c r="AZ731" i="5"/>
  <c r="AY712" i="5"/>
  <c r="AZ712" i="5"/>
  <c r="AZ711" i="5"/>
  <c r="AY679" i="5"/>
  <c r="AZ679" i="5"/>
  <c r="AY671" i="5"/>
  <c r="AZ671" i="5"/>
  <c r="AY653" i="5"/>
  <c r="AZ653" i="5"/>
  <c r="AZ612" i="5"/>
  <c r="AY612" i="5"/>
  <c r="AY603" i="5"/>
  <c r="AZ603" i="5"/>
  <c r="AZ602" i="5"/>
  <c r="AZ584" i="5"/>
  <c r="AY584" i="5"/>
  <c r="AY567" i="5"/>
  <c r="AZ567" i="5"/>
  <c r="AZ527" i="5"/>
  <c r="AY527" i="5"/>
  <c r="AY501" i="5"/>
  <c r="AZ501" i="5"/>
  <c r="AY389" i="5"/>
  <c r="AZ389" i="5"/>
  <c r="AZ373" i="5"/>
  <c r="AY373" i="5"/>
  <c r="AY335" i="5"/>
  <c r="AZ335" i="5"/>
  <c r="AY318" i="5"/>
  <c r="AZ318" i="5"/>
  <c r="AY311" i="5"/>
  <c r="AZ311" i="5"/>
  <c r="AZ302" i="5"/>
  <c r="AY302" i="5"/>
  <c r="AZ242" i="5"/>
  <c r="AY242" i="5"/>
  <c r="AZ119" i="5"/>
  <c r="AY119" i="5"/>
  <c r="AZ80" i="5"/>
  <c r="AY80" i="5"/>
  <c r="AZ78" i="5"/>
  <c r="AZ52" i="5"/>
  <c r="AY52" i="5"/>
  <c r="AZ51" i="5"/>
  <c r="AZ729" i="5"/>
  <c r="AY729" i="5"/>
  <c r="AY699" i="5"/>
  <c r="AZ699" i="5"/>
  <c r="AY677" i="5"/>
  <c r="AZ677" i="5"/>
  <c r="AY651" i="5"/>
  <c r="AZ651" i="5"/>
  <c r="AZ625" i="5"/>
  <c r="AY625" i="5"/>
  <c r="AY591" i="5"/>
  <c r="AZ591" i="5"/>
  <c r="AY549" i="5"/>
  <c r="AZ549" i="5"/>
  <c r="AZ541" i="5"/>
  <c r="AY541" i="5"/>
  <c r="AY533" i="5"/>
  <c r="AZ533" i="5"/>
  <c r="AY492" i="5"/>
  <c r="AZ492" i="5"/>
  <c r="AY479" i="5"/>
  <c r="AZ479" i="5"/>
  <c r="AY471" i="5"/>
  <c r="AZ471" i="5"/>
  <c r="AY398" i="5"/>
  <c r="AZ398" i="5"/>
  <c r="AY381" i="5"/>
  <c r="AZ381" i="5"/>
  <c r="AZ294" i="5"/>
  <c r="AY294" i="5"/>
  <c r="AY282" i="5"/>
  <c r="AZ282" i="5"/>
  <c r="AZ276" i="5"/>
  <c r="AY276" i="5"/>
  <c r="AZ209" i="5"/>
  <c r="AY209" i="5"/>
  <c r="AZ163" i="5"/>
  <c r="AY163" i="5"/>
  <c r="AY153" i="5"/>
  <c r="AZ153" i="5"/>
  <c r="AZ613" i="5"/>
  <c r="AY613" i="5"/>
  <c r="AY555" i="5"/>
  <c r="AZ555" i="5"/>
  <c r="AZ466" i="5"/>
  <c r="AY466" i="5"/>
  <c r="AZ439" i="5"/>
  <c r="AY439" i="5"/>
  <c r="AZ412" i="5"/>
  <c r="AY412" i="5"/>
  <c r="AZ385" i="5"/>
  <c r="AY385" i="5"/>
  <c r="AZ358" i="5"/>
  <c r="AY358" i="5"/>
  <c r="AY231" i="5"/>
  <c r="AZ231" i="5"/>
  <c r="AY189" i="5"/>
  <c r="AZ189" i="5"/>
  <c r="AY145" i="5"/>
  <c r="AZ145" i="5"/>
  <c r="AZ125" i="5"/>
  <c r="AY125" i="5"/>
  <c r="AY85" i="5"/>
  <c r="AZ85" i="5"/>
  <c r="AY58" i="5"/>
  <c r="AZ58" i="5"/>
  <c r="AH1269" i="5"/>
  <c r="AY42" i="5"/>
  <c r="AZ42" i="5"/>
  <c r="AY16" i="5"/>
  <c r="AZ16" i="5"/>
  <c r="AZ627" i="5"/>
  <c r="AY622" i="5"/>
  <c r="AZ600" i="5"/>
  <c r="AZ595" i="5"/>
  <c r="AY595" i="5"/>
  <c r="AY559" i="5"/>
  <c r="AY553" i="5"/>
  <c r="AZ512" i="5"/>
  <c r="AZ480" i="5"/>
  <c r="AZ475" i="5"/>
  <c r="AY475" i="5"/>
  <c r="AZ453" i="5"/>
  <c r="AZ448" i="5"/>
  <c r="AY448" i="5"/>
  <c r="AZ425" i="5"/>
  <c r="AZ421" i="5"/>
  <c r="AY421" i="5"/>
  <c r="AZ394" i="5"/>
  <c r="AY394" i="5"/>
  <c r="AZ371" i="5"/>
  <c r="AZ367" i="5"/>
  <c r="AY367" i="5"/>
  <c r="AZ366" i="5"/>
  <c r="AZ340" i="5"/>
  <c r="AY340" i="5"/>
  <c r="AZ338" i="5"/>
  <c r="AZ333" i="5"/>
  <c r="AY306" i="5"/>
  <c r="AZ300" i="5"/>
  <c r="AY284" i="5"/>
  <c r="AZ257" i="5"/>
  <c r="AY257" i="5"/>
  <c r="AZ256" i="5"/>
  <c r="AZ252" i="5"/>
  <c r="AY235" i="5"/>
  <c r="AZ235" i="5"/>
  <c r="AZ234" i="5"/>
  <c r="AY227" i="5"/>
  <c r="AY213" i="5"/>
  <c r="AZ207" i="5"/>
  <c r="AY195" i="5"/>
  <c r="AZ195" i="5"/>
  <c r="AZ192" i="5"/>
  <c r="AY174" i="5"/>
  <c r="AZ166" i="5"/>
  <c r="AZ149" i="5"/>
  <c r="AY149" i="5"/>
  <c r="AZ148" i="5"/>
  <c r="AZ127" i="5"/>
  <c r="AY82" i="5"/>
  <c r="AY69" i="5"/>
  <c r="AY48" i="5"/>
  <c r="AZ48" i="5"/>
  <c r="AZ46" i="5"/>
  <c r="AY30" i="5"/>
  <c r="AZ30" i="5"/>
  <c r="AY424" i="5"/>
  <c r="AY414" i="5"/>
  <c r="AZ408" i="5"/>
  <c r="AY370" i="5"/>
  <c r="AY360" i="5"/>
  <c r="AZ354" i="5"/>
  <c r="AZ316" i="5"/>
  <c r="AY316" i="5"/>
  <c r="AY290" i="5"/>
  <c r="AY283" i="5"/>
  <c r="AZ262" i="5"/>
  <c r="AY262" i="5"/>
  <c r="AY219" i="5"/>
  <c r="AZ219" i="5"/>
  <c r="AY180" i="5"/>
  <c r="AY173" i="5"/>
  <c r="AZ154" i="5"/>
  <c r="AY154" i="5"/>
  <c r="AY132" i="5"/>
  <c r="AZ116" i="5"/>
  <c r="AY116" i="5"/>
  <c r="AY96" i="5"/>
  <c r="AZ96" i="5"/>
  <c r="AY95" i="5"/>
  <c r="AY88" i="5"/>
  <c r="AY75" i="5"/>
  <c r="AZ75" i="5"/>
  <c r="AZ67" i="5"/>
  <c r="AZ19" i="5"/>
  <c r="AZ604" i="5"/>
  <c r="AY604" i="5"/>
  <c r="AZ576" i="5"/>
  <c r="AY576" i="5"/>
  <c r="AZ457" i="5"/>
  <c r="AY457" i="5"/>
  <c r="AZ430" i="5"/>
  <c r="AY430" i="5"/>
  <c r="AZ403" i="5"/>
  <c r="AY403" i="5"/>
  <c r="AZ376" i="5"/>
  <c r="AY376" i="5"/>
  <c r="AZ349" i="5"/>
  <c r="AY349" i="5"/>
  <c r="AY184" i="5"/>
  <c r="AZ184" i="5"/>
  <c r="AY159" i="5"/>
  <c r="AZ159" i="5"/>
  <c r="AY138" i="5"/>
  <c r="AZ138" i="5"/>
  <c r="AY121" i="5"/>
  <c r="AZ121" i="5"/>
  <c r="AY54" i="5"/>
  <c r="AZ54" i="5"/>
  <c r="AY36" i="5"/>
  <c r="AZ36" i="5"/>
  <c r="AY331" i="5"/>
  <c r="AY772" i="5"/>
  <c r="AZ772" i="5"/>
  <c r="AZ628" i="5"/>
  <c r="AY628" i="5"/>
  <c r="AZ592" i="5"/>
  <c r="AY592" i="5"/>
  <c r="AZ478" i="5"/>
  <c r="AY478" i="5"/>
  <c r="AZ520" i="5"/>
  <c r="AY520" i="5"/>
  <c r="AZ179" i="5"/>
  <c r="AY179" i="5"/>
  <c r="AY808" i="5"/>
  <c r="AZ808" i="5"/>
  <c r="AY781" i="5"/>
  <c r="AZ781" i="5"/>
  <c r="AY727" i="5"/>
  <c r="AZ727" i="5"/>
  <c r="AZ496" i="5"/>
  <c r="AY496" i="5"/>
  <c r="AZ418" i="5"/>
  <c r="AY418" i="5"/>
  <c r="AY826" i="5"/>
  <c r="AZ826" i="5"/>
  <c r="AY745" i="5"/>
  <c r="AZ745" i="5"/>
  <c r="AY691" i="5"/>
  <c r="AZ691" i="5"/>
  <c r="AY664" i="5"/>
  <c r="AZ664" i="5"/>
  <c r="AZ502" i="5"/>
  <c r="AY502" i="5"/>
  <c r="AY247" i="5"/>
  <c r="AZ247" i="5"/>
  <c r="AZ637" i="5"/>
  <c r="AY637" i="5"/>
  <c r="AZ568" i="5"/>
  <c r="AY568" i="5"/>
  <c r="AZ167" i="5"/>
  <c r="AY167" i="5"/>
  <c r="AY835" i="5"/>
  <c r="AZ835" i="5"/>
  <c r="AY673" i="5"/>
  <c r="AZ673" i="5"/>
  <c r="AZ562" i="5"/>
  <c r="AY562" i="5"/>
  <c r="AZ472" i="5"/>
  <c r="AY472" i="5"/>
  <c r="AZ454" i="5"/>
  <c r="AY454" i="5"/>
  <c r="AZ436" i="5"/>
  <c r="AY436" i="5"/>
  <c r="AZ346" i="5"/>
  <c r="AY346" i="5"/>
  <c r="AZ274" i="5"/>
  <c r="AY274" i="5"/>
  <c r="AZ556" i="5"/>
  <c r="AY556" i="5"/>
  <c r="AZ529" i="5"/>
  <c r="AY529" i="5"/>
  <c r="AZ1265" i="5"/>
  <c r="AZ1254" i="5"/>
  <c r="AZ1247" i="5"/>
  <c r="AZ1236" i="5"/>
  <c r="AZ1229" i="5"/>
  <c r="AZ1218" i="5"/>
  <c r="AZ1211" i="5"/>
  <c r="AZ1200" i="5"/>
  <c r="AZ1193" i="5"/>
  <c r="AZ1182" i="5"/>
  <c r="AZ1175" i="5"/>
  <c r="AZ1164" i="5"/>
  <c r="AZ1157" i="5"/>
  <c r="AZ1146" i="5"/>
  <c r="AZ1139" i="5"/>
  <c r="AZ1128" i="5"/>
  <c r="AZ1121" i="5"/>
  <c r="AZ1110" i="5"/>
  <c r="AZ1103" i="5"/>
  <c r="AZ1092" i="5"/>
  <c r="AZ1085" i="5"/>
  <c r="AZ1074" i="5"/>
  <c r="AZ1067" i="5"/>
  <c r="AZ1056" i="5"/>
  <c r="AZ1049" i="5"/>
  <c r="AZ1038" i="5"/>
  <c r="AZ1031" i="5"/>
  <c r="AZ1020" i="5"/>
  <c r="AZ1013" i="5"/>
  <c r="AZ1002" i="5"/>
  <c r="AZ995" i="5"/>
  <c r="AZ984" i="5"/>
  <c r="AZ977" i="5"/>
  <c r="AZ966" i="5"/>
  <c r="AZ959" i="5"/>
  <c r="AZ948" i="5"/>
  <c r="AZ941" i="5"/>
  <c r="AZ930" i="5"/>
  <c r="AZ923" i="5"/>
  <c r="AY886" i="5"/>
  <c r="AZ886" i="5"/>
  <c r="AZ885" i="5"/>
  <c r="AZ881" i="5"/>
  <c r="AZ855" i="5"/>
  <c r="AZ842" i="5"/>
  <c r="AY817" i="5"/>
  <c r="AZ817" i="5"/>
  <c r="AZ816" i="5"/>
  <c r="AY790" i="5"/>
  <c r="AZ790" i="5"/>
  <c r="AZ789" i="5"/>
  <c r="AY763" i="5"/>
  <c r="AZ763" i="5"/>
  <c r="AZ762" i="5"/>
  <c r="AY736" i="5"/>
  <c r="AZ736" i="5"/>
  <c r="AZ735" i="5"/>
  <c r="AY709" i="5"/>
  <c r="AZ709" i="5"/>
  <c r="AZ708" i="5"/>
  <c r="AY682" i="5"/>
  <c r="AZ682" i="5"/>
  <c r="AZ681" i="5"/>
  <c r="AY655" i="5"/>
  <c r="AZ655" i="5"/>
  <c r="AZ654" i="5"/>
  <c r="AZ594" i="5"/>
  <c r="AY594" i="5"/>
  <c r="AZ580" i="5"/>
  <c r="AY580" i="5"/>
  <c r="AZ565" i="5"/>
  <c r="AY565" i="5"/>
  <c r="AY537" i="5"/>
  <c r="AZ537" i="5"/>
  <c r="AY513" i="5"/>
  <c r="AZ513" i="5"/>
  <c r="AZ490" i="5"/>
  <c r="AY490" i="5"/>
  <c r="AZ489" i="5"/>
  <c r="AY465" i="5"/>
  <c r="AZ465" i="5"/>
  <c r="AY447" i="5"/>
  <c r="AZ447" i="5"/>
  <c r="AZ146" i="5"/>
  <c r="AY146" i="5"/>
  <c r="AY139" i="5"/>
  <c r="AZ139" i="5"/>
  <c r="AZ122" i="5"/>
  <c r="AY122" i="5"/>
  <c r="AZ92" i="5"/>
  <c r="AY92" i="5"/>
  <c r="AZ31" i="5"/>
  <c r="AY31" i="5"/>
  <c r="AY850" i="5"/>
  <c r="AZ850" i="5"/>
  <c r="AY799" i="5"/>
  <c r="AZ799" i="5"/>
  <c r="AY718" i="5"/>
  <c r="AZ718" i="5"/>
  <c r="AZ610" i="5"/>
  <c r="AY610" i="5"/>
  <c r="AY573" i="5"/>
  <c r="AZ573" i="5"/>
  <c r="AZ526" i="5"/>
  <c r="AY526" i="5"/>
  <c r="AZ233" i="5"/>
  <c r="AY233" i="5"/>
  <c r="AZ212" i="5"/>
  <c r="AY212" i="5"/>
  <c r="AY754" i="5"/>
  <c r="AZ754" i="5"/>
  <c r="AY700" i="5"/>
  <c r="AZ700" i="5"/>
  <c r="AY645" i="5"/>
  <c r="AZ645" i="5"/>
  <c r="AZ400" i="5"/>
  <c r="AY400" i="5"/>
  <c r="AZ382" i="5"/>
  <c r="AY382" i="5"/>
  <c r="AZ364" i="5"/>
  <c r="AY364" i="5"/>
  <c r="AZ328" i="5"/>
  <c r="AY328" i="5"/>
  <c r="AZ310" i="5"/>
  <c r="AY310" i="5"/>
  <c r="AZ292" i="5"/>
  <c r="AY292" i="5"/>
  <c r="AZ251" i="5"/>
  <c r="AY251" i="5"/>
  <c r="AZ172" i="5"/>
  <c r="AY172" i="5"/>
  <c r="AY142" i="5"/>
  <c r="AZ142" i="5"/>
  <c r="AZ113" i="5"/>
  <c r="AY113" i="5"/>
  <c r="AZ56" i="5"/>
  <c r="AY56" i="5"/>
  <c r="AZ13" i="5"/>
  <c r="AY13" i="5"/>
  <c r="AY904" i="5"/>
  <c r="AZ904" i="5"/>
  <c r="AY585" i="5"/>
  <c r="AZ585" i="5"/>
  <c r="AZ486" i="5"/>
  <c r="AY486" i="5"/>
  <c r="AZ197" i="5"/>
  <c r="AY197" i="5"/>
  <c r="AZ25" i="5"/>
  <c r="AY25" i="5"/>
  <c r="AR1269" i="5"/>
  <c r="AT1269" i="5" s="1"/>
  <c r="AZ1261" i="5"/>
  <c r="AZ1243" i="5"/>
  <c r="AZ1225" i="5"/>
  <c r="AZ1207" i="5"/>
  <c r="AZ1189" i="5"/>
  <c r="AZ1171" i="5"/>
  <c r="AZ1153" i="5"/>
  <c r="AZ1135" i="5"/>
  <c r="AZ1117" i="5"/>
  <c r="AZ1099" i="5"/>
  <c r="AZ1081" i="5"/>
  <c r="AZ1063" i="5"/>
  <c r="AZ1045" i="5"/>
  <c r="AZ1027" i="5"/>
  <c r="AZ1009" i="5"/>
  <c r="AZ991" i="5"/>
  <c r="AZ973" i="5"/>
  <c r="AZ955" i="5"/>
  <c r="AZ937" i="5"/>
  <c r="AZ919" i="5"/>
  <c r="AZ915" i="5"/>
  <c r="AY911" i="5"/>
  <c r="AZ898" i="5"/>
  <c r="AZ889" i="5"/>
  <c r="AZ872" i="5"/>
  <c r="AY868" i="5"/>
  <c r="AZ868" i="5"/>
  <c r="AZ859" i="5"/>
  <c r="AY846" i="5"/>
  <c r="AZ832" i="5"/>
  <c r="AZ821" i="5"/>
  <c r="AZ805" i="5"/>
  <c r="AZ794" i="5"/>
  <c r="AZ778" i="5"/>
  <c r="AZ767" i="5"/>
  <c r="AZ751" i="5"/>
  <c r="AZ740" i="5"/>
  <c r="AZ724" i="5"/>
  <c r="AZ713" i="5"/>
  <c r="AZ697" i="5"/>
  <c r="AZ686" i="5"/>
  <c r="AZ670" i="5"/>
  <c r="AZ659" i="5"/>
  <c r="AY648" i="5"/>
  <c r="AZ634" i="5"/>
  <c r="AY634" i="5"/>
  <c r="AZ633" i="5"/>
  <c r="AY615" i="5"/>
  <c r="AZ598" i="5"/>
  <c r="AY598" i="5"/>
  <c r="AY550" i="5"/>
  <c r="AY532" i="5"/>
  <c r="AZ522" i="5"/>
  <c r="AY522" i="5"/>
  <c r="AY507" i="5"/>
  <c r="AY493" i="5"/>
  <c r="AY483" i="5"/>
  <c r="AZ483" i="5"/>
  <c r="AZ230" i="5"/>
  <c r="AY230" i="5"/>
  <c r="AZ229" i="5"/>
  <c r="AZ200" i="5"/>
  <c r="AY200" i="5"/>
  <c r="AY175" i="5"/>
  <c r="AZ175" i="5"/>
  <c r="AY133" i="5"/>
  <c r="AZ133" i="5"/>
  <c r="AY106" i="5"/>
  <c r="AZ106" i="5"/>
  <c r="AZ646" i="5"/>
  <c r="AY646" i="5"/>
  <c r="AZ616" i="5"/>
  <c r="AY616" i="5"/>
  <c r="AZ538" i="5"/>
  <c r="AY538" i="5"/>
  <c r="AZ508" i="5"/>
  <c r="AY508" i="5"/>
  <c r="AY241" i="5"/>
  <c r="AZ241" i="5"/>
  <c r="AY214" i="5"/>
  <c r="AZ214" i="5"/>
  <c r="AZ158" i="5"/>
  <c r="AY158" i="5"/>
  <c r="AZ118" i="5"/>
  <c r="AY118" i="5"/>
  <c r="AZ20" i="5"/>
  <c r="AY20" i="5"/>
  <c r="AY429" i="5"/>
  <c r="AZ429" i="5"/>
  <c r="AY411" i="5"/>
  <c r="AZ411" i="5"/>
  <c r="AY393" i="5"/>
  <c r="AZ393" i="5"/>
  <c r="AY375" i="5"/>
  <c r="AZ375" i="5"/>
  <c r="AY357" i="5"/>
  <c r="AZ357" i="5"/>
  <c r="AY339" i="5"/>
  <c r="AZ339" i="5"/>
  <c r="AY321" i="5"/>
  <c r="AZ321" i="5"/>
  <c r="AY303" i="5"/>
  <c r="AZ303" i="5"/>
  <c r="AY285" i="5"/>
  <c r="AZ285" i="5"/>
  <c r="AY267" i="5"/>
  <c r="AZ267" i="5"/>
  <c r="AZ221" i="5"/>
  <c r="AY221" i="5"/>
  <c r="AY193" i="5"/>
  <c r="AZ193" i="5"/>
  <c r="AZ176" i="5"/>
  <c r="AY176" i="5"/>
  <c r="AZ143" i="5"/>
  <c r="AY143" i="5"/>
  <c r="AZ74" i="5"/>
  <c r="AY74" i="5"/>
  <c r="AZ47" i="5"/>
  <c r="AY47" i="5"/>
  <c r="AZ35" i="5"/>
  <c r="AY35" i="5"/>
  <c r="AZ29" i="5"/>
  <c r="AY29" i="5"/>
  <c r="AZ574" i="5"/>
  <c r="AY574" i="5"/>
  <c r="AZ544" i="5"/>
  <c r="AY544" i="5"/>
  <c r="AZ226" i="5"/>
  <c r="AY226" i="5"/>
  <c r="AY187" i="5"/>
  <c r="AZ187" i="5"/>
  <c r="AY160" i="5"/>
  <c r="AZ160" i="5"/>
  <c r="AZ104" i="5"/>
  <c r="AY104" i="5"/>
  <c r="AY484" i="5"/>
  <c r="AY223" i="5"/>
  <c r="AZ223" i="5"/>
  <c r="AY169" i="5"/>
  <c r="AZ169" i="5"/>
  <c r="AY115" i="5"/>
  <c r="AZ115" i="5"/>
  <c r="AZ86" i="5"/>
  <c r="AY86" i="5"/>
  <c r="AZ68" i="5"/>
  <c r="AY68" i="5"/>
  <c r="AZ44" i="5"/>
  <c r="AY44" i="5"/>
  <c r="AZ17" i="5"/>
  <c r="AY17" i="5"/>
  <c r="AY469" i="5"/>
  <c r="AY451" i="5"/>
  <c r="AY433" i="5"/>
  <c r="AY415" i="5"/>
  <c r="AY397" i="5"/>
  <c r="AY379" i="5"/>
  <c r="AY361" i="5"/>
  <c r="AY343" i="5"/>
  <c r="AY325" i="5"/>
  <c r="AY307" i="5"/>
  <c r="AY289" i="5"/>
  <c r="AY271" i="5"/>
  <c r="AZ248" i="5"/>
  <c r="AY248" i="5"/>
  <c r="AY218" i="5"/>
  <c r="AZ194" i="5"/>
  <c r="AY194" i="5"/>
  <c r="AY164" i="5"/>
  <c r="AZ140" i="5"/>
  <c r="AY140" i="5"/>
  <c r="AY110" i="5"/>
  <c r="AY89" i="5"/>
  <c r="AY71" i="5"/>
  <c r="AY53" i="5"/>
  <c r="AZ38" i="5"/>
  <c r="AY38" i="5"/>
  <c r="AZ11" i="5"/>
  <c r="AY11" i="5"/>
  <c r="AY259" i="5"/>
  <c r="AZ259" i="5"/>
  <c r="AY205" i="5"/>
  <c r="AZ205" i="5"/>
  <c r="AY151" i="5"/>
  <c r="AZ151" i="5"/>
  <c r="AY97" i="5"/>
  <c r="AZ97" i="5"/>
  <c r="AY79" i="5"/>
  <c r="AZ79" i="5"/>
  <c r="AY61" i="5"/>
  <c r="AZ61" i="5"/>
  <c r="AZ26" i="5"/>
  <c r="AY26" i="5"/>
  <c r="AY83" i="5"/>
  <c r="AY65" i="5"/>
  <c r="AZ50" i="5"/>
  <c r="AY50" i="5"/>
  <c r="AZ41" i="5"/>
  <c r="AY41" i="5"/>
  <c r="AZ32" i="5"/>
  <c r="AY32" i="5"/>
  <c r="AZ23" i="5"/>
  <c r="AY23" i="5"/>
  <c r="AZ14" i="5"/>
  <c r="AY14" i="5"/>
  <c r="AY8" i="5"/>
  <c r="T124" i="4"/>
  <c r="AQ124" i="4"/>
  <c r="AW124" i="4" s="1"/>
  <c r="AY124" i="4" s="1"/>
  <c r="AG514" i="4"/>
  <c r="AQ482" i="4"/>
  <c r="AW482" i="4" s="1"/>
  <c r="AY482" i="4" s="1"/>
  <c r="AQ126" i="4"/>
  <c r="K5" i="3"/>
  <c r="AB8" i="3"/>
  <c r="AG8" i="3"/>
  <c r="AP8" i="3"/>
  <c r="AQ8" i="3"/>
  <c r="AY8" i="3" s="1"/>
  <c r="AX8" i="3"/>
  <c r="AB9" i="3"/>
  <c r="AG9" i="3"/>
  <c r="AP9" i="3"/>
  <c r="AQ9" i="3"/>
  <c r="AB10" i="3"/>
  <c r="AG10" i="3"/>
  <c r="AP10" i="3"/>
  <c r="AQ10" i="3"/>
  <c r="AX10" i="3" s="1"/>
  <c r="AB11" i="3"/>
  <c r="AG11" i="3"/>
  <c r="AP11" i="3"/>
  <c r="AQ11" i="3"/>
  <c r="AX11" i="3"/>
  <c r="AB12" i="3"/>
  <c r="AG12" i="3"/>
  <c r="AP12" i="3"/>
  <c r="AQ12" i="3"/>
  <c r="AX12" i="3"/>
  <c r="AB13" i="3"/>
  <c r="AG13" i="3"/>
  <c r="AP13" i="3"/>
  <c r="AX13" i="3"/>
  <c r="AB14" i="3"/>
  <c r="AG14" i="3"/>
  <c r="AP14" i="3"/>
  <c r="AQ14" i="3"/>
  <c r="AX14" i="3" s="1"/>
  <c r="AB15" i="3"/>
  <c r="AG15" i="3"/>
  <c r="AP15" i="3"/>
  <c r="AQ15" i="3"/>
  <c r="AX15" i="3" s="1"/>
  <c r="E16" i="3"/>
  <c r="L16" i="3"/>
  <c r="AC16" i="3"/>
  <c r="AD16" i="3"/>
  <c r="AE16" i="3"/>
  <c r="AH16" i="3"/>
  <c r="AI16" i="3"/>
  <c r="AL16" i="3"/>
  <c r="AU16" i="3"/>
  <c r="AW16" i="3"/>
  <c r="AQ16" i="3" l="1"/>
  <c r="AS16" i="3" s="1"/>
  <c r="AG16" i="3"/>
  <c r="AQ514" i="4"/>
  <c r="AY1269" i="5"/>
  <c r="AW126" i="4"/>
  <c r="AX16" i="3"/>
  <c r="E52" i="1"/>
  <c r="AY126" i="4" l="1"/>
  <c r="AW514" i="4"/>
  <c r="AQ51" i="1"/>
  <c r="AB51" i="1"/>
  <c r="AX51" i="1" l="1"/>
  <c r="AY51" i="1"/>
  <c r="AQ49" i="1" l="1"/>
  <c r="AX49" i="1" s="1"/>
  <c r="AQ50" i="1"/>
  <c r="AX50" i="1" s="1"/>
  <c r="AP49" i="1"/>
  <c r="AP50" i="1"/>
  <c r="AG49" i="1"/>
  <c r="AG50" i="1"/>
  <c r="AB49" i="1"/>
  <c r="AB50" i="1"/>
  <c r="AY49" i="1" l="1"/>
  <c r="AY50" i="1"/>
  <c r="AQ39" i="1" l="1"/>
  <c r="AQ40" i="1"/>
  <c r="AQ41" i="1"/>
  <c r="AQ42" i="1"/>
  <c r="AQ43" i="1"/>
  <c r="AQ44" i="1"/>
  <c r="AQ45" i="1"/>
  <c r="AQ46" i="1"/>
  <c r="AQ47" i="1"/>
  <c r="AQ48" i="1"/>
  <c r="AP39" i="1"/>
  <c r="AP40" i="1"/>
  <c r="AP41" i="1"/>
  <c r="AP42" i="1"/>
  <c r="AP43" i="1"/>
  <c r="AP44" i="1"/>
  <c r="AP45" i="1"/>
  <c r="AP46" i="1"/>
  <c r="AP47" i="1"/>
  <c r="AP48" i="1"/>
  <c r="AG39" i="1"/>
  <c r="AG40" i="1"/>
  <c r="AG41" i="1"/>
  <c r="AG42" i="1"/>
  <c r="AG43" i="1"/>
  <c r="AG44" i="1"/>
  <c r="AG45" i="1"/>
  <c r="AG46" i="1"/>
  <c r="AG47" i="1"/>
  <c r="AG48" i="1"/>
  <c r="AB39" i="1"/>
  <c r="AB40" i="1"/>
  <c r="AB41" i="1"/>
  <c r="AB42" i="1"/>
  <c r="AB43" i="1"/>
  <c r="AB44" i="1"/>
  <c r="AB45" i="1"/>
  <c r="AB46" i="1"/>
  <c r="AB47" i="1"/>
  <c r="AB48" i="1"/>
  <c r="AX45" i="1" l="1"/>
  <c r="AY45" i="1"/>
  <c r="AX39" i="1"/>
  <c r="AY39" i="1"/>
  <c r="AX44" i="1"/>
  <c r="AY44" i="1"/>
  <c r="AY43" i="1"/>
  <c r="AX43" i="1"/>
  <c r="AY48" i="1"/>
  <c r="AX48" i="1"/>
  <c r="AY42" i="1"/>
  <c r="AX42" i="1"/>
  <c r="AY47" i="1"/>
  <c r="AX47" i="1"/>
  <c r="AY41" i="1"/>
  <c r="AX41" i="1"/>
  <c r="AY46" i="1"/>
  <c r="AX46" i="1"/>
  <c r="AX40" i="1"/>
  <c r="AY40" i="1"/>
  <c r="AQ35" i="1"/>
  <c r="AY35" i="1" s="1"/>
  <c r="AQ36" i="1"/>
  <c r="AY36" i="1" s="1"/>
  <c r="AQ37" i="1"/>
  <c r="AX37" i="1" s="1"/>
  <c r="AP36" i="1"/>
  <c r="AP37" i="1"/>
  <c r="AG36" i="1"/>
  <c r="AG37" i="1"/>
  <c r="AB37" i="1"/>
  <c r="AB38" i="1"/>
  <c r="AB35" i="1"/>
  <c r="AB36" i="1"/>
  <c r="AX36" i="1" l="1"/>
  <c r="AY37" i="1"/>
  <c r="AP8" i="1" l="1"/>
  <c r="AQ8" i="1"/>
  <c r="AG8" i="1"/>
  <c r="AB8" i="1"/>
  <c r="AB10" i="1"/>
  <c r="AX8" i="1" l="1"/>
  <c r="AY8" i="1"/>
  <c r="AU52" i="1"/>
  <c r="AW52" i="1"/>
  <c r="AB9" i="1"/>
  <c r="K5" i="1" l="1"/>
  <c r="AQ9" i="1"/>
  <c r="AX9" i="1" s="1"/>
  <c r="AY9" i="1" l="1"/>
  <c r="AG9" i="1" l="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8" i="1"/>
  <c r="AB11" i="1"/>
  <c r="AB12" i="1"/>
  <c r="AB13" i="1"/>
  <c r="AB14" i="1"/>
  <c r="AB15" i="1"/>
  <c r="AB16" i="1"/>
  <c r="AB17" i="1"/>
  <c r="AB18" i="1"/>
  <c r="AB19" i="1"/>
  <c r="AB20" i="1"/>
  <c r="AB21" i="1"/>
  <c r="AB22" i="1"/>
  <c r="AB23" i="1"/>
  <c r="AB24" i="1"/>
  <c r="AB25" i="1"/>
  <c r="AB26" i="1"/>
  <c r="AB27" i="1"/>
  <c r="AB28" i="1"/>
  <c r="AB29" i="1"/>
  <c r="AB30" i="1"/>
  <c r="AB31" i="1"/>
  <c r="AB32" i="1"/>
  <c r="AB33" i="1"/>
  <c r="AB34" i="1"/>
  <c r="AQ10" i="1" l="1"/>
  <c r="AY10" i="1" s="1"/>
  <c r="AQ11" i="1"/>
  <c r="AY11" i="1" s="1"/>
  <c r="AQ12" i="1"/>
  <c r="AY12" i="1" s="1"/>
  <c r="AQ13" i="1"/>
  <c r="AQ14" i="1"/>
  <c r="AY14" i="1" s="1"/>
  <c r="AQ15" i="1"/>
  <c r="AY15" i="1" s="1"/>
  <c r="AQ16" i="1"/>
  <c r="AQ17" i="1"/>
  <c r="AQ18" i="1"/>
  <c r="AQ19" i="1"/>
  <c r="AY19" i="1" s="1"/>
  <c r="AQ20" i="1"/>
  <c r="AY20" i="1" s="1"/>
  <c r="AQ21" i="1"/>
  <c r="AY21" i="1" s="1"/>
  <c r="AQ22" i="1"/>
  <c r="AY22" i="1" s="1"/>
  <c r="AQ23" i="1"/>
  <c r="AY23" i="1" s="1"/>
  <c r="AQ24" i="1"/>
  <c r="AY24" i="1" s="1"/>
  <c r="AQ25" i="1"/>
  <c r="AY25" i="1" s="1"/>
  <c r="AQ26" i="1"/>
  <c r="AY26" i="1" s="1"/>
  <c r="AQ27" i="1"/>
  <c r="AY27" i="1" s="1"/>
  <c r="AQ28" i="1"/>
  <c r="AY28" i="1" s="1"/>
  <c r="AQ29" i="1"/>
  <c r="AY29" i="1" s="1"/>
  <c r="AQ30" i="1"/>
  <c r="AY30" i="1" s="1"/>
  <c r="AQ31" i="1"/>
  <c r="AY31" i="1" s="1"/>
  <c r="AQ32" i="1"/>
  <c r="AY32" i="1" s="1"/>
  <c r="AQ33" i="1"/>
  <c r="AY33" i="1" s="1"/>
  <c r="AQ34" i="1"/>
  <c r="AY34" i="1" s="1"/>
  <c r="AQ38" i="1"/>
  <c r="AY38" i="1" s="1"/>
  <c r="AL52" i="1"/>
  <c r="AH52" i="1"/>
  <c r="AI52" i="1"/>
  <c r="AC52" i="1"/>
  <c r="AD52" i="1"/>
  <c r="AE52" i="1"/>
  <c r="L52" i="1"/>
  <c r="AY13" i="1" l="1"/>
  <c r="AX13" i="1"/>
  <c r="AX17" i="1"/>
  <c r="AY17" i="1"/>
  <c r="AX18" i="1"/>
  <c r="AY18" i="1"/>
  <c r="AX16" i="1"/>
  <c r="AY16" i="1"/>
  <c r="AQ52" i="1"/>
  <c r="AS52" i="1" s="1"/>
  <c r="AX30" i="1"/>
  <c r="AX10" i="1"/>
  <c r="AX31" i="1"/>
  <c r="AX25" i="1"/>
  <c r="AX19" i="1"/>
  <c r="AX38" i="1"/>
  <c r="AX24" i="1"/>
  <c r="AX12" i="1"/>
  <c r="AX35" i="1"/>
  <c r="AX29" i="1"/>
  <c r="AX23" i="1"/>
  <c r="AX11" i="1"/>
  <c r="AX34" i="1"/>
  <c r="AX28" i="1"/>
  <c r="AX22" i="1"/>
  <c r="AX33" i="1"/>
  <c r="AX27" i="1"/>
  <c r="AX21" i="1"/>
  <c r="AX15" i="1"/>
  <c r="AX32" i="1"/>
  <c r="AX26" i="1"/>
  <c r="AX20" i="1"/>
  <c r="AX14" i="1"/>
  <c r="AG52" i="1"/>
  <c r="AX5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Unimagdalena</author>
  </authors>
  <commentList>
    <comment ref="E1232" authorId="0" shapeId="0" xr:uid="{4C5C2624-8D11-4A88-98D4-EF1A6633D1E9}">
      <text>
        <r>
          <rPr>
            <b/>
            <sz val="9"/>
            <color indexed="81"/>
            <rFont val="Tahoma"/>
            <family val="2"/>
          </rPr>
          <t>Unimagdalena:</t>
        </r>
        <r>
          <rPr>
            <sz val="9"/>
            <color indexed="81"/>
            <rFont val="Tahoma"/>
            <family val="2"/>
          </rPr>
          <t xml:space="preserve">
Falta RUT</t>
        </r>
      </text>
    </comment>
  </commentList>
</comments>
</file>

<file path=xl/sharedStrings.xml><?xml version="1.0" encoding="utf-8"?>
<sst xmlns="http://schemas.openxmlformats.org/spreadsheetml/2006/main" count="102847" uniqueCount="18193">
  <si>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</si>
  <si>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</si>
  <si>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</si>
  <si>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</si>
  <si>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</si>
  <si>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</si>
  <si>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</si>
  <si>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</si>
  <si>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</si>
  <si>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</si>
  <si>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</si>
  <si>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</si>
  <si>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</si>
  <si>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</si>
  <si>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</si>
  <si>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</si>
  <si>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</si>
  <si>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</si>
  <si>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</si>
  <si>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</si>
  <si>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</si>
  <si>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</si>
  <si>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</si>
  <si>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</si>
  <si>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</si>
  <si>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</si>
  <si>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</si>
  <si>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</si>
  <si>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</si>
  <si>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</si>
  <si>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</si>
  <si>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</si>
  <si>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</si>
  <si>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</si>
  <si>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</si>
  <si>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</si>
  <si>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</si>
  <si>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</si>
  <si>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</si>
  <si>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</si>
  <si>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</si>
  <si>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</si>
  <si>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</si>
  <si>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</si>
  <si>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</si>
  <si>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</si>
  <si>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</si>
  <si>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</si>
  <si>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</si>
  <si>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</si>
  <si>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</si>
  <si>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</si>
  <si>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</si>
  <si>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</si>
  <si>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</si>
  <si>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</si>
  <si>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</si>
  <si>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</si>
  <si>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</si>
  <si>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</si>
  <si>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</si>
  <si>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</si>
  <si>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</si>
  <si>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</si>
  <si>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</si>
  <si>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</si>
  <si>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</si>
  <si>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</si>
  <si>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</si>
  <si>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</si>
  <si>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</si>
  <si>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</si>
  <si>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</si>
  <si>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</si>
  <si>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</si>
  <si>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t>ORIGEN DE LOS RECURSOS</t>
  </si>
  <si>
    <t>(C) EL CONTRATO ES FINANCIADO CON RECURSOS PROPIOS</t>
  </si>
  <si>
    <t>(N) VALOR DE LOS RECURSOS PROPIOS ASIGNADOS AL CONTRATO</t>
  </si>
  <si>
    <t>(C) TIPOLOGIA DEL CONTRATO</t>
  </si>
  <si>
    <t>(F) FECHA FINAL POR ACTA DE REINICIO  (YYYY/MM/DD)</t>
  </si>
  <si>
    <t>(F) FECHA DE TERMINACIÓN POR ACTA FINAL
 (YYYY-MM-DD)</t>
  </si>
  <si>
    <t>PRESTACIÓN DE SERVICIOS</t>
  </si>
  <si>
    <r>
      <t xml:space="preserve">Valor Salario Minimo en pesos </t>
    </r>
    <r>
      <rPr>
        <b/>
        <sz val="11"/>
        <color rgb="FFFF0000"/>
        <rFont val="Calibri"/>
        <family val="2"/>
        <scheme val="minor"/>
      </rPr>
      <t>(2025)</t>
    </r>
  </si>
  <si>
    <t>(N)
PORCENTAJE DE PAGOS REALIZADOS
(%)</t>
  </si>
  <si>
    <t>(N) PORCENTAJE DE EJECUCIÓN (%)</t>
  </si>
  <si>
    <t>FACULTAD DE CIENCIAS EMPRESARIALES Y ECONOMICAS</t>
  </si>
  <si>
    <t>OPSP-FEE-0001-2025</t>
  </si>
  <si>
    <t>OPSP-FEE-0002-2025</t>
  </si>
  <si>
    <t>OPSP-FEE-0003-2025</t>
  </si>
  <si>
    <t>OPSP-FEE-0004-2025</t>
  </si>
  <si>
    <t>OPSP-FEE-0005-2025</t>
  </si>
  <si>
    <t>OPSP-FEE-0006-2025</t>
  </si>
  <si>
    <t>OPSP-FEE-0007-2025</t>
  </si>
  <si>
    <t>OPSP-FEE-0008-2025</t>
  </si>
  <si>
    <t>OAG-FEE-0001-2025</t>
  </si>
  <si>
    <t>OAG-FEE-0002-2025</t>
  </si>
  <si>
    <t>OAG-FEE-0003-2025</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</si>
  <si>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</si>
  <si>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</si>
  <si>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</si>
  <si>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</si>
  <si>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</si>
  <si>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</si>
  <si>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</si>
  <si>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</si>
  <si>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</si>
  <si>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</si>
  <si>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</si>
  <si>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SANDRA MILENA CHAPARRO HOREJARENA</t>
  </si>
  <si>
    <t>SARAY PATRICIA COTES CALA</t>
  </si>
  <si>
    <t>DIANA MALDONADO CARDENAS</t>
  </si>
  <si>
    <t>DIANA MARCELA GRANADOS MARIN</t>
  </si>
  <si>
    <t>YELEINIS DANESSA RODRIGUEZ MEJIA</t>
  </si>
  <si>
    <t>LIYIMIT MARBET PALMA SOCARRAS</t>
  </si>
  <si>
    <t>BALVINA ISABEL ACONCHA REDONDO</t>
  </si>
  <si>
    <t>ISABEL MARIA OSORIO CASADIEGO</t>
  </si>
  <si>
    <t>LEONARDO FABIO MONSALVO MARQUEZ</t>
  </si>
  <si>
    <t>DEINER JHAIR PEREZ VILLAMIL</t>
  </si>
  <si>
    <t>JUAN CAMILO MEJIA GONZALEZ</t>
  </si>
  <si>
    <t>YESID CUELLO CANTILLO</t>
  </si>
  <si>
    <t>FRANK ORTIZ SALGADO</t>
  </si>
  <si>
    <t>ANDREA MONTERO RODRIGUEZ</t>
  </si>
  <si>
    <t>ALEXANDER MALDONADO ATENCIO</t>
  </si>
  <si>
    <t>En ejecucion</t>
  </si>
  <si>
    <t>https://community.secop.gov.co/Public/Tendering/OpportunityDetail/Index?noticeUID=CO1.NTC.7477650&amp;isFromPublicArea=True&amp;isModal=False</t>
  </si>
  <si>
    <t>https://community.secop.gov.co/Public/Tendering/OpportunityDetail/Index?noticeUID=CO1.NTC.7478186&amp;isFromPublicArea=True&amp;isModal=False</t>
  </si>
  <si>
    <t>https://community.secop.gov.co/Public/Tendering/OpportunityDetail/Index?noticeUID=CO1.NTC.7481489&amp;isFromPublicArea=True&amp;isModal=False</t>
  </si>
  <si>
    <t>https://community.secop.gov.co/Public/Tendering/OpportunityDetail/Index?noticeUID=CO1.NTC.7482172&amp;isFromPublicArea=True&amp;isModal=False</t>
  </si>
  <si>
    <t>https://community.secop.gov.co/Public/Tendering/OpportunityDetail/Index?noticeUID=CO1.NTC.7500608&amp;isFromPublicArea=True&amp;isModal=False</t>
  </si>
  <si>
    <t>https://community.secop.gov.co/Public/Tendering/OpportunityDetail/Index?noticeUID=CO1.NTC.7500814&amp;isFromPublicArea=True&amp;isModal=False</t>
  </si>
  <si>
    <t>CO1.REQ.7598261</t>
  </si>
  <si>
    <t>CO1.REQ.7599412</t>
  </si>
  <si>
    <t>CO1.REQ.7603001</t>
  </si>
  <si>
    <t>CO1.REQ.7603422</t>
  </si>
  <si>
    <t>CO1.REQ.7621525</t>
  </si>
  <si>
    <t>CO1.REQ.7638648</t>
  </si>
  <si>
    <t>CO1.REQ.7642972</t>
  </si>
  <si>
    <t>CO1.REQ.7654631</t>
  </si>
  <si>
    <t>CO1.REQ.7622128</t>
  </si>
  <si>
    <t>CO1.REQ.7653737</t>
  </si>
  <si>
    <t>CO1.REQ.7664930</t>
  </si>
  <si>
    <t>https://community.secop.gov.co/Public/Tendering/OpportunityDetail/Index?noticeUID=CO1.NTC.7521322&amp;isFromPublicArea=True&amp;isModal=False</t>
  </si>
  <si>
    <t>https://community.secop.gov.co/Public/Tendering/OpportunityDetail/Index?noticeUID=CO1.NTC.7522157&amp;isFromPublicArea=True&amp;isModal=False</t>
  </si>
  <si>
    <t>https://community.secop.gov.co/Public/Tendering/OpportunityDetail/Index?noticeUID=CO1.NTC.7533303&amp;isFromPublicArea=True&amp;isModal=False</t>
  </si>
  <si>
    <t>https://community.secop.gov.co/Public/Tendering/OpportunityDetail/Index?noticeUID=CO1.NTC.7531899&amp;isFromPublicArea=True&amp;isModal=False</t>
  </si>
  <si>
    <t>https://community.secop.gov.co/Public/Tendering/OpportunityDetail/Index?noticeUID=CO1.NTC.7543578&amp;isFromPublicArea=True&amp;isModal=False</t>
  </si>
  <si>
    <t>OSM-FEE-0001-2025</t>
  </si>
  <si>
    <t>OPSP-FEE-0009-2025</t>
  </si>
  <si>
    <t>OAG-FEE-0004-2025</t>
  </si>
  <si>
    <t>OPSP-FEE-0010-2025</t>
  </si>
  <si>
    <t>OPSP-FEE-0011-2025</t>
  </si>
  <si>
    <t>OPS-FEE-0001-2025</t>
  </si>
  <si>
    <t>OPS-FEE-0002-2025</t>
  </si>
  <si>
    <t>OPSP-FEE-0012-2025</t>
  </si>
  <si>
    <t>OSM-FEE-0002-2025</t>
  </si>
  <si>
    <t>OPSP-FEE-0013-2025</t>
  </si>
  <si>
    <t>CO1.REQ.7678398</t>
  </si>
  <si>
    <t>CO1.REQ.7673897</t>
  </si>
  <si>
    <t>CO1.REQ.7716981</t>
  </si>
  <si>
    <t>CO1.REQ.7720392</t>
  </si>
  <si>
    <t>CO1.REQ.7721060</t>
  </si>
  <si>
    <t>CO1.REQ.7752307</t>
  </si>
  <si>
    <t>CO1.REQ.7786474</t>
  </si>
  <si>
    <t>CO1.REQ.7781764</t>
  </si>
  <si>
    <t>CO1.REQ.7802107</t>
  </si>
  <si>
    <t>CO1.REQ.7815208</t>
  </si>
  <si>
    <t>INVERSION</t>
  </si>
  <si>
    <t>SUMINISTROS</t>
  </si>
  <si>
    <t>SUMINISTRO DE INSUMOS PARA PREPARACIÓN DE REFRIGERIOS Y ALMUERZOS REQUERIDOS PARA VENTA DE SERVICIOS DEL LABORATORIO DE GASTRONOMÍA Y EVENTOS PLANIFICADOS POR LA FACULTAD DE CIENCIAS EMPRESARIALES Y ECONÓMICAS</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</si>
  <si>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</si>
  <si>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</si>
  <si>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</si>
  <si>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</si>
  <si>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</si>
  <si>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 xml:space="preserve"> SERVICIO DE ALOJAMIENTO Y ALIMENTACIÓN PARA ESTUDIANTES DE LA YORK UNIVERSITY QUIENES REALIZARÁN CURSO: "GEOPOÉTICAS DE CIEN AÑOS DE SOLEDAD. LA PROPUESTA HACE PARTE INTEGRAL DE LA PRESENTE ORDEN.</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</si>
  <si>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</si>
  <si>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</si>
  <si>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</si>
  <si>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LOGISTICA, EVENTOS Y SUMINISTROS S.A.S.</t>
  </si>
  <si>
    <t>MADELEIN NATALIA CARREÑO CALDERON</t>
  </si>
  <si>
    <t>ROQUE ARTURO RODRIGUEZ QUIROZ</t>
  </si>
  <si>
    <t>HUGO ALEXANDER AMADOR JIMENEZ</t>
  </si>
  <si>
    <t>MARIAN JOSE SERPA BROCHERO</t>
  </si>
  <si>
    <t>ASOCIACION COLOMBIANA DE LA INDUSTRIA GASTRONOMICA CAPITULO MAGDALENA</t>
  </si>
  <si>
    <t>STANZIA SANTA MARTA S.A.S</t>
  </si>
  <si>
    <t>ANA ELIETH TARAZONA DE LA ROSA</t>
  </si>
  <si>
    <t>VIAJES Y TURISMO MUNDIALES S.A.S</t>
  </si>
  <si>
    <t>FLAVIA KALINA MARRIAGA OLIVEROS</t>
  </si>
  <si>
    <t>900489512-3</t>
  </si>
  <si>
    <t>819001433-1</t>
  </si>
  <si>
    <t>900929739-7</t>
  </si>
  <si>
    <t>800164453-9</t>
  </si>
  <si>
    <t>DAVID CAMARGO MACIAS</t>
  </si>
  <si>
    <t>ALEXANDER MALDONADO</t>
  </si>
  <si>
    <t>LUZ DARY RODRIGUEZ</t>
  </si>
  <si>
    <t>MARTHA CAROLINA GONZALES ORTEGA</t>
  </si>
  <si>
    <t>CARLOS ANDRES ACOSTA MAIGUEL</t>
  </si>
  <si>
    <t>https://community.secop.gov.co/Public/Tendering/ContractNoticePhases/View?PPI=CO1.PPI.37267777&amp;isFromPublicArea=True&amp;isModal=False</t>
  </si>
  <si>
    <t>https://community.secop.gov.co/Public/Tendering/OpportunityDetail/Index?noticeUID=CO1.NTC.7556062&amp;isFromPublicArea=True&amp;isModal=False</t>
  </si>
  <si>
    <t>https://community.secop.gov.co/Public/Tendering/OpportunityDetail/Index?noticeUID=CO1.NTC.7595856&amp;isFromPublicArea=True&amp;isModal=False</t>
  </si>
  <si>
    <t>https://community.secop.gov.co/Public/Tendering/OpportunityDetail/Index?noticeUID=CO1.NTC.7599602&amp;isFromPublicArea=True&amp;isModal=False</t>
  </si>
  <si>
    <t>https://community.secop.gov.co/Public/Tendering/OpportunityDetail/Index?noticeUID=CO1.NTC.7599922&amp;isFromPublicArea=True&amp;isModal=False</t>
  </si>
  <si>
    <t>https://community.secop.gov.co/Public/Tendering/OpportunityDetail/Index?noticeUID=CO1.NTC.7631815&amp;isFromPublicArea=True&amp;isModal=False</t>
  </si>
  <si>
    <t>https://community.secop.gov.co/Public/Tendering/OpportunityDetail/Index?noticeUID=CO1.NTC.7665507&amp;isFromPublicArea=True&amp;isModal=False</t>
  </si>
  <si>
    <t>https://community.secop.gov.co/Public/Tendering/OpportunityDetail/Index?noticeUID=CO1.NTC.7660859&amp;isFromPublicArea=True&amp;isModal=False</t>
  </si>
  <si>
    <t>https://community.secop.gov.co/Public/Tendering/ContractNoticePhases/View?PPI=CO1.PPI.37648038&amp;isFromPublicArea=True&amp;isModal=False</t>
  </si>
  <si>
    <t>https://community.secop.gov.co/Public/Tendering/OpportunityDetail/Index?noticeUID=CO1.NTC.7693311&amp;isFromPublicArea=True&amp;isModal=False</t>
  </si>
  <si>
    <t>NA por TIPO Contrato</t>
  </si>
  <si>
    <t>Terminado</t>
  </si>
  <si>
    <t>ODC-FEE-0001-2025</t>
  </si>
  <si>
    <t>OTROS</t>
  </si>
  <si>
    <t>OTROS TIPOS</t>
  </si>
  <si>
    <t>CO1.REQ.8198752</t>
  </si>
  <si>
    <t>https://community.secop.gov.co/Public/Tendering/OpportunityDetail/Index?noticeUID=CO1.NTC.8073751&amp;isFromPublicArea=True&amp;isModal=False</t>
  </si>
  <si>
    <t xml:space="preserve">COMPRA DE: 7 MESAS DE ESTRUCTURA METÁLICA EN PINTURA ELECTROESTÁTICA SUPERFICIE EN MADERA ENCHAPADA EN FORMICA, DE DIÁMETRO DE 90 CM CON CANTO PVC DE 2MM RÍGIDO, 10 SILLAS ERGONÓMICAS CON APOYO LUMBAR, BRAZOS GRADUABLES EN ALTURA, ESPALDAR EN MALLA, ASIENTO TAPIZADO, BASE CROMADA Y RUEDAS DE PISO DURO, 2 ESTANTES METÁLICOS CON SUS ENTREPAÑOS GRADUABLES, EN PINTURA ELECTROESTÁTICA, CON BORDES EN MADERA MELANINA RH Y SUS NIVELADORES. </t>
  </si>
  <si>
    <t>FRANCISCO ALEJANDRO GAVIRIA QUINTERO</t>
  </si>
  <si>
    <t>ODC-FEE-0002-2025</t>
  </si>
  <si>
    <t>COMPRA DE 45 CAMISAS MANGA CORTA  EN TELA LAFAYETTE CON 2 LOGOS BORDADOS DELANTEROS, 14 CAMISETAS EN TELA POLUX CON LOGO BORDADO DELANTERO , Y 2 CAMISUETER TIPO POLO EN TELA POLUX CON LOGO BORDADO DELANTERO, PARA PERSONAL ADMINISTRATIVO Y DOCENTE DE FACULTAD DE CIENCIAS EMPRESARIALES Y ECONÓMICAS,CON EL FIN DE PARTICIPAR EN EVENTOS INTERNOS Y EXTERNOS PLANIFICADOS POR LA FACULTAD DE CIENCIAS EMPRESARIALES Y ECONÓMICAS Y LA UNIVERSIDAD DEL MAGDALENA. LA PROPUESTA HACE PARTE INTEGRAL DE LA PRESENTE ORDEN</t>
  </si>
  <si>
    <t>LADYS CONFECCIONES S.A.S. BIC</t>
  </si>
  <si>
    <t>900929189-6</t>
  </si>
  <si>
    <t xml:space="preserve">DAVID EDUARDO CAMARGO MACIAS </t>
  </si>
  <si>
    <t>CO1.REQ.8330031</t>
  </si>
  <si>
    <t>https://community.secop.gov.co/Public/Tendering/OpportunityDetail/Index?noticeUID=CO1.NTC.8203480&amp;isFromPublicArea=True&amp;isModal=False</t>
  </si>
  <si>
    <t>CO1.REQ.8576440</t>
  </si>
  <si>
    <t>CO1.REQ.8576804</t>
  </si>
  <si>
    <t>SUMINISTRO DE INSUMOS PARA PREPARACIÓN DE REFRIGERIOS Y ALMUERZOS REQUERIDOS PARA VENTA DE SERVICIOS DEL LABORATORIO DE GASTRONOMÍA Y EVENTOS PLANIFICADOS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</si>
  <si>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HACER SEGUIMIENTO A LA LLEGADA DE L LAS COMPRAS DE INSUMOS EN LOS TIEMPOS ESTABLECIDOS Y LOGÍSTICA PARA LOS DIFERENTES EVENTOS, CLASES Y/O ACTIVIDADES DEL LABORATORIO NECESARIAS Y NO SUMINISTRADAS POR EL PROVEEDOR</t>
  </si>
  <si>
    <t>SERVICIO DE IMPRESIÓN DE 4 METROS CUADRADOS DE RETABLO IMPRESO A FULL COLOR PEGADO SOBRE LAMINA MDF CALIBRE 0.9 MM, 300 CERTIFICADOS IMPRESIONES A FULL COLOR EN PAPEL PROPALCOTE TAMAÑO CARTA, 38 VINILO IMPRESOS A FULL COLOR POR METRO CUADRADO INSTALADO, 86 VINILOS IMPRESOS A FULL COLOR PEGADO EN ICOPACK 5 X 3 CTM. LA PROPUESTA HACE PARTE INTEGRAL DE LA PRESENTE ORDEN</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</si>
  <si>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</si>
  <si>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APOYAR Y GESTIONAR LOS ASPECTOS ACADÉMICOS DE LOS PROGRAMAS DE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 LOS PROGRAMAS DE MAESTRÍA EN ADMINISTRACIÓN Y MAESTRÍA EN GESTIÓN DEL TURISMO SOSTENIBLE,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</si>
  <si>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GENESIS DILENA ROBLES VARGAS</t>
  </si>
  <si>
    <t>https://community.secop.gov.co/Public/Tendering/OpportunityDetail/Index?noticeUID=CO1.NTC.8446632&amp;isFromPublicArea=True&amp;isModal=False</t>
  </si>
  <si>
    <t>https://community.secop.gov.co/Public/Tendering/OpportunityDetail/Index?noticeUID=CO1.NTC.8446570&amp;isFromPublicArea=True&amp;isModal=False</t>
  </si>
  <si>
    <t>OSM-FEE-0003-2025</t>
  </si>
  <si>
    <t>OPSP-FEE-0014-2025</t>
  </si>
  <si>
    <t>OPSP-FEE-0015-2025</t>
  </si>
  <si>
    <t>OAG-FEE-0005-2025</t>
  </si>
  <si>
    <t>OPS-FEE-0003-2025</t>
  </si>
  <si>
    <t>CO1.REQ.8590978</t>
  </si>
  <si>
    <t>CO1.REQ.8591426</t>
  </si>
  <si>
    <t>CO1.REQ.8590662</t>
  </si>
  <si>
    <t>CO1.REQ.8656575</t>
  </si>
  <si>
    <t>CO1.REQ.8656768</t>
  </si>
  <si>
    <t>CO1.REQ.8665787</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</si>
  <si>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</si>
  <si>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APOYAR EN LA CREACIÓN DE LAS ESTRATEGIAS PARA LAS PLATAFORMAS DIGITALES (FACEBOOK E INSTAGRAM) DE LOS DIPLOMADOS DE FACULTAD DE CIENCIAS EMPRESARIALES Y ECONÓMICAS DURANTE EL PERIODO 2025-2.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4.COMMUNITY MANAGER DE LAS PLATAFORMAS DIGITALES FACEBOOK, INSTAGRAM YTWITTER.</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</si>
  <si>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</si>
  <si>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ANDREA CAROLINA MONTERO RODRIGUEZ</t>
  </si>
  <si>
    <t>https://community.secop.gov.co/Public/Tendering/OpportunityDetail/Index?noticeUID=CO1.NTC.8533881&amp;isFromPublicArea=True&amp;isModal=False</t>
  </si>
  <si>
    <t>https://community.secop.gov.co/Public/Tendering/OpportunityDetail/Index?noticeUID=CO1.NTC.8525460&amp;isFromPublicArea=True&amp;isModal=False</t>
  </si>
  <si>
    <t>https://community.secop.gov.co/Public/Tendering/OpportunityDetail/Index?noticeUID=CO1.NTC.8525184&amp;isFromPublicArea=True&amp;isModal=False</t>
  </si>
  <si>
    <t>https://community.secop.gov.co/Public/Tendering/OpportunityDetail/Index?noticeUID=CO1.NTC.8460048&amp;isFromPublicArea=True&amp;isModal=False</t>
  </si>
  <si>
    <t>https://community.secop.gov.co/Public/Tendering/OpportunityDetail/Index?noticeUID=CO1.NTC.8460645&amp;isFromPublicArea=True&amp;isModal=False</t>
  </si>
  <si>
    <t>https://community.secop.gov.co/Public/Tendering/OpportunityDetail/Index?noticeUID=CO1.NTC.8460604&amp;isFromPublicArea=True&amp;isModal=False</t>
  </si>
  <si>
    <t>OPSP-FEE-0018-2025</t>
  </si>
  <si>
    <t>OPSP-FEE-0019-2025</t>
  </si>
  <si>
    <t>OAG-FEE-0007-2025</t>
  </si>
  <si>
    <t>OPSP-FEE-0020-2025</t>
  </si>
  <si>
    <t>OPSP-FEE-0021-2025</t>
  </si>
  <si>
    <t>OPSP-FEE-0022-2025</t>
  </si>
  <si>
    <t>ODC-FEE-0003-2025</t>
  </si>
  <si>
    <t>OPSP-FEE-0023-2025</t>
  </si>
  <si>
    <t>OPSP-FEE-0024-2025</t>
  </si>
  <si>
    <t>OPSP-FEE-0017-2025</t>
  </si>
  <si>
    <t>OAG-FEE-0006-2025</t>
  </si>
  <si>
    <t>OPSP-FEE-0016-2025</t>
  </si>
  <si>
    <t>CO1.REQ.8687702</t>
  </si>
  <si>
    <t>CO1.REQ.8687772</t>
  </si>
  <si>
    <t>CO1.REQ.8705527</t>
  </si>
  <si>
    <t>CO1.REQ.8706111</t>
  </si>
  <si>
    <t>CO1.REQ.8707747</t>
  </si>
  <si>
    <t>CO1.REQ.8716617</t>
  </si>
  <si>
    <t>CO1.REQ.8708712</t>
  </si>
  <si>
    <t>CO1.REQ.8716666</t>
  </si>
  <si>
    <t>APOYAR EN LA FORMULACIÓN, PRESENTACIÓN Y SEGUIMIENTO DE PROPUESTAS Y PROYECTOS COMO VENTA DE SERVICIOS DE FORMACIÓN DE LA FACULTAD DE CIENCIAS EMPRESARIALES Y ECONÓMICAS.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</si>
  <si>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t>
  </si>
  <si>
    <t>APOYAR A LA ORGANIZACIÓN OPERATIVA DE LOS LABORATORIOS DE FINANZAS Y MARKETING DE LA FACULTAD DE CIENCIAS EMPRESARIALES Y ECONÓMICAS. 2. APOYAR PROCESO DE LA ORGANIZACIÓN DE DATOS Y ESTADÍSTICAS RELACIONADAS CON LAS ACTIVIDADES DE LOS LABORATORIOS DE FINANZAS Y MARKETING. 3. APOYAR LA IMPLEMENTACIÓN DE LA SALA DE LECTURA DE INNOVACIÓN, POR MEDIO DEL PROCESO DE PROMOCIÓN, REGISTRO Y PRÉSTAMO DE LIBROS FÍSICOS Y VIRTUALES EN COORDINACIÓN CON LA BIBLIOTECA CENTRAL. 4. APOYAR LOS PROCESOS DE COMUNICACIÓN DE LOS RESULTADOS DEL PROCESO DE AUTOEVALUACIÓN CON FINES DE ACREDITACIÓN EN ALTA CALIDAD ACADÉMICA DE LOS PROGRAMAS DE LA FACULTAD DE CIENCIAS EMPRESARIALES Y ECONÓMICAS POR MEDIO DE LOS LABORATORIOS DE FINANZAS Y MARKETING.</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</si>
  <si>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DURANTE EL PERIODO 2025-2. 2. APOYAR A LA DECANATURA DE LA FACULTAD EN LOS PROCESOS DE INSCRIPCIÓN, MATRÍCULA Y CLAUSURA DE LOS DIPLOMADOS OFERTADOS POR LA FACULTAD DURANTE EL PERIODO 2025-2. 3. APOYAR A LA DECANATURA EN LOS TRAMITES FINANCIEROS DE LOS DIPLOMADOS, TALES COMO GENERACIÓN DE VOLANTES DE PAGO DE LA MATRÍCULA DE LOS DIFERENTES DIPLOMADOS OFERTADOS.</t>
  </si>
  <si>
    <t>REALIZAR PROYECCIONES FINANCIERAS DEL PRESUPUESTO DE EJECUCIÓN DE LOS DIPLOMADOS EN TENDENCIAS PARA LA GESTIÓN DEL CAPITAL HUMANO EN LAS ORGANIZACIONES, DESARROLLO REGENERATIVO APLICADO A LA GESTIÓN DE EMPRESAS TURÍSTICAS, MARKETING COGNITIVO Y CREATIVO, ENTRE OTROS PROGRAMAS, OFERTADOS POR LA FACULTAD DE CIENCIAS EMPRESARIALES Y ECONÓMICAS DURANTE EL PERIODO 2025-2. 2. APOYAR A LA DECANATURA DE LA FACULTAD EN LOS PROCESOS DE INSCRIPCIÓN, MATRÍCULA Y CLAUSURA DE LOS DIPLOMADOS OFERTADOS POR LA FACULTAD DURANTE EL PERIODO 2025-2. 3. APOYAR A LA DECANATURA EN LOS TRAMITES FINANCIEROS DE LOS DIPLOMADOS, TALES COMO GENERACIÓN DE VOLANTES DE PAGO DE LA MATRÍCULA DE LOS DIFERENTES DIPLOMADOS OFERTADOS.</t>
  </si>
  <si>
    <t>APOYAR EN LA FORMULACIÓN, EJECUCIÓN Y SEGUIMIENTO DEL PRESUPUESTO ASIGNADO A LOS PROGRAMAS: MAESTRÍA EN ADMINISTRACIÓN, MAESTRÍA EN GESTIÓN DEL TURISMO SOSTENIBLE Y MAESTRÍA EN DESARROLLO TERRITORIAL SOSTENIBLE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</si>
  <si>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COMPRA DE 2  COMPUTADORES DE ESCRITORIO CON ´PROCESADOR INTEL CORE I5 14500 (1.9 - 5.0 GHZ ) - MEMORIA RAM: 16 GB DDR5 4800 (CAPACIDAD DE AMPLIACIO HASTA 192 GB) ALMACENAMIENTO: 1TB NVME M.2 TARJETA DE RED: 10/ 100/1000 GRAFICOS: INTEL UHD 770, MONITOR 24" IPS TECLADO Y MOUSE NO DVD GARANTIA 3/3/3, 1  TRIPODE 360°, 1 TARJETA DE MEMORIA SANDISK 256 GB, REQUERIDOS PARA PERSONAL ADMINISTRATIVO DE LA FACULTAD DE CIENCIAS EMPRESARIALES Y ECONOMICAS</t>
  </si>
  <si>
    <t>APOYAR Y GESTIONAR LOS ASPECTOS ACADÉMICOS DE LOS PROGRAMAS: ESPECIALIZACIÓN EN FINANZAS Y GESTIÓN ESTRATÉGICA DEL TALENTO HUMANO,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</si>
  <si>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APOYAR EN LA FORMULACIÓN, EJECUCIÓN Y SEGUIMIENTO DEL PRESUPUESTO ASIGNADO A LOS PROGRAMAS: ESPECIALIZACIÓN EN FORMULACIÓN Y GESTIÓN INTEGRAL DE PROYECTOS, FINANZAS, GESTIÓN ESTRATÉGICA DEL TALENTO HUMANO, GESTIÓN DEL CONTROL FISCAL Y DIRECCIÓN Y LIDERAZGO EN ORGANIZACIONES EDUCATIVAS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</si>
  <si>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DIANA PATRICIA MALDONADO CARDENAS</t>
  </si>
  <si>
    <t>BUSSINES TECHNOLOGY HELP S.A.S</t>
  </si>
  <si>
    <t>900726297-1</t>
  </si>
  <si>
    <t>OPS-FEE-0004-2025</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</si>
  <si>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</si>
  <si>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LUZ DARY RODRIGUEZ LUNA</t>
  </si>
  <si>
    <t>DAVID NUMA FLORIAN</t>
  </si>
  <si>
    <t>CARLOS ACOSTA MAIGUEL</t>
  </si>
  <si>
    <t>CO1.REQ.8765040</t>
  </si>
  <si>
    <t>CO1.REQ.8768911</t>
  </si>
  <si>
    <t>https://community.secop.gov.co/Public/Tendering/OpportunityDetail/Index?noticeUID=CO1.NTC.8555709&amp;isFromPublicArea=True&amp;isModal=False</t>
  </si>
  <si>
    <t>https://community.secop.gov.co/Public/Tendering/OpportunityDetail/Index?noticeUID=CO1.NTC.8556028&amp;isFromPublicArea=True&amp;isModal=False</t>
  </si>
  <si>
    <t>https://community.secop.gov.co/Public/Tendering/OpportunityDetail/Index?noticeUID=CO1.NTC.8573718&amp;isFromPublicArea=True&amp;isModal=False</t>
  </si>
  <si>
    <t>https://community.secop.gov.co/Public/Tendering/OpportunityDetail/Index?noticeUID=CO1.NTC.8574160&amp;isFromPublicArea=True&amp;isModal=False</t>
  </si>
  <si>
    <t>https://community.secop.gov.co/Public/Tendering/OpportunityDetail/Index?noticeUID=CO1.NTC.8576310&amp;isFromPublicArea=True&amp;isModal=False</t>
  </si>
  <si>
    <t>https://community.secop.gov.co/Public/Tendering/OpportunityDetail/Index?noticeUID=CO1.NTC.8584750&amp;isFromPublicArea=True&amp;isModal=False</t>
  </si>
  <si>
    <t>https://community.secop.gov.co/Public/Tendering/OpportunityDetail/Index?noticeUID=CO1.NTC.8576821&amp;isFromPublicArea=True&amp;isModal=False</t>
  </si>
  <si>
    <t>https://community.secop.gov.co/Public/Tendering/OpportunityDetail/Index?noticeUID=CO1.NTC.8585208&amp;isFromPublicArea=True&amp;isModal=False</t>
  </si>
  <si>
    <t>https://community.secop.gov.co/Public/Tendering/OpportunityDetail/Index?noticeUID=CO1.NTC.8632706&amp;isFromPublicArea=True&amp;isModal=False</t>
  </si>
  <si>
    <t>https://community.secop.gov.co/Public/Tendering/OpportunityDetail/Index?noticeUID=CO1.NTC.8636331&amp;isFromPublicArea=True&amp;isModal=False</t>
  </si>
  <si>
    <t>CO1.REQ.8850425</t>
  </si>
  <si>
    <t>COMPRA DE 20 CAMISAS MANGA CORTA EN TELA LAFAYETTE CON 2 LOGOS BORDADOS DELANTEROS PARA PERSONAL ADMINISTRATIVO Y DOCENTE DE FACULTAD DE CIENCIAS EMPRESARIALES Y ECONÓMICAS, CON EL FIN DE PARTICIPAR EN EVENTOS INTERNOS Y EXTERNOS PLANIFICADOS POR LA FACULTAD DE CIENCIAS EMPRESARIALES Y ECONÓMICAS Y LA UNIVERSIDAD DEL MAGDALENA. PARÁGRAFO: EL CONTRATISTA DEBERÁ ENTREGAR LOS ELEMENTOS CONTRATADOS DE CONFORMIDAD CON LAS ESPECIFICACIONES Y LAS CANTIDADES SOLICITADAS POR UNIMAGDALENA. SÓLO SE PAGARÁN LOS ELEMENTOS Y CANTIDADES REALMENTE RECIBIDAS POR PARTE DEL SUPERVISOR</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</si>
  <si>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
</t>
  </si>
  <si>
    <t>https://community.secop.gov.co/Public/Tendering/OpportunityDetail/Index?noticeUID=CO1.NTC.8716120&amp;isFromPublicArea=True&amp;isModal=False</t>
  </si>
  <si>
    <t>CO1.REQ.9005648</t>
  </si>
  <si>
    <t>https://community.secop.gov.co/Public/Tendering/OpportunityDetail/Index?noticeUID=CO1.NTC.8870821&amp;isFromPublicArea=True&amp;isModal=False</t>
  </si>
  <si>
    <t>OPSP-FEE-0025-2025</t>
  </si>
  <si>
    <t>OAG-FEE-0008-2025</t>
  </si>
  <si>
    <t>ODC-FEE-0004-2025</t>
  </si>
  <si>
    <t>OCTUBRE</t>
  </si>
  <si>
    <t>CO1.REQ.9079158</t>
  </si>
  <si>
    <t>APOYAR Y GESTIONAR LOS ASPECTOS ACADÉMICOS DE LOS PROGRAMAS DE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 LOS PROGRAMAS DE MAESTRÍA EN ADMINISTRACIÓN Y MAESTRÍA EN GESTIÓN DEL TURISMO SOSTENIBLE, ORIENTÁNDOLOS EN SU PROCESO ACADÉMICO, IDENTIFICANDO ALERTAS TEMPRANAS Y FACILITANDO ESTRATEGIAS QUE CONTRIBUYAN A SU PERMANENCIA, BIENESTAR Y ÉXITO FORMATIVO.</t>
  </si>
  <si>
    <t>ISALIA CAROLINA AARON PIMIENTA</t>
  </si>
  <si>
    <t>https://community.secop.gov.co/Public/Tendering/OpportunityDetail/Index?noticeUID=CO1.NTC.8942483&amp;isFromPublicArea=True&amp;isModal=False</t>
  </si>
  <si>
    <t>Suspendido</t>
  </si>
  <si>
    <t>https://community.secop.gov.co/Public/Tendering/ContractNoticePhases/View?PPI=CO1.PPI.42110200&amp;isFromPublicArea=True&amp;isModal=False</t>
  </si>
  <si>
    <t>NO</t>
  </si>
  <si>
    <t>ALBERTO ANTONIO RUIZ MIER</t>
  </si>
  <si>
    <t>900763287-5</t>
  </si>
  <si>
    <t>LAHERAL SAS</t>
  </si>
  <si>
    <t>COMPRA DE DE ELEMENTOS PARA EL DESARROLLO DE LA JORNADA ACADÉMICA Y RECREATIVA QUE SE LLEVARÁ A CABO EN LA UNIVERSIDAD DEL MAGDALENA, EN MARCO DE LA CONMEMORACIÓN DE LOS 30 AÑOS DE CREACIÓN DEL PROGRAMA DE BIOLOGÍA DE LA FACULTAD DE CIENCIAS BÁSICAS, COMO SE DESCRIBEN A CONTINUACIÓN:</t>
  </si>
  <si>
    <t>PRESTACION DE SERVICIOS</t>
  </si>
  <si>
    <t>CO1.REQ.8899188</t>
  </si>
  <si>
    <t>ODC-FCB-0001-2025</t>
  </si>
  <si>
    <t>https://community.secop.gov.co/Public/Tendering/ContractNoticePhases/View?PPI=CO1.PPI.42108286&amp;isFromPublicArea=True&amp;isModal=False</t>
  </si>
  <si>
    <t>ALBERTO ANTONIO RUIZ MI2025/ER</t>
  </si>
  <si>
    <t>RUBÉN DARÍO IRIARTE LÓPEZ</t>
  </si>
  <si>
    <t>APOYAR EN LA FORMULACIÓN, EJECUCIÓN Y SEGUIMIENTO DEL PRESUPUESTO ASIGNADO A LOS PROGRAMAS DE LAS MAESTRÍAS EN ECOLOGÍA Y BIODIVERSIDAD, GESTIÓN DEL TERRITORIO MARINO-COSTERO Y CIENCIAS AMBIENTALES,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DE LAS MAESTRÍAS EN ECOLOGÍA Y BIODIVERSIDAD, GESTIÓN DEL TERRITORIO MARINO-COSTERO Y CIENCIAS AMBIENTALES,  TALES COMO: CONTRATACIÓN Y LEGALIZACIÓN DE PROFESORES, SEGUIMIENTO FINANCIERO DE INSCRIPCIONES, MATRÍCULAS Y DERECHOS A GRADO</t>
  </si>
  <si>
    <t>CO1.REQ.8898634</t>
  </si>
  <si>
    <t>OPSP-FCB-0007-2025</t>
  </si>
  <si>
    <t>https://community.secop.gov.co/Public/Tendering/ContractNoticePhases/View?PPI=CO1.PPI.40620763&amp;isFromPublicArea=True&amp;isModal=False</t>
  </si>
  <si>
    <t>SAMUEL NUÑEZ RICARDO</t>
  </si>
  <si>
    <t>CYNTHIA MILENA YEPES CAMPO</t>
  </si>
  <si>
    <t>APOYAR EN LA FORMULACIÓN, EJECUCIÓN Y SEGUIMIENTO DEL PRESUPUESTO ASIGNADO A LOS PROGRAMAS DEL DOCTORADO EN CIENCIAS DEL MAR, CIENCIAS FÍSICAS Y LA MAESTRÍA EN FÍSICA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DEL DOCTORADO EN CIENCIAS DEL MAR, CIENCIAS FÍSICAS Y LA MAESTRÍA EN FÍSICA</t>
  </si>
  <si>
    <t>PRESTACIÓNDESERVICIOSAPOYARENLAFORMULACIÓN EJECUCIÓNYSEGUIMIENTODELPRESUPUESTOASIGNADOALOSPROGRAMASDELDOCTORADOENCIENCIASDELMARCIENCIASFÍSICASYLAMAESTRÍAEN FÍSICACONELFINQUESEGARANTICEUNAADMINISTRACIÓNEFICIENTETRANSPARENTEYOPORTUNADELOSRECURSOSFINANCIEROSTODOENCOORDINACIÓNCONELÁREAFINANCIERADELCENTR DE POSGRADOS YFORMACIÓNCONTINUA</t>
  </si>
  <si>
    <t>CO1.REQ.8530795</t>
  </si>
  <si>
    <t>OPSP-FCB-0006-2025</t>
  </si>
  <si>
    <t>https://community.secop.gov.co/Public/Tendering/ContractNoticePhases/View?PPI=CO1.PPI.40620704&amp;isFromPublicArea=True&amp;isModal=False</t>
  </si>
  <si>
    <t xml:space="preserve">ALEJANDRO CELY JIMENEZ </t>
  </si>
  <si>
    <t>APOYARENLAFORMULACIÓNEJECUCIÓNYSEGUIMIENTODELPRESUPUESTOASIGNADOALOSPROGRAMASDELASMAESTRÍASENECOLOGIAYBIODIVERSIDADGESTIÓNDELTERRITORIOMARINOCOSTEROYCIENCIASAMBIENTALESCONELFINQUESEGARANTICEUNAADMINISTRACIÓNEFICIENTETRANSPARENTEYOPORTUNADELOSRECURSOSFINANCIEROSTODOENCOORDINACIÓNCONELÁREAFINANCIERADELCENTRODE POSGRADOS Y FORMACIÓN CONTINUA</t>
  </si>
  <si>
    <t>CO1.REQ.8530784</t>
  </si>
  <si>
    <t>OPSP-FCB-0005-2025</t>
  </si>
  <si>
    <t>https://community.secop.gov.co/Public/Tendering/ContractNoticePhases/View?PPI=CO1.PPI.40385467&amp;isFromPublicArea=True&amp;isModal=False</t>
  </si>
  <si>
    <t>JOSE VILLACOB ROYERTH</t>
  </si>
  <si>
    <t xml:space="preserve">APOYAR EL CUMPLIMIENTO DEL REGLAMENTO, ACUERDO SUPERIOR 019 DE 2018 Y DEMÁS NORMAS UNIVERSITARIAS EN LOS PROGRAMAS DE POSGRADOS DE LA FACULTAD DE CIENCIAS BÁSICAS. APOYAR EN LA SUPERVISIÓN DEL PROCESO DE ADMISIÓN DE LOS PROGRAMAS DE POSGRADOS DE LA FACULTAD DE CIENCIAS BÁSICAS, CON LA COLABORACIÓN DEL GRUPO DE ADMISIONES, REGISTROS Y CONTROL ACADÉMICO.  APOYAR EN EL MONITOREO DE LA ORGANIZACIÓN Y MARCHA DE LOS PROGRAMAS DE POSGRADOS DE LA FACULTAD DE CIENCIAS BÁSICAS, EN CONSONANCIA CON LAS DETERMINACIONES DEL CONSEJO DE PROGRAMA Y EL CONSEJO DE FACULTAD. APOYAR LOS PROCESOS DE AUTOEVALUACIÓN, DE EVALUACIÓN POR PARES Y DE ACREDITACIÓN DE LOS PROGRAMAS DE POSGRADOS DE LA FACULTAD DE CIENCIAS BÁSICAS. APOYAR EN LA CONVOCATORIA A REUNIONES DE LOS DOCENTES Y DE LOS ESTUDIANTES DE LOS PROGRAMAS, PARA INFORMARLES SOBRE LA MARCHA DE LOS PROGRAMAS, Y ESCUCHAR SUS OPINIONES Y SUGERENCIAS. DISEÑAR ESTRATEGIAS PARA PROMOVER Y DIVULGAR ADECUADAMENTE LOS PROGRAMAS DE POSGRADOS DE LA FACULTAD DE CIENCIAS BÁSICAS. APOYAR Y ASESORAR EN LA SOLUCIÓN DE PROBLEMAS QUE PUEDAN SURGIR ENTRE ESTUDIANTES, PROFESORES Y JURADOS, EN PARTICULAR CON LOS DIRECTORES DE MONOGRAFÍA, TRABAJO DE INVESTIGACIÓN Y TESIS. APOYAR Y ASESORAR EN LA PLANEACIÓN, ORGANIZACIÓN Y DIRECCIÓN DE LAS ACTIVIDADES DE DOCENCIA E INVESTIGACIÓN DE LOS PROGRAMAS. APOYAR Y ASESORAR AL CONSEJO DE PROGRAMA RESPECTO DE LA PLANTA DEL PERSONAL DOCENTE DEL PROGRAMA. APOYAR EN LA CORRECTA INTEGRACIÓN DE LOS GRUPOS DE INVESTIGACIÓN ADSCRITOS A LOS PROGRAMAS, DE TAL MANERA QUE LOS RESULTADOS DE INVESTIGACIÓN SEAN DE CALIDAD Y ACORDES CON LAS NECESIDADES DEL ENTORNO. APOYAR EL CUMPLIMIENTO DE LA EVALUACIÓN DOCENTE POR CADA ESTUDIANTE, AL TÉRMINO DE CADA MÓDULO. APOYAR EN LA SUPERVISIÓN DEL CUMPLIMIENTO DE LAS CLASES DE CADA MÓDULO, VERIFICANDO LA ASISTENCIA SINCRÓNICA DE LOS ESTUDIANTES, DESARROLLO DE LOS MICRODISEÑOS Y ENTREGA OPORTUNA DE NOTAS DE LOS DOCENTES.
</t>
  </si>
  <si>
    <t>CO1.REQ.8472274</t>
  </si>
  <si>
    <t>OPSP-FCB-0004-2025</t>
  </si>
  <si>
    <t xml:space="preserve">
https://community.secop.gov.co/Public/Tendering/ContractNoticePhases/View?PPI=CO1.PPI.39912618&amp;isFromPublicArea=True&amp;isModal=False</t>
  </si>
  <si>
    <t>ALEJANDRO CELY JIMENEZ</t>
  </si>
  <si>
    <t>APOYAR EN LA FORMULACIÓN Y CREACIÓN DE DIPLOMADOS EN LA FACULTAD DE CIENCIAS BÁSICAS REALIZAR EL PROCESO DE VINCULACIÓN DE DOCENTES PARA LOS PROGRAMAS DE FORMACIÓN CONTINUA DE LA FACULTAD DE CIENCIAS BÁSICAS. 3. APOYAR EN LA ORGANIZACIÓN DE TODAS LAS ACTIVIDADES,VISITAS ACADÉMICAS, TALLERES Y CLASES DE LOS PROGRAMAS DE FORMACIÓN CONTINUA DE LA FACULTAD DE CIENCIAS BÁSICAS APOYAR EN LA COORDINACIÓN Y LA ORGANIZACIÓN LOGÍSTICA LAS ACTIVIDADES RELACIONADAS CON EL FUNCIONAMIENTO DE LOS PROGRAMAS DE FORMACIÓN CONTINUA ADSCRITOS A LA FACULTAD DE CIENCIAS BÁSICAS APOYAR EN LA REALIZACIÓN DEL CONTROL SEGUIMIENTO Y EVALUACIÓN DE LAS ACTIVIDADES ACADÉMICAS DE LOS PROGRAMAS DE FORMACIÓN CONTINUA APOYAR EN LA REALIZACIÓN DE LA DIVULGACIÓN Y PUBLICIDAD DE LOS PROGRAMAS DE FORMACIÓN CONTINUA APOYAR Y ASESORAR A LOS ESTUDIANTES PARA HACER SEGUIMIENTO AL PROCESO DE MATRÍCULA DE LOS ESTUDIANTES DE LOS PROGRAMAS DE FORMACIÓN CONTINUA</t>
  </si>
  <si>
    <t> CO1.REQ.8364605</t>
  </si>
  <si>
    <t>OPSP-FCB-0003-2025</t>
  </si>
  <si>
    <t>https://community.secop.gov.co/Public/Tendering/ContractNoticePhases/View?PPI=CO1.PPI.36856696&amp;isFromPublicArea=True&amp;isModal=False</t>
  </si>
  <si>
    <t xml:space="preserve">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</si>
  <si>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CO1.REQ.7539645</t>
  </si>
  <si>
    <t>OPSP-FCB-0002-2025</t>
  </si>
  <si>
    <t>https://community.secop.gov.co/Public/Tendering/ContractNoticePhases/View?PPI=CO1.PPI.36855351&amp;isFromPublicArea=True&amp;isModal=False</t>
  </si>
  <si>
    <t xml:space="preserve">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</si>
  <si>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CO1.REQ.7539454</t>
  </si>
  <si>
    <t>OPSP-FCB-0001-2025</t>
  </si>
  <si>
    <t>NATALIA VILLAMIZAR FACULTAD DE CIENCIAS BASICAS</t>
  </si>
  <si>
    <t>https://community.secop.gov.co/Public/Tendering/OpportunityDetail/Index?noticeUID=CO1.NTC.8510085&amp;isFromPublicArea=True&amp;isModal=False</t>
  </si>
  <si>
    <t>JOHN ALEXANDER TABORDA GIRALDO</t>
  </si>
  <si>
    <t>22545507X</t>
  </si>
  <si>
    <t>PEDRO JOSE FERNANDEZ DE CORDOBA CASTELLA</t>
  </si>
  <si>
    <t>PRESTAR SERVICIOS COMO DIRECTOR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Y PARTICIPACIÓN EN LAS SIGUIENTES ACTIVIDADES: 1. DISEÑAR Y VALIDAR LOS PROCEDIMIENTOS METODOLÓGICOS PARA LA APROPIACIÓN SOCIAL DE TECNOLOGÍA EN CONTEXTOS RURALES Y ÉTNICOS. 2. COORDINAR LA EJECUCIÓN CIENTÍFICA CON EL INVESTIGADOR PRINCIPAL Y LOS EQUIPOS TÉCNICOS DE LAS ENTIDADES ALIADAS. 3. LIDERAR EL DESARROLLO METODOLÓGICO DE LAS ACTIVIDADES EN LAS FASES DEL PROYECTO (TECNOLÓGICA, ANALÍTICA, DE APROPIACIÓN Y DE DEMOCRATIZACIÓN). 4. SUPERVISAR LOS PROCESOS D</t>
  </si>
  <si>
    <t>CO1.REQ.8630140</t>
  </si>
  <si>
    <t>OPSE-VIN-0005-2025</t>
  </si>
  <si>
    <t>https://community.secop.gov.co/Public/Tendering/OpportunityDetail/Index?noticeUID=CO1.NTC.8434178&amp;isFromPublicArea=True&amp;isModal=False</t>
  </si>
  <si>
    <t>35651674H</t>
  </si>
  <si>
    <t>MIGUEL ENRIQUE IGLESIAS MARTINEZ</t>
  </si>
  <si>
    <t>PRESTAR SERVICIOS COMO DIRECTOR DE TRANSFERENCIA DE CONOCIMIENTO Y TECNOLOGÍA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ACCIONES DE ADAPTACIÓN TECNOLÓGICA AL CONTEXTO TERRITORIAL DE LOS AGROHUBS HORTÍCOLAS. 2. DISEÑAR LOS COMPONENTES E INTERFACES DE ELECTRÓNICA, TELECOMUNICACIONES Y SOFTWARE DE LA RED PILOTO. 3. DIRIGIR LA PROGRAMACIÓN DE COMPONENTES ELECTRÓNICOS Y DISPOSITIVOS CONECTADOS A LA RED IOT. 4.SUPERVISAR LA INSTALACIÓN, CONFIGURACIÓN Y OPERACIÓN DE LOS SISTEMAS DE SENSADO, CONECTIVIDAD</t>
  </si>
  <si>
    <t>CO1.REQ.8539632</t>
  </si>
  <si>
    <t>OPSE-VIN-0004-2025</t>
  </si>
  <si>
    <t>https://community.secop.gov.co/Public/Tendering/OpportunityDetail/Index?noticeUID=CO1.NTC.7975410&amp;isFromPublicArea=True&amp;isModal=False</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</si>
  <si>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BA</t>
  </si>
  <si>
    <t>CO1.REQ.8086971</t>
  </si>
  <si>
    <t>OPSE-VIN-0003-2025</t>
  </si>
  <si>
    <t>https://community.secop.gov.co/Public/Tendering/OpportunityDetail/Index?noticeUID=CO1.NTC.7969053&amp;isFromPublicArea=True&amp;isModal=False</t>
  </si>
  <si>
    <t>34966525Q</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</si>
  <si>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</si>
  <si>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</si>
  <si>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CO1.REQ.8073480</t>
  </si>
  <si>
    <t>OPSE-VIN-0002-2025</t>
  </si>
  <si>
    <t>https://community.secop.gov.co/Public/Tendering/OpportunityDetail/Index?noticeUID=CO1.NTC.7969043&amp;isFromPublicArea=True&amp;isModal=False</t>
  </si>
  <si>
    <t>PEDRO JOSÉ FERNÁNDEZ DE CORDOBA CASTELLA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</si>
  <si>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</si>
  <si>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CO1.REQ.8073612</t>
  </si>
  <si>
    <t>OPSE-VIN-0001-2025</t>
  </si>
  <si>
    <t>https://community.secop.gov.co/Public/Tendering/OpportunityDetail/Index?noticeUID=CO1.NTC.8628942</t>
  </si>
  <si>
    <t>JORGE LUIS REYES CARREÑO</t>
  </si>
  <si>
    <t>NURY CECILIA JACOME HENRY</t>
  </si>
  <si>
    <t>ARRENDAMIENTO DE DOS (02) MÓDULOS METÁLICOS DE 20FT DE BODEGAJE, NECESARIOS PARA EL DESARROLLO DE LAS ACTIVIDADES DE LA V FERIA ARTESANAL: IDENTIDAD Y PATRIMONIO, CUANDO LA VIDA SE TEJE, ORGANIZADA POR LA VICERRECTORÍA DE INVESTIGACIÓN, EN MARCO DEL PROYECTO DEL PLAN DE ACCIÓN PROTECCIÓN, DIVULGACIÓN Y TRANSFERENCIA DE CONOCIMIENTO, TECNOLOGÍA, ARTE Y CULTURA</t>
  </si>
  <si>
    <t>CO1.REQ.8756574</t>
  </si>
  <si>
    <t>ODA-VIN-0004-2025</t>
  </si>
  <si>
    <t>https://community.secop.gov.co/Public/Tendering/OpportunityDetail/Index?noticeUID=CO1.NTC.7725982&amp;isFromPublicArea=True&amp;isModal=False</t>
  </si>
  <si>
    <t>LARRY ANTONIO JIMENEZ FERBANS</t>
  </si>
  <si>
    <t>ARRENDAMIENTO DE UN (01) CONTENEDOR, NECESARIO PARA EL ALMACENAMIENTO, ORGANIZACIÓN Y CONSERVACIÓN DE EJEMPLARES DEL CENTRO COLECCIONES CIENTÍFICAS.</t>
  </si>
  <si>
    <t>CO1.REQ.7838908</t>
  </si>
  <si>
    <t>ODA-VIN-0003-2025</t>
  </si>
  <si>
    <t>https://community.secop.gov.co/Public/Tendering/OpportunityDetail/Index?noticeUID=CO1.NTC.7725963&amp;isFromPublicArea=True&amp;isModal=False</t>
  </si>
  <si>
    <t>ELIAS GREGORIO GARCIA PEROZO</t>
  </si>
  <si>
    <t>ARRENDAMIENTO DE UN (01) MÓDULO METÁLICO, NECESARIO PARA EL DESARROLLO DE LAS ACTIVIDADES DE APROPIACIÓN SOCIAL DEL CONOCIMIENTO DE LA VICERRECTORÍA DE INVESTIGACIÓN.</t>
  </si>
  <si>
    <t>CO1.REQ.7838557</t>
  </si>
  <si>
    <t>ODA-VIN-0002-2025</t>
  </si>
  <si>
    <t>https://community.secop.gov.co/Public/Tendering/OpportunityDetail/Index?noticeUID=CO1.NTC.7713683&amp;isFromPublicArea=True&amp;isModal=False</t>
  </si>
  <si>
    <t>RICARDO ADRIAN TETE MIELES</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</si>
  <si>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</si>
  <si>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CO1.REQ.7826221</t>
  </si>
  <si>
    <t>ODA-VIN-0001-2025</t>
  </si>
  <si>
    <t>https://community.secop.gov.co/Public/Tendering/OpportunityDetail/Index?noticeUID=CO1.NTC.8336518&amp;isFromPublicArea=True&amp;isModal=False</t>
  </si>
  <si>
    <t>1650000000 - 1650000000</t>
  </si>
  <si>
    <t>16425 - 63</t>
  </si>
  <si>
    <t>B97417752</t>
  </si>
  <si>
    <t xml:space="preserve">ENERGESIS HOME SOLUCIONES L  GEOTERMICAS S </t>
  </si>
  <si>
    <t>PRESTACIÓN DE SERVICIOS ESPECIALIZADOS CIENTÍFICOS Y TECNOLÓGICOS ORIENTADOS A LA VALIDACIÓN TÉCNICA, FORMULACIÓN DE RECOMENDACIONES DE MEJORA Y ACOMPAÑAMIENTO CONSULTIVO AL EQUIPO DE DESARROLLO PARA LA IMPLEMENTACIÓN PROGRESIVA DE MEJORAS AL PRODUCTO MÍNIMO VIABLE (MVP) DEL SISTEMA DE INTERNET DE LAS COSAS (IOT) EN LA RED PILOTO DE LUMINARIAS LED, EN EL MARCO DEL PROYECTO BPIN 2023000100072 – “IMPLEMENTACIÓN DE UNA PLATAFORMA DE DATOS ABIERTOS BASADA EN AIOT PARA EL ANÁLISIS Y GESTIÓN DE RIESGOS AMBIENTALES Y CLIMÁTICOS EN EL CORREDOR MINERO DE LOS MUNICIPIOS LA JAGUA DE IBIRICO, ALBANIA Y ALGARROBO”</t>
  </si>
  <si>
    <t>CO1.REQ.8447946</t>
  </si>
  <si>
    <t>CPS-VIN-0003-2025</t>
  </si>
  <si>
    <t>https://community.secop.gov.co/Public/Tendering/OpportunityDetail/Index?noticeUID=CO1.NTC.8174005&amp;isFromPublicArea=True&amp;isModal=False</t>
  </si>
  <si>
    <t>CO1.REQ.8296711</t>
  </si>
  <si>
    <t>CPS-VIN-0002-2025</t>
  </si>
  <si>
    <t>NO HA INICIADO</t>
  </si>
  <si>
    <t>https://community.secop.gov.co/Public/Tendering/OpportunityDetail/Index?noticeUID=CO1.NTC.7696667&amp;isFromPublicArea=True&amp;isModal=False</t>
  </si>
  <si>
    <t>Liquidado</t>
  </si>
  <si>
    <t>_</t>
  </si>
  <si>
    <t>B98306905</t>
  </si>
  <si>
    <t>ENERGESIS INGENIERIA SOLUCIONES ENERGETICAS SL</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</si>
  <si>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</si>
  <si>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CO1.REQ.7803300</t>
  </si>
  <si>
    <t>CPS-VIN-0001-2025</t>
  </si>
  <si>
    <t>https://community.secop.gov.co/Public/Tendering/OpportunityDetail/Index?noticeUID=CO1.NTC.7824332&amp;isFromPublicArea=True&amp;isModal=False</t>
  </si>
  <si>
    <t>ANDRES FELIPE MANJARRES MOLINA</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</si>
  <si>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</si>
  <si>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CO1.REQ.7913994</t>
  </si>
  <si>
    <t>CCO-VIN-0001-2025</t>
  </si>
  <si>
    <t>https://community.secop.gov.co/Public/Tendering/OpportunityDetail/Index?noticeUID=CO1.NTC.9047817&amp;isFromPublicArea=True&amp;isModal=False</t>
  </si>
  <si>
    <t>ALF TECHNOLOGIES S.A.S.</t>
  </si>
  <si>
    <t>PRESTACIÓN DE SERVICIOS TÉCNICOS RELACIONADOS CON EL RUBRO DE OTROS EN EL MARCO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</si>
  <si>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CO1.REQ.9176228</t>
  </si>
  <si>
    <t>OPS-VIN-0035-2025</t>
  </si>
  <si>
    <t>https://community.secop.gov.co/Public/Tendering/OpportunityDetail/Index?noticeUID=CO1.NTC.8981704</t>
  </si>
  <si>
    <t>ALEXANDER DAZA CORREDOR</t>
  </si>
  <si>
    <t xml:space="preserve">COPY'S STUDENT SAS </t>
  </si>
  <si>
    <t>PRESTACIÓN DEL SERVICIO DE DISEÑO E IMPRESIÓN LITOGRÁFICA EN EL MARCO DEL PROYECTO: "MARKETING ESTRATÉGICO PARA EL DESARROLLO COMPETITIVO EN LA CADENA PRODUCTIVA DE LÁCTEOS EN COLOMBIA", FINANCIADO MEDIANTE 2DA CONVOCATORIA PARA CONFORMAR UN BANCO
DE PROYECTOS ELEGIBLES EN CIENCIAS SOCIALES Y HUMANAS PARA OBTENER FINANCIACIÓN PROVENIENTE DEL FONDO DE INVESTIGACIÓN – FONCIENCIAS</t>
  </si>
  <si>
    <t>CO1.REQ.9116267</t>
  </si>
  <si>
    <t>OPS-VIN-0034-2025</t>
  </si>
  <si>
    <t>https://community.secop.gov.co/Public/Tendering/OpportunityDetail/Index?noticeUID=CO1.NTC.8979733</t>
  </si>
  <si>
    <t>IRMA DEL ROSARIO QUINTERO PERTUZ</t>
  </si>
  <si>
    <t>HERMES  ARAMENDIZ TATIS</t>
  </si>
  <si>
    <t>SERVICIO EN MANEJO AGRONÓMICO Y FITOMEJORAMIENTO PARA EL ESTABLECIMIENTO, MANEJO Y EVALUACIÓN DE PRUEBAS SEMICOMERCIALES DE DOS LÍNEAS DE FRIJOL CAUPÍ SEGÚN LO ESTIPULADO EN MARCO DEL PROYECTO TITULADO: “PRUEBA SEMICOMERCIAL DE DOS LÍNEAS DE FRÍJOL CAUPÍ DE
BUEN RENDIMIENTO, ESTABILIDAD Y ADAPTABILIDAD A AMBIENTES DEL CARIBE COLOMBIANO</t>
  </si>
  <si>
    <t>CO1.REQ.9116059</t>
  </si>
  <si>
    <t>OPS-VIN-0033-2025</t>
  </si>
  <si>
    <t>https://community.secop.gov.co/Public/Tendering/OpportunityDetail/Index?noticeUID=CO1.NTC.8979497</t>
  </si>
  <si>
    <t>ADRIANA RODRIGUEZ FORERO</t>
  </si>
  <si>
    <t>DIAGNOSTICOS LABORATORIO CLINICO-IPS LTDA</t>
  </si>
  <si>
    <t>PRESTAR EL SERVICIO DE 30 EXÁMENES DE IONOGRAMAS (SODIO, POTASIO, CLORO) EN PLASMA DE PECES, CON EL FIN DE REALIZAR ACTIVIDADES CIENTÍFICAS EN MARCO DEL PROYECTO DE INVESTIGACIÓN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t>
  </si>
  <si>
    <t>CO1.REQ.9116326</t>
  </si>
  <si>
    <t>OPS-VIN-0032-2025</t>
  </si>
  <si>
    <t>https://community.secop.gov.co/Public/Tendering/OpportunityDetail/Index?noticeUID=CO1.NTC.8965244</t>
  </si>
  <si>
    <t>ROSMERY HERRERA MESA</t>
  </si>
  <si>
    <t>PRESTACIÓN DEL SERVICIO DE IMPRESIONES EN MARCO DEL PROYECTO DE INVESTIGACIÓN "EXPERIENCIAS TURÍSTICAS DE VALOR AGREGADO EN EL SECTOR HOTELERO DE SANTA MARTA: ESTRATEGIAS PARA FOMENTAR UN TURISMO SOSTENIBLE" EN MARCO A LA 2DA CONVOCATORIA PARA CONFORMAR UN BANCO DE PROYECTOS ELEGIBLES EN CIENCIAS SOCIALES Y HUMANAS PARA OBTENER FINANCIACIÓN PROVENIENTE DEL FONDO DE INVESTIGACIÓN – FONCIENCIAS</t>
  </si>
  <si>
    <t>CO1.REQ.9101404</t>
  </si>
  <si>
    <t>OPS-VIN-0031-2025</t>
  </si>
  <si>
    <t>https://community.secop.gov.co/Public/Tendering/OpportunityDetail/Index?noticeUID=CO1.NTC.8931920</t>
  </si>
  <si>
    <t>RICARDO TETE MIELES</t>
  </si>
  <si>
    <t>DESING &amp; QUALITY I.C SAS</t>
  </si>
  <si>
    <t>PRESTAR EL SERVICIO DE DISEÑO, MONTAJE Y DESMONTAJE DE LOS STANDS DONDE SE UBICARÁN LAS MUESTRAS DE LIBROS EN MARCO DE LA "7° FERIA INTERNACIONAL DEL LIBRO, LAS ARTES Y LA CULTURA DE SANTA MARTA 2025 - FILSMAR</t>
  </si>
  <si>
    <t>CO1.REQ.9064897</t>
  </si>
  <si>
    <t>OPS-VIN-0030-2025</t>
  </si>
  <si>
    <t>https://community.secop.gov.co/Public/Tendering/OpportunityDetail/Index?noticeUID=CO1.NTC.8916813</t>
  </si>
  <si>
    <t>ANDREA CAROLINA CARDOSO DÍAZ</t>
  </si>
  <si>
    <t>MARIA JOSE FUENTES ALVAREZ</t>
  </si>
  <si>
    <t>SERVICIO TÉCNICO DE REALIZACIÓN AUDIOVISUAL EN MARCO DEL PROYECTO "LIBRO DE CREACIÓN PARA LA MINI SERIE DOCUMENTAL: HISTORIAS QUE TRANSITAN". EN MARCO DE LA 5TA CONVOCATORIA PARA APOYAR TRABAJOS DE INVESTIGACIÓN EN MAESTRÍAS Y TESIS DOCTORALES DE LA UNIVERSIDAD DEL MAGDALENA</t>
  </si>
  <si>
    <t>CO1.REQ.9045726</t>
  </si>
  <si>
    <t>OPS-VIN-0029-2025</t>
  </si>
  <si>
    <t>https://community.secop.gov.co/Public/Tendering/OpportunityDetail/Index?noticeUID=CO1.NTC.8916382</t>
  </si>
  <si>
    <t>PRESTACIÓN DEL SERVICIO DE IMPRESIÓN PARA MATERIAL AUDIOVISUAL Y DE CAMPO EN EL MARCO DE LA EJECUCIÓN DEL PROYECTO "CARACTERIZACIÓN DE OPORTUNIDADES LABORALES Y DE EMPRENDIMIENTO PARA LOS JÓVENES DE 15 A 24 AÑOS HABITANTES DEL CORREGIMIENTO DE TASAJERA", CORRESPONDIENTE A LA 2DA CONVOCATORIA PARA CONFORMAR UN BANCO DE PROYECTOS ELEGIBLES EN CIENCIAS SOCIALES Y HUMANAS PARA OBTENER FINANCIACIÓN PROVENIENTE DEL FONDO DE INVESTIGACIÓN – FONCIENCIAS.</t>
  </si>
  <si>
    <t>CO1.REQ.9045349</t>
  </si>
  <si>
    <t>OPS-VIN-0028-2025</t>
  </si>
  <si>
    <t>https://community.secop.gov.co/Public/Tendering/OpportunityDetail/Index?noticeUID=CO1.NTC.8916372</t>
  </si>
  <si>
    <t>AURA MENA DE LA CRUZ</t>
  </si>
  <si>
    <t>SETTING TEAM S.A.S</t>
  </si>
  <si>
    <t>PRESTAR EL SERVICIO DE TIPOGRAFÍA Y ELEMENTOS GRÁFICOS PARA ESTABLECER EL MANUAL DE MARCA DEL PROYECTO NABUU CAFÉ, EN MARCO DE LA FINANCIACIÓN DE LA TERCERA CONVOCATORIA PARA APOYAR LA CREACIÓN DE NUEVAS EMPRESAS DE ESTUDIANTES DE PROGRAMAS DE PREGRADO Y MAESTRÍA DE PROFUNDIZACIÓN DE LA UNIVERSIDAD DEL MAGDALENA CON EL OBJETIVO DE FORTALECER LA INNOVACIÓN, EL EMPRENDIMIENTO Y LA CREACIÓN ARTÍSTICA Y CULTURAL</t>
  </si>
  <si>
    <t>CO1.REQ.9037763</t>
  </si>
  <si>
    <t>OPS-VIN-0027-2025</t>
  </si>
  <si>
    <t>https://community.secop.gov.co/Public/Tendering/OpportunityDetail/Index?noticeUID=CO1.NTC.8881221</t>
  </si>
  <si>
    <t>EDITH ESTELA GORDON CANCIO</t>
  </si>
  <si>
    <t>INSTITUCION UNIVERSITARIA PASCUAL BRAVO</t>
  </si>
  <si>
    <t>PRESTACIÓN DEL SERVICIO DE ANÁLISIS DE DIFRACCIÓN DE RAYOS X, (14 MUESTRAS) Y EL SERVICIO DE USO DEL DRX (1 MUESTRA). EN MARCO DEL PROYECTO DE INVESTIGACIÓN: OPTIMIZACIÓN Y COMPARACIÓN DE LA EXTRACCIÓN DE QUITOSANO A PARTIR DE RESIDUOS PESQUEROS: ESCAMA DE
SÁBALO, JAIBA ROJA Y CAMARÓN TIGRE MEDIANTE HIDRÓLISIS ACIDA, FINANCIADO POR LA NOVENA CONVOCATORIA PARA APOYAR EL DESARROLLO DE TRABAJOS DE GRADO EN LOS PROGRAMAS DE PREGRADO DE LA UNIVERSIDAD DEL MAGDALENA</t>
  </si>
  <si>
    <t>CO1.REQ.9012667</t>
  </si>
  <si>
    <t>OPS-VIN-0026-2025</t>
  </si>
  <si>
    <t>https://community.secop.gov.co/Public/Tendering/OpportunityDetail/Index?noticeUID=CO1.NTC.8880319</t>
  </si>
  <si>
    <t>RASINE RAVELO MENDEZ</t>
  </si>
  <si>
    <t>FUNDACION FUTURO POR COLOMBIA H.C.</t>
  </si>
  <si>
    <t>SERVICIO DE IMPRESIÓN DE 4 MAPAS A GRAN ESCALA (4X4METROS), EN LONA DE ALTA CALIDAD Y A TODO COLOR EN MARCO DEL PROYECTO "RADAR DE TERRITORIOS SALUDABLES Y SOSTENIBLES DE LA AGENDA 2030 PARA GOBERNANZA TERRITORIAL: UN ESTUDIO DE CASO CON APLICACIÓN DE LA SOLUCIÓN DE PROSPECTIVA TERRITORIAL SOCIAL PARA LA CIENCIA CIUDADANA Y EL DESARROLLO
INCLUSIVO EN SANTA MARTA (COLOMBIA)</t>
  </si>
  <si>
    <t>CO1.REQ.9008037</t>
  </si>
  <si>
    <t>OPS-VIN-0025-2025</t>
  </si>
  <si>
    <t>https://community.secop.gov.co/Public/Tendering/OpportunityDetail/Index?noticeUID=CO1.NTC.8810801&amp;isFromPublicArea=True&amp;isModal=False</t>
  </si>
  <si>
    <t>FABIO SILVA VALLEJO</t>
  </si>
  <si>
    <t>ALVAREZ ALARCON JOSE ANGEL</t>
  </si>
  <si>
    <t>SERVICIO DE PRODUCCIÓN MUSICAL (ESTUDIO DE GRABACIÓN, COMPOSICIÓN, ARREGLOS, CREACIÓN DE BEAT O PISTA, ASESORÍAS,GRABACIÓN, EDICIÓN, MEZCLA Y MASTER) PARA 5 CANCIONES UTILIZANDO DE 4 A 6 INSTRUMENTOS MUSICALES, EN MARCO DEL PROYECTO RELATOS MUSICALES DEL FESTIVAL NACIONAL DE GAITAS FRANCISCO LLIRENE FINANCIADO POR LA TERCERA CONVOCATORIA PARA FOMENTAR PROYECTOS DE INVESTIGACIÓN CREACIÓN (I+C) Y ACTIVIDADES DE CREACIÓN ARTÍSTICA Y CULTURAL EN LA UNIVERSIDAD DEL MAGDALENA.</t>
  </si>
  <si>
    <t>CO1.REQ.8944553</t>
  </si>
  <si>
    <t>OPS-VIN-0024-2025</t>
  </si>
  <si>
    <t>https://community.secop.gov.co/Public/Tendering/OpportunityDetail/Index?noticeUID=CO1.NTC.8784901&amp;isFromPublicArea=True&amp;isModal=False</t>
  </si>
  <si>
    <t>GRUPO EMPRESARIAL GAVA S.A.S.</t>
  </si>
  <si>
    <t>PRESTACIÓN DEL SERVICIO DE ALIMENTOS Y BEBIDAS A LA MESA EN EL MARCO DEL IX SIMPOSIO INTERNACIONAL DE HISTORIA Y ARQUEOLOGÍA MARÍTIMA, ORGANIZADO POR EL PROGRAMA DE HISTORIA Y PATRIMONIO, CON EL APOYO DE LA VICERRECTORÍA DE INVESTIGACIÓN Y LA DIRECCIÓN DE PROYECCIÓN CULTURAL. LA PROPUESTA HACE PARTE INTEGRAL DE LA PRESENTE ORDEN.</t>
  </si>
  <si>
    <t>CO1.REQ.8912641</t>
  </si>
  <si>
    <t>OPS-VIN-0023-2025</t>
  </si>
  <si>
    <t>https://community.secop.gov.co/Public/Tendering/OpportunityDetail/Index?noticeUID=CO1.NTC.8662086</t>
  </si>
  <si>
    <t>XPRESS ESTUDIO GRAFICO Y
DIGITAL S.A.S</t>
  </si>
  <si>
    <t>PRESTACIÓN DE SERVICIO DE IMPRESIÓN DE 190 COPIAS DEL LIBRO RESULTADO DEL XI SEMINARIO INTERNACIONAL CONEXIONES CARIBE, CORRESPONDIENTE A LA CARTA DE AUSPICIO EMITIDA POR LA CORPORACIÓN ANDINA DE FOMENTO (CAF) A LA UNIVERSIDAD DEL MAGDALENA.</t>
  </si>
  <si>
    <t>CO1.REQ.8794830</t>
  </si>
  <si>
    <t>OPS-VIN-0022-2025</t>
  </si>
  <si>
    <t>https://community.secop.gov.co/Public/Tendering/OpportunityDetail/Index?noticeUID=CO1.NTC.8646389</t>
  </si>
  <si>
    <t>LUIS ALFREDO GONZALEZ MONROY</t>
  </si>
  <si>
    <t>901071969</t>
  </si>
  <si>
    <t>CABILDO ARHUACO DEL MAGDALENA Y GUAJIRA SIERRA NEVADA</t>
  </si>
  <si>
    <t>PRESTAR EL SERVICIO TÉCNICO, TECNOLÓGICO Y DE PRODUCCIÓN AUDIOVISUAL EN EL PROYECTO DE INVESTIGACIÓN TITULADO: "DIALÓGICA INTERCULTURAL: EN LA BÚSQUEDA DE PEDAGOGÍAS EMERGENTES EN EL SERVICIO NACIONAL DE APRENDIZAJE (SENA): SANTAMARTA. COLOMBIA (1957-
2024)", EN MARCO DE LA 4TA CONVOCATORIA PARA APOYAR TRABAJOS DE INVESTIGACIÓN EN MAESTRÍAS Y TESIS DOCTORALES DE LA UNIVERSIDAD DEL MAGDALENA</t>
  </si>
  <si>
    <t>CO1.REQ.8773292</t>
  </si>
  <si>
    <t>OPS-VIN-0021-2025</t>
  </si>
  <si>
    <t>https://community.secop.gov.co/Public/Tendering/OpportunityDetail/Index?noticeUID=CO1.NTC.8640540</t>
  </si>
  <si>
    <t>DIANA PATRICIA TAMARIS TURIZO</t>
  </si>
  <si>
    <t>901367396</t>
  </si>
  <si>
    <t>ÑAPI ESTUDIO CREATIVO S.A.S.</t>
  </si>
  <si>
    <t>SERVICIO DE DISEÑO, ILUSTRACIÓN E IMPRESIÓN LITOGRÁFICA DE PLEGABLES, EN MARCO DEL PROYECTO DE INVESTIGACIÓN "TURISMO COMUNITARIO Y AVITURISMO EN LA JAGUA DE IBIRICO: INVENTARIO DE AVIFAUNA PARA UNA TRANSICIÓN JUSTA EN EL CORREDOR DE VIDA DEL CESAR", FINANCIADO POR LA
NOVENA CONVOCATORIA PARA APOYAR EL DESARROLLO DE TRABAJOS DE GRADO EN LOS PROGRAMAS DE PREGRADO DE LA UNIVERSIDAD DEL MAGDALENA</t>
  </si>
  <si>
    <t>CO1.REQ.8773432</t>
  </si>
  <si>
    <t>OPS-VIN-0020-2025</t>
  </si>
  <si>
    <t>https://community.secop.gov.co/Public/Tendering/OpportunityDetail/Index?noticeUID=CO1.NTC.8622393</t>
  </si>
  <si>
    <t>PRESTACIÓN DE SERVICIO DE IMPRESIÓN DE LAS OBRAS PRODUCIDAS POR EL PROGRAMA EDITORIAL – UNIMAGDALENA, EN MARCO DEL PROYECTO DEL PLAN DE ACCIÓN EDICIÓN, REALIZACIÓN, PUBLICACIÓN, DIVULGACIÓN Y POSICIONAMIENTO DE LA PRODUCCIÓN BIBLIOGRÁFICA Y
AUDIOVISUAL.</t>
  </si>
  <si>
    <t>CO1.REQ.8754462</t>
  </si>
  <si>
    <t>OPS-VIN-0019-2025</t>
  </si>
  <si>
    <t>https://community.secop.gov.co/Public/Tendering/OpportunityDetail/Index?noticeUID=CO1.NTC.8554373</t>
  </si>
  <si>
    <t>LYDA CASTRO GARCIA</t>
  </si>
  <si>
    <t>ROCHEM BIOCARE COLOMBIA S A S</t>
  </si>
  <si>
    <t>SERVICIO DE MANTENIMIENTO TÉCNICO PARA EL EQUIPO ISEQ100 QUE SE ENCUENTRA EN EL CENTRO DE CENTRO DE GENÉTICA Y BIOLOGÍA MOLECULAR DE LA UNIMAGDALENA</t>
  </si>
  <si>
    <t>CO1.REQ.8679925</t>
  </si>
  <si>
    <t>OPS-VIN-0018-2025</t>
  </si>
  <si>
    <t>https://community.secop.gov.co/Public/Tendering/OpportunityDetail/Index?noticeUID=CO1.NTC.8503217&amp;isFromPublicArea=True&amp;isModal=False</t>
  </si>
  <si>
    <t>JORGE ALFONSO APREZA FERNÁNDEZ</t>
  </si>
  <si>
    <t>39048924</t>
  </si>
  <si>
    <t>KAREN LORENA ZULUAGA PEREZ</t>
  </si>
  <si>
    <t>SERVICIO DE CONFECCIÓN Y DISEÑO DE VESTUARIOS FOLCLÓRICOS PARA LA COMPARSA DE FUNCIONARIO UNIMAGDALENA, EN MARCO DEL PROYECTO DEL PLAN DE ACCIÓN DE LA VIN DENOMINADO FORTALECIMIENTO DE LOS SERVICIOS DEL SISTEMA DE MUSEOS, ARTE Y CULTURA DE LA UNIVERSIDAD DEL MAGDALENA</t>
  </si>
  <si>
    <t>CO1.REQ.8630556</t>
  </si>
  <si>
    <t>OPS-VIN-0017-2025</t>
  </si>
  <si>
    <t>https://community.secop.gov.co/Public/Tendering/OpportunityDetail/Index?noticeUID=CO1.NTC.8502365&amp;isFromPublicArea=True&amp;isModal=False</t>
  </si>
  <si>
    <t>901337227</t>
  </si>
  <si>
    <t>PRESTAR EL SERVICIO DE MONTAJE Y DESMONTAJE DE CUARENTA Y UN (41) STAND, DOS (2) BASTIDORES DE BIENVENIDA, UN (1) ARCO DE INGRESO Y UN (1) BASTIDOR EN L PARA TARIMA, EN MARCO DE LA V FERIA ARTESANAL: IDENTIDAD Y PATRIMONIO, CUANDO LA VIDA SE TEJE, ORGANIZADA POR LA VICERRECTORÍA DE INVESTIGACIÓN EN MARCO DEL PROYECTO DEL PLAN DE ACCIÓN PROTECCIÓN, DIVULGACIÓN Y TRANSFERENCIA DE CONOCIMIENTO, TECNOLOGÍA, ARTE Y CULTURA.</t>
  </si>
  <si>
    <t>CO1.REQ.8629779</t>
  </si>
  <si>
    <t>OPS-VIN-0016-2025</t>
  </si>
  <si>
    <t>https://community.secop.gov.co/Public/Tendering/OpportunityDetail/Index?noticeUID=CO1.NTC.8488249&amp;isFromPublicArea=True&amp;isModal=False</t>
  </si>
  <si>
    <t>ALBERTO RAFAEL PÁEZ REDONDO</t>
  </si>
  <si>
    <t>900845290</t>
  </si>
  <si>
    <t>GRUPO EMPRESARIAL GAVA SAS</t>
  </si>
  <si>
    <t>SERVICIO LOGÍSTICO PARA EL DESARROLLO DEL TERCER CICLO DE CAPACITACIÓN EN RECONOCIMIENTO Y MANEJO DE PROBLEMAS FITOSANITARIOS DEL SISTEMA PRODUCTIVO MANGO, A PRODUCTORES DEL MUNICIPIO DE SAN SEBASTIÁN DE BUENAVISTA EN EL DEPARTAMENTO DEL MAGDALENA. EN MARCO DEL PROYECTO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LA PROPUESTA HACE PARTE INTEGRAL DE LA PRESENTE ORDEN.</t>
  </si>
  <si>
    <t>CO1.REQ.8619525</t>
  </si>
  <si>
    <t>OPS-VIN-0015-2025</t>
  </si>
  <si>
    <t>https://community.secop.gov.co/Public/Tendering/OpportunityDetail/Index?noticeUID=CO1.NTC.8502497&amp;isFromPublicArea=True&amp;isModal=False</t>
  </si>
  <si>
    <t>JUAN CARLOS VARGAS RUIZ</t>
  </si>
  <si>
    <t>7144967</t>
  </si>
  <si>
    <t>CRISTIAM DE JESUS FERNANDEZ GUZMAN</t>
  </si>
  <si>
    <t>SERVICIO DE DECORACIÓN, AMBIENTACIÓN, MONTAJE, ALIMENTOS Y BEBIDAS A LA MESA, PARA LOS EVENTOS QUE SE DESARROLLEN EN MARCO DE LA CATEDRA SANTA MARTA 500 AÑOS.</t>
  </si>
  <si>
    <t>CO1.REQ.8619754</t>
  </si>
  <si>
    <t>OPS-VIN-0014-2025</t>
  </si>
  <si>
    <t>https://community.secop.gov.co/Public/Tendering/OpportunityDetail/Index?noticeUID=CO1.NTC.8412512&amp;isFromPublicArea=True&amp;isModal=False</t>
  </si>
  <si>
    <t>RENATA DE LA HOZ PERAFÁN</t>
  </si>
  <si>
    <t>901412778</t>
  </si>
  <si>
    <t>GENLAB GENETIC LABORATORY S.A.S</t>
  </si>
  <si>
    <t>SERVICIO TÉCNICO PARA ANÁLISIS DE MUESTRAS, EN EL MARCO DEL PROYECTO DE INVESTIGACIÓN TITULADO: "EFECTO DE LA PRESENCIA DE LOS POLIMORFISMOS GENÉTICOS IL-6, COL1A1, COL5A1 SOBRE EL HISTORIAL DE ANTECEDENTES DE LESIONES MUSCULARES, ARTICULARES Y TIEMPOS DE RECUPERACIÓN EN FUTBOLISTAS DE UN CLUB PROFESIONAL DE LA COSTA CARIBE COLOMBIANA", FINANCIADO POR LA CUARTA CONVOCATORIA PARA APOYAR TRABAJOS DE INVESTIGACIÓN EN MAESTRÍAS Y TESIS DOCTORALES DE LA UNIVERSIDAD DEL MAGDALENA</t>
  </si>
  <si>
    <t>CO1.REQ.8537337</t>
  </si>
  <si>
    <t>OPS-VIN-0013-2025</t>
  </si>
  <si>
    <t>https://community.secop.gov.co/Public/Tendering/OpportunityDetail/Index?noticeUID=CO1.NTC.8351647&amp;isFromPublicArea=True&amp;isModal=False</t>
  </si>
  <si>
    <t>IMPACTA PRODUCCIONES S.A.S.</t>
  </si>
  <si>
    <t>PRESTACIÓN DEL SERVICIO DE PRODUCCIÓN TÉCNICA PARA LA PRESENTACIÓN MUSICAL ALBORADA LIBERTADORA QUE REALIZARÁ LA SINFÓNICA DE LA UNIVERSIDAD DEL MAGDALENA, EN MARCO DEL PROYECTO CATEDRA SANTA MARTA 500 AÑOS.</t>
  </si>
  <si>
    <t>CO1.REQ.8472685</t>
  </si>
  <si>
    <t>OPS-VIN-0012-2025</t>
  </si>
  <si>
    <t>https://community.secop.gov.co/Public/Tendering/OpportunityDetail/Index?noticeUID=CO1.NTC.8321585&amp;isFromPublicArea=True&amp;isModal=False</t>
  </si>
  <si>
    <t>SERVICIO DE CONFECCIONES Y DISEÑOS DE 22 VESTUARIOS DE FANTASÍA (12 VESTUARIOS PARA DAMA Y 10 VESTUARIOS PARA CABALLERO), EN MARCO DEL PROYECTO DE INVESTIGACIÓN TITULADO: “RESCATE DE VESTUARIOS FOLCLÓRICOS UNIMAGDALENA”, FINANCIADO POR LA TERCERA CONVOCATORIA PARA FOMENTAR PROYECTOS DE INVESTIGACIÓN CREACIÓN (I+C) Y ACTIVIDADES DE CREACIÓN ARTÍSTICA Y CULTURAL EN LA UNIVERSIDAD DEL MAGDALENA.</t>
  </si>
  <si>
    <t>CO1.REQ.8440524</t>
  </si>
  <si>
    <t>OPS-VIN-0011-2025</t>
  </si>
  <si>
    <t>https://community.secop.gov.co/Public/Tendering/OpportunityDetail/Index?noticeUID=CO1.NTC.8321870&amp;isFromPublicArea=True&amp;isModal=False</t>
  </si>
  <si>
    <t>CENTRO ELECTROMEDICO DEL CARIBE S.A.S.</t>
  </si>
  <si>
    <t>SERVICIO TÉCNICO DE CALIBRACIÓN Y MANTENIMIENTO PREVENTIVO DE LOS EQUIPOS BIOMÉDICOS QUE SE UTILIZAN EN EL PROCESAMIENTO DE DIVERSAS MUESTRAS QUE SE REALIZAN EN EL CENTRO DE GENÉTICA Y BIOLOGÍA MOLECULAR DE LA UNIMAGDALENA.</t>
  </si>
  <si>
    <t>CO1.REQ.8440212</t>
  </si>
  <si>
    <t>OPS-VIN-0010-2025</t>
  </si>
  <si>
    <t>https://community.secop.gov.co/Public/Tendering/OpportunityDetail/Index?noticeUID=CO1.NTC.8275067&amp;isFromPublicArea=True&amp;isModal=False</t>
  </si>
  <si>
    <t>ROCÍO DEL PILAR GARCÍA URUEÑA</t>
  </si>
  <si>
    <t>OCEANO DEPORTES SCUBA LTDA</t>
  </si>
  <si>
    <t>SERVICIO DE MANTENIMIENTO DE EQUIPOS DE BUCEO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2021- 1032 DE 2021 CELEBRADO ENTRE EL INSTITUTO COLOMBIANO DE CRÉDITO EDUCATIVO Y ESTUDIOS TÉCNICOS EN EL EXTERIOR "MARIANO OSPINA PÉREZ" - ICETEX, EL MINISTERIO DE CIENCIA, TECNOLOGÍA E INNOVACIÓN Y LA UNIVERSIDAD DEL MAGDALENA.</t>
  </si>
  <si>
    <t>CO1.REQ.8401748</t>
  </si>
  <si>
    <t>OPS-VIN-0009-2025</t>
  </si>
  <si>
    <t>https://community.secop.gov.co/STS/Users/Login/Index</t>
  </si>
  <si>
    <t>FRANCISCO ALBERTO GALINDO HENRIQUEZ</t>
  </si>
  <si>
    <t>EDUARDO LUIS URECHE LAVALLE</t>
  </si>
  <si>
    <t>SERVICIO PARA LA REALIZACIÓN DEL REGISTRO AUDIOVISUAL DE VIDEOPODCAST Y CARTILLA DIGITAL PARA LA DIFUSIÓN DEL CONOCIMIENTO; EN MARCO DE PROYECTO DE INVESTIGACIÓN “LINEAMIENTOS PARA EL FORTALECIMIENTO DEL FESTIVAL NACIONAL DEL CAIMÁN CIENAGUERO COMO PRODUCTO TURÍSTICO DE CIÉNAGA, MAGDALENA, (PUEBLO PATRIMONIO DE COLOMBIA.</t>
  </si>
  <si>
    <t>CO1.REQ.8303018</t>
  </si>
  <si>
    <t>OPS-VIN-0008-2025</t>
  </si>
  <si>
    <t>https://community.secop.gov.co/Public/Tendering/OpportunityDetail/Index?noticeUID=CO1.NTC.8097881&amp;isFromPublicArea=True&amp;isModal=False</t>
  </si>
  <si>
    <t>CARMEN CECILIA CABALLERO DOMINGUEZ</t>
  </si>
  <si>
    <t>MARIA GABRIELA HERNANDEZ ROMERO</t>
  </si>
  <si>
    <t xml:space="preserve">SERVICIO DE CREACIÓN Y DISEÑO DE UNA CARTILLA INFORMATIVA EN MARCO DEL PROYECTO: "CONDUCTAS DE RIESGO ALIMENTARIAS Y SU ASOCIACIÓN CON FACTORES SOCIOCULTURALES HACIA LA APARIENCIA EN LOS JÓVENES DE LA UNIVERSIDAD DEL MAGDALENA". EN MARCO A LA 8VA CONVOCATORIA PARA APOYAR EL DESARROLLO DE TRABAJOS DE GRADO EN LOS PROGRAMAS DE PREGRADO DE LA UNIVERSIDAD DEL MAGDALENA. LA PROPUESTA HACE PARTE INTEGRAL DE LA PRESENTE ORDEN.  EL CONTRATISTA TAMBIÉN DEBERÁ: 1. ENTREGAR LOS DOCUMENTOS DEL DESARROLLO DE LAS PIEZAS. 2. ENTREGAR LOS ARCHIVOS DIGITALES EN FORMATOS EDITABLES O, EN SU DEFECTO, EL CÓDIGO FUENTE, CÓDIGO DE PROGRAMACIÓN O SCRIPT DEBIDAMENTE DOCUMENTADO, JUNTO CON TODAS LAS INDICACIONES QUE PERMITAN LA INTERPRETACIÓN Y LECTURA DEL CÓDIGO FUENTE ENTREGADA. 3. REALIZAR LOS AJUSTES PERTINENTES QUE CONSIDERE EL SUPERVISOR DE LAS PIEZAS. 4. ENTREGAR LAS PIEZAS OBJETO DE LA PRESENTE ORDEN DENTRO DE LAS CONDICIONES REQUERIDAS POR EL SUPERVISOR Y </t>
  </si>
  <si>
    <t>CO1.REQ.8169938</t>
  </si>
  <si>
    <t>OPS-VIN-0007-2025</t>
  </si>
  <si>
    <t>https://community.secop.gov.co/Public/Tendering/OpportunityDetail/Index?noticeUID=CO1.NTC.7994395&amp;isFromPublicArea=True&amp;isModal=False</t>
  </si>
  <si>
    <t>PRESTACION DE SERVICIO PARA EL DISEÑO, MONTAJE Y DESMONTAJE DEL STAND PARA LA PARTICIPACIÓN DE LA EDITORIAL UNIMAGDALENA, EN LA FERIA INTERNACIONAL DEL LIBRO DE BOGOTÁ - FILBO 2025. PARA FORTALECER LA VISIBILIDAD DE LAS OBRAS PRODUCIDAS POR NUESTRO SELLO, ASÍ COMO DE LA IMAGEN INSTITUCIONAL.</t>
  </si>
  <si>
    <t>CO1.REQ.8111160</t>
  </si>
  <si>
    <t>OPS-VIN-0006-2025</t>
  </si>
  <si>
    <t>https://community.secop.gov.co/Public/Tendering/OpportunityDetail/Index?noticeUID=CO1.NTC.7987653&amp;isFromPublicArea=True&amp;isModal=False</t>
  </si>
  <si>
    <t>CORPORACION DE FERIAS Y EXPOSICIONES SA USUARIO OPERADOR DE ZONA FRANCA</t>
  </si>
  <si>
    <t>PRESTACION DE SERVICIO DE INSTALACION DE UN (01)  STAND PARA LA PARTICIPACION DE LA EDITORIAL DE LA UNIMAGDALENA, EN LA 37™ FERIA INTERNACIONAL DEL LIBRO 2025 (25 DE ABRIL AL 11 DE MAYO DE 2025)</t>
  </si>
  <si>
    <t>CO1.REQ.8106100</t>
  </si>
  <si>
    <t>OPS-VIN-0005-2025</t>
  </si>
  <si>
    <t>https://community.secop.gov.co/Public/Tendering/OpportunityDetail/Index?noticeUID=CO1.NTC.7987515&amp;isFromPublicArea=True&amp;isModal=False</t>
  </si>
  <si>
    <t>HIPERTEXTO SOCIEDAD POR ACCIONES SIMPLIFICADAS</t>
  </si>
  <si>
    <t xml:space="preserve">PRESTACIÓN DE SERVICIO DE DESARROLLO, ADMINISTRACIÓN Y COMERCIALIZACIÓN DE UN ECOSISTEMA DIGITAL, ED, SOBRE AMBIENTE WEB DENOMINADO “LITE SUITE NEXUS”, PARA QUE EL PROGRAMA EDITORIAL PUEDA CONTAR CON UN PORTAL Y CONJUNTO DE SOLUCIONES EN INTERNET, GESTIONADO EN SU TOTALIDAD POR HIPERTEXTO-NETIZEN, QUE SOPORTE LA ESTRATEGIA DIGITAL DE LA UNIVERSIDAD, CON EL LOOK &amp; FEEL, EL CATÁLOGO DE LOS PRODUCTOS EDITORIALES ELECTRÓNICOS DE LA UNIVERSIDAD Y OTROS MATERIALES COMPLEMENTARIOS DIGITALES Y SERVICIOS ESPECIALIZADOS, SOBRE EL SUBDOMINIO HTTPS://CATALOGO.EDITORIAL.UNIMAGDALENA.EDU.CO U OTRO SIMILAR DEFINIDO ENTRE LAS PARTES. </t>
  </si>
  <si>
    <t>CO1.REQ.8106087</t>
  </si>
  <si>
    <t>OPS-VIN-0004-2025</t>
  </si>
  <si>
    <t>https://community.secop.gov.co/Public/Tendering/OpportunityDetail/Index?noticeUID=CO1.NTC.7952658&amp;isFromPublicArea=True&amp;isModal=False</t>
  </si>
  <si>
    <t>XPRESS ESTUDIO GRAFICO Y DIGITAL S.A.</t>
  </si>
  <si>
    <t xml:space="preserve">PRESTACION DE SERVICIO DE IMPRESION DE TODO TIPO DE OBRAS PRODUCIDA POR EL PROGRAMA EDITORIAL – UNIMAGDALENA. </t>
  </si>
  <si>
    <t>CO1.REQ.8066427</t>
  </si>
  <si>
    <t>OPS-VIN-0003-2025</t>
  </si>
  <si>
    <t>https://community.secop.gov.co/Public/Tendering/OpportunityDetail/Index?noticeUID=CO1.NTC.7935782&amp;isFromPublicArea=True&amp;isModal=False</t>
  </si>
  <si>
    <t>ROCIO DEL PILAR GARCIA UREÑA</t>
  </si>
  <si>
    <t>UNIVERSIDAD DE LOS ANDES</t>
  </si>
  <si>
    <t>PRESTACIÓN DE SERVICIO TÉCNICO DE SECUENCIACIÓN, EN EL MARCO DEL PROYECTO EXTERNO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</si>
  <si>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CO1.REQ.8058086</t>
  </si>
  <si>
    <t>OPS-VIN-0002-2025</t>
  </si>
  <si>
    <t>https://community.secop.gov.co/Public/Tendering/OpportunityDetail/Index?noticeUID=CO1.NTC.7898756&amp;isFromPublicArea=True&amp;isModal=False</t>
  </si>
  <si>
    <t>ALBERTO RAFAEL PAEZ REDONDO</t>
  </si>
  <si>
    <t>AGRILAB LABORATORIOS SAS</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</si>
  <si>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</si>
  <si>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CO1.REQ.8016215</t>
  </si>
  <si>
    <t>OPS-VIN-0001-2025</t>
  </si>
  <si>
    <t>https://community.secop.gov.co/Public/Tendering/OpportunityDetail/Index?noticeUID=CO1.NTC.9006480</t>
  </si>
  <si>
    <t>SOLUCIONES EN LABORATORIO Y METROLOGIA S A S</t>
  </si>
  <si>
    <t>COMPRA DE MATERIALES E INSUMOS DE LABORATORIO EN MARCO DEL PROYECTO "ESTRATEGIAS DE MANEJO INTEGRADO DEL CULTIVO DE MANGO PARA INCREMENTAR LA COMPETITIVIDAD DEL SISTEMA PRODUCTIVO EN EL DEPARTAMENTO DEL MAGDALENA</t>
  </si>
  <si>
    <t>CO1.REQ.9144718</t>
  </si>
  <si>
    <t>ODC-VIN-0107-2025</t>
  </si>
  <si>
    <t>https://community.secop.gov.co/Public/Tendering/OpportunityDetail/Index?noticeUID=CO1.NTC.9006628</t>
  </si>
  <si>
    <t>JOHANNA MARCELA FLÓREZ CASTILLO</t>
  </si>
  <si>
    <t>ANNAR DIAGNOSTICA IMPORT S.A.S.</t>
  </si>
  <si>
    <t>COMPRA DE REACTIVOS NECESARIOS PARA EL DESARROLLO DE LAS ACTIVIDADES CONTEMPLADAS EN EL MARCO DEL PROYECTO DE INVESTIGACIÓN “EVALUACIÓN DEL POTENCIAL ANTIOXIDANTE Y ANTIMICROBIANO DE EXTRACTOS DE PERSEA CAERUELA INMOVILIZADOS EN SUPERFICIES DE VIDRIO
FUNCIONALIZADASCON ÓXIDO DE SILICIO Y QUITOSANO</t>
  </si>
  <si>
    <t>CO1.REQ.9137371</t>
  </si>
  <si>
    <t>ODC-VIN-0106-2025</t>
  </si>
  <si>
    <t>https://community.secop.gov.co/Public/Tendering/OpportunityDetail/Index?noticeUID=CO1.NTC.9006425</t>
  </si>
  <si>
    <t>QUIMIFEX S.A.S.</t>
  </si>
  <si>
    <t>COMPRA DE PLANCHA DE AGITACIÓN Y CALENTAMIENTO, EN MARCO DEL PROYECTO: "EVALUACIÓN DEL POTENCIAL ANTIOXIDANTE Y ANTIMICROBIANO DE EXTRACTOS DE PERSEA CAERUELA INMOVILIZADOS EN SUPERFICIES DE VIDRIO FUNCIONALIZADAS CON ÓXIDO DE SILICIO Y QUITOSANO", FINANCIADO POR LA 2DA
CONVOCATORIA PARA CONFORMAR UN BANCO DE PROYECTOS ELEGIBLES EN INVESTIGACIÓN BÁSICA PARA OBTENER
FINANCIACIÓN PROVENIENTE DEL FONDO DE INVESTIGACIÓN – FONCIENCIAS</t>
  </si>
  <si>
    <t>CO1.REQ.9137384</t>
  </si>
  <si>
    <t>ODC-VIN-0105-2025</t>
  </si>
  <si>
    <t>https://community.secop.gov.co/Public/Tendering/OpportunityDetail/Index?noticeUID=CO1.NTC.9006183</t>
  </si>
  <si>
    <t>SUMINISTROS CLINICOS ISLA SAS</t>
  </si>
  <si>
    <t>COMPRA DE INSUMOS NECESARIOS PARA EL DESARROLLO DE LAS ACTIVIDADES CONTEMPLADAS EN EL MARCO DEL PROYECTO DE INVESTIGACIÓN "EVALUACIÓN DEL POTENCIAL ANTIOXIDANTE Y ANTIMICROBIANO DE EXTRACTOS DE PERSEA CAERUELA INMOVILIZADOS EN SUPERFICIES DE VIDRIO
FUNCIONALIZADAS CON ÓXIDO DE SILICIO Y QUITOSANO", FINANCIADO POR LA 2DA CONVOCATORIA PARA CONFORMAR UN
BANCO DE PROYECTOS ELEGIBLES EN INVESTIGACIÓN BÁSICA PARA OBTENER FINANCIACIÓN PROVENIENTE DEL FONDO DE
INVESTIGACIÓN – FONCIENCIAS</t>
  </si>
  <si>
    <t>CO1.REQ.9137184</t>
  </si>
  <si>
    <t>ODC-VIN-0104-2025</t>
  </si>
  <si>
    <t>https://community.secop.gov.co/Public/Tendering/OpportunityDetail/Index?noticeUID=CO1.NTC.8998670</t>
  </si>
  <si>
    <t>COMPRA DE INSUMOS E INSTRUMENTOS DE LABORATORIO, EN EL MARCO DEL PROYECTO DE INVESTIGACIÓN EXTERNO: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t>
  </si>
  <si>
    <t>CO1.REQ.9125112</t>
  </si>
  <si>
    <t>ODC-VIN-0103-2025</t>
  </si>
  <si>
    <t>https://community.secop.gov.co/Public/Tendering/OpportunityDetail/Index?noticeUID=CO1.NTC.8986489</t>
  </si>
  <si>
    <t>COMPRA DE UN COMPUTADOR PORTÁTIL, EN MARCO DEL PROYECTO DE INVESTIGACIÓN "EXPERIENCIAS TURÍSTICAS DE VALOR AGREGADO EN EL SECTOR HOTELERO DE SANTA MARTA: ESTRATEGIAS PARA FOMENTAR UN TURISMO SOSTENIBLE", FINANCIADO POR LA 2DA CONVOCATORIA PARA CONFORMAR UN BANCO DE PROYECTOS ELEGIBLES EN CIENCIAS SOCIALES Y HUMANAS PARA OBTENER FINANCIACIÓN PROVENIENTE DEL FONDO DE INVESTIGACIÓN – FONCIENCIAS</t>
  </si>
  <si>
    <t>CO1.REQ.9117596</t>
  </si>
  <si>
    <t>ODC-VIN-0102-2025</t>
  </si>
  <si>
    <t>https://community.secop.gov.co/Public/Tendering/OpportunityDetail/Index?noticeUID=CO1.NTC.8986546</t>
  </si>
  <si>
    <t>LUZ ADRIANA VELASCO</t>
  </si>
  <si>
    <t>ACUAGRANJA S.A.S.</t>
  </si>
  <si>
    <t>COMPRA DE TANQUES TRANSLUCIDOS EN FIBRA DE VIDRIO EN MARCO DEL PROYECTO "DESARROLLO DE LA TECNOLOGÍA PARA LA PRODUCCIÓN DE JUVENILES DE LA PIANGUA, ANADARA TUBERCULOSA, CON FINES DE CONSERVACIÓN Y APROVECHAMIENTO SOSTENIBLE", FINANCIADO POR EL CONTRATO DE FINANCIAMIENTO DE RECUPERACIÓN CONTINGENTE NO. 2022-0729 DE 2022 CELEBRADO CON EL INSTITUTO COLOMBIANO DE CRÉDITO EDUCATIVO Y ESTUDIOS TÉCNICOS EN EL EXTERIOR "MARIANO OSPINA PÉREZ" – ICETEX</t>
  </si>
  <si>
    <t>CO1.REQ.9117563</t>
  </si>
  <si>
    <t>ODC-VIN-0101-2025</t>
  </si>
  <si>
    <t>https://community.secop.gov.co/Public/Tendering/OpportunityDetail/Index?noticeUID=CO1.NTC.8986250</t>
  </si>
  <si>
    <t>COMPRA DE 348 ALMUERZOS Y 348 CENAS PARA EL PERSONAL DE APOYO DE LA "7° FERIA INTERNACIONAL DEL LIBRO, LAS ARTES Y LA CULTURA DE SANTA MARTA 2025 - FILSMAR", LA CUAL SE REALIZARÁ DEL 27 DE OCTUBRE AL 1 DE NOVIEMBRE DE 2025, EN LA UNIVERSIDAD DEL MAGDALENA</t>
  </si>
  <si>
    <t>CO1.REQ.9117438</t>
  </si>
  <si>
    <t>ODC-VIN-0100-2025</t>
  </si>
  <si>
    <t>https://community.secop.gov.co/Public/Tendering/OpportunityDetail/Index?noticeUID=CO1.NTC.8963272&amp;isFromPublicArea=True&amp;isModal=False</t>
  </si>
  <si>
    <t>VIVIAN TATIANA VILLALBA VIZCAINO</t>
  </si>
  <si>
    <t>SURGENOMA SAS</t>
  </si>
  <si>
    <t>COMPRA DE INSUMOS DE LABORATORIO NECESARIOS PARA EL DESARROLLO DE LAS ACTIVIDADES CONTEMPLADAS EN EL MARCO DEL PROYECTO DE INVESTIGACIÓN: "NIVELES DE ADIPOCITOQUINAS EN PACIENTES EMBARAZADAS CON SOBREPESO-OBESIDAD Y SU RELACIÓN CON DIABETES GESTACIONAL Y PRE-ECLAMPSIA</t>
  </si>
  <si>
    <t>CO1.REQ.9094211</t>
  </si>
  <si>
    <t>ODC-VIN-0099-2025</t>
  </si>
  <si>
    <t>https://community.secop.gov.co/Public/Tendering/OpportunityDetail/Index?noticeUID=CO1.NTC.8953755&amp;isFromPublicArea=True&amp;isModal=False</t>
  </si>
  <si>
    <t>CESAR TAMARIZ TURIZO</t>
  </si>
  <si>
    <t>GREENFOREST-SERVICIOS FORESTALES SAS</t>
  </si>
  <si>
    <t>COMPRA DE MATERIALES E INSUMOS NECESARIOS PARA EL DESARROLLO DE LAS ACTIVIDADES CONTEMPLADAS EN EL PROYECTO: "USO DE HERRAMIENTAS MOLECULARES PARA CONOCER LA DIVERSIDAD DE PLECÓPTEROS EN LA SIERRA NEVADA DE SANTA MARTA, COLOMBIA</t>
  </si>
  <si>
    <t>CO1.REQ.9083510</t>
  </si>
  <si>
    <t>ODC-VIN-0098-2025</t>
  </si>
  <si>
    <t>https://community.secop.gov.co/Public/Tendering/OpportunityDetail/Index?noticeUID=CO1.NTC.8946517&amp;isFromPublicArea=True&amp;isModal=False</t>
  </si>
  <si>
    <t>ISAAC ROMERO BORJA</t>
  </si>
  <si>
    <t>TECNOLOGIAS GENETICAS LTDA</t>
  </si>
  <si>
    <t>COMPRA DE MATERIALES Y REACTIVOS DE LABORATORIO EN MARCO DEL PROYECTO "CALIDAD DEL AGUA Y RECONOCIMIENTO BIOLÓGICO PORTUARIO DE REFERENCIA PARA LA GESTIÓN DE AGUAS DE LASTRE", FINANCIADO POR EL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</si>
  <si>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CO1.REQ.9082988</t>
  </si>
  <si>
    <t>ODC-VIN-0097-2025</t>
  </si>
  <si>
    <t>https://community.secop.gov.co/Public/Tendering/OpportunityDetail/Index?noticeUID=CO1.NTC.8932019</t>
  </si>
  <si>
    <t>ROCÍO GARCÍA URUEÑA</t>
  </si>
  <si>
    <t>COMPRA DE MATERIALES Y REACTIVOS DE LABORATORIO EN MARCO DEL PROYECTO "EFECTO DEL POLVILLO DE CARBÓN Y LOS MICROPLÁSTICOS EN EL DESARROLLO TEMPRANO DE ORGANISMOS ARRECIFALES", FINANCIADO POR EL CONTRATO DE FINANCIAMIENTO DE RECUPERACIÓN CONTINGENTE NO. 2022-0733 DE 2022 CELEBRADO CON EL INSTITUTO COLOMBIANO DE CRÉDITO EDUCATIVO Y ESTUDIOS TÉCNICOS EN EL EXTERIOR "MARIANO OSPINA PÉREZ" - ICETEX Y EL MINISTERIO DE CIENCIA, TECNOLOGÍA E INNOVACIÓN</t>
  </si>
  <si>
    <t>CO1.REQ.9064927</t>
  </si>
  <si>
    <t>ODC-VIN-0096-2025</t>
  </si>
  <si>
    <t>https://community.secop.gov.co/Public/Tendering/OpportunityDetail/Index?noticeUID=CO1.NTC.8931812</t>
  </si>
  <si>
    <t>VIVIAN TATIANA VILLALBA</t>
  </si>
  <si>
    <t>COMPRA DE INSUMOS DE LABORATORIO NECESARIOS PARA EL DESARROLLO DE LAS ACTIVIDADES CONTEMPLADAS EN EL MARCO DEL PROYECTO DE INVESTIGACIÓN "NIVELES DE ADIPOCITOQUINAS EN PACIENTES EMBARAZADAS CON SOBREPESO-OBESIDAD Y SU RELACIÓN CON DIABETES GESTACIONAL Y PRE-ECLAMPSIA</t>
  </si>
  <si>
    <t>CO1.REQ.9064740</t>
  </si>
  <si>
    <t>ODC-VIN-0095-2025</t>
  </si>
  <si>
    <t>https://community.secop.gov.co/Public/Tendering/OpportunityDetail/Index?noticeUID=CO1.NTC.8907015</t>
  </si>
  <si>
    <t>CARLOS ARTURO MARTINEZ CANO</t>
  </si>
  <si>
    <t xml:space="preserve">LAHERAL S.A.S. BIC </t>
  </si>
  <si>
    <t>COMPRA DE EQUIPOS, MATERIALES E INSUMOS DE LABORATORIO; EN MARCO DEL PROYECTO “MODELACIÓN MATEMÁTICA PARA LA GESTIÓN SOSTENIBLE DEL AGUA EN LA CUENCA DEL RÍO PIEDRAS, SANTA MARTA, MEDIANTE LA CONVOCATORIA PARA CONFORMAR UN BANCO DE PROYECTOS ELEGIBLES EN INVESTIGACIÓN BÁSICA PARA OBTENER FINANCIACIÓN PROVENIENTE DEL FONDO DE INVESTIGACIÓN – FONCIENCIASCOLOMBIA</t>
  </si>
  <si>
    <t>CO1.REQ.9038069</t>
  </si>
  <si>
    <t>ODC-VIN-0094-2025</t>
  </si>
  <si>
    <t>https://community.secop.gov.co/Public/Tendering/OpportunityDetail/Index?noticeUID=CO1.NTC.8898450</t>
  </si>
  <si>
    <t>ALBERTO ARAGÓN MURIEL</t>
  </si>
  <si>
    <t>COMPRA DE EQUIPOS E INSUMOS EN MARCO DEL PROYECTO DE INVESTIGACIÓN "FACTORES DETERMINANTES EN EL DESEMPEÑO ACADÉMICO DE LOS ESTUDIANTES EN UNA INSTITUCIÓN DE EDUCACIÓN BÁSICA Y MEDIA EN EL CONTEXTO RURAL EN EL DEPARTAMENTO DEL MAGDALENA" EN MARCO DE LA 5TA CONVOCATORIA PARA APOYAR TRABAJOS DE INVESTIGACIÓN EN MAESTRÍAS Y TESIS DOCTORALES DE LA UNIVERSIDAD DEL MAGDALENA.</t>
  </si>
  <si>
    <t>CO1.REQ.9023048</t>
  </si>
  <si>
    <t>ODC-VIN-0093-2025</t>
  </si>
  <si>
    <t>https://community.secop.gov.co/Public/Tendering/OpportunityDetail/Index?noticeUID=CO1.NTC.8898352</t>
  </si>
  <si>
    <t>COMPRA DE REACTIVOS PARA ACTIVIDADES DE SÍNTESIS QUÍMICA EN MARCO DEL PROYECTO DE INVESTIGACIÓN "SÍNTESIS DE COMPLEJOS METÁLICOS BASADOS EN BENZIMIDAZOLES: ACTIVIDAD ANTITUMORAL E INTERACCIÓN CON ADN", FINANCIADO POR LA 2DA CONVOCATORIA PARA CONFORMAR UN LISTADO DE PROYECTOS DE INVESTIGACIÓN APLICADA Y DE DESARROLLO EXPERIMENTAL PARA OBTENER FINANCIACIÓN PROVENIENTE DEL FONDO DE INVESTIGACIÓN - FONCIENCIAS</t>
  </si>
  <si>
    <t>CO1.REQ.9023140</t>
  </si>
  <si>
    <t>ODC-VIN-0092-2025</t>
  </si>
  <si>
    <t>https://community.secop.gov.co/Public/Tendering/OpportunityDetail/Index?noticeUID=CO1.NTC.8898435</t>
  </si>
  <si>
    <t>QUALITYQUIM S.A.S</t>
  </si>
  <si>
    <t>CO1.REQ.9023107</t>
  </si>
  <si>
    <t>ODC-VIN-0091-2025</t>
  </si>
  <si>
    <t>https://community.secop.gov.co/Public/Tendering/OpportunityDetail/Index?noticeUID=CO1.NTC.8898344</t>
  </si>
  <si>
    <t>HARDWARE ASESORIAS SOFTWARE LTDA.</t>
  </si>
  <si>
    <t>COMPRA DE UN COMPUTADOR PC PORTÁTIL EN MARCO DEL PROYECTO DE INVESTIGACIÓN "SÍNTESIS DE COMPLEJOS METÁLICOS BASADOS EN BENZIMIDAZOLES: ACTIVIDAD ANTITUMORAL E INTERACCIÓN CON ADN", FINANCIADO POR LA 2DA CONVOCATORIA PARA CONFORMAR UN LISTADO DE PROYECTOS DE
INVESTIGACIÓN APLICADA Y DE DESARROLLO EXPERIMENTAL PARA OBTENER FINANCIACIÓN PROVENIENTE DEL FONDO DE INVESTIGACIÓN – FONCIENCIAS</t>
  </si>
  <si>
    <t>CO1.REQ.9022580</t>
  </si>
  <si>
    <t>ODC-VIN-0090-2025</t>
  </si>
  <si>
    <t>https://community.secop.gov.co/Public/Tendering/OpportunityDetail/Index?noticeUID=CO1.NTC.8898512</t>
  </si>
  <si>
    <t>ARTILAB SA</t>
  </si>
  <si>
    <t>CO1.REQ.9022666</t>
  </si>
  <si>
    <t>ODC-VIN-0089-2025</t>
  </si>
  <si>
    <t>https://community.secop.gov.co/Public/Tendering/OpportunityDetail/Index?noticeUID=CO1.NTC.8898505</t>
  </si>
  <si>
    <t>ADRIANA RODRÍGUEZ FORERO</t>
  </si>
  <si>
    <t>COMPRA DE HORMONAS EN MARCO DEL PROYECTO "ENSAYOS DE PRODUCCIÓN DE MUGIL CEPHALUS EN CONDICIONES CONTROLADAS", FINANCIADO POR EL CONTRATO DE FINANCIAMIENTO DE RECUPERACIÓN CONTINGENTE N° 2021-1027 DE 2021 CELEBRADO ENTRE EL INSTITUTO COLOMBIANO DE CRÉDITO EDUCATIVO Y ESTUDIOS TÉCNICOS EN EL EXTERIOR "MARIANO OSPINA PÉREZ" - ICETEX, EL MINISTERIO DE CIENCIA, TECNOLOGÍA E INNOVACIÓN</t>
  </si>
  <si>
    <t>CO1.REQ.9022134</t>
  </si>
  <si>
    <t>ODC-VIN-0088-2025</t>
  </si>
  <si>
    <t>https://community.secop.gov.co/Public/Tendering/OpportunityDetail/Index?noticeUID=CO1.NTC.8890972</t>
  </si>
  <si>
    <t>UBALDO ENRIQUE RODRÍGUEZ DE ÁVILA</t>
  </si>
  <si>
    <t>COMPRA DE UN COMPUTADOR PORTÁLTIL, PARA EL DESARROLLO DE LAS ACTIVIDADES CONTEMPLADAS EN EL PROYECTO "ASOCIACIONES EXISTENTES ENTRE EL CICLO SUEÑO/VIGILA, DESEMPEÑO ACADÉMICO Y PROCESO ATENCIONAL EN NIÑOS ESCOLARIZADOS DEL NIVEL PRIMARIA DE LA CIUDAD DE SANTA MARTA", FINANCIADO POR LA QUINTA CONVOCATORIA PARA APOYAR TRABAJOS DE INVESTIGACIÓN EN MAESTRÍAS Y TESIS DOCTORALES DE LA UNIVERSIDAD DEL MAGDALENA.</t>
  </si>
  <si>
    <t>CO1.REQ.9016179</t>
  </si>
  <si>
    <t>ODC-VIN-0087-2025</t>
  </si>
  <si>
    <t>https://community.secop.gov.co/Public/Tendering/OpportunityDetail/Index?noticeUID=CO1.NTC.8880084</t>
  </si>
  <si>
    <t>LUIS ARMANDO VILA SIERRA</t>
  </si>
  <si>
    <t>SOLUCIONES INTEGRALES JHER S.A.S.</t>
  </si>
  <si>
    <t>COMPRA DE UN (1) COMPUTADOR PORTÁTIL, CON EL FIN DE REALIZAR LAS ACTIVIDADES DE INVESTIGACIÓN EN MARCO DEL PROYECTO "LA EMPATÍA COMO PILAR FUNDAMENTAL EN LA FORMACIÓN INTEGRAL DE PROFESIONALES DE LA SALUD: UNA INVESTIGACIÓN CONFIGURATIVA DE ESCENARIOS DIDÁCTICOS EN EL MICRO CURRÍCULO ACADÉMICO DEL PROGRAMA DE ODONTOLOGÍA DE LA UNIVERSIDAD DEL MAGDALENA", EN MARCO DE LA 5TA CONVOCATORIA PARA APOYAR TRABAJOS DE INVESTIGACIÓN EN MAESTRÍAS Y TESIS DOCTORALES DE LA UNIVERSIDAD DEL MAGDALENA.</t>
  </si>
  <si>
    <t>CO1.REQ.9003662</t>
  </si>
  <si>
    <t>ODC-VIN-0086-2025</t>
  </si>
  <si>
    <t>https://community.secop.gov.co/Public/Tendering/OpportunityDetail/Index?noticeUID=CO1.NTC.8880027</t>
  </si>
  <si>
    <t>COMPRA DE INSUMOS DE PAPELERIA EN EL MARCO DEL PROYECTO: RADAR DE TERRITORIOS SALUDABLES Y SOSTENIBLES DE LA AGENDA 2030 PARA GOBERNANZA TERRITORIAL: UN ESTUDIO DE CASO CON APLICACIÓN DE LA SOLUCIÓN DE PROSPECTIVA TERRITORIAL SOCIAL PARA LA CIENCIA CIUDADANA Y EL DESARROLLO INCLUSIVO EN SANTA MARTA (COLOMBIA)</t>
  </si>
  <si>
    <t>CO1.REQ.9003642</t>
  </si>
  <si>
    <t>ODC-VIN-0085-2025</t>
  </si>
  <si>
    <t>https://community.secop.gov.co/Public/Tendering/OpportunityDetail/Index?noticeUID=CO1.NTC.8831754&amp;isFromPublicArea=True&amp;isModal=False</t>
  </si>
  <si>
    <t>901169811</t>
  </si>
  <si>
    <t>EPSILON LAB S. A. S.</t>
  </si>
  <si>
    <t>COMPRA DE EQUIPOS DE LABORATORIO PARA ACTIVIDADES DE SÍNTESIS QUÍMICA Y APLICACIONES EN EL MARCO DEL PROYECTO "SÍNTESIS DE COMPLEJOS METÁLICOS BASADOS EN BENZIMIDAZOLES: ACTIVIDAD ANTITUMORAL E INTERACCIÓN CON ADN</t>
  </si>
  <si>
    <t>CO1.REQ.8960910</t>
  </si>
  <si>
    <t>ODC-VIN-0084-2025</t>
  </si>
  <si>
    <t>https://community.secop.gov.co/Public/Tendering/OpportunityDetail/Index?noticeUID=CO1.NTC.8826517&amp;isFromPublicArea=True&amp;isModal=False</t>
  </si>
  <si>
    <t>LUIS ALBERTO RUEDA SOLANO</t>
  </si>
  <si>
    <t>GRUPO MILLIGRAM SAS</t>
  </si>
  <si>
    <t>COMPRA DE UN (01) CAMARA TERMOGRAFICA DE BOLSILLO FLIR C2, PARA EL DESARROLLO DE LAS ACTIVIDADES CONTEMPLADAS, EN MARCO DEL PROYECTO “TERMO E HIDROREGULACIÓN EN RANAS DE LLUVIA SERRANAS (STRABOMANTIDAE: SERRANOBATRACHUS) EN EL SECTOR SAN LORENZO, SIERRA NEVADA DE SANTA MARTA”, FINANCIADO POR LA QUINTA CONVOCATORIA PARA APOYAR TRABAJOS DE INVESTIGACIÓN EN MAESTRÍAS Y TESIS DOCTORALES DE LA UNIVERSIDAD DEL MAGDALENA.</t>
  </si>
  <si>
    <t>CO1.REQ.8949088</t>
  </si>
  <si>
    <t>ODC-VIN-0083-2025</t>
  </si>
  <si>
    <t>https://community.secop.gov.co/Public/Tendering/OpportunityDetail/Index?noticeUID=CO1.NTC.8825997&amp;isFromPublicArea=True&amp;isModal=False</t>
  </si>
  <si>
    <t>LUIS EDUARDO NIETO ALVARADO</t>
  </si>
  <si>
    <t>LAHERAL S.A.S. BIC</t>
  </si>
  <si>
    <t>COMPRA DE UNA TABLA DIGITALIZADORA EN MARCO DEL PROYECTO DE INVESTIGACIÓN "APP ANDROID PARA LA EDUCACIÓN AMBIENTAL Y LA CONSERVACIÓN DE ELASMOBRANQUIOS (TIBURONES Y RAYAS) DE COLOMBIA" EN MARCO A LA NOVENA CONVOCATORIA PARA APOYAR EL DESARROLLO DE TRABAJOS DE GRADO EN LOS PROGRAMAS DE PREGRADO DE LA UNIVERSIDAD DEL MAGDALENA.</t>
  </si>
  <si>
    <t>CO1.REQ.8949359</t>
  </si>
  <si>
    <t>ODC-VIN-0082-2025</t>
  </si>
  <si>
    <t>https://community.secop.gov.co/Public/Tendering/OpportunityDetail/Index?noticeUID=CO1.NTC.8810611&amp;isFromPublicArea=True&amp;isModal=False</t>
  </si>
  <si>
    <t>COMPRA DE EQUIPOS DE INFORMÁTICA, ELECTRÓNICOS, SUS PARTES, PIEZAS, ACCESORIOS; NECESARIO PARA PODER CONSOLIDAR LA INFORMACIÓN BIBLIOGRÁFICA Y AUDIOVISUALES PRODUCTO DE LAS ACTIVIDADES DE CIENCIA, TECNOLOGÍA, INNOVACIÓN, CREACIÓN Y EMPRENDIMIENTO Y EL FORTALECIMIENTO DE UNIDADES DE LA VICERRECTORÍA DE INVESTIGACIÓN, EN MARCO DEL PLAN DE ACCIÓN “FORTALECIMIENTO DE GRUPOS Y OTRAS UNIDADES DEL SISTEMA INSTITUCIONAL DE CTEI”</t>
  </si>
  <si>
    <t>CO1.REQ.8944285</t>
  </si>
  <si>
    <t>ODC-VIN-0081-2025</t>
  </si>
  <si>
    <t>https://community.secop.gov.co/Public/Tendering/OpportunityDetail/Index?noticeUID=CO1.NTC.8810340&amp;isFromPublicArea=True&amp;isModal=False</t>
  </si>
  <si>
    <t>KAIKA S.A.S.</t>
  </si>
  <si>
    <t>COMPRA DE UN (01) ESTEREOMICROSCOPIO EN MARCO DEL PROYECTO “RESGUARDANDO EL PATRIMONIO HERPETOLÓGICO DEL CARIBE COLOMBIANO: FORTALECIMIENTO DEL CENTRO DE COLECCIONES CIENTÍFICAS DE LA UNIVERSIDAD DEL MAGDALENA (CBUMAG)", FINANCIADO POR LA 2DA CONVOCATORIA PARA CONFORMAR UN BANCO DE PROYECTOS ELEGIBLES EN INVESTIGACIÓN BÁSICA PARA OBTENER FINANCIACIÓN PROVENIENTE DEL FONDO DE INVESTIGACIÓN – FONCIENCIAS.</t>
  </si>
  <si>
    <t>CO1.REQ.8944343</t>
  </si>
  <si>
    <t>ODC-VIN-0080-2025</t>
  </si>
  <si>
    <t>https://community.secop.gov.co/Public/Tendering/OpportunityDetail/Index?noticeUID=CO1.NTC.8810141&amp;isFromPublicArea=True&amp;isModal=False</t>
  </si>
  <si>
    <t>EPSILON LAB S.A.S.</t>
  </si>
  <si>
    <t>COMPRA DE MATERIALES E INSUMOS CORRESPONDIENTE A LA EJECUCIÓN DEL PROYECTO "TENDENCIA DE RESISTENCIA ANTIMICROBIANA Y EL DESARROLLO DE ANTIBIÓTICOS INNOVADORES EN EL MAGDALENA: UN ENFOQUE EPIDEMIOLÓGICO",
EN MARCO DE LA 5TA CONVOCATORIA PARA APOYAR TRABAJOS DE INVESTIGACIÓN EN MAESTRÍA Y TESIS DOCTORALES DE LA UNIVERSIDAD DEL MAGDALENA.</t>
  </si>
  <si>
    <t>CO1.REQ.8943947</t>
  </si>
  <si>
    <t>ODC-VIN-0079-2025</t>
  </si>
  <si>
    <t>https://community.secop.gov.co/Public/Tendering/OpportunityDetail/Index?noticeUID=CO1.NTC.8810165&amp;isFromPublicArea=True&amp;isModal=False</t>
  </si>
  <si>
    <t>COMPRA DE ALMUERZOS Y REFRIGERIOS PARA LA ATENCIÓN A PRODUCTORES DE MANGO QUE PARTICIPARÁN EN LA SEGUNDA JORNADA DE CAPACITACIÓN SOBRE MANEJO INTEGRADO CON ÉNFASIS EN MODELOS AGROECOLÓGICOS, EN MARCO DEL PROYECTO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t>
  </si>
  <si>
    <t>CO1.REQ.8943684</t>
  </si>
  <si>
    <t>ODC-VIN-0078-2025</t>
  </si>
  <si>
    <t>https://community.secop.gov.co/Public/Tendering/OpportunityDetail/Index?noticeUID=CO1.NTC.8808215&amp;isFromPublicArea=True&amp;isModal=False</t>
  </si>
  <si>
    <t>COMPULAGO SAS</t>
  </si>
  <si>
    <t>COMPRA DE UN EQUIPO VIDEOBEAM (PROYECTOR DE 3400 LUMENES) EN EL MARCO DEL PROYECTO "CARACTERIZACIÓN DE OPORTUNIDADES LABORALES Y DE EMPRENDIMIENTO PARA LOS JÓVENES DE 15 A 24 AÑOS HABITANTES DEL CORREGIMIENTO DE TASAJERA</t>
  </si>
  <si>
    <t>CO1.REQ.8932793</t>
  </si>
  <si>
    <t>ODC-VIN-0077-2025</t>
  </si>
  <si>
    <t>https://community.secop.gov.co/Public/Tendering/OpportunityDetail/Index?noticeUID=CO1.NTC.8803014&amp;isFromPublicArea=True&amp;isModal=False</t>
  </si>
  <si>
    <t>ANDRES FELIPE MANJARRES MOLINA (INMUCOL - INGENIERIA Y MULTISERVICIOS DE COLOMBIA)</t>
  </si>
  <si>
    <t>COMPRA DE EQUIPOS RELACIONADOS CON EL RUBRO DE EQUIPOS Y SOFTWARE EN EL MARCO DEL PROYECTO BPIN 2023000100072 - “IMPLEMENTACIÓN DE UNA PLATAFORMA DE DATOS ABIERTOS BASADA EN AIOT PARA EL ANÁLISIS Y GESTIÓN DE RIESGOS AMBIENTALES Y CLIMÁTICOS EN EL CORREDOR MINERO DE LOS MUNICIPIOS LA JAGUA DE IBÉRICO, ALBANIA, ALGARROBO</t>
  </si>
  <si>
    <t>CO1.REQ.8927427</t>
  </si>
  <si>
    <t>ODC-VIN-0076-2025</t>
  </si>
  <si>
    <t>https://community.secop.gov.co/Public/Tendering/OpportunityDetail/Index?noticeUID=CO1.NTC.8788980&amp;isFromPublicArea=True&amp;isModal=False</t>
  </si>
  <si>
    <t>KRISLY MARIA PALACIO SANCHEZ</t>
  </si>
  <si>
    <t>COMPRA DE UN COMPUTADOR PORTATIL EN EL MARCO DEL PROYECTO: "TENDENCIAS DE RESISTENCIA ANTIMICROBIANA Y EL DESARROLLO DE ANTIBIÓTICOS INNOVADORES EN EL MAGDALENA: UN ENFOQUE EPIDEMIOLÓGICO", FINANCIADO POR LA QUINTA CONVOCATORIA PARA APOYAR TRABAJOS DE INVESTIGACIÓN EN MAESTRÍAS Y TESIS DOCTORALES DE LA UNIVERSIDAD DEL MAGDALENA.</t>
  </si>
  <si>
    <t>CO1.REQ.8918882</t>
  </si>
  <si>
    <t>ODC-VIN-0075-2025</t>
  </si>
  <si>
    <t>https://community.secop.gov.co/Public/Tendering/OpportunityDetail/Index?noticeUID=CO1.NTC.8788369&amp;isFromPublicArea=True&amp;isModal=False</t>
  </si>
  <si>
    <t>COMPRA DE UN (1) COMPUTADOR Y ACCESORIOS TECNOLÓGICOS., CON EL FIN DE REALIZAR LAS ACTIVIDADES DE INVESTIGACIÓN EN MARCO DEL PROYECTO “PRÁCTICAS DE GOBERNANZA COLABORATIVA: EL CASO DEL PROGRAMA DE DESARROLLO CON ENFOQUE TERRITORIAL (PDET) EN LA SUBREGIÓN SIERRA NEVADA-PERIJÁ" BENEFICIADO POR LA 2DA CONVOCATORIA PARA CONFORMAR UN BANCO DE PROYECTOS ELEGIBLES EN CIENCIAS SOCIALES Y HUMANAS PARA OBTENER FINANCIACIÓN PROVENIENTE DEL FONDO DE INVESTIGACIÓN – FONCIENCIAS.</t>
  </si>
  <si>
    <t>CO1.REQ.8919028</t>
  </si>
  <si>
    <t>ODC-VIN-0074-2025</t>
  </si>
  <si>
    <t>https://community.secop.gov.co/Public/Tendering/OpportunityDetail/Index?noticeUID=CO1.NTC.8784738&amp;isFromPublicArea=True&amp;isModal=False</t>
  </si>
  <si>
    <t>IBETH ROCIO NORIEGA HERAZO</t>
  </si>
  <si>
    <t>SOLEY DE JESUS BARBOSA MERIÑO</t>
  </si>
  <si>
    <t>COMPRA DE COMIDAS Y BEBIDAS PARA LA ORQUESTA SINFÓNICA, FINANCIADA POR LA CONVOCATORIA NACIONAL ORQUESTAS VIVAS 2025 DEL MINISTERIO DE LAS CULTURAS, LAS ARTES Y LOS SABERES, SEGÚN RESOLUCIÓN NO. 1011 DEL 2 DE JULIO DE 2025</t>
  </si>
  <si>
    <t>CO1.REQ.8910966</t>
  </si>
  <si>
    <t>ODC-VIN-0073-2025</t>
  </si>
  <si>
    <t>https://community.secop.gov.co/Public/Tendering/OpportunityDetail/Index?noticeUID=CO1.NTC.8745456&amp;isFromPublicArea=True&amp;isModal=False</t>
  </si>
  <si>
    <t>CESAR TAMARIS TURIZO</t>
  </si>
  <si>
    <t>COMPRA DE ACCESORIOS PARA CAMARAS NECESARIOS PARA EL DESARROLLO DE LAS ACTIVIDADES CONTEMPLADAS EN EL PROYECTO "USO DE HERRAMIENTAS MOLECULARES PARA CONOCER LA DIVERSIDAD DE PLECÓPTEROS EN LA SIERRA NEVADA DE SANTA MARTA, COLOMBIA", EN MARCO DE LA 2DA CONVOCATORIA PARA CONFORMAR UN BANCO DE PROYECTOS ELEGIBLES EN INVESTIGACIÓN BÁSICA PARA OBTENER FINANCIACIÓN PROVENIENTE DEL FONDO DE INVESTIGACIÓN – FONCIENCIAS</t>
  </si>
  <si>
    <t>CO1.REQ.8871752</t>
  </si>
  <si>
    <t>ODC-VIN-0072-2025</t>
  </si>
  <si>
    <t>https://community.secop.gov.co/Public/Tendering/OpportunityDetail/Index?noticeUID=CO1.NTC.8732136&amp;isFromPublicArea=True&amp;isModal=False</t>
  </si>
  <si>
    <t>ELIZABETH CAROLINA CORDOBA PINEDO</t>
  </si>
  <si>
    <t>COMPRA DE UN EQUIPO DE CÓMPUTO PORTÁTIL EN MARCO DEL PROYECTO DE INVESTIGACIÓN "DISEÑO DE UN CURRÍCULO INTERCULTURAL PARA LA FORMACIÓN DE EDUCADORES INFANTILES EN LA UNIVERSIDAD DEL MAGDALENA: UN ENFOQUE COLABORATIVO DESDE LAS VOCES DE LOS ACTORES QUE INTERVIENEN EN EL PROCESO EDUCATIVO DE LOS CONTEXTOS URBANO Y RURAL DEL DISTRITO DE SANTA MARTA", CORRESPONDIENTE A LA QUINTA CONVOCATORIA PARA APOYAR TRABAJOS DE INVESTIGACIÓN EN MAESTRÍAS Y TESIS DOCTORALES DE LA UNIVERSIDAD DEL MAGDALENA</t>
  </si>
  <si>
    <t>CO1.REQ.8863411</t>
  </si>
  <si>
    <t>ODC-VIN-0071-2025</t>
  </si>
  <si>
    <t>https://community.secop.gov.co/Public/Tendering/OpportunityDetail/Index?noticeUID=CO1.NTC.8729427&amp;isFromPublicArea=True&amp;isModal=False</t>
  </si>
  <si>
    <t>COMPRA DE VEINTIOCHO 28 CAMISUETER TIPO POLO PARA PERSONAL DE LA VICERRECTORÍA DE INVESTIGACIÓN, EN MARCO DEL PROYECTO DEL PLAN DE ACCIÓN DE LA VIN PROTECCIÓN, DIVULGACIÓN Y TRANSFERENCIA DE CONOCIMIENTO, TECNOLOGÍA, ARTE Y CULTURA.</t>
  </si>
  <si>
    <t>CO1.REQ.8854913</t>
  </si>
  <si>
    <t>ODC-VIN-0070-2025</t>
  </si>
  <si>
    <t>https://community.secop.gov.co/Public/Tendering/OpportunityDetail/Index?noticeUID=CO1.NTC.8674731</t>
  </si>
  <si>
    <t>JORGE LUIS REYES
CARREÑO</t>
  </si>
  <si>
    <t>900763287</t>
  </si>
  <si>
    <t>COMPRA DE MATERIALES E INSUMOS EN MARCO DEL PROYECTO DE INVESTIGACIÓN "LA GENTE ES LO PRIMERO - ROSTROS DE LA PERLA EN EL MARCO DE LOS 500 AÑOS DE SANTA MARTA</t>
  </si>
  <si>
    <t>CO1.REQ.8796202</t>
  </si>
  <si>
    <t>ODC-VIN-0069-2025</t>
  </si>
  <si>
    <t>https://community.secop.gov.co/Public/Tendering/OpportunityDetail/Index?noticeUID=CO1.NTC.8674169</t>
  </si>
  <si>
    <t>LUZ ADRIANA VELASCO CIFUENTES</t>
  </si>
  <si>
    <t>890115230</t>
  </si>
  <si>
    <t>COMPRA DE REACTIVOS, EN EL MARCO DEL PROYECTO MINCIENCIAS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</si>
  <si>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CO1.REQ.8795695</t>
  </si>
  <si>
    <t>ODC-VIN-0068-2025</t>
  </si>
  <si>
    <t>https://community.secop.gov.co/Public/Tendering/OpportunityDetail/Index?noticeUID=CO1.NTC.8661742</t>
  </si>
  <si>
    <t>CARLOS MANUEL CORONADO VARGAS</t>
  </si>
  <si>
    <t>900774850</t>
  </si>
  <si>
    <t>EMPRESA PRESTADORA DE
SERVICIOS VARIOS SAS</t>
  </si>
  <si>
    <t>COMPRA DE EQUIPOS Y LICENCIAS DE SOFTWARE EN MARCO DEL PROYECTO "NEREIDAS - IMPLEMENTATION OF INNOVATIVE EDUCATIONAL ACTIONS FOR THE PROTECTION OF MEXICO AND COLOMBIA MARINE ENVIRONMENTS)</t>
  </si>
  <si>
    <t>CO1.REQ.8794511</t>
  </si>
  <si>
    <t>ODC-VIN-0067-2025</t>
  </si>
  <si>
    <t>https://community.secop.gov.co/Public/Tendering/OpportunityDetail/Index?noticeUID=CO1.NTC.8643679</t>
  </si>
  <si>
    <t>LARRY JIMÉNEZ FERBANS</t>
  </si>
  <si>
    <t>805014913</t>
  </si>
  <si>
    <t>SCIENTIFIC PRODUCTS S.A.S</t>
  </si>
  <si>
    <t>COMPRA DE INSUMOS DE LABORATORIO, EN EL MARCO DEL PROYECTO "DIVERSIDAD DE GARRAPATAS Y PATÓGENOS ASOCIADOS EN AVES DE LA SIERRA NEVADA DE SANTA MARTA, COLOMBIA", FINANCIADO POR LA 8VA CONVOCATORIA PARA APOYAR EL DESARROLLO DE TRABAJOS DE GRADO EN LOS PROGRAMAS DE PREGRADO DE LA UNIVERSIDAD DEL MAGDALENA</t>
  </si>
  <si>
    <t>CO1.REQ.8773615</t>
  </si>
  <si>
    <t>ODC-VIN-0066-2025</t>
  </si>
  <si>
    <t>https://community.secop.gov.co/Public/Tendering/OpportunityDetail/Index?noticeUID=CO1.NTC.8643752</t>
  </si>
  <si>
    <t>COMPRA DE UNIDADES REMOVIBLES DE ALMACENAMIENTO EN EL MARCO DEL PROYECTO "DIALÓGICA INTERCULTURAL: EN LA BÚSQUEDA DE PEDAGOGÍAS EMERGENTES EN EL SERVICIO NACIONAL DE APRENDIZAJE (SENA): SANTAMARTA. COLOMBIA (1957-2024)"; FINANCIADO POR LA 4TA CONVOCATORIA PARA APOYAR TRABAJOS DE INVESTIGACIÓN EN MAESTRÍAS Y TESIS DOCTORALES DE LA UNIVERSIDAD DEL MAGDALENA</t>
  </si>
  <si>
    <t>CO1.REQ.8773144</t>
  </si>
  <si>
    <t>ODC-VIN-0065-2025</t>
  </si>
  <si>
    <t>https://community.secop.gov.co/Public/Tendering/OpportunityDetail/Index?noticeUID=CO1.NTC.8625840</t>
  </si>
  <si>
    <t>800154351</t>
  </si>
  <si>
    <t>BLAMIS DOTACIONES LABORATORIO S A S</t>
  </si>
  <si>
    <t>COMPRA DE INSUMOS DE LABORATORIO, EN EL MARCO DEL PROYECTO DE INVESTIGACIÓN: OPTIMIZACIÓN Y COMPARACIÓN DE LA EXTRACCIÓN DE QUITOSANO A PARTIR DE RESIDUOS PESQUEROS: ESCAMA DE SÁBALO, JAIBA ROJA Y CAMARÓN TIGRE MEDIANTE HIDRÓLISIS ACIDA, ACORDE A LA NOVENA CONVOCATORIA PARA APOYAR EL DESARROLLO DE TRABAJOS DE GRADO EN LOS PROGRAMAS DE PREGRADO DE LA UNIVERSIDAD DEL MAGDALENA</t>
  </si>
  <si>
    <t>CO1.REQ.8756835</t>
  </si>
  <si>
    <t>ODC-VIN-0064-2025</t>
  </si>
  <si>
    <t>https://community.secop.gov.co/Public/Tendering/OpportunityDetail/Index?noticeUID=CO1.NTC.8626040</t>
  </si>
  <si>
    <t>860001911</t>
  </si>
  <si>
    <t>KAIKA SAS</t>
  </si>
  <si>
    <t>COMPRA DE UN (01) MICROSCOPIO TRIOCULAR MODELO PRIMOSTAR 1 EN MARCO DEL PROYECTO "FERTILIZACIÓN ASISTIDA, CRÍA DE LARVAS Y TRASPLANTE DE NUEVOS PÓLIPOS COMO ESTRATEGIA PARA LA RESTAURACIÓN CORALINA", FINANCIADO POR LA 2DA CONVOCATORIA PARA CONFORMAR UN
BANCO DE PROYECTOS ELEGIBLES EN INVESTIGACIÓN BÁSICA PARA OBTENER FINANCIACIÓN PROVENIENTE DEL FONDO DE INVESTIGACIÓN – FONCIENCIAS</t>
  </si>
  <si>
    <t>CO1.REQ.8756748</t>
  </si>
  <si>
    <t>ODC-VIN-0063-2025</t>
  </si>
  <si>
    <t>https://community.secop.gov.co/Public/Tendering/OpportunityDetail/Index?noticeUID=CO1.NTC.8622354</t>
  </si>
  <si>
    <t>COMPRA DE DOS (02) OCULAR W 25X/10 FOC.PARA ESTEREOMICROSCOPIO STEMI, PARA EL CUMPLIMIENTO Y DESARROLLO DE LOS SERVICIOS OFERTADOS EN EN BIOLOGÍA MOLECULAR Y ANÁLISIS DE DATOS GENÉTICOS EN DIAGNOSTICO E INVESTIGACIÓN, ASI COMO EL FORTALECIMIENTO DEL CENTRO DE GENÉTICA Y BIOLOGÍA MOLECULAR DE LA UNIVERSIDAD DEL MAGDALENA, EN MARCO DEL PROYECTO DEL PLAN DE ACCIÓN FORTALECIMIENTO DE CAPACIDADES CIENTÍFICAS EN GENÉTICA Y BIOLOGÍA MOLECULAR.</t>
  </si>
  <si>
    <t>CO1.REQ.8754489</t>
  </si>
  <si>
    <t>ODC-VIN-0062-2025</t>
  </si>
  <si>
    <t>https://community.secop.gov.co/Public/Tendering/OpportunityDetail/Index?noticeUID=CO1.NTC.8622338</t>
  </si>
  <si>
    <t>900121223</t>
  </si>
  <si>
    <t>T &amp; B SYSTEM S.A.S</t>
  </si>
  <si>
    <t>COMPRA DE EQUIPOS ELECTRÓNICOS PARA FORTALECER LA PRODUCCIÓN DE CONTENIDO AUDIOVISUAL DEL CENTRO DE INTERCULTURALIDAD, TERRITORIO Y SOSTENIBILIDAD, EN MARCO DEL PROYECTO DEL PLAN DE ACCIÓN “UNIMAGDALENA COMPROMETIDA CON LOS 500 AÑOS DE SANTA MARTA</t>
  </si>
  <si>
    <t>CO1.REQ.8754296</t>
  </si>
  <si>
    <t>ODC-VIN-0061-2025</t>
  </si>
  <si>
    <t>https://community.secop.gov.co/Public/Tendering/OpportunityDetail/Index?noticeUID=CO1.NTC.8622222</t>
  </si>
  <si>
    <t>901828497</t>
  </si>
  <si>
    <t>INDUSTRIAS &amp; FIBRA DEL MAGDALENA S.A.S.</t>
  </si>
  <si>
    <t>COMPRA DE UN (1) TANQUE EN FIBRA DE VIDRIO Y UN (1) LAVAPLATOS EN FIBRA DE VIDRIO, CON EL FIN DE REALIZAR LAS ACTIVIDADES DE INVESTIGACIÓN EN MARCO DEL PROYECTO: "EFECTO DEL POLVILLO DE CARBÓN Y LOS MICRO PLÁSTICOS EN EL DESARROLLO TEMPRANO DE ORGANISMOS ARRECIFALES", CORRESPONDIENTE AL CONTRATO DE FINANCIAMIENTO DE RECUPERACIÓN CONTINGENTE NO. 2022-0733 DE 2022 CELEBRADO ENTRE EL INSTITUTO COLOMBIANO DE CRÉDITO EDUCATIVO Y ESTUDIOS TÉCNICOS EN EL EXTERIOR "MARIANO OSPINA PÉREZ" – ICETEX, EL MINISTERIO DE CIENCIA, TECNOLOGÍA E
INNOVACIÓN Y LA UNIVERSIDAD DEL MAGDALENA</t>
  </si>
  <si>
    <t>CO1.REQ.8754287</t>
  </si>
  <si>
    <t>ODC-VIN-0060-2025</t>
  </si>
  <si>
    <t>https://community.secop.gov.co/Public/Tendering/OpportunityDetail/Index?noticeUID=CO1.NTC.8601008</t>
  </si>
  <si>
    <t>CRÍSPULO ENRIQUE DELUQUE TORO</t>
  </si>
  <si>
    <t>901550798</t>
  </si>
  <si>
    <t>GP TECHNOLOGICAL ASSISTANCE
S.A.S</t>
  </si>
  <si>
    <t>COMPRA DE UN (01) EQUIPO DE COMPUTO DE ALTO RENDIMIENTO EN MARCO DEL PROYECTO: "DISEÑO DE NUEVOS MATERIALES DE TIPO PEROVSKITA CON PROPIEDADES APLICABLES EN DISPOSITIVOS DE CORRIENTES DEESPÍN POLARIZADO",</t>
  </si>
  <si>
    <t>CO1.REQ.8729566</t>
  </si>
  <si>
    <t>ODC-VIN-0059-2025</t>
  </si>
  <si>
    <t>https://community.secop.gov.co/Public/Tendering/OpportunityDetail/Index?noticeUID=CO1.NTC.8600374</t>
  </si>
  <si>
    <t>830145062</t>
  </si>
  <si>
    <t>COMPRA DE REACTIVOS DE BIOLOGIA MOLECULAR EN EL MARCO DEL PROYECTO: "DISTRIBUCIÓN Y ABUNDANCIA DE GARRAPATAS YPATÓGENOS ASOCIADOS EN EL PARQUE NACIONAL NATURAL TAYRONA, COMO UNA ESTRATEGIA PARA LA CONTENCIÓN DE POSIBLES ZOONOSIS</t>
  </si>
  <si>
    <t>CO1.REQ.8729267</t>
  </si>
  <si>
    <t>ODC-VIN-0058-2025</t>
  </si>
  <si>
    <t>https://community.secop.gov.co/Public/Tendering/OpportunityDetail/Index?noticeUID=CO1.NTC.8553686</t>
  </si>
  <si>
    <t>EDGAR VILLEGAS IRIARTE</t>
  </si>
  <si>
    <t>EMPRESA PRESTADORA DE SERVICIOS VARIOS S.A.S.</t>
  </si>
  <si>
    <t>COMPRA DE EQUIPOS MICRÓFONOS EN MARCO DEL PROYECTO: EN QUÉ VA LA INVESTIGACIÓN+CREACIÓN EN EL CARIBE COLOMBIANO MAPA, INMERSIÓN Y BALANCE. FINANCIADO POR LA CONVOCATORIA PARA CONFORMAR UN BANCO DE PROYECTOS ELEGIBLES EN CIENCIAS SOCIALES Y HUMANAS PARA OBTENER FINANCIACIÓN PROVENIENTE DEL FONDO DE INVESTIGACIÓN – FONCIENCIAS</t>
  </si>
  <si>
    <t>CO1.REQ.8679989</t>
  </si>
  <si>
    <t>ODC-VIN-0057-2025</t>
  </si>
  <si>
    <t>https://community.secop.gov.co/Public/Tendering/OpportunityDetail/Index?noticeUID=CO1.NTC.8547286</t>
  </si>
  <si>
    <t>830025281</t>
  </si>
  <si>
    <t>COMPRA DE INSUMOS DE LABORATORIO, EN EL MARCO DEL PROYECTO DE INVESTIGACIÓN EXTERNO: ENSAYOS DE PRODUCCIÓN DE MUGIL CEPHALUS EN CONDICIONES CONTROLADAS</t>
  </si>
  <si>
    <t>CO1.REQ.8668426</t>
  </si>
  <si>
    <t>ODC-VIN-0056-2025</t>
  </si>
  <si>
    <t>https://community.secop.gov.co/Public/Tendering/OpportunityDetail/Index?noticeUID=CO1.NTC.8502175&amp;isFromPublicArea=True&amp;isModal=False</t>
  </si>
  <si>
    <t>WILHELM LONDOÑO DIAZ</t>
  </si>
  <si>
    <t>COMPRA DE MATERIALES E INSUMOS PARA EL CENTRO DE COLECCIONES CIENTÍFICAS, NECESARIOS PARA DESARROLLAR EL PROYECTO DE RESTAURACIÓN Y DIGITALIZACIÓN DE LAS PIEZAS DE LA COLECCIÓN ARQUEOLÓGICA, ACORDE CON EL PROYECTO DEL PLAN DE ACCIÓN DE LA VIN - FORTALECIMIENTO Y GESTIÓN DE COLECCIONES CIENTÍFICAS.</t>
  </si>
  <si>
    <t>CO1.REQ.8630227</t>
  </si>
  <si>
    <t>ODC-VIN-0055-2025</t>
  </si>
  <si>
    <t>https://community.secop.gov.co/Public/Tendering/OpportunityDetail/Index?noticeUID=CO1.NTC.8487855&amp;isFromPublicArea=True&amp;isModal=False</t>
  </si>
  <si>
    <t>LYDA RAQUEL CASTRO GARCIA</t>
  </si>
  <si>
    <t>CAHOZ INVERSIONES S.A.S NVP</t>
  </si>
  <si>
    <t>COMPRA DE REACTIVOS, INSUMOS Y ACCESORIOS DE LABORATORIOS EN EL MARCO DE LA PRESTACIÓN DE SERVICIOS EN PROYECTOS DE INVESTIGACIÓN DEL CENTRO DE GENÉTICA Y BIOLOGÍA MOLECULAR DE LA UNIVERSIDAD DEL MAGDALENA</t>
  </si>
  <si>
    <t>CO1.REQ.8619227</t>
  </si>
  <si>
    <t>ODC-VIN-0054-2025</t>
  </si>
  <si>
    <t>https://community.secop.gov.co/Public/Tendering/OpportunityDetail/Index?noticeUID=CO1.NTC.8487845&amp;isFromPublicArea=True&amp;isModal=False</t>
  </si>
  <si>
    <t>COMPRA DE REACTIVOS, EN EL MARCO DE LA PRESTACIÓN DE SERVICIOS EN PROYECTOS DE INVESTIGACIÓN DEL CENTRO DE GENÉTICA Y BIOLOGÍA MOLECULAR DE LA UNIVERSIDAD DEL MAGDALENA.</t>
  </si>
  <si>
    <t>CO1.REQ.8619075</t>
  </si>
  <si>
    <t>ODC-VIN-0053-2025</t>
  </si>
  <si>
    <t>https://community.secop.gov.co/Public/Tendering/OpportunityDetail/Index?noticeUID=CO1.NTC.8483186&amp;isFromPublicArea=True&amp;isModal=False</t>
  </si>
  <si>
    <t>830508200</t>
  </si>
  <si>
    <t>COMPRA DE REACTIVOS E INSUMOS DE LABORATORIOS EN EL MARCO DE LA PRESTACIÓN DE SERVICIOS EN PROYECTOS DE INVESTIGACIÓN DEL CENTRO DE GENÉTICA Y BIOLOGÍA MOLECULAR DE LA UNIVERSIDAD DEL MAGDALENA</t>
  </si>
  <si>
    <t>CO1.REQ.8614980</t>
  </si>
  <si>
    <t>ODC-VIN-0052-2025</t>
  </si>
  <si>
    <t>https://community.secop.gov.co/Public/Tendering/OpportunityDetail/Index?noticeUID=CO1.NTC.8483317&amp;isFromPublicArea=True&amp;isModal=False</t>
  </si>
  <si>
    <t>EQUIPOS Y LABORATORIO DE COLOMBIA S.A.S.</t>
  </si>
  <si>
    <t>COMPRA DE REACTIVOS E INSUMOS DE LABORATORIOS CON EL FIN DE CUMPLIR CON LAS ACTIVIDADES EN MARCO DE LA PRESTACIÓN DE SERVICIOS EN PROYECTOS DE INVESTIGACIÓN DEL CENTRO DE GENÉTICA Y BIOLOGÍA MOLECULAR DE LA UNIVERSIDAD DEL MAGDALENA.</t>
  </si>
  <si>
    <t>CO1.REQ.8607782</t>
  </si>
  <si>
    <t>ODC-VIN-0051-2025</t>
  </si>
  <si>
    <t>https://community.secop.gov.co/Public/Tendering/OpportunityDetail/Index?noticeUID=CO1.NTC.8483235&amp;isFromPublicArea=True&amp;isModal=False</t>
  </si>
  <si>
    <t>SURGENOMA S.A.S</t>
  </si>
  <si>
    <t>CO1.REQ.8608122</t>
  </si>
  <si>
    <t>ODC-VIN-0050-2025</t>
  </si>
  <si>
    <t>https://community.secop.gov.co/Public/Tendering/OpportunityDetail/Index?noticeUID=CO1.NTC.8447998&amp;isFromPublicArea=True&amp;isModal=False</t>
  </si>
  <si>
    <t>JUDITH MARGARITA BARROS GOMEZ</t>
  </si>
  <si>
    <t>891702681</t>
  </si>
  <si>
    <t>BOMBAS Y REPUESTOS S.A.S</t>
  </si>
  <si>
    <t>COMPRA DE BOMBAS SUMERGIBLES EN MARCO DEL PROYECTO "POTENCIAL DE LA ALMEJA ESTUARINA POLYMESODA ARCTATA (DESHAYES, 1854) PARA EL DESARROLLO DE SISTEMAS DE ACUICULTURA MULTITRÓFICA INTEGRADA EN LA CIÉNAGA GRANDE DE SANTA MARTA", FINANCIADO POR LA CONVOCATORIA PARA CONFORMAR UN LISTADO DE PROYECTOS DE INVESTIGACIÓN APLICADA Y DE DESARROLLO EXPERIMENTAL PARA OBTENER FINANCIACIÓN PROVENIENTE DEL FONDO DE INVESTIGACIÓN - FONCIENCIAS</t>
  </si>
  <si>
    <t>CO1.REQ.8570170</t>
  </si>
  <si>
    <t>ODC-VIN-0049-2025</t>
  </si>
  <si>
    <t>https://community.secop.gov.co/Public/Tendering/OpportunityDetail/Index?noticeUID=CO1.NTC.8447974&amp;isFromPublicArea=True&amp;isModal=False</t>
  </si>
  <si>
    <t>SAMUEL GUILLERMO NUÑEZ RICARDO</t>
  </si>
  <si>
    <t>806015647</t>
  </si>
  <si>
    <t>COMPULAGO S.A.S</t>
  </si>
  <si>
    <t>COMPRA DE UN (1) COMPUTADOR PORTÁTIL, UN (1) MOUSE INALÁMBRICO Y UN (1) DISCO DURO USB DE 1 TERA, EN MARCO DEL PROYECTO "RELACIÓN SEDIMENTOCOMPOSICIÓN FLORÍSTICA EN UN TRANSECTO PERPENDICULAR A LA LÍNEA DE COSTA EN PLAYA SALGUERO EN MAGDALENA", BENEFICIADO POR LA 8VA CONVOCATORIA DE PREGRADO - FONCIENCIAS.</t>
  </si>
  <si>
    <t>CO1.REQ.8570336</t>
  </si>
  <si>
    <t>ODC-VIN-0048-2025</t>
  </si>
  <si>
    <t>https://community.secop.gov.co/Public/Tendering/OpportunityDetail/Index?noticeUID=CO1.NTC.8448305&amp;isFromPublicArea=True&amp;isModal=False</t>
  </si>
  <si>
    <t>900428481</t>
  </si>
  <si>
    <t>LABORATORIOS PETROLEROS Y BIOLOGICOS DE COLOMBIA S.A.S</t>
  </si>
  <si>
    <t>COMPRA DE MATERIALES DE LABORATORIO PARA LA PRESTACIÓN DE SERVICIOS EN PROYECTOS DE INVESTIGACIÓN DEL CENTRO DE GENÉTICA Y BIOLOGÍA MOLECULAR DE LA UNIVERSIDAD DEL MAGDALENA</t>
  </si>
  <si>
    <t>CO1.REQ.8569935</t>
  </si>
  <si>
    <t>ODC-VIN-0047-2025</t>
  </si>
  <si>
    <t>https://community.secop.gov.co/Public/Tendering/OpportunityDetail/Index?noticeUID=CO1.NTC.8447880&amp;isFromPublicArea=True&amp;isModal=False</t>
  </si>
  <si>
    <t>JORGE PARAMO GRANADOS</t>
  </si>
  <si>
    <t>COMPRA DE EQUIPOS DE CÓMPUTO Y AUDIOVISUALES EN MARCO DEL PROYECTO "EL CAPITAL SOCIAL EN LA PESCA MARINA ARTESANAL DEL MAGDALENA COMO ESTRATEGIA DE FOMENTO HACIA LAS ORGANIZACIONES DE ECONOMÍA SOLIDARIA", FINANCIADO POR LA 5TA CONVOCATORIA PARA APOYAR TRABAJOS DE INVESTIGACIÓN EN MAESTRÍAS Y TESIS DOCTORALES DE LA UNIVERSIDAD DEL MAGDALENA,</t>
  </si>
  <si>
    <t>CO1.REQ.8569398</t>
  </si>
  <si>
    <t>ODC-VIN-0046-2025</t>
  </si>
  <si>
    <t>https://community.secop.gov.co/Public/Tendering/OpportunityDetail/Index?noticeUID=CO1.NTC.8447774&amp;isFromPublicArea=True&amp;isModal=False</t>
  </si>
  <si>
    <t>FREDDY VARGAS LEIRA</t>
  </si>
  <si>
    <t>900967434</t>
  </si>
  <si>
    <t>INTEGRA SOLUCIONES ESTRATEGICAS SAS BIC</t>
  </si>
  <si>
    <t>COMPRA DE TRES (03) BINOCULARES VORTEX OPTICS TRIUMPH HD 10X42 EN MARCO DEL PROYECTO "CREACIÓN DEL SENDERO DE AVITURISMO BIRDING EN EL MUNICIPIO DE SAN ZENÓN, MAGDALENA", FINANCIADO POR LA 8VA CONVOCATORIA PARA APOYAR EL DESARROLLO DE TRABAJOS DE GRADO EN LOS PROGRAMAS DE PREGRADO DE LA UNIVERSIDAD DEL MAGDALENA.</t>
  </si>
  <si>
    <t>CO1.REQ.8569149</t>
  </si>
  <si>
    <t>ODC-VIN-0045-2025</t>
  </si>
  <si>
    <t>https://community.secop.gov.co/Public/Tendering/OpportunityDetail/Index?noticeUID=CO1.NTC.8351611&amp;isFromPublicArea=True&amp;isModal=False</t>
  </si>
  <si>
    <t>ROCIO DEL PILAR GARCÍA URUEÑA</t>
  </si>
  <si>
    <t>PROVISIONES TAYRONA S.A.S</t>
  </si>
  <si>
    <t>COMPRA DE INSUMOS DE PAPELERIA EN MARCO DEL PROYECTO DE INVESTIGACIÓN: “EFECTO DEL POLVILLO DE CARBÓN Y LOS MICROPLÁSTICOS EN EL DESARROLLO TEMPRANO DE ORGANISMOS ARRECIFALES”, ACORDE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t>
  </si>
  <si>
    <t>CO1.REQ.8473143</t>
  </si>
  <si>
    <t>ODC-VIN-0044-2025</t>
  </si>
  <si>
    <t>https://community.secop.gov.co/Public/Tendering/OpportunityDetail/Index?noticeUID=CO1.NTC.8346280&amp;isFromPublicArea=True&amp;isModal=False</t>
  </si>
  <si>
    <t>BLANCA ELENA DE ORO GENES</t>
  </si>
  <si>
    <t>ANNAR DIAGNOSTICA IMPORT S.A.S</t>
  </si>
  <si>
    <t>COMPRA DE UN KIT DNEASY BLOOD &amp; TISSUE KIT (300), CORRESPONDIENTE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 PARA LA FINANCIACIÓN DEL PROYECTO TITULADO "CARACTERIZACIÓN DE LA INMUNOPATOGÉNESIS DEBIDA A INFECCIÓN POR SARS- COV-2 EN UNA POBLACIÓN DEL CARIBE COLOMBIANO".</t>
  </si>
  <si>
    <t>CO1.REQ.8467303</t>
  </si>
  <si>
    <t>ODC-VIN-0043-2025</t>
  </si>
  <si>
    <t>https://community.secop.gov.co/Public/Tendering/OpportunityDetail/Index?noticeUID=CO1.NTC.8322005&amp;isFromPublicArea=True&amp;isModal=False</t>
  </si>
  <si>
    <t>KAIKA S.A.S</t>
  </si>
  <si>
    <t>COMPRA DE QUIPOS EN EL MARCO DE LA EJECUCIÓN DEL PROYECTO INTERNO "DESARROLLO DE FORMULACIONES NUTRICIONALES DE ENGORDE PARA CAMARÓN BLANCO (LITOPENAEUS VANNAMEI) EN LOS DEPARTAMENTOS ATLÁNTICO Y MAGDALENA", FINANCIADO POR EL CONVENIO DE COOPERACIÓN N°. 121102 DEL 2021, CELEBRADO ENTRE UNIVERSIDAD DEL ATLÁNTICO Y LA UNIVERSIDAD DEL MAGDALENA</t>
  </si>
  <si>
    <t>CO1.REQ.8446794</t>
  </si>
  <si>
    <t>ODC-VIN-0042-2025</t>
  </si>
  <si>
    <t>https://community.secop.gov.co/Public/Tendering/OpportunityDetail/Index?noticeUID=CO1.NTC.8321936&amp;isFromPublicArea=True&amp;isModal=False</t>
  </si>
  <si>
    <t>FREDDY DE JESUS VARGAS LEIRA</t>
  </si>
  <si>
    <t>COMPRA DE MATERIAL LITOGRAFICO EN MARCO DEL PROYECTO: "CREACIÓN DEL SENDERO DE AVITURISMO BIRDING EN EL MUNICIPIO DE SAN ZENÓN, MAGDALENA", BENEFICIARIO DE LA 8VA CONVOCATORIA DE PREGRADO - FONCIENCIAS</t>
  </si>
  <si>
    <t>CO1.REQ.8439984</t>
  </si>
  <si>
    <t>ODC-VIN-0041-2025</t>
  </si>
  <si>
    <t>https://community.secop.gov.co/Public/Tendering/OpportunityDetail/Index?noticeUID=CO1.NTC.8313171&amp;isFromPublicArea=True&amp;isModal=False</t>
  </si>
  <si>
    <t>C.I. AGROSOSA S.AS</t>
  </si>
  <si>
    <t>COMPRA DE MATERIALES E INSUMOS AGRICOLAS EN MARCO DEL PROYECTO: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</si>
  <si>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CO1.REQ.8435830</t>
  </si>
  <si>
    <t>ODC-VIN-0040-2025</t>
  </si>
  <si>
    <t>https://community.secop.gov.co/Public/Tendering/OpportunityDetail/Index?noticeUID=CO1.NTC.8313302&amp;isFromPublicArea=True&amp;isModal=False</t>
  </si>
  <si>
    <t>ELIANA VERGARA VASQUEZ</t>
  </si>
  <si>
    <t>900726280</t>
  </si>
  <si>
    <t xml:space="preserve">VISTRONICA SAS </t>
  </si>
  <si>
    <t>COMPRA DE MATERIALES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NO. 2021-1028 DE 2021 CELEBRADO CON EL INSTITUTO COLOMBIANO DE CRÉDITO EDUCATIVO Y ESTUDIOS TÉCNICOS EN EL EXTERIOR "MARIANO OSPINA PÉREZ" – ICETEX, EL MINISTERIO DE CIENCIA, TECNOLOGÍA E INNOVACIÓN, Y LA UNIVERSIDAD DEL MAGDALENA</t>
  </si>
  <si>
    <t>CO1.REQ.8435726</t>
  </si>
  <si>
    <t>ODC-VIN-0039-2025</t>
  </si>
  <si>
    <t>https://community.secop.gov.co/Public/Tendering/OpportunityDetail/Index?noticeUID=CO1.NTC.8313134&amp;isFromPublicArea=True&amp;isModal=False</t>
  </si>
  <si>
    <t>COMPRA DE INSUMOS DE PAPELERIA EN EL MARCO DE LA EJECUCIÓN DEL PROYECTO INTERNO "MEREQUETENGUE EN LA JAGUA DE IBIRICO: GUION TEATRAL PARA DRAMATIZACIÓN DE LAS TRANSICIONES SOCIALES, ECONÓMICAS Y AMBIENTALES PROVOCADAS POR LA ENTREGA DE TÍTULOS MINEROS DE LA MINA PRODECO EN EL MUNICIPIO DE LA JAGUA DE IBIRICO, CESAR", FINANCIACIÓN DE LA TERCERA CONVOCATORIA PARA FOMENTAR PROYECTOS DE INVESTIGACIÓN CREACIÓN (I+C) Y ACTIVIDADES DE CREACIÓN ARTÍSTICA Y CULTURAL EN LA UNIVERSIDAD DEL MAGDALENA</t>
  </si>
  <si>
    <t>CO1.REQ.8433940</t>
  </si>
  <si>
    <t>ODC-VIN-0038-2025</t>
  </si>
  <si>
    <t>https://community.secop.gov.co/Public/Tendering/OpportunityDetail/Index?noticeUID=CO1.NTC.8303849&amp;isFromPublicArea=True&amp;isModal=False</t>
  </si>
  <si>
    <t>COMPRA DE MEMBRANA EN MARCO DEL PROYECTO DE INVESTIGACIÓN EXTERNO: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</si>
  <si>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CO1.REQ.8423061</t>
  </si>
  <si>
    <t>ODC-VIN-0037-2025</t>
  </si>
  <si>
    <t>https://community.secop.gov.co/Public/Tendering/OpportunityDetail/Index?noticeUID=CO1.NTC.8287740&amp;isFromPublicArea=True&amp;isModal=False</t>
  </si>
  <si>
    <t>CESAR ENRIQUE TAMARIS TURIZO</t>
  </si>
  <si>
    <t>COMPRA DE EQUIPO FOTOGRÁFICO MOTORIZADO EN EL MARCO DEL PROYECTO DE INVESTIGACIÓN "EVALUACIÓN ECOLÓGICA Y SOCIOECONÓMICA DE UN HUMEDAL COSTERO DEL SECTOR DE PLAYA DORMIDA (SANTA MARTA, COLOMBIA) CON FINES DE SU DELIMITACIÓN</t>
  </si>
  <si>
    <t>CO1.REQ.8414206</t>
  </si>
  <si>
    <t>ODC-VIN-0036-2025</t>
  </si>
  <si>
    <t>https://community.secop.gov.co/Public/Tendering/OpportunityDetail/Index?noticeUID=CO1.NTC.8288046&amp;isFromPublicArea=True&amp;isModal=False</t>
  </si>
  <si>
    <t>PANAMERICANA LIBRERIA Y PAPELERIA S.A.</t>
  </si>
  <si>
    <t>COMPRA DE TARJETAS DE REGALO, EN EL MARCO DEL RECONOCIMIENTO A LA COMUNIDAD UNIVERSITARIA POR SU PARTICIPACIÓN ACTIVA EN LA VII CONVOCATORIA SALÓN DE ARTE Y ESPIRITUALIDADES EL ESPLENDOR DE LO SAGRADO, LA III CONVOCATORIA Y ENCUENTRO INTERDISCIPLINARIO DE ARTES: PAZ EN FEMENINO, EL ARTE DE BORDAR MEMORIAS Y, EL VI CONCURSO INTERNACIONAL LOS NIÑOS PINTAN A GABO ORGANIZADOS POR LA DIRECCIÓN DE PROYECCIÓN CULTURAL DE LA UNIVERSIDAD DEL MAGDALENA</t>
  </si>
  <si>
    <t>CO1.REQ.8408429</t>
  </si>
  <si>
    <t>ODC-VIN-0035-2025</t>
  </si>
  <si>
    <t>https://community.secop.gov.co/Public/Tendering/OpportunityDetail/Index?noticeUID=CO1.NTC.8288034&amp;isFromPublicArea=True&amp;isModal=False</t>
  </si>
  <si>
    <t>LYDA RAQUEL CASTRO GARCÍA</t>
  </si>
  <si>
    <t>BIOPETROLABS DE COLOMBIA LTDA</t>
  </si>
  <si>
    <t>COMPRA DE INSUMOS DE LABORATORIO EN MARCO DEL PROYECTO DE INVESTIGACIÓN: “DISTRIBUCIÓN Y ABUNDANCIA DE GARRAPATAS Y PATÓGENOS ASOCIADOS EN EL PARQUE NACIONAL NATURAL TAYRONA, COMO UNA ESTRATEGIA PARA LA CONTENCIÓN DE POSIBLES ZOONOSIS”, ACORDE A LA CONVOCATORIA PARA CONFORMAR UN BANCO DE PROYECTOS ELEGIBLES EN INVESTIGACIÓN BÁSICA PARA OBTENER FINANCIACIÓN PROVENIENTE DEL FONDO DE INVESTIGACIÓN – FONCIENCIAS</t>
  </si>
  <si>
    <t>CO1.REQ.8408122</t>
  </si>
  <si>
    <t>ODC-VIN-0034-2025</t>
  </si>
  <si>
    <t>https://community.secop.gov.co/Public/Tendering/OpportunityDetail/Index?noticeUID=CO1.NTC.8275225&amp;isFromPublicArea=True&amp;isModal=False</t>
  </si>
  <si>
    <t>COMPRA DE DIECIOCHO (18) VENTILADORES INDUSTRIALES, CON EL FIN DE REALIZAR LAS ACTIVIDADES DE INVESTIGACIÓN EN MARCO DEL PROYECTO "DESARROLLO DE ESTRATEGIAS DE MANEJO INTEGRADO DEL CULTIVO DE MANGO PARA INCREMENTAR LA COMPETITIVIDAD DEL SISTEMA PRODUCTIVO EN EL DEPARTAMENTO DEL MAGDALENA" CORRESPONDIENTE AL APORTE DE LA UNIVERSIDAD DEL MAGDALENA A MANERA DE CONTRAPARTIDA AL CONVENIO DE COOPERACIÓN NO. 2055-01 REALIZADO ENTRE LA CORPORACIÓN COLOMBIANA DE INVESTIGACIÓN AGROPECUARIA – AGROSAVIA Y LA UNIVERSIDAD DEL MAGDALENA.</t>
  </si>
  <si>
    <t>CO1.REQ.8397666</t>
  </si>
  <si>
    <t>ODC-VIN-0033-2025</t>
  </si>
  <si>
    <t>https://community.secop.gov.co/Public/Tendering/OpportunityDetail/Index?noticeUID=CO1.NTC.8274779&amp;isFromPublicArea=True&amp;isModal=False</t>
  </si>
  <si>
    <t>ANA MILENA LAGOS TOBÍAS</t>
  </si>
  <si>
    <t>COMPRA DE MATERIALES E INSUMOS REQUERIDOS PARA LA EJECUCIÓN DE LAS ACTIVIDADES EN MARCO DEL PROYECTO DE INVESTIGACIÓN "SOBREVIVIENDO SIN AGUA: ESTUDIO EXPERIMENTAL DE LA ANHIDROBIOSIS EN LOS TARDÍGRADOS DE LA SIERRA NEVADA DE SANTA MARTA"</t>
  </si>
  <si>
    <t>CO1.REQ.8390157</t>
  </si>
  <si>
    <t>ODC-VIN-0032-2025</t>
  </si>
  <si>
    <t>https://community.secop.gov.co/Public/Tendering/OpportunityDetail/Index?noticeUID=CO1.NTC.8245715&amp;isFromPublicArea=True&amp;isModal=False</t>
  </si>
  <si>
    <t>COMPRA DE INSTRUMENTOS E INSUMOS DE LABORATORIO EN MARCO DEL PROYECTO: "DISTRIBUCIÓN Y ABUNDANCIA DE GARRAPATAS Y PATÓGENOS ASOCIADOS EN EL PARQUE NACIONAL NATURAL TAYRONA, COMO UNA ESTRATEGIA PARA LA CONTENCIÓN DE POSIBLES ZOONOSIS”.</t>
  </si>
  <si>
    <t>CO1.REQ.8362417</t>
  </si>
  <si>
    <t>ODC-VIN-0031-2025</t>
  </si>
  <si>
    <t>https://community.secop.gov.co/Public/Tendering/OpportunityDetail/Index?noticeUID=CO1.NTC.8234792&amp;isFromPublicArea=True&amp;isModal=False</t>
  </si>
  <si>
    <t>OLGA MARIA CAMACHO HADAD</t>
  </si>
  <si>
    <t>COMPRA DE INSUMOS DE LABORATORIO EN MARCO DEL
PROYECTO DE INVESTIGACIÓN: “SUCESIÓN ALGAL Y DINÁMICA DE MACRO/MICROPLÁSTICOS EN LOS
ESPOLONES DE PLAYA SALGUERO, SANTA MARTA, COLOMBIA”, ACORDE A LA NOVENA CONVOCATORIA PARA
APOYAR EL DESARROLLO DE TRABAJOS DE GRADO EN LOS PROGRAMAS DE PREGRADO DE LA UNIVERSIDAD DEL
MAGDALENA</t>
  </si>
  <si>
    <t>CO1.REQ.8355902</t>
  </si>
  <si>
    <t>ODC-VIN-0030-2025</t>
  </si>
  <si>
    <t>https://community.secop.gov.co/Public/Tendering/OpportunityDetail/Index?noticeUID=CO1.NTC.8234769&amp;isFromPublicArea=True&amp;isModal=False</t>
  </si>
  <si>
    <t>DIEMMPRO S.A.S</t>
  </si>
  <si>
    <t>COMPRA DE GAVETAS ENTOMOLÓGICAS Y SUS ADITAMENTOS EN MARCO DEL PROYECTO: "FORTALECIMIENTO Y GESTIÓN DE COLECCIONES CIENTÍFICAS.</t>
  </si>
  <si>
    <t>CO1.REQ.8355646</t>
  </si>
  <si>
    <t>ODC-VIN-0029-2025</t>
  </si>
  <si>
    <t>https://community.secop.gov.co/Public/Tendering/OpportunityDetail/Index?noticeUID=CO1.NTC.8234496&amp;isFromPublicArea=True&amp;isModal=False</t>
  </si>
  <si>
    <t>ELIANA LIZETH VERGARA VÁSQUEZ</t>
  </si>
  <si>
    <t>COMPRA DE UN COMPUTADOR DE ESCRITORIO EN EL MARCO DEL PROYECTO DE INVESTIGACIÓN: “EVALUACIÓN TEMPORAL DE AEROSOLES MARINOS EN EL DEPARTAMENTO DEL MAGDALENA”</t>
  </si>
  <si>
    <t>CO1.REQ.8355309</t>
  </si>
  <si>
    <t>ODC-VIN-0028-2025</t>
  </si>
  <si>
    <t>https://community.secop.gov.co/Public/Tendering/OpportunityDetail/Index?noticeUID=CO1.NTC.8202921&amp;isFromPublicArea=True&amp;isModal=False</t>
  </si>
  <si>
    <t>COMPRA DE EQUIPOS DE MAQUINARIA DE INFORMÁTICA, ACCESORIOS, PIEZAS, NECESARIOS PARA EL FORTALECIMIENTO DE GRUPOS Y OTRAS UNIDADES DEL SISTEMA INSTITUCIONAL DE CTEI</t>
  </si>
  <si>
    <t>CO1.REQ.8328076</t>
  </si>
  <si>
    <t>ODC-VIN-0027-2025</t>
  </si>
  <si>
    <t>https://community.secop.gov.co/Public/Tendering/OpportunityDetail/Index?noticeUID=CO1.NTC.8196093&amp;isFromPublicArea=True&amp;isModal=False</t>
  </si>
  <si>
    <t>JUAN CARLOS AGUIRRE PABON</t>
  </si>
  <si>
    <t>COMPRA DE SECUENCIAS DE PRIMERS PARA LA DETECCIÓN DE TUBERCULOSIS EN EL MARCO DEL PROYECTO "IMPLEMENTACIÓN DE UN TEST MOLECULAR RÁPIDO, PARA DIAGNÓSTICO DE LA TUBERCULOSIS USANDO LA METODOLOGÍA CRISPR-CAS.</t>
  </si>
  <si>
    <t>CO1.REQ.8319534</t>
  </si>
  <si>
    <t>ODC-VIN-0026-2025</t>
  </si>
  <si>
    <t>https://community.secop.gov.co/Public/Tendering/OpportunityDetail/Index?noticeUID=CO1.NTC.8163666&amp;isFromPublicArea=True&amp;isModal=False</t>
  </si>
  <si>
    <t>EDINSON JOSE VILLAZON TURIZO</t>
  </si>
  <si>
    <t>COMPRA DE PECES (LISAS), EN EL MARCO DEL PROYECTO "ENSAYOS DE PRODUCCIÓN DE MUGIL CEPHALUS EN CONDICIONES CONTROLADAS", MEDIANTE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</si>
  <si>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CO1.REQ.8289148</t>
  </si>
  <si>
    <t>ODC-VIN-0025-2025</t>
  </si>
  <si>
    <t>https://community.secop.gov.co/Public/Tendering/OpportunityDetail/Index?noticeUID=CO1.NTC.8148034</t>
  </si>
  <si>
    <t>GENTECH S.A.S</t>
  </si>
  <si>
    <t>COMPRA DE MATERIALES E INSUMOS DE LABORATORIO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</si>
  <si>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CO1.REQ.8272764</t>
  </si>
  <si>
    <t>ODC-VIN-0024-2025</t>
  </si>
  <si>
    <t>https://community.secop.gov.co/Public/Tendering/OpportunityDetail/Index?noticeUID=CO1.NTC.8130530</t>
  </si>
  <si>
    <t>ISAAC MANUEL ROMERO BORJA</t>
  </si>
  <si>
    <t>COMPRA DE UN ESPECTROFOTÓMETRO UV/VIS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</si>
  <si>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CO1.REQ.8252973</t>
  </si>
  <si>
    <t>ODC-VIN-0023-2025</t>
  </si>
  <si>
    <t>https://community.secop.gov.co/Public/Tendering/OpportunityDetail/Index?noticeUID=CO1.NTC.8130463</t>
  </si>
  <si>
    <t>YINIVA CAMARGO CAICEDO</t>
  </si>
  <si>
    <t>COMPRA DE ALIMENTOS PARA LOS ASISTENTES AL SIMPOSIO REGIONAL PARA LA GESTIÓN DE INCENDIOS FORESTALES EN EL MARCO DEL PROYECTO: "CARACTERIZACIÓN DE BIOMAS POTENCIALMENTE EN RIESGO DE INCENDIOS FORESTALES DURANTE EVENTOS CLIMÁTICOS EXTREMOS EN EL DEPARTAMENTO DEL MAGDALENA, COLOMBIA"</t>
  </si>
  <si>
    <t>CO1.REQ.8252806</t>
  </si>
  <si>
    <t>ODC-VIN-0022-2025</t>
  </si>
  <si>
    <t>https://community.secop.gov.co/Public/Tendering/OpportunityDetail/Index?noticeUID=CO1.NTC.8130586</t>
  </si>
  <si>
    <t>GUSTAVO ARIEL CHANG NIETO</t>
  </si>
  <si>
    <t>T&amp;B SYSTEM SAS</t>
  </si>
  <si>
    <t>COMPRA DE EQUIPO FOTOGRIFICO EN MARCO DEL PROYECTO DE INVESTIGACION: MODELACION NUMERICA DE DESLIZAMIENTOS EN TALUDES DE SUELOS NO SATURADOS, ACORDE A LA 8VA CONVOCATORIA PARA APOYAR EL DESARROLLO DE TRABAJOS DE GRADO EN LOS PROGRAMAS DE PREGRADO DE LA UNIVERSIDAD DEL MAGDALENA</t>
  </si>
  <si>
    <t>CO1.REQ.8255598</t>
  </si>
  <si>
    <t>ODC-VIN-0021-2025</t>
  </si>
  <si>
    <t>https://community.secop.gov.co/Public/Tendering/OpportunityDetail/Index?noticeUID=CO1.NTC.8127242</t>
  </si>
  <si>
    <t>TECNIGEN LTDA</t>
  </si>
  <si>
    <t>COMPRA DE UNA (01) CABINA DE FLUJO LAMINAR VERTICAL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t>
  </si>
  <si>
    <t>CO1.REQ.8245673</t>
  </si>
  <si>
    <t>ODC-VIN-0020-2025</t>
  </si>
  <si>
    <t>https://community.secop.gov.co/Public/Tendering/OpportunityDetail/Index?noticeUID=CO1.NTC.8111991&amp;isFromPublicArea=True&amp;isModal=False</t>
  </si>
  <si>
    <t>JULIETH ALEXANDRA LIZCANO PRADA</t>
  </si>
  <si>
    <t>COMPRA DE UN COMPUTADOR PORTATIL EN MARCO PROYECTO DE INVESTIGACIÓN “ESTRATEGIA DE ECONOMÍA CIRCULAR PARA LA PRODUCTIVIDAD Y SOSTENIBILIDAD DEL SECTOR AGROINDUSTRIAL BANANERO DEL MAGDALENA”._x000D_</t>
  </si>
  <si>
    <t>CO1.REQ.8237437</t>
  </si>
  <si>
    <t>ODC-VIN-0019-2025</t>
  </si>
  <si>
    <t>https://community.secop.gov.co/Public/Tendering/OpportunityDetail/Index?noticeUID=CO1.NTC.8112201&amp;isFromPublicArea=True&amp;isModal=False</t>
  </si>
  <si>
    <t>CARLOS MARIO HERRERA CANO</t>
  </si>
  <si>
    <t>COMPRA DE 200 LITROS DE NITRÓGENO LÍQUIDO,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MAGDALENA._x000D_</t>
  </si>
  <si>
    <t>CO1.REQ.8236793</t>
  </si>
  <si>
    <t>ODC-VIN-0018-2025</t>
  </si>
  <si>
    <t>https://community.secop.gov.co/Public/Tendering/OpportunityDetail/Index?noticeUID=CO1.NTC.8111498&amp;isFromPublicArea=True&amp;isModal=False</t>
  </si>
  <si>
    <t>ANGELICA LILIANA SILVA FRANCO</t>
  </si>
  <si>
    <t>COMPRA DE UN PENDÓN CON SOPORTE, DOS CAMISAS BORDADAS Y UN HABLADOR QR, HERRAMIENTAS ESENCIALES PARA LA PRESENTACIÓN DEL CAFÉ EN EVENTOS, FERIAS Y ESPACIOS COMERCIALES, EN MARCO DEL PROYECTO "CAFÉ SERRANERO", FINANCIADO POR LA 2DA CONVOCATORIA PARA APOYAR LA CREACIÓN DE NUEVAS EMPRESAS DE ESTUDIANTES DE PROGRAMAS DE PREGRADO Y DE MAESTRÍA DE PROFUNDIZACIÓN DE LA UNIVERSIDAD DEL MAGDALENA.</t>
  </si>
  <si>
    <t>CO1.REQ.8236883</t>
  </si>
  <si>
    <t>ODC-VIN-0017-2025</t>
  </si>
  <si>
    <t>https://community.secop.gov.co/Public/Tendering/OpportunityDetail/Index?noticeUID=CO1.NTC.8105737&amp;isFromPublicArea=True&amp;isModal=False</t>
  </si>
  <si>
    <t>COMPRA DE UN (01) CONGELADOR BIOMÉDICO VERTICAL -25°C EN MARCO DEL PROYECTO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</si>
  <si>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CO1.REQ.8230962</t>
  </si>
  <si>
    <t>ODC-VIN-0016-2025</t>
  </si>
  <si>
    <t>https://community.secop.gov.co/Public/Tendering/OpportunityDetail/Index?noticeUID=CO1.NTC.8105603&amp;isFromPublicArea=True&amp;isModal=False</t>
  </si>
  <si>
    <t xml:space="preserve">COMPRA DE UNA TABLET EN MARCO DEL PROYECTO "GESTIÓN PARA LA CONSERVACIÓN DE LAS ESPECIES DE ACROPORA BASADA EN SU IMPORTANCIA COMO HÁBITAT PARA LA PESCA, EN EL TRABAJO COMUNITARIO Y LA EDUCACIÓN", CORRESPONDIENTE AL CONTRATO DE FINANCIAMIENTO DE RECUPERACIÓN CONTINGENTE NÚMERO 2021-1026 DE 2021 CELEBRADO ENTRE EL INSTITUTO COLOMBIANO DE CRÉDITO EDUCATIVO Y ESTUDIOS TÉCNICOS EN EL EXTERIOR "MARIANO OSPINA PÉREZ" - ICETEX, EL MINISTERIO DE CIENCIA, TECNOLOGÍA E INNOVACIÓN Y LA UNIVERSIDAD DEL MAGDALENA. </t>
  </si>
  <si>
    <t>CO1.REQ.8230574</t>
  </si>
  <si>
    <t>ODC-VIN-0015-2025</t>
  </si>
  <si>
    <t>https://community.secop.gov.co/Public/Tendering/OpportunityDetail/Index?noticeUID=CO1.NTC.8098310&amp;isFromPublicArea=True&amp;isModal=False</t>
  </si>
  <si>
    <t>IRMA QUINTERO PERTUZ</t>
  </si>
  <si>
    <t>CAHOZ INVERSIONES S.A.S.</t>
  </si>
  <si>
    <t>COMPRA DE INSUMOS DE LABORATORIO EN MARCO DEL PROYECTO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</si>
  <si>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CO1.REQ.8213577</t>
  </si>
  <si>
    <t>ODC-VIN-0014-2025</t>
  </si>
  <si>
    <t>https://community.secop.gov.co/Public/Tendering/OpportunityDetail/Index?noticeUID=CO1.NTC.8082200&amp;isFromPublicArea=True&amp;isModal=False</t>
  </si>
  <si>
    <t>COMPRA DE EQUIPOS E INSUMOS EN MARCO DEL PROYECTO: "MODELACIÓN FÍSICA DE PROCESOS DE DESLIZAMIENTOS EN TALUDES SOMETIDOS A LLUVIAS", BENEFICIARIO DE LA 8VA CONVOCATORIA DE PREGRADO – FONCIENCIAS</t>
  </si>
  <si>
    <t>CO1.REQ.8199368</t>
  </si>
  <si>
    <t>ODC-VIN-0013-2025</t>
  </si>
  <si>
    <t>https://community.secop.gov.co/Public/Tendering/OpportunityDetail/Index?noticeUID=CO1.NTC.8050429&amp;isFromPublicArea=True&amp;isModal=False</t>
  </si>
  <si>
    <t>COMPRA DE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</si>
  <si>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CO1.REQ.8168039</t>
  </si>
  <si>
    <t>ODC-VIN-0012-2025</t>
  </si>
  <si>
    <t>https://community.secop.gov.co/Public/Tendering/OpportunityDetail/Index?noticeUID=CO1.NTC.8038877&amp;isFromPublicArea=True&amp;isModal=False</t>
  </si>
  <si>
    <t>COMPRA DE PROTEINASE K CON BUFFER, CON EL FIN DE REALIZAR LAS ACTIVIDADES DE INVESTIGACIÓN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</si>
  <si>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CO1.REQ.8164866</t>
  </si>
  <si>
    <t>ODC-VIN-0011-2025</t>
  </si>
  <si>
    <t>https://community.secop.gov.co/Public/Tendering/OpportunityDetail/Index?noticeUID=CO1.NTC.8038825&amp;isFromPublicArea=True&amp;isModal=False</t>
  </si>
  <si>
    <t>FILTRACION Y ANALISIS S.A.S.</t>
  </si>
  <si>
    <t>COMPRA DE MATERIALES, INSUMOS Y REACTIVOS,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</si>
  <si>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CO1.REQ.8164142</t>
  </si>
  <si>
    <t>ODC-VIN-0010-2025</t>
  </si>
  <si>
    <t>https://community.secop.gov.co/Public/Tendering/OpportunityDetail/Index?noticeUID=CO1.NTC.8039012&amp;isFromPublicArea=True&amp;isModal=False</t>
  </si>
  <si>
    <t>COMPRA DE INSUMOS REACTIVOS Y SECUENCIAS DE INSERCIÓN EN EL MARCO DE LA EJECUCIÓN DEL PROYECTO INTERNO "IMPLEMENTACIÓN DE UN TEST MOLECULAR RÁPIDO, PARA DIAGNÓSTICO DE LA TUBERCULOSIS USANDO LA METODOLOGÍA CRISPR-CAS".</t>
  </si>
  <si>
    <t>CO1.REQ.8163170</t>
  </si>
  <si>
    <t>ODC-VIN-0009-2025</t>
  </si>
  <si>
    <t>https://community.secop.gov.co/Public/Tendering/OpportunityDetail/Index?noticeUID=CO1.NTC.7976188&amp;isFromPublicArea=True&amp;isModal=False</t>
  </si>
  <si>
    <t>ANDREW SIMON TUCKER</t>
  </si>
  <si>
    <t>COMPRA DE BIENES E INSUMOS TECNOLÓGICOS PARA LA PRODUCCIÓN Y POSTPRODUCCIÓN DEL DOCUMENTAL Y APLICACIÓN DE REALIDAD VIRTUAL EN EL MARCO DEL PROYECTO: "SANTA MARTA: 500 AÑOS DE RESISTENCIA"</t>
  </si>
  <si>
    <t>CO1.REQ.8099975</t>
  </si>
  <si>
    <t>ODC-VIN-0008-2025</t>
  </si>
  <si>
    <t>https://community.secop.gov.co/Public/Tendering/OpportunityDetail/Index?noticeUID=CO1.NTC.7975555&amp;isFromPublicArea=True&amp;isModal=False</t>
  </si>
  <si>
    <t>COMPRA DE UN DIGITALIZADOR EN MARCO DEL PROYECTO DE INVESTIGACION EXTERNO: EFECTO DEL POLVILLO DE CARBON Y LOS MICROPL·STICOS EN EL DESARROLLO TEMPRANO DE ORGANISMOS ARRECIFALES, CORRESPONDIENTE AL CONTRATO DE FINANCIAMIENTO DE RECUPERACION CONTINGENTE NO. 2022-0733 DE 2022 CELEBRADO CON EL INSTITUTO COLOMBIANO DE CRÈDITO EDUCATIVO Y ESTUDIOS TÈCNICOS EN EL EXTERIOR "MARIANO OSPINA PÈREZ" – ICETEX, EL MINISTERIO DE CIENCIA, TECNOLOGÌA E INNOVACION Y, LA UNIVERSIDAD DEL MAGDALENA</t>
  </si>
  <si>
    <t>CO1.REQ.8099239</t>
  </si>
  <si>
    <t>ODC-VIN-0007-2025</t>
  </si>
  <si>
    <t>https://community.secop.gov.co/Public/Tendering/OpportunityDetail/Index?noticeUID=CO1.NTC.7965776&amp;isFromPublicArea=True&amp;isModal=False</t>
  </si>
  <si>
    <t>ANDINA MUSICAL SAS</t>
  </si>
  <si>
    <t>COMPRA DE INSTRUMENTOS Y ACCESORIOS MÚSICALES PARA LA ORQUESTA SINFÓNICA DE LA UNIVERSIDAD DEL MAGDALENA EN MARCO AL FORTALECIMIENTO DE LOS SERVICIOS DEL SISTEMA DE MUSEOS, ARTE Y CULTURA DE LA DIRECCIÓN DE PROYECCIÓN CULTURAL.</t>
  </si>
  <si>
    <t>CO1.REQ.8088975</t>
  </si>
  <si>
    <t>ODC-VIN-0006-2025</t>
  </si>
  <si>
    <t>https://community.secop.gov.co/Public/Tendering/OpportunityDetail/Index?noticeUID=CO1.NTC.7902036&amp;isFromPublicArea=True&amp;isModal=False</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</si>
  <si>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</si>
  <si>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CO1.REQ.8022338</t>
  </si>
  <si>
    <t>ODC-VIN-0005-2025</t>
  </si>
  <si>
    <t>https://community.secop.gov.co/Public/Tendering/OpportunityDetail/Index?noticeUID=CO1.NTC.7870459&amp;isFromPublicArea=True&amp;isModal=False</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</si>
  <si>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</si>
  <si>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CO1.REQ.7993366</t>
  </si>
  <si>
    <t>ODC-VIN-0004-2025</t>
  </si>
  <si>
    <t>https://community.secop.gov.co/Public/Tendering/OpportunityDetail/Index?noticeUID=CO1.NTC.7813056</t>
  </si>
  <si>
    <t>900260295</t>
  </si>
  <si>
    <t>GRUPO LABSERVIS LTDA</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</si>
  <si>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</si>
  <si>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CO1.REQ.7929658</t>
  </si>
  <si>
    <t>ODC-VIN-0003-2025</t>
  </si>
  <si>
    <t>https://community.secop.gov.co/Public/Tendering/OpportunityDetail/Index?noticeUID=CO1.NTC.7795745</t>
  </si>
  <si>
    <t>830037946</t>
  </si>
  <si>
    <t>PANAMERICANA LIBRERIA Y PAPELERIA  SA</t>
  </si>
  <si>
    <t>COMPRA DE SEIS (06) TARJETAS DE REGALO EN MARCO DEL HOMENAJE: “RECONOCIMIENTO EN MARCO DEL DÍA DE LA MUJER INVESTIGADORA, INNOVADORA Y CREADORA UNIMAGDALENA”, ORGANIZADO POR LA VICERRECTORIA DE INVESTIGACIÓN</t>
  </si>
  <si>
    <t>CO1.REQ.7917137</t>
  </si>
  <si>
    <t>ODC-VIN-0002-2025</t>
  </si>
  <si>
    <t>https://community.secop.gov.co/Public/Tendering/OpportunityDetail/Index?noticeUID=CO1.NTC.7795542</t>
  </si>
  <si>
    <t>COMPRA DE UN EQUIPO DESTILADOR DE AGUA, EN EL MARCO DEL PROYECTO "DESARROLLO DE LA TECNOLOGÍA PARA LA PRODUCCIÓN DE JUVENILES DE LA PIANGUA ANADARA TUBERCULOSA, CON FINES DE CONSERVACIÓN Y APROVECHAMIENTO SOSTENIBLE" (CD 82326 CT ICETEX 2022-0729)</t>
  </si>
  <si>
    <t>CO1.REQ.7917009</t>
  </si>
  <si>
    <t>ODC-VIN-0001-2025</t>
  </si>
  <si>
    <t>https://community.secop.gov.co/Public/Tendering/OpportunityDetail/Index?noticeUID=CO1.NTC.8928911</t>
  </si>
  <si>
    <t>CELINA PATRICIA ANAYA SAADE</t>
  </si>
  <si>
    <t>ALEX FERNANDO PEÑA LEGUIA</t>
  </si>
  <si>
    <t>SUMINISTRO DE IMPRESIÓN Y DISEÑO DE MATERIAL GRÁFICO Y PUBLICITARIO EN MARCO DEL PROYECTO: “CAPAZDE: CAPACIDADES UNIVERSITARIAS PARA LA PAZ Y EL DESARROLLO EN LA REGIÓN DEL CARIBE COLOMBIANO”; CORRESPONDIENTE AL CONVENIO ESPECÍFICO DE COLABORACIÓN DEL 17 DE MARZO DE 2025</t>
  </si>
  <si>
    <t>CO1.REQ.9064456</t>
  </si>
  <si>
    <t>OSM-VIN-0011-2025</t>
  </si>
  <si>
    <t>https://community.secop.gov.co/Public/Tendering/OpportunityDetail/Index?noticeUID=CO1.NTC.8881065</t>
  </si>
  <si>
    <t>SOLEY DE JESUS BARBOSA MERIñO</t>
  </si>
  <si>
    <t>SUMINISTRO DE SERVICIOS DE ALIMENTACIÓN, CON EL FIN DE CUBRIR LAS NECESIDADES DE EVENTOS EN EL MARCO DE LA EJECUCIÓN DEL PROYECTO EXTERNO “CAPAZDE: CAPACIDADES UNIVERSITARIAS PARA LA PAZ Y EL DESARROLLO EN LA REGIÓN DEL CARIBE COLOMBIANO”, FINANCIADO POR EL CONVENIO ESPECÍFICO DE COLABORACIÓN DEL 17 DE MARZO DE 2025</t>
  </si>
  <si>
    <t>CO1.REQ.9013020</t>
  </si>
  <si>
    <t>OSM-VIN-0010-2025</t>
  </si>
  <si>
    <t>https://community.secop.gov.co/Public/Tendering/OpportunityDetail/Index?noticeUID=CO1.NTC.8788829&amp;isFromPublicArea=True&amp;isModal=False</t>
  </si>
  <si>
    <t>JORGE ENRIQUE ELIAS CARO</t>
  </si>
  <si>
    <t>JOSE HERNANDEZ BECERRA</t>
  </si>
  <si>
    <t>SUMINISTRO DEL TRANSPORTE TERRESTRE EN DIFERENTES TIPOS DE VEHÍCULO, NECESARIOS PARA LA REALIZACIÓN DE LAS ACTIVIDADES DEL SEGUNDO SEMESTRE DEL CTEI E I+C, EN MARCO DEL PROYECTO DE PLAN DE ACCIÓN "FORTALECIMIENTO DE UNIDADES DEL SISTEMA INSTITUCIONAL DE INVESTIGACIÓN, CREACIÓN, INNOVACIÓN Y EMPRENDIMIENTO". LA PROPUESTA HACE PARTE INTEGRAL DE LA PRESENTE ORDEN.</t>
  </si>
  <si>
    <t>CO1.REQ.8919627</t>
  </si>
  <si>
    <t>OSM-VIN-0009-2025</t>
  </si>
  <si>
    <t>https://community.secop.gov.co/Public/Tendering/OpportunityDetail/Index?noticeUID=CO1.NTC.8715930&amp;isFromPublicArea=True&amp;isModal=False</t>
  </si>
  <si>
    <t>IBETH ROCIO NORIEGA</t>
  </si>
  <si>
    <t>COPY'S STUDENT S.A.S</t>
  </si>
  <si>
    <t>SUMINISTRO DE PAPELERÍA Y ÚTILES DE OFICINA NECESARIOS
PARA EL DESARROLLO DE LAS ACTIVIDADES ORGANIZADAS POR LA DIRECCIÓN DE PROYECCIÓN CULTURAL. LA PROPUESTA
HACE PARTE INTEGRAL DE LA PRESENTE ORDEN.</t>
  </si>
  <si>
    <t>CO1.REQ.8847806</t>
  </si>
  <si>
    <t>OSM-VIN-0008-2025</t>
  </si>
  <si>
    <t>https://community.secop.gov.co/Public/Tendering/OpportunityDetail/Index?noticeUID=CO1.NTC.8434512&amp;isFromPublicArea=True&amp;isModal=False</t>
  </si>
  <si>
    <t>GRUPO EMPRESARIAL GAVA S.A.S</t>
  </si>
  <si>
    <t>SUMINISTRO DE DOS MIL CUATROCIENTOS CUARENTA Y DOS (2.442) REFRIGERIOS, LOS CUALES DEBEN INCLUIR: PRODUCTOS DE PANADERÍA O DERIVADOS DE CEREALES COMO MAÍZ, ARROZ O TRIGO; BEBIDA EN PRESENTACIÓN TETRAPACK DE 200 ML O FRUTA NATURAL DE TEMPORADA; Y EMPAQUE QUE CONTENGA BOLSA DE PAPEL Y SERVILLETA. ESTOS REFRIGERIOS SERÁN ENTREGADOS DURANTE LAS SALIDAS DE CAMPO EN LOS TERRITORIOS DONDE SE EJECUTA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LA PROPUESTA PRESENTADA HACE PARTE INTEGRAL DE LA PRESENTE ORDEN._x000D_</t>
  </si>
  <si>
    <t>CO1.REQ.8548172</t>
  </si>
  <si>
    <t>OSM-VIN-0007-2025</t>
  </si>
  <si>
    <t>https://community.secop.gov.co/Public/Tendering/OpportunityDetail/Index?noticeUID=CO1.NTC.8037986&amp;isFromPublicArea=True&amp;isModal=False</t>
  </si>
  <si>
    <t>1082890049</t>
  </si>
  <si>
    <t xml:space="preserve">SUMINISTRO DE TRANSPORTE TERRESTRE EN VEHÍCULOS TALES COMO: BUSES, BUSETAS, VANS, CAMIONETAS O CAMPEROS, NECESARIOS PARA LA REALIZACIÓN DE ACTIVIDADES DE
CIENCIA, TECNOLOGÍA, INNOVACIÓN Y EMPRENDIMIENTO. LA PROPUESTA HACE PARTE INTEGRAL DE LA PRESENTE ORDEN. </t>
  </si>
  <si>
    <t>CO1.REQ.8163840</t>
  </si>
  <si>
    <t>OSM-VIN-0006-2025</t>
  </si>
  <si>
    <t>https://community.secop.gov.co/Public/Tendering/OpportunityDetail/Index?noticeUID=CO1.NTC.7776939</t>
  </si>
  <si>
    <t>800164453</t>
  </si>
  <si>
    <t>VIAJES Y TURISMO MUNDIALES SAS</t>
  </si>
  <si>
    <t>SUMINISTRO DE TIQUETES AÉREOS NACIONALES E INTERNACIONALES QUE REQUIERA LA VICERRECTORÍA DE INVESTIGACIÓN Y SUS DEPENDENCIAS.</t>
  </si>
  <si>
    <t>CO1.REQ.7895384</t>
  </si>
  <si>
    <t>OSM-VIN-0005-2025</t>
  </si>
  <si>
    <t>https://community.secop.gov.co/Public/Tendering/OpportunityDetail/Index?noticeUID=CO1.NTC.7725765&amp;isFromPublicArea=True&amp;isModal=False</t>
  </si>
  <si>
    <t xml:space="preserve">SUMINISTRO DE IMPRESIÓN DE MATERIAL GRÁFICO Y PUBLICITARIO PARA LA DIVULGACIÓN DE LOS EVENTOS DE LA DIRECCIÓN DE TRANSFERENCIA DE CONOCIMIENTO Y PROPIEDAD INTELECTUAL. </t>
  </si>
  <si>
    <t>CO1.REQ.7836873</t>
  </si>
  <si>
    <t>OSM-VIN-0004-2025</t>
  </si>
  <si>
    <t>https://community.secop.gov.co/Public/Tendering/OpportunityDetail/Index?noticeUID=CO1.NTC.7675907&amp;isFromPublicArea=True&amp;isModal=False</t>
  </si>
  <si>
    <t>KATHY ALEJANDRA SEGRERA ZAPATA</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</si>
  <si>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</si>
  <si>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CO1.REQ.7786071</t>
  </si>
  <si>
    <t>OSM-VIN-0003-2025</t>
  </si>
  <si>
    <t>https://community.secop.gov.co/Public/Tendering/OpportunityDetail/Index?noticeUID=CO1.NTC.7648808&amp;isFromPublicArea=True&amp;isModal=False</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</si>
  <si>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</si>
  <si>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</si>
  <si>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CO1.REQ.7757895</t>
  </si>
  <si>
    <t>OSM-VIN-0002-2025</t>
  </si>
  <si>
    <t>https://community.secop.gov.co/Public/Tendering/OpportunityDetail/Index?noticeUID=CO1.NTC.7612650&amp;isFromPublicArea=True&amp;isModal=False</t>
  </si>
  <si>
    <t>ALIMENTOS Y SERVICIOS S.M S.A.S</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</si>
  <si>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</si>
  <si>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CO1.REQ.7718961</t>
  </si>
  <si>
    <t>OSM-VIN-0001-2025</t>
  </si>
  <si>
    <t>https://community.secop.gov.co/Public/Tendering/OpportunityDetail/Index?noticeUID=CO1.NTC.8953468</t>
  </si>
  <si>
    <t>ILSEMER MACDERICK BRITO MANJARRES</t>
  </si>
  <si>
    <t>PRESTAR LOS SERVICIOS DE APOYO A LA GESTIÓN EN LA DIRECCIÓN DE PROYECCIÓN CULTURAL DE LA VICERRECTORÍA DE INVESTIGACIÓN, CORRESPONDIENTE A LA RESOLUCIÓN NO. 1011 DEL 2 DE JULIO DE 2025 DEL MINISTERIO DE LAS CULTURAS, LAS ARTES Y LOS SABERES, OTORGADO COMO INCENTIVO POR HABER RESULTADO GANADOR DE LA CONVOCATORIA NACIONAL DE ORQUESTAS SINFÓNICAS: ORQUESTAS VIVAS 2025. PARA EL CUMPLIMIENTO DEL OBJETO EL CONTRATISTA SE COMPROMETE A CUMPLIR CON EL APOYO EN LAS SIGUIENTES ACTIVIDADES: 1. APOYAR LAS ACTIVIDADES DE LA ORQUESTA SINFÓNICA EN EL MARCO DE LA CONVOCATORIA ORQUESTAS VIVAS DEL MINISTERIO DE LAS ARTES, LAS CULTURAS Y LOS SABERES. 2. APOYAR LOS PROCESOS DE FORMACIÓN, CREACIÓN Y MONTAJE MUSICAL DE LOS INSTRUMENTOS DE CUERDAS DE LA ORQUESTA SINFÓNICA DE LA UNIVERSIDAD DEL MAGDALENA 3. REALIZAR SEGUIMIENTO, CONSOLIDAR, ORGANIZAR, Y ENTREGAR OPORTUNAMENTE LOS INSUMOS REQUERIDOS PARA LA ELABORACIÓN DEL REPORTE DE LOS INDICADORES, RELACIONADA CO</t>
  </si>
  <si>
    <t>CO1.REQ.9083377</t>
  </si>
  <si>
    <t>OAG-VIN-0016-2025</t>
  </si>
  <si>
    <t>https://community.secop.gov.co/Public/Tendering/OpportunityDetail/Index?noticeUID=CO1.NTC.8487831&amp;isFromPublicArea=True&amp;isModal=False</t>
  </si>
  <si>
    <t>80875536</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</si>
  <si>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</si>
  <si>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1.250 PÁGINAS.</t>
  </si>
  <si>
    <t>CO1.REQ.8614785</t>
  </si>
  <si>
    <t>OAG-VIN-0015-2025</t>
  </si>
  <si>
    <t>https://community.secop.gov.co/Public/Tendering/OpportunityDetail/Index?noticeUID=CO1.NTC.8476492&amp;isFromPublicArea=True&amp;isModal=False</t>
  </si>
  <si>
    <t>ANA CAMARGO VELÁSQUEZ</t>
  </si>
  <si>
    <t>WILLIAM DAVID ORTIZ BARBOSA</t>
  </si>
  <si>
    <t>PRESTAR LOS SERVICIOS DE APOYO A LA GESTIÓN EN LA VICERRECTORÍA DE INVESTIGACIÓN DE LA UNIVERSIDAD DEL MAGDALENA.  ACTIVIDADES: 1. APOYAR EN LA ELABORACIÓN DE RESOLUCIONES. 2. NOTIFICAR A LAS PARTES INTERESADAS (SUPERVISORES, CONTRATISTAS Y DEPENDENCIAS) SOBRE LA EXPEDICIÓN DE ACTOS ADMINISTRATIVOS RELACIONADOS CON ÓRDENES CONTRACTUALES U OBLIGACIONES FINANCIERAS. 3. APOYAR A LA REVISIÓN, SEGUIMIENTOS DEL PROCESO DE GESTIÓN DE PAGOS, ASÍ COMO EL CARGUE DE SOPORTES Y COMPROBANTES EN SISTEMAS DE CONTRATACIÓN Y OBSERVACIÓN INSTITUCIONAL (COMO SECOP II, SIA, ENTRE OTROS). 4. APOYAR EN LA ACTUALIZACIÓN DE MATRICES DE SEGUIMIENTO PRESUPUESTAL, Y EL REGISTRO DE INFORMACIÓN FINANCIERA EN LOS SISTEMAS INTERNOS DE GESTIÓN. 5. APOYAR AL EQUIPO DE EJECUCIÓN PRESUPUESTAL EN LA ORGANIZACIÓN DE DOCUMENTOS DE LAS DIFERENTES ORDENES DE GASTO EXPEDIDAS. 6. APOYAR EN EL DILIGENCIAMIENTO DE LA MATRIZ DE ORDENES DE GASTO DE CADA MES PARA EL CARGUE EN LA PLATAF</t>
  </si>
  <si>
    <t>CO1.REQ.8603188</t>
  </si>
  <si>
    <t>OAG-VIN-0014-2025</t>
  </si>
  <si>
    <t>https://community.secop.gov.co/Public/Tendering/OpportunityDetail/Index?noticeUID=CO1.NTC.8476903&amp;isFromPublicArea=True&amp;isModal=False</t>
  </si>
  <si>
    <t>MONICA LASTENIA ZULBARAN JIMENEZ</t>
  </si>
  <si>
    <t>FABIANA VANESSA AYOLA BARRANCO</t>
  </si>
  <si>
    <t>PRESTAR LOS SERVICIOS DE APOYO A LA GESTIÓN EN LA VICERRECTORÍA DE INVESTIGACIÓN. ACTIVIDADES: 1. APOYAR A LA DIRECCIÓN DE GESTIÓN DEL CONOCIMIENTO EN LA FORMULACIÓN DE PROYECTOS QUE SEAN PRESENTADOS A CONVOCATORIAS EXTERNAS. 2. APOYAR A LA DIRECCIÓN DE GESTIÓN DEL CONOCIMIENTO EN LA ELABORACIÓN DE LA DOCUMENTACIÓN REQUISITO DE LAS CONVOCATORIAS, TALES COMO: CARTA AVAL Y MODELOS DE GOBERNANZA, CERTIFICADOS, PRESUPUESTOS Y OTROS DOCUMENTOS APLICABLES EN CONVOCATORIAS EXTERNAS. 3. APOYAR A LA DIRECCIÓN DE GESTIÓN DEL CONOCIMIENTO EN LA ELABORACIÓN DE PRESENTACIONES Y PARTICIPAR EN LAS SOCIALIZACIONES EN MODALIDAD VIRTUAL Y/O PRESENCIAL DE LAS CONVOCATORIAS EXTERNAS O INTERNAS. 4. APOYAR A LA DIRECCIÓN DE GESTIÓN DEL CONOCIMIENTO EN LA COMPILACIÓN DE INFORMACIÓN QUE SEA SOLICITADA PARA INFORMES DE GESTIÓN, ACREDITACIÓN, TRAYECTORIA INSTITUCIONAL, MATRICES CON INFORMACIÓN DE PROYECTOS, PRODUCTOS O DOCENTES, ASÍ COMO EN LA ELABORACIÓN DE DOCUME</t>
  </si>
  <si>
    <t>CO1.REQ.8603167</t>
  </si>
  <si>
    <t>OAG-VIN-0013-2025</t>
  </si>
  <si>
    <t>https://community.secop.gov.co/Public/Tendering/OpportunityDetail/Index?noticeUID=CO1.NTC.8462081&amp;isFromPublicArea=True&amp;isModal=False</t>
  </si>
  <si>
    <t>84451753</t>
  </si>
  <si>
    <t>JAIME ALFREDO POMARES BRAVO</t>
  </si>
  <si>
    <t>PRESTAR LOS SERVICIOS DE APOYO A LA GESTIÓN EN LA DIRECCIÓN DE PROYECCIÓN CULTURAL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APOYAR EN LO TÉCNICO Y LOGÍSTICO EN TALLERES ARTÍSTICOS Y PEDAGÓGICOS DEL SISTEMA DE MUSEOS DE LA UNIVERSIDAD DEL MAGDALENA. 6. APOYAR EN LA ORGANIZACIÓN PARA LA ELABORACIÓN DEL INVENTARIO GENERAL DE OBRAS Y BIENES DEL SISTEMA DE MUSEOS DE LA UNIVERSIDAD DEL MAGDALENA. 7. ORGANIZAR, CONSOL</t>
  </si>
  <si>
    <t>CO1.REQ.8579748</t>
  </si>
  <si>
    <t>OAG-VIN-0012-2025</t>
  </si>
  <si>
    <t>https://community.secop.gov.co/Public/Tendering/OpportunityDetail/Index?noticeUID=CO1.NTC.8447562&amp;isFromPublicArea=True&amp;isModal=False</t>
  </si>
  <si>
    <t>1079915385</t>
  </si>
  <si>
    <t>JULIO ANDRES REDONDO GOMEZ</t>
  </si>
  <si>
    <t>PRESTAR LOS SERVICIOS DE APOYO A LA GESTIÓN EN LA VICERRECTORÍA DE INVESTIGACIÓN. ACTIVIDADES: 1. APOYAR LA DIGITALIZACIÓN Y ORGANIZACIÓN DE LOS DOCUMENTOS FÍSICOS UTILIZANDO LAS AYUDAS TECNOLÓGICAS SUMINISTRADAS POR LA VICERRECTORÍA.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LA CO</t>
  </si>
  <si>
    <t>CO1.REQ.8568687</t>
  </si>
  <si>
    <t>OAG-VIN-0011-2025</t>
  </si>
  <si>
    <t>https://community.secop.gov.co/Public/Tendering/OpportunityDetail/Index?noticeUID=CO1.NTC.8405776&amp;isFromPublicArea=True&amp;isModal=False</t>
  </si>
  <si>
    <t>1004163400</t>
  </si>
  <si>
    <t>Zoila Beatriz Muriel Ospina</t>
  </si>
  <si>
    <t>PRESTAR LOS SERVICIOS DE APOYO A LA GESTIÓN EN LA DIRECCIÓN DET RANSFERENCIA DE CONOCIMIENTO Y PROPIEDAD INTELECTUAL DE LA VICERRECTORÍA DE INVESTIGACIÓN.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</si>
  <si>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CO1.REQ.8523084</t>
  </si>
  <si>
    <t>OAG-VIN-0010-2025</t>
  </si>
  <si>
    <t>https://community.secop.gov.co/Public/Tendering/OpportunityDetail/Index?noticeUID=CO1.NTC.8377615&amp;isFromPublicArea=True&amp;isModal=False</t>
  </si>
  <si>
    <t>MAGALYS ESTHER SALGADO PADILLA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</si>
  <si>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</si>
  <si>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CO1.REQ.8493729</t>
  </si>
  <si>
    <t>OAG-VIN-0009-2025</t>
  </si>
  <si>
    <t>https://community.secop.gov.co/Public/Tendering/OpportunityDetail/Index?noticeUID=CO1.NTC.8377701&amp;isFromPublicArea=True&amp;isModal=False</t>
  </si>
  <si>
    <t>MARISOL ORTEGA ANAYA</t>
  </si>
  <si>
    <t>CO1.REQ.8493617</t>
  </si>
  <si>
    <t>OAG-VIN-0008-2025</t>
  </si>
  <si>
    <t>https://community.secop.gov.co/Public/Tendering/OpportunityDetail/Index?noticeUID=CO1.NTC.8377474&amp;isFromPublicArea=True&amp;isModal=False</t>
  </si>
  <si>
    <t>WILMER OTONIEL IZQUIERDO ARROYO</t>
  </si>
  <si>
    <t>CO1.REQ.8493250</t>
  </si>
  <si>
    <t>OAG-VIN-0007-2025</t>
  </si>
  <si>
    <t>https://community.secop.gov.co/Public/Tendering/OpportunityDetail/Index?noticeUID=CO1.NTC.8377293&amp;isFromPublicArea=True&amp;isModal=False</t>
  </si>
  <si>
    <t>ELKIN MIGUEL SUAREZ ALVAREZ</t>
  </si>
  <si>
    <t>CO1.REQ.8492946</t>
  </si>
  <si>
    <t>OAG-VIN-0006-2025</t>
  </si>
  <si>
    <t>https://community.secop.gov.co/Public/Tendering/OpportunityDetail/Index?noticeUID=CO1.NTC.7882358&amp;isFromPublicArea=True&amp;isModal=False</t>
  </si>
  <si>
    <t>JUAN CARLOS GOMEZ BLANCO</t>
  </si>
  <si>
    <t>JORGE ELIECER ACOSTA MEJÍA</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</si>
  <si>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</si>
  <si>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CO1.REQ.7998828</t>
  </si>
  <si>
    <t>OAG-VIN-0005-2025</t>
  </si>
  <si>
    <t>https://community.secop.gov.co/Public/Tendering/OpportunityDetail/Index?noticeUID=CO1.NTC.7684109&amp;isFromPublicArea=True&amp;isModal=False</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</si>
  <si>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</si>
  <si>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CO1.REQ.7798061</t>
  </si>
  <si>
    <t>OAG-VIN-0004-2025</t>
  </si>
  <si>
    <t>https://community.secop.gov.co/Public/Tendering/OpportunityDetail/Index?noticeUID=CO1.NTC.7659869&amp;isFromPublicArea=True&amp;isModal=False</t>
  </si>
  <si>
    <t>ZOILA BEATRIZ MURIEL OSPINA</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</si>
  <si>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</si>
  <si>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CO1.REQ.7772886</t>
  </si>
  <si>
    <t>OAG-VIN-0003-2025</t>
  </si>
  <si>
    <t>https://community.secop.gov.co/Public/Tendering/OpportunityDetail/Index?noticeUID=CO1.NTC.7486748&amp;isFromPublicArea=True&amp;isModal=False</t>
  </si>
  <si>
    <t>IBETH NORIEGA HERAZO</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</si>
  <si>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</si>
  <si>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CO1.REQ.7597638</t>
  </si>
  <si>
    <t>OAG-VIN-0002-2025</t>
  </si>
  <si>
    <t>https://community.secop.gov.co/Public/Tendering/OpportunityDetail/Index?noticeUID=CO1.NTC.7454541</t>
  </si>
  <si>
    <t xml:space="preserve">MÓNICA ZULBARÁN JIMÉNEZ </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</si>
  <si>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</si>
  <si>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CO1.REQ.7563571</t>
  </si>
  <si>
    <t>OAG-VIN-0001-2025</t>
  </si>
  <si>
    <t>https://community.secop.gov.co/Public/Tendering/OpportunityDetail/Index?noticeUID=CO1.NTC.9006679</t>
  </si>
  <si>
    <t>MONICA ZULBARAN JIMENEZ</t>
  </si>
  <si>
    <t>PRESTAR SERVICIOS PROFESIONALES EN LA DIRECCIÓN DE GESTIÓN DE CONOCIMIENTO DE LA VICERRECTORÍA DE INVESTIGACIÓN. ACTIVIDADES: 1, APOYAR A LA DIRECCIÓN DE GESTIÓN DEL CONOCIMIENTO EN LA FORMULACIÓN DE PROYECTOS QUE SEAN PRESENTADOS A CONVOCATORIAS EXTERNAS. 2. APOYAR A LA DIRECCIÓN DE GESTIÓN DEL CONOCIMIENTO EN LA ELABORACIÓN DE LA
DOCUMENTACIÓN REQUISITO DE LAS CONVOCATORIAS, TALES COMO: CARTA AVAL Y MODELOS DE GOBERNANZA, CERTIFICADOS, PRESUPUESTOS Y OTROS DOCUMENTOS APLICABLES EN CONVOCATORIAS EXTERNAS. 3. APOYAR A LA DIRECCIÓN DE GESTIÓN DEL CONOCIMIENTO EN LA ELABORACIÓN DE PRESENTACIONES Y PARTICIPAR EN LAS SOCIALIZACIONES EN MODALIDAD VIRTUAL Y/O PRESENCIAL DE LAS CONVOCATORIAS EXTERNAS O INTERNAS. 4. APOYAR A LA DIRECCIÓN DE GESTIÓN DEL CONOCIMIENTO EN LA COMPILACIÓN DE INFORMACIÓN QUE SEA SOLICITADA PARA INFORMES DE GESTIÓN, ACREDITACIÓN, TRAYECTORIA INSTITUCIONAL, MATRICES CON INFORMACIÓN DE PROYECTOS, PRODUCTOS O DOCENTES, ASÍ C</t>
  </si>
  <si>
    <t>CO1.REQ.9137421</t>
  </si>
  <si>
    <t>OPSP-VIN-0324-2025</t>
  </si>
  <si>
    <t>https://community.secop.gov.co/Public/Tendering/OpportunityDetail/Index?noticeUID=CO1.NTC.8998935</t>
  </si>
  <si>
    <t>PRESTAR LOS SERVICIOS PROFESIONALES COMO INGENIERO INDUSTRIAL EN LA VICERRECTORÍA DE INVESTIGACIÓN. ACTIVIDADES: 1. APOYAR LA ELABORACIÓN DE RESOLUCIONES ADMINISTRATIVAS RELACIONADAS CON COMPROMISOS CONTRACTUALES Y FINANCIEROS. 2. NOTIFICAR A LOS ACTORES INVOLUCRADOS (SUPERVISORES, CONTRATISTAS Y DEPENDENCIAS) SOBRE LA EXPEDICIÓN DE ACTOS ADMINISTRATIVOS QUE AFECTEN ÓRDENES CONTRACTUALES U OBLIGACIONES FINANCIERAS. 3. APOYAR LA REVISIÓN Y SEGUIMIENTO DE LOS PROCESOS DE GESTIÓN DE PAGOS, INCLUYENDO EL CARGUE DE SOPORTES Y COMPROBANTES EN PLATAFORMAS INSTITUCIONALES COMO SECOP II, SIA Y OTROS SISTEMAS ASOCIADOS. 4. COLABORAR EN LA ACTUALIZACIÓN DE MATRICES DE SEGUIMIENTO PRESUPUESTAL Y EN EL REGISTRO DE INFORMACIÓN FINANCIERA EN LOS SISTEMAS INTERNOS DE GESTIÓN. 5. APOYAR LA ORGANIZACIÓN Y ARCHIVO DE LOS DOCUMENTOS RELACIONADOS CON LAS DIFERENTES ÓRDENES DE GASTO EMITIDAS. 6. DILIGENCIAR MENSUALMENTE LA MATRIZ DE ÓRDENES DE GASTO PARA SU POS</t>
  </si>
  <si>
    <t>CO1.REQ.9124108</t>
  </si>
  <si>
    <t>OPSP-VIN-0323-2025</t>
  </si>
  <si>
    <t>https://community.secop.gov.co/Public/Tendering/OpportunityDetail/Index?noticeUID=CO1.NTC.8979478</t>
  </si>
  <si>
    <t>PRESTAR LOS SERVICIOS PROFESIONALES COMO COORDINADOR ACADÉMICO DEL DIPLOMADO DENOMINADO SOSTENIBILIDAD EMPRESARIAL Y DERECHOS HUMANOS EN LA GESTIÓN DE
ORGANIZACIONES AGROINDUSTRIALES, CORRESPONDIENTE AL CONVENIO DE COOPERACIÓN SUSCRITO ENTRE ASOCOOMAG Y UNIMAGDALENA. ACTIVIDADES: 1. BRINDAR SOPORTE LOGÍSTICO, DE ORGANIZACIÓN Y SEGUIMIENTO DE CRONOGRAMA DE CLASES POR MÓDULO. 2. APOYAR EN EL PROCESO DE CONTRATACIÓN DOCENTES SEGÚN MODULO ASIGNADO. 3. APOYAR EN EL PROCESO DE RECEPCIÓN DE INFORMES Y EVIDENCIAS PARA EL PAGO DE ESTÍMULO ECONÓMICO ACORDADO CON LOS DOCENTES. 4. APOYAR EN REUNIONES DE PLANEACIÓN Y SEGUIMIENTO CON EQUIPO COORDINADOR DE LAS ENTIDADES SUSCRITAS EN EL CONVENIO. 5. APOYAR EN LA REALIZACIÓN DE VISITA MENSUAL A LAS ZONAS DONDE SE DESARROLLA LAS ACTIVIDADES ACADÉMICAS. 6. REALIZAR EL APOYO ADMINISTRATIVO AL PROCESO DE CERTIFICACIÓN Y DESARROLLO DE CEREMONIA DE ENTREGA DE CERTIFICADOS. 7. ELABORAR EL INFORME TÉCNICO FINAL UN</t>
  </si>
  <si>
    <t>CO1.REQ.9116511</t>
  </si>
  <si>
    <t>OPSP-VIN-0322-2025</t>
  </si>
  <si>
    <t>https://community.secop.gov.co/Public/Tendering/OpportunityDetail/Index?noticeUID=CO1.NTC.8930275</t>
  </si>
  <si>
    <t>JOHN JAIRO DIAZ RINCON</t>
  </si>
  <si>
    <t>PRESTAR SERVICIOS PROFESIONALES EN MARCO DEL PROYECTO DE INVESTIGACIÓN “CAPAZDE: CAPACIDADES UNIVERSITARIAS PARA LA PAZ Y EL DESARROLLO EN LA REGIÓN DEL CARIBE COLOMBIANO”; CORRESPONDIENTE AL CONVENIO ESPECÍFICO DE COLABORACIÓN DEL 17 DE MARZO DE 2025, CELEBRADO ENTRE LA UNIVERSIDAD DE GRANADA Y LA UNIVERSIDAD DEL MAGDALENA. PARA EL CUMPLIMIENTO DEL OBJETO EL CONTRATISTA SE COMPROMETE A REALIZAR LAS SIGUIENTES ACTIVIDADES: 1. APOYAR EN EL DISEÑO DEL LOGO PARA EL PROYECTO CAPAZDE. 2. APOYAR EN LA ELABORACIÓN DE LA PÁGINA WEB DEL PROYECTO CAPAZDE. 3. APOYAR EN EL DISEÑO DE LA PÁGINA WEB PARA EL PROYECTO CAPAZDE. 4. APOYAR EN LA GRABACIÓN Y EDICIÓN PARA LA ELABORACIÓN DE CURSOS VIRTUAL DEL PROYECTO CAPAZDE.</t>
  </si>
  <si>
    <t>CO1.REQ.9064348</t>
  </si>
  <si>
    <t>OPSP-VIN-0321-2025</t>
  </si>
  <si>
    <t>https://community.secop.gov.co/Public/Tendering/OpportunityDetail/Index?noticeUID=CO1.NTC.8921321</t>
  </si>
  <si>
    <t>DIEGO LEONARDO ROBAYO ALVARADO</t>
  </si>
  <si>
    <t>PRESTAR LOS SERVICIOS PROFESIONALES EN EL PROYECTO DE INVESTIGACIÓN “CÁTEDRA SANTA MARTA 500 AÑOS”. PARA EL CUMPLIMIENTO DEL OBJETO, EL CONTRATISTA SE COMPROMETE A CUMPLIR CON LAS SIGUIENTES ACTIVIDADES: 1. APOYAR LA ORGANIZACIÓN Y DESARROLLO DE PROCESOS DE MEJORA CONTINUA QUE PERMITAN MONITOREAR LOS ALCANCES DE LA INTERVENCIÓN DE CADA PROGRAMA O PROYECTO. 2. ACOMPAÑAR EL DISEÑO DE UNA PROPUESTA DE EJECUCIÓN Y SEGUIMIENTO DE PROGRAMAS O PROYECTOS QUE INCLUYA LOS RESULTADOS ESPERADOS, LOS CRONOGRAMAS DE IMPLEMENTACIÓN Y LOS MECANISMOS DE REPORTE DE AVANCE DE ACUERDO CON LAS ORIENTACIONES DE LA SUPERVISIÓN. 3. APOYAR EL MAPEO DE INICIATIVAS Y ELABORACIÓN DE PROPUESTAS Y/O NOTAS DE CONCEPTO REQUERIDAS POR EL SUPERVISOR ACORDE A SU ORIENTACIÓN. 4. PARTICIPAR DE REUNIONES VIRTUALES Y/O PRESENCIALES CONVOCADAS POR LA SUPERVISIÓN.</t>
  </si>
  <si>
    <t>CO1.REQ.9052111</t>
  </si>
  <si>
    <t>OPSP-VIN-0320-2025</t>
  </si>
  <si>
    <t>https://community.secop.gov.co/Public/Tendering/OpportunityDetail/Index?noticeUID=CO1.NTC.8906870</t>
  </si>
  <si>
    <t>LAIONELL JOSÉ POLO ALVARADO</t>
  </si>
  <si>
    <t>ORLANDO JOSE CANTILLO COLON</t>
  </si>
  <si>
    <t>PRESTAR LOS SERVICIOS PROFESIONALES EN EL CENTRO DE INVESTIGACIÓN EN ALTO RENDIMIENTO DEPORTIVO Y ESTUDIOS BIOMÉDICOS DE LA UNIVERSIDAD DEL MAGDALENA. PARA EL CUMPLIMIENTO DEL OBJETO EL CONTRATISTA SE COMPROMETE A REALIZAR LAS SIGUIENTES ACTIVIDADES DE MARKETING
DIGITAL EN EL SPORTSCI: 1. APOYAR DESDE SU ROL PROFESIONAL EN LA CONSECUCIÓN DE LOS OBJETIVOS DEL CENTRO DE INVESTIGACIÓN EN ALTO RENDIMIENTO DEPORTIVO Y ESTUDIOS BIOMÉDICOS DE LA UNIVERSIDAD DEL MAGDALENA. 2. DISEÑAR PIEZAS PUBLICITARIAS, ACORDES A LA DINÁMICA DEL CENTRO DE INVESTIGACIÓN EN ALTO RENDIMIENTO Y ESTUDIOS BIOMÉDICOS. 3. EDICIÓN DE FOTOGRAFÍAS Y VIDEOS MULTIMEDIA QUE GENERAREN CONTENIDO EN LAS REDES SOCIALES DEL CENTRO DE INVESTIGACIÓN EN ALTO RENDIMIENTO Y ESTUDIOS BIOMÉDICOS. 4. MANEJO DE LAS REDES SOCIALES
INCLUYENDO EL CANAL DE WHATSAPP DEL CENTRO DE INVESTIGACIÓN EN ALTO RENDIMIENTO Y ESTUDIOS BIOMÉDICOS. 5. APOYAR EN LA SUPERVISIÓN DE LA DIVULGACIÓN DE CONTENIDO</t>
  </si>
  <si>
    <t>CO1.REQ.9037685</t>
  </si>
  <si>
    <t>OPSP-VIN-0319-2025</t>
  </si>
  <si>
    <t>https://community.secop.gov.co/Public/Tendering/OpportunityDetail/Index?noticeUID=CO1.NTC.8890894</t>
  </si>
  <si>
    <t>GABRIEL JAIME PEÑA VELASQUEZ</t>
  </si>
  <si>
    <t>PRESTAR SERVICIOS PROFESIONALES EN LA DIRECCIÓN DE PROYECCIÓN CULTURAL, CORRESPONDIENTE A LA RESOLUCIÓN NO. 1011 DEL 2 DE JULIO DE 2025, DEL MINISTERIO DE LAS CULTURAS, LAS ARTES Y LOS SABERES, OTORGADO COMO INCENTIVO POR HABER RESULTADO GANADOR DE LA CONVOCATORIA NACIONAL DE ORQUESTAS SINFÓNICAS: ORQUESTAS VIVAS 2025. PARA EL CUMPLIMIENTO DEL OBJETO EL CONTRATISTA SE COMPROMETE A REALIZAR LAS SIGUIENTES ACTIVIDADES: 1. DISEÑAR E IMPLEMENTAR UNA ESTRATEGIA DE ARTICULACIÓN Y PLANEACIÓN DE ENSAYOS Y PRESENTACIONES DE LA ORQUESTA SINFÓNICA DE LA UNIVERSIDAD DEL MAGDALENA. 2. APOYAR LA CONVOCATORIA, CONFORMACIÓN Y SELECCIÓN DE REPERTORIO, ENSAYOS Y PROCESO DE INVESTIGACIÓN CREACIÓN DE LA ORQUESTA SINFÓNICA DE LA UNIVERSIDAD DEL MAGDALENA ALREDEDOR DEL PROYECTO ORQUESTAS VIVAS. 3. DIRIGIR Y ORIENTAR, EN TODOS LOS ASPECTOS TÉCNICOS EL PROCESO PEDAGÓGICO Y DE FORMACIÓN MUSICAL CORRESPONDIENTES AL PROCESO DE VOCACIONAL DEL CURSO DE FORTALECIMIENT</t>
  </si>
  <si>
    <t>CO1.REQ.9023065</t>
  </si>
  <si>
    <t>OPSP-VIN-0318-2025</t>
  </si>
  <si>
    <t>https://community.secop.gov.co/Public/Tendering/OpportunityDetail/Index?noticeUID=CO1.NTC.8879576</t>
  </si>
  <si>
    <t>ANA MARIA CUDRIS CARRANZA</t>
  </si>
  <si>
    <t>PRESTAR LOS SERVICIOS PROFESIONALES EN MARCO DEL PROYECTO DE INVESTIGACIÓN “PRÁCTICAS DE GOBERNANZA COLABORATIVA: EL CASO DEL PROGRAMA DE DESARROLLO CON ENFOQUE TERRITORIAL (PDET) EN LA SUBREGIÓN SIERRA NEVADA-PERIJÁ”, FINANCIADO POR LA 2DA CONVOCATORIA PARA CONFORMAR UN BANCO DE PROYECTOS ELEGIBLES EN CIENCIAS SOCIALES Y HUMANAS PARA OBTENER FINANCIACIÓN PROVENIENTE DEL FONDO DE INVESTIGACIÓN – FONCIENCIAS. PARA PRESTAR LOS SERVICIOS, EL CONTRATISTA SE COMPROMETE A ENTREGAR LOS SIGUIENTES PRODUCTOS: 1. INFORME DE
CARACTERIZACIÓN SOCIAL, ECONÓMICA E INSTITUCIONAL DE LOS MUNICIPIOS: DIBULLA, FONSECA, SAN JUAN DEL CESAR, ARACATACA, CIÉNAGA, FUNDACIÓN Y SANTA MARTA. 2. INSTRUMENTOS METODOLÓGICOS DISEÑADOS PARA LA REALIZACIÓN DE GRUPOS FOCALES. 3. INFORME METODOLÓGICO SOBRE EL ENFOQUE DE PROCESS TRACING ADOPTADO. 4. DOCUMENTO DE DISEÑO DE PRUEBAS EMPÍRICAS Y MECANISMOS CAUSALES IDENTIFICADOS.</t>
  </si>
  <si>
    <t>CO1.REQ.9007148</t>
  </si>
  <si>
    <t>OPSP-VIN-0317-2025</t>
  </si>
  <si>
    <t>https://community.secop.gov.co/Public/Tendering/OpportunityDetail/Index?noticeUID=CO1.NTC.8879552</t>
  </si>
  <si>
    <t>ANDRES FELIPE GRANADOS BRICEÑO</t>
  </si>
  <si>
    <t>PRESTAR SERVICIOS PROFESIONALES EN EL CENTRO DE INVESTIGACIÓN EN ALTO RENDIMIENTO DEPORTIVO Y ESTUDIOS BIOMÉDICOS DE LA UNIVERSIDAD DEL MAGDALENA.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t>
  </si>
  <si>
    <t>CO1.REQ.9004443</t>
  </si>
  <si>
    <t>OPSP-VIN-0316-2025</t>
  </si>
  <si>
    <t>https://community.secop.gov.co/Public/Tendering/OpportunityDetail/Index?noticeUID=CO1.NTC.8879810</t>
  </si>
  <si>
    <t>VICTOR MANUEL FLOREZ DIAZ</t>
  </si>
  <si>
    <t>PRESTAR LOS SERVICIOS PROFESIONALES EN EL CENTRO DE INVESTIGACIÓN EN ALTO RENDIMIENTO DEPORTIVO Y ESTUDIOS BIOMÉDICOS. PARA EL CUMPLIMIENTO DEL OBJETO, EL CONTRATISTA SE COMPROMETE A CUMPLIR CON LAS SIGUIENTES ACTIVIDADES TÉCNICO-ADMINISTRATIVAS: 1. APOYAR DESDE SU ROL PROFESIONAL EN LA CONSECUCIÓN DE LOS OBJETIVOS DEL CENTRO DE INVESTIGACIÓN EN ALTO RENDIMIENTO DEPORTIVO Y ESTUDIOS BIOMÉDICOS DE LA UNIVERSIDAD DEL MAGDALENA. 2. APOYAR EN LA PARTICIPACIÓN DE EVENTOS QUE PROGRAME EL CENTRO DE INVESTIGACIÓN EN ALTO RENDIMIENTO DEPORTIVO Y ESTUDIOS BIOMÉDICOS DE LA UNIVERSIDAD DEL MAGDALENA, FUERA DEL ÁREA HABITUAL DE LA PRESTACIÓN DEL SERVICIO. 3. COOPERAR EN LA SUPERVISIÓN, USO OPORTUNO Y RESPONSABLE DE LOS EQUIPOS, INSUMOS Y SOFTWARE DEL CENTRO DE INVESTIGACIÓN EN ALTO RENDIMIENTO DEPORTIVO Y ESTUDIOS BIOMÉDICOS DE LA UNIVERSIDAD DEL MAGDALENA. 4. APOYAR EN LA IMPLEMENTACIÓN, MANTENIMIENTO Y MEJORA DEL SISTEMA DE GESTIÓN DE CALIDAD DEL CE</t>
  </si>
  <si>
    <t>CO1.REQ.9004229</t>
  </si>
  <si>
    <t>OPSP-VIN-0315-2025</t>
  </si>
  <si>
    <t>https://community.secop.gov.co/Public/Tendering/OpportunityDetail/Index?noticeUID=CO1.NTC.8878969</t>
  </si>
  <si>
    <t>ZUANY LUZ PABA ARGOTE</t>
  </si>
  <si>
    <t>REYNALDO  ANTONIO RODRIGUEZ</t>
  </si>
  <si>
    <t>PRESTAR SERVICIOS PROFESIONALES EN MARCO DEL PROYECTO “COMPORTAMIENTO PROAMBIENTAL Y EFECTOS DE LA CRISIS CLIMÁTICA EN LA SALUD MENTAL” PARA EL CUMPLIMIENTO DEL OBJETO, EL CONTRATISTA SE COMPROMETE A REALIZAR LOS SIGUIENTES PRODUCTOS: 1. DESARROLLAR SISTEMAS INFORMÁTICOS, INCLUYENDO LA PLANIFICACIÓN, ANÁLISIS, DISEÑO, PROGRAMACIÓN Y PRUEBAS, DE CONFORMIDAD CON LOS OBJETIVOS DEL PROYECTO</t>
  </si>
  <si>
    <t>CO1.REQ.9003679</t>
  </si>
  <si>
    <t>OPSP-VIN-0314-2025</t>
  </si>
  <si>
    <t>https://community.secop.gov.co/Public/Tendering/OpportunityDetail/Index?noticeUID=CO1.NTC.8845990&amp;isFromPublicArea=True&amp;isModal=False</t>
  </si>
  <si>
    <t>JUAN CAMILO GUARDIOLA TAMAYO</t>
  </si>
  <si>
    <t>PRESTAR SERVICIOS PROFESIONALES EN EL CENTRO DE INVESTIGACIÓN EN ALTO RENDIMIENTO DEPORTIVO Y ESTUDIOS BIOMÉDICOS DE LA UNIVERSIDAD DEL MAGDALENA. ACTIVIDADES: 1. APOYAR DESDE SU ÁREA DE ESPECIALIDAD EL ALCANCE DE LOS OBJETIVOS DEL CENTRO DE INVESTIGACIÓN EN ALTO RENDIMIENTO DEPORTIVO Y ESTUDIOS BIOMÉDICOS DE LA UNIVERSIDAD DE MAGDALENA. 2. APOYAR EN LA ORGANIZACIÓN, Y ELABORACIÓN DE LOS PROGRAMAS RELACIONADOS CON LA ATENCIÓN EN PSICOLOGÍA DEPORTIVA DEL CENTRO DE INVESTIGACIÓN EN ALTO RENDIMIENTO DEPORTIVO Y ESTUDIOS BIOMÉDICOS DE LA UNIVERSIDAD DE MAGDALENA. 3. APOYAR EN LA ATENCIÓN BÁSICA, ESPECIALIZADA, OPORTUNA Y ADECUADA A LOS DEPORTISTAS INTERNOS (COMPETITIVOS) Y EXTERNOS CON LOS QUE TRABAJE EL CENTRO DE INVESTIGACIÓN EN ALTO RENDIMIENTO DEPORTIVO Y ESTUDIOS BIOMÉDICOS DE LA UNIVERSIDAD DE MAGDALENA. 4. COLABORAR CON EL DISEÑO DE LOS PROTOCOLOS DE EVALUACIÓN, LA PLANIFICACIÓN, EL DESARROLLO Y EL CONTROL EN PSICOLOGÍA DE LOS DEPORTIST</t>
  </si>
  <si>
    <t>CO1.REQ.8973238</t>
  </si>
  <si>
    <t>OPSP-VIN-0313-2025</t>
  </si>
  <si>
    <t>https://community.secop.gov.co/Public/Tendering/OpportunityDetail/Index?noticeUID=CO1.NTC.8846152&amp;isFromPublicArea=True&amp;isModal=False</t>
  </si>
  <si>
    <t>JULIETH PAOLA OSORIO DE LA HOZ</t>
  </si>
  <si>
    <t>PRESTAR SERVICIOS PROFESIONALES EN EL CENTRO DE INVESTIGACIÓN EN ALTO RENDIMIENTO DEPORTIVO Y ESTUDIOS BIOMÉDICOS DE LA UNIVERSIDAD DEL MAGDALENA. ACTIVIDADES: 1. APOYAR DESDE SU ROL PROFESIONAL EN LA CONSECUCIÓN DE LOS OBJETIVOS DEL CENTRO DE INVESTIGACIÓN EN ALTO RENDIMIENTO DEPORTIVO Y ESTUDIOS BIOMÉDICOS DE LA UNIVERSIDAD DEL MAGDALENA. 2. APOYAR EN LOS PROCESOS DE ATENCIÓN, AGENDAMIENTO Y FACTURACIÓN DE SERVICIOS DE CONSULTAS SOLICITADOS POR LOS CLIENTES INTERNOS Y EXTERNOS DEL CENTRO. 3. APOYAR LA GENERACIÓN DE MATRICES ESTADÍSTICAS, BALANCES FINANCIEROS MENSUALES Y ANUALES E INDICADORES EN SPORTSCI. 4. APOYAR EN LA RECOLECCIÓN DE INFORMACIÓN PARA LA GESTIÓN DE PROCESOS DE CALIDAD EN SPORTSCI DE LA UNIVERSIDAD DEL MAGDALENA. 5. APOYAR A SPORTSCI EN EL RASTREO DE CONVOCATORIAS NACIONALES E INTERNACIONALES DE FINANCIACIÓN DE PROYECTOS O CONVENIOS SIMILARES EN COLAB ASÍ COMO DIVULGACIÓN EN LA COMUNIDAD UNIVERSITARIA. 6. APOYAR EN LA PAR</t>
  </si>
  <si>
    <t>CO1.REQ.8972832</t>
  </si>
  <si>
    <t>OPSP-VIN-0312-2025</t>
  </si>
  <si>
    <t>https://community.secop.gov.co/Public/Tendering/OpportunityDetail/Index?noticeUID=CO1.NTC.8842044&amp;isFromPublicArea=True&amp;isModal=False</t>
  </si>
  <si>
    <t>MÓNICA ZULBARÁN JIMÉNEZ</t>
  </si>
  <si>
    <t>VERA TATIANA MARTINEZ BAÑOS</t>
  </si>
  <si>
    <t>PRESTAR LOS SERVICIOS PROFESIONALES EN LA VICERRECTORÍA DE INVESTIGACIÓN DE LA UNIVERSIDAD DEL MAGDALENA, EN MARCO DEL PROYECTO DEL PLAN DE ACCIÓN: FORMULACIÓN, EJECUCIÓN Y GESTIÓN DE PROYECTOS DE INVESTIGACIÓN, CREACIÓN, INNOVACIÓN Y EMPRENDIMIENTO. ACTIVIDADES: 1. APOYAR LA PROGRAMACIÓN DEL ALCANCE, ACTIVIDADES, PRODUCTOS E INFORMACIÓN GENERAL DEL BPIN 20243201010084. 2. APOYAR LA ELABORACIÓN DE LOS DOCUMENTOS QUE SIRVAN DE BASE PARA LOS TÉRMINOS DE REFERENCIA DE LAS CONTRATACIONES REQUERIDAS EN EL BPIN 20243201010084. 3. APOYAR EL DISEÑO DE LOS INSTRUMENTOS DE PROGRAMACIÓN Y PLANIFICACIÓN DEL PROYECTO ASOCIADOS AL OBJETIVO 1. SOLUCIONES BASADAS DE LA NATURALEZA: SOLUCIONES BASADAS DE LA NATURALEZA. 4. ELABORAR EL PLAN OPERATIVO DE ACTIVIDADES DEL OBJETIVO 1. SOLUCIONES BASADAS DE LA NATURALEZA”. 5. ELABORAR EL PLAN DE EJECUCIÓN TÉCNICA DEL OBJETIVO 1. SOLUCIONES BASADAS DE LA NATURALEZA”.</t>
  </si>
  <si>
    <t>CO1.REQ.8965562</t>
  </si>
  <si>
    <t>OPSP-VIN-0311-2025</t>
  </si>
  <si>
    <t>https://community.secop.gov.co/Public/Tendering/OpportunityDetail/Index?noticeUID=CO1.NTC.8841951&amp;isFromPublicArea=True&amp;isModal=False</t>
  </si>
  <si>
    <t>OSMAR ABEL TORRES VILLAFAÑA</t>
  </si>
  <si>
    <t>PRESTAR LOS SERVICIOS PROFESIONALES EN MARCO DEL CONTRATO INTERADMINISTRATIVO NO. 1661 DE 2025 CELEBRADO ENTRE LA NACIÓN - MINISTERIO DEL INTERIOR Y LA UNIVERSIDAD DEL MAGDALENA – UNIMAGDALENA PARA LA TRADUCCIÓN A LA LENGUA IKɄN Y LA SOCIALIZACIÓN ENTRE LOS MIEMBROS DEL PUEBLO ARHUACO DEL ACÁPITE “SÍNTESIS DE LA DECISIÓN”, CONTENIDO EN LA SENTENCIA SU-419 DE 2024 DE LA H. CORTE CONSTITUCIONAL. ACTIVIDADES 1. TRADUCIR FIEL Y RIGUROSAMENTE EL ACÁPITE "SÍNTESIS DE LA DECISIÓN" DE LA SENTENCIA SU-419/24 A LA LENGUA IKɄN. 2. ENTREGAR EL DOCUMENTO TRADUCIDO EN LOS FORMATOS, PLAZOS Y CONDICIONES ESTABLECIDOS POR EL CRONOGRAMA DEL PROYECTO. 3. PARTICIPAR EN ACTIVIDADES DE CO-CREACIÓN Y DISEÑO DE CONTENIDOS PARA LA DIVULGACIÓN DE LA SENTENCIA TRADUCIDA, EN COLABORACIÓN CON EL EQUIPO TÉCNICO Y COMUNICATIVO. 4. COLABORAR CON LA PRODUCCIÓN DE LAS PIEZAS RADIALES, VALIDANDO LOS SEGMENTOS QUE CONTENGAN TRADUCCIÓN O INTERPRETACIÓN DEL TEXTO OFICIAL.</t>
  </si>
  <si>
    <t>CO1.REQ.8965476</t>
  </si>
  <si>
    <t>OPSP-VIN-0310-2025</t>
  </si>
  <si>
    <t>https://community.secop.gov.co/Public/Tendering/OpportunityDetail/Index?noticeUID=CO1.NTC.8831456&amp;isFromPublicArea=True&amp;isModal=False</t>
  </si>
  <si>
    <t>ROBERTO LUIS AGUAS NÚÑEZ</t>
  </si>
  <si>
    <t>GERMAN FIDEL VILLALOBOS PEREZ</t>
  </si>
  <si>
    <t>PRESTACIÓN DE SERVICIOS PROFESIONALES EN MARCO DEL PROYECTO DE INVESTIGACIÓN: PUEBLOAGUA: UNIVERSO INTERACTIVO PARA LA MEMORIA Y LA TRADICIÓN ORAL DEL CARIBE COLOMBIANO, CORRESPONDIENTE A LA CONVOCATORIA PARA CONFORMAR UN BANCO DE PROYECTOS ELEGIBLES EN CIENCIAS SOCIALES Y HUMANAS PARA OBTENER FINANCIACIÓN PROVENIENTE DEL FONDO DE INVESTIGACIÓN - FONCIENCIAS. ACTIVIDADES: 1. INTEGRAR EN UN ENTORNO WEB LA EXPERIENCIA INTERACTIVA DOCUMENTAL INTERACTIVA DE VIDEO EN 360 GRADOS DENOMINADA PUEBLOAGUA. 2. ALOJAR EN UN SERVIDOR WEB LOS ARCHIVOS QUE COMPONEN LA EXPERIENCIA INTERACTIVA DOCUMENTAL INTERACTIVA DE VIDEO EN 360 GRADOS DENOMINADA PUEBLOAGUA. 3. OPTIMIZAR LOS CONTENIDOS DE LA EXPERIENCIA INTERACTIVA DE VIDEO EN 360 GRADOS Y MANTENER LA CALIDAD NECESARIA DE LOS FORMATOS AUDIOVISUALES EN QUE EL ENTORNO WEB. 4. REALIZAR PRUEBAS DE USABILIDIAD EN DIFERENTES DISPOSITIVOS Y CON DIFERENTES USUARIOS PARA VERIFICAR LA VISUALIZACIÓN DEL ENTORNO WEB</t>
  </si>
  <si>
    <t>CO1.REQ.8961203</t>
  </si>
  <si>
    <t>OPSP-VIN-0309-2025</t>
  </si>
  <si>
    <t>https://community.secop.gov.co/Public/Tendering/OpportunityDetail/Index?noticeUID=CO1.NTC.8826753&amp;isFromPublicArea=True&amp;isModal=False</t>
  </si>
  <si>
    <t>JAHIR ALFONSO BERRIO SIERRA</t>
  </si>
  <si>
    <t>PRESTACIÓN DE SERVICIOS PROFESIONALES EN LA VICERRECTORÍA DE INVESTIGACIÓN DE LA UNIVERSIDAD DEL MAGDALENA.PRODUCTOS: 1. APOYAR LA PROGRAMACIÓN DE LAS ACTIVIDADES DEL BPIN 20243201010084. 2. APOYAR LA ELABORACIÓN DE LOS DOCUMENTOS QUE SIRVAN DE BASE PARA LOS TÉRMINOS DE REFERENCIA DE LAS CONTRATACIONES REQUERIDAS EN EL BPIN 20243201010084. 3. APOYAR EL DISEÑO DE LOS INSTRUMENTOS DE PROGRAMACIÓN Y PLANIFICACIÓN DEL PROYECTO ASOCIADOS AL OBJETIVO 2. GESTIÓN ADAPTATIVA A LA CRISIS CLIMÁTICA PARA UN DESARROLLO RESILIENTE AL CLIMA Y BAJO EN CARBONO 4. ELABORAR EL PLAN OPERATIVO DE ACTIVIDADES DEL OBJETIVO 2. GESTIÓN ADAPTATIVA A LA CRISIS CLIMÁTICA PARA UN DESARROLLO RESILIENTE AL CLIMA Y BAJO EN CARBONO 5. ELABORAR EL PLAN DE EJECUCIÓN TÉCNICA DEL OBJETIVO 2. GESTIÓN ADAPTATIVA A LA CRISIS CLIMÁTICA PARA UN DESARROLLO RESILIENTE AL CLIMA Y BAJO EN CARBONO.</t>
  </si>
  <si>
    <t>CO1.REQ.8949374</t>
  </si>
  <si>
    <t>OPSP-VIN-0308-2025</t>
  </si>
  <si>
    <t>https://community.secop.gov.co/Public/Tendering/OpportunityDetail/Index?noticeUID=CO1.NTC.8807938&amp;isFromPublicArea=True&amp;isModal=False</t>
  </si>
  <si>
    <t>ANGELICA MARIA DE LA HOZ ROCA</t>
  </si>
  <si>
    <t>PRESTACIÓN DE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ELABORACIÓN Y REDACCIÓN DE INFORMES FINALES DE PROYECTOS CONVOCATORIA 890 MINCIENCIAS. 2. RECOLECCIÓN DE INFORMACIÓN Y EVIDENCIAS. 3. REDACCIÓN Y ESTRUCTURACIÓN DEL INFORME. 4. REVISIÓN Y PRESENTACIÓN FINAL. 5. CONSTRUCCIÓN DE ACTIVIDADES DE APROPIACIÓN SOCIAL. 6. PARTICIPACIÓN DE TALLERES, CHARLAS Y CONVERSATORIOS. 7. ACOMPAÑAMIENTO Y ENTREGA DE MATERIAL DIVULGATIVO (CARTILLAS, INFOGRAFÍAS, VIDEOS). 8. APOYO A LA GESTIÓN DEL GRUPO. 9. O</t>
  </si>
  <si>
    <t>CO1.REQ.8933994</t>
  </si>
  <si>
    <t>OPSP-VIN-0307-2025</t>
  </si>
  <si>
    <t>https://community.secop.gov.co/Public/Tendering/OpportunityDetail/Index?noticeUID=CO1.NTC.8807592&amp;isFromPublicArea=True&amp;isModal=False</t>
  </si>
  <si>
    <t>YOLANDA DEL CARMEN DE LA CRUZ YEPEZ</t>
  </si>
  <si>
    <t>PRESTAR LOS SERVICIOS PROFESIONALES,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ACTIVIDADES 1. APOYAR EN LA PRODUCCIÓN TÉCNICA Y EDITORIAL DE LAS 4 PIEZAS RADIALES EN LENGUAS IKU Y ESPAÑOL, GARANTIZANDO CALIDAD DE SONIDO Y CLARIDAD DEL MENSAJE. 2. COORDINAR Y ASISTIR AL PROCESO DE GRABACIÓN CON LOS TRADUCTORES Y EXPERTOS INDÍGENAS, ASEGURANDO FIDELIDAD AL CONTENIDO TRADUCIDO DE LA SENTENCIA SU-419/24. 3. REALIZAR EL SEGUIMIENTO, MONITOREO Y CONSOLIDACIÓN DE EVIDENCIAS DE LA TRANSMISIÓN RADIAL (GRABACIONES, CERTIFICACIONES, CAPTURAS, REPORTES TÉCNICOS). 4. APOYAR EN EL REGISTRO AUDIOVISUAL DE LOS 4 TALLERES TERRITORIALES DE SOCIA</t>
  </si>
  <si>
    <t>CO1.REQ.8933957</t>
  </si>
  <si>
    <t>OPSP-VIN-0306-2025</t>
  </si>
  <si>
    <t>https://community.secop.gov.co/Public/Tendering/OpportunityDetail/Index?noticeUID=CO1.NTC.8807724&amp;isFromPublicArea=True&amp;isModal=False</t>
  </si>
  <si>
    <t>MARCELO JOSE CABARCAS ORTEGA</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</si>
  <si>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834 PÁGINAS.</t>
  </si>
  <si>
    <t>CO1.REQ.8933353</t>
  </si>
  <si>
    <t>OPSP-VIN-0305-2025</t>
  </si>
  <si>
    <t>https://community.secop.gov.co/Public/Tendering/OpportunityDetail/Index?noticeUID=CO1.NTC.8795853&amp;isFromPublicArea=True&amp;isModal=False</t>
  </si>
  <si>
    <t>GUADALUPE DEL PILAR MOZO ISSA</t>
  </si>
  <si>
    <t>PRESTAR LOS SERVICIOS PROFESIONALES COMO ABOGADA,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ACTIVIDADES: 1. APOYAR EL PROCESO DE TRADUCCIÓN DEL CONTENIDO DE LA SENTENCIA, BRINDANDO ASISTENCIA TÉCNICA EN LA INTERPRETACIÓN Y ADAPTACIÓN DE LOS TÉRMINOS JURÍDICOS. 2. ATENDER LAS SOLICITUDES QUE SE DERIVEN DURANTE LA EJECUCIÓN DEL CONVENIO, INCLUYENDO REQUERIMIENTOS DEL CONTRATANTE O DEL EQUIPO TÉCNICO DEL PROYECTO. 3. APOYAR EN LA ELABORACIÓN DEL DOCUMENTO METODOLÓGICO QUE ORIENTARÁ EL DESARROLLO DE LOS 4 TALLERES TERRITORIALES DE SOCIALIZACIÓN DE LA SENTENCIA SU-419/24, CON ENFOQUE DE DERECHOS Y PARTICIPACIÓN INTERCULTURAL. 4. PA</t>
  </si>
  <si>
    <t>CO1.REQ.8926165</t>
  </si>
  <si>
    <t>OPSP-VIN-0304-2025</t>
  </si>
  <si>
    <t>https://community.secop.gov.co/Public/Tendering/OpportunityDetail/Index?noticeUID=CO1.NTC.8788958&amp;isFromPublicArea=True&amp;isModal=False</t>
  </si>
  <si>
    <t>CARLOS CORONADO VARGAS</t>
  </si>
  <si>
    <t>DANIEL ESTEBAN MONTES ROMERO</t>
  </si>
  <si>
    <t>PRESTAR LOS SERVICIOS PROFESIONALES EN MARCO DE PROYECTO DE INVESTIGACIÓN “NEREIDAS IMPLEMENTATION OF INNOVATIVE EDUCATIONAL ACTIONS FOR THE PROTECTION OF MEXICO AND COLOMBIA MARINE ENVIRONMENTS”, CORRESPONDIENTE AL ACUERDO DE ASOCIACIÓN ERASMUS 101179229 - NEREIDAS - UNIVERSIDAD SAPIENZA DE ROMA – ITALIA, 28 DE ENERO DE 2025. ACTIVIDADES: 1. ANIMAR PERSONAJES GUÍA: CREAR AVATARES ANIMADOS QUE ACOMPAÑEN A LOS ESTUDIANTES. 2. HACER ANIMACIONES EXPLICATIVAS: PRODUCIR GRÁFICOS ANIMADOS QUE ILUSTREN CONCEPTOS. 3. CREAR EFECTOS VISUALES: DESARROLLAR TRANSICIONES Y ELEMENTOS INTERACTIVOS ATRACTIVOS.</t>
  </si>
  <si>
    <t>CO1.REQ.8919141</t>
  </si>
  <si>
    <t>OPSP-VIN-0303-2025</t>
  </si>
  <si>
    <t>https://community.secop.gov.co/Public/Tendering/OpportunityDetail/Index?noticeUID=CO1.NTC.8784563&amp;isFromPublicArea=True&amp;isModal=False</t>
  </si>
  <si>
    <t>LINA MARIA SAAVEDRA</t>
  </si>
  <si>
    <t>GINA MILENA NORIEGA NARVAEZ</t>
  </si>
  <si>
    <t>PRESTAR LOS SERVICIOS PROFESIONALES EN EL PROYECTO DE INVESTIGACIÓN “HUB TBTI - COLOMBIA”. ACTIVIDADES: 1. CONSTRUIR UN DIAGNÓSTICO DOFA QUE FACILITE LA ACTUALIZACIÓN DE LA POLÍTICA PESQUERA INTEGRAL DE LA PESCA ARTESANAL EN COLOMBIA DEL 2015 A LA LUZ DE LOS RETOS ACTUALES DE LA PPE; 2. CONSTRUIR UN DIAGNÓSTICO DOFA QUE FACILITE LA ACTUALIZACIÓN DE LA LEY 13 DE 1990 EN COLOMBIA A LA LUZ DE LOS RETOS ACTUALES DE LA PPE EN EL MUNDO CON EL FIN DE MINIMIZAR LA POLÍTICA PUNITIVA Y DE CRIMINALIZACIÓN QUE ACTUALMENTE AFECTA A LOS PESCADORES Y ASEGURAR UN ENFOQUE BASADO EN LA PROTECCIÓN Y FORTALECIMIENTO DEL ENFOQUE DE DERECHOS HUMANOS; 3. ACOMPAÑAR A LA DIRECTORA DEL PROYECTO EN JORNADAS VIRTUALES CON LOS PESCADORES POR REGIÓN QUE HAN PEDIDO APOYO CON LA ACTUALIZACIÓN DE LA POLÍTICA Y LA LEY 13.</t>
  </si>
  <si>
    <t>CO1.REQ.8912568</t>
  </si>
  <si>
    <t>OPSP-VIN-0302-2025</t>
  </si>
  <si>
    <t>https://community.secop.gov.co/Public/Tendering/OpportunityDetail/Index?noticeUID=CO1.NTC.8784348&amp;isFromPublicArea=True&amp;isModal=False</t>
  </si>
  <si>
    <t>JAIME ALBERTO MORON CARDENAS</t>
  </si>
  <si>
    <t>JORGE LUIS SARMIENTO CADENA</t>
  </si>
  <si>
    <t>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DISEÑAR Y ESTRUCTURAR EL PORTAFOLIO DE SOSTENIBILIDAD FINANCIERA DE LA CIÉNAGA GRANDE DE SANTA MARTA E INFORMES DE MPLEMENTACIÓN DEL PORTAFOLIO. 2. DISEÑO METODOLÓGICO Y ESTRUCTURACIÓN DEL PILOTO DE SOSTENIBILIDAD FINANCIERA. 3. IMPLEMENTAR EL PILOTO DE SOSTENIBILIDAD FINANCIERA E INFORMES DEL PORTAFOLIO DE SOSTENIBILIDAD FINANCIERA DE LA CIÉNAGA GRANDE DE SANTA M</t>
  </si>
  <si>
    <t>CO1.REQ.8912181</t>
  </si>
  <si>
    <t>OPSP-VIN-0301-2025</t>
  </si>
  <si>
    <t>https://community.secop.gov.co/Public/Tendering/OpportunityDetail/Index?noticeUID=CO1.NTC.8784415&amp;isFromPublicArea=True&amp;isModal=False</t>
  </si>
  <si>
    <t>MAIRA ALEJANDRA OSPINO ROCHA</t>
  </si>
  <si>
    <t>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 CORRESPONDIENTE AL CONTRATO DE CONSULTORÍA NÚMERO C-104-2025 SUSCRITO ENTRE LA INSTITUTO DE  NVESTIGACIONES MARINAS Y COSTERAS "JOSÉ BENITO VIVES DE ANDRÉIS"- INVEMAR Y LA UNIVERSIDAD DEL MAGDALENA. PRODUCTOS: 1. REALIZAR SEGUIMIENTO PRESUPUESTAL DE LOS CERTIFICADOS DE DISPONIBILIDAD CDP EXPEDIDOS PARA EL PROYECTO. 2. CARGAR TODA LA INFORMACIÓN FINANCIERA EN LA CARPETA COMPARTIDA DEL PROYECTO. 3. REALIZAR SEGUIMIENTO A LA EJECUCIÓN FINANCIERA SEGÚN LO ESTABLECIDO EN EL PROYECTO. 4. COORDINAR LA LOGÍSTICA DE LOS TALLERES DEL PROYECTO. 5. APOYAR EN COMUNICACIÓN CON LOS PROF</t>
  </si>
  <si>
    <t>CO1.REQ.8912140</t>
  </si>
  <si>
    <t>OPSP-VIN-0300-2025</t>
  </si>
  <si>
    <t>https://community.secop.gov.co/Public/Tendering/OpportunityDetail/Index?noticeUID=CO1.NTC.8784262&amp;isFromPublicArea=True&amp;isModal=False</t>
  </si>
  <si>
    <t>OMAR MAURICIO PINZON CANTILLO</t>
  </si>
  <si>
    <t>PRESTAR LOS SERVICIOS PROFESIONALES EN MARCO DEL PROYECTO DE INVESTIGACIÓN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ACTIVIDADES: 1. ELABORAR PLAN DE TRABAJO, QUE INCLUYA: OBJETIVOS, ACTIVIDADES, METODOLOGÍA Y CRONOGRAMA DE ACTIVIDADES. 2. REALIZAR EL DIAGNÓSTICO Y ANÁLISIS DE INVERSIONES PARA LA CONSERVACIÓN DE LA CIÉNAGA GRANDE DE SANTA MARTA. 3. REALIZAR ESTUDIO DE ECONOMÍA DE COMPORTAMIENTO CON ACTORES LOCALES. 4. LIDERAR MESAS Y TALLERES ASOCIADAS A SUS ACTIVIDADES. 5. REALI</t>
  </si>
  <si>
    <t>CO1.REQ.8911341</t>
  </si>
  <si>
    <t>OPSP-VIN-0299-2025</t>
  </si>
  <si>
    <t>https://community.secop.gov.co/Public/Tendering/OpportunityDetail/Index?noticeUID=CO1.NTC.8784053&amp;isFromPublicArea=True&amp;isModal=False</t>
  </si>
  <si>
    <t>LUCY FERNANDA TORRES DIAZ</t>
  </si>
  <si>
    <t xml:space="preserve">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APORTAR DESDE LA PERSPECTIVA SOCIO-CULTURAL A LA DEFINICIÓN DE OBJETIVOS, ACTIVIDADES, METODOLOGÍA Y CRONOGRAMA DE ACTIVIDADES. 2. APOYAR EN LA IDENTIFICACIÓN DE IMPACTOS SOCIALES Y CULTURALES DE LAS INVERSIONES REALIZADAS Y PROYECTADAS EN LA CIÉNAGA GRANDE DE SANTA MARTA. 3. DISEÑAR METODOLOGÍAS PARTICIPATIVAS PARA COMPRENDER PRÁCTICAS COTIDIANAS, MOTIVACIONES Y </t>
  </si>
  <si>
    <t>CO1.REQ.8911619</t>
  </si>
  <si>
    <t>OPSP-VIN-0298-2025</t>
  </si>
  <si>
    <t>https://community.secop.gov.co/Public/Tendering/OpportunityDetail/Index?noticeUID=CO1.NTC.8783883&amp;isFromPublicArea=True&amp;isModal=False</t>
  </si>
  <si>
    <t>DIANA MARCELA AREVALO MONTENEGRO</t>
  </si>
  <si>
    <t xml:space="preserve">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APOYAR EN LA RECOPILACIÓN Y SISTEMATIZACIÓN DE LA INFORMACIÓN FINANCIERA, TÉCNICA Y AMBIENTAL SOBRE INVERSIONES EN CONSERVACIÓN. 2. APOYAR EN LA ELABORACIÓN DE ANÁLISIS COMPARATIVOS Y RECOMENDACIONES PARA ORIENTAR LA TOMA DE DECISIONES. 3. APOYAR EN EL DISEÑO Y APLICACIÓN DE INSTRUMENTOS DE RECOLECCIÓN DE INFORMACIÓN. 4. APOYAR EN LA SISTEMATIZACIÓN DE RESULTADOS </t>
  </si>
  <si>
    <t>CO1.REQ.8911715</t>
  </si>
  <si>
    <t>OPSP-VIN-0297-2025</t>
  </si>
  <si>
    <t>https://community.secop.gov.co/Public/Tendering/OpportunityDetail/Index?noticeUID=CO1.NTC.8784222&amp;isFromPublicArea=True&amp;isModal=False</t>
  </si>
  <si>
    <t>MAURICIO ARRIETA FONTANILLA</t>
  </si>
  <si>
    <t>LUCAS JUNIOR ESPINOSA LOPEZ</t>
  </si>
  <si>
    <t>PRESTAR LOS SERVICIOS PROFESIONALES EN MARCO DEL PROYECTO DE INVESTIGACIÓN “NEREIDAS - IMPLEMENTATION OF INNOVATIVE EDUCATIONAL ACTIONS FOR THE PROTECTION OF MEXICO AND COLOMBIA MARINE ENVIRONMENTS”, CORRESPONDIENTE AL ACUERDO DE ASOCIACIÓN ERASMUS 101179229 - NEREIDAS - UNIVERSIDAD SAPIENZA DE ROMA – ITALIA, 28 DE ENERO DE 2025. ACTIVIDADES: 1. GRABAR VIDEOS EDUCATIVOS: FILMAR CLASES Y CONTENIDOS AUDIOVISUALES PARA CADA CURSO. 2. CREAR VIDEOS CORTOS INFORMATIVOS: PRODUCIR CÁPSULAS DE 3-5 MINUTOS CON CONCEPTOS CLAVE. 3. EDITAR Y MEJORAR VIDEOS: CORREGIR AUDIO, IMAGEN Y AGREGAR SUBTÍTULOS.</t>
  </si>
  <si>
    <t>CO1.REQ.8911081</t>
  </si>
  <si>
    <t>OPSP-VIN-0296-2025</t>
  </si>
  <si>
    <t>https://community.secop.gov.co/Public/Tendering/OpportunityDetail/Index?noticeUID=CO1.NTC.8781610&amp;isFromPublicArea=True&amp;isModal=False</t>
  </si>
  <si>
    <t>JAIME ALBERTO MORÓN CÁRDENAS</t>
  </si>
  <si>
    <t>DRAYDA CAROLINA SANTIZ ROSAS</t>
  </si>
  <si>
    <t>PRESTAR LOS SERVICIOS PROFESIONALES EN MARCO DEL PROYECTO DE INVESTIGACIÓN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ACTIVIDADES: 1. REALIZAR ANÁLISIS DE VIABILIDAD DE OPORTUNIDADES DE FINANCIACIÓN. 2. APOYAR AL EQUIPO TÉCNICO EN LA REALIZACIÓN DE TALLERES. 3. HACER LEVANTAMIENTO DE ACTAS DE REUNIONES Y TALLERES. 4. APOYAR EN LA CONSTRUCCIÓN DEL PLAN DE TRABAJO. 5. GESTIONAR JURÍDICAMENTE EL PROYECTO. 6. ASISTIR A REUNIONES CONVOCADAS POR EL DIRECTOR DEL PROYECTO.</t>
  </si>
  <si>
    <t>CO1.REQ.8912943</t>
  </si>
  <si>
    <t>OPSP-VIN-0295-2025</t>
  </si>
  <si>
    <t>https://community.secop.gov.co/Public/Tendering/OpportunityDetail/Index?noticeUID=CO1.NTC.8768244&amp;isFromPublicArea=True&amp;isModal=False</t>
  </si>
  <si>
    <t>FERNANDO JOSE PARRA LOPEZ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</si>
  <si>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APOYO EN LA REALIZACIÓN DE LOS INFORMES DESCRIPTIVOS, PROPIOS DE LA REALIZACIÓN DE LAS ACTIVIDADES DE LAS PRÁCTICAS ARTÍSTICAS.</t>
  </si>
  <si>
    <t>CO1.REQ.8872040</t>
  </si>
  <si>
    <t>OPSP-VIN-0294-2025</t>
  </si>
  <si>
    <t>https://community.secop.gov.co/Public/Tendering/OpportunityDetail/Index?noticeUID=CO1.NTC.8764972&amp;isFromPublicArea=True&amp;isModal=False</t>
  </si>
  <si>
    <t>SANDRA PATRICIA SIMANCA ACOSTA</t>
  </si>
  <si>
    <t xml:space="preserve">PRESTAR LOS SERVICIOS PROFESIONALES EN MARCO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ACTIVIDADES: 1. REALIZAR VIDEOS PARA REDES SOCIALES SOBRE LA EXPERIENCIA DE LOS TALLERES ARTÍSTICOS. 2. REALIZAR GALERÍA VIRTUAL CON LAS OBRAS PRODUCTOS DEL LABORATORIO DE PRÁCTICAS ARTÍSTICAS PARA LA APROPIACIÓN SOCIAL DEL CONOCIMIENTO DEL PROYECTO DE INVESTIGACIÓN. 3. ELABORAR CARTILLA DE SISTEMATIZACIÓN DE LA EXPERIENCIA DEL LABORATORIO.  </t>
  </si>
  <si>
    <t>CO1.REQ.8898036</t>
  </si>
  <si>
    <t>OPSP-VIN-0293-2025</t>
  </si>
  <si>
    <t>https://community.secop.gov.co/Public/Tendering/OpportunityDetail/Index?noticeUID=CO1.NTC.8755865&amp;isFromPublicArea=True&amp;isModal=False</t>
  </si>
  <si>
    <t>JUAN CARLOS MONROY RODRÍGUEZ</t>
  </si>
  <si>
    <t>PRESTAR LOS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</si>
  <si>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CO1.REQ.8879411</t>
  </si>
  <si>
    <t>OPSP-VIN-0292-2025</t>
  </si>
  <si>
    <t>https://community.secop.gov.co/Public/Tendering/OpportunityDetail/Index?noticeUID=CO1.NTC.8745412&amp;isFromPublicArea=True&amp;isModal=False</t>
  </si>
  <si>
    <t>ANA PAOLA SALAMANCA GARCÍA</t>
  </si>
  <si>
    <t>PRESTAR LOS SERVICIOS PROFESIONALES EN MARCO DE PROYECTO DE INVESTIGACIÓN “CAPAZDE: CAPACIDADES UNIVERSITARIAS PARA LA PAZ Y EL DESARROLLO EN LA REGIÓN DEL CARIBE COLOMBIANO”, CORRESPONDIENTE AL CONVENIO ESPECÍFICO DE COLABORACIÓN DEL 17 DE MARZO DE 2025, CELEBRADO ENTRE LA UNIVERSIDAD DE GRANADA Y LA UNIVERSIDAD DEL MAGDALENA. ACTIVIDADES: 1. APOYAR A LA COORDINACIÓN DEL PROYECTO CON LA ELABORAR LOS INFORMES TÉCNICOS DE EJECUCIÓN PARA PRESENTAR AL COMITÉ DE SEGUIMIENTO Y EVALUACIÓN (CSE). 2. APOYAR A LA COORDINACIÓN DEL PROYECTO EN EL SEGUIMIENTO AL CUMPLIMIENTO DEL CRONOGRAMA. 3. APOYAR A LA COORDINACIÓN EN LA REALIZACIÓN DE ACTIVIDADES ACADÉMICAS Y FORMATIVAS DEL PROYECTO, TALES COMO SEMINARIOS, TALLERES, CURSOS, MESAS REDONDAS, CONFERENCIAS Y ESPACIOS DE INTERCAMBIO INTERUNIVERSITARIO. 4. SUPERVISAR LOS PROCESOS DE COMPRAS Y CONTRATACIONES DE BIENES Y SERVICIOS, EN FUNCIÓN DE LOS PROCEDIMIENTOS ESTABLECIDOS POR LA UNIVERSIDAD DEL MAGDA</t>
  </si>
  <si>
    <t>CO1.REQ.8872717</t>
  </si>
  <si>
    <t>OPSP-VIN-0291-2025</t>
  </si>
  <si>
    <t>https://community.secop.gov.co/Public/Tendering/OpportunityDetail/Index?noticeUID=CO1.NTC.8745407&amp;isFromPublicArea=True&amp;isModal=False</t>
  </si>
  <si>
    <t>JOSELIN STEEL PEREZ FLOREZ</t>
  </si>
  <si>
    <t>PRESTAR LOS SERVICIOS PROFESIONALES EN MARCO PROYECTO "NEREIDAS IMPLEMENTATION OF INNOVATIVE EDUCATIONAL ACTIONS FOR THE PROTECTION OF MEXICO AND COLOMBIA MARINE ENVIRONMENTS", CORRESPONDIENTE AL ACUERDO DE ASOCIACIÓN ERASMUS 101179229. ACTIVIDADES: 1. DIRIGIR EL TRABAJO DE PRESENTACIÓN DE LOS EXPERTOS TEMÁTICOS. 2. DEFINIR IMAGEN VISUAL DEL PROYECTO: ESTABLECER COLORES, ESTILOGRÁFICO Y TONO GENERAL DE LOS CURSOS. 3. REVISAR Y APROBAR CONTENIDOS: VERIFICAR CALIDAD DE TODOS LOS MATERIALES PRODUCIDOS. 4. COORDINAR EQUIPOS DE TRABAJO: LIDERAR REUNIONES PARA ALINEAR EL TRABAJO DE TODOS.</t>
  </si>
  <si>
    <t>CO1.REQ.8872274</t>
  </si>
  <si>
    <t>OPSP-VIN-0290-2025</t>
  </si>
  <si>
    <t>https://community.secop.gov.co/Public/Tendering/OpportunityDetail/Index?noticeUID=CO1.NTC.8745401&amp;isFromPublicArea=True&amp;isModal=False</t>
  </si>
  <si>
    <t>ROBERTO JOSE GUERRERO FLOREZ</t>
  </si>
  <si>
    <t>BRANDON STEVE ARREDONDO HOYOS</t>
  </si>
  <si>
    <t>PRESTAR SERVICIOS PROFESIONALES EN EL CENTRO DE COLECCIONES CIENTÍFICAS DE LA UNIVERSIDAD DEL MAGDALENA. PRODUCTOS: 1. GENERACIÓN DE 500 FOTOGRAFÍAS DE ALTA RESOLUCIÓN DE ESPECIES DE HORMIGAS QUE INTEGRAN LA COLECCIÓN DE HORMIGAS DEL CENTRO DE COLECCIONES CIENTÍFICAS. 2. PREPARACIÓN DE LA INFORMACIÓN ACOMPAÑANTE DE CADA UNA DE LAS ESPECIES FOTOGRAFIADAS A TRAVÉS DE UNA BASE DE DATOS ESTANDARIZADA. 3. CARGADO DE 500 FOTOGRAFÍAS AL PORTAL ANTWEB (WWW.ANTWEB.ORG) PARA ALIMENTAR LA ESTRATEGIA DE DIVULGACIÓN HORMIGAS DE COLOMBIA.</t>
  </si>
  <si>
    <t>CO1.REQ.8872257</t>
  </si>
  <si>
    <t>OPSP-VIN-0289-2025</t>
  </si>
  <si>
    <t>https://community.secop.gov.co/Public/Tendering/OpportunityDetail/Index?noticeUID=CO1.NTC.8719624&amp;isFromPublicArea=True&amp;isModal=False</t>
  </si>
  <si>
    <t>VANYRA VANESSA MARTINEZ RAMOS</t>
  </si>
  <si>
    <t>PRESTAR LOS SERVICIOS PROFESIONALES COMO INGENIERO INDUSTRIAL EN EL PROYECTO DE INVESTIGACIÓN “CAPAZDE: CAPACIDADES UNIVERSITARIAS PARA LA PAZ Y EL DESARROLLO EN LA REGIÓN DEL CARIBE COLOMBIANO”, CORRESPONDIENTE AL CONVENIO ESPECÍFICO DE COLABORACIÓN DEL 17 DE MARZO DE 2025, CELEBRADO ENTRE LA UNIVERSIDAD DE GRANADA Y LA UNIVERSIDAD DEL MAGDALENA. ACTIVIDADES: 1. APOYAR EN LA COORDINACIÓN DE LAS ACTIVIDADES DEL PROYECTO. 2. REALIZAR LOS PROCESOS DE BÚSQUEDA DE COTIZACIONES Y PROVEEDORES PARA LAS ACTIVIDADES PROGRAMADAS EN MARCO DEL PERIODO DE SEGUIMIENTO. 3. APOYAR CON TODAS GESTIONES DE LOS PROCESOS DE COMPRAS, CONTRATACIONES DE BIENES Y SERVICIOS, HABLAR CON PROVEEDORES, ENTRE OTRAS, EN FUNCIÓN DE LOS PROCEDIMIENTOS ESTABLECIDOS POR LA UNIVERSIDAD DEL MAGDALENA. 4. TRABAJAR DE MANERA COORDINADA Y REALIZAR REPORTES A LA COORDINACIÓN ADMINISTRATIVA – ACADÉMICA DEL PROYECTO. 5. ELABORAR LOS INFORMES FINANCIEROS, Y APOYAR LA ELABORACIÓN DE L</t>
  </si>
  <si>
    <t>CO1.REQ.8846107</t>
  </si>
  <si>
    <t>OPSP-VIN-0288-2025</t>
  </si>
  <si>
    <t>https://community.secop.gov.co/Public/Tendering/OpportunityDetail/Index?noticeUID=CO1.NTC.8714231&amp;isFromPublicArea=True&amp;isModal=False</t>
  </si>
  <si>
    <t>MILCETH ALEJANDRA MENDOZA GOMEZ</t>
  </si>
  <si>
    <t>PRESTAR LOS SERVICIOS PROFESIONALES EN MARCO DEL PROYECTO DE INVESTIGACIÓN “PRÁCTICAS DE GOBERNANZA COLABORATIVA: EL CASO DEL PROGRAMA DE DESARROLLO CON ENFOQUE TERRITORIAL (PDET) EN LA SUBREGIÓN SIERRA NEVADA-PERIJÁ”, FINANCIADO POR LA 2DA CONVOCATORIA PARA CONFORMAR UN BANCO DE PROYECTOS ELEGIBLES EN CIENCIAS SOCIALES Y HUMANAS PARA OBTENER FINANCIACIÓN PROVENIENTE DEL FONDO DE INVESTIGACIÓN – FONCIENCIAS. PRODUCTOS: 1. INFORME DE CARACTERIZACIÓN SOCIAL, ECONÓMICA E INSTITUCIONAL DE LOS MUNICIPIOS: AGUSTÍN CODAZZI, BECERRIL, LA JAGUA DE IBIRICO, LA PAZ, MANAURE, PUEBLO BELLO, SAN DIEGO Y VALLEDUPAR. 2. INSTRUMENTOS METODOLÓGICOS DISEÑADOS PARA LA REALIZACIÓN DE GRUPOS FOCALES. 3. INFORME METODOLÓGICO SOBRE EL ENFOQUE DE PROCESS TRACING ADOPTADO. 4. DOCUMENTO DE DISEÑO DE PRUEBAS EMPÍRICAS Y MECANISMOS CAUSALES IDENTIFICADOS.</t>
  </si>
  <si>
    <t>CO1.REQ.8845901</t>
  </si>
  <si>
    <t>OPSP-VIN-0287-2025</t>
  </si>
  <si>
    <t>https://community.secop.gov.co/Public/Tendering/OpportunityDetail/Index?noticeUID=CO1.NTC.8714386&amp;isFromPublicArea=True&amp;isModal=False</t>
  </si>
  <si>
    <t>ROCÍO DEL PILAR GARCÍA URUENA</t>
  </si>
  <si>
    <t>DAYANA RADA OSORIO</t>
  </si>
  <si>
    <t>PRESTACIÓN DE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ACTIVIDADES: 1. REALIZAR EL SEGUIMIENTO AL DESARROLLO EMBRIONARIO DE ESPECIES DE CORAL. 2. REALIZAR EL MANTENIMIENTO FUNCIONAMIENTO DE SISTEMAS DE ACUARIOS DE ALGAS Y EMBRIONES. 3. REALIZAR EL REGISTRO DE SOBREVIVENCIA ASENTAMIENTO DE LARVAS. 4. REALIZAR EL REGISTO SOBREVIVENCIA ETAPA POST-ASENTAMIENTO DE LARVAS. 5. REALIZAR LA IMPLEMENTACIÓN Y SEGUIMIENTO FUNCIONAMIENTO ESTANQUES DE LEVANTE DE LARVAS EXTERNO.</t>
  </si>
  <si>
    <t>CO1.REQ.8845277</t>
  </si>
  <si>
    <t>OPSP-VIN-0286-2025</t>
  </si>
  <si>
    <t>https://community.secop.gov.co/Public/Tendering/OpportunityDetail/Index?noticeUID=CO1.NTC.8714304&amp;isFromPublicArea=True&amp;isModal=False</t>
  </si>
  <si>
    <t>JOLAHUZ ANDRUZ QUINTERO SILVA</t>
  </si>
  <si>
    <t xml:space="preserve">PRESTAR SERVICIOS PROFESIONALES EN EL CENTRO DE INTERCULTURALIDAD, TERRITORIO Y SOSTENIBILIDAD DE LA UNIVERSIDAD DEL MAGDALENA, EN MARCO DEL PROYECTO DEL PLAN DE ACCIÓN DE LA VIN UNIMAGDALENA COMPROMETIDA CON LOS 500 AÑOS DE SANTA MARTA. PRODUCTOS: 1. APOYAR LA ORGANIZACIÓN Y EJECUCIÓN DE PROCESOS DE MEJORA CONTINUA, ENMARCADA EN EL PROYECTO SANTA MARTA 500 AÑOS, QUE PERMITAN MONITOREAR LOS ALCANCES DE LA INTERVENCIÓN DE CADA PROGRAMA O INICIATIVA. 2. ACOMPAÑAR EL DISEÑO DE PROPUESTAS DE EJECUCIÓN Y SEGUIMIENTO DE PROGRAMAS O INICIATIVAS ENMARCADOS EN EL PROYECTO SANTA MARTA 500 AÑOS, INCLUYENDO RESULTADOS ESPERADOS, CRONOGRAMAS DE IMPLEMENTACIÓN Y MECANISMOS DE REPORTE DE AVANCE, CONFORME A LAS ORIENTACIONES DE LA SUPERVISIÓN. 3. APOYAR EL MAPEO DE INICIATIVAS Y LA ELABORACIÓN DE PROPUESTAS Y/O NOTAS CONCEPTUALES REQUERIDAS POR EL SUPERVISOR, DE ACUERDO CON SUS INDICACIONES, EN EL MARCO DEL PROYECTO SANTA MARTA 500 AÑOS. 4. PARTICIPAR EN </t>
  </si>
  <si>
    <t>CO1.REQ.8845183</t>
  </si>
  <si>
    <t>OPSP-VIN-0285-2025</t>
  </si>
  <si>
    <t>https://community.secop.gov.co/Public/Tendering/OpportunityDetail/Index?noticeUID=CO1.NTC.8714619&amp;isFromPublicArea=True&amp;isModal=False</t>
  </si>
  <si>
    <t>MARIA PAOLA JIMENEZ VILLAMIZAR</t>
  </si>
  <si>
    <t>PRESTAR LOS SERVICIOS PROFESIONALES EN MARCO DE PROYECTO DE INVESTIGACIÓN “PROGRAMA TEJIENDO REDES: UN ENFOQUE EDUCATIVO Y DE APROPIACIÓN SOCIAL DEL CONOCIMIENTO PARA REDUCIR EL ESTIGMA/DISCRIMINACIÓN EN SALUD MENTAL EN UNA INSTITUCIÓN EDUCATIVA RURAL”. ACTIVIDADES: 1. DISEÑAR LA ESTRATEGIA METODOLÓGICA PARA LA APROPIACIÓN SOCIAL DEL CONOCIMIENTO, ADAPTADA AL CONTEXTO CULTURAL RURAL DEL PROYECTO. 2. LIDERAR REUNIONES DE SEGUIMIENTO Y SESIONES FORMATIVAS CON EL EQUIPO BASE DEL PROYECTO (SEMILLEROS Y AYUDANTES) PARA ASEGURAR LA CORRECTA IMPLEMENTACIÓN DE LA ESTRATEGIA. 3. APOYO EN LA COORDINACIÓN DEL TRABAJO DE CAMPO. 4. DISEÑO DEL PROGRAMA DE INTERVENCIÓN PARA LOS ESTUDIANTES DE INSTITUCIÓN EDUCATIVA RURAL, ASÍ COMO LOS TALLERES DE SOCIALIZACIÓN. 5. ELABORAR MATERIALES DE APOYO Y PRODUCTOS DE DIVULGACIÓN (PRESENTACIONES, GUÍAS, PIEZAS DE SOCIALIZACIÓN, CARTILLA) QUE FACILITEN LA COMPRENSIÓN Y ADOPCIÓN DE LOS CONOCIMIENTOS GENERADOS. 6. DISE</t>
  </si>
  <si>
    <t>CO1.REQ.8845222</t>
  </si>
  <si>
    <t>OPSP-VIN-0284-2025</t>
  </si>
  <si>
    <t>https://community.secop.gov.co/Public/Tendering/OpportunityDetail/Index?noticeUID=CO1.NTC.8719358&amp;isFromPublicArea=True&amp;isModal=False</t>
  </si>
  <si>
    <t>SEBASTIAN DE HOYOS VEGA</t>
  </si>
  <si>
    <t>PRESTAR LOS SERVICIOS PROFESIONALES EN EL CENTRO DE INTERCULTURALIDAD, TERRITORIO Y SOSTENIBILIDAD EN EL MARCO DEL PROYECTO SANTA MARTA 500 AÑOS. ACTIVIDADES: 1. APOYAR EL DISEÑO DE IDENTIDAD GRÁFICA Y DESARROLLO DE IMÁGENES PARA EVENTOS PRESENCIALES Y VIRTUALES REALIZADOS POR EL CENTRO DE INTERCULTURALIDAD, TERRITORIO Y SOSTENIBILIDAD EN EL MARCO DEL PROYECTO SANTA MARTA 500 AÑOS. 2. DISEÑAR LAS PIEZAS PROMOCIONALES FÍSICAS Y DIGITALES (AFICHES, BROCHURES, TARJETAS, PENDONES, VOLANTES, PLEGABLES, BANNERS, BACKINGS, BOTONES, ESTANDARTES, VALLAS, MEMBRETES, ETC.) PARA EVENTOS, CAMPAÑAS Y EXPOSICIONES EN EL MARCO DEL PROYECTO SANTA MARTA 500 AÑOS. 3. APOYAR EN LA DIAGRAMACIÓN DE DOCUMENTOS, FOLLETOS, INFOGRAFÍAS Y REVISTAS POR PARTE DEL CENTRO DE INTERCULTURALIDAD EN EL MARCO DEL PROYECTO SANTA MARTA 500 AÑOS. 4. APOYAR A LA GESTIÓN GRÁFICA Y VISUAL DE REDES SOCIALES DEL CENTRO DE INTERCULTURALIDAD, TERRITORIO Y SOSTENIBILIDAD EN EL MARCO DE</t>
  </si>
  <si>
    <t>CO1.REQ.8841411</t>
  </si>
  <si>
    <t>OPSP-VIN-0283-2025</t>
  </si>
  <si>
    <t>https://community.secop.gov.co/Public/Tendering/OpportunityDetail/Index?noticeUID=CO1.NTC.8713931&amp;isFromPublicArea=True&amp;isModal=False</t>
  </si>
  <si>
    <t>JAVIER RODRIGUEZ BARRIOS</t>
  </si>
  <si>
    <t>FRANCISCO AGUSTIN CORREA POLO</t>
  </si>
  <si>
    <t>PRESTAR LOS SERVICIOS PROFESIONALES EN MARCO DEL PROYECTO TITULADO: "MODELACIÓN MATEMÁTICA PARA LA GESTIÓN SOSTENIBLE DEL AGUA EN LA CUENCA DEL RÍO PIEDRAS, SANTA MARTA, COLOMBIA", CORRESPONDIENTE A LA CONVOCATORIA PARA CONFORMAR UN BANCO DE PROYECTOS ELEGIBLES EN INVESTIGACIÓN BÁSICA PARA OBTENER FINANCIACIÓN PROVENIENTE DEL FONDO DE INVESTIGACIÓN – FONCIENCIAS.ACTIVIDADES 1. APOYAR EN LA REALIZACIÓN DE TOMA DE GRUPOS BIOLÓGICOS EN CAMPO 2. REALIZAR ANÁLISIS DE GRUPOS BIOLÓGICOS, DETERMINACIÓN DEL ÍNDICE DE INTEGRIDAD BIÓTICA (IIB) 3. APOYAR EN LA IDENTIFICACIÓN DE DETERMINACIÓN DEL EFECTO DE LA VARIACIÓN DEL CAUDAL SOBRE LA DISPONIBILIDAD Y CALIDAD DE LOS HÁBITATS.</t>
  </si>
  <si>
    <t>CO1.REQ.8840971</t>
  </si>
  <si>
    <t>OPSP-VIN-0282-2025</t>
  </si>
  <si>
    <t>https://community.secop.gov.co/Public/Tendering/OpportunityDetail/Index?noticeUID=CO1.NTC.8713052&amp;isFromPublicArea=True&amp;isModal=False</t>
  </si>
  <si>
    <t>LAURA MARCELA ACEVEDO NAVARRO</t>
  </si>
  <si>
    <t>PRESTAR LOS SERVICIOS PROFESIONALES EN MARCO PROYECTO "NEREIDAS IMPLEMENTATION OF INNOVATIVE EDUCATIONAL ACTIONS FOR THE PROTECTION OF MEXICO AND COLOMBIA MARINE ENVIRONMENTS", CORRESPONDIENTE AL ACUERDO DE ASOCIACIÓN ERASMUS 101179229. ACTIVIDADES: 1. 1. CREAR LA ESTRUCTURA DE CADA CURSO ONLINE: DEFINIR TEMAS, OBJETIVOS Y EVALUACIONES DE LOS MISMOS. 2. DISEÑAR ACTIVIDADES DE APRENDIZAJE: PLANIFICAR EJERCICIOS Y TAREAS PARA CADA MÓDULO. 3. ELABORAR GUÍAS PARA PROFESORES: CREAR MANUALES SIMPLES CON INSTRUCCIONES DE ENSEÑANZA.</t>
  </si>
  <si>
    <t>CO1.REQ.8840751</t>
  </si>
  <si>
    <t>OPSP-VIN-0281-2025</t>
  </si>
  <si>
    <t>https://community.secop.gov.co/Public/Tendering/OpportunityDetail/Index?noticeUID=CO1.NTC.8713023&amp;isFromPublicArea=True&amp;isModal=False</t>
  </si>
  <si>
    <t>FABIÁN ANDRÉS MARTÍNEZ GUERRERO</t>
  </si>
  <si>
    <t>PRESTACIÓN DE SERVICIOS PROFESIONALES EN MARCO DEL PROYECTO DE INVESTIGACIÓN EXTERNO: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REALIZAR REGISTRO FOTOGRÁFICO DE ARVENSES DE LAS PLANTAS QUE SE REQUIEREN PARA ILUSTRAR LA CARTILLA BUSCANDO LA PLANTA EN ESTADO ADULTO, FLORECIDA, QUE TENGA FRUTO, PARA PODER CAPTURAR EN LA IMAGEN DICHAS CARACTERÍSTICAS QUE PERMITAN COLOCARLA EN UN MANUAL. PRODUCTO: RELACIÓN (USB) DE LOS ARCHIVOS MULTIMEDIA.</t>
  </si>
  <si>
    <t>CO1.REQ.8840719</t>
  </si>
  <si>
    <t>OPSP-VIN-0280-2025</t>
  </si>
  <si>
    <t>https://community.secop.gov.co/Public/Tendering/OpportunityDetail/Index?noticeUID=CO1.NTC.8704982&amp;isFromPublicArea=True&amp;isModal=False</t>
  </si>
  <si>
    <t>ADRIANA FRESNEDA RODRÍGUEZ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</si>
  <si>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APOYO EN EL CULTIVO DE ORGANISMOS MARINOS EN LABORATORIO. 2. APOYO EN FERTILIZACIÓN ASISTIDA Y SEGUIMIENTO EMBRIOGÉNESIS. 3. APOYO SEGUIMIENTO SOBREVIVENCIA EN CAMPO. 4. APOYO TRABAJO SECUENCIACIÓN DE MUESTRAS.</t>
  </si>
  <si>
    <t>CO1.REQ.8828833</t>
  </si>
  <si>
    <t>OPSP-VIN-0279-2025</t>
  </si>
  <si>
    <t>https://community.secop.gov.co/Public/Tendering/OpportunityDetail/Index?noticeUID=CO1.NTC.8705227&amp;isFromPublicArea=True&amp;isModal=False</t>
  </si>
  <si>
    <t>LEONOR MARIA MANOTAS GARCIA</t>
  </si>
  <si>
    <t>PRESTAR LOS SERVICIOS PROFESIONALES EN MARCO PROYECTO "NEREIDAS IMPLEMENTATION OF INNOVATIVE EDUCATIONAL ACTIONS FOR THE PROTECTION OF MEXICO AND COLOMBIA MARINE ENVIRONMENTS", CORRESPONDIENTE AL ACUERDO DE ASOCIACIÓN ERASMUS 101179229. ACTIVIDADES: 1. CREAR CRONOGRAMA DEL PROYECTO: PLANIFICAR TIEMPOS Y FECHAS DE ENTREGA DE LOS CURSOS. 2. COORDINAR ENTRE EQUIPOS: ASEGURAR BUENA COMUNICACIÓN ENTRE DISEÑADORES, PROGRAMADORES Y EDITORES. 3. CONTROLAR AVANCES DEL PROYECTO: SUPERVISAR QUE TODO SE ENTREGUE A TIEMPO Y CON CALIDAD.</t>
  </si>
  <si>
    <t>CO1.REQ.8827997</t>
  </si>
  <si>
    <t>OPSP-VIN-0278-2025</t>
  </si>
  <si>
    <t>https://community.secop.gov.co/Public/Tendering/OpportunityDetail/Index?noticeUID=CO1.NTC.8704780&amp;isFromPublicArea=True&amp;isModal=False</t>
  </si>
  <si>
    <t>ADRIANO GUERRA</t>
  </si>
  <si>
    <t>JOSE BELTRAN MAESTRE NAVARRO</t>
  </si>
  <si>
    <t>PRESTAR LOS SERVICIOS PROFESIONALES PARA LA REALIZACIÓN DEL PROGRAMA RADIAL SANTA MARTA 500 AÑOS, EN MARCO DEL PROYECTO DEL PLAN DE ACCIÓN DE LA VIN: FORMULACIÓN, EJECUCIÓN Y GESTIÓN DE PROYECTOS DE INVESTIGACIÓN, CREACIÓN, INNOVACIÓN Y EMPRENDIMIENTO. ACTIVIDADES: 1) APOYAR LA REALIZACIÓN DE UN PROGRAMA RADIAL SEMANAL Y DE COMUNICACIÓN ESTRATÉGICA DE LA UNIVERSIDAD DEL MAGDALENA EN EL MARCO DE LOS 500 AÑOS. 2) APOYAR LA COMUNICACIÓN DE LA DIRECCIÓN DE PROYECCIÓN CULTURAL. 3) APOYAR LA REALIZACIÓN DE PODCAST.  PRODUCTOS: 1) TREINTA Y DOS (32) GUIONES; 2) CIENTO OCHENTA (180) PODCAST; 3) GUIONES DE ENTREVISTAS Y EVIDENCIAS SOBRE LA REALIZACIÓN DE LOS PROGRAMAS RADIALES SEMANALES. 4) EVIDENCIAS SOBRE LOS PRODUCTOS PUBLICITARIOS Y DE COMUNICACIÓN ESTRATÉGICA DE LA DIRECCIÓN DE CULTURA. 5) 5 (CINCO) PODCAST COMO PRODUCTOS RESULTANTES DE CADA UNA DE LAS ENTREVISTAS.</t>
  </si>
  <si>
    <t>CO1.REQ.8828241</t>
  </si>
  <si>
    <t>OPSP-VIN-0277-2025</t>
  </si>
  <si>
    <t>https://community.secop.gov.co/Public/Tendering/OpportunityDetail/Index?noticeUID=CO1.NTC.8662101</t>
  </si>
  <si>
    <t>DAVID JOSE ELIAS RAMIREZ</t>
  </si>
  <si>
    <t>PRESTAR LOS SERVICIOS PROFESIONALES EN MARCO DE PROYECTO DE INVESTIGACIÓN “ARMONIZAR Y SANAR LA HISTORIA LOCAL: NARRAR DESDE ADENTRO PARA NAVEGAR EL PRESENTE CON LOS TAGANGA UN PUEBLO INDÍGENA DEL CARIBE COLOMBIANO”. PARA EL CUMPLIMIENTO DEL OBJETO EL CONTRATISTA SE COMPROMETE A CUMPLIR CON LAS SIGUIENTES ACTIVIDADES: 1. REALIZAR LOS MAPAS DE LOS 10 SITIOS CARACTERIZADOS EN EL PROYECTO (GENEMAKA, ISLA LA AGUJA, PLAYA DEL MEDIO (LA AGUJA), LA CUEVITA, BONITO GORDO, BONITO FLACO, CHENGUE, PLACELITO, Y LOS DEMÁS QUE SE LE INDIQUEN POR LA DIRECCIÓN DEL PROYECTO) CON BASE EN LA INFORMACIÓN QUE SE LE SUMINISTRE DE PARTE DE LA DIRECCIÓN DEL PROYECTO.</t>
  </si>
  <si>
    <t>CO1.REQ.8794476</t>
  </si>
  <si>
    <t>OPSP-VIN-0276-2025</t>
  </si>
  <si>
    <t>https://community.secop.gov.co/Public/Tendering/OpportunityDetail/Index?noticeUID=CO1.NTC.8661752</t>
  </si>
  <si>
    <t>JUAN DAVID ALFARO ARRIETA</t>
  </si>
  <si>
    <t>JAMES FERNANDO GARCIA FUENTES</t>
  </si>
  <si>
    <t>PRESTAR SERVICIOS PROFESIONALES DE EDICIÓN AUDIOVISUAL EN EL MARCO DEL PROYECTO “CORTO: PARA SIEMPRE”, CORRESPONDIENTE A LA TERCERA CONVOCATORIA PARA FOMENTAR PROYECTOS DE INVESTIGACIÓN CREACIÓN (I+C) Y ACTIVIDADES DE CREACIÓN ARTÍSTICA Y CULTURAL EN LA UNIVERSIDAD DEL MAGDALENA. PARA EL CUMPLIMIENTO DEL OBJETO, EL CONTRATISTA SE COMPROMETE A REALIZAR LOS SIGUIENTES PRODUCTOS: 1. COORDINACIÓN Y DIRECCIÓN: DEFINIR LA PROPUESTA ARTÍSTICA, VISUAL Y NARRATIVA DEL CORTOMETRAJE, COORDINANDO AL EQUIPO TÉCNICO Y ARTÍSTICO DURANTE LAS ETAPAS DE PREPRODUCCIÓN, RODAJE Y POSTPRODUCCIÓN. 2. DIRECCIÓN DE FOTOGRAFÍA: DISEÑAR Y EJECUTAR LA ESTÉTICA VISUAL, SELECCIONANDO Y OPERANDO EL EQUIPO DE CÁMARA E ILUMINACIÓN, CONTROLANDO ENCUADRES, MOVIMIENTOS, EXPOSICIÓN Y COMPOSICIÓN, GARANTIZANDO LA CALIDAD TÉCNICA Y CREATIVA DE LA IMAGEN. 3. SUPERVISIÓN Y EJECUCIÓN DE RODAJE: COORDINAR Y REALIZAR LA GRABACIÓN DE LAS ESCENAS SEGÚN LA PLANIFICACIÓN, ASEGURANDO QUE</t>
  </si>
  <si>
    <t>CO1.REQ.8794804</t>
  </si>
  <si>
    <t>OPSP-VIN-0275-2025</t>
  </si>
  <si>
    <t>https://community.secop.gov.co/Public/Tendering/OpportunityDetail/Index?noticeUID=CO1.NTC.8665497</t>
  </si>
  <si>
    <t>1140821174</t>
  </si>
  <si>
    <t>ALBERTO MARIO VARGAS SUAREZ</t>
  </si>
  <si>
    <t xml:space="preserve"> PRESTAR SERVICIOS PROFESIONALES COMO APOYO TÉCNICO DE APROPIACIÓN SOCIAL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APOYAR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t>
  </si>
  <si>
    <t>CO1.REQ.8780349</t>
  </si>
  <si>
    <t>OPSP-VIN-0274-2025</t>
  </si>
  <si>
    <t>https://community.secop.gov.co/Public/Tendering/OpportunityDetail/Index?noticeUID=CO1.NTC.8647437</t>
  </si>
  <si>
    <t>57466061</t>
  </si>
  <si>
    <t>LEIDY TATIANA MAHECHA CHICUE</t>
  </si>
  <si>
    <t xml:space="preserve"> PRESTACIÓN DE SERVICIOS PROFESIONALES EN LA VICERRECTORÍA DE INVESTIGACIÓN DE LA UNIVERSIDAD DEL MAGDALENA. PARA EL CUMPLIMIENTO DEL OBJETO EL CONTRATISTA SE COMPROMETE A CUMPLIR CON LAS SIGUIENTES ACTIVIDADES: 1. APOYAR EN LA GESTIÓN, CONSOLIDACIÓN DE ESPACIOS Y RELACIONAMIENTO PARA LA PRODUCCIÓN Y GENERACIÓN DE CONTENIDOS PRODUCTO DE ACTIVIDADES DE INVESTIGACIÓN, CREACIÓN, INNOVACIÓN Y EMPRENDIMIENTO. 2. APOYAR LOS PROCESOS PARTICIPATIVOS DENTRO DE LA UNIDAD DE APROPIACIÓN EN CUANTO A RELACIONAMIENTO CON EL ENTORNO
(COMUNIDADES, GREMIOS, SOCIEDAD Y DEMÁS ACTORES). 3. COADYUBAR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t>
  </si>
  <si>
    <t>CO1.REQ.8779940</t>
  </si>
  <si>
    <t>OPSP-VIN-0273-2025</t>
  </si>
  <si>
    <t>https://community.secop.gov.co/Public/Tendering/OpportunityDetail/Index?noticeUID=CO1.NTC.8647072</t>
  </si>
  <si>
    <t>1082875128</t>
  </si>
  <si>
    <t>JENNY LICETH MACHADO VIDES</t>
  </si>
  <si>
    <t>PRESTACIÓN DE SERVICIOS PROFESIONALES EN LA VICERRECTORÍA DE INVESTIGACIÓN DE LA UNIVERSIDAD DEL MAGDALENA. PARA EL CUMPLIMIENTO DEL OBJETO EL CONTRATISTA SE COMPROMETE A CUMPLIR CON LAS SIGUIENTES ACTIVIDADES: 1. COADYUVAR EN LA GESTIÓN DE ALIANZAS Y CONVENIOS ENTRE COMUNIDADES Y SECTORES PARA REALIZAR ACTIVIDADES DE APROPIACIÓN SOCIAL DEL CONOCIMIENTO Y DIVULGACIÓN PÚBLICA DE LA CIENCIA. 2. APOYAR EN LA GESTIÓN, Y EJECUCIÓN DE LA PRODUCCIÓN DEL MATERIAL AUDIOVISUAL DE ACTIVIDADES DE APROPIACIÓN SOCIAL DEL CONOCIMIENTO. 3. APOYAR LOS PROCESOS PARTICIPATIVOS DENTRO DE LA UNIDAD DE APROPIACIÓN EN CUANTO A RELACIONAMIENTO CON EL ENTORNO (COMUNIDADES, GREMIOS, SOCIEDAD Y DEMÁS ACTORES) 4. COADYUVAR EN EL PROCESO DE PRODUCCIÓN, POSTPRODUCCIÓN Y DIVULGACIÓN DE LOS PRODUCTOS DE APROPIACIÓN SOCIAL DEL CONOCIMIENTO Y DIVULGACIÓN PÚBLICA DE LA CIENCIA, EL ARTE Y LA CULTURA, RESULTADOS DE ACTIVIDADES Y PROYECTOS REALIZADOS POR ACTORES DEL SISTEMA DE</t>
  </si>
  <si>
    <t>CO1.REQ.8780117</t>
  </si>
  <si>
    <t>OPSP-VIN-0272-2025</t>
  </si>
  <si>
    <t>https://community.secop.gov.co/Public/Tendering/OpportunityDetail/Index?noticeUID=CO1.NTC.8646603</t>
  </si>
  <si>
    <t>126036470 - 126036470</t>
  </si>
  <si>
    <t>20/02/2025 - 10/03/2025</t>
  </si>
  <si>
    <t>411 -596</t>
  </si>
  <si>
    <t>ARLETH ESTHER MANJARRES TETE</t>
  </si>
  <si>
    <t>PRESTAR LOS SERVICIOS PROFESIONALES EN MARCO DEL PROYECTO DE INVESTIGACIÓN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ACTIVIDADES: 1. CONTRIBUIR A LA CONSTRUCCIÓN DE UN CAPÍTULO DOCUMENTAL Y UN ARTÍCULO RELACIONADO CON EL ANÁLISIS FINANCIERO DE LA OPERACIÓN DEL PROYECTO. 2. REVISAR LA DOCUMENTACIÓN Y COSTOS DE PRODUCCIÓN EN QUE SE INCURRE PARA EL MONTAJE DEL PROYECTO DE ENSAYOS DE REPRODUCCIÓN DE LA LISA.</t>
  </si>
  <si>
    <t>CO1.REQ.8773646</t>
  </si>
  <si>
    <t>OPSP-VIN-0271-2025</t>
  </si>
  <si>
    <t>https://community.secop.gov.co/Public/Tendering/OpportunityDetail/Index?noticeUID=CO1.NTC.8629242</t>
  </si>
  <si>
    <t>JHON TABORDA</t>
  </si>
  <si>
    <t>JESSICA PAOLA AMAYA RAMIREZ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</si>
  <si>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</si>
  <si>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CO1.REQ.8755049</t>
  </si>
  <si>
    <t>OPSP-VIN-0270-2025</t>
  </si>
  <si>
    <t>https://community.secop.gov.co/Public/Tendering/OpportunityDetail/Index?noticeUID=CO1.NTC.8625360</t>
  </si>
  <si>
    <t>CINTIAVALERIA COLLANTE ROJAS</t>
  </si>
  <si>
    <t xml:space="preserve">PRESTAR LOS SERVICIOS PROFESIONALES EN EL CENTRO DE INTERCULTURALIDAD, TERRITORIO Y SOSTENIBILIDAD, MARCO PROYECTO DEL PLAN DE ACCIÓN "UNIMAGDALENA COMPROMETIDA CON LOS 500 AÑOS DE SANTA MARTA". ACTIVIDADES: 1. APOYAR EN LA GENERACIÓN DE DOCUMENTOS DIAGNÓSTICOS INTERCULTURALES CON EL PUEBLO WIWA. 2. APOYAR EN LA ORGANIZACIÓN DE EVENTOS CON COLECTIVOS Y GRUPOS EN EL MARCO DE LAS ACTIVIDADES ADELANTADAS POR EL CITS. 3. APOYAR EN LA REALIZACIÓN DE ACTAS, SOPORTES, EVIDENCIAS DE REUNIONES Y ENCUENTROS EN EL MARCO DE LAS ACTIVIDADES Y PROYECTOS DEL CITS. 4. APOYAR EN LA EJECUCIÓN DEL PROYECTO "ANCESTRALIDAD GENÉTICA Y AUTORRECONOCIMIENTO ÉTNICO-CULTURAL DE LA POBLACIÓN ESTUDIANTIL DE LA UNIVERSIDAD DEL MAGDALENA: UN ANÁLISIS EN EL MARCO DE LOS 500 AÑOS DE SANTA MARTA". </t>
  </si>
  <si>
    <t>CO1.REQ.8756877</t>
  </si>
  <si>
    <t>OPSP-VIN-0269-2025</t>
  </si>
  <si>
    <t>https://community.secop.gov.co/Public/Tendering/OpportunityDetail/Index?noticeUID=CO1.NTC.8604362</t>
  </si>
  <si>
    <t>INDIRA ALEJANDRA OLIVEROS OROZCO</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</si>
  <si>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ACTIVIDADES: 1. ASISTIR A ASPIRANTES Y SELECCIONADOS DE JUNIOR RESEARCH STAYS (JRS) Y SENIOR RESEARCH STAYS(SRS)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t>
  </si>
  <si>
    <t>CO1.REQ.8729487</t>
  </si>
  <si>
    <t>OPSP-VIN-0268-2025</t>
  </si>
  <si>
    <t>https://community.secop.gov.co/Public/Tendering/OpportunityDetail/Index?noticeUID=CO1.NTC.8567671</t>
  </si>
  <si>
    <t>1004358077</t>
  </si>
  <si>
    <t>Marcela Carolina Echavez Rivadeneira</t>
  </si>
  <si>
    <t xml:space="preserve"> PRESTAR LOS SERVICIOS PROFESIONALES EN LA DIRECCIÓN DE TRANSFERENCIA DE CONOCIMIENTO Y PROPIEDAD INTELECTUAL.
PARA EL CUMPLIMIENTO DEL OBJETO EL CONTRATISTA SE COMPROMETE A CUMPLIR CON LAS SIGUIENTES ACTIVIDADES: 1. APOYAR EN LA COORDINACIÓN DE EVENTOS CTEI PRESENCIALES Y VIRTUALES DE LA VICERRECTORIA DE INVESTIGACIÓN Y TODAS SUS UNIDADES. 2. APOYAR CON EL CUMPLIMIENTO DE LA AGENDA ESTABLECIDA EN LA MATRIZ DE EVENTOS ORGANIZADOS PREVIAMENTE POR LA VICERRECTORIA DE INVESTIGACIÓN. 3. APOYAR EN LA RECOPILACIÓN DE EVIDENCIAS QUE RESPALDEN LA REALIZACIÓN DE LOS EVENTOS. 4. APOYAR CON EL INGRESO DE DATOS DE LOS EVENTOS REALIZADOS Y PARTICIPANTES EN LA MATRIZ DE LA DIRECCIÓN DE TRANSFERENCIA DE CONOCIMIENTO Y PROPIEDAD INTELECTUAL.</t>
  </si>
  <si>
    <t>CO1.REQ.8695361</t>
  </si>
  <si>
    <t>OPSP-VIN-0267-2025</t>
  </si>
  <si>
    <t>https://community.secop.gov.co/Public/Tendering/OpportunityDetail/Index?noticeUID=CO1.NTC.8563205</t>
  </si>
  <si>
    <t>ANGELICA SILVA FRANCO</t>
  </si>
  <si>
    <t>57298452</t>
  </si>
  <si>
    <t>SILVIA MABEL GARCIA GIRALDO</t>
  </si>
  <si>
    <t xml:space="preserve"> PRESTAR LOS SERVICIOS PROFESIONALES EN MARCO DEL PROYECTO DE INVESTIGACIÓN: “CENTRO EDUCATIVO MANITAS CREATIVAS”, FINANCIADO POR LA 2DA CONVOCATORIA PARA APOYAR LA CREACIÓN DE NUEVAS EMPRESAS DE ESTUDIANTES DE PROGRAMAS DE PREGRADO Y DE MAESTRÍA DE PROFUNDIZACIÓN DE LA UNIVERSIDAD DEL MAGDALENA. PARA EL CUMPLIMIENTO DEL OBJETO EL CONTRATISTA SE COMPROMETE A CUMPLIR CON LAS SIGUIENTES ACTIVIDADES: 1. REALIZAR LA ORGANIZACIÓN Y GESTIÓN INTERNA DEL COLEGIO DE RECURSOS FINANCIEROS Y MATERIALES.: COMO PRESUPUESTO DE INGRESOS: FUENTES DE FINANCIACIÓN (PENSIONES, MATRÍCULAS, DONACIONES, SUBVENCIONES, ACTIVIDADES EXTRACURRICULARES, PROYECTOS ESPECIALES, ETC.). 2. PRESUPUESTO DE GASTOS: CLASIFICACIÓN DE LOS GASTOS (PERSONAL, SERVICIOS PÚBLICOS, MANTENIMIENTO, MATERIALES DIDÁCTICOS, INVERSIONES EN INFRAESTRUCTURA, TECNOLOGÍA, ETC.). 3. ORGANIZACIÓN DE LIBROS CONTABLES, DEFINIRÁ EL SISTEMA CONTABLE, Y ELABORARÁ ESTADOS FINANCIEROS COMO BALANCE GENER</t>
  </si>
  <si>
    <t>CO1.REQ.8694321</t>
  </si>
  <si>
    <t>OPSP-VIN-0266-2025</t>
  </si>
  <si>
    <t>https://community.secop.gov.co/Public/Tendering/OpportunityDetail/Index?noticeUID=CO1.NTC.8563040</t>
  </si>
  <si>
    <t>ROBERTO JOSÉ GUERRERO FLÓREZ</t>
  </si>
  <si>
    <t>1082982365</t>
  </si>
  <si>
    <t>MARIA FERNANDA MOZO RODRIGUEZ</t>
  </si>
  <si>
    <t xml:space="preserve"> PRESTACIÓN DE SERVICIOS PROFESIONALES EN LA COLECCIÓN ARQUEOLÓGICA ADSCRITA AL CENTRO DE COLECCIONES CIENTÍFICAS DE LA UNIVERSIDAD DEL MAGDALENA. PARA EL CUMPLIMIENTO DEL OBJETO EL CONTRATISTA SE COMPROMETE A CUMPLIR CON LAS SIGUIENTES ACTIVIDADES EN LA
COLECCIÓN ARQUEOLÓGICA: 1. CONTRIBUIR EN EL REGISTRO, CLASIFICACIÓN E INVENTARIO DE LOS MATERIALES ARQUEOLÓGICOS QUE FORMAN PARTE DE LA COLECCIÓN. 2. COLABORAR EN LAS TAREAS DE CONSERVACIÓN Y RESTAURACIÓN DE UN CONJUNTO DE 90 PIEZAS ARQUEOLÓGICAS. 3. REDACTAR UN INFORME QUE ANALICE Y ESTABLEZCA VÍNCULOS ENTRE LOS BIENES MUEBLES REPORTADOS ANTE EL ICANH Y AQUELLOS INCLUIDOS EN LOS INVENTARIOS REALIZADOS. 4. BRINDAR APOYO EN LAS ACTIVIDADES DE DIVULGACIÓN Y EN OTROS REQUERIMIENTOS RELACIONADOS CON LAS COLECCIONES CIENTÍFICAS DE LA UNIVERSIDAD DEL MAGDALENA.</t>
  </si>
  <si>
    <t>CO1.REQ.8693800</t>
  </si>
  <si>
    <t>OPSP-VIN-0265-2025</t>
  </si>
  <si>
    <t>https://community.secop.gov.co/Public/Tendering/OpportunityDetail/Index?noticeUID=CO1.NTC.8562850</t>
  </si>
  <si>
    <t>1091662627</t>
  </si>
  <si>
    <t>JASNEY  MOTTA PEREZ</t>
  </si>
  <si>
    <t xml:space="preserve"> 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t>
  </si>
  <si>
    <t>CO1.REQ.8687728</t>
  </si>
  <si>
    <t>OPSP-VIN-0264-2025</t>
  </si>
  <si>
    <t>https://community.secop.gov.co/Public/Tendering/OpportunityDetail/Index?noticeUID=CO1.NTC.8554089</t>
  </si>
  <si>
    <t>72184073</t>
  </si>
  <si>
    <t>NIBALDO  CASTRO CHARRIS</t>
  </si>
  <si>
    <t xml:space="preserve"> PRESTACIÓN DE SERVICIOS PROFESIONALES EN LA DIRECCIÓN DE PROYECCIÓN CULTURAL DE LA UNIVERSIDAD DEL MAGDALENA.
PARA EL CUMPLIMIENTO DEL OBJETO, EL CONTRATISTA SE COMPROMETE A CUMPLIR CON LAS SIGUIENTES ACTIVIDADES: 1. ORGANIZAR, GUIAR Y COORDINAR LA CONVOCATORIA Y CONFORMACIÓN DE UN COLECTIVO TEATRAL INTEGRADO POR FUNCIONARIOS, PROFESORES, ESTUDIANTES, EGRESADOS, JUBILADOS Y CONTRATISTAS DE LA INSTITUCIÓN. 2. COMO RESPONSABLE DE LOS PROCESOS DE ARTES ESCÉNICAS Y TEATRALES DE LA DPC, DEBERÁ ELABORAR, COORDINAR Y EJECUTAR LA PROPUESTA ARTÍSTICA Y PEDAGÓGICA EN ESTA ÁREA.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t>
  </si>
  <si>
    <t>CO1.REQ.8679667</t>
  </si>
  <si>
    <t>OPSP-VIN-0263-2025</t>
  </si>
  <si>
    <t>https://community.secop.gov.co/Public/Tendering/OpportunityDetail/Index?noticeUID=CO1.NTC.8548304</t>
  </si>
  <si>
    <t>1085271788</t>
  </si>
  <si>
    <t>MARIO DAVID PATIÑO VELASCO</t>
  </si>
  <si>
    <t xml:space="preserve"> 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PARA PRESTAR LOS SERVICIOS, EL CONTRATISTA SE COMPROMETE A REALIZAR LAS SIGUIENTES ACTIVIDADES: 1. REALIZAR LA PUBLICACIÓN DIGITAL Y DE VIDEO. 2. APOYAR EN LA CREACIÓN DEL MATERIAL DE DIVULGACIÓN DE LAS ACTIVIDADES DE APROPIACIÓN SOCIAL DEL CONOCIMIENTO. 3. REALIZAR INFORME COMPONENTE DIVULGACIÓN</t>
  </si>
  <si>
    <t>CO1.REQ.8669430</t>
  </si>
  <si>
    <t>OPSP-VIN-0262-2025</t>
  </si>
  <si>
    <t>https://community.secop.gov.co/Public/Tendering/OpportunityDetail/Index?noticeUID=CO1.NTC.8548024</t>
  </si>
  <si>
    <t>57463378</t>
  </si>
  <si>
    <t>MIRLE PATRICIA CABARCAS JIMENEZ</t>
  </si>
  <si>
    <t>PRESTAR LOS SERVICIOS PROFESIONALES EN LA COLECCIÓN BIOLÓGICA ADSCRITA EL CENTRO DE COLECCIONES CIENTÍFICAS DE LA UNIVERSIDAD DEL MAGDALENA. PARA EL CUMPLIMIENTO DEL OBJETO, EL CONTRATISTA SE COMPROMETE A CUMPLIR CON LAS SIGUIENTES ACTIVIDADES EN LAS COLECCIONES BIOLÓGICAS: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t>
  </si>
  <si>
    <t>CO1.REQ.8668861</t>
  </si>
  <si>
    <t>OPSP-VIN-0261-2025</t>
  </si>
  <si>
    <t>https://community.secop.gov.co/Public/Tendering/OpportunityDetail/Index?noticeUID=CO1.NTC.8547732</t>
  </si>
  <si>
    <t>1082984823</t>
  </si>
  <si>
    <t>EMIRA ISABEL GARCIA AVENDAÑO</t>
  </si>
  <si>
    <t>PRESTAR LOS SERVICIOS PROFESIONALES EN LA COLECCIÓN BIOLÓGICA ADSCRITA AL CENTRO DE COLECCIONES CIENTÍFICAS DE LA UNIVERSIDAD DEL MAGDALENA. PARA EL CUMPLIMIENTO DEL OBJETO, EL CONTRATISTA SE COMPROMETE A CUMPLIR CON LAS SIGUIENTES ACTIVIDADES EN LAS COLECCIONES BIOLÓGICAS: 1. APOYAR EN LAS LABORES DE ORGANIZACIÓN, ETIQUETADO, CLASIFICACIÓN, MONTAJE Y PRESERVACIÓN DE LOS ESPECÍMENES BIOLÓGICOS QUE INTEGRAN LA COLECCIÓN ENTOMOLÓGICA.2. CONFIRMAR O REALIZAR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t>
  </si>
  <si>
    <t>CO1.REQ.8668930</t>
  </si>
  <si>
    <t>OPSP-VIN-0260-2025</t>
  </si>
  <si>
    <t>https://community.secop.gov.co/Public/Tendering/OpportunityDetail/Index?noticeUID=CO1.NTC.8547719</t>
  </si>
  <si>
    <t>1083467782</t>
  </si>
  <si>
    <t>AMANDA MIGUEL BERBEN HENRIQUEZ</t>
  </si>
  <si>
    <t>PRESTAR LOS SERVICIOS PROFESIONALES EN LA COLECCIÓN BIOLÓGICA DEL CENTRO DE COLECCIONES CIENTÍFICAS. PARA EL CUMPLIMIENTO DEL OBJETO, EL CONTRATISTA SE COMPROMETE A CUMPLIR CON LAS SIGUIENTES ACTIVIDADES EN LAS COLECCIONES BIOLÓGICAS: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CONTRIBUIR AL PROCESO DE REGISTRO DE ESTAS COLECCIONES ANTE</t>
  </si>
  <si>
    <t>CO1.REQ.8668474</t>
  </si>
  <si>
    <t>OPSP-VIN-0259-2025</t>
  </si>
  <si>
    <t>https://community.secop.gov.co/Public/Tendering/OpportunityDetail/Index?noticeUID=CO1.NTC.8502330&amp;isFromPublicArea=True&amp;isModal=False</t>
  </si>
  <si>
    <t>MAURICIO GARCIA MATAMOROS</t>
  </si>
  <si>
    <t>CAROLY MILDRED CORONADO ALCALÁ</t>
  </si>
  <si>
    <t>PRESTAR LOS SERVICIOS PROFESIONALES EN MARCO DEL PROYECTO "BOATO: UNA TRAGEDIA OLVIDADA". FINANCIADO CON APORTE DE LA NOVENA CONVOCATORIA PARA APOYAR EL DESARROLLO DE TRABAJOS DE GRADO EN LOS PROGRAMAS DE PREGRADO DE LA UNIVERSIDAD DEL MAGDALENA.ACTIVIDADES: 1. REALIZAR LA EDICIÓN Y MONTAJE INTEGRAL DEL CORTOMETRAJE, ORGANIZANDO Y ENSAMBLANDO LAS SECUENCIAS AUDIOVISUALES PARA CONSTRUIR LA NARRATIVA FINAL. 2. REALIZAR EL DISEÑO Y PRODUCCIÓN DEL PAISAJE SONORO, QUE INCLUYA LA CREACIÓN, SELECCIÓN Y EDICIÓN DE EFECTOS, AMBIENTES Y MÚSICA, ALINEADOS CON LA PROPUESTA CONCEPTUAL DEL PROYECTO. 3. REALIZAR LA POSTPRODUCCIÓN DE SONIDO PROFESIONAL, REALIZANDO LA SINCRONIZACIÓN, MEZCLA Y MASTERIZACIÓN DE LAS PISTAS DE AUDIO PARA ENTREGAR UN RESULTADO FINAL CON NIVELES EQUILIBRADOS Y LISTO PARA EXHIBICIÓN Y DISTRIBUCIÓN. 4. REALIZAR LA CREACIÓN Y EDICIÓN DE PIEZAS ANIMADAS COMO ANIMADOR JUNIOR, DESARROLLANDO ELEMENTOS GRÁFICOS EN MOVIMIENTO QUE COMPLEM</t>
  </si>
  <si>
    <t>CO1.REQ.8629570</t>
  </si>
  <si>
    <t>OPSP-VIN-0258-2025</t>
  </si>
  <si>
    <t>https://community.secop.gov.co/Public/Tendering/OpportunityDetail/Index?noticeUID=CO1.NTC.8502324&amp;isFromPublicArea=True&amp;isModal=False</t>
  </si>
  <si>
    <t>JONATAN VARGAS RAMOS</t>
  </si>
  <si>
    <t>PRESTAR SERVICIOS PROFESIONALES EN MARCO DEL PROYECTO “MÁS ALLÁ DE LA SUPERFICIE”, FINANCIADO CON APORTE DE LA NOVENA CONVOCATORIA PARA APOYAR EL DESARROLLO DE TRABAJOS DE GRADO EN LOS PROGRAMAS DE PREGRADO DE LA UNIVERSIDAD DEL MAGDALENA. PRODUCTOS: 1. 26 SEGUNDOS DE ANIMACIÓN 2D CUT OUT. 2. 20 SEGUNDOS DE ANIMACIÓN STOP MOTION. 3. 15 SEGUNDOS DE ANIMACIÓN 2D FRAME BY FRAME.</t>
  </si>
  <si>
    <t>CO1.REQ.8629548</t>
  </si>
  <si>
    <t>OPSP-VIN-0257-2025</t>
  </si>
  <si>
    <t>https://community.secop.gov.co/Public/Tendering/OpportunityDetail/Index?noticeUID=CO1.NTC.8488055&amp;isFromPublicArea=True&amp;isModal=False</t>
  </si>
  <si>
    <t>FREDDY DE JESÚS VARGAS LEIRA</t>
  </si>
  <si>
    <t>DIANA MERCEDES ROMERO POSADA</t>
  </si>
  <si>
    <t>PRESTAR LOS SERVICIOS PROFESIONALES EN MARCO DEL PROYECTO DE INVESTIGACIÓN: “REGTUR COLOMBIA CONSULTORÍA TURÍSTICA REGENERATIVA”, FINANCIADO POR LA 2DA CONVOCATORIA PARA APOYAR LA CREACIÓN DE NUEVAS EMPRESAS DE ESTUDIANTES DE PROGRAMAS DE PREGRADO Y DE MAESTRÍA DE PROFUNDIZACIÓN DE LA UNIVERSIDAD DEL MAGDALENA. ACTIVIDADES: 1. CREACIÓN DE PÁGINA WEB LA CUAL DEBE CONTENER COMO MÍNIMO: I) LA DESCRIPCIÓN ORGANIZACIONAL Y SERVICIOS A OFERTAR DE LA CONSULTORA EN TURISMO CON ENFOQUE REGENERATIVO Y SOSTENIBLE, II) CONTACTOS Y PERFILES DE LOS CONSULTORES.</t>
  </si>
  <si>
    <t>CO1.REQ.8619350</t>
  </si>
  <si>
    <t>OPSP-VIN-0256-2025</t>
  </si>
  <si>
    <t>https://community.secop.gov.co/Public/Tendering/OpportunityDetail/Index?noticeUID=CO1.NTC.8482942&amp;isFromPublicArea=True&amp;isModal=False</t>
  </si>
  <si>
    <t>PRESTAR LOS SERVICIOS PROFESIONALES EN MARCO DE LA IMPLEMENTACIÓN DEL PROYECTO INSTITUCIONAL UNIMAGDALENA COMPROMETIDA CON LOS 500 AÑOS DE SANTA MARTA. ACTIVIDADES: 1. DISEÑAR LA REGLAMENTACIÓN INTERNA DEL CITS, INCLUYENDO LINEAMIENTOS NORMATIVOS, OPERATIVOS Y DE ARTICULACIÓN INSTITUCIONAL, EN CONCORDANCIA CON LA RESOLUCIÓN 298 DE 2025 Y DEMÁS NORMAS CONCORDANTES. 2. APOYAR EL DESARROLLO PROCESOS DE FORMACIÓN JURÍDICA PARA ORGANIZACIONES COMUNITARIAS Y PUEBLOS ÉTNICOS, FORTALECIENDO SUS CAPACIDADES EN EL EJERCICIO DEL DERECHO PROPIO Y SU RECONOCIMIENTO INSTITUCIONAL EN EL MARCO DE LOS 500 AÑOS DE SANTA MARTA. 3. APOYAR Y COORDINAR Y DICTAR ESPACIOS DE CAPACITACIÓN EN DERECHOS CULTURALES, CONSULTA PREVIA Y PROTECCIÓN DE SABERES TRADICIONALES, DIRIGIDOS A ACTORES UNIVERSITARIOS Y COMUNITARIOS PARTICIPANTES EN LAS ACTIVIDADES DE LA CÁTEDRA. 4. APOYAR EN LA ASESORÍA JURÍDICA DE LA EJECUCIÓN DE LOS EVENTOS CONMEMORATIVOS, ASEGURANDO SU ADECUACI</t>
  </si>
  <si>
    <t>CO1.REQ.8607996</t>
  </si>
  <si>
    <t>OPSP-VIN-0255-2025</t>
  </si>
  <si>
    <t>https://community.secop.gov.co/Public/Tendering/OpportunityDetail/Index?noticeUID=CO1.NTC.8482838&amp;isFromPublicArea=True&amp;isModal=False</t>
  </si>
  <si>
    <t>CORINNA SPANGENBERG ORTIZ</t>
  </si>
  <si>
    <t>PRESTAR LOS SERVICIOS PROFESIONALES EN LA DIRECCIÓN DE PROYECCIÓN CULTURAL DE LA UNIVERSIDAD DEL MAGDALENA.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ESTABLECER ALIANZAS ESTRATÉGICAS Y UNA RED DE ALIADOS EN LOS DIFERENTES SEC</t>
  </si>
  <si>
    <t>CO1.REQ.8608166</t>
  </si>
  <si>
    <t>OPSP-VIN-0254-2025</t>
  </si>
  <si>
    <t>https://community.secop.gov.co/Public/Tendering/OpportunityDetail/Index?noticeUID=CO1.NTC.8480589&amp;isFromPublicArea=True&amp;isModal=False</t>
  </si>
  <si>
    <t>JESSICA ROCIO MORALES RAMBAUT</t>
  </si>
  <si>
    <t>PRESTAR LOS SERVICIOS PROFESIONALES EN LA DIRECCIÓN DE PROYECCIÓN CULTURAL DE LA UNIVERSIDAD DEL MAGDALENA. ACTIVIDADES: 1. APOYAR LA PLANEACIÓN DE CONVERSATORIOS, CHARLAS Y CICLOS DE CONFERENCIAS SOBRE FORMACIÓN SOCIOHISTÓRICA Y PATRIMONIAL, CON LA PARTICIPACIÓN DE INVITADOS RELACIONADOS CON LA CULTURA, HUMANIDADES Y CIENCIAS SOCIALES. 2. APOYAR EL DESARROLLO DE MEDIACIONES EXPOSITIVAS EN EL CAMPO HISTÓRICO-PATRIMONIAL Y ACTIVIDADES CULTURALES QUE SE LLEVAN A CABO EN CONJUNTO CON OTRAS DEPENDENCIAS MEDIANTE EL SISTEMA DE MUSEOS Y LA DIRECCIÓN CULTURAL. 3. APOYAR EN LA EJECUCIÓN DE LA AGENDA EDUCATIVA VINCULADA A LA CONMEMORACIÓN DE LOS 500 AÑOS DE LA FUNDACIÓN HISPÁNICA DE SANTA MARTA, ASÍ COMO ATENDER TEMAS DE HISTORIA Y PATRIMONIO EN EL CENTRO CULTURAL SAN JUAN NEPOMUCENO Y OTROS PROYECTOS CULTURALES ESTRATÉGICOS. 4. APOYAR ACTIVIDADES DE FORMACIÓN POR MEDIO DE LA EJECUCIÓN DE RUTAS Y TALLERES DE CARÁCTER HISTÓRICO-PATRIMONIAL EN LA CAS</t>
  </si>
  <si>
    <t>CO1.REQ.8608049</t>
  </si>
  <si>
    <t>OPSP-VIN-0253-2025</t>
  </si>
  <si>
    <t>https://community.secop.gov.co/Public/Tendering/OpportunityDetail/Index?noticeUID=CO1.NTC.8476483&amp;isFromPublicArea=True&amp;isModal=False</t>
  </si>
  <si>
    <t>IVAN ENRIQUE HERNANDEZ PELAEZ</t>
  </si>
  <si>
    <t xml:space="preserve">PRESTAR LOS SERVICIOS PROFESIONALES EN LA DIRECCIÓN DE TRANSFERENCIA DE CONOCIMIENTO Y PROPIEDAD INTELECTUAL.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INVESTIGACIÓN. 7. APOYAR EN LA RECOPILACIÓN DE INFORMACIÓN, ELABORACIÓN DE </t>
  </si>
  <si>
    <t>CO1.REQ.8603582</t>
  </si>
  <si>
    <t>OPSP-VIN-0252-2025</t>
  </si>
  <si>
    <t>https://community.secop.gov.co/Public/Tendering/OpportunityDetail/Index?noticeUID=CO1.NTC.8462676&amp;isFromPublicArea=True&amp;isModal=False</t>
  </si>
  <si>
    <t xml:space="preserve">LAIONELL JOSÉ POLO ALVARADO </t>
  </si>
  <si>
    <t>PRESTAR LOS SERVICIOS PROFESIONALES EN EL CENTRO DE INVESTIGACIÓN EN ALTO RENDIMIENTO DEPORTIVO Y ESTUDIOS BIOMÉDICOS DE LA UNIVERSIDAD DEL MAGDALENA. ACTIVIDADES DE MARKETING DIGITAL EN EL SPORTSCI: 1. APOYAR DESDE SU ROL PROFESIONAL EN LA CONSECUCIÓN DE LOS OBJETIVOS DEL CENTRO DE INVESTIGACIÓN EN ALTO RENDIMIENTO DEPORTIVO Y ESTUDIOS BIOMÉDICOS DE LA UNIVERSIDAD DEL MAGDALENA. 2. DISEÑAR PIEZAS PUBLICITARIAS, ACORDES A LA DINÁMICA DEL CENTRO DE INVESTIGACIÓN EN ALTO RENDIMIENTO Y ESTUDIOS BIOMÉDICOS. 3. EDITAR FOTOGRAFÍAS Y VIDEOS MULTIMEDIA QUE GENERAREN CONTENIDO EN LAS REDES SOCIALES DEL CENTRO DE INVESTIGACIÓN EN ALTO RENDIMIENTO Y ESTUDIOS BIOMÉDICOS. 4. MANEJAR LAS REDES SOCIALES INCLUYENDO EL CANAL DE WHATSAPP DEL CENTRO DE INVESTIGACIÓN EN ALTO RENDIMIENTO Y ESTUDIOS BIOMÉDICOS. 5. APOYAR EN LA SUPERVISIÓN DE LA DIVULGACIÓN DE CONTENIDO DEL CENTRO DE INVESTIGACIÓN EN ALTO RENDIMIENTO Y ESTUDIOS BIOMÉDICOS CON MEDIOS INTERNOS Y E</t>
  </si>
  <si>
    <t>CO1.REQ.8592125</t>
  </si>
  <si>
    <t>OPSP-VIN-0251-2025</t>
  </si>
  <si>
    <t>https://community.secop.gov.co/Public/Tendering/OpportunityDetail/Index?noticeUID=CO1.NTC.8462476&amp;isFromPublicArea=True&amp;isModal=False</t>
  </si>
  <si>
    <t>PRESTAR SERVICIOS PROFESIONALES EN EL CENTRO DE INVESTIGACIÓN EN ALTO RENDIMIENTO DEPORTIVO Y ESTUDIOS BIOMÉDICOS DE LA UNIVERSIDAD DEL MAGDALENA.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INVESTIGADORAS ADSCRITAS AL CENTRO DE INVESTIGACIÓN EN ALTO RENDIMIENTO DEPORTIVO Y ESTUDIOS BIOMÉDICOS PARA LA F</t>
  </si>
  <si>
    <t>CO1.REQ.8591938</t>
  </si>
  <si>
    <t>OPSP-VIN-0250-2025</t>
  </si>
  <si>
    <t>https://community.secop.gov.co/Public/Tendering/OpportunityDetail/Index?noticeUID=CO1.NTC.8462467&amp;isFromPublicArea=True&amp;isModal=False</t>
  </si>
  <si>
    <t>PRESTAR LOS SERVICIOS PROFESIONALES EN EL CENTRO DE INVESTIGACIÓN EN ALTO RENDIMIENTO DEPORTIVO Y ESTUDIOS BIOMÉDICOS. ACTIVIDADES TÉCNICOADMINISTRATIVAS: 1. APOYAR DESDE SU ROL PROFESIONAL EN LA CONSECUCIÓN DE LOS OBJETIVOS DEL CENTRO DE INVESTIGACIÓN EN ALTO RENDIMIENTO DEPORTIVO Y ESTUDIOS BIOMÉDICOS DE LA UNIVERSIDAD DEL MAGDALENA. 2. APOYAR EN LA PARTICIPACIÓN DE EVENTOS QUE PROGRAME EL CENTRO DE INVESTIGACIÓN EN ALTO RENDIMIENTO DEPORTIVO Y ESTUDIOS BIOMÉDICOS DE LA UNIVERSIDAD DEL MAGDALENA, FUERA DEL ÁREA HABITUAL DE LA PRESTACIÓN DEL SERVICIO. 3. COOPERAR EN LA SUPERVISIÓN, USO OPORTUNO Y RESPONSABLE DE LOS EQUIPOS, INSUMOS Y SOFTWARE DEL CENTRO DE INVESTIGACIÓN EN ALTO RENDIMIENTO DEPORTIVO Y ESTUDIOS BIOMÉDICOS DE LA UNIVERSIDAD DEL MAGDALENA. 4. APOYAR EN LA IMPLEMENTACIÓN, MANTENIMIENTO Y MEJORA DEL SISTEMA DE GESTIÓN DE CALIDAD DEL CENTRO DE INVESTIGACIÓN EN ALTO RENDIMIENTO DEPORTIVO Y ESTUDIOS BIOMÉDICOS DE LA UNIVERSIDAD D</t>
  </si>
  <si>
    <t>CO1.REQ.8591927</t>
  </si>
  <si>
    <t>OPSP-VIN-0249-2025</t>
  </si>
  <si>
    <t>https://community.secop.gov.co/Public/Tendering/OpportunityDetail/Index?noticeUID=CO1.NTC.8462727&amp;isFromPublicArea=True&amp;isModal=False</t>
  </si>
  <si>
    <t>JORGE ARMANDO FORERO FERNANDEZ DE CASTRO</t>
  </si>
  <si>
    <t>PRESTAR LOS SERVICIOS PROFESIONALES EN LA DIRECCIÓN DE PROYECCIÓN CULTURAL. PARA EL CUMPLIMIENTO DEL OBJETO, EL CONTRATISTA SE COMPROMETE A CUMPLIR CON LAS SIGUIENTES ACTIVIDADES: 1.
APOYAR EL PROCESO DE FORMACIÓN MUSICAL, ENSAYOS Y PRESENTACIONES DE LA ORQUESTA SINFÓNICA DE LA UNIVERSIDAD
DEL MAGDALENA. 2. DISEÑAR UNA ESTRATEGIA DE APOYO AL SISTEMA DE MUSEOS PARA EL DESARROLLO DE ACTIVIDADES
CULTURALES DEL ÁREA DE LAS ARTES MUSICALES EN LAS DIFERENTES INSTITUCIONES EDUCATIVAS DEL DISTRITO. 3. APOYAR EL
DISEÑO Y DESARROLLAR EL PROGRAMA RADIAL ORILLAS MAGAZINE. 4. APOYAR EN LA COORDINACIÓN Y DESARROLLO DE LOS
CURSOS LIBRES RELACIONADOS CON EL ÁREA DE ARTES MUSICALES. 5. APOYAR EL DESARROLLO DE ACTIVIDADES CULTURALES DE
LA DIRECCIÓN DE PROYECCIÓN CULTURAL. 6. REALIZAR SEGUIMIENTO, CONSOLIDAR, ORGANIZAR Y ENTREGAR OPORTUNAMENTE
LOS INSUMOS REQUERIDOS PARA LA ELABORACIÓN DEL REPORTE DE LOS INDICADORES, RELACIONADA CON LAS ACCIONES DE LA
DIRECC</t>
  </si>
  <si>
    <t>CO1.REQ.8590270</t>
  </si>
  <si>
    <t>OPSP-VIN-0248-2025</t>
  </si>
  <si>
    <t>https://community.secop.gov.co/Public/Tendering/OpportunityDetail/Index?noticeUID=CO1.NTC.8461275&amp;isFromPublicArea=True&amp;isModal=False</t>
  </si>
  <si>
    <t>ALVARO DE JESUS ORTIZ PADILLA</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</si>
  <si>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</si>
  <si>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CO1.REQ.8588262</t>
  </si>
  <si>
    <t>OPSP-VIN-0247-2025</t>
  </si>
  <si>
    <t>https://community.secop.gov.co/Public/Tendering/OpportunityDetail/Index?noticeUID=CO1.NTC.8461518&amp;isFromPublicArea=True&amp;isModal=False</t>
  </si>
  <si>
    <t>ADALBERTO  DUICA BARRERA</t>
  </si>
  <si>
    <t xml:space="preserve">PRESTAR LOS SERVICIOS PROFESIONALES COMO INGENIERO INDUSTRIAL EN LA VICERRECTORÍA DE INVESTIGACIÓN. ACTIVIDADES: 1. APOYAR EN EL DILIGENCIAMIENTO DE FORMATOS PARA SOLICITUDES PRESUPUESTALES, AFECTACIONES, TRASLADOS INTERNOS Y DEMÁS REQUERIMIENTOS FINANCIEROS EN EL MARCO DE PLANES INSTITUCIONALES Y PROYECTOS ESTRATÉGICOS. 2. REALIZAR VERIFICACIÓN DE HOJAS DE VIDA Y SUS RESPECTIVOS SOPORTES EN PLATAFORMAS INSTITUCIONALES,
ASÍ COMO COMPILAR LOS DOCUMENTOS NECESARIOS PARA LA FASE PRECONTRACTUAL DE VINCULACIONES POR PRESTACIÓN DE SERVICIOS. 3. RECOPILAR, REVISAR Y CONSOLIDAR INFORMACIÓN REQUERIDA PARA LA FORMALIZACIÓN DE ÓRDENES
CONTRACTUALES, ASEGURANDO EL CUMPLIMIENTO DE LINEAMIENTOS INSTITUCIONALES EN LAS ETAPAS PRECONTRACTUAL Y CONTRACTUAL. 4. APOYAR EN LA ELABORACIÓN Y REMITIR LISTADOS DE PERSONAL CONTRATADO PARA SU RESPECTIVA AFILIACIÓN A LA ADMINISTRADORA DE RIESGOS LABORALES (ARL), CONFORME A LA NORMATIVIDAD VIGENTE. 5. NOTIFICAR A LAS </t>
  </si>
  <si>
    <t>CO1.REQ.8588154</t>
  </si>
  <si>
    <t>OPSP-VIN-0246-2025</t>
  </si>
  <si>
    <t>https://community.secop.gov.co/Public/Tendering/OpportunityDetail/Index?noticeUID=CO1.NTC.8461322&amp;isFromPublicArea=True&amp;isModal=False</t>
  </si>
  <si>
    <t>JUAN CARLOS RESTREPO CUELLAR</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</si>
  <si>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t>
  </si>
  <si>
    <t>CO1.REQ.8588145</t>
  </si>
  <si>
    <t>OPSP-VIN-0245-2025</t>
  </si>
  <si>
    <t>https://community.secop.gov.co/Public/Tendering/OpportunityDetail/Index?noticeUID=CO1.NTC.8460887&amp;isFromPublicArea=True&amp;isModal=False</t>
  </si>
  <si>
    <t xml:space="preserve">MARIO ANDRES NAVARRO TANO </t>
  </si>
  <si>
    <t>PRESTAR SERVICIOS PROFESIONALES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t>
  </si>
  <si>
    <t>CO1.REQ.8588222</t>
  </si>
  <si>
    <t>OPSP-VIN-0244-2025</t>
  </si>
  <si>
    <t>https://community.secop.gov.co/Public/Tendering/OpportunityDetail/Index?noticeUID=CO1.NTC.8461208&amp;isFromPublicArea=True&amp;isModal=False</t>
  </si>
  <si>
    <t>CARLOS ARTURO RODRIGUEZ CABRERA</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</si>
  <si>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</si>
  <si>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CO1.REQ.8587998</t>
  </si>
  <si>
    <t>OPSP-VIN-0243-2025</t>
  </si>
  <si>
    <t>https://community.secop.gov.co/Public/Tendering/OpportunityDetail/Index?noticeUID=CO1.NTC.8460797&amp;isFromPublicArea=True&amp;isModal=False</t>
  </si>
  <si>
    <t>RAY JESÚS FANDIÑO GARCIA</t>
  </si>
  <si>
    <t>PRESTAR LOS SERVICIOS COMO PROFESIONAL EN NEGOCIOS INTERNACIONALES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t>
  </si>
  <si>
    <t>CO1.REQ.8587305</t>
  </si>
  <si>
    <t>OPSP-VIN-0242-2025</t>
  </si>
  <si>
    <t>https://community.secop.gov.co/Public/Tendering/OpportunityDetail/Index?noticeUID=CO1.NTC.8460851&amp;isFromPublicArea=True&amp;isModal=False</t>
  </si>
  <si>
    <t>LEYDEN ELIANA EGUIS JIMENEZ</t>
  </si>
  <si>
    <t>ISABEL MARÍA CALLE SANGUINO</t>
  </si>
  <si>
    <t>PRESTAR LOS SERVICIOS PROFESIONALES COMO CONTADOR PÚBLICO PARA ATENDER LOS DIFERENTES TRÁMITES Y SERVICIOS QUE SE DEBEN SURTIR EN EL GRUPO DE CONTABILIDAD. ACTIVIDADES: 1. APOYAR EN LA REVISIÓN DEL INFORME Y REPORTES PARA EL PROCESO DE DEVOLUCIÓN DE IVA, QUE DEBE PRESENTAR LA UNIVERSIDAD ANTE LA DIRECCIÓN DE IMPUESTOS Y ADUANAS NACIONALES – DIAN, EN LOS TIEMPOS QUE CORRESPONDA. 2. APOYAR EN LA ELABORACIÓN Y EXPEDICIÓN DE CERTIFICADOS DE PAZ Y SALVO DE AVANCES, AUTORIZADOS POR LA VICERRECTORÍA DE INVESTIGACIÓN. 3. APOYAR EN LA ELABORACIÓN DE CUENTAS POR PAGAR Y OBLIGACIONES PRESUPUESTALES DE LOS TRÁMITES DE PAGOS RECIBIDOS EN EL GRUPO DE CONTABILIDAD POR PARTE DE LA VICERRECTORÍA DE INVESTIGACIÓN. 4. APOYAR EN LA ELABORACIÓN DE LOS INFORMES FINANCIEROS DE AVANCES Y FINALES DE LOS PROYECTOS. 5. APOYAR EN LA PRESENTACIÓN DE DECLARACIONES TRIBUTARIAS QUE CORRESPONDE PRESENTAR A LA UNIVERSIDAD DEL MAGDALENA SEGÚN SUS DEBERES FORMALES.</t>
  </si>
  <si>
    <t>CO1.REQ.8585117</t>
  </si>
  <si>
    <t>OPSP-VIN-0241-2025</t>
  </si>
  <si>
    <t>https://community.secop.gov.co/Public/Tendering/OpportunityDetail/Index?noticeUID=CO1.NTC.8460943&amp;isFromPublicArea=True&amp;isModal=False</t>
  </si>
  <si>
    <t>MONICA ISABEL CALDERON SOLANO</t>
  </si>
  <si>
    <t xml:space="preserve">PRESTAR LOS SERVICIOS PROFESIONALES COMO ADMINISTRADOR DE EMPRESAS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t>
  </si>
  <si>
    <t>CO1.REQ.8585103</t>
  </si>
  <si>
    <t>OPSP-VIN-0240-2025</t>
  </si>
  <si>
    <t>https://community.secop.gov.co/Public/Tendering/OpportunityDetail/Index?noticeUID=CO1.NTC.8460698&amp;isFromPublicArea=True&amp;isModal=False</t>
  </si>
  <si>
    <t>ANA FLORA JIMENEZ DE LA HOZ</t>
  </si>
  <si>
    <t>CLAUDIA PATRICIA RUIZ PINO</t>
  </si>
  <si>
    <t>PRESTAR LOS SERVICIOS PROFESIONALES COMO CONTADOR PÚBLICO EN EL GRUPO DE PRESUPUESTO DE LA UNIVERSIDAD DEL MAGDALENA.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t>
  </si>
  <si>
    <t>CO1.REQ.8584686</t>
  </si>
  <si>
    <t>OPSP-VIN-0239-2025</t>
  </si>
  <si>
    <t>https://community.secop.gov.co/Public/Tendering/OpportunityDetail/Index?noticeUID=CO1.NTC.8460816&amp;isFromPublicArea=True&amp;isModal=False</t>
  </si>
  <si>
    <t>DALIANYS DE JESÚS PASTRANA MARTÍNEZ</t>
  </si>
  <si>
    <t>PRESTAR LOS SERVICIOS PROFESIONALES COMO CONTADORA PÚBLICA EN LA VICERRECTORIA DE INVESTIGACIÓN DE LA UNIVERSIDAD DEL MAGDALENA. ACTIVIDADES: 1. BRINDAR APOYO EN LA ELABORACIÓN DE LAS CUENTAS POR PAGAR Y OBLIGACIONES PRESUPUESTALES RELACIONADAS CON LOS TRÁMITES DE PAGOS RECIBIDOS EN EL GRUPO DE CONTABILIDAD. 2. COLABORAR EN LA PREPARACIÓN DE INFORMES FINANCIEROS, TANTO DE AVANCES COMO FINALES, DE LOS PROYECTOS EN CURSO. 3. ASISTIR EN LA ELABORACIÓN Y EMISIÓN DE CERTIFICADOS DE PAZ Y SALVO DE AVANCES, AUTORIZADOS POR LA VICERRECTORÍA DE INVESTIGACIÓN. 4. REVISAR LOS DOCUMENTOS DE AVANCES RECIBIDOS EN EL GRUPO DE CONTABILIDAD PARA GARANTIZAR SU CORRECTA GESTIÓN. 5. BRINDAR ASESORÍA A DOCENTES Y FUNCIONARIOS EN EL PROCESO DE LEGALIZACIÓN DE AVANCES Y GASTOS. 6. LIQUIDAR LOS IMPUESTOS CORRESPONDIENTES Y EMITIR LOS RECIBOS DE PAGO DE LOS AVANCES A LEGALIZAR. 7. COLABORAR EN LA REVISIÓN Y ELABORACIÓN DE LAS CUENTAS POR PAGAR RELACIONADAS CON REI</t>
  </si>
  <si>
    <t>CO1.REQ.8584815</t>
  </si>
  <si>
    <t>OPSP-VIN-0238-2025</t>
  </si>
  <si>
    <t>https://community.secop.gov.co/Public/Tendering/OpportunityDetail/Index?noticeUID=CO1.NTC.8460805&amp;isFromPublicArea=True&amp;isModal=False</t>
  </si>
  <si>
    <t>LIZETH CAROLINA LOZANO VASQUEZ</t>
  </si>
  <si>
    <t>PRESTAR LOS SERVICIOS PROFESIONALES COMO INGENIERA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</si>
  <si>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CO1.REQ.8584646</t>
  </si>
  <si>
    <t>OPSP-VIN-0237-2025</t>
  </si>
  <si>
    <t>https://community.secop.gov.co/Public/Tendering/OpportunityDetail/Index?noticeUID=CO1.NTC.8460722&amp;isFromPublicArea=True&amp;isModal=False</t>
  </si>
  <si>
    <t>ANGIE CAROLINA SERNA CARVAJAL</t>
  </si>
  <si>
    <t>CO1.REQ.8581157</t>
  </si>
  <si>
    <t>OPSP-VIN-0236-2025</t>
  </si>
  <si>
    <t>https://community.secop.gov.co/Public/Tendering/OpportunityDetail/Index?noticeUID=CO1.NTC.8460634&amp;isFromPublicArea=True&amp;isModal=False</t>
  </si>
  <si>
    <t>BEATRIZ ELENA MEDINA DIAZ</t>
  </si>
  <si>
    <t>PRESTAR SERVICIOS PROFESIONALES EN LA VICERRECTORÍA DE INVESTIGACIÓN.ACTIVIDADES: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COMERC</t>
  </si>
  <si>
    <t>CO1.REQ.8580615</t>
  </si>
  <si>
    <t>OPSP-VIN-0235-2025</t>
  </si>
  <si>
    <t>https://community.secop.gov.co/Public/Tendering/OpportunityDetail/Index?noticeUID=CO1.NTC.8460503&amp;isFromPublicArea=True&amp;isModal=False</t>
  </si>
  <si>
    <t>MANUEL ALEJANDRO UMAÑA GRANADOS</t>
  </si>
  <si>
    <t>PRESTAR LOS SERVICIOS PROFESIONALES COMO ABOGADO EN LA VICERRECTORÍA DE INVESTIGACIÓN.  ACTIVIDADES: 1. COLABORAR EN LA PREPARACIÓN Y REVISIÓN DE LOS CONVENIOS O CONTRATOS QUE FIRME, MODIFIQUE, TERMINE O LIQUIDE EL VICERRECTOR DE INVESTIGACIÓN EN NOMBRE DE LA UNIVERSIDAD DEL MAGDALENA. 2. REVISAR Y APROBAR LAS GARANTÍAS Y PÓLIZAS DE CUMPLIMIENTO QUE SOLICITE LA VICERRECTORÍA DE INVESTIGACIÓN, CUANDO SEAN NECESARIAS EN CALIDAD DE CONTRATANTE O CONTRATISTA. 3. PROYECTAR Y/O REVISAR LOS ACTOS ADMINISTRATIVOS QUE EXPIDA EL VICERRECTOR DE INVESTIGACIÓN. 4. BRINDAR ASESORÍA JURÍDICA Y EN TEMAS CONTRACTUALES TANTO EN LA VICERRECTORÍA DE INVESTIGACIÓN COMO EN SUS DEPENDENCIAS. 5. REVISAR LAS ÓRDENES DE GASTO QUE EXPIDA EL VICERRECTOR DE INVESTIGACIÓN PARA ASEGURAR QUE ESTÉN CORRECTAS. 6. VERIFICAR Y APROBAR LOS DOCUMENTOS PRECONTRACTUALES Y LA INFORMACIÓN DEL
PERSONAL A CONTRATAR, ASEGURÁNDOSE DE QUE LOS SOPORTES EN PLATAFORMAS COMO GEDOCO Y SIGEP</t>
  </si>
  <si>
    <t>CO1.REQ.8580375</t>
  </si>
  <si>
    <t>OPSP-VIN-0234-2025</t>
  </si>
  <si>
    <t>https://community.secop.gov.co/Public/Tendering/OpportunityDetail/Index?noticeUID=CO1.NTC.8459768&amp;isFromPublicArea=True&amp;isModal=False</t>
  </si>
  <si>
    <t>VICTOR ALFONSO NUÑEZ SANCHEZ</t>
  </si>
  <si>
    <t>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LOCAL DEL HILO 6, DE ACUERDO CON LO SOLICITADO POR EL LÍDER Y A LAS OBLIGACIONES DEFINIDAS EN ESTE CONTRATO. 3. APOYO ESPECÍFICO A LAS ACTIVIDADE</t>
  </si>
  <si>
    <t>CO1.REQ.8580364</t>
  </si>
  <si>
    <t>OPSP-VIN-0233-2025</t>
  </si>
  <si>
    <t>https://community.secop.gov.co/Public/Tendering/OpportunityDetail/Index?noticeUID=CO1.NTC.8457917&amp;isFromPublicArea=True&amp;isModal=False</t>
  </si>
  <si>
    <t>MIGUEL ANGEL JIMENEZ JACQUIN</t>
  </si>
  <si>
    <t>PRESTAR LOS SERVICIOS PROFESIONALES EN MARCO AL PROYECTOC"PRODUCCIÓN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ACTIVIDADES TÉCNICOADMINISTRATIVAS: 1. APOYAR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AL LÍDER LOCAL DEL HILO 4, DE ACUERDO CON LO SOLICITADO POR EL LÍDER Y A LAS OBLIGACIONES DEFINIDAS EN ESTE CONTRATO. 3. APOYAR LAS ACTIVIDADES DEL HILO 4 LOCAL, DENOMINADO: RESILIENCIA SOCI</t>
  </si>
  <si>
    <t>CO1.REQ.8580078</t>
  </si>
  <si>
    <t>OPSP-VIN-0232-2025</t>
  </si>
  <si>
    <t>https://community.secop.gov.co/Public/Tendering/OpportunityDetail/Index?noticeUID=CO1.NTC.8457908&amp;isFromPublicArea=True&amp;isModal=False</t>
  </si>
  <si>
    <t>MADELEINE CAMPOS FERNANDEZ</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</si>
  <si>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ACTIVIDADES: 1. DIRIGIR EL PROCESO DE SIEMBRA DE PATRONES E INJERTACIÓN DEL MATERIAL VEGETAL DE CULTIVARES DE MANGO. 2. PLANIFICAR JUNTO CON EL INVESTIGADOR PRINCIPAL Y COINVESTIGADORES, EL MANEJO AGRONÓMICO INTEGRAL PARA LOS ÁRBOLES DE MANGO ESTABLECIDOS EN EL INVERNADERO. 3. SUPERVISAR LAS LABORES DE MANEJO AGRONÓMICO QUE REALICE EL OPERARIO DE CAMPO Y ESTUDIANTES DE PREGRADO VINCULADAS AL PROYECTO. 4. PARTICIPAR EN LOS ENCUENTROS DE TRABAJO CON EL EQUIPO TÉCNICO DEL PROYECTO. 5. APOYAR LA TOMA DE INFORMACIÓN DE VARIABLES DE CRECIMIENTO Y COMPORTAMIENTO A</t>
  </si>
  <si>
    <t>CO1.REQ.8579980</t>
  </si>
  <si>
    <t>OPSP-VIN-0231-2025</t>
  </si>
  <si>
    <t>https://community.secop.gov.co/Public/Tendering/OpportunityDetail/Index?noticeUID=CO1.NTC.8457585&amp;isFromPublicArea=True&amp;isModal=False</t>
  </si>
  <si>
    <t>NAYID EMILIO BRUGÉS IGLESIAS</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</si>
  <si>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LOS</t>
  </si>
  <si>
    <t>CO1.REQ.8580315</t>
  </si>
  <si>
    <t>OPSP-VIN-0230-2025</t>
  </si>
  <si>
    <t>https://community.secop.gov.co/Public/Tendering/OpportunityDetail/Index?noticeUID=CO1.NTC.8457452&amp;isFromPublicArea=True&amp;isModal=False</t>
  </si>
  <si>
    <t>ELIAS GREGORIO GARCÍA PEROZO</t>
  </si>
  <si>
    <t>JESUS DAVID RIBON RAMOS</t>
  </si>
  <si>
    <t xml:space="preserve">PRESTAR LOS SERVICIOS PROFESIONALES COMO INGENIERO INDUSTRIAL EN LA VICERRECTORÍA DE INVESTIGACIÓN. ACTIVIDADES: 1. COADYUVAR EN EL SEGUIMIENTO DEL CUMPLIMIENTO DE LOS PROCESOS, PROCEDIMIENTOS, FORMATOS, GUÍAS E INSTRUCTIVOS RELACIONADOS CON LA GESTIÓN DE LA INVESTIGACIÓN EN LA HERRAMIENTA TECNOLÓGICA DEL SISTEMA "COGUI +"DENOMINADO "ISOLUCIÓN". 2. EFECTUAR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3. APOYAR EN LA RECOLECCIÓN DE INFORMACIÓN PARA LA GESTIÓN DE PROCESOS Y PARTICIPAR EN LA FORMULACIÓN, DISEÑO, ORGANIZACIÓN, EJECUCIÓN Y CONTROL DE PLANES Y PROYECTOS DE LA UNIDAD. 4. COADYUVAR EN EL DISEÑO E IMPLEMENTACIÓN DE INDICADORES DE CIENCIA, TECNOLOGÍA E INNOVACIÓN, ASÍ COMO </t>
  </si>
  <si>
    <t>CO1.REQ.8580214</t>
  </si>
  <si>
    <t>OPSP-VIN-0229-2025</t>
  </si>
  <si>
    <t>https://community.secop.gov.co/Public/Tendering/OpportunityDetail/Index?noticeUID=CO1.NTC.8457526&amp;isFromPublicArea=True&amp;isModal=False</t>
  </si>
  <si>
    <t>LUIS FRANCISCO SIMMONS MARIN</t>
  </si>
  <si>
    <t>PRESTAR LOS SERVICIOS PROFESIONALES EN LA GESTIÓN Y MEDICIÓN DE LA CIENCIA, TECNOLOGÍA, INNOVACIÓN, CREACIÓN Y EMPRENDIMIENTO. ACTIVIDADES: 1. APOYAR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2. COADYUVAR EN LA IDENTIFICACIÓN, ANÁLISIS, MEDICIÓN Y DOCUMENTACIÓN DE NECESIDADES, OPORTUNIDADES DE MEJORA Y ACCIONES QUE SEAN RESULTADOS DE AUDITORÍAS E INFORMES DE DESEMPEÑO. 3. COADYUVAR EN EL DISEÑO E IMPLEMENTACIÓN DE INDICADORES DE CIENCIA, TECNOLOGÍA E INNOVACIÓN, ASÍ COMO EN EL SEGUIMIENTO, MEDICIÓN, ANÁLISIS Y EVALUACIÓN DE LOS RESULTADOS PARA LA TOMA DE DECISIONES. 4. COADYUVAR EN LA ELABORACIÓN DE INFORMES DE GESTIÓN, ESTADÍSTICOS, DE RENDICIÓN DE CUENTAS Y DEMÁS QUE SEAN REQU</t>
  </si>
  <si>
    <t>CO1.REQ.8579798</t>
  </si>
  <si>
    <t>OPSP-VIN-0228-2025</t>
  </si>
  <si>
    <t>https://community.secop.gov.co/Public/Tendering/OpportunityDetail/Index?noticeUID=CO1.NTC.8457263&amp;isFromPublicArea=True&amp;isModal=False</t>
  </si>
  <si>
    <t>ANGIE PAOLA MONTERO LAGOS</t>
  </si>
  <si>
    <t>PRESTAR LOS SERVICIOS PROFESIONALES EN LA VICERRECTORÍA DE INVESTIGACIÓN. ACTIVIDADES: 1. APOYAR LA GESTIÓN DE LA VICERRECTORÍA DE INVESTIGACIÓN EN LA EJECUCIÓN DE PROYECTOS ESTRATÉGICOS INSTITUCIONALES, INCLUYENDO EL SEGUIMIENTO ADMINISTRATIVO Y LOGÍSTICO DE EVENTOS, REUNIONES Y ACTIVIDADES ASOCIADAS. 2. ACOMPAÑAR AL VICERRECTOR DE INVESTIGACIÓN EN LA GESTIÓN DE RECURSOS EXTERNOS Y EN EL FORTALECIMIENTO DE RELACIONES CON ALIADOS ESTRATÉGICOS, ASÍ COMO EN LA ELABORACIÓN DE INFORMES, CONSOLIDACIÓN DE INFORMACIÓN Y DEMÁS REPORTES DESIGNADOS DIRECTAMENTE POR EL VICERRECTOR, RELACIONADOS CON LAS ACTIVIDADES ACADÉMICAS, CULTURALES Y CIENTÍFICAS. 3. RECOPILAR, ORGANIZAR Y SISTEMATIZAR INFORMACIÓN REQUERIDA POR LA VICERRECTORÍA DE INVESTIGACIÓN, ESPECIALMENTE AQUELLA RELACIONADA CON PROYECTOS ESTRATÉGICOS Y ACTIVIDADES DE CIENCIA, TECNOLOGÍA E INNOVACIÓN (CTEI). 4. PARTICIPAR EN LA PLANEACIÓN, ORGANIZACIÓN Y EJECUCIÓN DE EVENTOS Y ACTIVIDADES CUL</t>
  </si>
  <si>
    <t>CO1.REQ.8579880</t>
  </si>
  <si>
    <t>OPSP-VIN-0227-2025</t>
  </si>
  <si>
    <t>https://community.secop.gov.co/Public/Tendering/OpportunityDetail/Index?noticeUID=CO1.NTC.8447818&amp;isFromPublicArea=True&amp;isModal=False</t>
  </si>
  <si>
    <t>ANDERSON STIVEN PEREZ FONTALVO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</si>
  <si>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ADAPTACIÓN Y EJECUCIÓN DE METODOLOGÍAS, ACTIVIDADES DE SENSIBILIZACIÓN, CAPACITACIÓN Y SEGUIMIENTO RELACIONADOS CON EL FORTALECIMIENTO DE LA PROPIEDAD INTELECTUAL, FORMALIZACIÓN EMPRESARIAL Y EL FOMENTO DE LA MENTALIDAD Y CULTURA EMPRENDEDORA E INNOVADORA, DIRIGIDAS A TODA LA COMUNIDAD UNIVERSITARIA Y PÚBLICOS DE INTERÉS DEL CIE. 3. HACER SEGUIMIENTO, EV</t>
  </si>
  <si>
    <t>CO1.REQ.8568906</t>
  </si>
  <si>
    <t>OPSP-VIN-0226-2025</t>
  </si>
  <si>
    <t>https://community.secop.gov.co/Public/Tendering/OpportunityDetail/Index?noticeUID=CO1.NTC.8447550&amp;isFromPublicArea=True&amp;isModal=False</t>
  </si>
  <si>
    <t>DANIEL FELIPE GUTIERREZ BELEÑO</t>
  </si>
  <si>
    <t xml:space="preserve">PRESTACIÓN DE SERVICIOS PROFESIONALES EN EL CENTRO DE INNOVACIÓN Y EMPRENDIMIENTO DE LA UNIVERSIDAD DEL MAGDALENA. ACTIVIDADES: 1. DISEÑAR PIEZAS QUE PROMOCIONEN Y EVIDENCIEN LA EJECUCIÓN DE PROCESOS, RESULTADOS E IMPACTOS DE ACTIVIDADES EJECUTADAS POR EL CIE PARA SER DIFUNDIDAS EN LOS DIVERSOS CANALES DE COMUNICACIÓN INTERNOS Y EXTERNOS SEGÚN LOS LINEAMIENTOS INSTITUCIONALES. 2. APOYAR A LA DIRECCIÓN DEL CIE EN LA ELABORACIÓN DE MATERIAL FOTOGRÁFICO, REALIZACIÓN Y EDICIÓN AUDIOVISUAL PARA LA CREACIÓN DE CONTENIDOS Y DIFUSIÓN POSTERIOR EN LOS CANALES DE COMUNICACIÓN INTERNOS Y EXTERNOS SEGÚN LOS LINEAMIENTOS INSTITUCIONALES. 3. BRINDAR APOYO A LA DIRECCIÓN DEL CIE EN LA PLANEACIÓN, CREACIÓN, DESARROLLO Y DIFUSIÓN DE CONTENIDO FOTOGRÁFICO Y AUDIOVISUAL DE ACTIVIDADES EJECUTADAS POR EL CIE Y QUE EVIDENCIEN LA ATENCIÓN E IMPACTOS A EMPRENDEDORES, COMUNIDAD UNIVERSITARIA, GRUPOS DE INTERÉS Y EMPRESARIOS, SEGÚN LOS LINEAMIENTOS DE COMUNICACIÓN </t>
  </si>
  <si>
    <t>CO1.REQ.8568902</t>
  </si>
  <si>
    <t>OPSP-VIN-0225-2025</t>
  </si>
  <si>
    <t>https://community.secop.gov.co/Public/Tendering/OpportunityDetail/Index?noticeUID=CO1.NTC.8447387&amp;isFromPublicArea=True&amp;isModal=False</t>
  </si>
  <si>
    <t>MARIA PAULA SOSSA LONDOÑO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</si>
  <si>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ADOPCIÓN Y EJECUCIÓN DE METODOLOGÍAS, ACTIVIDADES DE SENSIBILIZACIÓN, ASESORÍA Y FORMACIÓN RELACIONADAS CON PROCESOS DE EMPRENDIMIENTO E INNOVACIÓN DIRIGIDAS A TODA LA COMUNIDAD UNIVERSITARIA Y PÚBLICOS DE INTERÉS DEL CIE. 3. HACER SEGUIMIENTO, EVIDENCIAR Y REPORTAR AL A DIRECCIÓN DEL CIE A TRAVÉS DE INFORMES PERIÓDICOS LA EJECUCIÓN DE ACTIVIDADES RELACIONADAS CON LA DIFUSIÓN, REGISTRO, AVAL, DESARROLLO, DIRECCIÓN, EVALUACIÓN Y FINALIZACIÓN DE</t>
  </si>
  <si>
    <t>CO1.REQ.8566748</t>
  </si>
  <si>
    <t>OPSP-VIN-0224-2025</t>
  </si>
  <si>
    <t>https://community.secop.gov.co/Public/Tendering/OpportunityDetail/Index?noticeUID=CO1.NTC.8447533&amp;isFromPublicArea=True&amp;isModal=False</t>
  </si>
  <si>
    <t>KEDUIN RAFAEL FERNANDEZ MONTENEGRO</t>
  </si>
  <si>
    <t>PRESTACIÓN DE SERVICIOS PROFESIONALES EN EL CENTRO DE INNOVACIÓN Y EMPRENDIMIENTO DE LA UNIVERSIDAD DEL MAGDALENA. ACTIVIDADES: 1. BRINDAR APOYO A LA DIRECCIÓN DEL CIE EN LA REALIZACIÓN DE ASESORÍAS, MENTORÍAS, ACOMPAÑAMIENTO Y SEGUIMIENTO A MIEMBROS DE LA COMUNIDAD UNIVERSITARIA PARA LA FORMULACIÓN, PRESENTACIÓN, REGISTRO, AVAL, EJECUCIÓN, SEGUIMIENTO, EVALUACIÓN Y FINALIZACIÓN DE PRÁCTICAS DE INNOVACIÓN Y EMPRENDIMIENTO. 2. BRINDAR APOYO A LA DIRECCIÓN DEL CENTRO DE INNOVACIÓN Y EMPRENDIMIENTO- CIE EN EL DISEÑO, ADAPTACIÓN Y EJECUCIÓN DE METODOLOGÍAS, ACTIVIDADES DE SENSIBILIZACIÓN, ASESORÍA Y CAPACITACIONES Y OTROS SERVICIOS QUE EL CIE DIRIGE A TODA LA COMUNIDAD UNIVERSITARIA Y PÚBLICOS DE INTERÉS. 3. HACER SEGUIMIENTO Y EVIDENCIAR A TRAVÉS DE INFORMES PERIÓDICOS LA EJECUCIÓN DE ACTIVIDADES RELACIONADAS CON LA DIFUSIÓN, REGISTRO, AVAL, DESARROLLO, DIRECCIÓN, EVALUACIÓN Y FINALIZACIÓN DE LAS PRÁCTICAS DE INNOVACIÓN Y EMPRENDIMIENTO. 4. B</t>
  </si>
  <si>
    <t>CO1.REQ.8566638</t>
  </si>
  <si>
    <t>OPSP-VIN-0223-2025</t>
  </si>
  <si>
    <t>https://community.secop.gov.co/Public/Tendering/OpportunityDetail/Index?noticeUID=CO1.NTC.8447515&amp;isFromPublicArea=True&amp;isModal=False</t>
  </si>
  <si>
    <t>LUIS GERARDO CUAO SERGE</t>
  </si>
  <si>
    <t>PRESTACIÓN DE SERVICIOS PROFESIONALES EN EL CENTRO DE INNOVACIÓN Y EMPRENDIMIENTO DE LA UNIVERSIDAD DEL MAGDALENA. ACTIVIDADES: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ADAPTACIÓN Y APLICACIÓN DE METODOLOGÍAS, ACTIVIDADES DE DIFUSIÓN Y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t>
  </si>
  <si>
    <t>CO1.REQ.8566392</t>
  </si>
  <si>
    <t>OPSP-VIN-0222-2025</t>
  </si>
  <si>
    <t>https://community.secop.gov.co/Public/Tendering/OpportunityDetail/Index?noticeUID=CO1.NTC.8446697&amp;isFromPublicArea=True&amp;isModal=False</t>
  </si>
  <si>
    <t>LUIS ALBERTO ANAYA PALACIO</t>
  </si>
  <si>
    <t>PRESTACIÓN DE SERVICIOS PROFESIONALES EN EL CENTRO DE INNOVACIÓN Y EMPRENDIMIENTO DE LA UNIVERSIDAD DEL MAGDALENA. ACTIVIDADES: 1. BRINDAR APOYO A LA DIRECCIÓN DEL CIE EN LAS MENTORÍAS, CAPACITACIONES, ASESORÍAS, ACOMPAÑAMIENTO Y SEGUIMIENTO A MIEMBROS DE LA COMUNIDAD UNIVERSITARIA EN SU PROCESO DE IDENTIFICACIÓN, REGISTRO, AVAL, EJECUCIÓN, SEGUIMIENTO, EVALUACIÓN Y FINALIZACIÓN DE PRÁCTICAS DE INNOVACIÓN Y EMPRENDIMIENTO. 2. APOYAR A LA DIRECCIÓN DEL CENTRO DE INNOVACIÓN Y EMPRENDIMIENTO-CIE EN EL DISEÑO, ADAPTACIÓN Y TRANSFERENCIA DE METODOLOGÍAS, REALIZACIÓN DE ACTIVIDADES DE SENSIBILIZACIÓN Y ASESORÍAS DIRIGIDAS A TODA LA COMUNIDAD UNIVERSITARIA Y PÚBLICOS DE INTERÉS DEL CIE. 3. REPORTAR A LA DIRECCIÓN DEL CIE A TRAVÉS DE INFORMES PERIÓDICOS SOBRE LA EJECUCIÓN DE ACTIVIDADES RELACIONADAS CON LA DIFUSIÓN, REGISTRO, AVAL, DESARROLLO, SEGUIMIENTO, DIRECCIÓN, EVALUACIÓN Y FINALIZACIÓN DE LAS PRÁCTICAS DE INNOVACIÓN Y EMPRENDIMIENTO. 4. BRI</t>
  </si>
  <si>
    <t>CO1.REQ.8566374</t>
  </si>
  <si>
    <t>OPSP-VIN-0221-2025</t>
  </si>
  <si>
    <t>https://community.secop.gov.co/Public/Tendering/OpportunityDetail/Index?noticeUID=CO1.NTC.8446647&amp;isFromPublicArea=True&amp;isModal=False</t>
  </si>
  <si>
    <t xml:space="preserve">JAIME ANTONIO MENDOZA DEL
</t>
  </si>
  <si>
    <t>PRESTACIÓN DE SERVICIOS PROFESIONALES EN EL CENTRO DE INNOVACIÓN Y EMPRENDIMIENTO DE LA UNIVERSIDAD DEL MAGDALENA.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INFORMES, COMUNICACIONES, RECOPILACIÓN, ACTUALIZACIÓN
Y SEGUIMIENTO DE CUMPLIMIENTO DE INDICADORES RELACIONADOS CON LAS ACTIVIDADES DE I+D+I DEL CIE Y LAS DEFINIDAS EN EL PDA. 3. BRINDAR APOYO A LA DIRECCIÓN EL CIE EN LA REALIZACIÓN DE MENTORÍAS, ASESORÍAS, REGISTRO, DESARROLLO, SEGUIMIENTO, EVALUACIÓN Y FINALIZACIÓN DE LAS PRÁCTICAS DE INNOVACIÓN Y EMPRENDIMIENTO. 4. BRINDAR AP</t>
  </si>
  <si>
    <t>CO1.REQ.8566162</t>
  </si>
  <si>
    <t>OPSP-VIN-0220-2025</t>
  </si>
  <si>
    <t>https://community.secop.gov.co/Public/Tendering/OpportunityDetail/Index?noticeUID=CO1.NTC.8441904&amp;isFromPublicArea=True&amp;isModal=False</t>
  </si>
  <si>
    <t>ELVIS ANDRES NUÑEZ MEJIA</t>
  </si>
  <si>
    <t xml:space="preserve">PRESTAR LOS SERVICIOS PROFESIONALES EN LA DIRECCIÓN DE TRANSFERENCIA DE CONOCIMIENTO Y PROPIEDAD INTELECTUAL DE LA VICERRECTORÍA DE INVESTIGACIÓN. ACTIVIDADES: 1. APOYAR CON LA REALIZACIÓN DE LOS EJERCICIOS DE IDENTIFICACIÓN DE ACTIVOS DE PROPIEDAD INTELECTUAL SUSCEPTIBLES DE PROTECCIÓN Y TRANSFERENCIA Y EN ESPECIAL DE LOS RESULTANTES DE LA ACTIVIDAD DEL CENTRO DE INNOVACION Y EMPRENDIMIENTO (CIE). 2. APOYAR LOS EJERCICIOS DE BÚSQUEDA Y ANÁLISIS DE INFORMACIÓN TECNOLÓGICA (PROPIEDAD INDUSTRIAL) EN BASES DE DATOS DE PROPIEDAD INTELECTUAL Y EN ESPECIAL DE LOS RESULTANTES DE LA ACTIVIDAD DEL CENTRO DE INNOVACION Y EMPRENDIMIENTO (CIE).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t>
  </si>
  <si>
    <t>CO1.REQ.8566036</t>
  </si>
  <si>
    <t>OPSP-VIN-0219-2025</t>
  </si>
  <si>
    <t>https://community.secop.gov.co/Public/Tendering/OpportunityDetail/Index?noticeUID=CO1.NTC.8435918&amp;isFromPublicArea=True&amp;isModal=False</t>
  </si>
  <si>
    <t>KAREN PATRICIA CUAO ALVARADO</t>
  </si>
  <si>
    <t xml:space="preserve">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CON EL SEGUIMIENTO Y REVISIÓN DE BOLETINES Y NOTAS DE PRENSA, ELABORADAS POR LA DIRECCIÓN DE COMUNICACIONES ORIENTADAS A LA DIFUSIÓN DE LOS RESULTADOS DE LA GESTIÓN DE LA VICERRECTORÍA DE INVESTIGACIÓN Y SUS UNIDADES. 4. APOYAR EN LA PRESENTACIÓN DE MANERA VIRTUAL O PRESENCIAL Y EN LA ORGANIZACIÓN DEL </t>
  </si>
  <si>
    <t>CO1.REQ.8556559</t>
  </si>
  <si>
    <t>OPSP-VIN-0218-2025</t>
  </si>
  <si>
    <t>https://community.secop.gov.co/Public/Tendering/OpportunityDetail/Index?noticeUID=CO1.NTC.8412863&amp;isFromPublicArea=True&amp;isModal=False</t>
  </si>
  <si>
    <t>DIANA CAROLINA MORALES CERVANTES</t>
  </si>
  <si>
    <t>PRESTAR LOS SERVICIOS PROFESIONALES EN LA DIRECCIÓN DE TRANSFERENCIA DE CONOCIMIENTO Y PROPIEDAD INTELECTUAL DE LA VICERRECTORÍA DE INVESTIGACIÓN. ACTIVIDADES: 1. APOYAR CON LOS TRÁMITES DE EJECUCIÓN FINANCIERA DE LA DIRECCIÓN DE TRANSFERENCIA DE CONOCIMIENTO Y PROPIEDAD INTELECTUAL. 2. APOYAR CON LA CONSOLIDACIÓN DE LOS SOPORTES DE LOS TRÁMITES FINANCIEROS PARA EL ARCHIVO DIGITAL DE LA DIRECCIÓN DE TRANSFERENCIA DE CONOCIMIENTO Y PROPIEDAD INTELECTUAL. 3. APOYAR CON EL SEGUIMIENTO Y REPORTE DE INDICADORES DE LA DIRECCIÓN DE TRANSFERENCIA DE CONOCIMIENTO (PLAN DE ACCIÓN, PLAN DE DESARROLLO, ENTRE OTROS.). 4. APOYAR CON LA CONSOLIDACIÓN DE LOS SOPORTES DE LOS INDICADORES PARA EL ARCHIVO DIGITAL DE LA DIRECCIÓN DE TRANSFERENCIA DE CONOCIMIENTO Y PROPIEDAD INTELECTUAL. 5. APOYAR CON LA ELABORACIÓN Y EL SEGUIMIENTO A LA RESPUESTA A CONSULTAS, REQUERIMIENTOS Y SOLICITUDES QUE SE RECIBEN POR PARTE DE LA DIRECCIÓN DE TRANSFERENCIA DE CONOCIMIENTO</t>
  </si>
  <si>
    <t>CO1.REQ.8540383</t>
  </si>
  <si>
    <t>OPSP-VIN-0217-2025</t>
  </si>
  <si>
    <t>https://community.secop.gov.co/Public/Tendering/OpportunityDetail/Index?noticeUID=CO1.NTC.8412762&amp;isFromPublicArea=True&amp;isModal=False</t>
  </si>
  <si>
    <t>GINA SOFIA MORENO CRESPO</t>
  </si>
  <si>
    <t>PRESTACIÓN DE SERVICIOS PROFESIONALES COMO LÍDER DE CALIDAD EN EL CENTRO DE GENÉTICA Y BIOLOGÍA MOLECULAR DE LA UNIVERSIDAD DEL MAGDALENA.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HABILITACIONES O PROCESOS DE ACREDITACIÓN. 4. ORGANIZAR EL ARCHIVO FÍSICO Y DIGITAL DEL CENTRO Y APOYAR EN EL BUE</t>
  </si>
  <si>
    <t>CO1.REQ.8540467</t>
  </si>
  <si>
    <t>OPSP-VIN-0216-2025</t>
  </si>
  <si>
    <t>https://community.secop.gov.co/Public/Tendering/OpportunityDetail/Index?noticeUID=CO1.NTC.8412746&amp;isFromPublicArea=True&amp;isModal=False</t>
  </si>
  <si>
    <t>ERASMO DE JESUS VARGAS CASALINS</t>
  </si>
  <si>
    <t>PRESTAR LOS SERVICIOS PROFESIONALES EN LA DIRECCIÓN DE PROYECCIÓN CULTURAL DE LA UNIVERSIDAD DEL MAGDALENA.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 ELABORAR LOS ARREGLOS Y PARTITURAS PARA LA ORQUESTACIÓN Y ADAPTACIÓN DE LAS OBR</t>
  </si>
  <si>
    <t>CO1.REQ.8540421</t>
  </si>
  <si>
    <t>OPSP-VIN-0215-2025</t>
  </si>
  <si>
    <t>https://community.secop.gov.co/Public/Tendering/OpportunityDetail/Index?noticeUID=CO1.NTC.8405765&amp;isFromPublicArea=True&amp;isModal=False</t>
  </si>
  <si>
    <t>JULIE PAULINE VILORIA PORTO</t>
  </si>
  <si>
    <t xml:space="preserve">PRESTAR LOS SERVICIOS PROFESIONALES EN LA DIRECCIÓN DE TRANSFERENCIA DE CONOCIMIENTO Y PROPIEDAD INTELECTUAL.  ACTIVIDADES: 1. APOYAR LOS EJERCICIOS DE BÚSQUEDA Y ANÁLISIS DE INFORMACIÓN TECNOLÓGICA EN BASES DE DATOS DE PROPIEDAD INTELECTUAL Y EN ESPECIAL DE LOS RESULTADOS DE LA ACTIVIDAD DEL CENTRO DE INNOVACIÓN Y EMPRENDIMIENTO (CIE).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t>
  </si>
  <si>
    <t>CO1.REQ.8530120</t>
  </si>
  <si>
    <t>OPSP-VIN-0214-2025</t>
  </si>
  <si>
    <t>https://community.secop.gov.co/Public/Tendering/OpportunityDetail/Index?noticeUID=CO1.NTC.8406016&amp;isFromPublicArea=True&amp;isModal=False</t>
  </si>
  <si>
    <t>LILIBET DEL CARMEN RUEDA SALAS</t>
  </si>
  <si>
    <t>PRESTAR LOS SERVICIOS PROFESIONALES EN EL CENTRO DE INNOVACIÓN Y EMPRENDIMIENTO CIE.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E INFORMES SOBRE LA RECOPILACIÓN, ACTUALIZACIÓN Y SEGUIMIENTO DE CUMPLIMIENTO DE INDICADORES DEL PDA, ASÍ COMO DE PROCESOS RELACIONADOS CON EL RECONOCIMIENTO Y POSICIONAMIENTO DEL CENTRO. 3. APOYAR A LA DIRECCIÓN DEL CIE EN LA REALIZACIÓN DE ACTIVIDADES DE ASESORÍA, DIRECCIÓN Y SEGUIMIENTO DE LAS PRÁCTICAS DE INNOVACIÓN Y EMPRENDIMIENTO. 4. SOPORTAR A LA DIRECCIÓN DEL CIE EN ACTIVIDADES RELACIONADAS CON LA DI</t>
  </si>
  <si>
    <t>CO1.REQ.8529399</t>
  </si>
  <si>
    <t>OPSP-VIN-0213-2025</t>
  </si>
  <si>
    <t>https://community.secop.gov.co/Public/Tendering/OpportunityDetail/Index?noticeUID=CO1.NTC.8405925&amp;isFromPublicArea=True&amp;isModal=False</t>
  </si>
  <si>
    <t>KATHERINE JULIETH ASENCIO DOMINGUEZ</t>
  </si>
  <si>
    <t>PRESTACIÓN DE SERVICIOS PROFESIONALES EN EL CENTRO DE INNOVACIÓN Y EMPRENDIMIENTO DE LA UNIVERSIDAD DEL MAGDALENA. ACTIVIDADES: 1. APOYAR A LA DIRECCIÓN DEL CENTRO DE INNOVACIÓN Y EMPRENDIMIENTO- CIE EN LA RECOPILACIÓN, REVISIÓN Y REALIZACIÓN DE DOCUMENTOS DE TIPO CONTRACTUAL, ADMINISTRATIVO Y/O PRESUPUESTAL QUE ESTÉN RELACIONADOS CON LA EJECUCIÓN DE CONVOCATORIAS, CONVENIOS, PROYECTOS Y CUALQUIER OTRA ACTIVIDAD QUE SEA GESTIONADA Y/O EJECUTADA POR EL CENTRO. 2. APOYAR A LA DIRECCIÓN DEL CIE EN LA ELABORACIÓN DE SOLICITUDES DE TIPO PRESUPUESTAL, CDP´S Y PAC¨S, GESTIÓN DE RECAUDO, GENERACIÓN DE FACTURAS, APROPIACIÓN DE RECURSOS, GESTIÓN DE PÓLIZAS Y OTROS PROCESOS DE TIPO ADMINISTRATIVO QUE SE DERIVEN DE LOS PROCESOS DE FOMENTO Y FORTALECIMIENTO A LA INNOVACIÓN Y EL EMPRENDIMIENTO. 3. APOYAR A LA DIRECCIÓN DEL CENTRO EN EL DILIGENCIAMIENTO, REGISTRO Y ACTUALIZACIÓN DE PROYECTOS Y DE DOCUMENTOS REQUERIDOS PARA EL SISTEMA DE INFORMACIÓN DE LA</t>
  </si>
  <si>
    <t>CO1.REQ.8529901</t>
  </si>
  <si>
    <t>OPSP-VIN-0212-2025</t>
  </si>
  <si>
    <t>https://community.secop.gov.co/Public/Tendering/OpportunityDetail/Index?noticeUID=CO1.NTC.8405650&amp;isFromPublicArea=True&amp;isModal=False</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</si>
  <si>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</si>
  <si>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Y EN ESPECIAL DE LOS RESULTANTES DE LA ACTIVIDAD DEL CENTRO DE INNOVACIÓN Y EMPRENDIMIENTO (CIE).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t>
  </si>
  <si>
    <t>CO1.REQ.8529379</t>
  </si>
  <si>
    <t>OPSP-VIN-0211-2025</t>
  </si>
  <si>
    <t>https://community.secop.gov.co/Public/Tendering/OpportunityDetail/Index?noticeUID=CO1.NTC.8405560&amp;isFromPublicArea=True&amp;isModal=False</t>
  </si>
  <si>
    <t>ALEX HERVE ESTRADA CAIAFA</t>
  </si>
  <si>
    <t xml:space="preserve">PRESTAR LOS SERVICIOS PROFESIONALES EN LA DIRECCIÓN DE TRANSFERENCIA DE CONOCIMIENTO Y PROPIEDAD INTELECTUAL DE LA VICERRECTORÍA DE INVESTIGACIÓN. ACTIVIDADES: 1. APOYAR A LA VICERRECTORÍA DE INVESTIGACIÓN Y A SUS UNIDADES, EN ARTICULACIÓN CON LA OFICINA DE RELACIONES INTERNACIONALES, EN LA IDENTIFICACIÓN, PRESENTACIÓN Y DIVULGACIÓN DE OPORTUNIDADES DE MOVILIZACIÓN DE RECURSOS INTERNACIONALES PARA INVESTIGACIÓN, INNOVACIÓN Y EMPRENDIMIENTO EN LA PLATAFORMA COLAB Y MEDIANTE BOLETINES PERSONALIZADOS PARA LA COMUNIDAD UNIMAGDALENA. 2. APOYAR EN EL ESTABLECIMIENTO DE VÍNCULOS Y LA COMUNICACIÓN CON LOS DIFERENTES GRUPOS DE INTERÉS (EXTERNOS E INTERNOS), DE LAS OPORTUNIDADES DE MOVILIZACIÓN DE RECURSOS INTERNACIONALES PARA INVESTIGACIÓN, INNOVACIÓN Y EMPRENDIMIENTO. 3. APOYAR CON LA ORGANIZACIÓN Y REALIZACIÓN DE REUNIONES CON LOS DIFERENTES GRUPOS DE INTERÉS (EXTERNOS E INTERNOS), DE LAS OPORTUNIDADES DE MOVILIZACIÓN DE RECURSOS INTERNACIONALES </t>
  </si>
  <si>
    <t>CO1.REQ.8528037</t>
  </si>
  <si>
    <t>OPSP-VIN-0210-2025</t>
  </si>
  <si>
    <t>https://community.secop.gov.co/Public/Tendering/OpportunityDetail/Index?noticeUID=CO1.NTC.8405384&amp;isFromPublicArea=True&amp;isModal=False</t>
  </si>
  <si>
    <t>MARIA CLARA RIASCOS NIGRINIS</t>
  </si>
  <si>
    <t>PRESTAR LOS SERVICIOS PROFESIONALES EN LA DIRECCIÓN DE TRANSFERENCIA DE CONOCIMIENTO Y PROPIEDAD INTELECTUAL DE LA VICERRECTORÍA DE INVESTIGACIÓN. ACTIVIDADES: 1. APOYAR EN LA LOGÍSTICA DE LOS EVENTOS PRESENCIALES O VIRTUALES DE CTEI POR MEDIO DE LA DIRECCIÓN DE TRANSFERENCIA DE CONOCIMIENTO Y PROPIEDAD INTELECTUAL. 2. APOYAR CON EL TRÁMITE DE REQUERIMIENTOS DE EVENTOS. 3. APOYAR CON LA BÚSQUEDA DE ITINERARIOS DE BOLETOS AÉREOS PARA LOS INVESTIGADORES DE LA UNIVERSIDAD O DE INVITADOS NACIONALES E INTERNACIONALES QUE PARTICIPEN EN EVENTOS. 4. APOYAR EN LA RECOPILACIÓN DE EVIDENCIAS DE LA REALIZACIÓN DE LOS EVENTOS. 5. APOYAR CON EL SEGUIMIENTO A LOS EVENTOS PROGRAMADOS EN LA MATRIZ Y LA PARRILLA DE EVENTOS DE LA VIGENCIA. 6. APOYAR EN LA CONSOLIDACIÓN DE ESTADÍSTICAS RELACIONADAS CON LA EJECUCIÓN DE LOS EVENTOS. 7. APOYAR EN LA ELABORACIÓN DE LOS INFORMES DE EVALUACIÓN DE LAS CONVOCATORIAS FONCIENCIAS GESTIONADAS POR LA DIRECCIÓN DE TRANSFE</t>
  </si>
  <si>
    <t>CO1.REQ.8527835</t>
  </si>
  <si>
    <t>OPSP-VIN-0209-2025</t>
  </si>
  <si>
    <t>https://community.secop.gov.co/Public/Tendering/OpportunityDetail/Index?noticeUID=CO1.NTC.8405614&amp;isFromPublicArea=True&amp;isModal=False</t>
  </si>
  <si>
    <t>CARLOS CALIXTO ARIAS REDONDO</t>
  </si>
  <si>
    <t>PRESTACIÓN DE SERVICIOS PROFESIONALES EN LA DIRECCIÓN DE TRANSFERENCIA DE CONOCIMIENTO Y PROPIEDAD INTELECTUAL.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</si>
  <si>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CO1.REQ.8527639</t>
  </si>
  <si>
    <t>OPSP-VIN-0208-2025</t>
  </si>
  <si>
    <t>https://community.secop.gov.co/Public/Tendering/OpportunityDetail/Index?noticeUID=CO1.NTC.8405000&amp;isFromPublicArea=True&amp;isModal=False</t>
  </si>
  <si>
    <t>GUILLERMO MAURICIO PARRA PATERNINA</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</si>
  <si>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Y EN ESPECIAL DE LOS RESULTANTES DE LA ACTIVIDAD DEL CENTRO DE INNOVACION Y EMPRENDIMIENTO (CIE).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Y LAS DEMÁS </t>
  </si>
  <si>
    <t>CO1.REQ.8527906</t>
  </si>
  <si>
    <t>OPSP-VIN-0207-2025</t>
  </si>
  <si>
    <t>https://community.secop.gov.co/Public/Tendering/OpportunityDetail/Index?noticeUID=CO1.NTC.8404694&amp;isFromPublicArea=True&amp;isModal=False</t>
  </si>
  <si>
    <t>YEISON RENE DIAZ ARIAS</t>
  </si>
  <si>
    <t>PRESTAR SERVICIOS PROFESIONALES EN LA DIRECCIÓN DE TRANSFERENCIA DE CONOCIMIENTO Y PROPIEDAD INTELECTUAL DE LA VICERRECTORÍA DE INVESTIGACIÓN. ACTIVIDADES: 1. APOYAR A LA DIRECCIÓN DE TRANSFERENCIA DE CONOCIMIENTO Y PROPIEDAD INTELECTUAL Y EL CENTRO DE INNOVACIÓN Y EMPRENDIMIENTO (CIE) EN LOS PROCESOS DE REGISTRO ANTE LA DIRECCIÓN NACIONAL DE DERECHOS DE AUTOR (DNDA). 2. APOYAR EN LA ASESORÍA A LA COMUNIDAD UNIVERSITARIA PARA LA SUSCRIPCIÓN DE CONTRATOS DE CESIÓN DE DERECHOS PATRIMONIALES. 3. APOYAR A LA DIRECCIÓN EN LOS PROCESOS DE SUSCRIPCIÓN Y SEGUIMIENTO DE CONVENIOS CON INSTITUCIONES, ENTIDADES PÚBLICAS, PRIVADAS Y COMUNIDADES, ORIENTADOS LA TRANSFERENCIA DE CONOCIMIENTO Y TECNOLOGÍAS DERIVADOS DE LA INVESTIGACIÓN. 4. APOYAR EN ACTIVIDADES DE ENTRENAMIENTO Y CAPACITACIONES PARA LA FORMACIÓN DE LA COMUNIDAD UNIMAGDALENA, EMPRENDEDORES Y EMPRESARIOS, EN MATERIA DE DERECHOS DE AUTOR. 5. APOYAR EN LOS REQUERIMIENTOS DE DOCENTES, FUNCIONAR</t>
  </si>
  <si>
    <t>CO1.REQ.8523275</t>
  </si>
  <si>
    <t>OPSP-VIN-0206-2025</t>
  </si>
  <si>
    <t>https://community.secop.gov.co/Public/Tendering/OpportunityDetail/Index?noticeUID=CO1.NTC.8388642&amp;isFromPublicArea=True&amp;isModal=False</t>
  </si>
  <si>
    <t>PRESTAR LOS SERVICIOS PROFESIONALES EN EL PROYECTO DE INVESTIGACIÓN “CÁTEDRA SANTA MARTA 500 AÑOS”. ACTIVIDADES: 1. APOYAR LA ORGANIZACIÓN Y DESARROLLO DE PROCESOS DE MEJORA CONTINUA QUE PERMITAN MONITOREAR LOS ALCANCES DE LA INTERVENCIÓN DE CADA PROGRAMA O PROYECTO. 2. ACOMPAÑAR EL DISEÑO DE UNA PROPUESTA DE EJECUCIÓN Y SEGUIMIENTO DE PROGRAMAS O PROYECTOS QUE INCLUYA LOS RESULTADOS ESPERADOS, LOS CRONOGRAMAS DE
IMPLEMENTACIÓN Y LOS MECANISMOS DE REPORTE DE AVANCE DE ACUERDO CON LAS ORIENTACIONES DE LA SUPERVISIÓN. 3. APOYAR EL MAPEO DE INICIATIVAS Y ELABORACIÓN DE PROPUESTAS Y/O NOTAS DE CONCEPTO REQUERIDAS POR EL SUPERVISOR ACORDE A SU ORIENTACIÓN. 4. PARTICIPAR DE REUNIONES VIRTUALES Y/O PRESENCIALES CONVOCADAS POR LA SUPERVISIÓN.</t>
  </si>
  <si>
    <t>CO1.REQ.8516985</t>
  </si>
  <si>
    <t>OPSP-VIN-0205-2025</t>
  </si>
  <si>
    <t>https://community.secop.gov.co/Public/Tendering/OpportunityDetail/Index?noticeUID=CO1.NTC.8389115&amp;isFromPublicArea=True&amp;isModal=False</t>
  </si>
  <si>
    <t>BERNARDO JOSE SAADE MEJIA</t>
  </si>
  <si>
    <t>TAHIS ELENA ABUABARA LARA</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</si>
  <si>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t>
  </si>
  <si>
    <t>CO1.REQ.8517627</t>
  </si>
  <si>
    <t>OPSP-VIN-0204-2025</t>
  </si>
  <si>
    <t>https://community.secop.gov.co/Public/Tendering/OpportunityDetail/Index?noticeUID=CO1.NTC.8389104&amp;isFromPublicArea=True&amp;isModal=False</t>
  </si>
  <si>
    <t>MIGUEL MATEO RODRIGUEZ GARCIA</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</si>
  <si>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3. APOYAR EN LA ORGANIZACIÓN DEL ARCHIVO FÍSICO Y D</t>
  </si>
  <si>
    <t>CO1.REQ.8517588</t>
  </si>
  <si>
    <t>OPSP-VIN-0203-2025</t>
  </si>
  <si>
    <t>https://community.secop.gov.co/Public/Tendering/OpportunityDetail/Index?noticeUID=CO1.NTC.8388186&amp;isFromPublicArea=True&amp;isModal=False</t>
  </si>
  <si>
    <t>ANDRES FELIPE MORENO TORO</t>
  </si>
  <si>
    <t>PRESTACIÓN DE SERVICIOS PROFESIONALES EN LA DIRECCIÓN DE TRANSFERENCIA DE CONOCIMIENTO Y PROPIEDAD INTELECTUAL DE LA UNIVERSIDAD DEL MAGDALENA. ACTIVIDADES: 1. APOYAR A LA VICERRECTORÍA DE INVESTIGACIÓN EN LA CREACIÓN DE CONCEPTOS VISUALES, IDENTIDAD GRÁFICA Y DESARROLLO DE PIEZAS PARA EVENTOS PRESENCIALES O VIRTUALES. 2. APOYAR A LA VICERRECTORÍA DE INVESTIGACIÓN EN EL DISEÑO DE MATERIALES PROMOCIONALES IMPRESOS Y DIGITALES (AFICHES, BROCHOURE, TARJETAS, PENDONES, VOLANTES, PLEGABLES, BANNERS, BACKINGS, BOTONES, ESTANDARTES, VALLAS, MEMBRETES, ETC.). 3. APOYAR A LA VICERRECTORÍA DE INVESTIGACIÓN EN EL DISEÑO DE LAS PARTES FIGURATIVA DE SIGNOS DISTINTIVOS. 4. REALIZAR LA EDICIÓN PROFESIONAL, MONTAJE Y RESTAURACIÓN DIGITAL DE FOTOGRAFÍAS E ILUSTRACIONES DIGITALES (PHOTOSHOP) PARA EL DESARROLLO DE IDENTIDAD GRÁFICA DE EVENTOS Y OBRAS. 5. APOYAR A LA VICERRECTORÍA DE INVESTIGACIÓN EN LA DIAGRAMACIÓN DE DOCUMENTOS, FOLLETOS E INFOGRAFÍAS. 6. A</t>
  </si>
  <si>
    <t>CO1.REQ.8517131</t>
  </si>
  <si>
    <t>OPSP-VIN-0202-2025</t>
  </si>
  <si>
    <t>https://community.secop.gov.co/Public/Tendering/OpportunityDetail/Index?noticeUID=CO1.NTC.8388099&amp;isFromPublicArea=True&amp;isModal=False</t>
  </si>
  <si>
    <t xml:space="preserve">FABIÁN ANDRÉS MARTÍNEZ GUERRERO
</t>
  </si>
  <si>
    <t xml:space="preserve">PRESTACIÓN DE SERVICIOS PROFESIONALES EN LA VICERRECTORÍA DE INVESTIGACIÓN DE LA UNIVERSIDAD DEL MAGDALENA. ACTIVIDADES: 1. ACOMPAÑAR LOS PROCESOS DE DIVULGACIÓN Y PROMOCIÓN DE LA GESTIÓN DE LA INVESTIGACIÓN, INNOVACIÓN, CREACIÓN Y EMPRENDIMIENTO A NIVEL INSTITUCIONAL Y PROYECTADO HACIA EL CONTEXTO LOCAL, REGIONAL Y NACIONAL. 2. ACOMPAÑAR EN LA GESTIÓN Y PROMOCIÓN DE PROCESOS E INICIATIVAS DE APROPIACIÓN SOCIAL DEL CONOCIMIENTO GENERADAS DESDE LOS ACTORES DEL SICTICE. 3. APOYAR LA EJECUCIÓN DE LA PRODUCCIÓN AUDIOVISUAL Y DESARROLLO DE LAS PIEZAS AUDIOVISUALES REQUERIDAS POR LA VICERRECTORÍA DE INVESTIGACIÓN Y SUS UNIDADES. 4. COLABORAR EN EL ACOMPAÑAMIENTO DE LAS ACTIVIDADES DE GRABACIÓN CON CÁMARA FIJA, DE VIDEO, DRONES Y DEMÁS EQUIPOS. 5. APOYAR EN LA COORDINACIÓN Y EJECUCIÓN DE GRABACIONES DE IMÁGENES PARA LOS MATERIALES AUDIOVISUALES REQUERIDOS POR LA VICERRECTORÍA DE INVESTIGACIÓN Y SUS UNIDADES. 6. APOYAR EL MONTAJE DE IMÁGENES PARA </t>
  </si>
  <si>
    <t>CO1.REQ.8514605</t>
  </si>
  <si>
    <t>OPSP-VIN-0201-2025</t>
  </si>
  <si>
    <t>https://community.secop.gov.co/Public/Tendering/OpportunityDetail/Index?noticeUID=CO1.NTC.8386105&amp;isFromPublicArea=True&amp;isModal=False</t>
  </si>
  <si>
    <t>ALEXANDER ESTEBAN ESPINOSA VALDEZ</t>
  </si>
  <si>
    <t>PRESTAR SERVICIOS PROFESIONALES COMO ASESOR TÉCNICO Y CIENTÍFICO CON ÉNFASIS EN TECNOLOGÍAS EMERGENTES (IOT, IA, BI)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NO FUNCIONALES. 5) COORDINAR LAS ACCIONES PARA EL DESARROLLO DE LA PLATAFORMA WEB DE AUTOMATIZACIÓN</t>
  </si>
  <si>
    <t>CO1.REQ.8504275</t>
  </si>
  <si>
    <t>OPSP-VIN-0200-2025</t>
  </si>
  <si>
    <t>https://community.secop.gov.co/Public/Tendering/OpportunityDetail/Index?noticeUID=CO1.NTC.8385215&amp;isFromPublicArea=True&amp;isModal=False</t>
  </si>
  <si>
    <t>ANGELY PAOLA CASTRO SUAREZ</t>
  </si>
  <si>
    <t xml:space="preserve">PRESTACIÓN DE SERVICIOS PROFESIONALES COMO INGENIERA INDUSTRIAL PARA LA COORDINACIÓN ADMINISTRATIVA DEL CENTRO DE GENÉTICA Y BIOLOGÍA MOLECULAR DE LA UNIVERSIDAD DEL MAGDALENA.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 UNIDADES DE LA UNIVERSIDAD DE LA MAGDALENA. 3. COADYUVAR EN LA </t>
  </si>
  <si>
    <t>CO1.REQ.8509965</t>
  </si>
  <si>
    <t>OPSP-VIN-0199-2025</t>
  </si>
  <si>
    <t>https://community.secop.gov.co/Public/Tendering/OpportunityDetail/Index?noticeUID=CO1.NTC.8384772&amp;isFromPublicArea=True&amp;isModal=False</t>
  </si>
  <si>
    <t>JESUS DAVID FREYLE MARQUEZ</t>
  </si>
  <si>
    <t>PRESTACIÓN DE SERVICIOS PROFESIONALES EN LA VICERRECTORÍA DE INVESTIGACIÓN DE LA UNIVERSIDAD DEL MAGDALENA. ACTIVIDADES: 1. COADYUVAR LA CONSOLIDACIÓN DE INFORMES DE REDES, MOVIMIENTO DE PLATAFORMAS Y DE ESTRATEGIAS DE DIVULGACIÓN DE LAS ACTIVIDADES Y PROGRAMAS DE LA VICERRECTORÍA DE INVESTIGACIÓN. 2. APOYAR EN LA PROMOCIÓN Y CONSOLIDACIÓN DE LOS PROCESOS Y ESTRATEGIAS PARA LA APROPIACIÓN SOCIAL DEL CONOCIMIENTO. 3. APOYAR LOS PROCESOS DE APROPIACIÓN SOCIAL DEL CONOCIMIENTO EN TEMAS DE ENCADENAMIENTO PRODUCTIVO AL CENTRO DE INNOVACIÓN Y EMPRENDIMIENTO. 4. COADYUVAR EN LA LOGÍSTICA PARA LOS PROCESOS DE DIVULGACIÓN PÚBLICA DE LA CIENCIA A TRAVÉS DE LOS CONTENIDOS AUDIOVISUALES RESULTADOS DE ACTIVIDADES DE CTEI. 5. APOYAR EL REGISTRO, CARGUE Y MEDICIÓN DE LOS INDICADORES DE SEGUIMIENTO A LOS PROCESOS DE APROPIACIÓN SOCIAL DEL CONOCIMIENTO. 6. APOYAR LA COORDINACIÓN DE GRABACIONES, SALIDAS DE CAMPO Y LA LOGÍSTICA DE TALLERES DE CO-CREACIÓN SOL</t>
  </si>
  <si>
    <t>CO1.REQ.8510206</t>
  </si>
  <si>
    <t>OPSP-VIN-0198-2025</t>
  </si>
  <si>
    <t>https://community.secop.gov.co/Public/Tendering/OpportunityDetail/Index?noticeUID=CO1.NTC.8384752&amp;isFromPublicArea=True&amp;isModal=False</t>
  </si>
  <si>
    <t>LUIS ENRIQUE TAMARA RUIZ</t>
  </si>
  <si>
    <t>CO1.REQ.8510149</t>
  </si>
  <si>
    <t>OPSP-VIN-0197-2025</t>
  </si>
  <si>
    <t>https://community.secop.gov.co/Public/Tendering/OpportunityDetail/Index?noticeUID=CO1.NTC.8384376&amp;isFromPublicArea=True&amp;isModal=False</t>
  </si>
  <si>
    <t xml:space="preserve">RICARDO ADRIAN TETE MIELES </t>
  </si>
  <si>
    <t>YISETH PAOLA MEJIA MARTINEZ</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</si>
  <si>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REVIS</t>
  </si>
  <si>
    <t>CO1.REQ.8509945</t>
  </si>
  <si>
    <t>OPSP-VIN-0196-2025</t>
  </si>
  <si>
    <t>https://community.secop.gov.co/Public/Tendering/OpportunityDetail/Index?noticeUID=CO1.NTC.8381273&amp;isFromPublicArea=True&amp;isModal=False</t>
  </si>
  <si>
    <t>ANGEL MANUEL OVIEDO MARQUEZ</t>
  </si>
  <si>
    <t>PRESTAR LOS SERVICIOS PROFESIONALES COMO BIÓLOGO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DE</t>
  </si>
  <si>
    <t>CO1.REQ.8509620</t>
  </si>
  <si>
    <t>OPSP-VIN-0195-2025</t>
  </si>
  <si>
    <t>https://community.secop.gov.co/Public/Tendering/OpportunityDetail/Index?noticeUID=CO1.NTC.8381400&amp;isFromPublicArea=True&amp;isModal=False</t>
  </si>
  <si>
    <t>WENDY LORAYNE LOPEZ PICON</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</si>
  <si>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</si>
  <si>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CO1.REQ.8509512</t>
  </si>
  <si>
    <t>OPSP-VIN-0194-2025</t>
  </si>
  <si>
    <t>https://community.secop.gov.co/Public/Tendering/OpportunityDetail/Index?noticeUID=CO1.NTC.8381380&amp;isFromPublicArea=True&amp;isModal=False</t>
  </si>
  <si>
    <t>NATALIA MARGARITA BLASCHKE EVILLA</t>
  </si>
  <si>
    <t>PRESTACIÓN DE SERVICIOS PROFESIONALES COMO PSICÓLOGA SOCIAL EN LA VICERRECTORÍA DE INVESTIGACIÓN DE LA UNIVERSIDAD DEL MAGDALENA.ACTIVIDADES: 1. APOYAR LA GESTIÓN DE PROCESOS DE APROPIACIÓN SOCIAL QUE SE ENCUENTRAN ESTABLECIDOS EN EL MODELO DEL SISTEMA NACIONAL DE CIENCIA, TECNOLOGÍA E INNOVACIÓN AL CENTRO DE INNOVACIÓN Y EMPRENDIMIENTO; 2. COADYUVAR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ACOMPAÑAR EN LA CONSOLIDACIÓN DE DIÁLOGOS PREVIOS PARA GENERAR PROCESOS, INICIATIVAS Y PRODUCTOS DE APROPIACIÓN SOCIAL DEL CONOCIMIENTO ENTRE LA UNIVERSIDAD Y LOS DIFERENTES ACTORES DEL SISTEMA DE CIENCIA, TECNOLOGÍA, INNOVACIÓN, CREACIÓN Y EMPRENDIMIENTO; 5. APOYAR LA REALIZ</t>
  </si>
  <si>
    <t>CO1.REQ.8509350</t>
  </si>
  <si>
    <t>OPSP-VIN-0193-2025</t>
  </si>
  <si>
    <t>https://community.secop.gov.co/Public/Tendering/OpportunityDetail/Index?noticeUID=CO1.NTC.8381438&amp;isFromPublicArea=True&amp;isModal=False</t>
  </si>
  <si>
    <t>JORGE LUIS PINEDA MONTAGUT</t>
  </si>
  <si>
    <t>PRESTAR SERVICIOS PROFESIONALES COMO INGENIERO DE SISTEMAS EN LA EDITORIAL UNIMAGDALENA. ACTIVIDAD: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REALIZAR PERIÓDICAMENTE COPIAS DE SEGURIDAD DE LOS SISTEMAS DE INFORMACIÓN OPEN JOURNAL SYSTEMS, OPEN MONOGRAPH PRESS Y EDITORIAL UNIMAGDALENA. 5. CAPACITAR A LOS USUARIOS EN EL MANEJO DE LOS SISTEMAS DE INFORMACIÓN EDITORIAL UNIMAGDALENA, OPEN JOURNAL SYSTEMS Y OPEN MONOGRAPH PRESS. 6. REALIZAR EL SOPORTE TÉCNICO REQUERIDO Y MANTENER EN OPTIMO FUNCIONAMIENTO EL SISTEMA DE INFORMACIÓN ADMINISTRATIVO DE LA EDITORIAL. 7. CONTRIBUIR EN LOS PROCESOS DE SINCRONIZACIÓN DEL CATÁL</t>
  </si>
  <si>
    <t>CO1.REQ.8509410</t>
  </si>
  <si>
    <t>OPSP-VIN-0192-2025</t>
  </si>
  <si>
    <t>https://community.secop.gov.co/Public/Tendering/OpportunityDetail/Index?noticeUID=CO1.NTC.8381319&amp;isFromPublicArea=True&amp;isModal=False</t>
  </si>
  <si>
    <t>OSKARLY PEREZ ANAYA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</si>
  <si>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</si>
  <si>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CO1.REQ.8508889</t>
  </si>
  <si>
    <t>OPSP-VIN-0191-2025</t>
  </si>
  <si>
    <t>https://community.secop.gov.co/Public/Tendering/OpportunityDetail/Index?noticeUID=CO1.NTC.8380698&amp;isFromPublicArea=True&amp;isModal=False</t>
  </si>
  <si>
    <t>NEILA PATRICIA MACEA SMITH</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</si>
  <si>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</si>
  <si>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CO1.REQ.8504797</t>
  </si>
  <si>
    <t>OPSP-VIN-0190-2025</t>
  </si>
  <si>
    <t>https://community.secop.gov.co/Public/Tendering/OpportunityDetail/Index?noticeUID=CO1.NTC.8381065&amp;isFromPublicArea=True&amp;isModal=False</t>
  </si>
  <si>
    <t>MABEL ELIANA ORDOÑEZ AGAMEZ</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</si>
  <si>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</si>
  <si>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CO1.REQ.8502019</t>
  </si>
  <si>
    <t>OPSP-VIN-0189-2025</t>
  </si>
  <si>
    <t>https://community.secop.gov.co/Public/Tendering/OpportunityDetail/Index?noticeUID=CO1.NTC.8381031&amp;isFromPublicArea=True&amp;isModal=False</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</si>
  <si>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</si>
  <si>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ACTIVIDA</t>
  </si>
  <si>
    <t>CO1.REQ.8501281</t>
  </si>
  <si>
    <t>OPSP-VIN-0188-2025</t>
  </si>
  <si>
    <t>https://community.secop.gov.co/Public/Tendering/OpportunityDetail/Index?noticeUID=CO1.NTC.8380792&amp;isFromPublicArea=True&amp;isModal=False</t>
  </si>
  <si>
    <t>CLINTON ALBERTO RAMIREZ CONTRERAS</t>
  </si>
  <si>
    <t>PRESTAR LOS SERVICIOS PROFESIONALES EN LA EDITORIAL UNIMAGDALENA.ACTIVIDADES: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</si>
  <si>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CO1.REQ.8501451</t>
  </si>
  <si>
    <t>OPSP-VIN-0187-2025</t>
  </si>
  <si>
    <t>https://community.secop.gov.co/Public/Tendering/OpportunityDetail/Index?noticeUID=CO1.NTC.8380543&amp;isFromPublicArea=True&amp;isModal=False</t>
  </si>
  <si>
    <t>ELAINE ESTHER CAMARGO NORIEGA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</si>
  <si>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</si>
  <si>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CO1.REQ.8500881</t>
  </si>
  <si>
    <t>OPSP-VIN-0186-2025</t>
  </si>
  <si>
    <t>https://community.secop.gov.co/Public/Tendering/OpportunityDetail/Index?noticeUID=CO1.NTC.8380605&amp;isFromPublicArea=True&amp;isModal=False</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</si>
  <si>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</si>
  <si>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</si>
  <si>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CO1.REQ.8500873</t>
  </si>
  <si>
    <t>OPSP-VIN-0185-2025</t>
  </si>
  <si>
    <t>https://community.secop.gov.co/Public/Tendering/OpportunityDetail/Index?noticeUID=CO1.NTC.8380381&amp;isFromPublicArea=True&amp;isModal=False</t>
  </si>
  <si>
    <t>ANGÉLICA MARIA CORTES MARTÍNEZ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</si>
  <si>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2025. 6. ELABORAR Y ENTREGAR INFORMES, PLANES, ACCIONES Y DEMÁS INFORMACIÓN QUE SOLICITEN LAS DEPENDENCIAS DE LA INSTITUCIÓN RELACIONADAS CON LAS ACTIVIDADES DE LA EDITORIAL. 7. REALIZAR SEGUIMIENTO A LAS METAS ESTABLECIDAS EN EL PLAN DE ACCIÓN 2025 PARA LA EDITORIAL. 8. ASESORAR LOS PROCESOS DE
EDICIÓN DE LAS PUBLICACIONES CIENTÍFICAS, ACADÉMICAS Y CULTURALES DE LA EDITORIAL. 9. GESTIONAR Y NEGOCIAR L</t>
  </si>
  <si>
    <t>CO1.REQ.8501105</t>
  </si>
  <si>
    <t>OPSP-VIN-0184-2025</t>
  </si>
  <si>
    <t>https://community.secop.gov.co/Public/Tendering/OpportunityDetail/Index?noticeUID=CO1.NTC.8372229&amp;isFromPublicArea=True&amp;isModal=False</t>
  </si>
  <si>
    <t>ANA MILENA LAGOS TOBIAS</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</si>
  <si>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t>
  </si>
  <si>
    <t>CO1.REQ.8489137</t>
  </si>
  <si>
    <t>OPSP-VIN-0183-2025</t>
  </si>
  <si>
    <t>https://community.secop.gov.co/Public/Tendering/OpportunityDetail/Index?noticeUID=CO1.NTC.8372039&amp;isFromPublicArea=True&amp;isModal=False</t>
  </si>
  <si>
    <t>ALEJANDRA MARGARITA BALLESTAS CASAS</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</si>
  <si>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UNIMAGDALENA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</si>
  <si>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CO1.REQ.8489224</t>
  </si>
  <si>
    <t>OPSP-VIN-0182-2025</t>
  </si>
  <si>
    <t>https://community.secop.gov.co/Public/Tendering/OpportunityDetail/Index?noticeUID=CO1.NTC.8371875&amp;isFromPublicArea=True&amp;isModal=False</t>
  </si>
  <si>
    <t>JUAN DAVID MENCO BERMUDEZ</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</si>
  <si>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t>
  </si>
  <si>
    <t>CO1.REQ.8488992</t>
  </si>
  <si>
    <t>OPSP-VIN-0181-2025</t>
  </si>
  <si>
    <t>https://community.secop.gov.co/Public/Tendering/OpportunityDetail/Index?noticeUID=CO1.NTC.8371622&amp;isFromPublicArea=True&amp;isModal=False</t>
  </si>
  <si>
    <t>JEYNNER KEVIN PAEZ VELEZ</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</si>
  <si>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</si>
  <si>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CO1.REQ.8491976</t>
  </si>
  <si>
    <t>OPSP-VIN-0180-2025</t>
  </si>
  <si>
    <t>https://community.secop.gov.co/Public/Tendering/OpportunityDetail/Index?noticeUID=CO1.NTC.8372396&amp;isFromPublicArea=True&amp;isModal=False</t>
  </si>
  <si>
    <t>JESUS MANUEL JIMENEZ TORRES</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</si>
  <si>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</si>
  <si>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CO1.REQ.8488865</t>
  </si>
  <si>
    <t>OPSP-VIN-0179-2025</t>
  </si>
  <si>
    <t>https://community.secop.gov.co/Public/Tendering/OpportunityDetail/Index?noticeUID=CO1.NTC.8372606&amp;isFromPublicArea=True&amp;isModal=False</t>
  </si>
  <si>
    <t>EVELYN ROCIO RUIZ GONZALEZ</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</si>
  <si>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t>
  </si>
  <si>
    <t>CO1.REQ.8481578</t>
  </si>
  <si>
    <t>OPSP-VIN-0178-2025</t>
  </si>
  <si>
    <t>https://community.secop.gov.co/Public/Tendering/OpportunityDetail/Index?noticeUID=CO1.NTC.8372517&amp;isFromPublicArea=True&amp;isModal=False</t>
  </si>
  <si>
    <t>JANNIE MAIRELLY VALENCIA CUELLAR</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</si>
  <si>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</si>
  <si>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CO1.REQ.8481545</t>
  </si>
  <si>
    <t>OPSP-VIN-0177-2025</t>
  </si>
  <si>
    <t>https://community.secop.gov.co/Public/Tendering/OpportunityDetail/Index?noticeUID=CO1.NTC.8372649&amp;isFromPublicArea=True&amp;isModal=False</t>
  </si>
  <si>
    <t>MARIO ANDRES MEJIA GUEVARA</t>
  </si>
  <si>
    <t>PRESTAR LOS SERVICIOS PROFESIONALES EN EL PROYECTO “¿EN QUÉ VA LA INVESTIGACIÓN + CREACIÓN EN EL CARIBE COLOMBIANO? MAPA, INMERSIÓN Y BALANCE”. ACTIVIDADES: 1. REALIZAR GRUPOS FOCALES CON DIVERSOS AGENTES CLAVE QUE PERMITAN COMPRENDER DIFERENTES ASPECTOS DEL FENÓMENO DE LAINVESTIGACIÓN+CREACIÓN EN EL TERRITORIO. 2. REALIZAR ENTREVISTAS A AGENTES CLAVE QUE PERMITAN COMPRENDER LAS SINGULARIDADES QUE ATRAVIESA EL FENÓMENO DE LA INVESTIGACIÓN+CREACIÓN EN EL TERRITORIO.</t>
  </si>
  <si>
    <t>CO1.REQ.8481339</t>
  </si>
  <si>
    <t>OPSP-VIN-0176-2025</t>
  </si>
  <si>
    <t>https://community.secop.gov.co/Public/Tendering/OpportunityDetail/Index?noticeUID=CO1.NTC.8372534&amp;isFromPublicArea=True&amp;isModal=False</t>
  </si>
  <si>
    <t>RAMIRO ANDRÉS ROMERO MANJARREZ</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</si>
  <si>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</si>
  <si>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CO1.REQ.8480991</t>
  </si>
  <si>
    <t>OPSP-VIN-0175-2025</t>
  </si>
  <si>
    <t>https://community.secop.gov.co/Public/Tendering/OpportunityDetail/Index?noticeUID=CO1.NTC.8372061&amp;isFromPublicArea=True&amp;isModal=False</t>
  </si>
  <si>
    <t>JOAQUIN ANTONIO PERDOMO VEGA</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</si>
  <si>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</si>
  <si>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CO1.REQ.8480743</t>
  </si>
  <si>
    <t>OPSP-VIN-0174-2025</t>
  </si>
  <si>
    <t>https://community.secop.gov.co/Public/Tendering/OpportunityDetail/Index?noticeUID=CO1.NTC.8372303&amp;isFromPublicArea=True&amp;isModal=False</t>
  </si>
  <si>
    <t>DAVID ENRIQUE LOPEZ ALFARO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</si>
  <si>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 APOYAR A LA DIRECCIÓN DE GESTIÓN</t>
  </si>
  <si>
    <t>CO1.REQ.8480542</t>
  </si>
  <si>
    <t>OPSP-VIN-0173-2025</t>
  </si>
  <si>
    <t>https://community.secop.gov.co/Public/Tendering/OpportunityDetail/Index?noticeUID=CO1.NTC.8372012&amp;isFromPublicArea=True&amp;isModal=False</t>
  </si>
  <si>
    <t>CARLOS MARIO LOPEZ GARGIOLI</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</si>
  <si>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 EXTERNOS (NACIONALES E INTERNACIONALES) O INTERNOS PARA LA PRESENTACIÓN DE INFORMES DE GESTIÓN. 4. APO</t>
  </si>
  <si>
    <t>CO1.REQ.8489462</t>
  </si>
  <si>
    <t>OPSP-VIN-0172-2025</t>
  </si>
  <si>
    <t>https://community.secop.gov.co/Public/Tendering/OpportunityDetail/Index?noticeUID=CO1.NTC.8371634&amp;isFromPublicArea=True&amp;isModal=False</t>
  </si>
  <si>
    <t>BRAYAN DE JESUS PEÑATE CARRANZA</t>
  </si>
  <si>
    <t>CO1.REQ.8489447</t>
  </si>
  <si>
    <t>OPSP-VIN-0171-2025</t>
  </si>
  <si>
    <t>https://community.secop.gov.co/Public/Tendering/OpportunityDetail/Index?noticeUID=CO1.NTC.8371293&amp;isFromPublicArea=True&amp;isModal=False</t>
  </si>
  <si>
    <t>HEIDY VIVIANA PEREZ FEDRICH</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</si>
  <si>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GESTIÓN DEL CONOCIMIENTO CON LA GESTIÓN, CONCEPTOS Y TRÁMITES ANTE EL MINISTERIO DE AMBIENTE Y DESARROLL</t>
  </si>
  <si>
    <t>CO1.REQ.8490725</t>
  </si>
  <si>
    <t>OPSP-VIN-0170-2025</t>
  </si>
  <si>
    <t>https://community.secop.gov.co/Public/Tendering/OpportunityDetail/Index?noticeUID=CO1.NTC.8371274&amp;isFromPublicArea=True&amp;isModal=False</t>
  </si>
  <si>
    <t>JENIFER PAOLA CANTILLO CEVERICHE</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</si>
  <si>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PARTICIPAREN LAS SOCIALIZACIONES EN MODALIDAD VIRTUAL Y/O PRESENCIAL DE LAS CONVOCATORIAS DEL SISTEMA GENERAL DE REGALÍAS. 4. APOYAR A LA DIRECCIÓN DE GESTIÓN DEL CONOCIMIENTO EN EL REGISTRO Y TRANSFERENCIA D</t>
  </si>
  <si>
    <t>CO1.REQ.8490711</t>
  </si>
  <si>
    <t>OPSP-VIN-0169-2025</t>
  </si>
  <si>
    <t>https://community.secop.gov.co/Public/Tendering/OpportunityDetail/Index?noticeUID=CO1.NTC.8370881&amp;isFromPublicArea=True&amp;isModal=False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</si>
  <si>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t>
  </si>
  <si>
    <t>CO1.REQ.8490607</t>
  </si>
  <si>
    <t>OPSP-VIN-0168-2025</t>
  </si>
  <si>
    <t>https://community.secop.gov.co/Public/Tendering/OpportunityDetail/Index?noticeUID=CO1.NTC.8371114&amp;isFromPublicArea=True&amp;isModal=False</t>
  </si>
  <si>
    <t>MARINA LUZ VILLAZÓN TURIZO</t>
  </si>
  <si>
    <t>CO1.REQ.8490369</t>
  </si>
  <si>
    <t>OPSP-VIN-0167-2025</t>
  </si>
  <si>
    <t>https://community.secop.gov.co/Public/Tendering/OpportunityDetail/Index?noticeUID=CO1.NTC.8370598&amp;isFromPublicArea=True&amp;isModal=False</t>
  </si>
  <si>
    <t>ROSANA CASTRO BROCHERO</t>
  </si>
  <si>
    <t>CO1.REQ.8490308</t>
  </si>
  <si>
    <t>OPSP-VIN-0166-2025</t>
  </si>
  <si>
    <t>https://community.secop.gov.co/Public/Tendering/OpportunityDetail/Index?noticeUID=CO1.NTC.8370495&amp;isFromPublicArea=True&amp;isModal=False</t>
  </si>
  <si>
    <t>STELLA JUDITH SALAS SALAZAR</t>
  </si>
  <si>
    <t>CO1.REQ.8490023</t>
  </si>
  <si>
    <t>OPSP-VIN-0165-2025</t>
  </si>
  <si>
    <t>https://community.secop.gov.co/Public/Tendering/OpportunityDetail/Index?noticeUID=CO1.NTC.8339775&amp;isFromPublicArea=True&amp;isModal=False</t>
  </si>
  <si>
    <t>LICET BELEN PRIETO MONTEJO</t>
  </si>
  <si>
    <t>PRESTAR SERVICIOS PROFESIONALES COMO APOYO TÉCNICO Y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DEL PRO</t>
  </si>
  <si>
    <t>CO1.REQ.8458675</t>
  </si>
  <si>
    <t>OPSP-VIN-0164-2025</t>
  </si>
  <si>
    <t>https://community.secop.gov.co/Public/Tendering/OpportunityDetail/Index?noticeUID=CO1.NTC.8322202&amp;isFromPublicArea=True&amp;isModal=False</t>
  </si>
  <si>
    <t>SEBASTIAN CAMILO FLOREZ LUBO</t>
  </si>
  <si>
    <t>PRESTAR LOS SERVICIOS PROFESIONALES EN EL ÁREA DE NUTRICIÓN DEPORTIVA EN EL CENTRO DE INVESTIGACIÓN EN ALTO RENDIMIENTO DEPORTIVO Y ESTUDIOS BIOMÉDICOS. ACTIVIDADES: 1. APOYAR DESDE SU ÁREA DE ESPECIALIDAD EL ALCANCE DE LOS OBJETIVOS DEL SPORTSCI. 2. APOYAR EN LA COORDINACIÓN, ORGANIZACIÓN, Y ELABORACIÓN DE LOS PROGRAMAS RELACIONADOS CON LA ATENCIÓN EN NUTRICIÓN DEPORTIVA DEL SPORTSCI. 3. APOYAR EN LA ATENCIÓN BÁSICA, ESPECIALIZADA, OPORTUNA Y ADECUADA A LOS CONSULTANTES INTERNOS (COMPETITIVOS) Y EXTERNOS CON LOS QUE TRABAJE EL SPORTSCI. 4. COLABORAR CON EL DISEÑO DE LOS PROTOCOLOS DE EVALUACIÓN, LA PLANIFICACIÓN, EL DESARROLLO Y EL CONTROL NUTRICIONAL DE LOS DEPORTISTAS CON LOS QUE TRABAJE EL SPORTSCI. 5. ASESORAR Y FORMULAR PROPUESTAS DE INVESTIGACIÓN DENTRO DE SU ÁREA DE ESTUDIO QUE FAVOREZCAN LA PRODUCCIÓN CIENTÍFICA DEL SPORTSCI. 6. PRESENTAR EL PLAN DE TRABAJO ACTIVIDADES A DESARROLLAR, JUNTO CON LOS OBJETIVOS COHERENTES A LAS ACTIVI</t>
  </si>
  <si>
    <t>CO1.REQ.8447681</t>
  </si>
  <si>
    <t>OPSP-VIN-0163-2025</t>
  </si>
  <si>
    <t>https://community.secop.gov.co/Public/Tendering/OpportunityDetail/Index?noticeUID=CO1.NTC.8322262&amp;isFromPublicArea=True&amp;isModal=False</t>
  </si>
  <si>
    <t>JHONATAN CARDENAS COLLAZO</t>
  </si>
  <si>
    <t xml:space="preserve">APOYAR CON LA COORDINACIÓN DEL ÁREA DE PSICOLOGÍA DEPORTIVA EN EL CENTRO DE INVESTIGACIÓN EN ALTO RENDIMIENTO DEPORTIVO Y ESTUDIOS BIOMÉDICOS DE LA UNIVERSIDAD DEL MAGDALENA.  ACTIVIDADES: 1. APOYAR DESDE SU ÁREA DE ESPECIALIDAD EL ALCANCE DE LOS OBJETIVOS DEL SPORTSCI. 2. APOYAR EN LA ORGANIZACIÓN, Y ELABORACIÓN DE LOS PROGRAMAS RELACIONADOS CON LA ATENCIÓN EN PSICOLOGÍA DEPORTIVA DEL SPORTSCI. 3. APOYAR EN LA ATENCIÓN BÁSICA, ESPECIALIZADA, OPORTUNA Y ADECUADA A LOS DEPORTISTAS INTERNOS (COMPETITIVOS) Y EXTERNOS CON LOS QUE TRABAJE EL SPORTSCI. 4. COLABORAR CON EL DISEÑO DE LOS PROTOCOLOS DE EVALUACIÓN, LA PLANIFICACIÓN, EL DESARROLLO Y EL CONTROL EN PSICOLOGÍA DE LOS DEPORTISTAS CON LOS QUE TRABAJE EL SPORTSCI. 5. FORMULAR Y ASESORAR PROPUESTAS DE INVESTIGACIÓN DENTRO DE SU ÁREA DE ESTUDIO QUE FAVOREZCAN LA PRODUCCIÓN CIENTÍFICA DEL SPORTSCI. 6. PRESENTAR EL PLAN DE TRABAJO, ACTIVIDADES A DESARROLLAR, JUNTO CON LOS OBJETIVOS COHERENTES </t>
  </si>
  <si>
    <t>CO1.REQ.8447746</t>
  </si>
  <si>
    <t>OPSP-VIN-0162-2025</t>
  </si>
  <si>
    <t>https://community.secop.gov.co/Public/Tendering/OpportunityDetail/Index?noticeUID=CO1.NTC.8321969&amp;isFromPublicArea=True&amp;isModal=False</t>
  </si>
  <si>
    <t>FERNEY TAVERA GALEANO</t>
  </si>
  <si>
    <t xml:space="preserve">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APLICACIONES PREVENTIVAS DE PLAGUICIDAS. 5. REALIZAR REVISIONES Y TOMAR MEDIDAS PREVENTIVAS Y </t>
  </si>
  <si>
    <t>CO1.REQ.8447711</t>
  </si>
  <si>
    <t>OPSP-VIN-0161-2025</t>
  </si>
  <si>
    <t>https://community.secop.gov.co/Public/Tendering/OpportunityDetail/Index?noticeUID=CO1.NTC.8322247&amp;isFromPublicArea=True&amp;isModal=False</t>
  </si>
  <si>
    <t>PRESTAR SERVICIOS PROFESIONALES COMO CONTADORA PÚBLICA EN EL CENTRO DE INVESTIGACIÓN EN ALTO RENDIMIENTO DEPORTIVO Y ESTUDIOS BIOMÉDICOS DE LA UNIVERSIDAD DEL MAGDALENA.ACTIVIDADES: 1. APOYAR DESDE SU ROL PROFESIONAL EN LA CONSECUCIÓN DE LOS OBJETIVOS DEL SPORTSCI. 2. APOYAR EN LOS PROCESOS DE ATENCIÓN, AGENDAMIENTO Y FACTURACIÓN DE SERVICIOS DE CONSULTAS SOLICITADOS POR LOS CLIENTES INTERNOS Y EXTERNOS
DEL SPORTSCI. 3. APOYAR LA GENERACIÓN DE MATRICES ESTADÍSTICAS, BALANCES FINANCIEROS MENSUALES Y ANUALES E INDICADORES EN SPORTSCI. 4. APOYAR EN LA RECOLECCIÓN DE INFORMACIÓN PARA LA GESTIÓN DE PROCESOS DE CALIDAD EN SPORTSCI. 5. APOYAR A SPORTSCI EN EL RASTREO DE CONVOCATORIAS NACIONALES E INTERNACIONALES DE FINANCIACIÓN DE PROYECTOS O CONVENIOS SIMILARES EN PLATAFORMAS (COLAB), ASÍ COMO DIVULGACIÓN EN LA COMUNIDAD UNIVERSITARIA. 6. APOYAR EN LA PARTICIPACIÓN DE EVENTOS QUE PROGRAME EL SPORTSCI TANTO DENTRO COMO FUERA DE SU LUGAR DE TRABAJ</t>
  </si>
  <si>
    <t>CO1.REQ.8447219</t>
  </si>
  <si>
    <t>OPSP-VIN-0160-2025</t>
  </si>
  <si>
    <t>https://community.secop.gov.co/Public/Tendering/OpportunityDetail/Index?noticeUID=CO1.NTC.8313321&amp;isFromPublicArea=True&amp;isModal=False</t>
  </si>
  <si>
    <t>1082997773</t>
  </si>
  <si>
    <t>PRESTAR LOS SERVICIOS PROFESIONALES EN LA DIRECCIÓN DE PROYECCIÓN CULTURAL DE LA VICERRECTORÍA DE INVESTIGACIÓN. ACTIVIDADES: 1. APOYAR LA PLANEACIÓN DE TALLERES, CONVERSATORIOS, CHARLAS Y CICLOS DE CONFERENCIAS DE FORMACIÓN SOCIOHISTÓRICA, TURÍSTICA Y PATRIMONIAL CON DIFERENTES INVITADOS AFINES A LA CULTURA, HUMANIDADES Y CIENCIAS SOCIALES. 2. APOYAR A LAS ACTIVIDADES CULTURALES QUE SE REALIZAN EN CONJUNTO CON OTRAS DEPENDENCIAS A TRAVÉS DEL SISTEMA DE MUSEOS Y LA DIRECCIÓN CULTURAL. 3. APOYAR LA PLANEACIÓN, DISEÑO Y EJECUCIÓN DE RUTAS TURÍSTICAS DE CARÁCTER HISTÓRICO Y PATRIMONIAL EN SANTA MARTA. 4. APOYAR LA GESTIÓN DE ALIANZAS Y CONVENIOS ENTRE LAS INSTITUCIONES EDUCATIVAS PARA EL DESARROLLO DE TALLERES SOBRE TURISMOS CULTURAL Y PATRIMONIO DE FORMACIÓN DIRIGIDO A DOCENTES Y ESTUDIANTES. 5. DISEÑAR Y ACOMPAÑAR EL RECORRIDO TURÍSTICO DE LOS VISITANTES DEL CENTRO CULTURAL DE LA UNIVERSIDAD DEL MAGDALENA CLAUSTRO SAN JUAN NEPOMUCENO. 6. AP</t>
  </si>
  <si>
    <t>CO1.REQ.8436602</t>
  </si>
  <si>
    <t>OPSP-VIN-0159-2025</t>
  </si>
  <si>
    <t>https://community.secop.gov.co/Public/Tendering/OpportunityDetail/Index?noticeUID=CO1.NTC.8304222&amp;isFromPublicArea=True&amp;isModal=False</t>
  </si>
  <si>
    <t>ROCIO DEL PILAR GARCIA URUEÑA</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</si>
  <si>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TALLERISTA Y ARTISTAGUÍA DE LA PRÁCTICA ARTÍSTICA RELACIONADA CON EL USO DE LA FOTOGRAFÍA COMO EXPRESIÓN PLÁSTICA CIANOTIPIA, EN
VIRTUD DE LA IMPLEMENTACIÓN DE EJERCICIOS COMPLEMENTARIOS DE APROPIACIÓN SOCIAL DEL CONOCIMIENTO</t>
  </si>
  <si>
    <t>CO1.REQ.8423746</t>
  </si>
  <si>
    <t>OPSP-VIN-0158-2025</t>
  </si>
  <si>
    <t>https://community.secop.gov.co/Public/Tendering/OpportunityDetail/Index?noticeUID=CO1.NTC.8303868&amp;isFromPublicArea=True&amp;isModal=False</t>
  </si>
  <si>
    <t>PRESTACIÓN DE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APOYAR EN LA ELABORACIÓN DEL MATERIAL DE DIVULGACIÓN. 2. APOYAR EN LA ELABORACIÓN DOCUMENTO FINAL IMPLEMENTACIÓN DE MEDIDAS DE CONSERVACIÓN. 3. SOCIALIZAR Y ENTREGAR EN LAS ZONAS ARRECIFALES EL MATERIAL DE APOYO A LA CONSERVACIÓN. 4. APOYAR EN LAS ACTIVIDADES PROPIAS DEL GRUPO DE INVESTIGACIÓN.</t>
  </si>
  <si>
    <t>CO1.REQ.8423520</t>
  </si>
  <si>
    <t>OPSP-VIN-0157-2025</t>
  </si>
  <si>
    <t>https://community.secop.gov.co/Public/Tendering/OpportunityDetail/Index?noticeUID=CO1.NTC.8274888&amp;isFromPublicArea=True&amp;isModal=False</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</si>
  <si>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APOYAR EN LA COORDINACIÓN E IMPLEMENTACIÓN DE TALLERES ARTÍSTICOS. 2. APOYAR EN LA ARTICULACIÓN CON LA UNIVERSIDAD DEL MAGDALENA Y UMAYOR CARTAGENA CON EL FIN DE LOGRAR LA PARTICIPACIÓN DE LOS GRUPOS DE INTERÉS DEL PROYECTO (ENTIDADES AMBIENTALES, ORGANIZACIONES COMUNITARIAS Y CIUDADANÍA) EN LA CIUDAD DE SANTA MARTA Y CARTAGENA. 3. REALIZAR EL MONTAJE DE LA EXPOSICIÓN FINAL DE LAS OBRAS PRODUCTO DEL DESARROLLO DE LOS TALLERES ARTÍSTICOS, CON EL A</t>
  </si>
  <si>
    <t>CO1.REQ.8397790</t>
  </si>
  <si>
    <t>OPSP-VIN-0156-2025</t>
  </si>
  <si>
    <t>https://community.secop.gov.co/Public/Tendering/OpportunityDetail/Index?noticeUID=CO1.NTC.8264684&amp;isFromPublicArea=True&amp;isModal=False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</si>
  <si>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</si>
  <si>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CO1.REQ.8385452</t>
  </si>
  <si>
    <t>OPSP-VIN-0155-2025</t>
  </si>
  <si>
    <t>https://community.secop.gov.co/Public/Tendering/OpportunityDetail/Index?noticeUID=CO1.NTC.8250360&amp;isFromPublicArea=True&amp;isModal=False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</si>
  <si>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439,5 PÁGINAS.</t>
  </si>
  <si>
    <t>CO1.REQ.8375495</t>
  </si>
  <si>
    <t>OPSP-VIN-0154-2025</t>
  </si>
  <si>
    <t>https://community.secop.gov.co/Public/Tendering/OpportunityDetail/Index?noticeUID=CO1.NTC.8252389&amp;isFromPublicArea=True&amp;isModal=False</t>
  </si>
  <si>
    <t>MIRIAN ESTHER SIERRA HERNANDEZ</t>
  </si>
  <si>
    <t>PRESTAR SERVICIOS PROFESIONALES COMO PERSONAL DE APOYO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ESTABLECER Y MANTENER RELACIONES CON LOS ACTORES TERRITORIALES CLAVE DE LOS ESQUEMAS DE AGRICULTURA CAMPESINA, INDÍGENA, FAMILIAR Y COMUNITARIA. 2. GESTIONAR LA PARTICIPACIÓN DE LOS ACTORES TERRITORIALES CLAVES EN LA VALIDACIÓN DEL DESARROLLO TECNOLÓGICO. 3. ORGANIZAR ESPACIOS DE CAPACITACIÓN DIRIGIDA A LOS ACTORES TERRITORIALES CLAVE EN EL USO Y APROVECHAMIENTO DE LAS HERRAMIENTAS TECNOLÓGICAS. 4. APOY</t>
  </si>
  <si>
    <t>CO1.REQ.8369197</t>
  </si>
  <si>
    <t>OPSP-VIN-0153-2025</t>
  </si>
  <si>
    <t>https://community.secop.gov.co/Public/Tendering/OpportunityDetail/Index?noticeUID=CO1.NTC.8242548&amp;isFromPublicArea=True&amp;isModal=False</t>
  </si>
  <si>
    <t>WALTER JANER FONTALVO TORO</t>
  </si>
  <si>
    <t xml:space="preserve">PRESTACIÓN DE SERVICIOS PROFESIONALES PARA REALIZAR UNA  PÁGINA WEB EN MARCO DEL PROYECTO: "CAFÉ SERRANERO", EN MARCO DE LA SEGUNDA CONVOCATORIA PARA APOYAR LA  CREACIÓN DE NUEVAS EMPRESAS DE ESTUDIANTES DE PROGRAMAS DE PREGRADO Y MAESTRÍA DE PROFUNDIZACIÓN DE LA  UNIVERSIDAD DEL MAGDALENA CON EL OBJETIVO DE FORTALECER LA INNOVACIÓN, EL EMPRENDIMIENTO Y LA CREACIÓN ARTÍSTICA  Y CULTURAL. ACTIVIDADES: 1. REALIZAR EL SITIO WEB. 2. HACER UN HOSTING PARA EL ALOJAMIENTO DEL SITIO WEB DESARROLLADO (VÁLIDO POR UN AÑO). 3. NOMBRAR EL DOMINIO PARA EL SITIO WEB (VALIDO POR UN AÑO). 4. REALIZAR EL CERTIFICADO SSL PARA EL CUMPLIMIENTO DE  NORMAS DE SEGURIDAD DEL SITIO WEB (VALIDO POR UN AÑO). 5. REALIZAR EL MANUAL DE USUARIO DEL SITIO WEB. </t>
  </si>
  <si>
    <t>CO1.REQ.8361891</t>
  </si>
  <si>
    <t>OPSP-VIN-0152-2025</t>
  </si>
  <si>
    <t>https://community.secop.gov.co/Public/Tendering/OpportunityDetail/Index?noticeUID=CO1.NTC.8242812&amp;isFromPublicArea=True&amp;isModal=False</t>
  </si>
  <si>
    <t>CO1.REQ.8361723</t>
  </si>
  <si>
    <t>OPSP-VIN-0151-2025</t>
  </si>
  <si>
    <t>https://community.secop.gov.co/Public/Tendering/OpportunityDetail/Index?noticeUID=CO1.NTC.8235079&amp;isFromPublicArea=True&amp;isModal=False</t>
  </si>
  <si>
    <t>KAREN OVIEDO RUBIO</t>
  </si>
  <si>
    <t>PRESTAR LOS SERVICIOS PROFESIONALES EN LA VICERRECTORÍA DE INVESTIGACIÓN DE LA UNIVERSIDAD DEL MAGDALENA. ACTIVIDADES EN LA GESTIÓN Y MEDICIÓN DE LA CIENCIA, TECNOLOGÍA, INNOVACIÓN, CREACIÓN Y EMPRENDIMIENTO: 1. APOYAR LA GESTIÓN Y GENERACIÓN DE ACTIVIDADES DE DIVULGACIÓN EN CUANTO A LA COMUNICACIÓN Y SOCIALIZACIÓN DE RESULTADOS, PLANES Y PROYECTOS DESARROLLADOS POR LA VICERRECTORÍA DE INVESTIGACIÓN Y SUS UNIDADES. 2. ACOMPAÑAR A LOS PROFESORES Y ESTUDIANTES ASESORÁNDOLOS EN LA CONSOLIDACIÓN DE LOS PRODUCTOS DE DIVULGACIÓN CIENTÍFICA DE LA CIENCIA, TECNOLOGÍA E INNOVACIÓN, RESULTADOS DE PROYECTOS DE INVESTIGACIÓN. 3. COADYUVAR A ESTUDIANTES Y PROFESORES EN LA CREACIÓN DE PRODUCTOS AUDIOVISUALES COMPROMETIDOS EN ACTIVIDADES, PROYECTOS Y PROGRAMAS FINANCIADOS POR LA VICERRECTORÍA DE INVESTIGACIÓN. 4. APOYAR LA GESTIÓN Y EJECUCIÓN DE GRABACIONES DE IMÁGENES PARA LOS MATERIALES AUDIOVISUALES REQUERIDOS POR LA VICERRECTORÍA DE INVESTIGACIÓN Y S</t>
  </si>
  <si>
    <t>CO1.REQ.8361223</t>
  </si>
  <si>
    <t>OPSP-VIN-0150-2025</t>
  </si>
  <si>
    <t>https://community.secop.gov.co/Public/Tendering/OpportunityDetail/Index?noticeUID=CO1.NTC.8235152&amp;isFromPublicArea=True&amp;isModal=False</t>
  </si>
  <si>
    <t>DANIELA POSADA SARMIENTO</t>
  </si>
  <si>
    <t>PRESTAR LOS SERVICIOS PROFESIONALES EN MARCO DEL PROYECTO "CUERPOS EN RESISTENCIA(S): CARTOGRAFIANDO E HILANDO LAS VOCES SOCIALES Y FEMINISTAS EN EL MAGDALENA". SIGUIENTES PRODUCTOS: 1. CON LA CABEZA EN EL MAR. 2. CAMINO DE FORMACIÓN ADIMUJER. 3. IMAGEN COP16. 4. CALLE DEL BARRIO / MESA MUJERES REUNIDAS. 5. CONVERSACIÓN NIÑA Y SU MAMÁ. 6. MAPA CORAL (PORTADA). 7. MUJER PESCADORA. 1. MULA. 2. CARRO WILLY. 3. DESPLAZAMIENTO. 4. MAPA-CARTOGRAFÍA DESPLAZAMIENTO. 5. PLANTAS DE CAFÉ. 6. TRES CORREDORES DE LA SIERRA. 7. DIBUJO CUENTO 1. 8. DIBUJO CUENTO 2. 9. DIBUJO CUENTO 3. 10. DIBUJO CUENTO 4. 1. CARTOGRAFÍA. 2. CHIVA ABORTERA. 3. PERFORMANCE UN VIOLADOR EN TU CAMINO. 4. TALLER PEDAGÓGICO. 5. PLANTÓN CON LETRERO. 6. ILUSTRACIÓN POEMA. 7. PERSONAS REUNIDAS ""EL CUIDADO COMO ACTO POLÍTICO"" 1. CARTOGRAFÍA. 2. MUJER MAR SIERRA. 3. TOCANDO CON BALDES. 4. RANITA CON TAMBOR. 5. ILUSTRACIÓN CON ACRÓSTICO. 6. TOCANDO CON TAMBOR</t>
  </si>
  <si>
    <t>CO1.REQ.8356491</t>
  </si>
  <si>
    <t>OPSP-VIN-0149-2025</t>
  </si>
  <si>
    <t>https://community.secop.gov.co/Public/Tendering/OpportunityDetail/Index?noticeUID=CO1.NTC.8196422&amp;isFromPublicArea=True&amp;isModal=False</t>
  </si>
  <si>
    <t>MARTIN ALONSO LOPEZ ORTIZ</t>
  </si>
  <si>
    <t xml:space="preserve">PRESTACIÓN DE SERVICIOS PROFESIONALES EN MARCO DEL PROYECTO DE INVESTIGACIÓN “MODELACIÓN MATEMATICA PARA LA GESTIÓN SOSTENIBLE DEL AGUA EN LA CUENCA DEL RIO PIEDRAS, SANTA MARTA, COLOMBIA”.  ACTIVIDADES: 1.
REALIZAR LA PREPARACIÓN Y MANEJO DE EQUIPOS EN CAMPO. 2. REALIZAR EL DESPLAZAMIENTO A LOS SITIOS DE MUESTREO. 3. REALIZAR EL AN·LISIS DE PAR·METROS FISICOQUÌMICOS Y MICROBIOLOGICOS DE LAS MUESTRAS QUE RESULTEN DE LOS MONITOREOS EN LOS PUNTOS ESTABLECIDOS. </t>
  </si>
  <si>
    <t>CO1.REQ.8319686</t>
  </si>
  <si>
    <t>OPSP-VIN-0148-2025</t>
  </si>
  <si>
    <t>https://community.secop.gov.co/Public/Tendering/OpportunityDetail/Index?noticeUID=CO1.NTC.8179288&amp;isFromPublicArea=True&amp;isModal=False</t>
  </si>
  <si>
    <t>JENNY LISETH MACHADO VIDES</t>
  </si>
  <si>
    <t>PRESTACIÓN DE SERVICIOS PROFESIONALES EN LA VICERRECTORÍA DE INVESTIGACIÓN DE LA UNIVERSIDAD DEL MAGDALENA.  ACTIVIDADES: 1. APOYAR EN LA GESTIÓN, Y EJECUCIÓN DE LA PRODUCCIÓN DEL MATERIAL AUDIOVISUAL DE ACTIVIDADES DE APROPIACIÓN SOCIAL DEL CONOCIMIENTO EN EL MARCO DE LA AGENDA DE LOS 500 AÑOS DE SANTA MARTA. 2. APOYAR LOS PROCESOS PARTICIPATIVOS DENTRO DE LA UNIDAD DE APROPIACIÓN EN CUANTO A RELACIONAMIENTO CON EL ENTORNO (COMUNIDADES, GREMIOS, SOCIEDAD Y DEMÁS ACTORES). 3. COADYUVAR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 ARTE Y LA CULTURA EN CUANTO A LA CREACIÓN, TRANSMISIÓN, CUBRIMIENTO Y CONSOLIDACIÓN DE MEMORIAS</t>
  </si>
  <si>
    <t>CO1.REQ.8295882</t>
  </si>
  <si>
    <t>OPSP-VIN-0147-2025</t>
  </si>
  <si>
    <t>https://community.secop.gov.co/Public/Tendering/OpportunityDetail/Index?noticeUID=CO1.NTC.8176182&amp;isFromPublicArea=True&amp;isModal=False</t>
  </si>
  <si>
    <t>ANGELICA MARIA BOZON FERRER</t>
  </si>
  <si>
    <t>PRESTACIÓN DE SERVICIOS PROFESIONALES EN LA DIRECCIÓN DE TRANSFERENCIA DEL CONOCIMIENTO Y PROPIEDAD INTELECTUAL.  PRODUCTOS: 1. COADYUVAR EN LA COLECCIÓN Y VALIDACIÓN DE INFORMACIÓN DE INVESTIGADORES Y GRUPO DE INVESTIGACIÓN. 2. APOYAR EN LA ACTUALIZACIÓN DE PERFILES DE INVESTIGADORES Y GRUPOS DE INVESTIGACIÓN EN LA PLATAFORMA DE LA VICERRECTORIA DE INVESTIGACIÓN. 3. ENTREGAR INFORMES PERIÓDICOS SOBRE EL ESTADO DE ACTUALIZACIÓN DE LOS PERFILES DE INVESTIGADORES Y GRUPOS DE INVESTIGACIÓN, COMPLETADOS Y PENDIENTES.</t>
  </si>
  <si>
    <t>CO1.REQ.8302314</t>
  </si>
  <si>
    <t>OPSP-VIN-0146-2025</t>
  </si>
  <si>
    <t>https://community.secop.gov.co/Public/Tendering/OpportunityDetail/Index?noticeUID=CO1.NTC.8176354&amp;isFromPublicArea=True&amp;isModal=False</t>
  </si>
  <si>
    <t>PRESTACION DE SERVICIOS PROFESIONALES EN LA VICERRECTORÌA DE INVESTIGACION DE LA UNIVERSIDAD DEL MAGDALENA. ACTIVIDADES: 1. APOYAR EN LA GESTION, Y EJECUCION DE LA PRODUCCION DEL MATERIAL AUDIOVISUAL DE ACTIVIDADES DE APROPIACION SOCIAL DEL CONOCIMIENTO EN EL MARCO DE LA AGENDA DE LOS 500 AÑOS DE SANTA MARTA. 2. APOYAR LOS PROCESOS PARTICIPATIVOS DENTRO DE LA UNIDAD DE APROPIACION EN CUANTO A RELACIONAMIENTO CON EL ENTORNO (COMUNIDADES, GREMIOS, SOCIEDAD Y DEMAS ACTORES). 3. COADYUVAR EN EL PROCESO DE PRODUCCION, POSTPRODUCCION Y DIVULGACION DE LOS PRODUCTOS DE APROPIACION SOCIAL DEL CONOCIMIENTO Y DIVULGACION PUBLICA DE LA CIENCIA, EL ARTE Y LA CULTURA, RESULTADOS DE ACTIVIDADES Y PROYECTOS REALIZADOS POR ACTORES DEL SISTEMA DE INVESTIGACION. 4. APOYAR LAS ACTIVIDADES DE DIVULGATIVAS COMO ESPACIOS DE SOCIALIZACION Y GESTION PARA LA CIENCIA, EL ARTE Y LA CULTURA EN CUANTO A LA CREACION, TRANSMISION, CUBRIMIENTO Y CONSOLIDACION DE MEMORIAS.</t>
  </si>
  <si>
    <t>CO1.REQ.8302275</t>
  </si>
  <si>
    <t>OPSP-VIN-0145-2025</t>
  </si>
  <si>
    <t>https://community.secop.gov.co/Public/Tendering/OpportunityDetail/Index?noticeUID=CO1.NTC.8166397&amp;isFromPublicArea=True&amp;isModal=False</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</si>
  <si>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APOYAR LOS PROCESOS DE CREACIÓN Y MONTAJE MUSICAL DE LOS INSTRUMENTOS DE VIENTOS DE LA ORQUESTA SINFÓNICA DE LA UNIVERSIDAD DEL MAGDALENA. 4. APOYAR LA CONVOCATORIA, CONFORMACIÓN Y SELECCIÓN DE LOS JÓVENES ESTUDIANTES PARA PARTICIPAR EN EL RELACIONAMIENTO CON INSTITUCIONES EDUCATIVAS DISTRITALES PARA LA CONFORMACIÓN DEL CURSO DE FORTALECIMIENTO MUSICAL, ‘NABULDE’ (CORAZÓN DEL MUNDO) 5. DIRIGIR Y ORIENTAR, EN TODOS LOS ASPECTOS TÉCNICOS EL PROCESO PEDAGÓGICO Y DE FORMACIÓN MUSICAL CORRESPONDIENTES AL PROCESO DE V</t>
  </si>
  <si>
    <t>CO1.REQ.8289540</t>
  </si>
  <si>
    <t>OPSP-VIN-0144-2025</t>
  </si>
  <si>
    <t>AURA MARGARITA POLO LLANOS</t>
  </si>
  <si>
    <t>MARIO JOSE CALLEJAS CABARCAS</t>
  </si>
  <si>
    <t>PRESTAR LOS SERVICIOS PROFESIONALES COMO INGENIERO ELECTRÓNICO EN EL PROYECTO “PLATAFORMA DE MONITOREO DE PARÁMETROS FISIOLÓGICOS DE TRABAJADORES BASADA EN PRENDAS INTELIGENTES Y APRENDIZAJE DE MÁQUINA”. ACTIVIDADES: 1. IDENTIFICAR LAS NECESIDADES. 2. REALIZAR VIGILANCIA TECNOLÓGICA. 3. REALIZAR ESPECIFICACIONES DE DISEÑO. 4. REALIZAR DISEÑO ELECTRÓNICO 5. REALIZAR COORDINACIÓN DE DISEÑO FÍSICO E INTERFAZ DE USUARIO IMPLEMENTACIÓN Y PROGRAMACIÓN PRUEBAS EN CAMPO AJUSTES Y PUESTA A PUNTO 6. ENTREGAR DOCUMENTACIÓN TÉCNICA REQUERIDA SEGÚN ESPECIFICACIONES DE PROPUESTA APROBADA.</t>
  </si>
  <si>
    <t>CO1.REQ.8284071</t>
  </si>
  <si>
    <t>OPSP-VIN-0143-2025</t>
  </si>
  <si>
    <t>https://community.secop.gov.co/Public/Tendering/OpportunityDetail/Index?noticeUID=CO1.NTC.8147071</t>
  </si>
  <si>
    <t>PRESTAR SERVICIOS PROFESIONALES EN LA EDITORIAL UNIMAGDALENA. PARA EL CUMPLIMIENTO DEL OBJETO EL CONTRATISTA SE COMPROMETE A CUMPLIR CON LA SIGUIENTE ACTIVIDAD: 1. REDISEÑAR EL MENÚ PRINCIPAL EXTERNO, VISTA Y PERFIL EXTERNO DE AUTORES-LECTORES, VISTA Y PERFIL EXTERNO DE EDITORES, VISUAL EXTERNA DE BASES E ÍNDICES BIBLIOGRÁFICOS ANEXOS, VISUAL EXTERNA DE ARTÍCULOS, VISUAL EXTERNA DE PIES Y ENCABEZADOS DEL OPEN JOURNALS SYSTEMS DE LAS REVISTAS CIENTÍFICAS DE LA UNIVERSIDAD DEL MAGDALENA.</t>
  </si>
  <si>
    <t>CO1.REQ.8265805</t>
  </si>
  <si>
    <t>OPSP-VIN-0142-2025</t>
  </si>
  <si>
    <t>https://community.secop.gov.co/Public/Tendering/OpportunityDetail/Index?noticeUID=CO1.NTC.8136364</t>
  </si>
  <si>
    <t>JOSE DAVID MOLINA HERNANDEZ</t>
  </si>
  <si>
    <t>PRESTACIÓN DE SERVICIOS PROFESIONALES EN MARCO DEL PROYECTO “SANTA MARTA: 500 AÑOS DE RESISTENCIA” PRODUCTOS: 1. REALIZAR LA ANIMACIÓN DE LAS ESCENAS REQUERIDAS PARA EL DOCUMENTAL. 2. REALIZAR LA ADECUACIÓN DE LOS MODELOS DE FOTOGRAMETRÍA. 3. REALIZAR LA ANIMACIÓN DE LAS ESCENAS REQUERIDAS PARA LA REALIDAD VIRTUAL. 4. REALIZAR LA ANIMACIÓN DE PERSONAJES 3D BASADOS EN FOTOGRAMETRÍA.</t>
  </si>
  <si>
    <t>CO1.REQ.8259895</t>
  </si>
  <si>
    <t>OPSP-VIN-0141-2025</t>
  </si>
  <si>
    <t>https://community.secop.gov.co/Public/Tendering/OpportunityDetail/Index?noticeUID=CO1.NTC.8134576</t>
  </si>
  <si>
    <t>1056688337</t>
  </si>
  <si>
    <t>OMAR LEONARDO OVALLE BLANCO</t>
  </si>
  <si>
    <t>PRESTACIÓN DE SERVICIOS PROFESIONALES EN MARCO DEL PROYECTO DE INVESTIGACIÓN EXTERNO “MAPPING THE ARCHAEOLOGICAL PRE-COLUMBIAN HERITAGE IN SOUTH AMERICA - MAPHSA”, ACORDE AL APORTE DE UNIVERSITAT POMPEU FABRA CORRESPONDIENTE "COLLABORATION AGREEMENT” CELEBRADO ENTRE LA UNIVERSITAT POMPEU FABRA Y LA UNIVERSIDAD DEL MAGDALENA. PARA EL CUMPLIMIENTO DEL OBJETO EL CONTRATISTA SE COMPROMETE A CUMPLIR CON LAS SIGUIENTES ACTIVIDADES: 1. REALIZAR EL INVENTARIO, REGISTRO Y PROCESAMIENTO DE MATERIALES ARQUEOLÓGICOS. 2. REALIZAR INTERVENCIONES ARQUEOLÓGICAS EN DISTINTAS REGIONES DEL PAÍS. 3. GENERAR INSUMOS PARA ARTÍCULOS CIENTÍFICOS. 4. EJECUTAR ANÁLISIS DE INFORMACIÓN ARQUEOLÓGICA. 5. REALIZAR LA ESCRITURA DE INFORMES Y ORGANIZACIÓN DE REGISTRO DOCUMENTAL DEL PROYECTO.</t>
  </si>
  <si>
    <t>CO1.REQ.8259875</t>
  </si>
  <si>
    <t>OPSP-VIN-0140-2025</t>
  </si>
  <si>
    <t>https://community.secop.gov.co/Public/Tendering/OpportunityDetail/Index?noticeUID=CO1.NTC.8134096</t>
  </si>
  <si>
    <t>1082889287</t>
  </si>
  <si>
    <t>LAURA  MARCELA MARIN</t>
  </si>
  <si>
    <t>PRESTACIÓN DE SERVICIOS PROFESIONALES EN MARCO DEL PROYECTO DE INVESTIGACIÓN “PUEBLOAGUA: UNIVERSO INTERACTIVO PARA LA MEMORIA Y LA TRADICIÓN ORAL DEL CARIBE COLOMBIANO”.  PARA EL CUMPLIMIENTO DEL OBJETO EL CONTRATISTA SE COMPROMETE A CUMPLIR CON LAS SIGUIENTES ACTIVIDADES: 1. DESARROLLAR LA PRODUCCIÓN GENERAL DEL PROYECTO DURANTE SU ETAPA FINAL. 2. COORDINAR Y HACER SEGUIMIENTO A LA POSPRODUCCIÓN GENERAL DE LAS PIEZAS AUDIOVISUALES. 3. REALIZAR LA CONSOLIDACIÓN DEL PRESKIT DEL PROYECTO. 4. GESTIONAR EL TRABAJO DE CAMPO Y SER CANAL DE COMUNICACIÓN ENTRE EL ÁREA AUDIOVISUAL, LA DIRECCIÓN Y LOS ENLACES TERRITORIALES PARA LA ETAPA DE SOCIALIZACIÓN DEL PROYECTO. 5. HACER EL PREALISTAMIENTO, LA PLANIFICACIÓN DE ACTIVIDADES, EL CHECK LIST DE REQUERIMIENTOS DE AUDIO, VIDEO Y GESTIONAR LAS NECESIDADES LOGÍSTICAS DE LA ÚLTIMA ETAPA DEL PROYECTO.</t>
  </si>
  <si>
    <t>CO1.REQ.8259445</t>
  </si>
  <si>
    <t>OPSP-VIN-0139-2025</t>
  </si>
  <si>
    <t>https://community.secop.gov.co/Public/Tendering/OpportunityDetail/Index?noticeUID=CO1.NTC.8105772&amp;isFromPublicArea=True&amp;isModal=False</t>
  </si>
  <si>
    <t>ORLANDO JOSÉ CANTILLO COLON</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</si>
  <si>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REALIZAR EDICIÓN DE FOTOGRAFÍAS Y VIDEOS MULTIMEDIA QUE GENERAREN CONTENIDO EN LAS REDES SOCIALES DEL CENTRO DE INVESTIGACIÓN EN ALTO RENDIMIENTO Y ESTUDIOS BIOMÉDICOS. 3. REALIZAR EL MANEJO DE LAS REDES SOCIALES DEL CENTRO DE INVESTIGACIÓN EN ALTO RENDIMIENTO Y ESTUDIOS BIOMÉDICOS 4. APOYAR EN LA SUPERVISIÓN DE LA DIVULGACIÓN DE CONTENIDO DEL CENTRO DE INVESTIGACIÓN EN ALTO RENDIMIENTO Y ESTUDIOS BIOMÉDICOS CON MEDIOS INTERNOS Y EXTERNOS. 5. APOYAR EN LA PARTICIPACIÓN DE EVENTOS QUE PROGRAME EL SPORTSCI.</t>
  </si>
  <si>
    <t>CO1.REQ.8231139</t>
  </si>
  <si>
    <t>OPSP-VIN-0138-2025</t>
  </si>
  <si>
    <t>https://community.secop.gov.co/Public/Tendering/OpportunityDetail/Index?noticeUID=CO1.NTC.8097864&amp;isFromPublicArea=True&amp;isModal=False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</si>
  <si>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t>
  </si>
  <si>
    <t>CO1.REQ.8208338</t>
  </si>
  <si>
    <t>OPSP-VIN-0137-2025</t>
  </si>
  <si>
    <t>https://community.secop.gov.co/Public/Tendering/OpportunityDetail/Index?noticeUID=CO1.NTC.8097588&amp;isFromPublicArea=True&amp;isModal=False</t>
  </si>
  <si>
    <t>JOHANNA CRISTINA BOCANEGRA SANDOVAL</t>
  </si>
  <si>
    <t>REYNALDO ANTONIO RODRIGUEZ RODRIGUEZ</t>
  </si>
  <si>
    <t>PRESTACIÓN DE SERVICIOS PROFESIONALES EN MARCO DEL PROYECTO DE INVESTIGACIÓN “PROMOCIÓN DE HABILIDADES, CAPACIDADES Y RECURSOS PARA LA ATENCIÓN PRIMARIA PSICOLÓGICA DEL RIESGO A LA SALUD MENTAL”. PRODUCTOS: 1. DISEÑO DE CINCUENTA (50) CONTENIDOS ACADÉMICOS (CÁPSULAS). 2. REALIZAR DOS (02) AMBIENTES VIRTUALES: UNA (01) BASE DE DATOS Y, UNA (01) GUÍA, PARA LAS ACTIVIDADES PARA DIVULGACIÓN DE CONTENIDOS ACADÉMICOS VIRTUALES EN PLATAFORMA WEB.</t>
  </si>
  <si>
    <t>CO1.REQ.8207653</t>
  </si>
  <si>
    <t>OPSP-VIN-0136-2025</t>
  </si>
  <si>
    <t>https://community.secop.gov.co/Public/Tendering/OpportunityDetail/Index?noticeUID=CO1.NTC.8097575&amp;isFromPublicArea=True&amp;isModal=False</t>
  </si>
  <si>
    <t>JASMIN ELENA BEDOYA GONZALEZ</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</si>
  <si>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857 PÁGINAS.</t>
  </si>
  <si>
    <t>CO1.REQ.8207717</t>
  </si>
  <si>
    <t>OPSP-VIN-0135-2025</t>
  </si>
  <si>
    <t>https://community.secop.gov.co/Public/Tendering/OpportunityDetail/Index?noticeUID=CO1.NTC.8082865&amp;isFromPublicArea=True&amp;isModal=False</t>
  </si>
  <si>
    <t>PAULA JULIANA VIRGÜEZ GOMEZ</t>
  </si>
  <si>
    <t>CONTRATACIÓN DE UN PROFESIONAL EN MARCO DEL PROYECTO "ECOLOGÍA DE ARVENSES DE PLANTACIONES DE BANANO EN COLOMBIA: HACIA UN MANEJO EFICIENTE PARA LA SOSTENIBILIDAD DEL CULTIVO", CORRESPONDIENTE AL CONTRATO DE FINANCIAMIENTO DE RECUPERACIÓN CONTINGENTE NO. 2022-0730 DE 2022 CELEBRADO ENTRE EL INSTITUTO COLOMBIANO DE CRÉDITO EDUCATIVO Y ESTUDIOS TÉCNICOS EN EL EXTERIOR "MARIANO OSPINA PÉREZ" - ICETEX Y EL MINISTERIO DE CIENCIA, TECNOLOGÍA E INNOVACIÓN Y LA UNIVERSIDAD DEL MAGDALENA.  ACTIVIDADES: 1. APOYAR EN LA RECOLECCIÓN Y ALMACENAMIENTO DE SEMILLAS DE ARVENSES PROVENIENTES DE FINCAS CON FALLAS EN EL CONTROL QUÍMICO (POBLACIONES CON POSIBLE RESISTENCIA) Y EN ÁREAS NO CULTIVADAS (POBLACIONES TESTIGOS, SUSCEPTIBLES), SI SE REQUIERE SEGUIMIENTO BIOENSAYOS DE DETECCIÓN Y CONFIRMACIÓN DE RESISTENCIA A HERBICIDAS EN LABORATORIO E INVERNADERO DE LA UNIVERSIDAD NACIONAL DE COLOMBIA SEDE BOGOTÁ. 2. REALIZAR TOMA Y PROCESAMIENTO DE DATOS. 3. PARTICI</t>
  </si>
  <si>
    <t>CO1.REQ.8199737</t>
  </si>
  <si>
    <t>OPSP-VIN-0134-2025</t>
  </si>
  <si>
    <t>https://community.secop.gov.co/Public/Tendering/OpportunityDetail/Index?noticeUID=CO1.NTC.8082935&amp;isFromPublicArea=True&amp;isModal=False</t>
  </si>
  <si>
    <t>KELYN LUCIA ALCALA CASTRO</t>
  </si>
  <si>
    <t>PRESTAR LOS SERVICIOS PROFESIONALES COMO INGENIERO(A) DE SISTEMAS EN EL PROYECTO “¿EN QUÉ VA LA INVESTIGACIÓN + CREACIÓN EN EL CARIBE COLOMBIANO? MAPA, INMERSIÓN Y BALANCE”. ACTIVIDADES: 1. DISEÑAR WEB DEL MICROSITIO 2. CONFIGURAR BASE DE DATOS. 3. REALIZAR CONEXIÓN CON SERVICIOS NECESARIOS. 4. CONFIGURAR SERVICIO DE REFERENCIA GEOGRÁFICA (GOOGLE MAPS). 5. REALIZAR CONEXIÓN CON MICROSITIO. 6. REALIZAR CONFIGURACIÓN DE SERVICIO DE BÚSQUEDAS Y REGISTRO.</t>
  </si>
  <si>
    <t>CO1.REQ.8199386</t>
  </si>
  <si>
    <t>OPSP-VIN-0133-2025</t>
  </si>
  <si>
    <t>https://community.secop.gov.co/Public/Tendering/OpportunityDetail/Index?noticeUID=CO1.NTC.8050553&amp;isFromPublicArea=True&amp;isModal=False</t>
  </si>
  <si>
    <t>EMILIO NAYID BRUGES IGLESIAS</t>
  </si>
  <si>
    <t>PRESTAR LOS SERVICIOS PROFESIONALES EN MARCO DEL PROYECTO DE INVESTIGACIÓN “MODELACIÓN MATEMÁTICA PARA LA GESTIÓN SOSTENIBLE DEL AGUA EN LA CUENCA DEL RÍO PIEDRAS, SANTA MARTA, COLOMBIA”. ACTIVIDADES: 1. REALIZAR LA TOMA DE GRUPOS BIOLÓGICOS EN CAMPO. 2. REALIZAR EL ANÁLISIS DE GRUPOS BIOLÓGICOS. 3. REALIZAR LA DETERMINACIÓN DEL ÍNDICE DE INTEGRIDAD BIÓTICA (IIB). 4. REALIZAR LA DETERMINACIÓN DEL EFECTO DE LA VARIACIÓN DEL CAUDAL SOBRE LA DISPONIBILIDAD Y CALIDAD DE LOS HÁBITATS.</t>
  </si>
  <si>
    <t>CO1.REQ.8168365</t>
  </si>
  <si>
    <t>OPSP-VIN-0132-2025</t>
  </si>
  <si>
    <t>https://community.secop.gov.co/Public/Tendering/OpportunityDetail/Index?noticeUID=CO1.NTC.8051090&amp;isFromPublicArea=True&amp;isModal=False</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</si>
  <si>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</si>
  <si>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</si>
  <si>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CO1.REQ.8169974</t>
  </si>
  <si>
    <t>OPSP-VIN-0131-2025</t>
  </si>
  <si>
    <t>https://community.secop.gov.co/Public/Tendering/OpportunityDetail/Index?noticeUID=CO1.NTC.8050444&amp;isFromPublicArea=True&amp;isModal=False</t>
  </si>
  <si>
    <t>PRESTACIÓN DE SERVICIOS PROFESIONALES EN MARCO DEL PROYECTO DE INVESTIGACIÓN “SANTA MARTA: 500 AÑOS DE RESISTENCIA”. ACTIVIDADES: 1. DESARROLLAR UN GUION DE REALIDAD VIRTUAL. 2. DIRIGIR UN COMPONENTE DE REALIDAD VIRTUAL. 3. REALIZAR LA COORDINACIÓN DEL EQUIPO DE REALIDAD VIRTUAL. 4. APOYAR EN LA ADQUISICIÓN DE FOTOGRAMETRÍAS. 5. APOYAR EN LA ADQUISICIÓN DE VÍDEO 360º. 6. APOYAR EN EL PROCESAMIENTO DE FOTOGRAMETRÍAS. 7. APOYAR EN LA POSTPRODUCCIÓN DE VÍDEOS 360º. 8. REALIZAR LA MAQUETACIÓN UNITY.</t>
  </si>
  <si>
    <t>CO1.REQ.8168332</t>
  </si>
  <si>
    <t>OPSP-VIN-0130-2025</t>
  </si>
  <si>
    <t>https://community.secop.gov.co/Public/Tendering/OpportunityDetail/Index?noticeUID=CO1.NTC.8050345&amp;isFromPublicArea=True&amp;isModal=False</t>
  </si>
  <si>
    <t>ADRIANA FRESNEDA RODRIGUEZ</t>
  </si>
  <si>
    <t>PRESTAR SERVICIOS PROFESIONALES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PRODUCTOS: 1. REALIZAR LA PUESTA EN FUNCIONAMIENTO DE CULTIVO DE ALGAS CORALINAS; 2. REALIZAR LA EXTRACCIÓN DE ADN ALGAS CORALINAS; 3. REALIZAR LA AMPLIFICACIÓN DE ADN ALGAS CORALINAS; 4. ELABORAR INFORMES Y APOYAR ACTIVIDADES DEL GRUPO.</t>
  </si>
  <si>
    <t>CO1.REQ.8165058</t>
  </si>
  <si>
    <t>OPSP-VIN-0129-2025</t>
  </si>
  <si>
    <t>https://community.secop.gov.co/Public/Tendering/OpportunityDetail/Index?noticeUID=CO1.NTC.8038888&amp;isFromPublicArea=True&amp;isModal=False</t>
  </si>
  <si>
    <t>AURA MARÍA MENA DE LA CRUZ</t>
  </si>
  <si>
    <t>PRESTAR SERVICIOS PROFESIONALES PARA ACOMPAÑAR EL PROCESO DE RECONOCIMIENTO DE ACTORES ANTE MINCIENCIAS PARA QUE EL CENTRO DE INNOVACIÓN Y EMPRENDIMIENTO PUEDA PRESENTARSE A LA EVALUACIÓN COMO “CENTRO DE INNOVACIÓN Y PRODUCTIVIDAD”: ACTIVIDADES: 1. HACER DOS REVISIONES DEL INFORME DE AUTOEVALUACIÓN ELABORADO POR EL CENTRO DE INNOVACIÓN Y EMPRENDIMIENTO PARA SER PRESENTADO ANTE MINCIENCIAS; EL PRIMERO DE FORMA PRELIMINAR, PARA EMITIR UN CONCEPTO DE AJUSTES SEGÚN LOS LINEAMIENTOS ESTABLECIDOS EN LA GUÍA TÉCNICA PARA EL RECONOCIMIENTO COMO CENTRO DE INNOVACIÓN Y PRODUCTIVIDAD; Y EL SEGUNDO PARA VERIFICAR EL CUMPLIMIENTO DE DICHOS AJUSTES. 2. SOPORTAR A LA DIRECCIÓN DEL CIE EN LA ELABORACIÓN, COMPLEMENTO Y ENTREGA DEL PLAN ESTRATÉGICO DEL CENTRO EN EL CUAL SE DEFINA EL CONJUNTO DE POLÍTICAS, MODELO DE GOBERNANZA, ANÁLISIS ESTRATÉGICO, OBJETIVOS ESTRATÉGICOS ,CUADRO DE MANDO ESTRATÉGICO, DESCRIPCIÓN DEL MODELO DE NEGOCIO DEL CENTRO, ESTRATEGIAS</t>
  </si>
  <si>
    <t>CO1.REQ.8164899</t>
  </si>
  <si>
    <t>OPSP-VIN-0128-2025</t>
  </si>
  <si>
    <t>https://community.secop.gov.co/Public/Tendering/OpportunityDetail/Index?noticeUID=CO1.NTC.8029681&amp;isFromPublicArea=True&amp;isModal=False</t>
  </si>
  <si>
    <t xml:space="preserve">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TERRITORIAL Y DE ALIADOS EN EL DESARROLLO DE LAS ACTIVIDADES RELACIONADAS CON LA </t>
  </si>
  <si>
    <t>CO1.REQ.8148211</t>
  </si>
  <si>
    <t>OPSP-VIN-0127-2025</t>
  </si>
  <si>
    <t>https://community.secop.gov.co/Public/Tendering/OpportunityDetail/Index?noticeUID=CO1.NTC.8029945&amp;isFromPublicArea=True&amp;isModal=False</t>
  </si>
  <si>
    <t>DIEGO ANDRES RESTREPO LEAL</t>
  </si>
  <si>
    <t>PRESTAR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</si>
  <si>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CO1.REQ.8147868</t>
  </si>
  <si>
    <t>OPSP-VIN-0126-2025</t>
  </si>
  <si>
    <t>https://community.secop.gov.co/Public/Tendering/OpportunityDetail/Index?noticeUID=CO1.NTC.7987761&amp;isFromPublicArea=True&amp;isModal=False</t>
  </si>
  <si>
    <t>ANDREA CARDOSO DÍAZ</t>
  </si>
  <si>
    <t>1144099423</t>
  </si>
  <si>
    <t>NICOL DAYAN PACHECO VALDES</t>
  </si>
  <si>
    <t>PRESTAR LOS SERVICIOS PROFESIONALES EN MARCO DEL PROYECTO DE INVESTIGACIÓN “TURISMO COMUNITARIO PARA UNA TRANSICIÓN JUSTA: UNA PROPUESTA PARTICIPATIVA Y ORIENTADA POR LOS VALORES PLURALES EN EL CORREDOR VIDA DEL CESAR; CASO LA JAGUA DE IBIRICO”, FINANCIADO POR EL CONTRATO DE FINANCIAMIENTO DE RECUPERACIÓN CONTINGENTE N° 112721-207-2024 CELEBRADO ENTRE FIDUCIARIA COLOMBIANA DE COMERCIO EXTERIOR S.A. FIDUCOLDEX ACTUANDO COMO VOCERA Y ADMINISTRADORA DEL FONDO NACIONAL DE FINANCIAMIENTO PARA LA CIENCIA, LA TECNOLOGÍA Y LA INNOVACIÓN, FONDO FRANCISCO JOSÉ DE CALDAS Y LA UNIVERSIDAD DEL MAGDALENA.  ACTIVIDADES: 1. COCREAR LÍNEA
DE TIEMPO DE HISTORIA SOCIOAMBIENTAL, DESDE EL ENFOQUE DE SISTEMAS SOCIO ECOLÓGICOS, A PARTIR DE HERRAMIENTAS PARTICIPATIVAS. 2. REALIZAR UN ANÁLISIS CUANTITATIVO UTILIZANDO SOFTWARE LIBRE, DE LOS DATOS COLECTADOS EN LOS
TALLERES. 3. REALIZAR LA CARACTERIZACIÓN DE LA LÍNEA DE TIEMPO SOCIO ECOLÓGICA DE LA JAGUA DE IBIRICO,</t>
  </si>
  <si>
    <t>CO1.REQ.8106612</t>
  </si>
  <si>
    <t>OPSP-VIN-0125-2025</t>
  </si>
  <si>
    <t>https://community.secop.gov.co/Public/Tendering/OpportunityDetail/Index?noticeUID=CO1.NTC.7987916&amp;isFromPublicArea=True&amp;isModal=False</t>
  </si>
  <si>
    <t>84455146</t>
  </si>
  <si>
    <t>LUIS DE JESUS JIMENEZ LABASTIDAS</t>
  </si>
  <si>
    <t>PRESTAR LOS SERVICIOS PROFESIONALES EN MARCO DEL PROYECTO DE INVESTIGACIÓN “PUEBLOAGUA: UNIVERSO INTERACTIVO PARA LA MEMORIA Y LA TRADICIÓN ORAL DEL CARIBE COLOMBIANO”. ACTIVIDADES: 1. IMPLEMENTAR
PROCESOS DE DISEÑO SONORO EN CATORCE (14) CÁPSULAS DOCUMENTALES DE APROXIMADAMENTE 3 MINUTOS CADA UNA. 2. GENERAR PROCESOS DE EDICIÓN DE LAS PISTAS DE AUDIO EN LAS CATORCE (14) CÁPSULAS. 3. ENTREGAR LAS PISTAS DE AUDIO DE LAS CATORCE (14) CÁPSULAS DOCUMENTALES EN LOS FORMATOS REQUERIDOS (WAV, CÓDEC: PCM LINEAL, 48 HZ, 24 BITS DE PROFUNDIDAD). 4. ENTREGAR LAS PISTAS DE AUDIO DE LAS CATORCE (14) CÁPSULAS DOCUMENTALES EN STEMS DE AUDIO SEPARADOS (ARCHIVOS DE AUDIO QUE CONTIENEN GRUPOS DE SONIDOS RELACIONADOS DE UNA PISTA MEZCLADA, COMO VOCES, COMPOSICIONES MUSICALES, EFECTOS, ETC.). 5. REALIZAR LAS MODIFICACIONES SOLICITADAS POR EL SUPERVISOR Y PARTICIPAR EN EL PROCESO CREATIVO A NIVEL SONORO. 6. ASISTIR A LAS REUNIONES SOLICITADAS POR EL SUPERVISOR.</t>
  </si>
  <si>
    <t>CO1.REQ.8106177</t>
  </si>
  <si>
    <t>OPSP-VIN-0124-2025</t>
  </si>
  <si>
    <t>https://community.secop.gov.co/Public/Tendering/OpportunityDetail/Index?noticeUID=CO1.NTC.7976025&amp;isFromPublicArea=True&amp;isModal=False</t>
  </si>
  <si>
    <t>1083028827</t>
  </si>
  <si>
    <t>JULITZA MARCELA FUENTES POLO</t>
  </si>
  <si>
    <t>PRESTACIÓN DE SERVICIOS PROFESIONALES EN MARCO DEL PROYECTO DE INVESTIGACIÓN “IMPACTO DE CULTIVOS INTERCALADOS SOBRE LA DINÁMICA SANITARIA Y LA SOSTENIBILIDAD PRODUCTIVA Y AMBIENTAL DE MANGO (MANGIFERA INDICA) CULTIVAR AZÚCAR, EN EL DEPARTAMENTO DEL MAGDALENA, COLOMBIA” MEDIANTE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EN EL DISEÑO Y COMPILACIÓN DE MATERIAL PARA SEGUNDA CAPACITACIÓN A PRODUCTORES. 2. APOYAR EN LA ELABORACIÓN DEL DISEÑO Y COMPILACIÓN PARA LAS CARTILLAS TÉCNICAS DIVULGATIVAS A ENTREGAR EN EL MARCO DEL PROYECTO. 3. APOYAR EN LA ORGANIZACIÓN Y REALIZACIÓN DE SEGUNDA CAPACITACIÓN A PRODUCTORES. 4. PRESENTAR INFORME</t>
  </si>
  <si>
    <t>CO1.REQ.8099279</t>
  </si>
  <si>
    <t>OPSP-VIN-0123-2025</t>
  </si>
  <si>
    <t>https://community.secop.gov.co/Public/Tendering/OpportunityDetail/Index?noticeUID=CO1.NTC.7968680&amp;isFromPublicArea=True&amp;isModal=False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</si>
  <si>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</si>
  <si>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TECNOLOGÍA A LA COMUNIDAD OBJETIVO. 5. APOYAR LA DEFINICIÓN DE NUEVOS RETOS DE INVESTIGACIÓN BASADOS EN LA T</t>
  </si>
  <si>
    <t>CO1.REQ.8073169</t>
  </si>
  <si>
    <t>OPSP-VIN-0122-2025</t>
  </si>
  <si>
    <t>https://community.secop.gov.co/Public/Tendering/OpportunityDetail/Index?noticeUID=CO1.NTC.7953368&amp;isFromPublicArea=True&amp;isModal=False</t>
  </si>
  <si>
    <t>ATALIA DEL ROSARIO MEJIA BRITO</t>
  </si>
  <si>
    <t>PRESTAR SERVICIOS PROFESIONALES EN MARCO DEL PROYECTO: “TURISMO COMUNITARIO PARA UNA TRANSICIÓN JUSTA: UNA PROPUESTA PARTICIPATIVA Y ORIENTADA POR LOS VALORES PLURALES EN EL CORREDOR VIDA DEL CESAR; CASO LA JAGUA DE IBIRICO", CORRESPONDIENTE AL CONTRATO DE FINANCIAMIENTO DE RECUPERACIÓN CONTINGENTE N° 112721-207-2024 CELEBRADO ENTRE EL FONDO FRANCISCO JOSÉ DE CALDAS Y LA UNIVERSIDAD DEL MAGDALENA. EL CONTRATISTA SE COMPROMETE A REALIZAR LOS SIGUIENTES PRODUCTOS: 1. CO-CREAR LÍNEA DE TIEMPO DE HISTORIA SOCIOAMBIENTAL, DESDE EL ENFOQUE DE SISTEMAS SOCIO ECOLÓGICOS, A PARTIR DE HERRAMIENTAS PARTICIPATIVAS; 2. REALIZAR UN ANÁLISIS CUANTITATIVO UTILIZANDO SOFTWARE LIBRE, DE LOS DATOS COLECTADOS EN LOS TALLERES. ADEMÁS, EL CONTRATISTA TAMBIÉN SE COMPROMETE A PRESENTAR LOS SIGUIENTES PRODUCTOS: I. CARACTERIZACIÓN DE LA LÍNEA DE TIEMPO SOCIO ECOLÓGICA DE LA JAGUA DE IBIRICO, CONSTRUIDA CON HERRAMIENTAS PARTICIPATIVAS. II. INFORME CON RESULTADOS DE</t>
  </si>
  <si>
    <t>CO1.REQ.8075128</t>
  </si>
  <si>
    <t>OPSP-VIN-0121-2025</t>
  </si>
  <si>
    <t>https://community.secop.gov.co/Public/Tendering/OpportunityDetail/Index?noticeUID=CO1.NTC.7964036&amp;isFromPublicArea=True&amp;isModal=False</t>
  </si>
  <si>
    <t>LUIS JOSE CASTRILLO FERNANDEZ</t>
  </si>
  <si>
    <t>PRESTAR 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t>
  </si>
  <si>
    <t>CO1.REQ.8065420</t>
  </si>
  <si>
    <t>OPSP-VIN-0120-2025</t>
  </si>
  <si>
    <t>https://community.secop.gov.co/Public/Tendering/OpportunityDetail/Index?noticeUID=CO1.NTC.7939212&amp;isFromPublicArea=True&amp;isModal=False</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</si>
  <si>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</si>
  <si>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CO1.REQ.8054842</t>
  </si>
  <si>
    <t>OPSP-VIN-0119-2025</t>
  </si>
  <si>
    <t>https://community.secop.gov.co/Public/Tendering/OpportunityDetail/Index?noticeUID=CO1.NTC.7939031&amp;isFromPublicArea=True&amp;isModal=False</t>
  </si>
  <si>
    <t>ANDREA CAROLINA JIMENEZ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</si>
  <si>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t>
  </si>
  <si>
    <t>CO1.REQ.8050489</t>
  </si>
  <si>
    <t>OPSP-VIN-0118-2025</t>
  </si>
  <si>
    <t>https://community.secop.gov.co/Public/Tendering/OpportunityDetail/Index?noticeUID=CO1.NTC.7938920&amp;isFromPublicArea=True&amp;isModal=False</t>
  </si>
  <si>
    <t>RICARDO JAVIER PUPO DIAZ</t>
  </si>
  <si>
    <t>PRESTAR SERVICIOS PROFESIONALES COMO ASESOR TÉCNICO - DESARROLLO DE SOFTWARE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t>
  </si>
  <si>
    <t>CO1.REQ.8050353</t>
  </si>
  <si>
    <t>OPSP-VIN-0117-2025</t>
  </si>
  <si>
    <t>https://community.secop.gov.co/Public/Tendering/OpportunityDetail/Index?noticeUID=CO1.NTC.7938498&amp;isFromPublicArea=True&amp;isModal=False</t>
  </si>
  <si>
    <t>1083014226</t>
  </si>
  <si>
    <t>ZENITH ELENA DE LA HOZ MONSALVO</t>
  </si>
  <si>
    <t>PRESTACIÓN DE SERVICIOS PROFESIONALES PARA APOYAR EL DESARROLLO DE DIVERSAS ACTIVIDADES EN MARCO DEL PROYECTO "IMPACTO DE CULTIVOS INTERCALADOS SOBRE LA DINÁMICA SANITARIA Y LA SOSTENIBILIDAD PRODUCTIVA Y AMBIENTAL DE MANGO”,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MEDIANTE LA PLANIFICACIÓN DE ACTIVIDADES,
RECEPCIÓN Y ORGANIZACIÓN DE DATOS TÉCNICOS, ORGANIZACIÓN DE ARCHIVOS TÉCNICOS Y DE SOPORTES. 2. APOYAR EN LA ELABORACIÓN DE INFORME TÉCNICO Y ADMINISTRATIVO REQUERIDO. 3. ARTICULAR ENCUENTROS DE TRABAJO CON EL EQUIPO TÉCNICO, INCLUYENDO INVESTIGADORES, PROFESIONAL DE APOYO TÉCNICO, ESTUDIANTES PARTICIPANT</t>
  </si>
  <si>
    <t>CO1.REQ.8059073</t>
  </si>
  <si>
    <t>OPSP-VIN-0116-2025</t>
  </si>
  <si>
    <t>https://community.secop.gov.co/Public/Tendering/OpportunityDetail/Index?noticeUID=CO1.NTC.7935865&amp;isFromPublicArea=True&amp;isModal=False</t>
  </si>
  <si>
    <t>1082856483</t>
  </si>
  <si>
    <t>SERGIO LUIS TERAN BONETT</t>
  </si>
  <si>
    <t>PRESTACION DE SERVICIOS PROFESIONALES EN MARCO DEL PROYECTO DE INVESTIGACION “PROMOCION DE HABILIDADES, CAPACIDADES Y RECURSOS PARA LA ATENCION PRIMARIA PSICOLOGICA DEL RIESGO A LA SALUD MENTAL”.  ACTIVIDADES: 1. APOYAR LA FORMACION DE FACILITADORES EN SALUD MENTAL. 2. APOYAR LA GESTION DE LA ATENCION PRIMARIA EN SALUD MENTAL. 3. APOYAR LA EVALUACION PRETEST Y POSTEST DE LOS BENEFICIARIOS DE LA ATENCION. 4. APOYAR LA TABULACION Y ANALISIS DE RESULTADOS DE EVALUACION.</t>
  </si>
  <si>
    <t>CO1.REQ.8055143</t>
  </si>
  <si>
    <t>OPSP-VIN-0115-2025</t>
  </si>
  <si>
    <t>https://community.secop.gov.co/Public/Tendering/OpportunityDetail/Index?noticeUID=CO1.NTC.7935727&amp;isFromPublicArea=True&amp;isModal=False</t>
  </si>
  <si>
    <t>MARIA ALEJANDRA ALCAZAR QUINTO</t>
  </si>
  <si>
    <t>PRESTAR LOS SERVICIOS PROFESIONALES COMO REALIZADOR(A) DE CINE Y AUDIOVISUALES EN EL PROYECTO “¿EN QUÉ VA LA INVESTIGACIÓN + CREACIÓN EN EL CARIBE COLOMBIANO? MAPA, INMERSIÓN Y BALANCE”. ACTIVIDADES EN LAS
COLECCIONES BIOLÓGICAS: 1. APOYAR EN LA CONFIGURACIÓN DE REDES SOCIALES DEL PROYECTO. 2. APOYAR EN LA PUBLICACIÓN DE INFORMACIÓN GENERAL DEL PROYECTO EN REDES SOCIALES. 3. APOYAR EN LA PUBLICACIÓN DE INFORMACIÓN DEL EVENTO (ENCUENTRO) EN REDES SOCIALES. 4. APOYAR EN LA PUBLICACIÓN DE RESULTADOS DEL EVENTO EN REDES SOCIALES. 5. APOYAR EN LA GRABACIÓN DEL EVENTO "ENCUENTRO DE CREACIÓN Y PENSAMIENTO DEL CARIBE COLOMBIANO". 6. ENTREGAR OCHO (8) CLIPS EDITADOS DEL MATERIAL GRABADO.</t>
  </si>
  <si>
    <t>CO1.REQ.8054831</t>
  </si>
  <si>
    <t>OPSP-VIN-0114-2025</t>
  </si>
  <si>
    <t>https://community.secop.gov.co/Public/Tendering/OpportunityDetail/Index?noticeUID=CO1.NTC.7899085&amp;isFromPublicArea=True&amp;isModal=False</t>
  </si>
  <si>
    <t>NIRETH PAOLA SIERRA SABALZA</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</si>
  <si>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</si>
  <si>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CO1.REQ.8015618</t>
  </si>
  <si>
    <t>OPSP-VIN-0113-2025</t>
  </si>
  <si>
    <t>https://community.secop.gov.co/Public/Tendering/OpportunityDetail/Index?noticeUID=CO1.NTC.7898960&amp;isFromPublicArea=True&amp;isModal=False</t>
  </si>
  <si>
    <t>DAYANA SOFIA VALENCIA CUELLAR</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</si>
  <si>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</si>
  <si>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CO1.REQ.8015365</t>
  </si>
  <si>
    <t>OPSP-VIN-0112-2025</t>
  </si>
  <si>
    <t>https://community.secop.gov.co/Public/Tendering/OpportunityDetail/Index?noticeUID=CO1.NTC.7873553&amp;isFromPublicArea=True&amp;isModal=False</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</si>
  <si>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</si>
  <si>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CO1.REQ.7993776</t>
  </si>
  <si>
    <t>OPSP-VIN-0111-2025</t>
  </si>
  <si>
    <t>https://community.secop.gov.co/Public/Tendering/OpportunityDetail/Index?noticeUID=CO1.NTC.7867760&amp;isFromPublicArea=True&amp;isModal=False</t>
  </si>
  <si>
    <t>EIRA ROSARIO MADERA REYES</t>
  </si>
  <si>
    <t>SERGIO LUIS LUBO ARGUMEDO</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</si>
  <si>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</si>
  <si>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CO1.REQ.7990014</t>
  </si>
  <si>
    <t>OPSP-VIN-0110-2025</t>
  </si>
  <si>
    <t>https://community.secop.gov.co/Public/Tendering/OpportunityDetail/Index?noticeUID=CO1.NTC.7863382&amp;isFromPublicArea=True&amp;isModal=False</t>
  </si>
  <si>
    <t>LAURA VALENTINA SALDAÑA HUNDELHAUSEN</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</si>
  <si>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</si>
  <si>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CO1.REQ.7986587</t>
  </si>
  <si>
    <t>OPSP-VIN-0109-2025</t>
  </si>
  <si>
    <t>https://community.secop.gov.co/Public/Tendering/OpportunityDetail/Index?noticeUID=CO1.NTC.7862797&amp;isFromPublicArea=True&amp;isModal=False</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</si>
  <si>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</si>
  <si>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CO1.REQ.7975130</t>
  </si>
  <si>
    <t>OPSP-VIN-0108-2025</t>
  </si>
  <si>
    <t>https://community.secop.gov.co/Public/Tendering/OpportunityDetail/Index?noticeUID=CO1.NTC.7823993&amp;isFromPublicArea=True&amp;isModal=False</t>
  </si>
  <si>
    <t>ALBERTO EDUARDO DUARTE FLOREZ</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</si>
  <si>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</si>
  <si>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CO1.REQ.7947484</t>
  </si>
  <si>
    <t>OPSP-VIN-0107-2025</t>
  </si>
  <si>
    <t>https://community.secop.gov.co/Public/Tendering/OpportunityDetail/Index?noticeUID=CO1.NTC.7824295&amp;isFromPublicArea=True&amp;isModal=False</t>
  </si>
  <si>
    <t>CORINNA  SPANGENBERG ORTIZ</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</si>
  <si>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</si>
  <si>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CO1.REQ.7947660</t>
  </si>
  <si>
    <t>OPSP-VIN-0106-2025</t>
  </si>
  <si>
    <t>https://community.secop.gov.co/Public/Tendering/OpportunityDetail/Index?noticeUID=CO1.NTC.7824347&amp;isFromPublicArea=True&amp;isModal=False</t>
  </si>
  <si>
    <t>PRESTAR LOS SERVICIOS PROFESIONALES PARA LA REALIZACIÓN DEL PROGRAMA RADIAL SANTA MARTA 500 AÑOS.
PARA EL CUMPLIMIENTO DEL OBJETO EL CONTRATISTA SE COMPROMETE A PRESENTAR LOS SIGUIENTES PRODUCTOS: 1) TREINTA Y DOS (32) GUIONES; 2) DOSCIENTOS CUARENTA (240) PODCAST.</t>
  </si>
  <si>
    <t>CO1.REQ.7947278</t>
  </si>
  <si>
    <t>OPSP-VIN-0105-2025</t>
  </si>
  <si>
    <t>https://community.secop.gov.co/Public/Tendering/OpportunityDetail/Index?noticeUID=CO1.NTC.7816054</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</si>
  <si>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</si>
  <si>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CO1.REQ.7937281</t>
  </si>
  <si>
    <t>OPSP-VIN-0104-2025</t>
  </si>
  <si>
    <t>https://community.secop.gov.co/Public/Tendering/OpportunityDetail/Index?noticeUID=CO1.NTC.7802290</t>
  </si>
  <si>
    <t>ALFREDO LUIS CALDERA GUZMÁN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</si>
  <si>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</si>
  <si>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CO1.REQ.7915518</t>
  </si>
  <si>
    <t>OPSP-VIN-0103-2025</t>
  </si>
  <si>
    <t>https://community.secop.gov.co/Public/Tendering/OpportunityDetail/Index?noticeUID=CO1.NTC.7796120</t>
  </si>
  <si>
    <t>PAULA ANDREA JIMÉNEZ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</si>
  <si>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</si>
  <si>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CO1.REQ.7906841</t>
  </si>
  <si>
    <t>OPSP-VIN-0102-2025</t>
  </si>
  <si>
    <t>https://community.secop.gov.co/Public/Tendering/OpportunityDetail/Index?noticeUID=CO1.NTC.7776390</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</si>
  <si>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</si>
  <si>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CO1.REQ.7890215</t>
  </si>
  <si>
    <t>OPSP-VIN-0101-2025</t>
  </si>
  <si>
    <t>https://community.secop.gov.co/Public/Tendering/OpportunityDetail/Index?noticeUID=CO1.NTC.7775662</t>
  </si>
  <si>
    <t>DIEGO ARMANDO SOLEDAD SANCHEZ</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</si>
  <si>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</si>
  <si>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CO1.REQ.7894946</t>
  </si>
  <si>
    <t>OPSP-VIN-0100-2025</t>
  </si>
  <si>
    <t>https://community.secop.gov.co/Public/Tendering/OpportunityDetail/Index?noticeUID=CO1.NTC.7723884&amp;isFromPublicArea=True&amp;isModal=False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</si>
  <si>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</si>
  <si>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CO1.REQ.7836907</t>
  </si>
  <si>
    <t>OPSP-VIN-0099-2025</t>
  </si>
  <si>
    <t>https://community.secop.gov.co/Public/Tendering/OpportunityDetail/Index?noticeUID=CO1.NTC.7712942&amp;isFromPublicArea=True&amp;isModal=False</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</si>
  <si>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</si>
  <si>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CO1.REQ.7825051</t>
  </si>
  <si>
    <t>OPSP-VIN-0098-2025</t>
  </si>
  <si>
    <t>https://community.secop.gov.co/Public/Tendering/OpportunityDetail/Index?noticeUID=CO1.NTC.7712833&amp;isFromPublicArea=True&amp;isModal=False</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</si>
  <si>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</si>
  <si>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CO1.REQ.7825401</t>
  </si>
  <si>
    <t>OPSP-VIN-0097-2025</t>
  </si>
  <si>
    <t>https://community.secop.gov.co/Public/Tendering/OpportunityDetail/Index?noticeUID=CO1.NTC.7703238&amp;isFromPublicArea=True&amp;isModal=False</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</si>
  <si>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</si>
  <si>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CO1.REQ.7813958</t>
  </si>
  <si>
    <t>OPSP-VIN-0096-2025</t>
  </si>
  <si>
    <t>https://community.secop.gov.co/Public/Tendering/OpportunityDetail/Index?noticeUID=CO1.NTC.7685903&amp;isFromPublicArea=True&amp;isModal=False</t>
  </si>
  <si>
    <t>MICHELLE VANESA SOTO AVENDAÑO</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</si>
  <si>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</si>
  <si>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CO1.REQ.7805582</t>
  </si>
  <si>
    <t>OPSP-VIN-0095-2025</t>
  </si>
  <si>
    <t>https://community.secop.gov.co/Public/Tendering/OpportunityDetail/Index?noticeUID=CO1.NTC.7695978&amp;isFromPublicArea=True&amp;isModal=False</t>
  </si>
  <si>
    <t>JESSICA PAOLA AMAYA RAMÍREZ</t>
  </si>
  <si>
    <t>CO1.REQ.7804395</t>
  </si>
  <si>
    <t>OPSP-VIN-0094-2025</t>
  </si>
  <si>
    <t>https://community.secop.gov.co/Public/Tendering/OpportunityDetail/Index?noticeUID=CO1.NTC.7654901&amp;isFromPublicArea=True&amp;isModal=False</t>
  </si>
  <si>
    <t>EMEL DARIO BOLAÑO MANJARRES</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</si>
  <si>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</si>
  <si>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CO1.REQ.7772826</t>
  </si>
  <si>
    <t>OPSP-VIN-0093-2025</t>
  </si>
  <si>
    <t>https://community.secop.gov.co/Public/Tendering/OpportunityDetail/Index?noticeUID=CO1.NTC.7654469&amp;isFromPublicArea=True&amp;isModal=False</t>
  </si>
  <si>
    <t>NERLYS VANESSA SOBRINO ERAZO</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</si>
  <si>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</si>
  <si>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CO1.REQ.7769959</t>
  </si>
  <si>
    <t>OPSP-VIN-0092-2025</t>
  </si>
  <si>
    <t>https://community.secop.gov.co/Public/Tendering/OpportunityDetail/Index?noticeUID=CO1.NTC.7654563&amp;isFromPublicArea=True&amp;isModal=False</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</si>
  <si>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</si>
  <si>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CO1.REQ.7769914</t>
  </si>
  <si>
    <t>OPSP-VIN-0091-2025</t>
  </si>
  <si>
    <t>https://community.secop.gov.co/Public/Tendering/OpportunityDetail/Index?noticeUID=CO1.NTC.7639578</t>
  </si>
  <si>
    <t>JUAN JOSE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</si>
  <si>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</si>
  <si>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CO1.REQ.7758915</t>
  </si>
  <si>
    <t>OPSP-VIN-0090-2025</t>
  </si>
  <si>
    <t>https://community.secop.gov.co/Public/Tendering/OpportunityDetail/Index?noticeUID=CO1.NTC.7639606</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</si>
  <si>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</si>
  <si>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</si>
  <si>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CO1.REQ.7758564</t>
  </si>
  <si>
    <t>OPSP-VIN-0089-2025</t>
  </si>
  <si>
    <t>https://community.secop.gov.co/Public/Tendering/OpportunityDetail/Index?noticeUID=CO1.NTC.7567819</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</si>
  <si>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</si>
  <si>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CO1.REQ.7689368</t>
  </si>
  <si>
    <t>OPSP-VIN-0088-2025</t>
  </si>
  <si>
    <t>https://community.secop.gov.co/Public/Tendering/OpportunityDetail/Index?noticeUID=CO1.NTC.7566859</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</si>
  <si>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</si>
  <si>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CO1.REQ.7669999</t>
  </si>
  <si>
    <t>OPSP-VIN-0087-2025</t>
  </si>
  <si>
    <t>https://community.secop.gov.co/Public/Tendering/OpportunityDetail/Index?noticeUID=CO1.NTC.7549019&amp;isFromPublicArea=True&amp;isModal=False</t>
  </si>
  <si>
    <t xml:space="preserve">ANGELICA LILIANA SILVA FRANCO </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</si>
  <si>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</si>
  <si>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CO1.REQ.7642274</t>
  </si>
  <si>
    <t>OPSP-VIN-0086-2025</t>
  </si>
  <si>
    <t>https://community.secop.gov.co/Public/Tendering/OpportunityDetail/Index?noticeUID=CO1.NTC.7549007&amp;isFromPublicArea=True&amp;isModal=False</t>
  </si>
  <si>
    <t>NIBALDO CASTRO CHARRIS</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</si>
  <si>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</si>
  <si>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CO1.REQ.7661254</t>
  </si>
  <si>
    <t>OPSP-VIN-0085-2025</t>
  </si>
  <si>
    <t>https://community.secop.gov.co/Public/Tendering/OpportunityDetail/Index?noticeUID=CO1.NTC.7548599&amp;isFromPublicArea=True&amp;isModal=False</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</si>
  <si>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</si>
  <si>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CO1.REQ.7661233</t>
  </si>
  <si>
    <t>OPSP-VIN-0084-2025</t>
  </si>
  <si>
    <t>https://community.secop.gov.co/Public/Tendering/OpportunityDetail/Index?noticeUID=CO1.NTC.7548595&amp;isFromPublicArea=True&amp;isModal=False</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</si>
  <si>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</si>
  <si>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CO1.REQ.7661204</t>
  </si>
  <si>
    <t>OPSP-VIN-0083-2025</t>
  </si>
  <si>
    <t>https://community.secop.gov.co/Public/Tendering/OpportunityDetail/Index?noticeUID=CO1.NTC.7548582&amp;isFromPublicArea=True&amp;isModal=False</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</si>
  <si>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</si>
  <si>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CO1.REQ.7649861</t>
  </si>
  <si>
    <t>OPSP-VIN-0082-2025</t>
  </si>
  <si>
    <t>https://community.secop.gov.co/Public/Tendering/OpportunityDetail/Index?noticeUID=CO1.NTC.7548574&amp;isFromPublicArea=True&amp;isModal=False</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</si>
  <si>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</si>
  <si>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CO1.REQ.7648791</t>
  </si>
  <si>
    <t>OPSP-VIN-0081-2025</t>
  </si>
  <si>
    <t>https://community.secop.gov.co/Public/Tendering/OpportunityDetail/Index?noticeUID=CO1.NTC.7548559&amp;isFromPublicArea=True&amp;isModal=False</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</si>
  <si>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</si>
  <si>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CO1.REQ.7648765</t>
  </si>
  <si>
    <t>OPSP-VIN-0080-2025</t>
  </si>
  <si>
    <t>https://community.secop.gov.co/Public/Tendering/OpportunityDetail/Index?noticeUID=CO1.NTC.7548511&amp;isFromPublicArea=True&amp;isModal=False</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</si>
  <si>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</si>
  <si>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CO1.REQ.7648745</t>
  </si>
  <si>
    <t>OPSP-VIN-0079-2025</t>
  </si>
  <si>
    <t>https://community.secop.gov.co/Public/Tendering/OpportunityDetail/Index?noticeUID=CO1.NTC.7548549&amp;isFromPublicArea=True&amp;isModal=False</t>
  </si>
  <si>
    <t>KEDUIN RAFAEL FERNÁNDEZ MONTENEGRO</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</si>
  <si>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</si>
  <si>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CO1.REQ.7648730</t>
  </si>
  <si>
    <t>OPSP-VIN-0078-2025</t>
  </si>
  <si>
    <t>https://community.secop.gov.co/Public/Tendering/OpportunityDetail/Index?noticeUID=CO1.NTC.7548079&amp;isFromPublicArea=True&amp;isModal=False</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</si>
  <si>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</si>
  <si>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CO1.REQ.7647266</t>
  </si>
  <si>
    <t>OPSP-VIN-0077-2025</t>
  </si>
  <si>
    <t>https://community.secop.gov.co/Public/Tendering/OpportunityDetail/Index?noticeUID=CO1.NTC.7548058&amp;isFromPublicArea=True&amp;isModal=False</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</si>
  <si>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</si>
  <si>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CO1.REQ.7647256</t>
  </si>
  <si>
    <t>OPSP-VIN-0076-2025</t>
  </si>
  <si>
    <t>https://community.secop.gov.co/Public/Tendering/OpportunityDetail/Index?noticeUID=CO1.NTC.7548049&amp;isFromPublicArea=True&amp;isModal=False</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</si>
  <si>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</si>
  <si>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CO1.REQ.7647236</t>
  </si>
  <si>
    <t>OPSP-VIN-0075-2025</t>
  </si>
  <si>
    <t>https://community.secop.gov.co/Public/Tendering/OpportunityDetail/Index?noticeUID=CO1.NTC.7548038&amp;isFromPublicArea=True&amp;isModal=False</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</si>
  <si>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</si>
  <si>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CO1.REQ.7647220</t>
  </si>
  <si>
    <t>OPSP-VIN-0074-2025</t>
  </si>
  <si>
    <t>https://community.secop.gov.co/Public/Tendering/OpportunityDetail/Index?noticeUID=CO1.NTC.7548533&amp;isFromPublicArea=True&amp;isModal=False</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</si>
  <si>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</si>
  <si>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CO1.REQ.7646999</t>
  </si>
  <si>
    <t>OPSP-VIN-0073-2025</t>
  </si>
  <si>
    <t>https://community.secop.gov.co/Public/Tendering/OpportunityDetail/Index?noticeUID=CO1.NTC.7548005&amp;isFromPublicArea=True&amp;isModal=False</t>
  </si>
  <si>
    <t>JAIME ANTONIO MENDOZA DEL CASTILLO</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</si>
  <si>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</si>
  <si>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CO1.REQ.7646948</t>
  </si>
  <si>
    <t>OPSP-VIN-0072-2025</t>
  </si>
  <si>
    <t>https://community.secop.gov.co/Public/Tendering/OpportunityDetail/Index?noticeUID=CO1.NTC.7547493&amp;isFromPublicArea=True&amp;isModal=False</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</si>
  <si>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</si>
  <si>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CO1.REQ.7646193</t>
  </si>
  <si>
    <t>OPSP-VIN-0071-2025</t>
  </si>
  <si>
    <t>https://community.secop.gov.co/Public/Tendering/OpportunityDetail/Index?noticeUID=CO1.NTC.7539569&amp;isFromPublicArea=True&amp;isModal=False</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</si>
  <si>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</si>
  <si>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CO1.REQ.7646105</t>
  </si>
  <si>
    <t>OPSP-VIN-0070-2025</t>
  </si>
  <si>
    <t>https://community.secop.gov.co/Public/Tendering/OpportunityDetail/Index?noticeUID=CO1.NTC.7486739&amp;isFromPublicArea=True&amp;isModal=False</t>
  </si>
  <si>
    <t>KAREN  CUAO ALVARADO</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</si>
  <si>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</si>
  <si>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CO1.REQ.7597605</t>
  </si>
  <si>
    <t>OPSP-VIN-0069-2025</t>
  </si>
  <si>
    <t>https://community.secop.gov.co/Public/Tendering/OpportunityDetail/Index?noticeUID=CO1.NTC.7477229</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</si>
  <si>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</si>
  <si>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CO1.REQ.7597438</t>
  </si>
  <si>
    <t>OPSP-VIN-0068-2025</t>
  </si>
  <si>
    <t>https://community.secop.gov.co/Public/Tendering/OpportunityDetail/Index?noticeUID=CO1.NTC.7477202</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</si>
  <si>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</si>
  <si>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CO1.REQ.7597426</t>
  </si>
  <si>
    <t>OPSP-VIN-0067-2025</t>
  </si>
  <si>
    <t>https://community.secop.gov.co/Public/Tendering/OpportunityDetail/Index?noticeUID=CO1.NTC.7476375</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</si>
  <si>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</si>
  <si>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CO1.REQ.7584095</t>
  </si>
  <si>
    <t>OPSP-VIN-0066-2025</t>
  </si>
  <si>
    <t>https://community.secop.gov.co/Public/Tendering/OpportunityDetail/Index?noticeUID=CO1.NTC.7476327</t>
  </si>
  <si>
    <t>ALEX HERVER ESTRADA CAIAFA</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</si>
  <si>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</si>
  <si>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CO1.REQ.7584092</t>
  </si>
  <si>
    <t>OPSP-VIN-0065-2025</t>
  </si>
  <si>
    <t>https://community.secop.gov.co/Public/Tendering/OpportunityDetail/Index?noticeUID=CO1.NTC.7476313</t>
  </si>
  <si>
    <t>NAYID EMILIO BRUGES IGLESIAS</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</si>
  <si>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</si>
  <si>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CO1.REQ.7584087</t>
  </si>
  <si>
    <t>OPSP-VIN-0064-2025</t>
  </si>
  <si>
    <t>https://community.secop.gov.co/Public/Tendering/OpportunityDetail/Index?noticeUID=CO1.NTC.7476315</t>
  </si>
  <si>
    <t>CO1.REQ.7597404</t>
  </si>
  <si>
    <t>OPSP-VIN-0063-2025</t>
  </si>
  <si>
    <t>https://community.secop.gov.co/Public/Tendering/OpportunityDetail/Index?noticeUID=CO1.NTC.7475679</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</si>
  <si>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</si>
  <si>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CO1.REQ.7584082</t>
  </si>
  <si>
    <t>OPSP-VIN-0062-2025</t>
  </si>
  <si>
    <t>https://community.secop.gov.co/Public/Tendering/OpportunityDetail/Index?noticeUID=CO1.NTC.7475696</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</si>
  <si>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</si>
  <si>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</si>
  <si>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CO1.REQ.7597121</t>
  </si>
  <si>
    <t>OPSP-VIN-0061-2025</t>
  </si>
  <si>
    <t>https://community.secop.gov.co/Public/Tendering/OpportunityDetail/Index?noticeUID=CO1.NTC.7475675</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</si>
  <si>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</si>
  <si>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CO1.REQ.7580833</t>
  </si>
  <si>
    <t>OPSP-VIN-0060-2025</t>
  </si>
  <si>
    <t>https://community.secop.gov.co/Public/Tendering/OpportunityDetail/Index?noticeUID=CO1.NTC.7464906</t>
  </si>
  <si>
    <t xml:space="preserve">JANNIE  VALENCIA </t>
  </si>
  <si>
    <t>CO1.REQ.7575652</t>
  </si>
  <si>
    <t>OPSP-VIN-0059-2025</t>
  </si>
  <si>
    <t>https://community.secop.gov.co/Public/Tendering/OpportunityDetail/Index?noticeUID=CO1.NTC.7464360</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</si>
  <si>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</si>
  <si>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CO1.REQ.7575614</t>
  </si>
  <si>
    <t>OPSP-VIN-0058-2025</t>
  </si>
  <si>
    <t>https://community.secop.gov.co/Public/Tendering/OpportunityDetail/Index?noticeUID=CO1.NTC.7464351</t>
  </si>
  <si>
    <t>ANGELICA MARIA CORTES MARTINEZ</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</si>
  <si>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</si>
  <si>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CO1.REQ.7575283</t>
  </si>
  <si>
    <t>OPSP-VIN-0057-2025</t>
  </si>
  <si>
    <t>https://community.secop.gov.co/Public/Tendering/OpportunityDetail/Index?noticeUID=CO1.NTC.7453597</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</si>
  <si>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</si>
  <si>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CO1.REQ.7563537</t>
  </si>
  <si>
    <t>OPSP-VIN-0056-2025</t>
  </si>
  <si>
    <t>https://community.secop.gov.co/Public/Tendering/OpportunityDetail/Index?noticeUID=CO1.NTC.7453545</t>
  </si>
  <si>
    <t>CO1.REQ.7563193</t>
  </si>
  <si>
    <t>OPSP-VIN-0055-2025</t>
  </si>
  <si>
    <t>https://community.secop.gov.co/Public/Tendering/OpportunityDetail/Index?noticeUID=CO1.NTC.7453524</t>
  </si>
  <si>
    <t>CO1.REQ.7563139</t>
  </si>
  <si>
    <t>OPSP-VIN-0054-2025</t>
  </si>
  <si>
    <t>https://community.secop.gov.co/Public/Tendering/OpportunityDetail/Index?noticeUID=CO1.NTC.7453508</t>
  </si>
  <si>
    <t>ISABEL   MARIA CALLE SANGUINO</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</si>
  <si>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</si>
  <si>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CO1.REQ.7562053</t>
  </si>
  <si>
    <t>OPSP-VIN-0053-2025</t>
  </si>
  <si>
    <t>https://community.secop.gov.co/Public/Tendering/OpportunityDetail/Index?noticeUID=CO1.NTC.7453503</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</si>
  <si>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</si>
  <si>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CO1.REQ.7561791</t>
  </si>
  <si>
    <t>OPSP-VIN-0052-2025</t>
  </si>
  <si>
    <t>https://community.secop.gov.co/Public/Tendering/OpportunityDetail/Index?noticeUID=CO1.NTC.7442330</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</si>
  <si>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</si>
  <si>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CO1.REQ.7561767</t>
  </si>
  <si>
    <t>OPSP-VIN-0051-2025</t>
  </si>
  <si>
    <t>https://community.secop.gov.co/Public/Tendering/OpportunityDetail/Index?noticeUID=CO1.NTC.7442313</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</si>
  <si>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</si>
  <si>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CO1.REQ.7561726</t>
  </si>
  <si>
    <t>OPSP-VIN-0050-2025</t>
  </si>
  <si>
    <t>https://community.secop.gov.co/Public/Tendering/OpportunityDetail/Index?noticeUID=CO1.NTC.7441752</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</si>
  <si>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</si>
  <si>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CO1.REQ.7561275</t>
  </si>
  <si>
    <t>OPSP-VIN-0049-2025</t>
  </si>
  <si>
    <t>https://community.secop.gov.co/Public/Tendering/OpportunityDetail/Index?noticeUID=CO1.NTC.7441710</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</si>
  <si>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</si>
  <si>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CO1.REQ.7560011</t>
  </si>
  <si>
    <t>OPSP-VIN-0048-2025</t>
  </si>
  <si>
    <t>https://community.secop.gov.co/Public/Tendering/OpportunityDetail/Index?noticeUID=CO1.NTC.7441701</t>
  </si>
  <si>
    <t>ELAINE ESTHER CAMARGO  NORIEGA</t>
  </si>
  <si>
    <t>CO1.REQ.7559782</t>
  </si>
  <si>
    <t>OPSP-VIN-0047-2025</t>
  </si>
  <si>
    <t>https://community.secop.gov.co/Public/Tendering/OpportunityDetail/Index?noticeUID=CO1.NTC.7441204</t>
  </si>
  <si>
    <t>CO1.REQ.7559729</t>
  </si>
  <si>
    <t>OPSP-VIN-0046-2025</t>
  </si>
  <si>
    <t>https://community.secop.gov.co/Public/Tendering/OpportunityDetail/Index?noticeUID=CO1.NTC.7441228</t>
  </si>
  <si>
    <t xml:space="preserve">ANA CAMARGO VELÁSQUEZ </t>
  </si>
  <si>
    <t>CO1.REQ.7559408</t>
  </si>
  <si>
    <t>OPSP-VIN-0045-2025</t>
  </si>
  <si>
    <t>https://community.secop.gov.co/Public/Tendering/OpportunityDetail/Index?noticeUID=CO1.NTC.7440259</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</si>
  <si>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</si>
  <si>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CO1.REQ.7559153</t>
  </si>
  <si>
    <t>OPSP-VIN-0044-2025</t>
  </si>
  <si>
    <t>https://community.secop.gov.co/Public/Tendering/OpportunityDetail/Index?noticeUID=CO1.NTC.7440238</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</si>
  <si>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</si>
  <si>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CO1.REQ.7559107</t>
  </si>
  <si>
    <t>OPSP-VIN-0043-2025</t>
  </si>
  <si>
    <t>https://community.secop.gov.co/Public/Tendering/OpportunityDetail/Index?noticeUID=CO1.NTC.7440216</t>
  </si>
  <si>
    <t>CO1.REQ.7558758</t>
  </si>
  <si>
    <t>OPSP-VIN-0042-2025</t>
  </si>
  <si>
    <t>https://community.secop.gov.co/Public/Tendering/OpportunityDetail/Index?noticeUID=CO1.NTC.7439752</t>
  </si>
  <si>
    <t>JULY PAULIN TORRES HAMBURGER</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</si>
  <si>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</si>
  <si>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CO1.REQ.7558399</t>
  </si>
  <si>
    <t>OPSP-VIN-0041-2025</t>
  </si>
  <si>
    <t>https://community.secop.gov.co/Public/Tendering/OpportunityDetail/Index?noticeUID=CO1.NTC.7439731</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</si>
  <si>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</si>
  <si>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CO1.REQ.7558371</t>
  </si>
  <si>
    <t>OPSP-VIN-0040-2025</t>
  </si>
  <si>
    <t>https://community.secop.gov.co/Public/Tendering/OpportunityDetail/Index?noticeUID=CO1.NTC.7439726</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</si>
  <si>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</si>
  <si>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CO1.REQ.7558335</t>
  </si>
  <si>
    <t>OPSP-VIN-0039-2025</t>
  </si>
  <si>
    <t>https://community.secop.gov.co/Public/Tendering/OpportunityDetail/Index?noticeUID=CO1.NTC.7439088</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</si>
  <si>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</si>
  <si>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CO1.REQ.7550578</t>
  </si>
  <si>
    <t>OPSP-VIN-0038-2025</t>
  </si>
  <si>
    <t>https://community.secop.gov.co/Public/Tendering/OpportunityDetail/Index?noticeUID=CO1.NTC.7439048</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</si>
  <si>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</si>
  <si>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CO1.REQ.7550526</t>
  </si>
  <si>
    <t>OPSP-VIN-0037-2025</t>
  </si>
  <si>
    <t>https://community.secop.gov.co/Public/Tendering/OpportunityDetail/Index?noticeUID=CO1.NTC.7439030</t>
  </si>
  <si>
    <t>CO1.REQ.7548719</t>
  </si>
  <si>
    <t>OPSP-VIN-0036-2025</t>
  </si>
  <si>
    <t>https://community.secop.gov.co/Public/Tendering/OpportunityDetail/Index?noticeUID=CO1.NTC.7439008</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</si>
  <si>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</si>
  <si>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CO1.REQ.7548362</t>
  </si>
  <si>
    <t>OPSP-VIN-0035-2025</t>
  </si>
  <si>
    <t>https://community.secop.gov.co/Public/Tendering/OpportunityDetail/Index?noticeUID=CO1.NTC.7438762</t>
  </si>
  <si>
    <t>OSKARLY  PEREZ ANAYA</t>
  </si>
  <si>
    <t>CO1.REQ.7548335</t>
  </si>
  <si>
    <t>OPSP-VIN-0034-2025</t>
  </si>
  <si>
    <t>https://community.secop.gov.co/Public/Tendering/OpportunityDetail/Index?noticeUID=CO1.NTC.7438741</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</si>
  <si>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</si>
  <si>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CO1.REQ.7548313</t>
  </si>
  <si>
    <t>OPSP-VIN-0033-2025</t>
  </si>
  <si>
    <t>https://community.secop.gov.co/Public/Tendering/OpportunityDetail/Index?noticeUID=CO1.NTC.7438733</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</si>
  <si>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</si>
  <si>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CO1.REQ.7547881</t>
  </si>
  <si>
    <t>OPSP-VIN-0032-2025</t>
  </si>
  <si>
    <t>https://community.secop.gov.co/Public/Tendering/OpportunityDetail/Index?noticeUID=CO1.NTC.7438718</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</si>
  <si>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</si>
  <si>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CO1.REQ.7547841</t>
  </si>
  <si>
    <t>OPSP-VIN-0031-2025</t>
  </si>
  <si>
    <t>https://community.secop.gov.co/Public/Tendering/OpportunityDetail/Index?noticeUID=CO1.NTC.7438482</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</si>
  <si>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</si>
  <si>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CO1.REQ.7547150</t>
  </si>
  <si>
    <t>OPSP-VIN-0030-2025</t>
  </si>
  <si>
    <t>https://community.secop.gov.co/Public/Tendering/OpportunityDetail/Index?noticeUID=CO1.NTC.7438462</t>
  </si>
  <si>
    <t>JHONATAN  CARDENAS COLLAZOS</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</si>
  <si>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</si>
  <si>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CO1.REQ.7547110</t>
  </si>
  <si>
    <t>OPSP-VIN-0029-2025</t>
  </si>
  <si>
    <t>https://community.secop.gov.co/Public/Tendering/OpportunityDetail/Index?noticeUID=CO1.NTC.7438451</t>
  </si>
  <si>
    <t>MARINA LUZ VILLAZON TURIZO</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</si>
  <si>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</si>
  <si>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CO1.REQ.7546764</t>
  </si>
  <si>
    <t>OPSP-VIN-0028-2025</t>
  </si>
  <si>
    <t>https://community.secop.gov.co/Public/Tendering/OpportunityDetail/Index?noticeUID=CO1.NTC.7438443</t>
  </si>
  <si>
    <t>RAMIRO ANDRES ROMERO MANJARRES</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</si>
  <si>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</si>
  <si>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CO1.REQ.7546738</t>
  </si>
  <si>
    <t>OPSP-VIN-0027-2025</t>
  </si>
  <si>
    <t>https://community.secop.gov.co/Public/Tendering/OpportunityDetail/Index?noticeUID=CO1.NTC.7430111</t>
  </si>
  <si>
    <t>DALIANYS  DE JESUS  PASTRANA  MARTINEZ</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</si>
  <si>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</si>
  <si>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CO1.REQ.7542293</t>
  </si>
  <si>
    <t>OPSP-VIN-0026-2025</t>
  </si>
  <si>
    <t>https://community.secop.gov.co/Public/Tendering/OpportunityDetail/Index?noticeUID=CO1.NTC.7429902</t>
  </si>
  <si>
    <t>CO1.REQ.7542232</t>
  </si>
  <si>
    <t>OPSP-VIN-0025-2025</t>
  </si>
  <si>
    <t>https://community.secop.gov.co/Public/Tendering/OpportunityDetail/Index?noticeUID=CO1.NTC.7429174</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</si>
  <si>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</si>
  <si>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CO1.REQ.7541775</t>
  </si>
  <si>
    <t>OPSP-VIN-0024-2025</t>
  </si>
  <si>
    <t>https://community.secop.gov.co/Public/Tendering/OpportunityDetail/Index?noticeUID=CO1.NTC.7428432</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</si>
  <si>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</si>
  <si>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CO1.REQ.7541729</t>
  </si>
  <si>
    <t>OPSP-VIN-0023-2025</t>
  </si>
  <si>
    <t>https://community.secop.gov.co/Public/Tendering/OpportunityDetail/Index?noticeUID=CO1.NTC.7428414</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</si>
  <si>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</si>
  <si>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CO1.REQ.7540879</t>
  </si>
  <si>
    <t>OPSP-VIN-0022-2025</t>
  </si>
  <si>
    <t>https://community.secop.gov.co/Public/Tendering/OpportunityDetail/Index?noticeUID=CO1.NTC.7429851</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</si>
  <si>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</si>
  <si>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CO1.REQ.7550970</t>
  </si>
  <si>
    <t>OPSP-VIN-0021-2025</t>
  </si>
  <si>
    <t>https://community.secop.gov.co/Public/Tendering/OpportunityDetail/Index?noticeUID=CO1.NTC.7429809</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</si>
  <si>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</si>
  <si>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CO1.REQ.7550909</t>
  </si>
  <si>
    <t>OPSP-VIN-0020-2025</t>
  </si>
  <si>
    <t>https://community.secop.gov.co/Public/Tendering/OpportunityDetail/Index?noticeUID=CO1.NTC.7427163</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</si>
  <si>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</si>
  <si>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CO1.REQ.7548234</t>
  </si>
  <si>
    <t>OPSP-VIN-0019-2025</t>
  </si>
  <si>
    <t>https://community.secop.gov.co/Public/Tendering/OpportunityDetail/Index?noticeUID=CO1.NTC.7426465</t>
  </si>
  <si>
    <t>ANGELLY PAOLA CASTRO SUAREZ</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</si>
  <si>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</si>
  <si>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CO1.REQ.7547489</t>
  </si>
  <si>
    <t>OPSP-VIN-0018-2025</t>
  </si>
  <si>
    <t>https://community.secop.gov.co/Public/Tendering/OpportunityDetail/Index?noticeUID=CO1.NTC.7425961</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</si>
  <si>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</si>
  <si>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CO1.REQ.7541192</t>
  </si>
  <si>
    <t>OPSP-VIN-0017-2025</t>
  </si>
  <si>
    <t>https://community.secop.gov.co/Public/Tendering/OpportunityDetail/Index?noticeUID=CO1.NTC.7425934</t>
  </si>
  <si>
    <t>LUIS  TAMARA RUIZ</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</si>
  <si>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</si>
  <si>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CO1.REQ.7540882</t>
  </si>
  <si>
    <t>OPSP-VIN-0016-2025</t>
  </si>
  <si>
    <t>https://community.secop.gov.co/Public/Tendering/OpportunityDetail/Index?noticeUID=CO1.NTC.7437798</t>
  </si>
  <si>
    <t>FABIAN ANDRES MARTINEZ GUERRERO</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</si>
  <si>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</si>
  <si>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CO1.REQ.7541590</t>
  </si>
  <si>
    <t>OPSP-VIN-0015-2025</t>
  </si>
  <si>
    <t>https://community.secop.gov.co/Public/Tendering/OpportunityDetail/Index?noticeUID=CO1.NTC.7437769</t>
  </si>
  <si>
    <t>HEYDI VIVIANA PEREZ FEDRICH</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</si>
  <si>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</si>
  <si>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CO1.REQ.7541572</t>
  </si>
  <si>
    <t>OPSP-VIN-0014-2025</t>
  </si>
  <si>
    <t>https://community.secop.gov.co/Public/Tendering/OpportunityDetail/Index?noticeUID=CO1.NTC.7437733</t>
  </si>
  <si>
    <t>CARLOS  LOPEZ GARGIOLI</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</si>
  <si>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</si>
  <si>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CO1.REQ.7541546</t>
  </si>
  <si>
    <t>OPSP-VIN-0013-2025</t>
  </si>
  <si>
    <t>https://community.secop.gov.co/Public/Tendering/OpportunityDetail/Index?noticeUID=CO1.NTC.7425842</t>
  </si>
  <si>
    <t>CO1.REQ.7541525</t>
  </si>
  <si>
    <t>OPSP-VIN-0012-2025</t>
  </si>
  <si>
    <t>https://community.secop.gov.co/Public/Tendering/OpportunityDetail/Index?noticeUID=CO1.NTC.7425832</t>
  </si>
  <si>
    <t>ROSANA  CASTRO BROCHERO</t>
  </si>
  <si>
    <t>CO1.REQ.7541263</t>
  </si>
  <si>
    <t>OPSP-VIN-0011-2025</t>
  </si>
  <si>
    <t>https://community.secop.gov.co/Public/Tendering/OpportunityDetail/Index?noticeUID=CO1.NTC.7425851</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</si>
  <si>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</si>
  <si>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CO1.REQ.7540654</t>
  </si>
  <si>
    <t>OPSP-VIN-0010-2025</t>
  </si>
  <si>
    <t>https://community.secop.gov.co/Public/Tendering/OpportunityDetail/Index?noticeUID=CO1.NTC.7425289</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</si>
  <si>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</si>
  <si>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CO1.REQ.7540491</t>
  </si>
  <si>
    <t>OPSP-VIN-0009-2025</t>
  </si>
  <si>
    <t>https://community.secop.gov.co/Public/Tendering/OpportunityDetail/Index?noticeUID=CO1.NTC.7425283</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</si>
  <si>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</si>
  <si>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CO1.REQ.7540243</t>
  </si>
  <si>
    <t>OPSP-VIN-0008-2025</t>
  </si>
  <si>
    <t>https://community.secop.gov.co/Public/Tendering/OpportunityDetail/Index?noticeUID=CO1.NTC.7425262</t>
  </si>
  <si>
    <t>RAY JESUS FANDIÑO GARCIA</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</si>
  <si>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</si>
  <si>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CO1.REQ.7540808</t>
  </si>
  <si>
    <t>OPSP-VIN-0007-2025</t>
  </si>
  <si>
    <t>https://community.secop.gov.co/Public/Tendering/OpportunityDetail/Index?noticeUID=CO1.NTC.7425238</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</si>
  <si>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</si>
  <si>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CO1.REQ.7540058</t>
  </si>
  <si>
    <t>OPSP-VIN-0006-2025</t>
  </si>
  <si>
    <t>https://community.secop.gov.co/Public/Tendering/OpportunityDetail/Index?noticeUID=CO1.NTC.7425217</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</si>
  <si>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</si>
  <si>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CO1.REQ.7539871</t>
  </si>
  <si>
    <t>OPSP-VIN-0005-2025</t>
  </si>
  <si>
    <t>https://community.secop.gov.co/Public/Tendering/OpportunityDetail/Index?noticeUID=CO1.NTC.7425203</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</si>
  <si>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</si>
  <si>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CO1.REQ.7539822</t>
  </si>
  <si>
    <t>OPSP-VIN-0004-2025</t>
  </si>
  <si>
    <t>https://community.secop.gov.co/Public/Tendering/OpportunityDetail/Index?noticeUID=CO1.NTC.7424791</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</si>
  <si>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</si>
  <si>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CO1.REQ.7539516</t>
  </si>
  <si>
    <t>OPSP-VIN-0003-2025</t>
  </si>
  <si>
    <t>https://community.secop.gov.co/Public/Tendering/OpportunityDetail/Index?noticeUID=CO1.NTC.7424780</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</si>
  <si>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</si>
  <si>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CO1.REQ.7539095</t>
  </si>
  <si>
    <t>OPSP-VIN-0002-2025</t>
  </si>
  <si>
    <t>https://community.secop.gov.co/Public/Tendering/OpportunityDetail/Index?noticeUID=CO1.NTC.7424764</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</si>
  <si>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</si>
  <si>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CO1.REQ.7539059</t>
  </si>
  <si>
    <t>OPSP-VIN-0001-2025</t>
  </si>
  <si>
    <t>VICERRECTOR DE INVESTIGACIÓN</t>
  </si>
  <si>
    <t>https://community.secop.gov.co/Public/Tendering/ContractNoticePhases/View?PPI=CO1.PPI.43358799&amp;isFromPublicArea=True&amp;isModal=False</t>
  </si>
  <si>
    <t xml:space="preserve">FABIO ANDRES FERNANDEZ PINTO </t>
  </si>
  <si>
    <t xml:space="preserve">ERLYN YOHANA REALES FONSECA </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</si>
  <si>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AFORMADORESQUE LA UNIVERSIDADY EL NODO TERRITORIAL ESTABLEZCAN Y AQUELLAS QUE RESULTEN NECESARIAS PARA EL CUMPLIMIENTO CONTRACTUAL</t>
  </si>
  <si>
    <t>INVERSIÓN</t>
  </si>
  <si>
    <t>CO1.REQ.9208359</t>
  </si>
  <si>
    <t>OAG-VEX-1251-2025</t>
  </si>
  <si>
    <t>https://community.secop.gov.co/Public/Tendering/ContractNoticePhases/View?PPI=CO1.PPI.43358708&amp;isFromPublicArea=True&amp;isModal=False</t>
  </si>
  <si>
    <t>VICTOR JOSÉ OLIVEROS ORTÍZ</t>
  </si>
  <si>
    <t xml:space="preserve">ANA PATRICIA MURIEL BALLESTEROS </t>
  </si>
  <si>
    <t>LA PRESENTE ORDEN TIENE POR OBJETO PRESTAR SERVICIOS DE APOYO A LA GESTION EN EL MARCO DEL CONTRATO NO 618 DE 2025 SUSCRITO ENTRE AGENCIA NACIONAL DE HIDROCARBUROS ANH Y LA UNIVERSIDAD DEL MAGDALENA CUYO OBJETO ES ELABORAR E IMPLEMENTAR EL PROYECTO GENTE GOBERNANZA ENERGETICA Y TERRITORIO A PARTIR DEL DIAGNOSTICO ANALISIS Y FORMULACION METODOLOGICA DE LINEAMIENTOS ESTRATEGICOS EN TRANSICION ENERGETICA PARA EL CUMPLIMIENTO DE LAS SIGUIENTES ACTIVIDADES 1 REALIZAR ANALISIS DE PROTOCOLO INSTITUCIONAL PARA DIVULGAR EL PROYECTO 2 ELABORAR RESUMENES EJECUTIVOS Y POLICY BRIEF DE LAS ACTIVIDADES REALIZADAS EN EL PROYECTO 3 ELABORAR ESTRATEGIA DE DIFUSION Y NARRATIVA PUBLICA DEL PROYECTO 4 REALIZAR EDICION DE ESTILO Y LINEAMIENTOS EDITORIALES</t>
  </si>
  <si>
    <t>CO1.REQ.9208613</t>
  </si>
  <si>
    <t>OAG-VEX-1250-2025</t>
  </si>
  <si>
    <t>https://community.secop.gov.co/Public/Tendering/ContractNoticePhases/View?PPI=CO1.PPI.43358033&amp;isFromPublicArea=True&amp;isModal=False</t>
  </si>
  <si>
    <t xml:space="preserve">IVAN ANDRES OVALLE DAMIAN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</si>
  <si>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</si>
  <si>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CO1.REQ.9208264</t>
  </si>
  <si>
    <t>OAG-VEX-1249-2025</t>
  </si>
  <si>
    <t>https://community.secop.gov.co/Public/Tendering/ContractNoticePhases/View?PPI=CO1.PPI.43357167&amp;isFromPublicArea=True&amp;isModal=False</t>
  </si>
  <si>
    <t xml:space="preserve">YOSELIN PAOLA MARRUGO BARCASNEGRAS </t>
  </si>
  <si>
    <t>CO1.REQ.9207396</t>
  </si>
  <si>
    <t>OAG-VEX-1248-2025</t>
  </si>
  <si>
    <t>https://community.secop.gov.co/Public/Tendering/ContractNoticePhases/View?PPI=CO1.PPI.43356420&amp;isFromPublicArea=True&amp;isModal=False</t>
  </si>
  <si>
    <t xml:space="preserve">ALFREDO SILLE PINTO </t>
  </si>
  <si>
    <t>CO1.REQ.9207651</t>
  </si>
  <si>
    <t>OAG-VEX-1247-2025</t>
  </si>
  <si>
    <t>https://community.secop.gov.co/Public/Tendering/ContractNoticePhases/View?PPI=CO1.PPI.43393553&amp;isFromPublicArea=True&amp;isModal=False</t>
  </si>
  <si>
    <t>2429 -2430</t>
  </si>
  <si>
    <t>LA PRESENTE ORDEN TIENE POR OBJETO: LA PRESTACIÓN DEL SERVICIO DE APOYO LOGÍSTICO A LAS ACTIVIDADES DE CAMPO A REALIZAR EN EL MARCO DEL CONTRATO INTERADMINISTRATIVO 1234 DE 2025 SUSCRITO ENTRE LA UNIVERSIDAD DEL MAGDALENA Y EL MINISTERIO DE VIVIENDA</t>
  </si>
  <si>
    <t>CO1.REQ.9218405</t>
  </si>
  <si>
    <t>OPS-VEX-1246-2025</t>
  </si>
  <si>
    <t>https://community.secop.gov.co/Public/Tendering/ContractNoticePhases/View?PPI=CO1.PPI.43355321&amp;isFromPublicArea=True&amp;isModal=False</t>
  </si>
  <si>
    <t xml:space="preserve">LINA MARIA DELUQUE CEPEDA </t>
  </si>
  <si>
    <t>LA PRESENTE ORDEN TIENE POR OBJETO PRESTAR SERVICIOS COMO APOYOS TERRITORIALES PEDAGÓGICOS EN EL MARCO DEL CONVENIO INTERADMINISTRATIVO N1690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</si>
  <si>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CO1.REQ.9207183</t>
  </si>
  <si>
    <t>OPSP-VEX-1245-2025</t>
  </si>
  <si>
    <t>https://community.secop.gov.co/Public/Tendering/ContractNoticePhases/View?PPI=CO1.PPI.43354064&amp;isFromPublicArea=True&amp;isModal=False</t>
  </si>
  <si>
    <t xml:space="preserve">ANDRES PARDO GUTIERREZ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</si>
  <si>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DISEÑAR MODELO DE DATOS Y ESTRUCTURA GEOESPACIAL 2 INTEGRAR CAPAS CONFLICTOS PROYECTOS POTENCIALES Y VARIABLES TERRITORIALES 3 ESTANDARIZAR METADATOS ISO 19115 Y CARTOGRAFÍA PLANTILLAS 4 EJECUTAR ANÁLISIS ESPACIALES Y VALIDACIÓN TERRITORIAL 5 PUBLICAR MAPAS VISORES Y EMPAQUETAR GEODATOS GEOPACKAGE GEOJSON</t>
  </si>
  <si>
    <t>CO1.REQ.9207233</t>
  </si>
  <si>
    <t>OPSP-VEX-1244-2025</t>
  </si>
  <si>
    <t>https://community.secop.gov.co/Public/Tendering/ContractNoticePhases/View?PPI=CO1.PPI.43353654&amp;isFromPublicArea=True&amp;isModal=False</t>
  </si>
  <si>
    <t xml:space="preserve">MIRIAN ESTHER SIERRA HERNANDEZ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</si>
  <si>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MONITOREAR PLAN OPERATIVO CRONOGRAMA Y PRESUPUESTO DETALLADO 2 COORDINAR VINCULACIÓN DEL TALENTO HUMANO Y CONTRATACIÓN DE PROVEEDORES 3 REALIZAR CONTROL FINANCIERO 4 REALIZAR INFORMES DE EJECUCIÓN FINANCIERA 5 COORDINAR LA LOGÍSTICA DE TALLERES Y MISIONES DE CAMPO REALIZAR CIERRE ADMINISTRATIVO Y ARCHIVO CONTRACTUAL</t>
  </si>
  <si>
    <t>CO1.REQ.9207009</t>
  </si>
  <si>
    <t>OPSP-VEX-1243-2025</t>
  </si>
  <si>
    <t>https://community.secop.gov.co/Public/Tendering/ContractNoticePhases/View?PPI=CO1.PPI.43352855&amp;isFromPublicArea=True&amp;isModal=False</t>
  </si>
  <si>
    <t xml:space="preserve">ELISA MARCELA NAVARRO TORREGROSA </t>
  </si>
  <si>
    <t>CO1.REQ.9206759</t>
  </si>
  <si>
    <t>OAG-VEX-1242-2025</t>
  </si>
  <si>
    <t>https://community.secop.gov.co/Public/Tendering/ContractNoticePhases/View?PPI=CO1.PPI.43352252&amp;isFromPublicArea=True&amp;isModal=False</t>
  </si>
  <si>
    <t>JAIDER ANTONIO MARTINEZ TRUJILLO</t>
  </si>
  <si>
    <t xml:space="preserve">GISSELA ANDREINA MENDOZA CORONADO </t>
  </si>
  <si>
    <t>LA PRESENTE ORDEN TIENE POR OBJETO DISEÑAR CONSTRUIR IDENTIDAD GRÁFICA Y DESARROLLAR IMÁGENES PARA EVENTOS PRESENCIALES O VIRTUALES REALIZADOS POR LA VICERRECTORÍA DE EXTENSIÓN Y PROYECCIÓN SOCIAL Y SUS UNIDADES DISEÑAR EL PORTAFOLIO DE SERVICIOS DE LA VICERRECTORÍA DE EXTENSIÓN Y PROYECCIÓN SOCIAL Y SUS UNIDADES DISEÑAR PIEZAS PROMOCIONALES FÍSICAS Y DIGITALES AFICHES BROCHURE TARJETAS PENDONES VOLANTES PLEGABLES BANNERS BACKINGS BOTONES ESTÁNDARES VALLAS MEMBRETES ETC QUE SEAN SOLICITADAS POR PARTE DE LA VICERRECTORÍA DE EXTENSIÓN Y PROYECCIÓN SOCIAL Y SUS UNIDADES APOYAR EN EL DESARROLLO DE PIEZAS PARA LOS DIFERENTES EVENTOS INSTITUCIONALES CULTURALES Y ACADÉMICOS DE LA VICERRECTORÍA DE EXTENSIÓN Y PROYECCIÓN SOCIAL Y SUS UNIDADES REALIZAR DISEÑO DE ELEMENTOS DE MERCHANDISING PARA DIFERENTES ÁREAS Y/O EVENTOS INSTITUCIONALES DE LA VICERRECTORÍA DE EXTENSIÓN Y PROYECCIÓN SOCIAL Y SUS UNIDADES</t>
  </si>
  <si>
    <t>CO1.REQ.9206716</t>
  </si>
  <si>
    <t>OPSP-VEX-1241-2025</t>
  </si>
  <si>
    <t>https://community.secop.gov.co/Public/Tendering/ContractNoticePhases/View?PPI=CO1.PPI.43351672&amp;isFromPublicArea=True&amp;isModal=False</t>
  </si>
  <si>
    <t xml:space="preserve">ALVARO JAVIER MONTERO MERCADO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</si>
  <si>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REALIZAR SEGUIMIENTO Y REGISTRO DE LOS PAGOS EFECTUADOS ENVIADOS A LOS GRUPOS DE CONTABILIDAD Y TESORERÍA 2 REALIZAR LIQUIDACIONES DE VIÁTICOS 3 REALIZAR RESOLUCIONES DE PAGOS PÓLIZAS VIÁTICOS APOYOS ECONÓMICOS ETC 4 ELABORAR CERTIFICADOS PARAFISCALES</t>
  </si>
  <si>
    <t>CO1.REQ.9206601</t>
  </si>
  <si>
    <t>OPSP-VEX-1240-2025</t>
  </si>
  <si>
    <t>https://community.secop.gov.co/Public/Tendering/ContractNoticePhases/View?PPI=CO1.PPI.43345579&amp;isFromPublicArea=True&amp;isModal=False</t>
  </si>
  <si>
    <t xml:space="preserve">HUGO ALFONSO ORTIZ DAZA </t>
  </si>
  <si>
    <t>CO1.REQ.9204917</t>
  </si>
  <si>
    <t>OAG-VEX-1239-2025</t>
  </si>
  <si>
    <t>https://community.secop.gov.co/Public/Tendering/ContractNoticePhases/View?PPI=CO1.PPI.43344996&amp;isFromPublicArea=True&amp;isModal=False</t>
  </si>
  <si>
    <t xml:space="preserve">JONATAN DAVID CHAVEZ MARTINEZ </t>
  </si>
  <si>
    <t>CO1.REQ.9204817</t>
  </si>
  <si>
    <t>OAG-VEX-1238-2025</t>
  </si>
  <si>
    <t>https://community.secop.gov.co/Public/Tendering/ContractNoticePhases/View?PPI=CO1.PPI.43344557&amp;isFromPublicArea=True&amp;isModal=False</t>
  </si>
  <si>
    <t xml:space="preserve">PAOLA ANDREA QUINTERO RODRIGUEZ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</si>
  <si>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REVISAR ACTUALIZAR MARCO TÉCNICO REGULATORIO GEOTERMIA 2 CARACTERIZAR POTENCIAL RECURSOS Y CASOS DE USO EN COLOMBIA 3 EVALUAR BARRERAS RIESGOS Y REQUERIMIENTOS DE INFRAESTRUCTURA 4 CONTRIBUIR A COMPARATIVOS INTERNACIONALES Y LINEAMIENTOS DE INTEGRACIÓN 5 ELABORAR INSUMOS PARA ANÁLISIS MULTICRITERIO Y GOBERNANZA SECTORIAL</t>
  </si>
  <si>
    <t>CO1.REQ.9204587</t>
  </si>
  <si>
    <t>OPSP-VEX-1237-2025</t>
  </si>
  <si>
    <t>https://community.secop.gov.co/Public/Tendering/ContractNoticePhases/View?PPI=CO1.PPI.43343551&amp;isFromPublicArea=True&amp;isModal=False</t>
  </si>
  <si>
    <t xml:space="preserve">BLANCA ROSA AGUILAR GOMEZ </t>
  </si>
  <si>
    <t>LA PRESENTE ORDEN TIENE POR OBJETO PRESTAR SUS SERVICIOS DE APOYO A LA GESTIÓN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</si>
  <si>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CO1.REQ.9203970</t>
  </si>
  <si>
    <t>OAG-VEX-1236-2025</t>
  </si>
  <si>
    <t>https://community.secop.gov.co/Public/Tendering/ContractNoticePhases/View?PPI=CO1.PPI.43342784&amp;isFromPublicArea=True&amp;isModal=False</t>
  </si>
  <si>
    <t xml:space="preserve">YARI ANALIDA PRIETO ARENS </t>
  </si>
  <si>
    <t>CO1.REQ.9204136</t>
  </si>
  <si>
    <t>OAG-VEX-1235-2025</t>
  </si>
  <si>
    <t>https://community.secop.gov.co/Public/Tendering/ContractNoticePhases/View?PPI=CO1.PPI.43340758&amp;isFromPublicArea=True&amp;isModal=False</t>
  </si>
  <si>
    <t xml:space="preserve">LEANDRO EMERITO RUEDA HERRERA </t>
  </si>
  <si>
    <t>LA PRESENTE ORDEN TIENE POR OBJETO PRESTAR SERVICIOS PROFESIONALES EN EL MARCO DEL CONTRATO 618 DE 2025 ELABORAR E IMPLEMENTAR EL PROYECTO GENTE GOBERNANZA ENERGÉTICA Y TERRITORIO A PARTIR DEL DIAGNÓSTICO ANÁLISIS Y FORMULACIÓN METODOLÓGICA DE LINEAMIENTOS ESTRATÉGICOS CELEBRADO ENTRE LA AGENCIA NACIONAL DE HIDROCARBURO ANH Y LA UNIVERSIDAD DEL MAGDALENA PARA EL DESARROLLO DE LAS SIGUIENTES ACTIVIDADES 1 PARTICIPAR EN EL DESARROLLO DE REUNIONES MESAS DE TRABAJO Y SOCIALIZACIONES DEL PROYECTO 2 REALIZAR Y PRESENTAR INFORMES MENSUALES DE LA EJECUCIÓN FINANCIERA DEL CONVENIO 3 REALIZAR SEGUIMIENTO PRESUPUESTAL A CADA UNO DE LOS CERTIFICADOS DE DISPONIBILIDAD DE PRESUPUESTAL CDP EXPEDIDOS PARA EL CONVENIO 4 VELAR POR QUE SE CUMPLA LA EJECUCIÓN FINANCIERA SEGÚN LO ESTABLECIDO EN EL PLAN ANUAL MENSUALIZADO DE CAJA PAC Y EL PLAN DE GASTOS E INVERSIONES DEL CONVENIO 5 REVISAR Y HACER SEGUIMIENTO A LOS PAGOS DE HONORARIOS Y ESTÍMULOS ECONÓMICOS PARA DOCENTES</t>
  </si>
  <si>
    <t>CO1.REQ.9203381</t>
  </si>
  <si>
    <t>OPSP-VEX-1234-2025</t>
  </si>
  <si>
    <t xml:space="preserve">https://community.secop.gov.co/Public/Tendering/ContractNoticePhases/View?PPI=CO1.PPI.43212350&amp;isFromPublicArea=True&amp;isModal=False
</t>
  </si>
  <si>
    <t xml:space="preserve">JORGE GOMEZ ROJAS </t>
  </si>
  <si>
    <t>73825 / 677</t>
  </si>
  <si>
    <t>14425 / 45</t>
  </si>
  <si>
    <t>TESLATRONICA SUMADOR S.A.S</t>
  </si>
  <si>
    <t>LA PRESENTE ORDEN TIENE POR OBJETO LA COMPRA DE DISPOSITIVOS ELECTRONICOS EQUIPOS Y COMPONENTES NECESARIOS PARA LA IMPLEMENTACION DE UNA RED DE SENSORES QUE PERMITA MONITOREAR LAS CONDICIONES EN LAS CUALES SE ENCUENTRA EL CULTIVO TOMANDO LOS DATOS DE LOS FACTORES CLIMATICOS Y EDAFICOS TALES COMO LA TEMPERATURA LA HUMEDAD EL PH Y LA CONDUCTIVIDAD ELECTRICA DEL SUELO A FIN DE DAR CUMPLIMIENTO AL DESARROLLO DE LA ACTIVIDAD DE LA MGA 1 DEL OBJETIVO 1 DEL PROYECTO BPIN 2020000100417 DISENO E IMPLEMENTACION DE SISTEMAS INTELIGENTES PARA LA GESTION DE RECURSOS Y DETECCION DE ENFERMEDADES EN SISTEMAS DE PRODUCCION EN BANANO EN LOS DEPARTAMENTOS DE LA GUAJIRA MAGDALENA LA PROPUESTA HACE PARTE INTEGRAL DE LA PRESENTE ORDEN</t>
  </si>
  <si>
    <t>ORDEN DE COMPRA</t>
  </si>
  <si>
    <t>CO1.REQ.9199585</t>
  </si>
  <si>
    <t>ODC-VEX-0005-2025</t>
  </si>
  <si>
    <t xml:space="preserve">https://community.secop.gov.co/Public/Tendering/ContractNoticePhases/View?PPI=CO1.PPI.43325133&amp;isFromPublicArea=True&amp;isModal=False
</t>
  </si>
  <si>
    <t xml:space="preserve">LUIS FELIPE DEL PORTILLO ANAYA </t>
  </si>
  <si>
    <t>CO1.REQ.9199451</t>
  </si>
  <si>
    <t>OPSP-VEX-1233-2025</t>
  </si>
  <si>
    <t xml:space="preserve">https://community.secop.gov.co/Public/Tendering/ContractNoticePhases/View?PPI=CO1.PPI.43324354&amp;isFromPublicArea=True&amp;isModal=False
</t>
  </si>
  <si>
    <t xml:space="preserve">EDWIN ARIEL FORONDA LUNA </t>
  </si>
  <si>
    <t>CO1.REQ.9199338</t>
  </si>
  <si>
    <t>OAG-VEX-1232-2025</t>
  </si>
  <si>
    <t xml:space="preserve">https://community.secop.gov.co/Public/Tendering/ContractNoticePhases/View?PPI=CO1.PPI.43323291&amp;isFromPublicArea=True&amp;isModal=False
</t>
  </si>
  <si>
    <t xml:space="preserve">OSCAR MANUEL RODRIGUEZ CARVAL </t>
  </si>
  <si>
    <t>CO1.REQ.9199124</t>
  </si>
  <si>
    <t>OAG-VEX-1231-2025</t>
  </si>
  <si>
    <t xml:space="preserve">https://community.secop.gov.co/Public/Tendering/ContractNoticePhases/View?PPI=CO1.PPI.43322644&amp;isFromPublicArea=True&amp;isModal=False
</t>
  </si>
  <si>
    <t xml:space="preserve">RICARDO ALFONSO RAMOS ESCOBAR </t>
  </si>
  <si>
    <t>CO1.REQ.9198670</t>
  </si>
  <si>
    <t>OAG-VEX-1230-2025</t>
  </si>
  <si>
    <t>https://community.secop.gov.co/Public/Tendering/ContractNoticePhases/View?PPI=CO1.PPI.43321503&amp;isFromPublicArea=True&amp;isModal=False</t>
  </si>
  <si>
    <t xml:space="preserve">SAHARAI MARCELA CAICEDO MORENO </t>
  </si>
  <si>
    <t>CO1.REQ.9198421</t>
  </si>
  <si>
    <t>OAG-VEX-1229-2025</t>
  </si>
  <si>
    <t>https://community.secop.gov.co/Public/Tendering/ContractNoticePhases/View?PPI=CO1.PPI.43320071&amp;isFromPublicArea=True&amp;isModal=False</t>
  </si>
  <si>
    <t xml:space="preserve">REYES ANDRES MELO PINZON </t>
  </si>
  <si>
    <t>CO1.REQ.9197884</t>
  </si>
  <si>
    <t>OPSP-VEX-1228-2025</t>
  </si>
  <si>
    <t xml:space="preserve">https://community.secop.gov.co/Public/Tendering/ContractNoticePhases/View?PPI=CO1.PPI.43329544&amp;isFromPublicArea=True&amp;isModal=False
</t>
  </si>
  <si>
    <t xml:space="preserve">AMALFI INES MOLINA SUAREZ </t>
  </si>
  <si>
    <t>CO1.REQ.9200943</t>
  </si>
  <si>
    <t>OPSP-VEX-1227-2025</t>
  </si>
  <si>
    <t>https://community.secop.gov.co/Public/Tendering/ContractNoticePhases/View?PPI=CO1.PPI.43320004&amp;isFromPublicArea=True&amp;isModal=False</t>
  </si>
  <si>
    <t xml:space="preserve">GENINA MARIA ARIZA CELIS </t>
  </si>
  <si>
    <t>LA PRESENTE ORDEN TIENE POR OBJETO PRESTAR SUS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</si>
  <si>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CO1.REQ.9197772</t>
  </si>
  <si>
    <t>OAG-VEX-1226-2025</t>
  </si>
  <si>
    <t>https://community.secop.gov.co/Public/Tendering/ContractNoticePhases/View?PPI=CO1.PPI.43319239&amp;isFromPublicArea=True&amp;isModal=False</t>
  </si>
  <si>
    <t xml:space="preserve">MARIA JOSE ABUABARA GUERRERO </t>
  </si>
  <si>
    <t>LA PRESENTE ORDEN TIENE POR OBJETO PRESTAR SUS SERVICIOS DE APOYO A LA GESTIÓN PARA REALIZAR ACTIVIDADES EN EL ROL DE ENCUESTADORES QUE PERMITAN LA CARACTERIZACIÓN SOCIAL EN EL MARCO DEL CONTRATO INTERADMINISTRATIVO N1234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REGIÓN CARIBE CUMPLIENDO CON LAS SIGUIENTES ACTIVIDADES 1 PARTICIPAR ACTIVAMENTE EN LAS JORNADAS DE CAPACITACIÓN PROGRAMADAS POR EL EQUIPO TÉCNICO CON EL FIN DE COMPRENDER LOS OBJETIVOS PROCEDIMIENTOS Y EL USO ADECUADO DE LOS INSTRUMENTOS DE RECOLECCIÓN DE INFORMACIÓN 2 REALIZAR VISITAS DE CAMPO A LOS PREDIOS SELECCIONADOS SIGUIENDO LAS RUTAS Y CRONOGRAMAS ESTABLECIDOS PARA APLICAR LOS CUESTIONARIOS Y DEMÁS INSTRUMENTOS DE CARACTERIZACIÓN SOCIAL DEFINIDOS EN EL CONTRATO 3 DILIGENCIAR LOS FORMATOS DE CARACTERIZACIÓN SOCIAL PREDIAL Y CAPTURA DE DATOS DE MANERA CLARA Y OBJETIVA GARANTIZANDO LA CALIDAD Y VERACIDAD DE LA INFORMACIÓN RECOPILADA 4 REPORTAR DIARIAMENTE EL AVANCE DEL TRABAJO DE CAMPO AL SUPERVISOR O COORDINADOR DEL EQUIPO INFORMANDO SOBRE LAS NOVEDADES DIFICULTADES O HALLAZGOS RELEVANTES DURANTE LA RECOLECCIÓN DE INFORMACIÓN 5 LAS DEMÁS ACTIVIDADES QUE SE DERIVEN DE LA EJECUCIÓN DEL CONTRATO</t>
  </si>
  <si>
    <t>CO1.REQ.9197488</t>
  </si>
  <si>
    <t>OAG-VEX-1225-2025</t>
  </si>
  <si>
    <t>https://community.secop.gov.co/Public/Tendering/ContractNoticePhases/View?PPI=CO1.PPI.43318810&amp;isFromPublicArea=True&amp;isModal=False</t>
  </si>
  <si>
    <t xml:space="preserve">ALFREDO LUIS CALDERA GUZMAN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</si>
  <si>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DISEÑAR DE PIEZAS AUDIOVISUALES Y GRÁFICAS DE SÍNTESIS 2 REALIZAR REGISTRO AUDIOVISUAL DE TALLERES Y ENTREVISTAS CLAVE 3 REALIZAR EDICIÓN DE CÁPSULAS INFORMATIVAS PARA TOMADORES DE DECISIÓN</t>
  </si>
  <si>
    <t>CO1.REQ.9197453</t>
  </si>
  <si>
    <t>OPSP-VEX-1224-2025</t>
  </si>
  <si>
    <t>https://community.secop.gov.co/Public/Tendering/ContractNoticePhases/View?PPI=CO1.PPI.43313259&amp;isFromPublicArea=True&amp;isModal=False</t>
  </si>
  <si>
    <t xml:space="preserve">KASEY ROGER BUELVAS NARVAEZ </t>
  </si>
  <si>
    <t>CO1.REQ.9196164</t>
  </si>
  <si>
    <t>OAG-VEX-1223-2025</t>
  </si>
  <si>
    <t>https://community.secop.gov.co/Public/Tendering/ContractNoticePhases/View?PPI=CO1.PPI.43311868&amp;isFromPublicArea=True&amp;isModal=False</t>
  </si>
  <si>
    <t xml:space="preserve">KATHERIN JULIETH ALMENDRALES TEJEDA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</si>
  <si>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GESTIONAR PROCESOS DE CONTRATACIÓN Y VINCULACIÓN DE PERSONAL AL PROYECTO 2 REVISAR DOCUMENTACIÓN PARA ADELANTAR PROCESOS DE CONTRATACIÓN Y TRAMITES DE PAGO 3 COORDINAR CON LAS ÁREAS FINANCIERAS DE LA UNIVERSIDAD TODOS LOS TRÁMITES ADMINISTRATIVOS Y FINANCIEROS DEL PROYECTO 4 GESTIONAR FACTURACIÓN PARA SU PRESENTACIÓN ANTE ANH</t>
  </si>
  <si>
    <t>CO1.REQ.9195773</t>
  </si>
  <si>
    <t>OPSP-VEX-1222-2025</t>
  </si>
  <si>
    <t>https://community.secop.gov.co/Public/Tendering/ContractNoticePhases/View?PPI=CO1.PPI.43310941&amp;isFromPublicArea=True&amp;isModal=False</t>
  </si>
  <si>
    <t xml:space="preserve">RAFAEL ANTONIO TOVAR ARRIETA </t>
  </si>
  <si>
    <t>CO1.REQ.9195297</t>
  </si>
  <si>
    <t>OAG-VEX-1221-2025</t>
  </si>
  <si>
    <t>https://community.secop.gov.co/Public/Tendering/ContractNoticePhases/View?PPI=CO1.PPI.43310331&amp;isFromPublicArea=True&amp;isModal=False</t>
  </si>
  <si>
    <t xml:space="preserve">FAIDER PADILLA FLOREZ </t>
  </si>
  <si>
    <t>CO1.REQ.9195257</t>
  </si>
  <si>
    <t>OAG-VEX-1220-2025</t>
  </si>
  <si>
    <t>https://community.secop.gov.co/Public/Tendering/ContractNoticePhases/View?PPI=CO1.PPI.43309355&amp;isFromPublicArea=True&amp;isModal=False</t>
  </si>
  <si>
    <t xml:space="preserve">LEIDYS ELENA MEJIA ARDILA </t>
  </si>
  <si>
    <t>CO1.REQ.9195146</t>
  </si>
  <si>
    <t>OPSP-VEX-1219-2025</t>
  </si>
  <si>
    <t>https://community.secop.gov.co/Public/Tendering/ContractNoticePhases/View?PPI=CO1.PPI.43275222&amp;isFromPublicArea=True&amp;isModal=False</t>
  </si>
  <si>
    <t xml:space="preserve">LUIS CARLOS VILLAREAL GARCIA </t>
  </si>
  <si>
    <t>CO1.REQ.9187003</t>
  </si>
  <si>
    <t>OAG-VEX-1218-2025</t>
  </si>
  <si>
    <t>https://community.secop.gov.co/Public/Tendering/ContractNoticePhases/View?PPI=CO1.PPI.43273564&amp;isFromPublicArea=True&amp;isModal=False</t>
  </si>
  <si>
    <t xml:space="preserve">ALDAIR ALEXANDER VELEZ RAMIREZ </t>
  </si>
  <si>
    <t>CO1.REQ.9186277</t>
  </si>
  <si>
    <t>OAG-VEX-1217-2025</t>
  </si>
  <si>
    <t>https://community.secop.gov.co/Public/Tendering/ContractNoticePhases/View?PPI=CO1.PPI.43308617&amp;isFromPublicArea=True&amp;isModal=False</t>
  </si>
  <si>
    <t>NATALIA ANDREA LIZARAZO DIAZ</t>
  </si>
  <si>
    <t xml:space="preserve">KRISTEL NOHELIA MARTINEZ BENJUMEA </t>
  </si>
  <si>
    <t>LA PRESENTE ORDEN TIENE POR OBJETO: PRESTAR LOS SERVICIOS PROFESIONALES EN LA DIRECCIÓN DE PRÁCTICAS PROFESIONALES, COMO MONITOR DE PRACTICA EN LOS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</si>
  <si>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CO1.REQ.9194780</t>
  </si>
  <si>
    <t>OPSP-VEX-1216-2025</t>
  </si>
  <si>
    <t>https://community.secop.gov.co/Public/Tendering/ContractNoticePhases/View?PPI=CO1.PPI.43263241&amp;isFromPublicArea=True&amp;isModal=False</t>
  </si>
  <si>
    <t xml:space="preserve">ALBERTO JOSE JIMENEZ ALFARO </t>
  </si>
  <si>
    <t>LA PRESENTE ORDEN TIENE POR OBJETO PRESTAR SUS SERVICIOS PROFESIONALES PARA REALIZAR ACTIVIDADES RELACIONADAS AL DISENO DE CONTENIDOS DE COMUNICACION EN SALUD MENTAL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CREAR PIEZAS GRAFICAS VIDEOS CORTOS REELS PODCASTS INFOGRAFIAS CAPSULAS EDUCATIVAS AFICHES VOLANTES Y DEMAS PRODUCTOS COMUNICATIVOS DIRIGIDOS A LA COMUNIDAD UNIVERSITARIA CON ENFOQUE EN SALUD MENTAL AUTOCUIDADO NO ESTIGMATIZACION Y BUSQUEDA DE AYUDA 2 ASEGURAR QUE LOS CONTENIDOS SEAN CULTURALMENTE PERTINENTES ACCESIBLES Y ALINEADOS CON EL ENFOQUE TECNICO DEL PROYECTO 3 APOYAR LA CONSTRUCCION DE UNA IDENTIDAD VISUAL DEL CENTRO DE ESCUCHA QUE FACILITE SU RECORDACION APROPIACION Y CONFIANZA INSTITUCIONAL 4 COORDINAR LA EJECUCION DE UNA CAMPANA INSTITUCIONAL QUE VISIBILICE LOS SERVICIOS DEL CENTRO DE ESCUCHA Y PROMUEVA LA IDENTIFICACION OPORTUNA DE SENALES DE ALERTA EN SALUD MENTAL 5 PLANIFICAR E IMPLEMENTAR LA ESTRATEGIA DE DIFUSION MULTICANAL REDES SOCIALES CORREO INSTITUCIONAL PANTALLAS CARTELERAS PODCAST TRANSMISIONES EN VIVO ENTRE OTROS 6 APOYAR EL DISENO DEL CRONOGRAMA DE PUBLICACIONES MENSAJES CLAVE HASHTAGS PIEZAS POR FECHAS CONMEMORATIVAS Y OTROS RECURSOS DE MOVILIZACION COMUNITARIA 7 APOYAR LA LOGISTICA COMUNICATIVA DE EVENTOS COMO LA AMBIENTACION VISUAL PRODUCCION DE MATERIALES PROMOCIONALES Y REGISTRO FOTOGRAFICO O AUDIOVISUAL 8 GENERAR CONTENIDOS POSTERIORES A LOS EVENTOS CAPSULAS RESUMEN CLIPS TESTIMONIALES HISTORIAS ETC QUE PUEDAN ALIMENTAR LA MEMORIA DEL PROYECTO 9 ESTABLECER INDICADORES DE ALCANCE Y EFECTIVIDAD DE LAS CAMPANAS Y PUBLICACIONES 10 REALIZAR SEGUIMIENTO A LA INTERACCION NIVEL DE DIFUSION Y RETROALIMENTACION DE LOS CONTENIDOS EMITIDOS 11 ENTREGAR INFORMES MENSUALES CON EVIDENCIAS GRAFICAS METRICAS Y ANALISIS PROPOSITIVO 12 COORDINAR CON EL EQUIPO DE PSICOLOGOS CLINICOS FACILITADORES Y PERSONAL LOGISTICO PARA GENERAR CONTENIDOS COHERENTES CON LOS TEMAS PRIORITARIOS DEL PROYECTO 13 PARTICIPAR EN REUNIONES DE PLANIFICACION Y EN LA SOCIALIZACION INSTITUCIONAL DEL MODELO DEL CENTRO DE ESCUCHA</t>
  </si>
  <si>
    <t>CO1.REQ.9182870</t>
  </si>
  <si>
    <t>OPSP-VEX-1215-2025</t>
  </si>
  <si>
    <t>https://community.secop.gov.co/Public/Tendering/ContractNoticePhases/View?PPI=CO1.PPI.43262796&amp;isFromPublicArea=True&amp;isModal=False</t>
  </si>
  <si>
    <t xml:space="preserve">EDGARD FABIAN PERAZA ORDOÑEZ </t>
  </si>
  <si>
    <t>LA PRESENTE ORDEN TIENE POR OBJETO: PRESTAR LOS SERVICIOS PROFESIONALES EN LA DIRECCIÓN DE PRÁCTICAS PROFESIONALES, COMO MONITOR DE PRACTICA EN EL PROGRAMA ACADÉMICO DE INGENIERIA CIVIL,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</si>
  <si>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CO1.REQ.9183023</t>
  </si>
  <si>
    <t>OPSP-VEX-1214-2025</t>
  </si>
  <si>
    <t>https://community.secop.gov.co/Public/Tendering/ContractNoticePhases/View?PPI=CO1.PPI.43261872&amp;isFromPublicArea=True&amp;isModal=False</t>
  </si>
  <si>
    <t xml:space="preserve">LUZ SUSANA TORRES FUNEZ </t>
  </si>
  <si>
    <t>LA PRESENTE ORDEN TIENE POR OBJETO PRESTAR SUS SERVICIOS DE APOYO A LA GESTION PARA REALIZAR ACTIVIDADES EN EL ROL DE ENCUESTADORES QUE PERMITAN LA CARACTERIZACION SOCIAL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CUMPLIENDO CON LAS SIGUIENTES ACTIVIDADES 1 PARTICIPAR ACTIVAMENTE EN LAS JORNADAS DE CAPACITACION PROGRAMADAS POR EL EQUIPO TECNICO CON EL FIN DE COMPRENDER LOS OBJETIVOS PROCEDIMIENTOS Y EL USO ADECUADO DE LOS INSTRUMENTOS DE RECOLECCION DE INFORMACION 2 REALIZAR VISITAS DE CAMPO A LOS PREDIOS SELECCIONADOS SIGUIENDO LAS RUTAS Y CRONOGRAMAS ESTABLECIDOS PARA APLICAR LOS CUESTIONARIOS Y DEMAS INSTRUMENTOS DE CARACTERIZACION SOCIAL DEFINIDOS EN EL CONTRATO 3 DILIGENCIAR LOS FORMATOS DE CARACTERIZACION SOCIAL PREDIAL Y CAPTURA DE DATOS DE MANERA CLARA Y OBJETIVA GARANTIZANDO LA CALIDAD Y VERACIDAD DE LA INFORMACION RECOPILADA 4 REPORTAR DIARIAMENTE EL AVANCE DEL TRABAJO DE CAMPO AL SUPERVISOR O COORDINADOR DEL EQUIPO INFORMANDO SOBRE LAS NOVEDADES DIFICULTADES O HALLAZGOS RELEVANTES DURANTE LA RECOLECCION DE INFORMACION 5 LAS DEMAS ACTIVIDADES QUE SE DERIVEN DE LA EJECUCION DEL CONTRATO</t>
  </si>
  <si>
    <t>CO1.REQ.9182579</t>
  </si>
  <si>
    <t>OAG-VEX-1213-2025</t>
  </si>
  <si>
    <t>https://community.secop.gov.co/Public/Tendering/ContractNoticePhases/View?PPI=CO1.PPI.43259397&amp;isFromPublicArea=True&amp;isModal=False</t>
  </si>
  <si>
    <t xml:space="preserve">JHORMAN ANDRES ARCHILA OROSTEGUI </t>
  </si>
  <si>
    <t>LA PRESENTE ORDEN TIENE POR OBJETO: PRESTAR LOS SERVICIOS PROFESIONALES EN LA DIRECCIÓN DE PRÁCTICAS PROFESIONALES, COMO MONITOR DE PRACTICA EN LOS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</si>
  <si>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CO1.REQ.9181698</t>
  </si>
  <si>
    <t>OPSP-VEX-1212-2025</t>
  </si>
  <si>
    <t>https://community.secop.gov.co/Public/Tendering/ContractNoticePhases/View?PPI=CO1.PPI.43260724&amp;isFromPublicArea=True&amp;isModal=False</t>
  </si>
  <si>
    <t xml:space="preserve">DANIELA JOSE ALEAN MOLINARES </t>
  </si>
  <si>
    <t>LA PRESENTE ORDEN TIENE POR OBJETO: PRESTAR SUS SERVICIOS PROFESIONALES PARA REALIZAR ACTIVIDADES DE APOYO EN LA COORDINACIÓN DE LOS FACILITADORES EN SALUD MENTAL EN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OC-CO COMPONENTE 2.”, CUMPLIENDO CON LAS SIGUIENTES ACTIVIDADES: 1. APOYAR LA COORDINACIÓN GENERAL DEL PROGRAMA DE FACILITADORES EN SALUD MENTAL, ASEGURANDO LA CORRECTA IMPLEMENTACIÓN DE LAS ACTIVIDADES PLANIFICADAS. 2. ASIGNAR RESPONSABILIDADES AL EQUIPO DE FACILITADORES, REALIZAR SEGUIMIENTO A LAS ACTIVIDADES PROGRAMADAS Y VERIFICAR EL CUMPLIMIENTO DE LOS OBJETIVOS. 3. COLABORAR EN LA PLANEACIÓN, CONVOCATORIA Y PROCESO DE SELECCIÓN DE FACILITADORES EN SALUD MENTAL, GARANTIZANDO QUE CUMPLAN CON LOS CRITERIOS ESTABLECIDOS. 4. PARTICIPAR EN REUNIONES DE EQUIPO Y COMITÉS TÉCNICOS DEL PROYECTO, ELABORANDO ACTAS Y REGISTRANDO LOS ACUERDOS Y COMPROMISOS. 5. ELABORAR INFORMES DE AVANCE Y RESULTADOS DEL PROGRAMA, CONSOLIDANDO INFORMACIÓN DE LAS ACTIVIDADES DESARROLLADAS. 6. APOYAR EN LA ORGANIZACIÓN DE CAPACITACIONES, TALLERES Y ESPACIOS DE FORMACIÓN PARA LOS FACILITADORES. 7. MANTENER COMUNICACIÓN CONSTANTE CON LOS FACILITADORES, BRINDANDO ORIENTACIÓN Y APOYO PARA LA RESOLUCIÓN DE DIFICULTADES EN LA EJECUCIÓN DE LAS ACTIVIDADES. 8. CONTRIBUIR EN EL DISEÑO Y ACTUALIZACIÓN DE DOCUMENTOS TÉCNICOS, CRONOGRAMAS Y HERRAMIENTAS DE SEGUIMIENTO. 9. COORDINAR CON OTRAS ÁREAS O ENTIDADES INVOLUCRADAS PARA GARANTIZAR EL TRABAJO ARTICULADO EN EL MARCO DEL PROYECTO.</t>
  </si>
  <si>
    <t>CO1.REQ.9182163</t>
  </si>
  <si>
    <t>OPSP-VEX-1211-2025</t>
  </si>
  <si>
    <t>https://community.secop.gov.co/Public/Tendering/ContractNoticePhases/View?PPI=CO1.PPI.43247070&amp;isFromPublicArea=True&amp;isModal=False</t>
  </si>
  <si>
    <t>2057 - 2058</t>
  </si>
  <si>
    <t>LA PRESENTE ORDEN TIENE POR OBJETO: LA PRESTACIÓN DEL SERVICIO LOGÍSTICO OPERATIVO PARA LA REALIZACIÓN DE LOS EVENTOS INSTITUCIONALES EN EL DESARROLLO DE LAS ACTIVIDADES DE FORMACIÓN DE FACILITADORES (OBJETIVO 2, ACTIVIDADES 2.3 Y 2.4) Y A LAS ACCIONES DE DIFUSIÓN Y VISIBILIZACIÓN DEL CENTRO DE ESCUCHA (OBJETIVO 4, ACTIVIDAD 4.3) INCLUYENDO EL SUMINISTRO DE CHALECOS, IMPRESIÓN DE CARTILLAS Y CUBRIMIENTO INSTITUCIONAL PARA EL CUMPLIMIENTO DEL CONVENIO ESPECIAL BID CELEBRADO ENTRE EL MINISTERIO DE EDUCACIÓN NACIONAL Y LA UNIVERSIDAD DEL MAGDALENA</t>
  </si>
  <si>
    <t>CO1.REQ.9179003</t>
  </si>
  <si>
    <t>OPS-VEX-1210-2025</t>
  </si>
  <si>
    <t>https://community.secop.gov.co/Public/Tendering/ContractNoticePhases/View?PPI=CO1.PPI.43243396&amp;isFromPublicArea=True&amp;isModal=False</t>
  </si>
  <si>
    <t xml:space="preserve">JASSIR DARIO VELASQUEZ GALARAGA </t>
  </si>
  <si>
    <t>LA PRESENTE ORDEN TIENE POR OBJETO PRESTAR SERVICIOS PROFESIONALES EN LA DIRECCIÓN DE PRÁCTICAS PROFESIONALES, COMO MONITOR DE PRACTICA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</si>
  <si>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CO1.REQ.9177819</t>
  </si>
  <si>
    <t>OPSP-VEX-1209-2025</t>
  </si>
  <si>
    <t>https://community.secop.gov.co/Public/Tendering/ContractNoticePhases/View?PPI=CO1.PPI.43242605&amp;isFromPublicArea=True&amp;isModal=False</t>
  </si>
  <si>
    <t xml:space="preserve">RAFAEL ALBERTO ALZAMORA GOMEZ </t>
  </si>
  <si>
    <t>LA PRESENTE ORDEN TIENE POR OBJETO PRESTAR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</si>
  <si>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CO1.REQ.9177352</t>
  </si>
  <si>
    <t>OPSP-VEX-1208-2025</t>
  </si>
  <si>
    <t>https://community.secop.gov.co/Public/Tendering/ContractNoticePhases/View?PPI=CO1.PPI.43233140&amp;isFromPublicArea=True&amp;isModal=False</t>
  </si>
  <si>
    <t xml:space="preserve">AURA ESTELA MARIA URECHE MENDOZA </t>
  </si>
  <si>
    <t>LA PRESENTE ORDEN TIENE POR OBJETO: PRESTAR LOS SERVICIOS PROFESIONALES EN LA DIRECCIÓN DE PRÁCTICAS PROFESIONALES, COMO MONITOR DE PRACTICA EN LOS PROGRAMA ACADÉMICO DE ADMINISTRACIÓN TURÍSTICA Y HOTELERAS, DESARROLLANDO LAS SIGUIENTES ACTIVIDADES: 1.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</si>
  <si>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CO1.REQ.9174923</t>
  </si>
  <si>
    <t>OPSP-VEX-1207-2025</t>
  </si>
  <si>
    <t>https://community.secop.gov.co/Public/Tendering/ContractNoticePhases/View?PPI=CO1.PPI.43154425&amp;isFromPublicArea=True&amp;isModal=False</t>
  </si>
  <si>
    <t xml:space="preserve">ALVER ANDRES TEJADA REDONDO </t>
  </si>
  <si>
    <t>LA PRESENTE ORDEN TIENE POR OBJETO PRESTAR SUS SERVICIOS DE APOYO A LA GESTIÓN PARA REALIZAR ACTIVIDADES EN EL ROL DE ENCUESTADORES QUE PERMITAN LA CARACTERIZACIÓN SOCIAL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REGIÓN CARIBE CUMPLIENDO CON LAS SIGUIENTES ACTIVIDADES 1 PARTICIPAR ACTIVAMENTE EN LAS JORNADAS DE CAPACITACIÓN PROGRAMADAS POR EL EQUIPO TÉCNICO CON EL FIN DE COMPRENDER LOS OBJETIVOS PROCEDIMIENTOS Y EL USO ADECUADO DE LOS INSTRUMENTOS DE RECOLECCIÓN DE INFORMACIÓN 2 REALIZAR VISITAS DE CAMPO A LOS PREDIOS SELECCIONADOS SIGUIENDO LAS RUTAS Y CRONOGRAMAS ESTABLECIDOS PARA APLICAR LOS CUESTIONARIOS Y DEMÁS INSTRUMENTOS DE CARACTERIZACIÓN SOCIAL DEFINIDOS EN EL CONTRATO 3 DILIGENCIAR LOS FORMATOS DE CARACTERIZACIÓN SOCIAL PREDIAL Y CAPTURA DE DATOS DE MANERA CLARA Y OBJETIVA GARANTIZANDO LA CALIDAD Y VERACIDAD DE LA INFORMACIÓN RECOPILADA 4 REPORTAR DIARIAMENTE EL AVANCE DEL TRABAJO DE CAMPO AL SUPERVISOR O COORDINADOR DEL EQUIPO INFORMANDO SOBRE LAS NOVEDADES DIFICULTADES O HALLAZGOS RELEVANTES DURANTE LA RECOLECCIÓN DE INFORMACIÓN 5 LAS DEMÁS ACTIVIDADES QUE SE DERIVEN DE LA EJECUCIÓN DEL CONTRATO</t>
  </si>
  <si>
    <t>CO1.REQ.9155217</t>
  </si>
  <si>
    <t>OAG-VEX-1206-2025</t>
  </si>
  <si>
    <t>https://community.secop.gov.co/Public/Tendering/ContractNoticePhases/View?PPI=CO1.PPI.43153928&amp;isFromPublicArea=True&amp;isModal=False</t>
  </si>
  <si>
    <t xml:space="preserve">ALBEIRO ESTEBAN VILLAFAÑE RODRIGUEZ </t>
  </si>
  <si>
    <t>CO1.REQ.9154691</t>
  </si>
  <si>
    <t>OAG-VEX-1205-2025</t>
  </si>
  <si>
    <t>https://community.secop.gov.co/Public/Tendering/ContractNoticePhases/View?PPI=CO1.PPI.43153078&amp;isFromPublicArea=True&amp;isModal=False</t>
  </si>
  <si>
    <t xml:space="preserve">ANDY  GUERRA CORREDOR </t>
  </si>
  <si>
    <t>LA PRESENTE ORDEN TIENE POR OBJETO: PRESTAR LOS SERVICIOS PROFESIONALES EN LA DIRECCIÓN DE PRÁCTICAS PROFESIONALES, COMO MONITOR DE PRACTICA EN LOS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</si>
  <si>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CO1.REQ.9154830</t>
  </si>
  <si>
    <t>OPSP-VEX-1204-2025</t>
  </si>
  <si>
    <t>https://community.secop.gov.co/Public/Tendering/ContractNoticePhases/View?PPI=CO1.PPI.43167627&amp;isFromPublicArea=True&amp;isModal=False</t>
  </si>
  <si>
    <t xml:space="preserve">MIRIAN ISABEL CARDENAS PACHECO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</si>
  <si>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</si>
  <si>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CO1.REQ.9163242</t>
  </si>
  <si>
    <t>OAG-VEX-1203-2025</t>
  </si>
  <si>
    <t>https://community.secop.gov.co/Public/Tendering/ContractNoticePhases/View?PPI=CO1.PPI.43152409&amp;isFromPublicArea=True&amp;isModal=False</t>
  </si>
  <si>
    <t xml:space="preserve">KATTY CANDELARIA SAUMETH PADILLA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</si>
  <si>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</si>
  <si>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CO1.REQ.9154449</t>
  </si>
  <si>
    <t>OAG-VEX-1202-2025</t>
  </si>
  <si>
    <t>https://community.secop.gov.co/Public/Tendering/ContractNoticePhases/View?PPI=CO1.PPI.43150461&amp;isFromPublicArea=True&amp;isModal=False</t>
  </si>
  <si>
    <t xml:space="preserve">ILKA MARIA DE LA HOZ BARRIOS </t>
  </si>
  <si>
    <t>CO1.REQ.9153784</t>
  </si>
  <si>
    <t>OPSP-VEX-1201-2025</t>
  </si>
  <si>
    <t>https://community.secop.gov.co/Public/Tendering/ContractNoticePhases/View?PPI=CO1.PPI.43148098&amp;isFromPublicArea=True&amp;isModal=False</t>
  </si>
  <si>
    <t xml:space="preserve">NICOLAS ANDRES PEZZANO FARELO </t>
  </si>
  <si>
    <t>CO1.REQ.9153092</t>
  </si>
  <si>
    <t>OAG-VEX-1200-2025</t>
  </si>
  <si>
    <t>https://community.secop.gov.co/Public/Tendering/ContractNoticePhases/View?PPI=CO1.PPI.43145894&amp;isFromPublicArea=True&amp;isModal=False</t>
  </si>
  <si>
    <t xml:space="preserve">ADALBERTO TERNERA JARABA </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</si>
  <si>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</si>
  <si>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CO1.REQ.9152782</t>
  </si>
  <si>
    <t>OAG-VEX-1199-2025</t>
  </si>
  <si>
    <t>https://community.secop.gov.co/Public/Tendering/ContractNoticePhases/View?PPI=CO1.PPI.43139280&amp;isFromPublicArea=True&amp;isModal=False</t>
  </si>
  <si>
    <t xml:space="preserve">ALVARO ENRIQUE ROJAS MANCERA </t>
  </si>
  <si>
    <t>CO1.REQ.9150994</t>
  </si>
  <si>
    <t>OAG-VEX-1198-2025</t>
  </si>
  <si>
    <t>https://community.secop.gov.co/Public/Tendering/ContractNoticePhases/View?PPI=CO1.PPI.43137077&amp;isFromPublicArea=True&amp;isModal=False</t>
  </si>
  <si>
    <t xml:space="preserve">ESTEBAN DAVID QUINTERO BARRETO </t>
  </si>
  <si>
    <t>CO1.REQ.9150901</t>
  </si>
  <si>
    <t>OAG-VEX-1197-2025</t>
  </si>
  <si>
    <t>https://community.secop.gov.co/Public/Tendering/ContractNoticePhases/View?PPI=CO1.PPI.43136592&amp;isFromPublicArea=True&amp;isModal=False</t>
  </si>
  <si>
    <t xml:space="preserve">JULITHZA PAOLA PAIPA CASTRO </t>
  </si>
  <si>
    <t>CO1.REQ.9150470</t>
  </si>
  <si>
    <t>OAG-VEX-1196-2025</t>
  </si>
  <si>
    <t>https://community.secop.gov.co/Public/Tendering/ContractNoticePhases/View?PPI=CO1.PPI.43135857&amp;isFromPublicArea=True&amp;isModal=False</t>
  </si>
  <si>
    <t xml:space="preserve">MAYREN STELLA OLIVERA MERCADO </t>
  </si>
  <si>
    <t>CO1.REQ.9150428</t>
  </si>
  <si>
    <t>OAG-VEX-1195-2025</t>
  </si>
  <si>
    <t>https://community.secop.gov.co/Public/Tendering/ContractNoticePhases/View?PPI=CO1.PPI.43108924&amp;isFromPublicArea=True&amp;isModal=False</t>
  </si>
  <si>
    <t xml:space="preserve">JAVIER ANDRES BERNAL BARRIOS </t>
  </si>
  <si>
    <t>LA PRESENTE ORDEN TIENE POR OBJETO: 1). PRESTAR ASESORÍA JURÍDICA EN LAS ETAPAS PRECONTRACTUAL, CONTRACTUAL Y POSTCONTRACTUAL DE LOS PROCESOS DE SELECCIÓN ADELANTADOS EN LA VICERRECTORIA DE EXTENSIÓN Y PROYECCIÓN SOCIAL. 2) PRESTAR ASESORÍA JURÍDICA Y RESOLVER CONSULTAS DE TIPO JURÍDICO SOBRE LA EJECUCIÓN DE LOS PROYECTOS DE LA VICERRECTORIA DE EXTENSIÓN Y PROYECCIÓN SOCIAL DE CONFORMIDAD CON LA NORMATIVIDAD VIGENTE. 3) PRESTAR ASESORÍA JURÍDICA CONTRACTUAL EN LOS PROCESOS DE LICITACIÓN Y/O CONVOCATORIAS EN LOS QUE SEA REQUERIDO. 4) PROYECTAR RESPUESTAS A LAS CONSULTAS, PETICIONES, QUEJAS Y RECLAMOS QUE SE GENEREN EN LA VICERRECTORIA DE EXTENSIÓN Y PROYECCIÓN SOCIAL, TOMANDO EN CONSIDERACIÓN LOS TÉRMINOS DE LA LEY Y LOS PROCEDIMIENTOS INTERNOS ESTABLECIDOS. 5) ELABORAR LOS CONCEPTOS JURÍDICOS QUE SEAN SOLICITADOS POR LA VICERRECTORIA DE EXTENSIÓN Y PROYECCIÓN SOCIAL Y/O POR LA OFICINA ASESORA JURIDICA DE LA UNIVERSIDAD.</t>
  </si>
  <si>
    <t>CO1.REQ.9144427</t>
  </si>
  <si>
    <t>OPSP-VEX-1194-2025</t>
  </si>
  <si>
    <t>https://community.secop.gov.co/Public/Tendering/ContractNoticePhases/View?PPI=CO1.PPI.43111692&amp;isFromPublicArea=True&amp;isModal=False</t>
  </si>
  <si>
    <t xml:space="preserve">JORGE ELIECER HERNANDEZ VERGARA </t>
  </si>
  <si>
    <t>CO1.REQ.9145185</t>
  </si>
  <si>
    <t>OAG-VEX-1193-2025</t>
  </si>
  <si>
    <t>https://community.secop.gov.co/Public/Tendering/ContractNoticePhases/View?PPI=CO1.PPI.43108337&amp;isFromPublicArea=True&amp;isModal=False</t>
  </si>
  <si>
    <t xml:space="preserve">MARIA ANGELA FLOREZ BUELVAS </t>
  </si>
  <si>
    <t>CO1.REQ.9144501</t>
  </si>
  <si>
    <t>OAG-VEX-1192-2025</t>
  </si>
  <si>
    <t>https://community.secop.gov.co/Public/Tendering/ContractNoticePhases/View?PPI=CO1.PPI.43107857&amp;isFromPublicArea=True&amp;isModal=False</t>
  </si>
  <si>
    <t xml:space="preserve">CARLOS ALFONSO FLOREZ COLON </t>
  </si>
  <si>
    <t>CO1.REQ.9144322</t>
  </si>
  <si>
    <t>OAG-VEX-1191-2025</t>
  </si>
  <si>
    <t>https://community.secop.gov.co/Public/Tendering/ContractNoticePhases/View?PPI=CO1.PPI.43107559&amp;isFromPublicArea=True&amp;isModal=False</t>
  </si>
  <si>
    <t xml:space="preserve">YULY MILENA HERNANDEZ REYES </t>
  </si>
  <si>
    <t>CO1.REQ.9143871</t>
  </si>
  <si>
    <t>OAG-VEX-1190-2025</t>
  </si>
  <si>
    <t>https://community.secop.gov.co/Public/Tendering/ContractNoticePhases/View?PPI=CO1.PPI.43106895&amp;isFromPublicArea=True&amp;isModal=False</t>
  </si>
  <si>
    <t xml:space="preserve">MARIA ESTHER MASTRODOMENICO MARZAN </t>
  </si>
  <si>
    <t>LA PRESENTE ORDEN TIENE POR OBJETO PRESTAR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LAS DEMAS QUE RESULTEN NECESARIAS PARA EL CUMPLIMIENTO CONTRACTUAL</t>
  </si>
  <si>
    <t>CO1.REQ.9143947</t>
  </si>
  <si>
    <t>OAG-VEX-1189-2025</t>
  </si>
  <si>
    <t>https://community.secop.gov.co/Public/Tendering/ContractNoticePhases/View?PPI=CO1.PPI.43106494&amp;isFromPublicArea=True&amp;isModal=False</t>
  </si>
  <si>
    <t xml:space="preserve">LINO DE JESUS TORREGROZA MONSALVE </t>
  </si>
  <si>
    <t>LA PRESENTE ORDEN TIENE POR OBJETO PRESTAR SERVICIOS PROFESIONALES EN LA DIRECCIÓN DE PRÁCTICAS PROFESIONALES, COMO MONITOR DE PRACTICA EN EL PROGRAMA ACADÉMICO DE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</si>
  <si>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CO1.REQ.9143383</t>
  </si>
  <si>
    <t>OPSP-VEX-1188-2025</t>
  </si>
  <si>
    <t>https://community.secop.gov.co/Public/Tendering/ContractNoticePhases/View?PPI=CO1.PPI.43105239&amp;isFromPublicArea=True&amp;isModal=False</t>
  </si>
  <si>
    <t xml:space="preserve">ALEX ALBERTO MAESTRE CARDENAS </t>
  </si>
  <si>
    <t>LA PRESENTE ORDEN TIENE POR OBJETO PRESTAR SERVICIOS PROFESIONALES EN LA DIRECCIÓN DE PRÁCTICAS PROFESIONALES, COMO MONITOR DE PRÁCTICA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</si>
  <si>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CO1.REQ.9143296</t>
  </si>
  <si>
    <t>OPSP-VEX-1187-2025</t>
  </si>
  <si>
    <t>https://community.secop.gov.co/Public/Tendering/ContractNoticePhases/View?PPI=CO1.PPI.43104363&amp;isFromPublicArea=True&amp;isModal=False</t>
  </si>
  <si>
    <t xml:space="preserve">EMERSON SAMIR IBARRA GARCIA </t>
  </si>
  <si>
    <t>CO1.REQ.9143145</t>
  </si>
  <si>
    <t>OAG-VEX-1186-2025</t>
  </si>
  <si>
    <t>https://community.secop.gov.co/Public/Tendering/ContractNoticePhases/View?PPI=CO1.PPI.43112134&amp;isFromPublicArea=True&amp;isModal=False</t>
  </si>
  <si>
    <t xml:space="preserve">DANIELA ANDREA RODRIGUEZ TRECO </t>
  </si>
  <si>
    <t>CO1.REQ.9145704</t>
  </si>
  <si>
    <t>OAG-VEX-1185-2025</t>
  </si>
  <si>
    <t>https://community.secop.gov.co/Public/Tendering/ContractNoticePhases/View?PPI=CO1.PPI.43080590&amp;isFromPublicArea=True&amp;isModal=False</t>
  </si>
  <si>
    <t>ALVARO JOSE MENDEZ NAVARRO</t>
  </si>
  <si>
    <t>2025-09-29 / 2025-09-25</t>
  </si>
  <si>
    <t>2215 - 2229</t>
  </si>
  <si>
    <t>AUTOTROPICAL S.A.</t>
  </si>
  <si>
    <t>LA PRESENTE ORDEN TIENE POR OBJETO LA COMPRA DE COMPRA DE VEHICULO TIPO PICK DOBLE CABINA 4X4, PARA FORTALECER LA CAPACIDAD OPERATIVA DE LA VICERRECTORÍA DE EXTENSIÓN Y PROYECCIÓN SOCIAL DE LA UNIVERSIDAD DEL MAGDALENA.</t>
  </si>
  <si>
    <t>CO1.REQ.9136885</t>
  </si>
  <si>
    <t>ODC-VEX-0004-2025</t>
  </si>
  <si>
    <t>https://community.secop.gov.co/Public/Tendering/ContractNoticePhases/View?PPI=CO1.PPI.43079831&amp;isFromPublicArea=True&amp;isModal=False</t>
  </si>
  <si>
    <t xml:space="preserve">JOSE BENJAMIN MARQUEZ SERRANO </t>
  </si>
  <si>
    <t>CO1.REQ.9136581</t>
  </si>
  <si>
    <t>OAG-VEX-1184-2025</t>
  </si>
  <si>
    <t>https://community.secop.gov.co/Public/Tendering/ContractNoticePhases/View?PPI=CO1.PPI.43079075&amp;isFromPublicArea=True&amp;isModal=False</t>
  </si>
  <si>
    <t xml:space="preserve">SHIRLY VILLADIEGO MENDOZA </t>
  </si>
  <si>
    <t>CO1.REQ.9136194</t>
  </si>
  <si>
    <t>OAG-VEX-1183-2025</t>
  </si>
  <si>
    <t>https://community.secop.gov.co/Public/Tendering/ContractNoticePhases/View?PPI=CO1.PPI.43078949&amp;isFromPublicArea=True&amp;isModal=False</t>
  </si>
  <si>
    <t xml:space="preserve">HANZER DIAZ ALFARO </t>
  </si>
  <si>
    <t>CO1.REQ.9136245</t>
  </si>
  <si>
    <t>OAG-VEX-1182-2025</t>
  </si>
  <si>
    <t>https://community.secop.gov.co/Public/Tendering/ContractNoticePhases/View?PPI=CO1.PPI.43078429&amp;isFromPublicArea=True&amp;isModal=False</t>
  </si>
  <si>
    <t xml:space="preserve">JUAN FERNANDO ORDOÑEZ DOMINGUEZ </t>
  </si>
  <si>
    <t>CO1.REQ.9135976</t>
  </si>
  <si>
    <t>OAG-VEX-1181-2025</t>
  </si>
  <si>
    <t>https://community.secop.gov.co/Public/Tendering/ContractNoticePhases/View?PPI=CO1.PPI.43078306&amp;isFromPublicArea=True&amp;isModal=False</t>
  </si>
  <si>
    <t xml:space="preserve">BIATNETT ELIANA CAMPO HUGUETT </t>
  </si>
  <si>
    <t>LA PRESENTE ORDEN TIENE POR OBJETO: PRESTAR LOS SERVICIOS PROFESIONALES EN LA DIRECCIÓN DE PRÁCTICAS PROFESIONALES, COMO MONITOR DE PRACTICA EN LOS PROGRAMA ACADÉMICO DE ADMINISTRACIÓN DE EMPRESAS, DESARROLLANDO LAS SIGUIENTES ACTIVIDADES: 1.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PRÁCTICAS,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</si>
  <si>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CO1.REQ.9135937</t>
  </si>
  <si>
    <t>OPSP-VEX-1180-2025</t>
  </si>
  <si>
    <t>https://community.secop.gov.co/Public/Tendering/ContractNoticePhases/View?PPI=CO1.PPI.43077292&amp;isFromPublicArea=True&amp;isModal=False</t>
  </si>
  <si>
    <t xml:space="preserve">CARLOS MARIO DE ANDREIS FERNANDEZ </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</si>
  <si>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</si>
  <si>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CO1.REQ.9135784</t>
  </si>
  <si>
    <t>OPSP-VEX-1179-2025</t>
  </si>
  <si>
    <t>https://community.secop.gov.co/Public/Tendering/ContractNoticePhases/View?PPI=CO1.PPI.43076704&amp;isFromPublicArea=True&amp;isModal=False</t>
  </si>
  <si>
    <t xml:space="preserve">VERONICA ALZAMORA HERNANDEZ </t>
  </si>
  <si>
    <t>CO1.REQ.9135633</t>
  </si>
  <si>
    <t>OAG-VEX-1178-2025</t>
  </si>
  <si>
    <t>https://community.secop.gov.co/Public/Tendering/ContractNoticePhases/View?PPI=CO1.PPI.43081504&amp;isFromPublicArea=True&amp;isModal=False</t>
  </si>
  <si>
    <t xml:space="preserve">JESUS ALBERTO BARRIOS RUIZ </t>
  </si>
  <si>
    <t>CO1.REQ.9136995</t>
  </si>
  <si>
    <t>OAG-VEX-1177-2025</t>
  </si>
  <si>
    <t>https://community.secop.gov.co/Public/Tendering/ContractNoticePhases/View?PPI=CO1.PPI.43075443&amp;isFromPublicArea=True&amp;isModal=False</t>
  </si>
  <si>
    <t xml:space="preserve">JAIMAR SARAI CANTILLO JIMENEZ </t>
  </si>
  <si>
    <t>CO1.REQ.9135407</t>
  </si>
  <si>
    <t>OAG-VEX-1176-2025</t>
  </si>
  <si>
    <t>https://community.secop.gov.co/Public/Tendering/ContractNoticePhases/View?PPI=CO1.PPI.43074471&amp;isFromPublicArea=True&amp;isModal=False</t>
  </si>
  <si>
    <t xml:space="preserve">DANILO ANDRES JIMENEZ ACEVEDO </t>
  </si>
  <si>
    <t>CO1.REQ.9135209</t>
  </si>
  <si>
    <t>OAG-VEX-1175-2025</t>
  </si>
  <si>
    <t>https://community.secop.gov.co/Public/Tendering/ContractNoticePhases/View?PPI=CO1.PPI.43073606&amp;isFromPublicArea=True&amp;isModal=False</t>
  </si>
  <si>
    <t xml:space="preserve">KAROL SOFIA CERA MARTINEZ </t>
  </si>
  <si>
    <t>CO1.REQ.9134657</t>
  </si>
  <si>
    <t>OAG-VEX-1174-2025</t>
  </si>
  <si>
    <t>https://community.secop.gov.co/Public/Tendering/ContractNoticePhases/View?PPI=CO1.PPI.43069639&amp;isFromPublicArea=True&amp;isModal=False</t>
  </si>
  <si>
    <t xml:space="preserve">SABRINA BELEN ANDRADE ANDRADE </t>
  </si>
  <si>
    <t>CO1.REQ.9133530</t>
  </si>
  <si>
    <t>OAG-VEX-1173-2025</t>
  </si>
  <si>
    <t>https://community.secop.gov.co/Public/Tendering/ContractNoticePhases/View?PPI=CO1.PPI.43069283&amp;isFromPublicArea=True&amp;isModal=False</t>
  </si>
  <si>
    <t xml:space="preserve">LUIS ARTURO JACOBS RODRIGUEZ </t>
  </si>
  <si>
    <t>CO1.REQ.9133618</t>
  </si>
  <si>
    <t>OAG-VEX-1172-2025</t>
  </si>
  <si>
    <t>https://community.secop.gov.co/Public/Tendering/ContractNoticePhases/View?PPI=CO1.PPI.43069205&amp;isFromPublicArea=True&amp;isModal=False</t>
  </si>
  <si>
    <t xml:space="preserve">LUIS FELIPE RAMOS LUNA </t>
  </si>
  <si>
    <t>CO1.REQ.9133230</t>
  </si>
  <si>
    <t>OAG-VEX-1171-2025</t>
  </si>
  <si>
    <t>https://community.secop.gov.co/Public/Tendering/ContractNoticePhases/View?PPI=CO1.PPI.43068723&amp;isFromPublicArea=True&amp;isModal=False</t>
  </si>
  <si>
    <t xml:space="preserve">DANIEL FERNANDO MIRANDA CORTINA </t>
  </si>
  <si>
    <t>CO1.REQ.9132784</t>
  </si>
  <si>
    <t>OAG-VEX-1170-2025</t>
  </si>
  <si>
    <t>https://community.secop.gov.co/Public/Tendering/ContractNoticePhases/View?PPI=CO1.PPI.43067998&amp;isFromPublicArea=True&amp;isModal=False</t>
  </si>
  <si>
    <t xml:space="preserve">LOREN VANESSA LINERO HINOJOSA </t>
  </si>
  <si>
    <t>CO1.REQ.9132940</t>
  </si>
  <si>
    <t>OAG-VEX-1169-2025</t>
  </si>
  <si>
    <t>https://community.secop.gov.co/Public/Tendering/ContractNoticePhases/View?PPI=CO1.PPI.43067426&amp;isFromPublicArea=True&amp;isModal=False</t>
  </si>
  <si>
    <t xml:space="preserve">LEONARDO FABIO BARRIOS VELASQUEZ </t>
  </si>
  <si>
    <t>LA PRESENTE ORDEN TIENE POR OBJETO PRESTAR SUS SERVICIOS DE APOYO A LA GESTION PARA REALIZAR ACTIVIDADES EN EL ROL DE ENCUESTADORES QUE PERMITAN LA CARACTERIZACION SOCIAL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CUMPLIENDO CON LAS SIGUIENTES ACTIVIDADES 1 PARTICIPAR ACTIVAMENTE EN LAS JORNADAS DE CAPACITACION PROGRAMADAS POR EL EQUIPO TECNICO CON EL FIN DE COMPRENDER LOS OBJETIVOS PROCEDIMIENTOS Y EL USO ADECUADO DE LOS INSTRUMENTOS DE RECOLECCION DE INFORMACION 2 REALIZAR VISITAS DE CAMPO A LOS PREDIOS SELECCIONADOS SIGUIENDO LAS RUTAS Y CRONOGRAMAS ESTABLECIDOS PARA APLICAR LOS CUESTIONARIOS Y DEMAS INSTRUMENTOS DE CARACTERIZACION SOCIAL DEFINIDOS EN EL CONTRATO 3 DILIGENCIAR LOS FORMATOS DE CARACTERIZACION SOCIAL PREDIAL Y CAPTURA DE DATOS DE MANERA CLARA Y OBJETIVA GARANTIZANDO LA CALIDAD Y VERACIDAD DE LA INFORMACION RECOPILADA 4 REPORTAR DIARIAMENTE EL AVANCE DEL TRABAJO DE CAMPO AL SUPERVISOR O COORDINADOR DEL EQUIPO INFORMANDO SOBRE LAS NOVEDADES DIFICULTADES O HALLAZGOS RELEVANTES DURANTE LA RECOLECCION DE INFORMACION 5 LAS DEMAS ACTIVIDADES QUE SE DERIVEN DE LA EJECUCION DEL CONTRATO</t>
  </si>
  <si>
    <t>CO1.REQ.9132809</t>
  </si>
  <si>
    <t>OAG-VEX-1168-2025</t>
  </si>
  <si>
    <t>https://community.secop.gov.co/Public/Tendering/ContractNoticePhases/View?PPI=CO1.PPI.43065788&amp;isFromPublicArea=True&amp;isModal=False</t>
  </si>
  <si>
    <t xml:space="preserve">LUIS ALBERTO LOPEZ MORGAN </t>
  </si>
  <si>
    <t>CO1.REQ.9132603</t>
  </si>
  <si>
    <t>OAG-VEX-1167-2025</t>
  </si>
  <si>
    <t>https://community.secop.gov.co/Public/Tendering/ContractNoticePhases/View?PPI=CO1.PPI.43066396&amp;isFromPublicArea=True&amp;isModal=False</t>
  </si>
  <si>
    <t xml:space="preserve">LOURDES LUCIA LEONES PEREZ </t>
  </si>
  <si>
    <t>LA PRESENTE ORDEN TIENE POR OBJETO PRESTAR SUS SERVICIOS DE APOYO A LA GESTIÓN PARA REALIZAR ACTIVIDADES EN EL ROL DE ENCUESTADORES QUE PERMITAN LA CARACTERIZACIÓN SOCIAL EN EL MARCO DEL CONTRATO INTERADMINISTRATIVO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REGIÓN CARIBE CUMPLIENDO CON LAS SIGUIENTES ACTIVIDADES 1 PARTICIPAR ACTIVAMENTE EN LAS JORNADAS DE CAPACITACIÓN PROGRAMADAS POR EL EQUIPO TÉCNICO CON EL FIN DE COMPRENDER LOS OBJETIVOS PROCEDIMIENTOS Y EL USO ADECUADO DE LOS INSTRUMENTOS DE RECOLECCIÓN DE INFORMACIÓN 2 REALIZAR VISITAS DE CAMPO A LOS PREDIOS SELECCIONADOS SIGUIENDO LAS RUTAS Y CRONOGRAMAS ESTABLECIDOS PARA APLICAR LOS CUESTIONARIOS Y DEMÁS INSTRUMENTOS DE CARACTERIZACIÓN SOCIAL DEFINIDOS EN EL CONTRATO 3 DILIGENCIAR LOS FORMATOS DE CARACTERIZACIÓN SOCIAL PREDIAL Y CAPTURA DE DATOS DE MANERA CLARA Y OBJETIVA GARANTIZANDO LA CALIDAD Y VERACIDAD DE LA INFORMACIÓN RECOPILADA 4 REPORTAR DIARIAMENTE EL AVANCE DEL TRABAJO DE CAMPO AL SUPERVISOR O COORDINADOR DEL EQUIPO INFORMANDO SOBRE LAS NOVEDADES DIFICULTADES O HALLAZGOS RELEVANTES DURANTE LA RECOLECCIÓN DE INFORMACIÓN 5 LAS DEMÁS ACTIVIDADES QUE SE DERIVEN DE LA EJECUCIÓN DEL CONTRATO</t>
  </si>
  <si>
    <t>CO1.REQ.9132279</t>
  </si>
  <si>
    <t>OAG-VEX-1166-2025</t>
  </si>
  <si>
    <t>https://community.secop.gov.co/Public/Tendering/ContractNoticePhases/View?PPI=CO1.PPI.43065877&amp;isFromPublicArea=True&amp;isModal=False</t>
  </si>
  <si>
    <t xml:space="preserve">LAURA VANESSA VARGAS DE LA HOZ </t>
  </si>
  <si>
    <t>CO1.REQ.9132309</t>
  </si>
  <si>
    <t>OAG-VEX-1165-2025</t>
  </si>
  <si>
    <t>https://community.secop.gov.co/Public/Tendering/ContractNoticePhases/View?PPI=CO1.PPI.43065567&amp;isFromPublicArea=True&amp;isModal=False</t>
  </si>
  <si>
    <t xml:space="preserve">JHON JAIRO BARRAS ANILLO </t>
  </si>
  <si>
    <t>CO1.REQ.9132219</t>
  </si>
  <si>
    <t>OAG-VEX-1164-2025</t>
  </si>
  <si>
    <t>https://community.secop.gov.co/Public/Tendering/ContractNoticePhases/View?PPI=CO1.PPI.43065170&amp;isFromPublicArea=True&amp;isModal=False</t>
  </si>
  <si>
    <t xml:space="preserve">JUAN DAVID CORREA CARO </t>
  </si>
  <si>
    <t>CO1.REQ.9132057</t>
  </si>
  <si>
    <t>OAG-VEX-1163-2025</t>
  </si>
  <si>
    <t>https://community.secop.gov.co/Public/Tendering/ContractNoticePhases/View?PPI=CO1.PPI.43064788&amp;isFromPublicArea=True&amp;isModal=False</t>
  </si>
  <si>
    <t xml:space="preserve">EDINSON ANTONIO CASTAÑO FIGUEROA </t>
  </si>
  <si>
    <t>CO1.REQ.9132032</t>
  </si>
  <si>
    <t>OAG-VEX-1162-2025</t>
  </si>
  <si>
    <t>https://community.secop.gov.co/Public/Tendering/ContractNoticePhases/View?PPI=CO1.PPI.43063894&amp;isFromPublicArea=True&amp;isModal=False</t>
  </si>
  <si>
    <t xml:space="preserve">ALEX FERNEY ALCALA OLMOS </t>
  </si>
  <si>
    <t>LA PRESENTE ORDEN TIENE POR OBJETO PRESTAR SUS SERVICIOS DE APOYO A LA GESTIÓN PARA REALIZAR ACTIVIDADES EN EL ROL DE ENCUESTADORES QUE PERMITAN LA CARACTERIZACIÓN SOCIAL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REGIÓN CARIBE CUMPLIENDO CON LAS SIGUIENTES ACTIVIDADES 1 PARTICIPAR ACTIVAMENTE EN LAS JORNADAS DE CAPACITACIÓN PROGRAMADAS POR EL EQUIPO TÉCNICO CON EL FIN DE COMPRENDER LOS OBJETIVOS PROCEDIMIENTOS Y EL USO ADECUADO DE LOS INSTRUMENTOS DE RECOLECCIÓN DE INFORMACIÓN 2 REALIZAR VISITAS DE CAMPO A LOS PREDIOS SELECCIONADOS SIGUIENDO LAS RUTAS Y CRONOGRAMAS ESTABLECIDOS PARA APLICAR LOS CUESTIONARIOS Y DEMÁS INSTRUMENTOS DE CARACTERIZACIÓN SOCIAL DEFINIDOS EN EL CONTRATO 3 DILIGENCIAR LOS FORMATOS DE CARACTERIZACIÓN SOCIAL PREDIAL Y CAPTURA DE DATOS DE MANERA CLARA Y OBJETIVA GARANTIZANDO LA CALIDAD Y VERACIDAD DE LA INFORMACIÓN RECOPILADA 4 REPORTAR DIARIAMENTE EL AVANCE DEL TRABAJO DE CAMPO AL SUPERVISOR O COORDINADOR DEL EQUIPO INFORMANDO SOBRE LAS NOVEDADES DIFICULTADES O HALLAZGOS RELEVANTES DURANTE LA RECOLECCIÓN DE INFORMACIÓN 5 LAS DEMÁS ACTIVIDADES QUE SE DERIVEN DE LA EJECUCIÓN DEL CONTRATO</t>
  </si>
  <si>
    <t>CO1.REQ.9132017</t>
  </si>
  <si>
    <t>OAG-VEX-1161-2025</t>
  </si>
  <si>
    <t>https://community.secop.gov.co/Public/Tendering/ContractNoticePhases/View?PPI=CO1.PPI.43063549&amp;isFromPublicArea=True&amp;isModal=False</t>
  </si>
  <si>
    <t xml:space="preserve">ALAIN DELON YEPES LOPEZ </t>
  </si>
  <si>
    <t>CO1.REQ.9131697</t>
  </si>
  <si>
    <t>OAG-VEX-1160-2025</t>
  </si>
  <si>
    <t>https://community.secop.gov.co/Public/Tendering/ContractNoticePhases/View?PPI=CO1.PPI.43084713&amp;isFromPublicArea=True&amp;isModal=False</t>
  </si>
  <si>
    <t>ENSOLCARIBE S.A.S</t>
  </si>
  <si>
    <t>LA PRESENTE ORDEN TIENE POR OBJETO: PRESTAR EL SERVICIO TECNICO ESPECIALIZADO PARA LA INSTALACION, PUESTA EN MARCHA Y OPERACION DE LA PLATAFORMA IOT PARA MONITOREO Y EVALUACIÓN DE SOLUCIONES EÓLICA, LA CUAL INCLUYE EL SUMINISTRO DE EQUIPOS DE GENERACIÓN EÓLICA EN DIFERENTES MODELOS, EN EL MARCO DEL CONTRATO NO. 478 DE 2025, CELEBRADO ENTRE LA AGENCIA NACIONAL DE HIDROCARBUROS - ANH Y UNIVERSIDAD DEL MAGDALENA. LA PROPUESTA HACE PARTE INTEGRAL DE LA PRESENTE ORDEN.</t>
  </si>
  <si>
    <t>CO1.REQ.9138107</t>
  </si>
  <si>
    <t>OPS-VEX-1159-2025</t>
  </si>
  <si>
    <t>https://community.secop.gov.co/Public/Tendering/ContractNoticePhases/View?PPI=CO1.PPI.43083444&amp;isFromPublicArea=True&amp;isModal=False</t>
  </si>
  <si>
    <t>LA PRESENTE ORDEN TIENE POR OBJETO: PRESTAR EL SERVICIO DE DISEÑO, CONSTRUCCION Y PROGRAMACION DE PLATAFORMA IOT PARA MONITOREO Y EVALUACIÓN DE SOLUCIONES SOLARES FOTOVOLTAICAS, LA CUAL INCLUYE EL SUMINISTRO DE LOS ENTRENADORES EN ENERGÍAS RENOVABLES, EN EL MARCO DEL CONTRATO NO. 515 DE 2025, CELEBRADO ENTRE LA AGENCIA NACIONAL DE HIDROCARBUROS - ANH Y UNIVERSIDAD DEL MAGDALENA. LA PROPUESTA HACE PARTE INTEGRAL DE LA PRESENTE ORDEN.</t>
  </si>
  <si>
    <t>CO1.REQ.9137784</t>
  </si>
  <si>
    <t>OPS-VEX-1158-2025</t>
  </si>
  <si>
    <t>https://community.secop.gov.co/Public/Tendering/ContractNoticePhases/View?PPI=CO1.PPI.43007801&amp;isFromPublicArea=True&amp;isModal=False</t>
  </si>
  <si>
    <t xml:space="preserve">JUAN FERNANDO GARCIA MILLER </t>
  </si>
  <si>
    <t>LA PRESENTE ORDEN TIENE POR OBJETO: PRESTAR SERVICIOS PROFESIONALES PARA EL DESARROLLO DE LAS SIGUIENTES ACTIVIDADES 1. PRESTAR ASESORÍA JURÍDICA EN LA EJECUCIÓN DE LOS PROYECTOS INTEGRADORES DE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</si>
  <si>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CO1.REQ.9117454</t>
  </si>
  <si>
    <t>OPSP-VEX-1157-2025</t>
  </si>
  <si>
    <t>https://community.secop.gov.co/Public/Tendering/ContractNoticePhases/View?PPI=CO1.PPI.43008386&amp;isFromPublicArea=True&amp;isModal=False</t>
  </si>
  <si>
    <t xml:space="preserve">LUIS ALBERTO PAVA CARMONA </t>
  </si>
  <si>
    <t>LA PRESENTE ORDEN TIENE POR OBJETO: PRESTAR LOS SERVICIOS PROFESIONALES EN LA DIRECCIÓN DE PRÁCTICAS PROFESIONALES, COMO MONITOR DE PRACTICA EN LOS PROGRAMA ACADÉMICO DE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</si>
  <si>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CO1.REQ.9118009</t>
  </si>
  <si>
    <t>OPSP-VEX-1156-2025</t>
  </si>
  <si>
    <t>https://community.secop.gov.co/Public/Tendering/ContractNoticePhases/View?PPI=CO1.PPI.43006562&amp;isFromPublicArea=True&amp;isModal=False</t>
  </si>
  <si>
    <t xml:space="preserve">ANDRES EDUARDO SERRANO VELASCO </t>
  </si>
  <si>
    <t>LA PRESENTE ORDEN TIENE POR OBJETO: 1. REALIZAR LAS TOMAS FOTOGRÁFICAS DE LOS EVENTOS INSTITUCIONALES REALIZADOS POR LA VICERRECTORÍA DE EXTENSIÓN. 2) REALIZAR ÁLBUM DE REGISTRO DE LAS JORNADAS REALIZADAS POR EL VOLUNTARIADO. 3) REALIZAR BANNERS PUBLICITARIOS DE EVENTOS INSTITUCIONALES. 4). REALIZAR REGISTRO DE LOS EVENTOS SOCIALES REALIZADOS POR LA DIRECCIÓN DE DESARROLLO SOCIAL Y PRODUCTIVO.</t>
  </si>
  <si>
    <t>CO1.REQ.9117417</t>
  </si>
  <si>
    <t>OPSP-VEX-1155-2025</t>
  </si>
  <si>
    <t>https://community.secop.gov.co/Public/Tendering/ContractNoticePhases/View?PPI=CO1.PPI.43005408&amp;isFromPublicArea=True&amp;isModal=False</t>
  </si>
  <si>
    <t xml:space="preserve">SARAY PATRICIA COTES CALA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</si>
  <si>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PRÁCTICAS,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</si>
  <si>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CO1.REQ.9116985</t>
  </si>
  <si>
    <t>OPSP-VEX-1154-2025</t>
  </si>
  <si>
    <t>https://community.secop.gov.co/Public/Tendering/ContractNoticePhases/View?PPI=CO1.PPI.43056050&amp;isFromPublicArea=True&amp;isModal=False</t>
  </si>
  <si>
    <t>2344 / 2345</t>
  </si>
  <si>
    <t>LA PRESENTE ORDEN TIENE POR OBJETO: PRESTACION DE SERVICIOS DE APOYO LOGÍSTICO PARA EL DESARROLLO DE LOS TALLERES Y/O CAPACITACIONES, EN EL MARCO DE LA EJECUCIÓN DEL CONTRATO INTERADMINISTRATIVO NO. 22 CD 05 DE 2025.</t>
  </si>
  <si>
    <t>CO1.REQ.9130239</t>
  </si>
  <si>
    <t>OPS-VEX-1153-2025</t>
  </si>
  <si>
    <t>https://community.secop.gov.co/Public/Tendering/ContractNoticePhases/View?PPI=CO1.PPI.43034469&amp;isFromPublicArea=True&amp;isModal=False</t>
  </si>
  <si>
    <t xml:space="preserve">HENRY VARGAS TINJACA </t>
  </si>
  <si>
    <t>LA PRESENTE ORDEN TIENE POR OBJETO: 1. ELABORACIÓN DE SOLICITUDES DE CDP REQUERIDAS POR LA VICERRECTORÍA DE EXTENCIÓN. 2). ORGANIZAR Y TRAMITAR PAGOS DE AYUDANTÍA DE LOS ESTUDIANTES VINCULADOS A LA VICERRECTORÍA DE EXTENCIÓN EN LOS DIFRENTES PROYECTOS. 3). REVISIÓN DE PAGOS DE LOS CONTRATISTAS ADSCRITOS A LA VICERRECTORÍA DE EXTENSIÓN DE ACUERDO A REQUERIMIENTO DEL SUPERVISOR. 4). REVISIÓN PREVIA DE CARGUE DE DOCUMENTOS DE PERSONAL A CONTRATAR EN LA VICERRECTORÍA DE EXTENSIÓN.</t>
  </si>
  <si>
    <t>CO1.REQ.9124028</t>
  </si>
  <si>
    <t>OPSP-VEX-1152-2025</t>
  </si>
  <si>
    <t>https://community.secop.gov.co/Public/Tendering/ContractNoticePhases/View?PPI=CO1.PPI.43033845&amp;isFromPublicArea=True&amp;isModal=False</t>
  </si>
  <si>
    <t xml:space="preserve">ELVIRA OLGA TORREGROZA CABARCAS </t>
  </si>
  <si>
    <t>CO1.REQ.9124101</t>
  </si>
  <si>
    <t>OPSP-VEX-1151-2025</t>
  </si>
  <si>
    <t>https://community.secop.gov.co/Public/Tendering/ContractNoticePhases/View?PPI=CO1.PPI.43037162&amp;isFromPublicArea=True&amp;isModal=False</t>
  </si>
  <si>
    <t xml:space="preserve">ANDERSON DAVID FREITE CANCHILA </t>
  </si>
  <si>
    <t>LA PRESENTE ORDEN TIENE POR OBJETO: 1. ORGANIZAR LA LOGÍSTICA Y PROTOCOLO DE LAS ACTIVIDADES Y EVENTOS ACADÉMICOS, SOCIALES Y CULTURALES DE LA VICERRECTORÍA DE EXTENSIÓN Y PROYECCIÓN SOCIAL. 2. REALIZAR CUBRIMIENTO PERIODÍSTICO A LAS ACTIVIDADES PROGRAMADAS DENTRO DE LOS PROYECTOS INSTITUCIONALES DE LA VICERRECTORÍA DE EXTENSIÓN. 3. REALIZAR EL CUBRIMIENTO DE ACTIVIDADES EXTERNAS EN LAS CUALES ESTÉN VINCULADOS PROYECTOS SUSCRITOS CON LA VICERRECTORÍA DE EXTENSIÓN Y PROYECCIÓN SOCIAL.</t>
  </si>
  <si>
    <t>CO1.REQ.9124585</t>
  </si>
  <si>
    <t>OPSP-VEX-1150-2025</t>
  </si>
  <si>
    <t>https://community.secop.gov.co/Public/Tendering/ContractNoticePhases/View?PPI=CO1.PPI.43004172&amp;isFromPublicArea=True&amp;isModal=False</t>
  </si>
  <si>
    <t xml:space="preserve">MAILIN DE JESUS OJEDA GUTIERREZ </t>
  </si>
  <si>
    <t>LA PRESENTE ORDEN TIENE POR OBJETO PRESTAR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</si>
  <si>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CO1.REQ.9116850</t>
  </si>
  <si>
    <t>OPSP-VEX-1149-2025</t>
  </si>
  <si>
    <t>https://community.secop.gov.co/Public/Tendering/ContractNoticePhases/View?PPI=CO1.PPI.43003150&amp;isFromPublicArea=True&amp;isModal=False</t>
  </si>
  <si>
    <t xml:space="preserve">SAMIR BARCASNEGRAS MUÑOZ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</si>
  <si>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</si>
  <si>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CO1.REQ.9116564</t>
  </si>
  <si>
    <t>OPSP-VEX-1148-2025</t>
  </si>
  <si>
    <t>https://community.secop.gov.co/Public/Tendering/ContractNoticePhases/View?PPI=CO1.PPI.43002395&amp;isFromPublicArea=True&amp;isModal=False</t>
  </si>
  <si>
    <t xml:space="preserve">JULITZA MARCELA FUENTES POLO </t>
  </si>
  <si>
    <t>LA PRESENTE ORDEN TIENE POR OBJETO: PRESTAR LOS SERVICIOS PROFESIONALES EN LA DIRECCIÓN DE PRÁCTICAS PROFESIONALES, COMO MONITOR DE PRACTICA EN EL PROGRAMA ACADÉMICO DE INGENIERÍA AGRONÓMICA,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</si>
  <si>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CO1.REQ.9116529</t>
  </si>
  <si>
    <t>OPSP-VEX-1147-2025</t>
  </si>
  <si>
    <t>https://community.secop.gov.co/Public/Tendering/ContractNoticePhases/View?PPI=CO1.PPI.43021429&amp;isFromPublicArea=True&amp;isModal=False</t>
  </si>
  <si>
    <t>ESCALERA S.A.S.</t>
  </si>
  <si>
    <t>LA PRESENTE ORDEN TIENE POR OBJETO, EL SUMINISTRO DE SUMINISTRO DE MATERIALES DIDACTIVOS LUDICOS Y EDUCATIVOS PARA DESAROLLAR LOS MOMENTOS PEGAGOGICOS EN EL MARCO DEL PROYECTO ARTES PARA LA PAZ. LA PROPUESTA HACE PARTE INTEGRAL DE LA PRESENTE ORDEN.</t>
  </si>
  <si>
    <t>ORDEN DE SUMINISTRO</t>
  </si>
  <si>
    <t>CO1.REQ.9121263</t>
  </si>
  <si>
    <t>OSM-VEX-0005-2025</t>
  </si>
  <si>
    <t>https://community.secop.gov.co/Public/Tendering/ContractNoticePhases/View?PPI=CO1.PPI.43026638&amp;isFromPublicArea=True&amp;isModal=False</t>
  </si>
  <si>
    <t>SOFTSIMULATION S.A.S.</t>
  </si>
  <si>
    <t>LA PRESENTE ORDEN TIENE POR OBJETO: PRESTAR EL SERVICIO PARA INCORPORAR LA TECNOLOGÍA BLOCKCHAIN EN LA PLATAFORMA IMPACT ENERGY CON EL FIN DE FORTALECER LA TRANSPARENCIA, TRAZABILIDAD Y SEGURIDAD DE LOS DATOS GENERADOS DURANTE EL MODELADO Y ANÁLISIS DEL CICLO DE VIDA (LCA) DE PROYECTOS DE ENERGÍA EOLICA EN EL MARCO DEL CONTRATO INTERADMINISTRATIVO N. 478 DEL 2025 SUSCRITO ENTRE LA UNIVERSIDAD DEL MAGDALENA Y LA AGENCIA NACIONAL DE HIDROCARBUROS (ANH). LA PROPUESTA HACE PARTE INTEGRAL DE LA PRESENTE ORDEN.</t>
  </si>
  <si>
    <t>CO1.REQ.9122757</t>
  </si>
  <si>
    <t>OPS-VEX-1146-2025</t>
  </si>
  <si>
    <t>https://community.secop.gov.co/Public/Tendering/ContractNoticePhases/View?PPI=CO1.PPI.42986182&amp;isFromPublicArea=True&amp;isModal=False</t>
  </si>
  <si>
    <t xml:space="preserve">MAIRA ALEJANDRA MACHADO BALLESTEROS </t>
  </si>
  <si>
    <t>LA PRESENTE ORDEN TIENE POR OBJETO: PRESTAR SERVICIOS DE APOYO A LA GESTIÓN PARA EL DESARROLLO DE LAS SIGUIENTES ACTIVIDADES: 1. APOYAR EN EL REPORTE DE INFORMACIÓN GENERADA POR LA EJECUCIÓN DE CONVENIOS EN LOS APLICATIVOS INSTITUCIONALES DISPUESTOS. 2. APOYAR EN EL SEGUIMIENTO AL REPORTE DE LA INFORMACIÓN DEL CONVENIO A TRAVÉS DE LOS FORMATOS ESTABLECIDOS. 3. APOYAR EN EL REGISTRO DE ORDENES DE SERVICIOS EN LAS PLATAFORMAS SISTEMA INTEGRAL DE AUDITORIAS SIA OBSERVA, SISTEMA ELECTRÓNICO PARA LA CONTRATACIÓN PÚBLICA- SECOP II Y SISTEMA DE INFORMACIÓN Y GESTIÓN DEL EMPLEO PÚBLICO SIGEP II. 4. APOYAR EN EL REGISTRO DE PAGOS DE LAS ORDENES DE SERVICIOS EN LAS PLATAFORMAS SIA OBSERVA Y SECOP II. 5. APOYAR EN EL REGISTRO DE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APOYAR LA REVISIÓN DE PAGOS EN LA PLATAFORMA GEDOCO.</t>
  </si>
  <si>
    <t>CO1.REQ.9112606</t>
  </si>
  <si>
    <t>OAG-VEX-1145-2025</t>
  </si>
  <si>
    <t>https://community.secop.gov.co/Public/Tendering/ContractNoticePhases/View?PPI=CO1.PPI.43025795&amp;isFromPublicArea=True&amp;isModal=False</t>
  </si>
  <si>
    <t>LA PRESENTE ORDEN TIENE POR OBJETO: PRESTAR EL SERVICIO PARA INCORPORAR LA TECNOLOGÍA BLOCKCHAIN EN LA PLATAFORMA IMPACT ENERGY CON EL FIN DE FORTALECER LA TRANSPARENCIA, TRAZABILIDAD Y SEGURIDAD DE LOS DATOS GENERADOS DURANTE EL MODELADO Y ANÁLISIS DEL CICLO DE VIDA (LCA) DEL PROYECTO DE ENERGÍA SOLAR EN EL MARCO DEL CONTRATO INTERADMINISTRATIVO N. 515 DEL 2025, CELEBRADO ENTRE LA AGENCIA NACIONAL DE HIDROCARBUROS - ANH Y UNIVERSIDAD DEL MAGDALENA. LA PROPUESTA HACE PARTE INTEGRAL DE LA PRESENTE ORDEN.</t>
  </si>
  <si>
    <t>CO1.REQ.9122810</t>
  </si>
  <si>
    <t>OPS-VEX-1144-2025</t>
  </si>
  <si>
    <t>https://community.secop.gov.co/Public/Tendering/ContractNoticePhases/View?PPI=CO1.PPI.42985084&amp;isFromPublicArea=True&amp;isModal=False</t>
  </si>
  <si>
    <t xml:space="preserve">KATTY PAOLA PARRA BARRIOS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</si>
  <si>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</si>
  <si>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CO1.REQ.9112044</t>
  </si>
  <si>
    <t>OAG-VEX-1143-2025</t>
  </si>
  <si>
    <t>https://community.secop.gov.co/Public/Tendering/ContractNoticePhases/View?PPI=CO1.PPI.42983954&amp;isFromPublicArea=True&amp;isModal=False</t>
  </si>
  <si>
    <t xml:space="preserve">RAFAEL DAVID PINEDA GUERRERO </t>
  </si>
  <si>
    <t>CO1.REQ.9111691</t>
  </si>
  <si>
    <t>OPSP-VEX-1142-2025</t>
  </si>
  <si>
    <t>https://community.secop.gov.co/Public/Tendering/ContractNoticePhases/View?PPI=CO1.PPI.42983628&amp;isFromPublicArea=True&amp;isModal=False</t>
  </si>
  <si>
    <t xml:space="preserve">OTTO JAVIER TORRES ARMENTA </t>
  </si>
  <si>
    <t xml:space="preserve"> LA PRESENTE ORDEN TIENE POR OBJETO: PRESTAR SERVICIOS PROFESIONALES PARA EL DESARROLLO DE LAS SIGUIENTES ACTIVIDADES 1. FORMULAR PROPUESTAS Y PROYECTOS EN ATENCIÓN A INVITACIONES RECIBIDAS YO OPORTUNIDADES IDENTIFICADAS DESDE LA VICERRECTORÍA DE EXTENSIÓN. 2. COADYUVAR LA ATENCIÓN DE OBSERVACIONES YO REQUERIMIENTOS EN ATENCIÓN A LAS PROPUESTAS PRESENTADAS. 3. COADYUVAR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COADYUVAR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</si>
  <si>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CO1.REQ.9111641</t>
  </si>
  <si>
    <t>OPSP-VEX-1141-2025</t>
  </si>
  <si>
    <t>https://community.secop.gov.co/Public/Tendering/ContractNoticePhases/View?PPI=CO1.PPI.42934655&amp;isFromPublicArea=True&amp;isModal=False</t>
  </si>
  <si>
    <t xml:space="preserve">JAIME ALFONSO MARTINEZ MEZA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</si>
  <si>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</si>
  <si>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CO1.REQ.9099960</t>
  </si>
  <si>
    <t>OAG-VEX-1140-2025</t>
  </si>
  <si>
    <t>https://community.secop.gov.co/Public/Tendering/ContractNoticePhases/View?PPI=CO1.PPI.42916745&amp;isFromPublicArea=True&amp;isModal=False</t>
  </si>
  <si>
    <t xml:space="preserve">VICTOR EDUARDO CAMACHO MORAN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</si>
  <si>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</si>
  <si>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CO1.REQ.9095939</t>
  </si>
  <si>
    <t>OAG-VEX-1139-2025</t>
  </si>
  <si>
    <t>https://community.secop.gov.co/Public/Tendering/ContractNoticePhases/View?PPI=CO1.PPI.42915067&amp;isFromPublicArea=True&amp;isModal=False</t>
  </si>
  <si>
    <t xml:space="preserve">JESUS ALBERTO MORENO GOMEZ </t>
  </si>
  <si>
    <t>CO1.REQ.9095288</t>
  </si>
  <si>
    <t>OAG-VEX-1138-2025</t>
  </si>
  <si>
    <t>https://community.secop.gov.co/Public/Tendering/ContractNoticePhases/View?PPI=CO1.PPI.42911827&amp;isFromPublicArea=True&amp;isModal=False</t>
  </si>
  <si>
    <t xml:space="preserve">GINNA LIZETH GONZALEZ CAMPO </t>
  </si>
  <si>
    <t>LA PRESENTE ORDEN TIENE POR OBJETO: PRESTAR LOS SERVICIOS PROFESIONALES EN LA DIRECCIÓN DE PRÁCTICAS PROFESIONALES, COMO MONITOR DE PRACTICA EN LOS PROGRAMA ACADÉMICO DE CINE Y AUDIOVISUALES, DESARROLLANDO LAS SIGUIENTES ACTIVIDADES: 1.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</si>
  <si>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CO1.REQ.9094429</t>
  </si>
  <si>
    <t>OPSP-VEX-1137-2025</t>
  </si>
  <si>
    <t>https://community.secop.gov.co/Public/Tendering/ContractNoticePhases/View?PPI=CO1.PPI.42910596&amp;isFromPublicArea=True&amp;isModal=False</t>
  </si>
  <si>
    <t xml:space="preserve">LEONOR MARIA SANCHEZ LINDADO </t>
  </si>
  <si>
    <t>LA PRESENTE ORDEN TIENE POR OBJETO, PRESTAR LOS SERVICIOS PROFESIONALES EN EL PROGRAMA INSTITUCIONAL 500 CUPOS OTORGADOS A MAYORES DE 50 AÑOS EN EL MARCO DEL FUNCIONAMIENTO DE LA UNIVERSIDAD DEL MAGDALENA, DESARROLLANDO LAS SIGUIENTES ACTIVIDADES 1. COLABORAR EN LA ESTRUCTURACIÓN DE CRONOGRAMAS ACADÉMICOS, AGENDAS DE ACTIVIDADES Y PLANES DE TRABAJO PARA EL CUMPLIMIENTO DE LOS OBJETIVOS DEL PROGRAMA. 2. REVISAR Y PROPONER AJUSTES A LOS LINEAMIENTOS PEDAGÓGICOS Y METODOLÓGICOS DEFINIDOS POR LA COORDINACIÓN ACADÉMICA. 3. REALIZAR SEGUIMIENTO A LA EJECUCIÓN DE LAS ACTIVIDADES ACADÉMICAS, VERIFICANDO SU COHERENCIA CON LOS LINEAMIENTOS INSTITUCIONALES Y DEL PROGRAMA. 4. APOYAR EN LA ELABORACIÓN DE GUÍAS, INSTRUCTIVOS Y DOCUMENTOS DE ORIENTACIÓN PARA ESTUDIANTES, DOCENTES Y COORDINADORES LOCALES. 5. BRINDAR APOYO A LOS ESTUDIANTES Y DOCENTES EN LA RESOLUCIÓN DE INQUIETUDES RELACIONADAS CON LA DINÁMICA ACADÉMICA DEL PROGRAMA. 6. PRESENTAR INFORMES PERIÓDICOS DE AVANCE QUE PERMITAN EVALUAR LA EFECTIVIDAD DE LAS ACTIVIDADES EJECUTADAS Y PROPONER MEJORAS. 7. COORDINAR ASPECTOS ADMINISTRATIVOS Y LOGÍSTICOS ASOCIADOS A TALLERES, CONFERENCIAS, ENCUENTROS ACADÉMICOS Y DEMÁS ACTIVIDADES DEL PROGRAMA. 8. APOYAR LA CONSOLIDACIÓN DE ACTAS, MEMORIAS Y RELATORÍAS DE EVENTOS ACADÉMICOS.</t>
  </si>
  <si>
    <t>CO1.REQ.9094178</t>
  </si>
  <si>
    <t>OPSP-VEX-1136-2025</t>
  </si>
  <si>
    <t>https://community.secop.gov.co/Public/Tendering/ContractNoticePhases/View?PPI=CO1.PPI.42910368&amp;isFromPublicArea=True&amp;isModal=False</t>
  </si>
  <si>
    <t xml:space="preserve">MEILIN DARIETH CABALLERO SUAREZ </t>
  </si>
  <si>
    <t>CO1.REQ.9094130</t>
  </si>
  <si>
    <t>OPSP-VEX-1135-2025</t>
  </si>
  <si>
    <t>https://community.secop.gov.co/Public/Tendering/ContractNoticePhases/View?PPI=CO1.PPI.42909850&amp;isFromPublicArea=True&amp;isModal=False</t>
  </si>
  <si>
    <t xml:space="preserve">KELYN LUCIA ALCALA CASTRO </t>
  </si>
  <si>
    <t>LA PRESENTE ORDEN TIENE POR OBJETO PRESTAR SUS SERVICIOS PROFESIONALES PARA REALIZAR ACTIVIDADES RELACIONADAS AL SISTEMA DE INFORMACION PARA EL REGISTRO Y MONITOREO DEL CENTRO DE ESCUCHA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APOYAR EN EL LEVANTAMIENTO DE REQUERIMIENTOS FUNCIONALES DEL CENTRO DE ESCUCHA A TRAVES DE ENTREVISTAS Y ANALISIS DE PROCESOS INSTITUCIONALES 2 DOCUMENTAR LOS CASOS DE USO Y ESCENARIOS DE ATENCION PSICOLOGICA Y ACADEMICA GARANTIZANDO QUE LOS DESARROLLOS RESPONDAN A LAS NECESIDADES REALES 3 APOYAR EN LA GESTION DE PRUEBAS FUNCIONALES Y DE ACEPTACION CON USUARIOS FINALES VALIDANDO QUE LAS HERRAMIENTAS DEL SISTEMA RESPONDAN A LOS OBJETIVOS DEL CENTRO DE ESCUCHA 4 APOYAR EN LA GENERACION DE REPORTES E INDICADORES DE GESTION UTILIZANDO SQL Y HERRAMIENTAS DE VISUALIZACION PARA LA TOMA DE DECISIONES 5 COLABORAR EN LA ELABORACION DE MANUALES DE USUARIO Y GUIAS DE CAPACITACION PARA LA APROPIACION DEL SISTEMA POR PARTE DE ESTUDIANTES Y FUNCIONARIOS</t>
  </si>
  <si>
    <t>CO1.REQ.9093739</t>
  </si>
  <si>
    <t>OPSP-VEX-1134-2025</t>
  </si>
  <si>
    <t>https://community.secop.gov.co/Public/Tendering/ContractNoticePhases/View?PPI=CO1.PPI.42809294&amp;isFromPublicArea=True&amp;isModal=False</t>
  </si>
  <si>
    <t>ENTERRITORIA S.A.S.</t>
  </si>
  <si>
    <t>LA PRESENTE ORDEN TIENE POR OBJETO: LA PRESTACIÓN DEL SERVICIO DE LEVANTAMIENTO Y ANÁLISIS DE PERCEPCIONES COMUNITARIAS E INSTITUCIONALES FRENTE A PROYECTOS DE ENERGÍA RENOVABLE NO CONVENCIONALES EN COLOMBIA A FIN DE DAR CUMPLIMIENTO AL DESARROLLO DE LAS ACTIVIDADES DENTRO DEL CONTRATO INTERADMINISTRATIVO N 515 DE 2025, EL CUAL TIENE POR OBJETO: "DESARROLLAR METODOLOGÍAS Y HERRAMIENTAS TECNOLÓGICAS INTEGRALES PARA EVALUAR Y GESTIONAR DE MANERA EFECTIVA LOS IMPACTOS AMBIENTALES, SOCIALES Y ECONÓMICOS DE LOS PROYECTOS DE GENERACIÓN DE ENERGÍA SOLAR EN COLOMBIA RENOVABLES EN COLOMBIA, TANTO CENTRALIZADOS GRANJAS SOLARES COMO DISTRIBUIDOS COMUNIDADES ENERGÉTICAS. CASO DE ESTUDIO NO 2 RUTA DE ENERGÍA SOLAR</t>
  </si>
  <si>
    <t>CO1.REQ.9069203</t>
  </si>
  <si>
    <t>OPS-VEX-1133-2025</t>
  </si>
  <si>
    <t>https://community.secop.gov.co/Public/Tendering/ContractNoticePhases/View?PPI=CO1.PPI.42800590&amp;isFromPublicArea=True&amp;isModal=False</t>
  </si>
  <si>
    <t>LA PRESENTE ORDEN TIENE POR OBJETO LA PRESTACIÓN DE SERVICIOS PARA EL LEVANTAMIENTO Y ANÁLISIS DE PERCEPCIONES COMUNITARIAS E INSTITUCIONALES FRENTE A PROYECTOS DE ENERGÍA RENOVABLES NO CONVENCIONALES EN COLOMBIA, CONTEMPLADO EN EL PROYECTO DE EXTENSIÓN DENOMINADO “PLATAFORMA DE MONITOREO INTEGRADO PARA LA EVALUACIÒN DE TECNOLOGÌAS LIMPIAS EN LA TRANSICIÒN ENERGÈTICA IMPACT ENERGY”, EL CUAL SE EJECUTA EN VIRTUD DEL CONTRATO INTERADMINISTRATIVO N 478 DE 2025, SUSCRITO ENTRE LA AGENCIA NACIONAL DE HIDROCARBUROS - ANH Y LA UNIVERSIDAD DEL MAGDALENA. EN DESARROLLO DEL ANTERIOR OBJETO, EL CONTRATISTA DEBERÁ DESARROLLAR LAS SIGUIENTES ACTIVIDADES Y/O HACER ENTREGA DE LOS SIGUIENTES ELEMENTOS: I) 1 DOCUMENTO DE DIAGNÓSTICO DE PERCEPCIONES COMUNITARIAS E INSTITUCIONALES SOBRE PROYECTOS DE ENERGÍA EÓLICA. II) APLICACIÓN Y ANÁLISIS DE INSTRUMENTO (300), PARA LEVANTAMIENTO DE LA PERCEPCIÓN COMUNITARIA E INSTITUCIONALES FRENTE A PROYECTOS DE ENERGÍA EÓLICA, EN LAS COMUNIDADES INDÍGENAS WAYUÚ DE LA ALTA GUAJIRA (MEDIALUNA), UBICADOS EN EL CORREGIMIENTO DE EL CABO DE LA VELA, ZONA RURAL DEL MUNICIPIO DE URIBIA. III) 16 ENTREVISTAS SEMIESTRUCTURADAS A ACTORES CLAVES COMUNITARIOS INDÍGENAS WAYUÚ DE LA ALTA GUAJIRA (MEDIALUNA), UBICADOS EN EL CORREGIMIENTO DE EL CABO DE LA VELA, ZONA RURAL DEL MUNICIPIO DE URIBIA E INSTITUCIONALES MUNICIPIO DE URIBIA. IV) 4 TALLERES CON ACTORES COMUNITARIOS SOBRE PROYECTO DE ENERGÍA EÓLICA, CON LA PARTICIPACIÓN ESTIMADA DE 45 ACTORES DE LAS COMUNIDADES INDÍGENAS WAYUÚ DE LA ALTA GUAJIRA (MEDIALUNA), UBICADOS EN EL CORREGIMIENTO DE EL CABO DE LA VELA, ZONA RURAL E INSTITUCIONALES DEL MUNICIPIO. V) 1 BITÁCORA COMUNITARIA SOBRE LA PERCEPCIÓN DE LOS PROYECTOS DE ENERGÍA EÓLICA EN LOS TERRITORIOS DE ESTUDIO.</t>
  </si>
  <si>
    <t>CO1.REQ.9066083</t>
  </si>
  <si>
    <t>OPS-VEX-1132-2025</t>
  </si>
  <si>
    <t>https://community.secop.gov.co/Public/Tendering/ContractNoticePhases/View?PPI=CO1.PPI.42793546&amp;isFromPublicArea=True&amp;isModal=False</t>
  </si>
  <si>
    <t xml:space="preserve">JEYSON JAVIER TEJEDA PATIÑO </t>
  </si>
  <si>
    <t>LA PRESENTE ORDEN TIENE POR OBJETO PRESTAR SUS SERVICIOS DE APOYO A LA GESTIÓN PARA REALIZAR ACTIVIDADES RELACIONADAS AL SISTEMA DE INFORMACIÓN PARA EL REGISTRO Y MONITOREO DEL CENTRO DE ESCUCHA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 CO COMPONENTE 2 CUMPLIENDO CON LAS SIGUIENTES ACTIVIDADES 1 APOYAR EN EL DISEÑO Y DESARROLLO DE MÓDULOS DE SOFTWARE EN NET CORE PARA LA GESTIÓN DE CASOS DEL CENTRO DE ESCUCHA APLICANDO PRINCIPIOS DE ARQUITECTURA LIMPIA 2 IMPLEMENTAR INTEGRACIONES CON BASES DE DATOS EN SQL SERVER OPTIMIZANDO ESTRUCTURAS Y CONSULTAS PARA EL ALMACENAMIENTO DE REGISTROS PSICOLÓGICOS Y DE ACOMPAÑAMIENTO 3 APOYAR EN LA CREACIÓN DE SERVICIOS WEB APIS REST QUE PERMITAN LA INTEROPERABILIDAD DEL CENTRO DE ESCUCHA CON OTROS SISTEMAS INSTITUCIONALES 4 APOYAR EN LA GESTIÓN DE CONTROL DE VERSIONES UTILIZANDO GIT Y AZURE DEVOPS GARANTIZANDO LA TRAZABILIDAD DE LOS CAMBIOS EN EL SISTEMA 5 APOYAR EN LA EJECUCIÓN DE PRUEBAS UNITARIAS Y DE INTEGRACIÓN DE LOS COMPONENTES DESARROLLADOS ASEGURANDO LA CALIDAD DEL SOFTWARE DEL CENTRO DE ESCUCHA</t>
  </si>
  <si>
    <t>CO1.REQ.9064042</t>
  </si>
  <si>
    <t>OAG-VEX-1131-2025</t>
  </si>
  <si>
    <t>https://community.secop.gov.co/Public/Tendering/ContractNoticePhases/View?PPI=CO1.PPI.42792359&amp;isFromPublicArea=True&amp;isModal=False</t>
  </si>
  <si>
    <t xml:space="preserve">BRAYAN RENE CARBONO CARBONO </t>
  </si>
  <si>
    <t>LA PRESENTE ORDEN TIENE POR OBJETO PRESTAR SUS SERVICIOS PROFESIONALES PARA REALIZAR ACTIVIDADES RELACIONADAS AL SISTEMA DE INFORMACION PARA EL REGISTRO Y MONITOREO DEL CENTRO DE ESCUCHA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APOYAR EN EL DESARROLLO DE COMPONENTES FRONTEND EN ANGULAR PARA LA INTERFAZ DEL CENTRO DE ESCUCHA ASEGURANDO ACCESIBILIDAD Y USABILIDAD EN LA ATENCION DE ESTUDIANTES 2 DISENAR Y ESTRUCTURAR VISTAS DINAMICAS QUE FACILITEN LA GESTION DE CITAS SEGUIMIENTOS Y REPORTES DE LOS USUARIOS DEL CENTRO DE ESCUCHA 3 APOYAR EN LA IMPLEMENTACION DE PATRONES DE DISENO ORIENTADOS A OBJETOS EN EL DESARROLLO DE COMPONENTES DE SOFTWARE 4 APOYAR EN LA DOCUMENTACION TECNICA DE LOS MODULOS DESARROLLADOS INCLUYENDO DIAGRAMAS UML Y FLUJOS DE PROCESOS PARA SU INTEGRACION FUTURA 5 APOYAR EN LA OPTIMIZACION DE CODIGO Y CONSULTAS PARA MEJORAR LA EFICIENCIA EN EL MANEJO DE GRANDES VOLUMENES DE DATOS EN EL SISTEMA DEL CENTRO DE ESCUCHA</t>
  </si>
  <si>
    <t>CO1.REQ.9063777</t>
  </si>
  <si>
    <t>OPSP-VEX-1130-2025</t>
  </si>
  <si>
    <t>https://community.secop.gov.co/Public/Tendering/ContractNoticePhases/View?PPI=CO1.PPI.42792228&amp;isFromPublicArea=True&amp;isModal=False</t>
  </si>
  <si>
    <t xml:space="preserve">ANDRY ESTRELLA DURAN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</si>
  <si>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</si>
  <si>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CO1.REQ.9063564</t>
  </si>
  <si>
    <t>OAG-VEX-1129-2025</t>
  </si>
  <si>
    <t>https://community.secop.gov.co/Public/Tendering/ContractNoticePhases/View?PPI=CO1.PPI.42767458&amp;isFromPublicArea=True&amp;isModal=False</t>
  </si>
  <si>
    <t xml:space="preserve">FABIAN DE JESUS VEGA GAMARRA </t>
  </si>
  <si>
    <t>CO1.REQ.9057935</t>
  </si>
  <si>
    <t>OAG-VEX-1128-2025</t>
  </si>
  <si>
    <t>https://community.secop.gov.co/Public/Tendering/ContractNoticePhases/View?PPI=CO1.PPI.42767082&amp;isFromPublicArea=True&amp;isModal=False</t>
  </si>
  <si>
    <t xml:space="preserve">ORESTE ARDILA COSSIO </t>
  </si>
  <si>
    <t>CO1.REQ.9057911</t>
  </si>
  <si>
    <t>OAG-VEX-1127-2025</t>
  </si>
  <si>
    <t>https://community.secop.gov.co/Public/Tendering/ContractNoticePhases/View?PPI=CO1.PPI.42766381&amp;isFromPublicArea=True&amp;isModal=False</t>
  </si>
  <si>
    <t xml:space="preserve">NAVONAZAR PATRON MARTINEZ </t>
  </si>
  <si>
    <t>CO1.REQ.9057656</t>
  </si>
  <si>
    <t>OAG-VEX-1126-2025</t>
  </si>
  <si>
    <t>https://community.secop.gov.co/Public/Tendering/ContractNoticePhases/View?PPI=CO1.PPI.42765853&amp;isFromPublicArea=True&amp;isModal=False</t>
  </si>
  <si>
    <t xml:space="preserve">ELMIS JOSE SOTO ANGULO </t>
  </si>
  <si>
    <t>CO1.REQ.9057351</t>
  </si>
  <si>
    <t>OAG-VEX-1125-2025</t>
  </si>
  <si>
    <t>https://community.secop.gov.co/Public/Tendering/ContractNoticePhases/View?PPI=CO1.PPI.42765615&amp;isFromPublicArea=True&amp;isModal=False</t>
  </si>
  <si>
    <t xml:space="preserve">ALEXANDER LOAIZA CANTILLO </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</si>
  <si>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</si>
  <si>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CO1.REQ.9057226</t>
  </si>
  <si>
    <t>OAG-VEX-1124-2025</t>
  </si>
  <si>
    <t>https://community.secop.gov.co/Public/Tendering/ContractNoticePhases/View?PPI=CO1.PPI.42764798&amp;isFromPublicArea=True&amp;isModal=False</t>
  </si>
  <si>
    <t xml:space="preserve">JUAN DAVID BARRIOS PEREZ </t>
  </si>
  <si>
    <t>CO1.REQ.9056793</t>
  </si>
  <si>
    <t>OAG-VEX-1123-2025</t>
  </si>
  <si>
    <t>https://community.secop.gov.co/Public/Tendering/ContractNoticePhases/View?PPI=CO1.PPI.42764723&amp;isFromPublicArea=True&amp;isModal=False</t>
  </si>
  <si>
    <t xml:space="preserve">ANGEE PAOLA URIELES RICO </t>
  </si>
  <si>
    <t>CO1.REQ.9056770</t>
  </si>
  <si>
    <t>OAG-VEX-1122-2025</t>
  </si>
  <si>
    <t>https://community.secop.gov.co/Public/Tendering/ContractNoticePhases/View?PPI=CO1.PPI.42764330&amp;isFromPublicArea=True&amp;isModal=False</t>
  </si>
  <si>
    <t xml:space="preserve">RAFAEL DAVID MEZA AYALA </t>
  </si>
  <si>
    <t>CO1.REQ.9056750</t>
  </si>
  <si>
    <t>OAG-VEX-1121-2025</t>
  </si>
  <si>
    <t>https://community.secop.gov.co/Public/Tendering/ContractNoticePhases/View?PPI=CO1.PPI.42763764&amp;isFromPublicArea=True&amp;isModal=False</t>
  </si>
  <si>
    <t xml:space="preserve">DANNA CAMILA GOMEZ NAVARRO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</si>
  <si>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</si>
  <si>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CO1.REQ.9056902</t>
  </si>
  <si>
    <t>OAG-VEX-1120-2025</t>
  </si>
  <si>
    <t>https://community.secop.gov.co/Public/Tendering/ContractNoticePhases/View?PPI=CO1.PPI.42763091&amp;isFromPublicArea=True&amp;isModal=False</t>
  </si>
  <si>
    <t xml:space="preserve">ANA MILENA BRITTO GRANADOS </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</si>
  <si>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</si>
  <si>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CO1.REQ.9056381</t>
  </si>
  <si>
    <t>OPSP-VEX-1119-2025</t>
  </si>
  <si>
    <t>https://community.secop.gov.co/Public/Tendering/ContractNoticePhases/View?PPI=CO1.PPI.42762447&amp;isFromPublicArea=True&amp;isModal=False</t>
  </si>
  <si>
    <t xml:space="preserve">KATY LIZETH HENRIQUEZ BONILLA </t>
  </si>
  <si>
    <t>LA PRESENTE ORDEN TIENE POR OBJETO: PRESTAR LOS SERVICIOS PROFESIONALES EN LA DIRECCIÓN DE PRÁCTICAS PROFESIONALES, COMO MONITOR DE PRACTICA EN EL PROGRAMA ACADÉMICO DE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</si>
  <si>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CO1.REQ.9056605</t>
  </si>
  <si>
    <t>OPSP-VEX-1118-2025</t>
  </si>
  <si>
    <t>https://community.secop.gov.co/Public/Tendering/ContractNoticePhases/View?PPI=CO1.PPI.42744584&amp;isFromPublicArea=True&amp;isModal=False</t>
  </si>
  <si>
    <t xml:space="preserve">YULIETH ALEXANDRA ANAYA SOCARRAS </t>
  </si>
  <si>
    <t>LA PRESENTE ORDEN TIENE POR OBJETO PRESTAR SUS SERVICIOS PROFESIONALES DE MONITOREO Y SEGUIMIENTO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DISEÑAR Y MANTENER LA BASE DE DATOS DIGITAL PARA EL ALMACENAMIENTO Y CONSULTA DE LA INFORMACION RECOLECTADA 2 MONITOREAR LA CALIDAD Y CONSISTENCIA DE LOS DATOS CARGADOS EN EL SISTEMA CORRIGIENDO ERRORES O INCONSISTENCIAS IDENTIFICADAS 3 GENERAR REPORTES AUTOMATIZADOS DE AVANCE NUMERO DE PREDIOS CARACTERIZADOS PORCENTAJE DE EJECUCION COBERTURA TERRITORIAL 4 INTEGRAR HERRAMIENTAS DIGITALES MAPAS DASHBOARDS INDICADORES PARA EL SEGUIMIENTO TECNICO DEL PROYECTO 5 BRINDAR SOPORTE TECNOLOGICO AL EQUIPO DE CAMPO PARA EL USO DE DISPOSITIVOS Y PLATAFORMAS DE CAPTURA DE DATOS</t>
  </si>
  <si>
    <t>CO1.REQ.9052468</t>
  </si>
  <si>
    <t>OPSP-VEX-1117-2025</t>
  </si>
  <si>
    <t>https://community.secop.gov.co/Public/Tendering/ContractNoticePhases/View?PPI=CO1.PPI.42743868&amp;isFromPublicArea=True&amp;isModal=False</t>
  </si>
  <si>
    <t xml:space="preserve">KATYANA MILENA BERNIER CERVANTES </t>
  </si>
  <si>
    <t>LA PRESENTE ORDEN TIENE POR OBJETO: PRESTAR LOS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</si>
  <si>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CO1.REQ.9052511</t>
  </si>
  <si>
    <t>OPSP-VEX-1116-2025</t>
  </si>
  <si>
    <t>https://community.secop.gov.co/Public/Tendering/ContractNoticePhases/View?PPI=CO1.PPI.42742982&amp;isFromPublicArea=True&amp;isModal=False</t>
  </si>
  <si>
    <t xml:space="preserve">DANIELA PATRICIA CORTES VILLEGAS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</si>
  <si>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</si>
  <si>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CO1.REQ.9052047</t>
  </si>
  <si>
    <t>OPSP-VEX-1115-2025</t>
  </si>
  <si>
    <t>https://community.secop.gov.co/Public/Tendering/ContractNoticePhases/View?PPI=CO1.PPI.42720255&amp;isFromPublicArea=True&amp;isModal=False</t>
  </si>
  <si>
    <t>LA PRESENTE ORDEN TIENE POR OBJETO: PRESTACION DE SERVICIOS DE APOYO LOGÍSTICO PARA EL DESARROLLO DE LAS MUESTRAS ARTISTICAS EN EL MARCO DEL PROYECTO ARTES PARA LA PAZ.</t>
  </si>
  <si>
    <t>CO1.REQ.9046467</t>
  </si>
  <si>
    <t>OPS-VEX-1114-2025</t>
  </si>
  <si>
    <t>https://community.secop.gov.co/Public/Tendering/ContractNoticePhases/View?PPI=CO1.PPI.42678043&amp;isFromPublicArea=True&amp;isModal=False</t>
  </si>
  <si>
    <t>HECTOR ALEXANDER VARGAS CARDONA</t>
  </si>
  <si>
    <t>JAIRO ENRIQUE PERALTA FERREIRA</t>
  </si>
  <si>
    <t>LA PRESENTE ORDEN TIENE POR OBJETO LAS OBRAS CIVILES DE CONSTRUCCIÓN DE LOS "CENTROS DE ESCUCHA" DE LA UNIVERSIDAD DEL MAGDALENA, DE ACUERDO CON ESPECIFICACIONES Y CANTIDADES DESCRITAS EN CADA ÍTEM DEL PRESUPUESTO ANEXO GENERADO POR EL GIPF, DE CONFORMIDAD CON LAS ESPECIFICACIONES TÉCNICAS ESTABLECIDAS POR UNIMAGDALENA PARA CADA UNA DE LAS INSTALACIONES A INTERVENIR.</t>
  </si>
  <si>
    <t>CO1.REQ.9035681</t>
  </si>
  <si>
    <t>ODO-VEX-0001-2025</t>
  </si>
  <si>
    <t>https://community.secop.gov.co/Public/Tendering/ContractNoticePhases/View?PPI=CO1.PPI.42643521&amp;isFromPublicArea=True&amp;isModal=False</t>
  </si>
  <si>
    <t xml:space="preserve">ANA CAROLINA DOUGLAS QUINTO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</si>
  <si>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DAÑO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ACOMPAÑAMIENTO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</si>
  <si>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CO1.REQ.9027361</t>
  </si>
  <si>
    <t>OPSP-VEX-1113-2025</t>
  </si>
  <si>
    <t>https://community.secop.gov.co/Public/Tendering/ContractNoticePhases/View?PPI=CO1.PPI.42643061&amp;isFromPublicArea=True&amp;isModal=False</t>
  </si>
  <si>
    <t xml:space="preserve">CAREN MARGARITA ACOSTA GONZALEZ </t>
  </si>
  <si>
    <t>LA PRESENTE ORDEN TIENE POR OBJETO PRESTAR SUS SERVICIOS PROFESIONALES DE MONITOREO Y SEGUIMIENTO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ELABORAR REPORTES DE AVANCE FINANCIERO REAL VS PROGRAMADO CON RECOMENDACIONES PARA LA OPTIMIZACION DE RECURSOS DEL CONTRATO 2 MONITOREAR EL CUMPLIMIENTO DE METAS DE CARACTERIZACION SEGUN INDICADORES ECONOMICOS Y POBLACIONALES DEFINIDOS 3 PROPONER AJUSTES AL PLAN DE TRABAJO CON BASE EN ANALISIS DE COSTOS Y PROYECCION DE RECURSOS REQUERIDOS PARA CUMPLIR LOS HITOS 4 PRESENTAR INFORMES ECONOMICOS SEMANALES Y MENSUALES QUE SOPORTEN LA GESTION FINANCIERA Y LA SOSTENIBILIDAD DEL PROYECTO</t>
  </si>
  <si>
    <t>CO1.REQ.9027152</t>
  </si>
  <si>
    <t>OPSP-VEX-1112-2025</t>
  </si>
  <si>
    <t>https://community.secop.gov.co/Public/Tendering/ContractNoticePhases/View?PPI=CO1.PPI.42642351&amp;isFromPublicArea=True&amp;isModal=False</t>
  </si>
  <si>
    <t xml:space="preserve">DIANA MARGARITA SEVILLA HERRERA </t>
  </si>
  <si>
    <t>LA PRESENTE ORDEN TIENE POR OBJETO PRESTAR SUS SERVICIOS PROFESIONALES DE MONITOREO Y SEGUIMIENTO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APOYAR LA REVISION Y ANALISIS DE LA INFORMACION ECONOMICA BASICA OBTENIDA EN LAS ENCUESTAS IDENTIFICANDO VARIABLES CLAVE PARA LA CARACTERIZACION SOCIAL 2 REALIZAR SEGUIMIENTO AL PRESUPUESTO OPERATIVO ASIGNADO A CAMPO REPORTANDO DESVIACIONES Y PROPONIENDO CORRECTIVOS 3 CONSOLIDAR INFORMACION ECONOMICA DE CADA PREDIO Y SU ENTORNO PARA ALIMENTAR LA BASE DE DATOS DEL PROYECTO 4 ELABORAR RESUMENES EJECUTIVOS DE LOS RESULTADOS ECONOMICOS OBTENIDOS EN CADA FASE DEL PROYECTO 5 APOYAR LA ELABORACION DE INDICADORES DE AVANCE ECONOMICO Y SU PRESENTACION EN INFORMES DE SEGUIMIENTO</t>
  </si>
  <si>
    <t>CO1.REQ.9027204</t>
  </si>
  <si>
    <t>OPSP-VEX-1111-2025</t>
  </si>
  <si>
    <t>https://community.secop.gov.co/Public/Tendering/ContractNoticePhases/View?PPI=CO1.PPI.42641725&amp;isFromPublicArea=True&amp;isModal=False</t>
  </si>
  <si>
    <t xml:space="preserve">MARCO ANTONIO SARMIENTO ESCANO </t>
  </si>
  <si>
    <t>LA PRESENTE ORDEN TIENE POR OBJETO PRESTAR SUS SERVICIOS PROFESIONALES DE MONITOREO Y SEGUIMIENTO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HACER SEGUIMIENTO Y CONTROL AL FLUJO DE RECURSOS DEL CONTRATO GARANTIZANDO EL CUMPLIMIENTO DE OBLIGACIONES FISCALES Y CONTABLES 2. VERIFICAR LA CORRECTA DOCUMENTACION Y REGISTRO DE LOS GASTOS ASOCIADOS A ACTIVIDADES DE CAMPO Y SOCIALIZACION 3. APOYAR LA ELABORACION DE INFORMES FINANCIEROS MENSUALES Y CONSOLIDADOS FINALES DE ACUERDO CON LAS EXIGENCIAS DEL MINISTERIO 4. MONITOREAR LOS PAGOS DE SEGURIDAD SOCIAL Y PARAFISCALES DEL PERSONAL CONTRATADO PARA EL PROYECTO 5. ANALIZAR Y VALIDAR LAS CUENTAS DE COBRO ANTES DE SU PRESENTACION ASEGURANDO QUE ESTEN SOPORTADAS Y CUMPLAN CON LA NORMATIVIDAD VIGENTE</t>
  </si>
  <si>
    <t>CO1.REQ.9026580</t>
  </si>
  <si>
    <t>OPSP-VEX-1110-2025</t>
  </si>
  <si>
    <t>https://community.secop.gov.co/Public/Tendering/ContractNoticePhases/View?PPI=CO1.PPI.42640752&amp;isFromPublicArea=True&amp;isModal=False</t>
  </si>
  <si>
    <t xml:space="preserve">SERGIO EMILIO ROJAS PIMIENTA </t>
  </si>
  <si>
    <t>LA PRESENTE ORDEN TIENE POR OBJETO PRESTAR SUS SERVICIOS PROFESIONALES DE MONITOREO Y SEGUIMIENTO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COORDINAR Y MONITOREAR LA EJECUCION DEL CRONOGRAMA GENERAL DEL PROYECTO ASEGURANDO EL CUMPLIMIENTO DE TIEMPOS Y ENTREGABLES 2 SUPERVISAR LAS ACTIVIDADES LOGISTICAS Y OPERATIVAS NECESARIAS PARA LA CARACTERIZACION SOCIAL EN CAMPO 3 MONITOREAR EL DESEMPEÑO DEL EQUIPO DE TRABAJO GESTIONANDO AJUSTES EN CASO DE RETRASOS O DIFICULTADES 4 REALIZAR SEGUIMIENTO A LAS ACTIVIDADES DE SOCIALIZACION Y RELACIONAMIENTO CON ENTIDADES TERRITORIALES Y COMUNIDADES 5 CONSOLIDAR REPORTES INTEGRALES DE AVANCE FISICO Y ADMINISTRATIVO PARA EL SUPERVISOR DEL CONTRATO 6 PROPONER MEJORAS EN LA PLANEACION Y GESTION DE RECURSOS HUMANOS LOGISTICOS Y OPERATIVOS PARA OPTIMIZAR LA EJECUCION</t>
  </si>
  <si>
    <t>CO1.REQ.9026172</t>
  </si>
  <si>
    <t>OPSP-VEX-1109-2025</t>
  </si>
  <si>
    <t>https://community.secop.gov.co/Public/Tendering/ContractNoticePhases/View?PPI=CO1.PPI.42639472&amp;isFromPublicArea=True&amp;isModal=False</t>
  </si>
  <si>
    <t xml:space="preserve">RONALD ALBERTO HENRY PEREZ </t>
  </si>
  <si>
    <t>LA PRESENTE ORDEN TIENE POR OBJETO PRESTAR SUS SERVICIOS PROFESIONALES PARA REALIZAR ACTIVIDADES ADMINISTRATIVAS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ORGANIZAR LA DOCUMENTACION Y SOPORTE REQUERIDO PARA LA AUDITORIA INTERNA DEL CONTRATO 2 REALIZAR LIQUIDACION FINANCIERA DEL CONTRATO PARA IDENTIFICAR SALDOS DISPONIBLES A TRASLADAR AL PLAN DE ACCION 3 REALIZAR INFORME DE CONSOLIDACION DIGITAL DE LOS ACTOS ADMINISTRATIVOS ORDENES DE SERVICIOS PROFESIONALES PROVEEDORES Y RESOLUCIONES DEL CONTRATO 4 BRINDAR ACOMPAÑAMIENTO TRAMITES ADMINISTRATIVOS Y CONTRACTUALES EN LOS PROCESOS DE SELECCION Y CONTRATOS ADELANTADOS EN LA VICERRECTORIA DE EXTENSION Y PROYECCION SOCIAL</t>
  </si>
  <si>
    <t>CO1.REQ.9026220</t>
  </si>
  <si>
    <t>OPSP-VEX-1108-2025</t>
  </si>
  <si>
    <t>https://community.secop.gov.co/Public/Tendering/ContractNoticePhases/View?PPI=CO1.PPI.42638249&amp;isFromPublicArea=True&amp;isModal=False</t>
  </si>
  <si>
    <t xml:space="preserve">ELIANA SOFIA VARGAS DE LA HOZ </t>
  </si>
  <si>
    <t>LA PRESENTE ORDEN TIENE POR OBJETO PRESTAR SUS SERVICIOS PROFESIONALES PARA REALIZAR ACTIVIDADES DE SENSIBILIZACION PREVIA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PLANEAR Y EJECUTAR LAS ACTIVIDADES DE SOCIALIZACION Y SENSIBILIZACION COMUNITARIA EN TERRITORIO ACERCA DEL PROCESO DE CARACTERIZACION SOCIAL 2 DISENAR Y APLICAR ESTRATEGIAS DE ACERCAMIENTO CON ACTORES SOCIALES PRESIDENTES DE JUNTAS DE ACCION COMUNAL LIDERES COMUNITARIOS GRUPOS DE INTERES Y COMUNIDAD EN GENERAL 3 REALIZAR REUNIONES TALLERES Y JORNADAS INFORMATIVAS EN TERRITORIO ASEGURANDO LA ADECUADA COMPRENSION POR PARTE DE LA COMUNIDAD SOBRE LA METODOLOGIA Y EL PROPOSITO DE LA CARACTERIZACION SOCIAL 4 ELABORAR MATERIALES DE APOYO PARA LA SOCIALIZACION COMO GUIAS PRESENTACIONES O DOCUMENTOS DE DIVULGACION CUANDO SE REQUIERA QUE FACILITEN EL PROCESO DE SENSIBILIZACION 5 BRINDAR ACOMPANAMIENTO A LOS ENCUESTADORES EN LAS FASES INICIALES DE CAMPO UNICAMENTE PARA FACILITAR LA ACEPTACION COMUNITARIA Y EL INGRESO A LOS HOGARES EN COORDINACION CON COORDINADOR GENERAL 6 CONSOLIDAR Y PRESENTAR REPORTES DE LAS ACTIVIDADES DE SOCIALIZACION Y SENSIBILIZACION INCLUYENDO LA PARTICIPACION DE ACTORES SOCIALES COMPROMISOS ADQUIRIDOS Y OBSERVACIONES DE LA COMUNIDAD</t>
  </si>
  <si>
    <t>CO1.REQ.9025554</t>
  </si>
  <si>
    <t>OPSP-VEX-1107-2025</t>
  </si>
  <si>
    <t>https://community.secop.gov.co/Public/Tendering/ContractNoticePhases/View?PPI=CO1.PPI.42637674&amp;isFromPublicArea=True&amp;isModal=False</t>
  </si>
  <si>
    <t xml:space="preserve">LIZZA VALERIA REYES SANCHEZ </t>
  </si>
  <si>
    <t>LA PRESENTE ORDEN TIENE POR OBJETO PRESTAR SERVICIOS DE APOYO A LA GESTIÓN EN LAS SIGUIENTES ACTIVIDADES: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</si>
  <si>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CO1.REQ.9025603</t>
  </si>
  <si>
    <t>OAG-VEX-1106-2025</t>
  </si>
  <si>
    <t>https://community.secop.gov.co/Public/Tendering/ContractNoticePhases/View?PPI=CO1.PPI.42566936&amp;isFromPublicArea=True&amp;isModal=False</t>
  </si>
  <si>
    <t xml:space="preserve">LUIS ALBERTO SOTO TRESPALACIOS </t>
  </si>
  <si>
    <t>LA PRESENTE ORDEN TIENE POR OBJETO PRESTAR SUS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</si>
  <si>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CO1.REQ.9006807</t>
  </si>
  <si>
    <t>OAG-VEX-1105-2025</t>
  </si>
  <si>
    <t>https://community.secop.gov.co/Public/Tendering/ContractNoticePhases/View?PPI=CO1.PPI.42566478&amp;isFromPublicArea=True&amp;isModal=False</t>
  </si>
  <si>
    <t xml:space="preserve">AMET DIZZET IBARRA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</si>
  <si>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</si>
  <si>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CO1.REQ.9006575</t>
  </si>
  <si>
    <t>OAG-VEX-1104-2025</t>
  </si>
  <si>
    <t>https://community.secop.gov.co/Public/Tendering/ContractNoticePhases/View?PPI=CO1.PPI.42569104&amp;isFromPublicArea=True&amp;isModal=False</t>
  </si>
  <si>
    <t xml:space="preserve">VLADIMIR D'ORSONVILLE MIÑO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</si>
  <si>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ASESORAR Y ACOMPAÑAR AL EQUIPO DE TRABAJO EN LA CONSTRUCCION DE LOS CONTENDIDOS ADAPTADOS CULTURALMENTE 2. ADAPTAR AL CONTENIDO Y ORGANIZACION DE UNA CARTILLA PSICOEDUCATIVA LAS CARACTERISTICAS EL ESTILO DE VIDA Y LAS NECESIDADES EN ADHERENCIA TERAPEUTICA DE LOS PACIENTES DIABETICOS 3. ADAPTAR AL CONTENIDO Y ORGANIZACION DE UNA CARTILLA PSICOEDUCATIVA 4. DISENAR EL CONTENIDO GRAFICO PARA LA CARTILLA PSICOEDUCATIVA PARA LA COMUNIDAD EN GENERAL ESTUDIANTES DOCENTES Y FUNCIONARIOS 5. CUMPLIR A CABALIDAD Y EN LOS PLAZOS ESTIPULADOS PARA CADA UNA DE LAS ACTIVIDADES SENALADAS EN LA LISTA DE REQUERIMIENTOS Y COORDINADOS CON EL SUPERVISOR 6. ACUDIR A LAS REUNIONES PROGRAMADAS POR EL SUPERVISOR DE LA ORDEN Y SU EQUIPO DE TRABAJO PARA RENDIR INFORME Y EVIDENCIA DE LA EVOLUCION DE LAS CARTILLAS 7. REALIZAR LOS AJUSTES PERTINENTES QUE CONSIDERE EL SUPERVISOR DE LAS OBRAS 8. ENTREGAR LAS OBRAS OBJETO DE LA PRESENTE ORDEN DENTRO DE LAS CONDICIONES REQUERIDAS Y ACORDADAS POR EL SUPERVISOR 9. ENTREGAR LOS ARCHIVOS DIGITALES EN FORMATOS EDITABLES O EN SU DEFECTO EL CODIGO FUENTE CODIGO DE PROGRAMACION O SCRIPT DEBIDAMENTE DOCUMENTADO JUNTO CON TODAS LAS INDICACIONES QUE PERMITAN LA INTERPRETACION Y LECTURA DEL CODIGO FUENTE ENTREGADA</t>
  </si>
  <si>
    <t>CO1.REQ.9007603</t>
  </si>
  <si>
    <t>OPSP-VEX-1103-2025</t>
  </si>
  <si>
    <t>https://community.secop.gov.co/Public/Tendering/ContractNoticePhases/View?PPI=CO1.PPI.42567460&amp;isFromPublicArea=True&amp;isModal=False</t>
  </si>
  <si>
    <t xml:space="preserve">JESUS DAVID MARTINEZ BECERRA </t>
  </si>
  <si>
    <t>LA PRESENTE ORDEN TIENE POR OBJETO: PRESTAR SERVICIOS PROFESIONALES PARA DESARROLLAR LAS SIGUIENTES ACTIVIDADES: 1. ELABORACIÓN DE INFORMES FINANCIEROS DE ACUERDO CON LOS REQUERIMIENTOS DE LOS PROYECTOS SUSCRITOS POR LA VICERRECTORÍA DE EXTENSIÓN Y PROYECCIÓN SOCIAL. 2. REALIZAR INFORME DE SEGUIMIENTO DE LA EJECUCIÓN DEL PRESUPUESTO DE LOS PROYECTOS ADSCRITOS A LA VICERRECTORÍA DE EXTENSIÓN Y PROYECCIÓN SOCIAL. 3. REALIZAR LA VERIFICACIÓN DE RECAUDO POR PARTE DE LOS PROYECTOS QUE SEA REQUERIDOS DE LA VICERRECTORÍA DE EXTENSIÓN Y PROYECCIÓN SOCIAL.</t>
  </si>
  <si>
    <t>CO1.REQ.9007043</t>
  </si>
  <si>
    <t>OPSP-VEX-1102-2025</t>
  </si>
  <si>
    <t>https://community.secop.gov.co/Public/Tendering/ContractNoticePhases/View?PPI=CO1.PPI.42522370&amp;isFromPublicArea=True&amp;isModal=False</t>
  </si>
  <si>
    <t xml:space="preserve">DELAY ALAY MAGDANIEL GOMEZ </t>
  </si>
  <si>
    <t>CO1.REQ.8996877</t>
  </si>
  <si>
    <t>OPSP-VEX-1101-2025</t>
  </si>
  <si>
    <t>https://community.secop.gov.co/Public/Tendering/ContractNoticePhases/View?PPI=CO1.PPI.42521881&amp;isFromPublicArea=True&amp;isModal=False</t>
  </si>
  <si>
    <t xml:space="preserve">NEISY YAMILETH AMAYA QUINTERO </t>
  </si>
  <si>
    <t>LA PRESENTE ORDEN TIENE POR OBJETO PRESTAR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</si>
  <si>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CO1.REQ.8996685</t>
  </si>
  <si>
    <t>OAG-VEX-1100-2025</t>
  </si>
  <si>
    <t>https://community.secop.gov.co/Public/Tendering/ContractNoticePhases/View?PPI=CO1.PPI.42500187&amp;isFromPublicArea=True&amp;isModal=False</t>
  </si>
  <si>
    <t>JORGE LUIS GARCIA GOMEZ</t>
  </si>
  <si>
    <t>LA PRESENTE ORDEN TIENE POR OBJETO EL SERVICIO DE ALQUILER DE MÓDULOS METÁLICOS (CONTENEDORES), CON EL FIN DE CUBRIR REQUERIMIENTOS DE ESPACIOS PARA OFICINAS ALTERNAS Y BODEGAS NECESARIAS PARA EL BUEN FUNCIONAMIENTO DE LAS UNIDADES ADMINISTRATIVAS DE LA VICERRECTORÍA DE EXTENSIÓN Y PROYECCIÓN SOCIAL DE LA UNIVERSIDAD DEL MAGDALENA.</t>
  </si>
  <si>
    <t>CO1.REQ.8992579</t>
  </si>
  <si>
    <t>OPS-VEX-1099-2025</t>
  </si>
  <si>
    <t>https://community.secop.gov.co/Public/Tendering/ContractNoticePhases/View?PPI=CO1.PPI.42436913&amp;isFromPublicArea=True&amp;isModal=False</t>
  </si>
  <si>
    <t xml:space="preserve">MARIBEL CARMEN TEJADA CABRERA </t>
  </si>
  <si>
    <t>LA PRESENTE ORDEN TIENE POR OBJETO: PRESTAR LOS SERVICIOS PROFESIONALES EN LA DIRECCIÓN DE PRÁCTICAS PROFESIONALES, COMO MONITOR DE PRACTICA EN EL PROGRAMA ACADÉMICO DE INGENIERÍA ELECTRÓNICA,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</si>
  <si>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CO1.REQ.8977628</t>
  </si>
  <si>
    <t>OPSP-VEX-1098-2025</t>
  </si>
  <si>
    <t>https://community.secop.gov.co/Public/Tendering/ContractNoticePhases/View?PPI=CO1.PPI.42436547&amp;isFromPublicArea=True&amp;isModal=False</t>
  </si>
  <si>
    <t xml:space="preserve">ROBERTO CARLOS ARIZA BRITO </t>
  </si>
  <si>
    <t>LA PRESENTE ORDEN TIENE POR OBJETO PRESTAR SUS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</si>
  <si>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CO1.REQ.8977262</t>
  </si>
  <si>
    <t>OAG-VEX-1097-2025</t>
  </si>
  <si>
    <t>https://community.secop.gov.co/Public/Tendering/ContractNoticePhases/View?PPI=CO1.PPI.42405523&amp;isFromPublicArea=True&amp;isModal=False</t>
  </si>
  <si>
    <t>SERVIDCO S.A.S.</t>
  </si>
  <si>
    <t>LA PRESENTE ORDEN TIENE POR OBJETO: PRESTACION DE SERVICIOS DE APOYO LOGÍSTICOS NECESARIOS PARA EL DESARROLLO DE LAS ACTIVIDADES MISIONALES DE LA VICERRECTORÍA DE EXTENSIÓN Y PROYECCIÓN SOCIAL Y ESPECIALMENTE EN: EL DESARROLLO DE ACCIONES INSTITUCIONALES Y ALIANZAS CON EL ENTORNO PARA FORTALECER PROCESOS DE FORMACIÓN, INVESTIGACIÓN Y EXTENSIÓN PARA LA CREACIÓN DE VALOR SOCIAL EN EL TERRITORIO Y LA PROMOCIÓN DE ALIANZAS PÚBLICO Y PRIVADAS, COOPERACIÓN NACIONAL E INTERNACIONAL PARA LA CREACIÓN DE VALOR SOCIAL EN EL TERRITORIO.</t>
  </si>
  <si>
    <t>CO1.REQ.8969727</t>
  </si>
  <si>
    <t>OPS-VEX-1096-2025</t>
  </si>
  <si>
    <t>https://community.secop.gov.co/Public/Tendering/ContractNoticePhases/View?PPI=CO1.PPI.42404336&amp;isFromPublicArea=True&amp;isModal=False</t>
  </si>
  <si>
    <t xml:space="preserve">KEILA ISABEL HERNANDEZ ZAPATA </t>
  </si>
  <si>
    <t>LA PRESENTE ORDEN TIENE POR OBJETO: PRESTAR LOS SERVICIOS PROFESIONALES EN LA DIRECCIÓN DE PRÁCTICAS PROFESIONALES, COMO MONITOR DE PRACTICA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</si>
  <si>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CO1.REQ.8969427</t>
  </si>
  <si>
    <t>OPSP-VEX-1095-2025</t>
  </si>
  <si>
    <t>https://community.secop.gov.co/Public/Tendering/ContractNoticePhases/View?PPI=CO1.PPI.42404022&amp;isFromPublicArea=True&amp;isModal=False</t>
  </si>
  <si>
    <t xml:space="preserve">MERCEDES ELENA MARTINEZ ZABALETA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</si>
  <si>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</si>
  <si>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CO1.REQ.8968892</t>
  </si>
  <si>
    <t>OPSP-VEX-1094-2025</t>
  </si>
  <si>
    <t>https://community.secop.gov.co/Public/Tendering/ContractNoticePhases/View?PPI=CO1.PPI.42403296&amp;isFromPublicArea=True&amp;isModal=False</t>
  </si>
  <si>
    <t xml:space="preserve">FRANCISCO JAVIER FERREIRA TERAN </t>
  </si>
  <si>
    <t>LA PRESENTE ORDEN TIENE POR OBJETO: 1. REALIZAR EL APOYO EL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HTTPS://VALIDACIONDEPRESABERES.UNIMAGDALENA.EDU.CO. 4. APOYAR EN LA RECEPCIÓN, ORGANIZACIÓN, Y VERIFICACIÓN DE LAS PROPUESTAS PRESENTADAS POR LOS ASPIRANTES (DOCUMENTO ESCRITO Y VIDEO), BAJO LOS CRITERIOS ESTABLECIDOS POR LA UNIVERSIDAD.</t>
  </si>
  <si>
    <t>CO1.REQ.8969103</t>
  </si>
  <si>
    <t>OPSP-VEX-1093-2025</t>
  </si>
  <si>
    <t>https://community.secop.gov.co/Public/Tendering/ContractNoticePhases/View?PPI=CO1.PPI.42402524&amp;isFromPublicArea=True&amp;isModal=False</t>
  </si>
  <si>
    <t xml:space="preserve">ORIANA PATRICIA SEVERICHE ORTIZ </t>
  </si>
  <si>
    <t>CO1.REQ.8968369</t>
  </si>
  <si>
    <t>OAG-VEX-1092-2025</t>
  </si>
  <si>
    <t>https://community.secop.gov.co/Public/Tendering/ContractNoticePhases/View?PPI=CO1.PPI.42401128&amp;isFromPublicArea=True&amp;isModal=False</t>
  </si>
  <si>
    <t xml:space="preserve">MAURICIO TRESPALACIOS GUTIERREZ </t>
  </si>
  <si>
    <t>LA PRESENTE ORDEN TIENE POR OBJETO PRESTAR SUS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</si>
  <si>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CO1.REQ.8968263</t>
  </si>
  <si>
    <t>OAG-VEX-1091-2025</t>
  </si>
  <si>
    <t>https://community.secop.gov.co/Public/Tendering/ContractNoticePhases/View?PPI=CO1.PPI.42400072&amp;isFromPublicArea=True&amp;isModal=False</t>
  </si>
  <si>
    <t xml:space="preserve">NAIMIS GENICA ARAGON MAESTRE </t>
  </si>
  <si>
    <t>CO1.REQ.8968021</t>
  </si>
  <si>
    <t>OAG-VEX-1090-2025</t>
  </si>
  <si>
    <t>https://community.secop.gov.co/Public/Tendering/ContractNoticePhases/View?PPI=CO1.PPI.42392010&amp;isFromPublicArea=True&amp;isModal=False</t>
  </si>
  <si>
    <t xml:space="preserve">WILMER ALBEIRO TRONCOSO REYES </t>
  </si>
  <si>
    <t>LA PRESENTE ORDEN TIENE POR OBJETO: PRESTAR SERVICIOS PROFESIONALES EN EL MARCO DEL CONVENIO INTERADMINISTRATIVO NO. 002 DE 2025, CELEBRADO ENTRE EL MUNICIPIO DE ARACATACA, MAGDALENA Y LA UNIVERSIDAD DEL MAGDALENA, PARA EL DESARROLLO DE LAS SIGUIENTES ACTIVIDADES: 1) REALIZAR LA REVISIÓN, CORRECCIÓN DE ESTILO Y AJUSTE TÉCNICO DE LOS DOCUMENTOS ELABORADOS EN EL MARCO DEL CONVENIO, ASEGURANDO COHERENCIA, PRECISIÓN Y CLARIDAD EN LA REDACCIÓN. 2) BRINDAR ORIENTACIONES Y RECOMENDACIONES PARA LA MEJORA DE LOS PRODUCTOS TÉCNICOS, DE ACUERDO CON LOS LINEAMIENTOS ESTABLECIDOS POR LAS PARTES SUSCRIPTORAS. 3) ENTREGAR LOS DOCUMENTOS TÉCNICOS AJUSTADOS Y VALIDADOS, DENTRO DE LOS PLAZOS ESTABLECIDOS, GARANTIZANDO EL CUMPLIMIENTO DE LOS REQUISITOS FORMALES Y DE CALIDAD.</t>
  </si>
  <si>
    <t>CO1.REQ.8965386</t>
  </si>
  <si>
    <t>OPSP-VEX-1089-2025</t>
  </si>
  <si>
    <t>https://community.secop.gov.co/Public/Tendering/ContractNoticePhases/View?PPI=CO1.PPI.42328880&amp;isFromPublicArea=True&amp;isModal=False</t>
  </si>
  <si>
    <t xml:space="preserve">YASARET DE JESUS MONTALVO CHARRIS </t>
  </si>
  <si>
    <t>CO1.REQ.8950701</t>
  </si>
  <si>
    <t>OPSP-VEX-1088-2025</t>
  </si>
  <si>
    <t>https://community.secop.gov.co/Public/Tendering/ContractNoticePhases/View?PPI=CO1.PPI.42327890&amp;isFromPublicArea=True&amp;isModal=False</t>
  </si>
  <si>
    <t xml:space="preserve">JENIFER DEL ROSARIO DELGADO ARIAS </t>
  </si>
  <si>
    <t>CO1.REQ.8950370</t>
  </si>
  <si>
    <t>OPSP-VEX-1087-2025</t>
  </si>
  <si>
    <t>https://community.secop.gov.co/Public/Tendering/ContractNoticePhases/View?PPI=CO1.PPI.42326737&amp;isFromPublicArea=True&amp;isModal=False</t>
  </si>
  <si>
    <t xml:space="preserve">WILMER NEILL IGUARAN DELUQUE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</si>
  <si>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</si>
  <si>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CO1.REQ.8950312</t>
  </si>
  <si>
    <t>OAG-VEX-1085-2025</t>
  </si>
  <si>
    <t>https://community.secop.gov.co/Public/Tendering/ContractNoticePhases/View?PPI=CO1.PPI.42325784&amp;isFromPublicArea=True&amp;isModal=False</t>
  </si>
  <si>
    <t xml:space="preserve">LAURA MARIA ORDOÑEZ DIAZ </t>
  </si>
  <si>
    <t>LA PRESENTE ORDEN TIENE POR OBJETO PRESTAR SUS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</si>
  <si>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CO1.REQ.8949832</t>
  </si>
  <si>
    <t>OAG-VEX-1084-2025</t>
  </si>
  <si>
    <t>https://community.secop.gov.co/Public/Tendering/ContractNoticePhases/View?PPI=CO1.PPI.42324896&amp;isFromPublicArea=True&amp;isModal=False</t>
  </si>
  <si>
    <t xml:space="preserve">CRISTIAN DE JESUS BURGOS RODRIGUEZ </t>
  </si>
  <si>
    <t>LA PRESENTE ORDEN TIENE POR OBJETO: SERVICIOS PROFESIONALES PARA EL REGISTRO E INSCRIPCIÓN DE ASPIRANTES AL PROGRAMA INSTITUCIONAL 500 CUPOS OTORGADOS A MAYORES DE 50 AÑOS EN EL MARCO DEL FUNCIONAMIENTO DE LA UNIVERSIDAD DEL MAGDALENA, REALIZANDO LAS SIGUIENTES ACTIVIDADES, 1. REALIZAR EL APOYO EL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HTTPS://VALIDACIONDEPRESABERES.UNIMAGDALENA.EDU.CO. 4. APOYAR EN LA RECEPCIÓN, ORGANIZACIÓN, Y VERIFICACIÓN DE LAS PROPUESTAS PRESENTADAS POR LOS ASPIRANTES (DOCUMENTO ESCRITO Y VIDEO), BAJO LOS CRITERIOS ESTABLECIDOS POR LA UNIVERSIDAD.</t>
  </si>
  <si>
    <t>CO1.REQ.8949903</t>
  </si>
  <si>
    <t>OPSP-VEX-1083-2025</t>
  </si>
  <si>
    <t>https://community.secop.gov.co/Public/Tendering/ContractNoticePhases/View?PPI=CO1.PPI.42324812&amp;isFromPublicArea=True&amp;isModal=False</t>
  </si>
  <si>
    <t xml:space="preserve">KATERINE MORA CHACON </t>
  </si>
  <si>
    <t>CO1.REQ.8949615</t>
  </si>
  <si>
    <t>OAG-VEX-1082-2025</t>
  </si>
  <si>
    <t>https://community.secop.gov.co/Public/Tendering/ContractNoticePhases/View?PPI=CO1.PPI.42296126&amp;isFromPublicArea=True&amp;isModal=False</t>
  </si>
  <si>
    <t xml:space="preserve">JUAN PABLO GOMEZ OROZCO </t>
  </si>
  <si>
    <t>LA PRESENTE ORDEN TIENE POR OBJETO PRESTAR SUS SERVICIOS DE APOYO A LA GESTION EN EL ROL DE ARTISTA FORMADOR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</si>
  <si>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CO1.REQ.8943298</t>
  </si>
  <si>
    <t>OAG-VEX-1081-2025</t>
  </si>
  <si>
    <t>https://community.secop.gov.co/Public/Tendering/ContractNoticePhases/View?PPI=CO1.PPI.42289487&amp;isFromPublicArea=True&amp;isModal=False</t>
  </si>
  <si>
    <t xml:space="preserve">CRISTHIAN CAMPO MENDIVIL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</si>
  <si>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REALIZAR PROCESOS DE CARACTERIZACION DE COMPORTAMIENTOS DE RIESGO EN SALUD FISICA Y MENTAL EN LA POBLACION OBJETIVO 2 IDENTIFICAR FACTORES DE RIESGO INDIVIDUALES FAMILIARES Y COMUNITARIOS ASOCIADOS AL BIENESTAR PSICOSOCIAL 3 APLICAR INSTRUMENTOS DE TAMIZAJE PARA LA IDENTIFICACION DE PROBLEMATICAS EN SALUD GENERAL Y SALUD MENTAL 4 LLEVAR A CABO ENTREVISTAS ESTRUCTURADAS Y SEMIESTRUCTURADAS PARA PROFUNDIZAR EN EL ESTADO DE SALUD INTEGRAL DE LAS PERSONAS 5 BRINDAR CONTENCION EMOCIONAL EN SITUACIONES DE CRISIS O VULNERABILIDAD 6 ORIENTAR Y EDUCAR A LA COMUNIDAD EN PRACTICAS DE AUTOCUIDADO Y PROMOCION DE LA SALUD MENTAL 7 CANALIZAR LOS CASOS IDENTIFICADOS HACIA EL CENTRO DE ESCUCHA O A INSTITUCIONES COMPETENTES SEGUN LAS NECESIDADES DEL USUARIO 8 HACER SEGUIMIENTO A LOS PROCESOS DE DERIVACION PARA GARANTIZAR CONTINUIDAD EN LA ATENCION 9 ELABORAR INFORMES TECNICOS SOBRE LAS ACTIVIDADES REALIZADAS HALLAZGOS Y RECOMENDACIONES 10 APOYAR LA CONSTRUCCION DE PLANES DE INTERVENCION COMUNITARIA EN SALUD MENTAL BASADOS EN LA INFORMACION RECOLECTADA</t>
  </si>
  <si>
    <t>CO1.REQ.8941296</t>
  </si>
  <si>
    <t>OPSP-VEX-1080-2025</t>
  </si>
  <si>
    <t>https://community.secop.gov.co/Public/Tendering/ContractNoticePhases/View?PPI=CO1.PPI.42289108&amp;isFromPublicArea=True&amp;isModal=False</t>
  </si>
  <si>
    <t xml:space="preserve">YOICY MABEL RACHATH CASALINS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</si>
  <si>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</si>
  <si>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CO1.REQ.8941450</t>
  </si>
  <si>
    <t>OPSP-VEX-1079-2025</t>
  </si>
  <si>
    <t>https://community.secop.gov.co/Public/Tendering/ContractNoticePhases/View?PPI=CO1.PPI.42288385&amp;isFromPublicArea=True&amp;isModal=False</t>
  </si>
  <si>
    <t xml:space="preserve">JOSE CARLOS TURIZO PANZZA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</si>
  <si>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</si>
  <si>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CO1.REQ.8941410</t>
  </si>
  <si>
    <t>OAG-VEX-1078-2025</t>
  </si>
  <si>
    <t>https://community.secop.gov.co/Public/Tendering/ContractNoticePhases/View?PPI=CO1.PPI.42287698&amp;isFromPublicArea=True&amp;isModal=False</t>
  </si>
  <si>
    <t xml:space="preserve">LEOPOLDO HIGINIO MEJIA DUCAND </t>
  </si>
  <si>
    <t>CO1.REQ.8940873</t>
  </si>
  <si>
    <t>OAG-VEX-1077-2025</t>
  </si>
  <si>
    <t>https://community.secop.gov.co/Public/Tendering/ContractNoticePhases/View?PPI=CO1.PPI.42287620&amp;isFromPublicArea=True&amp;isModal=False</t>
  </si>
  <si>
    <t xml:space="preserve">LUIS GABRIEL RODRIGUEZ PAZ </t>
  </si>
  <si>
    <t>CO1.REQ.8940780</t>
  </si>
  <si>
    <t>OAG-VEX-1076-2025</t>
  </si>
  <si>
    <t>https://community.secop.gov.co/Public/Tendering/ContractNoticePhases/View?PPI=CO1.PPI.42287208&amp;isFromPublicArea=True&amp;isModal=False</t>
  </si>
  <si>
    <t xml:space="preserve">HERMES ALFONSO SOLANO BRITO </t>
  </si>
  <si>
    <t>LA PRESENTE ORDEN TIENE POR OBJETO PRESTAR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</si>
  <si>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CO1.REQ.8940919</t>
  </si>
  <si>
    <t>OAG-VEX-1075-2025</t>
  </si>
  <si>
    <t>https://community.secop.gov.co/Public/Tendering/ContractNoticePhases/View?PPI=CO1.PPI.42324019&amp;isFromPublicArea=True&amp;isModal=False</t>
  </si>
  <si>
    <t xml:space="preserve">LEIDIS YULIETH PEÑALOZA MARTINEZ </t>
  </si>
  <si>
    <t>CO1.REQ.8949274</t>
  </si>
  <si>
    <t>OAG-VEX-1074-2025</t>
  </si>
  <si>
    <t>https://community.secop.gov.co/Public/Tendering/ContractNoticePhases/View?PPI=CO1.PPI.42286486&amp;isFromPublicArea=True&amp;isModal=False</t>
  </si>
  <si>
    <t xml:space="preserve">OSCAR PARRA BARRIOS </t>
  </si>
  <si>
    <t>LA PRESENTE ORDEN TIENE POR OBJETO PRESTAR SUS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</si>
  <si>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CO1.REQ.8940399</t>
  </si>
  <si>
    <t>OAG-VEX-1073-2025</t>
  </si>
  <si>
    <t>https://community.secop.gov.co/Public/Tendering/ContractNoticePhases/View?PPI=CO1.PPI.42286155&amp;isFromPublicArea=True&amp;isModal=False</t>
  </si>
  <si>
    <t>LA PRESENTE ORDEN TIENE POR OBJETO PRESTAR SERVICIOS PROFESIONALES EN EL MARCO DE LA PROPUESTA PRESENTADA POR LA UNIVERSIDAD DEL MAGDALENA EN LA CONVOCATORIA QUE REALIZO EL INSTITUTO COLOMBIANO DE ESTUDIOS TECNICOS Y CREDITO EDUCATIVO EN EL EXTERIOR MARIANO OSPINA PEREZ ICETEX FORMACION EN SERVICIO DE LA DIRECCION DE PRIMERA INFANCIA PARA EL DESARROLLO DEL DIPLOMADO CIENCIA EXPERIMENTACION TECNOLOGIAS ARTE Y PENSAMIENTO LOGICO Y DIVERGENTE EN LA PRIMERA INFANCIA DERIVADO DEL CONVENIO INTERADMINISTRATIVO NO 01018542023 20230904 DE 2023 ENTRE ICBF ICETEX FONDO PARA EL FORTALECIMIENTO DEL TALENTO HUMANO DEL ICBF EN EL DESARROLLO DE LAS SIGUIENTES ACTIVIDADES 1 GESTIONAR LOS GASTOS DE VIAJE PARA LA ENTREGA DE LOS KITS PEDAGOGICOS EN LAS DIFERENTES UNIDADES DEL SERVICIO 2 GESTIONAR PAGOS DE LOS PROVEEDORES Y CONTRATISTAS DEL PROYECTO PARA EL CIERRE FINANCIERO DEL MISMO 3 ELABORAR INFORME PARA EL TERCER DESEMBOLSO DEL PROYECTO RELACIONADO CON LA CULMINACION DEL PROCESO 4 GESTIONAR DESEMBOLSOS ANTE EL ICBF E ICETEX PARA GARANTIZAR EL CIERRE DEL PROYECTO</t>
  </si>
  <si>
    <t>CO1.REQ.8940261</t>
  </si>
  <si>
    <t>OPSP-VEX-1072-2025</t>
  </si>
  <si>
    <t>https://community.secop.gov.co/Public/Tendering/ContractNoticePhases/View?PPI=CO1.PPI.42271553&amp;isFromPublicArea=True&amp;isModal=False</t>
  </si>
  <si>
    <t xml:space="preserve">RUBEN DARIO SOSSA ALVAREZ </t>
  </si>
  <si>
    <t>LA PRESENTE ORDEN TIENE POR OBJETO: PRESTAR LOS SERVICIOS PROFESIONALES EN LA DIRECCIÓN DE PRÁCTICAS PROFESIONALES, COMO MONITOR DE PRACTICA EN EL PROGRAMA ACADÉMICO DE ADMINISTRACIÓN TURÍSTICAS Y HOTELERAS/ TECNOLOGÍA,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</si>
  <si>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CO1.REQ.8937530</t>
  </si>
  <si>
    <t>OPSP-VEX-1071-2025</t>
  </si>
  <si>
    <t>https://community.secop.gov.co/Public/Tendering/ContractNoticePhases/View?PPI=CO1.PPI.42271162&amp;isFromPublicArea=True&amp;isModal=False</t>
  </si>
  <si>
    <t xml:space="preserve">RAMIRO JOSE PEREIRA GARCIA </t>
  </si>
  <si>
    <t>CO1.REQ.8937443</t>
  </si>
  <si>
    <t>OPSP-VEX-1070-2025</t>
  </si>
  <si>
    <t>https://community.secop.gov.co/Public/Tendering/ContractNoticePhases/View?PPI=CO1.PPI.42243893&amp;isFromPublicArea=True&amp;isModal=False</t>
  </si>
  <si>
    <t xml:space="preserve">JANNER TOMAS HEREDIA BERDUGO </t>
  </si>
  <si>
    <t>LA PRESENTE ORDEN TIENE POR OBJETO PRESTAR SUS SERVICIOS PROFESIONALES COMO COORDINADOR ZONAL Y SUPERVISOR DE CAMPO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DESARROLLAR LA PRUEBA PILOTO DE LA PLATAFORMA ADOPTADA PARA LA APLICACION DEL ESTUDIO DE CARACTERIZACION SOCIAL DE LOS INMUEBLES REPORTANDO AL COORDINADOR GENERAL LOS RESULTADOS OBSERVACIONES Y MEJORAS NECESARIAS 2 DESARROLLAR LAS ACCIONES PERTINENTES PARA LLEVAR A CABO EL PROCESO DE SOCIALIZACION CON LOS ACTORES SOCIALES PRESIDENTES DE JUNTAS DE ACCION COMUNAL OTROS GRUPOS DE INTERES Y COMUNIDAD EN GENERAL EN EL MARCO DE ACTIVIDADES DE SOCIALIZACION DEL PROYECTO 3 APOYAR LA PLANEACION Y EJECUCION DE LAS ACTIVIDADES DE CARACTERIZACION SOCIAL EN LA ZONA ASIGNADA CONFORME A LOS LINEAMIENTOS DEL MINISTERIO DE VIVIENDA Y AL PLAN DE TRABAJO APROBADO 4 COORDINAR AL EQUIPO DE TRABAJO EN CAMPO ASEGURANDO EL CUMPLIMIENTO DE LOS PROTOCOLOS Y LA CALIDAD DE LAS ACTIVIDADES EN TERRITORIO 5 ORGANIZAR Y CONSOLIDAR LA INFORMACION RECOLECTADA VERIFICANDO SU COHERENCIA COMPLETITUD Y REGISTRO EN LAS BASES DE DATOS DISPUESTAS PARA EL PROYECTO 6 SERVIR DE ENLACE CON EL COORDINADOR GENERAL LAS ENTIDADES TERRITORIALES Y LAS COMUNIDADES LOCALES FACILITANDO LA ARTICULACION INSTITUCIONAL Y LA ADECUADA SOCIALIZACION DEL PROCESO 7 ELABORAR Y PRESENTAR INFORMES PERIODICOS DE AVANCE TANTO SEMANALES COMO MENSUALES CON INDICADORES DE CUMPLIMIENTO LOGROS Y DIFICULTADES DE LA ZONA DE INTERVENCION 8 PARTICIPAR EN REUNIONES DE COORDINACION COMITES Y MESAS DE TRABAJO CONVOCADAS POR EL COORDINADOR GENERAL EL DIRECTOR DEL PROYECTO O EL SUPERVISOR DEL CONTRATO 9 GARANTIZAR EL CUMPLIMIENTO DE LAS NORMAS DE SEGURIDAD Y DE PROTECCION DE DATOS PERSONALES DE ACUERDO CON LA LEY 1581 DE 2012 Y DEMAS DISPOSICIONES APLICABLES</t>
  </si>
  <si>
    <t>CO1.REQ.8931035</t>
  </si>
  <si>
    <t>OPSP-VEX-1069-2025</t>
  </si>
  <si>
    <t>https://community.secop.gov.co/Public/Tendering/ContractNoticePhases/View?PPI=CO1.PPI.42243469&amp;isFromPublicArea=True&amp;isModal=False</t>
  </si>
  <si>
    <t xml:space="preserve">ANDREA CAROLINA MEJIA ROBLES </t>
  </si>
  <si>
    <t>LA PRESENTE ORDEN TIENE POR OBJETO PRESTAR SUS SERVICIOS PROFESIONALES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</si>
  <si>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CO1.REQ.8930854</t>
  </si>
  <si>
    <t>OPSP-VEX-1068-2025</t>
  </si>
  <si>
    <t>https://community.secop.gov.co/Public/Tendering/ContractNoticePhases/View?PPI=CO1.PPI.42242184&amp;isFromPublicArea=True&amp;isModal=False</t>
  </si>
  <si>
    <t xml:space="preserve">ISABEL GOMEZ URIANA </t>
  </si>
  <si>
    <t>LA PRESENTE ORDEN TIENE POR OBJETO PRESTAR SUS SERVICIOS DE APOYO A LA GESTION EN EL ROL DE ARTISTA FORMADOR EN TEATRO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</si>
  <si>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CO1.REQ.8930463</t>
  </si>
  <si>
    <t>OAG-VEX-1067-2025</t>
  </si>
  <si>
    <t>https://community.secop.gov.co/Public/Tendering/ContractNoticePhases/View?PPI=CO1.PPI.42275747&amp;isFromPublicArea=True&amp;isModal=False</t>
  </si>
  <si>
    <t xml:space="preserve">LUIS FERNANDO DAZA LOPERENA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</si>
  <si>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</si>
  <si>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CO1.REQ.8938741</t>
  </si>
  <si>
    <t>OAG-VEX-1066-2025</t>
  </si>
  <si>
    <t>https://community.secop.gov.co/Public/Tendering/ContractNoticePhases/View?PPI=CO1.PPI.42241909&amp;isFromPublicArea=True&amp;isModal=False</t>
  </si>
  <si>
    <t xml:space="preserve">YEISON JOSE GAMEZ MADRIGAL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</si>
  <si>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</si>
  <si>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CO1.REQ.8930419</t>
  </si>
  <si>
    <t>OAG-VEX-1065-2025</t>
  </si>
  <si>
    <t>https://community.secop.gov.co/Public/Tendering/ContractNoticePhases/View?PPI=CO1.PPI.42241023&amp;isFromPublicArea=True&amp;isModal=False</t>
  </si>
  <si>
    <t xml:space="preserve">GREISSY JANINA VILORIA SOLANO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</si>
  <si>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GESTIONAR LA DISPONIBILIDAD Y EL INVENTARIO DE MATERIALES PEDAGOGICOS FORMATOS DE ATENCION ELEMENTOS DE OFICINA ENTRE OTROS 2 APOYAR EL DILIGENCIAMIENTO DIGITALIZACION ORGANIZACION Y ARCHIVO DE FICHAS CLINICAS ACTAS BITACORAS Y REGISTROS GENERADOS POR LOS PSICOLOGOS CLINICOS Y FACILITADORES DEL CENTRO DE ESCUCHA 3 CONSOLIDAR BASES DE DATOS CON LOS FORMATOS DE SEGUIMIENTO ASISTENCIA A TALLERES Y SUPERVISIONES BAJO CRITERIOS DE CONFIDENCIALIDAD 4 ASEGURAR LA ACTUALIZACION SISTEMATICA DE LOS INSTRUMENTOS DE MONITOREO DEFINIDOS POR EL PROYECTO FICHAS MATRICES FORMATOS DIGITALES 5 COORDINAR CON LAS DEPENDENCIAS PERTINENTES LA DISPONIBILIDAD DE ESPACIOS INSUMOS EQUIPOS AUDIOVISUALES Y DEMAS REQUERIMIENTOS LOGISTICOS NECESARIOS PARA LAS ACTIVIDADES DEL PROYECTO 6 APOYAR LA PLANEACION CONVOCATORIA AMBIENTACION REGISTRO Y LOGISTICA GENERAL DE TALLERES CAPACITACIONES Y ACTIVIDADES GRUPALES REALIZADAS POR EL CENTRO DE ESCUCHA 7 COORDINAR LA ELABORACION DE LISTAS DE ASISTENCIA ENTREGA DE CERTIFICADOS REFRIGERIOS RECURSOS FISICOS Y TECNOLOGICOS SEGUN CADA EVENTO 8 RECOGER EVIDENCIAS FOTOGRAFICAS Y FIRMAR ACTAS DE EJECUCION 9 COLABORAR EN LA DIFUSION DE ACTIVIDADES DEL CENTRO DE ESCUCHA POR MEDIOS FISICOS Y DIGITALES REDES CORREO INSTITUCIONAL CARTELERAS ETC 10 APOYAR EN LA LOGISTICA DE DISEÑO IMPRESION DISTRIBUCION O PROYECCION DE MATERIALES PROMOCIONALES AFICHES VOLANTES PIEZAS GRAFICAS VIDEOS 11 DOCUMENTAR LA EJECUCION DE LAS CAMPAÑAS CRONOGRAMA INDICADORES DE DIFUSION FORMATOS DE EVALUACION RAPIDA 12 PARTICIPAR EN REUNIONES DE EQUIPO Y COMITES TECNICOS DEL PROYECTO TOMANDO ACTAS HACIENDO RELATORIAS Y ORGANIZANDO INFORMACION CLAVE PARA LA SISTEMATIZACION DEL PROCESO 13 APOYAR EL SEGUIMIENTO DEL PLAN DE TRABAJO GENERAL DEL CENTRO DE ESCUCHA RECORDANDO CRONOGRAMAS COMPROMISOS Y FECHAS CLAVE 14 GARANTIZAR LA LOGISTICA BASICA PARA EL FUNCIONAMIENTO DEL CENTRO AGUA MATERIALES AMBIENTACION HORARIOS DE ATENCION</t>
  </si>
  <si>
    <t>CO1.REQ.8930038</t>
  </si>
  <si>
    <t>OPSP-VEX-1064-2025</t>
  </si>
  <si>
    <t>https://community.secop.gov.co/Public/Tendering/ContractNoticePhases/View?PPI=CO1.PPI.42239676&amp;isFromPublicArea=True&amp;isModal=False</t>
  </si>
  <si>
    <t xml:space="preserve">DIANA MARCELA SOLERA BETANCURT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</si>
  <si>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CREAR PIEZAS GRAFICAS VIDEOS CORTOS REELS PODCASTS INFOGRAFIAS CAPSULAS EDUCATIVAS AFICHES VOLANTES Y DEMAS PRODUCTOS COMUNICATIVOS DIRIGIDOS A LA COMUNIDAD UNIVERSITARIA CON ENFOQUE EN SALUD MENTAL AUTOCUIDADO NO ESTIGMATIZACION Y BUSQUEDA DE AYUDA 2 ASEGURAR QUE LOS CONTENIDOS SEAN CULTURALMENTE PERTINENTES ACCESIBLES Y ALINEADOS CON EL ENFOQUE TECNICO DEL PROYECTO 3 APOYAR LA CONSTRUCCION DE UNA IDENTIDAD VISUAL DEL CENTRO DE ESCUCHA QUE FACILITE SU RECORDACION APROPIACION Y CONFIANZA INSTITUCIONAL 4 COORDINAR LA EJECUCION DE UNA CAMPAÑA INSTITUCIONAL QUE VISIBILICE LOS SERVICIOS DEL CENTRO DE ESCUCHA Y PROMUEVA LA IDENTIFICACION OPORTUNA DE SEÑALES DE ALERTA EN SALUD MENTAL 5 PLANIFICAR E IMPLEMENTAR LA ESTRATEGIA DE DIFUSION MULTICANAL REDES SOCIALES CORREO INSTITUCIONAL PANTALLAS CARTELERAS PODCAST TRANSMISIONES EN VIVO ENTRE OTROS 6 APOYAR EL DISENO DEL CRONOGRAMA DE PUBLICACIONES MENSAJES CLAVE HASHTAGS PIEZAS POR FECHAS CONMEMORATIVAS Y OTROS RECURSOS DE MOVILIZACION COMUNITARIA 7 APOYAR LA LOGISTICA COMUNICATIVA DE EVENTOS COMO LA AMBIENTACION VISUAL PRODUCCION DE MATERIALES PROMOCIONALES Y REGISTRO FOTOGRAFICO O AUDIOVISUAL 8 GENERAR CONTENIDOS POSTERIORES A LOS EVENTOS CAPSULAS RESUMEN CLIPS TESTIMONIALES HISTORIAS ETC QUE PUEDAN ALIMENTAR LA MEMORIA DEL PROYECTO 9 ESTABLECER INDICADORES DE ALCANCE Y EFECTIVIDAD DE LAS CAMPAÑAS Y PUBLICACIONES 10 REALIZAR SEGUIMIENTO A LA INTERACCION NIVEL DE DIFUSION Y RETROALIMENTACION DE LOS CONTENIDOS EMITIDOS 11 ENTREGAR INFORMES MENSUALES CON EVIDENCIAS GRAFICAS METRICAS Y ANALISIS PROPOSITIVO 12 COORDINAR CON EL EQUIPO DE PSICOLOGOS CLINICOS FACILITADORES Y PERSONAL LOGISTICO PARA GENERAR CONTENIDOS COHERENTES CON LOS TEMAS PRIORITARIOS DEL PROYECTO 13 PARTICIPAR EN REUNIONES DE PLANIFICACION Y EN LA SOCIALIZACION INSTITUCIONAL DEL MODELO DEL CENTRO DE ESCUCHA</t>
  </si>
  <si>
    <t>CO1.REQ.8929833</t>
  </si>
  <si>
    <t>OPSP-VEX-1063-2025</t>
  </si>
  <si>
    <t>https://community.secop.gov.co/Public/Tendering/ContractNoticePhases/View?PPI=CO1.PPI.42237196&amp;isFromPublicArea=True&amp;isModal=False</t>
  </si>
  <si>
    <t xml:space="preserve">JOSE DAVID LOPEZ GONZALES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</si>
  <si>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OCCO COMPONENTE 2 CUMPLIENDO CON LAS SIGUIENTES ACTIVIDADES 1 GESTIONAR LA DISPONIBILIDAD Y EL INVENTARIO DE MATERIALES PEDAGOGICOS FORMATOS DE ATENCION ELEMENTOS DE OFICINA ENTRE OTROS 2 APOYAR EL DILIGENCIAMIENTO DIGITALIZACION ORGANIZACION Y ARCHIVO DE FICHAS CLINICAS ACTAS BITACORAS Y REGISTROS GENERADOS POR LOS PSICOLOGOS CLINICOS Y FACILITADORES DEL CENTRO DE ESCUCHA 3 CONSOLIDAR BASES DE DATOS CON LOS FORMATOS DE SEGUIMIENTO ASISTENCIA A TALLERES Y SUPERVISIONES BAJO CRITERIOS DE CONFIDENCIALIDAD 4 ASEGURAR LA ACTUALIZACION SISTEMATICA DE LOS INSTRUMENTOS DE MONITOREO DEFINIDOS POR EL PROYECTO FICHAS MATRICES FORMATOS DIGITALES 5 COORDINAR CON LAS DEPENDENCIAS PERTINENTES LA DISPONIBILIDAD DE ESPACIOS INSUMOS EQUIPOS AUDIOVISUALES Y DEMAS REQUERIMIENTOS LOGISTICOS NECESARIOS PARA LAS ACTIVIDADES DEL PROYECTO 6 APOYAR LA PLANEACION CONVOCATORIA AMBIENTACION REGISTRO Y LOGISTICA GENERAL DE TALLERES CAPACITACIONES Y ACTIVIDADES GRUPALES REALIZADAS POR EL CENTRO DE ESCUCHA 7 COORDINAR LA ELABORACION DE LISTAS DE ASISTENCIA ENTREGA DE CERTIFICADOS REFRIGERIOS RECURSOS FISICOS Y TECNOLOGICOS SEGUN CADA EVENTO 8 RECOGER EVIDENCIAS FOTOGRAFICAS Y FIRMAR ACTAS DE EJECUCION 9 COLABORAR EN LA DIFUSION DE ACTIVIDADES DEL CENTRO DE ESCUCHA POR MEDIOS FISICOS Y DIGITALES REDES CORREO INSTITUCIONAL CARTELERAS ETC 10 APOYAR EN LA LOGISTICA DE DISENO IMPRESION DISTRIBUCION O PROYECCION DE MATERIALES PROMOCIONALES AFICHES VOLANTES PIEZAS GRAFICAS VIDEOS 11 DOCUMENTAR LA EJECUCION DE LAS CAMPANAS CRONOGRAMA INDICADORES DE DIFUSION FORMATOS DE EVALUACION RAPIDA 12 PARTICIPAR EN REUNIONES DE EQUIPO Y COMITES TECNICOS DEL PROYECTO TOMANDO ACTAS HACIENDO RELATORIAS Y ORGANIZANDO INFORMACION CLAVE PARA LA SISTEMATIZACION DEL PROCESO 13 APOYAR EL SEGUIMIENTO DEL PLAN DE TRABAJO GENERAL DEL CENTRO DE ESCUCHA RECORDANDO CRONOGRAMAS COMPROMISOS Y FECHAS CLAVE 14 GARANTIZAR LA LOGISTICA BASICA PARA EL FUNCIONAMIENTO DEL CENTRO AGUA MATERIALES AMBIENTACION HORARIOS DE ATENCION</t>
  </si>
  <si>
    <t>CO1.REQ.8929031</t>
  </si>
  <si>
    <t>OPSP-VEX-1062-2025</t>
  </si>
  <si>
    <t>https://community.secop.gov.co/Public/Tendering/ContractNoticePhases/View?PPI=CO1.PPI.42230174&amp;isFromPublicArea=True&amp;isModal=False</t>
  </si>
  <si>
    <t xml:space="preserve">CARLOS JOSE ECHEVERRIA CUADRADO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</si>
  <si>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CREAR PIEZAS GRAFICAS VIDEOS CORTOS REELS PODCASTS INFOGRAFIAS CAPSULAS EDUCATIVAS AFICHES VOLANTES Y DEMAS PRODUCTOS COMUNICATIVOS DIRIGIDOS A LA COMUNIDAD UNIVERSITARIA CON ENFOQUE EN SALUD MENTAL AUTOCUIDADO NO ESTIGMATIZACION Y BUSQUEDA DE AYUDA 2 ASEGURAR QUE LOS CONTENIDOS SEAN CULTURALMENTE PERTINENTES ACCESIBLES Y ALINEADOS CON EL ENFOQUE TECNICO DEL PROYECTO 3 APOYAR LA CONSTRUCCION DE UNA IDENTIDAD VISUAL DEL CENTRO DE ESCUCHA QUE FACILITE SU RECORDACION APROPIACION Y CONFIANZA INSTITUCIONAL 4 COORDINAR LA EJECUCION DE UNA CAMPAÑA INSTITUCIONAL QUE VISIBILICE LOS SERVICIOS DEL CENTRO DE ESCUCHA Y PROMUEVA LA IDENTIFICACION OPORTUNA DE SEÑALES DE ALERTA EN SALUD MENTAL 5 PLANIFICAR E IMPLEMENTAR LA ESTRATEGIA DE DIFUSION MULTICANAL REDES SOCIALES CORREO INSTITUCIONAL PANTALLAS CARTELERAS PODCAST TRANSMISIONES EN VIVO ENTRE OTROS 6 APOYAR EL DISEÑO DEL CRONOGRAMA DE PUBLICACIONES MENSAJES CLAVE HASHTAGS PIEZAS POR FECHAS CONMEMORATIVAS Y OTROS RECURSOS DE MOVILIZACION COMUNITARIA 7 APOYAR LA LOGISTICA COMUNICATIVA DE EVENTOS COMO LA AMBIENTACION VISUAL PRODUCCION DE MATERIALES PROMOCIONALES Y REGISTRO FOTOGRAFICO O AUDIOVISUAL 8 GENERAR CONTENIDOS POSTERIORES A LOS EVENTOS CAPSULAS RESUMEN CLIPS TESTIMONIALES HISTORIAS ETC QUE PUEDAN ALIMENTAR LA MEMORIA DEL PROYECTO 9 ESTABLECER INDICADORES DE ALCANCE Y EFECTIVIDAD DE LAS CAMPAÑAS Y PUBLICACIONES 10 REALIZAR SEGUIMIENTO A LA INTERACCION NIVEL DE DIFUSION Y RETROALIMENTACION DE LOS CONTENIDOS EMITIDOS 11 ENTREGAR INFORMES MENSUALES CON EVIDENCIAS GRAFICAS METRICAS Y ANALISIS PROPOSITIVO 12 COORDINAR CON EL EQUIPO DE PSICOLOGOS CLINICOS FACILITADORES Y PERSONAL LOGISTICO PARA GENERAR CONTENIDOS COHERENTES CON LOS TEMAS PRIORITARIOS DEL PROYECTO 13 PARTICIPAR EN REUNIONES DE PLANIFICACION Y EN LA SOCIALIZACION INSTITUCIONAL DEL MODELO DEL CENTRO DE ESCUCHA</t>
  </si>
  <si>
    <t>CO1.REQ.8927233</t>
  </si>
  <si>
    <t>OPSP-VEX-1061-2025</t>
  </si>
  <si>
    <t>https://community.secop.gov.co/Public/Tendering/ContractNoticePhases/View?PPI=CO1.PPI.42229834&amp;isFromPublicArea=True&amp;isModal=False</t>
  </si>
  <si>
    <t>CESAR ENRIQUE POLO CASTRO</t>
  </si>
  <si>
    <t xml:space="preserve">FERNEY BATISTA GARCIA </t>
  </si>
  <si>
    <t>LA PRESENTE ORDEN TIENE POR OBJETO: PRESTAR SERVICIOS PROFESIONALES PARA DESARROLLAR LAS SIGUIENTES ACTIVIDADES: 1. APOYAR EN EL DESARROLLO DE COMPONENTES SOFTWARE EN TECNOLOGÍAS NETCORE, LARAVEL, JAVASCRIPT, ANGULAR, HACIENDO USO DE PATRONES DE DISEÑO. 2. APOYAR EN EL MODELAMIENTO DE BASES DE DATOS RELACIONALES QUE SOPORTEN LOS PROCESOS DE LOS SISTEMAS DE LA VICERRECTORÍA DE EXTENSIÓN Y SUS DIRECCIONES 3. APOYAR EN LA IMPLEMENTACIÓN DE PRINCIPIOS SOLID 4. APOYAR EN LA IMPLEMENTACIÓN DE CONTROL DE CÓDIGO FUENTE DE LOS PRODUCTOS SOFTWARE DESARROLLADOS EN LA VICERRECTORÍA DE EXTENSIÓN Y PROYECCIÓN SOCIAL Y SUS DIRECCIONES.</t>
  </si>
  <si>
    <t>CO1.REQ.8927206</t>
  </si>
  <si>
    <t>OPSP-VEX-1060-2025</t>
  </si>
  <si>
    <t>https://community.secop.gov.co/Public/Tendering/ContractNoticePhases/View?PPI=CO1.PPI.42228888&amp;isFromPublicArea=True&amp;isModal=False</t>
  </si>
  <si>
    <t xml:space="preserve">SOLANGEE MELISSA BORJA DE LEON </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</si>
  <si>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BRINDAR ATENCION A ESTUDIANTES QUE ACUDAN AL CENTRO DE ESCUCHA CON SINTOMAS EMOCIONALES COMUNES A PROBLEMAS DE SALUD MENTAL APLICANDO ESTRATEGIAS PSICOLOGICAS PARA LA CONTENCION EMOCIONAL INICIAL ORIENTACION INMEDIATA Y DERIVACION A SERVICIOS INTERNOS O EXTERNOS CUANDO SEA NECESARIO DE ACUERDO CON LOS PROTOCOLOS ACTUALIZADOS BASADOS EN EL MODELO MHGAP Y RUTAS INTERNAS DE SALUD MENTAL 2 REALIZAR SEGUIMIENTO PSICOSOCIAL A LOS CASOS ATENDIDOS PRIORIZANDO AQUELLOS CON BAJO RENDIMIENTO O RIESGO DE DESERCION ACADEMICA ANTECEDENTES DE TRASTORNOS MENTALES O PERTENECIENTES A GRUPOS VULNERABLES ZONAS RURALES VICTIMAS ESTUDIANTES CON DISCAPACIDAD 3 DILIGENCIAR LOS FORMATOS DE REGISTRO DE CASOS 4 DOCUMENTAR LAS ACTIVIDADES DE ACUERDO CON LOS CRITERIOS ETICOS TECNICOS Y ADMINISTRATIVOS 5 DISEÑAR E IMPLEMENTAR DE FORMACION EN TEMAS RELACIONADOS CON LA SALUD MENTAL DIRIGIDOS A LA COMUNIDAD ACADEMICA 6 APOYAR LA CONSTRUCCION DE MATERIAL PEDAGOGICO Y AUDIOVISUALES CARTILLAS INFOGRAFIAS GUIAS PRACTICAS VIDEOS EDUCATIVOS 7 ACOMPAÑAR Y SUPERVISAR A LOS FACILITADORES DE SALUD MENTAL EN SUS ACCIONES DE PROMOCION DE LA SALUD MENTAL 8 APOYAR A LA CONSTRUCCION Y VALIDACION DE PROTOCOLOS RUTAS DE ATENCION Y PROCEDIMIENTOS DEL CENTRO 9 APOYAR EN LA CONSTRUCCION DEL MODELO ORGANIZATIVO Y RUTAS DE INTERVENCION DESDE LA PERSPECTIVA CLINICA 10 APOYAR EN LAS ACCIONES DE SOCIALIZACION INSTITUCIONAL Y CAMPAÑAS DE PROMOCION DEL CENTRO DE ESCUCHA 11 OTRAS ACTIVIDADES DERIVADAS DEL OBJETO CONTRACTUAL</t>
  </si>
  <si>
    <t>CO1.REQ.8926943</t>
  </si>
  <si>
    <t>OPSP-VEX-1059-2025</t>
  </si>
  <si>
    <t>https://community.secop.gov.co/Public/Tendering/ContractNoticePhases/View?PPI=CO1.PPI.42228202&amp;isFromPublicArea=True&amp;isModal=False</t>
  </si>
  <si>
    <t xml:space="preserve">NATALIA CAMARGO CAMARGO </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</si>
  <si>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5850 OCCO COMPONENTE 2 CUMPLIENDO CON LAS SIGUIENTES ACTIVIDADES 1 BRINDAR ATENCION A ESTUDIANTES QUE ACUDAN AL CENTRO DE ESCUCHA CON SINTOMAS EMOCIONALES COMUNES A PROBLEMAS DE SALUD MENTAL APLICANDO ESTRATEGIAS PSICOLOGICAS PARA LA CONTENCION EMOCIONAL INICIAL ORIENTACION INMEDIATA Y DERIVACION A SERVICIOS INTERNOS O EXTERNOS CUANDO SEA NECESARIO DE ACUERDO CON LOS PROTOCOLOS ACTUALIZADOS BASADOS EN EL MODELO MHGAP Y RUTAS INTERNAS DE SALUD MENTAL 2 REALIZAR SEGUIMIENTO PSICOSOCIAL A LOS CASOS ATENDIDOS PRIORIZANDO AQUELLOS CON BAJO RENDIMIENTO O RIESGO DE DESERCION ACADEMICA ANTECEDENTES DE TRASTORNOS MENTALES O PERTENECIENTES A GRUPOS VULNERABLES ZONAS RURALES VICTIMAS ESTUDIANTES CON DISCAPACIDAD 3 DILIGENCIAR LOS FORMATOS DE REGISTRO DE CASOS 4 DOCUMENTAR LAS ACTIVIDADES DE ACUERDO CON LOS CRITERIOS ETICOS TECNICOS Y ADMINISTRATIVOS 5 DISEÑAR E IMPLEMENTAR DE FORMACION EN TEMAS RELACIONADOS CON LA SALUD MENTAL DIRIGIDOS A LA COMUNIDAD ACADEMICA 6 APOYAR LA CONSTRUCCION DE MATERIAL PEDAGOGICO Y AUDIOVISUALES CARTILLAS INFOGRAFIAS GUIAS PRACTICAS VIDEOS EDUCATIVOS 7 ACOMPAÑAR Y SUPERVISAR A LOS FACILITADORES DE SALUD MENTAL EN SUS ACCIONES DE PROMOCION DE LA SALUD MENTAL 8 APOYAR A LA CONSTRUCCION Y VALIDACION DE PROTOCOLOS RUTAS DE ATENCION Y PROCEDIMIENTOS DEL CENTRO 9 APOYAR EN LA CONSTRUCCION DEL MODELO ORGANIZATIVO Y RUTAS DE INTERVENCION DESDE LA PERSPECTIVA CLINICA 10 APOYAR EN LAS ACCIONES DE SOCIALIZACION INSTITUCIONAL Y CAMPAÑAS DE PROMOCION DEL CENTRO DE ESCUCHA 11 OTRAS ACTIVIDADES DERIVADAS DEL OBJETO CONTRACTUAL</t>
  </si>
  <si>
    <t>CO1.REQ.8926725</t>
  </si>
  <si>
    <t>OPSP-VEX-1058-2025</t>
  </si>
  <si>
    <t>https://community.secop.gov.co/Public/Tendering/ContractNoticePhases/View?PPI=CO1.PPI.42227631&amp;isFromPublicArea=True&amp;isModal=False</t>
  </si>
  <si>
    <t xml:space="preserve">ALFONSO ENRIQUE PIRELA LLANOS </t>
  </si>
  <si>
    <t>LA PRESENTE ORDEN TIENE POR OBJETO: PRESTAR LOS SERVICIOS PROFESIONALES EN LA DIRECCIÓN DE PRÁCTICAS PROFESIONALES, COMO MONITOR DE PRACTICA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ACTIVOCONTRIBUTIVO COMO COTIZANTE. 17. SUMINISTRAR A LA DIRECCIÓN DE PRÁCTICAS PROFESIONALES MEDIANTE LA CARPETA COMPARTIDA DE ONE DRIVE LOS DOCUMENTOS REQUERIDOS PARA EL PAGO DEL SERVICIO PRESTADO.</t>
  </si>
  <si>
    <t>CO1.REQ.8926296</t>
  </si>
  <si>
    <t>OPSP-VEX-1057-2025</t>
  </si>
  <si>
    <t>https://community.secop.gov.co/Public/Tendering/ContractNoticePhases/View?PPI=CO1.PPI.42226975&amp;isFromPublicArea=True&amp;isModal=False</t>
  </si>
  <si>
    <t>LAYMA LILIANA MARQUEZ TOLEDO</t>
  </si>
  <si>
    <t>LA PRESENTE ORDEN TIENE POR OBJETO PRESTAR SUS SERVICIOS PROFESIONALES COMO PSICÓLOGA CLÍNICA EN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 CO COMPONENTE 2 CUMPLIENDO CON LAS SIGUIENTES ACTIVIDADES 1 BRINDAR ATENCIÓN A ESTUDIANTES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2 REALIZAR SEGUIMIENTO PSICOSOCIAL A LOS CASOS ATENDIDOS PRIORIZANDO AQUELLOS CON BAJO RENDIMIENTO O RIESGO DE DESERCIÓN ACADÉMICA ANTECEDENTES DE TRASTORNOS MENTALES O PERTENECIENTES A GRUPOS VULNERABLES ZONAS RURALES VÍCTIMAS ESTUDIANTES CON DISCAPACIDAD 3 DILIGENCIAR LOS FORMATOS DE REGISTRO DE CASOS 4 DOCUMENTAR LAS ACTIVIDADES DE ACUERDO CON LOS CRITERIOS ÉTICOS TÉCNICOS Y ADMINISTRATIVOS 5 DISEÑAR E IMPLEMENTAR DE FORMACIÓN EN TEMAS RELACIONADOS CON LA SALUD MENTAL DIRIGIDOS A LA COMUNIDAD ACADÉMICA 6 APOYAR LA CONSTRUCCIÓN DE MATERIAL PEDAGÓGICO Y AUDIOVISUALES CARTILLAS INFOGRAFÍAS GUÍAS PRÁCTICAS VIDEOS EDUCATIVOS 7 ACOMPAÑAR Y SUPERVISAR A LOS FACILITADORES DE SALUD MENTAL EN SUS ACCIONES DE PROMOCIÓN DE LA SALUD MENTAL 8 APOYAR A LA CONSTRUCCIÓN Y VALIDACIÓN DE PROTOCOLOS RUTAS DE ATENCIÓN Y PROCEDIMIENTOS DEL CENTRO 9 APOYAR EN LA CONSTRUCCIÓN DEL MODELO ORGANIZATIVO Y RUTAS DE INTERVENCIÓN DESDE LA PERSPECTIVA CLÍNICA 10 APOYAR EN LAS ACCIONES DE SOCIALIZACIÓN INSTITUCIONAL Y CAMPAÑAS DE PROMOCIÓN DEL CENTRO DE ESCUCHA 11 OTRAS ACTIVIDADES DERIVADAS DEL OBJETO CONTRACTUAL</t>
  </si>
  <si>
    <t>CO1.REQ.8926244</t>
  </si>
  <si>
    <t>OPSP-VEX-1056-2025</t>
  </si>
  <si>
    <t>https://community.secop.gov.co/Public/Tendering/ContractNoticePhases/View?PPI=CO1.PPI.42226053&amp;isFromPublicArea=True&amp;isModal=False</t>
  </si>
  <si>
    <t xml:space="preserve">BLANCA PAOLA CANTILLO TORRES </t>
  </si>
  <si>
    <t>LA PRESENTE ORDEN TIENE POR OBJETO: PRESTAR SUS SERVICIOS PROFESIONALES COMO PSICÓLOGA CLÍNICA ESPECIALIZADA EN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OC-CO COMPONENTE 2.”, CUMPLIENDO CON LAS SIGUIENTES ACTIVIDADES: 1. BRINDAR ATENCIÓN A ESTUDIANTES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2. REALIZAR SEGUIMIENTO PSICOSOCIAL A LOS CASOS ATENDIDOS, PRIORIZANDO AQUELLOS CON BAJO RENDIMIENTO O RIESGO DE DESERCIÓN ACADÉMICA, ANTECEDENTES DE TRASTORNOS MENTALES O PERTENECIENTES A GRUPOS VULNERABLES (ZONAS RURALES, VÍCTIMAS, ESTUDIANTES CON DISCAPACIDAD). 3. DILIGENCIAR LOS FORMATOS DE REGISTRO DE CASOS. 4. DOCUMENTAR LAS ACTIVIDADES DE ACUERDO CON LOS CRITERIOS ÉTICOS, TÉCNICOS Y ADMINISTRATIVOS. 5. DISEÑAR E IMPLEMENTAR DE FORMACIÓN EN TEMAS RELACIONADOS CON LA SALUD MENTAL DIRIGIDOS A LA COMUNIDAD ACADÉMICA. 6. APOYAR LA CONSTRUCCIÓN DE MATERIAL PEDAGÓGICO Y AUDIOVISUALES (CARTILLAS, INFOGRAFÍAS, GUÍAS PRÁCTICAS, VIDEOS EDUCATIVOS). 7. ACOMPAÑAR Y SUPERVISAR A LOS FACILITADORES DE SALUD MENTAL EN SUS ACCIONES DE PROMOCIÓN DE LA SALUD MENTAL. 8. APOYAR A LA CONSTRUCCIÓN Y VALIDACIÓN DE PROTOCOLOS, RUTAS DE ATENCIÓN Y PROCEDIMIENTOS DEL CENTRO. 9. APOYAR EN LA CONSTRUCCIÓN DEL MODELO ORGANIZATIVO Y RUTAS DE INTERVENCIÓN, DESDE LA PERSPECTIVA CLÍNICA. 10. APOYAR EN LAS ACCIONES DE SOCIALIZACIÓN INSTITUCIONAL Y CAMPAÑAS DE PROMOCIÓN DEL CENTRO DE ESCUCHA. 11. OTRAS ACTIVIDADES DERIVADAS DEL OBJETO CONTRACTUAL.</t>
  </si>
  <si>
    <t>CO1.REQ.8925866</t>
  </si>
  <si>
    <t>OPSP-VEX-1055-2025</t>
  </si>
  <si>
    <t>https://community.secop.gov.co/Public/Tendering/ContractNoticePhases/View?PPI=CO1.PPI.42230589&amp;isFromPublicArea=True&amp;isModal=False</t>
  </si>
  <si>
    <t xml:space="preserve">JONATHAN JAVIER COHEN GRANADOS </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</si>
  <si>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ACTIVOCONTRIBUTIVO COMO COTIZANTE. 17. SUMINISTRAR A LA DIRECCIÓN DE PRÁCTICAS PROFESIONALES MEDIANTE LA CARPETA COMPARTIDA DE ONE DRIVE LOS DOCUMENTOS REQUERIDOS PARA EL PAGO DEL SERVICIO PRESTADO.</t>
  </si>
  <si>
    <t>CO1.REQ.8927439</t>
  </si>
  <si>
    <t>OPSP-VEX-1054-2025</t>
  </si>
  <si>
    <t>https://community.secop.gov.co/Public/Tendering/ContractNoticePhases/View?PPI=CO1.PPI.42199398&amp;isFromPublicArea=True&amp;isModal=False</t>
  </si>
  <si>
    <t xml:space="preserve">HERNAN DARIO TAIBEL BARROS </t>
  </si>
  <si>
    <t>CO1.REQ.8919752</t>
  </si>
  <si>
    <t>OAG-VEX-1053-2025</t>
  </si>
  <si>
    <t>https://community.secop.gov.co/Public/Tendering/ContractNoticePhases/View?PPI=CO1.PPI.42198921&amp;isFromPublicArea=True&amp;isModal=False</t>
  </si>
  <si>
    <t>LA PRESENTE ORDEN TIENE POR OBJETO LA PRESTACIÓN DE SERVICIOS PROFESIONALES PARA EL DESARROLLO DE LAS SIGUIENTES ACTIVIDADES: 1. REALIZAR EL MÓDULO DE SOLICITUD DE CAMBIO DE TUTOR POR PARTE DE LA EMPRESA EN EL SISTEMA DE INFORMACIÓN GEDOPRAC. 2. ELABORACIÓN DE LA FUNCIONALIDAD DE APROBACIÓN Y CAMBIO DE TUTOR EMPRESARIAL Y CAMBIO DE TUTOR DOCENTE POR PARTE DEL ROL ADMIN DIPPRO EN EL SISTEMA DE INFORMACIÓN GEDOPRAC. 3. CONSTRUIR EL MÓDULO DE ACTUALIZACIÓN DE ENCARGADO Y ACTIVACIÓN DE TUTORES CAMBIAR DATOS DE LAS EMPRESAS REGISTRADAS EN GEDOPRAC. 4. DISEÑAR EL MÓDULO DE CAMBIAR EL TIPO DE MODALIDAD DE VINCULACIÓN DE LOS PRACTICANTES EN GEDOPRAC. 5. REALIZAR LA FUNCIONALIDAD DE GENERACIÓN DEL FORMATO EX-F31 EN GEDOPRAC CUANDO LOS TUTORES REALICEN LA TERCERA EVALUACIÓN. 6. DESARROLLAR EL MÓDULO CARGA DE INFORMES DE PRÁCTICAS POR PARTE DEL ESTUDIANTE DE PRACTICA EN GEDOPRAC. 7. IMPLEMENTAR EL MÓDULO DE APROBACIÓN Y COMENTARIOS DE INFORMES POR PARTE DE LOS TUTORES EN GEDOPRAC. 8. REALIZAR EL MÓDULO DE SOLICITUD DE REGISTRO EN EL SISTEMA DE INFORMACIÓN DE PRÁCTICAS PROFESIONALES GEDOPRAC POR PARTE DEL ESTUDIANTE. 9. DISEÑAR EL MÓDULO DE REPORTES ESTADÍSTICOS DE PRÁCTICAS PROFESIONALES EN GEDOPRAC.</t>
  </si>
  <si>
    <t>CO1.REQ.8919385</t>
  </si>
  <si>
    <t>OPSP-VEX-1052-2025</t>
  </si>
  <si>
    <t>https://community.secop.gov.co/Public/Tendering/ContractNoticePhases/View?PPI=CO1.PPI.42198148&amp;isFromPublicArea=True&amp;isModal=False</t>
  </si>
  <si>
    <t xml:space="preserve">MARIA CAMILA GUARDIOLA RADA </t>
  </si>
  <si>
    <t>LA PRESENTE ORDEN TIENE POR OBJETO: PRESTAR SERVICIOS PROFESIONALES EN EL MARCO DEL CONTRATO INTERADMINISTRATIVO NO. 006 -2025 SUSCRITO ENTRE LA ALCALDÍA MUNICIPAL DE SAN JACINTO BOLÍVAR Y LA UNIVERSIDAD DEL MAGDALENA, DESARROLLANDO LAS SIGUIENTES ACTIVIDADES: 1. APOYAR EN LA CONSTRUCCIÓN DEL PROGRAMA DE ATENCIÓN A MASCOTAS DE LA UNIVERSIDAD DEL MAGDALENA 2. DESARROLLAR BRIGADAS DE CARACTERIZACIÓN Y FOCALIZACIÓN DE LAS DISTINTAS ESPECIES Y RAZAS DE MASCOTAS UNIMAGDALENA. 3. ACOMPAÑAR LOS PROCESOS DE FORMACIÓN A ESTUDIANTES DEL PROYECTO HUELLITAS FRENTE A LOS CUIDADOS BÁSICOS DE LAS MASCOTAS UNIMAGDALENA. 4. ESTABLECER RUTAS DE ATENCIÓN Y EMERGENCIAS DE LAS DISTINTAS ESPECIES Y RAZAS DE LAS MASCOTAS UNIMAGDALENA.</t>
  </si>
  <si>
    <t>CO1.REQ.8919441</t>
  </si>
  <si>
    <t>OPSP-VEX-1051-2025</t>
  </si>
  <si>
    <t>https://community.secop.gov.co/Public/Tendering/ContractNoticePhases/View?PPI=CO1.PPI.42197634&amp;isFromPublicArea=True&amp;isModal=False</t>
  </si>
  <si>
    <t xml:space="preserve">MANUEL ROBERTO MARIN BETANCOURT </t>
  </si>
  <si>
    <t>LA PRESENTE ORDEN TIENE POR OBJETO: PRESTAR SERVICIOS PROFESIONALES EN EL MARCO DEL CONTRATO INTERADMINISTRATIVO NO. 006 -2025 SUSCRITO ENTRE LA ALCALDÍA MUNICIPAL DE SAN JACINTO BOLÍVAR Y LA UNIVERSIDAD DEL MAGDALENA, DESARROLLANDO LAS SIGUIENTES ACTIVIDADES: 1. REALIZAR EL ESTUDIO DE PATOLOGÍA ESTRUCTURAL 2. REALIZAR EL ESTUDIO DE VULNERABILIDAD SÍSMICA. 3. APOYAR EN EL REFORZAMIENTO ESTRUCTURAL 4. REALIZAR LA MEDICIÓN DE CANTIDADES DE OBRA Y PRESUPUESTO.</t>
  </si>
  <si>
    <t>CO1.REQ.8919184</t>
  </si>
  <si>
    <t>OPSP-VEX-1050-2025</t>
  </si>
  <si>
    <t>https://community.secop.gov.co/Public/Tendering/ContractNoticePhases/View?PPI=CO1.PPI.42180748&amp;isFromPublicArea=True&amp;isModal=False</t>
  </si>
  <si>
    <t xml:space="preserve">LESLY PAOLA OROZCO GONZALEZ </t>
  </si>
  <si>
    <t>LA PRESENTE ORDEN TIENE POR OBJETO PRESTAR SERVICIOS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</si>
  <si>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CO1.REQ.8915576</t>
  </si>
  <si>
    <t>OPSP-VEX-1049-2025</t>
  </si>
  <si>
    <t>https://community.secop.gov.co/Public/Tendering/ContractNoticePhases/View?PPI=CO1.PPI.42183256&amp;isFromPublicArea=True&amp;isModal=False</t>
  </si>
  <si>
    <t xml:space="preserve">YOELIS RUIZ TERAN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</si>
  <si>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</si>
  <si>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CO1.REQ.8916399</t>
  </si>
  <si>
    <t>OAG-VEX-1048-2025</t>
  </si>
  <si>
    <t>https://community.secop.gov.co/Public/Tendering/ContractNoticePhases/View?PPI=CO1.PPI.42180087&amp;isFromPublicArea=True&amp;isModal=False</t>
  </si>
  <si>
    <t>LINA MARIA SAAVEDRA DIAZ</t>
  </si>
  <si>
    <t xml:space="preserve">JUANA WHITAKER GONZALEZ </t>
  </si>
  <si>
    <t>LA PRESENTE ORDEN TIENE POR OBJETO: PRESTAR SERVICIOS PROFESIONALES PARA DESARROLLAR LAS SIGUIENTES ACTIVIDADES: 1. CONSTRUIR UN DIAGNÓSTICO DE LOS INVESTIGADORES E INSTITUCIONES GUBERNAMENTALES Y NO GUBERNAMENTALES QUE GENERAN CONOCIMIENTO DIRECTA E INDIRECTAMENTE EN TEMAS ASOCIADOS AL SECTOR PESQUERO ARTESANAL EN COLOMBIA; 2. APOYAR A LOS INVESTIGADORES TBTI-COLOMBIA CON EL REGISTRO EN INGLÉS DE SU INFORMACIÓN EN LA PLATAFORMA CREADA POR TBTI / GLOBAL DENOMINADA ISSF: HTTPS://ISSFCLOUD.TOOBIGTOIGNORE.NET/; 3. ORGANIZAR LA INFORMACIÓN CIENTIFICA Y DE LITERATURA GRIS DE LA PPE (PESCA A PEQUEÑA ESCALA) EN COLOMBIA EN LA PLATAFORMA DE ZOOTERO, SIGUIENDO LOS LINEAMIENTOS ESTABLECIDOS POR EL INGENIERO DE SISTEMAS. 4. APOYAR LAS ACTIVIDADES REQUERIDAS EN EL MARCO DEL PROYECTO HUB TBTI- COLOMBIA.</t>
  </si>
  <si>
    <t>CO1.REQ.8915100</t>
  </si>
  <si>
    <t>OPSP-VEX-1047-2025</t>
  </si>
  <si>
    <t>https://community.secop.gov.co/Public/Tendering/ContractNoticePhases/View?PPI=CO1.PPI.42179177&amp;isFromPublicArea=True&amp;isModal=False</t>
  </si>
  <si>
    <t xml:space="preserve">ANA MARY GUERRERO ACOSTA </t>
  </si>
  <si>
    <t>LA PRESENTE ORDEN TIENE POR OBJETO: PRESTAR SERVICIOS PROFESIONALES EN EL MARCO DEL CONTRATO INTERADMINISTRATIVO NO. 006 -2025 SUSCRITO ENTRE LA ALCALDÍA MUNICIPAL DE SAN JACINTO BOLÍVAR Y LA UNIVERSIDAD DEL MAGDALENA, DESARROLLANDO LAS SIGUIENTES ACTIVIDADES: 1. PROYECTAR CONTRATOS Y MINUTAS NECESARIAS PARA EL DESARROLLO DEL CUMPLIMIENTO DE LAS OBLIGACIONES. 2. APOYAR EN LA PROYECCIÓN DE RESPUESTAS DE PETICIONES, QUEJAS, RECLAMACIONES Y DENUNCIAS ASOCIADAS AL CONVENIO. 3. ELABORAR CONCEPTOS JURÍDICOS REQUERIDOS POR EL DIRECTOR DEL PROYECTO. 4. PROYECTAR Y REVISAR LOS ACTOS ADMINISTRATIVOS QUE SURJAN DEL DESARROLLO Y LA EJECUCIÓN DEL CONVENIO.</t>
  </si>
  <si>
    <t>CO1.REQ.8914956</t>
  </si>
  <si>
    <t>OPSP-VEX-1046-2025</t>
  </si>
  <si>
    <t>https://community.secop.gov.co/Public/Tendering/ContractNoticePhases/View?PPI=CO1.PPI.42178273&amp;isFromPublicArea=True&amp;isModal=False</t>
  </si>
  <si>
    <t xml:space="preserve">BRIAN HELI CASTAÑO GARCIA </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</si>
  <si>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</si>
  <si>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CO1.REQ.8914819</t>
  </si>
  <si>
    <t>OPSP-VEX-1045-2025</t>
  </si>
  <si>
    <t>https://community.secop.gov.co/Public/Tendering/ContractNoticePhases/View?PPI=CO1.PPI.42138924&amp;isFromPublicArea=True&amp;isModal=False</t>
  </si>
  <si>
    <t>FRANCISCO ANTONIO ARROYO GUTIERREZ</t>
  </si>
  <si>
    <t>CO1.REQ.8906515</t>
  </si>
  <si>
    <t>OAG-VEX-1044-2025</t>
  </si>
  <si>
    <t>https://community.secop.gov.co/Public/Tendering/ContractNoticePhases/View?PPI=CO1.PPI.42112162&amp;isFromPublicArea=True&amp;isModal=False</t>
  </si>
  <si>
    <t xml:space="preserve">PABLO EMILIO CASARES PEÑA </t>
  </si>
  <si>
    <t>CO1.REQ.8899842</t>
  </si>
  <si>
    <t>OAG-VEX-1043-2025</t>
  </si>
  <si>
    <t>https://community.secop.gov.co/Public/Tendering/ContractNoticePhases/View?PPI=CO1.PPI.42111760&amp;isFromPublicArea=True&amp;isModal=False</t>
  </si>
  <si>
    <t xml:space="preserve">RUBEN GUILLERMO OCHOA FUENTES </t>
  </si>
  <si>
    <t>CO1.REQ.8899566</t>
  </si>
  <si>
    <t>OAG-VEX-1042-2025</t>
  </si>
  <si>
    <t>https://community.secop.gov.co/Public/Tendering/ContractNoticePhases/View?PPI=CO1.PPI.42111489&amp;isFromPublicArea=True&amp;isModal=False</t>
  </si>
  <si>
    <t xml:space="preserve">DANIEL EDUARDO ROLONG IBAÑEZ </t>
  </si>
  <si>
    <t>CO1.REQ.8899481</t>
  </si>
  <si>
    <t>OPSP-VEX-1041-2025</t>
  </si>
  <si>
    <t>https://community.secop.gov.co/Public/Tendering/ContractNoticePhases/View?PPI=CO1.PPI.42111077&amp;isFromPublicArea=True&amp;isModal=False</t>
  </si>
  <si>
    <t xml:space="preserve">RAFAEL RONCALLO CHACON </t>
  </si>
  <si>
    <t>CO1.REQ.8899523</t>
  </si>
  <si>
    <t>OAG-VEX-1040-2025</t>
  </si>
  <si>
    <t>https://community.secop.gov.co/Public/Tendering/ContractNoticePhases/View?PPI=CO1.PPI.42110408&amp;isFromPublicArea=True&amp;isModal=False</t>
  </si>
  <si>
    <t xml:space="preserve">LUIS EDUARDO VIDES </t>
  </si>
  <si>
    <t>CO1.REQ.8898783</t>
  </si>
  <si>
    <t>OAG-VEX-1039-2025</t>
  </si>
  <si>
    <t>https://community.secop.gov.co/Public/Tendering/ContractNoticePhases/View?PPI=CO1.PPI.42109744&amp;isFromPublicArea=True&amp;isModal=False</t>
  </si>
  <si>
    <t xml:space="preserve">LEONARDO ANAYA LOPEZ </t>
  </si>
  <si>
    <t>CO1.REQ.8898692</t>
  </si>
  <si>
    <t>OPSP-VEX-1038-2025</t>
  </si>
  <si>
    <t>https://community.secop.gov.co/Public/Tendering/ContractNoticePhases/View?PPI=CO1.PPI.42078944&amp;isFromPublicArea=True&amp;isModal=False</t>
  </si>
  <si>
    <t xml:space="preserve">JORGE ELIECER BERRIO ALCAZAR </t>
  </si>
  <si>
    <t>CO1.REQ.8890626</t>
  </si>
  <si>
    <t>OAG-VEX-1037-2025</t>
  </si>
  <si>
    <t>https://community.secop.gov.co/Public/Tendering/ContractNoticePhases/View?PPI=CO1.PPI.42085276&amp;isFromPublicArea=True&amp;isModal=False</t>
  </si>
  <si>
    <t xml:space="preserve">YEIMIS JESUS RODRIGUEZ AVENDAÑO </t>
  </si>
  <si>
    <t>CO1.REQ.8892370</t>
  </si>
  <si>
    <t>OAG-VEX-1036-2025</t>
  </si>
  <si>
    <t>https://community.secop.gov.co/Public/Tendering/ContractNoticePhases/View?PPI=CO1.PPI.42076751&amp;isFromPublicArea=True&amp;isModal=False</t>
  </si>
  <si>
    <t xml:space="preserve">FRANCISCO ALBERTO MARQUEZ BERMUDEZ </t>
  </si>
  <si>
    <t>CO1.REQ.8890122</t>
  </si>
  <si>
    <t>OAG-VEX-1035-2025</t>
  </si>
  <si>
    <t>https://community.secop.gov.co/Public/Tendering/ContractNoticePhases/View?PPI=CO1.PPI.42069907&amp;isFromPublicArea=True&amp;isModal=False</t>
  </si>
  <si>
    <t xml:space="preserve">LISETH DEL CARMEN AMARIS HERRERA </t>
  </si>
  <si>
    <t>LA PRESENTE ORDEN TIENE POR OBJETO PRESTAR SERVICIOS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</si>
  <si>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CO1.REQ.8888147</t>
  </si>
  <si>
    <t>OPSP-VEX-1034-2025</t>
  </si>
  <si>
    <t>https://community.secop.gov.co/Public/Tendering/ContractNoticePhases/View?PPI=CO1.PPI.42069122&amp;isFromPublicArea=True&amp;isModal=False</t>
  </si>
  <si>
    <t xml:space="preserve">ALVARO DE JESUS PADILLA ARZUZAR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</si>
  <si>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</si>
  <si>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CO1.REQ.8887875</t>
  </si>
  <si>
    <t>OAG-VEX-1033-2025</t>
  </si>
  <si>
    <t>https://community.secop.gov.co/Public/Tendering/ContractNoticePhases/View?PPI=CO1.PPI.42068160&amp;isFromPublicArea=True&amp;isModal=False</t>
  </si>
  <si>
    <t xml:space="preserve">CRISTHIAN DAVID ANAYA POSSO </t>
  </si>
  <si>
    <t>CO1.REQ.8887931</t>
  </si>
  <si>
    <t>OAG-VEX-1032-2025</t>
  </si>
  <si>
    <t>https://community.secop.gov.co/Public/Tendering/ContractNoticePhases/View?PPI=CO1.PPI.42067926&amp;isFromPublicArea=True&amp;isModal=False</t>
  </si>
  <si>
    <t xml:space="preserve">ALEXIS JUDITH ARROYO SALAS </t>
  </si>
  <si>
    <t>CO1.REQ.8887734</t>
  </si>
  <si>
    <t>OAG-VEX-1031-2025</t>
  </si>
  <si>
    <t>https://community.secop.gov.co/Public/Tendering/ContractNoticePhases/View?PPI=CO1.PPI.42083699&amp;isFromPublicArea=True&amp;isModal=False</t>
  </si>
  <si>
    <t xml:space="preserve">ALVARO AUGUSTO OLIVERO SANJUANELO </t>
  </si>
  <si>
    <t>CO1.REQ.8892172</t>
  </si>
  <si>
    <t>OAG-VEX-1030-2025</t>
  </si>
  <si>
    <t>https://community.secop.gov.co/Public/Tendering/ContractNoticePhases/View?PPI=CO1.PPI.42067274&amp;isFromPublicArea=True&amp;isModal=False</t>
  </si>
  <si>
    <t xml:space="preserve">JUAN CARLOS ARDILA CRAPIO </t>
  </si>
  <si>
    <t>LA PRESENTE ORDEN TIENE POR OBJETO PRESTAR SERVICIOS EN EL ROL DE ARTISTA SABEDOR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</si>
  <si>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CO1.REQ.8887288</t>
  </si>
  <si>
    <t>OAG-VEX-1029-2025</t>
  </si>
  <si>
    <t>https://community.secop.gov.co/Public/Tendering/ContractNoticePhases/View?PPI=CO1.PPI.42065846&amp;isFromPublicArea=True&amp;isModal=False</t>
  </si>
  <si>
    <t xml:space="preserve">GIOMAR ENRIQUE LARIOS HERNANDEZ </t>
  </si>
  <si>
    <t>CO1.REQ.8887206</t>
  </si>
  <si>
    <t>OAG-VEX-1028-2025</t>
  </si>
  <si>
    <t>https://community.secop.gov.co/Public/Tendering/ContractNoticePhases/View?PPI=CO1.PPI.42065174&amp;isFromPublicArea=True&amp;isModal=False</t>
  </si>
  <si>
    <t xml:space="preserve">RAFAEL ALEXANDER BENITEZ BENITEZ </t>
  </si>
  <si>
    <t>CO1.REQ.8887035</t>
  </si>
  <si>
    <t>OAG-VEX-1027-2025</t>
  </si>
  <si>
    <t>https://community.secop.gov.co/Public/Tendering/ContractNoticePhases/View?PPI=CO1.PPI.42081183&amp;isFromPublicArea=True&amp;isModal=False</t>
  </si>
  <si>
    <t xml:space="preserve">ERASMO DE JESUS VARGAS CASALINS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</si>
  <si>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</si>
  <si>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CO1.REQ.8891633</t>
  </si>
  <si>
    <t>OPSP-VEX-1026-2025</t>
  </si>
  <si>
    <t>https://community.secop.gov.co/Public/Tendering/ContractNoticePhases/View?PPI=CO1.PPI.42079409&amp;isFromPublicArea=True&amp;isModal=False</t>
  </si>
  <si>
    <t xml:space="preserve">JESUS DAVID MEDINA GONZALEZ </t>
  </si>
  <si>
    <t>LA PRESENTE ORDEN TIENE POR OBJETO PRESTAR SERVICIOS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</si>
  <si>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CO1.REQ.8890691</t>
  </si>
  <si>
    <t>OPSP-VEX-1025-2025</t>
  </si>
  <si>
    <t>https://community.secop.gov.co/Public/Tendering/ContractNoticePhases/View?PPI=CO1.PPI.42083647&amp;isFromPublicArea=True&amp;isModal=False</t>
  </si>
  <si>
    <t xml:space="preserve">OMAR ANDRES CAMPO AMADOR </t>
  </si>
  <si>
    <t>CO1.REQ.8892153</t>
  </si>
  <si>
    <t>OAG-VEX-1024-2025</t>
  </si>
  <si>
    <t>https://community.secop.gov.co/Public/Tendering/ContractNoticePhases/View?PPI=CO1.PPI.42052065&amp;isFromPublicArea=True&amp;isModal=False</t>
  </si>
  <si>
    <t xml:space="preserve">MAURO RAFAEL MILIAN MONTAÑO </t>
  </si>
  <si>
    <t>CO1.REQ.8884451</t>
  </si>
  <si>
    <t>OAG-VEX-1023-2025</t>
  </si>
  <si>
    <t>https://community.secop.gov.co/Public/Tendering/ContractNoticePhases/View?PPI=CO1.PPI.42052009&amp;isFromPublicArea=True&amp;isModal=False</t>
  </si>
  <si>
    <t xml:space="preserve">ULIANOTH DAZA PEREZ </t>
  </si>
  <si>
    <t>CO1.REQ.8884089</t>
  </si>
  <si>
    <t>OAG-VEX-1022-2025</t>
  </si>
  <si>
    <t>https://community.secop.gov.co/Public/Tendering/ContractNoticePhases/View?PPI=CO1.PPI.42051047&amp;isFromPublicArea=True&amp;isModal=False</t>
  </si>
  <si>
    <t xml:space="preserve">KAROLDAYANA BAUTISTA DELGADO </t>
  </si>
  <si>
    <t>LA PRESENTE ORDEN TIENE POR OBJETO PRESTAR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</si>
  <si>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CO1.REQ.8884185</t>
  </si>
  <si>
    <t>OAG-VEX-1021-2025</t>
  </si>
  <si>
    <t>https://community.secop.gov.co/Public/Tendering/ContractNoticePhases/View?PPI=CO1.PPI.42049463&amp;isFromPublicArea=True&amp;isModal=False</t>
  </si>
  <si>
    <t xml:space="preserve">JESUS ALBERTO VILLERO PEÑARANDA </t>
  </si>
  <si>
    <t>LA PRESENTE ORDEN TIENE POR OBJETO PRESTAR SERVICIOS DE APOYO A LA GESTIÓN EN EL ROL DE ARTISTA FORMADOR EN MÚSICA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</si>
  <si>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CO1.REQ.8883726</t>
  </si>
  <si>
    <t>OAG-VEX-1020-2025</t>
  </si>
  <si>
    <t>https://community.secop.gov.co/Public/Tendering/ContractNoticePhases/View?PPI=CO1.PPI.42048705&amp;isFromPublicArea=True&amp;isModal=False</t>
  </si>
  <si>
    <t xml:space="preserve">SARAY ESTHER BOLIVAR CARABALLO </t>
  </si>
  <si>
    <t>LA PRESENTE ORDEN TIENE POR OBJETO PRESTAR SUS SERVICIOS PROFESIONALES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</si>
  <si>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CO1.REQ.8883226</t>
  </si>
  <si>
    <t>OPSP-VEX-1019-2025</t>
  </si>
  <si>
    <t>https://community.secop.gov.co/Public/Tendering/ContractNoticePhases/View?PPI=CO1.PPI.42048211&amp;isFromPublicArea=True&amp;isModal=False</t>
  </si>
  <si>
    <t xml:space="preserve">WILMAN JOSE PACHECO MIRANDA </t>
  </si>
  <si>
    <t>CO1.REQ.8882796</t>
  </si>
  <si>
    <t>OAG-VEX-1018-2025</t>
  </si>
  <si>
    <t>https://community.secop.gov.co/Public/Tendering/ContractNoticePhases/View?PPI=CO1.PPI.42046791&amp;isFromPublicArea=True&amp;isModal=False</t>
  </si>
  <si>
    <t xml:space="preserve">MAURICIO ENRIQUE BENJUMEA ARRIETA </t>
  </si>
  <si>
    <t>CO1.REQ.8882847</t>
  </si>
  <si>
    <t>OAG-VEX-1017-2025</t>
  </si>
  <si>
    <t>https://community.secop.gov.co/Public/Tendering/ContractNoticePhases/View?PPI=CO1.PPI.42046806&amp;isFromPublicArea=True&amp;isModal=False</t>
  </si>
  <si>
    <t xml:space="preserve">RAFAEL TADEO SANCHEZ LLANOS </t>
  </si>
  <si>
    <t>CO1.REQ.8882554</t>
  </si>
  <si>
    <t>OAG-VEX-1016-2025</t>
  </si>
  <si>
    <t>https://community.secop.gov.co/Public/Tendering/ContractNoticePhases/View?PPI=CO1.PPI.42064739&amp;isFromPublicArea=True&amp;isModal=False</t>
  </si>
  <si>
    <t xml:space="preserve">JOSE LUIS OLIVEROS ANGULO </t>
  </si>
  <si>
    <t>CO1.REQ.8886919</t>
  </si>
  <si>
    <t>OAG-VEX-1015-2025</t>
  </si>
  <si>
    <t>https://community.secop.gov.co/Public/Tendering/ContractNoticePhases/View?PPI=CO1.PPI.42063710&amp;isFromPublicArea=True&amp;isModal=False</t>
  </si>
  <si>
    <t xml:space="preserve">OMAR DE JESUS COTERA NAVARRO </t>
  </si>
  <si>
    <t>CO1.REQ.8886292</t>
  </si>
  <si>
    <t>OAG-VEX-1014-2025</t>
  </si>
  <si>
    <t>https://community.secop.gov.co/Public/Tendering/ContractNoticePhases/View?PPI=CO1.PPI.42044979&amp;isFromPublicArea=True&amp;isModal=False</t>
  </si>
  <si>
    <t xml:space="preserve">YOJAINER SAMIR PINTO MORA </t>
  </si>
  <si>
    <t>CO1.REQ.8882408</t>
  </si>
  <si>
    <t>OAG-VEX-1013-2025</t>
  </si>
  <si>
    <t>https://community.secop.gov.co/Public/Tendering/ContractNoticePhases/View?PPI=CO1.PPI.42063348&amp;isFromPublicArea=True&amp;isModal=False</t>
  </si>
  <si>
    <t xml:space="preserve">MARIA CAMILA OCHOA SANCHEZ </t>
  </si>
  <si>
    <t>CO1.REQ.8886276</t>
  </si>
  <si>
    <t>OAG-VEX-1012-2025</t>
  </si>
  <si>
    <t>https://community.secop.gov.co/Public/Tendering/ContractNoticePhases/View?PPI=CO1.PPI.42044709&amp;isFromPublicArea=True&amp;isModal=False</t>
  </si>
  <si>
    <t xml:space="preserve">IVAN RENE SERPA CORREA </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</si>
  <si>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</si>
  <si>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CO1.REQ.8882059</t>
  </si>
  <si>
    <t>OPSP-VEX-1011-2025</t>
  </si>
  <si>
    <t>https://community.secop.gov.co/Public/Tendering/ContractNoticePhases/View?PPI=CO1.PPI.42037404&amp;isFromPublicArea=True&amp;isModal=False</t>
  </si>
  <si>
    <t xml:space="preserve">VICTOR HUGO CERVANTES ARCON </t>
  </si>
  <si>
    <t>CO1.REQ.8880312</t>
  </si>
  <si>
    <t>OAG-VEX-1010-2025</t>
  </si>
  <si>
    <t>https://community.secop.gov.co/Public/Tendering/ContractNoticePhases/View?PPI=CO1.PPI.42036319&amp;isFromPublicArea=True&amp;isModal=False</t>
  </si>
  <si>
    <t xml:space="preserve">ORLANDO RAFAEL ORTIZ ORTEGA </t>
  </si>
  <si>
    <t>CO1.REQ.8879756</t>
  </si>
  <si>
    <t>OAG-VEX-1009-2025</t>
  </si>
  <si>
    <t>https://community.secop.gov.co/Public/Tendering/ContractNoticePhases/View?PPI=CO1.PPI.42014936&amp;isFromPublicArea=True&amp;isModal=False</t>
  </si>
  <si>
    <t xml:space="preserve">ANDREA CAROLINA PALMERA MORENO </t>
  </si>
  <si>
    <t>LA PRESENTE ORDEN TIENE POR OBJETO: PRESTAR SERVICIOS PROFESIONALES EN EL MARCO DEL CONTRATO INTERADMINISTRATIVO NO. 006-2025 SUSCRITO ENTRE LA ALCALDÍA MUNICIPAL DE SAN JACINTO BOLÍVAR Y LA UNIVERSIDAD DEL MAGDALENA, DESARROLLANDO LAS SIGUIENTES ACTIVIDADES: 1. APOYO A LOS TRÁMITES ADMINISTRATIVOS. 2. APOYO GESTIÓN CONTRACTUAL DE LOS EQUIPOS. 3.SEGUIMIENTOS DE GESTIÓN ADMINISTRATIVA DE PAGO A LOS EQUIPOS. 4.APOYAR LA CONSOLIDACIÓN Y ORGANIZACIÓN DOCUMENTAL DE LA EJECUCIÓN DEL CONVENIO.</t>
  </si>
  <si>
    <t>CO1.REQ.8874832</t>
  </si>
  <si>
    <t>OPSP-VEX-1008-2025</t>
  </si>
  <si>
    <t>https://community.secop.gov.co/Public/Tendering/ContractNoticePhases/View?PPI=CO1.PPI.42012599&amp;isFromPublicArea=True&amp;isModal=False</t>
  </si>
  <si>
    <t>SORAYA SOFIA HOWELL MOLINA</t>
  </si>
  <si>
    <t xml:space="preserve">EDUARDO JOSE BARRENECHE AVILA </t>
  </si>
  <si>
    <t>LA PRESENTE ORDEN TIENE POR OBJETO: PRESTAR SERVICIOS PROFESIONALES PARA EL DESARROLLO DE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4) REVISAR PÓLIZAS PARA SU RESPECTIVA APROBACIÓN. 5) ELABORAR LOS CONCEPTOS JURÍDICOS QUE SEAN SOLICITADOS POR LA VICERRECTORÍA DE EXTENSIÓN Y PROYECCIÓN SOCIAL Y/O POR LA OFICINA ASESORA JURÍDICA DE LA UNIVERSIDAD. 6)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</si>
  <si>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CO1.REQ.8874534</t>
  </si>
  <si>
    <t>OPSP-VEX-1007-2025</t>
  </si>
  <si>
    <t>https://community.secop.gov.co/Public/Tendering/ContractNoticePhases/View?PPI=CO1.PPI.42017317&amp;isFromPublicArea=True&amp;isModal=False</t>
  </si>
  <si>
    <t xml:space="preserve">MARIA DE LOS ANGELES GONZALEZ PABON </t>
  </si>
  <si>
    <t>LA PRESENTE ORDEN TIENE POR OBJETO: PRESTAR SERVICIOS PROFESIONALES PARA DESARROLLAR LAS SIGUIENTES ACTIVIDADES: 1. AVANZAR EN LA CONSTRUCCIÓN UN DIAGNÓSTICO DEL CONOCIMIENTO GENERADO EN COLOMBIA POR INVESTIGADORES TRABAJANDO DENTRO Y FUERA DE COLOMBIA ACERCA DE LA PPE (PESCA A PEQUEÑA ESCALA) MARINA Y CONTINENTAL CON EL FIN DE ESTABLECER UNA VISIÓN DEL PASADO, PRESENTE Y FUTURO DE LA INVESTIGACIÓN DE LA PPE EN COLOMBIA A PARTIR DE LA INFORMACIÓN COLECTADA POR EL EQUIPO; 2. CONSTRUIR UN DIAGNÓSTICO DE LA DIVERSIDAD DE INSTITUCIONES Y ACTORES QUE GENERAN CONOCIMIENTO DIRECTA E INDIRECTAMENTE EN TEMAS ASOCIADOS AL SECTOR PESQUERO ARTESANAL EN COLOMBIA; 3. PLANIFICARR UN TALLER NACIONAL PARA SOCIALIZACIÓN Y VALIDACIÓN DE LOS DIAGNÓSTICOS OBTENIDOS EN EL MARCO DEL PROYECTO HUB TBTI- COLOMBIA; 4. COORDINAR EL PROCESO DE EDICIÓN DEL LIBRO-E CON FINES DIVULGATIVOS DEL HUB TBTI-COLOMBIA Y MANTENER LA COMUNICACIÓN ENTRE LOS EDITORES Y LOS AUTORES POR CAPITULO.</t>
  </si>
  <si>
    <t>CO1.REQ.8875393</t>
  </si>
  <si>
    <t>OPSP-VEX-1006-2025</t>
  </si>
  <si>
    <t>https://community.secop.gov.co/Public/Tendering/ContractNoticePhases/View?PPI=CO1.PPI.42002830&amp;isFromPublicArea=True&amp;isModal=False</t>
  </si>
  <si>
    <t xml:space="preserve">MAIRA ALEJANDRA TORRES CABRERA </t>
  </si>
  <si>
    <t>LA PRESENTE ORDEN TIENE POR OBJETO: PRESTAR SUS SERVICIOS PROFESIONALES COMO ASESORA METODOLÓGICA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DISEÑAR Y REDACTAR EL MANUAL OPERATIVO DEL PROCESO DE CARACTERIZACIÓN SOCIAL, DESCRIBIENDO DE MANERA CLARA Y ESTRUCTURADA LOS OBJETIVOS, FASES, ACTIVIDADES, RESPONSABILIDADES, HERRAMIENTAS Y PROTOCOLOS DE CONTROL DE CALIDAD. 2. VALIDAR EL CONTENIDO DEL MANUAL CON EL EQUIPO TÉCNICO Y EL CONTRATANTE, INCORPORANDO LAS OBSERVACIONES Y ASEGURANDO QUE EL DOCUMENTO SEA PERTINENTE, APLICABLE Y AJUSTADO A LAS NECESIDADES DEL PROCESO. 3. DESARROLLAR LA ESTRATEGIA DE TRANSFERENCIA DE CONOCIMIENTO AL EQUIPO TÉCNICO, A TRAVÉS DE TALLERES, GUÍAS PRÁCTICAS Y SESIONES DE CAPACITACIÓN QUE GARANTICEN LA APROPIACIÓN DEL MANUAL OPERATIVO. 4. ENTREGAR EL MANUAL OPERATIVO FINAL Y UN INFORME DE LA TRANSFERENCIA DE CONOCIMIENTO REALIZADA, INCLUYENDO EVIDENCIAS DE LAS SESIONES DE CAPACITACIÓN Y RECOMENDACIONES PARA LA SOSTENIBILIDAD DEL PROCESO. 5. ACOMPAÑAR AL EQUIPO TÉCNICO DURANTE LA IMPLEMENTACIÓN DEL PROCESO, BRINDANDO SOPORTE METODOLÓGICO Y RESOLVIENDO DUDAS RELACIONADAS CON LA APLICACIÓN DEL MANUAL OPERATIVO.</t>
  </si>
  <si>
    <t>CO1.REQ.8871376</t>
  </si>
  <si>
    <t>OPSP-VEX-1005-2025</t>
  </si>
  <si>
    <t>https://community.secop.gov.co/Public/Tendering/ContractNoticePhases/View?PPI=CO1.PPI.42002322&amp;isFromPublicArea=True&amp;isModal=False</t>
  </si>
  <si>
    <t xml:space="preserve">YULEIMA ALEJANDRA GARZON ARANGO </t>
  </si>
  <si>
    <t>LA PRESENTE ORDEN TIENE POR OBJETO: PRESTAR SUS SERVICIOS PROFESIONALES PARA REALIZAR ACTIVIDADES ADMINISTRATIVAS Y FINANCIERAS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ELABORAR Y CONSOLIDAR INFORMES, ACTAS Y DOCUMENTOS ADMINISTRATIVOS Y TÉCNICOS SOLICITADOS POR LA VICERRECTORÍA DE EXTENSIÓN Y PROYECCIÓN SOCIAL. 2) APOYAR LA GESTIÓN, REVISIÓN Y RADICACIÓN DE DOCUMENTOS OFICIALES, ASEGURANDO SU ADECUADA TRAMITACIÓN Y SEGUIMIENTO. 3) REALIZAR SEGUIMIENTO FINANCIERO AL CONTRATO INTERADMINISTRATIVO 1234 DE 2025. 4) APOYAR LOS PROCESOS DE CONTRATACIÓN Y VINCULACIÓN DE PERSONAL O PRESTADORES DE SERVICIOS REQUERIDOS POR EL CONTRATO INTERADMINISTRATIVO 5) REVISAR Y ORGANIZAR LA DOCUMENTACIÓN SOPORTE DE LOS PROCESOS CONTRACTUALES Y DE PAGOS, GARANTIZANDO EL CUMPLIMIENTO DE REQUISITOS ADMINISTRATIVOS Y FINANCIEROS.</t>
  </si>
  <si>
    <t>CO1.REQ.8871350</t>
  </si>
  <si>
    <t>OPSP-VEX-1004-2025</t>
  </si>
  <si>
    <t>https://community.secop.gov.co/Public/Tendering/ContractNoticePhases/View?PPI=CO1.PPI.42001364&amp;isFromPublicArea=True&amp;isModal=False</t>
  </si>
  <si>
    <t xml:space="preserve">MARTHA REBECA GARCES DAJUD </t>
  </si>
  <si>
    <t>LA PRESENTE ORDEN TIENE POR OBJETO: PRESTAR SUS SERVICIOS DE APOYO A LA GESTIÓN PARA REALIZAR ACTIVIDADES ADMINISTRATIVAS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CUMPLIENDO CON LAS SIGUIENTES ACTIVIDADES: 1. APOYAR EN LA CONSOLIDACIÓN DE INFORMES, ACTAS Y DOCUMENTOS ADMINISTRATIVOS Y TÉCNICOS SOLICITADOS POR LA VICERRECTORÍA DE EXTENSIÓN Y PROYECCIÓN SOCIAL. 2. APOYAR EN LA GESTIÓN, REVISIÓN Y RADICACIÓN DE DOCUMENTOS OFICIALES, ASEGURANDO SU ADECUADA TRAMITACIÓN Y SEGUIMIENTO. 3. APOYAR EN EL SEGUIMIENTO FINANCIERO AL CONTRATO INTERADMINISTRATIVO 1234 DE 2025. 4. APOYAR LOS PROCESOS DE CONTRATACIÓN Y VINCULACIÓN DE PERSONAL O PRESTADORES DE SERVICIOS REQUERIDOS POR EL CONTRATO INTERADMINISTRATIVO. 5. APOYAR EN EL PROCESO DE REVISIÓN DE LA DOCUMENTACIÓN SOPORTE DE LOS PROCESOS CONTRACTUALES Y DE PAGOS, GARANTIZANDO EL CUMPLIMIENTO DE REQUISITOS ADMINISTRATIVOS Y FINANCIEROS.</t>
  </si>
  <si>
    <t>CO1.REQ.8871564</t>
  </si>
  <si>
    <t>OAG-VEX-1003-2025</t>
  </si>
  <si>
    <t>https://community.secop.gov.co/Public/Tendering/ContractNoticePhases/View?PPI=CO1.PPI.41943550&amp;isFromPublicArea=True&amp;isModal=False</t>
  </si>
  <si>
    <t xml:space="preserve">LILIANA ISABEL DEAVILA PERTUZ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</si>
  <si>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DISEÑAR LA ESTRUCTURA DE CADA MÓDULO, INCLUYENDO LA ORGANIZACIÓN DE LOS CONTENIDOS Y LAS ACTIVIDADES. 4) REVISAR Y EDITAR EL CONTENIDO DE CADA UNO DE LOS CINCO MÓDULOS PARA ASEGURARSE DE QUE SEA CLARO, CONCISO Y LIBRE DE ERRORES. 5) DIAGRAMAR EL MATERIAL DE CADA UNO DE LOS CINCO MÓDULOS.</t>
  </si>
  <si>
    <t>CO1.REQ.8857404</t>
  </si>
  <si>
    <t>OPSP-VEX-1002-2025</t>
  </si>
  <si>
    <t>https://community.secop.gov.co/Public/Tendering/ContractNoticePhases/View?PPI=CO1.PPI.41942831&amp;isFromPublicArea=True&amp;isModal=False</t>
  </si>
  <si>
    <t xml:space="preserve">DANIEL JOSE MOLINA BARRIOS </t>
  </si>
  <si>
    <t>LA PRESENTE ORDEN TIENE POR OBJETO: PRESTAR SUS SERVICIOS PROFESIONALES COMO ANALISTA DE DATOS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REVISAR EL CUESTIONARIO SUMINISTRADO POR EL CONTRATANTE, VERIFICANDO QUE LA ESTRUCTURA, LAS VARIABLES, LOS SALTOS LÓGICOS Y LAS REGLAS DE CONSISTENCIA ESTÉN CORRECTAMENTE DEFINIDOS Y SEAN FUNCIONALES EN EL SOFTWARE. 2. CONFIGURAR EL CUESTIONARIO EN EL SOFTWARE DISPUESTO POR EL CONTRATANTE, INCORPORANDO PREGUNTAS, OPCIONES DE RESPUESTA, CATÁLOGOS Y RANGOS DE VALIDACIÓN DE ACUERDO CON LOS LINEAMIENTOS RECIBIDOS. 3. REALIZAR PRUEBAS PILOTO DEL CUESTIONARIO EN EL SOFTWARE, SIMULANDO DILIGENCIAMIENTOS COMPLETOS PARA COMPROBAR LA FUNCIONALIDAD DE TODAS LAS PREGUNTAS. 4. VALIDAR LA LÓGICA DE SALTO, COHERENCIA ENTRE PREGUNTAS Y RESTRICCIÓN DE VALIDACIÓN, ASEGURANDO QUE LOS REGISTROS SE CAPTUREN DE FORMA CORRECTA. 5. AJUSTAR Y CORREGIR EL CUESTIONARIO EN EL SOFTWARE, ATENDIENDO LAS OBSERVACIONES Y ERRORES DETECTADOS EN LAS PRUEBAS PILOTO. 6. IMPLEMENTAR UNA ESTRATEGIA DE CONTROL DE CALIDAD DE LOS DATOS, QUE INCLUYA REGLAS DE VALIDACIÓN AUTOMÁTICA EN EL SOFTWARE, REVISIÓN DE CONSISTENCIA ENTRE VARIABLE Y MONITOREO DE LOS REGISTROS EN TIEMPO REAL. 7. MONITOREAR EL FUNCIONAMIENTO DEL CUESTIONARIO EN EL SOFTWARE DURANTE LA RECOLECCIÓN DE DATOS, IDENTIFICANDO POSIBLES FALLAS O DIFICULTADES TÉCNICAS. 8. BRINDAR SOPORTE TÉCNICO A LOS USUARIOS DEL SOFTWARE, ATENDIENDO DE MANERA OPORTUNA LAS INCIDENCIAS REPORTADAS POR LOS ENCUESTADORES O SUPERVISORES 9. ACTUALIZAR O CORREGIR EL CUESTIONARIO EN EL SOFTWARE DURANTE LA OPERACIÓN, EN CASO DE REQUERIRSE AJUSTES DEFINIDOS POR EL CONTRATANTE. 10. CONSOLIDAR LOS REGISTROS OBTENIDOS EN LA BASE DE DATOS DEL SOFTWARE, VERIFICANDO LA INTEGRIDAD Y COMPLETITUD DE LA INFORMACIÓN. 11. REALIZAR UNA VALIDACIÓN FINAL DE LA CALIDAD DE LOS DATOS RECOLECTADOS, APLICANDO CONTROLES DE CONSISTENCIA Y DEPURACIÓN. 12. ENTREGAR LA BASE DE DATOS FINAL DEBIDAMENTE DEPURADA Y VALIDADA, EN EL FORMATO Y ESTRUCTURA SOLICITADOS POR EL CONTRATANTE.</t>
  </si>
  <si>
    <t>CO1.REQ.8856955</t>
  </si>
  <si>
    <t>OPSP-VEX-1001-2025</t>
  </si>
  <si>
    <t>https://community.secop.gov.co/Public/Tendering/ContractNoticePhases/View?PPI=CO1.PPI.41934981&amp;isFromPublicArea=True&amp;isModal=False</t>
  </si>
  <si>
    <t xml:space="preserve">ALIC DAVID BARANDICA MEJIA </t>
  </si>
  <si>
    <t>CO1.REQ.8854489</t>
  </si>
  <si>
    <t>OPSP-VEX-1000-2025</t>
  </si>
  <si>
    <t>https://community.secop.gov.co/Public/Tendering/ContractNoticePhases/View?PPI=CO1.PPI.41934704&amp;isFromPublicArea=True&amp;isModal=False</t>
  </si>
  <si>
    <t xml:space="preserve">MARIO JOSE CAHUANA NIEBLES </t>
  </si>
  <si>
    <t>LA PRESENTE ORDEN TIENE POR OBJETO: PRESTAR SUS SERVICIOS PROFESIONALES COMO COORDINADOR ZONAL Y SUPERVISOR DE CAMPO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DESARROLLAR LA PRUEBA PILOTO DE LA PLATAFORMA ADOPTADA PARA LA APLICACIÓN DEL ESTUDIO DE CARACTERIZACIÓN SOCIAL DE LOS INMUEBLES, REPORTANDO AL COORDINADOR GENERAL LOS RESULTADOS, OBSERVACIONES Y MEJORAS NECESARIAS. 2) DESARROLLAR LAS ACCIONES PERTINENTES PARA LLEVAR A CABO EL PROCESO DE SOCIALIZACIÓN CON LOS ACTORES SOCIALES, PRESIDENTES DE JUNTAS DE ACCIÓN COMUNAL, OTROS GRUPOS DE INTERÉS Y COMUNIDAD EN GENERAL EN EL MARCO DE ACTIVIDADES DE SOCIALIZACIÓN DEL PROYECTO. 3) APOYAR LA PLANEACIÓN Y EJECUCIÓN DE LAS ACTIVIDADES DE CARACTERIZACIÓN SOCIAL EN LA ZONA ASIGNADA, CONFORME A LOS LINEAMIENTOS DEL MINISTERIO DE VIVIENDA Y AL PLAN DE TRABAJO APROBADO.4) COORDINAR AL EQUIPO DE TRABAJO EN CAMPO, ASEGURANDO EL CUMPLIMIENTO DE LOS PROTOCOLOS Y LA CALIDAD DE LAS ACTIVIDADES EN TERRITORIO. 5) ORGANIZAR Y CONSOLIDAR LA INFORMACIÓN RECOLECTADA, VERIFICANDO SU COHERENCIA, COMPLETITUD Y REGISTRO EN LAS BASES DE DATOS DISPUESTAS PARA EL PROYECTO. 6) SERVIR DE ENLACE CON EL COORDINADOR GENERAL, LAS ENTIDADES TERRITORIALES Y LAS COMUNIDADES LOCALES, FACILITANDO LA ARTICULACIÓN INSTITUCIONAL Y LA ADECUADA SOCIALIZACIÓN DEL PROCESO. 7) ELABORAR Y PRESENTAR INFORMES PERIÓDICOS DE AVANCE, TANTO SEMANALES COMO MENSUALES, CON INDICADORES DE CUMPLIMIENTO, LOGROS Y DIFICULTADES DE LA ZONA DE INTERVENCIÓN. 8) PARTICIPAR EN REUNIONES DE COORDINACIÓN, COMITÉS Y MESAS DE TRABAJO CONVOCADAS POR EL COORDINADOR GENERAL, EL DIRECTOR DEL PROYECTO O EL SUPERVISOR DEL CONTRATO. 9) GARANTIZAR EL CUMPLIMIENTO DE LAS NORMAS DE SEGURIDAD Y DE PROTECCIÓN DE DATOS PERSONALES, DE ACUERDO CON LA LEY 1581 DE 2012 Y DEMÁS DISPOSICIONES APLICABLES.</t>
  </si>
  <si>
    <t>CO1.REQ.8854351</t>
  </si>
  <si>
    <t>OPSP-VEX-0999-2025</t>
  </si>
  <si>
    <t>https://community.secop.gov.co/Public/Tendering/ContractNoticePhases/View?PPI=CO1.PPI.41933061&amp;isFromPublicArea=True&amp;isModal=False</t>
  </si>
  <si>
    <t xml:space="preserve">KAREN FLOMARA ALSINA RANGEL </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</si>
  <si>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PLANEAR, ORGANIZAR Y COORDINAR LA EJECUCIÓN DEL CONTRATO, GARANTIZANDO EL CUMPLIMIENTO DEL OBJETO CONTRACTUAL Y DE LOS LINEAMIENTOS TÉCNICOS, ADMINISTRATIVOS Y FINANCIEROS DEFINIDOS POR EL MINISTERIO DE VIVIENDA, CIUDAD Y TERRITORIO. 2) DEFINIR Y COORDINAR LA IMPLEMENTACIÓN DEL PLAN DE TRABAJO GENERAL, ESTABLECIENDO CRONOGRAMAS, RESPONSABILIDADES Y MECANISMOS DE SEGUIMIENTO PARA CADA FASE DEL PROYECTO. 3) COORDINAR Y ACOMPAÑAR EL DESARROLLO DE LA PRUEBA PILOTO DE LA PLATAFORMA TECNOLÓGICA PARA LA APLICACIÓN DEL ESTUDIO DE CARACTERIZACIÓN SOCIAL DE LOS INMUEBLES EN TERRITORIO. 4) DISEÑAR Y GARANTIZAR LA ESTRATEGIA DE SOCIALIZACIÓN DEL PROYECTO A NIVEL GENERAL. 5) REALIZAR SEGUIMIENTO PERMANENTE AL CUMPLIMIENTO DE METAS, INDICADORES Y ACTIVIDADES EN CADA ZONA. 6) ELABORAR Y ENTREGAR LOS INFORMES GENERALES DE AVANCE Y DE RESULTADOS AL SUPERVISOR DEL CONTRATO, CON LOS SOPORTES TÉCNICOS, ADMINISTRATIVOS Y FINANCIEROS REQUERIDOS. 7) ATENDER LOS REQUERIMIENTOS FORMULADOS POR EL MINISTERIO DE VIVIENDA, ORGANISMOS DE CONTROL Y DEMÁS AUTORIDADES COMPETENTES, SOBRE LA EJECUCIÓN DEL CONTRATO. 8) CONVOCAR Y LIDERAR REUNIONES DE COORDINACIÓN, COMITÉS TÉCNICOS Y ADMINISTRATIVOS. 9) ASISTIR A LAS REUNIONES O COMITÉS PROGRAMADOS POR LA SUPERVISIÓN DEL CONTRATO.</t>
  </si>
  <si>
    <t>CO1.REQ.8854317</t>
  </si>
  <si>
    <t>OPSP-VEX-0998-2025</t>
  </si>
  <si>
    <t>https://community.secop.gov.co/Public/Tendering/ContractNoticePhases/View?PPI=CO1.PPI.41931445&amp;isFromPublicArea=True&amp;isModal=False</t>
  </si>
  <si>
    <t xml:space="preserve">ELIECER MIGUEL ZUÑIGA ORTIZ </t>
  </si>
  <si>
    <t>LA PRESENTE ORDEN TIENE POR OBJETO: PRESTAR SERVICIOS PROFESIONALES EN EL MARCO DEL CONTRATO N 515 DEL 2025 CELEBRADO ENTRE LA AGENCIA NACIONAL DE HIDROCARBUROS – ANH Y UNIVERSIDAD DEL MAGDALENA, PARA EL DESARROLLO DE LAS SIGUIENTES ACTIVIDADES: 1) CREAR Y MANTENER LA DOCUMENTACIÓN TÉCNICA. 2). DESARROLLAR Y MANTENER LA DOCUMENTACIÓN DE USUARIO. 3) CREAR Y MANTENER LA DOCUMENTACIÓN DE PROCESOS Y PROCEDIMIENTOS. 4) REVISAR Y ACTUALIZAR LA DOCUMENTACIÓN. 5) CREAR Y MANTENER UN GLOSARIO DE TÉRMINOS. 6) DESARROLLAR Y MANTENER UN REPOSITORIO DE CONOCIMIENTO.</t>
  </si>
  <si>
    <t>CO1.REQ.8853655</t>
  </si>
  <si>
    <t>OPSP-VEX-0997-2025</t>
  </si>
  <si>
    <t>https://community.secop.gov.co/Public/Tendering/ContractNoticePhases/View?PPI=CO1.PPI.41932532&amp;isFromPublicArea=True&amp;isModal=False</t>
  </si>
  <si>
    <t xml:space="preserve">MARIA YAMILE GALEANO RAMIREZ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</si>
  <si>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1 ACOMPAÑAR EL DISEÑO DE ASPECTOS PEDAGOGICOS PARA SER APLICADOS EN LA IMPLEMENTACION DE LA ESTRATEGIA PEDAGOGICA DEL PROGRAMA ARTES PARA LA PAZ 2 APOYAR LA FORMULACION DE METODOLOGIAS Y DIDACTICAS DE FORMACION ARTISTICA PERTINENTE A LOS TERRITORIOS Y POBLACIONES ATENDIDAS EN EL PROGRAMA ARTES PARA LA PAZ 3 PROPONER HERRAMIENTAS Y PROCEDIMIENTOS PARA EL SEGUIMIENTO LA EVALUACION Y EL ANALISIS DE LOS RESULTADOS OBTENIDOS EN LA IMPLEMENTACION DE LA ESTRATEGIA PEDAGOGICA DESDE UNA PERSPECTIVA PEDAGOGICA 4 PLANTEAR POSIBLES ESTRATEGIAS PARA PROPENDER POR LA CALIDAD ARTISTICA Y PEDAGOGICA DE LOS MOMENTOS PEDAGOGICOS Y LAS MUESTRAS ARTISTICAS DEL PROGRAMA ARTES PARA LA PAZ</t>
  </si>
  <si>
    <t>CO1.REQ.8853823</t>
  </si>
  <si>
    <t>OPSP-VEX-0996-2025</t>
  </si>
  <si>
    <t>https://community.secop.gov.co/Public/Tendering/ContractNoticePhases/View?PPI=CO1.PPI.41880442&amp;isFromPublicArea=True&amp;isModal=False</t>
  </si>
  <si>
    <t xml:space="preserve">MARIA FERNANDA MOZO RODRIGUEZ </t>
  </si>
  <si>
    <t>LA PRESENTE ORDEN TIENE POR OBJETO: PRESTAR LOS SERVICIOS PROFESIONALES EN LA DIRECCIÓN DE PRÁCTICAS PROFESIONALES, COMO MONITOR DE PRACTICA EN LOS PROGRAMA ACADÉMICO DE ANTROPOLOGÍA Y HISTORIA Y PATRIMONIO,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</si>
  <si>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CO1.REQ.8839573</t>
  </si>
  <si>
    <t>OPSP-VEX-0995-2025</t>
  </si>
  <si>
    <t>https://community.secop.gov.co/Public/Tendering/ContractNoticePhases/View?PPI=CO1.PPI.41869697&amp;isFromPublicArea=True&amp;isModal=False</t>
  </si>
  <si>
    <t xml:space="preserve">XAVIER LEAL TEHERAN </t>
  </si>
  <si>
    <t>CO1.REQ.8837032</t>
  </si>
  <si>
    <t>OAG-VEX-0994-2025</t>
  </si>
  <si>
    <t>https://community.secop.gov.co/Public/Tendering/ContractNoticePhases/View?PPI=CO1.PPI.41868266&amp;isFromPublicArea=True&amp;isModal=False</t>
  </si>
  <si>
    <t xml:space="preserve">DIDIER TORREGROZA MELENDEZ </t>
  </si>
  <si>
    <t>CO1.REQ.8836441</t>
  </si>
  <si>
    <t>OAG-VEX-0993-2025</t>
  </si>
  <si>
    <t>https://community.secop.gov.co/Public/Tendering/ContractNoticePhases/View?PPI=CO1.PPI.41866593&amp;isFromPublicArea=True&amp;isModal=False</t>
  </si>
  <si>
    <t xml:space="preserve">GUSTAVO ENRIQUE AVILA LOPEZ </t>
  </si>
  <si>
    <t>CO1.REQ.8835961</t>
  </si>
  <si>
    <t>OAG-VEX-0992-2025</t>
  </si>
  <si>
    <t>https://community.secop.gov.co/Public/Tendering/ContractNoticePhases/View?PPI=CO1.PPI.41865802&amp;isFromPublicArea=True&amp;isModal=False</t>
  </si>
  <si>
    <t xml:space="preserve">SAMIR VILARO MARTINEZ </t>
  </si>
  <si>
    <t>CO1.REQ.8835662</t>
  </si>
  <si>
    <t>OAG-VEX-0991-2025</t>
  </si>
  <si>
    <t>https://community.secop.gov.co/Public/Tendering/ContractNoticePhases/View?PPI=CO1.PPI.41879436&amp;isFromPublicArea=True&amp;isModal=False</t>
  </si>
  <si>
    <t xml:space="preserve">ALEXANDER OÑATE BERMUDEZ </t>
  </si>
  <si>
    <t>LA PRESENTE ORDEN TIENE POR OBJETO PRESTAR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</si>
  <si>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CO1.REQ.8839801</t>
  </si>
  <si>
    <t>OPSP-VEX-0990-2025</t>
  </si>
  <si>
    <t>https://community.secop.gov.co/Public/Tendering/ContractNoticePhases/View?PPI=CO1.PPI.41852178&amp;isFromPublicArea=True&amp;isModal=False</t>
  </si>
  <si>
    <t xml:space="preserve">LEONARDO JAVID MAESTRE CHIQUILLO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</si>
  <si>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</si>
  <si>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CO1.REQ.8833201</t>
  </si>
  <si>
    <t>OAG-VEX-0989-2025</t>
  </si>
  <si>
    <t>https://community.secop.gov.co/Public/Tendering/ContractNoticePhases/View?PPI=CO1.PPI.41885947&amp;isFromPublicArea=True&amp;isModal=False</t>
  </si>
  <si>
    <t xml:space="preserve">HERALDO RAFAEL ACOSTA GONZALEZ </t>
  </si>
  <si>
    <t>LA PRESENTE ORDEN TIENE POR OBJETO PRESTAR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</si>
  <si>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CO1.REQ.8841470</t>
  </si>
  <si>
    <t>OAG-VEX-0988-2025</t>
  </si>
  <si>
    <t>https://community.secop.gov.co/Public/Tendering/ContractNoticePhases/View?PPI=CO1.PPI.41900896&amp;isFromPublicArea=True&amp;isModal=False</t>
  </si>
  <si>
    <t xml:space="preserve">MARTHA ELENA LONDOÑO ROMERO </t>
  </si>
  <si>
    <t>CO1.REQ.8844729</t>
  </si>
  <si>
    <t>OAG-VEX-0987-2025</t>
  </si>
  <si>
    <t>https://community.secop.gov.co/Public/Tendering/ContractNoticePhases/View?PPI=CO1.PPI.41878079&amp;isFromPublicArea=True&amp;isModal=False</t>
  </si>
  <si>
    <t xml:space="preserve">ARGEDITH NUÑEZ CENTENO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</si>
  <si>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</si>
  <si>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CO1.REQ.8839324</t>
  </si>
  <si>
    <t>OAG-VEX-0986-2025</t>
  </si>
  <si>
    <t>https://community.secop.gov.co/Public/Tendering/ContractNoticePhases/View?PPI=CO1.PPI.41851642&amp;isFromPublicArea=True&amp;isModal=False</t>
  </si>
  <si>
    <t xml:space="preserve">NEIRO YESID DIAZ AMARIS </t>
  </si>
  <si>
    <t>CO1.REQ.8832924</t>
  </si>
  <si>
    <t>OAG-VEX-0985-2025</t>
  </si>
  <si>
    <t>https://community.secop.gov.co/Public/Tendering/ContractNoticePhases/View?PPI=CO1.PPI.41850950&amp;isFromPublicArea=True&amp;isModal=False</t>
  </si>
  <si>
    <t xml:space="preserve">CRISTIAN DAVID GOMEZ JIMENEZ </t>
  </si>
  <si>
    <t>CO1.REQ.8832654</t>
  </si>
  <si>
    <t>OAG-VEX-0984-2025</t>
  </si>
  <si>
    <t>https://community.secop.gov.co/Public/Tendering/ContractNoticePhases/View?PPI=CO1.PPI.41849133&amp;isFromPublicArea=True&amp;isModal=False</t>
  </si>
  <si>
    <t xml:space="preserve">ANDRES DANIEL ROBLES ESPINOSA </t>
  </si>
  <si>
    <t>LA PRESENTE ORDEN TIENE POR OBJETO: PRESTAR SUS SERVICIOS PROFESIONALES COMO COORDINADOR ZONAL Y SUPERVISOR DE CAMPO EN EL MARCO DEL CONTRATO INTERADMINISTRATIVO N1234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DESARROLLAR LA PRUEBA PILOTO DE LA PLATAFORMA ADOPTADA PARA LA APLICACIÓN DEL ESTUDIO DE CARACTERIZACIÓN SOCIAL DE LOS INMUEBLES, REPORTANDO AL COORDINADOR GENERAL LOS RESULTADOS, OBSERVACIONES Y MEJORAS NECESARIAS. 2) DESARROLLAR LAS ACCIONES PERTINENTES PARA LLEVAR A CABO EL PROCESO DE SOCIALIZACIÓN CON LOS ACTORES SOCIALES, PRESIDENTES DE JUNTAS DE ACCIÓN COMUNAL, OTROS GRUPOS DE INTERÉS Y COMUNIDAD EN GENERAL EN EL MARCO DE ACTIVIDADES DE SOCIALIZACIÓN DEL PROYECTO. 3) APOYAR LA PLANEACIÓN Y EJECUCIÓN DE LAS ACTIVIDADES DE CARACTERIZACIÓN SOCIAL EN LA ZONA ASIGNADA, CONFORME A LOS LINEAMIENTOS DEL MINISTERIO DE VIVIENDA Y AL PLAN DE TRABAJO APROBADO.4) COORDINAR AL EQUIPO DE TRABAJO EN CAMPO, ASEGURANDO EL CUMPLIMIENTO DE LOS PROTOCOLOS Y LA CALIDAD DE LAS ACTIVIDADES EN TERRITORIO. 5) ORGANIZAR Y CONSOLIDAR LA INFORMACIÓN RECOLECTADA, VERIFICANDO SU COHERENCIA, COMPLETITUD Y REGISTRO EN LAS BASES DE DATOS DISPUESTAS PARA EL PROYECTO. 6) SERVIR DE ENLACE CON EL COORDINADOR GENERAL, LAS ENTIDADES TERRITORIALES Y LAS COMUNIDADES LOCALES, FACILITANDO LA ARTICULACIÓN INSTITUCIONAL Y LA ADECUADA SOCIALIZACIÓN DEL PROCESO. 7) ELABORAR Y PRESENTAR INFORMES PERIÓDICOS DE AVANCE, TANTO SEMANALES COMO MENSUALES, CON INDICADORES DE CUMPLIMIENTO, LOGROS Y DIFICULTADES DE LA ZONA DE INTERVENCIÓN. 8) PARTICIPAR EN REUNIONES DE COORDINACIÓN, COMITÉS Y MESAS DE TRABAJO CONVOCADAS POR EL COORDINADOR GENERAL, EL DIRECTOR DEL PROYECTO O EL SUPERVISOR DEL CONTRATO. 9) GARANTIZAR EL CUMPLIMIENTO DE LAS NORMAS DE SEGURIDAD Y DE PROTECCIÓN DE DATOS PERSONALES, DE ACUERDO CON LA LEY 1581 DE 2012 Y DEMÁS DISPOSICIONES APLICABLES.</t>
  </si>
  <si>
    <t>CO1.REQ.8832064</t>
  </si>
  <si>
    <t>OPSP-VEX-0983-2025</t>
  </si>
  <si>
    <t>https://community.secop.gov.co/Public/Tendering/ContractNoticePhases/View?PPI=CO1.PPI.41848257&amp;isFromPublicArea=True&amp;isModal=False</t>
  </si>
  <si>
    <t xml:space="preserve">ROBERTO FERNANDO DE LA ROSA MAESTRE </t>
  </si>
  <si>
    <t>CO1.REQ.8831846</t>
  </si>
  <si>
    <t>OPSP-VEX-0982-2025</t>
  </si>
  <si>
    <t>https://community.secop.gov.co/Public/Tendering/ContractNoticePhases/View?PPI=CO1.PPI.41858951&amp;isFromPublicArea=True&amp;isModal=False</t>
  </si>
  <si>
    <t>LA PRESENTE ORDEN TIENE POR OBJETO PRESTACION DE SERVICIOS DE APOYO LOGÍSTPARA EL DESARROLLO DE LOS TALLERES PARTICIPATIVOS, LOS TALLERES TRANSFERENCIA Y EL EVENTO DE CIERRE DEL PROYECTO EN EL MARCO DEL CONTRATO DE 2025, SUSCRITO CON LA AGENCIA NACIONAL DE HIDROCARBUROS. (CASO DE ESTUDIO 1- RUTA EOLICA).</t>
  </si>
  <si>
    <t>CO1.REQ.8834427</t>
  </si>
  <si>
    <t>OPS-VEX-0981-2025</t>
  </si>
  <si>
    <t>https://community.secop.gov.co/Public/Tendering/ContractNoticePhases/View?PPI=CO1.PPI.41846415&amp;isFromPublicArea=True&amp;isModal=False</t>
  </si>
  <si>
    <t xml:space="preserve">JHOANIS PAOLA MENDOZA ARBOLEDA </t>
  </si>
  <si>
    <t>LA PRESENTE ORDEN TIENE POR OBJETO PRESTAR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</si>
  <si>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CO1.REQ.8830988</t>
  </si>
  <si>
    <t>OAG-VEX-0980-2025</t>
  </si>
  <si>
    <t>https://community.secop.gov.co/Public/Tendering/ContractNoticePhases/View?PPI=CO1.PPI.41845192&amp;isFromPublicArea=True&amp;isModal=False</t>
  </si>
  <si>
    <t xml:space="preserve">HENRY ANDRES PAYARES JULIO </t>
  </si>
  <si>
    <t>CO1.REQ.8830670</t>
  </si>
  <si>
    <t>OPSP-VEX-0979-2025</t>
  </si>
  <si>
    <t>https://community.secop.gov.co/Public/Tendering/ContractNoticePhases/View?PPI=CO1.PPI.41837048&amp;isFromPublicArea=True&amp;isModal=False</t>
  </si>
  <si>
    <t xml:space="preserve">ELIZABETH VIVIANA NAVAS GARRIDO </t>
  </si>
  <si>
    <t>CO1.REQ.8828933</t>
  </si>
  <si>
    <t>OPSP-VEX-0978-2025</t>
  </si>
  <si>
    <t>https://community.secop.gov.co/Public/Tendering/ContractNoticePhases/View?PPI=CO1.PPI.41836358&amp;isFromPublicArea=True&amp;isModal=False</t>
  </si>
  <si>
    <t xml:space="preserve">SILVANA JUDITH FONTALVO PIZARRO </t>
  </si>
  <si>
    <t>CO1.REQ.8828380</t>
  </si>
  <si>
    <t>OPSP-VEX-0977-2025</t>
  </si>
  <si>
    <t>https://community.secop.gov.co/Public/Tendering/ContractNoticePhases/View?PPI=CO1.PPI.41835818&amp;isFromPublicArea=True&amp;isModal=False</t>
  </si>
  <si>
    <t xml:space="preserve">YANIS ALEXSEY FUENTES GONZALEZ </t>
  </si>
  <si>
    <t>CO1.REQ.8828510</t>
  </si>
  <si>
    <t>OPSP-VEX-0976-2025</t>
  </si>
  <si>
    <t>https://community.secop.gov.co/Public/Tendering/ContractNoticePhases/View?PPI=CO1.PPI.41835021&amp;isFromPublicArea=True&amp;isModal=False</t>
  </si>
  <si>
    <t xml:space="preserve">WILMAN LEON OROZCO </t>
  </si>
  <si>
    <t>CO1.REQ.8828303</t>
  </si>
  <si>
    <t>OAG-VEX-0975-2025</t>
  </si>
  <si>
    <t>https://community.secop.gov.co/Public/Tendering/ContractNoticePhases/View?PPI=CO1.PPI.41834612&amp;isFromPublicArea=True&amp;isModal=False</t>
  </si>
  <si>
    <t xml:space="preserve">BALDOMERO ANAYA CORDOBA </t>
  </si>
  <si>
    <t>CO1.REQ.8828051</t>
  </si>
  <si>
    <t>OAG-VEX-0974-2025</t>
  </si>
  <si>
    <t>https://community.secop.gov.co/Public/Tendering/ContractNoticePhases/View?PPI=CO1.PPI.41833700&amp;isFromPublicArea=True&amp;isModal=False</t>
  </si>
  <si>
    <t xml:space="preserve">JORGE MARIO AROCA NORIEGA </t>
  </si>
  <si>
    <t>CO1.REQ.8827759</t>
  </si>
  <si>
    <t>OPSP-VEX-0973-2025</t>
  </si>
  <si>
    <t>https://community.secop.gov.co/Public/Tendering/ContractNoticePhases/View?PPI=CO1.PPI.41833640&amp;isFromPublicArea=True&amp;isModal=False</t>
  </si>
  <si>
    <t xml:space="preserve">DIANA PATRICIA ESTRADA ARRIETA </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</si>
  <si>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</si>
  <si>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CO1.REQ.8827741</t>
  </si>
  <si>
    <t>OPSP-VEX-0972-2025</t>
  </si>
  <si>
    <t>https://community.secop.gov.co/Public/Tendering/ContractNoticePhases/View?PPI=CO1.PPI.41833121&amp;isFromPublicArea=True&amp;isModal=False</t>
  </si>
  <si>
    <t xml:space="preserve">MARCELO DE JESUS HERNANDEZ LOPEZ </t>
  </si>
  <si>
    <t>CO1.REQ.8827277</t>
  </si>
  <si>
    <t>OAG-VEX-0971-2025</t>
  </si>
  <si>
    <t>https://community.secop.gov.co/Public/Tendering/ContractNoticePhases/View?PPI=CO1.PPI.41832648&amp;isFromPublicArea=True&amp;isModal=False</t>
  </si>
  <si>
    <t xml:space="preserve">BLANCA ESTER REYES MARRUGO </t>
  </si>
  <si>
    <t>LA PRESENTE ORDEN TIENE POR OBJETO PRESTAR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</si>
  <si>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CO1.REQ.8827388</t>
  </si>
  <si>
    <t>OAG-VEX-0970-2025</t>
  </si>
  <si>
    <t>https://community.secop.gov.co/Public/Tendering/ContractNoticePhases/View?PPI=CO1.PPI.41832125&amp;isFromPublicArea=True&amp;isModal=False</t>
  </si>
  <si>
    <t xml:space="preserve">HECTOR RAFAEL PEREZ GARCIA </t>
  </si>
  <si>
    <t>CO1.REQ.8827532</t>
  </si>
  <si>
    <t>OAG-VEX-0969-2025</t>
  </si>
  <si>
    <t>https://community.secop.gov.co/Public/Tendering/ContractNoticePhases/View?PPI=CO1.PPI.41800997&amp;isFromPublicArea=True&amp;isModal=False</t>
  </si>
  <si>
    <t xml:space="preserve">ERIKA MARIA RUA PERNETT </t>
  </si>
  <si>
    <t>CO1.REQ.8819853</t>
  </si>
  <si>
    <t>OPSP-VEX-0968-2025</t>
  </si>
  <si>
    <t>https://community.secop.gov.co/Public/Tendering/ContractNoticePhases/View?PPI=CO1.PPI.41801025&amp;isFromPublicArea=True&amp;isModal=False</t>
  </si>
  <si>
    <t xml:space="preserve">JEISON MEZA GIL </t>
  </si>
  <si>
    <t>CO1.REQ.8819651</t>
  </si>
  <si>
    <t>OPSP-VEX-0967-2025</t>
  </si>
  <si>
    <t>https://community.secop.gov.co/Public/Tendering/ContractNoticePhases/View?PPI=CO1.PPI.41800616&amp;isFromPublicArea=True&amp;isModal=False</t>
  </si>
  <si>
    <t xml:space="preserve">OMAR FRANCISCO CERVANTES GUTIERREZ </t>
  </si>
  <si>
    <t>CO1.REQ.8819557</t>
  </si>
  <si>
    <t>OPSP-VEX-0966-2025</t>
  </si>
  <si>
    <t>https://community.secop.gov.co/Public/Tendering/ContractNoticePhases/View?PPI=CO1.PPI.41799675&amp;isFromPublicArea=True&amp;isModal=False</t>
  </si>
  <si>
    <t xml:space="preserve">JUAN CAMILO SIERRA BAENA </t>
  </si>
  <si>
    <t>CO1.REQ.8819065</t>
  </si>
  <si>
    <t>OAG-VEX-0965-2025</t>
  </si>
  <si>
    <t>https://community.secop.gov.co/Public/Tendering/ContractNoticePhases/View?PPI=CO1.PPI.41799060&amp;isFromPublicArea=True&amp;isModal=False</t>
  </si>
  <si>
    <t xml:space="preserve">LEMIS PIEDAD VERDOOREN DE LA CRUZ </t>
  </si>
  <si>
    <t>CO1.REQ.8819213</t>
  </si>
  <si>
    <t>OAG-VEX-0964-2025</t>
  </si>
  <si>
    <t>https://community.secop.gov.co/Public/Tendering/ContractNoticePhases/View?PPI=CO1.PPI.41792754&amp;isFromPublicArea=True&amp;isModal=False</t>
  </si>
  <si>
    <t xml:space="preserve">FABIAN SILVA SILVA </t>
  </si>
  <si>
    <t>CO1.REQ.8817422</t>
  </si>
  <si>
    <t>OAG-VEX-0963-2025</t>
  </si>
  <si>
    <t>https://community.secop.gov.co/Public/Tendering/ContractNoticePhases/View?PPI=CO1.PPI.41792387&amp;isFromPublicArea=True&amp;isModal=False</t>
  </si>
  <si>
    <t xml:space="preserve">LUIS DANIEL OJEDA ZABALETA </t>
  </si>
  <si>
    <t>CO1.REQ.8816987</t>
  </si>
  <si>
    <t>OPSP-VEX-0962-2025</t>
  </si>
  <si>
    <t>https://community.secop.gov.co/Public/Tendering/ContractNoticePhases/View?PPI=CO1.PPI.41792020&amp;isFromPublicArea=True&amp;isModal=False</t>
  </si>
  <si>
    <t xml:space="preserve">EZEQUIAS PALLARES LAGARES </t>
  </si>
  <si>
    <t>CO1.REQ.8816938</t>
  </si>
  <si>
    <t>OAG-VEX-0961-2025</t>
  </si>
  <si>
    <t>https://community.secop.gov.co/Public/Tendering/ContractNoticePhases/View?PPI=CO1.PPI.41790879&amp;isFromPublicArea=True&amp;isModal=False</t>
  </si>
  <si>
    <t xml:space="preserve">LORAINE PATRICIA SEGOVIA JIMENEZ </t>
  </si>
  <si>
    <t>CO1.REQ.8816653</t>
  </si>
  <si>
    <t>OAG-VEX-0960-2025</t>
  </si>
  <si>
    <t>https://community.secop.gov.co/Public/Tendering/ContractNoticePhases/View?PPI=CO1.PPI.41790283&amp;isFromPublicArea=True&amp;isModal=False</t>
  </si>
  <si>
    <t xml:space="preserve">ANDREA SILVA MORENO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</si>
  <si>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</si>
  <si>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CO1.REQ.8816363</t>
  </si>
  <si>
    <t>OAG-VEX-0959-2025</t>
  </si>
  <si>
    <t>https://community.secop.gov.co/Public/Tendering/ContractNoticePhases/View?PPI=CO1.PPI.41789782&amp;isFromPublicArea=True&amp;isModal=False</t>
  </si>
  <si>
    <t xml:space="preserve">MICHAEL JAVIER POTES RUDAS </t>
  </si>
  <si>
    <t>CO1.REQ.8816548</t>
  </si>
  <si>
    <t>OAG-VEX-0958-2025</t>
  </si>
  <si>
    <t>https://community.secop.gov.co/Public/Tendering/ContractNoticePhases/View?PPI=CO1.PPI.41788979&amp;isFromPublicArea=True&amp;isModal=False</t>
  </si>
  <si>
    <t xml:space="preserve">JOSE LEONEL BERNATE DE AVILA </t>
  </si>
  <si>
    <t>CO1.REQ.8816319</t>
  </si>
  <si>
    <t>OPSP-VEX-0957-2025</t>
  </si>
  <si>
    <t>https://community.secop.gov.co/Public/Tendering/ContractNoticePhases/View?PPI=CO1.PPI.41798483&amp;isFromPublicArea=True&amp;isModal=False</t>
  </si>
  <si>
    <t>LA PRESENTE ORDEN TIENE POR OBJETO PRESTACION DE SERVICIOS DE APOYO LOGÍSTICO PARA EL DESARROLLO DE LOS TALLERES PARTICIPATIVOS, LOS TALLERES DE TRANSFERENCIA Y EL EVENTO DE CIERRE DEL PROYECTO EN EL MARCO DEL CONTRATO 515 DE 2025, SUSCRITO CON LA AGENCIA NACIONAL DE HIDROCARBUROS. (CASO DE ESTUDIO NO 2- RUTA ENERGIA SOLAR).</t>
  </si>
  <si>
    <t>CO1.REQ.8818549</t>
  </si>
  <si>
    <t>OPS-VEX-0956-2025</t>
  </si>
  <si>
    <t>https://community.secop.gov.co/Public/Tendering/ContractNoticePhases/View?PPI=CO1.PPI.41775049&amp;isFromPublicArea=True&amp;isModal=False</t>
  </si>
  <si>
    <t>LA PRESENTE ORDEN TIENE POR OBJETO, EL SUMINISTRO DE IMPRESIONES Y FOTOCOPIAS DE FORMATOS PARA LA EJECUCION DE ACTIVIDADES EN EL MARCO DEL CONVENIO INTERADMINISTRATIVO N°1690-2025.</t>
  </si>
  <si>
    <t>CO1.REQ.8812736</t>
  </si>
  <si>
    <t>OSM-VEX-0004-2025</t>
  </si>
  <si>
    <t>https://community.secop.gov.co/Public/Tendering/ContractNoticePhases/View?PPI=CO1.PPI.41774175&amp;isFromPublicArea=True&amp;isModal=False</t>
  </si>
  <si>
    <t xml:space="preserve">VICTOR JULIO PRADO BELEÑO </t>
  </si>
  <si>
    <t>CO1.REQ.8812098</t>
  </si>
  <si>
    <t>OAG-VEX-0955-2025</t>
  </si>
  <si>
    <t>https://community.secop.gov.co/Public/Tendering/ContractNoticePhases/View?PPI=CO1.PPI.41773766&amp;isFromPublicArea=True&amp;isModal=False</t>
  </si>
  <si>
    <t xml:space="preserve">MARIA JOSE GRANADOS PRENTT </t>
  </si>
  <si>
    <t>CO1.REQ.8812339</t>
  </si>
  <si>
    <t>OAG-VEX-0954-2025</t>
  </si>
  <si>
    <t>https://community.secop.gov.co/Public/Tendering/ContractNoticePhases/View?PPI=CO1.PPI.41773127&amp;isFromPublicArea=True&amp;isModal=False</t>
  </si>
  <si>
    <t xml:space="preserve">DONALDO ENRIQUE AREVALO JIMENEZ </t>
  </si>
  <si>
    <t>CO1.REQ.8812227</t>
  </si>
  <si>
    <t>OAG-VEX-0953-2025</t>
  </si>
  <si>
    <t>https://community.secop.gov.co/Public/Tendering/ContractNoticePhases/View?PPI=CO1.PPI.41772446&amp;isFromPublicArea=True&amp;isModal=False</t>
  </si>
  <si>
    <t xml:space="preserve">JOAQUIN RAMON PRINCE BRUGES </t>
  </si>
  <si>
    <t>CO1.REQ.8811940</t>
  </si>
  <si>
    <t>OAG-VEX-0952-2025</t>
  </si>
  <si>
    <t>https://community.secop.gov.co/Public/Tendering/ContractNoticePhases/View?PPI=CO1.PPI.41771496&amp;isFromPublicArea=True&amp;isModal=False</t>
  </si>
  <si>
    <t xml:space="preserve">JHON CARLOS JIMENEZ CARMONA </t>
  </si>
  <si>
    <t>CO1.REQ.8811189</t>
  </si>
  <si>
    <t>OAG-VEX-0951-2025</t>
  </si>
  <si>
    <t>https://community.secop.gov.co/Public/Tendering/ContractNoticePhases/View?PPI=CO1.PPI.41771413&amp;isFromPublicArea=True&amp;isModal=False</t>
  </si>
  <si>
    <t xml:space="preserve">KATIA MILENA RAMIREZ RUIZ </t>
  </si>
  <si>
    <t>CO1.REQ.8811097</t>
  </si>
  <si>
    <t>OAG-VEX-0950-2025</t>
  </si>
  <si>
    <t>https://community.secop.gov.co/Public/Tendering/ContractNoticePhases/View?PPI=CO1.PPI.41769247&amp;isFromPublicArea=True&amp;isModal=False</t>
  </si>
  <si>
    <t xml:space="preserve">FRANCISCO JOSE RODRIGUEZ PAZ </t>
  </si>
  <si>
    <t>CO1.REQ.8811012</t>
  </si>
  <si>
    <t>OAG-VEX-0949-2025</t>
  </si>
  <si>
    <t>https://community.secop.gov.co/Public/Tendering/ContractNoticePhases/View?PPI=CO1.PPI.41777158&amp;isFromPublicArea=True&amp;isModal=False</t>
  </si>
  <si>
    <t xml:space="preserve">JAANCARLOS MEDINA BANQUET </t>
  </si>
  <si>
    <t>CO1.REQ.8813364</t>
  </si>
  <si>
    <t>OAG-VEX-0948-2025</t>
  </si>
  <si>
    <t>https://community.secop.gov.co/Public/Tendering/ContractNoticePhases/View?PPI=CO1.PPI.41769208&amp;isFromPublicArea=True&amp;isModal=False</t>
  </si>
  <si>
    <t xml:space="preserve">DONALDO ANTONIO MARTINEZ HERRERA </t>
  </si>
  <si>
    <t>CO1.REQ.8810822</t>
  </si>
  <si>
    <t>OPSP-VEX-0947-2025</t>
  </si>
  <si>
    <t>https://community.secop.gov.co/Public/Tendering/ContractNoticePhases/View?PPI=CO1.PPI.41767981&amp;isFromPublicArea=True&amp;isModal=False</t>
  </si>
  <si>
    <t xml:space="preserve">CRISTIAN YECITH SABALZA COHEN </t>
  </si>
  <si>
    <t>CO1.REQ.8810720</t>
  </si>
  <si>
    <t>OAG-VEX-0946-2025</t>
  </si>
  <si>
    <t>https://community.secop.gov.co/Public/Tendering/ContractNoticePhases/View?PPI=CO1.PPI.41764086&amp;isFromPublicArea=True&amp;isModal=False</t>
  </si>
  <si>
    <t xml:space="preserve">JHON LUIS LARA ZAPATA </t>
  </si>
  <si>
    <t>CO1.REQ.8809589</t>
  </si>
  <si>
    <t>OAG-VEX-0945-2025</t>
  </si>
  <si>
    <t>https://community.secop.gov.co/Public/Tendering/ContractNoticePhases/View?PPI=CO1.PPI.41763436&amp;isFromPublicArea=True&amp;isModal=False</t>
  </si>
  <si>
    <t xml:space="preserve">JAIRO MANUEL JIMENEZ RIQUETT </t>
  </si>
  <si>
    <t>CO1.REQ.8809437</t>
  </si>
  <si>
    <t>OAG-VEX-0944-2025</t>
  </si>
  <si>
    <t>https://community.secop.gov.co/Public/Tendering/ContractNoticePhases/View?PPI=CO1.PPI.41762734&amp;isFromPublicArea=True&amp;isModal=False</t>
  </si>
  <si>
    <t xml:space="preserve">JONATAN ENRIQUE ESCORCIA IGLESIAS </t>
  </si>
  <si>
    <t>CO1.REQ.8809511</t>
  </si>
  <si>
    <t>OPSP-VEX-0943-2025</t>
  </si>
  <si>
    <t>https://community.secop.gov.co/Public/Tendering/ContractNoticePhases/View?PPI=CO1.PPI.41762331&amp;isFromPublicArea=True&amp;isModal=False</t>
  </si>
  <si>
    <t xml:space="preserve">FABIAN ALEXANDER CALABRIA AVILA </t>
  </si>
  <si>
    <t>LA PRESENTE ORDEN TIENE POR OBJETO PRESTAR SERVICIOS PROFESIONALES EN EL MARCO DEL CONTRATO N. 515 DEL 2025 CELEBRADO ENTRE LA AGENCIA NACIONAL DE HIDROCARBUROS -ANH Y UNIVERSIDAD DEL MAGDALENA, PARA EL DESARROLLO DE LAS SIGUIENTES ACTIVIDADES: 1. APOYAR LA CONSTRUCCIÓN DE LOS INDICADORES AMBIENTALES EN EL MARCO METODOLÓGICO LCA. 2. PARTICIPAR EN LA ESTRUCTURACIÓN DE ESTRATEGIAS DE MANEJO AMBIENTAL EN PROYECTOS SOLARES. 3. APOYAR EN LA REDACCIÓN DE LOS COMPONENTES AMBIENTALES EN LOS INFORMES DE AVANCE Y FINALES DEL CONVENIO. 4. VALIDAR TÉCNICAMENTE LOS INSUMOS AMBIENTALES RECOLECTADOS EN CAMPO O FUENTES SECUNDARIAS. 5. ELABORAR FICHAS DE RIESGOS AMBIENTALES Y MEDIDAS DE MITIGACIÓN PARA LOS INFORMES A LA ANH. 6. APOYAR LA REVISIÓN DE NORMATIVAS AMBIENTALES VIGENTES APLICABLES A LA EVALUACIÓN SOLAR.</t>
  </si>
  <si>
    <t>CO1.REQ.8809076</t>
  </si>
  <si>
    <t>OPSP-VEX-0942-2025</t>
  </si>
  <si>
    <t>https://community.secop.gov.co/Public/Tendering/ContractNoticePhases/View?PPI=CO1.PPI.41761854&amp;isFromPublicArea=True&amp;isModal=False</t>
  </si>
  <si>
    <t xml:space="preserve">FERNANDO JOSE ALBAN PERTUZ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</si>
  <si>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</si>
  <si>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CO1.REQ.8809053</t>
  </si>
  <si>
    <t>OAG-VEX-0941-2025</t>
  </si>
  <si>
    <t>https://community.secop.gov.co/Public/Tendering/ContractNoticePhases/View?PPI=CO1.PPI.41761368&amp;isFromPublicArea=True&amp;isModal=False</t>
  </si>
  <si>
    <t xml:space="preserve">MANUEL JOSE RADA MOLINARES </t>
  </si>
  <si>
    <t>CO1.REQ.8809012</t>
  </si>
  <si>
    <t>OAG-VEX-0940-2025</t>
  </si>
  <si>
    <t>https://community.secop.gov.co/Public/Tendering/ContractNoticePhases/View?PPI=CO1.PPI.41760350&amp;isFromPublicArea=True&amp;isModal=False</t>
  </si>
  <si>
    <t xml:space="preserve">EUGENIO JOSE CANTILLO MONTERROSA </t>
  </si>
  <si>
    <t>CO1.REQ.8808553</t>
  </si>
  <si>
    <t>OAG-VEX-0939-2025</t>
  </si>
  <si>
    <t>https://community.secop.gov.co/Public/Tendering/ContractNoticePhases/View?PPI=CO1.PPI.41758222&amp;isFromPublicArea=True&amp;isModal=False</t>
  </si>
  <si>
    <t xml:space="preserve">OMARO RAFAEL MARTINEZ DOMINGUEZ </t>
  </si>
  <si>
    <t>CO1.REQ.8807800</t>
  </si>
  <si>
    <t>OAG-VEX-0938-2025</t>
  </si>
  <si>
    <t>https://community.secop.gov.co/Public/Tendering/ContractNoticePhases/View?PPI=CO1.PPI.41757618&amp;isFromPublicArea=True&amp;isModal=False</t>
  </si>
  <si>
    <t xml:space="preserve">HERNAN DARIO JIMENEZ MOSCOTE </t>
  </si>
  <si>
    <t>CO1.REQ.8807592</t>
  </si>
  <si>
    <t>OAG-VEX-0937-2025</t>
  </si>
  <si>
    <t>https://community.secop.gov.co/Public/Tendering/ContractNoticePhases/View?PPI=CO1.PPI.41756177&amp;isFromPublicArea=True&amp;isModal=False</t>
  </si>
  <si>
    <t xml:space="preserve">HERNANDO LENIN CONEO MARIN </t>
  </si>
  <si>
    <t>CO1.REQ.8807829</t>
  </si>
  <si>
    <t>OAG-VEX-0936-2025</t>
  </si>
  <si>
    <t>https://community.secop.gov.co/Public/Tendering/ContractNoticePhases/View?PPI=CO1.PPI.41760945&amp;isFromPublicArea=True&amp;isModal=False</t>
  </si>
  <si>
    <t xml:space="preserve">DIEGO LEANDRO RODRIGUEZ MONTAñA </t>
  </si>
  <si>
    <t>CO1.REQ.8808759</t>
  </si>
  <si>
    <t>OAG-VEX-0935-2025</t>
  </si>
  <si>
    <t>https://community.secop.gov.co/Public/Tendering/ContractNoticePhases/View?PPI=CO1.PPI.41750918&amp;isFromPublicArea=True&amp;isModal=False</t>
  </si>
  <si>
    <t xml:space="preserve">MILLAID ACOSTA DIAZ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</si>
  <si>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</si>
  <si>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CO1.REQ.8806383</t>
  </si>
  <si>
    <t>OAG-VEX-0934-2025</t>
  </si>
  <si>
    <t>https://community.secop.gov.co/Public/Tendering/ContractNoticePhases/View?PPI=CO1.PPI.41750191&amp;isFromPublicArea=True&amp;isModal=False</t>
  </si>
  <si>
    <t xml:space="preserve">LUIS MIGUEL FIGUEROA ATENCIO </t>
  </si>
  <si>
    <t>LA PRESENTE ORDEN TIENE POR OBJETO PRESTAR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</si>
  <si>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CO1.REQ.8806480</t>
  </si>
  <si>
    <t>OAG-VEX-0933-2025</t>
  </si>
  <si>
    <t>https://community.secop.gov.co/Public/Tendering/ContractNoticePhases/View?PPI=CO1.PPI.41749655&amp;isFromPublicArea=True&amp;isModal=False</t>
  </si>
  <si>
    <t xml:space="preserve">MATEO BENAVIDES BALDOVINO </t>
  </si>
  <si>
    <t>CO1.REQ.8806348</t>
  </si>
  <si>
    <t>OPSP-VEX-0932-2025</t>
  </si>
  <si>
    <t>https://community.secop.gov.co/Public/Tendering/ContractNoticePhases/View?PPI=CO1.PPI.41749589&amp;isFromPublicArea=True&amp;isModal=False</t>
  </si>
  <si>
    <t xml:space="preserve">CARLOS ANDRES AMOR MARIN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</si>
  <si>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</si>
  <si>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CO1.REQ.8806445</t>
  </si>
  <si>
    <t>OAG-VEX-0931-2025</t>
  </si>
  <si>
    <t>https://community.secop.gov.co/Public/Tendering/ContractNoticePhases/View?PPI=CO1.PPI.41749088&amp;isFromPublicArea=True&amp;isModal=False</t>
  </si>
  <si>
    <t xml:space="preserve">GONZALO VIDES ESTRADA </t>
  </si>
  <si>
    <t>CO1.REQ.8806278</t>
  </si>
  <si>
    <t>OAG-VEX-0930-2025</t>
  </si>
  <si>
    <t>https://community.secop.gov.co/Public/Tendering/ContractNoticePhases/View?PPI=CO1.PPI.41749049&amp;isFromPublicArea=True&amp;isModal=False</t>
  </si>
  <si>
    <t xml:space="preserve">JORGE MIGUEL CONEO CONEO </t>
  </si>
  <si>
    <t>LA PRESENTE ORDEN TIENE POR OBJETO PRESTAR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</si>
  <si>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CO1.REQ.8805995</t>
  </si>
  <si>
    <t>OAG-VEX-0929-2025</t>
  </si>
  <si>
    <t>https://community.secop.gov.co/Public/Tendering/ContractNoticePhases/View?PPI=CO1.PPI.41748833&amp;isFromPublicArea=True&amp;isModal=False</t>
  </si>
  <si>
    <t xml:space="preserve">MARTIN ANAIS CALDERON PALACIO </t>
  </si>
  <si>
    <t>CO1.REQ.8805991</t>
  </si>
  <si>
    <t>OAG-VEX-0928-2025</t>
  </si>
  <si>
    <t>https://community.secop.gov.co/Public/Tendering/ContractNoticePhases/View?PPI=CO1.PPI.41748177&amp;isFromPublicArea=True&amp;isModal=False</t>
  </si>
  <si>
    <t xml:space="preserve">JORGE LUIS LUNA MATTOS </t>
  </si>
  <si>
    <t>CO1.REQ.8805979</t>
  </si>
  <si>
    <t>OAG-VEX-0927-2025</t>
  </si>
  <si>
    <t>https://community.secop.gov.co/Public/Tendering/ContractNoticePhases/View?PPI=CO1.PPI.41745393&amp;isFromPublicArea=True&amp;isModal=False</t>
  </si>
  <si>
    <t xml:space="preserve">JOSE JORGE FLORES FERNANDEZ </t>
  </si>
  <si>
    <t>CO1.REQ.8805608</t>
  </si>
  <si>
    <t>OAG-VEX-0926-2025</t>
  </si>
  <si>
    <t>https://community.secop.gov.co/Public/Tendering/ContractNoticePhases/View?PPI=CO1.PPI.41744096&amp;isFromPublicArea=True&amp;isModal=False</t>
  </si>
  <si>
    <t xml:space="preserve">LUIS HAROLDO TURIZO JIMENEZ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</si>
  <si>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7 APOYAR A LA COORDINACION DEL PROYECTO EN LA FOCALIZACION DE LOS ARTISTAS FORMADORES FALTANTES PARA EL NODO ASIGNADO Y AQUELLAS QUE RESULTEN NECESARIAS PARA EL CUMPLIMIENTO CONTRACTUAL</t>
  </si>
  <si>
    <t>CO1.REQ.8804962</t>
  </si>
  <si>
    <t>OPSP-VEX-0925-2025</t>
  </si>
  <si>
    <t>https://community.secop.gov.co/Public/Tendering/ContractNoticePhases/View?PPI=CO1.PPI.41743931&amp;isFromPublicArea=True&amp;isModal=False</t>
  </si>
  <si>
    <t xml:space="preserve">DIEGO MANUEL PEREZ CORREA </t>
  </si>
  <si>
    <t>LA PRESENTE ORDEN TIENE POR OBJETO PRESTAR SERVICIOS PROFESIONALES EN EL MARCO DEL CONTRATO N°. 515 DEL 2025 CELEBRADO ENTRE LA AGENCIA NACIONAL DE HIDROCARBUROS -ANH Y UNIVERSIDAD DEL MAGDALENA, PARA EL DESARROLLO DE LAS SIGUIENTES ACTIVIDADES: 1. IDENTIFICAR REFERENTES INTERNACIONALES SOBRE EVALUACIÓN DE IMPACTOS EN ENERGÍA SOLAR. 2. APOYAR EL PROCESO DE VALIDACIÓN DE LA SISTEMATIZACIÓN DE CASOS DE ÉXITO DE POLÍTICAS DE TRANSICIÓN ENERGÉTICA EN AMÉRICA LATINA Y EUROPA. 3. APOYAR LA CONSTRUCCIÓN DEL MARCO DE COMPARACIÓN DE ESTÁNDARES INTERNACIONALES CON LOS NACIONALES.4. REDACTAR SECCIONES DEL INFORME QUE COMPAREN EXPERIENCIAS GLOBALES ADAPTABLES AL CONTEXTO COLOMBIANO. 5. IDENTIFICAR OPORTUNIDADES DE COOPERACIÓN INTERNACIONAL PARA ESCALAR LOS RESULTADOS DEL CONVENIO. 6. APOYAR EL DISEÑO DE ESTRATEGIAS DE POSICIONAMIENTO INTERNACIONAL DEL PROYECTO ANTE ENTES MULTILATERALES.</t>
  </si>
  <si>
    <t>CO1.REQ.8804792</t>
  </si>
  <si>
    <t>OPSP-VEX-0924-2025</t>
  </si>
  <si>
    <t>https://community.secop.gov.co/Public/Tendering/ContractNoticePhases/View?PPI=CO1.PPI.41742690&amp;isFromPublicArea=True&amp;isModal=False</t>
  </si>
  <si>
    <t xml:space="preserve">FRANCISCO JOSE RODRIGUEZ PEÑA </t>
  </si>
  <si>
    <t>CO1.REQ.8804749</t>
  </si>
  <si>
    <t>OAG-VEX-0923-2025</t>
  </si>
  <si>
    <t>https://community.secop.gov.co/Public/Tendering/ContractNoticePhases/View?PPI=CO1.PPI.41742076&amp;isFromPublicArea=True&amp;isModal=False</t>
  </si>
  <si>
    <t xml:space="preserve">HECTOR DAVID LIDUEÑA OCAMPO </t>
  </si>
  <si>
    <t>CO1.REQ.8804449</t>
  </si>
  <si>
    <t>OPSP-VEX-0922-2025</t>
  </si>
  <si>
    <t>https://community.secop.gov.co/Public/Tendering/ContractNoticePhases/View?PPI=CO1.PPI.41741500&amp;isFromPublicArea=True&amp;isModal=False</t>
  </si>
  <si>
    <t xml:space="preserve">MIGUEL CANTILLO FRAGOZO </t>
  </si>
  <si>
    <t>CO1.REQ.8804304</t>
  </si>
  <si>
    <t>OAG-VEX-0921-2025</t>
  </si>
  <si>
    <t>https://community.secop.gov.co/Public/Tendering/ContractNoticePhases/View?PPI=CO1.PPI.41744911&amp;isFromPublicArea=True&amp;isModal=False</t>
  </si>
  <si>
    <t xml:space="preserve">YISETH EDITH OSPINO CABARCAS </t>
  </si>
  <si>
    <t>CO1.REQ.8805132</t>
  </si>
  <si>
    <t>OAG-VEX-0920-2025</t>
  </si>
  <si>
    <t>https://community.secop.gov.co/Public/Tendering/ContractNoticePhases/View?PPI=CO1.PPI.41739094&amp;isFromPublicArea=True&amp;isModal=False</t>
  </si>
  <si>
    <t xml:space="preserve">JAFET ENRIQUE CABANA CABANA </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</si>
  <si>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DE LA VICERRECTORÍA DE EXTENSIÓN Y PROYECCIÓN SOCIAL.</t>
  </si>
  <si>
    <t>CO1.REQ.8803604</t>
  </si>
  <si>
    <t>OPSP-VEX-0919-2025</t>
  </si>
  <si>
    <t>https://community.secop.gov.co/Public/Tendering/ContractNoticePhases/View?PPI=CO1.PPI.41738299&amp;isFromPublicArea=True&amp;isModal=False</t>
  </si>
  <si>
    <t xml:space="preserve">JESUS DANIEL CORREA GONZALES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</si>
  <si>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</si>
  <si>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CO1.REQ.8803158</t>
  </si>
  <si>
    <t>OPSP-VEX-0918-2025</t>
  </si>
  <si>
    <t>https://community.secop.gov.co/Public/Tendering/ContractNoticePhases/View?PPI=CO1.PPI.41737751&amp;isFromPublicArea=True&amp;isModal=False</t>
  </si>
  <si>
    <t xml:space="preserve">HAYDER ANTONIO RODRIGUEZ SARMIANTO </t>
  </si>
  <si>
    <t>CO1.REQ.8803230</t>
  </si>
  <si>
    <t>OPSP-VEX-0917-2025</t>
  </si>
  <si>
    <t>https://community.secop.gov.co/Public/Tendering/ContractNoticePhases/View?PPI=CO1.PPI.41733083&amp;isFromPublicArea=True&amp;isModal=False</t>
  </si>
  <si>
    <t xml:space="preserve">MANUEL ALBERTO SALINAS MONTERO </t>
  </si>
  <si>
    <t>CO1.REQ.8801885</t>
  </si>
  <si>
    <t>OAG-VEX-0916-2025</t>
  </si>
  <si>
    <t>https://community.secop.gov.co/Public/Tendering/ContractNoticePhases/View?PPI=CO1.PPI.41733009&amp;isFromPublicArea=True&amp;isModal=False</t>
  </si>
  <si>
    <t xml:space="preserve">MIGUEL DARIO CONRADO ROJAS </t>
  </si>
  <si>
    <t>CO1.REQ.8801855</t>
  </si>
  <si>
    <t>OAG-VEX-0915-2025</t>
  </si>
  <si>
    <t>https://community.secop.gov.co/Public/Tendering/ContractNoticePhases/View?PPI=CO1.PPI.41732324&amp;isFromPublicArea=True&amp;isModal=False</t>
  </si>
  <si>
    <t xml:space="preserve">PEDRO RAFAEL TETE VASQUEZ </t>
  </si>
  <si>
    <t>CO1.REQ.8801755</t>
  </si>
  <si>
    <t>OAG-VEX-0914-2025</t>
  </si>
  <si>
    <t>https://community.secop.gov.co/Public/Tendering/ContractNoticePhases/View?PPI=CO1.PPI.41732101&amp;isFromPublicArea=True&amp;isModal=False</t>
  </si>
  <si>
    <t xml:space="preserve">DANIRIS BUELVAS SALCEDO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</si>
  <si>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</si>
  <si>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CO1.REQ.8801727</t>
  </si>
  <si>
    <t>OAG-VEX-0913-2025</t>
  </si>
  <si>
    <t>https://community.secop.gov.co/Public/Tendering/ContractNoticePhases/View?PPI=CO1.PPI.41729437&amp;isFromPublicArea=True&amp;isModal=False</t>
  </si>
  <si>
    <t xml:space="preserve">JORGE ARMANDO GUERRERO SANCHEZ </t>
  </si>
  <si>
    <t>CO1.REQ.8801106</t>
  </si>
  <si>
    <t>OAG-VEX-0912-2025</t>
  </si>
  <si>
    <t>https://community.secop.gov.co/Public/Tendering/ContractNoticePhases/View?PPI=CO1.PPI.41728770&amp;isFromPublicArea=True&amp;isModal=False</t>
  </si>
  <si>
    <t xml:space="preserve">GIVER GUERRERO SALAZAR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</si>
  <si>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LAS DEMAS QUE RESULTEN NECESARIAS PARA EL CUMPLIMIENTO CONTRACTUAL.</t>
  </si>
  <si>
    <t>CO1.REQ.8800584</t>
  </si>
  <si>
    <t>OAG-VEX-0911-2025</t>
  </si>
  <si>
    <t>https://community.secop.gov.co/Public/Tendering/ContractNoticePhases/View?PPI=CO1.PPI.41728622&amp;isFromPublicArea=True&amp;isModal=False</t>
  </si>
  <si>
    <t xml:space="preserve">JORGE ELIECER MEJIA SUAREZ </t>
  </si>
  <si>
    <t>CO1.REQ.8800486</t>
  </si>
  <si>
    <t>OAG-VEX-0910-2025</t>
  </si>
  <si>
    <t>https://community.secop.gov.co/Public/Tendering/ContractNoticePhases/View?PPI=CO1.PPI.41728232&amp;isFromPublicArea=True&amp;isModal=False</t>
  </si>
  <si>
    <t xml:space="preserve">ERIS ENRIQUE LLAMAS CORTEZ </t>
  </si>
  <si>
    <t>CO1.REQ.8800543</t>
  </si>
  <si>
    <t>OAG-VEX-0909-2025</t>
  </si>
  <si>
    <t>https://community.secop.gov.co/Public/Tendering/ContractNoticePhases/View?PPI=CO1.PPI.41727296&amp;isFromPublicArea=True&amp;isModal=False</t>
  </si>
  <si>
    <t xml:space="preserve">GERALDO SALCEDO CANO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</si>
  <si>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</si>
  <si>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CO1.REQ.8800628</t>
  </si>
  <si>
    <t>OAG-VEX-0908-2025</t>
  </si>
  <si>
    <t>https://community.secop.gov.co/Public/Tendering/ContractNoticePhases/View?PPI=CO1.PPI.41776396&amp;isFromPublicArea=True&amp;isModal=False</t>
  </si>
  <si>
    <t xml:space="preserve">ANDRES ALBERTO GOMEZ CASTAñO </t>
  </si>
  <si>
    <t>LA PRESENTE ORDEN TIENE POR OBJETO PRESTAR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</si>
  <si>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CO1.REQ.8813421</t>
  </si>
  <si>
    <t>OAG-VEX-0907-2025</t>
  </si>
  <si>
    <t>https://community.secop.gov.co/Public/Tendering/ContractNoticePhases/View?PPI=CO1.PPI.41713410&amp;isFromPublicArea=True&amp;isModal=False</t>
  </si>
  <si>
    <t xml:space="preserve">DAYAN ALFREDO LUNA IMITOLA </t>
  </si>
  <si>
    <t>CO1.REQ.8797734</t>
  </si>
  <si>
    <t>OPSP-VEX-0906-2025</t>
  </si>
  <si>
    <t>https://community.secop.gov.co/Public/Tendering/ContractNoticePhases/View?PPI=CO1.PPI.41712589&amp;isFromPublicArea=True&amp;isModal=False</t>
  </si>
  <si>
    <t xml:space="preserve">ABEL JESUS DE LA PEÑA FERNANDEZ </t>
  </si>
  <si>
    <t>CO1.REQ.8797535</t>
  </si>
  <si>
    <t>OAG-VEX-0905-2025</t>
  </si>
  <si>
    <t>https://community.secop.gov.co/Public/Tendering/ContractNoticePhases/View?PPI=CO1.PPI.41712422&amp;isFromPublicArea=True&amp;isModal=False</t>
  </si>
  <si>
    <t>RAFAEL ENRIQUE OSPINO OSPINO</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</si>
  <si>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</si>
  <si>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CO1.REQ.8797171</t>
  </si>
  <si>
    <t>OAG-VEX-0904-2025</t>
  </si>
  <si>
    <t>https://community.secop.gov.co/Public/Tendering/ContractNoticePhases/View?PPI=CO1.PPI.41711743&amp;isFromPublicArea=True&amp;isModal=False</t>
  </si>
  <si>
    <t xml:space="preserve">WALTER ELIAS CEPEDA MOROCHO </t>
  </si>
  <si>
    <t>CO1.REQ.8796992</t>
  </si>
  <si>
    <t>OPSP-VEX-0903-2025</t>
  </si>
  <si>
    <t>https://community.secop.gov.co/Public/Tendering/ContractNoticePhases/View?PPI=CO1.PPI.41710853&amp;isFromPublicArea=True&amp;isModal=False</t>
  </si>
  <si>
    <t xml:space="preserve">PLINIO JOSE TERRAZA MARTINEZ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</si>
  <si>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</si>
  <si>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CO1.REQ.8797114</t>
  </si>
  <si>
    <t>OAG-VEX-0902-2025</t>
  </si>
  <si>
    <t>https://community.secop.gov.co/Public/Tendering/ContractNoticePhases/View?PPI=CO1.PPI.41710006&amp;isFromPublicArea=True&amp;isModal=False</t>
  </si>
  <si>
    <t xml:space="preserve">WILLIAN ESCAMILLA HOYOS </t>
  </si>
  <si>
    <t>CO1.REQ.8796671</t>
  </si>
  <si>
    <t>OAG-VEX-0901-2025</t>
  </si>
  <si>
    <t>https://community.secop.gov.co/Public/Tendering/ContractNoticePhases/View?PPI=CO1.PPI.41706061&amp;isFromPublicArea=True&amp;isModal=False</t>
  </si>
  <si>
    <t xml:space="preserve">LUIS GUILLERMO TORREGROZA MIER </t>
  </si>
  <si>
    <t>CO1.REQ.8795845</t>
  </si>
  <si>
    <t>OAG-VEX-0900-2025</t>
  </si>
  <si>
    <t>https://community.secop.gov.co/Public/Tendering/ContractNoticePhases/View?PPI=CO1.PPI.41701724&amp;isFromPublicArea=True&amp;isModal=False</t>
  </si>
  <si>
    <t xml:space="preserve">SIBELIS YULIANA GARCIA ORTIZ </t>
  </si>
  <si>
    <t>CO1.REQ.8794778</t>
  </si>
  <si>
    <t>OAG-VEX-0899-2025</t>
  </si>
  <si>
    <t>https://community.secop.gov.co/Public/Tendering/ContractNoticePhases/View?PPI=CO1.PPI.41707688&amp;isFromPublicArea=True&amp;isModal=False</t>
  </si>
  <si>
    <t xml:space="preserve">TATIANA GUERRERO RODRIGUEZ </t>
  </si>
  <si>
    <t>CO1.REQ.8796412</t>
  </si>
  <si>
    <t>OAG-VEX-0898-2025</t>
  </si>
  <si>
    <t>https://community.secop.gov.co/Public/Tendering/ContractNoticePhases/View?PPI=CO1.PPI.41706791&amp;isFromPublicArea=True&amp;isModal=False</t>
  </si>
  <si>
    <t xml:space="preserve">ARIS MANUEL ALFARO HERRERA </t>
  </si>
  <si>
    <t>CO1.REQ.8796229</t>
  </si>
  <si>
    <t>OAG-VEX-0897-2025</t>
  </si>
  <si>
    <t>https://community.secop.gov.co/Public/Tendering/ContractNoticePhases/View?PPI=CO1.PPI.41701265&amp;isFromPublicArea=True&amp;isModal=False</t>
  </si>
  <si>
    <t xml:space="preserve">RODERIT ALBERTO CASSIANIS HERNANDEZ </t>
  </si>
  <si>
    <t>CO1.REQ.8794748</t>
  </si>
  <si>
    <t>OAG-VEX-0896-2025</t>
  </si>
  <si>
    <t>https://community.secop.gov.co/Public/Tendering/ContractNoticePhases/View?PPI=CO1.PPI.41705884&amp;isFromPublicArea=True&amp;isModal=False</t>
  </si>
  <si>
    <t xml:space="preserve">ALFREDO DARRIN TORRENEGRA SARMIENTO </t>
  </si>
  <si>
    <t>CO1.REQ.8795866</t>
  </si>
  <si>
    <t>OAG-VEX-0895-2025</t>
  </si>
  <si>
    <t>https://community.secop.gov.co/Public/Tendering/ContractNoticePhases/View?PPI=CO1.PPI.41701025&amp;isFromPublicArea=True&amp;isModal=False</t>
  </si>
  <si>
    <t xml:space="preserve">JHEISON JOSE PINTO SEVERICHE </t>
  </si>
  <si>
    <t>CO1.REQ.8794704</t>
  </si>
  <si>
    <t>OAG-VEX-0894-2025</t>
  </si>
  <si>
    <t>https://community.secop.gov.co/Public/Tendering/ContractNoticePhases/View?PPI=CO1.PPI.41700609&amp;isFromPublicArea=True&amp;isModal=False</t>
  </si>
  <si>
    <t xml:space="preserve">MANUEL HERNANDEZ ESCOBAR </t>
  </si>
  <si>
    <t>CO1.REQ.8794388</t>
  </si>
  <si>
    <t>OAG-VEX-0893-2025</t>
  </si>
  <si>
    <t>https://community.secop.gov.co/Public/Tendering/ContractNoticePhases/View?PPI=CO1.PPI.41699441&amp;isFromPublicArea=True&amp;isModal=False</t>
  </si>
  <si>
    <t xml:space="preserve">WILBER ENRIQUE VERGARA MORALES </t>
  </si>
  <si>
    <t>CO1.REQ.8794309</t>
  </si>
  <si>
    <t>OAG-VEX-0892-2025</t>
  </si>
  <si>
    <t>https://community.secop.gov.co/Public/Tendering/ContractNoticePhases/View?PPI=CO1.PPI.41698863&amp;isFromPublicArea=True&amp;isModal=False</t>
  </si>
  <si>
    <t xml:space="preserve">ANDRES EDUARDO DIAZ GOMEZ </t>
  </si>
  <si>
    <t>CO1.REQ.8793879</t>
  </si>
  <si>
    <t>OAG-VEX-0891-2025</t>
  </si>
  <si>
    <t>https://community.secop.gov.co/Public/Tendering/ContractNoticePhases/View?PPI=CO1.PPI.41688704&amp;isFromPublicArea=True&amp;isModal=False</t>
  </si>
  <si>
    <t xml:space="preserve">PAULA ANDREA GUTIERREZ CUADRO </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</si>
  <si>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6 APOYAR A LA COORDINACION DEL PROYECTO EN LA FOCALIZACION DE LOS ARTISTAS FORMADORES FALTANTES PARA EL NODO ASIGNADO</t>
  </si>
  <si>
    <t>CO1.REQ.8791737</t>
  </si>
  <si>
    <t>OPSP-VEX-0890-2025</t>
  </si>
  <si>
    <t>https://community.secop.gov.co/Public/Tendering/ContractNoticePhases/View?PPI=CO1.PPI.41687882&amp;isFromPublicArea=True&amp;isModal=False</t>
  </si>
  <si>
    <t xml:space="preserve">BRANDON YESID LIBREROS CUELLO </t>
  </si>
  <si>
    <t>LA PRESENTE ORDEN TIENE POR OBJETO PRESTAR SUS SERVICIOS PROFESIONALES COMO COORDINADOR ADMINISTRATIVO Y FINANCIERO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ACOMPAÑAMIENTO EN EL PROCESO DE ELABORACION DE PRESUPUESTOS ADICION PRESUPUESTAL Y PLAN ANUAL DE CAJA PAC DEL PROYECTO 2 COORDINAR LA ELABORACION DE LAS MINUTAS DE ORDEN DE SERVICIOS PROFESIONALES APOYO A LA GESTION SERVICIOS SUMINISTROS Y COMPRAS DE ACUERDO CON REQUERIMIENTOS DE LA VICERRECTORIA DE EXTENSION Y PROYECCION SOCIAL 3 VERIFICAR LA DOCUMENTACION CARGADA EN LA PLATAFORMA GEDOCO DEL PERSONAL A CONTRATAR DEL CONTRATO INTERADMINISTRATIVO 4 COORDINAR LA ETAPA DE LIQUIDACION Y CIERRE DEL CONTRATO INTERADMINISTRATIVO 5 REALIZAR SEGUIMIENTOS A LOS PROCEDIMIENTOS FINANCIEROS QUE SE EJECUTAN EN LA VICERRECTORIA DE EXTENSION Y PROYECCION SOCIAL EN MARCO DEL CONTRATO INTERADMINISTRATIVO 6 REALIZAR LA TRAZABILIDAD DE FACTURACION Y RECAUDO DE LA RELACION DEL CONTRATO INTERADMINISTRATIVO 7 ELABORAR EL INFORME FINANCIERO QUE SE REQUIERA PARA EL NORMAL FUNCIONAMIENTO DEL CONTRATO INTERADMINISTRATIVO</t>
  </si>
  <si>
    <t>CO1.REQ.8792032</t>
  </si>
  <si>
    <t>OPSP-VEX-0889-2025</t>
  </si>
  <si>
    <t>https://community.secop.gov.co/Public/Tendering/ContractNoticePhases/View?PPI=CO1.PPI.41687820&amp;isFromPublicArea=True&amp;isModal=False</t>
  </si>
  <si>
    <t xml:space="preserve">JOSE MANUEL FREYLE MANOTAS </t>
  </si>
  <si>
    <t>LA PRESENTE ORDEN TIENE POR OBJETO PRESTAR SUS SERVICIOS PROFESIONALES COMO ABOGADO PARA LA REALIZACION DE ACTIVIDADES JURIDICAS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PRESTAR ASESORIA JURIDICA EN LA EJECUCION DEL CONTRATO INTERADMINISTRATIVO 2 HACER SEGUIMIENTO EN LOS PROCESOS JURIDICOS RELACIONADOS CON LA GESTION DEL CONTRATO INTERADMINISTRATIVO 3 ASESORAR JURIDICAMENTE PARA GARANTIZAR QUE EL CONTRATO INTERADMINISTRATIVO ESTEN ALINEADOS CON LAS NORMATIVAS LEGALES Y LOS OBJETIVOS INSTITUCIONALES 4 APOYAR EN LA REVISION DE DOCUMENTOS PRECONTRACTUALES EN MARCO DEL CONTRATO INTERADMINISTRATIVO 5 ELABORAR LAS MINUTAS DE ORDEN DE SERVICIOS PROFESIONALES APOYO A LA GESTION SERVICIOS SUMINISTROS Y COMPRAS DE ACUERDO CON REQUERIMIENTOS DE LA VICERRECTORIA DE EXTENSION Y PROYECCION SOCIAL 6 HACER SEGUIMIENTO A LOS CONTRATOS Y REVISION DE POLIZAS EN MARCO DEL CONTRATO INTERADMINISTRATIVO</t>
  </si>
  <si>
    <t>CO1.REQ.8791916</t>
  </si>
  <si>
    <t>OPSP-VEX-0888-2025</t>
  </si>
  <si>
    <t>https://community.secop.gov.co/Public/Tendering/ContractNoticePhases/View?PPI=CO1.PPI.41687148&amp;isFromPublicArea=True&amp;isModal=False</t>
  </si>
  <si>
    <t xml:space="preserve">NEREIDA GUERRA CARCAMO </t>
  </si>
  <si>
    <t>CO1.REQ.8791903</t>
  </si>
  <si>
    <t>OPSP-VEX-0887-2025</t>
  </si>
  <si>
    <t>https://community.secop.gov.co/Public/Tendering/ContractNoticePhases/View?PPI=CO1.PPI.41687101&amp;isFromPublicArea=True&amp;isModal=False</t>
  </si>
  <si>
    <t xml:space="preserve">ANA MILENA CASTRO ROSSO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</si>
  <si>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</si>
  <si>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CO1.REQ.8791497</t>
  </si>
  <si>
    <t>OPSP-VEX-0886-2025</t>
  </si>
  <si>
    <t>https://community.secop.gov.co/Public/Tendering/ContractNoticePhases/View?PPI=CO1.PPI.41686547&amp;isFromPublicArea=True&amp;isModal=False</t>
  </si>
  <si>
    <t xml:space="preserve">GUMERCINDA ESTEBANA MEZA DOMINGUEZ </t>
  </si>
  <si>
    <t>CO1.REQ.8791481</t>
  </si>
  <si>
    <t>OPSP-VEX-0885-2025</t>
  </si>
  <si>
    <t>https://community.secop.gov.co/Public/Tendering/ContractNoticePhases/View?PPI=CO1.PPI.41686096&amp;isFromPublicArea=True&amp;isModal=False</t>
  </si>
  <si>
    <t xml:space="preserve">JUAN CARLOS HURTADO LORDUY </t>
  </si>
  <si>
    <t>CO1.REQ.8791565</t>
  </si>
  <si>
    <t>OAG-VEX-0884-2025</t>
  </si>
  <si>
    <t>https://community.secop.gov.co/Public/Tendering/ContractNoticePhases/View?PPI=CO1.PPI.41686044&amp;isFromPublicArea=True&amp;isModal=False</t>
  </si>
  <si>
    <t xml:space="preserve">AREX DE ANGELIS BARRANCO </t>
  </si>
  <si>
    <t>CO1.REQ.8791296</t>
  </si>
  <si>
    <t>OAG-VEX-0883-2025</t>
  </si>
  <si>
    <t>https://community.secop.gov.co/Public/Tendering/ContractNoticePhases/View?PPI=CO1.PPI.41685442&amp;isFromPublicArea=True&amp;isModal=False</t>
  </si>
  <si>
    <t xml:space="preserve">LUIS MIGUEL CASTRO FONTALVO </t>
  </si>
  <si>
    <t>CO1.REQ.8791360</t>
  </si>
  <si>
    <t>OPSP-VEX-0882-2025</t>
  </si>
  <si>
    <t>https://community.secop.gov.co/Public/Tendering/ContractNoticePhases/View?PPI=CO1.PPI.41684798&amp;isFromPublicArea=True&amp;isModal=False</t>
  </si>
  <si>
    <t xml:space="preserve">JADER JESUS MANCERA ARIZA </t>
  </si>
  <si>
    <t>CO1.REQ.8791442</t>
  </si>
  <si>
    <t>OAG-VEX-0881-2025</t>
  </si>
  <si>
    <t>https://community.secop.gov.co/Public/Tendering/ContractNoticePhases/View?PPI=CO1.PPI.41683698&amp;isFromPublicArea=True&amp;isModal=False</t>
  </si>
  <si>
    <t xml:space="preserve">FREDIS RAFAEL DIAZ MELENDEZ </t>
  </si>
  <si>
    <t>CO1.REQ.8791107</t>
  </si>
  <si>
    <t>OAG-VEX-0880-2025</t>
  </si>
  <si>
    <t>https://community.secop.gov.co/Public/Tendering/ContractNoticePhases/View?PPI=CO1.PPI.41683194&amp;isFromPublicArea=True&amp;isModal=False</t>
  </si>
  <si>
    <t xml:space="preserve">DELCY MARIA GIL CENTENO </t>
  </si>
  <si>
    <t>CO1.REQ.8790764</t>
  </si>
  <si>
    <t>OAG-VEX-0879-2025</t>
  </si>
  <si>
    <t>https://community.secop.gov.co/Public/Tendering/ContractNoticePhases/View?PPI=CO1.PPI.41683123&amp;isFromPublicArea=True&amp;isModal=False</t>
  </si>
  <si>
    <t xml:space="preserve">ALEXANDER ORTEGA MUÑOZ </t>
  </si>
  <si>
    <t>CO1.REQ.8790741</t>
  </si>
  <si>
    <t>OAG-VEX-0878-2025</t>
  </si>
  <si>
    <t>https://community.secop.gov.co/Public/Tendering/ContractNoticePhases/View?PPI=CO1.PPI.41682646&amp;isFromPublicArea=True&amp;isModal=False</t>
  </si>
  <si>
    <t xml:space="preserve">CARLINA LUZ COLLAZO RODRIGUEZ </t>
  </si>
  <si>
    <t>CO1.REQ.8790811</t>
  </si>
  <si>
    <t>OAG-VEX-0877-2025</t>
  </si>
  <si>
    <t>https://community.secop.gov.co/Public/Tendering/ContractNoticePhases/View?PPI=CO1.PPI.41682100&amp;isFromPublicArea=True&amp;isModal=False</t>
  </si>
  <si>
    <t xml:space="preserve">SERGIO ANDRES VEGAS GOMEZ </t>
  </si>
  <si>
    <t>CO1.REQ.8790611</t>
  </si>
  <si>
    <t>OAG-VEX-0876-2025</t>
  </si>
  <si>
    <t>https://community.secop.gov.co/Public/Tendering/ContractNoticePhases/View?PPI=CO1.PPI.41681836&amp;isFromPublicArea=True&amp;isModal=False</t>
  </si>
  <si>
    <t xml:space="preserve">LUIS CARLOS CASSIANI CIMARRA </t>
  </si>
  <si>
    <t>CO1.REQ.8790527</t>
  </si>
  <si>
    <t>OAG-VEX-0875-2025</t>
  </si>
  <si>
    <t>https://community.secop.gov.co/Public/Tendering/ContractNoticePhases/View?PPI=CO1.PPI.41680599&amp;isFromPublicArea=True&amp;isModal=False</t>
  </si>
  <si>
    <t xml:space="preserve">EDGARDO DAVID FABREGAS PARDO </t>
  </si>
  <si>
    <t>CO1.REQ.8790507</t>
  </si>
  <si>
    <t>OPSP-VEX-0874-2025</t>
  </si>
  <si>
    <t>https://community.secop.gov.co/Public/Tendering/ContractNoticePhases/View?PPI=CO1.PPI.41680619&amp;isFromPublicArea=True&amp;isModal=False</t>
  </si>
  <si>
    <t xml:space="preserve">RONNER JOSE PAREJA FRIAS </t>
  </si>
  <si>
    <t>CO1.REQ.8790041</t>
  </si>
  <si>
    <t>OAG-VEX-0873-2025</t>
  </si>
  <si>
    <t>https://community.secop.gov.co/Public/Tendering/ContractNoticePhases/View?PPI=CO1.PPI.41677848&amp;isFromPublicArea=True&amp;isModal=False</t>
  </si>
  <si>
    <t xml:space="preserve">DIANURIS MILAGRO RIVERA MARTINEZ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</si>
  <si>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OF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</si>
  <si>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CO1.REQ.8789362</t>
  </si>
  <si>
    <t>OPSP-VEX-0871-2025</t>
  </si>
  <si>
    <t>https://community.secop.gov.co/Public/Tendering/ContractNoticePhases/View?PPI=CO1.PPI.41670220&amp;isFromPublicArea=True&amp;isModal=False</t>
  </si>
  <si>
    <t xml:space="preserve">TANIA CORTINA MARBELLO </t>
  </si>
  <si>
    <t>LA PRESENTE ORDEN TIENE POR OBJETO PRESTAR SERVICIOS PROFESIONALES EN EL MARCO DEL CONTRATO N. 478 DEL 2025 CELEBRADO ENTRE LA AGENCIA NACIONAL DE HIDROCARBUROS -ANH Y UNIVERSIDAD DEL MAGDALENA, PARA EL DESARROLLO DE LAS SIGUIENTES ACTIVIDADES: 1. GESTIONAR EL CONTROL DE VERSIONES DE DOCUMENTOS TÉCNICOS E INSTITUCIONALES DEL CONVENIO. 2. ADMINISTRAR LA AGENDA INSTITUCIONAL DEL CONVENIO Y PROGRAMAR COMITÉS TÉCNICOS.3. CONSOLIDAR Y MANTENER ACTUALIZADO EL ARCHIVO FÍSICO Y DIGITAL DEL PROYECTO. 4. APOYAR EN LA SISTEMATIZACIÓN DE EVIDENCIAS DE ACTIVIDADES EJECUTADAS EN TERRITORIO. 5. REALIZAR SEGUIMIENTO AL CUMPLIMIENTO DE LOS HITOS ADMINISTRATIVOS ESTABLECIDOS EN EL CRONOGRAMA DEL CONVENIO. 6. APOYAR EN LA REDACCIÓN Y REVISIÓN DE COMUNICACIONES INSTITUCIONALES.</t>
  </si>
  <si>
    <t>CO1.REQ.8787291</t>
  </si>
  <si>
    <t>OPSP-VEX-0870-2025</t>
  </si>
  <si>
    <t>https://community.secop.gov.co/Public/Tendering/ContractNoticePhases/View?PPI=CO1.PPI.41677402&amp;isFromPublicArea=True&amp;isModal=False</t>
  </si>
  <si>
    <t xml:space="preserve">LUIS ALBERTO SARA CASSIANI </t>
  </si>
  <si>
    <t>CO1.REQ.8789224</t>
  </si>
  <si>
    <t>OAG-VEX-0869-2025</t>
  </si>
  <si>
    <t>https://community.secop.gov.co/Public/Tendering/ContractNoticePhases/View?PPI=CO1.PPI.41676826&amp;isFromPublicArea=True&amp;isModal=False</t>
  </si>
  <si>
    <t xml:space="preserve">JHON YAIR MARTINEZ MARTINEZ </t>
  </si>
  <si>
    <t>CO1.REQ.8788899</t>
  </si>
  <si>
    <t>OAG-VEX-0868-2025</t>
  </si>
  <si>
    <t>https://community.secop.gov.co/Public/Tendering/ContractNoticePhases/View?PPI=CO1.PPI.41675241&amp;isFromPublicArea=True&amp;isModal=False</t>
  </si>
  <si>
    <t xml:space="preserve">BASHIR JOSE PALLARES HERNANDEZ </t>
  </si>
  <si>
    <t>CO1.REQ.8789011</t>
  </si>
  <si>
    <t>OPSP-VEX-0867-2025</t>
  </si>
  <si>
    <t>https://community.secop.gov.co/Public/Tendering/ContractNoticePhases/View?PPI=CO1.PPI.41674935&amp;isFromPublicArea=True&amp;isModal=False</t>
  </si>
  <si>
    <t xml:space="preserve">CARLOS ANDRES MARTINEZ VEGA </t>
  </si>
  <si>
    <t>CO1.REQ.8788721</t>
  </si>
  <si>
    <t>OAG-VEX-0866-2025</t>
  </si>
  <si>
    <t>https://community.secop.gov.co/Public/Tendering/ContractNoticePhases/View?PPI=CO1.PPI.41653951&amp;isFromPublicArea=True&amp;isModal=False</t>
  </si>
  <si>
    <t xml:space="preserve">CAMILO LOPEZ VILLALOBOS </t>
  </si>
  <si>
    <t>CO1.REQ.8784330</t>
  </si>
  <si>
    <t>OAG-VEX-0864-2025</t>
  </si>
  <si>
    <t>https://community.secop.gov.co/Public/Tendering/ContractNoticePhases/View?PPI=CO1.PPI.41654143&amp;isFromPublicArea=True&amp;isModal=False</t>
  </si>
  <si>
    <t xml:space="preserve">GERARDO CEPEDA GONZALEZ </t>
  </si>
  <si>
    <t>CO1.REQ.8784622</t>
  </si>
  <si>
    <t>OAG-VEX-0863-2025</t>
  </si>
  <si>
    <t>https://community.secop.gov.co/Public/Tendering/ContractNoticePhases/View?PPI=CO1.PPI.41653945&amp;isFromPublicArea=True&amp;isModal=False</t>
  </si>
  <si>
    <t xml:space="preserve">EMMANUEL MORALES ROA </t>
  </si>
  <si>
    <t>CO1.REQ.8784328</t>
  </si>
  <si>
    <t>OPSP-VEX-0862-2025</t>
  </si>
  <si>
    <t>https://community.secop.gov.co/Public/Tendering/ContractNoticePhases/View?PPI=CO1.PPI.41653940&amp;isFromPublicArea=True&amp;isModal=False</t>
  </si>
  <si>
    <t xml:space="preserve">WEIMAR JOSE DE LA HOZ RODRIGUEZ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</si>
  <si>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</si>
  <si>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CO1.REQ.8784708</t>
  </si>
  <si>
    <t>OPSP-VEX-0861-2025</t>
  </si>
  <si>
    <t>https://community.secop.gov.co/Public/Tendering/ContractNoticePhases/View?PPI=CO1.PPI.41668876&amp;isFromPublicArea=True&amp;isModal=False</t>
  </si>
  <si>
    <t xml:space="preserve">RADY ALBERTO VACILEF PANTOJA </t>
  </si>
  <si>
    <t>CO1.REQ.8787337</t>
  </si>
  <si>
    <t>OPSP-VEX-0860-2025</t>
  </si>
  <si>
    <t>https://community.secop.gov.co/Public/Tendering/ContractNoticePhases/View?PPI=CO1.PPI.41654139&amp;isFromPublicArea=True&amp;isModal=False</t>
  </si>
  <si>
    <t xml:space="preserve">WILBER ENRIQUE VERGARA AGUILAR </t>
  </si>
  <si>
    <t>CO1.REQ.8784707</t>
  </si>
  <si>
    <t>OAG-VEX-0859-2025</t>
  </si>
  <si>
    <t>https://community.secop.gov.co/Public/Tendering/ContractNoticePhases/View?PPI=CO1.PPI.41653936&amp;isFromPublicArea=True&amp;isModal=False</t>
  </si>
  <si>
    <t xml:space="preserve">GUILLERMO JOSE MACHACON POLO </t>
  </si>
  <si>
    <t>CO1.REQ.8784706</t>
  </si>
  <si>
    <t>OAG-VEX-0858-2025</t>
  </si>
  <si>
    <t>https://community.secop.gov.co/Public/Tendering/ContractNoticePhases/View?PPI=CO1.PPI.41653726&amp;isFromPublicArea=True&amp;isModal=False</t>
  </si>
  <si>
    <t xml:space="preserve">ILICH VLADIMIR MERCADO ZAMBRANO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</si>
  <si>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</si>
  <si>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CO1.REQ.8784609</t>
  </si>
  <si>
    <t>OAG-VEX-0857-2025</t>
  </si>
  <si>
    <t>https://community.secop.gov.co/Public/Tendering/ContractNoticePhases/View?PPI=CO1.PPI.41653721&amp;isFromPublicArea=True&amp;isModal=False</t>
  </si>
  <si>
    <t xml:space="preserve">ENRIQUE GREGORIO LIñAN RODRIGUEZ </t>
  </si>
  <si>
    <t>CO1.REQ.8784704</t>
  </si>
  <si>
    <t>OAG-VEX-0856-2025</t>
  </si>
  <si>
    <t>https://community.secop.gov.co/Public/Tendering/ContractNoticePhases/View?PPI=CO1.PPI.41653716&amp;isFromPublicArea=True&amp;isModal=False</t>
  </si>
  <si>
    <t xml:space="preserve">ANDRES LORENZO BELLO TORRES </t>
  </si>
  <si>
    <t>CO1.REQ.8784316</t>
  </si>
  <si>
    <t>OAG-VEX-0855-2025</t>
  </si>
  <si>
    <t>https://community.secop.gov.co/Public/Tendering/ContractNoticePhases/View?PPI=CO1.PPI.41654122&amp;isFromPublicArea=True&amp;isModal=False</t>
  </si>
  <si>
    <t xml:space="preserve">LAURA VANESSA FONTALVO BARRIOS </t>
  </si>
  <si>
    <t>CO1.REQ.8784701</t>
  </si>
  <si>
    <t>OPSP-VEX-0854-2025</t>
  </si>
  <si>
    <t>https://community.secop.gov.co/Public/Tendering/ContractNoticePhases/View?PPI=CO1.PPI.41653710&amp;isFromPublicArea=True&amp;isModal=False</t>
  </si>
  <si>
    <t xml:space="preserve">KAREN YISETH FONSECA ORTIZ </t>
  </si>
  <si>
    <t>CO1.REQ.8784605</t>
  </si>
  <si>
    <t>OPSP-VEX-0853-2025</t>
  </si>
  <si>
    <t>https://community.secop.gov.co/Public/Tendering/ContractNoticePhases/View?PPI=CO1.PPI.41653907&amp;isFromPublicArea=True&amp;isModal=False</t>
  </si>
  <si>
    <t xml:space="preserve">WILLINTON ENRIQUE FRAGOZO EGUIS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</si>
  <si>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</si>
  <si>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CO1.REQ.8784604</t>
  </si>
  <si>
    <t>OAG-VEX-0852-2025</t>
  </si>
  <si>
    <t>https://community.secop.gov.co/Public/Tendering/ContractNoticePhases/View?PPI=CO1.PPI.41640934&amp;isFromPublicArea=True&amp;isModal=False</t>
  </si>
  <si>
    <t xml:space="preserve">JESUS DAVID ESCALANTE MORA </t>
  </si>
  <si>
    <t>CO1.REQ.8781720</t>
  </si>
  <si>
    <t>OAG-VEX-0851-2025</t>
  </si>
  <si>
    <t>https://community.secop.gov.co/Public/Tendering/ContractNoticePhases/View?PPI=CO1.PPI.41640496&amp;isFromPublicArea=True&amp;isModal=False</t>
  </si>
  <si>
    <t>RICHARD FABIAN MARTINEZ MIRANDA</t>
  </si>
  <si>
    <t>CO1.REQ.8781491</t>
  </si>
  <si>
    <t>OAG-VEX-0850-2025</t>
  </si>
  <si>
    <t>https://community.secop.gov.co/Public/Tendering/ContractNoticePhases/View?PPI=CO1.PPI.41643286&amp;isFromPublicArea=True&amp;isModal=False</t>
  </si>
  <si>
    <t>JULISSA OROZCO PACHECO</t>
  </si>
  <si>
    <t>CO1.REQ.8782245</t>
  </si>
  <si>
    <t>OAG-VEX-0849-2025</t>
  </si>
  <si>
    <t>https://community.secop.gov.co/Public/Tendering/ContractNoticePhases/View?PPI=CO1.PPI.41643445&amp;isFromPublicArea=True&amp;isModal=False</t>
  </si>
  <si>
    <t xml:space="preserve">CARLOS FARID ORTIZ QUIROZ </t>
  </si>
  <si>
    <t>CO1.REQ.8782236</t>
  </si>
  <si>
    <t>OAG-VEX-0848-2025</t>
  </si>
  <si>
    <t>https://community.secop.gov.co/Public/Tendering/ContractNoticePhases/View?PPI=CO1.PPI.41642886&amp;isFromPublicArea=True&amp;isModal=False</t>
  </si>
  <si>
    <t>JESSICA PATRICIA AYOLA BERMEJO</t>
  </si>
  <si>
    <t>CO1.REQ.8782313</t>
  </si>
  <si>
    <t>OPSP-VEX-0847-2025</t>
  </si>
  <si>
    <t>https://community.secop.gov.co/Public/Tendering/ContractNoticePhases/View?PPI=CO1.PPI.41642878&amp;isFromPublicArea=True&amp;isModal=False</t>
  </si>
  <si>
    <t xml:space="preserve">JORGE DE JESUS BARBUR ARIZA </t>
  </si>
  <si>
    <t>CO1.REQ.8782229</t>
  </si>
  <si>
    <t>OAG-VEX-0846-2025</t>
  </si>
  <si>
    <t>https://community.secop.gov.co/Public/Tendering/ContractNoticePhases/View?PPI=CO1.PPI.41642868&amp;isFromPublicArea=True&amp;isModal=False</t>
  </si>
  <si>
    <t>MARIO ALBERTO LUNA JIMENEZ</t>
  </si>
  <si>
    <t>CO1.REQ.8782222</t>
  </si>
  <si>
    <t>OPSP-VEX-0845-2025</t>
  </si>
  <si>
    <t>https://community.secop.gov.co/Public/Tendering/ContractNoticePhases/View?PPI=CO1.PPI.41642855&amp;isFromPublicArea=True&amp;isModal=False</t>
  </si>
  <si>
    <t xml:space="preserve">ELIECER BORDETH AMADOR </t>
  </si>
  <si>
    <t>CO1.REQ.8781796</t>
  </si>
  <si>
    <t>OAG-VEX-0844-2025</t>
  </si>
  <si>
    <t>https://community.secop.gov.co/Public/Tendering/ContractNoticePhases/View?PPI=CO1.PPI.41642845&amp;isFromPublicArea=True&amp;isModal=False</t>
  </si>
  <si>
    <t>LUIS ALBERTO MEDINA OSPINO</t>
  </si>
  <si>
    <t>CO1.REQ.8782137</t>
  </si>
  <si>
    <t>OAG-VEX-0843-2025</t>
  </si>
  <si>
    <t>https://community.secop.gov.co/Public/Tendering/ContractNoticePhases/View?PPI=CO1.PPI.41642835&amp;isFromPublicArea=True&amp;isModal=False</t>
  </si>
  <si>
    <t xml:space="preserve">LUIS ALFONSO VALENCIA ALVAREZ </t>
  </si>
  <si>
    <t>CO1.REQ.8781790</t>
  </si>
  <si>
    <t>OAG-VEX-0842-2025</t>
  </si>
  <si>
    <t>https://community.secop.gov.co/Public/Tendering/ContractNoticePhases/View?PPI=CO1.PPI.41642825&amp;isFromPublicArea=True&amp;isModal=False</t>
  </si>
  <si>
    <t>GEOVANNY DE JESUS LARA MANJARRES</t>
  </si>
  <si>
    <t>CO1.REQ.8781891</t>
  </si>
  <si>
    <t>OAG-VEX-0841-2025</t>
  </si>
  <si>
    <t>https://community.secop.gov.co/Public/Tendering/ContractNoticePhases/View?PPI=CO1.PPI.41642812&amp;isFromPublicArea=True&amp;isModal=False</t>
  </si>
  <si>
    <t xml:space="preserve">DIDIER SEGUNDO RODRIGUEZ JOSEPH </t>
  </si>
  <si>
    <t>CO1.REQ.8782038</t>
  </si>
  <si>
    <t>OAG-VEX-0840-2025</t>
  </si>
  <si>
    <t>https://community.secop.gov.co/Public/Tendering/ContractNoticePhases/View?PPI=CO1.PPI.41640322&amp;isFromPublicArea=True&amp;isModal=False</t>
  </si>
  <si>
    <t xml:space="preserve">JAIRO ALONSO BORDETH AMADOR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</si>
  <si>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AFORMADORES QUE LA UNIVERSIDAD Y EL NODO TERRITORIAL ESTABLEZCAN Y AQUELLAS QUE RESULTEN NECESARIAS PARA EL CUMPLIMIENTO CONTRACTUAL</t>
  </si>
  <si>
    <t>CO1.REQ.8781424</t>
  </si>
  <si>
    <t>OAG-VEX-0839-2025</t>
  </si>
  <si>
    <t>https://community.secop.gov.co/Public/Tendering/ContractNoticePhases/View?PPI=CO1.PPI.41640403&amp;isFromPublicArea=True&amp;isModal=False</t>
  </si>
  <si>
    <t>WILLIAM ENRIQUE PONCE MARRUGO</t>
  </si>
  <si>
    <t>CO1.REQ.8781361</t>
  </si>
  <si>
    <t>OAG-VEX-0838-2025</t>
  </si>
  <si>
    <t>https://community.secop.gov.co/Public/Tendering/ContractNoticePhases/View?PPI=CO1.PPI.41639543&amp;isFromPublicArea=True&amp;isModal=False</t>
  </si>
  <si>
    <t>JORGE OLMEDO PERTUZ FERNANDEZ</t>
  </si>
  <si>
    <t>CO1.REQ.8781408</t>
  </si>
  <si>
    <t>OAG-VEX-0837-2025</t>
  </si>
  <si>
    <t>https://community.secop.gov.co/Public/Tendering/ContractNoticePhases/View?PPI=CO1.PPI.41639366&amp;isFromPublicArea=True&amp;isModal=False</t>
  </si>
  <si>
    <t xml:space="preserve">CARLOS ANDRES DE JESUS BUENO OTERO </t>
  </si>
  <si>
    <t>CO1.REQ.8781255</t>
  </si>
  <si>
    <t>OAG-VEX-0836-2025</t>
  </si>
  <si>
    <t>https://community.secop.gov.co/Public/Tendering/ContractNoticePhases/View?PPI=CO1.PPI.41638844&amp;isFromPublicArea=True&amp;isModal=False</t>
  </si>
  <si>
    <t>JUAN CARLOS MARTINEZ VILLA</t>
  </si>
  <si>
    <t>LA PRESENTE ORDEN TIENE POR OBJETO PRESTAR SERVICIOS EN EL ROL DE ARTISTA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</si>
  <si>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CO1.REQ.8781122</t>
  </si>
  <si>
    <t>OAG-VEX-0835-2025</t>
  </si>
  <si>
    <t>https://community.secop.gov.co/Public/Tendering/ContractNoticePhases/View?PPI=CO1.PPI.41638236&amp;isFromPublicArea=True&amp;isModal=False</t>
  </si>
  <si>
    <t xml:space="preserve">JAIDER ARROYO RANGEL </t>
  </si>
  <si>
    <t>CO1.REQ.8780726</t>
  </si>
  <si>
    <t>OAG-VEX-0834-2025</t>
  </si>
  <si>
    <t>https://community.secop.gov.co/Public/Tendering/ContractNoticePhases/View?PPI=CO1.PPI.41643818&amp;isFromPublicArea=True&amp;isModal=False</t>
  </si>
  <si>
    <t>DIOMARA SUAREZ SEGURA</t>
  </si>
  <si>
    <t xml:space="preserve">LAURA CAROLINA MANTILLA ROMO </t>
  </si>
  <si>
    <t>LA PRESENTE ORDEN TIENE POR OBJETO: LA PRESTACIÓN DE SERVICIOS PROFESIONALES, EN EL MARCO DEL CONVENIO INTERADMINISTRATIVO NO. 1556 DE 2024 SUSCRITO ENTRE LA UNIVERSIDAD DEL MAGDALENA Y LA AGENCIA DE DESARROLLO RURAL ADR EN LA ETAPA DE LIQUIDACIÓN, PARA LA EJECUCIÓN DE LAS SIGUIENTES ACTIVIDADES: 1. REVISAR Y VALIDAR QUE LA INFORMACIÓN RELACIONADA CON LA EJECUCIÓN DEL CONVENIO INTERADMINISTRATIVO NO. 1556 DE 2024 ESTÉ DEBIDAMENTE CARGADA EN LA CARPETA DESIGNADA POR LA AGENCIA DE DESARROLLO RURAL. VERIFICANDO QUE NO HAYA PÉRDIDA DE DATOS NI ERRORES EN LA TRANSFERENCIA. 2. RECEPCIONAR LOS ENTRÉGALES DE LOS 29 MUNICIPIOS DEL MAGDALENA EN EL QUE SE EJECUTÓ EL CONVENIO TALES COMO: EVIDENCIAS FOTOGRÁFICAS, BASE DE DATOS, INFORMES, REPORTES,); ESTRUCTURARLA SEGÚN LOS FORMATOS Y REQUERIMIENTOS TÉCNICOS DEFINIDOS POR LA ADR CONSOLIDANDO LA INFORMACIÓN EN UNA BASE DE DATOS FINAL DESIGNADA POR EL SUPERVISOR. 3. ELABORAR INFORMES TÉCNICOS SOBRE EL ESTADO DE LA MIGRACIÓN Y ACTUALIZACIÓN DE DATOS REALIZADOS POR EL EQUIPO EJECUTOR, ASÍ COMO REGISTROS DE CUALQUIER INCIDENCIA Y OBSERVACIONES DE ESTOS.</t>
  </si>
  <si>
    <t>CO1.REQ.8782156</t>
  </si>
  <si>
    <t>OPSP-VEX-0833-2025</t>
  </si>
  <si>
    <t>https://community.secop.gov.co/Public/Tendering/ContractNoticePhases/View?PPI=CO1.PPI.41638260&amp;isFromPublicArea=True&amp;isModal=False</t>
  </si>
  <si>
    <t>CRISTINA CELESTE MEDINA RUIZ</t>
  </si>
  <si>
    <t>CO1.REQ.8780811</t>
  </si>
  <si>
    <t>OAG-VEX-0832-2025</t>
  </si>
  <si>
    <t>https://community.secop.gov.co/Public/Tendering/ContractNoticePhases/View?PPI=CO1.PPI.41637763&amp;isFromPublicArea=True&amp;isModal=False</t>
  </si>
  <si>
    <t xml:space="preserve">ROSA MARGARITA CAMARGO VASQUEZ </t>
  </si>
  <si>
    <t>LA PRESENTE ORDEN TIENE POR OBJETO: PRESTAR SERVICIOS PROFESIONALES EN EL MARCO DEL CONVENIO INTERADMINISTRATIVO NO. 002 DE 2025, CELEBRADO ENTRE EL MUNICIPIO DE ARACATACA, MAGDALENA Y LA UNIVERSIDAD DEL MAGDALENA, PARA EL DESARROLLO DE LAS SIGUIENTES ACTIVIDADES: 1. APOYAR LA ESTRATEGIA DE DIVULGACIÓN DE LA VEX DURANTE TODA SU EJECUCIÓN. 2. APOYAR ADMINISTRACIÓN DE LAS REDES Y PLATAFORMAS DIGITALES DISPUESTAS PARA LA VEX EN TERRITORIO. 3. SEGUIMIENTO A LA ESTRATEGIA DE COMUNICACIONES DE LA VEX. 4. ANÁLISIS DE LAS ACCIONES IMPLEMENTADAS EN LA ESTRATEGIA DE COMUNICACIONES Y DIVULGACIÓN</t>
  </si>
  <si>
    <t>CO1.REQ.8780664</t>
  </si>
  <si>
    <t>OPSP-VEX-0831-2025</t>
  </si>
  <si>
    <t>https://community.secop.gov.co/Public/Tendering/ContractNoticePhases/View?PPI=CO1.PPI.41639304&amp;isFromPublicArea=True&amp;isModal=False</t>
  </si>
  <si>
    <t xml:space="preserve">JACKETZY MARIANA MERIÑO IGUARAN </t>
  </si>
  <si>
    <t>LA PRESENTE ORDEN TIENE POR OBJETO: PRESTAR SERVICIOS PROFESIONALES EN EL MARCO DEL CONVENIO INTERADMINISTRATIVO NO. 002 DE 2025, CELEBRADO ENTRE EL MUNICIPIO DE ARACATACA, MAGDALENA Y LA UNIVERSIDAD DEL MAGDALENA, PARA EL DESARROLLO DE LAS SIGUIENTES ACTIVIDADES: 1) REALIZAR TALLER DE DIÁLOGOS DE TRADICIONES CULTURALES. 2) DESARROLLAR EL CONTENIDO METODOLÓGICO DEL TALLER, ESTRUCTURANDO TEMÁTICAS PERTINENTES. 3) ELABORAR LOS MATERIALES PEDAGÓGICOS Y DIDÁCTICOS, PRIORIZANDO EL USO DE METODOLOGÍAS ACTIVAS, PARTICIPATIVAS Y COMUNITARIAS. 4) DESARROLLAR ACTIVIDADES PRÁCTICAS, LÚDICAS Y EXPERIENCIALES, ADAPTADAS AL CONTEXTO RURAL Y ANCESTRAL DE LA COMUNIDAD INDÍGENA. 5) REALIZAR LABORES ACADÉMICO-ADMINISTRATIVAS NECESARIAS PARA EL CIERRE DEL TALLER, ENTREGANDO LOS SIGUIENTES PRODUCTOS: I) APLICACIÓN DE INSTRUMENTOS DE EVALUACIÓN INICIAL Y FINAL, II) DILIGENCIAMIENTO DE LISTAS DE ASISTENCIA Y III) ELABORACIÓN DE INFORME FINAL DE TALLER. 6) APOYAR ACTIVAMENTE EN LA RECOLECCIÓN, SELECCIÓN Y ORGANIZACIÓN DE EVIDENCIAS FÍSICAS Y AUDIOVISUALES (FOTOGRAFÍAS, PRODUCTOS PEDAGÓGICOS, MUESTRAS CULTURALES, ETC.) QUE DEN CUENTA DEL PROCESO Y LOS RESULTADOS OBTENIDOS. 7) ENTREGAR EN MEDIO FÍSICO Y/O DIGITAL TODO EL MATERIAL ELABORADO Y LAS EVIDENCIAS DEL DESARROLLO DE LOS TALLERES, DEBIDAMENTE ORGANIZADAS POR FECHAS Y TIPO DE ARCHIVO, PARA EFECTOS DE ARCHIVO Y SISTEMATIZACIÓN DEL PROYECTO.</t>
  </si>
  <si>
    <t>CO1.REQ.8780770</t>
  </si>
  <si>
    <t>OPSP-VEX-0830-2025</t>
  </si>
  <si>
    <t>https://community.secop.gov.co/Public/Tendering/ContractNoticePhases/View?PPI=CO1.PPI.41637757&amp;isFromPublicArea=True&amp;isModal=False</t>
  </si>
  <si>
    <t>JOSE OSVALDO CORONELL ARTETA</t>
  </si>
  <si>
    <t>CO1.REQ.8780278</t>
  </si>
  <si>
    <t>OAG-VEX-0829-2025</t>
  </si>
  <si>
    <t>https://community.secop.gov.co/Public/Tendering/ContractNoticePhases/View?PPI=CO1.PPI.41637260&amp;isFromPublicArea=True&amp;isModal=False</t>
  </si>
  <si>
    <t>ALBENIS FLOREZ GOMEZ</t>
  </si>
  <si>
    <t>CO1.REQ.8780243</t>
  </si>
  <si>
    <t>OAG-VEX-0828-2025</t>
  </si>
  <si>
    <t>https://community.secop.gov.co/Public/Tendering/ContractNoticePhases/View?PPI=CO1.PPI.41637263&amp;isFromPublicArea=True&amp;isModal=False</t>
  </si>
  <si>
    <t xml:space="preserve">BEINIMAR VERONICA CHACIN PIRELA </t>
  </si>
  <si>
    <t>CO1.REQ.8780359</t>
  </si>
  <si>
    <t>OAG-VEX-0826-2025</t>
  </si>
  <si>
    <t>https://community.secop.gov.co/Public/Tendering/ContractNoticePhases/View?PPI=CO1.PPI.41636818&amp;isFromPublicArea=True&amp;isModal=False</t>
  </si>
  <si>
    <t>JULIO CESAR PEREZ DE LUQUE</t>
  </si>
  <si>
    <t>CO1.REQ.8780210</t>
  </si>
  <si>
    <t>OAG-VEX-0825-2025</t>
  </si>
  <si>
    <t>https://community.secop.gov.co/Public/Tendering/ContractNoticePhases/View?PPI=CO1.PPI.41636172&amp;isFromPublicArea=True&amp;isModal=False</t>
  </si>
  <si>
    <t xml:space="preserve">HUMBERTO RAFAEL PALMERA BUELVAS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</si>
  <si>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</si>
  <si>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CO1.REQ.8779878</t>
  </si>
  <si>
    <t>OAG-VEX-0824-2025</t>
  </si>
  <si>
    <t>https://community.secop.gov.co/Public/Tendering/ContractNoticePhases/View?PPI=CO1.PPI.41636718&amp;isFromPublicArea=True&amp;isModal=False</t>
  </si>
  <si>
    <t xml:space="preserve">STIVENSON ZARATE VERDEZA </t>
  </si>
  <si>
    <t>CO1.REQ.8779996</t>
  </si>
  <si>
    <t>OAG-VEX-0823-2025</t>
  </si>
  <si>
    <t>https://community.secop.gov.co/Public/Tendering/ContractNoticePhases/View?PPI=CO1.PPI.41635604&amp;isFromPublicArea=True&amp;isModal=False</t>
  </si>
  <si>
    <t xml:space="preserve">RIDERLIS OLIVELLA </t>
  </si>
  <si>
    <t>CO1.REQ.8779598</t>
  </si>
  <si>
    <t>OAG-VEX-0822-2025</t>
  </si>
  <si>
    <t>https://community.secop.gov.co/Public/Tendering/ContractNoticePhases/View?PPI=CO1.PPI.41635033&amp;isFromPublicArea=True&amp;isModal=False</t>
  </si>
  <si>
    <t xml:space="preserve">HERNEYTH JUAN GONZALES CORREA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</si>
  <si>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</si>
  <si>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CO1.REQ.8779801</t>
  </si>
  <si>
    <t>OAG-VEX-0821-2025</t>
  </si>
  <si>
    <t>https://community.secop.gov.co/Public/Tendering/ContractNoticePhases/View?PPI=CO1.PPI.41634826&amp;isFromPublicArea=True&amp;isModal=False</t>
  </si>
  <si>
    <t xml:space="preserve">GUSTAVO ADOLFO PACHECO PEREZ </t>
  </si>
  <si>
    <t>CO1.REQ.8779606</t>
  </si>
  <si>
    <t>OAG-VEX-0820-2025</t>
  </si>
  <si>
    <t>https://community.secop.gov.co/Public/Tendering/ContractNoticePhases/View?PPI=CO1.PPI.41633854&amp;isFromPublicArea=True&amp;isModal=False</t>
  </si>
  <si>
    <t xml:space="preserve">KENNY FERNANDEZ DE CASTRO PINEDO </t>
  </si>
  <si>
    <t>LA PRESENTE ORDEN TIENE POR OBJETO: LA PRESTACIÓN DE SERVICIOS PROFESIONALES EN LA VICERRECTORÍA DE EXTENSIÓN Y PROYECCIÓN SOCIAL EN EL MARCO DEL CONTRATO INTERADMINISTRATIVO 515-2025 AGENCIA NACIONAL DE HIDROCARBUROS, DESARROLLANDO LAS SIGUIENTES ACTIVIDADES: 1. APOYAR Y ORIENTAR LOS PROCESOS DE CONTRATACIÓN DEL PERSONAL REQUERIDO PARA LA EJECUCIÓN DEL PROYECTO. 2. PREPARAR EL FLUJO DE CAJA DEL PROYECTO SEGÚN ENTREGABLES, CRONOGRAMA DE EJECUCIÓN Y FECHAS DE PAGO PREVISTAS EN EL CONVENIO. 3. REALIZAR LA CONTABILIZACIÓN DE INGRESOS Y EGRESOS RELACIONADOS CON EL CONVENIO. 4. LLEVAR A CABO LA CONTABILIDAD DE LOS RECURSOS ASIGNADOS PARA EL DESARROLLO DEL PROYECTO. 5.APOYAR LAS CONCILIACIONES FINANCIERAS MENSUALES DEL PROYECTO CON LAS ÁREAS CONTABLES DE LA UNIVERSIDAD. 6. REVISAR Y HACER SEGUIMIENTO A LOS PAGOS DE HONORARIOS DEL PERSONAL CONTRATADO Y ESTIMULOS DOCENTES DEL PERSONAL CONTRATADO. 7) APOYAR LA PRESENTACIÓN OPORTUNA DE INFORMES FINANCIEROS CONFORME A LOS REQUERIMIENTOS CONTRACTUALES Y DEL SUPERVISOR.</t>
  </si>
  <si>
    <t>CO1.REQ.8779520</t>
  </si>
  <si>
    <t>OPSP-VEX-0819-2025</t>
  </si>
  <si>
    <t>https://community.secop.gov.co/Public/Tendering/ContractNoticePhases/View?PPI=CO1.PPI.41629075&amp;isFromPublicArea=True&amp;isModal=False</t>
  </si>
  <si>
    <t xml:space="preserve">JESUS ALBERTO MEZA ATENCIA </t>
  </si>
  <si>
    <t>CO1.REQ.8778085</t>
  </si>
  <si>
    <t>OPSP-VEX-0818-2025</t>
  </si>
  <si>
    <t>https://community.secop.gov.co/Public/Tendering/ContractNoticePhases/View?PPI=CO1.PPI.41627756&amp;isFromPublicArea=True&amp;isModal=False</t>
  </si>
  <si>
    <t xml:space="preserve">MARIA ISABEL GIL SAUNA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</si>
  <si>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ARA EL CUMPLIMIENTO CONTRACTUAL</t>
  </si>
  <si>
    <t>CO1.REQ.8777809</t>
  </si>
  <si>
    <t>OAG-VEX-0817-2025</t>
  </si>
  <si>
    <t>https://community.secop.gov.co/Public/Tendering/ContractNoticePhases/View?PPI=CO1.PPI.41627243&amp;isFromPublicArea=True&amp;isModal=False</t>
  </si>
  <si>
    <t xml:space="preserve">ELDIS YESID JIMENEZ ALVARINO </t>
  </si>
  <si>
    <t>LA PRESENTE ORDEN TIENE POR OBJETO PRESTAR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</si>
  <si>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CO1.REQ.8777087</t>
  </si>
  <si>
    <t>OAG-VEX-0816-2025</t>
  </si>
  <si>
    <t>https://community.secop.gov.co/Public/Tendering/ContractNoticePhases/View?PPI=CO1.PPI.41617315&amp;isFromPublicArea=True&amp;isModal=False</t>
  </si>
  <si>
    <t xml:space="preserve">LEOBALDO MARTINEZ HUERTAS </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</si>
  <si>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GRUPOFOCAL Y FORMACIÓN AFORMADORES QUELA UNIVERSIDAD Y EL NODOTERRITORIAL ESTABLEZCAN. Y, AQUELLASQUERESULTEN NECESARIAS PARA EL CUMPLIMIENTO CONTRACTUAL.</t>
  </si>
  <si>
    <t>CO1.REQ.8775726</t>
  </si>
  <si>
    <t>OPSP-VEX-0815-2025</t>
  </si>
  <si>
    <t>https://community.secop.gov.co/Public/Tendering/ContractNoticePhases/View?PPI=CO1.PPI.41617240&amp;isFromPublicArea=True&amp;isModal=False</t>
  </si>
  <si>
    <t xml:space="preserve">KELLY PAOLA FLOREZ PUSHAINA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</si>
  <si>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</si>
  <si>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CO1.REQ.8775730</t>
  </si>
  <si>
    <t>OAG-VEX-0814-2025</t>
  </si>
  <si>
    <t>https://community.secop.gov.co/Public/Tendering/ContractNoticePhases/View?PPI=CO1.PPI.41617138&amp;isFromPublicArea=True&amp;isModal=False</t>
  </si>
  <si>
    <t xml:space="preserve">HUGO ENRIQUE MUÑOZ DEL CASTILLO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</si>
  <si>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</si>
  <si>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CO1.REQ.8775442</t>
  </si>
  <si>
    <t>OAG-VEX-0813-2025</t>
  </si>
  <si>
    <t>https://community.secop.gov.co/Public/Tendering/ContractNoticePhases/View?PPI=CO1.PPI.41617115&amp;isFromPublicArea=True&amp;isModal=False</t>
  </si>
  <si>
    <t xml:space="preserve">RUBEN DARIO ARIZA MORA </t>
  </si>
  <si>
    <t>CO1.REQ.8775719</t>
  </si>
  <si>
    <t>OAG-VEX-0812-2025</t>
  </si>
  <si>
    <t>https://community.secop.gov.co/Public/Tendering/ContractNoticePhases/View?PPI=CO1.PPI.41616660&amp;isFromPublicArea=True&amp;isModal=False</t>
  </si>
  <si>
    <t xml:space="preserve">LUIS ALBERTO HERNANDEZ BANDA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</si>
  <si>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</si>
  <si>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CO1.REQ.8775435</t>
  </si>
  <si>
    <t>OAG-VEX-0811-2025</t>
  </si>
  <si>
    <t>https://community.secop.gov.co/Public/Tendering/ContractNoticePhases/View?PPI=CO1.PPI.41617219&amp;isFromPublicArea=True&amp;isModal=False</t>
  </si>
  <si>
    <t xml:space="preserve">EIBER LUIS PUCHE CANTILLO </t>
  </si>
  <si>
    <t>CO1.REQ.8775717</t>
  </si>
  <si>
    <t>OAG-VEX-0810-2025</t>
  </si>
  <si>
    <t>https://community.secop.gov.co/Public/Tendering/ContractNoticePhases/View?PPI=CO1.PPI.41617210&amp;isFromPublicArea=True&amp;isModal=False</t>
  </si>
  <si>
    <t xml:space="preserve">HENDER ISMAEL LOPEZ TORRES </t>
  </si>
  <si>
    <t>CO1.REQ.8775620</t>
  </si>
  <si>
    <t>OAG-VEX-0809-2025</t>
  </si>
  <si>
    <t>https://community.secop.gov.co/Public/Tendering/ContractNoticePhases/View?PPI=CO1.PPI.41616500&amp;isFromPublicArea=True&amp;isModal=False</t>
  </si>
  <si>
    <t xml:space="preserve">ESMEIRO DIAZ MELENDEZ </t>
  </si>
  <si>
    <t>LA PRESENTE ORDEN TIENE POR OBJETO PRESTAR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</si>
  <si>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CO1.REQ.8775358</t>
  </si>
  <si>
    <t>OPSP-VEX-0808-2025</t>
  </si>
  <si>
    <t>https://community.secop.gov.co/Public/Tendering/ContractNoticePhases/View?PPI=CO1.PPI.41616665&amp;isFromPublicArea=True&amp;isModal=False</t>
  </si>
  <si>
    <t xml:space="preserve">LINDA ESPERANZA CARBONO EPIAYU </t>
  </si>
  <si>
    <t>LA PRESENTE ORDEN TIENE POR OBJETO PRESTAR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</si>
  <si>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CO1.REQ.8775517</t>
  </si>
  <si>
    <t>OAG-VEX-0807-2025</t>
  </si>
  <si>
    <t>https://community.secop.gov.co/Public/Tendering/ContractNoticePhases/View?PPI=CO1.PPI.41616654&amp;isFromPublicArea=True&amp;isModal=False</t>
  </si>
  <si>
    <t xml:space="preserve">DUWAR HANS DIAZ RUDAS </t>
  </si>
  <si>
    <t>CO1.REQ.8775603</t>
  </si>
  <si>
    <t>OAG-VEX-0806-2025</t>
  </si>
  <si>
    <t>https://community.secop.gov.co/Public/Tendering/ContractNoticePhases/View?PPI=CO1.PPI.41616643&amp;isFromPublicArea=True&amp;isModal=False</t>
  </si>
  <si>
    <t xml:space="preserve">RAMIRO ENRIQUE GARCIA CHAMORRO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</si>
  <si>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</si>
  <si>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CO1.REQ.8775504</t>
  </si>
  <si>
    <t>OAG-VEX-0805-2025</t>
  </si>
  <si>
    <t>https://community.secop.gov.co/Public/Tendering/ContractNoticePhases/View?PPI=CO1.PPI.41616632&amp;isFromPublicArea=True&amp;isModal=False</t>
  </si>
  <si>
    <t xml:space="preserve">KARINA LEONOR CALDERA PINTO </t>
  </si>
  <si>
    <t>LA PRESENTE ORDEN TIENE POR OBJETO PRESTAR SERVICIOS PROFESIONALES EN EL ROL DE ARTISTA FORMADOR EN DANZA EN EL MARCO DEL CONVENIO INTERADMINISTRATIVO N°1690 DE 26 DE JUNIO DE 2025,CELEBRADO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</si>
  <si>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CO1.REQ.8775425</t>
  </si>
  <si>
    <t>OPSP-VEX-0804-2025</t>
  </si>
  <si>
    <t>https://community.secop.gov.co/Public/Tendering/ContractNoticePhases/View?PPI=CO1.PPI.41616616&amp;isFromPublicArea=True&amp;isModal=False</t>
  </si>
  <si>
    <t xml:space="preserve">JULIAN ANDRES VARGAS GONZALEZ </t>
  </si>
  <si>
    <t>CO1.REQ.8774999</t>
  </si>
  <si>
    <t>OAG-VEX-0803-2025</t>
  </si>
  <si>
    <t>https://community.secop.gov.co/Public/Tendering/ContractNoticePhases/View?PPI=CO1.PPI.41616241&amp;isFromPublicArea=True&amp;isModal=False</t>
  </si>
  <si>
    <t xml:space="preserve">KEVIN MANUEL PALACIO CASTAÑO </t>
  </si>
  <si>
    <t>CO1.REQ.8774990</t>
  </si>
  <si>
    <t>OAG-VEX-0802-2025</t>
  </si>
  <si>
    <t>https://community.secop.gov.co/Public/Tendering/ContractNoticePhases/View?PPI=CO1.PPI.41616181&amp;isFromPublicArea=True&amp;isModal=False</t>
  </si>
  <si>
    <t xml:space="preserve">ALDER ENRIQUE DIAZ ROSADO </t>
  </si>
  <si>
    <t>CO1.REQ.8774989</t>
  </si>
  <si>
    <t>OAG-VEX-0801-2025</t>
  </si>
  <si>
    <t>https://community.secop.gov.co/Public/Tendering/ContractNoticePhases/View?PPI=CO1.PPI.41615995&amp;isFromPublicArea=True&amp;isModal=False</t>
  </si>
  <si>
    <t xml:space="preserve">BELINDA CRISTIAN RODRIGUEZ ARIZA </t>
  </si>
  <si>
    <t>CO1.REQ.8775277</t>
  </si>
  <si>
    <t>OAG-VEX-0800-2025</t>
  </si>
  <si>
    <t>https://community.secop.gov.co/Public/Tendering/ContractNoticePhases/View?PPI=CO1.PPI.41617037&amp;isFromPublicArea=True&amp;isModal=False</t>
  </si>
  <si>
    <t xml:space="preserve">FRANK JAIR TOLOZA MAZA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</si>
  <si>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</si>
  <si>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CO1.REQ.8775724</t>
  </si>
  <si>
    <t>OAG-VEX-0799-2025</t>
  </si>
  <si>
    <t>https://community.secop.gov.co/Public/Tendering/ContractNoticePhases/View?PPI=CO1.PPI.41617018&amp;isFromPublicArea=True&amp;isModal=False</t>
  </si>
  <si>
    <t xml:space="preserve">FREDY ALEXANDER CORZO AROCHA </t>
  </si>
  <si>
    <t>CO1.REQ.8775711</t>
  </si>
  <si>
    <t>OAG-VEX-0798-2025</t>
  </si>
  <si>
    <t>https://community.secop.gov.co/Public/Tendering/ContractNoticePhases/View?PPI=CO1.PPI.41616771&amp;isFromPublicArea=True&amp;isModal=False</t>
  </si>
  <si>
    <t xml:space="preserve">HERNANDO CAMILO LOPEZ PAREJA </t>
  </si>
  <si>
    <t>CO1.REQ.8775436</t>
  </si>
  <si>
    <t>OPSP-VEX-0797-2025</t>
  </si>
  <si>
    <t>https://community.secop.gov.co/Public/Tendering/ContractNoticePhases/View?PPI=CO1.PPI.41616744&amp;isFromPublicArea=True&amp;isModal=False</t>
  </si>
  <si>
    <t xml:space="preserve">ALBA LUZ ARROYO PEREZ </t>
  </si>
  <si>
    <t>CO1.REQ.8775602</t>
  </si>
  <si>
    <t>OAG-VEX-0796-2025</t>
  </si>
  <si>
    <t>https://community.secop.gov.co/Public/Tendering/ContractNoticePhases/View?PPI=CO1.PPI.41616702&amp;isFromPublicArea=True&amp;isModal=False</t>
  </si>
  <si>
    <t xml:space="preserve">EDUARDO ISAIAS PACHECO MONSALVO </t>
  </si>
  <si>
    <t>CO1.REQ.8775093</t>
  </si>
  <si>
    <t>OAG-VEX-0795-2025</t>
  </si>
  <si>
    <t>https://community.secop.gov.co/Public/Tendering/ContractNoticePhases/View?PPI=CO1.PPI.41616375&amp;isFromPublicArea=True&amp;isModal=False</t>
  </si>
  <si>
    <t xml:space="preserve">JOSE CARLOS COTES ORTIZ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</si>
  <si>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</si>
  <si>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CO1.REQ.8775087</t>
  </si>
  <si>
    <t>OPSP-VEX-0794-2025</t>
  </si>
  <si>
    <t>https://community.secop.gov.co/Public/Tendering/ContractNoticePhases/View?PPI=CO1.PPI.41616350&amp;isFromPublicArea=True&amp;isModal=False</t>
  </si>
  <si>
    <t xml:space="preserve">JOHAN STWILL SOTO CAMARGO </t>
  </si>
  <si>
    <t>CO1.REQ.8775414</t>
  </si>
  <si>
    <t>OAG-VEX-0793-2025</t>
  </si>
  <si>
    <t>https://community.secop.gov.co/Public/Tendering/ContractNoticePhases/View?PPI=CO1.PPI.41616214&amp;isFromPublicArea=True&amp;isModal=False</t>
  </si>
  <si>
    <t xml:space="preserve">NIVALDO RANGEL GUILLEN </t>
  </si>
  <si>
    <t>CO1.REQ.8775402</t>
  </si>
  <si>
    <t>OAG-VEX-0792-2025</t>
  </si>
  <si>
    <t>https://community.secop.gov.co/Public/Tendering/ContractNoticePhases/View?PPI=CO1.PPI.41615942&amp;isFromPublicArea=True&amp;isModal=False</t>
  </si>
  <si>
    <t xml:space="preserve">FRANKLIN YAMIL BARBUR ARIZA </t>
  </si>
  <si>
    <t>CO1.REQ.8774982</t>
  </si>
  <si>
    <t>OAG-VEX-0791-2025</t>
  </si>
  <si>
    <t>https://community.secop.gov.co/Public/Tendering/ContractNoticePhases/View?PPI=CO1.PPI.41617241&amp;isFromPublicArea=True&amp;isModal=False</t>
  </si>
  <si>
    <t xml:space="preserve">DADIER DEIVIS DE MOYA CONRADO </t>
  </si>
  <si>
    <t>CO1.REQ.8775535</t>
  </si>
  <si>
    <t>OAG-VEX-0790-2025</t>
  </si>
  <si>
    <t>https://community.secop.gov.co/Public/Tendering/ContractNoticePhases/View?PPI=CO1.PPI.41615742&amp;isFromPublicArea=True&amp;isModal=False</t>
  </si>
  <si>
    <t>GERMAN ELLES BURGOS</t>
  </si>
  <si>
    <t>CO1.REQ.8775061</t>
  </si>
  <si>
    <t>OAG-VEX-0789-2025</t>
  </si>
  <si>
    <t>https://community.secop.gov.co/Public/Tendering/ContractNoticePhases/View?PPI=CO1.PPI.41615652&amp;isFromPublicArea=True&amp;isModal=False</t>
  </si>
  <si>
    <t xml:space="preserve">ANDRES AVELINO LAZCANO MEZA </t>
  </si>
  <si>
    <t>LA PRESENTE ORDEN TIENE POR OBJETO PRESTAR SERVICIOS PROFESIONALES EN EL MARCO DEL CONTRATO N. 478 DEL 2025 CELEBRADO ENTRE LA AGENCIA NACIONAL DE HIDROCARBUROS -ANH Y UNIVERSIDAD DEL MAGDALENA, PARA EL DESARROLLO DE LAS SIGUIENTES ACTIVIDADES: 1. ANALIZAR LOS PRODUCTOS ENTREGADOS POR EL CONTRATISTA QUE DESCRIBEN PROYECTOS EÓLICOS EN CURSO, VERIFICANDO LA INCLUSIÓN DE VARIABLES AMBIENTALES CLAVE COMO USO DEL SUELO, BIODIVERSIDAD, ÁREAS PROTEGIDAS, RECURSOS HÍDRICOS Y PLANES DE MANEJO AMBIENTAL. 2. VERIFICAR QUE EL ANÁLISIS NORMATIVO REALIZADO POR EL CONTRATISTA INCLUYA DE FORMA ADECUADA LAS DISPOSICIONES AMBIENTALES CONTENIDAS EN LEYES, DECRETOS, RESOLUCIONES Y LICENCIAS RELACIONADAS CON EL DESARROLLO EÓLICO EN COLOMBIA. 3. REVISAR SI EL ESTUDIO INCLUYE UNA CARACTERIZACIÓN ADECUADA DE LAS CAPACIDADES INSTITUCIONALES Y TÉCNICAS PARA GESTIONAR LOS IMPACTOS AMBIENTALES DE PROYECTOS EÓLICOS, TANTO DESDE ENTIDADES PÚBLICAS COMO EMPRESAS PRIVADAS DEL SECTOR. 4. EVALUAR SI EL ANÁLISIS DE EXPERIENCIAS ANTERIORES CONTEMPLA ASPECTOS RELACIONADOS CON CONFLICTOS AMBIENTALES, PARTICIPACIÓN COMUNITARIA, FALLAS EN LA GESTIÓN AMBIENTAL O BUENAS PRÁCTICAS DOCUMENTADAS EN EL DESARROLLO EÓLICO. 5. REVISAR QUE LA PROPUESTA DEL CONTRATISTA INCLUYA RECOMENDACIONES CLARAS Y VIABLES PARA INCORPORAR CRITERIOS AMBIENTALES EN LA FORMULACIÓN DE POLÍTICAS PÚBLICAS PARA EL SECTOR EÓLICO, FOMENTANDO LA SOSTENIBILIDAD TERRITORIAL.</t>
  </si>
  <si>
    <t>CO1.REQ.8775236</t>
  </si>
  <si>
    <t>OPSP-VEX-0788-2025</t>
  </si>
  <si>
    <t>https://community.secop.gov.co/Public/Tendering/ContractNoticePhases/View?PPI=CO1.PPI.41615556&amp;isFromPublicArea=True&amp;isModal=False</t>
  </si>
  <si>
    <t xml:space="preserve">SUSANA MILENA MEJIA BARRIOS </t>
  </si>
  <si>
    <t>CO1.REQ.8775047</t>
  </si>
  <si>
    <t>OAG-VEX-0787-2025</t>
  </si>
  <si>
    <t>https://community.secop.gov.co/Public/Tendering/ContractNoticePhases/View?PPI=CO1.PPI.41615830&amp;isFromPublicArea=True&amp;isModal=False</t>
  </si>
  <si>
    <t>LEOINER DOMINGUEZ DIAZ</t>
  </si>
  <si>
    <t>CO1.REQ.8775148</t>
  </si>
  <si>
    <t>OAG-VEX-0786-2025</t>
  </si>
  <si>
    <t>https://community.secop.gov.co/Public/Tendering/ContractNoticePhases/View?PPI=CO1.PPI.41617050&amp;isFromPublicArea=True&amp;isModal=False</t>
  </si>
  <si>
    <t>DANIELA SORLAY CANTILLO MARTINEZ</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</si>
  <si>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</si>
  <si>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CO1.REQ.8775740</t>
  </si>
  <si>
    <t>OPSP-VEX-0785-2025</t>
  </si>
  <si>
    <t>https://community.secop.gov.co/Public/Tendering/ContractNoticePhases/View?PPI=CO1.PPI.41617040&amp;isFromPublicArea=True&amp;isModal=False</t>
  </si>
  <si>
    <t>EMIT JOSE CARABALLO FONTALVO</t>
  </si>
  <si>
    <t>CO1.REQ.8775731</t>
  </si>
  <si>
    <t>OAG-VEX-0784-2025</t>
  </si>
  <si>
    <t>https://community.secop.gov.co/Public/Tendering/ContractNoticePhases/View?PPI=CO1.PPI.41617303&amp;isFromPublicArea=True&amp;isModal=False</t>
  </si>
  <si>
    <t>EMIR SAGBINI HENRIQUEZ</t>
  </si>
  <si>
    <t>CO1.REQ.8775718</t>
  </si>
  <si>
    <t>OAG-VEX-0783-2025</t>
  </si>
  <si>
    <t>https://community.secop.gov.co/Public/Tendering/ContractNoticePhases/View?PPI=CO1.PPI.41616588&amp;isFromPublicArea=True&amp;isModal=False</t>
  </si>
  <si>
    <t>BRAYAN DE JESUS REYES GUERRA</t>
  </si>
  <si>
    <t>CO1.REQ.8775354</t>
  </si>
  <si>
    <t>OAG-VEX-0782-2025</t>
  </si>
  <si>
    <t>https://community.secop.gov.co/Public/Tendering/ContractNoticePhases/View?PPI=CO1.PPI.41616567&amp;isFromPublicArea=True&amp;isModal=False</t>
  </si>
  <si>
    <t>NELSON ESCORCIA MARQUEZ</t>
  </si>
  <si>
    <t>LA PRESENTE ORDEN TIENE POR OBJETO PRESTAR SERVICIOS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</si>
  <si>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CO1.REQ.8775347</t>
  </si>
  <si>
    <t>OPSP-VEX-0781-2025</t>
  </si>
  <si>
    <t>https://community.secop.gov.co/Public/Tendering/ContractNoticePhases/View?PPI=CO1.PPI.41616528&amp;isFromPublicArea=True&amp;isModal=False</t>
  </si>
  <si>
    <t>OMAR ENRIQUE ZABALETA BELTRAN</t>
  </si>
  <si>
    <t>LA PRESENTE ORDEN TIENE POR OBJETO PRESTAR SUS SERVICIOS DE APOYO A LA GESTIÓN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</si>
  <si>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CO1.REQ.8775502</t>
  </si>
  <si>
    <t>OAG-VEX-0780-2025</t>
  </si>
  <si>
    <t>https://community.secop.gov.co/Public/Tendering/ContractNoticePhases/View?PPI=CO1.PPI.41615603&amp;isFromPublicArea=True&amp;isModal=False</t>
  </si>
  <si>
    <t xml:space="preserve">DAIVER JOSE DIAZ ORTIZ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</si>
  <si>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</si>
  <si>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CO1.REQ.8775222</t>
  </si>
  <si>
    <t>OAG-VEX-0779-2025</t>
  </si>
  <si>
    <t>https://community.secop.gov.co/Public/Tendering/ContractNoticePhases/View?PPI=CO1.PPI.41614679&amp;isFromPublicArea=True&amp;isModal=False</t>
  </si>
  <si>
    <t>FERNEY JOSE SANTANA BOLAÑO</t>
  </si>
  <si>
    <t>CO1.REQ.8775125</t>
  </si>
  <si>
    <t>OAG-VEX-0778-2025</t>
  </si>
  <si>
    <t>https://community.secop.gov.co/Public/Tendering/ContractNoticePhases/View?PPI=CO1.PPI.41614178&amp;isFromPublicArea=True&amp;isModal=False</t>
  </si>
  <si>
    <t xml:space="preserve">MARIA CAMILA DE LEON DE LAYTZ </t>
  </si>
  <si>
    <t>LA PRESENTE ORDEN TIENE POR OBJETO PRESTAR SUS SERVICIOS DE APOYO A LA GESTION EN EL ROL DE ARTISTA FORMADOR EN LITERATURA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</si>
  <si>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CO1.REQ.8775020</t>
  </si>
  <si>
    <t>OAG-VEX-0777-2025</t>
  </si>
  <si>
    <t>https://community.secop.gov.co/Public/Tendering/ContractNoticePhases/View?PPI=CO1.PPI.41614648&amp;isFromPublicArea=True&amp;isModal=False</t>
  </si>
  <si>
    <t>PAOLA ANDREA CABARCAS CORTES</t>
  </si>
  <si>
    <t>CO1.REQ.8775013</t>
  </si>
  <si>
    <t>OAG-VEX-0776-2025</t>
  </si>
  <si>
    <t>https://community.secop.gov.co/Public/Tendering/ContractNoticePhases/View?PPI=CO1.PPI.41614922&amp;isFromPublicArea=True&amp;isModal=False</t>
  </si>
  <si>
    <t xml:space="preserve">VICTOR AUGUSTO ALTAMAR OLIVEROS </t>
  </si>
  <si>
    <t>CO1.REQ.8774960</t>
  </si>
  <si>
    <t>OPSP-VEX-0775-2025</t>
  </si>
  <si>
    <t>https://community.secop.gov.co/Public/Tendering/ContractNoticePhases/View?PPI=CO1.PPI.41613995&amp;isFromPublicArea=True&amp;isModal=False</t>
  </si>
  <si>
    <t>MIGUEL REINA VALBUENA</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</si>
  <si>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</si>
  <si>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CO1.REQ.8774594</t>
  </si>
  <si>
    <t>OAG-VEX-0774-2025</t>
  </si>
  <si>
    <t>https://community.secop.gov.co/Public/Tendering/ContractNoticePhases/View?PPI=CO1.PPI.41613982&amp;isFromPublicArea=True&amp;isModal=False</t>
  </si>
  <si>
    <t xml:space="preserve">ANI PATRICIA RUIZ TOBIAS </t>
  </si>
  <si>
    <t>CO1.REQ.8774885</t>
  </si>
  <si>
    <t>OPSP-VEX-0773-2025</t>
  </si>
  <si>
    <t>https://community.secop.gov.co/Public/Tendering/ContractNoticePhases/View?PPI=CO1.PPI.41613952&amp;isFromPublicArea=True&amp;isModal=False</t>
  </si>
  <si>
    <t xml:space="preserve">JOSIAS JHAIR MENDOZA GARCIA </t>
  </si>
  <si>
    <t>CO1.REQ.8774481</t>
  </si>
  <si>
    <t>OAG-VEX-0772-2025</t>
  </si>
  <si>
    <t>https://community.secop.gov.co/Public/Tendering/ContractNoticePhases/View?PPI=CO1.PPI.41614013&amp;isFromPublicArea=True&amp;isModal=False</t>
  </si>
  <si>
    <t>JOHAN ANDRES MORENO GIL</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</si>
  <si>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</si>
  <si>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CO1.REQ.8774936</t>
  </si>
  <si>
    <t>OAG-VEX-0771-2025</t>
  </si>
  <si>
    <t>https://community.secop.gov.co/Public/Tendering/ContractNoticePhases/View?PPI=CO1.PPI.41613583&amp;isFromPublicArea=True&amp;isModal=False</t>
  </si>
  <si>
    <t xml:space="preserve">WILDER ENRIQUE RAMOS TORRES </t>
  </si>
  <si>
    <t>CO1.REQ.8774756</t>
  </si>
  <si>
    <t>OAG-VEX-0770-2025</t>
  </si>
  <si>
    <t>https://community.secop.gov.co/Public/Tendering/ContractNoticePhases/View?PPI=CO1.PPI.41613556&amp;isFromPublicArea=True&amp;isModal=False</t>
  </si>
  <si>
    <t xml:space="preserve">LOHYS ENRIQUE ATENCIO OCHOA </t>
  </si>
  <si>
    <t>CO1.REQ.8774747</t>
  </si>
  <si>
    <t>OAG-VEX-0769-2025</t>
  </si>
  <si>
    <t>https://community.secop.gov.co/Public/Tendering/ContractNoticePhases/View?PPI=CO1.PPI.41613630&amp;isFromPublicArea=True&amp;isModal=False</t>
  </si>
  <si>
    <t xml:space="preserve">ALFONSO HERNANDEZ JIMENEZ </t>
  </si>
  <si>
    <t>CO1.REQ.8774727</t>
  </si>
  <si>
    <t>OAG-VEX-0768-2025</t>
  </si>
  <si>
    <t>https://community.secop.gov.co/Public/Tendering/ContractNoticePhases/View?PPI=CO1.PPI.41613068&amp;isFromPublicArea=True&amp;isModal=False</t>
  </si>
  <si>
    <t xml:space="preserve">NOSMAN IGLESIAS DIAZ </t>
  </si>
  <si>
    <t>CO1.REQ.8774428</t>
  </si>
  <si>
    <t>OAG-VEX-0767-2025</t>
  </si>
  <si>
    <t>https://community.secop.gov.co/Public/Tendering/ContractNoticePhases/View?PPI=CO1.PPI.41616172&amp;isFromPublicArea=True&amp;isModal=False</t>
  </si>
  <si>
    <t>RONALD BERMUDEZ GONZALEZ</t>
  </si>
  <si>
    <t>CO1.REQ.8775412</t>
  </si>
  <si>
    <t>OAG-VEX-0766-2025</t>
  </si>
  <si>
    <t>https://community.secop.gov.co/Public/Tendering/ContractNoticePhases/View?PPI=CO1.PPI.41611777&amp;isFromPublicArea=True&amp;isModal=False</t>
  </si>
  <si>
    <t xml:space="preserve">OSCAR DARIO PAULO OCHOA </t>
  </si>
  <si>
    <t>CO1.REQ.8774284</t>
  </si>
  <si>
    <t>OPSP-VEX-0765-2025</t>
  </si>
  <si>
    <t>https://community.secop.gov.co/Public/Tendering/ContractNoticePhases/View?PPI=CO1.PPI.41616306&amp;isFromPublicArea=True&amp;isModal=False</t>
  </si>
  <si>
    <t>EUDIS JOSE MENDOZA MILLIAN</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</si>
  <si>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Y AQUELLAS QUE RESULTEN NECESARIAS PARA EL CUMPLIMIENTO CONTRACTUAL</t>
  </si>
  <si>
    <t>CO1.REQ.8775199</t>
  </si>
  <si>
    <t>OAG-VEX-0764-2025</t>
  </si>
  <si>
    <t>https://community.secop.gov.co/Public/Tendering/ContractNoticePhases/View?PPI=CO1.PPI.41611062&amp;isFromPublicArea=True&amp;isModal=False</t>
  </si>
  <si>
    <t xml:space="preserve">DORIS DAILETH LLANOS GOMEZ </t>
  </si>
  <si>
    <t>CO1.REQ.8774248</t>
  </si>
  <si>
    <t>OPSP-VEX-0763-2025</t>
  </si>
  <si>
    <t>https://community.secop.gov.co/Public/Tendering/ContractNoticePhases/View?PPI=CO1.PPI.41615783&amp;isFromPublicArea=True&amp;isModal=False</t>
  </si>
  <si>
    <t>OSCAR JOAQUIN DE LA CRUZ CANTILLO</t>
  </si>
  <si>
    <t>CO1.REQ.8775075</t>
  </si>
  <si>
    <t>OAG-VEX-0762-2025</t>
  </si>
  <si>
    <t>https://community.secop.gov.co/Public/Tendering/ContractNoticePhases/View?PPI=CO1.PPI.41610444&amp;isFromPublicArea=True&amp;isModal=False</t>
  </si>
  <si>
    <t xml:space="preserve">SIXTA PATRICIA HERNANDEZ ROCHA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</si>
  <si>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VERIFICAR QUE LOS PROCESOS DE FORMACION EN ARTES TEATRO MUSICA DANZA AUDIOVISUALES CIRCO ARTES PLASTICAS ESTEN SIENDO IMPLEMENTADOS EN LOS ESTABLECIMIENTOS EDUCATIVOS FOCALIZADOS CONFORME AL ENFOQUE TERRITORIAL Y CULTURAL ESTIPULADO EN EL ANEXO TECNICO 2 REALIZAR SEGUIMIENTO A LA EJECUCION DEL PROCESO DE SISTEMATIZACION DE EXPERIENCIAS PEDAGOGICAS GARANTIZANDO QUE SE RECOJAN APRENDIZAJES TENSIONES Y TRANSFORMACIONES EN LOS EE FOCALIZADOS Y SE CONSOLIDEN EN EL DOCUMENTO FINAL 3 VERIFICAR QUE LOS EQUIPOS TERRITORIALES HAYAN DESARROLLADO CORRECTAMENTE LOS EJERCICIOS DE CARACTERIZACION DE LOS EE Y SUS ENTORNOS CONFORME A LA METODOLOGIA ESTABLECIDA EN EL ANEXO 4 ACOMPANAR LA REVISION DE LOS RESULTADOS DE LOS LABORATORIOS DE CREACION ARTISTICA ASEGURANDO SU COHERENCIA CON LAS ORIENTACIONES CONCEPTUALES Y METODOLOGICAS DEL PROGRAMA 5 HACER SEGUIMIENTO A LAS ACTIVIDADES DE ACTIVACION DE PROCESOS CREATIVOS EN LAS COMUNIDADES VERIFICANDO SU EJECUCION Y PERTINENCIA EN RELACION CON LOS OBJETIVOS PEDAGOGICOS 6 REVISAR LA PRODUCCION DE CONTENIDOS COMUNICATIVOS Y PIEZAS QUE DOCUMENTEN LAS PRACTICAS CULTURALES Y ARTISTICAS ASEGURANDO QUE RESPONDAN AL ENFOQUE DE DERECHOS Y A LA DIVERSIDAD ETNICA Y TERRITORIAL</t>
  </si>
  <si>
    <t>CO1.REQ.8773798</t>
  </si>
  <si>
    <t>OPSP-VEX-0761-2025</t>
  </si>
  <si>
    <t>https://community.secop.gov.co/Public/Tendering/ContractNoticePhases/View?PPI=CO1.PPI.41609838&amp;isFromPublicArea=True&amp;isModal=False</t>
  </si>
  <si>
    <t xml:space="preserve">RONALD RAFAEL SANCHEZ DE LAMARCK </t>
  </si>
  <si>
    <t>CO1.REQ.8773654</t>
  </si>
  <si>
    <t>OAG-VEX-0760-2025</t>
  </si>
  <si>
    <t>https://community.secop.gov.co/Public/Tendering/ContractNoticePhases/View?PPI=CO1.PPI.41609043&amp;isFromPublicArea=True&amp;isModal=False</t>
  </si>
  <si>
    <t xml:space="preserve">DARWIN ARIEL OROZCO VICTOR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</si>
  <si>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Y AQUELLAS QUE RESULTEN NECESARIAS PARA EL CUMPLIMIENTO CONTRACTUAL</t>
  </si>
  <si>
    <t>CO1.REQ.8773625</t>
  </si>
  <si>
    <t>OAG-VEX-0759-2025</t>
  </si>
  <si>
    <t>https://community.secop.gov.co/Public/Tendering/ContractNoticePhases/View?PPI=CO1.PPI.41607275&amp;isFromPublicArea=True&amp;isModal=False</t>
  </si>
  <si>
    <t xml:space="preserve">EDIN ENRIQUE ESTRADA TOVAR </t>
  </si>
  <si>
    <t>CO1.REQ.8772952</t>
  </si>
  <si>
    <t>OAG-VEX-0758-2025</t>
  </si>
  <si>
    <t>https://community.secop.gov.co/Public/Tendering/ContractNoticePhases/View?PPI=CO1.PPI.41606859&amp;isFromPublicArea=True&amp;isModal=False</t>
  </si>
  <si>
    <t xml:space="preserve">JAIME ALBERTO PIZARRO CHARRIS </t>
  </si>
  <si>
    <t>CO1.REQ.8772906</t>
  </si>
  <si>
    <t>OPSP-VEX-0757-2025</t>
  </si>
  <si>
    <t>https://community.secop.gov.co/Public/Tendering/ContractNoticePhases/View?PPI=CO1.PPI.41606243&amp;isFromPublicArea=True&amp;isModal=False</t>
  </si>
  <si>
    <t xml:space="preserve">JONY CASTILLA ORTEGA </t>
  </si>
  <si>
    <t>CO1.REQ.8772380</t>
  </si>
  <si>
    <t>OAG-VEX-0756-2025</t>
  </si>
  <si>
    <t>https://community.secop.gov.co/Public/Tendering/ContractNoticePhases/View?PPI=CO1.PPI.41604834&amp;isFromPublicArea=True&amp;isModal=False</t>
  </si>
  <si>
    <t xml:space="preserve">JOSE ALEJANDRO SIERRA MIRANDA </t>
  </si>
  <si>
    <t>CO1.REQ.8772214</t>
  </si>
  <si>
    <t>OAG-VEX-0755-2025</t>
  </si>
  <si>
    <t>https://community.secop.gov.co/Public/Tendering/ContractNoticePhases/View?PPI=CO1.PPI.41603588&amp;isFromPublicArea=True&amp;isModal=False</t>
  </si>
  <si>
    <t xml:space="preserve">JESUS DAVID DE LA HOZ CONTRERAS </t>
  </si>
  <si>
    <t>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</si>
  <si>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CO1.REQ.8771836</t>
  </si>
  <si>
    <t>OAG-VEX-0754-2025</t>
  </si>
  <si>
    <t>https://community.secop.gov.co/Public/Tendering/ContractNoticePhases/View?PPI=CO1.PPI.41608379&amp;isFromPublicArea=True&amp;isModal=False</t>
  </si>
  <si>
    <t xml:space="preserve">PAOLA BEATRIZ IBARRA PEREZ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</si>
  <si>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</si>
  <si>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CO1.REQ.8773153</t>
  </si>
  <si>
    <t>OPSP-VEX-0753-2025</t>
  </si>
  <si>
    <t>https://community.secop.gov.co/Public/Tendering/ContractNoticePhases/View?PPI=CO1.PPI.41602594&amp;isFromPublicArea=True&amp;isModal=False</t>
  </si>
  <si>
    <t xml:space="preserve">ELIMAR HERNANDEZ MELENDEZ </t>
  </si>
  <si>
    <t>CO1.REQ.8771525</t>
  </si>
  <si>
    <t>OAG-VEX-0752-2025</t>
  </si>
  <si>
    <t>https://community.secop.gov.co/Public/Tendering/ContractNoticePhases/View?PPI=CO1.PPI.41598535&amp;isFromPublicArea=True&amp;isModal=False</t>
  </si>
  <si>
    <t xml:space="preserve">PEDRO JOSE RAMOS TORRES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</si>
  <si>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</si>
  <si>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CO1.REQ.8770720</t>
  </si>
  <si>
    <t>OPSP-VEX-0751-2025</t>
  </si>
  <si>
    <t>https://community.secop.gov.co/Public/Tendering/ContractNoticePhases/View?PPI=CO1.PPI.41597670&amp;isFromPublicArea=True&amp;isModal=False</t>
  </si>
  <si>
    <t xml:space="preserve">JAILER DANIEL FONTALVO SARMIENTO </t>
  </si>
  <si>
    <t>CO1.REQ.8770531</t>
  </si>
  <si>
    <t>OPSP-VEX-0750-2025</t>
  </si>
  <si>
    <t>https://community.secop.gov.co/Public/Tendering/ContractNoticePhases/View?PPI=CO1.PPI.41596380&amp;isFromPublicArea=True&amp;isModal=False</t>
  </si>
  <si>
    <t xml:space="preserve">EVERTH JESUS PEREZ MENDOZA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</si>
  <si>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</si>
  <si>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CO1.REQ.8769762</t>
  </si>
  <si>
    <t>OPSP-VEX-0749-2025</t>
  </si>
  <si>
    <t>https://community.secop.gov.co/Public/Tendering/ContractNoticePhases/View?PPI=CO1.PPI.41595715&amp;isFromPublicArea=True&amp;isModal=False</t>
  </si>
  <si>
    <t xml:space="preserve">LUIS ALEJANDRO CASTELLANO BARRIOS </t>
  </si>
  <si>
    <t>CO1.REQ.8769711</t>
  </si>
  <si>
    <t>OAG-VEX-0748-2025</t>
  </si>
  <si>
    <t>https://community.secop.gov.co/Public/Tendering/ContractNoticePhases/View?PPI=CO1.PPI.41594150&amp;isFromPublicArea=True&amp;isModal=False</t>
  </si>
  <si>
    <t xml:space="preserve">ELIO RICHARD DE ARMAS SOLANO </t>
  </si>
  <si>
    <t>LA PRESENTE ORDEN TIENE POR OBJETO PRESTAR SERVICIOS PROFESIONALES EN EL MARCO DEL CONTRATO N. 515 DEL 2025 CELEBRADO ENTRE LA AGENCIA NACIONAL DE HIDROCARBUROS -ANH Y UNIVERSIDAD DEL MAGDALENA, PARA EL DESARROLLO DE LAS SIGUIENTES ACTIVIDADES: 1. APOYAR EN EL DISEÑO Y OPTIMIZACIÓN DE MATRICES DE EFICIENCIA OPERATIVA DEL PROYECTO SOLAR. 2. ASISTIR TÉCNICAMENTE LA IMPLEMENTACIÓN DE METODOLOGÍAS DE CONTROL DE CALIDAD SOBRE LOS PROCESOS TÉCNICOS. 3. PARTICIPAR EN EL DISEÑO DE HERRAMIENTAS PARA EL SEGUIMIENTO TÉCNICO Y RECOLECCIÓN DE DATOS. 4. SISTEMATIZAR LOS DATOS RECOLECTADOS POR EL EQUIPO TÉCNICO PARA INFORMES PERIÓDICOS. 5. DESARROLLAR PROPUESTAS DE MEJORA CONTINUA PARA LOS PROCESOS METODOLÓGICOS DEL CONVENIO. 6. APOYAR TÉCNICAMENTE LA ARQUITECTURA DE DATOS DEL SISTEMA DE INFORMACIÓN DEL PROYECTO. 7. ELABORAR FICHAS TÉCNICAS QUE RESPALDEN LA TRAZABILIDAD DE PROCESOS LOGÍSTICOS Y OPERATIVOS.</t>
  </si>
  <si>
    <t>CO1.REQ.8769333</t>
  </si>
  <si>
    <t>OPSP-VEX-0747-2025</t>
  </si>
  <si>
    <t>https://community.secop.gov.co/Public/Tendering/ContractNoticePhases/View?PPI=CO1.PPI.41584801&amp;isFromPublicArea=True&amp;isModal=False</t>
  </si>
  <si>
    <t xml:space="preserve">WHBEIMAR VALENCIA PEÑA </t>
  </si>
  <si>
    <t>CO1.REQ.8767493</t>
  </si>
  <si>
    <t>OAG-VEX-0746-2025</t>
  </si>
  <si>
    <t>https://community.secop.gov.co/Public/Tendering/ContractNoticePhases/View?PPI=CO1.PPI.41584291&amp;isFromPublicArea=True&amp;isModal=False</t>
  </si>
  <si>
    <t xml:space="preserve">LUIS FERNANDO FERNANDEZ GARCIA </t>
  </si>
  <si>
    <t>LA PRESENTE ORDEN TIENE POR OBJETO: PRESTAR SERVICIOS EN EL ROL DE ARTISTA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</si>
  <si>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CO1.REQ.8767584</t>
  </si>
  <si>
    <t>OAG-VEX-0745-2025</t>
  </si>
  <si>
    <t>https://community.secop.gov.co/Public/Tendering/ContractNoticePhases/View?PPI=CO1.PPI.41584266&amp;isFromPublicArea=True&amp;isModal=False</t>
  </si>
  <si>
    <t xml:space="preserve">JASSIR GREGORIO SALGADO CUETO </t>
  </si>
  <si>
    <t>CO1.REQ.8767817</t>
  </si>
  <si>
    <t>OAG-VEX-0744-2025</t>
  </si>
  <si>
    <t>https://community.secop.gov.co/Public/Tendering/ContractNoticePhases/View?PPI=CO1.PPI.41584321&amp;isFromPublicArea=True&amp;isModal=False</t>
  </si>
  <si>
    <t xml:space="preserve">ALEXANDER FIDEL CASTRO MIRANDA </t>
  </si>
  <si>
    <t>CO1.REQ.8767479</t>
  </si>
  <si>
    <t>OAG-VEX-0743-2025</t>
  </si>
  <si>
    <t>https://community.secop.gov.co/Public/Tendering/ContractNoticePhases/View?PPI=CO1.PPI.41584232&amp;isFromPublicArea=True&amp;isModal=False</t>
  </si>
  <si>
    <t xml:space="preserve">ALEXANDER ALFONSO VEGA POLO </t>
  </si>
  <si>
    <t>CO1.REQ.8767473</t>
  </si>
  <si>
    <t>OAG-VEX-0742-2025</t>
  </si>
  <si>
    <t>https://community.secop.gov.co/Public/Tendering/ContractNoticePhases/View?PPI=CO1.PPI.41584010&amp;isFromPublicArea=True&amp;isModal=False</t>
  </si>
  <si>
    <t xml:space="preserve">EVER JASSIR SALGADO MEJIA </t>
  </si>
  <si>
    <t>CO1.REQ.8767713</t>
  </si>
  <si>
    <t>OAG-VEX-0741-2025</t>
  </si>
  <si>
    <t>https://community.secop.gov.co/Public/Tendering/ContractNoticePhases/View?PPI=CO1.PPI.41583913&amp;isFromPublicArea=True&amp;isModal=False</t>
  </si>
  <si>
    <t xml:space="preserve">LISSY MAOLIS ESCOBAR GALINDO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</si>
  <si>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</si>
  <si>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CO1.REQ.8767707</t>
  </si>
  <si>
    <t>OAG-VEX-0740-2025</t>
  </si>
  <si>
    <t>https://community.secop.gov.co/Public/Tendering/ContractNoticePhases/View?PPI=CO1.PPI.41583179&amp;isFromPublicArea=True&amp;isModal=False</t>
  </si>
  <si>
    <t xml:space="preserve">EDGAR FABIO BUELVAS ZAPATA </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</si>
  <si>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</si>
  <si>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CO1.REQ.8767189</t>
  </si>
  <si>
    <t>OAG-VEX-0739-2025</t>
  </si>
  <si>
    <t>https://community.secop.gov.co/Public/Tendering/ContractNoticePhases/View?PPI=CO1.PPI.41584951&amp;isFromPublicArea=True&amp;isModal=False</t>
  </si>
  <si>
    <t>CLARA PATRICIA ROLDAN GOMEZ</t>
  </si>
  <si>
    <t>LA PRESENTE ORDEN TIENE POR OBJETO LA COMPRA DE 600 MEMORIAS USB DE 16GB TIPO TARJETA DE CRÉDITO CON IMPRESIÓN DIGITAL A UNA CARA CON CANCIONERO DEL PROYECTO Y RUBIK LITERARIO.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 LA PROPUESTA HACE PARTE INTEGRAL DE LA PRESENTE ORDEN.</t>
  </si>
  <si>
    <t>CO1.REQ.8767672</t>
  </si>
  <si>
    <t>ODC-VEX-0003-2025</t>
  </si>
  <si>
    <t>https://community.secop.gov.co/Public/Tendering/ContractNoticePhases/View?PPI=CO1.PPI.41574432&amp;isFromPublicArea=True&amp;isModal=False</t>
  </si>
  <si>
    <t xml:space="preserve">ROSANA BRACHO CARVAJAL </t>
  </si>
  <si>
    <t>CO1.REQ.8764925</t>
  </si>
  <si>
    <t>OAG-VEX-0738-2025</t>
  </si>
  <si>
    <t>https://community.secop.gov.co/Public/Tendering/ContractNoticePhases/View?PPI=CO1.PPI.41574102&amp;isFromPublicArea=True&amp;isModal=False</t>
  </si>
  <si>
    <t xml:space="preserve">KENIA LUCIA OVIEDO GONZALEZ </t>
  </si>
  <si>
    <t>CO1.REQ.8764818</t>
  </si>
  <si>
    <t>OAG-VEX-0737-2025</t>
  </si>
  <si>
    <t>https://community.secop.gov.co/Public/Tendering/ContractNoticePhases/View?PPI=CO1.PPI.41572560&amp;isFromPublicArea=True&amp;isModal=False</t>
  </si>
  <si>
    <t xml:space="preserve">LIZETH PAOLA GUTIERREZ CABALLERO </t>
  </si>
  <si>
    <t>CO1.REQ.8764400</t>
  </si>
  <si>
    <t>OAG-VEX-0736-2025</t>
  </si>
  <si>
    <t>https://community.secop.gov.co/Public/Tendering/ContractNoticePhases/View?PPI=CO1.PPI.41572512&amp;isFromPublicArea=True&amp;isModal=False</t>
  </si>
  <si>
    <t xml:space="preserve">ARGEMIRO RAMON RODRIGUEZ AGUAS </t>
  </si>
  <si>
    <t>CO1.REQ.8764528</t>
  </si>
  <si>
    <t>OAG-VEX-0735-2025</t>
  </si>
  <si>
    <t>https://community.secop.gov.co/Public/Tendering/ContractNoticePhases/View?PPI=CO1.PPI.41571655&amp;isFromPublicArea=True&amp;isModal=False</t>
  </si>
  <si>
    <t xml:space="preserve">CANDIDA YOHANA VILLAMIL SAN MARTIN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</si>
  <si>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GRUPOFOCAL Y FORMACION AFORMADORES QUE LA UNIVERSIDAD Y EL NODOTERRITORIAL ESTABLEZCAN Y AQUELLAS QUE RESULTEN NECESARIAS PARA EL CUMPLIMIENTO CONTRACTUAL</t>
  </si>
  <si>
    <t>CO1.REQ.8764196</t>
  </si>
  <si>
    <t>OAG-VEX-0734-2025</t>
  </si>
  <si>
    <t>https://community.secop.gov.co/Public/Tendering/ContractNoticePhases/View?PPI=CO1.PPI.41571610&amp;isFromPublicArea=True&amp;isModal=False</t>
  </si>
  <si>
    <t xml:space="preserve">EMIRO JOSE CABALLERO MARTINEZ </t>
  </si>
  <si>
    <t>CO1.REQ.8764163</t>
  </si>
  <si>
    <t>OAG-VEX-0733-2025</t>
  </si>
  <si>
    <t>https://community.secop.gov.co/Public/Tendering/ContractNoticePhases/View?PPI=CO1.PPI.41570969&amp;isFromPublicArea=True&amp;isModal=False</t>
  </si>
  <si>
    <t xml:space="preserve">ADOLFO RAFAEL DE LA HOZ BLANQUICET </t>
  </si>
  <si>
    <t>CO1.REQ.8764039</t>
  </si>
  <si>
    <t>OAG-VEX-0732-2025</t>
  </si>
  <si>
    <t>https://community.secop.gov.co/Public/Tendering/ContractNoticePhases/View?PPI=CO1.PPI.41566962&amp;isFromPublicArea=True&amp;isModal=False</t>
  </si>
  <si>
    <t>CO1.REQ.8763150</t>
  </si>
  <si>
    <t>OAG-VEX-0731-2025</t>
  </si>
  <si>
    <t>https://community.secop.gov.co/Public/Tendering/ContractNoticePhases/View?PPI=CO1.PPI.41566399&amp;isFromPublicArea=True&amp;isModal=False</t>
  </si>
  <si>
    <t xml:space="preserve">JORGE LUIS SARMIENTO CADENA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</si>
  <si>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PROCESO DE ELABORACION Y SEGUIMIENTO DE CERTIFICADOS DE DISPONIBILIDAD PRESUPUESTAL CDP 2 REALIZAR REGISTROS DE COMPROMISO PRESUPUESTAL RP 3 HACER LA GESTION DE ADICIONES REDUCCIONES FLUJOS PRESUPUESTALES Y EL PLAN ANUAL DE CAJA</t>
  </si>
  <si>
    <t>CO1.REQ.8762700</t>
  </si>
  <si>
    <t>OPSP-VEX-0730-2025</t>
  </si>
  <si>
    <t>https://community.secop.gov.co/Public/Tendering/ContractNoticePhases/View?PPI=CO1.PPI.41566310&amp;isFromPublicArea=True&amp;isModal=False</t>
  </si>
  <si>
    <t xml:space="preserve">ANDREA CAMILA ANDRADE SAUMETH </t>
  </si>
  <si>
    <t>CO1.REQ.8762785</t>
  </si>
  <si>
    <t>OAG-VEX-0729-2025</t>
  </si>
  <si>
    <t>https://community.secop.gov.co/Public/Tendering/ContractNoticePhases/View?PPI=CO1.PPI.41565927&amp;isFromPublicArea=True&amp;isModal=False</t>
  </si>
  <si>
    <t xml:space="preserve">JORGE MIGUEL FERNANDEZ GARCIA </t>
  </si>
  <si>
    <t>CO1.REQ.8762914</t>
  </si>
  <si>
    <t>OAG-VEX-0728-2025</t>
  </si>
  <si>
    <t>https://community.secop.gov.co/Public/Tendering/ContractNoticePhases/View?PPI=CO1.PPI.41565502&amp;isFromPublicArea=True&amp;isModal=False</t>
  </si>
  <si>
    <t xml:space="preserve">WALBERTO HERNANDEZ SALGADO </t>
  </si>
  <si>
    <t>CO1.REQ.8762618</t>
  </si>
  <si>
    <t>OAG-VEX-0727-2025</t>
  </si>
  <si>
    <t>https://community.secop.gov.co/Public/Tendering/ContractNoticePhases/View?PPI=CO1.PPI.41564197&amp;isFromPublicArea=True&amp;isModal=False</t>
  </si>
  <si>
    <t xml:space="preserve">BLADIMIR GARCIA MEZA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</si>
  <si>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</si>
  <si>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CO1.REQ.8762191</t>
  </si>
  <si>
    <t>OAG-VEX-0726-2025</t>
  </si>
  <si>
    <t>https://community.secop.gov.co/Public/Tendering/ContractNoticePhases/View?PPI=CO1.PPI.41563565&amp;isFromPublicArea=True&amp;isModal=False</t>
  </si>
  <si>
    <t xml:space="preserve">MIGUEL ANGEL ARENAS POSADA </t>
  </si>
  <si>
    <t>CO1.REQ.8762321</t>
  </si>
  <si>
    <t>OAG-VEX-0725-2025</t>
  </si>
  <si>
    <t>https://community.secop.gov.co/Public/Tendering/ContractNoticePhases/View?PPI=CO1.PPI.41563411&amp;isFromPublicArea=True&amp;isModal=False</t>
  </si>
  <si>
    <t xml:space="preserve">YEIMY ISABEL ROLONG ESTRADA </t>
  </si>
  <si>
    <t>CO1.REQ.8762303</t>
  </si>
  <si>
    <t>OPSP-VEX-0724-2025</t>
  </si>
  <si>
    <t>https://community.secop.gov.co/Public/Tendering/ContractNoticePhases/View?PPI=CO1.PPI.41562856&amp;isFromPublicArea=True&amp;isModal=False</t>
  </si>
  <si>
    <t xml:space="preserve">ALINSON ENRIQUE PADILLA JIMENEZ </t>
  </si>
  <si>
    <t>CO1.REQ.8762120</t>
  </si>
  <si>
    <t>OAG-VEX-0723-2025</t>
  </si>
  <si>
    <t>https://community.secop.gov.co/Public/Tendering/ContractNoticePhases/View?PPI=CO1.PPI.41562341&amp;isFromPublicArea=True&amp;isModal=False</t>
  </si>
  <si>
    <t xml:space="preserve">YURI ALEJANDRA LARA FERNANDEZ </t>
  </si>
  <si>
    <t>CO1.REQ.8761851</t>
  </si>
  <si>
    <t>OAG-VEX-0722-2025</t>
  </si>
  <si>
    <t>https://community.secop.gov.co/Public/Tendering/ContractNoticePhases/View?PPI=CO1.PPI.41561958&amp;isFromPublicArea=True&amp;isModal=False</t>
  </si>
  <si>
    <t xml:space="preserve">CESAR ANTONIO CABARCAS AVILA </t>
  </si>
  <si>
    <t>LA PRESENTE ORDEN TIENE POR OBJETO PRESTAR SERVICIOS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</si>
  <si>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CO1.REQ.8761912</t>
  </si>
  <si>
    <t>OPSP-VEX-0721-2025</t>
  </si>
  <si>
    <t>https://community.secop.gov.co/Public/Tendering/ContractNoticePhases/View?PPI=CO1.PPI.41561583&amp;isFromPublicArea=True&amp;isModal=False</t>
  </si>
  <si>
    <t xml:space="preserve">JULIO CESAR MOVILLA ALVAREZ </t>
  </si>
  <si>
    <t>CO1.REQ.8761746</t>
  </si>
  <si>
    <t>OAG-VEX-0720-2025</t>
  </si>
  <si>
    <t>https://community.secop.gov.co/Public/Tendering/ContractNoticePhases/View?PPI=CO1.PPI.41584923&amp;isFromPublicArea=True&amp;isModal=False</t>
  </si>
  <si>
    <t xml:space="preserve">MARIA TRINIDAD CALVO POLO </t>
  </si>
  <si>
    <t>CO1.REQ.8767662</t>
  </si>
  <si>
    <t>OAG-VEX-0719-2025</t>
  </si>
  <si>
    <t>https://community.secop.gov.co/Public/Tendering/ContractNoticePhases/View?PPI=CO1.PPI.41584917&amp;isFromPublicArea=True&amp;isModal=False</t>
  </si>
  <si>
    <t xml:space="preserve">ROSEMBERG CUETO SANCHEZ </t>
  </si>
  <si>
    <t>CO1.REQ.8767500</t>
  </si>
  <si>
    <t>OPSP-VEX-0718-2025</t>
  </si>
  <si>
    <t>https://community.secop.gov.co/Public/Tendering/ContractNoticePhases/View?PPI=CO1.PPI.41584903&amp;isFromPublicArea=True&amp;isModal=False</t>
  </si>
  <si>
    <t xml:space="preserve">ADEMIR MEDINA RUIZ </t>
  </si>
  <si>
    <t>CO1.REQ.8767652</t>
  </si>
  <si>
    <t>OAG-VEX-0717-2025</t>
  </si>
  <si>
    <t>https://community.secop.gov.co/Public/Tendering/ContractNoticePhases/View?PPI=CO1.PPI.41584373&amp;isFromPublicArea=True&amp;isModal=False</t>
  </si>
  <si>
    <t xml:space="preserve">MANUEL ALFONSO VILLANUEVA GARCIA </t>
  </si>
  <si>
    <t>CO1.REQ.8767728</t>
  </si>
  <si>
    <t>OAG-VEX-0716-2025</t>
  </si>
  <si>
    <t>https://community.secop.gov.co/Public/Tendering/ContractNoticePhases/View?PPI=CO1.PPI.41584078&amp;isFromPublicArea=True&amp;isModal=False</t>
  </si>
  <si>
    <t xml:space="preserve">LUIS ANGEL MONSALVE LUNA </t>
  </si>
  <si>
    <t>CO1.REQ.8767483</t>
  </si>
  <si>
    <t>OPSP-VEX-0715-2025</t>
  </si>
  <si>
    <t>https://community.secop.gov.co/Public/Tendering/ContractNoticePhases/View?PPI=CO1.PPI.41583869&amp;isFromPublicArea=True&amp;isModal=False</t>
  </si>
  <si>
    <t xml:space="preserve">LUZ KELLY WISWELL ARBOLEDA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</si>
  <si>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</si>
  <si>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CO1.REQ.8767720</t>
  </si>
  <si>
    <t>OAG-VEX-0714-2025</t>
  </si>
  <si>
    <t>https://community.secop.gov.co/Public/Tendering/ContractNoticePhases/View?PPI=CO1.PPI.41583849&amp;isFromPublicArea=True&amp;isModal=False</t>
  </si>
  <si>
    <t xml:space="preserve">ARANIS GREGORIO POLO ALONSO </t>
  </si>
  <si>
    <t>CO1.REQ.8767564</t>
  </si>
  <si>
    <t>OAG-VEX-0713-2025</t>
  </si>
  <si>
    <t>https://community.secop.gov.co/Public/Tendering/ContractNoticePhases/View?PPI=CO1.PPI.41583833&amp;isFromPublicArea=True&amp;isModal=False</t>
  </si>
  <si>
    <t xml:space="preserve">JHADER DOMINGO VERGARA BERDUGO </t>
  </si>
  <si>
    <t>CO1.REQ.8767615</t>
  </si>
  <si>
    <t>OPSP-VEX-0712-2025</t>
  </si>
  <si>
    <t>https://community.secop.gov.co/Public/Tendering/ContractNoticePhases/View?PPI=CO1.PPI.41583823&amp;isFromPublicArea=True&amp;isModal=False</t>
  </si>
  <si>
    <t xml:space="preserve">MARINELLA SANTOS MEJIA </t>
  </si>
  <si>
    <t>CO1.REQ.8767606</t>
  </si>
  <si>
    <t>OAG-VEX-0711-2025</t>
  </si>
  <si>
    <t>https://community.secop.gov.co/Public/Tendering/ContractNoticePhases/View?PPI=CO1.PPI.41583351&amp;isFromPublicArea=True&amp;isModal=False</t>
  </si>
  <si>
    <t xml:space="preserve">BERALDO LEMOS SACO </t>
  </si>
  <si>
    <t>CO1.REQ.8767451</t>
  </si>
  <si>
    <t>OAG-VEX-0710-2025</t>
  </si>
  <si>
    <t>https://community.secop.gov.co/Public/Tendering/ContractNoticePhases/View?PPI=CO1.PPI.41583315&amp;isFromPublicArea=True&amp;isModal=False</t>
  </si>
  <si>
    <t xml:space="preserve">ATILIO MANUEL VALENCIA MUÑOZ </t>
  </si>
  <si>
    <t>CO1.REQ.8767275</t>
  </si>
  <si>
    <t>OAG-VEX-0709-2025</t>
  </si>
  <si>
    <t>https://community.secop.gov.co/Public/Tendering/ContractNoticePhases/View?PPI=CO1.PPI.41582396&amp;isFromPublicArea=True&amp;isModal=False</t>
  </si>
  <si>
    <t>IVIS DEL CARMEN ALVARADO MONTENEGRO</t>
  </si>
  <si>
    <t xml:space="preserve">ABRAHAN DAVID VASQUEZ ZARZA </t>
  </si>
  <si>
    <t>LA PRESENTE ORDEN TIENE POR OBJETO: PRESTAR SERVICIOS PROFESIONALES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</si>
  <si>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CO1.REQ.8767533</t>
  </si>
  <si>
    <t>OPSP-VEX-0708-2025</t>
  </si>
  <si>
    <t>https://community.secop.gov.co/Public/Tendering/ContractNoticePhases/View?PPI=CO1.PPI.41582366&amp;isFromPublicArea=True&amp;isModal=False</t>
  </si>
  <si>
    <t xml:space="preserve">ERIC JOSE PAULO OCHOA </t>
  </si>
  <si>
    <t>CO1.REQ.8767348</t>
  </si>
  <si>
    <t>OPSP-VEX-0707-2025</t>
  </si>
  <si>
    <t>https://community.secop.gov.co/Public/Tendering/ContractNoticePhases/View?PPI=CO1.PPI.41581698&amp;isFromPublicArea=True&amp;isModal=False</t>
  </si>
  <si>
    <t xml:space="preserve">DARSI LUZ CASTRO DURANGO </t>
  </si>
  <si>
    <t>CO1.REQ.8767000</t>
  </si>
  <si>
    <t>OAG-VEX-0706-2025</t>
  </si>
  <si>
    <t>https://community.secop.gov.co/Public/Tendering/ContractNoticePhases/View?PPI=CO1.PPI.41581662&amp;isFromPublicArea=True&amp;isModal=False</t>
  </si>
  <si>
    <t xml:space="preserve">YOALIS GRISELDA OSPINO TORREGOZA </t>
  </si>
  <si>
    <t>CO1.REQ.8767228</t>
  </si>
  <si>
    <t>OAG-VEX-0705-2025</t>
  </si>
  <si>
    <t>https://community.secop.gov.co/Public/Tendering/ContractNoticePhases/View?PPI=CO1.PPI.41581533&amp;isFromPublicArea=True&amp;isModal=False</t>
  </si>
  <si>
    <t xml:space="preserve">PEDRO MANUEL ALTAMAR FANDIñO </t>
  </si>
  <si>
    <t>CO1.REQ.8766898</t>
  </si>
  <si>
    <t>OAG-VEX-0704-2025</t>
  </si>
  <si>
    <t>https://community.secop.gov.co/Public/Tendering/ContractNoticePhases/View?PPI=CO1.PPI.41581090&amp;isFromPublicArea=True&amp;isModal=False</t>
  </si>
  <si>
    <t xml:space="preserve">MARTHA LUZ VEGA MEZA </t>
  </si>
  <si>
    <t>CO1.REQ.8766870</t>
  </si>
  <si>
    <t>OAG-VEX-0703-2025</t>
  </si>
  <si>
    <t>https://community.secop.gov.co/Public/Tendering/ContractNoticePhases/View?PPI=CO1.PPI.41580564&amp;isFromPublicArea=True&amp;isModal=False</t>
  </si>
  <si>
    <t xml:space="preserve">JESUS DAVID ACOSTA PARRA </t>
  </si>
  <si>
    <t>CO1.REQ.8766760</t>
  </si>
  <si>
    <t>OAG-VEX-0702-2025</t>
  </si>
  <si>
    <t>https://community.secop.gov.co/Public/Tendering/ContractNoticePhases/View?PPI=CO1.PPI.41549507&amp;isFromPublicArea=True&amp;isModal=False</t>
  </si>
  <si>
    <t xml:space="preserve">JOSMIN ENRIQUE MONTERO AREVALO </t>
  </si>
  <si>
    <t>CO1.REQ.8759351</t>
  </si>
  <si>
    <t>OAG-VEX-0701-2025</t>
  </si>
  <si>
    <t>https://community.secop.gov.co/Public/Tendering/ContractNoticePhases/View?PPI=CO1.PPI.41549042&amp;isFromPublicArea=True&amp;isModal=False</t>
  </si>
  <si>
    <t xml:space="preserve">ARELLYS JOHANNA REYES MARTINEZ </t>
  </si>
  <si>
    <t>CO1.REQ.8759223</t>
  </si>
  <si>
    <t>OAG-VEX-0700-2025</t>
  </si>
  <si>
    <t>https://community.secop.gov.co/Public/Tendering/ContractNoticePhases/View?PPI=CO1.PPI.41579940&amp;isFromPublicArea=True&amp;isModal=False</t>
  </si>
  <si>
    <t xml:space="preserve">SILVANA ANGULO ORTIZ </t>
  </si>
  <si>
    <t>CO1.REQ.8766817</t>
  </si>
  <si>
    <t>OAG-VEX-0699-2025</t>
  </si>
  <si>
    <t>https://community.secop.gov.co/Public/Tendering/ContractNoticePhases/View?PPI=CO1.PPI.41578282&amp;isFromPublicArea=True&amp;isModal=False</t>
  </si>
  <si>
    <t xml:space="preserve">CARLOS GUILLERMO MEDINA SANTANDER </t>
  </si>
  <si>
    <t>CO1.REQ.8766454</t>
  </si>
  <si>
    <t>OAG-VEX-0698-2025</t>
  </si>
  <si>
    <t>https://community.secop.gov.co/Public/Tendering/ContractNoticePhases/View?PPI=CO1.PPI.41577686&amp;isFromPublicArea=True&amp;isModal=False</t>
  </si>
  <si>
    <t xml:space="preserve">ADOLFO CAMPO ZAMBRANO </t>
  </si>
  <si>
    <t>CO1.REQ.8766213</t>
  </si>
  <si>
    <t>OAG-VEX-0697-2025</t>
  </si>
  <si>
    <t>https://community.secop.gov.co/Public/Tendering/ContractNoticePhases/View?PPI=CO1.PPI.41577630&amp;isFromPublicArea=True&amp;isModal=False</t>
  </si>
  <si>
    <t xml:space="preserve">ERIS MANUEL PEREZ MARIMON </t>
  </si>
  <si>
    <t>CO1.REQ.8766037</t>
  </si>
  <si>
    <t>OAG-VEX-0696-2025</t>
  </si>
  <si>
    <t>https://community.secop.gov.co/Public/Tendering/ContractNoticePhases/View?PPI=CO1.PPI.41577108&amp;isFromPublicArea=True&amp;isModal=False</t>
  </si>
  <si>
    <t xml:space="preserve">CHRISTIAN JUNIOR PAEZ CARRANZA </t>
  </si>
  <si>
    <t>CO1.REQ.8765843</t>
  </si>
  <si>
    <t>OAG-VEX-0695-2025</t>
  </si>
  <si>
    <t>https://community.secop.gov.co/Public/Tendering/ContractNoticePhases/View?PPI=CO1.PPI.41575613&amp;isFromPublicArea=True&amp;isModal=False</t>
  </si>
  <si>
    <t xml:space="preserve">DEISY BEATRIZ MELO NORIEGA </t>
  </si>
  <si>
    <t>LA PRESENTE ORDEN TIENE POR OBJETO PRESTAR SERVICIOS PROFESIONALES EN EL MARCO DEL CONTRATO NUMERO 515 DEL 2025 CELEBRADO ENTRE LA AGENCIA NACIONAL DE HIDROCARBUROS ANH Y UNIVERSIDAD DEL MAGDALENA PARA EL DESARROLLO DE LAS SIGUIENTES ACTIVIDADES 1 APOYAR LA ELABORACION DE LOS INFORMES DE SEGUIMIENTO ADMINISTRATIVO SOLICITADOS POR LA ANH 2 SISTEMATIZAR COMUNICACIONES OFICIALES Y OFICIOS EMITIDOS EN EL MARCO DEL CONVENIO 3 COORDINAR EL CUMPLIMIENTO DEL CRONOGRAMA OPERATIVO Y SUS AJUSTES CON EL EQUIPO TECNICO 4 CONSOLIDAR LAS ACTAS DE REUNION COMPROMISOS INSTITUCIONALES Y SEGUIMIENTO INTERINSTITUCIONAL 5 PARTICIPAR EN EL CONTROL DOCUMENTAL DEL CONVENIO GARANTIZANDO TRAZABILIDAD 6 VERIFICAR EL CUMPLIMIENTO DE OBLIGACIONES INSTITUCIONALES EN LA EJECUCION DEL CONVENIO</t>
  </si>
  <si>
    <t>CO1.REQ.8765288</t>
  </si>
  <si>
    <t>OPSP-VEX-0694-2025</t>
  </si>
  <si>
    <t>https://community.secop.gov.co/Public/Tendering/ContractNoticePhases/View?PPI=CO1.PPI.41561045&amp;isFromPublicArea=True&amp;isModal=False</t>
  </si>
  <si>
    <t xml:space="preserve">ERASMO RANGEL GUILLEN </t>
  </si>
  <si>
    <t>CO1.REQ.8761712</t>
  </si>
  <si>
    <t>OAG-VEX-0693-2025</t>
  </si>
  <si>
    <t>https://community.secop.gov.co/Public/Tendering/ContractNoticePhases/View?PPI=CO1.PPI.41560666&amp;isFromPublicArea=True&amp;isModal=False</t>
  </si>
  <si>
    <t xml:space="preserve">SAMIR ENRIQUE ESPARRAGOZA PUERTA </t>
  </si>
  <si>
    <t>CO1.REQ.8761450</t>
  </si>
  <si>
    <t>OAG-VEX-0692-2025</t>
  </si>
  <si>
    <t>https://community.secop.gov.co/Public/Tendering/ContractNoticePhases/View?PPI=CO1.PPI.41575090&amp;isFromPublicArea=True&amp;isModal=False</t>
  </si>
  <si>
    <t xml:space="preserve">HERLIS MANUEL PALACIO CASTAÑO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</si>
  <si>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</si>
  <si>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CO1.REQ.8764892</t>
  </si>
  <si>
    <t>OPSP-VEX-0691-2025</t>
  </si>
  <si>
    <t>https://community.secop.gov.co/Public/Tendering/ContractNoticePhases/View?PPI=CO1.PPI.41560194&amp;isFromPublicArea=True&amp;isModal=False</t>
  </si>
  <si>
    <t xml:space="preserve">JUAN PABLO PACHECO ARANGO </t>
  </si>
  <si>
    <t>CO1.REQ.8761429</t>
  </si>
  <si>
    <t>OPSP-VEX-0690-2025</t>
  </si>
  <si>
    <t>https://community.secop.gov.co/Public/Tendering/ContractNoticePhases/View?PPI=CO1.PPI.41559790&amp;isFromPublicArea=True&amp;isModal=False</t>
  </si>
  <si>
    <t xml:space="preserve">CESAR DANIEL SAMPER DE LA CRUZ </t>
  </si>
  <si>
    <t>CO1.REQ.8761356</t>
  </si>
  <si>
    <t>OAG-VEX-0689-2025</t>
  </si>
  <si>
    <t>https://community.secop.gov.co/Public/Tendering/ContractNoticePhases/View?PPI=CO1.PPI.41559705&amp;isFromPublicArea=True&amp;isModal=False</t>
  </si>
  <si>
    <t xml:space="preserve">JUAN DE DIOS MARTELO MEDINA </t>
  </si>
  <si>
    <t>CO1.REQ.8760980</t>
  </si>
  <si>
    <t>OAG-VEX-0688-2025</t>
  </si>
  <si>
    <t>https://community.secop.gov.co/Public/Tendering/ContractNoticePhases/View?PPI=CO1.PPI.41559215&amp;isFromPublicArea=True&amp;isModal=False</t>
  </si>
  <si>
    <t xml:space="preserve">VALERIA ESTHER BERDUGO GONZALEZ </t>
  </si>
  <si>
    <t>CO1.REQ.8761270</t>
  </si>
  <si>
    <t>OAG-VEX-0687-2025</t>
  </si>
  <si>
    <t>https://community.secop.gov.co/Public/Tendering/ContractNoticePhases/View?PPI=CO1.PPI.41552238&amp;isFromPublicArea=True&amp;isModal=False</t>
  </si>
  <si>
    <t xml:space="preserve">RAFAEL GARI GARI MONTENEGRO </t>
  </si>
  <si>
    <t>CO1.REQ.8759877</t>
  </si>
  <si>
    <t>OAG-VEX-0686-2025</t>
  </si>
  <si>
    <t>https://community.secop.gov.co/Public/Tendering/ContractNoticePhases/View?PPI=CO1.PPI.41550985&amp;isFromPublicArea=True&amp;isModal=False</t>
  </si>
  <si>
    <t xml:space="preserve">FRANCO ANTONIO LINDADO VILLANUEVA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</si>
  <si>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</si>
  <si>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CO1.REQ.8759499</t>
  </si>
  <si>
    <t>OAG-VEX-0685-2025</t>
  </si>
  <si>
    <t>https://community.secop.gov.co/Public/Tendering/ContractNoticePhases/View?PPI=CO1.PPI.41550590&amp;isFromPublicArea=True&amp;isModal=False</t>
  </si>
  <si>
    <t xml:space="preserve">CRISTIAN RODRIGUEZ MUÑOZ </t>
  </si>
  <si>
    <t>CO1.REQ.8759455</t>
  </si>
  <si>
    <t>OPSP-VEX-0684-2025</t>
  </si>
  <si>
    <t>https://community.secop.gov.co/Public/Tendering/ContractNoticePhases/View?PPI=CO1.PPI.41548089&amp;isFromPublicArea=True&amp;isModal=False</t>
  </si>
  <si>
    <t xml:space="preserve">RAFAEL ENRIQUE BUSTAMANTE AGAMEZ </t>
  </si>
  <si>
    <t>CO1.REQ.8758877</t>
  </si>
  <si>
    <t>OAG-VEX-0683-2025</t>
  </si>
  <si>
    <t>https://community.secop.gov.co/Public/Tendering/ContractNoticePhases/View?PPI=CO1.PPI.41548024&amp;isFromPublicArea=True&amp;isModal=False</t>
  </si>
  <si>
    <t xml:space="preserve">NABONAZAR SIERRA GARCIA </t>
  </si>
  <si>
    <t>CO1.REQ.8758921</t>
  </si>
  <si>
    <t>OAG-VEX-0682-2025</t>
  </si>
  <si>
    <t>https://community.secop.gov.co/Public/Tendering/ContractNoticePhases/View?PPI=CO1.PPI.41547819&amp;isFromPublicArea=True&amp;isModal=False</t>
  </si>
  <si>
    <t xml:space="preserve">JONATAN GUERRERO GARCIA </t>
  </si>
  <si>
    <t>CO1.REQ.8758813</t>
  </si>
  <si>
    <t>OAG-VEX-0681-2025</t>
  </si>
  <si>
    <t>https://community.secop.gov.co/Public/Tendering/ContractNoticePhases/View?PPI=CO1.PPI.41546562&amp;isFromPublicArea=True&amp;isModal=False</t>
  </si>
  <si>
    <t xml:space="preserve">MANUEL ARIZA ZUÑIGA </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</si>
  <si>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</si>
  <si>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CO1.REQ.8758555</t>
  </si>
  <si>
    <t>OPSP-VEX-0680-2025</t>
  </si>
  <si>
    <t>https://community.secop.gov.co/Public/Tendering/ContractNoticePhases/View?PPI=CO1.PPI.41546504&amp;isFromPublicArea=True&amp;isModal=False</t>
  </si>
  <si>
    <t xml:space="preserve">ALVARO HERNANDEZ CABRERA </t>
  </si>
  <si>
    <t>CO1.REQ.8758415</t>
  </si>
  <si>
    <t>OAG-VEX-0679-2025</t>
  </si>
  <si>
    <t>https://community.secop.gov.co/Public/Tendering/ContractNoticePhases/View?PPI=CO1.PPI.41545056&amp;isFromPublicArea=True&amp;isModal=False</t>
  </si>
  <si>
    <t xml:space="preserve">EDGAR IVAN GOMEZ QUINTERO </t>
  </si>
  <si>
    <t>CO1.REQ.8758215</t>
  </si>
  <si>
    <t>OAG-VEX-0678-2025</t>
  </si>
  <si>
    <t>https://community.secop.gov.co/Public/Tendering/ContractNoticePhases/View?PPI=CO1.PPI.41543709&amp;isFromPublicArea=True&amp;isModal=False</t>
  </si>
  <si>
    <t xml:space="preserve">JOSE DAVID PERTUZ GUETTE </t>
  </si>
  <si>
    <t>CO1.REQ.8757624</t>
  </si>
  <si>
    <t>OAG-VEX-0677-2025</t>
  </si>
  <si>
    <t>https://community.secop.gov.co/Public/Tendering/ContractNoticePhases/View?PPI=CO1.PPI.41515855&amp;isFromPublicArea=True&amp;isModal=False</t>
  </si>
  <si>
    <t xml:space="preserve">HADDER AMIR MOVIL DEL PRADO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</si>
  <si>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</si>
  <si>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CO1.REQ.8751924</t>
  </si>
  <si>
    <t>OAG-VEX-0676-2025</t>
  </si>
  <si>
    <t>https://community.secop.gov.co/Public/Tendering/ContractNoticePhases/View?PPI=CO1.PPI.41515545&amp;isFromPublicArea=True&amp;isModal=False</t>
  </si>
  <si>
    <t xml:space="preserve">SIXTA TULIA NAVARRO CERVANTEA </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</si>
  <si>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</si>
  <si>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CO1.REQ.8751621</t>
  </si>
  <si>
    <t>OAG-VEX-0675-2025</t>
  </si>
  <si>
    <t>https://community.secop.gov.co/Public/Tendering/ContractNoticePhases/View?PPI=CO1.PPI.41531075&amp;isFromPublicArea=True&amp;isModal=False</t>
  </si>
  <si>
    <t xml:space="preserve">MIGUEL VILLA SANZ </t>
  </si>
  <si>
    <t>CO1.REQ.8754611</t>
  </si>
  <si>
    <t>OAG-VEX-0674-2025</t>
  </si>
  <si>
    <t>https://community.secop.gov.co/Public/Tendering/ContractNoticePhases/View?PPI=CO1.PPI.41515632&amp;isFromPublicArea=True&amp;isModal=False</t>
  </si>
  <si>
    <t xml:space="preserve">MARLEYS JOHANA AREVALO ISEDA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</si>
  <si>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SEGUIMIENTO AL PROCESO Y EJECUCION PRESUPUESTAL DEL CONVENIO REQUERIDO EN EL MARCO DEL CONVENIO INTERADMINISTRATIVO N1690 2025 2 APOYAR EL PROCESO DE LAS OBLIGACIONES FINANCIERAS OP Y SUS RESPECTIVOS PAGOS EGRESOS</t>
  </si>
  <si>
    <t>CO1.REQ.8751918</t>
  </si>
  <si>
    <t>OPSP-VEX-0673-2025</t>
  </si>
  <si>
    <t>https://community.secop.gov.co/Public/Tendering/ContractNoticePhases/View?PPI=CO1.PPI.41515838&amp;isFromPublicArea=True&amp;isModal=False</t>
  </si>
  <si>
    <t xml:space="preserve">LAURA CAMILA FLOREZ CASTELLANOS </t>
  </si>
  <si>
    <t>CO1.REQ.8751915</t>
  </si>
  <si>
    <t>OAG-VEX-0672-2025</t>
  </si>
  <si>
    <t>https://community.secop.gov.co/Public/Tendering/ContractNoticePhases/View?PPI=CO1.PPI.41515835&amp;isFromPublicArea=True&amp;isModal=False</t>
  </si>
  <si>
    <t xml:space="preserve">EDGAR DE JESUS RIOS AGUILAR </t>
  </si>
  <si>
    <t>CO1.REQ.8751914</t>
  </si>
  <si>
    <t>OAG-VEX-0671-2025</t>
  </si>
  <si>
    <t>https://community.secop.gov.co/Public/Tendering/ContractNoticePhases/View?PPI=CO1.PPI.41515627&amp;isFromPublicArea=True&amp;isModal=False</t>
  </si>
  <si>
    <t xml:space="preserve">JUAN SEBASTIAN SALINAS ESPEJO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</si>
  <si>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FORMULACIÓN DE PROYECTOS.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</si>
  <si>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CO1.REQ.8751910</t>
  </si>
  <si>
    <t>OPSP-VEX-0670-2025</t>
  </si>
  <si>
    <t>https://community.secop.gov.co/Public/Tendering/ContractNoticePhases/View?PPI=CO1.PPI.41515724&amp;isFromPublicArea=True&amp;isModal=False</t>
  </si>
  <si>
    <t xml:space="preserve">SAID ENRIQUE ARTETA MOLINA </t>
  </si>
  <si>
    <t>CO1.REQ.8751807</t>
  </si>
  <si>
    <t>OAG-VEX-0669-2025</t>
  </si>
  <si>
    <t>https://community.secop.gov.co/Public/Tendering/ContractNoticePhases/View?PPI=CO1.PPI.41515718&amp;isFromPublicArea=True&amp;isModal=False</t>
  </si>
  <si>
    <t xml:space="preserve">LEWYS ENRIQUE RODRIGUEZ PACHECO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</si>
  <si>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CONTRATACIÓN ESTATAL.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</si>
  <si>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CO1.REQ.8751804</t>
  </si>
  <si>
    <t>OPSP-VEX-0668-2025</t>
  </si>
  <si>
    <t>https://community.secop.gov.co/Public/Tendering/ContractNoticePhases/View?PPI=CO1.PPI.41515825&amp;isFromPublicArea=True&amp;isModal=False</t>
  </si>
  <si>
    <t xml:space="preserve">KATHERINE LIZETH CAMPO PINTO </t>
  </si>
  <si>
    <t>LA PRESENTE ORDEN TIENE POR OBJETO: PRESTAR SERVICIOS PROFESIONALES EN LA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6. REALIZAR SEGUIMIENTO EN LA DIRECCIÓN Y CONTROL DE CRONOGRAMA DE LOS PROYECTOS DE LA VICERRECTORIA DE EXTENSIÓN Y PROYECCIÓN CON LA FUNDACIÓN CASA EN EL ÁRBOL, PARA EL CUMPLIMIENTO DE LOS OBJETIVOS TRAZADOS. 7.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8.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</si>
  <si>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CO1.REQ.8751803</t>
  </si>
  <si>
    <t>OPSP-VEX-0667-2025</t>
  </si>
  <si>
    <t>https://community.secop.gov.co/Public/Tendering/ContractNoticePhases/View?PPI=CO1.PPI.41515822&amp;isFromPublicArea=True&amp;isModal=False</t>
  </si>
  <si>
    <t xml:space="preserve">JULIO MARIO CHARRIS ROCHA </t>
  </si>
  <si>
    <t>CO1.REQ.8751909</t>
  </si>
  <si>
    <t>OAG-VEX-0666-2025</t>
  </si>
  <si>
    <t>https://community.secop.gov.co/Public/Tendering/ContractNoticePhases/View?PPI=CO1.PPI.41515618&amp;isFromPublicArea=True&amp;isModal=False</t>
  </si>
  <si>
    <t xml:space="preserve">HEDER ENRIQUE GENES AMARIS </t>
  </si>
  <si>
    <t>CO1.REQ.8752007</t>
  </si>
  <si>
    <t>OPSP-VEX-0665-2025</t>
  </si>
  <si>
    <t>https://community.secop.gov.co/Public/Tendering/ContractNoticePhases/View?PPI=CO1.PPI.41515511&amp;isFromPublicArea=True&amp;isModal=False</t>
  </si>
  <si>
    <t xml:space="preserve">JAIGLER GOEZ RODRIGUEZ </t>
  </si>
  <si>
    <t>CO1.REQ.8752006</t>
  </si>
  <si>
    <t>OAG-VEX-0664-2025</t>
  </si>
  <si>
    <t>https://community.secop.gov.co/Public/Tendering/ContractNoticePhases/View?PPI=CO1.PPI.41515813&amp;isFromPublicArea=True&amp;isModal=False</t>
  </si>
  <si>
    <t xml:space="preserve">NICOL CAROLINA SIERRA SANCHEZ </t>
  </si>
  <si>
    <t>LA PRESENTE ORDEN TIENE POR OBJETO PRESTAR SERVICIOS DE APOYO A LA GESTIÓN DEL CONTRATO N. 478 DEL 2025 CELEBRADO ENTRE LA AGENCIA NACIONAL DE HIDROCARBUROS – ANH Y UNIVERSIDAD DEL MAGDALENA PARA EL DESARROLLO DE LAS SIGUIENTES ACTIVIDADES: 1) APOYAR EN LA GESTIÓN DE VIÁTICOS Y GASTOS DE VIAJE DEL PERSONAL VINCULADO AL DESARROLLO DE ACTIVIDADES EN EL PROYECTO. 2) APOYAR EN LA ORGANIZACIÓN Y LOGÍSTICA DE EVENTOS Y REUNIONES, INCLUYENDO LA COORDINACIÓN DE CATERING, EQUIPO AUDIOVISUAL Y OTROS DETALLES. 3) GESTIONAR LA DOCUMENTACIÓN DEL PROYECTO.</t>
  </si>
  <si>
    <t>CO1.REQ.8752004</t>
  </si>
  <si>
    <t>OAG-VEX-0663-2025</t>
  </si>
  <si>
    <t>https://community.secop.gov.co/Public/Tendering/ContractNoticePhases/View?PPI=CO1.PPI.41515810&amp;isFromPublicArea=True&amp;isModal=False</t>
  </si>
  <si>
    <t xml:space="preserve">CARLOS IVAN MAESTRE CASTRILLON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</si>
  <si>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PRESENTACIÓN DE PROYECTOS DIFERENCIALES ÉTNICOS FINANCIADOS CON RECURSOS DE INVERSIÓN PÚBLICA.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DEL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</si>
  <si>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CO1.REQ.8752001</t>
  </si>
  <si>
    <t>OPSP-VEX-0662-2025</t>
  </si>
  <si>
    <t>https://community.secop.gov.co/Public/Tendering/ContractNoticePhases/View?PPI=CO1.PPI.41536743&amp;isFromPublicArea=True&amp;isModal=False</t>
  </si>
  <si>
    <t xml:space="preserve">MARILEN VILORIA ZUÑIGA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</si>
  <si>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IMPLERNENTAR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</si>
  <si>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CO1.REQ.8755578</t>
  </si>
  <si>
    <t>OAG-VEX-0661-2025</t>
  </si>
  <si>
    <t>https://community.secop.gov.co/Public/Tendering/ContractNoticePhases/View?PPI=CO1.PPI.41513665&amp;isFromPublicArea=True&amp;isModal=False</t>
  </si>
  <si>
    <t xml:space="preserve">RAFAEL JOSE BROCHERO LOPEZ </t>
  </si>
  <si>
    <t>CO1.REQ.8751424</t>
  </si>
  <si>
    <t>OAG-VEX-0660-2025</t>
  </si>
  <si>
    <t>https://community.secop.gov.co/Public/Tendering/ContractNoticePhases/View?PPI=CO1.PPI.41536277&amp;isFromPublicArea=True&amp;isModal=False</t>
  </si>
  <si>
    <t xml:space="preserve">YALENA DEL CARMEN VIDAL CERVANTES </t>
  </si>
  <si>
    <t>CO1.REQ.8755550</t>
  </si>
  <si>
    <t>OAG-VEX-0659-2025</t>
  </si>
  <si>
    <t>https://community.secop.gov.co/Public/Tendering/ContractNoticePhases/View?PPI=CO1.PPI.41532891&amp;isFromPublicArea=True&amp;isModal=False</t>
  </si>
  <si>
    <t xml:space="preserve">ROSANGEL URIANA </t>
  </si>
  <si>
    <t>CO1.REQ.8754681</t>
  </si>
  <si>
    <t>OAG-VEX-0658-2025</t>
  </si>
  <si>
    <t>https://community.secop.gov.co/Public/Tendering/ContractNoticePhases/View?PPI=CO1.PPI.41513993&amp;isFromPublicArea=True&amp;isModal=False</t>
  </si>
  <si>
    <t xml:space="preserve">JHONNATAN REYES MORA </t>
  </si>
  <si>
    <t>LA PRESENTE ORDEN TIENE POR OBJETO PRESTAR SERVICIOS PROFESIONALES EN EL MARCO DEL CONTRATO N°. 515 DEL 2025 CELEBRADO ENTRE LA AGENCIA NACIONAL DE HIDROCARBUROS -ANH Y UNIVERSIDAD DEL MAGDALENA, PARA EL DESARROLLO DE LAS SIGUIENTES ACTIVIDADES: 1. DISEÑAR Y MANTENER ACTUALIZADOS LOS CUADROS DE SEGUIMIENTO FINANCIERO VINCULADOS A LA EJECUCIÓN DE PRODUCTOS DEL CONVENIO. 2. APOYAR LA TRAZABILIDAD DEL GASTO POR CADA UNA DE LAS FASES TÉCNICAS DEL CONVENIO, ASEGURANDO CONSISTENCIA ENTRE EL AVANCE TÉCNICO Y LA EJECUCIÓN PRESUPUESTAL. 3. RECOPILAR, ORGANIZAR Y VERIFICAR LOS SOPORTES FINANCIEROS EXIGIDOS PARA LA PRESENTACIÓN DE INFORMES PERIÓDICOS ANTE LA ANH. 4. APOYAR LA ELABORACIÓN DEL PLAN DE EJECUCIÓN DE RECURSOS POR PRODUCTO Y SU CRONOGRAMA DE EJECUCIÓN. 5. VERIFICAR LA CORRESPONDENCIA ENTRE LOS PAGOS REALIZADOS Y EL CUMPLIMIENTO DE ENTREGABLES TÉCNICOS, EN COORDINACIÓN CON EL EQUIPO DE SUPERVISIÓN. 6. SISTEMATIZAR OBSERVACIONES Y RECOMENDACIONES DE LA ANH RELACIONADAS CON ASPECTOS FINANCIEROS Y APOYAR SU INCORPORACIÓN EN LOS SIGUIENTES REPORTES.</t>
  </si>
  <si>
    <t>CO1.REQ.8751135</t>
  </si>
  <si>
    <t>OPSP-VEX-0657-2025</t>
  </si>
  <si>
    <t>https://community.secop.gov.co/Public/Tendering/ContractNoticePhases/View?PPI=CO1.PPI.41513656&amp;isFromPublicArea=True&amp;isModal=False</t>
  </si>
  <si>
    <t xml:space="preserve">ELIAS ZAR HERNANDEZ PAVA </t>
  </si>
  <si>
    <t>CO1.REQ.8751421</t>
  </si>
  <si>
    <t>OAG-VEX-0656-2025</t>
  </si>
  <si>
    <t>https://community.secop.gov.co/Public/Tendering/ContractNoticePhases/View?PPI=CO1.PPI.41535676&amp;isFromPublicArea=True&amp;isModal=False</t>
  </si>
  <si>
    <t xml:space="preserve">FERNANDO ELIAS BELTRAN SOTO </t>
  </si>
  <si>
    <t>CO1.REQ.8755460</t>
  </si>
  <si>
    <t>OPSP-VEX-0655-2025</t>
  </si>
  <si>
    <t>https://community.secop.gov.co/Public/Tendering/ContractNoticePhases/View?PPI=CO1.PPI.41535134&amp;isFromPublicArea=True&amp;isModal=False</t>
  </si>
  <si>
    <t xml:space="preserve">JOVANI MONTERROZA RIVERA </t>
  </si>
  <si>
    <t>CO1.REQ.8755431</t>
  </si>
  <si>
    <t>OAG-VEX-0654-2025</t>
  </si>
  <si>
    <t>https://community.secop.gov.co/Public/Tendering/ContractNoticePhases/View?PPI=CO1.PPI.41534741&amp;isFromPublicArea=True&amp;isModal=False</t>
  </si>
  <si>
    <t xml:space="preserve">FERNANDO ARTURO BORJA GONZALEZ </t>
  </si>
  <si>
    <t>CO1.REQ.8755062</t>
  </si>
  <si>
    <t>OAG-VEX-0653-2025</t>
  </si>
  <si>
    <t>https://community.secop.gov.co/Public/Tendering/ContractNoticePhases/View?PPI=CO1.PPI.41534135&amp;isFromPublicArea=True&amp;isModal=False</t>
  </si>
  <si>
    <t xml:space="preserve">CARLOS ANDRES LLANOS SIERRA </t>
  </si>
  <si>
    <t>CO1.REQ.8755321</t>
  </si>
  <si>
    <t>OAG-VEX-0652-2025</t>
  </si>
  <si>
    <t>https://community.secop.gov.co/Public/Tendering/ContractNoticePhases/View?PPI=CO1.PPI.41533495&amp;isFromPublicArea=True&amp;isModal=False</t>
  </si>
  <si>
    <t xml:space="preserve">DALGI MILENA MOSQUERA ARGUELLO </t>
  </si>
  <si>
    <t>CO1.REQ.8755012</t>
  </si>
  <si>
    <t>OAG-VEX-0651-2025</t>
  </si>
  <si>
    <t>https://community.secop.gov.co/Public/Tendering/ContractNoticePhases/View?PPI=CO1.PPI.41532800&amp;isFromPublicArea=True&amp;isModal=False</t>
  </si>
  <si>
    <t xml:space="preserve">JUAN CAMILO PEREZ ESTRADA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</si>
  <si>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</si>
  <si>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CO1.REQ.8754764</t>
  </si>
  <si>
    <t>OPSP-VEX-0650-2025</t>
  </si>
  <si>
    <t>https://community.secop.gov.co/Public/Tendering/ContractNoticePhases/View?PPI=CO1.PPI.41532181&amp;isFromPublicArea=True&amp;isModal=False</t>
  </si>
  <si>
    <t xml:space="preserve">GABRIEL EDUARDO CASTELLAR RAMBAL </t>
  </si>
  <si>
    <t>CO1.REQ.8754738</t>
  </si>
  <si>
    <t>OAG-VEX-0649-2025</t>
  </si>
  <si>
    <t>https://community.secop.gov.co/Public/Tendering/ContractNoticePhases/View?PPI=CO1.PPI.41531780&amp;isFromPublicArea=True&amp;isModal=False</t>
  </si>
  <si>
    <t xml:space="preserve">JOSE ESTARITA RUIZ </t>
  </si>
  <si>
    <t>CO1.REQ.8754721</t>
  </si>
  <si>
    <t>OAG-VEX-0648-2025</t>
  </si>
  <si>
    <t>https://community.secop.gov.co/Public/Tendering/ContractNoticePhases/View?PPI=CO1.PPI.41513650&amp;isFromPublicArea=True&amp;isModal=False</t>
  </si>
  <si>
    <t xml:space="preserve">ISABEL MACIAS RODRIGUEZ </t>
  </si>
  <si>
    <t>CO1.REQ.8751420</t>
  </si>
  <si>
    <t>OAG-VEX-0647-2025</t>
  </si>
  <si>
    <t>https://community.secop.gov.co/Public/Tendering/ContractNoticePhases/View?PPI=CO1.PPI.41513985&amp;isFromPublicArea=True&amp;isModal=False</t>
  </si>
  <si>
    <t xml:space="preserve">EDUARDO ENRIQUE FERRER PINEDA </t>
  </si>
  <si>
    <t>CO1.REQ.8751419</t>
  </si>
  <si>
    <t>OAG-VEX-0646-2025</t>
  </si>
  <si>
    <t>https://community.secop.gov.co/Public/Tendering/ContractNoticePhases/View?PPI=CO1.PPI.41514439&amp;isFromPublicArea=True&amp;isModal=False</t>
  </si>
  <si>
    <t xml:space="preserve">JULIO CESAR FRIAS LOSANO </t>
  </si>
  <si>
    <t>CO1.REQ.8751418</t>
  </si>
  <si>
    <t>OPSP-VEX-0645-2025</t>
  </si>
  <si>
    <t>https://community.secop.gov.co/Public/Tendering/ContractNoticePhases/View?PPI=CO1.PPI.41514435&amp;isFromPublicArea=True&amp;isModal=False</t>
  </si>
  <si>
    <t xml:space="preserve">REMBERTO BELTRAN RUA </t>
  </si>
  <si>
    <t>CO1.REQ.8751417</t>
  </si>
  <si>
    <t>OAG-VEX-0644-2025</t>
  </si>
  <si>
    <t>https://community.secop.gov.co/Public/Tendering/ContractNoticePhases/View?PPI=CO1.PPI.41541338&amp;isFromPublicArea=True&amp;isModal=False</t>
  </si>
  <si>
    <t xml:space="preserve">LILIANA PATRICIA IBAÑEZ CARABALLO </t>
  </si>
  <si>
    <t>CO1.REQ.8756696</t>
  </si>
  <si>
    <t>OAG-VEX-0643-2025</t>
  </si>
  <si>
    <t>https://community.secop.gov.co/Public/Tendering/ContractNoticePhases/View?PPI=CO1.PPI.41542720&amp;isFromPublicArea=True&amp;isModal=False</t>
  </si>
  <si>
    <t xml:space="preserve">LAURA VANESSA PASCUALES MARTINEZ </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</si>
  <si>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</si>
  <si>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CO1.REQ.8757173</t>
  </si>
  <si>
    <t>OPSP-VEX-0642-2025</t>
  </si>
  <si>
    <t>https://community.secop.gov.co/Public/Tendering/ContractNoticePhases/View?PPI=CO1.PPI.41546005&amp;isFromPublicArea=True&amp;isModal=False</t>
  </si>
  <si>
    <t xml:space="preserve">DAIRO MANUEL FERNANDEZ GARAY </t>
  </si>
  <si>
    <t>CO1.REQ.8758270</t>
  </si>
  <si>
    <t>OAG-VEX-0641-2025</t>
  </si>
  <si>
    <t>https://community.secop.gov.co/Public/Tendering/ContractNoticePhases/View?PPI=CO1.PPI.41540810&amp;isFromPublicArea=True&amp;isModal=False</t>
  </si>
  <si>
    <t xml:space="preserve">JUAN ANTONIO SAJONA BOLAÑOS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</si>
  <si>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EDUCATHRO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</si>
  <si>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CO1.REQ.8756588</t>
  </si>
  <si>
    <t>OAG-VEX-0640-2025</t>
  </si>
  <si>
    <t>https://community.secop.gov.co/Public/Tendering/ContractNoticePhases/View?PPI=CO1.PPI.41514422&amp;isFromPublicArea=True&amp;isModal=False</t>
  </si>
  <si>
    <t xml:space="preserve">CARIDAD ESTEFANY BRITO BALLESTEROS </t>
  </si>
  <si>
    <t>CO1.REQ.8751415</t>
  </si>
  <si>
    <t>OAG-VEX-0639-2025</t>
  </si>
  <si>
    <t>https://community.secop.gov.co/Public/Tendering/ContractNoticePhases/View?PPI=CO1.PPI.41513857&amp;isFromPublicArea=True&amp;isModal=False</t>
  </si>
  <si>
    <t xml:space="preserve">BRENDA DAYANA ROJAS MOZO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</si>
  <si>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</si>
  <si>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CO1.REQ.8751413</t>
  </si>
  <si>
    <t>OPSP-VEX-0638-2025</t>
  </si>
  <si>
    <t>https://community.secop.gov.co/Public/Tendering/ContractNoticePhases/View?PPI=CO1.PPI.41513971&amp;isFromPublicArea=True&amp;isModal=False</t>
  </si>
  <si>
    <t xml:space="preserve">JOSE DAVID SANCHEZ SALAZAR </t>
  </si>
  <si>
    <t>CO1.REQ.8751409</t>
  </si>
  <si>
    <t>OAG-VEX-0637-2025</t>
  </si>
  <si>
    <t>https://community.secop.gov.co/Public/Tendering/ContractNoticePhases/View?PPI=CO1.PPI.41513767&amp;isFromPublicArea=True&amp;isModal=False</t>
  </si>
  <si>
    <t xml:space="preserve">JOSE JAVIER ESCALONA COLL </t>
  </si>
  <si>
    <t>CO1.REQ.8751120</t>
  </si>
  <si>
    <t>OPSP-VEX-0636-2025</t>
  </si>
  <si>
    <t>https://community.secop.gov.co/Public/Tendering/ContractNoticePhases/View?PPI=CO1.PPI.41513959&amp;isFromPublicArea=True&amp;isModal=False</t>
  </si>
  <si>
    <t xml:space="preserve">GUILLERMO JOSE LOBO PEDRAZA </t>
  </si>
  <si>
    <t>CO1.REQ.8751209</t>
  </si>
  <si>
    <t>OPSP-VEX-0635-2025</t>
  </si>
  <si>
    <t>https://community.secop.gov.co/Public/Tendering/ContractNoticePhases/View?PPI=CO1.PPI.41513641&amp;isFromPublicArea=True&amp;isModal=False</t>
  </si>
  <si>
    <t xml:space="preserve">ALFREDO ARTURO ACOSTA TORRENEGRA </t>
  </si>
  <si>
    <t>CO1.REQ.8751207</t>
  </si>
  <si>
    <t>OAG-VEX-0634-2025</t>
  </si>
  <si>
    <t>https://community.secop.gov.co/Public/Tendering/ContractNoticePhases/View?PPI=CO1.PPI.41513638&amp;isFromPublicArea=True&amp;isModal=False</t>
  </si>
  <si>
    <t xml:space="preserve">CESAR LUIS GALVIS SERRANO </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</si>
  <si>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</si>
  <si>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CO1.REQ.8751206</t>
  </si>
  <si>
    <t>OPSP-VEX-0633-2025</t>
  </si>
  <si>
    <t>https://community.secop.gov.co/Public/Tendering/ContractNoticePhases/View?PPI=CO1.PPI.41513932&amp;isFromPublicArea=True&amp;isModal=False</t>
  </si>
  <si>
    <t xml:space="preserve">MARIA MARGARITA OSORIO </t>
  </si>
  <si>
    <t>CO1.REQ.8751115</t>
  </si>
  <si>
    <t>OAG-VEX-0632-2025</t>
  </si>
  <si>
    <t>https://community.secop.gov.co/Public/Tendering/ContractNoticePhases/View?PPI=CO1.PPI.41513827&amp;isFromPublicArea=True&amp;isModal=False</t>
  </si>
  <si>
    <t xml:space="preserve">DANIELA GONZALEZ CANTILLO </t>
  </si>
  <si>
    <t>CO1.REQ.8751111</t>
  </si>
  <si>
    <t>OPSP-VEX-0631-2025</t>
  </si>
  <si>
    <t>https://community.secop.gov.co/Public/Tendering/ContractNoticePhases/View?PPI=CO1.PPI.41507299&amp;isFromPublicArea=True&amp;isModal=False</t>
  </si>
  <si>
    <t>1800-01-11</t>
  </si>
  <si>
    <t xml:space="preserve">FRANCISCO JAVIER VERGARA PABUENA </t>
  </si>
  <si>
    <t>CO1.REQ.8749545</t>
  </si>
  <si>
    <t>OAG-VEX-0630-2025</t>
  </si>
  <si>
    <t>https://community.secop.gov.co/Public/Tendering/ContractNoticePhases/View?PPI=CO1.PPI.41508017&amp;isFromPublicArea=True&amp;isModal=False</t>
  </si>
  <si>
    <t>1800-01-10</t>
  </si>
  <si>
    <t>DANILO RAFAEL MARTINEZ VILLAREAL</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</si>
  <si>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REALIZACION DE LOS MOMENTOS PEDAGOGICOS DE LA ESTRATEGIA PEDAGOGICA DEL PROGRAMA ARTES PARA LA PAZ EN EL ESTABLECIMIENTO EDUCATIVO ASIGNADO EN CONFORMIDAD CON EL ACUERDO DE COBERTURA VALORACION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</si>
  <si>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CO1.REQ.8749544</t>
  </si>
  <si>
    <t>OAG-VEX-0629-2025</t>
  </si>
  <si>
    <t>https://community.secop.gov.co/Public/Tendering/ContractNoticePhases/View?PPI=CO1.PPI.41507280&amp;isFromPublicArea=True&amp;isModal=False</t>
  </si>
  <si>
    <t>1800-01-09</t>
  </si>
  <si>
    <t xml:space="preserve">SALMA JULIETH LOPEZ DE LA ROSA </t>
  </si>
  <si>
    <t>CO1.REQ.8749542</t>
  </si>
  <si>
    <t>OAG-VEX-0628-2025</t>
  </si>
  <si>
    <t>https://community.secop.gov.co/Public/Tendering/ContractNoticePhases/View?PPI=CO1.PPI.41508111&amp;isFromPublicArea=True&amp;isModal=False</t>
  </si>
  <si>
    <t>1800-01-08</t>
  </si>
  <si>
    <t>DIEGO ARMANDO SILVA OLAYA</t>
  </si>
  <si>
    <t>LA PRESENTE ORDEN TIENE POR OBJETO PRESTAR SUS SERVICIOS PROFESIONALES EN EL ROL DE ARTISTA FORMADOR EN AUDIVISUALES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</si>
  <si>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CO1.REQ.8749535</t>
  </si>
  <si>
    <t>OPSP-VEX-0627-2025</t>
  </si>
  <si>
    <t>https://community.secop.gov.co/Public/Tendering/ContractNoticePhases/View?PPI=CO1.PPI.41507197&amp;isFromPublicArea=True&amp;isModal=False</t>
  </si>
  <si>
    <t>1800-01-07</t>
  </si>
  <si>
    <t xml:space="preserve">MARTHA LUCERO BASTIDAS SALAMANCA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</si>
  <si>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</si>
  <si>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CO1.REQ.8749532</t>
  </si>
  <si>
    <t>OPSP-VEX-0626-2025</t>
  </si>
  <si>
    <t>https://community.secop.gov.co/Public/Tendering/ContractNoticePhases/View?PPI=CO1.PPI.41507171&amp;isFromPublicArea=True&amp;isModal=False</t>
  </si>
  <si>
    <t>1800-01-06</t>
  </si>
  <si>
    <t>DAMARIS SAYAS GOMEZ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</si>
  <si>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</si>
  <si>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CO1.REQ.8749178</t>
  </si>
  <si>
    <t>OPSP-VEX-0625-2025</t>
  </si>
  <si>
    <t>https://community.secop.gov.co/Public/Tendering/ContractNoticePhases/View?PPI=CO1.PPI.41507168&amp;isFromPublicArea=True&amp;isModal=False</t>
  </si>
  <si>
    <t>1800-01-05</t>
  </si>
  <si>
    <t xml:space="preserve">NEILIS KATHERINE BENJUMEA MACIAS </t>
  </si>
  <si>
    <t>CO1.REQ.8749525</t>
  </si>
  <si>
    <t>OAG-VEX-0624-2025</t>
  </si>
  <si>
    <t>https://community.secop.gov.co/Public/Tendering/ContractNoticePhases/View?PPI=CO1.PPI.41506792&amp;isFromPublicArea=True&amp;isModal=False</t>
  </si>
  <si>
    <t>1800-01-04</t>
  </si>
  <si>
    <t>MARTHA PATRICIA GONZALEZ MERCADO</t>
  </si>
  <si>
    <t>LA PRESENTE ORDEN TIENE POR OBJETO PRESTAR SUS SERVICIOS DE APOYO A LA GESTIÓN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</si>
  <si>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CO1.REQ.8749172</t>
  </si>
  <si>
    <t>OAG-VEX-0623-2025</t>
  </si>
  <si>
    <t>https://community.secop.gov.co/Public/Tendering/ContractNoticePhases/View?PPI=CO1.PPI.41506941&amp;isFromPublicArea=True&amp;isModal=False</t>
  </si>
  <si>
    <t>1800-01-03</t>
  </si>
  <si>
    <t xml:space="preserve">NAFAEL CHAVEZ SAMPAYO </t>
  </si>
  <si>
    <t>CO1.REQ.8749519</t>
  </si>
  <si>
    <t>OAG-VEX-0622-2025</t>
  </si>
  <si>
    <t>https://community.secop.gov.co/Public/Tendering/ContractNoticePhases/View?PPI=CO1.PPI.41506679&amp;isFromPublicArea=True&amp;isModal=False</t>
  </si>
  <si>
    <t>1800-01-02</t>
  </si>
  <si>
    <t>JAIME MANUEL TAPIA VENERA</t>
  </si>
  <si>
    <t>CO1.REQ.8749502</t>
  </si>
  <si>
    <t>OAG-VEX-0621-2025</t>
  </si>
  <si>
    <t>https://community.secop.gov.co/Public/Tendering/ContractNoticePhases/View?PPI=CO1.PPI.41506751&amp;isFromPublicArea=True&amp;isModal=False</t>
  </si>
  <si>
    <t xml:space="preserve">ABDENARIS ELENA CORREA MOZO </t>
  </si>
  <si>
    <t>CO1.REQ.8749098</t>
  </si>
  <si>
    <t>OAG-VEX-0620-2025</t>
  </si>
  <si>
    <t>https://community.secop.gov.co/Public/Tendering/ContractNoticePhases/View?PPI=CO1.PPI.41506638&amp;isFromPublicArea=True&amp;isModal=False</t>
  </si>
  <si>
    <t>ADANIES ZARATE BROCHERO</t>
  </si>
  <si>
    <t>CO1.REQ.8749149</t>
  </si>
  <si>
    <t>OPSP-VEX-0619-2025</t>
  </si>
  <si>
    <t>https://community.secop.gov.co/Public/Tendering/ContractNoticePhases/View?PPI=CO1.PPI.41506431&amp;isFromPublicArea=True&amp;isModal=False</t>
  </si>
  <si>
    <t xml:space="preserve">JOSE MARTIN DE LA CRUZ CALVO </t>
  </si>
  <si>
    <t>CO1.REQ.8749261</t>
  </si>
  <si>
    <t>OAG-VEX-0618-2025</t>
  </si>
  <si>
    <t>https://community.secop.gov.co/Public/Tendering/ContractNoticePhases/View?PPI=CO1.PPI.41505876&amp;isFromPublicArea=True&amp;isModal=False</t>
  </si>
  <si>
    <t xml:space="preserve">PEDRO ANTONIO MERCADO GONZÁLEZ </t>
  </si>
  <si>
    <t xml:space="preserve">YINA ALEJANDRA TELLEZ FUENTES </t>
  </si>
  <si>
    <t>LA PRESENTE ORDEN TIENE POR OBJETO: LA PRESTACIÓN DE SERVICIOS COMO PROFESIONAL EN EL ÁREA JURÍDICA, EN EL MARCO DEL CONVENIO INTERADMINISTRATIVO NO. 1556 DE 2024 SUSCRITO ENTRE LA UNIVERSIDAD DEL MAGDALENA Y LA AGENCIA DE DESARROLLO RURAL ADR EN LA ETAPA DE LIQUIDACIÓN, PARA LA EJECUCIÓN DE LAS SIGUIENTES ACTIVIDADES: 1. PRESTAR ASESORÍA JURÍDICA Y DAR RESPUESTA A SOLICITUDES, CONSULTAS, PETICIONES, QUEJAS Y RECLAMOS QUE SE REQUIERAN TOMANDO EN CONSIDERACIÓN LOS TÉRMINOS DE LA LEY Y LOS PROCEDIMIENTOS INTERNOS ESTABLECIDOS; EN EL MARCO DE LA LIQUIDACIÓN DEL CONVENIO INTERADMINISTRATIVO 1556 DEL 2024. 2. REALIZAR EL TRÁMITE DE LIBERACIÓN DE SALDO EN FAVOR DE LA UNIVERSIDAD DEL MAGDALENA A LAS ORDENES QUE SE SUSCRIBIERON EN EL MARCO DEL CONVENIO INTERADMINISTRATIVO N 1556 DE 2024. 3. REALIZAR ORDENES DE SERVICIOS A PERSONAL QUE REALIZARAN ACTIVIDADES PARA EL CIERRE Y LIQUIDACIÓN DEL CONVENIO INTERADMINISTRATIVO.</t>
  </si>
  <si>
    <t>CO1.REQ.8749242</t>
  </si>
  <si>
    <t>OPSP-VEX-0617-2025</t>
  </si>
  <si>
    <t>https://community.secop.gov.co/Public/Tendering/ContractNoticePhases/View?PPI=CO1.PPI.41506601&amp;isFromPublicArea=True&amp;isModal=False</t>
  </si>
  <si>
    <t>FRANCISCO ARDILA GARCIA</t>
  </si>
  <si>
    <t>LA PRESENTE ORDEN TIENE POR OBJETO PRESTAR SERVICIOS EN EL ROL DE ARTISTA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</si>
  <si>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 CO1.REQ.8749446</t>
  </si>
  <si>
    <t>OAG-VEX-0616-2025</t>
  </si>
  <si>
    <t>https://community.secop.gov.co/Public/Tendering/ContractNoticePhases/View?PPI=CO1.PPI.41505764&amp;isFromPublicArea=True&amp;isModal=False</t>
  </si>
  <si>
    <t>OSCAR EMILIO SILVA MELO</t>
  </si>
  <si>
    <t>CO1.REQ.8749223</t>
  </si>
  <si>
    <t>OAG-VEX-0615-2025</t>
  </si>
  <si>
    <t>https://community.secop.gov.co/Public/Tendering/ContractNoticePhases/View?PPI=CO1.PPI.41505840&amp;isFromPublicArea=True&amp;isModal=False</t>
  </si>
  <si>
    <t xml:space="preserve">ERLIND DE JESUS ALVARINO DE ARCOS </t>
  </si>
  <si>
    <t>LA PRESENTE ORDEN TIENE POR OBJETO PRESTAR SUS SERVICIOS DE APOYO EN EL ROL DE ARTISTA FORMADOR EN MUSICA EN EL MARCO DEL CONVENIO INTERADMINISTRATIVO N 1690 DE 26 DE JUNIO DE 2025 CELEBRADO ENTRE E MINISTERIO DE LAS CULTURAS LAS ARTES Y LOS SABERES Y LA UNIVERSIDAD DEL MAGDALENA CUYO OBJETO ES AUNA ESFUERZOS INSTITUCIONALES ADMINISTRATIVOS TECNICOS FINANCIEROS TECNOLOGICOS Y PEDAGOGICOS PARA IMPLEMENTAR PROGRAMA ARTES PARA LA PAZ EN EL AMBITO DE FORMACION ARTISTICA CIRCULACION Y FORTALECIMIENTO EN EL TERRITORI NACIONAL CON ESPECIAL ENFASIS EN LA REGION 5 DE LOS TERRITORIOS PDET ZOMAC RURALIDAD DISPERSA Y/O TERRITORIO PRIORIZADOS POR EL PROGRAMA DESARROLLANDO LAS SIGUIENTES ACTIVIDADES 1 REALIZAR LOS MOMENTOS PEDAGOGICOS D LA ESTRATEGIA PEDAGOGICA DEL PROGRAMA ARTES PARA LA PAZ EN EL ESTABLECIMIENTO EDUCATIVO ASIGNADO E CONFORMIDAD CON EL ACUERDO DE COBERTURA 2 ELABORAR LA VALORIZACION DE LA EXPERIENCIA FORMATIVA A TRAVES DE LO INSTRUMENTOS Y MECANISMOS ESTABLECIDOS PARA ESTE FIN POR PARTE DEL PROGRAMA 3 PARTICIPAR DE LOS ESPACIOS D GRUPO FOCAL Y FORMACION A FORMADORES QUE LA UNIVERSIDAD Y EL NODO TERRITORIAL ESTABLEZCAN Y AQUELLAS QUE RESULTE NECESARIAS PARA EL CUMPLIMIENTO CONTRACTUAL</t>
  </si>
  <si>
    <t>CO1.REQ.8749426</t>
  </si>
  <si>
    <t>OAG-VEX-0614-2025</t>
  </si>
  <si>
    <t>https://community.secop.gov.co/Public/Tendering/ContractNoticePhases/View?PPI=CO1.PPI.41504674&amp;isFromPublicArea=True&amp;isModal=False</t>
  </si>
  <si>
    <t>GLORIA ORELLANO BADILLO</t>
  </si>
  <si>
    <t>CO1.REQ.8748786</t>
  </si>
  <si>
    <t>OAG-VEX-0613-2025</t>
  </si>
  <si>
    <t>https://community.secop.gov.co/Public/Tendering/ContractNoticePhases/View?PPI=CO1.PPI.41505075&amp;isFromPublicArea=True&amp;isModal=False</t>
  </si>
  <si>
    <t xml:space="preserve">VALENTINA IGLESIAS UTRIA </t>
  </si>
  <si>
    <t>LA PRESENTE ORDEN TIENE POR OBJETO PRESTAR SERVICIOS PROFESIONALES EN EL MARCO DEL CONTRATO N°. 515 DEL 2025 CELEBRADO ENTRE LA AGENCIA NACIONAL DE HIDROCARBUROS -ANH Y UNIVERSIDAD DEL MAGDALENA, PARA EL DESARROLLO DE LAS SIGUIENTES ACTIVIDADES: 1. REALIZAR EL ANÁLISIS DEL CONTEXTO ECONÓMICO DEL SECTOR ENERGÉTICO COLOMBIANO, CON ÉNFASIS EN EL DESARROLLO DE FUENTES NO CONVENCIONALES DE ENERGÍA (FNCE), INCLUYENDO ENERGÍA SOLAR. 2. APOYAR LA ESTRUCTURACIÓN DEL COMPONENTE ECONÓMICO DEL MARCO METODOLÓGICO LCA, IDENTIFICANDO VARIABLES CLAVE COMO INVERSIÓN, OPERACIÓN Y COSTOS DE DESMANTELAMIENTO. 3. ANALIZAR TENDENCIAS MACROECONÓMICAS Y POLÍTICAS PÚBLICAS QUE INFLUYEN EN LA VIABILIDAD ECONÓMICA DE PROYECTOS SOLARES, APORTANDO INSUMOS PARA LOS INFORMES TÉCNICOS. 4. APOYAR EL DISEÑO DE INDICADORES ECONÓMICOS PARA LOS INFORMES TÉCNICOS DE IMPACTO. 5. APOYAR EN LA CONSOLIDACIÓN DE LOS COMPONENTES ECONÓMICOS EN EL MARCO METODOLÓGICO DEL ANÁLISIS DE CICLO DE VIDA (LCA). 6. PARTICIPAR EN LA REDACCIÓN DEL CAPÍTULO ECONÓMICO DE LOS INFORMES A LA ANH.</t>
  </si>
  <si>
    <t>CO1.REQ.8748888</t>
  </si>
  <si>
    <t>OPSP-VEX-0612-2025</t>
  </si>
  <si>
    <t>https://community.secop.gov.co/Public/Tendering/ContractNoticePhases/View?PPI=CO1.PPI.41505004&amp;isFromPublicArea=True&amp;isModal=False</t>
  </si>
  <si>
    <t xml:space="preserve">NICOLAS RAUL HERAZO THERAN </t>
  </si>
  <si>
    <t>LA PRESENTE ORDEN TIENE POR OBJETO PRESTAR SERVICIOS PROFESIONALES PARA DAR ASISTENCIA TÉCNICA ADMINISTRATIVA A LOS SUPERVISORES DE CONTRATO EN EL MARCO DEL CONTRATO N°. 478 DEL 2025 CELEBRADO ENTRE LA AGENCIA NACIONAL DE HIDROCARBUROS -ANH Y UNIVERSIDAD DEL MAGDALENA, PARA EL DESARROLLO DE LAS SIGUIENTES ACTIVIDADES: 1. REVISAR LA CALIDAD TÉCNICA DEL DOCUMENTO ENTREGADO POR EL CONTRATISTA QUE IDENTIFICA Y CARACTERIZA LAS REGIONES CON POTENCIAL EÓLICO, VERIFICANDO SI SE CUMPLE CON LOS CRITERIOS DE EVALUACIÓN CLIMÁTICA, GEOGRÁFICA Y DE VIABILIDAD ESTABLECIDOS EN EL OBJETO CONTRACTUAL. 2. EVALUAR EL ENFOQUE METODOLÓGICO USADO POR EL CONTRATISTA PARA DESARROLLAR EL ANÁLISIS LCA, GARANTIZANDO QUE SE AJUSTE A ESTÁNDARES INTERNACIONALES Y QUE CONTEMPLE CORRECTAMENTE LAS FASES DEL CICLO DE VIDA DE LOS PROYECTOS EÓLICOS. 3.ANALIZAR EL ESTUDIO PRESENTADO POR EL CONTRATISTA, VERIFICANDO QUE IDENTIFIQUE ADECUADAMENTE LOS RIESGOS AMBIENTALES ASOCIADOS A LA ACTIVIDAD EÓLICA, LA DELIMITACIÓN DEL ÁREA DE INFLUENCIA, LAS MEDIDAS DE MANEJO Y LOS INSTRUMENTOS NORMATIVOS APLICABLES. 4. CORROBORAR QUE EL INFORME DE IMPACTOS SOCIALES INCLUYA ASPECTOS CLAVE COMO IDENTIFICACIÓN DE ACTORES, RIESGOS SOCIALES, OPORTUNIDADES DE INTEGRACIÓN COMUNITARIA, E IMPACTOS DIFERENCIALES EN POBLACIONES VULNERABLES, SEGÚN EL ENFOQUE PARTICIPATIVO ESPERADO. 5. APOYAR EL CONTROL DEL USO ADECUADO DEL ANTICIPO RECIBIDO POR EL CONTRATISTA, VERIFICANDO QUE LOS RECURSOS SEAN DESTINADOS A LAS ACTIVIDADES AUTORIZADAS, Y ELABORANDO INFORMES DE CUMPLIMIENTO PRESUPUESTAL EN LOS TIEMPOS DEFINIDOS POR LA SUPERVISIÓN.</t>
  </si>
  <si>
    <t>CO1.REQ.8748952</t>
  </si>
  <si>
    <t>OPSP-VEX-0611-2025</t>
  </si>
  <si>
    <t>https://community.secop.gov.co/Public/Tendering/ContractNoticePhases/View?PPI=CO1.PPI.41504292&amp;isFromPublicArea=True&amp;isModal=False</t>
  </si>
  <si>
    <t xml:space="preserve">JUAN CARLOS AGUILAR CERVANTES </t>
  </si>
  <si>
    <t>CO1.REQ.8748911</t>
  </si>
  <si>
    <t>OAG-VEX-0610-2025</t>
  </si>
  <si>
    <t>https://community.secop.gov.co/Public/Tendering/ContractNoticePhases/View?PPI=CO1.PPI.41503965&amp;isFromPublicArea=True&amp;isModal=False</t>
  </si>
  <si>
    <t>IVAN DANILO CHILITO DELGADO</t>
  </si>
  <si>
    <t>LA PRESENTE ORDEN TIENE POR OBJETO PRESTAR SERVICIOS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</si>
  <si>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CO1.REQ.8748651</t>
  </si>
  <si>
    <t>OPSP-VEX-0609-2025</t>
  </si>
  <si>
    <t>https://community.secop.gov.co/Public/Tendering/ContractNoticePhases/View?PPI=CO1.PPI.41504632&amp;isFromPublicArea=True&amp;isModal=False</t>
  </si>
  <si>
    <t>ABEL JOSE MARTINEZ BOLAÑO</t>
  </si>
  <si>
    <t>CO1.REQ.8748674</t>
  </si>
  <si>
    <t>OAG-VEX-0608-2025</t>
  </si>
  <si>
    <t>https://community.secop.gov.co/Public/Tendering/ContractNoticePhases/View?PPI=CO1.PPI.41503253&amp;isFromPublicArea=True&amp;isModal=False</t>
  </si>
  <si>
    <t xml:space="preserve">YERADITH MARIA MUNARRIS MARRUGO </t>
  </si>
  <si>
    <t>CO1.REQ.8748608</t>
  </si>
  <si>
    <t>OAG-VEX-0607-2025</t>
  </si>
  <si>
    <t>https://community.secop.gov.co/Public/Tendering/ContractNoticePhases/View?PPI=CO1.PPI.41503242&amp;isFromPublicArea=True&amp;isModal=False</t>
  </si>
  <si>
    <t>JERENMY JUSSED MONTES PEREZ</t>
  </si>
  <si>
    <t>CO1.REQ.8748607</t>
  </si>
  <si>
    <t>OAG-VEX-0606-2025</t>
  </si>
  <si>
    <t>https://community.secop.gov.co/Public/Tendering/ContractNoticePhases/View?PPI=CO1.PPI.41501969&amp;isFromPublicArea=True&amp;isModal=False</t>
  </si>
  <si>
    <t>JOSE ANDRES LOPEZ LOPEZ</t>
  </si>
  <si>
    <t>CO1.REQ.8748339</t>
  </si>
  <si>
    <t>OPSP-VEX-0605-2025</t>
  </si>
  <si>
    <t>https://community.secop.gov.co/Public/Tendering/ContractNoticePhases/View?PPI=CO1.PPI.41500696&amp;isFromPublicArea=True&amp;isModal=False</t>
  </si>
  <si>
    <t xml:space="preserve">FERNANDO VLADIMIR CARDENAS CABALLERO </t>
  </si>
  <si>
    <t>LA PRESENTE ORDEN TIENE POR OBJETO PRESTAR SUS SERVICIOS DE APOYO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</si>
  <si>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CO1.REQ.8747539</t>
  </si>
  <si>
    <t>OAG-VEX-0604-2025</t>
  </si>
  <si>
    <t>https://community.secop.gov.co/Public/Tendering/ContractNoticePhases/View?PPI=CO1.PPI.41498932&amp;isFromPublicArea=True&amp;isModal=False</t>
  </si>
  <si>
    <t xml:space="preserve">JOSE DANIEL GONZALEZ VILORIA </t>
  </si>
  <si>
    <t>CO1.REQ.8746829</t>
  </si>
  <si>
    <t>OAG-VEX-0603-2025</t>
  </si>
  <si>
    <t>https://community.secop.gov.co/Public/Tendering/ContractNoticePhases/View?PPI=CO1.PPI.41502562&amp;isFromPublicArea=True&amp;isModal=False</t>
  </si>
  <si>
    <t xml:space="preserve">JEAN CARLOS REY RAMOS LLERENA </t>
  </si>
  <si>
    <t>CO1.REQ.8748284</t>
  </si>
  <si>
    <t>OAG-VEX-0602-2025</t>
  </si>
  <si>
    <t>https://community.secop.gov.co/Public/Tendering/ContractNoticePhases/View?PPI=CO1.PPI.41491981&amp;isFromPublicArea=True&amp;isModal=False</t>
  </si>
  <si>
    <t xml:space="preserve">FREDY MANUEL ORTIZ DE LA HOZ </t>
  </si>
  <si>
    <t>CO1.REQ.8745228</t>
  </si>
  <si>
    <t>OAG-VEX-0601-2025</t>
  </si>
  <si>
    <t>https://community.secop.gov.co/Public/Tendering/ContractNoticePhases/View?PPI=CO1.PPI.41501925&amp;isFromPublicArea=True&amp;isModal=False</t>
  </si>
  <si>
    <t xml:space="preserve">FINAFER DE JESUS RADA MOLINARES </t>
  </si>
  <si>
    <t>CO1.REQ.8748224</t>
  </si>
  <si>
    <t>OAG-VEX-0600-2025</t>
  </si>
  <si>
    <t>https://community.secop.gov.co/Public/Tendering/ContractNoticePhases/View?PPI=CO1.PPI.41490039&amp;isFromPublicArea=True&amp;isModal=False</t>
  </si>
  <si>
    <t xml:space="preserve">FERNEIS FERNANDO FERNANDEZ DIAZ </t>
  </si>
  <si>
    <t>CO1.REQ.8744189</t>
  </si>
  <si>
    <t>OAG-VEX-0599-2025</t>
  </si>
  <si>
    <t>https://community.secop.gov.co/Public/Tendering/ContractNoticePhases/View?PPI=CO1.PPI.41449986&amp;isFromPublicArea=True&amp;isModal=False</t>
  </si>
  <si>
    <t xml:space="preserve">ARNOLD ANDRES ESCOBAR MARTINEZ </t>
  </si>
  <si>
    <t>CO1.REQ.8734938</t>
  </si>
  <si>
    <t>OAG-VEX-0598-2025</t>
  </si>
  <si>
    <t>https://community.secop.gov.co/Public/Tendering/ContractNoticePhases/View?PPI=CO1.PPI.41450013&amp;isFromPublicArea=True&amp;isModal=False</t>
  </si>
  <si>
    <t xml:space="preserve">LIGIO ARCE MARTINEZ </t>
  </si>
  <si>
    <t>CO1.REQ.8734932</t>
  </si>
  <si>
    <t>OAG-VEX-0597-2025</t>
  </si>
  <si>
    <t>https://community.secop.gov.co/Public/Tendering/ContractNoticePhases/View?PPI=CO1.PPI.41480914&amp;isFromPublicArea=True&amp;isModal=False</t>
  </si>
  <si>
    <t xml:space="preserve">EDGAR ENRIQUE TABORDA GARAY </t>
  </si>
  <si>
    <t>CO1.REQ.8742349</t>
  </si>
  <si>
    <t>OPSP-VEX-0596-2025</t>
  </si>
  <si>
    <t>https://community.secop.gov.co/Public/Tendering/ContractNoticePhases/View?PPI=CO1.PPI.41480621&amp;isFromPublicArea=True&amp;isModal=False</t>
  </si>
  <si>
    <t xml:space="preserve">LUIS DAVID GONZALEZ RICAURTE </t>
  </si>
  <si>
    <t>CO1.REQ.8742542</t>
  </si>
  <si>
    <t>OAG-VEX-0595-2025</t>
  </si>
  <si>
    <t>https://community.secop.gov.co/Public/Tendering/ContractNoticePhases/View?PPI=CO1.PPI.41449666&amp;isFromPublicArea=True&amp;isModal=False</t>
  </si>
  <si>
    <t xml:space="preserve">JUNIOR RAFAEL LLORENTE BABILONIA </t>
  </si>
  <si>
    <t>CO1.REQ.8734926</t>
  </si>
  <si>
    <t>OAG-VEX-0594-2025</t>
  </si>
  <si>
    <t>https://community.secop.gov.co/Public/Tendering/ContractNoticePhases/View?PPI=CO1.PPI.41455974&amp;isFromPublicArea=True&amp;isModal=False</t>
  </si>
  <si>
    <t xml:space="preserve">EDWIN JAVIER DURAN LOPEZ </t>
  </si>
  <si>
    <t>CO1.REQ.8736099</t>
  </si>
  <si>
    <t>OAG-VEX-0593-2025</t>
  </si>
  <si>
    <t>https://community.secop.gov.co/Public/Tendering/ContractNoticePhases/View?PPI=CO1.PPI.41449137&amp;isFromPublicArea=True&amp;isModal=False</t>
  </si>
  <si>
    <t xml:space="preserve">YASMITH ROCIO HERNANDEZ HERNANDEZ </t>
  </si>
  <si>
    <t>CO1.REQ.8734499</t>
  </si>
  <si>
    <t>OAG-VEX-0592-2025</t>
  </si>
  <si>
    <t>https://community.secop.gov.co/Public/Tendering/ContractNoticePhases/View?PPI=CO1.PPI.41448689&amp;isFromPublicArea=True&amp;isModal=False</t>
  </si>
  <si>
    <t xml:space="preserve">ALONSO PATIÑO LARIOS </t>
  </si>
  <si>
    <t>LA PRESENTE ORDEN TIENE POR OBJETO PRESTAR SERVICIOS EN EL ROL DE ARTISTA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</si>
  <si>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CO1.REQ.8734491</t>
  </si>
  <si>
    <t>OAG-VEX-0591-2025</t>
  </si>
  <si>
    <t>https://community.secop.gov.co/Public/Tendering/ContractNoticePhases/View?PPI=CO1.PPI.41448652&amp;isFromPublicArea=True&amp;isModal=False</t>
  </si>
  <si>
    <t xml:space="preserve">CAMILA ANDREA PEÑALOZA GARZON </t>
  </si>
  <si>
    <t>CO1.REQ.8734485</t>
  </si>
  <si>
    <t>OAG-VEX-0590-2025</t>
  </si>
  <si>
    <t>https://community.secop.gov.co/Public/Tendering/ContractNoticePhases/View?PPI=CO1.PPI.41479685&amp;isFromPublicArea=True&amp;isModal=False</t>
  </si>
  <si>
    <t xml:space="preserve">JORGE LUIS DIAZ CHEVEL </t>
  </si>
  <si>
    <t>LA PRESENTE ORDEN TIENE POR OBJETO PRESTAR SUS SERVICIOS DE APOYO A LA GESTION EN EL ROL DE ARTISTA FORMADOR EN TEATRO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</si>
  <si>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CO1.REQ.8742514</t>
  </si>
  <si>
    <t>OAG-VEX-0589-2025</t>
  </si>
  <si>
    <t>https://community.secop.gov.co/Public/Tendering/ContractNoticePhases/View?PPI=CO1.PPI.41448318&amp;isFromPublicArea=True&amp;isModal=False</t>
  </si>
  <si>
    <t xml:space="preserve">ELKIN MARIMON CONTRERAS </t>
  </si>
  <si>
    <t>CO1.REQ.8734825</t>
  </si>
  <si>
    <t>OAG-VEX-0588-2025</t>
  </si>
  <si>
    <t>https://community.secop.gov.co/Public/Tendering/ContractNoticePhases/View?PPI=CO1.PPI.41447473&amp;isFromPublicArea=True&amp;isModal=False</t>
  </si>
  <si>
    <t xml:space="preserve">ADOLFO ALVAREZ MERIÑO </t>
  </si>
  <si>
    <t>CO1.REQ.8734543</t>
  </si>
  <si>
    <t>OAG-VEX-0587-2025</t>
  </si>
  <si>
    <t>https://community.secop.gov.co/Public/Tendering/ContractNoticePhases/View?PPI=CO1.PPI.41449604&amp;isFromPublicArea=True&amp;isModal=False</t>
  </si>
  <si>
    <t xml:space="preserve">YASSIR ENRIQUE NAVARRO ORTIZ </t>
  </si>
  <si>
    <t>CO1.REQ.8734908</t>
  </si>
  <si>
    <t>OAG-VEX-0586-2025</t>
  </si>
  <si>
    <t>https://community.secop.gov.co/Public/Tendering/ContractNoticePhases/View?PPI=CO1.PPI.41446589&amp;isFromPublicArea=True&amp;isModal=False</t>
  </si>
  <si>
    <t xml:space="preserve">ERWIN CAMACHO JIMENEZ </t>
  </si>
  <si>
    <t>LA PRESENTE ORDEN TIENE POR OBJETO PRESTAR SERVICIOS EN EL ROL DE ARTISTA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</si>
  <si>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CO1.REQ.8734603</t>
  </si>
  <si>
    <t>OAG-VEX-0585-2025</t>
  </si>
  <si>
    <t>https://community.secop.gov.co/Public/Tendering/ContractNoticePhases/View?PPI=CO1.PPI.41446552&amp;isFromPublicArea=True&amp;isModal=False</t>
  </si>
  <si>
    <t xml:space="preserve">KARINA INES OLIVARES ROLONG </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</si>
  <si>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</si>
  <si>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CO1.REQ.8734501</t>
  </si>
  <si>
    <t>OAG-VEX-0584-2025</t>
  </si>
  <si>
    <t>https://community.secop.gov.co/Public/Tendering/ContractNoticePhases/View?PPI=CO1.PPI.41445622&amp;isFromPublicArea=True&amp;isModal=False</t>
  </si>
  <si>
    <t xml:space="preserve">OSCAR HURTADO RODRIGUEZ </t>
  </si>
  <si>
    <t>CO1.REQ.8734139</t>
  </si>
  <si>
    <t>OAG-VEX-0583-2025</t>
  </si>
  <si>
    <t>https://community.secop.gov.co/Public/Tendering/ContractNoticePhases/View?PPI=CO1.PPI.41444379&amp;isFromPublicArea=True&amp;isModal=False</t>
  </si>
  <si>
    <t xml:space="preserve">JOSE SAMUEL SOTO OSPINO </t>
  </si>
  <si>
    <t>LA PRESENTE ORDEN TIENE POR OBJETO PRESTAR SUS SERVICIOS DE APOYO A LA GESTION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</si>
  <si>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CO1.REQ.8734036</t>
  </si>
  <si>
    <t>OAG-VEX-0582-2025</t>
  </si>
  <si>
    <t>https://community.secop.gov.co/Public/Tendering/ContractNoticePhases/View?PPI=CO1.PPI.41443995&amp;isFromPublicArea=True&amp;isModal=False</t>
  </si>
  <si>
    <t xml:space="preserve">JUSTIN ANDRES BELTRAN FABREGAS </t>
  </si>
  <si>
    <t>CO1.REQ.8733822</t>
  </si>
  <si>
    <t>OAG-VEX-0581-2025</t>
  </si>
  <si>
    <t>https://community.secop.gov.co/Public/Tendering/ContractNoticePhases/View?PPI=CO1.PPI.41443506&amp;isFromPublicArea=True&amp;isModal=False</t>
  </si>
  <si>
    <t xml:space="preserve">BRYAN HEIDEL MARTINEZ MAURY </t>
  </si>
  <si>
    <t>CO1.REQ.8733480</t>
  </si>
  <si>
    <t>OPSP-VEX-0580-2025</t>
  </si>
  <si>
    <t>https://community.secop.gov.co/Public/Tendering/ContractNoticePhases/View?PPI=CO1.PPI.41442690&amp;isFromPublicArea=True&amp;isModal=False</t>
  </si>
  <si>
    <t xml:space="preserve">CAYETANO DE LA OSSA RODELO </t>
  </si>
  <si>
    <t>CO1.REQ.8733418</t>
  </si>
  <si>
    <t>OAG-VEX-0579-2025</t>
  </si>
  <si>
    <t>https://community.secop.gov.co/Public/Tendering/ContractNoticePhases/View?PPI=CO1.PPI.41442196&amp;isFromPublicArea=True&amp;isModal=False</t>
  </si>
  <si>
    <t xml:space="preserve">MELVIN MARIO ALEXANDER RONCALLO ROVIRA </t>
  </si>
  <si>
    <t>CO1.REQ.8733082</t>
  </si>
  <si>
    <t>OAG-VEX-0578-2025</t>
  </si>
  <si>
    <t>https://community.secop.gov.co/Public/Tendering/ContractNoticePhases/View?PPI=CO1.PPI.41440673&amp;isFromPublicArea=True&amp;isModal=False</t>
  </si>
  <si>
    <t xml:space="preserve">ANDRES FELIPE LUNA CAMARGO </t>
  </si>
  <si>
    <t>CO1.REQ.8732653</t>
  </si>
  <si>
    <t>OAG-VEX-0577-2025</t>
  </si>
  <si>
    <t>https://community.secop.gov.co/Public/Tendering/ContractNoticePhases/View?PPI=CO1.PPI.41440259&amp;isFromPublicArea=True&amp;isModal=False</t>
  </si>
  <si>
    <t xml:space="preserve">LUIS JAVIER CASTRO BUITRAGO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</si>
  <si>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</si>
  <si>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CO1.REQ.8732567</t>
  </si>
  <si>
    <t>OAG-VEX-0576-2025</t>
  </si>
  <si>
    <t>https://community.secop.gov.co/Public/Tendering/ContractNoticePhases/View?PPI=CO1.PPI.41439756&amp;isFromPublicArea=True&amp;isModal=False</t>
  </si>
  <si>
    <t xml:space="preserve">LISSY MARIA HERRERA BORJA </t>
  </si>
  <si>
    <t>CO1.REQ.8732181</t>
  </si>
  <si>
    <t>OAG-VEX-0575-2025</t>
  </si>
  <si>
    <t>https://community.secop.gov.co/Public/Tendering/ContractNoticePhases/View?PPI=CO1.PPI.41439418&amp;isFromPublicArea=True&amp;isModal=False</t>
  </si>
  <si>
    <t xml:space="preserve">ERICK ORTIZ IGLESIAS </t>
  </si>
  <si>
    <t>LA PRESENTE ORDEN TIENE POR OBJETO PRESTAR SUS SERVICIOS DE APOYO A LA GESTION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</si>
  <si>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CO1.REQ.8732239</t>
  </si>
  <si>
    <t>OAG-VEX-0574-2025</t>
  </si>
  <si>
    <t>https://community.secop.gov.co/Public/Tendering/ContractNoticePhases/View?PPI=CO1.PPI.41438665&amp;isFromPublicArea=True&amp;isModal=False</t>
  </si>
  <si>
    <t xml:space="preserve">JOSE MANUEL YANCES HERRERA </t>
  </si>
  <si>
    <t>CO1.REQ.8732125</t>
  </si>
  <si>
    <t>OAG-VEX-0573-2025</t>
  </si>
  <si>
    <t>https://community.secop.gov.co/Public/Tendering/ContractNoticePhases/View?PPI=CO1.PPI.41437833&amp;isFromPublicArea=True&amp;isModal=False</t>
  </si>
  <si>
    <t xml:space="preserve">OMAR ALVEAR SIERRA </t>
  </si>
  <si>
    <t>LA PRESENTE ORDEN TIENE POR OBJETO PRESTAR SERVICIOS EN EL ROL DE ARTISTA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</si>
  <si>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CO1.REQ.8731758</t>
  </si>
  <si>
    <t>OAG-VEX-0572-2025</t>
  </si>
  <si>
    <t>https://community.secop.gov.co/Public/Tendering/ContractNoticePhases/View?PPI=CO1.PPI.41437407&amp;isFromPublicArea=True&amp;isModal=False</t>
  </si>
  <si>
    <t xml:space="preserve">ELIO ALCIDES GARCIA COGOLLO </t>
  </si>
  <si>
    <t>CO1.REQ.8731695</t>
  </si>
  <si>
    <t>OAG-VEX-0571-2025</t>
  </si>
  <si>
    <t>https://community.secop.gov.co/Public/Tendering/ContractNoticePhases/View?PPI=CO1.PPI.41430579&amp;isFromPublicArea=True&amp;isModal=False</t>
  </si>
  <si>
    <t xml:space="preserve">GERNEDYS GONZALES MUÑOZ </t>
  </si>
  <si>
    <t>CO1.REQ.8730509</t>
  </si>
  <si>
    <t>OAG-VEX-0570-2025</t>
  </si>
  <si>
    <t>https://community.secop.gov.co/Public/Tendering/ContractNoticePhases/View?PPI=CO1.PPI.41430432&amp;isFromPublicArea=True&amp;isModal=False</t>
  </si>
  <si>
    <t xml:space="preserve">ALVARO ENRIQUE GUTIERREZ PEÑARANDA </t>
  </si>
  <si>
    <t>CO1.REQ.8730301</t>
  </si>
  <si>
    <t>OAG-VEX-0569-2025</t>
  </si>
  <si>
    <t>https://community.secop.gov.co/Public/Tendering/ContractNoticePhases/View?PPI=CO1.PPI.41429524&amp;isFromPublicArea=True&amp;isModal=False</t>
  </si>
  <si>
    <t xml:space="preserve">YENIS CATHERINE MENDOZA HERNANDEZ </t>
  </si>
  <si>
    <t>CO1.REQ.8730041</t>
  </si>
  <si>
    <t>OAG-VEX-0568-2025</t>
  </si>
  <si>
    <t>https://community.secop.gov.co/Public/Tendering/ContractNoticePhases/View?PPI=CO1.PPI.41428792&amp;isFromPublicArea=True&amp;isModal=False</t>
  </si>
  <si>
    <t xml:space="preserve">HECTOR DAVID YEPES PEDROZO </t>
  </si>
  <si>
    <t>CO1.REQ.8729914</t>
  </si>
  <si>
    <t>OAG-VEX-0567-2025</t>
  </si>
  <si>
    <t>https://community.secop.gov.co/Public/Tendering/ContractNoticePhases/View?PPI=CO1.PPI.41427849&amp;isFromPublicArea=True&amp;isModal=False</t>
  </si>
  <si>
    <t xml:space="preserve">EUDER JOHAN SALCEDO ALDANA </t>
  </si>
  <si>
    <t>CO1.REQ.8729373</t>
  </si>
  <si>
    <t>OAG-VEX-0566-2025</t>
  </si>
  <si>
    <t>https://community.secop.gov.co/Public/Tendering/ContractNoticePhases/View?PPI=CO1.PPI.41426028&amp;isFromPublicArea=True&amp;isModal=False</t>
  </si>
  <si>
    <t xml:space="preserve">JORGE LUIS MORENO CHARRIS </t>
  </si>
  <si>
    <t>CO1.REQ.8728591</t>
  </si>
  <si>
    <t>OAG-VEX-0565-2025</t>
  </si>
  <si>
    <t>https://community.secop.gov.co/Public/Tendering/ContractNoticePhases/View?PPI=CO1.PPI.41425636&amp;isFromPublicArea=True&amp;isModal=False</t>
  </si>
  <si>
    <t xml:space="preserve">JOHN JAIRO SEVERICHE BENAVIDES </t>
  </si>
  <si>
    <t>CO1.REQ.8729028</t>
  </si>
  <si>
    <t>OAG-VEX-0564-2025</t>
  </si>
  <si>
    <t>https://community.secop.gov.co/Public/Tendering/ContractNoticePhases/View?PPI=CO1.PPI.41424674&amp;isFromPublicArea=True&amp;isModal=False</t>
  </si>
  <si>
    <t xml:space="preserve">LICETH PAOLA NIEBLES ALBADAN </t>
  </si>
  <si>
    <t>CO1.REQ.8729001</t>
  </si>
  <si>
    <t>OAG-VEX-0563-2025</t>
  </si>
  <si>
    <t>https://community.secop.gov.co/Public/Tendering/ContractNoticePhases/View?PPI=CO1.PPI.41424177&amp;isFromPublicArea=True&amp;isModal=False</t>
  </si>
  <si>
    <t xml:space="preserve">LESLY MARYA ROJANO LOBO </t>
  </si>
  <si>
    <t>CO1.REQ.8728705</t>
  </si>
  <si>
    <t>OAG-VEX-0562-2025</t>
  </si>
  <si>
    <t>https://community.secop.gov.co/Public/Tendering/ContractNoticePhases/View?PPI=CO1.PPI.41418058&amp;isFromPublicArea=True&amp;isModal=False</t>
  </si>
  <si>
    <t xml:space="preserve">ADLAY JOSE CANTILLO PEREZ </t>
  </si>
  <si>
    <t>CO1.REQ.8727507</t>
  </si>
  <si>
    <t>OAG-VEX-0561-2025</t>
  </si>
  <si>
    <t>https://community.secop.gov.co/Public/Tendering/ContractNoticePhases/View?PPI=CO1.PPI.41428376&amp;isFromPublicArea=True&amp;isModal=False</t>
  </si>
  <si>
    <t xml:space="preserve">JUAN CARLOS GUTIERREZ ALDANA </t>
  </si>
  <si>
    <t>CO1.REQ.8729609</t>
  </si>
  <si>
    <t>OAG-VEX-0560-2025</t>
  </si>
  <si>
    <t>https://community.secop.gov.co/Public/Tendering/ContractNoticePhases/View?PPI=CO1.PPI.41417794&amp;isFromPublicArea=True&amp;isModal=False</t>
  </si>
  <si>
    <t xml:space="preserve">JONATHAN JAIR RAMOS MORALES </t>
  </si>
  <si>
    <t>CO1.REQ.8727435</t>
  </si>
  <si>
    <t>OAG-VEX-0559-2025</t>
  </si>
  <si>
    <t>https://community.secop.gov.co/Public/Tendering/ContractNoticePhases/View?PPI=CO1.PPI.41416783&amp;isFromPublicArea=True&amp;isModal=False</t>
  </si>
  <si>
    <t xml:space="preserve">MARCEL SEGUNDO CONTRERAS BENITEZ </t>
  </si>
  <si>
    <t>CO1.REQ.8727176</t>
  </si>
  <si>
    <t>OAG-VEX-0558-2025</t>
  </si>
  <si>
    <t>https://community.secop.gov.co/Public/Tendering/ContractNoticePhases/View?PPI=CO1.PPI.41334230&amp;isFromPublicArea=True&amp;isModal=False</t>
  </si>
  <si>
    <t>14725 / 44</t>
  </si>
  <si>
    <t xml:space="preserve">DILAN ALEXANDER CABAS MARTINEZ </t>
  </si>
  <si>
    <t>LA PRESENTE ORDEN TIENE POR OBJETO: PRESTAR SUS SERVICIOS PROFESIONALES COMO ASISTENTE DE INVESTIGACIÓN DE LAS ACTIVIDADES 2.1.1 DEL OBJETIVO 2 Y 3.1.2 DEL OBJETIVO 3 DEL PROYECTO DE INVESTIGACIÓN BPIN 2020000100417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</si>
  <si>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CO1.REQ.8727165</t>
  </si>
  <si>
    <t>OPSP-VEX-0557-2025</t>
  </si>
  <si>
    <t>https://community.secop.gov.co/Public/Tendering/ContractNoticePhases/View?PPI=CO1.PPI.41333998&amp;isFromPublicArea=True&amp;isModal=False</t>
  </si>
  <si>
    <t xml:space="preserve">HAROLD DAVID HERNANDEZ SOLORZANO </t>
  </si>
  <si>
    <t>CO1.REQ.8727140</t>
  </si>
  <si>
    <t>OPSP-VEX-0556-2025</t>
  </si>
  <si>
    <t>https://community.secop.gov.co/Public/Tendering/ContractNoticePhases/View?PPI=CO1.PPI.41413181&amp;isFromPublicArea=True&amp;isModal=False</t>
  </si>
  <si>
    <t xml:space="preserve">JHON HAROLD NIETO PEÑALOZA </t>
  </si>
  <si>
    <t>CO1.REQ.8726417</t>
  </si>
  <si>
    <t>OAG-VEX-0555-2025</t>
  </si>
  <si>
    <t>https://community.secop.gov.co/Public/Tendering/ContractNoticePhases/View?PPI=CO1.PPI.41412748&amp;isFromPublicArea=True&amp;isModal=False</t>
  </si>
  <si>
    <t xml:space="preserve">YEISON MATOS CABRALES </t>
  </si>
  <si>
    <t>CO1.REQ.8726067</t>
  </si>
  <si>
    <t>OAG-VEX-0554-2025</t>
  </si>
  <si>
    <t>https://community.secop.gov.co/Public/Tendering/ContractNoticePhases/View?PPI=CO1.PPI.41411931&amp;isFromPublicArea=True&amp;isModal=False</t>
  </si>
  <si>
    <t xml:space="preserve">ANDREA PATRICIA FLOREZ HERNANDEZ </t>
  </si>
  <si>
    <t>CO1.REQ.8725947</t>
  </si>
  <si>
    <t>OAG-VEX-0553-2025</t>
  </si>
  <si>
    <t>https://community.secop.gov.co/Public/Tendering/ContractNoticePhases/View?PPI=CO1.PPI.41410735&amp;isFromPublicArea=True&amp;isModal=False</t>
  </si>
  <si>
    <t xml:space="preserve">JAIDER PERTUZ JIMENEZ </t>
  </si>
  <si>
    <t>CO1.REQ.8725380</t>
  </si>
  <si>
    <t>OAG-VEX-0552-2025</t>
  </si>
  <si>
    <t>https://community.secop.gov.co/Public/Tendering/ContractNoticePhases/View?PPI=CO1.PPI.41410037&amp;isFromPublicArea=True&amp;isModal=False</t>
  </si>
  <si>
    <t xml:space="preserve">CRISTIAN LOPEZ ROYERO </t>
  </si>
  <si>
    <t>CO1.REQ.8725464</t>
  </si>
  <si>
    <t>OAG-VEX-0551-2025</t>
  </si>
  <si>
    <t>https://community.secop.gov.co/Public/Tendering/ContractNoticePhases/View?PPI=CO1.PPI.41408285&amp;isFromPublicArea=True&amp;isModal=False</t>
  </si>
  <si>
    <t xml:space="preserve">JESUS DAVID JIMENEZ CUETO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</si>
  <si>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 AUN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</si>
  <si>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CO1.REQ.8725156</t>
  </si>
  <si>
    <t>OAG-VEX-0550-2025</t>
  </si>
  <si>
    <t>https://community.secop.gov.co/Public/Tendering/ContractNoticePhases/View?PPI=CO1.PPI.41408027&amp;isFromPublicArea=True&amp;isModal=False</t>
  </si>
  <si>
    <t xml:space="preserve">JAIRO ENRIQUE IBAÑEZ COMANE </t>
  </si>
  <si>
    <t>CO1.REQ.8724561</t>
  </si>
  <si>
    <t>OAG-VEX-0549-2025</t>
  </si>
  <si>
    <t>https://community.secop.gov.co/Public/Tendering/ContractNoticePhases/View?PPI=CO1.PPI.41407168&amp;isFromPublicArea=True&amp;isModal=False</t>
  </si>
  <si>
    <t xml:space="preserve">LUZ FABIOLA MALDONADO CANTILLO </t>
  </si>
  <si>
    <t>CO1.REQ.8724825</t>
  </si>
  <si>
    <t>OAG-VEX-0548-2025</t>
  </si>
  <si>
    <t>https://community.secop.gov.co/Public/Tendering/ContractNoticePhases/View?PPI=CO1.PPI.41406464&amp;isFromPublicArea=True&amp;isModal=False</t>
  </si>
  <si>
    <t xml:space="preserve">IVAN ELIAS OROZCO SANTANDER </t>
  </si>
  <si>
    <t>CO1.REQ.8724366</t>
  </si>
  <si>
    <t>OAG-VEX-0547-2025</t>
  </si>
  <si>
    <t>https://community.secop.gov.co/Public/Tendering/ContractNoticePhases/View?PPI=CO1.PPI.41405409&amp;isFromPublicArea=True&amp;isModal=False</t>
  </si>
  <si>
    <t xml:space="preserve">EMEL REALES JULIO </t>
  </si>
  <si>
    <t>CO1.REQ.8724221</t>
  </si>
  <si>
    <t>OAG-VEX-0546-2025</t>
  </si>
  <si>
    <t>https://community.secop.gov.co/Public/Tendering/ContractNoticePhases/View?PPI=CO1.PPI.41403297&amp;isFromPublicArea=True&amp;isModal=False</t>
  </si>
  <si>
    <t xml:space="preserve">JADER SERRANO RIOS </t>
  </si>
  <si>
    <t>CO1.REQ.8723880</t>
  </si>
  <si>
    <t>OAG-VEX-0545-2025</t>
  </si>
  <si>
    <t>https://community.secop.gov.co/Public/Tendering/ContractNoticePhases/View?PPI=CO1.PPI.41405494&amp;isFromPublicArea=True&amp;isModal=False</t>
  </si>
  <si>
    <t xml:space="preserve">ELKIN RAFAEL VILORIA MERCADO </t>
  </si>
  <si>
    <t>CO1.REQ.8724605</t>
  </si>
  <si>
    <t>OAG-VEX-0544-2025</t>
  </si>
  <si>
    <t>https://community.secop.gov.co/Public/Tendering/ContractNoticePhases/View?PPI=CO1.PPI.41402763&amp;isFromPublicArea=True&amp;isModal=False</t>
  </si>
  <si>
    <t xml:space="preserve">HENRRY ELIECER RUIZ BARANDICA </t>
  </si>
  <si>
    <t>CO1.REQ.8723914</t>
  </si>
  <si>
    <t>OAG-VEX-0543-2025</t>
  </si>
  <si>
    <t>https://community.secop.gov.co/Public/Tendering/ContractNoticePhases/View?PPI=CO1.PPI.41398140&amp;isFromPublicArea=True&amp;isModal=False</t>
  </si>
  <si>
    <t xml:space="preserve">EDUAR ASNER PEÑA SALAZAR </t>
  </si>
  <si>
    <t>CO1.REQ.8722802</t>
  </si>
  <si>
    <t>OAG-VEX-0542-2025</t>
  </si>
  <si>
    <t>https://community.secop.gov.co/Public/Tendering/ContractNoticePhases/View?PPI=CO1.PPI.41397351&amp;isFromPublicArea=True&amp;isModal=False</t>
  </si>
  <si>
    <t xml:space="preserve">PEDRO MIGUEL PIMIENTA MOJICA </t>
  </si>
  <si>
    <t>LA PRESENTE ORDEN TIENE POR OBJETO PRESTAR SUS SERVICIOS PROFESIONALES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</si>
  <si>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CO1.REQ.8722261</t>
  </si>
  <si>
    <t>OPSP-VEX-0541-2025</t>
  </si>
  <si>
    <t>https://community.secop.gov.co/Public/Tendering/ContractNoticePhases/View?PPI=CO1.PPI.41396523&amp;isFromPublicArea=True&amp;isModal=False</t>
  </si>
  <si>
    <t xml:space="preserve">ANDREA CAROLINA CHARRIS DIAZ </t>
  </si>
  <si>
    <t>CO1.REQ.8722119</t>
  </si>
  <si>
    <t>OAG-VEX-0540-2025</t>
  </si>
  <si>
    <t>https://community.secop.gov.co/Public/Tendering/ContractNoticePhases/View?PPI=CO1.PPI.41395688&amp;isFromPublicArea=True&amp;isModal=False</t>
  </si>
  <si>
    <t xml:space="preserve">CARLOS MIGUEL SILVA BERMUDEZ </t>
  </si>
  <si>
    <t>CO1.REQ.8721949</t>
  </si>
  <si>
    <t>OPSP-VEX-0539-2025</t>
  </si>
  <si>
    <t>https://community.secop.gov.co/Public/Tendering/ContractNoticePhases/View?PPI=CO1.PPI.41395539&amp;isFromPublicArea=True&amp;isModal=False</t>
  </si>
  <si>
    <t xml:space="preserve">ERICK LEVI TIJERAS CARRASQUILLA </t>
  </si>
  <si>
    <t>CO1.REQ.8721917</t>
  </si>
  <si>
    <t>OPSP-VEX-0538-2025</t>
  </si>
  <si>
    <t>https://community.secop.gov.co/Public/Tendering/ContractNoticePhases/View?PPI=CO1.PPI.41394648&amp;isFromPublicArea=True&amp;isModal=False</t>
  </si>
  <si>
    <t xml:space="preserve">ELDA MARIA MARTINEZ RODRIGUEZ </t>
  </si>
  <si>
    <t>CO1.REQ.8721466</t>
  </si>
  <si>
    <t>OAG-VEX-0537-2025</t>
  </si>
  <si>
    <t>https://community.secop.gov.co/Public/Tendering/ContractNoticePhases/View?PPI=CO1.PPI.41394955&amp;isFromPublicArea=True&amp;isModal=False</t>
  </si>
  <si>
    <t xml:space="preserve">BRIAN GUSTAVO CASTRO ORELLANO </t>
  </si>
  <si>
    <t>CO1.REQ.8721490</t>
  </si>
  <si>
    <t>OAG-VEX-0536-2025</t>
  </si>
  <si>
    <t>https://community.secop.gov.co/Public/Tendering/ContractNoticePhases/View?PPI=CO1.PPI.41393544&amp;isFromPublicArea=True&amp;isModal=False</t>
  </si>
  <si>
    <t>CO1.REQ.8721316</t>
  </si>
  <si>
    <t>OPSP-VEX-0535-2025</t>
  </si>
  <si>
    <t>https://community.secop.gov.co/Public/Tendering/ContractNoticePhases/View?PPI=CO1.PPI.41393033&amp;isFromPublicArea=True&amp;isModal=False</t>
  </si>
  <si>
    <t xml:space="preserve">TULIO JOSE MUÑOZ PAVA </t>
  </si>
  <si>
    <t>LA PRESENTE ORDEN TIENE POR OBJETO PRESTAR SERVICIOS EN EL ROL DE ARTISTA SABEDOR EN MUSICA EN EI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IA ESTRATEGIA PEDAGOGICA DEI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</si>
  <si>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CO1.REQ.8720895</t>
  </si>
  <si>
    <t>OAG-VEX-0534-2025</t>
  </si>
  <si>
    <t>https://community.secop.gov.co/Public/Tendering/ContractNoticePhases/View?PPI=CO1.PPI.41392061&amp;isFromPublicArea=True&amp;isModal=False</t>
  </si>
  <si>
    <t>2025-01-22 / 2025-07-22</t>
  </si>
  <si>
    <t>123 - 1649</t>
  </si>
  <si>
    <t xml:space="preserve">RITO ANTONIO PINEDA BONETT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</si>
  <si>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ELABORAR LOS CONCEPTOS JURÍDICOS QUE SEAN SOLICITADOS POR LA VICERRECTORÍA DE EXTENSIÓN Y PROYECCIÓN SOCIAL Y/O POR LA OFICINA ASESORA JURÍDICA DE LA UNIVERSIDAD.</t>
  </si>
  <si>
    <t>CO1.REQ.8720691</t>
  </si>
  <si>
    <t>OPSP-VEX-0533-2025</t>
  </si>
  <si>
    <t>https://community.secop.gov.co/Public/Tendering/ContractNoticePhases/View?PPI=CO1.PPI.41392286&amp;isFromPublicArea=True&amp;isModal=False</t>
  </si>
  <si>
    <t xml:space="preserve">ALVARO PALACIO BUSTILLO </t>
  </si>
  <si>
    <t>CO1.REQ.8721027</t>
  </si>
  <si>
    <t>OAG-VEX-0532-2025</t>
  </si>
  <si>
    <t>https://community.secop.gov.co/Public/Tendering/ContractNoticePhases/View?PPI=CO1.PPI.41380135&amp;isFromPublicArea=True&amp;isModal=False</t>
  </si>
  <si>
    <t xml:space="preserve">ARNOL ALBERTO IMITOLA JIMENEZ </t>
  </si>
  <si>
    <t>CO1.REQ.8718480</t>
  </si>
  <si>
    <t>OAG-VEX-0531-2025</t>
  </si>
  <si>
    <t>https://community.secop.gov.co/Public/Tendering/ContractNoticePhases/View?PPI=CO1.PPI.41372724&amp;isFromPublicArea=True&amp;isModal=False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</si>
  <si>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</si>
  <si>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</si>
  <si>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CO1.REQ.8716743</t>
  </si>
  <si>
    <t>OPSP-VEX-0530-2025</t>
  </si>
  <si>
    <t>https://community.secop.gov.co/Public/Tendering/ContractNoticePhases/View?PPI=CO1.PPI.41364089&amp;isFromPublicArea=True&amp;isModal=False</t>
  </si>
  <si>
    <t xml:space="preserve">ELKIN RAFAEL COGOLLO VALDEZ </t>
  </si>
  <si>
    <t>CO1.REQ.8715311</t>
  </si>
  <si>
    <t>OAG-VEX-0529-2025</t>
  </si>
  <si>
    <t>https://community.secop.gov.co/Public/Tendering/ContractNoticePhases/View?PPI=CO1.PPI.41378561&amp;isFromPublicArea=True&amp;isModal=False</t>
  </si>
  <si>
    <t xml:space="preserve">MIGUEL ELIAS SANCHEZ MANCERA </t>
  </si>
  <si>
    <t>CO1.REQ.8718146</t>
  </si>
  <si>
    <t>OAG-VEX-0528-2025</t>
  </si>
  <si>
    <t>https://community.secop.gov.co/Public/Tendering/ContractNoticePhases/View?PPI=CO1.PPI.41363117&amp;isFromPublicArea=True&amp;isModal=False</t>
  </si>
  <si>
    <t xml:space="preserve">EFRAIN JONAS IMBETT CASTRO </t>
  </si>
  <si>
    <t>CO1.REQ.8714820</t>
  </si>
  <si>
    <t>OAG-VEX-0527-2025</t>
  </si>
  <si>
    <t>https://community.secop.gov.co/Public/Tendering/ContractNoticePhases/View?PPI=CO1.PPI.41361687&amp;isFromPublicArea=True&amp;isModal=False</t>
  </si>
  <si>
    <t xml:space="preserve">JESSY CARO GONZALEZ </t>
  </si>
  <si>
    <t>CO1.REQ.8714538</t>
  </si>
  <si>
    <t>OPSP-VEX-0526-2025</t>
  </si>
  <si>
    <t>https://community.secop.gov.co/Public/Tendering/ContractNoticePhases/View?PPI=CO1.PPI.41360667&amp;isFromPublicArea=True&amp;isModal=False</t>
  </si>
  <si>
    <t>JAMER ARTURO MARTINEZ ALFARO</t>
  </si>
  <si>
    <t>LA PRESENTE ORDEN TIENE POR OBJETO PRESTAR SERVICIOS COMO APOYOS TERRITORIALES PEDAGOGICOS EN EL MARCO DEL CONVENIO INTERADMINISTRATIVO N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</si>
  <si>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CO1.REQ.8714321</t>
  </si>
  <si>
    <t>OPSP-VEX-0525-2025</t>
  </si>
  <si>
    <t>https://community.secop.gov.co/Public/Tendering/ContractNoticePhases/View?PPI=CO1.PPI.41359841&amp;isFromPublicArea=True&amp;isModal=False</t>
  </si>
  <si>
    <t xml:space="preserve">ROSA ISABEL CORREA POLO </t>
  </si>
  <si>
    <t>LA PRESENTE ORDEN TIENE POR OBJETO: PRESTAR SERVICIOS PROFESIONALES PARA EL DESARROLLO DE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 9. APOYO EN EL PROCESO MENSUAL DE NÓMINA, REVISIÓN Y LIQUIDACIÓN DE GASTOS LOGÍSTICOS, ASÍ COMO EN LAS ACTIVIDADES PROPIAS DEL CIERRE TÉCNICO, ADMINISTRATIVO Y FINANCIERO DE LOS PROYECTOS DE EXTENSIÓN CULTURALES Y ARTÍSTICOS DE LA UNIVERSIDAD DEL MAGDALENA, ORIENTADOS AL FORTALECIMIENTO DEL ACERVO CULTURAL Y LA PROMOCIÓN DE LAS ARTES, LOS SABERES Y LAS CULTURAS COMO ESTRATEGIAS PARA LA CONSTRUCCIÓN DE PAZ.</t>
  </si>
  <si>
    <t>CO1.REQ.8713845</t>
  </si>
  <si>
    <t>OPSP-VEX-0524-2025</t>
  </si>
  <si>
    <t>https://community.secop.gov.co/Public/Tendering/ContractNoticePhases/View?PPI=CO1.PPI.41358363&amp;isFromPublicArea=True&amp;isModal=False</t>
  </si>
  <si>
    <t xml:space="preserve">GREILY GIOMAERLENIS DE LA HOZ MUNIVE </t>
  </si>
  <si>
    <t>LA PRESENTE ORDEN TIENE POR OBJETO PRESTAR SUS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</si>
  <si>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CO1.REQ.8713557</t>
  </si>
  <si>
    <t>OAG-VEX-0523-2025</t>
  </si>
  <si>
    <t>https://community.secop.gov.co/Public/Tendering/ContractNoticePhases/View?PPI=CO1.PPI.41352111&amp;isFromPublicArea=True&amp;isModal=False</t>
  </si>
  <si>
    <t xml:space="preserve">SORALBA GONZALEZ ITURRIAGO </t>
  </si>
  <si>
    <t>CO1.REQ.8712165</t>
  </si>
  <si>
    <t>OPSP-VEX-0522-2025</t>
  </si>
  <si>
    <t>https://community.secop.gov.co/Public/Tendering/ContractNoticePhases/View?PPI=CO1.PPI.41352106&amp;isFromPublicArea=True&amp;isModal=False</t>
  </si>
  <si>
    <t xml:space="preserve">JORGE MARIO CHARRIS MOLINA </t>
  </si>
  <si>
    <t>LA PRESENTE ORDEN TIENE POR OBJETO PRESTAR SERVICIOS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</si>
  <si>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CO1.REQ.8712164</t>
  </si>
  <si>
    <t>OPSP-VEX-0521-2025</t>
  </si>
  <si>
    <t>https://community.secop.gov.co/Public/Tendering/ContractNoticePhases/View?PPI=CO1.PPI.41350694&amp;isFromPublicArea=True&amp;isModal=False</t>
  </si>
  <si>
    <t xml:space="preserve">ANDRY LUZ MINDIOLA SARMIENTO </t>
  </si>
  <si>
    <t>CO1.REQ.8712161</t>
  </si>
  <si>
    <t>OAG-VEX-0520-2025</t>
  </si>
  <si>
    <t>https://community.secop.gov.co/Public/Tendering/ContractNoticePhases/View?PPI=CO1.PPI.41350688&amp;isFromPublicArea=True&amp;isModal=False</t>
  </si>
  <si>
    <t xml:space="preserve">MARIA ANGELICA FRANCO FRIAS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</si>
  <si>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</si>
  <si>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CO1.REQ.8712154</t>
  </si>
  <si>
    <t>OAG-VEX-0519-2025</t>
  </si>
  <si>
    <t>https://community.secop.gov.co/Public/Tendering/ContractNoticePhases/View?PPI=CO1.PPI.41351480&amp;isFromPublicArea=True&amp;isModal=False</t>
  </si>
  <si>
    <t xml:space="preserve">CARLOS JOSE REDONDO ANGULO </t>
  </si>
  <si>
    <t>CO1.REQ.8711969</t>
  </si>
  <si>
    <t>OAG-VEX-0518-2025</t>
  </si>
  <si>
    <t>https://community.secop.gov.co/Public/Tendering/ContractNoticePhases/View?PPI=CO1.PPI.41351462&amp;isFromPublicArea=True&amp;isModal=False</t>
  </si>
  <si>
    <t xml:space="preserve">SANDY KATIANA FONTALVO ROBLES </t>
  </si>
  <si>
    <t>LA PRESENTE ORDEN TIENE POR OBJETO PRESTAR SUS SERVICIOS PROFESIONALES EN EL ROL DE ARTISTA FORMADOR EN ESCRITURAS CREATIVAS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</si>
  <si>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CO1.REQ.8711967</t>
  </si>
  <si>
    <t>OPSP-VEX-0517-2025</t>
  </si>
  <si>
    <t>https://community.secop.gov.co/Public/Tendering/ContractNoticePhases/View?PPI=CO1.PPI.41351452&amp;isFromPublicArea=True&amp;isModal=False</t>
  </si>
  <si>
    <t xml:space="preserve">LAUREN ROCIO ORTIZ RODRIGUEZ </t>
  </si>
  <si>
    <t>CO1.REQ.8712244</t>
  </si>
  <si>
    <t>OPSP-VEX-0516-2025</t>
  </si>
  <si>
    <t>https://community.secop.gov.co/Public/Tendering/ContractNoticePhases/View?PPI=CO1.PPI.41351433&amp;isFromPublicArea=True&amp;isModal=False</t>
  </si>
  <si>
    <t xml:space="preserve">DANNY ENMANUEL CUBAS NUÑEZ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</si>
  <si>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</si>
  <si>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CO1.REQ.8712240</t>
  </si>
  <si>
    <t>OPSP-VEX-0515-2025</t>
  </si>
  <si>
    <t>https://community.secop.gov.co/Public/Tendering/ContractNoticePhases/View?PPI=CO1.PPI.41351421&amp;isFromPublicArea=True&amp;isModal=False</t>
  </si>
  <si>
    <t xml:space="preserve">YOJANA OSPINO CHAVEZ </t>
  </si>
  <si>
    <t>CO1.REQ.8712234</t>
  </si>
  <si>
    <t>OAG-VEX-0514-2025</t>
  </si>
  <si>
    <t>https://community.secop.gov.co/Public/Tendering/ContractNoticePhases/View?PPI=CO1.PPI.41351221&amp;isFromPublicArea=True&amp;isModal=False</t>
  </si>
  <si>
    <t xml:space="preserve">ANA ROSA ATENCIO DE AVILA </t>
  </si>
  <si>
    <t>CO1.REQ.8712335</t>
  </si>
  <si>
    <t>OPSP-VEX-0513-2025</t>
  </si>
  <si>
    <t>https://community.secop.gov.co/Public/Tendering/ContractNoticePhases/View?PPI=CO1.PPI.41349900&amp;isFromPublicArea=True&amp;isModal=False</t>
  </si>
  <si>
    <t xml:space="preserve">WILFRIDO ARIAS CASTRO </t>
  </si>
  <si>
    <t>CO1.REQ.8712131</t>
  </si>
  <si>
    <t>OAG-VEX-0512-2025</t>
  </si>
  <si>
    <t>https://community.secop.gov.co/Public/Tendering/ContractNoticePhases/View?PPI=CO1.PPI.41350642&amp;isFromPublicArea=True&amp;isModal=False</t>
  </si>
  <si>
    <t xml:space="preserve">EUSEBIO RANGEL CRESPO </t>
  </si>
  <si>
    <t>CO1.REQ.8712223</t>
  </si>
  <si>
    <t>OAG-VEX-0511-2025</t>
  </si>
  <si>
    <t>https://community.secop.gov.co/Public/Tendering/ContractNoticePhases/View?PPI=CO1.PPI.41349690&amp;isFromPublicArea=True&amp;isModal=False</t>
  </si>
  <si>
    <t xml:space="preserve">JULIO GUZMAN MUÑOZ </t>
  </si>
  <si>
    <t>CO1.REQ.8712221</t>
  </si>
  <si>
    <t>OAG-VEX-0510-2025</t>
  </si>
  <si>
    <t>https://community.secop.gov.co/Public/Tendering/ContractNoticePhases/View?PPI=CO1.PPI.41350633&amp;isFromPublicArea=True&amp;isModal=False</t>
  </si>
  <si>
    <t xml:space="preserve">DANIEL ERNESTO BARCO BALLESTAS </t>
  </si>
  <si>
    <t>CO1.REQ.8712218</t>
  </si>
  <si>
    <t>OAG-VEX-0509-2025</t>
  </si>
  <si>
    <t>https://community.secop.gov.co/Public/Tendering/ContractNoticePhases/View?PPI=CO1.PPI.41349874&amp;isFromPublicArea=True&amp;isModal=False</t>
  </si>
  <si>
    <t xml:space="preserve">JANER LUIS AMARIS OROZCO </t>
  </si>
  <si>
    <t>CO1.REQ.8712035</t>
  </si>
  <si>
    <t>OAG-VEX-0508-2025</t>
  </si>
  <si>
    <t>https://community.secop.gov.co/Public/Tendering/ContractNoticePhases/View?PPI=CO1.PPI.41350620&amp;isFromPublicArea=True&amp;isModal=False</t>
  </si>
  <si>
    <t xml:space="preserve">YOLEIRA VICTORIA REYES MUÑOZ </t>
  </si>
  <si>
    <t>CO1.REQ.8712030</t>
  </si>
  <si>
    <t>OPSP-VEX-0507-2025</t>
  </si>
  <si>
    <t>https://community.secop.gov.co/Public/Tendering/ContractNoticePhases/View?PPI=CO1.PPI.41350606&amp;isFromPublicArea=True&amp;isModal=False</t>
  </si>
  <si>
    <t xml:space="preserve">ARLET DEL CARMEN PACHECO DE LA ROSA </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</si>
  <si>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</si>
  <si>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CO1.REQ.8712310</t>
  </si>
  <si>
    <t>OPSP-VEX-0506-2025</t>
  </si>
  <si>
    <t>https://community.secop.gov.co/Public/Tendering/ContractNoticePhases/View?PPI=CO1.PPI.41350188&amp;isFromPublicArea=True&amp;isModal=False</t>
  </si>
  <si>
    <t xml:space="preserve">ESNAIDE MIRANDA MEZA </t>
  </si>
  <si>
    <t>CO1.REQ.8712211</t>
  </si>
  <si>
    <t>OAG-VEX-0505-2025</t>
  </si>
  <si>
    <t>https://community.secop.gov.co/Public/Tendering/ContractNoticePhases/View?PPI=CO1.PPI.41347096&amp;isFromPublicArea=True&amp;isModal=False</t>
  </si>
  <si>
    <t xml:space="preserve">GLORIS MAROTH BELEÑO ESLAVA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</si>
  <si>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</si>
  <si>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CO1.REQ.8711619</t>
  </si>
  <si>
    <t>OAG-VEX-0504-2025</t>
  </si>
  <si>
    <t>https://community.secop.gov.co/Public/Tendering/ContractNoticePhases/View?PPI=CO1.PPI.41331660&amp;isFromPublicArea=True&amp;isModal=False</t>
  </si>
  <si>
    <t xml:space="preserve">ALMA GISELLA FERNANDEZ ESCORCIA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</si>
  <si>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</si>
  <si>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CO1.REQ.8707742</t>
  </si>
  <si>
    <t>OAG-VEX-0503-2025</t>
  </si>
  <si>
    <t>https://community.secop.gov.co/Public/Tendering/ContractNoticePhases/View?PPI=CO1.PPI.41330883&amp;isFromPublicArea=True&amp;isModal=False</t>
  </si>
  <si>
    <t xml:space="preserve">EDWIN NAIN DIAZ MOLINA </t>
  </si>
  <si>
    <t>CO1.REQ.8707184</t>
  </si>
  <si>
    <t>OPSP-VEX-0502-2025</t>
  </si>
  <si>
    <t>https://community.secop.gov.co/Public/Tendering/ContractNoticePhases/View?PPI=CO1.PPI.41330472&amp;isFromPublicArea=True&amp;isModal=False</t>
  </si>
  <si>
    <t xml:space="preserve">LEYDI HURTADO BELTRAN </t>
  </si>
  <si>
    <t>CO1.REQ.8707265</t>
  </si>
  <si>
    <t>OAG-VEX-0501-2025</t>
  </si>
  <si>
    <t>https://community.secop.gov.co/Public/Tendering/ContractNoticePhases/View?PPI=CO1.PPI.41329978&amp;isFromPublicArea=True&amp;isModal=False</t>
  </si>
  <si>
    <t xml:space="preserve">JORGE ISAAC FONTALVO MARQUEZ </t>
  </si>
  <si>
    <t>CO1.REQ.8707098</t>
  </si>
  <si>
    <t>OPSP-VEX-0500-2025</t>
  </si>
  <si>
    <t>https://community.secop.gov.co/Public/Tendering/ContractNoticePhases/View?PPI=CO1.PPI.41329555&amp;isFromPublicArea=True&amp;isModal=False</t>
  </si>
  <si>
    <t xml:space="preserve">YOLIMA PEREZ ARIZA </t>
  </si>
  <si>
    <t>CO1.REQ.8707119</t>
  </si>
  <si>
    <t>OPSP-VEX-0499-2025</t>
  </si>
  <si>
    <t>https://community.secop.gov.co/Public/Tendering/ContractNoticePhases/View?PPI=CO1.PPI.41326682&amp;isFromPublicArea=True&amp;isModal=False</t>
  </si>
  <si>
    <t xml:space="preserve">GUSTAVO ADOLFO BROCHERO OROZCO </t>
  </si>
  <si>
    <t>CO1.REQ.8706306</t>
  </si>
  <si>
    <t>OAG-VEX-0498-2025</t>
  </si>
  <si>
    <t>https://community.secop.gov.co/Public/Tendering/ContractNoticePhases/View?PPI=CO1.PPI.41325730&amp;isFromPublicArea=True&amp;isModal=False</t>
  </si>
  <si>
    <t xml:space="preserve">JORGE LUIS MUNIVE ZABALETA </t>
  </si>
  <si>
    <t>LA PRESENTE ORDEN TIENE POR OBJETO PRESTAR SERVICIOS PROFESIONALES PARA DAR ASISTENCIA JURÍDICOADMINISTRATIVA A LOS SUPERVISORES DE CONTRATO EN EL MARCO DEL CONTRATO N. 478 DEL 2025 CELEBRADO ENTRE LA AGENCIA NACIONAL DE HIDROCARBUROS -ANH Y UNIVERSIDAD DEL MAGDALENA, PARA EL DESARROLLO DE LAS SIGUIENTES ACTIVIDADES: 1. ANALIZAR LOS PRODUCTOS ENTREGADOS POR EL CONTRATISTA PARA VERIFICAR LA CORRECTA IDENTIFICACIÓN DE LOS IMPACTOS QUE LOS PROYECTOS EÓLICOS PUEDEN GENERAR SOBRE LOS SISTEMAS PRODUCTIVOS AGRÍCOLAS, GANADEROS Y DE USO DEL SUELO EN LAS REGIONES EVALUADAS. 2.VERIFICAR QUE LOS ESTUDIOS REALIZADOS CONSIDEREN CRITERIOS DE COMPATIBILIDAD ENTRE LOS PROYECTOS EÓLICOS Y LAS DINÁMICAS PRODUCTIVAS RURALES, ESPECIALMENTE EN ZONAS CON VOCACIÓN AGRÍCOLA, CAMPESINA O AGROECOLÓGICA. 3. EVALUAR LA PERTINENCIA DE LAS MEDIDAS PROPUESTAS POR EL CONTRATISTA PARA EVITAR, MITIGAR O COMPENSAR IMPACTOS SOBRE CULTIVOS, SUELOS AGRÍCOLAS, FUENTES DE AGUA Y PRÁCTICAS AGRONÓMICAS TRADICIONALES. 4. PARTICIPAR EN VISITAS DE CAMPO O REVISIÓN DE DOCUMENTACIÓN GENERADA EN PROCESOS DE SOCIALIZACIÓN CON COMUNIDADES RURALES, APORTANDO CRITERIOS TÉCNICOS PARA ASEGURAR QUE SE REFLEJE ADECUADAMENTE LA REALIDAD PRODUCTIVA DEL TERRITORIO. 5. VERIFICAR QUE LOS RECURSOS DEL ANTICIPO HAYAN SIDO CORRECTAMENTE INVERTIDOS EN ACTIVIDADES QUE RESPALDEN EL COMPONENTE AGRONÓMICO DEL ESTUDIO, TALES COMO LEVANTAMIENTO DE INFORMACIÓN PRIMARIA, ADQUISICIÓN DE INSUMOS TÉCNICOS O CONTRATACIÓN DE PERSONAL ESPECIALIZADO.</t>
  </si>
  <si>
    <t>CO1.REQ.8705745</t>
  </si>
  <si>
    <t>OPSP-VEX-0497-2025</t>
  </si>
  <si>
    <t>https://community.secop.gov.co/Public/Tendering/ContractNoticePhases/View?PPI=CO1.PPI.41347630&amp;isFromPublicArea=True&amp;isModal=False</t>
  </si>
  <si>
    <t xml:space="preserve">JENNIFER MEZA MAYORGA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</si>
  <si>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</si>
  <si>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CO1.REQ.8711460</t>
  </si>
  <si>
    <t>OAG-VEX-0496-2025</t>
  </si>
  <si>
    <t>https://community.secop.gov.co/Public/Tendering/ContractNoticePhases/View?PPI=CO1.PPI.41347496&amp;isFromPublicArea=True&amp;isModal=False</t>
  </si>
  <si>
    <t>ADRIANA PAOLA FONTALVO FLOREZ</t>
  </si>
  <si>
    <t>CO1.REQ.8711524</t>
  </si>
  <si>
    <t>OAG-VEX-0495-2025</t>
  </si>
  <si>
    <t>https://community.secop.gov.co/Public/Tendering/ContractNoticePhases/View?PPI=CO1.PPI.41347165&amp;isFromPublicArea=True&amp;isModal=False</t>
  </si>
  <si>
    <t xml:space="preserve">HUMBERTO RAFAEL ESCOBAR NUÑEZ </t>
  </si>
  <si>
    <t>CO1.REQ.8711521</t>
  </si>
  <si>
    <t>OPSP-VEX-0494-2025</t>
  </si>
  <si>
    <t>https://community.secop.gov.co/Public/Tendering/ContractNoticePhases/View?PPI=CO1.PPI.41347072&amp;isFromPublicArea=True&amp;isModal=False</t>
  </si>
  <si>
    <t xml:space="preserve">YISET PAOLA PEREZ VILLAMIL </t>
  </si>
  <si>
    <t>CO1.REQ.8711609</t>
  </si>
  <si>
    <t>OAG-VEX-0493-2025</t>
  </si>
  <si>
    <t>https://community.secop.gov.co/Public/Tendering/ContractNoticePhases/View?PPI=CO1.PPI.41347503&amp;isFromPublicArea=True&amp;isModal=False</t>
  </si>
  <si>
    <t xml:space="preserve">ELLYED PIEDAD ORTEGA PAREJA </t>
  </si>
  <si>
    <t>CO1.REQ.8711603</t>
  </si>
  <si>
    <t>OPSP-VEX-0492-2025</t>
  </si>
  <si>
    <t>https://community.secop.gov.co/Public/Tendering/ContractNoticePhases/View?PPI=CO1.PPI.41347157&amp;isFromPublicArea=True&amp;isModal=False</t>
  </si>
  <si>
    <t xml:space="preserve">LUIS ALBERTO CASTILLO CAMARGO </t>
  </si>
  <si>
    <t>CO1.REQ.8711509</t>
  </si>
  <si>
    <t>OPSP-VEX-0491-2025</t>
  </si>
  <si>
    <t>https://community.secop.gov.co/Public/Tendering/ContractNoticePhases/View?PPI=CO1.PPI.41347349&amp;isFromPublicArea=True&amp;isModal=False</t>
  </si>
  <si>
    <t xml:space="preserve">EMILIO ENRIQUE ATENCIA FERNANDEZ </t>
  </si>
  <si>
    <t>CO1.REQ.8710953</t>
  </si>
  <si>
    <t>OPSP-VEX-0490-2025</t>
  </si>
  <si>
    <t>https://community.secop.gov.co/Public/Tendering/ContractNoticePhases/View?PPI=CO1.PPI.41347030&amp;isFromPublicArea=True&amp;isModal=False</t>
  </si>
  <si>
    <t xml:space="preserve">CRISTIAN JESUS HERRERA TORRES </t>
  </si>
  <si>
    <t>CO1.REQ.8710950</t>
  </si>
  <si>
    <t>OAG-VEX-0489-2025</t>
  </si>
  <si>
    <t>https://community.secop.gov.co/Public/Tendering/ContractNoticePhases/View?PPI=CO1.PPI.41346825&amp;isFromPublicArea=True&amp;isModal=False</t>
  </si>
  <si>
    <t xml:space="preserve">JOSE DAVID ANGULO CARIAGA </t>
  </si>
  <si>
    <t>LA PRESENTE ORDEN TIENE POR OBJETO PRESTAR SERVICIOS EN EL ROL DE ARTISTA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</si>
  <si>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CO1.REQ.8710948</t>
  </si>
  <si>
    <t>OAG-VEX-0488-2025</t>
  </si>
  <si>
    <t>https://community.secop.gov.co/Public/Tendering/ContractNoticePhases/View?PPI=CO1.PPI.41347301&amp;isFromPublicArea=True&amp;isModal=False</t>
  </si>
  <si>
    <t xml:space="preserve">MIGUEL EDUARDO AGUILAR ATENCIA </t>
  </si>
  <si>
    <t>CO1.REQ.8711125</t>
  </si>
  <si>
    <t>OAG-VEX-0487-2025</t>
  </si>
  <si>
    <t>https://community.secop.gov.co/Public/Tendering/ContractNoticePhases/View?PPI=CO1.PPI.41346726&amp;isFromPublicArea=True&amp;isModal=False</t>
  </si>
  <si>
    <t>LEOPOLDO ALFREDO MACHUCA VALETA</t>
  </si>
  <si>
    <t>CO1.REQ.8711121</t>
  </si>
  <si>
    <t>OPSP-VEX-0486-2025</t>
  </si>
  <si>
    <t>https://community.secop.gov.co/Public/Tendering/ContractNoticePhases/View?PPI=CO1.PPI.41346721&amp;isFromPublicArea=True&amp;isModal=False</t>
  </si>
  <si>
    <t xml:space="preserve">GRACE LASCANO GARRIDO </t>
  </si>
  <si>
    <t>CO1.REQ.8711225</t>
  </si>
  <si>
    <t>OAG-VEX-0485-2025</t>
  </si>
  <si>
    <t>https://community.secop.gov.co/Public/Tendering/ContractNoticePhases/View?PPI=CO1.PPI.41346254&amp;isFromPublicArea=True&amp;isModal=False</t>
  </si>
  <si>
    <t xml:space="preserve">NATALIA DURAN LOPEZ </t>
  </si>
  <si>
    <t>LA PRESENTE ORDEN TIENE POR OBJETO PRESTAR SUS SERVICIOS DE APOYO A LA GESTION EN EL ROL DE ARTISTA FORMADOR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</si>
  <si>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CO1.REQ.8711046</t>
  </si>
  <si>
    <t>OAG-VEX-0484-2025</t>
  </si>
  <si>
    <t>https://community.secop.gov.co/Public/Tendering/ContractNoticePhases/View?PPI=CO1.PPI.41346175&amp;isFromPublicArea=True&amp;isModal=False</t>
  </si>
  <si>
    <t>JHON JAIRO VANEGAS DE LA CRUZ</t>
  </si>
  <si>
    <t>CO1.REQ.8710934</t>
  </si>
  <si>
    <t>OAG-VEX-0483-2025</t>
  </si>
  <si>
    <t>https://community.secop.gov.co/Public/Tendering/ContractNoticePhases/View?PPI=CO1.PPI.41346333&amp;isFromPublicArea=True&amp;isModal=False</t>
  </si>
  <si>
    <t>LUIS MARCELO GOEZ RODRIGUEZ</t>
  </si>
  <si>
    <t>CO1.REQ.8710928</t>
  </si>
  <si>
    <t>OAG-VEX-0482-2025</t>
  </si>
  <si>
    <t>https://community.secop.gov.co/Public/Tendering/ContractNoticePhases/View?PPI=CO1.PPI.41346000&amp;isFromPublicArea=True&amp;isModal=False</t>
  </si>
  <si>
    <t>PEDRO LUIS ARIÑA CASTRO</t>
  </si>
  <si>
    <t>CO1.REQ.8711028</t>
  </si>
  <si>
    <t>OAG-VEX-0481-2025</t>
  </si>
  <si>
    <t>https://community.secop.gov.co/Public/Tendering/ContractNoticePhases/View?PPI=CO1.PPI.41346313&amp;isFromPublicArea=True&amp;isModal=False</t>
  </si>
  <si>
    <t xml:space="preserve">ANDRES FELIPE HERRERA QUINTERO </t>
  </si>
  <si>
    <t>CO1.REQ.8710597</t>
  </si>
  <si>
    <t>OAG-VEX-0480-2025</t>
  </si>
  <si>
    <t>https://community.secop.gov.co/Public/Tendering/ContractNoticePhases/View?PPI=CO1.PPI.41346058&amp;isFromPublicArea=True&amp;isModal=False</t>
  </si>
  <si>
    <t>MILENYS ADRIANA NARVAEZ LAMAR</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</si>
  <si>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</si>
  <si>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CO1.REQ.8711017</t>
  </si>
  <si>
    <t>OAG-VEX-0479-2025</t>
  </si>
  <si>
    <t>https://community.secop.gov.co/Public/Tendering/ContractNoticePhases/View?PPI=CO1.PPI.41339721&amp;isFromPublicArea=True&amp;isModal=False</t>
  </si>
  <si>
    <t xml:space="preserve">JORGE CORONEL MOLINA </t>
  </si>
  <si>
    <t>CO1.REQ.8709596</t>
  </si>
  <si>
    <t>OAG-VEX-0478-2025</t>
  </si>
  <si>
    <t>https://community.secop.gov.co/Public/Tendering/ContractNoticePhases/View?PPI=CO1.PPI.41338384&amp;isFromPublicArea=True&amp;isModal=False</t>
  </si>
  <si>
    <t>ANA VICTORIA VANEGAS GARRIDO</t>
  </si>
  <si>
    <t>LA PRESENTE ORDEN TIENE POR OBJETO PRESTAR SUS SERVICIOS DE APOYO A LA GESTION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</si>
  <si>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CO1.REQ.8709821</t>
  </si>
  <si>
    <t>OAG-VEX-0477-2025</t>
  </si>
  <si>
    <t>https://community.secop.gov.co/Public/Tendering/ContractNoticePhases/View?PPI=CO1.PPI.41338646&amp;isFromPublicArea=True&amp;isModal=False</t>
  </si>
  <si>
    <t>JULIO CESAR PULIDO MENDOZA</t>
  </si>
  <si>
    <t>CO1.REQ.8710001</t>
  </si>
  <si>
    <t>OAG-VEX-0476-2025</t>
  </si>
  <si>
    <t>https://community.secop.gov.co/Public/Tendering/ContractNoticePhases/View?PPI=CO1.PPI.41338446&amp;isFromPublicArea=True&amp;isModal=False</t>
  </si>
  <si>
    <t xml:space="preserve">JAVIER ARAUJO MONCLUS </t>
  </si>
  <si>
    <t>CO1.REQ.8709556</t>
  </si>
  <si>
    <t>OPSP-VEX-0475-2025</t>
  </si>
  <si>
    <t>https://community.secop.gov.co/Public/Tendering/ContractNoticePhases/View?PPI=CO1.PPI.41338415&amp;isFromPublicArea=True&amp;isModal=False</t>
  </si>
  <si>
    <t xml:space="preserve">RAMIRO MARTIN BELTRAN FABREGAS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</si>
  <si>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</si>
  <si>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CO1.REQ.8709297</t>
  </si>
  <si>
    <t>OAG-VEX-0474-2025</t>
  </si>
  <si>
    <t>https://community.secop.gov.co/Public/Tendering/ContractNoticePhases/View?PPI=CO1.PPI.41337138&amp;isFromPublicArea=True&amp;isModal=False</t>
  </si>
  <si>
    <t xml:space="preserve">OSNEIDER SALAS ORTEGA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</si>
  <si>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</si>
  <si>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CO1.REQ.8709419</t>
  </si>
  <si>
    <t>OAG-VEX-0473-2025</t>
  </si>
  <si>
    <t>https://community.secop.gov.co/Public/Tendering/ContractNoticePhases/View?PPI=CO1.PPI.41336718&amp;isFromPublicArea=True&amp;isModal=False</t>
  </si>
  <si>
    <t xml:space="preserve">HANCER JAVIER RINCONES MERCADO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</si>
  <si>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</si>
  <si>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CO1.REQ.8708790</t>
  </si>
  <si>
    <t>OAG-VEX-0472-2025</t>
  </si>
  <si>
    <t>https://community.secop.gov.co/Public/Tendering/ContractNoticePhases/View?PPI=CO1.PPI.41333592&amp;isFromPublicArea=True&amp;isModal=False</t>
  </si>
  <si>
    <t xml:space="preserve">EMILIO JOSE PAULO PAULO </t>
  </si>
  <si>
    <t>CO1.REQ.8708136</t>
  </si>
  <si>
    <t>OPSP-VEX-0471-2025</t>
  </si>
  <si>
    <t>https://community.secop.gov.co/Public/Tendering/ContractNoticePhases/View?PPI=CO1.PPI.41333408&amp;isFromPublicArea=True&amp;isModal=False</t>
  </si>
  <si>
    <t xml:space="preserve">RAFAEL DAVID SALAS ORTEGA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</si>
  <si>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Y AQUELLAS QUE RESULTEN NECESARIAS PARA EL CUMPLIMIENTO CONTRACTUAL</t>
  </si>
  <si>
    <t>CO1.REQ.8707695</t>
  </si>
  <si>
    <t>OAG-VEX-0470-2025</t>
  </si>
  <si>
    <t>https://community.secop.gov.co/Public/Tendering/ContractNoticePhases/View?PPI=CO1.PPI.41298663&amp;isFromPublicArea=True&amp;isModal=False</t>
  </si>
  <si>
    <t xml:space="preserve">ROSI MARY BRITO REDONDO </t>
  </si>
  <si>
    <t>LA PRESENTE ORDEN TIENE POR OBJETO PRESTAR SERVICIOS PROFESIONALES EN EL MARCO DEL CONTRATO N. 478 DEL 2025 CELEBRADO ENTRE LA AGENCIA NACIONAL DE HIDROCARBUROS -ANH Y UNIVERSIDAD DEL MAGDALENA, PARA EL DESARROLLO DE LAS SIGUIENTES ACTIVIDADES: 1. EVALUAR LA CALIDAD DE LOS PRODUCTOS ENTREGADOS POR EL CONTRATISTA EN RELACIÓN CON LOS IMPACTOS AMBIENTALES DE LOS PROYECTOS SOLARES EN OPERACIÓN, VERIFICANDO EL USO DE FUENTES ACTUALIZADAS Y EL ENFOQUE TÉCNICO APLICADO PARA IDENTIFICAR OPORTUNIDADES DE MEJORA AMBIENTAL. 2. VERIFICAR QUE LOS LINEAMIENTOS PROPUESTOS PARA MEJORAR LA PLANIFICACIÓN DE PROYECTOS SOLARES INTEGREN CRITERIOS AMBIENTALES SÓLIDOS, INCLUYENDO LA PREVENCIÓN DE IMPACTOS, SOSTENIBILIDAD DEL RECURSO SUELO Y BIODIVERSIDAD, Y EL CUMPLIMIENTO DE NORMATIVA AMBIENTAL VIGENTE. 3. ASEGURAR QUE LA HOJA DE RUTA FORMULADA INCLUYA MEDIDAS CONCRETAS DE OPTIMIZACIÓN AMBIENTAL, TALES COMO EFICIENCIA ENERGÉTICA, APROVECHAMIENTO DE PASIVOS AMBIENTALES Y USO RACIONAL DEL TERRITORIO EN ZONAS DE ALTA SENSIBILIDAD ECOLÓGICA. 4. APOYAR EL ANÁLISIS DEL COMPONENTE DE GOBERNANZA INCLUYENDO LA EVALUACIÓN DEL PAPEL DE LAS COMUNIDADES EN EL MANEJO AMBIENTAL DE LOS PROYECTOS SOLARES, Y VERIFICAR LA INCLUSIÓN DE PRINCIPIOS DE PARTICIPACIÓN EFECTIVA Y CONSULTA PREVIA CUANDO APLIQUE. 5.VERIFICAR QUE LAS MEJORES PRÁCTICAS RECOPILADAS INCLUYAN ESTRATEGIAS EXITOSAS DE GESTIÓN AMBIENTAL EN PROYECTOS SOLARES, TALES COMO TECNOLOGÍAS LIMPIAS, RESTAURACIÓN ECOLÓGICA, ECONOMÍA CIRCULAR Y PROGRAMAS DE EDUCACIÓN AMBIENTAL.</t>
  </si>
  <si>
    <t>CO1.REQ.8698697</t>
  </si>
  <si>
    <t>OPSP-VEX-0469-2025</t>
  </si>
  <si>
    <t>https://community.secop.gov.co/Public/Tendering/ContractNoticePhases/View?PPI=CO1.PPI.41297300&amp;isFromPublicArea=True&amp;isModal=False</t>
  </si>
  <si>
    <t xml:space="preserve">KAREN MELISSA LASCARRO ROMERO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</si>
  <si>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FORTALECIMIENTO DE LA AUTONOMÍA INDÍGENA,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</si>
  <si>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CO1.REQ.8698440</t>
  </si>
  <si>
    <t>OPSP-VEX-0468-2025</t>
  </si>
  <si>
    <t>https://community.secop.gov.co/Public/Tendering/ContractNoticePhases/View?PPI=CO1.PPI.41296857&amp;isFromPublicArea=True&amp;isModal=False</t>
  </si>
  <si>
    <t xml:space="preserve">KEITA FIORELLA BUSTAMENTE TORRES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</si>
  <si>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FORTALECIMIENTO DE GOBERNABILIDAD INDÍGENA,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DEL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</si>
  <si>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CO1.REQ.8697892</t>
  </si>
  <si>
    <t>OPSP-VEX-0467-2025</t>
  </si>
  <si>
    <t>https://community.secop.gov.co/Public/Tendering/ContractNoticePhases/View?PPI=CO1.PPI.41320458&amp;isFromPublicArea=True&amp;isModal=False</t>
  </si>
  <si>
    <t xml:space="preserve">GINA PAOLA MENDIVIL RODRIGUEZ </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</si>
  <si>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HACER SEGUIMIENTO MENSUAL A LA NÓMINA, AYUDAR CON LA REVISIÓN Y LIQUIDACIÓN DE LOS GASTOS LOGÍSTICOS, Y COLABORAR EN LAS ACTIVIDADES DE CIERRE DE LOS PROYECTOS, TANTO ADMINISTRATIVAS COMO FINANCIERAS.</t>
  </si>
  <si>
    <t>CO1.REQ.8704602</t>
  </si>
  <si>
    <t>OPSP-VEX-0466-2025</t>
  </si>
  <si>
    <t>https://community.secop.gov.co/Public/Tendering/ContractNoticePhases/View?PPI=CO1.PPI.41294680&amp;isFromPublicArea=True&amp;isModal=False</t>
  </si>
  <si>
    <t xml:space="preserve">ROVIRA BEATRIZ LOPEZ OYAGA </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</si>
  <si>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</si>
  <si>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CO1.REQ.8697294</t>
  </si>
  <si>
    <t>OPSP-VEX-0465-2025</t>
  </si>
  <si>
    <t>https://community.secop.gov.co/Public/Tendering/ContractNoticePhases/View?PPI=CO1.PPI.41273639&amp;isFromPublicArea=True&amp;isModal=False</t>
  </si>
  <si>
    <t xml:space="preserve">DIDIER EDUARDO SANTOS TORRES </t>
  </si>
  <si>
    <t>LA PRESENTE ORDEN TIENE POR OBJETO PRESTAR SERVICIOS PROFESIONALES EN EL MARCO DEL CONTRATO N°. 478 DEL 2025 CELEBRADO ENTRE LA AGENCIA NACIONAL DE HIDROCARBUROS -ANH Y UNIVERSIDAD DEL MAGDALENA, PARA EL DESARROLLO DE LAS SIGUIENTES ACTIVIDADES: 1. ANALIZAR LOS PRODUCTOS ENTREGADOS POR EL CONTRATISTA QUE DESCRIBEN PROYECTOS EÓLICOS EN CURSO, VERIFICANDO LA INCLUSIÓN DE VARIABLES AMBIENTALES CLAVE COMO USO DEL SUELO, BIODIVERSIDAD, ÁREAS PROTEGIDAS, RECURSOS HÍDRICOS Y PLANES DE MANEJO AMBIENTAL. 2. VERIFICAR QUE EL ANÁLISIS NORMATIVO REALIZADO POR EL CONTRATISTA INCLUYA DE FORMA ADECUADA LAS DISPOSICIONES AMBIENTALES CONTENIDAS EN LEYES, DECRETOS, RESOLUCIONES Y LICENCIAS RELACIONADAS CON EL DESARROLLO EÓLICO EN COLOMBIA. 3. REVISAR SI EL ESTUDIO INCLUYE UNA CARACTERIZACIÓN ADECUADA DE LAS CAPACIDADES INSTITUCIONALES Y TÉCNICAS PARA GESTIONAR LOS IMPACTOS AMBIENTALES DE PROYECTOS EÓLICOS, TANTO DESDE ENTIDADES PÚBLICAS COMO EMPRESAS PRIVADAS DEL SECTOR. 4. EVALUAR SI EL ANÁLISIS DE EXPERIENCIAS ANTERIORES CONTEMPLA ASPECTOS RELACIONADOS CON CONFLICTOS AMBIENTALES, PARTICIPACIÓN COMUNITARIA, FALLAS EN LA GESTIÓN AMBIENTALO BUENAS PRÁCTICAS DOCUMENTADAS EN EL DESARROLLO EÓLICO. 5. REVISAR QUE LA PROPUESTA DEL CONTRATISTA INCLUYA RECOMENDACIONES CLARAS Y VIABLES PARA INCORPORAR CRITERIOS AMBIENTALES EN LA FORMULACIÓN DE POLÍTICAS PÚBLICAS PARA EL SECTOR EÓLICO, FOMENTANDO LA SOSTENIBILIDAD TERRITORIAL.</t>
  </si>
  <si>
    <t>CO1.REQ.8691799</t>
  </si>
  <si>
    <t>OPSP-VEX-0464-2025</t>
  </si>
  <si>
    <t>https://community.secop.gov.co/Public/Tendering/ContractNoticePhases/View?PPI=CO1.PPI.41294328&amp;isFromPublicArea=True&amp;isModal=False</t>
  </si>
  <si>
    <t xml:space="preserve">MARIA FERNANDA BARBOSA RAMOS </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</si>
  <si>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7.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 EN LOS PROYECTOS DE LA VICERRECTORÍA DE EXTENSIÓN Y PROYECCIÓN SOCIAL.</t>
  </si>
  <si>
    <t>CO1.REQ.8697257</t>
  </si>
  <si>
    <t>OPSP-VEX-0463-2025</t>
  </si>
  <si>
    <t>https://community.secop.gov.co/Public/Tendering/ContractNoticePhases/View?PPI=CO1.PPI.41269929&amp;isFromPublicArea=True&amp;isModal=False</t>
  </si>
  <si>
    <t xml:space="preserve">LILIANA DEL CARMEN TRHEEBILCOCK ABELLO </t>
  </si>
  <si>
    <t>LA PRESENTE ORDEN TIENE POR OBJETO: PRESTAR SERVICIOS PROFESIONALES PARA DESARROLLAR LAS SIGUIENTES ACTIVIDADES1. CAPACITACIÓN PERMANENTE A DOCENTES, ESTUDIANTES Y PROFESIONALES EN ENFOQUE DE GÉNERO Y ATENCIÓN SIN DAÑO. 2. ADECUACIÓN DE PROTOCOLOS, PROCEDIMIENTOS Y FORMATOS INCLUSIVOS. 3. CREACIÓN DE ESPACIOS SEGUROS Y CONFIDENCIALES PARA VÍCTIMAS, PARA SUS HIJOS/AS. 4 PROMOCIÓN DE ALIANZAS ESTRATÉGICAS INTERDISCIPLINAR. 5. PROMOCIÓN DE ALIANZAS ESTRATÉGICAS CON INSTITUCIONES COMO COMISARÍAS DE FAMILIA, FISCALÍA, POLICÍA, ICBF, ENTRE OTRAS. 6. DESARROLLO DE CAMPAÑAS PREVENTIVAS A NIVEL INSTITUCIONAL Y COMUNITARIO. 7. SEGUIMIENTO TÉCNICO A LOS CASOS Y SISTEMATIZACIÓN DE EXPERIENCIAS PARA LA MEJORA CONTINUA.</t>
  </si>
  <si>
    <t>CO1.REQ.8690893</t>
  </si>
  <si>
    <t>OPSP-VEX-0462-2025</t>
  </si>
  <si>
    <t>https://community.secop.gov.co/Public/Tendering/ContractNoticePhases/View?PPI=CO1.PPI.41269145&amp;isFromPublicArea=True&amp;isModal=False</t>
  </si>
  <si>
    <t xml:space="preserve">ANDRYS JAILETH IPUANA EPIAYU </t>
  </si>
  <si>
    <t>LA PRESENTE ORDEN TIENE POR OBJETO: PRESTAR SERVICIOS PROFESIONALES EN EL MARCO DEL CONTRATO N°515 DEL 2025 CELEBRADO ENTRE LA AGENCIA NACIONAL DE HIDROCARBUROS – ANH Y UNIVERSIDAD DEL MAGDALENA, PARA EL DESARROLLO DE LAS SIGUIENTES ACTIVIDADES: 1) RECOPILAR Y ANALIZAR DATOS SOBRE EL PROYECTO, LOS ACTORES INVOLUCRADOS Y LOS RESULTADOS ESPERADOS. 2) ELABORAR INFORMES PERIÓDICOS SOBRE EL PROGRESO DEL PROYECTO Y LOS RESULTADOS OBTENIDOS. 3) APOYAR EN LA SISTEMATIZACIÓN DEL PROYECTO. 4) APOYAR EN LA ORGANIZACIÓN TALLERES Y DIFERENTES ESPACIOS DE SOCIALIZACIÓN Y VALIDACIÓN CON LOS DIFERENTES ACTORES PRIORIZADOS EN EL PROYECTO. 5) APOYAR EN LA GESTIÓN DOCUMENTAL DEL PROYECTO.</t>
  </si>
  <si>
    <t>CO1.REQ.8690549</t>
  </si>
  <si>
    <t>OPSP-VEX-0461-2025</t>
  </si>
  <si>
    <t>https://community.secop.gov.co/Public/Tendering/ContractNoticePhases/View?PPI=CO1.PPI.41267639&amp;isFromPublicArea=True&amp;isModal=False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</si>
  <si>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</si>
  <si>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</si>
  <si>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CO1.REQ.8689781</t>
  </si>
  <si>
    <t>OAG-VEX-0460-2025</t>
  </si>
  <si>
    <t>https://community.secop.gov.co/Public/Tendering/ContractNoticePhases/View?PPI=CO1.PPI.41256629&amp;isFromPublicArea=True&amp;isModal=False</t>
  </si>
  <si>
    <t xml:space="preserve">ADRIANA MARCELA RODRIGUEZ QUIROZ </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</si>
  <si>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</si>
  <si>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CO1.REQ.8687091</t>
  </si>
  <si>
    <t>OPSP-VEX-0459-2025</t>
  </si>
  <si>
    <t>https://community.secop.gov.co/Public/Tendering/ContractNoticePhases/View?PPI=CO1.PPI.41256228&amp;isFromPublicArea=True&amp;isModal=False</t>
  </si>
  <si>
    <t xml:space="preserve">YURANY MARCELA GOGUE MAURY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</si>
  <si>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</si>
  <si>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CO1.REQ.8687147</t>
  </si>
  <si>
    <t>OPSP-VEX-0458-2025</t>
  </si>
  <si>
    <t>https://community.secop.gov.co/Public/Tendering/ContractNoticePhases/View?PPI=CO1.PPI.41255448&amp;isFromPublicArea=True&amp;isModal=False</t>
  </si>
  <si>
    <t xml:space="preserve">CARLOS MARIO MORENO JIMENEZ </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</si>
  <si>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</si>
  <si>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CO1.REQ.8687029</t>
  </si>
  <si>
    <t>OPSP-VEX-0457-2025</t>
  </si>
  <si>
    <t>https://community.secop.gov.co/Public/Tendering/ContractNoticePhases/View?PPI=CO1.PPI.41255153&amp;isFromPublicArea=True&amp;isModal=False</t>
  </si>
  <si>
    <t xml:space="preserve">JUAN CAMILO BELTRAN AREVALO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</si>
  <si>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OPERATIVO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</si>
  <si>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CO1.REQ.8687015</t>
  </si>
  <si>
    <t>OAG-VEX-0456-2025</t>
  </si>
  <si>
    <t>https://community.secop.gov.co/Public/Tendering/ContractNoticePhases/View?PPI=CO1.PPI.41254773&amp;isFromPublicArea=True&amp;isModal=False</t>
  </si>
  <si>
    <t xml:space="preserve">MARIA MARGARITA MORATTO DIAZ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</si>
  <si>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</si>
  <si>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CO1.REQ.8686675</t>
  </si>
  <si>
    <t>OPSP-VEX-0455-2025</t>
  </si>
  <si>
    <t>https://community.secop.gov.co/Public/Tendering/ContractNoticePhases/View?PPI=CO1.PPI.41254280&amp;isFromPublicArea=True&amp;isModal=False</t>
  </si>
  <si>
    <t xml:space="preserve">NAUNNINI PEÑA PEREZ </t>
  </si>
  <si>
    <t>CO1.REQ.8686654</t>
  </si>
  <si>
    <t>OPSP-VEX-0454-2025</t>
  </si>
  <si>
    <t>https://community.secop.gov.co/Public/Tendering/ContractNoticePhases/View?PPI=CO1.PPI.41257808&amp;isFromPublicArea=True&amp;isModal=False</t>
  </si>
  <si>
    <t>ENTERRITORIA S.A.S</t>
  </si>
  <si>
    <t>LA PRESENTE ORDEN TIENE POR OBJETO LA PRESTACIÓN DE SERVICIOS PARA LA DIFUSIÓN Y DIVULGACIÓN DE LAS ACTIVIDADES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</si>
  <si>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CO1.REQ.8687645</t>
  </si>
  <si>
    <t>OPS-VEX-0453-2025</t>
  </si>
  <si>
    <t>https://community.secop.gov.co/Public/Tendering/ContractNoticePhases/View?PPI=CO1.PPI.41252851&amp;isFromPublicArea=True&amp;isModal=False</t>
  </si>
  <si>
    <t xml:space="preserve">JOSE LUIS DIAZ DE LA CRUZ </t>
  </si>
  <si>
    <t>LA PRESENTE ORDEN TIENE POR OBJETO: LA PRESTACIÓN DE SERVICIOS COMO PROFESIONAL ADMINISTRATIVO, EN LA FASE DE LIQUIDACIÓN EN EL MARCO DEL CONVENIO INTERADMINISTRATIVO NO. 1556 DE 2024 SUSCRITO ENTRE LA UNIVERSIDAD DEL MAGDALENA Y LA AGENCIA DE DESARROLLO RURAL ADR, PARA LA EJECUCIÓN DE LAS SIGUIENTES ACTIVIDADES: 1. BRINDAR APOYO EN LOS DIFERENTES PROCESOS Y PROCEDIMIENTOS DE PLANEACIÓN FINANCIEROS Y PRESUPUESTALES EN LA ETAPA DE LIQUIDACIÓN DEL CONVENIO 1556-2024. 2. PREPARAR Y PRESENTAR INFORMES CONSOLIDADOS DE LA EJECUCIÓN FINANCIERA Y PRESUPUESTAL DEL PROYECTO. 3. REALIZAR Y DILIGENCIAR LOS FORMATOS PRESUPUESTALES CORRESPONDIENTES DEL PROYECTO. 4. ACOMPAÑAMIENTO AL PROFESIONAL UNIVERSITARIO DE LA VICERRECTORÍA DE EXTENSIÓN Y PROYECCIÓN SOCIAL PARA LA FACTURACIÓN DE LOS PROYECTOS. 5. CONSOLIDAR BASE DE DATOS DE COMPROMISOS PRESUPUESTALES CORRESPONDIENTES AL PROYECTO.</t>
  </si>
  <si>
    <t>CO1.REQ.8686074</t>
  </si>
  <si>
    <t>OPSP-VEX-0452-2025</t>
  </si>
  <si>
    <t>https://community.secop.gov.co/Public/Tendering/ContractNoticePhases/View?PPI=CO1.PPI.41252274&amp;isFromPublicArea=True&amp;isModal=False</t>
  </si>
  <si>
    <t xml:space="preserve">ANGIE PAOLA MONTERO LAGOS  </t>
  </si>
  <si>
    <t>LA PRESENTE ORDEN TIENE POR OBJETO: LA PRESTACIÓN DE SERVICIOS PROFESIONALES EN LA VICERRECTORÍA DE EXTENSIÓN Y PROYECCIÓN SOCIAL EN EL MARCO DEL CONTRATO LNTERADMINISTRATIVO 515 -2025 AGENCIA NACIONAL DE HIDROCARBUROS, DESARROLLANDO LAS SIGUIENTES ACTIVIDADES: 1. APOYAR EN LA REVISIÓN, ANÁLISIS Y SÍNTESIS DE LAS CONVOCATORIAS EXTERNAS E INTERNAS RECIBIDAS POR LA VICERRECTORÍA DE EXTENSIÓN. 2. BRINDAR APOYO EN LA ELABORACIÓN, AJUSTE Y VALIDACIÓN DE PRESUPUESTOS PARA PROYECTOS Y PROPUESTAS PRESENTADAS A DIFERENTES CONVOCATORIAS. 3. APOYAR EN LA REVISIÓN DE PROCESOS CONTRACTUALES Y OPORTUNIDADES DE PARTICIPACIÓN PUBLICADAS EN EL SECOP Y OTRAS PLATAFORMAS OFICIALES. 4. APOYAR EN LA GESTIÓN DOCUMENTAL, SEGUIMIENTO Y CONTROL DE LOS PROYECTOS DERIVADOS DE LAS CONVOCATORIAS EN LAS QUE PARTICIPE LA VICERRECTORÍA. 5. REALIZAR OTRAS ACTIVIDADES DE APOYO ADMINISTRATIVO Y TÉCNICO QUE LE SEAN ASIGNADAS, RELACIONADAS CON LOS PROCESOS DE GESTIÓN DE CONVOCATORIAS Y PROYECTOS.</t>
  </si>
  <si>
    <t>CO1.REQ.8686177</t>
  </si>
  <si>
    <t>OPSP-VEX-0451-2025</t>
  </si>
  <si>
    <t>https://community.secop.gov.co/Public/Tendering/ContractNoticePhases/View?PPI=CO1.PPI.41245174&amp;isFromPublicArea=True&amp;isModal=False</t>
  </si>
  <si>
    <t xml:space="preserve">WENDY CAROLINA SALAZAR TOBIAS </t>
  </si>
  <si>
    <t>LA PRESENTE ORDEN TIENE POR OBJETO: PRESTAR LOS SERVICIOS PROFESIONALES EN LA VICERRECTORÍA DE EXTENSIÓN Y PROYECCIÓN SOCIAL DESARROLLANDO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</si>
  <si>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CO1.REQ.8685139</t>
  </si>
  <si>
    <t>OPSP-VEX-0450-2025</t>
  </si>
  <si>
    <t>https://community.secop.gov.co/Public/Tendering/ContractNoticePhases/View?PPI=CO1.PPI.41245130&amp;isFromPublicArea=True&amp;isModal=False</t>
  </si>
  <si>
    <t xml:space="preserve">BERTHA NAYIBE MURCIA MEDINA </t>
  </si>
  <si>
    <t>LA PRESENTE ORDEN TIENE POR OBJETO: PRESTAR LOS SERVICIOS PROFESIONALES EN LA DIRECCIÓN DE PRÁCTICAS PROFESIONALES,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</si>
  <si>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CO1.REQ.8685132</t>
  </si>
  <si>
    <t>OPSP-VEX-0449-2025</t>
  </si>
  <si>
    <t>https://community.secop.gov.co/Public/Tendering/ContractNoticePhases/View?PPI=CO1.PPI.41241905&amp;isFromPublicArea=True&amp;isModal=False</t>
  </si>
  <si>
    <t xml:space="preserve">WENDY VANESA GIL SANTIAGO </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</si>
  <si>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</si>
  <si>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CO1.REQ.8684065</t>
  </si>
  <si>
    <t>OPSP-VEX-0448-2025</t>
  </si>
  <si>
    <t>https://community.secop.gov.co/Public/Tendering/ContractNoticePhases/View?PPI=CO1.PPI.41241216&amp;isFromPublicArea=True&amp;isModal=False</t>
  </si>
  <si>
    <t xml:space="preserve">LY ERICK AMASIFUEN PINCHE </t>
  </si>
  <si>
    <t>LA PRESENTE ORDEN TIENE POR OBJETO LA PRESTACIÓN DE SERVICIOS DE APOYO A LA GESTIÓN PARA DESARROLLAR LAS SIGUIENTES ACTIVIDADES: 1. APOYAR CON LAS DEPENDENCIAS ADMINISTRATIVAS Y FINANCIERAS DE LA UNIVERSIDAD EL PROCESO DE ELABORACIÓN Y SEGUIMIENTO DE CERTIFICADOS DE DISPONIBILIDAD PRESUPUESTAL (CDP), REGISTROS DE COMPROMISO PRESUPUESTAL (RP), ÓRDENES DE PAGO, ASÍ COMO LA GESTIÓN DE ADICIONES, REDUCCIONES, FLUJOS PRESUPUESTALES Y EL PLAN ANUAL DE CAJA. 2. APOYAR EN LOS PROCESOS DE CONTRATACIÓN Y VINCULACIÓN DE PERSONAL REQUERIDOS PARA EL DESARROLLO DE LOS PROYECTOS. 3. APOYAR EN LA REVISIÓN Y VERIFICACIÓN DE LA DOCUMENTACIÓN PRECONTRACTUAL, CONTRACTUAL Y POSTCONTRACTUAL RELACIONADA CON LOS CONTRATOS ASIGNADOS, ASEGURANDO EL CUMPLIMIENTO DE LOS REQUISITOS LEGALES Y ADMINISTRATIVOS. 4. APOYAR EN LA TRAZABILIDAD Y SEGUIMIENTO CONTINUO A LOS PROCESOS ADMINISTRATIVOS Y FINANCIEROS, ASEGURANDO SU ADECUADA DOCUMENTACIÓN Y CONTROL.</t>
  </si>
  <si>
    <t>CO1.REQ.8684152</t>
  </si>
  <si>
    <t>OAG-VEX-0447-2025</t>
  </si>
  <si>
    <t>https://community.secop.gov.co/Public/Tendering/ContractNoticePhases/View?PPI=CO1.PPI.41240068&amp;isFromPublicArea=True&amp;isModal=False</t>
  </si>
  <si>
    <t xml:space="preserve">LINA MARCELA HERNANDEZ BOLIVAR </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</si>
  <si>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</si>
  <si>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CO1.REQ.8683689</t>
  </si>
  <si>
    <t>OPSP-VEX-0446-2025</t>
  </si>
  <si>
    <t>https://community.secop.gov.co/Public/Tendering/ContractNoticePhases/View?PPI=CO1.PPI.41239768&amp;isFromPublicArea=True&amp;isModal=False</t>
  </si>
  <si>
    <t xml:space="preserve">ANA KARINA FERRER HERNANDEZ </t>
  </si>
  <si>
    <t>LA PRESENTE ORDEN TIENE POR OBJETO, PRESTAR SERVICIOS PROFESIONALES EN LA DIRECCIÓN DE PRÁCTICAS, PARA DESARROLLAR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</si>
  <si>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CO1.REQ.8683648</t>
  </si>
  <si>
    <t>OPSP-VEX-0445-2025</t>
  </si>
  <si>
    <t>https://community.secop.gov.co/Public/Tendering/ContractNoticePhases/View?PPI=CO1.PPI.41239307&amp;isFromPublicArea=True&amp;isModal=False</t>
  </si>
  <si>
    <t>LA PRESENTE ORDEN TIENE POR OBJETO PRESTAR SERVICIOS PROFESIONALES EN LA VICERRECTORÍA DE EXTENSIÓN Y PROYECCIÓN SOCIAL PARA DESARROLLAR LAS SIGUIENTES ACTIVIDADES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4 APOYAR EN LA RECEPCIÓN ORGANIZACIÓN Y VERIFICACIÓN DE LAS PROPUESTAS PRESENTADAS POR LOS ASPIRANTES DOCUMENTO ESCRITO Y VIDEO BAJO LOS CRITERIOS ESTABLECIDOS POR LA UNIVERSIDADEN EL MARCO DEL CONVENIO INTERADMINISTRATIVO N 1690 CELEBRADO ENTRE EL MINISTERIO DE LAS CULTURAS LAS ARTES Y LOS SABERES Y LA UNIVERSIDAD DEL MAGDALENA</t>
  </si>
  <si>
    <t>CO1.REQ.8683517</t>
  </si>
  <si>
    <t>OPSP-VEX-0444-2025</t>
  </si>
  <si>
    <t>https://community.secop.gov.co/Public/Tendering/ContractNoticePhases/View?PPI=CO1.PPI.41238257&amp;isFromPublicArea=True&amp;isModal=False</t>
  </si>
  <si>
    <t xml:space="preserve">LUIS CARLOS MARQUEZ COHEN </t>
  </si>
  <si>
    <t>LA PRESENTE ORDEN TIENE POR OBJETO PRESTAR SERVICIOS DE APOYO A LA GESTIÓN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</si>
  <si>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CO1.REQ.8683318</t>
  </si>
  <si>
    <t>OAG-VEX-0443-2025</t>
  </si>
  <si>
    <t>https://community.secop.gov.co/Public/Tendering/ContractNoticePhases/View?PPI=CO1.PPI.41237604&amp;isFromPublicArea=True&amp;isModal=False</t>
  </si>
  <si>
    <t xml:space="preserve">JOSELUIS ALBEIRO VILLAMIZAR QUINTO </t>
  </si>
  <si>
    <t>LA PRESENTE ORDEN TIENE POR OBJETO PRESTAR SERVICIOS DE APOYO A LA GESTIÓN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Y AQUELLAS QUE RESULTEN NECESARIAS PARA EL CUMPLIMIENTO CONTRACTUAL</t>
  </si>
  <si>
    <t>CO1.REQ.8683042</t>
  </si>
  <si>
    <t>OAG-VEX-0442-2025</t>
  </si>
  <si>
    <t>https://community.secop.gov.co/Public/Tendering/ContractNoticePhases/View?PPI=CO1.PPI.41237106&amp;isFromPublicArea=True&amp;isModal=False</t>
  </si>
  <si>
    <t xml:space="preserve">PAULA LUCIA MEJIA MANTILLA </t>
  </si>
  <si>
    <t>LA PRESENTE ORDEN TIENE POR OBJETO PRESTAR SERVICIOS COMO APOYOS TERRITORIALES PEDAGÓGICOS EN EL MARCO DEL CONVENIO INTERADMINISTRATIVO NUMERO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Y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 PARÁGRAFO PRIMERO EN EL DESARROLLO DE LAS ANTERIORES ACTIVIDADES EL CONTRATISTA TENDRÁ COMO OBLIGACIONES</t>
  </si>
  <si>
    <t>CO1.REQ.8682909</t>
  </si>
  <si>
    <t>OPSP-VEX-0441-2025</t>
  </si>
  <si>
    <t>https://community.secop.gov.co/Public/Tendering/ContractNoticePhases/View?PPI=CO1.PPI.41235698&amp;isFromPublicArea=True&amp;isModal=False</t>
  </si>
  <si>
    <t xml:space="preserve">MAURICIO JAVIER DE LA ROSA BILBAO </t>
  </si>
  <si>
    <t>LA PRESENTE ORDEN TIENE POR OBJETO PRESTAR SERVICIOS DE APOYO A LA GESTION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</si>
  <si>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CO1.REQ.8682649</t>
  </si>
  <si>
    <t>OAG-VEX-0440-2025</t>
  </si>
  <si>
    <t>https://community.secop.gov.co/Public/Tendering/ContractNoticePhases/View?PPI=CO1.PPI.41235339&amp;isFromPublicArea=True&amp;isModal=False</t>
  </si>
  <si>
    <t xml:space="preserve">YAMIL ERNESTO SILVA BASTIDAS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</si>
  <si>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</si>
  <si>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CO1.REQ.8682427</t>
  </si>
  <si>
    <t>OPSP-VEX-0439-2025</t>
  </si>
  <si>
    <t>https://community.secop.gov.co/Public/Tendering/ContractNoticePhases/View?PPI=CO1.PPI.41234824&amp;isFromPublicArea=True&amp;isModal=False</t>
  </si>
  <si>
    <t xml:space="preserve">ANDREA CAROLINA ROENES LATORRE </t>
  </si>
  <si>
    <t>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</si>
  <si>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CO1.REQ.8681988</t>
  </si>
  <si>
    <t>OAG-VEX-0438-2025</t>
  </si>
  <si>
    <t>https://community.secop.gov.co/Public/Tendering/ContractNoticePhases/View?PPI=CO1.PPI.41232699&amp;isFromPublicArea=True&amp;isModal=False</t>
  </si>
  <si>
    <t>LA PRESENTE ORDEN TIENE POR OBJETO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VALIDACIONDEPRESABERESUNIMAGDALENAEDUCO 4 APOYAR EN LA RECEPCIÓN ORGANIZACIÓN Y VERIFICACIÓN DE LAS PROPUESTAS PRESENTADAS POR LOS ASPIRANTES DOCUMENTO ESCRITO Y VIDEO BAJO LOS CRITERIOS ESTABLECIDOS POR LA UNIVERSIDAD</t>
  </si>
  <si>
    <t>CO1.REQ.8682042</t>
  </si>
  <si>
    <t>OPSP-VEX-0437-2025</t>
  </si>
  <si>
    <t>https://community.secop.gov.co/Public/Tendering/ContractNoticePhases/View?PPI=CO1.PPI.41231974&amp;isFromPublicArea=True&amp;isModal=False</t>
  </si>
  <si>
    <t xml:space="preserve">CARLA PAOLA MARQUEZ PASO </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</si>
  <si>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</si>
  <si>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CO1.REQ.8681552</t>
  </si>
  <si>
    <t>OPSP-VEX-0436-2025</t>
  </si>
  <si>
    <t>https://community.secop.gov.co/Public/Tendering/ContractNoticePhases/View?PPI=CO1.PPI.41227195&amp;isFromPublicArea=True&amp;isModal=False</t>
  </si>
  <si>
    <t xml:space="preserve">HUGO RANGEL VILLAREAL </t>
  </si>
  <si>
    <t>LA PRESENTE ORDEN TIENE POR OBJETO PRESTAR SERVICIOS DE APOYO A LA GESTIÓN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</si>
  <si>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CO1.REQ.8680184</t>
  </si>
  <si>
    <t>OAG-VEX-0435-2025</t>
  </si>
  <si>
    <t>https://community.secop.gov.co/Public/Tendering/ContractNoticePhases/View?PPI=CO1.PPI.41226641&amp;isFromPublicArea=True&amp;isModal=False</t>
  </si>
  <si>
    <t xml:space="preserve">ANDERSON HARLEY ROMAN VERA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</si>
  <si>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</si>
  <si>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CO1.REQ.8680532</t>
  </si>
  <si>
    <t>OAG-VEX-0434-2025</t>
  </si>
  <si>
    <t>https://community.secop.gov.co/Public/Tendering/ContractNoticePhases/View?PPI=CO1.PPI.41225588&amp;isFromPublicArea=True&amp;isModal=False</t>
  </si>
  <si>
    <t xml:space="preserve">KELLY JOHANNA PEREA CAJAL </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</si>
  <si>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</si>
  <si>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CO1.REQ.8680073</t>
  </si>
  <si>
    <t>OAG-VEX-0433-2025</t>
  </si>
  <si>
    <t>https://community.secop.gov.co/Public/Tendering/ContractNoticePhases/View?PPI=CO1.PPI.41224224&amp;isFromPublicArea=True&amp;isModal=False</t>
  </si>
  <si>
    <t xml:space="preserve">MARIA JOSE HERNANDEZ BOLIVAR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</si>
  <si>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</si>
  <si>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CO1.REQ.8679550</t>
  </si>
  <si>
    <t>OAG-VEX-0432-2025</t>
  </si>
  <si>
    <t>https://community.secop.gov.co/Public/Tendering/ContractNoticePhases/View?PPI=CO1.PPI.41271089&amp;isFromPublicArea=True&amp;isModal=False</t>
  </si>
  <si>
    <t xml:space="preserve">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ARTÍSTICAS Y AQUELLAS QUE RESULTEN NECESARIAS PARA EL CUMPLIMIENTO CONTRACTUAL </t>
  </si>
  <si>
    <t>CO1.REQ.8691505</t>
  </si>
  <si>
    <t>OPSP-VEX-0431-2025</t>
  </si>
  <si>
    <t>https://community.secop.gov.co/Public/Tendering/ContractNoticePhases/View?PPI=CO1.PPI.41220559&amp;isFromPublicArea=True&amp;isModal=False</t>
  </si>
  <si>
    <t xml:space="preserve">ELAIS XAVIER RAMIREZ MENDOZA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</si>
  <si>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</si>
  <si>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CO1.REQ.8678669</t>
  </si>
  <si>
    <t>OPSP-VEX-0430-2025</t>
  </si>
  <si>
    <t>https://community.secop.gov.co/Public/Tendering/ContractNoticePhases/View?PPI=CO1.PPI.41206840&amp;isFromPublicArea=True&amp;isModal=False</t>
  </si>
  <si>
    <t xml:space="preserve">JUDITH QUIROZ SANCHEZ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</si>
  <si>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 Y AQUELLAS QUE RESULTEN NECESARIAS PARA EL CUMPLIMIENTO CONTRACTUAL</t>
  </si>
  <si>
    <t>CO1.REQ.8675730</t>
  </si>
  <si>
    <t>OPSP-VEX-0429-2025</t>
  </si>
  <si>
    <t>https://community.secop.gov.co/Public/Tendering/ContractNoticePhases/View?PPI=CO1.PPI.41206820&amp;isFromPublicArea=True&amp;isModal=False</t>
  </si>
  <si>
    <t xml:space="preserve">ORLADIS PAOLA FUENTES HERRERA </t>
  </si>
  <si>
    <t>LA PRESENTE ORDEN TIENE POR OBJETO PRESTAR SERVICIOS COMO GESTORES TERRITORIALES EN EL MARCO DEL CONVENIO INTERADMINISTRATIVO NÚMERO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</si>
  <si>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CO1.REQ.8675391</t>
  </si>
  <si>
    <t>OPSP-VEX-0428-2025</t>
  </si>
  <si>
    <t>https://community.secop.gov.co/Public/Tendering/ContractNoticePhases/View?PPI=CO1.PPI.41206390&amp;isFromPublicArea=True&amp;isModal=False</t>
  </si>
  <si>
    <t xml:space="preserve">YOELYS ZAYAS MONTES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</si>
  <si>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7) Y AQUELLAS QUE RESULTEN NECESARIAS PARA EL CUMPLIMIENTO CONTRACTUAL</t>
  </si>
  <si>
    <t>CO1.REQ.8675159</t>
  </si>
  <si>
    <t>OPSP-VEX-0427-2025</t>
  </si>
  <si>
    <t>https://community.secop.gov.co/Public/Tendering/ContractNoticePhases/View?PPI=CO1.PPI.41172925&amp;isFromPublicArea=True&amp;isModal=False</t>
  </si>
  <si>
    <t xml:space="preserve">	EL PRESENTE CONTRATO TIENE POR OBJETO PRESTACION DE SERVICIOS DE APOYO LOGÍSTICO PARA EL DESARROLLO DEL EVENTO DE LANZAMIENTO Y LOS ENCUENTROS REGIONALES DE EXPERIENCIAS/CIERRE DEL PROYECTO ARTES PARA LA PAZ.</t>
  </si>
  <si>
    <t>CO1.REQ.8667521</t>
  </si>
  <si>
    <t>CPS-VEX-0002-2025</t>
  </si>
  <si>
    <t>https://community.secop.gov.co/Public/Tendering/ContractNoticePhases/View?PPI=CO1.PPI.41172902&amp;isFromPublicArea=True&amp;isModal=False</t>
  </si>
  <si>
    <t xml:space="preserve">ANDRES ALFONSO MONTES DE OCA JARABA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</si>
  <si>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</si>
  <si>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CO1.REQ.8667298</t>
  </si>
  <si>
    <t>OPSP-VEX-0426-2025</t>
  </si>
  <si>
    <t>https://community.secop.gov.co/Public/Tendering/ContractNoticePhases/View?PPI=CO1.PPI.41172493&amp;isFromPublicArea=True&amp;isModal=False</t>
  </si>
  <si>
    <t xml:space="preserve">ANGELICA INES ACUÑA ESTRADA </t>
  </si>
  <si>
    <t>CO1.REQ.8667089</t>
  </si>
  <si>
    <t>OPSP-VEX-0425-2025</t>
  </si>
  <si>
    <t>https://community.secop.gov.co/Public/Tendering/ContractNoticePhases/View?PPI=CO1.PPI.41172481&amp;isFromPublicArea=True&amp;isModal=False</t>
  </si>
  <si>
    <t xml:space="preserve">MILLER LORENZO HERNANDEZ GONZALEZ </t>
  </si>
  <si>
    <t>LA PRESENTE ORDEN TIENE POR OBJETO: PRESTAR SERVICIOS COMO APOYOS TERRITORIALES PEDAGÓGICOSENEL MARCO DEL CONVENIO INTERADMINISTRATIVO N°1690 DE 2025 CELEBRADO ENTRE EL MINISTERIO DE LAS CULTURAS, LASARTESYLOS SABERES Y LA UNIVERSIDAD DEL MAGDALENA, EN EL ROL DE APOYO TERRITORIAL PEDAGÓGICO, DESARROLLANDOLASSIGUIENTES ACTIVIDADES: 1. APOYAR TERRITORIAL PEDAGÓGICO EN LA IMPLEMENTACIÓN DE LA ESTRATEGIA PEDAGÓGICADEL PROGRAMA ARTES PARA LA PAZ EN EL NODO. 2. APOYAR A LOS ARTISTAS FORMADORES – SABEDORES DEL NODO PARACONSOLIDARMETODOLOGÍAS Y DIDÁCTICAS DE FORMACIÓN ARTÍSTICA PERTINENTE AL TERRITORIO Y POBLACIÓN ATENDIDAS ENEL NODO. 3.APOYAR A LOS AF/S EN LA PLANEACIÓN Y EJECUCIÓN DE SUS MOMENTOS PEDAGÓGICOS. 4. PROPICIAR LA ARTICULACIÓNENTREEL EQUIPO DINAMIZADOR DE LA UNIVERSIDAD CON EL EQUIPO DE AF/S DEL NODO. 5. ADELANTAR, JUNTO CON EL EQUIPODEL NODO TERRITORIAL, LOS GRUPOS FOCALES PARA LA VALORACIÓN DE LA EXPERIENCIA DE LA MEMORIA SOCIAL. LASDEMÁSACTIVIDADES QUE SE DERIVEN DE LA EJECUCIÓN DE LA ORDEN Y QUE TENGAN RELACIÓN DIRECTA CON EL OBJETOCONTRACTUAL.</t>
  </si>
  <si>
    <t>CO1.REQ.8667345</t>
  </si>
  <si>
    <t>OPSP-VEX-0424-2025</t>
  </si>
  <si>
    <t>https://community.secop.gov.co/Public/Tendering/ContractNoticePhases/View?PPI=CO1.PPI.41172468&amp;isFromPublicArea=True&amp;isModal=False</t>
  </si>
  <si>
    <t xml:space="preserve">YUSSETH DAVID GRANADOS LARIOS </t>
  </si>
  <si>
    <t>CO1.REQ.8667506</t>
  </si>
  <si>
    <t>OPSP-VEX-0423-2025</t>
  </si>
  <si>
    <t>https://community.secop.gov.co/Public/Tendering/ContractNoticePhases/View?PPI=CO1.PPI.41172456&amp;isFromPublicArea=True&amp;isModal=False</t>
  </si>
  <si>
    <t xml:space="preserve">YOANNA JOSEFINA OSPINO TORREGROZA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</si>
  <si>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</si>
  <si>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CO1.REQ.8666996</t>
  </si>
  <si>
    <t>OAG-VEX-0422-2025</t>
  </si>
  <si>
    <t>https://community.secop.gov.co/Public/Tendering/ContractNoticePhases/View?PPI=CO1.PPI.41172448&amp;isFromPublicArea=True&amp;isModal=False</t>
  </si>
  <si>
    <t xml:space="preserve">STEFANY XILENA GOMEZ SANCHEZ </t>
  </si>
  <si>
    <t>CO1.REQ.8666992</t>
  </si>
  <si>
    <t>OPSP-VEX-0421-2025</t>
  </si>
  <si>
    <t>https://community.secop.gov.co/Public/Tendering/ContractNoticePhases/View?PPI=CO1.PPI.41172229&amp;isFromPublicArea=True&amp;isModal=False</t>
  </si>
  <si>
    <t xml:space="preserve">OMAR EDUARDO LARA FERNANDEZ </t>
  </si>
  <si>
    <t>LA PRESENTE ORDEN TIENE POR OBJETO: PRESTAR SERVICIOS COMO APOYOS TERRITORIALES PEDAGÓGICOS EN EL MARCO DEL CONVENIO INTERADMINISTRATIVO N°1690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</si>
  <si>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CO1.REQ.8666969</t>
  </si>
  <si>
    <t>OPSP-VEX-0420-2025</t>
  </si>
  <si>
    <t>https://community.secop.gov.co/Public/Tendering/ContractNoticePhases/View?PPI=CO1.PPI.41171993&amp;isFromPublicArea=True&amp;isModal=False</t>
  </si>
  <si>
    <t xml:space="preserve">NERRINSO PEÑARANDA PINEDA </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</si>
  <si>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</si>
  <si>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CO1.REQ.8667267</t>
  </si>
  <si>
    <t>OAG-VEX-0419-2025</t>
  </si>
  <si>
    <t>https://community.secop.gov.co/Public/Tendering/ContractNoticePhases/View?PPI=CO1.PPI.41171976&amp;isFromPublicArea=True&amp;isModal=False</t>
  </si>
  <si>
    <t xml:space="preserve">RONALD ENRIQUE CANDANOZA VILLALBA </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</si>
  <si>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</si>
  <si>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CO1.REQ.8667264</t>
  </si>
  <si>
    <t>OAG-VEX-0418-2025</t>
  </si>
  <si>
    <t>https://community.secop.gov.co/Public/Tendering/ContractNoticePhases/View?PPI=CO1.PPI.41171964&amp;isFromPublicArea=True&amp;isModal=False</t>
  </si>
  <si>
    <t xml:space="preserve">EISYS YANELYS ALVARADO BELEÑO </t>
  </si>
  <si>
    <t>CO1.REQ.8667317</t>
  </si>
  <si>
    <t>OPSP-VEX-0417-2025</t>
  </si>
  <si>
    <t>https://community.secop.gov.co/Public/Tendering/ContractNoticePhases/View?PPI=CO1.PPI.41171948&amp;isFromPublicArea=True&amp;isModal=False</t>
  </si>
  <si>
    <t xml:space="preserve">ELIER JOSE CALDERA QUINTANA </t>
  </si>
  <si>
    <t>CO1.REQ.8667314</t>
  </si>
  <si>
    <t>OAG-VEX-0416-2025</t>
  </si>
  <si>
    <t>https://community.secop.gov.co/Public/Tendering/ContractNoticePhases/View?PPI=CO1.PPI.41171919&amp;isFromPublicArea=True&amp;isModal=False</t>
  </si>
  <si>
    <t xml:space="preserve">ARNOLDO ANDRES REDONDO PINTO </t>
  </si>
  <si>
    <t>CO1.REQ.8667243</t>
  </si>
  <si>
    <t>OPSP-VEX-0415-2025</t>
  </si>
  <si>
    <t>https://community.secop.gov.co/Public/Tendering/ContractNoticePhases/View?PPI=CO1.PPI.41171904&amp;isFromPublicArea=True&amp;isModal=False</t>
  </si>
  <si>
    <t xml:space="preserve">VANESSA ALEXANDRA ASCANIO HERRERA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</si>
  <si>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INTERGENERACIONAL.6. GESTIONAR CON ALIADOS INSTITUCIONALES PÚBLICOS Y/O PRIVADOS ESPACIOS Y ELEMENTOS LOGÍSTICOS NECESARIOS PARA EL DESARROLLO DE ESPACIOS PEDAGÓGICOS Y MUESTRAS ARTÍSTICAS. Y, AQUELLAS QUE RESULTEN NECESARIAS PARA EL CUMPLIMIENTO CONTRACTUAL.</t>
  </si>
  <si>
    <t>CO1.REQ.8667238</t>
  </si>
  <si>
    <t>OPSP-VEX-0414-2025</t>
  </si>
  <si>
    <t>https://community.secop.gov.co/Public/Tendering/ContractNoticePhases/View?PPI=CO1.PPI.41171599&amp;isFromPublicArea=True&amp;isModal=False</t>
  </si>
  <si>
    <t xml:space="preserve">EFRAIN JOSE OVALLE FERNANDEZ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</si>
  <si>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DE TÉCNICOS, FORMACIÓN FINANCIEROS, ARTÍSTICA, TECNOLÓGICOS, Y PEDAGÓGICOS PARA IMPLEMENTAR EL PROGRAMA "ARTES PARA LA PAZ", EN EL ÁMBITO LOS TERRITORIOS CIRCULACIÓN Y FORTALECIMIENTO EN EL TERRITORIO NACIONAL, CON ESPECIAL ÉNFASIS EN LA REGIÓN 5 DE PDET, ZOMAC, RURALIDAD DISPERSA Y/O TERRITORIOS PRIORIZADOS POR EL PROGRAMA", EN EL ROL DE APOYO TERRITORIAL IMPLEMENTACIÓN DE ENFOQUES, DESARROLLANDO LAS SIGUIENTES ACTIVIDADES: 1. APOYAR LOS PROCESOS PEDAGÓGICOS EN LA ADELANTAR DE LA ESTRATEGIA PEDAGÓGICA DEL PROGRAMA ARTES PARA LA PAZ EN EL NODO, PROPENDIENDO POR ACCIONES "SIN DAÑO" EN EL MARCO DEL PROCESO DE FORMACIÓN. 2. FOMENTAR LA TRANSVERSALIZACIÓN DE LOS NODO ENFOQUES DE LAS POLÍTICAS CULTURALES DEL MINCULTURAS (PSICOSOCIAL, DIFERENCIAL Y POBLACIONAL) EN LAS ACTIVIDADES DEL PERTINENTES AL TERRITORIO Y POBLACIÓN ATENDIDA EN EL NODO. 3. CONOCER Y FOMENTAR LAS RUTAS DE EN ACOMPAÑAMIENTO CASOS PSICOSOCIAL Y ATENCIÓN ESPECIAL QUE OPERAN EN EL TERRITORIO PARA DIRECCIONAR LA ATENCIÓN ESPECIAL PUNTUALES QUE SON IDENTIFICADOS EN EL MARCO DE LA IMPLEMENTACIÓN DEL PROGRAMA ARTES PARA LA PAZ EN EL NODO. 4. APOYAR A LOS ARTISTAS FORMADORES DEL NODO PARA TRANSVERSALIZAR LOS ENFOQUES DEL PROGRAMA EN LAS SUS METODOLOGÍAS MOMENTOS Y DIDÁCTICAS DE FORMACIÓN ARTÍSTICA. 5. APOYAR AL ARTISTA FORMADOR EN LA PLANEACIÓN Y EJECUCIÓN DE PEDAGÓGICOS. 6. ADELANTAR, JUNTO CON EL EQUIPO DEL NODO TERRITORIAL, LOS GRUPOS FOCALES PARA LA VALORACIÓN DE LA EXPERIENCIA DE LA MEMORIA SOCIAL. Y, AQUELLAS QUE RESULTEN NECESARIAS PARA EL CUMPLIMIENTO CONTRACTUAL.</t>
  </si>
  <si>
    <t>CO1.REQ.8667231</t>
  </si>
  <si>
    <t>OPSP-VEX-0413-2025</t>
  </si>
  <si>
    <t>https://community.secop.gov.co/Public/Tendering/ContractNoticePhases/View?PPI=CO1.PPI.41171543&amp;isFromPublicArea=True&amp;isModal=False</t>
  </si>
  <si>
    <t xml:space="preserve">ESPERANZA ISABEL CANTILLO MEZA </t>
  </si>
  <si>
    <t>CO1.REQ.8667150</t>
  </si>
  <si>
    <t>OPSP-VEX-0412-2025</t>
  </si>
  <si>
    <t>https://community.secop.gov.co/Public/Tendering/ContractNoticePhases/View?PPI=CO1.PPI.41171510&amp;isFromPublicArea=True&amp;isModal=False</t>
  </si>
  <si>
    <t xml:space="preserve">BRAHAYAN ANDRES HERNANDEZ NUÑEZ </t>
  </si>
  <si>
    <t>CO1.REQ.8666599</t>
  </si>
  <si>
    <t>OPSP-VEX-0411-2025</t>
  </si>
  <si>
    <t>https://community.secop.gov.co/Public/Tendering/ContractNoticePhases/View?PPI=CO1.PPI.41170576&amp;isFromPublicArea=True&amp;isModal=False</t>
  </si>
  <si>
    <t xml:space="preserve">MELISSA LICETH SAUCEDO MORENO </t>
  </si>
  <si>
    <t>CO1.REQ.8667202</t>
  </si>
  <si>
    <t>OPSP-VEX-0410-2025</t>
  </si>
  <si>
    <t>https://community.secop.gov.co/Public/Tendering/ContractNoticePhases/View?PPI=CO1.PPI.41172762&amp;isFromPublicArea=True&amp;isModal=False</t>
  </si>
  <si>
    <t xml:space="preserve">DIANA MARCELA ORDUZ CASTRO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</si>
  <si>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</si>
  <si>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CO1.REQ.8667088</t>
  </si>
  <si>
    <t>OPSP-VEX-0409-2025</t>
  </si>
  <si>
    <t>https://community.secop.gov.co/Public/Tendering/ContractNoticePhases/View?PPI=CO1.PPI.41172749&amp;isFromPublicArea=True&amp;isModal=False</t>
  </si>
  <si>
    <t xml:space="preserve">MARCELA ROSA DANGON MIRANDA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</si>
  <si>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</si>
  <si>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CO1.REQ.8667341</t>
  </si>
  <si>
    <t>OPSP-VEX-0408-2025</t>
  </si>
  <si>
    <t>https://community.secop.gov.co/Public/Tendering/ContractNoticePhases/View?PPI=CO1.PPI.41172720&amp;isFromPublicArea=True&amp;isModal=False</t>
  </si>
  <si>
    <t xml:space="preserve">	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</si>
  <si>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CO1.REQ.8667335</t>
  </si>
  <si>
    <t>OAG-VEX-0407-2025</t>
  </si>
  <si>
    <t>https://community.secop.gov.co/Public/Tendering/ContractNoticePhases/View?PPI=CO1.PPI.41172705&amp;isFromPublicArea=True&amp;isModal=False</t>
  </si>
  <si>
    <t xml:space="preserve">LUISA FERNANDA SALAMANCA NAVAS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</si>
  <si>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</si>
  <si>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CO1.REQ.8667080</t>
  </si>
  <si>
    <t>OPSP-VEX-0406-2025</t>
  </si>
  <si>
    <t>https://community.secop.gov.co/Public/Tendering/ContractNoticePhases/View?PPI=CO1.PPI.41172162&amp;isFromPublicArea=True&amp;isModal=False</t>
  </si>
  <si>
    <t xml:space="preserve">LEONARDO JOSE CANDANOZA YACOMELO </t>
  </si>
  <si>
    <t>LA PRESENTE ORDEN TIENE POR OBJETO: PRESTAR SERVICIOS PROFESIONALES PARA EL DESARROLLO DE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</si>
  <si>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CO1.REQ.8667191</t>
  </si>
  <si>
    <t>OPSP-VEX-0405-2025</t>
  </si>
  <si>
    <t>https://community.secop.gov.co/Public/Tendering/ContractNoticePhases/View?PPI=CO1.PPI.41168971&amp;isFromPublicArea=True&amp;isModal=False</t>
  </si>
  <si>
    <t xml:space="preserve">MARIA ANGELICA MOJICA LOPEZ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</si>
  <si>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</si>
  <si>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CO1.REQ.8666747</t>
  </si>
  <si>
    <t>OPSP-VEX-0404-2025</t>
  </si>
  <si>
    <t>https://community.secop.gov.co/Public/Tendering/ContractNoticePhases/View?PPI=CO1.PPI.41169722&amp;isFromPublicArea=True&amp;isModal=False</t>
  </si>
  <si>
    <t xml:space="preserve">ROSA ANGELICA LOPEZ LOPEZ </t>
  </si>
  <si>
    <t>CO1.REQ.8666763</t>
  </si>
  <si>
    <t>OPSP-VEX-0403-2025</t>
  </si>
  <si>
    <t>https://community.secop.gov.co/Public/Tendering/ContractNoticePhases/View?PPI=CO1.PPI.41168742&amp;isFromPublicArea=True&amp;isModal=False</t>
  </si>
  <si>
    <t xml:space="preserve">CARLOS FERNANDO SOTO PEREZ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</si>
  <si>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</si>
  <si>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CO1.REQ.8666728</t>
  </si>
  <si>
    <t>OPSP-VEX-0402-2025</t>
  </si>
  <si>
    <t>https://community.secop.gov.co/Public/Tendering/ContractNoticePhases/View?PPI=CO1.PPI.41168285&amp;isFromPublicArea=True&amp;isModal=False</t>
  </si>
  <si>
    <t xml:space="preserve">KAREN MARGARITA HERNANDEZ VELASCO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</si>
  <si>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</si>
  <si>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CO1.REQ.8666714</t>
  </si>
  <si>
    <t>OPSP-VEX-0401-2025</t>
  </si>
  <si>
    <t>https://community.secop.gov.co/Public/Tendering/ContractNoticePhases/View?PPI=CO1.PPI.41168247&amp;isFromPublicArea=True&amp;isModal=False</t>
  </si>
  <si>
    <t xml:space="preserve">ANDREA CAROLINA DEL REAL POMARES </t>
  </si>
  <si>
    <t>CO1.REQ.8666522</t>
  </si>
  <si>
    <t>OPSP-VEX-0400-2025</t>
  </si>
  <si>
    <t>https://community.secop.gov.co/Public/Tendering/ContractNoticePhases/View?PPI=CO1.PPI.41172137&amp;isFromPublicArea=True&amp;isModal=False</t>
  </si>
  <si>
    <t xml:space="preserve">JERSON GABRIEL DE ARMAS SOLANO </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</si>
  <si>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</si>
  <si>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CO1.REQ.8666961</t>
  </si>
  <si>
    <t>OAG-VEX-0399-2025</t>
  </si>
  <si>
    <t>https://community.secop.gov.co/Public/Tendering/ContractNoticePhases/View?PPI=CO1.PPI.41171853&amp;isFromPublicArea=True&amp;isModal=False</t>
  </si>
  <si>
    <t xml:space="preserve">FRAND ALEXANDER AMILCAR PINTO OJEDA </t>
  </si>
  <si>
    <t>LA PRESENTE ORDEN TIENE POR OBJETO PRESTAR SERVICIOS COMO APOYO TERRITORIAL OPERATIVO EN EL MARCO DEL CONVENIO INTERADMINISTRATIVO 1690 DE 2025 CELEBRADO ENTRE EL MINISTERIO DE LAS CULTURAS, LAS ARTES Y LOS SABERES Y LA UNIVERSIDAD DEL MAGDALENA PARA EL DESARROLLO DE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</si>
  <si>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CO1.REQ.8667175</t>
  </si>
  <si>
    <t>OAG-VEX-0398-2025</t>
  </si>
  <si>
    <t>https://community.secop.gov.co/Public/Tendering/ContractNoticePhases/View?PPI=CO1.PPI.41168227&amp;isFromPublicArea=True&amp;isModal=False</t>
  </si>
  <si>
    <t xml:space="preserve">OMAR MIGUEL ESPINOSA CASTRO </t>
  </si>
  <si>
    <t>CO1.REQ.8666514</t>
  </si>
  <si>
    <t>OPSP-VEX-0397-2025</t>
  </si>
  <si>
    <t>https://community.secop.gov.co/Public/Tendering/ContractNoticePhases/View?PPI=CO1.PPI.41167189&amp;isFromPublicArea=True&amp;isModal=False</t>
  </si>
  <si>
    <t xml:space="preserve">JORGE LEONARDO RAMOS GUERRERO </t>
  </si>
  <si>
    <t>LA PRESENTE ORDEN TIENE POR OBJETO PRESTAR SERVICIOS COMO APOYOS TERRITORIALES PEDAGOGICOS EN EL MARCO DEL CONVENIO INTERADMINISTRATIVO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</si>
  <si>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CO1.REQ.8666100</t>
  </si>
  <si>
    <t>OPSP-VEX-0396-2025</t>
  </si>
  <si>
    <t>https://community.secop.gov.co/Public/Tendering/ContractNoticePhases/View?PPI=CO1.PPI.41171807&amp;isFromPublicArea=True&amp;isModal=False</t>
  </si>
  <si>
    <t xml:space="preserve">NORELIS MARIA CASTILLO MARTINEZ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</si>
  <si>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</si>
  <si>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CO1.REQ.8667308</t>
  </si>
  <si>
    <t>OAG-VEX-0395-2025</t>
  </si>
  <si>
    <t>https://community.secop.gov.co/Public/Tendering/ContractNoticePhases/View?PPI=CO1.PPI.41164330&amp;isFromPublicArea=True&amp;isModal=False</t>
  </si>
  <si>
    <t xml:space="preserve">YAZMIN LILIANA MARTINEZ ESCORCIA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</si>
  <si>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</si>
  <si>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CO1.REQ.8665438</t>
  </si>
  <si>
    <t>OAG-VEX-0394-2025</t>
  </si>
  <si>
    <t>https://community.secop.gov.co/Public/Tendering/ContractNoticePhases/View?PPI=CO1.PPI.41163731&amp;isFromPublicArea=True&amp;isModal=False</t>
  </si>
  <si>
    <t xml:space="preserve">ANDREA OJEDA VERGEL </t>
  </si>
  <si>
    <t>LA PRESENTE ORDEN TIENE POR OBJETO PRESTAR SERVICIOS DE APOYO A LA GESTION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</si>
  <si>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CO1.REQ.8664885</t>
  </si>
  <si>
    <t>OAG-VEX-0393-2025</t>
  </si>
  <si>
    <t>https://community.secop.gov.co/Public/Tendering/ContractNoticePhases/View?PPI=CO1.PPI.41171512&amp;isFromPublicArea=True&amp;isModal=False</t>
  </si>
  <si>
    <t xml:space="preserve">BLADIMIR ATENCIO PEÑARANDA </t>
  </si>
  <si>
    <t xml:space="preserve">CO1.AMD.5071117 </t>
  </si>
  <si>
    <t>OAG-VEX-0392-2025</t>
  </si>
  <si>
    <t>https://community.secop.gov.co/Public/Tendering/ContractNoticePhases/View?PPI=CO1.PPI.41170463&amp;isFromPublicArea=True&amp;isModal=False</t>
  </si>
  <si>
    <t xml:space="preserve">LEISY YAMILE BLANCO LOPEZ </t>
  </si>
  <si>
    <t>CO1.REQ.8666799</t>
  </si>
  <si>
    <t>OAG-VEX-0391-2025</t>
  </si>
  <si>
    <t>https://community.secop.gov.co/Public/Tendering/ContractNoticePhases/View?PPI=CO1.PPI.41163043&amp;isFromPublicArea=True&amp;isModal=False</t>
  </si>
  <si>
    <t xml:space="preserve">ELIANA MARGARITA RANGEL GONZALEZ </t>
  </si>
  <si>
    <t>LA PRESENTE ORDEN TIENE POR OBJETO PRESTAR SERVICIOS DE APOYO A LA GESTION COMO APOYO TERRITORIAL OPERATIVO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</si>
  <si>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CO1.REQ.8664973</t>
  </si>
  <si>
    <t>OAG-VEX-0390-2025</t>
  </si>
  <si>
    <t>https://community.secop.gov.co/Public/Tendering/ContractNoticePhases/View?PPI=CO1.PPI.41162272&amp;isFromPublicArea=True&amp;isModal=False</t>
  </si>
  <si>
    <t xml:space="preserve">MARIA FERNANDA LOPEZ AVENDAÑO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</si>
  <si>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</si>
  <si>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CO1.REQ.8665008</t>
  </si>
  <si>
    <t>OPSP-VEX-0389-2025</t>
  </si>
  <si>
    <t>https://community.secop.gov.co/Public/Tendering/ContractNoticePhases/View?PPI=CO1.PPI.41161497&amp;isFromPublicArea=True&amp;isModal=False</t>
  </si>
  <si>
    <t xml:space="preserve">ANA MILENA PATERNINA PAREJA </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</si>
  <si>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LA DIRECCION GENERAL Y O LAS UNIDADES DE APOYO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</si>
  <si>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CO1.REQ.8664694</t>
  </si>
  <si>
    <t>OPSP-VEX-0388-2025</t>
  </si>
  <si>
    <t>https://community.secop.gov.co/Public/Tendering/ContractNoticePhases/View?PPI=CO1.PPI.41160894&amp;isFromPublicArea=True&amp;isModal=False</t>
  </si>
  <si>
    <t xml:space="preserve">LUIS ARMANDO OLIVEROS PERTUZ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</si>
  <si>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</si>
  <si>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CO1.REQ.8664703</t>
  </si>
  <si>
    <t>OPSP-VEX-0387-2025</t>
  </si>
  <si>
    <t>https://community.secop.gov.co/Public/Tendering/ContractNoticePhases/View?PPI=CO1.PPI.41160828&amp;isFromPublicArea=True&amp;isModal=False</t>
  </si>
  <si>
    <t xml:space="preserve">SAMY MARTINEZ ULLOA </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</si>
  <si>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6) ADELANTAR JUNTO CON EL EQUIPO DEL NODO TERRITORIAL LOS GRUPOS FOCALES PARA LA VALORACIÓN DE LA EXPERIENCIA DE LA MEMORIA SOCIAL. LAS DEMÁS ACTIVIDADES QUE SE DERIVEN DE LA EJECUCIÓN DE LA ORDEN Y QUE TENGAN RELACIÓN DIRECTA CON EL OBJETO CONTRACTUAL.</t>
  </si>
  <si>
    <t>CO1.REQ.8664392</t>
  </si>
  <si>
    <t>OPSP-VEX-0386-2025</t>
  </si>
  <si>
    <t>https://community.secop.gov.co/Public/Tendering/ContractNoticePhases/View?PPI=CO1.PPI.41160368&amp;isFromPublicArea=True&amp;isModal=False</t>
  </si>
  <si>
    <t xml:space="preserve">YOANA LORENA MARQUEZ LEIVA </t>
  </si>
  <si>
    <t>LA PRESENTE ORDEN TIENE POR OBJETO PRESTAR SERVICIOS COMO APOYOS TERRITORIALES PEDAGÓGICOS EN EL MARCO DEL CONVENIO INTERADMINISTRATIVO N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</si>
  <si>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CO1.REQ.8664250</t>
  </si>
  <si>
    <t>OPSP-VEX-0385-2025</t>
  </si>
  <si>
    <t>https://community.secop.gov.co/Public/Tendering/ContractNoticePhases/View?PPI=CO1.PPI.41159292&amp;isFromPublicArea=True&amp;isModal=False</t>
  </si>
  <si>
    <t xml:space="preserve">ERMIDES ENRIQUE ESCAMILLA BLANCO </t>
  </si>
  <si>
    <t>CO1.REQ.8664208</t>
  </si>
  <si>
    <t>OPSP-VEX-0384-2025</t>
  </si>
  <si>
    <t>https://community.secop.gov.co/Public/Tendering/ContractNoticePhases/View?PPI=CO1.PPI.41159245&amp;isFromPublicArea=True&amp;isModal=False</t>
  </si>
  <si>
    <t xml:space="preserve">NESTOR MARTINEZ RAMOS </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</si>
  <si>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</si>
  <si>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CO1.REQ.8663581</t>
  </si>
  <si>
    <t>OPSP-VEX-0383-2025</t>
  </si>
  <si>
    <t>https://community.secop.gov.co/Public/Tendering/ContractNoticePhases/View?PPI=CO1.PPI.41159303&amp;isFromPublicArea=True&amp;isModal=False</t>
  </si>
  <si>
    <t xml:space="preserve">MAITE MARGARITA NIEBLES ARIZA </t>
  </si>
  <si>
    <t>LA PRESENTE ORDEN TIENE POR OBJETO PRESTAR SERVICIOS DE APOYO A LA GESTIÓN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</si>
  <si>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CO1.REQ.8663469</t>
  </si>
  <si>
    <t>OAG-VEX-0382-2025</t>
  </si>
  <si>
    <t>https://community.secop.gov.co/Public/Tendering/ContractNoticePhases/View?PPI=CO1.PPI.41109266&amp;isFromPublicArea=True&amp;isModal=False</t>
  </si>
  <si>
    <t xml:space="preserve">ADALBERTO JOSE CUADRADO MORALES </t>
  </si>
  <si>
    <t>CO1.REQ.8651919</t>
  </si>
  <si>
    <t>OPSP-VEX-0381-2025</t>
  </si>
  <si>
    <t>https://community.secop.gov.co/Public/Tendering/ContractNoticePhases/View?PPI=CO1.PPI.41110808&amp;isFromPublicArea=True&amp;isModal=False</t>
  </si>
  <si>
    <t>DIHOR CONSTRUCTORA S.A.S</t>
  </si>
  <si>
    <t>EL PRESENTE CONTRATO TIENE POR OBJETO LA ADECUACIÓN DE CASA COMUNAL Y CONSTRUCCIÓN DE QUISCO, EN LA VEREDA FUENTE BAJA - LA ESPERANZA, JURISDICCIÓN DEL MUNICIPIO DE ARACATACA, MAGDALENA E INMEDIACIONES DE LA SIERRA NEVADA DE SANTA MARTA</t>
  </si>
  <si>
    <t>CONTRATO DE OBRA</t>
  </si>
  <si>
    <t>CO1.REQ.8652232</t>
  </si>
  <si>
    <t>CO-VEX-0001-2025</t>
  </si>
  <si>
    <t>https://community.secop.gov.co/Public/Tendering/ContractNoticePhases/View?PPI=CO1.PPI.41109231&amp;isFromPublicArea=True&amp;isModal=False</t>
  </si>
  <si>
    <t>JOSE EDUARDO PALACIO RIVEIRA</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</si>
  <si>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</si>
  <si>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CO1.REQ.8651595</t>
  </si>
  <si>
    <t>OPSP-VEX-0380-2025</t>
  </si>
  <si>
    <t>https://community.secop.gov.co/Public/Tendering/ContractNoticePhases/View?PPI=CO1.PPI.41108624&amp;isFromPublicArea=True&amp;isModal=False</t>
  </si>
  <si>
    <t xml:space="preserve">JUAN ANDRES PATIÑO RORIGUEZ </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</si>
  <si>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</si>
  <si>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CO1.REQ.8651684</t>
  </si>
  <si>
    <t>OPSP-VEX-0379-2025</t>
  </si>
  <si>
    <t>https://community.secop.gov.co/Public/Tendering/ContractNoticePhases/View?PPI=CO1.PPI.41104507&amp;isFromPublicArea=True&amp;isModal=False</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</si>
  <si>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</si>
  <si>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CO1.REQ.8650363</t>
  </si>
  <si>
    <t>OPSP-VEX-0378-2025</t>
  </si>
  <si>
    <t>https://community.secop.gov.co/Public/Tendering/ContractNoticePhases/View?PPI=CO1.PPI.41103607&amp;isFromPublicArea=True&amp;isModal=False</t>
  </si>
  <si>
    <t xml:space="preserve">CLARETH MARCELA ALMENDRALES TEJEDA </t>
  </si>
  <si>
    <t>CO1.REQ.8650137</t>
  </si>
  <si>
    <t>OPSP-VEX-0377-2025</t>
  </si>
  <si>
    <t>https://community.secop.gov.co/Public/Tendering/ContractNoticePhases/View?PPI=CO1.PPI.41101839&amp;isFromPublicArea=True&amp;isModal=False</t>
  </si>
  <si>
    <t xml:space="preserve">EDUARDO RAFAEL GARCIA RUBIO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</si>
  <si>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TERRITORIAL2) APOYAR EN LA ARTICULACIÓN DE LOS EE ASIGNADOS EN EL TERRITORIO ADELANTANDO LOS ACUERDOS DE COBERTURA IDENTIFICACIÓN DE EE Y REGISTRO DE BENEFICIARIOS DE CADA UNO 3) APOYAR LA CONCERTACIÓN DE LOS EE Y LAS ÁREAS ARTÍSTICAS A ATENDER EN CADA NODO TERRITORIAL 4)CONSOLIDAR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LAS DEMÁS ACTIVIDADES QUE SE DERIVEN DE LA EJECUCIÓN DE LA ORDEN Y QUE TENGAN RELACIÓN DIRECTA CON EL OBJETO CONTRACTUAL</t>
  </si>
  <si>
    <t>CO1.REQ.8649588</t>
  </si>
  <si>
    <t>OPSP-VEX-0376-2025</t>
  </si>
  <si>
    <t>https://community.secop.gov.co/Public/Tendering/ContractNoticePhases/View?PPI=CO1.PPI.41100944&amp;isFromPublicArea=True&amp;isModal=False</t>
  </si>
  <si>
    <t xml:space="preserve">SONIA MAGALY ARCINIEGAS TRIANA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</si>
  <si>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t>
  </si>
  <si>
    <t>CO1.REQ.8649718</t>
  </si>
  <si>
    <t>OPSP-VEX-0375-2025</t>
  </si>
  <si>
    <t>https://community.secop.gov.co/Public/Tendering/ContractNoticePhases/View?PPI=CO1.PPI.41099698&amp;isFromPublicArea=True&amp;isModal=False</t>
  </si>
  <si>
    <t xml:space="preserve">JORGE ARMANDO FORERO FERNANDEZ DE CASTRO </t>
  </si>
  <si>
    <t>CO1.REQ.8649480</t>
  </si>
  <si>
    <t>OPSP-VEX-0374-2025</t>
  </si>
  <si>
    <t>https://community.secop.gov.co/Public/Tendering/ContractNoticePhases/View?PPI=CO1.PPI.41121748&amp;isFromPublicArea=True&amp;isModal=False</t>
  </si>
  <si>
    <t xml:space="preserve">JAIR ALBERTO OROZCO BERDUGO </t>
  </si>
  <si>
    <t>CO1.REQ.8653967</t>
  </si>
  <si>
    <t>OPSP-VEX-0373-2025</t>
  </si>
  <si>
    <t>https://community.secop.gov.co/Public/Tendering/ContractNoticePhases/View?PPI=CO1.PPI.41098296&amp;isFromPublicArea=True&amp;isModal=False</t>
  </si>
  <si>
    <t xml:space="preserve">MARIA ANGELICA JURADO ROMERO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</si>
  <si>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Y LAS DEMAS ACTIVIDADES QUE SE DERIVEN DE LA EJECUCION DE LA ORDEN Y QUE TENGAN RELACION DIRECTA CON EL OBJETO CONTRACTUAL</t>
  </si>
  <si>
    <t>CO1.REQ.8649323</t>
  </si>
  <si>
    <t>OPSP-VEX-0372-2025</t>
  </si>
  <si>
    <t>https://community.secop.gov.co/Public/Tendering/ContractNoticePhases/View?PPI=CO1.PPI.41092997&amp;isFromPublicArea=True&amp;isModal=False</t>
  </si>
  <si>
    <t xml:space="preserve">ALVARO DE JESUS SILVA SERNA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</si>
  <si>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AQUELLAS QUE RESULTEN NECESARIAS PARA EL CUMPLIMIENTO CONTRACTUAL</t>
  </si>
  <si>
    <t>CO1.REQ.8648103</t>
  </si>
  <si>
    <t>OPSP-VEX-0371-2025</t>
  </si>
  <si>
    <t>https://community.secop.gov.co/Public/Tendering/ContractNoticePhases/View?PPI=CO1.PPI.41092420&amp;isFromPublicArea=True&amp;isModal=False</t>
  </si>
  <si>
    <t xml:space="preserve">OMAR ENRIQUE PACHECO VELASQUEZ </t>
  </si>
  <si>
    <t>LA PRESENTE ORDEN TIENE POR OBJETO: PRESTAR SERVICIOS COMO APOYOS TERRITORIALES OPERATIVOS EN EL MARCO DEL CONVENIO INTERADMINISTRATIVO N 1690 DE 2025 CELEBRADO ENTRE EL MINISTERIO DE LAS CULTURAS, LAS ARTES Y LOS SABERES Y LA UNIVERSIDAD DEL MAGDALENA, PARA EL DESARROLLO DE LAS SIGUIENTES ACTIVIDADES:1.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</si>
  <si>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CO1.REQ.8647500</t>
  </si>
  <si>
    <t>OPSP-VEX-0370-2025</t>
  </si>
  <si>
    <t xml:space="preserve">https://community.secop.gov.co/Public/Tendering/ContractNoticePhases/View?PPI=CO1.PPI.41137040&amp;isFromPublicArea=True&amp;isModal=False
</t>
  </si>
  <si>
    <t>PAULA ANDREA MURILLO JARAMILLO</t>
  </si>
  <si>
    <t>LA PRESENTE ORDEN TIENE POR OBJETO EL SERVICIO DE ELABORACIÓN DE 600 KITS PEDAGÓGICOS CUBI COMPUESTOS POR 1 MALETA, 1 CAPA, 2 RULETAS, 1 JUEGO DE TÍTERES 6 UNIDADES Y JUEGO DE GAFAS 15,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2023 0904 DE 2023 ICBF – ICETEX. LA PROPUESTA HACE PARTE INTEGRAL DE LA PRESENTE ORDEN.</t>
  </si>
  <si>
    <t>CO1.REQ.8658714</t>
  </si>
  <si>
    <t>OPS-VEX-0369-2025</t>
  </si>
  <si>
    <t>https://community.secop.gov.co/Public/Tendering/ContractNoticePhases/View?PPI=CO1.PPI.41091499&amp;isFromPublicArea=True&amp;isModal=False</t>
  </si>
  <si>
    <t xml:space="preserve">KELLY ROXANA CANTILLO BADILLO </t>
  </si>
  <si>
    <t>CO1.REQ.8647461</t>
  </si>
  <si>
    <t>OPSP-VEX-0368-2025</t>
  </si>
  <si>
    <t>https://community.secop.gov.co/Public/Tendering/ContractNoticePhases/View?PPI=CO1.PPI.41091248&amp;isFromPublicArea=True&amp;isModal=False</t>
  </si>
  <si>
    <t xml:space="preserve">SURELLA TICAS LOPEZ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</si>
  <si>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LAS DEMAS ACTIVIDADES QUE SE DERIVEN DE LA EJECUCION DE LA ORDEN Y QUE TENGAN RELACION DIRECTA CON EL OBJETO CONTRACTUAL</t>
  </si>
  <si>
    <t>CO1.REQ.8647192</t>
  </si>
  <si>
    <t>OPSP-VEX-0367-2025</t>
  </si>
  <si>
    <t>https://community.secop.gov.co/Public/Tendering/ContractNoticePhases/View?PPI=CO1.PPI.41074618&amp;isFromPublicArea=True&amp;isModal=False</t>
  </si>
  <si>
    <t>CO1.REQ.8644021</t>
  </si>
  <si>
    <t>OAG-VEX-0366-2025</t>
  </si>
  <si>
    <t>https://community.secop.gov.co/Public/Tendering/ContractNoticePhases/View?PPI=CO1.PPI.41073806&amp;isFromPublicArea=True&amp;isModal=False</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</si>
  <si>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t>
  </si>
  <si>
    <t>CO1.REQ.8643744</t>
  </si>
  <si>
    <t>OPSP-VEX-0365-2025</t>
  </si>
  <si>
    <t>https://community.secop.gov.co/Public/Tendering/ContractNoticePhases/View?PPI=CO1.PPI.41072933&amp;isFromPublicArea=True&amp;isModal=False</t>
  </si>
  <si>
    <t>GUSTAVO REYES REYES</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</si>
  <si>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</si>
  <si>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CO1.REQ.8643710</t>
  </si>
  <si>
    <t>OPSP-VEX-0364-2025</t>
  </si>
  <si>
    <t>https://community.secop.gov.co/Public/Tendering/ContractNoticePhases/View?PPI=CO1.PPI.41071276&amp;isFromPublicArea=True&amp;isModal=False</t>
  </si>
  <si>
    <t xml:space="preserve">FREDY DE JESUS SALCEDO OSPINO </t>
  </si>
  <si>
    <t>LA PRESENTE ORDEN TIENE POR OBJETO: PRESTAR SERVICIOS PROFESIONALES PARA EL DESARROLLO DE LAS SIGUIENTES ACTIVIDADES: 1. COADYUVAR EN EL REPORTE Y SEGUIMIENTO DE LA GESTIÓN DOCUMENTAL DE LOS PROYECTOS Y CONVENIOS DE LA VICERRECTORÍA DE EXTENSIÓN Y PROYECCIÓN SOCIAL. 2. REALIZAR LA CONSOLIDACIÓN Y SEGUIMIENTO DE LA INFORMACIÓN GENERADA DURANTE LA EJECUCIÓN DE LOS CONVENIOS Y PROYECTOS EJECUTADOS POR LA VICERRECTORÍA DE EXTENSIÓN Y PROYECCIÓN SOCIAL. 3. HACER EL REPORTE DE LA INFORMACIÓN GENERADA POR LA EJECUCIÓN DE LOS CONVENIOS Y PROYECTOS EJECUTADOS POR LA VICERRECTORÍA DE EXTENSIÓN Y PROYECCIÓN SOCIAL EN LOS APLICATIVOS INSTITUCIONALES DISPUESTOS. 4. HACER SEGUIMIENTO A LOS REPORTES DE INFORMACIÓN DE LOS CONVENIOS Y PROYECTOS DE LA VICERRECTORÍA A TRAVÉS DE LOS FORMATOS ESTABLECIDOS. 5. REALIZAR EL ANÁLISIS DE LA INFORMACIÓN GENERADA POR LOS CONVENIOS Y PROYECTOS DE LA VICERRECTORÍA PARA LA ELABORACIÓN DE INFORMES.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</si>
  <si>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CO1.REQ.8642891</t>
  </si>
  <si>
    <t>OPSP-VEX-0363-2025</t>
  </si>
  <si>
    <t>https://community.secop.gov.co/Public/Tendering/ContractNoticePhases/View?PPI=CO1.PPI.41070828&amp;isFromPublicArea=True&amp;isModal=False</t>
  </si>
  <si>
    <t xml:space="preserve">DANIELA ARIAS MARULANDA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</si>
  <si>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</si>
  <si>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CO1.REQ.8642844</t>
  </si>
  <si>
    <t>OPSP-VEX-0362-2025</t>
  </si>
  <si>
    <t>https://community.secop.gov.co/Public/Tendering/ContractNoticePhases/View?PPI=CO1.PPI.41090446&amp;isFromPublicArea=True&amp;isModal=False</t>
  </si>
  <si>
    <t>2025--07-25</t>
  </si>
  <si>
    <t xml:space="preserve">VALERIA ALEJANDRA CAICEDO HURTADO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</si>
  <si>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Y AQUELLAS Y QUE RESULTEN NECESARIAS PARA EL CUMPLIMIENTO CONTRACTUAL</t>
  </si>
  <si>
    <t>CO1.REQ.8647062</t>
  </si>
  <si>
    <t>OPSP-VEX-0361-2025</t>
  </si>
  <si>
    <t>https://community.secop.gov.co/Public/Tendering/ContractNoticePhases/View?PPI=CO1.PPI.41060050&amp;isFromPublicArea=True&amp;isModal=False</t>
  </si>
  <si>
    <t xml:space="preserve">TATIANA DEL CARMEN CASTRO CANTILLO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</si>
  <si>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5. LAS DEMAS ACTIVIDADES QUE SE DERIVEN DE LA EJECUCION DE LA ORDEN Y QUE TENGAN RELACION DIRECTA CON EL OBJETO CONTRACTUAL.</t>
  </si>
  <si>
    <t>CO1.REQ.8640080</t>
  </si>
  <si>
    <t>OPSP-VEX-0360-2025</t>
  </si>
  <si>
    <t>https://community.secop.gov.co/Public/Tendering/ContractNoticePhases/View?PPI=CO1.PPI.41059518&amp;isFromPublicArea=True&amp;isModal=False</t>
  </si>
  <si>
    <t xml:space="preserve">AURA ROSA SOLANO DE LUQUE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</si>
  <si>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PEDAGÓGICO DESARROLLANDO LAS SIGUIENTES ACTIVIDADES 1 APOYAR A LA COORDINACIÓN DEL EQUIPO PEDAGÓGICO 2 APOYO A LA REVISIÓN DE INFORMES Y FORMATOS PEDAGÓGICOS DE LOS EQUIPOS 3 HACER SEGUIMIENTO A LA GESTIÓN PEDAGÓGICA DE LOS NODOS TERRITORIALES 4 REALIZAR ACOMPAÑAMIENTO A LAS ACTIVIDADES DE LAS MUESTRAS ARTÍSTICAS 5 LAS DEMÁS ACTIVIDADES QUE SE DERIVEN DE LA EJECUCIÓN DE LA ORDEN Y QUE TENGAN RELACIÓN DIRECTA CON EL OBJETO CONTRACTUAL</t>
  </si>
  <si>
    <t>CO1.REQ.8640153</t>
  </si>
  <si>
    <t>OPSP-VEX-0359-2025</t>
  </si>
  <si>
    <t>https://community.secop.gov.co/Public/Tendering/ContractNoticePhases/View?PPI=CO1.PPI.41001635&amp;isFromPublicArea=True&amp;isModal=False</t>
  </si>
  <si>
    <t xml:space="preserve">ALEXANDRA COSTA GALVIS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</si>
  <si>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FORMACION A FORMADORES DESARROLLANDO LAS SIGUIENTES ACTIVIDADES 1 CARACTERIZAR LAS DEMANDAS EN HERRAMIENTAS PEDAGOGICAS PARA LA FORMACION ARTISTICA DE LOS ARTISTAS FORMADORES Y SABEDORES DEL TERRITORIO A FIN DE APORTAR ESTE INSUMO PARA LA ESTRATEGIA DE FORMACION A FORMADORES DEL PROGRAMA ARTES PARA LA PAZ 2 COORDINAR LA IMPLEMENTACION DE LA ESTRATEGIA DE FORMACION A FORMADORES EN LA ZONA 3 SEGUIMIENTO DEL DESEMPEÑO DE LOS ARTISTAS FORMADORES EN EL PROCESO DE FORMACION A FORMADORES 4 CAPACITAR A LOS EQUIPOS DE TRABAJO EN LA ESTRATEGIA PEDAGOGICA Y EL DILIGENCIAMIENTO DE HERRAMIENTAS Y FORMATOS DEL PROGRAMA 5 ACOMPAÑAR A LOS COORDINADORES PEDAGOGICOS EN LA IMPLEMENTACION DE LAS ESTRATEGIAS PEDAGOGICAS LAS DEMAS ACTIVIDADES QUE SE DERIVEN DE LA EJECUCION DE LA ORDEN Y QUE TENGAN RELACION DIRECTA CON EL OBJETO CONTRACTUAL</t>
  </si>
  <si>
    <t>CO1.REQ.8626182</t>
  </si>
  <si>
    <t>OPSP-VEX-0358-2025</t>
  </si>
  <si>
    <t>https://community.secop.gov.co/Public/Tendering/ContractNoticePhases/View?PPI=CO1.PPI.41000507&amp;isFromPublicArea=True&amp;isModal=False</t>
  </si>
  <si>
    <t xml:space="preserve">JULIA ISABEL ROJAS RODRIGUEZ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</si>
  <si>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DE SISTEMATIZACION, DESARROLLANDO LAS SIGUIENTES ACTIVIDADES: 1) LIDERAR DESARROLLO METODOLOGICO DE INVESTIGACION Y MEMORIA SOCIAL DEL PROGRAMA ARTES PARA LA PAZ EN LA ZONA. 2) HACER SEGUIMIENTO, EVALUACION Y ANALISIS DE LOS RESULTADOS OBTENIDOS EN LA IMPLEMENTACION DE LA METODOLOGIA DE MEMORIA SOCIAL DEL PROGRAMA ARTES PARA LA PAZ. 3) SISTEMATIZAR LOS RESULTADOS OBTENIDOS A TRAVES DE LOS INSTRUMENTOS DE MEMORIA SOCIAL EN RAZON DE LOS TERRITORIOS ATENDIDOS EN LA ZONA. 4) INTEGRAR EN UN SOLO CUERPO ANALITICO LOS DIFERENTES RESULTADOS CONSOLIDADOS POR LOS LIDERES TRANSVERSALES (PEDAGOGICO, PSICOSOCIAL, ENFOQUES). 5) ELABORAR LOS INFORMES Y DOCUMENTOS QUE DAN CUENTA DE LA IMPLEMENTACION DEL PROGRAMA Y LA VALORACION DE LAS EXPERIENCIAS ARTISTICAS. LAS DEMAS ACTIVIDADES QUE SE DERIVEN DE LA EJECUCION DE LA ORDEN Y AQUELLAS QUE RESULTEN NECESARIAS PARA EL CUMPLIMIENTO CONTRACTUAL.</t>
  </si>
  <si>
    <t>CO1.REQ.8625991</t>
  </si>
  <si>
    <t>OPSP-VEX-0357-2025</t>
  </si>
  <si>
    <t>https://community.secop.gov.co/Public/Tendering/ContractNoticePhases/View?PPI=CO1.PPI.40999948&amp;isFromPublicArea=True&amp;isModal=False</t>
  </si>
  <si>
    <t xml:space="preserve">FAISSALES MAITTE BUSTAMANTE TORRES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</si>
  <si>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PEDAGOGICO DESARROLLANDO LAS SIGUIENTES ACTIVIDADES 1 APOYO A LA COORDINACION DEL EQUIPO PEDAGOGICO 2 APOYO A LA REVISION DE INFORMES Y FORMATOS PEDAGOGICOS DE LOS EQUIPOS 3 SEGUIMIENTO A LA GESTION PEDAGOGICA DE LOS NODOS TERRITORIALES 4 ACOMPANAMIENTO A LAS ACTIVIDADES DE LAS MUESTRAS ARTISTICAS Y AQUELLAS QUE RESULTEN NECESARIAS PARA EL CUMPLIMIENTO CONTRACTUAL</t>
  </si>
  <si>
    <t>CO1.REQ.8626105</t>
  </si>
  <si>
    <t>OPSP-VEX-0356-2025</t>
  </si>
  <si>
    <t>https://community.secop.gov.co/Public/Tendering/ContractNoticePhases/View?PPI=CO1.PPI.40999246&amp;isFromPublicArea=True&amp;isModal=False</t>
  </si>
  <si>
    <t xml:space="preserve">MAIRA ALEJANDRA JURADO ROMERO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</si>
  <si>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Y AQUELLAS QUE RESULTEN NECESARIAS PARA EL CUMPLIMIENTO CONTRACTUAL</t>
  </si>
  <si>
    <t>CO1.REQ.8625678</t>
  </si>
  <si>
    <t>OPSP-VEX-0355-2025</t>
  </si>
  <si>
    <t>https://community.secop.gov.co/Public/Tendering/ContractNoticePhases/View?PPI=CO1.PPI.41035622&amp;isFromPublicArea=True&amp;isModal=False</t>
  </si>
  <si>
    <t xml:space="preserve">IBETH ROCIO NORIEGA HERAZO </t>
  </si>
  <si>
    <t xml:space="preserve">SANDRA LUCERO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</si>
  <si>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</si>
  <si>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CO1.REQ.8635272</t>
  </si>
  <si>
    <t>OAG-VEX-0354-2025</t>
  </si>
  <si>
    <t>https://community.secop.gov.co/Public/Tendering/ContractNoticePhases/View?PPI=CO1.PPI.41034709&amp;isFromPublicArea=True&amp;isModal=False</t>
  </si>
  <si>
    <t>SERVIDCO S.A.S</t>
  </si>
  <si>
    <t>LA PRESENTE ORDEN TIENE POR OBJETO PRESTACIÓN DE SERVICIOS DE APOYO LOGÍSTICO PARA LAS ACTIVIDADES EN CAMPO A REALIZAR EN EL MARCO DEL CONTRATO 515 DE 2025, SUSCRITO CON LA AGENCIA NACIONAL DE HIDROCARBUROS. (CASO DE ESTUDIO NO 2 - RUTA ENERGIA SOLAR).</t>
  </si>
  <si>
    <t>CO1.REQ.8635162</t>
  </si>
  <si>
    <t>OPS-VEX-0353-2025</t>
  </si>
  <si>
    <t>https://community.secop.gov.co/Public/Tendering/ContractNoticePhases/View?PPI=CO1.PPI.40978524&amp;isFromPublicArea=True&amp;isModal=False</t>
  </si>
  <si>
    <t xml:space="preserve">JORGE VARGAS RONCALLO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</si>
  <si>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t>
  </si>
  <si>
    <t>CO1.REQ.8619270</t>
  </si>
  <si>
    <t>OPSP-VEX-0352-2025</t>
  </si>
  <si>
    <t>https://community.secop.gov.co/Public/Tendering/ContractNoticePhases/View?PPI=CO1.PPI.40977477&amp;isFromPublicArea=True&amp;isModal=False</t>
  </si>
  <si>
    <t>LA PRESENTE ORDEN TIENE POR OBJETO: PRESTAR LOS SERVICIOS PROFESIONALES EN LA VICERRECTORIA DE EXTENSIÓN Y PROYECCIÓN SOCIAL DESARROLLANDO LAS SIGUIENTES ACTIVIDADES: 1. INFORME DE LOS ARCHIVOS ORGANIZADOS CORRESPONDIENTE AL PRIMER PERIODO DE 2025 DE LA VICERRECTORÍA DE EXTENSIÓN Y PROYECCIÓN SOCIAL. 2. REVISAR EL ESTADO FÍSICO DE LOS DOCUMENTOS PARA GARANTIZAR SU ADECUADA CONSERVACIÓN. 3. CONTROLAR LOS PLAZOS DE RETENCIÓN DOCUMENTAL, ASEGURANDO SU CUMPLIMIENTO ANTES DE SU ELIMINACIÓN O TRASLADO. 4. GESTIONAR LA DEVOLUCIÓN DE DOCUMENTOS PRESTADOS A FUNCIONARIOS, CONTRATISTAS Y OTRAS PARTES INTERESADAS. 5. GESTIONAR LA DIGITALIZACIÓN DE LOS DOCUMENTOS FÍSICOS UTILIZANDO LAS HERRAMIENTAS TECNOLÓGICAS DISPONIBLES. 6. APOYAR EN LA ELABORACIÓN DE INVENTARIOS DE LOS DOCUMENTOS ALMACENADOS EN EL ARCHIVO DE GESTIÓN Y EN EL ARCHIVO CENTRAL, FACILITANDO SU CONSULTA. 7. ORGANIZAR EL ARCHIVO DE GESTIÓN, ASEGURANDO QUE LOS DOCUMENTOS SEAN CORRECTAMENTE CLASIFICADOS Y DEPURADOS ANTES DE SU TRASLADO AL ARCHIVO CENTRAL. 8. APOYAR EN QUE LOS DOCUMENTOS QUE INGRESAN A LA DEPENDENCIA SEAN ORGANIZADOS Y CONSERVADOS CORRECTAMENTE, SIGUIENDO LAS NORMAS Y DIRECTRICES DE LA INSTITUCIÓN.</t>
  </si>
  <si>
    <t>CO1.REQ.8619341</t>
  </si>
  <si>
    <t>OPSP-VEX-0351-2025</t>
  </si>
  <si>
    <t>https://community.secop.gov.co/Public/Tendering/ContractNoticePhases/View?PPI=CO1.PPI.41032548&amp;isFromPublicArea=True&amp;isModal=False</t>
  </si>
  <si>
    <t>LA PRESENTE ORDEN TIENE POR OBJETO PRESTACIÓN DE SERVICIOS DE APOYO LOGÍSTICO PARA LAS ACTIVIDADES EN CAMPO A REALIZAR EN EL MARCO DEL CONTRATO 478 DE 2025, SUSCRITO CON LA AGENCIA NACIONAL DE HIDROCARBUROS. (CASO DE ESTUDIO NO 1 - RUTA EÓLICA).</t>
  </si>
  <si>
    <t>CO1.REQ.8634825</t>
  </si>
  <si>
    <t>OPS-VEX-0350-2025</t>
  </si>
  <si>
    <t>https://community.secop.gov.co/Public/Tendering/ContractNoticePhases/View?PPI=CO1.PPI.40976396&amp;isFromPublicArea=True&amp;isModal=False</t>
  </si>
  <si>
    <t xml:space="preserve">FRANCKY NORBERTO CORREDOR SANTAMARIA </t>
  </si>
  <si>
    <t xml:space="preserve">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</si>
  <si>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CO1.REQ.8618888</t>
  </si>
  <si>
    <t>OPSP-VEX-0349-2025</t>
  </si>
  <si>
    <t>https://community.secop.gov.co/Public/Tendering/ContractNoticePhases/View?PPI=CO1.PPI.40965330&amp;isFromPublicArea=True&amp;isModal=False</t>
  </si>
  <si>
    <t xml:space="preserve">STEPHANIE CHAVEZ DONADO </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</si>
  <si>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</si>
  <si>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CO1.REQ.8616464</t>
  </si>
  <si>
    <t>OPSP-VEX-0348-2025</t>
  </si>
  <si>
    <t>https://community.secop.gov.co/Public/Tendering/ContractNoticePhases/View?PPI=CO1.PPI.40947595&amp;isFromPublicArea=True&amp;isModal=False</t>
  </si>
  <si>
    <t xml:space="preserve">LAURA MARCELA MARIN TREJOS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</si>
  <si>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1) APOYO A LA DIRECCIÓN EN LOS TRÁMITES ADMINISTRATIVOS DE PROYECTOS DE LA VEX 2) SEGUIMIENTO Y REGISTRO DE LAS ACTIVIDADES PROPUESTAS AL EQUIPO DE TRABAJO DE PROYECTOS DE LA VEX 3) APOYO EN EL CONTROL Y PLANIFICACIÓN DEL CRONOGRAMA DE ACTIVIDADES PROPUESTO PARA PROYECTOS DE LA VEX 4) APOYO A LA CONSOLIDACIÓN Y ORGANIZACIÓN DOCUMENTAL DE LA EJECUCIÓN DE PROYECTOS ASOCIADOS A LA VEX</t>
  </si>
  <si>
    <t>CO1.REQ.8611331</t>
  </si>
  <si>
    <t>OPSP-VEX-0347-2025</t>
  </si>
  <si>
    <t>https://community.secop.gov.co/Public/Tendering/ContractNoticePhases/View?PPI=CO1.PPI.40934997&amp;isFromPublicArea=True&amp;isModal=False</t>
  </si>
  <si>
    <t xml:space="preserve">ANDRES FELIPE VELEZ OLIVARES </t>
  </si>
  <si>
    <t>LA PRESENTE ORDEN TIENE POR OBJETO: PRESTAR LOS SERVICIOS PROFESIONALES EN LA VICERRECTORIA DE EXTENSIÓN Y PROYECCIÓN SOCIAL DESARROLLANDO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</si>
  <si>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CO1.REQ.8608272</t>
  </si>
  <si>
    <t>OPSP-VEX-0346-2025</t>
  </si>
  <si>
    <t>https://community.secop.gov.co/Public/Tendering/ContractNoticePhases/View?PPI=CO1.PPI.40934585&amp;isFromPublicArea=True&amp;isModal=False</t>
  </si>
  <si>
    <t xml:space="preserve">PURA INES RACEDO VARELA </t>
  </si>
  <si>
    <t>LA PRESENTE ORDEN TIENE POR OBJETO: PRESTAR LOS SERVICIOS PROFESIONALES EN LA VICERRECTORIA DE EXTENSIÓN Y PROYECCIÓN SOCIAL DESARROLLANDO LAS SIGUIENTES: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4.APOYAR Y PROMOVER ESTRATEGIAS DE FORMACIÓN EN LIDERAZGO TRANSFORMACIONAL DENTRO DE LA COMUNIDAD UNIVERSITARIA.</t>
  </si>
  <si>
    <t>CO1.REQ.8608233</t>
  </si>
  <si>
    <t>OPSP-VEX-0345-2025</t>
  </si>
  <si>
    <t>https://community.secop.gov.co/Public/Tendering/ContractNoticePhases/View?PPI=CO1.PPI.40963880&amp;isFromPublicArea=True&amp;isModal=False</t>
  </si>
  <si>
    <t>CENTRO DE DESARROLLO TECNOLOGICO E INNOVACION TERRITORIAL SOSTENIBLE DEL CARIBE - TESNOVA</t>
  </si>
  <si>
    <t xml:space="preserve">LA PRESENTE ORDEN TIENE POR OBJETO LA PRESTACIÓN DE SERVICIOS PARA LA ELABORACIÓN DE ESTUDIOS Y DOCUMENTOS TÉCNICOS TENDIENTES A FORTALECER LA GOBERNABILIDAD, LA IDENTIDAD CULTURAL Y LA AUTONOMÍA DEL PUEBLO KOGUI EN ARACATACA, EN EL MARCO DEL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 </t>
  </si>
  <si>
    <t>CO1.REQ.8616412</t>
  </si>
  <si>
    <t>OPS-VEX-0344-2025</t>
  </si>
  <si>
    <t>https://community.secop.gov.co/Public/Tendering/ContractNoticePhases/View?PPI=CO1.PPI.40951661&amp;isFromPublicArea=True&amp;isModal=False</t>
  </si>
  <si>
    <t>LA PRESENTE ORDEN TIENE POR OBJETO PRESTAR SERVICIOS DE APOYO A LA GESTIÓN EN LAS SIGUIENTES ACTIVIDADES: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</si>
  <si>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CO1.REQ.8615227</t>
  </si>
  <si>
    <t>OAG-VEX-0343-2025</t>
  </si>
  <si>
    <t>https://community.secop.gov.co/Public/Tendering/ContractNoticePhases/View?PPI=CO1.PPI.40950254&amp;isFromPublicArea=True&amp;isModal=False</t>
  </si>
  <si>
    <t xml:space="preserve">WILMAN ALEXANDER AGUIRRE MARQUEZ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</si>
  <si>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</si>
  <si>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CO1.REQ.8612335</t>
  </si>
  <si>
    <t>OPSP-VEX-0342-2025</t>
  </si>
  <si>
    <t>https://community.secop.gov.co/Public/Tendering/ContractNoticePhases/View?PPI=CO1.PPI.40920879&amp;isFromPublicArea=True&amp;isModal=False</t>
  </si>
  <si>
    <t xml:space="preserve">FERNANDO JOSE AZAR DAVILA </t>
  </si>
  <si>
    <t>LA PRESENTE ORDEN TIENE POR OBJETO: PRESTAR LOS SERVICIOS PROFESIONALES EN LA VICERRECTORIA DE EXTENSIÓN Y PROYECCIÓN SOCIAL DESARROLLANDO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</si>
  <si>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CO1.REQ.8605442</t>
  </si>
  <si>
    <t>OPSP-VEX-0341-2025</t>
  </si>
  <si>
    <t>https://community.secop.gov.co/Public/Tendering/ContractNoticePhases/View?PPI=CO1.PPI.40919327&amp;isFromPublicArea=True&amp;isModal=False</t>
  </si>
  <si>
    <t xml:space="preserve">HERNANDO JOSE MOGOLLON ROCHA </t>
  </si>
  <si>
    <t>LA PRESENTE ORDEN TIENE POR OBJETO: PRESTAR SERVICIOS PROFESIONALES PARA EL DESARROLLO DE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EN LA REVISIÓN DE LOS DOCUMENTOS PARA TRÁMITE DE LIQUIDACIÓN DE HONORARIOS DE LOS CONTRATISTAS POR PRESTACIÓN DE SERVICIOS DE LA VICERRECTORÍA DE EXTENSIÓN Y PROYECCIÓN SOCIAL.</t>
  </si>
  <si>
    <t>CO1.REQ.8604888</t>
  </si>
  <si>
    <t>OPSP-VEX-0340-2025</t>
  </si>
  <si>
    <t>https://community.secop.gov.co/Public/Tendering/ContractNoticePhases/View?PPI=CO1.PPI.40949448&amp;isFromPublicArea=True&amp;isModal=False</t>
  </si>
  <si>
    <t>LA PRESENTE ORDEN TIENE POR OBJETO EL SERVICIO DE ALQUILER DE MÓDULOS METÁLICOS (CONTENEDORES) DE 6 MTS, CON EL FIN DE CUBRIR REQUERIMIENTOS DE ESPACIOS PARA OFICINAS ALTERNAS Y BODEGAS NECESARIAS PARA EL BUEN FUNCIONAMIENTO DEL PROYECTO AUNAR ESFUERZOS PARA EL FORTALECIMIENTO DE LA GOBERNABILIDAD E IDENTIDAD CULTURAL PARA LA CONSOLIDACIÓN DE SU AUTONOMÍA Y EL DE SUS ESPACIOS DE ENCUENTRO Y REPRESENTACIÓN DEL PUEBLO KOGUI EN ARACATACA". EN EL MARCO DEL CONVENIO INTERADMINISTRATIVO N 1690 CELEBRADO ENTRE EL MINISTERIO DE LAS CULTURAS Y LA UNIVERSIDAD DEL MAGDALENA</t>
  </si>
  <si>
    <t>CO1.REQ.8612128</t>
  </si>
  <si>
    <t>OPS-VEX-0339-2025</t>
  </si>
  <si>
    <t>https://community.secop.gov.co/Public/Tendering/ContractNoticePhases/View?PPI=CO1.PPI.40961188&amp;isFromPublicArea=True&amp;isModal=False</t>
  </si>
  <si>
    <t>COCREAR PROYECTOS S.A.S</t>
  </si>
  <si>
    <t>LA PRESENTE ORDEN TIENE POR OBJETO : PRESTAR SERVICIO PARA DISEÑAR E IMPLEMENTAR UNA ESTRATEGIA INTEGRAL DE COMUNICACIÓN TRANSMEDIA PARA LA RUTA EÓLICA, QUE ARTICULE CONTENIDOS CIENTÍFICOS, TECNOLÓGICOS Y CULTURALES MEDIANTE LENGUAJES ACCESIBLES Y PERTINENTES, FORTALECIENDO LA APROPIACIÓN SOCIAL DEL CONOCIMIENTO, LA PARTICIPACIÓN COMUNITARIA Y EL POSICIONAMIENTO INSTITUCIONAL DEL PROYECTO IMPACT ENERGY.CO COMO MODELO DE EVALUACIÓN Y GESTIÓN DE TECNOLOGÍAS LIMPIAS EN COLOMBIA EN EL MARCO DEL N° 478 DEL 2025, CELEBRADO ENTRE LA AGENCIA NACIONAL DE HIDROCARBUROS – ANH Y UNIVERSIDAD DEL MAGDALENA. LA PROPUESTA HACE PARTE INTEGRAL DE LA PRESENTE ORDEN.</t>
  </si>
  <si>
    <t>CO1.REQ.8615815</t>
  </si>
  <si>
    <t>OPS-VEX-0338-2025</t>
  </si>
  <si>
    <t>https://community.secop.gov.co/Public/Tendering/ContractNoticePhases/View?PPI=CO1.PPI.40881778&amp;isFromPublicArea=True&amp;isModal=False</t>
  </si>
  <si>
    <t xml:space="preserve">ANDRES MAURICIO JURADO ESCOBAR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</si>
  <si>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COMUNICADOR REDES Y PLATAFORMAS DESARROLLANDO LAS SIGUIENTES ACTIVIDADES 1 APOYAR LA ESTRATEGIA DE DIVULGACION DEL PROGRAMA DURANTE TODA SU EJECUCION 2 APOYAR ADMINISTRACION DE LAS REDES Y PLATAFORMAS DIGITALES DISPUESTAS PARA EL PROGRAMA EN TERRITORIO 3 SEGUIMIENTO A LA ESTRATEGIA DE COMUNICACIONES DEL PROGRAMA BAJO LAS ORIENTACIONES DEL MINISTERIO DE CULTURA LAS ARTES Y LOS SABERES 4 ANALISIS DE LAS ACCIONES IMPLEMENTADAS EN LA ESTRATEGIA DE COMUNICACIONES Y DIVULGACION</t>
  </si>
  <si>
    <t>CO1.REQ.8595883</t>
  </si>
  <si>
    <t>OPSP-VEX-0337-2025</t>
  </si>
  <si>
    <t>https://community.secop.gov.co/Public/Tendering/ContractNoticePhases/View?PPI=CO1.PPI.40881724&amp;isFromPublicArea=True&amp;isModal=False</t>
  </si>
  <si>
    <t xml:space="preserve">MAIRA JIMENEZ LOZADA </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</si>
  <si>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ADMINISTRATIVO DESARROLLANDO LAS SIGUIENTES ACTIVIDADES 1 COORDINAR LOS TRAMITES ADMINISTRATIVOS 2 REALIZAR SEGUIMIENTO A LOS TRAMITES JURIDICOS CONTRATACION ASUNTOS LEGALES 3 REALIZAR GESTION Y ANALISIS DE LOS DOCUMENTOS CONTRACTUALES Y AQUELLAS QUE RESULTEN NECESARIAS PARA EL CUMPLIMIENTO CONTRACTUAL 4 ARTICULAR CON LAS AREAS JURIDICAS DEL MINISTERIO DE LAS CULTURAS LAS ARTES Y LOS SABERES</t>
  </si>
  <si>
    <t>CO1.REQ.8595860</t>
  </si>
  <si>
    <t>OPSP-VEX-0336-2025</t>
  </si>
  <si>
    <t>https://community.secop.gov.co/Public/Tendering/ContractNoticePhases/View?PPI=CO1.PPI.40881150&amp;isFromPublicArea=True&amp;isModal=False</t>
  </si>
  <si>
    <t xml:space="preserve">MARGIE MILENA SILVA OLAYA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</si>
  <si>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COMUNICADOR DISEÑO GRAFICO DESARROLLANDO LAS SIGUIENTES ACTIVIDADES 1 APOYAR EL DISEÑO GRAFICO DE LA DIVULGACION DEL PROGRAMA DURANTE TODA SU EJECUCION BAJO LAS ORIENTACIONES DEL MINISTERIO DE LAS CULTURAS LAS ARTES Y LOS SABERES 2 SEGUIMIENTO Y EVALUACION DE LAS ESTRATEGIAS DE COMUNICACION IMPLEMENTADAS EN LOS TERRITORIOS 3 CREACION DE CONTENIDO DEL PROGRAMA PARA LOS DIFERENTES CANALES INSTITUCIONALES DE LA UNIVERSIDAD 4 DISEÑO Y DIVULGACION DE MATERIAL GRAFICO Y VISUAL Y AQUELLAS QUE RESULTEN NECESARIAS PARA EL CUMPLIMIENTO CONTRACTUAL</t>
  </si>
  <si>
    <t>CO1.REQ.8595685</t>
  </si>
  <si>
    <t>OPSP-VEX-0335-2025</t>
  </si>
  <si>
    <t>https://community.secop.gov.co/Public/Tendering/ContractNoticePhases/View?PPI=CO1.PPI.40880628&amp;isFromPublicArea=True&amp;isModal=False</t>
  </si>
  <si>
    <t xml:space="preserve">JASON DE JESUS BUSTAMANTE ALVAREZ </t>
  </si>
  <si>
    <t>LA PRESENTE ORDEN TIENE POR OBJETO: PRESTAR SERVICIOS PROFESIONALES PARA EL DESARROLLANDO DE LAS SIGUIENTES ACTIVIDADES: 1. ELABORAR Y REDACTAR INFORMES ESTADÍSTICOS RELACIONADOS CON LOS INDICADORES DEL PLAN DE ACCIÓN DEL CENTRO DE EGRESADOS. 2. REALIZARRY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</si>
  <si>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CO1.REQ.8595704</t>
  </si>
  <si>
    <t>OPSP-VEX-0334-2025</t>
  </si>
  <si>
    <t>https://community.secop.gov.co/Public/Tendering/ContractNoticePhases/View?PPI=CO1.PPI.40880130&amp;isFromPublicArea=True&amp;isModal=False</t>
  </si>
  <si>
    <t xml:space="preserve">KALER JHOAN LOPEZ QUINTO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</si>
  <si>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PODER POPULAR Y ANCESTRAL,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</si>
  <si>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CO1.REQ.8595444</t>
  </si>
  <si>
    <t>OPSP-VEX-0333-2025</t>
  </si>
  <si>
    <t>https://community.secop.gov.co/Public/Tendering/ContractNoticePhases/View?PPI=CO1.PPI.40879358&amp;isFromPublicArea=True&amp;isModal=False</t>
  </si>
  <si>
    <t xml:space="preserve">DANIEL ARNULFO BALLESTAS LOPEZ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</si>
  <si>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LIDERAZGO Y DESARROLLO DE HABILIDADES GERENCIALES,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</si>
  <si>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CO1.REQ.8595416</t>
  </si>
  <si>
    <t>OPSP-VEX-0332-2025</t>
  </si>
  <si>
    <t>https://community.secop.gov.co/Public/Tendering/ContractNoticePhases/View?PPI=CO1.PPI.40915798&amp;isFromPublicArea=True&amp;isModal=False</t>
  </si>
  <si>
    <t>COCREAR PROYECTOS S.A.S.</t>
  </si>
  <si>
    <t xml:space="preserve">PRESTAR SERVICIO DE PLAN DE COMUNICACIONES PARA DISEÑAR E IMPLEMENTAR UNA ESTRATEGIA INTEGRAL DE COMUNICACIÓN TRANSMEDIA PARA LA RUTA SOLAR, QUE TRADUZCA LOS DATOS TÉCNICOS DEL PROYECTO EN NARRATIVAS ACCESIBLES, EMOCIONALMENTE CONECTIVAS Y CULTURALMENTE SITUADAS, FORTALECIENDO LA APROPIACIÓN SOCIAL DEL CONOCIMIENTO, EL INVOLUCRAMIENTO COMUNITARIO Y EL POSICIONAMIENTO INSTITUCIONAL DEL PROYECTO IMPACT ENERGY.CO COMO MODELO DE EVALUACIÓN PARTICIPATIVA Y GESTIÓN TERRITORIAL DE TECNOLOGÍAS SOLARES EN COLOMBIA, EN EL MARCO DEL CONTRATO NO. 515 DE 2025, CELEBRADO ENTRE LA AGENCIA NACIONAL DE HIDROCARBUROS - ANH Y UNIVERSIDAD DEL MAGDALENA. LA PROPUESTA HACE PARTE INTEGRAL DE LA PRESENTE ORDEN. </t>
  </si>
  <si>
    <t>CO1.REQ.8604330</t>
  </si>
  <si>
    <t>OPS-VEX-0331-2025</t>
  </si>
  <si>
    <t>https://community.secop.gov.co/Public/Tendering/ContractNoticePhases/View?PPI=CO1.PPI.40878152&amp;isFromPublicArea=True&amp;isModal=False</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</si>
  <si>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</si>
  <si>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CO1.REQ.8594859</t>
  </si>
  <si>
    <t>OAG-VEX-0330-2025</t>
  </si>
  <si>
    <t>https://community.secop.gov.co/Public/Tendering/ContractNoticePhases/View?PPI=CO1.PPI.40876236&amp;isFromPublicArea=True&amp;isModal=False</t>
  </si>
  <si>
    <t xml:space="preserve">JOSE MIGUEL SALAS RODRIGUEZ </t>
  </si>
  <si>
    <t>LA PRESENTE ORDEN TIENE POR OBJETO PRESTAR SERVICIOS PROFESIONALES COMO ASISTENTE ADMINISTRATIVO EN EL MARCO DEL CONTRATO N. 478 DEL 2025 CELEBRADO ENTRE LA AGENCIA NACIONAL DE HIDROCARBUROS - ANH Y UNIVERSIDAD DEL MAGDALENA, PARA EL DESARROLLO DE LAS SIGUIENTES ACTIVIDADES: 1. GESTIONAR PROCESOS DE CONTRATACIÓN Y VINCULACIÓN DE PERSONAL AL PROYECTO. 2. REVISAR DOCUMENTACIÓN PARA ADELANTAR PROCESOS DE CONTRATACIÓN Y TRAMITES DE PAGO. 3. COORDINAR CON LAS ÁREAS FINANCIERAS DE LA UNIVERSIDAD, TODOS LOS TRÁMITES ADMINISTRATIVOS Y FINANCIEROS DEL PROYECTO. 4. GESTIONAR FACTURACIÓN PARA SU PRESENTACIÓN ANTE ANH. 5. HACER SEGUIMIENTO A LOS PAGOS DE ANH A LA UNIVERSIDAD DEL MAGDALENA, CON OCASIÓN DEL PROYECTO.</t>
  </si>
  <si>
    <t>CO1.REQ.8594431</t>
  </si>
  <si>
    <t>OPSP-VEX-0329-2025</t>
  </si>
  <si>
    <t>https://community.secop.gov.co/Public/Tendering/ContractNoticePhases/View?PPI=CO1.PPI.40875541&amp;isFromPublicArea=True&amp;isModal=False</t>
  </si>
  <si>
    <t xml:space="preserve">BRAYAN ANDRES RESTREPO BOZON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</si>
  <si>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FINANCIERO DESARROLLANDO LAS SIGUIENTES ACTIVIDADES 1 RESPONDER POR EL SEGUIMIENTO A LA EJECUCION PRESUPUESTAL 2 SEGUIMIENTO AL BALANCE FINANCIERO Y EJECUCION DE RECURSOS DEL PROYECTO 3 GESTION Y SEGUIMIENTO A LOS PAGOS Y AQUELLAS QUE RESULTEN NECESARIAS PARA EL CUMPLIMIENTO CONTRACTUAL</t>
  </si>
  <si>
    <t>CO1.REQ.8594080</t>
  </si>
  <si>
    <t>OPSP-VEX-0328-2025</t>
  </si>
  <si>
    <t>https://community.secop.gov.co/Public/Tendering/ContractNoticePhases/View?PPI=CO1.PPI.40867007&amp;isFromPublicArea=True&amp;isModal=False</t>
  </si>
  <si>
    <t xml:space="preserve">GLORIA JUDITH RODRIGUEZ CASTRILLO </t>
  </si>
  <si>
    <t>LA PRESENTE ORDEN TIENE POR OBJETO: PRESTAR SERVICIOS PROFESIONALES EN EL CENTRO DE EGRESADOS, PARA DESARROLLAR LAS SIGUIENTES ACTIVIDADES: 1. ACTUALIZACIÓN DEL CENSO DE GRADUADOS. 2. ELABORACIÓN Y REDACCIÓN DE INFORMES ESTADÍSTICOS DE GRADUADOS. 3. APOYO LOGÍSTICO EN EL DESARROLLO DE CURSOS, SEMINARIOS, TALLERES Y DIPLOMADOS DIRIGIDOS A GRADUADOS. 4. GESTIÓN, DIVULGACIÓN Y SEGUIMIENTO A LAS CONVOCATORIAS LABORALES. 5. GESTIÓN, DIVULGACIÓN Y SEGUIMIENTO A LA MATERIALIZACIÓN DE LOS CONVENIOS DE LOS ALIADOS PRIME.</t>
  </si>
  <si>
    <t>CO1.REQ.8591637</t>
  </si>
  <si>
    <t>OPSP-VEX-0327-2025</t>
  </si>
  <si>
    <t>https://community.secop.gov.co/Public/Tendering/ContractNoticePhases/View?PPI=CO1.PPI.40865742&amp;isFromPublicArea=True&amp;isModal=False</t>
  </si>
  <si>
    <t xml:space="preserve">ISABEL ALICIA TRILLOS GOMEZ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</si>
  <si>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COORDINADORA PEDAGOGICA DESARROLLANDO LAS SIGUIENTES ACTIVIDADES 1 LIDERAR LOS ASPECTOS PEDAGOGICOS EN LA IMPLEMENTACION DE LA ESTRATEGIA PEDAGOGICA DEL PROGRAMA ARTES PARA LA PAZ 2 APOYAR A LOS DIFERENTES EQUIPOS PARA CONSOLIDAR METODOLOGIAS Y DIDACTICAS DE FORMACION ARTISTICA PERTINENTE A LOS TERRITORIOS Y POBLACIONES ATENDIDAS EN EL PROGRAMA ARTES PARA LA PAZ 3 HACER SEGUIMIENTO EVALUACION Y ANALISIS DE LOS RESULTADOS OBTENIDOS EN LA IMPLEMENTACION DE LA ESTRATEGIA PEDAGOGICA DESDE UNA PERSPECTIVA PEDAGOGICA 4 GENERAR ESTRATEGIAS PARA PROPENDER POR LA CALIDAD ARTISTICA Y PEDAGOGICA DE LOS MOMENTOS PEDAGOGICOS Y LAS MUESTRAS ARTISTICAS DEL PROGRAMA ARTES PARA LA PAZ 5 VERIFICAR EL ADECUADO DILIGENCIAMIENTO DE LOS FORMATOS PEDAGOGICOS DEL PROGRAMA 6 LIDERAR LOS EQUIPOS DE NODO TERRITORIAL EN LOS ASPECTOS RELACIONADOS CON LA PLANEACION Y EJECUCION DE LOS PROCESOS PEDAGOGICOS Y AQUELLAS QUE RESULTEN NECESARIAS PARA EL CUMPLIMIENTO CONTRACTUAL</t>
  </si>
  <si>
    <t>CO1.REQ.8591194</t>
  </si>
  <si>
    <t>OPSP-VEX-0326-2025</t>
  </si>
  <si>
    <t>https://community.secop.gov.co/Public/Tendering/ContractNoticePhases/View?PPI=CO1.PPI.40864268&amp;isFromPublicArea=True&amp;isModal=False</t>
  </si>
  <si>
    <t xml:space="preserve">CESAR ANDRES SCOTT PARDO </t>
  </si>
  <si>
    <t>LA PRESENTE ORDEN TIENE POR OBJETO: PRESTAR SERVICIOS PROFESIONALES PARA EL DESARROLLO DE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COADYUVAR EN LA ORGANIZAÇIÓN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COADYUVAR CON LA APLICACIÓN DE LOS PROCEDIMIENTOS DE ORGANIZACIÓN Y CONSERVACIÓN A LOS DOCUMENTOS QUE INGRESAN A LA DEPENDENCIA, EN CUMPLIMIENTO DE LA NORMATIVIDAD Y DIRECTRICES INSTITUCIONALES.</t>
  </si>
  <si>
    <t>CO1.REQ.8590831</t>
  </si>
  <si>
    <t>OPSP-VEX-0325-2025</t>
  </si>
  <si>
    <t>https://community.secop.gov.co/Public/Tendering/ContractNoticePhases/View?PPI=CO1.PPI.40836729&amp;isFromPublicArea=True&amp;isModal=False</t>
  </si>
  <si>
    <t xml:space="preserve">INGRID LILIANA MINOTTA DIAZ </t>
  </si>
  <si>
    <t>LA PRESENTE ORDEN TIENE POR OBJETO LA PRESTACIÓN DE SERVICIOS PROFESIONALES PARA EL DESARROLLO DE LAS SIGUIENTES ACTIVIDADES: 1. REVISAR Y CORREGIR EL DOCUMENTO FINAL QUE CONTENGA LOS INDICADORES CALCULADOS DE LA CALIDAD DE LA BASE DE DATOS, DE COBERTURA DE LA ENCUESTA Y DE MEDICIÓN DE NO RESPUESTA DE ACUERDO CON LO DEFINIDO POR EL MINISTERIO.</t>
  </si>
  <si>
    <t>CO1.REQ.8583480</t>
  </si>
  <si>
    <t>OPSP-VEX-0324-2025</t>
  </si>
  <si>
    <t>https://community.secop.gov.co/Public/Tendering/ContractNoticePhases/View?PPI=CO1.PPI.40835579&amp;isFromPublicArea=True&amp;isModal=False</t>
  </si>
  <si>
    <t xml:space="preserve">JUSEINY CRISTINA CASTRO RICO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</si>
  <si>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COORDINADORA PEDAGÓGICA DESARROLLANDO LAS SIGUIENTES ACTIVIDADES 1 LIDERAR LOS ASPECTOS PEDAGÓGICOS EN LA IMPLEMENTACIÓN DE LA ESTRATEGIA PEDAGÓGICA DEL PROGRAMA ARTES PARA LA PAZ 2 APOYAR A LOS DIFERENTES EQUIPOS PARA CONSOLIDAR METODOLOGÍAS Y DIDÁCTICAS DE FORMACIÓN ARTÍSTICA PERTINENTE A LOS TERRITORIOS Y POBLACIONES ATENDIDAS EN EL PROGRAMA ARTES PARA LA PAZ 3 HACER SEGUIMIENTO EVALUACIÓN Y ANÁLISIS DE LOS RESULTADOS OBTENIDOS EN LA IMPLEMENTACIÓN DE LA ESTRATEGIA PEDAGÓGICA DESDE UNA PERSPECTIVA PEDAGÓGICA 4 GENERAR ESTRATEGIAS PARA PROPENDER POR LA CALIDAD ARTÍSTICA Y PEDAGÓGICA DE LOS MOMENTOS PEDAGÓGICOS Y LAS MUESTRAS ARTÍSTICAS DEL PROGRAMA ARTES PARA LA PAZ 5 VERIFICAR EL ADECUADO DILIGENCIAMIENTO DE LOS FORMATOS PEDAGÓGICOS DEL PROGRAMA 6 LIDERAR LOS EQUIPOS DE NODO TERRITORIAL EN LOS ASPECTOS RELACIONADOS CON LA PLANEACIÓN Y EJECUCIÓN DE LOS PROCESOS PEDAGÓGICOS 7 Y AQUELLAS QUE RESULTEN NECESARIAS PARA EL CUMPLIMIENTO CONTRACTUAL</t>
  </si>
  <si>
    <t>CO1.REQ.8583669</t>
  </si>
  <si>
    <t>OPSP-VEX-0323-2025</t>
  </si>
  <si>
    <t>https://community.secop.gov.co/Public/Tendering/ContractNoticePhases/View?PPI=CO1.PPI.40835091&amp;isFromPublicArea=True&amp;isModal=False</t>
  </si>
  <si>
    <t xml:space="preserve">ENGLYS JOHANA GUTIERREZ CANTILLO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</si>
  <si>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DE ENFOQUES DESARROLLANDO LAS SIGUIENTES ACTIVIDADES 1 LIDERAR Y PROPONER ESTRATEGIAS CON EL FIN DE TRANSVERSALIZAR LOS ENFOQUES DE LAS POLITICAS CULTURALES DIFERENCIAL POBLACIONAL Y PSICOSOCIAL PERTINENTES A LOS TERRITORIOS Y POBLACIONES ATENDIDAS EN EL PROGRAMA ARTES PARA LA PAZ 2 APOYAR Y ASESORAR A LOS EQUIPOS PARA TRANSVERSALIZAR EN LAS DIFERENTES ACTIVIDADES DE IMPLEMENTACION DEL PROGRAMA EL ENFOQUE DE ACCION SIN DANO 3 PROMOVER EL CONOCIMIENTO DE LAS RUTAS DE ACOMPANAMIENTO PARA LA ATENCION ESPECIAL EN CASOS PUNTUALES QUE SON IDENTIFICADOS EN EL MARCO DE LA IMPLEMENTACION DEL PROGRAMA ARTES PARA LA PAZ 4 SEGUIMIENTO EVALUACION Y ANALISIS DE LOS RESULTADOS OBTENIDOS EN LA IMPLEMENTACION DE LA ESTRATEGIA PEDAGOGICA DESDE LA PERSPECTIVA DE LOS ENFOQUES Y AQUELLAS QUE RESULTEN NECESARIAS PARA EL CUMPLIMIENTO CONTRACTUAL</t>
  </si>
  <si>
    <t>CO1.REQ.8583649</t>
  </si>
  <si>
    <t>OPSP-VEX-0322-2025</t>
  </si>
  <si>
    <t>https://community.secop.gov.co/Public/Tendering/ContractNoticePhases/View?PPI=CO1.PPI.40834575&amp;isFromPublicArea=True&amp;isModal=False</t>
  </si>
  <si>
    <t xml:space="preserve">SAIDA KARINA AMAYA PEREZ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</si>
  <si>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 LA COORDINACION DESARROLLANDO LAS SIGUIENTES ACTIVIDADES 1 APOYO EN LOS TRAMITES ADMINISTRATIVOS 2 APOYO EN LOS TRAMITES DE CONTRATACION Y EJECUCION DE ACTIVIDADES PROPIAS DE LA COORDINACION GENERAL 3 APOYO EN LA GESTION ANALISIS Y TRAMITE DE DOCUMENTOS CONTRACTUALES Y AQUELLAS QUE RESULTEN NECESARIAS PARA EL CUMPLIMIENTO CONTRACTUAL 4 APOYAR EN LA ARTICULACION CON LAS DIFERENTES AREAS DEL MINISTERIO DE LAS CULTURAS LAS ARTES Y LOS SABERES</t>
  </si>
  <si>
    <t>CO1.REQ.8583295</t>
  </si>
  <si>
    <t>OPSP-VEX-0321-2025</t>
  </si>
  <si>
    <t>https://community.secop.gov.co/Public/Tendering/ContractNoticePhases/View?PPI=CO1.PPI.40834120&amp;isFromPublicArea=True&amp;isModal=False</t>
  </si>
  <si>
    <t xml:space="preserve">NATHALIA SOFIA RAMIREZ MEZA </t>
  </si>
  <si>
    <t>LA PRESENTE ORDEN TIENE POR OBJETO LA PRESTACIÓN DE SERVICIOS DE APOYO A LA GESTIÓN PARA DESARROLLAR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</si>
  <si>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CO1.REQ.8582961</t>
  </si>
  <si>
    <t>OAG-VEX-0320-2025</t>
  </si>
  <si>
    <t>https://community.secop.gov.co/Public/Tendering/ContractNoticePhases/View?PPI=CO1.PPI.40824049&amp;isFromPublicArea=True&amp;isModal=False</t>
  </si>
  <si>
    <t xml:space="preserve">ALFREDO JOSE DIAZ GRANADOS HUERTAS </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</si>
  <si>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</si>
  <si>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CO1.REQ.8581167</t>
  </si>
  <si>
    <t>OPSP-VEX-0319-2025</t>
  </si>
  <si>
    <t>https://community.secop.gov.co/Public/Tendering/ContractNoticePhases/View?PPI=CO1.PPI.40854053&amp;isFromPublicArea=True&amp;isModal=False</t>
  </si>
  <si>
    <t>EF LEGAL &amp; ASOCIADOS S.A.S.</t>
  </si>
  <si>
    <t>LA PRESENTE ORDEN TIENE POR OBJETO PRESTACIÓN DE SERVICIOS ESPECIALIZADOS PARA REALIZAR UN ESTUDIO TECNICO Y LEGAL DE LA SITUACION ACTUAL DE LOS PROYECTOS SOLARES EN COLOMBIA.</t>
  </si>
  <si>
    <t>CO1.REQ.8588716</t>
  </si>
  <si>
    <t>OPS-VEX-0318-2025</t>
  </si>
  <si>
    <t>https://community.secop.gov.co/Public/Tendering/ContractNoticePhases/View?PPI=CO1.PPI.40833268&amp;isFromPublicArea=True&amp;isModal=False</t>
  </si>
  <si>
    <t xml:space="preserve">HARRISON PINEDA PEREZ </t>
  </si>
  <si>
    <t>LA PRESENTE ORDEN TIENE POR OBJETO: PRESTAR SERVICIOS PROFESIONALES PARA DESARROLLAR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</si>
  <si>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CO1.REQ.8583370</t>
  </si>
  <si>
    <t>OPSP-VEX-0317-2025</t>
  </si>
  <si>
    <t>https://community.secop.gov.co/Public/Tendering/ContractNoticePhases/View?PPI=CO1.PPI.40824313&amp;isFromPublicArea=True&amp;isModal=False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</si>
  <si>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t>
  </si>
  <si>
    <t>CO1.REQ.8581639</t>
  </si>
  <si>
    <t>OPSP-VEX-0316-2025</t>
  </si>
  <si>
    <t>https://community.secop.gov.co/Public/Tendering/ContractNoticePhases/View?PPI=CO1.PPI.40821473&amp;isFromPublicArea=True&amp;isModal=False</t>
  </si>
  <si>
    <t xml:space="preserve">SANDRA MARCELA PARRA MARULANDA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</si>
  <si>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</si>
  <si>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CO1.REQ.8580092</t>
  </si>
  <si>
    <t>OPSP-VEX-0315-2025</t>
  </si>
  <si>
    <t>https://community.secop.gov.co/Public/Tendering/ContractNoticePhases/View?PPI=CO1.PPI.40820538&amp;isFromPublicArea=True&amp;isModal=False</t>
  </si>
  <si>
    <t xml:space="preserve">LAURA MARGARITA CANTILLO ROSARIO </t>
  </si>
  <si>
    <t>LA PRESENTE ORDEN TIENE POR OBJETO: PRESTAR SERVICIOS PROFESIONALES EN EL MARCO DEL CONVENIO INTERADMINISTRATIVO NO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</si>
  <si>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CO1.REQ.8580047</t>
  </si>
  <si>
    <t>OPSP-VEX-0314-2025</t>
  </si>
  <si>
    <t>https://community.secop.gov.co/Public/Tendering/ContractNoticePhases/View?PPI=CO1.PPI.40797294&amp;isFromPublicArea=True&amp;isModal=False</t>
  </si>
  <si>
    <t xml:space="preserve">CLARA HELENA VANEGAS RINCON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</si>
  <si>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t>
  </si>
  <si>
    <t>CO1.REQ.8574878</t>
  </si>
  <si>
    <t>OPSP-VEX-0313-2025</t>
  </si>
  <si>
    <t>https://community.secop.gov.co/Public/Tendering/ContractNoticePhases/View?PPI=CO1.PPI.40797261&amp;isFromPublicArea=True&amp;isModal=False</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</si>
  <si>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</si>
  <si>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CO1.REQ.8574963</t>
  </si>
  <si>
    <t>OPSP-VEX-0312-2025</t>
  </si>
  <si>
    <t>https://community.secop.gov.co/Public/Tendering/ContractNoticePhases/View?PPI=CO1.PPI.40790446&amp;isFromPublicArea=True&amp;isModal=False</t>
  </si>
  <si>
    <t>LA PRESENTE ORDEN TIENE POR OBJETO PRESTAR SERVICIOS PROFESIONALES EN EL MARCO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</si>
  <si>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CO1.REQ.8572986</t>
  </si>
  <si>
    <t>OPSP-VEX-0311-2025</t>
  </si>
  <si>
    <t>https://community.secop.gov.co/Public/Tendering/ContractNoticePhases/View?PPI=CO1.PPI.40852916&amp;isFromPublicArea=True&amp;isModal=False</t>
  </si>
  <si>
    <t>LA PRESENTE ORDEN TIENE POR OBJETO PRESTACIÓN DE SERVICIOS ESPECIALIZADOS PARA REALIZAR UN ESTUDIO TECNICO Y LEGAL DE LA SITUACION ACTUAL DE LOS PROYECTOS EOLICOS EN COLOMBIA.</t>
  </si>
  <si>
    <t>CO1.REQ.8588247</t>
  </si>
  <si>
    <t>OPS-VEX-0310-2025</t>
  </si>
  <si>
    <t>https://community.secop.gov.co/Public/Tendering/ContractNoticePhases/View?PPI=CO1.PPI.40789661&amp;isFromPublicArea=True&amp;isModal=False</t>
  </si>
  <si>
    <t>LA PRESENTE ORDEN TIENE POR OBJETO PRESTAR SERVICIOS PROFESIONALES EN EL MARCO DEL CONVENIO INTERADMINISTRATIVO NÚMERO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 REALIZAR REPORTE Y SEGUIMIENTO DE LA GESTIÓN DOCUMENTAL 2) HACER REPORTE Y SEGUIMIENTO A LA INFORMACIÓN QUE GENERE LA EJECUCIÓN DEL CONVENIO 3) REPORTAR LA INFORMACIÓN GENERADA POR LA EJECUCIÓN DEL CONVENIO EN LOS APLICATIVOS INSTITUCIONALES DISPUESTOS 4)REALIZAR SEGUIMIENTO AL REPORTE DE LA INFORMACIÓN DEL CONVENIO A TRAVÉS DE LOS FORMATOS ESTABLECIDOS 5)ANALIZAR LA INFORMACIÓN GENERADA POR EL CONVENIO</t>
  </si>
  <si>
    <t>CO1.REQ.8572769</t>
  </si>
  <si>
    <t>OPSP-VEX-0309-2025</t>
  </si>
  <si>
    <t>https://community.secop.gov.co/Public/Tendering/ContractNoticePhases/View?PPI=CO1.PPI.40788579&amp;isFromPublicArea=True&amp;isModal=False</t>
  </si>
  <si>
    <t xml:space="preserve">LAINA VANESSA CERVANTES AREVALO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</si>
  <si>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1)REALIZAR REPORTE Y SEGUIMIENTO DE LA GESTIÓN DOCUMENTAL. 2) HACER REPORTE Y SEGUIMIENTO A LA INFORMACIÓN QUE GENERE LA EJECUCIÓN DEL CONVENIO. 3) REPORTAR LA INFORMACIÓN GENERADA POR LA EJECUCIÓN DEL CONVENIO EN LOS APLICATIVOS INSTITUCIONALES DISPUESTOS. 4) REALIZAR SEGUIMIENTO AL REPORTE DE LA INFORMACIÓN DEL CONVENIO A TRAVÉS DE LOS FORMATOS ESTABLECIDOS. 5) ANALIZAR LA INFORMACIÓN GENERADA POR EL CONVENIO.</t>
  </si>
  <si>
    <t>CO1.REQ.8572721</t>
  </si>
  <si>
    <t>OPSP-VEX-0308-2025</t>
  </si>
  <si>
    <t>https://community.secop.gov.co/Public/Tendering/ContractNoticePhases/View?PPI=CO1.PPI.40760409&amp;isFromPublicArea=True&amp;isModal=False</t>
  </si>
  <si>
    <t xml:space="preserve">ROBERTO ALFONSO GARCIA CAMPO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</si>
  <si>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</si>
  <si>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CO1.REQ.8565286</t>
  </si>
  <si>
    <t>OPSP-VEX-0307-2025</t>
  </si>
  <si>
    <t>https://community.secop.gov.co/Public/Tendering/ContractNoticePhases/View?PPI=CO1.PPI.40758923&amp;isFromPublicArea=True&amp;isModal=False</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</si>
  <si>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 LAS DEMAS ACTIVIDADES QUE SE DERIVEN DE LA EJECUCION DE LA ORDEN Y QUE TENGAN RELACION DIRECTA CON EL OBJETO CONTRACTUAL</t>
  </si>
  <si>
    <t>CO1.REQ.8565085</t>
  </si>
  <si>
    <t>OPSP-VEX-0306-2025</t>
  </si>
  <si>
    <t>https://community.secop.gov.co/Public/Tendering/ContractNoticePhases/View?PPI=CO1.PPI.40761409&amp;isFromPublicArea=True&amp;isModal=False</t>
  </si>
  <si>
    <t xml:space="preserve">MARIA ANGELICA ANDRADE ALVAREZ </t>
  </si>
  <si>
    <t>LA PRESENTE ORDEN TIENE POR OBJETO: PRESTACIÓN DE SERVICIOS PROFESIONALES EN EL MARCO DEL CONVENIO INTERADMINISTRATIVO NO. 1556 DE 2024 SUSCRITO ENTRE LA UNIVERSIDAD DEL MAGDALENA Y LA AGENCIA DE DESARROLLO RURAL (ADR), COMO PROFESIONAL ADMINISTRATIVO, PARA EJECUTAR, EN LA ETAPA DE LIQUIDACIÓN DEL PROYECTO, LAS SIGUIENTES ACTIVIDADES Y ENTREGABLES: 1.ORGANIZACIÓN DE DOCUMENTOS SOPORTE DE LA CONTRAPARTIDA OFRECIDA POR LA UNIVERSIDAD DEL MAGDALENA LA CUAL DEBERÁ CONTENER UNA CARPETA DIGITAL ORGANIZADA CON TODOS LOS DOCUMENTOS QUE ACREDITEN LA CONTRAPARTIDA DE LA UNIVERSIDAD, TALES COMO: CERTIFICADOS, INFORMES, ACTAS, SOPORTES FINANCIEROS Y ADMINISTRATIVOS RELACIONADOS CON EL CUMPLIMIENTO DEL CONVENIO. 2. ENTREGAR CARPETA DENOMINADA LEGALIZACIÓN DE DOCUMENTOS SOPORTE DE PAGO A PROVEEDORES DEBERÁ CONTENER: INFORME CONSOLIDADO QUE CONTENGA LA REVISIÓN Y VALIDACIÓN DE LOS DOCUMENTOS SOPORTE DE PAGO A PROVEEDORES CONTRATADOS EN EL MARCO DEL CONVENIO, INCLUYENDO FACTURAS, RECIBOS, CONTRATOS Y COMPROBANTES DE PAGO. ACTA O CERTIFICACIÓN DE LEGALIZACIÓN DE DICHOS DOCUMENTOS, FIRMADA POR EL RESPONSABLE ADMINISTRATIVO Y/O SUPERVISOR DEL CONVENIO.3. ORGANIZACIÓN Y ENTREGA DE SOPORTES DE PAGOS A PROVEEDORES PARA CARGUE EN PLATAFORMAS EN CARPETA ONDRIVE ORGANIZADA CON LOS SOPORTES COMPLETOS DE PAGOS A PROVEEDORES, CLASIFICADOS Y LISTOS PARA SER ENTREGADOS AL GRUPO DE PLATAFORMAS.</t>
  </si>
  <si>
    <t>CO1.REQ.8565836</t>
  </si>
  <si>
    <t>OPSP-VEX-0305-2025</t>
  </si>
  <si>
    <t>https://community.secop.gov.co/Public/Tendering/ContractNoticePhases/View?PPI=CO1.PPI.40756922&amp;isFromPublicArea=True&amp;isModal=False</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</si>
  <si>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PROFESIONAL JURÍDICO, DESARROLLANDO LAS SIGUIENTES ACTIVIDADES: 1. APOYO LOS TRÁMITES CONTRACTUALES. 2. SEGUIMIENTO A LOS CONTRATOS A CARGO DE LA UNIVERSIDAD. 3. APOYO EN LA REVISIÓN DE DOCUMENTOS PRECONTRACTUALES A CARGO DE LA UNIVERSIDAD.</t>
  </si>
  <si>
    <t>CO1.REQ.8564713</t>
  </si>
  <si>
    <t>OPSP-VEX-0304-2025</t>
  </si>
  <si>
    <t>https://community.secop.gov.co/Public/Tendering/ContractNoticePhases/View?PPI=CO1.PPI.40756121&amp;isFromPublicArea=True&amp;isModal=False</t>
  </si>
  <si>
    <t>LA PRESENTE ORDEN TIENE POR OBJETO: PRESTAR SERVICIOS PROFESIONALES EN LA DIRECCIÓN DE DESARROLLO SOCIAL Y PRODUCTIVO, PARA EL DESARROLLO DE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t>
  </si>
  <si>
    <t>CO1.REQ.8564100</t>
  </si>
  <si>
    <t>OPSP-VEX-0303-2025</t>
  </si>
  <si>
    <t>https://community.secop.gov.co/Public/Tendering/ContractNoticePhases/View?PPI=CO1.PPI.40755534&amp;isFromPublicArea=True&amp;isModal=False</t>
  </si>
  <si>
    <t xml:space="preserve">HAILY MARIA LARA LOPEZ </t>
  </si>
  <si>
    <t>LA PRESENTE ORDEN TIENE POR OBJETO: PRESTACIÓN DE SERVICIOS PROFESIONALES COMO PROFESIONAL ADMINISTRATIVO, EN EL MARCO DEL CONVENIO INTERADMINISTRATIVO NO. 1556 DE 2024 SUSCRITO ENTRE LA UNIVERSIDAD DEL MAGDALENA Y LA AGENCIA DE DESARROLLO RURAL (ADR), PARA EJECUTAR EN LA ETAPA DE LIQUIDACIÓN DEL PROYECTO, LAS SIGUIENTES ACTIVIDADES Y ENTREGABLES: 1. ELABORAR Y ENTREGAR LA CONSOLIDACIÓN DE LAS NÓMINAS TRAMITADAS Y ENVIADAS A VICERRECTORIA DE EXTENSIÓN Y PROYECCIÓN SOCIAL PARA EL TRÁMITE DE PAGO. 2. ELABORAR Y ENTREGAR LA BASE DE DATOS CON EL ESTADO DE EJECUCIÓN Y PAGOS DE LOS CONTRATISTAS DEL CONVENIO EN DONDE SE REGISTRE NOMBRE DEL CONTRATISTA, ESTADO DE EJECUCIÓN DE LAS ACTIVIDADES, HISTORIAL DE PAGOS REALIZADO Y OBSERVACIONES RELEVANTES. 3. REALIZAR Y ENTREGAR BASE DE DATOS LA ORGANIZACIÓN Y GESTIÓN DE LAS CARPETAS DIGITALES DE LOS CONTRATISTAS, GARANTIZANDO LA ADECUADA ESTRUCTURACIÓN Y TRAZABILIDAD DE LOS ENTREGABLES DOCUMENTALES REQUERIDOS PARA EL CIERRE Y LIQUIDACIÓN DEL PROYECTO. SE DEBERÁ DETALLAR CONTRATOS Y ADENDAS, INFORME DE AVANCE Y DE CIERRE, INFORME DE EJECUCIÓN Y COMPROBANTES Y SOPORTES DE PAGO.</t>
  </si>
  <si>
    <t>CO1.REQ.8564311</t>
  </si>
  <si>
    <t>OPSP-VEX-0302-2025</t>
  </si>
  <si>
    <t>https://community.secop.gov.co/Public/Tendering/ContractNoticePhases/View?PPI=CO1.PPI.40707906&amp;isFromPublicArea=True&amp;isModal=False</t>
  </si>
  <si>
    <t>LA PRESENTE ORDEN TIENE POR OBJETO: PRESTAR SERVICIOS PROFESIONALES PARA EL DESARROLLADO DE LAS SIGUIENTES ACTIVIDADES EN LA DIRECCIÓN DE DESARROLLO SOCIAL Y PRODUCTIVO: 1. REALIZAR LOS INFORMES GENERALES MENSUALES SOBRE EL AVANCE DE LOS CONTRATOS SUSCRITOS ENTRE LA UNIVERSIDAD Y CORMAGDALENA. 2. APOYAR EN VISITAS TÉCNICAS A CORMAGDALENA PARA EL SEGUIMIENTO Y LIQUIDACIÓN DE CONTRATOS DE OBRA FINALIZADOS. 3. REALIZAR LA REDACCIÓN DE OFICIOS Y COMUNICACIONES NECESARIAS PARA LA EJECUCIÓN DE LOS CONTRATOS.</t>
  </si>
  <si>
    <t>CO1.REQ.8552926</t>
  </si>
  <si>
    <t>OPSP-VEX-0301-2025</t>
  </si>
  <si>
    <t>https://community.secop.gov.co/Public/Tendering/ContractNoticePhases/View?PPI=CO1.PPI.40706439&amp;isFromPublicArea=True&amp;isModal=False</t>
  </si>
  <si>
    <t xml:space="preserve">ADAN JOSE OLIVEROS ALTAHONA </t>
  </si>
  <si>
    <t>LA PRESENTE ORDEN TIENE POR OBJETO: 1. ATENDER LOS PROCESOS DE CONVENIOS Y CONVOCATORIAS DE PRÁCTICAS PROFESIONALES. 2. GESTIONAR LOS PROCESOS DE PRÁCTICAS (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</si>
  <si>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CO1.REQ.8552079</t>
  </si>
  <si>
    <t>OPSP-VEX-0300-2025</t>
  </si>
  <si>
    <t>https://community.secop.gov.co/Public/Tendering/ContractNoticePhases/View?PPI=CO1.PPI.40694008&amp;isFromPublicArea=True&amp;isModal=False</t>
  </si>
  <si>
    <t xml:space="preserve">JULIO CESAR DEAVILA PERTUZ </t>
  </si>
  <si>
    <t>LA PRESENTE ORDEN TIENE POR OBJETO PRESTAR SERVICIOS PROFESIONALES EN EL MARCO DEL CONTRATO 515 DEL 2025 CELEBRADO ENTRE LA AGENCIA NACIONAL DE HIDROCARBUROS ANH Y UNIVERSIDAD DEL MAGDALENA, PARA EL DESARROLLO DE LAS SIGUIENTES ACTIVIDADES: 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AMPLIACIONES.2) APOYAR EN EL DESARROLLO DE CONECTORES PARA EXTRAER DATOS DESDE MÚLTIPLES FUENTES, INCLUYENDO SISTEMAS DE MONITOREO SOLAR, BASES DE DATOS ENERGÉTICAS, SENSORES IOT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</si>
  <si>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CO1.REQ.8549716</t>
  </si>
  <si>
    <t>OPSP-VEX-0299-2025</t>
  </si>
  <si>
    <t>https://community.secop.gov.co/Public/Tendering/ContractNoticePhases/View?PPI=CO1.PPI.40693501&amp;isFromPublicArea=True&amp;isModal=False</t>
  </si>
  <si>
    <t xml:space="preserve">EDITH DEL ROSARIO ROLONG PEREZ </t>
  </si>
  <si>
    <t>LA PRESENTE ORDEN TIENE POR OBJETO: 1. 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REGISTROS PROPIOS DE LOS PROCESOS DE PRÁCTICAS EN LA PLATAFORMA GEDOPRAC, 4. ATENDER EL CORREO INSTITUCIONAL DE PRÁCTICAS PROFESIONALES, 5. APOYAR A LOS PROCESOS DE CALIDAD DE LA DEPENDENCIA. 6, ELABORAR INFORMES DE LA DIRECCIÓN DE PRÁCTICAS PROFESIONALES PARA LA ACREDITACIÓN DE LOS PROGRAMAS Y LA ACREDITACIÓN INSTITUCIONAL.</t>
  </si>
  <si>
    <t>CO1.REQ.8549502</t>
  </si>
  <si>
    <t>OPSP-VEX-0298-2025</t>
  </si>
  <si>
    <t>https://community.secop.gov.co/Public/Tendering/ContractNoticePhases/View?PPI=CO1.PPI.40691487&amp;isFromPublicArea=True&amp;isModal=False</t>
  </si>
  <si>
    <t xml:space="preserve">DANIEL DAVID GRANADOS PARODI </t>
  </si>
  <si>
    <t>LA PRESENTE ORDEN TIENE POR OBJETO: LA PRESTACIÓN DE SERVICIOS DE APOYO A LA GESTIÓN EN LA VICERRECTORÍA DE EXTENSIÓN Y PROYECCIÓN SOCIAL, PARA DESARROLLAR LAS SIGUIENTES ACTIVIDADES: 1. REGISTRAR ÓRDENEŚ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t>
  </si>
  <si>
    <t>CO1.REQ.8548674</t>
  </si>
  <si>
    <t>OAG-VEX-0297-2025</t>
  </si>
  <si>
    <t>https://community.secop.gov.co/Public/Tendering/ContractNoticePhases/View?PPI=CO1.PPI.40690937&amp;isFromPublicArea=True&amp;isModal=False</t>
  </si>
  <si>
    <t xml:space="preserve">ESTEFANIA DE JESUS VASQUEZ CAMPO </t>
  </si>
  <si>
    <t>LA PRESENTE ORDEN TIENE POR OBJETO: PRESTAR SERVICIOS PROFESIONALES PARA DESARROLLAR LAS SIGUIENTES ACTIVIDADES: 1. 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t>
  </si>
  <si>
    <t>CO1.REQ.8548902</t>
  </si>
  <si>
    <t>OPSP-VEX-0296-2025</t>
  </si>
  <si>
    <t>https://community.secop.gov.co/Public/Tendering/ContractNoticePhases/View?PPI=CO1.PPI.40690214&amp;isFromPublicArea=True&amp;isModal=False</t>
  </si>
  <si>
    <t xml:space="preserve">MARIA CAMILA GRANADOS RODRIGUEZ </t>
  </si>
  <si>
    <t>LA PRESENTE ORDEN TIENE POR OBJETO: PRESTAR SERVICIOS PROFESIONALES PARA DESARROLLAR LAS SIGUIENTES ACTIVIDADES: 1. REVISIÓN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 RESOLUCIONES DE ESTÍMULO ECONÓMICO, AYUDANTÍA, VIÁTICOS Y VINCULACIÓN.</t>
  </si>
  <si>
    <t>CO1.REQ.8548524</t>
  </si>
  <si>
    <t>OPSP-VEX-0295-2025</t>
  </si>
  <si>
    <t>https://community.secop.gov.co/Public/Tendering/ContractNoticePhases/View?PPI=CO1.PPI.40689224&amp;isFromPublicArea=True&amp;isModal=False</t>
  </si>
  <si>
    <t xml:space="preserve">LUIS DIEGO CORPUS PORTACIO </t>
  </si>
  <si>
    <t>LA PRESENTE ORDEN TIENE POR OBJETO LA PRESTACIÓN DE SERVICIOS DE APOYO A LA GESTIÓN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CON EL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</si>
  <si>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CO1.REQ.8548025</t>
  </si>
  <si>
    <t>OAG-VEX-0294-2025</t>
  </si>
  <si>
    <t>https://community.secop.gov.co/Public/Tendering/ContractNoticePhases/View?PPI=CO1.PPI.40687929&amp;isFromPublicArea=True&amp;isModal=False</t>
  </si>
  <si>
    <t>LA PRESENTE ORDEN TIENE POR OBJETO: PRESTAR SERVICIOS PROFESIONALES PARA EL ACOMPAÑAMIENTO DE LOS PROCESOS DE LA VICERRECTORÍA DE EXTENSIÓN Y PROYECCIÓN SOCIAL, DESARROLLANDO LAS SIGUIENTES ACTIVIDADES: 1. REVISAR DISPONIBILIDADES Y SALDOS DE LOS CONTRATOS Y CONVENIOS SUSCRITOS EN LA VIGENCIA 2025- 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</si>
  <si>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CO1.REQ.8547570</t>
  </si>
  <si>
    <t>OPSP-VEX-0293-2025</t>
  </si>
  <si>
    <t>https://community.secop.gov.co/Public/Tendering/ContractNoticePhases/View?PPI=CO1.PPI.40652899&amp;isFromPublicArea=True&amp;isModal=False</t>
  </si>
  <si>
    <t xml:space="preserve">ANDRES EDUARDO PATERNINA ARIZA </t>
  </si>
  <si>
    <t>LA PRESENTE ORDEN TIENE POR OBJETO: PRESTAR SERVICIOS PROFESIONALES EN EL MARCO DEL CONTRATO N515 DEL 2025 CELEBRADO ENTRE LA AGENCIA NACIONAL DE HIDROCARBUROS - ANH Y UNIVERSIDAD DEL MAGDALENA, PARA EL DESARROLLO DE LAS SIGUIENTES ACTIVIDADES:1)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 2) APOYAR EN EL DESARROLLO DE CONECTORES PARA EXTRAER DATOS DESDE MÚLTIPLES FUENTES, INCLUYENDO SISTEMAS DE MONITOREO SOLAR, BASES DE DATOS ENERGÉTICAS, SENSORES LOT,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 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</si>
  <si>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CO1.REQ.8538782</t>
  </si>
  <si>
    <t>OPSP-VEX-0292-2025</t>
  </si>
  <si>
    <t>https://community.secop.gov.co/Public/Tendering/ContractNoticePhases/View?PPI=CO1.PPI.40652325&amp;isFromPublicArea=True&amp;isModal=False</t>
  </si>
  <si>
    <t xml:space="preserve">NIVER ALBERTO QUIROZ MORA </t>
  </si>
  <si>
    <t>LA PRESENTE ORDEN TIENE POR OBJETO: PRESTAR SERVICIOS PROFESIONALES EN EL MARCO DEL CONVENIO INTERADMINISTRATIVO NO. 002 DE 2025, CELEBRADO ENTRE EL MUNICIPIO DE ARACATACA, MAGDALENA Y LA UNIVERSIDAD DEL MAGDALENA, PARA EL DESARROLLO DE LAS SIGUIENTES ACTIVIDADES: 1) DESARROLLAR DE MANERA COORDINADA CON LA DIRECCIÓN DEL PROYECTO, LOS TALLERES PARTICIPATIVOS EN LA COMUNIDAD PARA IDENTIFICAR PROBLEMÁTICAS DE GOBERNABILIDAD Y AUTONOMIA RELACIONADAS CON EL PROYECTO. 2) APOYAR EN EL DISEÑO DE ESTRATEGIAS DE COMUNICACIÓN PARA SENSIBILIZAR A LAS COMUNIDADES SOBRE LOS OBJETIVOS Y BENEFICIOS DEL PROYECTO. 3) ACOMPAÑAR ACTIVIDADES DE CAMPO EN COORDINACIÓN CON EL EQUIPO TÉCNICO Y PEDAGÓGICO, FORTALECIENDO LA LOGÍSTICA, LA CONVOCATORIA COMUNITARIA, LA ORIENTACIÓN DE BENEFICIARIOS Y LA SISTEMATIZACIÓN DE EVIDENCIAS. 4) ELABORAR REPORTES TÉCNICOS PERIÓDICOS SOBRE EL AVANCE DEL PROYECTO EN CAMPO, INCLUYENDO OBSERVACIONES, RECOMENDACIONES Y ANÁLISIS SOBRE LA PARTICIPACIÓN, IMPACTO Y RESPUESTA COMUNITARIA FRENTE A LAS ACCIONES DESARROLLADAS. 5) PARTICIPAR EN REUNIONES DE PLANEACIÓN, SEGUIMIENTO Y EVALUACIÓN DEL PROYECTO, PRESENTANDO APORTES TÉCNICOS DE LA EJECUCIÓN DEL MISMO. 6) COLABORAR EN LA SISTEMATIZACIÓN DE EXPERIENCIAS TERRITORIALES, APORTANDO AL ANÁLISIS DE RESULTADOS E IMPACTOS DEL PROYECTO, CON ÉNFASIS EN EL EMPODERAMIENTO COMUNITARIO, LA AUTONOMÍA Y EL FORTALECIMIENTO DE CAPACIDADES LOCALES. 7) PARTICIPAR EN EL PROCESO DE CIERRE TÉCNICO Y ADMINISTRATIVO DEL PROYECTO.</t>
  </si>
  <si>
    <t>CO1.REQ.8538351</t>
  </si>
  <si>
    <t>OPSP-VEX-0291-2025</t>
  </si>
  <si>
    <t>https://community.secop.gov.co/Public/Tendering/ContractNoticePhases/View?PPI=CO1.PPI.40651242&amp;isFromPublicArea=True&amp;isModal=False</t>
  </si>
  <si>
    <t xml:space="preserve">JOSE LUIS PACHECO PEREZ </t>
  </si>
  <si>
    <t>LA PRESENTE ORDEN TIENE POR OBJETO: PRESTAR SERVICIOS PROFESIONALES EN EL MARCO DEL CONVENIO INTERADMINISTRATIVO NO. 002 DE 2025, CELEBRADO ENTRE EL MUNICIPIO DE ARACATACA, MAGDALENA Y LA UNIVERSIDAD DEL MAGDALENA, PARA EL DESARROLLO DE LAS SIGUIENTES ACTIVIDADES: 1) BRINDAR ASISTENCIA TÉCNICA PARA EL SEGUIMIENTO Y EVALUACIÓN DE AVANCES DE LA ADECUACIÓN DE LA INFRAESTRUCTURA COMUNITARIA (SALÓN COMUNAL AMPLIADO), CONFORME A LOS LINEAMIENTOS TÉCNICOS, NORMATIVOS Y A LOS CRITERIOS CULTURALES DEFINIDOS CON LA COMUNIDAD KOGUI. 2) APOYAR LA DIRECCIÓN Y COORDINACIÓN DEL PROYECTO EN LA AMPLIACIÓN Y MEJORAMIENTO DEL SALÓN COMUNITARIO; EN ARTICULACIÓN CON EL OPERADOR Y REPRESENTANTES COMUNITARIOS, VERIFICANDO AVANCES, CRONOGRAMAS Y CALIDAD DEL TRABAJO. 3) REALIZAR VISITAS DE INSPECCIÓN TÉCNICA EN CAMPO, DOCUMENTANDO HALLAZGOS, AVANCES Y CONDICIONES DE EJECUCIÓN, MEDIANTE INFORMES Y REGISTRO FOTOGRÁFICO. 4) ASISTIR A REUNIONES DE SEGUIMIENTO TÉCNICO Y ADMINISTRATIVO DEL PROYECTO, APORTANDO RECOMENDACIONES FRENTE A LOS ASPECTOS CONSTRUCTIVOS Y LOGÍSTICOS DE LA INFRAESTRUCTURA COMUNITARIA. 5) VERIFICAR QUE LAS ACTIVIDADES DE ADECUACIÓN O CONSTRUCCIÓN SE DESARROLLEN EN CONCORDANCIA CON LOS CRITERIOS DE SEGURIDAD, FUNCIONALIDAD Y PERTINENCIA CULTURAL, PROMOVIENDO EL RESPETO POR EL ENTORNO Y LOS SABERES ANCESTRALES DEL PUEBLO KOGUI. 6) ACOMPAÑAR LA SOCIALIZACIÓN DE AVANCES TÉCNICOS CON LA COMUNIDAD Y CON LAS AUTORIDADES TRADICIONALES. 7) PARTICIPAR EN EL PROCESO DE CIERRE TÉCNICO Y ADMINISTRATIVO DEL PROYECTO.</t>
  </si>
  <si>
    <t>CO1.REQ.8538303</t>
  </si>
  <si>
    <t>OPSP-VEX-0290-2025</t>
  </si>
  <si>
    <t>https://community.secop.gov.co/Public/Tendering/ContractNoticePhases/View?PPI=CO1.PPI.40665267&amp;isFromPublicArea=True&amp;isModal=False</t>
  </si>
  <si>
    <t>GESTION DEL DESARROLLO TERRITORIAL SOSTENIBLE S.A.S.</t>
  </si>
  <si>
    <t>LA PRESENTE ORDEN TIENE POR OBJETO EL SERVICIO DE APOYO LOGÍSTICO REQUERIDO PARA EL DESARROLLO DE TALLERES, MUESTRA CULTURAL Y ESPACIOS DE DIÁLOGOS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</si>
  <si>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CO1.REQ.8541877</t>
  </si>
  <si>
    <t>OPS-VEX-0289-2025</t>
  </si>
  <si>
    <t>https://community.secop.gov.co/Public/Tendering/ContractNoticePhases/View?PPI=CO1.PPI.40663018&amp;isFromPublicArea=True&amp;isModal=False</t>
  </si>
  <si>
    <t>LA PRESENTE ORDEN TIENE POR OBJETO EL SUMINISTRO DE DOTACION Y DISTINTIVOS PARA EL PERSONAL TECNICO DEL PROYECTO E IMPRESIONES DE DOCUMENTOS PARA LOS BENEFICIARIOS DE LA COMUNIDAD INDIGENA EN EL MARCO DEL PROYECTO DE EXTENSION DENOMINADO FORTALECIMIENTO DE LA GOBERNABILIDAD E IDENTIDAD CULTURAL PARA LA CONSOLIDACION DE SU AUTONOMIA Y EL DE SUS ESPACIOS DE ENCUENTRO Y REPRESENTACION DEL PUEBLO KOGUI EN ARACATACA EL CUAL SE EJECUTA EN VIRTUD DEL CONVENIO INTERADMINISTRATIVO 002 DE 2025 SUSCRITO ENTRE EL MUNICIPIO DE ARACATACA MAGDALENA Y LA UNIVERSIDAD DEL MAGDALENA EL SUMINISTRO CONTRATADO COMPRENDE I 15 CHALECOS ESTILO CORPORATIVO EN TELA NYLON Y/O TEXTILIA II 240 ESCARAPELA CON REATA TIPO DOCUMENTO 13 X 10 CM III 15 GORRAS IV IMPRESION DE 480 GUIAS DE TRABAJO PARA FACILITAR EL APRENDIZAJE Y LA PARTICIPACION EN TALLERES V IMPRESION DE 160 CERTIFICADOS DE PARTICIPACION Y CONTRIBUCION AL DESARROLLO DEL PROYECTO LA PROPUESTA HACE PARTE INTEGRAL DE LA PRESENTE ORDEN</t>
  </si>
  <si>
    <t>CO1.REQ.8541356</t>
  </si>
  <si>
    <t>OSM-VEX-0003-2025</t>
  </si>
  <si>
    <t>https://community.secop.gov.co/Public/Tendering/ContractNoticePhases/View?PPI=CO1.PPI.40647622&amp;isFromPublicArea=True&amp;isModal=False</t>
  </si>
  <si>
    <t xml:space="preserve">GIANCARLOS HERNANDEZ ARGOTA </t>
  </si>
  <si>
    <t>LA PRESENTE ORDEN TIENE POR OBJETO: PRESTAR SERVICIOS PROFESIONALES EN EL MARCO DEL CONVENIO INTERADMINISTRATIVO NO. 002 DE 2025, CELEBRADO ENTRE EL MUNICIPIO DE ARACATACA, MAGDALENA Y LA UNIVERSIDAD DEL MAGDALENA, PARA EL DESARROLLO DE LAS SIGUIENTES ACTIVIDADES: 1) COORDINAR LAS ACTIVIDADES TÉCNICAS Y DE CAMPO ESTABLECIDAS EN EL MARCO DEL PROYECTO: TALLERES DE FORMACIÓN, JORNADA PEDAGÓGICA Y ENCUENTROS CULTURALES. 2) REVISAR Y APROBAR EL MATERIAL PEDAGÓGICO DE LAS SESIONES FORMATIVAS QUE CONTEMPLA EL PROYECTO, LA ORGANIZACIÓN DE LOS GRUPOS DE TRABAJO, LUGARES DE ENCUENTRO, CRONOGRAMA Y HORARIOS. 3) ARTICULAR ENTRE EL EQUIPO TÉCNICO DEL PROYECTO Y LA POBLACIÓN BENEFICIARIA DEL MISMO, EL DESARROLLO DE LAS ACTIVIDADES. 4) COORDINAR LA LOGÍSTICA REQUERIDA PARA EL DESARROLLO DE LOS TALLERES DE FORMACIÓN, LA JORNADA PEDAGÓGICA Y LOS ENCUENTROS CULTURALES. 5) REVISAR LOS INFORMES DE LOS TALLERISTAS ENCARGADOS DE DESARROLLAR LAS SESIONES FORMATIVAS QUE CONTEMPLA EL PROYECTO. 6) REVISAR Y COMPLEMENTAR LOS INFORMES DE EJECUCIÓN QUE SE GENEREN DURANTE EL DESARROLLO DEL PROYECTO. 7) PARTICIPAR EN EL PROCESO DE CIERRE TÉCNICO Y ADMINISTRATIVO DEL PROYECTO.</t>
  </si>
  <si>
    <t>CO1.REQ.8537197</t>
  </si>
  <si>
    <t>OPSP-VEX-0288-2025</t>
  </si>
  <si>
    <t>https://community.secop.gov.co/Public/Tendering/ContractNoticePhases/View?PPI=CO1.PPI.40648901&amp;isFromPublicArea=True&amp;isModal=False</t>
  </si>
  <si>
    <t xml:space="preserve">YISELA ESTHER SOLANO MONTERO </t>
  </si>
  <si>
    <t>PRESTAR SERVICIOS DE APOYO A LA GESTIÓN, EN EL MARCO DEL CONVENIO INTERADMINISTRATIVO NO. 002 DE 2025, CELEBRADO ENTRE EL MUNICIPIO DE ARACATACA, MAGDALENA Y LA UNIVERSIDAD DEL MAGDALENA, PARA EL DESARROLLO DE LAS SIGUIENTES ACTIVIDADES: 1) APOYAR LA CONVOCATORIA, ORGANIZACIÓN Y LOGÍSTICA DE LAS ACTIVIDADES COMUNITARIAS DEL PROYECTO, INCLUYENDO TALLERES, ENCUENTROS, EVENTOS CULTURALES Y ESPACIOS DE FORMACIÓN, GARANTIZANDO EL CUMPLIMIENTO DEL CRONOGRAMA Y LA PARTICIPACIÓN DE LA POBLACIÓN BENEFICIARIA. 2) REALIZAR TRABAJO DE CAMPO PARA FACILITAR LA ARTICULACIÓN LÍDER, ENTRE AUTORIDADES TRADICIONALES Y MIEMBROS DE LA COMUNIDAD CON EQUIPO TÉCNICO DEL PROYECTO Y LOS ACTORES INSTITUCIONALES. 3) ACOMPAÑAR AL EQUIPO DE TALLERISTAS EN LA IMPLEMENTACIÓN DE ACTIVIDADES EN SITIO, COLABORANDO CON LA ORGANIZACIÓN DE ESPACIOS, ENTREGA DE MATERIALES, ORIENTACIÓN DE PARTICIPANTES Y CONTROL DE ASISTENCIA. 4) APOYAR LAS LABORES ADMINISTRATIVAS Y DE SEGUIMIENTO DEL PROYECTO, INCLUYENDO: A. RECOLECCIÓN Y CONSOLIDACIÓN DE LISTAS DE ASISTENCIA, B. DILIGENCIAMIENTO DE ACTAS E INSTRUMENTOS DE CONTROL, C. REGISTRO DE EVIDENCIAS (FOTOGRÁFICAS, ESCRITAS Y AUDIOVISUALES) Y D. ARCHIVO FÍSICO Y DIGITAL DE DOCUMENTOS SOPORTE. 5) PARTICIPAR EN REUNIONES DE PLANEACIÓN, EVALUACIÓN Y SEGUIMIENTO, Y AL REPORTE DE INDICADORES SOCIALES DEL PROYECTO. 6) PARTICIPAR EN EL PROCESO DE CIERRE TÉCNICO Y ADMINISTRATIVO DEL PROYECTO.</t>
  </si>
  <si>
    <t>CO1.REQ.8537381</t>
  </si>
  <si>
    <t>OAG-VEX-0287-2025</t>
  </si>
  <si>
    <t>https://community.secop.gov.co/Public/Tendering/ContractNoticePhases/View?PPI=CO1.PPI.40457129&amp;isFromPublicArea=True&amp;isModal=False</t>
  </si>
  <si>
    <t xml:space="preserve">BETSY LAUDIT MANJARRES FERNANDEZ </t>
  </si>
  <si>
    <t xml:space="preserve">ANDRES ALFONSO FERNANDEZ QUINTERO </t>
  </si>
  <si>
    <t>LA PRESENTE ORDEN TIENE POR OBJETO: PRESTAR LOS SERVICIOS DE APOYO A LA GESTIÓN EN LA DIRECCIÓN DE PRÁCTICAS PROFESIONALES, COMO MONITOR DE PRACTICA EN EL PROGRAMA ACADÉMICO DE INGENIERÍA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</si>
  <si>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CO1.REQ.8490100</t>
  </si>
  <si>
    <t>OAG-VEX-0286-2025</t>
  </si>
  <si>
    <t>https://community.secop.gov.co/Public/Tendering/ContractNoticePhases/View?PPI=CO1.PPI.40456804&amp;isFromPublicArea=True&amp;isModal=False</t>
  </si>
  <si>
    <t>LA PRESENTE ORDEN TIENE POR OBJETO: PRESTAR LOS SERVICIOS PROFESIONALES EN LA DIRECCIÓN DE PRÁCTICAS PROFESIONALES, COMO MONITOR DE PRACTICA EN EL PROGRAMA ACADÉMICO DE NEGOCIOS INTERNACIONALES,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</si>
  <si>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CO1.REQ.8489693</t>
  </si>
  <si>
    <t>OPSP-VEX-0285-2025</t>
  </si>
  <si>
    <t>https://community.secop.gov.co/Public/Tendering/ContractNoticePhases/View?PPI=CO1.PPI.40455756&amp;isFromPublicArea=True&amp;isModal=False</t>
  </si>
  <si>
    <t>PRESTAR SERVICIOS PROFESIONALES, EN EL MARCO DEL PROYECTO DE INVESTIGACIÓN INERCO-UNIMAG CELEBRADA ENTRE INERCO Y UNIVERSIDAD DEL MAGDALENA, PARA EL DESARROLLO DE LAS SIGUIENTES ACTIVIDADES: 1. APOYAR Y ORIENTAR LOS PROCESOS DE CONTRATACIÓN DEL PERSONAL REQUERIDO PARA LA EJECUCIÓN DEL PROYECTO. 2. HACER SEGUIMIENTO A CUMPLIMIENTO DE LAS OBLIGACIONES CONTRACTUALES DEL PERSONAL QUE APOYA EL PROYECTO. 3. VERIFICAR Y CONSOLIDAR LA INFORMACIÓN SOPORTE PARA LOS DESEMBOLSOS. 4. LLEVAR A CABO LA CONTABILIDAD DE LOS RECURSOS ASIGNADOS PARA EL DESARROLLO DEL PROYECTO. 5.REALIZAR SEGUIMIENTO PRESUPUESTAL A CADA UNO DE LOS CERTIFICADOS DE DISPONIBILIDAD DE PRESUPUESTAL (CDP) EXPEDIDOS PARA EL PROYECTO. 6. REVISAR Y HACER SEGUIMIENTO A LOS PAGOS DE HONORARIOS DEL PERSONAL CONTRATADO Y ESTIMULOS DOCENTES DEL PERSONAL CONTRATADO. 7) APOYAR EN LA REVISION DE LAS SOLICITUDES DE VIATICOS ENVIADA POR EL DIRECTOR DEL PROYECTO.</t>
  </si>
  <si>
    <t>CO1.REQ.8489904</t>
  </si>
  <si>
    <t>OPSP-VEX-0284-2025</t>
  </si>
  <si>
    <t>https://community.secop.gov.co/Public/Tendering/ContractNoticePhases/View?PPI=CO1.PPI.40454909&amp;isFromPublicArea=True&amp;isModal=False</t>
  </si>
  <si>
    <t>LA PRESENTE ORDEN TIENE POR OBJETO: LA PRESENTE ORDEN TIENE POR OBJETO: PRESTAR SERVICIOS PROFESIONALES EN EL MARCO DEL CONVENIO INTERADMINISTRATIVO NO. 002 DE 2025, CELEBRADO ENTRE MUNICIPIO DE ARACATACA - MAGDALENA Y LA UNIVERSIDAD DEL MAGDALENA, PARA EL DESARROLLO DE LAS SIGUIENTES ACTIVIDADES: 1. PARTICIPAR EN EL DESARROLLO DE REUNIONES, MESAS DE TRABAJO, Y SOCIALIZACIONES DEL PROYECTO. 2. REALIZAR Y PRESENTAR INFORMES MENSUALES DE LA EJECUCIÓN FINANCIERA DEL CONVENIO. 3. REALIZAR SEGUIMIENTO PRESUPUESTAL A CADA UNO DE LOS CERTIFICADOS DE DISPONIBILIDAD DE PRESUPUESTA! (CDP) EXPEDIDOS PARA EL CONVENIO. 4. VELAR POR QUE SE CUMPLA LA EJECUCIÓN FINANCIERA SEGÚN LO ESTABLECIDO EN EL PLAN ANUAL MENSUALIZADO DE CAJA -PAC -Y EL PLAN DE GASTOS E INVERSIONES DEL CONVENIO. 5. SOLICITAR LAS RESPECTIVAS FACTURAS AL GRUPO DE FACTURACIÓN Y C'ARTERA PARA SER PRESENTADAS AL MUNICIPIO. 6. REVISAR Y HACER SEGUIMIENTO A LOS PAGOS DE HONORARIOS Y ESTIMULAS ECONÓMICOS PARA DOCENTES. 7. VERIFICAR Y CONSOLIDAR LA INFORMACIÓN SOPORTE PARA LOS DESEMBOLSOS.</t>
  </si>
  <si>
    <t>CO1.REQ.8489711</t>
  </si>
  <si>
    <t>OPSP-VEX-0283-2025</t>
  </si>
  <si>
    <t>https://community.secop.gov.co/Public/Tendering/ContractNoticePhases/View?PPI=CO1.PPI.40450947&amp;isFromPublicArea=True&amp;isModal=False</t>
  </si>
  <si>
    <t xml:space="preserve">DANIA LISBETH GUZMN BELEÑO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</si>
  <si>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SELECCIONAR INDICADORES PARA MEDIR IMPACTOS AMBIENTALES, SOCIALES Y ECONÓMICOS DURANTE EL CICLO DE VIDA DE LOS PROYECTOS DE ENERGÍA SOLAR. 3) APOYAR EN EL LEVANTAMIENTO DE REQUISITOS PARA COMPRENDER LAS NECESIDADES DEL PROYECTO Y DEFINIR UN ROADMAP TECNOLÓGICO - RUTA ENERGÍA SOLAR. 4) APOYAR EN LA VALIDACIÓN DE LA INTERFAZ PARA LA VISUALIZACIÓN DE DATOS - RUTA ENERGÍA SOLAR. 5) DEFINIR LA RUTA METODOLÓGICA PARA LA PARTICIPACIÓN DE LAS COMUNIDADES LOCALES EN LA' PLANIFICACIÓN Y MONITOREO DE LOS PROYECTOS SOLARES.</t>
  </si>
  <si>
    <t>CO1.REQ.8488884</t>
  </si>
  <si>
    <t>OPSP-VEX-0282-2025</t>
  </si>
  <si>
    <t>https://community.secop.gov.co/Public/Tendering/ContractNoticePhases/View?PPI=CO1.PPI.40407253&amp;isFromPublicArea=True&amp;isModal=False</t>
  </si>
  <si>
    <t xml:space="preserve">JUAN ANDRES BUCHAAR OLIVEROS </t>
  </si>
  <si>
    <t>PRESTAR SERVICIOS PROFESIONALES EN EL MARCO DEL CONTRATO NO 478 SUSCRITO ENTRE LA UNIVERSIDAD DEL MAGDALENA Y LA AGENCIA NACIONAL DE HIDROCARBUROS - ANH, DESARROLLANDO LAS SIGUIENTES ACTIVIDADES: 1. REALIZAR INFORMES DE OBLIGACIONES CONTRACTUALES DEL PROYECTO. 2. BRINDAR ACOMPAÑAMIENTO JURÍDICO EN LAS DIFERENTES ETAPAS DE LOS PROCESOS DE SELECCIÓN VINCULADOS AL PROYECTO, ASEGÜRANDO SU CONFORMIDAD CON LA NORMATIVIDAD VIGENTE Y CON LOS OBJETIVOS DE LA TRANSICIÓN ENERGÉTICA JUSTA. 3. ATENDER CONSULTAS JURÍDICAS RELACIONADAS CON LA IMPLEMENTACIÓN DEL PROYECTO "IMPACTENERGY.CO", ESPECIALMENTE EN ASPECTOS CONTRACTUALES, AMBIENTALES, COMUNITARIOS Y ADMINISTRATIVOS, CONFORME AL MARCO LEGAL COLOMBIANO. 4. PROYECCIÓN DE MINUTAS, CONTRATOS Y DEMÁS INSTRUMENTOS LEGALES NECESARIOS PARA EL DESARROLLO TÉCNICO, SOCIAL Y AMBIENTAL DEL PROYECTO "IMPACTENERGY.CO". 5. EMITIR CONCEPTOS JURÍDICOS QUE SEAN REQUERIDOS POR LA VICERRECTORÍA DE EXTENSIÓN Y PROYECCIÓN SOCIAL O POR LA OFICINA ASESORA JURÍDICA, ENFOCADOS EN ASPECTOS NORMATIVOS DEL DESARROLLO Y EJECUCIÓN DEL PROYECTO "IMPACTENERGY.CO".</t>
  </si>
  <si>
    <t>CO1.REQ.8477230</t>
  </si>
  <si>
    <t>OPSP-VEX-0281-2025</t>
  </si>
  <si>
    <t>https://community.secop.gov.co/Public/Tendering/ContractNoticePhases/View?PPI=CO1.PPI.40406668&amp;isFromPublicArea=True&amp;isModal=False</t>
  </si>
  <si>
    <t xml:space="preserve">PAOLA SOFIA NARVAEZ URIBE </t>
  </si>
  <si>
    <t>LA PRESENTE ORDEN TIENE POR OBJETO: PRESTAR LOS SERVICIOS PROFESIONALES EN LA DIRECCIÓN DE PRÁCTICAS PROFESIONALES, COMO MONITOR DE PRACTICA EN LOS PROGRAMAS ACADÉMICOS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</si>
  <si>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CO1.REQ.8476973</t>
  </si>
  <si>
    <t>OPSP-VEX-0280-2025</t>
  </si>
  <si>
    <t>https://community.secop.gov.co/Public/Tendering/ContractNoticePhases/View?PPI=CO1.PPI.40380529&amp;isFromPublicArea=True&amp;isModal=False</t>
  </si>
  <si>
    <t xml:space="preserve">BRENDA MALENA DEL VALLE RIVERA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</si>
  <si>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</si>
  <si>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CO1.REQ.8471021</t>
  </si>
  <si>
    <t>OPSP-VEX-0279-2025</t>
  </si>
  <si>
    <t>https://community.secop.gov.co/Public/Tendering/ContractNoticePhases/View?PPI=CO1.PPI.40379245&amp;isFromPublicArea=True&amp;isModal=False</t>
  </si>
  <si>
    <t xml:space="preserve">ALFREDO ANTONIO CAMPO VERGARA </t>
  </si>
  <si>
    <t>LA PRESENTE ORDEN TIENE POR OBJETO: LA PRESENTE ORDEN TIENE POR OBJETO: PRESTAR SERVICIOS PROFESIONALES EN EL MARCO DEL CONVENIO LNTERADMINISTRATIVO NO. 002 DE 2025, CELEBRADO ENTRE MUNICIPIO DE ARACATACA - MAGDALENA Y LA UNIVERSIDAD DEL MAGDALENA, PARA EL DESARROLLO DE LAS SIGUIENTES ACTIVIDADES: 1) PRESTAR ASESORÍA JURÍDICA EN LAS ETAPAS PRECONTRACTUAL, CONTRACTUAL Y POSTCONTRACTUAL DE LOS PROCESOS DE SELECCIÓN ADELANTADOS EN EL CONVENIO INTERADMINISTRATIVO NO. 002 DE 2025. 2) PRESTAR ASESORÍA JURÍDICA Y RESOLVER CONSULTAS DE TIPO JURÍDICO SOBRE LA EJECUCIÓN DEL CONVENIO CON LA NORMATIVIDAD VIGENTE. 3) PROYECTAR MINUTAS DE CONTRATOS QUE REQUIERA EN EL CONVENIO. 4) REVISAR PÓLIZAS PARA SU RESPECTIVA APROBACIÓN. 5) PRESTAR ASESORÍA Y REVISIÓN JURÍDICA DE TRAMITES COBROS QUE SE REALICE A LA ENTIDAD CONTRATANTE. 6) PRESTAR ASESORÍA JURÍDICA EN LAS ACTUACIONES ADMINISTRATIVAS QUE ADELANTE EN EL CONVENIO QUE SE ORIGINEN POR REQUERIMIENTOS, CONSULTAS, PETICIONES, QUEJAS Y RECLAMOS, TOMANDO EN CONSIDERACIÓN LOS TÉRMINOS DE LA LEY Y LOS PROCEDIMIENTOS INTERNOS ESTABLECIDOS.</t>
  </si>
  <si>
    <t>CO1.REQ.8470446</t>
  </si>
  <si>
    <t>OPSP-VEX-0278-2025</t>
  </si>
  <si>
    <t>https://community.secop.gov.co/Public/Tendering/ContractNoticePhases/View?PPI=CO1.PPI.40378907&amp;isFromPublicArea=True&amp;isModal=False</t>
  </si>
  <si>
    <t>GUSTAVO ADOLFO HERNANDEZ CORTES</t>
  </si>
  <si>
    <t xml:space="preserve">OSWALTH HELMUTH BARRETO QUIROGA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</si>
  <si>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ACOMPAÑAR AL DIRECTOR DE INTERVENTORÍA EN EL DESARROLLO DE LAS ACTIVIDADES DE REVISIÓN DEL COMPONENTE ELÉCTRICO DE LOS DISEÑOS REALIZADOS POR EL CONTRATISTA DE OBRA Y VELAR POR EL CUMPLIMIENTO DE LA NORMATIVIDAD TÉCNICA Y ESPECIFICACIONES DE CALIDAD. 2) REALIZAR RECOMENDACIONES TÉCNICAS DURANTE LA EJECUCIÓN DEL PROYECTO CON EL FIN DE GARANTIZAR LA NORMATIVIDAD TÉCNICA Y ESPECIFICACIONES DE CALIDAD. 3) ATENDER LAS OBSERVACIONES DEL DIRECTOR DE LA INTERVENTORÍA Y ASISTIR A REUNIONES Y VISITAS A CAMPO DE SER NECESARIO. 4) VELAR POR QUE LA EJECUCIÓN DE LAS ACTIVIDADES DEL COMPONENTE ELÉCTRICO CUMPLA CON LOS DISEÑOS Y ESPECIFICACIONES TÉCNICAS CONTRATADAS.</t>
  </si>
  <si>
    <t>CO1.REQ.8470424</t>
  </si>
  <si>
    <t>OPSP-VEX-0277-2025</t>
  </si>
  <si>
    <t>https://community.secop.gov.co/Public/Tendering/ContractNoticePhases/View?PPI=CO1.PPI.40377952&amp;isFromPublicArea=True&amp;isModal=False</t>
  </si>
  <si>
    <t xml:space="preserve">HUBERT DAVID TELLER MENDEZ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</si>
  <si>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t>
  </si>
  <si>
    <t>CO1.REQ.8470408</t>
  </si>
  <si>
    <t>OPSP-VEX-0276-2025</t>
  </si>
  <si>
    <t>https://community.secop.gov.co/Public/Tendering/ContractNoticePhases/View?PPI=CO1.PPI.40376063&amp;isFromPublicArea=True&amp;isModal=False</t>
  </si>
  <si>
    <t xml:space="preserve">EDGARDO JOSE NIEVES PALACIO </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</si>
  <si>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</si>
  <si>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CO1.REQ.8469587</t>
  </si>
  <si>
    <t>OPSP-VEX-0275-2025</t>
  </si>
  <si>
    <t>https://community.secop.gov.co/Public/Tendering/ContractNoticePhases/View?PPI=CO1.PPI.40375486&amp;isFromPublicArea=True&amp;isModal=False</t>
  </si>
  <si>
    <t xml:space="preserve">DRAYDA CAROLINA SANTIZ ROSAS </t>
  </si>
  <si>
    <t>LA PRESENTE ORDEN TIENE POR OBJETO: PRESTAR SERVICIOS PROFESIONALES EN EL MARCO DEL CONVENIO INTERADMINISTRATIVO NO. 002 DE 2025, CELEBRADO ENTRE EL MUNICIPIO DE ARACATACA, MAGDALENA Y LA UNIVERSIDAD DEL MAGDALENA, PARA EL DESARROLLO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REVISAR Y APROBAR EN GEDOCO LOS DATOS Y DOCUMENTOS CARGADOS POR LAS PERSONAS QUE SE VINCULARÁN AL PROYECTO. 5) REVISAR LAS PÓLIZAS QUE SE CONSTITUYAN EN EL MARCO DE LAS ÓRDENES CELEBRADAS DENTRO DEL PROYECTO. 6) PROYECTAR SOLICITUDES O RESPUESTAS A SOLICITUDES QUE SURJAN EN EL MARCO DEL PROYECTO. 7) ASISTIR A REUNIONES Y OTROS ENCUENTROS EN QUE SE REQUIERA SU PARTICIPACIÓN DENTRO DEL PROYECTO. 8) REVISAR CONTENIDO Y FORMA DE LOS DOCUMENTOS E INFORMES QUE SE VAYAN A ENTREGAR EN EL MUNICIPIO DE ARACATACA, MAGDALENA.</t>
  </si>
  <si>
    <t>CO1.REQ.8469806</t>
  </si>
  <si>
    <t>OPSP-VEX-0274-2025</t>
  </si>
  <si>
    <t>https://community.secop.gov.co/Public/Tendering/ContractNoticePhases/View?PPI=CO1.PPI.40374971&amp;isFromPublicArea=True&amp;isModal=False</t>
  </si>
  <si>
    <t>2025-02-05-</t>
  </si>
  <si>
    <t xml:space="preserve">YOHELY PAOLA PADILLA MAZENETT </t>
  </si>
  <si>
    <t>LA PRESENTE ORDEN TIENE POR OBJETO PRESTAR SERVICIOS DE PROFESIONALES EN EL MARCO DEL CONTRATO INTERADMINISTRATIVO NO 588-22 SUSCRITO ENTRE CORPAMAG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INTERVENTORIA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CIONE Y CONVOCATORIAS PARA LOS DIFERENTES EVENTOS QUE SE ADELANTEN EN DESARROLLO DE LOS PROYECTOS. 7) ASISTIR A TODOS LOS LUGARES PROPUESTOS POR EL CONTRATISTA DE OBRA PARA LA REALIZACIÓN DE REUNIONES CON LA COMUNIDAD Y PARA LA INSTALACIÓN DE PIEZAS DE DIVULGACIÓN.</t>
  </si>
  <si>
    <t>CO1.REQ.8469361</t>
  </si>
  <si>
    <t>OPSP-VEX-0273-2025</t>
  </si>
  <si>
    <t>https://community.secop.gov.co/Public/Tendering/ContractNoticePhases/View?PPI=CO1.PPI.40364790&amp;isFromPublicArea=True&amp;isModal=False</t>
  </si>
  <si>
    <t xml:space="preserve">NASHRY ZAHGUI IBN MUCKTAFI ARIB-AH-RIB ADULYAJED AGUDELO </t>
  </si>
  <si>
    <t>LA PRESENTE ORDEN TIENE POR OBJETO: PRESTAR SERVICIOS PROFESIONALES EN EL MARCO DEL CONTRATO N 515 DEL 2025 CELEBRADO ENTRE LA AGENCIA NACIONAL DE HIDROCARBUROS -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</si>
  <si>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CO1.REQ.8467530</t>
  </si>
  <si>
    <t>OPSP-VEX-0272-2025</t>
  </si>
  <si>
    <t>https://community.secop.gov.co/Public/Tendering/ContractNoticePhases/View?PPI=CO1.PPI.40363524&amp;isFromPublicArea=True&amp;isModal=False</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</si>
  <si>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</si>
  <si>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CO1.REQ.8466877</t>
  </si>
  <si>
    <t>OPSP-VEX-0271-2025</t>
  </si>
  <si>
    <t>https://community.secop.gov.co/Public/Tendering/ContractNoticePhases/View?PPI=CO1.PPI.40377523&amp;isFromPublicArea=True&amp;isModal=False</t>
  </si>
  <si>
    <t xml:space="preserve">MANUEL ENRIQUE HERNANDEZ VALBUENA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</si>
  <si>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APOYAR EN LA COORDINACIÓN, SUPERVISIÓN Y VERIFICACIÓN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 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</si>
  <si>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CO1.REQ.8470057</t>
  </si>
  <si>
    <t>OPSP-VEX-0270-2025</t>
  </si>
  <si>
    <t>https://community.secop.gov.co/Public/Tendering/ContractNoticePhases/View?PPI=CO1.PPI.40362142&amp;isFromPublicArea=True&amp;isModal=False</t>
  </si>
  <si>
    <t xml:space="preserve">JUAN CAMILO BARRERA HERNANDEZ </t>
  </si>
  <si>
    <t>LA PRESENTE ORDEN TIENE POR OBJETO: PRESTAR SERVICIOS PROFESIONALES EN EL MARCO DEL CONTRATO N 515 DEL 2025 CELEBRADO ENTRE LA AGENCIA NACIONAL DE HIDROCARBUROS - ANH Y UNIVERSIDAD DEL MAGDALENA, PARA EL DESARROLLO DE LÁS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PROYECTOS DE ENERGÍA SOLAR. 4) DISEÑAR EL MARCO METODOLÓGICO PARA EL CONTEXTO NACIONAL - RUTA SOLAR. 5) CAPACITAR A LOS EQUIPOS TÉCNICOS DE LA ANH Y ENTIDADES ALIADAS EN LA APLICACIÓN DEL MARCO LCA DE LA RUTA ENERGÍA SOLAR. 6) APOYAR EN EL LEVANTAMIENTO DE REQUISITOS PARA COMPRENDER LAS NECESIDADES DEL PROYECTO Y DEFINIR UN ROADMAP TECNOLÓGICO - RUTA ENERGÍA SOLAR.</t>
  </si>
  <si>
    <t>CO1.REQ.8466942</t>
  </si>
  <si>
    <t>OPSP-VEX-0269-2025</t>
  </si>
  <si>
    <t>https://community.secop.gov.co/Public/Tendering/ContractNoticePhases/View?PPI=CO1.PPI.40359557&amp;isFromPublicArea=True&amp;isModal=False</t>
  </si>
  <si>
    <t xml:space="preserve">LUIS OTHON GOMEZ RUEDA </t>
  </si>
  <si>
    <t>LA PRESENTE ORDEN TIENE POR OBJETO: PRESTAR SERVICIOS PROFESIONALES EN EL MARCO DEL CONTRATO N 515 DEL 2025 CELEBRADO ENTRE LA AGENCIA NACIONAL DE HIDROCARBUROS - ANH Y UNIVERSIDAD DEL MAGDALENA, PARA EL DESARROLLO DE LAS SIGUIENTES ACTIVIDADES:1) SELECCIONAR INDICADORES PARA MEDIR IMPACTOS AMBIENTALES, SOCIALES Y ECONÓMICOS DURANTE EL CICLO DE VIDA DE LOS PROYECTOS DE ENERGÍA SOLAR. 2) DISEÑAR EL MARCO METODOLÓGICO PARA EL CONTEXTO NACIONAL - RUTA SOLAR. 3) REALIZAR TALLERES PARTICIPATIVOS CON STAKEHOLDERS CLAVE (COMUNIDADES, ACADEMIA, SECTOR PRIVADO) PARA VALIDAR EL MARCO METODOLÓGICO DE LA RUTA ENERGÍA SOLAR. 4) CAPACITAR A LOS EQUIPOS TÉCNICOS DE LA ANH Y ENTIDADES ALIADAS EN LA APLICACIÓN DEL MARCO LCA DE LA RUTA ENERGÍA SOLAR. 5) REALIZAR TALLERES PRÁCTICOS PARA ASEGURAR LA ADOPCIÓN Y EL USO DE LA PLATAFORMA TECNOLÓGICA DESARROLLADA PARA PROYECTOS BASADOS EN ENERGÍA SOLAR.</t>
  </si>
  <si>
    <t>CO1.REQ.8466323</t>
  </si>
  <si>
    <t>OPSP-VEX-0268-2025</t>
  </si>
  <si>
    <t>https://community.secop.gov.co/Public/Tendering/ContractNoticePhases/View?PPI=CO1.PPI.40376913&amp;isFromPublicArea=True&amp;isModal=False</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</si>
  <si>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</si>
  <si>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CO1.REQ.8470209</t>
  </si>
  <si>
    <t>OPSP-VEX-0267-2025</t>
  </si>
  <si>
    <t>https://community.secop.gov.co/Public/Tendering/ContractNoticePhases/View?PPI=CO1.PPI.40358849&amp;isFromPublicArea=True&amp;isModal=False</t>
  </si>
  <si>
    <t xml:space="preserve">MABEL PERTUZ MADRID </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</si>
  <si>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</si>
  <si>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CO1.REQ.8465903</t>
  </si>
  <si>
    <t>OPSP-VEX-0266-2025</t>
  </si>
  <si>
    <t>https://community.secop.gov.co/Public/Tendering/ContractNoticePhases/View?PPI=CO1.PPI.40337137&amp;isFromPublicArea=True&amp;isModal=False</t>
  </si>
  <si>
    <t>LA PRESENTE ORDEN TIENE POR OBJETO: PRESTAR SERVICIOS PROFESIONALES PARA DESARROLLAR LAS SIGUIENTES ACTIVIDADES: 1. ACOMPAÑAMIENTO EN EL PROCESO DE ELABORACIÓN DE PRESUPUESTOS, ADICIÓN PRESUPUESTAL Y PLAN ANUAL DE CAJA - PAC, DE LOS PROYECTOS DE LA VICERRECTORÍA DE EXTENSIÓN Y PROYECCIÓN SOCIAL. 2. ELABORAR MINUTAS DE ORDEN DE SERVICIOS PROFESIONALES, APOYO A LA GESTIÓN, SERVICIOS, SUMINISTROS Y COMPRAS DE ACUERDO CON LOS REQUERIMIENTOS DE LA VICERRECTORÍA DE EXTENSIÓN Y PROYECCIÓN SOCIAL. 3. VERIFICAR LA DOCUMENTACIÓN CARGADA EN LA PLATAFORMA GEDOCO DEL PERSONAL A CONTRATAR POR FUNCIONAMIENTO, PLAN DE ACCIÓN Y DE LOS PROYECTOS ADSCRITOS A LA VICERRECTORÍA DE EXTEN-SIÓN Y PROYECCIÓN SOCIAL. 4. APOYAR EN LA ETAPA DE LIQUIDACIÓN Y CIERRE DE LOS PROYECTOS DE LA VICERRECTORÍA DE EXTENSIÓN Y PRO-YECCIÓN SOCIAL. 5. REALIZAR SEGUIMIENTOS A LOS PROCEDIMIENTOS FINANCIEROS QUE SE EJECUTAN EN LA VICERRECTORÍA DE EXTENSIÓN Y PROYECCIÓN SOCIAL.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</si>
  <si>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CO1.REQ.8461120</t>
  </si>
  <si>
    <t>OPSP-VEX-0265-2025</t>
  </si>
  <si>
    <t>https://community.secop.gov.co/Public/Tendering/ContractNoticePhases/View?PPI=CO1.PPI.40336681&amp;isFromPublicArea=True&amp;isModal=False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</si>
  <si>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</si>
  <si>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</si>
  <si>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CO1.REQ.8461055</t>
  </si>
  <si>
    <t>OPSP-VEX-0264-2025</t>
  </si>
  <si>
    <t>https://community.secop.gov.co/Public/Tendering/ContractNoticePhases/View?PPI=CO1.PPI.40336390&amp;isFromPublicArea=True&amp;isModal=False</t>
  </si>
  <si>
    <t>LA PRESENTE ORDEN TIENE POR OBJETO: PRESTAR LOS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</si>
  <si>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CO1.REQ.8460783</t>
  </si>
  <si>
    <t>OPSP-VEX-0263-2025</t>
  </si>
  <si>
    <t>https://community.secop.gov.co/Public/Tendering/ContractNoticePhases/View?PPI=CO1.PPI.40335810&amp;isFromPublicArea=True&amp;isModal=False</t>
  </si>
  <si>
    <t xml:space="preserve">LUIS ALFREDO AGUDELO GUERRERO </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</si>
  <si>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</si>
  <si>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CO1.REQ.8460928</t>
  </si>
  <si>
    <t>OPSP-VEX-0262-2025</t>
  </si>
  <si>
    <t>https://community.secop.gov.co/Public/Tendering/ContractNoticePhases/View?PPI=CO1.PPI.40335061&amp;isFromPublicArea=True&amp;isModal=False</t>
  </si>
  <si>
    <t xml:space="preserve">MALORY DE LOS ANGELES RODRIGUEZ CANTILLO </t>
  </si>
  <si>
    <t>LA PRESENTE ORDEN TIENE POR OBJETO: PRESTAR LOS SERVICIOS PROFESIONALES EN LA DIRECCIÓN DE PRÁCTICAS PROFESIONALES, COMO MONITOR DE PRACTICA EN EL PROGRAMA ACADÉMICO DE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</si>
  <si>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CO1.REQ.8460753</t>
  </si>
  <si>
    <t>OPSP-VEX-0261-2025</t>
  </si>
  <si>
    <t>https://community.secop.gov.co/Public/Tendering/ContractNoticePhases/View?PPI=CO1.PPI.40333171&amp;isFromPublicArea=True&amp;isModal=False</t>
  </si>
  <si>
    <t xml:space="preserve">ROSA LEIDYS SANTAMARIA GUERRERO </t>
  </si>
  <si>
    <t>LA PRESENTE ORDEN TIENE POR OBJETO PRESTAR SERVICIOS PROFESIONALES EN EL MARCO DEL CONTRATO N° 515 DEL 2025 CELEBRADO ENTRE LA AGENCIA NACIONAL DE HIDROCARBUROS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RUTA SOLAR 5 APOYAR EL LEVANTAMIENTO DE REQUISITOS PARA COMPRENDER LAS NECESIDADES DEL PROYECTO Y DEFINIR UN ROADMAP TECNOLÓGICO RUTA ENERGÍA SOLAR 6 APOYAR EN EL DISEÑO DE LA ARQUITECTURA DEL SISTEMA Y LAS INTEGRACIONES TECNOLÓGICAS RUTA ENERGÍA SOLAR 7 REVISAR LA INTERFAZ PARA LA VISUALIZACIÓN DE DATOS RUTA ENERGÍA SOLAR 8 REALIZAR PRUEBAS FUNCIONALES PARA ASEGURAR QUE LOS SISTEMAS CUMPLAN CON LOS REQUISITOS DEFINIDOS Y FUNCIONEN DE MANERA EFICIENTE RUTA ENERGÍA SOLAR 9 REALIZAR TALLERES PARTICIPATIVOS CON STAKEHOLDERS CLAVE COMUNIDADES ACADEMIA SECTOR PRIVADO PARA VALIDAR EL MARCO METODOLÓGICO DE LA RUTA ENERGÍA SOLAR 10 CAPACITAR A LOS EQUIPOS TÉCNICOS DE LA ANH Y ENTIDADES ALIADAS EN LA APLICACIÓN DEL MARCO LCA DE LA RUTA ENERGÍA SOLAR 11 DEFINIR LA RUTA METODOLÓGICA PARA LA PARTICIPACIÓN DE LAS COMUNIDADES LOCALES EN LA PLANIFICACIÓN Y MONITOREO DE LOS PROYECTOS SOLARES</t>
  </si>
  <si>
    <t>CO1.REQ.8460427</t>
  </si>
  <si>
    <t>OPSP-VEX-0260-2025</t>
  </si>
  <si>
    <t>https://community.secop.gov.co/Public/Tendering/ContractNoticePhases/View?PPI=CO1.PPI.40332609&amp;isFromPublicArea=True&amp;isModal=False</t>
  </si>
  <si>
    <t>NICOLAS GONZALEZ GALEANO</t>
  </si>
  <si>
    <t>LA PRESENTE ORDEN TIENE POR OBJETO: PRESTAR SERVICIOS PROFESIONALES EN EL MARCO DEL CONTRATO N 515 DEL 2025 CELEBRADO ENTRE LA AGENCIA NACIONAL DE HIDROCARBUROS – ANH Y UNIVERSIDAD DEL MAGDALENA, PARA EL DESARROLLO DE LAS SIGUIENTES ACTIVIDADES: 1) APOYAR EN EL ESTABLECIMIENTO DE LOS OBJETIVOS ESPECÍFICOS DEL MARCO METODOLÓGICO QUE ASEGUREN LA EVALUACIÓN INTEGRAL DE LAS FASES DE PLANIFICACIÓN, DISEÑO, CONSTRUCCIÓN, OPERACIÓN, MANTENIMIENTO Y DESMANTELAMIENTO DE PROYECTOS BASADOS EN ENERGÍA SOLAR. 2) APOYAR EN LA SELECCIÓN DE INDICADORES PARA MEDIR IMPACTOS AMBIENTALES, SOCIALES Y ECONÓMICOS DURANTE EL CICLO DE VIDA DE LOS PROYECTOS DE ENERGÍA SOLAR. 3) APOYAR EN EL DISEÑO DEL MARCO METODOLÓGICO PARA EL CONTEXTO NACIONAL - RUTA SOLAR. 4) APOYAR EN EL LEVANTAMIENTO DE REQUISITOS PARA COMPRENDER LAS NECESIDADES DEL PROYECTO Y DEFINIR UN ROADMAP TECNOLÓGICO – RUTA ENERGÍA SOLAR. 5) APOYAR EN LA REALIZACIÓN DE LOS TALLERES PARTICIPATIVOS CON STAKEHOLDERS CLAVE (COMUNIDADES, ACADEMIA, SECTOR PRIVADO) PARA VALIDAR EL MARCO METODOLÓGICO DE LA RUTA ENERGÍA SOLAR. 6) APOYAR EN LAS CAPACITACIONES A LOS EQUIPOS TÉCNICOS DE LA ANH Y ENTIDADES ALIADAS EN LA APLICACIÓN DEL MARCO LCA DE LA RUTA ENERGÍA SOLAR. 7) APOYAR EN LA DEFINICIÓN DE LA RUTA METODOLÓGICA PARA LA PARTICIPACIÓN DE LAS COMUNIDADES LOCALES EN LA PLANIFICACIÓN Y MONITOREO DE LOS PROYECTOS SOLARES.</t>
  </si>
  <si>
    <t>CO1.REQ.8460144</t>
  </si>
  <si>
    <t>OPSP-VEX-0259-2025</t>
  </si>
  <si>
    <t>https://community.secop.gov.co/Public/Tendering/ContractNoticePhases/View?PPI=CO1.PPI.40334708&amp;isFromPublicArea=True&amp;isModal=False</t>
  </si>
  <si>
    <t xml:space="preserve">ANA PAOLA MERIÑO DAZA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</si>
  <si>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</si>
  <si>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CO1.REQ.8460721</t>
  </si>
  <si>
    <t>OPSP-VEX-0258-2025</t>
  </si>
  <si>
    <t>https://community.secop.gov.co/Public/Tendering/ContractNoticePhases/View?PPI=CO1.PPI.40331623&amp;isFromPublicArea=True&amp;isModal=False</t>
  </si>
  <si>
    <t xml:space="preserve">YESID GRANADOS TRAVECEDO </t>
  </si>
  <si>
    <t>LA PRESENTE ORDEN TIENE POR OBJETO: PRESTAR LOS SERVICIOS PROFESIONALES EN LA DIRECCIÓN DE PRÁCTICAS PROFESIONALES, COMO MONITOR DE PRACTICA EN EL PROGRAMA ACADÉMICO DE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</si>
  <si>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CO1.REQ.8459587</t>
  </si>
  <si>
    <t>OPSP-VEX-0257-2025</t>
  </si>
  <si>
    <t>https://community.secop.gov.co/Public/Tendering/ContractNoticePhases/View?PPI=CO1.PPI.40320472&amp;isFromPublicArea=True&amp;isModal=False</t>
  </si>
  <si>
    <t xml:space="preserve">JASON PEÑARANDA LOPEZ </t>
  </si>
  <si>
    <t>CO1.REQ.8457615</t>
  </si>
  <si>
    <t>OPSP-VEX-0256-2025</t>
  </si>
  <si>
    <t>https://community.secop.gov.co/Public/Tendering/ContractNoticePhases/View?PPI=CO1.PPI.40320021&amp;isFromPublicArea=True&amp;isModal=False</t>
  </si>
  <si>
    <t xml:space="preserve">LUIS FELIPE URIBE SALTAREN </t>
  </si>
  <si>
    <t>LA PRESENTE ORDEN TIENE POR OBJETO: PRESTAR LOS SERVICIOS PROFESIONALES EN LA DIRECCIÓN DE PRÁCTICAS PROFESIONALES, COMO MONITOR DE PRACTICA EN EL PROGRAMA CINE Y AUDIOVISUALES,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</si>
  <si>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CO1.REQ.8456978</t>
  </si>
  <si>
    <t>OPSP-VEX-0255-2025</t>
  </si>
  <si>
    <t>https://community.secop.gov.co/Public/Tendering/ContractNoticePhases/View?PPI=CO1.PPI.40318985&amp;isFromPublicArea=True&amp;isModal=False</t>
  </si>
  <si>
    <t>LA PRESENTE ORDEN TIENE POR OBJETO: PRESTAR SERVICIOS PROFESIONALES EN EL MARCO DEL CONTRATO N 515 DEL 2025 CELEBRADO ENTRE LA AGENCIA NACIONAL DE HIDROCARBUROS – ANHУ UNIVERSIDAD DEL MAGDALENA, PARA EL DESARROLLO DE LAS SIGUIENTES ACTIVIDADES:1) GESTIONAR PROCESOS DE CONTRATACIÓN Y VINCULACIÓN DE PERSONAL AL PROYECTO. 2) REVISAR DOCUMENTACIÓN PARA ADELANTAR PROCESOS DE CONTRATACIÓN Y TRAMITES DE PAGO. 3) COORDINAR CON LAS ÁREAS FINANCIERAS DE LA UNIVERSIDAD, TODOS LOS TRAMITES ADMINISTRATIVOS Y FINANCIEROS DEL PROYECTO. 4) GESTIONAR FACTURACIÓN PARA SU PRESENTACIÓN ANTE ANH. 5) HACER SEGUIMIENTO A LOS PAGOS DE ANH A LA UNIVERSIDAD DEL MAGDALENA, CON OCASIÓN DEL PROYECTO.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</si>
  <si>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CO1.REQ.8457188</t>
  </si>
  <si>
    <t>OPSP-VEX-0254-2025</t>
  </si>
  <si>
    <t>https://community.secop.gov.co/Public/Tendering/ContractNoticePhases/View?PPI=CO1.PPI.40318745&amp;isFromPublicArea=True&amp;isModal=False</t>
  </si>
  <si>
    <t xml:space="preserve">JOSE RICARDO NUñEZ ALVAREZ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</si>
  <si>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 RUTA SOLAR. 5) APOYAR EN EL LEVANTAMIENTO DE REQUISITOS PARA COMPRENDER LAS NECESIDADES DEL PROYECTO Y DEFINIR UN ROADMAP TECNOLÓGICO - RUTA ENERGÍA SOLAR. 6) REVISAR Y VALIDAR LA INTERFAZ PARA LA VISUALIZACIÓN DE DATOS - RUTA ENERGÍA SOLAR. 7) REALIZAR TALLERES PARTICIPATIVOS CON STAKEHOLDERS CLAVE (COMUNIDADES, ACADEMIA, SECTOR PRIVADO), PARA VALIDAR EL MARCO METODOLÓGICO DE LA RUTA ENERGÍA SOLAR.</t>
  </si>
  <si>
    <t>CO1.REQ.8456949</t>
  </si>
  <si>
    <t>OPSP-VEX-0253-2025</t>
  </si>
  <si>
    <t>https://community.secop.gov.co/Public/Tendering/ContractNoticePhases/View?PPI=CO1.PPI.40281641&amp;isFromPublicArea=True&amp;isModal=False</t>
  </si>
  <si>
    <t xml:space="preserve">MARIA JOSE CASTILLO VIANA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</si>
  <si>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REDACTAR TEXTOS Y CONTENIDOS CLAROS Y CONCISOS PARA CADA UNO DE LOS CINCO MÓDULOS. 4) DISEÑAR LA ESTRUCTURA DE CADA MÓDULO, INCLUYENDO LA ORGANIZACIÓN DE LOS CONTENIDOS Y LAS ACTIVIDADES. 5) CREAR ACTIVIDADES Y EJERCICIOS QUE PERMITAN A LOS PARTICIPANTES APLICAR Y PRACTICAR LO APRENDIDO. 6) REVISAR Y EDITAR EL CONTENIDO DE CADA UNO DE LOS CINCO MÓDULOS PARA ASEGURARSE DE QUE SEA CLARO, CONCISO Y LIBRE DE ERRORES.</t>
  </si>
  <si>
    <t>CO1.REQ.8448023</t>
  </si>
  <si>
    <t>OPSP-VEX-0252-2025</t>
  </si>
  <si>
    <t>https://community.secop.gov.co/Public/Tendering/ContractNoticePhases/View?PPI=CO1.PPI.40265842&amp;isFromPublicArea=True&amp;isModal=False</t>
  </si>
  <si>
    <t xml:space="preserve">PEDRO LUIS NAVARRO HERNANDEZ </t>
  </si>
  <si>
    <t>LA PRESENTE ORDEN TIENE POR OBJETO: PRESTAR LOS SERVICIOS PROFESIONALES EN LA DIRECCIÓN DE PRÁCTICAS PROFESIONALES, COMO MONITOR DE PRACTICA EN EL PROGRAMA ACADÉMICO TECNOLOGÍA EN GESTIÓN HOTELERA Y TURÍSTICA,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</si>
  <si>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CO1.REQ.8444071</t>
  </si>
  <si>
    <t>OPSP-VEX-0251-2025</t>
  </si>
  <si>
    <t>https://community.secop.gov.co/Public/Tendering/ContractNoticePhases/View?PPI=CO1.PPI.40263548&amp;isFromPublicArea=True&amp;isModal=False</t>
  </si>
  <si>
    <t>LA PRESENTE ORDEN TIENE POR OBJETO: PRESTAR LOS SERVICIOS PROFESIONALES EN LA DIRECCIÓN DE PRÁCTICAS PROFESIONALES, COMO MONITOR DE PRACTICA EN EL PROGRAMA ACADÉMICO DE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</si>
  <si>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CO1.REQ.8443587</t>
  </si>
  <si>
    <t>OPSP-VEX-0250-2025</t>
  </si>
  <si>
    <t>https://community.secop.gov.co/Public/Tendering/ContractNoticePhases/View?PPI=CO1.PPI.40280711&amp;isFromPublicArea=True&amp;isModal=False</t>
  </si>
  <si>
    <t xml:space="preserve">LILIANA NEGRETE BARRAZA </t>
  </si>
  <si>
    <t>LA PRESENTE ORDEN TIENE POR OBJETO LA PRESTACIÓN DE SERVICIOS DE APOYO A LA GESTIÓN EN EL MARCO DEL CONTRATO INTERADMINISTRATIVO NO. 588-2022, CELEBRADO ENTRE CORPAMAG Y LA UNIVERSIDAD DEL MAGDALENA, PARA EL DESARROLLO DE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</si>
  <si>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CO1.REQ.8447631</t>
  </si>
  <si>
    <t>OAG-VEX-0249-2025</t>
  </si>
  <si>
    <t>https://community.secop.gov.co/Public/Tendering/ContractNoticePhases/View?PPI=CO1.PPI.40281150&amp;isFromPublicArea=True&amp;isModal=False</t>
  </si>
  <si>
    <t xml:space="preserve">CARLOS ARTURO BORJAS MARQUEZ </t>
  </si>
  <si>
    <t>LA PRESENTE ORDEN TIENE POR OBJETO PRESTAR SERVICIOS DE PROFESIONALES EN EL MARCO CONTRATO INTERADMINISTRATIVO CI-000179-2025 SUSCRITO ENTRE EL DISTRITO TURISTICO, CULTURAL E HISTÓRICO DE SANTA MARTA Y LA UNIVERSIDAD DEL MAGDALENA, PARA DESARROLLAR LAS SIGUIENTES ACTIVIDADES: 1) APOYAR EN LA COORDINACIÓN, SUPERVISIÓN Y VÉRIFICACIÓN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</si>
  <si>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CO1.REQ.8447732</t>
  </si>
  <si>
    <t>OPSP-VEX-0248-2025</t>
  </si>
  <si>
    <t>https://community.secop.gov.co/Public/Tendering/ContractNoticePhases/View?PPI=CO1.PPI.40280403&amp;isFromPublicArea=True&amp;isModal=False</t>
  </si>
  <si>
    <t>CAROLINA ESTER OWEN JACQUIN</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</si>
  <si>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RELACIONADAS CON EL COMPONENTE AMBIENTAL. 5). REALIZAR INSPECCIONES EN SST PERIÓDICAS A LAS ÁREAS, FRENTES DE TRABAJO Y EQUIPOS EN GENERAL ASIGNADOS A LA INTERVENTORÍA. 6). APOYAR AL DIRECTOR DE LA INTERVENTORÍA EN LA REALIZACIÓN DE LAS INSPECCIONES DE VIGILANCIA A LAS ACTIVIDADES DE ALTO RIESGO. 7). ASISTIR EN LA VERIFICACIÓN DEL CUMPLIMIENTO DE LAS OBLIGACIONES DEL PROGRAMA DE SST DEL CONTRATISTA DE OBRA. 8). APOYAR AL DIRECTOR DE LA INTERVENTORÍA CON LA VIGILANCIA SOBRE EL CUMPLIMIENTO DE LAS NORMAS Y REQUERIMIENTOS DE CARÁCTER PREVENTIVO Y EN LOS QUE A SST SE REFIERA.</t>
  </si>
  <si>
    <t>CO1.REQ.8447340</t>
  </si>
  <si>
    <t>OPSP-VEX-0247-2025</t>
  </si>
  <si>
    <t>https://community.secop.gov.co/Public/Tendering/ContractNoticePhases/View?PPI=CO1.PPI.40279813&amp;isFromPublicArea=True&amp;isModal=False</t>
  </si>
  <si>
    <t>LA PRESENTE ORDEN TIENE POR OBJETO PRESTAR SERVICIOS DE PROFESIONALES EN EL MARCO CONTRATO INTERADMINISTRATIVO CL-000179-2025 SUSCRITO ENTRE EL DISTRITO TURÍSTICO, CULTURAL E HISTÓRICO DE SANTA MARTA Y LA UNIVERSIDAD DEL MAGDALENA, PARA DESARROLLAR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CONFORMIDAD CON LA NORMATIVIDAD VIGENTE. 3. PROYECTAR MINUTAS DE CONVENIOS Y CONTRATOS QUE REQUIERA LA VICERRECTORÍA. 4. PROYECTAR RESPUESTAS A LAS CONSULTAS, PETICIONES, QUEJAS Y RECLAMOS QUE SE GENEREN EN LA VICERRECTORÍA, TOMANDO EN CONSIDERACIÓN LOS TÉRMINOS DE LA LEY Y LOS PROCEDIMIENTOS INTERNOS ESTABLECIDOS. 5. REVISAR PÓLIZAS PARA SU RESPECTIVA APROBACIÓN. 6. ELABORAR LOS CONCEPTOS JURÍDICOS QUE SEAN SOLICITADOS POR LA VICERRECTORÍA DE EXTENSIÓN Y PROYECCIÓN SOCIAL Y/O POR LA OFICINA JURÍDICA DE LA UNIVERSIDAD DEL MAGDALENA.</t>
  </si>
  <si>
    <t>CO1.REQ.8447156</t>
  </si>
  <si>
    <t>OPSP-VEX-0246-2025</t>
  </si>
  <si>
    <t>https://community.secop.gov.co/Public/Tendering/ContractNoticePhases/View?PPI=CO1.PPI.40279313&amp;isFromPublicArea=True&amp;isModal=False</t>
  </si>
  <si>
    <t>LA PRESENTE ORDEN TIENE POR OBJETO PRESTAR SERVICIOS DE APOYO A LA GESTIÓN EN EL MARCO DEL CONTRATO INTERADMINISTRATIVO CI-000179-2025 SUSCRITO ENTRE EL DISTRITO TURISTICO, CULTURAL E HISTÓRICO DE SANTA MARTA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</si>
  <si>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CO1.REQ.8447091</t>
  </si>
  <si>
    <t>OAG-VEX-0245-2025</t>
  </si>
  <si>
    <t>https://community.secop.gov.co/Public/Tendering/ContractNoticePhases/View?PPI=CO1.PPI.40261286&amp;isFromPublicArea=True&amp;isModal=False</t>
  </si>
  <si>
    <t>PRESTAR SERVICIOS PROFESIONALES EN EL MARCO DEL CONTRATO NO. 478 SUSCRITO ENTRE LA UNIVERSIDAD DEL MAGDALENA Y LA AGENCIA NACIONAL DE HIDROCARBUROS - ANH, DESARROLLANDO LAS SIGUIENTES ACTIVIDADES: 1. APOYAR EN LA PLANIFICACIÓN Y SISTEMATIZACIÓN DE DATOS AMBIENTALES Y SOCIALES, ESTABLECIENDO PROCESOS DE MONITOREO CONTINUO PARA LOS IMPACTOS DE LA RUTA DE ENERGÍA EÓLICA. 2. ASESORAR EN LA ELABORACIÓN Y REVISIÓN DE INFORMES TÉCNICOS SOBRE AVANCES METODOLÓGICOS, INDICADORES Y HALLAZGOS DEL CASO DE ESTUDIO EÓLICO PARA LA VICERRECTORÍA. 3. ASESORAR EN LA ORGANIZACIÓN DE EVENTOS Y ACTIVIDADES CARGADAS A LA VICERRECTORÍA DE EXTENSIÓN Y PROYECCIÓN SOCIAL A TRAVÉS DEL PROYECTO "IMPACTENERGY.CO - RUTA DE ENERGÍA EÓLICA". 4. ASESORAR EN EL DISEÑO Y SEGUIMIENTO DE LOS INDICADORES CLAVE DEL PROYECTO, PROPONIENDO MECANISMOS DE RETROALIMENTACIÓN PARA OPTIMIZAR LAS METODOLOGÍAS.</t>
  </si>
  <si>
    <t>CO1.REQ.8442933</t>
  </si>
  <si>
    <t>OPSP-VEX-0244-2025</t>
  </si>
  <si>
    <t>https://community.secop.gov.co/Public/Tendering/ContractNoticePhases/View?PPI=CO1.PPI.40260954&amp;isFromPublicArea=True&amp;isModal=False</t>
  </si>
  <si>
    <t>LA PRESENTE ORDEN TIENE POR OBJETO: PRESTAR SERVICIOS PROFESIONALES EN EL MARCO DEL CONTRATO N.515 DEL 2025 CELEBRADO ENTRE LA AGENCIA NACIONAL DE HIDROCARBUROS -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APOYAR EL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APOYAR EL REALIZAR EL ALISTAMIENTO ADMINISTRATIVO, FINANCIERO Y TÉCNICO DEL PROYECTO. 7). APOYAR EN EL SEGUIMIENTO A LA EJECUCIÓN TÉCNICA DEL PROYECTO. 8) APOYAR EN EL CIERRE TÉCNICO DEL PROYECTO.</t>
  </si>
  <si>
    <t>CO1.REQ.8442688</t>
  </si>
  <si>
    <t>OPSP-VEX-0243-2025</t>
  </si>
  <si>
    <t>https://community.secop.gov.co/Public/Tendering/ContractNoticePhases/View?PPI=CO1.PPI.40278484&amp;isFromPublicArea=True&amp;isModal=False</t>
  </si>
  <si>
    <t>PRESTAR SERVICIOS PROFESIONALES EN EL MARCO DEL CONTRATO NO 478 SUSCRITO ENTRE LA UNIVERSIDAD DEL MAGDALENA Y LA AGENCIA NACIONAL DE HIDROCARBUROS - ANH, DESARROLLANDO LAS SIGUIENTES ACTIVIDADES: 1. ELABORAR INFORMES Y DOCUMENTOS QUE SEAN SOLICITADOS POR LA DIRECCIÓN DE DESARROLLO SOCIAL Y PRODUCTIVO, REFERENTES A LAS ACTIVIDADES DEL PROYECTO "IMPACTENERGY.CO - RUTA DE ENERGÍA EÓLICA". 2. APOYAR EN LA REPARACIÓN Y EJECUCIÓN DE LA AGENDA Y CONVOCATORIA DE ENCUENTROS INTERNOS Y EXTERNOS VINCULADOS AL PROYECTO, INCLUYENDO TALLERES, REUNIONES DE SEGUIMIENTO Y EVENTOS DE DIVULGACIÓN. 3. APOYO EN LA GESTIÓN DOCUMENTAL REQUERIDA ANTE LAS DISTINTAS DEPENDENCIAS DE LA UNIMAGDALENA Y ANTE LA ANH. 4. APOYAR EN LA ORGANIZACIÓN DE DOCUMENTOS DE PAGO DEL PERSONAL Y PROVEEDORES NECESARIOS PARA EL DESARROLLO DEL PROYECTO. 5. PROYECTAR LOS ESTUDIOS DE CONVENIENCIA Y MINUTAS DE CONTRATACIÓN DE PERSONAL Y PROVEEDORES NECESARIOS PARA EL DESARROLLO DEL PROYECTO. 6.TRAMITAR Y DAR SEGUIMIENTO A OFICIOS, SOLICITUDES Y AUTORIZACIONES ANTE LA UNIVERSIDAD DEL MAGDALENA Y LA ANH.</t>
  </si>
  <si>
    <t>CO1.REQ.8447221</t>
  </si>
  <si>
    <t>OPSP-VEX-0242-2025</t>
  </si>
  <si>
    <t>https://community.secop.gov.co/Public/Tendering/ContractNoticePhases/View?PPI=CO1.PPI.40254633&amp;isFromPublicArea=True&amp;isModal=False</t>
  </si>
  <si>
    <t>JUAN CARLOS NARVAEZ BARANDICA</t>
  </si>
  <si>
    <t xml:space="preserve">MAURICIO ACEVEDO AYALA </t>
  </si>
  <si>
    <t>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</si>
  <si>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CO1.REQ.8441040</t>
  </si>
  <si>
    <t>OAG-VEX-0241-2025</t>
  </si>
  <si>
    <t>https://community.secop.gov.co/Public/Tendering/ContractNoticePhases/View?PPI=CO1.PPI.40252903&amp;isFromPublicArea=True&amp;isModal=False</t>
  </si>
  <si>
    <t xml:space="preserve">RICARDO JAVIER PUPO DIAZ </t>
  </si>
  <si>
    <t>LA PRESENTE ORDEN TIENE POR OBJETO: PRESTAR SERVICIOS PROFESIONALES EN EL MARCO DEL CONTRATO N. 515 DEL 2025 CELEBRADO ENTRE LA AGENCIA NACIONAL DE HIDROCARBUROS - ANH Y UNIVERSIDAD DEL MAGDALENA, PARA EL DESARROLLO DE LAS SIGUIENTES ACTIVIDADES: 1) REALIZAR TALLERES Y ENTREVISTAS CON LOS USUARIOS FINALES (AUTORIDADES, OPERADORES Y COMUNIDADES LOCALES) PARA IDENTIFICAR SUS NECESIDADES EN CUANTO A VISUALIZACIÓN DE DATOS Y GENERACIÓN DE REPORTES. 2) DISEÑAR PROTOTIPOS INTERACTIVOS DE LA INTERFAZ, UTILIZANDO HERRAMIENTAS DE DISEÑO COMO FIGMA, QUE REFLEJEN FUNCIONALIDADES CLAVE COMO DASHBOARDS Y GRÁFICOS DINÁMICOS. 3) SELECCIONAR TECNOLOGÍAS FRONTEND Y BACKEND APROPIADAS PARA EL DESARROLLO DE LA INTERFAZ, COMO REACT PARA LA CONSTRUCCIÓN DEL FRONTEND Y PLATAFORMAS QUE ASEGUREN CONECTIVIDAD EN TIEMPO REAL CON LAS BASES DE DATOS Y SENSORES LOT. 4) IMPLEMENTAR MÓDULOS INTERACTIVOS, COMO MAPAS PARA EL MONITOREO DE VARIABLES SOLARES Y GRÁFICOS QUE MUESTREN TENDENCIAS E IMPACTOS. 5) IMPLEMENTAR PRUEBAS DE INTEGRACIÓN, ASEGURANDO QUE LOS MÓDULOS TECNOLÓGICOS INTERACTÚEN DE MANERA EFICIENTE Y SIN ERRORES EN LOS FLUJOS DE DATOS.</t>
  </si>
  <si>
    <t>CO1.REQ.8440698</t>
  </si>
  <si>
    <t>OPSP-VEX-0240-2025</t>
  </si>
  <si>
    <t>https://community.secop.gov.co/Public/Tendering/ContractNoticePhases/View?PPI=CO1.PPI.40235441&amp;isFromPublicArea=True&amp;isModal=False</t>
  </si>
  <si>
    <t xml:space="preserve">NESTOR EDUARDO VARGAS POLO </t>
  </si>
  <si>
    <t>LA PRESENTE ORDEN TIENE POR OBJETO: 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</si>
  <si>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CO1.REQ.8437319</t>
  </si>
  <si>
    <t>OPSP-VEX-0239-2025</t>
  </si>
  <si>
    <t>https://community.secop.gov.co/Public/Tendering/ContractNoticePhases/View?PPI=CO1.PPI.40246382&amp;isFromPublicArea=True&amp;isModal=False</t>
  </si>
  <si>
    <t xml:space="preserve">PAULA ANDREA JIMENEZ ARISMENDY </t>
  </si>
  <si>
    <t>LA PRESENTE ORDEN TIENE POR OBJETO: PRESTAR SERVICIOS PROFESIONALES EN EL MARCO DEL CONTRATO N. 515 DEL 2025 CELEBRADO ENTRE LA AGENCIA NACIONAL DE HIDROCARBUROS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APOYAR EN EL LEVANTAMIENTO DE REQUISITOS PARA COMPRENDER LAS NECESIDADES DEL PROYECTO Y DEFINIR UN ROADMAP TECNOLÓGICO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 7) DEFINIR LA RUTA METODOLÓGICA PARA LA PARTICIPACIÓN DE LAS COMUNIDADES LOCALES EN LA PLANIFICACIÓN Y MONITOREO DE LOS PROYECTOS SOLARES.</t>
  </si>
  <si>
    <t>CO1.REQ.8439548</t>
  </si>
  <si>
    <t>OPSP-VEX-0238-2025</t>
  </si>
  <si>
    <t>https://community.secop.gov.co/Public/Tendering/ContractNoticePhases/View?PPI=CO1.PPI.40251637&amp;isFromPublicArea=True&amp;isModal=False</t>
  </si>
  <si>
    <t xml:space="preserve">ANDREA CAROLINA JIMENEZ PEREZ </t>
  </si>
  <si>
    <t>LA PRESENTE ORDEN TIENE POR OBJETO: PRESTAR SERVICIOS PROFESIONALES EN EL MARCO DEL CONTRATO N.515 DEL 2025 CELEBRADO ENTRE LA AGENCIA NACIONAL DE HIDROCARBUROS - ANH Y UNIVERSIDAD DEL MAGDALENA, PARA EL DESARROLLO DE LAS SIGUIENTES ACTIVIDADES:1) APOYAR EN LA IDENTIFICACIÓN DE METODOLOGÍAS EXISTENTES EN LCA PARA PROYECTOS BASADOS EN ENERGÍA SOLAR. 2) APOYAR EN EL ESTABLECIMIENTO DE LOS OBJETIVOS ESPECÍFICOS DEL MARCO METODOLÓGICO QUE ASEGUREN LA EVALUACIÓN INTEGRAL DE LAS FASES DE PLANIFICACIÓN, DISEÑO, CONSTRUCCIÓN, OPERACIÓN, MANTENIMIENTO Y DESMANTELAMIENTO DE PROYECTOS BASADOS EN ENERGÍA SOLAR. 3) APOYAR EN EL DISEÑO EL MARCO METODOLÓGICO PARA EL CONTEXTO NACIONAL - RUTA SOLAR. 4) APOYAR EN EL LEVANTAMIENTO DE REQUISITOS PARA COMPRENDER LAS NECESIDADES DEL PROYECTO Y DEFINIR UN ROADMAP TECNOLÓGICO - RUTA ENERGÍA SOLAR. 5) APOYAR EN EL DISEÑO DE LA ARQUITECTURA DEL SISTEMA Y LAS INTEGRACIONES TECNOLÓGICAS - RUTA ENERGÍA SOLAR. 6) APOYAR EN EL DESARROLLO DE LA INTERFAZ PARA LA VISUALIZACIÓN DE DATOS - RUTA ENERGÍA SOLAR. 7) APOYAR EN LA REALIZACIÓN DE PRUEBAS FUNCIONALES PARA ASEGURAR QUE LOS SISTEMAS CUMPLAN CON LOS REQUISITOS DEFINIDOS Y FUNCIONEN DE MANERA EFICIENTE RUTA ENERGÍA SOLAR. 8) APOYAR EN LA REALIZACIÓN DE TALLERES PRÁCTICOS PARA ASEGURAR LA ADOPCIÓN Y EL USO DE LA PLATAFORMA TECNOLÓGICA DESARROLLADA PARA PROYECTOS BASADOS EN ENERGÍA SOLAR. 9) APOYAR EN EL SEGUIMIENTO TÉCNICO DEL PROYECTO.</t>
  </si>
  <si>
    <t>CO1.REQ.8440353</t>
  </si>
  <si>
    <t>OPSP-VEX-0237-2025</t>
  </si>
  <si>
    <t>https://community.secop.gov.co/Public/Tendering/ContractNoticePhases/View?PPI=CO1.PPI.40249878&amp;isFromPublicArea=True&amp;isModal=False</t>
  </si>
  <si>
    <t xml:space="preserve">GISELA CHIQUINQUIRA RODRIGUEZ ESCALANTE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</si>
  <si>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</si>
  <si>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CO1.REQ.8439986</t>
  </si>
  <si>
    <t>OPSP-VEX-0236-2025</t>
  </si>
  <si>
    <t>https://community.secop.gov.co/Public/Tendering/ContractNoticePhases/View?PPI=CO1.PPI.40234364&amp;isFromPublicArea=True&amp;isModal=False</t>
  </si>
  <si>
    <t>LA PRESENTE ORDEN TIENE POR OBJETO: PRESTAR LOS SERVICIOS PROFESIONALES EN LA DIRECCIÓN DE PRÁCTICAS PROFESIONALES, COMO MONITOR DE PRACTICA EN EL PROGRAMA ACADÉMICO DE ADMINISTRACION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</si>
  <si>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CO1.REQ.8437041</t>
  </si>
  <si>
    <t>OPSP-VEX-0235-2025</t>
  </si>
  <si>
    <t>https://community.secop.gov.co/Public/Tendering/ContractNoticePhases/View?PPI=CO1.PPI.40249410&amp;isFromPublicArea=True&amp;isModal=False</t>
  </si>
  <si>
    <t xml:space="preserve">LUIS JOSE CASTRILLO FERNANDEZ </t>
  </si>
  <si>
    <t>LA PRESENTE ORDEN TIENE POR OBJETO: PRESTAR SERVICIOS PROFESIONALES EN EL MARCO DEL CONTRATO N. 515 DEL 2025 CELEBRADO ENTRE LA AGENCIA NACIONAL DE HIDROCARBUROS - ANH Y UNIVERSIDAD DEL MAGDALENA, PARA EL DESARROLLO DE LAS SIGUIENTES ACTIVIDADES:1) APOYAR EN EL DISEÑO DEL MARCO METODOLÓGICO PARA EL CONTEXTO NACIONAL - RUTA SOLAR. 2) REALIZAR EL LEVANTAMIENTO DE REQUISITOS PARA COMPRENDER LAS NECESIDADES DEL PROYECTO Y DEFINIR UN ROADMAP TECNOLÓGICO - RUTA ENERGÍA SOLAR. 3) DISEÑAR LA ARQUITECTURA DEL SISTEMA Y LAS INTEGRACIONES TECNOLÓGICAS - RUTA ENERGÍA SOLAR. 4) CONSTRUIR Y DESPLEGAR LAS TECNOLOGÍAS EMERGENTES EN EL SISTEMA - RUTA ENERGÍA SOLAR. 5) REALIZAR TALLERES PRÁCTICOS PARA ASEGURAR LA ADOPCIÓN Y EL USO DE LA PLATAFORMA TECNOLÓGICA DESARROLLADA PARA PROYECTOS BASADOS EN ENERGÍA SOLAR.</t>
  </si>
  <si>
    <t>CO1.REQ.8439776</t>
  </si>
  <si>
    <t>OPSP-VEX-0234-2025</t>
  </si>
  <si>
    <t>https://community.secop.gov.co/Public/Tendering/ContractNoticePhases/View?PPI=CO1.PPI.40248182&amp;isFromPublicArea=True&amp;isModal=False</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</si>
  <si>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</si>
  <si>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CO1.REQ.8440018</t>
  </si>
  <si>
    <t>OPSP-VEX-0233-2025</t>
  </si>
  <si>
    <t>https://community.secop.gov.co/Public/Tendering/ContractNoticePhases/View?PPI=CO1.PPI.40236305&amp;isFromPublicArea=True&amp;isModal=False</t>
  </si>
  <si>
    <t xml:space="preserve">JORGE ARMANDO BELEÑO CRESPO </t>
  </si>
  <si>
    <t>LA PRESENTE ORDEN TIENE POR OBJETO: PRESTAR SERVICIOS PROFESIONALES EN EL MARCO DEL CONTRATO N°515 DEL 2025 CELEBRADO ENTRE LA AGENCIA NACIONAL DE HIDROCARBUROS - ANH Y UNIVERSIDAD DEL MAGDALENA, PARA EL DESARROLLO DE LAS SIGUIENTES ACTIVIDADES: 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</si>
  <si>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CO1.REQ.8437439</t>
  </si>
  <si>
    <t>OPSP-VEX-0232-2025</t>
  </si>
  <si>
    <t>https://community.secop.gov.co/Public/Tendering/ContractNoticePhases/View?PPI=CO1.PPI.40220512&amp;isFromPublicArea=True&amp;isModal=False</t>
  </si>
  <si>
    <t xml:space="preserve">LIYIMIT MARBET PALMA SOCARRAS </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</si>
  <si>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</si>
  <si>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CO1.REQ.8433833</t>
  </si>
  <si>
    <t>OPSP-VEX-0231-2025</t>
  </si>
  <si>
    <t>https://community.secop.gov.co/Public/Tendering/ContractNoticePhases/View?PPI=CO1.PPI.40219217&amp;isFromPublicArea=True&amp;isModal=False</t>
  </si>
  <si>
    <t xml:space="preserve">LENIS MARIA RIOS GAMARRA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</si>
  <si>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</si>
  <si>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CO1.REQ.8433376</t>
  </si>
  <si>
    <t>OPSP-VEX-0230-2025</t>
  </si>
  <si>
    <t>https://community.secop.gov.co/Public/Tendering/ContractNoticePhases/View?PPI=CO1.PPI.40218143&amp;isFromPublicArea=True&amp;isModal=False</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</si>
  <si>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</si>
  <si>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CO1.REQ.8433163</t>
  </si>
  <si>
    <t>OPSP-VEX-0229-2025</t>
  </si>
  <si>
    <t>https://community.secop.gov.co/Public/Tendering/ContractNoticePhases/View?PPI=CO1.PPI.40217457&amp;isFromPublicArea=True&amp;isModal=False</t>
  </si>
  <si>
    <t xml:space="preserve">ALEXIS RAFAEL MERCADO GARCIA </t>
  </si>
  <si>
    <t>LA PRESENTE ORDEN TIENE POR OBJETO: PRESTAR LOS SERVICIOS PROFESIONALES EN LA DIRECCIÓN DE PRÁCTICAS PROFESIONALES, COMO MONITOR DE PRACTICA EN EL PROGRAMA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</si>
  <si>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CO1.REQ.8433202</t>
  </si>
  <si>
    <t>OPSP-VEX-0228-2025</t>
  </si>
  <si>
    <t>https://community.secop.gov.co/Public/Tendering/ContractNoticePhases/View?PPI=CO1.PPI.40216846&amp;isFromPublicArea=True&amp;isModal=False</t>
  </si>
  <si>
    <t>CO1.REQ.8433108</t>
  </si>
  <si>
    <t>OPSP-VEX-0227-2025</t>
  </si>
  <si>
    <t>https://community.secop.gov.co/Public/Tendering/ContractNoticePhases/View?PPI=CO1.PPI.40250787&amp;isFromPublicArea=True&amp;isModal=False</t>
  </si>
  <si>
    <t>LA PRESENTE ORDEN TIENE POR OBJETO: PRESTAR SERVICIOS PROFESIONALES EN EL MARCO DEL CONTRATO N.515 DEL 2025 CELEBRADO ENTRE LA AGENCIA NACIONAL DE HIDROCARBUROS - ANH Y UNIVERSIDAD DEL MAGDALENA, PARA EL DESARROLLO DE LAS SIGUIENTES ACTIVIDADES: 1. REALIZAR CUBRIMIENTO DE LOS EVENTOS, TALLERES Y ENCUENTROS QUE SE REALICEN EN EL MARCO DEL PROYECTO. 2. APOYAR CON PROCESOS DE DIVULGACIÓN EN REDES DE LAS ACTIVIDADES DEL PROYECTO. 3. REALIZAR PREPRODUCCIÓN, PRODUCCIÓN Y POSTPRODUCCIÓN DEL MATERIAL DEL PROYECTO.</t>
  </si>
  <si>
    <t>CO1.REQ.8440200</t>
  </si>
  <si>
    <t>OPSP-VEX-0226-2025</t>
  </si>
  <si>
    <t>https://community.secop.gov.co/Public/Tendering/ContractNoticePhases/View?PPI=CO1.PPI.40204331&amp;isFromPublicArea=True&amp;isModal=False</t>
  </si>
  <si>
    <t>LA PRESENTE ORDEN TIENE POR OBJETO: PRESTAR LOS SERVICIOS PROFESIONALES EN LA DIRECCIÓN DE PRÁCTICAS PROFESIONALES, COMO MONITOR DE PRACTICA EN EL PROGRAMA ACADÉMICO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</si>
  <si>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CO1.REQ.8431024</t>
  </si>
  <si>
    <t>OPSP-VEX-0225-2025</t>
  </si>
  <si>
    <t>https://community.secop.gov.co/Public/Tendering/ContractNoticePhases/View?PPI=CO1.PPI.40201630&amp;isFromPublicArea=True&amp;isModal=False</t>
  </si>
  <si>
    <t xml:space="preserve">NIXON ALEXANDER CLAVIJO FONTALVO </t>
  </si>
  <si>
    <t>LA PRESENTE ORDEN TIENE POR OBJETO: PRESTAR LOS SERVICIOS PROFESIONALES EN LA DIRECCIÓN DE PRÁCTICAS PROFESIONALES, COMO MONITOR DE PRACTICA EN EL PROGRAMA ACADÉMICO DE INGENERIA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</si>
  <si>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CO1.REQ.8430405</t>
  </si>
  <si>
    <t>OPSP-VEX-0224-2025</t>
  </si>
  <si>
    <t>https://community.secop.gov.co/Public/Tendering/ContractNoticePhases/View?PPI=CO1.PPI.40198893&amp;isFromPublicArea=True&amp;isModal=False</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</si>
  <si>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</si>
  <si>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CO1.REQ.8429670</t>
  </si>
  <si>
    <t>OPSP-VEX-0223-2025</t>
  </si>
  <si>
    <t>https://community.secop.gov.co/Public/Tendering/ContractNoticePhases/View?PPI=CO1.PPI.40198295&amp;isFromPublicArea=True&amp;isModal=False</t>
  </si>
  <si>
    <t xml:space="preserve">JOSE ALDAIR VILLA PAREJO </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</si>
  <si>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</si>
  <si>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CO1.REQ.8429359</t>
  </si>
  <si>
    <t>OPSP-VEX-0222-2025</t>
  </si>
  <si>
    <t>https://community.secop.gov.co/Public/Tendering/ContractNoticePhases/View?PPI=CO1.PPI.40197909&amp;isFromPublicArea=True&amp;isModal=False</t>
  </si>
  <si>
    <t xml:space="preserve">GEIDIS MARCELA ARRAZOLA MURILLO </t>
  </si>
  <si>
    <t>LA PRESENTE ORDEN TIENE POR OBJETO: PRESTAR LOS SERVICIOS PROFESIONALES EN LA DIRECCIÓN DE PRÁCTICAS PROFESIONALES, COMO MONITOR DE PRACTICA EN EL PROGRAMA ACADÉMICO DE INGENIERIA AGRONOMICA,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</si>
  <si>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CO1.REQ.8429319</t>
  </si>
  <si>
    <t>OPSP-VEX-0221-2025</t>
  </si>
  <si>
    <t>https://community.secop.gov.co/Public/Tendering/ContractNoticePhases/View?PPI=CO1.PPI.40197078&amp;isFromPublicArea=True&amp;isModal=False</t>
  </si>
  <si>
    <t xml:space="preserve">LUIS ALBERTO MOZO ACOSTA </t>
  </si>
  <si>
    <t>CO1.REQ.8428893</t>
  </si>
  <si>
    <t>OPSP-VEX-0220-2025</t>
  </si>
  <si>
    <t>https://community.secop.gov.co/Public/Tendering/ContractNoticePhases/View?PPI=CO1.PPI.40214788&amp;isFromPublicArea=True&amp;isModal=False</t>
  </si>
  <si>
    <t xml:space="preserve">JORGE ENRIQUE PINZON MAECHA </t>
  </si>
  <si>
    <t>LA PRESENTE ORDEN TIENE POR OBJETO: PRESTAR LOS SERVICIOS PROFESIONALES EN LA DIRECCIÓN DE PRÁCTICAS PROFESIONALES, COMO MONITOR DE PRACTICA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</si>
  <si>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CO1.REQ.8432384</t>
  </si>
  <si>
    <t>OPSP-VEX-0219-2025</t>
  </si>
  <si>
    <t>https://community.secop.gov.co/Public/Tendering/ContractNoticePhases/View?PPI=CO1.PPI.40215946&amp;isFromPublicArea=True&amp;isModal=False</t>
  </si>
  <si>
    <t>VIVIAN CAROLINA BAUTE ZULUAGA</t>
  </si>
  <si>
    <t>LA PRESENTE ORDEN TIENE POR OBJETO: PRESTAR LOS SERVICIOS PROFESIONALES EN LA DIRECCIÓN DE PRÁCTICAS PROFESIONALES, COMO MONITOR DE PRACTICA EN EL PROGRAMA ACADÉMICO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</si>
  <si>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CO1.REQ.8432725</t>
  </si>
  <si>
    <t>OPSP-VEX-0218-2025</t>
  </si>
  <si>
    <t>https://community.secop.gov.co/Public/Tendering/ContractNoticePhases/View?PPI=CO1.PPI.40170990&amp;isFromPublicArea=True&amp;isModal=False</t>
  </si>
  <si>
    <t xml:space="preserve">HERNAN DARIO GRANDA RODRIGUEZ </t>
  </si>
  <si>
    <t>LA PRESENTE ORDEN TIENE POR OBJETO: PRESTAR LOS SERVICIOS PROFESIONALES EN LA DIRECCIÓN DE PRÁCTICAS PROFESIONALES, COMO MONITOR DE PRACTICA EN EL PROGRAMA ACADÉMICO BIOLOGIA,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</si>
  <si>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CO1.REQ.8422700</t>
  </si>
  <si>
    <t>OPSP-VEX-0217-2025</t>
  </si>
  <si>
    <t>https://community.secop.gov.co/Public/Tendering/ContractNoticePhases/View?PPI=CO1.PPI.40166769&amp;isFromPublicArea=True&amp;isModal=False</t>
  </si>
  <si>
    <t xml:space="preserve">CLARA MARCELA MONTES MORENO </t>
  </si>
  <si>
    <t>LA PRESENTE ORDEN TIENE POR OBJETO: PRESTAR LOS SERVICIOS PROFESIONALES EN LA DIRECCIÓN DE PRÁCTICAS PROFESIONALES, COMO MONITOR DE PRACTICA EN EL PROGRAMA ACADÉMICO ECONOMÍA,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</si>
  <si>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CO1.REQ.8421834</t>
  </si>
  <si>
    <t>OPSP-VEX-0216-2025</t>
  </si>
  <si>
    <t>https://community.secop.gov.co/Public/Tendering/ContractNoticePhases/View?PPI=CO1.PPI.40170036&amp;isFromPublicArea=True&amp;isModal=False</t>
  </si>
  <si>
    <t xml:space="preserve">HERNANDO RAFAEL RODRIGUEZ BARBOSA </t>
  </si>
  <si>
    <t>LA PRESENTE ORDEN TIENE POR OBJETO: PRESTAR LOS SERVICIOS PROFESIONALES EN LA DIRECCIÓN DE PRÁCTICAS PROFESIONALES, COMO MONITOR DE PRACTICA EN EL PROGRAMA ACADÉMICO NEGOCIOS INTERNANCIONALES,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</si>
  <si>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CO1.REQ.8422826</t>
  </si>
  <si>
    <t>OPSP-VEX-0215-2025</t>
  </si>
  <si>
    <t>https://community.secop.gov.co/Public/Tendering/ContractNoticePhases/View?PPI=CO1.PPI.40157722&amp;isFromPublicArea=True&amp;isModal=False</t>
  </si>
  <si>
    <t xml:space="preserve">MARIA DEL PILAR SALES CAMARGO </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</si>
  <si>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</si>
  <si>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CO1.REQ.8419253</t>
  </si>
  <si>
    <t>OPSP-VEX-0214-2025</t>
  </si>
  <si>
    <t>https://community.secop.gov.co/Public/Tendering/ContractNoticePhases/View?PPI=CO1.PPI.40131396&amp;isFromPublicArea=True&amp;isModal=False</t>
  </si>
  <si>
    <t xml:space="preserve">ANDRES FELIPE VERGARA SALAZAR </t>
  </si>
  <si>
    <t>LA PRESENTE ORDEN TIENE POR OBJETO: PRESTAR LOS SERVICIOS PROFESIONALES EN LA DIRECCIÓN DE PRÁCTICAS PROFESIONALES, COMO MONITOR DE PRACTICA EN EL PROGRAMA ACADÉMICO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</si>
  <si>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CO1.REQ.8413816</t>
  </si>
  <si>
    <t>OPSP-VEX-0213-2025</t>
  </si>
  <si>
    <t>https://community.secop.gov.co/Public/Tendering/ContractNoticePhases/View?PPI=CO1.PPI.40130643&amp;isFromPublicArea=True&amp;isModal=False</t>
  </si>
  <si>
    <t xml:space="preserve">STEVENSON DAVID MONTERROSA DE LA HOZ </t>
  </si>
  <si>
    <t>LA PRESENTE ORDEN TIENE POR OBJETO: PRESTAR LOS SERVICIOS PROFESIONALES EN LA DIRECCIÓN DE PRÁCTICAS PROFESIONALES, COMO MONITOR DE PRACTICA EN EL PROGRAMA ACADÉMICO DE INGENIERIA ELECTRONICA,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</si>
  <si>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CO1.REQ.8413469</t>
  </si>
  <si>
    <t>OPSP-VEX-0212-2025</t>
  </si>
  <si>
    <t>https://community.secop.gov.co/Public/Tendering/ContractNoticePhases/View?PPI=CO1.PPI.40121462&amp;isFromPublicArea=True&amp;isModal=False</t>
  </si>
  <si>
    <t>LA PRESENTE ORDEN TIENE POR OBJETO EL SERVICIO DE ALQUILER DE MÓDULOS METÁLICOS (CONTENEDORES) DE 6 MTS, CON EL FIN DE CUBRIR REQUERIMIENTOS DE ESPACIOS PARA OFICINAS ALTERNAS Y BODEGAS NECESARIAS PARA EL BUEN FUNCIONAMIENTO DE LAS UNIDADES ADMINISTRATIVAS DE LA VICERRECTORÍA DE EXTENSIÓN Y PROYECCIÓN SOCIAL DE LA UNIVERSIDAD DEL MAGDALENA.</t>
  </si>
  <si>
    <t>CO1.REQ.8411225</t>
  </si>
  <si>
    <t>OPS-VEX-0211-2025</t>
  </si>
  <si>
    <t>https://community.secop.gov.co/Public/Tendering/ContractNoticePhases/View?PPI=CO1.PPI.40120183&amp;isFromPublicArea=True&amp;isModal=False</t>
  </si>
  <si>
    <t>LA PRESENTE ORDEN TIENE POR OBJETO: PRESTAR LOS SERVICIOS PROFESIONALES EN LA DIRECCIÓN DE PRÁCTICAS PROFESIONALES, COMO MONITOR DE PRACTICA EN EL PROGRAMA ACADÉMICO DE TECNOLOGÍA EN GESTIÓN HOTELERA Y TURÍSTICA Y ADMINISTRACIÓN DE EMPRESA,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</si>
  <si>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CO1.REQ.8411003</t>
  </si>
  <si>
    <t>OPSP-VEX-0210-2025</t>
  </si>
  <si>
    <t>https://community.secop.gov.co/Public/Tendering/ContractNoticePhases/View?PPI=CO1.PPI.40119662&amp;isFromPublicArea=True&amp;isModal=False</t>
  </si>
  <si>
    <t xml:space="preserve">LUIS GERARDO CUAO SERGE </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</si>
  <si>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</si>
  <si>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CO1.REQ.8410572</t>
  </si>
  <si>
    <t>OPSP-VEX-0209-2025</t>
  </si>
  <si>
    <t>https://community.secop.gov.co/Public/Tendering/ContractNoticePhases/View?PPI=CO1.PPI.40133805&amp;isFromPublicArea=True&amp;isModal=False</t>
  </si>
  <si>
    <t>2025-05-12 / 2025-05-28</t>
  </si>
  <si>
    <t>1074 - 1190</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</si>
  <si>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</si>
  <si>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</si>
  <si>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CO1.REQ.8414362</t>
  </si>
  <si>
    <t>OPS-VEX-0208-2025</t>
  </si>
  <si>
    <t>https://community.secop.gov.co/Public/Tendering/ContractNoticePhases/View?PPI=CO1.PPI.40102282&amp;isFromPublicArea=True&amp;isModal=False</t>
  </si>
  <si>
    <t>CONSULTORES AMBIENTALES Y SALUD AMBIENTAL S.A.S.</t>
  </si>
  <si>
    <t>LA PRESENTE ORDEN TIENE POR OBJETO PRESTACIÓN DE SERVICIOS ESPECIALIZADOS PARA REALIZAR EL DISEÑO DE LA ESTRATEGIA PARA LA TRANSICIÓN ENERGÉTICA Y LA VALIDACIÓN DE TRANSFERENCIA DE CONOCIMIENTO SOBRE ENERGÍA SOLAR EN COLOMBIA.</t>
  </si>
  <si>
    <t>CO1.REQ.8407203</t>
  </si>
  <si>
    <t>OPS-VEX-0207-2025</t>
  </si>
  <si>
    <t>https://community.secop.gov.co/Public/Tendering/ContractNoticePhases/View?PPI=CO1.PPI.40092257&amp;isFromPublicArea=True&amp;isModal=False</t>
  </si>
  <si>
    <t>LA PRESENTE ORDEN TIENE POR OBJETO PRESTACIÓN DE SERVICIOS PARA REALIZAR LA EVALUACIÓN DE IMPACTOS AMBIENTALES Y SOCIALES DE LOS PROYECTOS DE ENERGÍA SOLAR EN COLOMBIA.</t>
  </si>
  <si>
    <t>CO1.REQ.8404608</t>
  </si>
  <si>
    <t>OPS-VEX-0206-2025</t>
  </si>
  <si>
    <t>https://community.secop.gov.co/Public/Tendering/ContractNoticePhases/View?PPI=CO1.PPI.40103194&amp;isFromPublicArea=True&amp;isModal=False</t>
  </si>
  <si>
    <t>CO1.REQ.8407079</t>
  </si>
  <si>
    <t>OPSP-VEX-0205-2025</t>
  </si>
  <si>
    <t>https://community.secop.gov.co/Public/Tendering/ContractNoticePhases/View?PPI=CO1.PPI.40107169&amp;isFromPublicArea=True&amp;isModal=False</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</si>
  <si>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</si>
  <si>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CO1.REQ.8408344</t>
  </si>
  <si>
    <t>OPSP-VEX-0204-2025</t>
  </si>
  <si>
    <t>https://community.secop.gov.co/Public/Tendering/ContractNoticePhases/View?PPI=CO1.PPI.40106155&amp;isFromPublicArea=True&amp;isModal=False</t>
  </si>
  <si>
    <t xml:space="preserve">JOSE LUIS LOBO DIAZ </t>
  </si>
  <si>
    <t>LA PRESENTE ORDEN TIENE POR OBJETO: PRESTAR LOS SERVICIOS PROFESIONALES EN LA DIRECCIÓN DE PRÁCTICAS PROFESIONALES, COMO MONITOR DE PRACTICA EN EL PROGRAMA ACADÉMICO INGENIERIA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</si>
  <si>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CO1.REQ.8407872</t>
  </si>
  <si>
    <t>OPSP-VEX-0203-2025</t>
  </si>
  <si>
    <t>https://community.secop.gov.co/Public/Tendering/ContractNoticePhases/View?PPI=CO1.PPI.40105527&amp;isFromPublicArea=True&amp;isModal=False</t>
  </si>
  <si>
    <t>CO1.REQ.8408003</t>
  </si>
  <si>
    <t>OPSP-VEX-0202-2025</t>
  </si>
  <si>
    <t>https://community.secop.gov.co/Public/Tendering/ContractNoticePhases/View?PPI=CO1.PPI.40090428&amp;isFromPublicArea=True&amp;isModal=False</t>
  </si>
  <si>
    <t>LA PRESENTE ORDEN TIENE POR OBJETO: PRESTAR LOS SERVICIOS PROFESIONALES EN LA DIRECCIÓN DE PRÁCTICAS PROFESIONALES, COMO MONITOR DE PRACTICA EN EL PROGRAMA ACADÉMICO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</si>
  <si>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CO1.REQ.8404044</t>
  </si>
  <si>
    <t>OPSP-VEX-0201-2025</t>
  </si>
  <si>
    <t>https://community.secop.gov.co/Public/Tendering/ContractNoticePhases/View?PPI=CO1.PPI.40089538&amp;isFromPublicArea=True&amp;isModal=False</t>
  </si>
  <si>
    <t>LA PRESENTE ORDEN TIENE POR OBJETO: PRESTAR LOS SERVICIOS PROFESIONALES EN LA DIRECCIÓN DE PRÁCTICAS PROFESIONALES, COMO MONITOR DE PRACTICA EN EL PROGRAMA ACADÉMICO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</si>
  <si>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CO1.REQ.8403812</t>
  </si>
  <si>
    <t>OPSP-VEX-0200-2025</t>
  </si>
  <si>
    <t>https://community.secop.gov.co/Public/Tendering/ContractNoticePhases/View?PPI=CO1.PPI.40076581&amp;isFromPublicArea=True&amp;isModal=False</t>
  </si>
  <si>
    <t xml:space="preserve">YUSLAY MISEL VALLE TETTE </t>
  </si>
  <si>
    <t>LA PRESENTE ORDEN TIENE POR OBJETO: PRESTAR LOS SERVICIOS PROFESIONALES EN LA DIRECCIÓN DE PRÁCTICAS PROFESIONALES, COMO MONITOR DE PRACTICA EN EL PROGRAMA ACADÉMICO DE INGENIERÍA AGRONÓMICA,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</si>
  <si>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CO1.REQ.8401118</t>
  </si>
  <si>
    <t>OPSP-VEX-0199-2025</t>
  </si>
  <si>
    <t>https://community.secop.gov.co/Public/Tendering/ContractNoticePhases/View?PPI=CO1.PPI.40075329&amp;isFromPublicArea=True&amp;isModal=False</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</si>
  <si>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</si>
  <si>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CO1.REQ.8400565</t>
  </si>
  <si>
    <t>OPSP-VEX-0198-2025</t>
  </si>
  <si>
    <t>https://community.secop.gov.co/Public/Tendering/ContractNoticePhases/View?PPI=CO1.PPI.40074731&amp;isFromPublicArea=True&amp;isModal=False</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</si>
  <si>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</si>
  <si>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CO1.REQ.8400605</t>
  </si>
  <si>
    <t>OPSP-VEX-0197-2025</t>
  </si>
  <si>
    <t>https://community.secop.gov.co/Public/Tendering/ContractNoticePhases/View?PPI=CO1.PPI.40071944&amp;isFromPublicArea=True&amp;isModal=False</t>
  </si>
  <si>
    <t>LA PRESENTE ORDEN TIENE POR OBJETO PRESTACIÓN DE SERVICIOS ESPECIALIZADOS PARA REALIZAR EL DISEÑO DE LA ESTRATEGIA PARA LA TRANSICIÓN ENERGÉTICA Y LA VALIDACIÓN DE TRANSFERENCIA DE CONOCIMIENTO SOBRE ENERGÍA EÓLICA EN COLOMBIA.</t>
  </si>
  <si>
    <t>CO1.REQ.8399597</t>
  </si>
  <si>
    <t>OPS-VEX-0196-2025</t>
  </si>
  <si>
    <t>https://community.secop.gov.co/Public/Tendering/ContractNoticePhases/View?PPI=CO1.PPI.40063529&amp;isFromPublicArea=True&amp;isModal=False</t>
  </si>
  <si>
    <t>LA PRESENTE ORDEN TIENE POR OBJETO PRESTACIÓN DE SERVICIOS PARA REALIZAR LA EVALUACIÓN DE IMPACTOS AMBIENTALES Y SOCIALES DE LOS PROYECTOS DE ENERGIA EÓLICA EN COLOMBIA.</t>
  </si>
  <si>
    <t>CO1.REQ.8397869</t>
  </si>
  <si>
    <t>OPS-VEX-0195-2025</t>
  </si>
  <si>
    <t>https://community.secop.gov.co/Public/Tendering/ContractNoticePhases/View?PPI=CO1.PPI.40041791&amp;isFromPublicArea=True&amp;isModal=False</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</si>
  <si>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DEĽ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CORIVOQUE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</si>
  <si>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CO1.REQ.8393081</t>
  </si>
  <si>
    <t>OPSP-VEX-0194-2025</t>
  </si>
  <si>
    <t>https://community.secop.gov.co/Public/Tendering/ContractNoticePhases/View?PPI=CO1.PPI.40032880&amp;isFromPublicArea=True&amp;isModal=False</t>
  </si>
  <si>
    <t xml:space="preserve">OSCAR AVILA GUTIERREZ </t>
  </si>
  <si>
    <t>PRESTAR SERVICIOS DE APOYO A LA GESTIÓN, EN EL MARCO DEL PROYECTO DE INVESTIGACIÓN INERCO-UNIMAG CELEBRADA ENTRE INERCO Y UNIVERSIDAD DEL MAGDALENA, PARA EL DESARROLLO DE LAS SIGUIENTES ACTIVIDADES: 1. APOYAR CON EL DILIGENCIAMIENTO DEL FORMULARIO DE CARACTERIZACIÓN SOCIOECONÓMICA DE LOS PESCADORES DEL ÁREA DE INCIDENCIA HIDROBIOLÓGICA DE LA MINA EL DESCANSO NORTE (DRUMMOND LTD). 2. REALIZAR LOS REGISTROS MENSUALES DE LA ACTIVIDAD PESQUERA DE LOS PESCADORES ASOCIADOS A LOS RÍOS MARACAS, SICARARE, ARROYO EL ZORRO, ARROYO EL CAIMANCITO Y CAÑO EL PLATANAL, POR MEDIO DE FORMULARIOS DE CAMPO: CAPTURA Y ESFUERZO, CONTROL DE ACTIVIDAD, DÍAS EFECTIVO DE PESCA, LISTA DE PRECIOS Y TALLAS DEL RECURSO PESQUERO.</t>
  </si>
  <si>
    <t>CO1.REQ.8391159</t>
  </si>
  <si>
    <t>OAG-VEX-0193-2025</t>
  </si>
  <si>
    <t>https://community.secop.gov.co/Public/Tendering/ContractNoticePhases/View?PPI=CO1.PPI.39966368&amp;isFromPublicArea=True&amp;isModal=False</t>
  </si>
  <si>
    <t xml:space="preserve">JOSE GABRIEL MONTERO PATIÑO </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</si>
  <si>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</si>
  <si>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CO1.REQ.8376580</t>
  </si>
  <si>
    <t>OPSP-VEX-0192-2025</t>
  </si>
  <si>
    <t>https://community.secop.gov.co/Public/Tendering/ContractNoticePhases/View?PPI=CO1.PPI.39964867&amp;isFromPublicArea=True&amp;isModal=False</t>
  </si>
  <si>
    <t xml:space="preserve">LINA MARIA TABORDA GIRALDO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</si>
  <si>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</si>
  <si>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CO1.REQ.8376332</t>
  </si>
  <si>
    <t>OPSP-VEX-0191-2025</t>
  </si>
  <si>
    <t>https://community.secop.gov.co/Public/Tendering/ContractNoticePhases/View?PPI=CO1.PPI.39962612&amp;isFromPublicArea=True&amp;isModal=False</t>
  </si>
  <si>
    <t xml:space="preserve">JUAN JOSE FAJARDO FAJARDO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</si>
  <si>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 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</si>
  <si>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CO1.REQ.8375912</t>
  </si>
  <si>
    <t>OPSP-VEX-0190-2025</t>
  </si>
  <si>
    <t>https://community.secop.gov.co/Public/Tendering/ContractNoticePhases/View?PPI=CO1.PPI.39934939&amp;isFromPublicArea=True&amp;isModal=False</t>
  </si>
  <si>
    <t xml:space="preserve">XIMENA PORTILLO PUENTES </t>
  </si>
  <si>
    <t>La presente orden tiene por objeto: prestar servicios profesionales en el marco del Contrato N. 478 del 2025 celebrado entre la AGENCIA NACIONAL DE HIDROCARBUROS ANH y Universidad del Magdalena, para el desarrollo de las siguientes actividades: 1) Compilar y analizar estándares internacionales (ISO 14040 e ISO 14044) y normativas nacionales aplicables a proyectos eólicos en Colombia. 2) Apoyar el diseñar la evaluación del impacto del ciclo de vida (LCIA). 3) Apoyar la validación y documentación del marco metodológico. 4) Organizar talleres participativos con equipos técnicos y usuarios potenciales para identificar los flujos de trabajo críticos y los casos de uso prioritarios, garantizando que las tecnologías propuestas respondan de manera efectiva a las necesidades del proyecto. 5) Documentar los resultados de las pruebas realizadas a la plataforma y aplicar mejoras basadas en los hallazgos, optimizando la funcionalidad y confiabilidad del sistema. 6)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7) Establecer un sistema de evaluación continua, aplicando instrumentos como cuestionarios, ejercicios prácticos evaluados y sesiones de retroalimentación para medir la adquisición de competencias y ajustar los contenidos de las capacitaciones desarrolladas para la transferencia de la metodología según sea necesario. 8) Apoyar la construcción de un repositorio en línea centralizado que contenga recursos técnicos, manuales y guías de consulta. 9) Evaluar y retroalimentar el proceso de capacitación, mediante encuestas y ejercicios prácticos, permitiendo ajustes en los contenidos y estrategias según las necesidades detectadas. 10) Documentar y archivar toda la información relevante del proyecto para consultas futuras, garantizando la trazabilidad y accesibilidad de los registros.</t>
  </si>
  <si>
    <t>CO1.REQ.8369365</t>
  </si>
  <si>
    <t>OPSP-VEX-0189-2025</t>
  </si>
  <si>
    <t>https://community.secop.gov.co/Public/Tendering/ContractNoticePhases/View?PPI=CO1.PPI.39933948&amp;isFromPublicArea=True&amp;isModal=False</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</si>
  <si>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</si>
  <si>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CO1.REQ.8369327</t>
  </si>
  <si>
    <t>OPSP-VEX-0188-2025</t>
  </si>
  <si>
    <t>https://community.secop.gov.co/Public/Tendering/ContractNoticePhases/View?PPI=CO1.PPI.39930973&amp;isFromPublicArea=True&amp;isModal=False</t>
  </si>
  <si>
    <t xml:space="preserve">MARIA CAMILA SAMPER MEZA </t>
  </si>
  <si>
    <t>La presente orden tiene por objeto prestar servicios profesionales en el marco del Contrato N. 478 del 2025 celebrado entre la Agencia Nacional de Hidrocarburos ANH y Universidad del Magdalena, para el desarrollo de las siguientes actividades: 1. Apoyar en los diseños de esquemas de visualización narrativa para resultados del ACV desarrollando estructuras visuales que permitan contar historias con los datos extraídos de OpenLCA, facilitando la comprensión del impacto ambiental y social mediante gráficas, líneas de tiempo y narrativas interactivas. 2. Implementar dashboards de análisis ambiental y social basados en resultados del ACV integrando tableros interactivos utilizando herramientas como Power BI, Grafana o soluciones web personalizadas que permitan explorar, filtrar y analizar los resultados por categoría de impacto, región o proyecto. 3. Apoyar en el desarrollo de componentes visuales dinámicos para interpretación de datos complejos creando gráficos de barras, líneas, radar, mapas de calor y diagramas de Sankey que permitan visualizar los flujos de materia y energía entre procesos, comparaciones de escenarios y evolución temporal de impactos. 4. Apoyar en la configuración de mecanismos visuales de interpretación de resultados. 5. Implementar estrategias visuales como semáforos, alertas, etiquetas contextuales y códigos de color que faciliten la interpretación rápida de los resultados del ACV, apoyando la toma de decisiones sin requerir la redefinición de indicadores. 6. Optimizar la experiencia del usuario en la exploración de datos diseñando interfaces intuitivas que prioricen la usabilidad, con filtros avanzados, navegación clara, y elementos responsivos que se adapten a distintos dispositivos y perfiles de usuario. 7. Documentar lineamientos para el diseño visual y la narrativa de datos ambientales. 8. Crear una guía técnica que estandarice los tipos de visualización a utilizar, su propósito narrativo y los contextos de uso, facilitando la expansión futura del sistema con coherencia visual y comunicacional.</t>
  </si>
  <si>
    <t>CO1.REQ.8368487</t>
  </si>
  <si>
    <t>OPSP-VEX-0187-2025</t>
  </si>
  <si>
    <t>https://community.secop.gov.co/Public/Tendering/ContractNoticePhases/View?PPI=CO1.PPI.39918923&amp;isFromPublicArea=True&amp;isModal=False</t>
  </si>
  <si>
    <t xml:space="preserve">ADAMIR LOPEZ TORRES </t>
  </si>
  <si>
    <t>La presente orden tiene por objeto: 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</si>
  <si>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CO1.REQ.8365896</t>
  </si>
  <si>
    <t>OAG-VEX-0186-2025</t>
  </si>
  <si>
    <t>https://community.secop.gov.co/Public/Tendering/ContractNoticePhases/View?PPI=CO1.PPI.39918321&amp;isFromPublicArea=True&amp;isModal=False</t>
  </si>
  <si>
    <t xml:space="preserve">OLGA LUCIA ALARCON OVALLE </t>
  </si>
  <si>
    <t>La presente orden tiene por objeto prestar servicios profesionales en el marco del ContratoN.478 del 2025 celebrado entre la AGENCIA NACIONAL DE HIDROCARBUROSANH y Universidad delMagdalena, para el desarrollo de las siguientes actividades: 1) Desarrollar talleres con stakeholders clave(gobierno, sector privado, comunidades locales y academia) para revisar y ajustar los indicadoresseleccionados, integrando sus perspectivas para asegurar su aplicabilidad y aceptación. 2) Organizar talleresparticipativos con equipos técnicos y usuarios potenciales para identificar los flujos de trabajocríticos y loscasos de uso prioritarios, garantizando que las tecnologías propuestas respondan de manera efectiva a lasnecesidades del proyecto. 3) Apoyar el desarrollo de espacios para la validacióndel roadmaptecnológicocon los actores relevantes. 4) Definir los objetivos y la agenda de los talleres con las partes interesadas paraabordar los componentes clave del marco metodológico, tales como objetivos específicos, metodologíaspropuestas, indicadores seleccionados y herramientas tecnológicas integradas. Los objetivos de cada tallerdeben estar enfocados en la identificación de fortalezas, oportunidades de mejora y recomendacionesconcretas para el marco. 5) Facilitar dinámicas participativas (mesas de trabajo, ejercicios deanálisisgrupal y sesiones de discusión técnica) para fomentar el intercambio de ideas y laconstruccióncolectiva deconocimiento con las partes interesadas. 6) Apoyar la sistematizaciónde las observaciones yrecomendaciones obtenidas de las dinámicas participativas en un informe técnicoque documente todo elproceso. Estas deben ser organizada en categorías temáticas que permitan identificar fortalezas del marco,áreas que requieren ajustes y propuestas concretas de mejora. 7) Apoyar el diseñode un esquemametodológico participativo, basado en enfoques de co-creación y gobernanza inclusiva, con mecanismos deconsulta y monitoreo ciudadano. 8) Identificar herramientas y mecanismos de participación, como mesas dediálogo, comités comunitarios y procesos de consulta previa, adaptadas a las necesidades locales. 9)Definir criterios de implementación y evaluación, estableciendo lineamientos para garantizar la efectividady representatividad del modelo metodológico.</t>
  </si>
  <si>
    <t>CO1.REQ.8365468</t>
  </si>
  <si>
    <t>OPSP-VEX-0185-2025</t>
  </si>
  <si>
    <t>https://community.secop.gov.co/Public/Tendering/ContractNoticePhases/View?PPI=CO1.PPI.39917739&amp;isFromPublicArea=True&amp;isModal=False</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</si>
  <si>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Realizar el Programa Anual Mensualizado de Caja PAC correspondiente al periodo de cierre y liquidación del convenio. 2.Organizar la documentación correspondiente al Convenio Interadministrativo No. 15562024, cuyo objeto es aunar esfuerzos técnicos, administrativos y financieros para la prestación del servicio público de extensión agropecuaria, conforme a lo dispuesto en la Ley 1876 de 2017, celebrado con la Agencia de Desarrollo Rural (ADR), con el fin de presentarla en el proceso de liquidación 3. Consolidar y organizar la documentación de calidad requerida para la liquidación del Convenio, asegurando el cumplimiento de los estándares y requisitos establecidos por las partes.</t>
  </si>
  <si>
    <t>CO1.REQ.8365280</t>
  </si>
  <si>
    <t>OPSP-VEX-0184-2025</t>
  </si>
  <si>
    <t>https://community.secop.gov.co/Public/Tendering/ContractNoticePhases/View?PPI=CO1.PPI.39917020&amp;isFromPublicArea=True&amp;isModal=False</t>
  </si>
  <si>
    <t xml:space="preserve">ALEXANDER RODRIGUEZ CONTRERAS </t>
  </si>
  <si>
    <t>La presente orden tiene por objeto prestar servicios profesionales en el marco del Contrato N. 478 del 2025 celebrado entre la AGENCIA NACIONAL DE HIDROCARBUROS ANH y Universidad del Magdalena, para el desarrollo de las siguientes actividades: 1)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2) Estructurar fichas para cada indicador seleccionado, detallando su definición, metodología de cálculo, frecuencia de medición, fuentes de datos y responsabilidades de monitoreo.3) Diseñar la evaluación del impacto del ciclo de vida (LCIA). 4) Realizar entrevistas estructuradas y semiestructuradas con stakeholders clave, como técnicos expertos, operadores de proyectos eólicos, comunidades locales y entidades reguladoras, para identificar necesidades técnicas y operativas específicas. 5) Definir los objetivos y la agenda de los talleres con las partes interesadas para abordar los componentes clave del marco metodológico, tales como objetivos específicos, metodologías propuestas, indicadores seleccionados y herramientas tecnológicas integradas. Los objetivos de cada taller deben estar enfocados en la identificación de fortalezas, oportunidades de mejora y recomendaciones concretas para el marco. 6) Facilitar dinámicas participativas (mesas de trabajo, ejercicios de análisis grupal y sesiones de discusión técnica) para fomentar el intercambio de ideas y la construcción colectiva de conocimiento con las partes interesadas. 7) Apoyar la sistematización de las observaciones y recomendaciones obtenidas de las dinámicas participativas en un informe técnico que documente todo el proceso. Estas deben ser organizada en categorías temáticas que permitan identificar fortalezas del marco, áreas que requieren ajustes y propuestas concretas de mejora. 8) Incorporar los ajustes identificados en el informe técnico al marco metodológico, asegurando que refleje las necesidades y expectativas de los diferentes stakeholders y se adapte al contexto específico de los proyectos eólicos en Colombia. 9)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10) Apoyar el desarrollo de sesiones de capacitación presenciales y virtuales, para los procesos de transferencia de conocimiento de la tecnología desarrollada con las partes interesadas. 11) Analizar el contexto comunitario y normativo, revisando las dinámicas socioculturales y ambientales de las comunidades locales y los marcos normativos sobre participación en proyectos energéticos en Colombia. 12) Diseñar un esquema metodológico participativo, basado en enfoques de co-creación y gobernanza inclusiva, con mecanismos de consulta y monitoreo ciudadano. 13) Identificar herramientas y mecanismos de participación, como mesas de diálogo, comités comunitarios y procesos de consulta previa, adaptadas a las necesidades locales. 14) Definir criterios de implementación y evaluación, estableciendo lineamientos para garantizar la efectividad y representatividad del modelo metodológico. 15) Documentar la ruta metodológica, sistematizando el proceso en un documento técnico que sirva como guía para la implementación de mecanismos de participación comunitaria en proyectos eólicos.</t>
  </si>
  <si>
    <t>CO1.REQ.8365407</t>
  </si>
  <si>
    <t>OPSP-VEX-0183-2025</t>
  </si>
  <si>
    <t>https://community.secop.gov.co/Public/Tendering/ContractNoticePhases/View?PPI=CO1.PPI.39914910&amp;isFromPublicArea=True&amp;isModal=False</t>
  </si>
  <si>
    <t xml:space="preserve">JEANNIE CAROLINA SANCHEZ MENDOZA </t>
  </si>
  <si>
    <t>La presente orden tiene por objeto prestar servicios profesionales en el marco del Contrato N. 478 del 2025 celebrado entre la AGENCIA NACIONAL DE HIDROCARBUROS ANH y Universidad del Magdalena, para el desarrollo de las siguientes actividades: 1) Apoyar el desarrollo de talleres con stakeholders clave (gobierno, sector privado, comunidades locales y academia) para revisar y ajustar los indicadores seleccionados, integrando sus perspectivas para asegurar su aplicabilidad y aceptación. 2) Apoyar el desarrollo de espacios para la validación y documentación del marco metodológico. 3) Organizar talleres participativos con equipos técnicos y usuarios potenciales para identificar los flujos de trabajo críticos y los casos de uso prioritarios, garantizando que las tecnologías propuestas respondan de manera efectiva a las necesidades del proyecto. 4) Apoyar el desarrollo de talleres y entrevistas con los usuarios finales (autoridades, operadores y comunidades locales) para identificar sus necesidades en cuanto a visualización de datos y generación de reportes. 5) Apoyar el desarrollo de espacios para la validación del roadmap tecnológico con los actores relevantes. 6)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7) Apoyar el desarrollo de sesiones de capacitación presenciales y virtuales, donde las sesiones presenciales profundicen en la teoría y ejercicios prácticos, mientras que las virtuales amplíen la cobertura y permitan la participación de equipos técnicos en diferentes regiones. 8) Apoyar el análisis del contexto comunitario y normativo, revisando las dinámicas socioculturales y ambientales de las comunidades locales y los marcos normativos sobre participación en proyectos energéticos en Colombia.</t>
  </si>
  <si>
    <t>CO1.REQ.8364862</t>
  </si>
  <si>
    <t>OPSP-VEX-0182-2025</t>
  </si>
  <si>
    <t>https://community.secop.gov.co/Public/Tendering/ContractNoticePhases/View?PPI=CO1.PPI.39912400&amp;isFromPublicArea=True&amp;isModal=False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</si>
  <si>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Compilar y analizar estándares internacionales (ISO 14040 e ISO 14044) y normativas nacionales aplicables a proyectos eólicos en Colombia. 2) Sistematizar de los hallazgos de la validación de las metodologías seleccionadas con los expertos en un informe técnico, destacando las metodologías más relevantes, las áreas de oportunidad y las recomendaciones para la implementación. 3)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Diseñar la evaluación del impacto del ciclo de vida (LCIA). 5) Revisar documentación técnica y normativa relevante para asegurar que los requisitos estén alineados con estándares internacionales (como ISO 14040/14044) y las disposiciones regulatorias colombianas relacionadas con proyectos de energía eólica. 6) Incorporar los ajustes al marco metodológico con base en la retroalimentación recopilada durante los talleres, asegurando que refleje las necesidades y expectativas de los diferentes stakeholders y se adapte al contexto específico de los proyectos eólicos en Colombia. 7)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8) Desarrollar talleres prácticos aplicados a casos reales y simulados, en los cuales los participantes analizarán impactos, recopilarán datos, aplicarán herramientas tecnológicas y generarán estrategias de mitigación basadas en el marco LCA. 9) Documentar la ruta metodológica basada en el marco LCA, sistematizando el proceso en un documento técnico que sirva como guía para la implementación de mecanismos de participación comunitaria en proyectos eólicos. 10) Elaborar los planes operativos y cronogramas detallados que guiarán las actividades del proyecto. 11) Implementar sistemas de monitoreo continuo para evaluar el avance técnico y financiero del proyecto, identificando desviaciones y tomando medidas correctivas de manera oportuna. 12) Consolidar los resultados finales del proyecto en informes de cierre técnico, financiero y administrativo, incluyendo los logros alcanzados y los aprendizajes clave.</t>
  </si>
  <si>
    <t>CO1.REQ.8364443</t>
  </si>
  <si>
    <t>OPSP-VEX-0181-2025</t>
  </si>
  <si>
    <t>https://community.secop.gov.co/Public/Tendering/ContractNoticePhases/View?PPI=CO1.PPI.39904664&amp;isFromPublicArea=True&amp;isModal=False</t>
  </si>
  <si>
    <t xml:space="preserve">NATALIA ALEJANDRA CANTILLO TURIZO </t>
  </si>
  <si>
    <t>La presente orden tiene por objeto prestar servicios profesionales en el marco del Contrato N. 478 del 2025 celebrado entre la Agencia Nacional de Hidrocarburos - ANH y Universidad del Magdalena, para el desarrollo de las siguientes actividades: 1) Apoyar la sistematización de los hallazgos de la validación de las metodologías seleccionadas con los expertos en un informe técnico, destacando las metodologías más relevantes, las áreas de oportunidad y las recomendaciones para la implementación. 2) Apoyar la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3) Realizar entrevistas estructuradas y semiestructuradas con stakeholders clave, como técnicos expertos, operadores de proyectos eólicos, comunidades locales y entidades reguladoras, para identificar necesidades técnicas y operativas específicas. 4) Revisar documentación técnica y normativa relevante para asegurar que los requisitos estén alineados con estándares internacionales (como ISO 14040/14044) y las disposiciones regulatorias colombianas relacionadas con proyectos de energía eólica. 5)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6) Apoyar la documentación de la ruta metodológica, sistematizando el proceso en un documento técnico que sirva como guía para la implementación de mecanismos de participación comunitaria en proyectos eólicos. 7) Organizar reuniones de seguimiento con los equipos técnicos y administrativos para coordinar esfuerzos y asegurar la alineación con los objetivos establecidos. 8) Apoyar la consolidación de los resultados finales del proyecto en informes de cierre técnico, financiero y administrativo, incluyendo los logros alcanzados y los aprendizajes clave. 9) Apoyar el desarrollo de talleres con las partes interesadas para los procesos de validación y capacitación.</t>
  </si>
  <si>
    <t>CO1.REQ.8362420</t>
  </si>
  <si>
    <t>OPSP-VEX-0180-2025</t>
  </si>
  <si>
    <t>https://community.secop.gov.co/Public/Tendering/ContractNoticePhases/View?PPI=CO1.PPI.39903520&amp;isFromPublicArea=True&amp;isModal=False</t>
  </si>
  <si>
    <t xml:space="preserve">SERGIO ANDRES FERNANDEZ GOMEZ </t>
  </si>
  <si>
    <t>La presente orden tiene por objeto: La prestación de servicios de apoyo a la gestión en la Vicerrectoría de Extensión y Proyección Social en el marco del Contrato Interadministrativo 478-2025 AGENCIA NACIONAL DE HIDROCARBUROS, desarrollando las siguientes actividades: 1. Apoyar en la revisión de los documentos en las etapas precontractual, contractual y postcontractual de las ordenes y/o contratos. 2. Apoyar en la proyección de minutas de contratos y/o convenios. 3. Apoyar en la proyección de actos administrativos. 4.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</si>
  <si>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CO1.REQ.8362062</t>
  </si>
  <si>
    <t>OAG-VEX-0179-2025</t>
  </si>
  <si>
    <t>https://community.secop.gov.co/Public/Tendering/ContractNoticePhases/View?PPI=CO1.PPI.39888380&amp;isFromPublicArea=True&amp;isModal=False</t>
  </si>
  <si>
    <t>Por iniciar</t>
  </si>
  <si>
    <t xml:space="preserve">DIEGO ANDRES RESTREPO LEAL </t>
  </si>
  <si>
    <t>La presente orden tiene por objeto prestar servicios profesionales en el marco del Contrato N. 478 del 2025 celebrado entre la AGENCIA NACIONAL DE HIDROCARBUROS ANH y Universidad del Magdalena, para el desarrollo de las siguientes actividades: 1) Desarrollar el modelo de inventario del ciclo de vida (LCI). 2) Diseñar la evaluación del impacto del ciclo de vida (LCIA). 3) Establecer el proceso de interpretación de resultados de la metodología generada a partir de la evaluación del impacto del ciclo de vida (LCIA). 4) Integrar herramientas tecnológicas y metodológicas para el desarrollo de la metodología generada a partir de la evaluación del impacto del ciclo de vida (LCIA). 5) Organizar talleres participativos con equipos técnicos y usuarios potenciales para identificar los flujos de trabajo críticos y los casos de uso prioritarios, garantizando que las tecnologías propuestas respondan de manera efectiva a las necesidades del proyecto. 6) Diseñar un roadmap tecnológico que detalle las fases de implementación tecnológica, estableciendo cronogramas, hitos clave, responsables y puntos de control específicos para la transición hacia el uso de tecnologías emergentes en proyectos eólicos. 7) Validar el roadmap con los actores relevantes, incorporando retroalimentación para asegurar su viabilidad técnica y operativa en contextos reales de proyectos eólicos. 8) Apoyar la definición de la arquitectura modular, con componentes que permitan la integración de sensores IoT, herramientas de análisis de big data y modelos predictivos para la evaluación de impactos. 9) Configurar sistemas de big data que permitan la ingesta, almacenamiento, procesamiento y visualización de datos, utilizando herramientas avanzadas para análisis y monitoreo. 10) Entrenar y desplegar modelos predictivos, basados en inteligencia artificial, para identificar patrones y generar recomendaciones orientadas a optimizar los procesos de generación de energía eólica. 11) Realizar pruebas unitarias e integradas, verificando que cada componente tecnológico funcione correctamente y se integre de manera efectiva con el sistema global. 12) Apoyar el despliegue de las tecnologías identificadas en entornos operativos reales, monitoreando su desempeño y ajustando el sistema para garantizar un funcionamiento óptimo. 13) Apoyar la implementación de módulos interactivos, como mapas para el monitoreo de variables eólicas (velocidad y dirección del viento, producción de energía, impacto en fauna) y gráficos que muestren tendencias e impactos. 14) Desarrollar talleres prácticos aplicados a casos reales y simulados, en los cuales los participantes analizarán impactos, recopilarán datos, aplicarán herramientas tecnológicas y generarán estrategias de mitigación basadas en el marco LCA. 15) Desarrollar talleres prácticos donde las partes interesadas trabajen con la plataforma en escenarios reales o simulados, realizando actividades de configuración, monitoreo y análisis de datos.</t>
  </si>
  <si>
    <t>CO1.REQ.8358923</t>
  </si>
  <si>
    <t>OPSP-VEX-0178-2025</t>
  </si>
  <si>
    <t>https://community.secop.gov.co/Public/Tendering/ContractNoticePhases/View?PPI=CO1.PPI.39886721&amp;isFromPublicArea=True&amp;isModal=False</t>
  </si>
  <si>
    <t xml:space="preserve">JOSE RICARDO NUÑEZ ALVAREZ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</si>
  <si>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</si>
  <si>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CO1.REQ.8358902</t>
  </si>
  <si>
    <t>OPSP-VEX-0177-2025</t>
  </si>
  <si>
    <t>https://community.secop.gov.co/Public/Tendering/ContractNoticePhases/View?PPI=CO1.PPI.39878602&amp;isFromPublicArea=True&amp;isModal=False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</si>
  <si>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Desarrollar e instalar la infraestructura de sensores loT en sitios estratégicos de proyectos eólicos, asegurando la recopilación de datos en tiempo real sobre variables críticas. 2) Realizar pruebas unitarias e integradas, verificando que cada componente tecnológico funcione correctamente y se integre de manera efectiva con el sistema global. 3) Realizar talleres y entrevistas con los usuarios finales (autoridades, operadores y comunidades locales) para identificar sus necesidades en cuanto a visualización de datos y generación de reportes. 4) Diseñar prototipos interactivos de la interfaz, utilizando herramientas de diseño como Figma, que reflejen funcionalidades clave como dashboards y gráficos dinámicos. 5) Seleccionar tecnologías frontend y backend apropiadas para el desarrollo de la interfaz, como React para la construcción del frontend y plataformas que aseguren conectividad en tiempo real con las bases de datos y sensores loT. 6) Implementar módulos interactivos, como mapas para el monitoreo de variables eólicas (velocidad y dirección del viento, producción de energía, impacto en fauna) y gráficos que muestren tendencias e impactos. 7) Implementar pruebas de integración, asegurando que los módulos tecnológicos interactúen de manera eficiente y sin errores en los flujos de datos.</t>
  </si>
  <si>
    <t>CO1.REQ.8356000</t>
  </si>
  <si>
    <t>OPSP-VEX-0176-2025</t>
  </si>
  <si>
    <t>https://community.secop.gov.co/Public/Tendering/ContractNoticePhases/View?PPI=CO1.PPI.39815270&amp;isFromPublicArea=True&amp;isModal=False</t>
  </si>
  <si>
    <t>RODNEL KERSUL DE LA ROSA HABEYCH</t>
  </si>
  <si>
    <t>SISTEMAS INTEGRADOS WORLD WIDE S A S</t>
  </si>
  <si>
    <t>La presente orden tiene por objeto la prestacion del servicio de almacenamiento onpremise para guardar la información recopilada en el desarrollo de las actividades en el marco de la ejecución del Convenio Interadministrativo 15562024 en etapa de Liquidacion Agencia de Desarrollo Rural (ADR)" Aunar esfuerzos técnicos, administrativos y financieros para la prestación del servicio público de extensión agropecuaria. entre la Agencia de Desarrollo Rural y LA UNIVERSIDAD DEL MAGDALENA-UNIMAGDALENA. La propuesta hace parte integral de la presente orden.</t>
  </si>
  <si>
    <t>CO1.REQ.8342157</t>
  </si>
  <si>
    <t>OPS-VEX-0175-2025</t>
  </si>
  <si>
    <t>https://community.secop.gov.co/Public/Tendering/ContractNoticePhases/View?PPI=CO1.PPI.39773527&amp;isFromPublicArea=True&amp;isModal=False</t>
  </si>
  <si>
    <t>La presente orden tiene por objeto la prestación de servicios como profesional de manejo base de datos en el marco del Convenio Interadministrativo No. 1556 de 2024 en etapa de liquidación suscrito entre la Universidad del Magdalena y la Agencia de Desarrollo Rural ADR, para la ejecución de las siguientes actividades: 1. Organizar plan de trabajo con los coordinadores temáticos para la consolidación y presentación de los informes finales. 2. Realizar la consolidación de los aprendizajes, respuesta y propuestas de mejora del servicio de extensión agropecuaria en su zona asignada. 3. Realizar la consolidación de los informes de evaluación por cada aspecto de extensión agropecuaria de conformidad con la Ley 1876 de 2017. Analizando la efectividad de las estrategias implementadas. 4. Presentar informes semanales de avance en la ejecución y cumplimiento de las actividades. 5 analizar los resultados del proyecto de extensión agropecuaria por cada subregión asignada por el supervisor de la orden.</t>
  </si>
  <si>
    <t>CO1.REQ.8332346</t>
  </si>
  <si>
    <t>OPSP-VEX-0174-2025</t>
  </si>
  <si>
    <t>https://community.secop.gov.co/Public/Tendering/ContractNoticePhases/View?PPI=CO1.PPI.39771342&amp;isFromPublicArea=True&amp;isModal=False</t>
  </si>
  <si>
    <t>La presente orden tiene por objeto: 1) Apoyar al especialista SST en las actividades de seguimiento al contrato de obra; y en general, en cualquiera que este lo requiera. 2) Llevar registro fotográfico de cada una de las actividades del contrato de obra que le sean asignadas por el especialista SST. 3) Apoyar otras actividades que respalden el trabajo de campo en el área que le sea asignada por la interventoría.</t>
  </si>
  <si>
    <t>CO1.REQ.8331585</t>
  </si>
  <si>
    <t>OAG-VEX-0173-2025</t>
  </si>
  <si>
    <t>https://community.secop.gov.co/Public/Tendering/ContractNoticePhases/View?PPI=CO1.PPI.39759126&amp;isFromPublicArea=True&amp;isModal=False</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</si>
  <si>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Diligenciar los formatos de cuentas de cobro y seguimiento a los desembolsos y pagos. 2. Realizar y compilar los documentos necesarios para la legalización del pago de honorarios y movilidad. 3. Realizar los informes financieros que sean requeridos y entregarlos de forma oportuna y con calidad. 4. Entregar soportes de los pagos de nómina al grupo de plataformas para el cargue correspondiente. 5. Revisar, validar los informes para el pago del personal contratado en el marco del convenio.</t>
  </si>
  <si>
    <t>CO1.REQ.8329471</t>
  </si>
  <si>
    <t>OPSP-VEX-0172-2025</t>
  </si>
  <si>
    <t>https://community.secop.gov.co/Public/Tendering/ContractNoticePhases/View?PPI=CO1.PPI.39757971&amp;isFromPublicArea=True&amp;isModal=False</t>
  </si>
  <si>
    <t>MARIA ANGELICA ANDRADE ALVAREZ</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</si>
  <si>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actividades:1. Organizar los documentos soportes de la contrapartida ofrecida por parte de la Universidad del Magdalena para el cumplimiento del Convenio Interadministrativo en la etapa de subsanación y liquidación por parte de la agencia de desarrollo rural .2. Realizar la legalización de los documentos soporte de pago a proveedores que se contrataron en el marco del convenio. 3. Organizar y entrega soportes de los pagos a proveedores al grupo de plataformas para el cargue correspondiente.</t>
  </si>
  <si>
    <t>CO1.REQ.8328692</t>
  </si>
  <si>
    <t>OPSP-VEX-0171-2025</t>
  </si>
  <si>
    <t>https://community.secop.gov.co/Public/Tendering/ContractNoticePhases/View?PPI=CO1.PPI.39756507&amp;isFromPublicArea=True&amp;isModal=False</t>
  </si>
  <si>
    <t>La presente orden tiene por objeto la prestación de servicios como profesional en el área jurídica, en el marco del Convenio Interadministrativo No. 1556 de 2024 en etapa de liquidación suscrito entre la Universidad del Magdalena y la Agencia de Desarrollo Rural ADR, para la ejecución de las siguientes actividades: 1 Prestar asesoría jurídica y proyectar las comunicaciones a solicitudes, consultas, peticiones, quejas y reclamos que se requieran tomando en consideración los términos de la Ley y los procedimientos internos establecidos. en el marco del Convenio Interadministrativo 1556 del 2024 2) Realizar las minutas que requiera la Vicerrectoria de Extensión y Proyección Social, en lo Concernientes al Convenio Interadministrativo 1556 del 2024. 3) Proyectar las comunicaciones que dan alcance o modifican los aspectos jurídicos del convenio Interadministrativo 1556 del 2024. 4) Elaborar las actas de liquidación o documentos equivalentes para las órdenes que lo requieran, relacionadas con personas naturales bajo el convenio interadministrativo N°1556/2024.</t>
  </si>
  <si>
    <t>CO1.REQ.8328624</t>
  </si>
  <si>
    <t>OPSP-VEX-0170-2025</t>
  </si>
  <si>
    <t>https://community.secop.gov.co/Public/Tendering/ContractNoticePhases/View?PPI=CO1.PPI.39746561&amp;isFromPublicArea=True&amp;isModal=False</t>
  </si>
  <si>
    <t>La presente orden tiene por objeto: Prestar servicios profesionales en la Dirección de Desarrollo Social y Productivo,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 3.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</si>
  <si>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CO1.REQ.8326454</t>
  </si>
  <si>
    <t>OPSP-VEX-0169-2025</t>
  </si>
  <si>
    <t>https://community.secop.gov.co/Public/Tendering/ContractNoticePhases/View?PPI=CO1.PPI.39742801&amp;isFromPublicArea=True&amp;isModal=False</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</si>
  <si>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</si>
  <si>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CO1.REQ.8325462</t>
  </si>
  <si>
    <t>OPSP-VEX-0168-2025</t>
  </si>
  <si>
    <t>https://community.secop.gov.co/Public/Tendering/ContractNoticePhases/View?PPI=CO1.PPI.39659245&amp;isFromPublicArea=True&amp;isModal=False</t>
  </si>
  <si>
    <t>La presente orden tiene por objeto PRESTACION DE SERVICIOS DE APOYO LOGÍSTICO NECESARIOS PARA EL DESARROLLO DE LAS ACTIVIDADES Y EVENTOS DE EXTENSIÓN QUE SE REALIZARAN EN EL MARCO DE LA CONMEMORACIÓN DE LOS 500 AÑOS DE SANTA MARTA, LO ANTERIOR CON EL FIN DE EJECUTAR EL PROYECTO INSTITUCIONAL UNIMAGDALENA COMPROMETIDA CON LOS 500 AÑOS DE SANTA MARTA.</t>
  </si>
  <si>
    <t>CO1.REQ.8307428</t>
  </si>
  <si>
    <t>OPS-VEX-0167-2025</t>
  </si>
  <si>
    <t>https://community.secop.gov.co/Public/Tendering/ContractNoticePhases/View?PPI=CO1.PPI.39622362&amp;isFromPublicArea=True&amp;isModal=False</t>
  </si>
  <si>
    <t xml:space="preserve">DANIEL DAVID RODRIGUEZ ROMERO </t>
  </si>
  <si>
    <t>La presente orden tiene por objeto: Prestar servicios profesionales como o investigador ambiental, para el desarrollo de las siguientes actividades: 1.Realizar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y mapeo de la ubicación de las fuentes hidricas, contaminantes, viviendas y familias del Consejo comunitario en coordinación con la representante legal y la junta de gobierno del Consejo comunitario. Entregables: Un documento final que contenga la descripción detallada de la identificación de condiciones ambientales el cual deberá describir la metodología aplicada y los resultados obtenidos y Recomendaciones sobre manejo de vertimientos y mitigación de riesgos ambientales• Un Informe de caracterización ambiental que describa las condiciones ambientales de las comunidades negras del Rincón del Guapo municipio de Pueblo Viejo. Un documento que dé cuenta de la revisión de alcance de la literatura enfocada en los hallazgos de la investigación obtenida el cual debe estar en concordancia con el anexo técnico N°12, el cual hace parte integral de la orden.</t>
  </si>
  <si>
    <t>CO1.REQ.8299229</t>
  </si>
  <si>
    <t>OPSP-VEX-0166-2025</t>
  </si>
  <si>
    <t>https://community.secop.gov.co/Public/Tendering/ContractNoticePhases/View?PPI=CO1.PPI.39614363&amp;isFromPublicArea=True&amp;isModal=False</t>
  </si>
  <si>
    <t xml:space="preserve">ANGELICA PATRICIA BAQUERO PORRAS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</si>
  <si>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Entregar las guías de observación, transcripciones y análisis cualitativos; Entregar un informe que contenga el resumen de hallazgos en entrevistas y grupos focales; Entregar documento de análisis cualitativo de acuerdo con el anexo técnico N°8 el cual hace parte integral de la orden.</t>
  </si>
  <si>
    <t>CO1.REQ.8296973</t>
  </si>
  <si>
    <t>OPSP-VEX-0165-2025</t>
  </si>
  <si>
    <t>https://community.secop.gov.co/Public/Tendering/ContractNoticePhases/View?PPI=CO1.PPI.39625247&amp;isFromPublicArea=True&amp;isModal=False</t>
  </si>
  <si>
    <t>El presente contrato tiene por objeto PRESTAR DE SERVICIOS DE APOYO LOGÍSTICO, IMPRESIÓN, MATERIALES Y DEMÁS REQUERIMIENTOS PARA LA FASE DE IMPLEMENTACIÓN Y CIERRE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t>
  </si>
  <si>
    <t>CO1.REQ.8299545</t>
  </si>
  <si>
    <t>CPS-VEX-0001-2025</t>
  </si>
  <si>
    <t>https://community.secop.gov.co/Public/Tendering/ContractNoticePhases/View?PPI=CO1.PPI.39591519&amp;isFromPublicArea=True&amp;isModal=False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</si>
  <si>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</si>
  <si>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</si>
  <si>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CO1.REQ.8291065</t>
  </si>
  <si>
    <t>OPSP-VEX-0164-2025</t>
  </si>
  <si>
    <t>https://community.secop.gov.co/Public/Tendering/ContractNoticePhases/View?PPI=CO1.PPI.39611869&amp;isFromPublicArea=True&amp;isModal=False</t>
  </si>
  <si>
    <t xml:space="preserve">MAIRA ALEJANDRA MENDOZA CURVELO </t>
  </si>
  <si>
    <t>La presente orden tiene por objeto: Prestar servicios profesionales como investigador ambiental, en el marco del contrato N°1474/2024 suscrito entre la Universidad del Magdalena y el Ministerio de Salud y Protección Social,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t>
  </si>
  <si>
    <t>CO1.REQ.8296345</t>
  </si>
  <si>
    <t>OPSP-VEX-0163-2025</t>
  </si>
  <si>
    <t>https://community.secop.gov.co/Public/Tendering/ContractNoticePhases/View?PPI=CO1.PPI.39568561&amp;isFromPublicArea=True&amp;isModal=False</t>
  </si>
  <si>
    <t xml:space="preserve">PAOLA ANDREA GONZALEZ FONSECA </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</si>
  <si>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ios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7). Dar trámite y respuesta a las solicitudes de los aliados.</t>
  </si>
  <si>
    <t>CO1.REQ.8286329</t>
  </si>
  <si>
    <t>OPSP-VEX-0162-2025</t>
  </si>
  <si>
    <t>https://community.secop.gov.co/Public/Tendering/ContractNoticePhases/View?PPI=CO1.PPI.39568114&amp;isFromPublicArea=True&amp;isModal=False</t>
  </si>
  <si>
    <t>La presente orden tiene por objeto prestar servicios de apoyo a la gestión en las siguientes actividades: 1. Apoyar en la atención a las solicitudes de prácticas de los estudiantes interesados en realizar prácticas. 2. Apoyar en la revisión de los documentos requeridos para la legalización para la aprobación de la Dirección de Prácticas. 3. Apoyar en el seguimiento de la notificación de la aprobación de actividades por parte del programa académico en la plataforma GEDOPRAC y solicitar los documentos para la legalización de prácticas. 4. Apoyar en el seguimiento evaluativo de los estudiantes en prácticas por parte de los monitores y remitir formatos evaluativos. 5. Verificar la entrega de los formatos de seguimiento parcial y final de la práctica en la carpeta de One Drive de la Dirección de Práctica Profesional. 6. Apoyar en la realización de los registros propios de los procesos de prácticas en la plataforma GEDOPRAC. 7. Diligenciar y mantener actualizada la matriz de prácticas. 8. Elaborar informes de la Dirección de Prácticas Profesionales para la Acreditación de los programas y la Acreditación Institucional. 9. Apoyar en atender los correos de la Dirección de Prácticas Profesionales.</t>
  </si>
  <si>
    <t>CO1.REQ.8285880</t>
  </si>
  <si>
    <t>OAG-VEX-0161-2025</t>
  </si>
  <si>
    <t>https://community.secop.gov.co/Public/Tendering/ContractNoticePhases/View?PPI=CO1.PPI.39566716&amp;isFromPublicArea=True&amp;isModal=False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</si>
  <si>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</si>
  <si>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a las obras, esto en aras de corroborar los trazados y las cantidades ejecutadas. 2). Revisar la materialización de los puntos de control georreferenciados de las obras. 3). Apoyar al director de la interventoría y a la comisión topográfica del contratista de obra, a fin de que se materialicen las obras de acuerdo con los diseños. 4). Revisar los levantamientos realizados por el contratista de obra.</t>
  </si>
  <si>
    <t>CO1.REQ.8285909</t>
  </si>
  <si>
    <t>OAG-VEX-0160-2025</t>
  </si>
  <si>
    <t>https://community.secop.gov.co/Public/Tendering/ContractNoticePhases/View?PPI=CO1.PPI.39565471&amp;isFromPublicArea=True&amp;isModal=False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</si>
  <si>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</si>
  <si>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CO1.REQ.8285621</t>
  </si>
  <si>
    <t>OPSP-VEX-0159-2025</t>
  </si>
  <si>
    <t>https://community.secop.gov.co/Public/Tendering/ContractNoticePhases/View?PPI=CO1.PPI.39563817&amp;isFromPublicArea=True&amp;isModal=False</t>
  </si>
  <si>
    <t>La presente orden tiene por objeto: Prestar servicios profesionales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juridicamente para garantizar que los proyectos integradores y las acciones de desarrollo con el entorno estén alineados con las normativas legales y los objetivos institucionales.</t>
  </si>
  <si>
    <t>CO1.REQ.8284948</t>
  </si>
  <si>
    <t>OPSP-VEX-0158-2025</t>
  </si>
  <si>
    <t>https://community.secop.gov.co/Public/Tendering/ContractNoticePhases/View?PPI=CO1.PPI.39562531&amp;isFromPublicArea=True&amp;isModal=False</t>
  </si>
  <si>
    <t>La presente orden tiene por objeto prestar servicios de profesionales en el marco del Contrato Interadministrativo No 588-22 suscrito entre CORPAMAG y la Universidad del Magdalena, para desarrollar las siguientes actividades: 1) Apoyar en la coordinación, supervisión y verificación de la ejecución de las acciones propuestas por el director de la interventoría. 2) Servir de enlace técnico entre el supervisor designado por Corpamag y el contratista de obra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entre la supervisión designada por Corpamag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del contrato de obra, así mismo, llevar registro fotográfico diario de cada una de las actividades de apoyo y acompañamiento del contrato de obra. 8) Asistir y apoyar en las reuniones y/o comités técnicos, en conjunto con el contratista de obra y el director de Interventoría, cuando sea necesario.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exigidos por Corpamag.</t>
  </si>
  <si>
    <t>CO1.REQ.8284801</t>
  </si>
  <si>
    <t>OPSP-VEX-0157-2025</t>
  </si>
  <si>
    <t>https://community.secop.gov.co/Public/Tendering/ContractNoticePhases/View?PPI=CO1.PPI.39549563&amp;isFromPublicArea=True&amp;isModal=False</t>
  </si>
  <si>
    <t>La presente orden tiene por objeto prestar servicios de profesionales en el marco del Contrato Interadministrativo No 588-22 suscrito entre CORPAMAG y la Universidad del Magdalena, para desarrollar las siguientes actividades: 1). Velar por que el proyecto incorpore las condiciones ambientales exigidas y que el contratista de obra disponga de los medios para ejecutar las medidas preventivas, correctoras y compensatorias. 2). Apoyar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designado por Corpamag en la realización de las inspecciones de vigilancia a la realización de actividades de alto riesgo. 7). Asistir en la verificación del cumplimiento de las obligaciones en materia de SST del Programa de SST del contratista de obra. 8). Apoyar al supervisor designado por Corpamag con la vigilancia en el cumplimiento de las normas y requerimientos de carácter preventivo y en los que a SST se refiera.</t>
  </si>
  <si>
    <t>CO1.REQ.8281599</t>
  </si>
  <si>
    <t>OPSP-VEX-0156-2025</t>
  </si>
  <si>
    <t>https://community.secop.gov.co/Public/Tendering/ContractNoticePhases/View?PPI=CO1.PPI.39551431&amp;isFromPublicArea=True&amp;isModal=False</t>
  </si>
  <si>
    <t xml:space="preserve">MARIA PAOLA JIMENEZ VILLAMIZAR </t>
  </si>
  <si>
    <t>La presente orden tiene por objeto: Prestar servicios profesionales como investigador cuantitativo, en el marco del contrato N° 1474/2024 suscrito entre la Universidad del Magdalena y el Ministerio de Salud y Protección Social.para el desarrollo de las siguientes actividades: Diseñar, aplicar y analizar las encuestas para obtener datos cuantitativos sobre las condiciones de vida y salud. Supervisar la recolección de datos en campo y la calidad de las bases de datos. 1. Elaborar el material de entrenamiento del equipo de campo, en la aplicación de encuestas el cual incluye presentación, manuales y formatos; al igual que el material necesario para el entrenamiento a los encuestadores. 2. 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 Elaborar los instrumentos de recolección de información necesarios para la aplicación de la encuesta del hogar, los cuales deben ser aprobados por el supervisor del contrato. 4. Elaborar los consentimientos informados (individuales) para la aplicación de la encuesta dirigidos al jefe del hogar. 5. Llevar a cabo la prueba piloto, previo entrenamiento de encuestador, conocedor/sabedor. 6. Recolectar la información mediante la aplicación de la encuesta cara a cara en los hogares de los habitantes del Consejo comunitario. 7. Consolidar las bases de datos de la información recolectada, con los diccionarios de datos y modelo entidad relación - relacional -. de acuerdo con las especificaciones dadas por el Minsalud y según la NTC -PE 1000:2017 del DANE. 8. Garantizar todas las actualizaciones o correcciones de los diferentes productos, que sean solicitadas por parte del supervisor designado por el Ministerio, hasta obtener la versión final aprobada. 9. Elaborar la presentación de la metodología y resultados en power point, para el respectivo aval del supervisor designado del presente contrato. 10. Entregar una revisión de alcance de la literatura enfocada en los principales hallazgos de la investigación. 11. Entregar la base de datos sin anonimizar a esta cartera Ministerial, como son: las provenientes de la encuesta a hogares, valoración médica, remisiones, con las características técnicas definidas 12. Entregar los documentos y presentaciones en formatos editables de acuerdo con los lineamientos de la oficina de comunicaciones del Ministerio de Salud y Protección Social. •Entregar los formatos de recomendaciones de remisión y seguimiento para casos críticos. Resultado operativo de campo relacionados con la valoración médica. Base de datos correspondiente a la valoración médica.</t>
  </si>
  <si>
    <t>CO1.REQ.8281983</t>
  </si>
  <si>
    <t>OPSP-VEX-0155-2025</t>
  </si>
  <si>
    <t>https://community.secop.gov.co/Public/Tendering/ContractNoticePhases/View?PPI=CO1.PPI.39491290&amp;isFromPublicArea=True&amp;isModal=False</t>
  </si>
  <si>
    <t>La presente orden tiene por objeto: Prestar servicios profesionales para desarrollar las siguientes actividades: 1. Révisión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Elaborar resoluciones de estímulo económico, ayudantía, viáticos y vinculación.</t>
  </si>
  <si>
    <t>CO1.REQ.8268779</t>
  </si>
  <si>
    <t>OPSP-VEX-0154-2025</t>
  </si>
  <si>
    <t>https://community.secop.gov.co/Public/Tendering/ContractNoticePhases/View?PPI=CO1.PPI.39489466&amp;isFromPublicArea=True&amp;isModal=False</t>
  </si>
  <si>
    <t xml:space="preserve">CARLOS ALBERTO REINA BOLAÑOS </t>
  </si>
  <si>
    <t>La presente orden tiene por objeto la prestación de servicios profesionales para el desarrollo de las siguientes actividades: 1. Apoyar en la elaboración y entrega de siete documentos técnicos correspondientes a la fase I del estudio epidemiológico del Consejo Comunitario Comunidades Negras Rincón Guapo Loveran de Pueblo Viejo, Magdalena. 2. Apoyar en la elaboración del documento final que contenga el protocolo de investigación con introducción, justificación, antecedentes, objetivos, metodología cualitativa y cuantitativa, plan de análisis, indicadores, resultados esperados y aspectos éticos. 3. Apoyar en la validación de los documentos que den cuenta de las bases de datos sin anonimizar, consolidadas y depuradas con diccionarios de datos, modelo relacional y documentación según NTC PE 1000. 4. Apoyar en la elaboración de un documento que contenga los indicadores calculados de la calidad de la base de datos, de cobertura de la encuesta y de medición de no respuesta de acuerdo con lo definido por el Ministerio. 5. Apoyar en la elaboración y entrega de los documentos, manuales, scripts y diccionarios de datos desarrollados o ajustados aprobados por el supervisor. 6. Apoyar en la elaboración y entrega del documento con los resultados integrales de los cuatro componentes del estudio, describiendo condiciones de salud y enfermedad en el contexto de vertimientos de la industria de palma, con énfasis en poblaciones vulnerables. 7. Apoyar en la compilación de contenido y la elaboración de la cartilla para la comunidad con los principales resultados del estudio y material pedagógico.</t>
  </si>
  <si>
    <t>CO1.REQ.8268370</t>
  </si>
  <si>
    <t>OPSP-VEX-0153-2025</t>
  </si>
  <si>
    <t>https://community.secop.gov.co/Public/Tendering/ContractNoticePhases/View?PPI=CO1.PPI.39483745&amp;isFromPublicArea=True&amp;isModal=False</t>
  </si>
  <si>
    <t xml:space="preserve">LUIS CAMILO BLANCO BECERRA </t>
  </si>
  <si>
    <t>La presente orden tiene por objeto la prestación de servicios profesionales para el desarrollo de las siguientes actividades: 1. Asesorar en la revisión, corrección y preparación de once documentos técnicos correspondientes a la fase I del estudio epidemiológico del Consejo Comunitario Comunidades Negras Rincón Guapo Loveran de Pueblo Viejo, Magdalena. 2. Revisar, corregir y apoyar en la elaboración del documento final que contenga el protocolo de investigación con introducción, justificación, antecedentes, objetivos, metodología cualitativa y cuantitativa, plan de análisis, indicadores, resultados esperados y aspectos éticos. 3. Revisar, corregir y apoyar en la elaboración del documento final que contenga la descripción metodológica y la logística definida para el entrenamiento y prueba piloto, que incluya: temas, sitios, horarios, implementos, refrigerios, transporte, salida a campo, manuales, evaluaciones, proceso de selección, personal aprobado por rol y kit de identificación. 4. Revisar y corregir el documento final que contenga los resultados obtenidos del entrenamiento y de la prueba piloto, según las orientaciones de la NTC PE 1000 del DANE. 5. Revisar y corregir el documento final que contenga los indicadores calculados de la calidad de la base de datos, de cobertura de la encuesta y de medición de no respuesta de acuerdo con lo definido por el Ministerio. 6. Revisar y corregir los documentos finales que den cuenta de la validación de la calidad de las bases de datos sin anonimizar, consolidadas y depuradas, con diccionarios de datos, modelo relacional y documentación según NTC PE 1000. 7. Revisar y corregir el documento final que contenga la descripción detallada de los encuentros cualitativos con las comunidades, evidenciando la descripción de la sistematización de la información, listas de asistencia, material audiovisual - fotográfico utilizado y producido durante los encuentros o entrevistas que se hayan definido con el Consejo comunitario. 8. Revisar y corregir los documentos, manuales, scripts y diccionarios de datos desarrollados o ajustados aprobados por el supervisor. 9. Revisar, corregir y apoyar en la elaboración del documento final que contenga la descripción detallada de la inspección ambiental, a saber: metodología y resultados. 10. Revisar, corregir y apoyar en la elaboración del documento final con los resultados integrales de los cuatro componentes del estudio, describiendo condiciones de salud y enfermedad en el contexto de vertimientos de la industria de palma, con énfasis en poblaciones vulnerables. 11. Revisar y corregir la cartilla para la comunidad con los principales resultados del estudio y material pedagógico. 12. Revisar y corregir el documento final que contenga la revisión de la literatura enfocada en los principales hallazgos de la investigación.</t>
  </si>
  <si>
    <t>CO1.REQ.8266585</t>
  </si>
  <si>
    <t>OPSP-VEX-0152-2025</t>
  </si>
  <si>
    <t>https://community.secop.gov.co/Public/Tendering/ContractNoticePhases/View?PPI=CO1.PPI.39386295&amp;isFromPublicArea=True&amp;isModal=False</t>
  </si>
  <si>
    <t>1006 - 1007</t>
  </si>
  <si>
    <t>La presente orden tiene por objeto la prestación de servicios profesionales para, diseñar implementar un sistema de consultas algorítmicas que permitan automatizar los procesos operativos administrativos de la Vicerrectoria de Extensión y Proyección Social de la Universidad del Magdalena. Para materilización de objeto, el contratista tendrá los siguientes productos a entregar: 1. La identificación y modelado de los procesos actuales susceptibles de automatización. 2. La integración de módulos para la gestión documental, seguimiento de actividades y generación de reportes. 3. Capacitación básica al personal de la dependencia en el uso del sistema. 4. La migración inicial de datos relevantes que se encuentren actualmente en formatos físicos o digitales no estructurados.</t>
  </si>
  <si>
    <t>CO1.REQ.8244561</t>
  </si>
  <si>
    <t>OPSP-VEX-0151-2025</t>
  </si>
  <si>
    <t>https://community.secop.gov.co/Public/Tendering/ContractNoticePhases/View?PPI=CO1.PPI.39294096&amp;isFromPublicArea=True&amp;isModal=False</t>
  </si>
  <si>
    <t>BLADIMIR JESUS SALCEDO CASTILLA</t>
  </si>
  <si>
    <t>Servicio de modelación hidrodinámica para identificar y caracterizar los patrones de recirculación presentes en la Ciénaga de Mallorquín. Este servicio incluirá la definición y configuración de las condiciones de frontera requeridas, tales como niveles, caudales, velocidades y demás variables hidrodinámicas pertinentes,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 y las descritas en el anexo 1 formato de cotizacion. La propuesta hace parte integral de la presente orden. La propuesta hace parte integral de la presente orden.</t>
  </si>
  <si>
    <t>CO1.REQ.8222056</t>
  </si>
  <si>
    <t>OPS-VEX-0150-2025</t>
  </si>
  <si>
    <t>https://community.secop.gov.co/Public/Tendering/ContractNoticePhases/View?PPI=CO1.PPI.39288141&amp;isFromPublicArea=True&amp;isModal=False</t>
  </si>
  <si>
    <t>ISABEL MARINA PARDO RIATIGA</t>
  </si>
  <si>
    <t>Servicio de Caracterización de aguas y sedimentos en las aguas marinas del sector Puerto Mocho en el departamento del Atlántico. 1). Caracterización de aguas marinas, muestreo simple en veinte (80) puntos. 2). Caracterización de sedimentos marinos, muestreo simple en veinte (50) puntos. El servicio incluye: Personal profesional capacitado, herramientas, equipos, elementos complementarios y transporte (carro y lancha) requerido para la prestación del servicio y para la toma de muestras, según las especificaciones técnicas requeridas en el marco del en el marco del Convenio CV 005 – 2024 – CRA, y las descritas en el anexo 1 formato de cotizacion. La propuesta hace parte integral de la presente orden.</t>
  </si>
  <si>
    <t>CO1.REQ.8221742</t>
  </si>
  <si>
    <t>OPS-VEX-0149-2025</t>
  </si>
  <si>
    <t>https://community.secop.gov.co/Public/Tendering/ContractNoticePhases/View?PPI=CO1.PPI.39187930&amp;isFromPublicArea=True&amp;isModal=False</t>
  </si>
  <si>
    <t>JAIME ALFONSO LARGE MACHI</t>
  </si>
  <si>
    <t>La presente orden tiene por objeto la prestación del servicio de impresión a full color de pendones y materiales didácticos, con el propósito de apoyar en la socialización de las actividades teóricas y prácticas que se ejecutaron en en el marco Convenio 15562024 celebrado entre la Agencia de Desarrollo Rural (ADR) y la Universidad del Magdalena, con el proposito de aunar esfuerzos técnicos, administrativos y financieros para el cumplimiento de los objetivos del convenio. La propuesta hace parte integral de la presente orden.</t>
  </si>
  <si>
    <t>CO1.REQ.8199245</t>
  </si>
  <si>
    <t>OPS-VEX-0148-2025</t>
  </si>
  <si>
    <t>https://community.secop.gov.co/Public/Tendering/ContractNoticePhases/View?PPI=CO1.PPI.39185143&amp;isFromPublicArea=True&amp;isModal=False</t>
  </si>
  <si>
    <t>La presente orden tiene por objeto: Prestar servicios profesionales para desarrollar las siguientes actividades: 1. Organizar la documentación y soporte requerido para la auditoria interna del convenio CO1.PCCNTR.6560141. 2. Realizar liquidación financiera del convenio CO1.PCCNTR.6560141, para identificar saldos disponibles a trasladar al plan de acción. 3. Realizar informe de consolidación digital de los actos administrativos (ordenes de servicios profesionales, proveedores y resoluciones) del convenio CO1.PCCNTR.6560141. 4.Brindar acompañamiento trámites administrativos y contractuales en los procesos de selección y/o contratos adelantados en la Vicerrectoría de Extensión y proyección social.</t>
  </si>
  <si>
    <t>CO1.REQ.8198299</t>
  </si>
  <si>
    <t>OPSP-VEX-0147-2025</t>
  </si>
  <si>
    <t>https://community.secop.gov.co/Public/Tendering/ContractNoticePhases/View?PPI=CO1.PPI.39135685&amp;isFromPublicArea=True&amp;isModal=False</t>
  </si>
  <si>
    <t>La presente orden tiene por objeto la compra de insumos y materiales para siembra, los cuales conformarán 50 kits productivos para entregar a los productores en la actividad de cierre en el marco de la ejecución del Convenio Interadministrativo 15562024 Agencia de Desarrollo Rural (ADR)" Aunar esfuerzos técnicos, administrativos y financieros entre la Agencia de Desarrollo Rural y LA UNIVERSIDAD DEL MAGDALENA- La propuesta hace parte integral de la presente orden.</t>
  </si>
  <si>
    <t>CO1.REQ.8187132</t>
  </si>
  <si>
    <t>ODC-VEX-0002-2025</t>
  </si>
  <si>
    <t>https://community.secop.gov.co/Public/Tendering/ContractNoticePhases/View?PPI=CO1.PPI.39134675&amp;isFromPublicArea=True&amp;isModal=False</t>
  </si>
  <si>
    <t>COPY'S STUDENT SAS</t>
  </si>
  <si>
    <t>La presente orden tiene por objeto, el suministro de materiales de papelería y útiles de oficina para el desarrollo de las actividades propuestas en marco de la ejecución del Convenio Interadministrativo N°15562024 Susctrito entre la Agencia de Desarrollo Rural y la Universidad del Magdalena. La propuesta hace parte integral de la presente orden.</t>
  </si>
  <si>
    <t>CO1.REQ.8186608</t>
  </si>
  <si>
    <t>OSM-VEX-0002-2025</t>
  </si>
  <si>
    <t>https://community.secop.gov.co/Public/Tendering/ContractNoticePhases/View?PPI=CO1.PPI.39133139&amp;isFromPublicArea=True&amp;isModal=False</t>
  </si>
  <si>
    <t xml:space="preserve">MISHELL DIYEIBRAYANIS SIERRA JIMENEZ </t>
  </si>
  <si>
    <t>La presente orden tiene por objeto la prestación de servicios profesiones como coordinadora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</si>
  <si>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CO1.REQ.8185869</t>
  </si>
  <si>
    <t>OPSP-VEX-0146-2025</t>
  </si>
  <si>
    <t>https://community.secop.gov.co/Public/Tendering/ContractNoticePhases/View?PPI=CO1.PPI.39103646&amp;isFromPublicArea=True&amp;isModal=False</t>
  </si>
  <si>
    <t>COOPERATIVA MEDICA DEL VALLE Y DE PROFESIONALES DE COLOMBIA</t>
  </si>
  <si>
    <t>La presente orden tiene por objeto el servicio de realización de cursos virtuales en formación cooperativa y formación en competencias profesionales y personales, para el desarrollo del Ciclo de formación para el entorno laboral Preprácticas, con la finalidad de capacitar a los estudiantes de preprácticas semestrales e intersemestrales del periodo 2025-1, como prerrequisito de carácter obligatorio para el proceso de prácticas profesionales. La propuesta hace parte integral de la presente orden.</t>
  </si>
  <si>
    <t>CO1.REQ.8179372</t>
  </si>
  <si>
    <t>OPS-VEX-0145-2025</t>
  </si>
  <si>
    <t>https://community.secop.gov.co/Public/Tendering/ContractNoticePhases/View?PPI=CO1.PPI.39094630&amp;isFromPublicArea=True&amp;isModal=False</t>
  </si>
  <si>
    <t xml:space="preserve">INES MARIA TORRES OLIVERO </t>
  </si>
  <si>
    <t>La presente orden tiene por objeto la prestación de servicios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las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</si>
  <si>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CO1.REQ.8177070</t>
  </si>
  <si>
    <t>OAG-VEX-0144-2025</t>
  </si>
  <si>
    <t>https://community.secop.gov.co/Public/Tendering/ContractNoticePhases/View?PPI=CO1.PPI.39092492&amp;isFromPublicArea=True&amp;isModal=False</t>
  </si>
  <si>
    <t xml:space="preserve">VIVERLYS LEINITH DIAZ GUTIERREZ </t>
  </si>
  <si>
    <t>La presente orden tiene por objeto la prestación de servicios profesiones en manejo de base de datos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</si>
  <si>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CO1.REQ.8176706</t>
  </si>
  <si>
    <t>OPSP-VEX-0143-2025</t>
  </si>
  <si>
    <t>https://community.secop.gov.co/Public/Tendering/ContractNoticePhases/View?PPI=CO1.PPI.39091570&amp;isFromPublicArea=True&amp;isModal=False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</si>
  <si>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</si>
  <si>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Realizar y entregar el plan de gestión documental para los comités programados 2. Realizar el informe de gestión de comunicación con el equipo operativo 3. Entregar informe de seguimiento y cumplimiento de indicadores del proyecto. 4.Suministrar actas o reporte de comunicación con el equipo ejecutor y contratante. 5. Entregar el consolidado de los informes de ejecución de actividades solicitados por la Agencia de Desarrollo Rural.</t>
  </si>
  <si>
    <t>CO1.REQ.8176632</t>
  </si>
  <si>
    <t>OPSP-VEX-0142-2025</t>
  </si>
  <si>
    <t>https://community.secop.gov.co/Public/Tendering/ContractNoticePhases/View?PPI=CO1.PPI.39054641&amp;isFromPublicArea=True&amp;isModal=False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</si>
  <si>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Elaboración y entrega de actas de liquidación o documentos equivalentes para las órdenes que lo requieran, relacionadas con personas naturales bajo el convenio interadministrativo N°1556/2024. 2) Gestión de trámites jurídicos necesarios para efectivizar las liberaciones de los saldos a favor de la Universidad del Magdalena, conforme a la normativa aplicable. 3.) Realizar las resoluciones que se requieran en el marco de ejecución del convenio interadministrativo 4). Entrega de base de datos del personal contratado en el marco del convenio interadministrativo N°1556 /2024.</t>
  </si>
  <si>
    <t>CO1.REQ.8167162</t>
  </si>
  <si>
    <t>OPSP-VEX-0141-2025</t>
  </si>
  <si>
    <t>https://community.secop.gov.co/Public/Tendering/ContractNoticePhases/View?PPI=CO1.PPI.39063494&amp;isFromPublicArea=True&amp;isModal=False</t>
  </si>
  <si>
    <t xml:space="preserve">MARIENELLA LIZETH TACHE PINEDO </t>
  </si>
  <si>
    <t>CO1.REQ.8169825</t>
  </si>
  <si>
    <t>OPSP-VEX-0140-2025</t>
  </si>
  <si>
    <t>https://community.secop.gov.co/Public/Tendering/ContractNoticePhases/View?PPI=CO1.PPI.39028812&amp;isFromPublicArea=True&amp;isModal=False</t>
  </si>
  <si>
    <t xml:space="preserve">LUIS EDUARDO YEPES VASQUEZ </t>
  </si>
  <si>
    <t>La presente orden tiene por objeto la prestación de servicios profesiones como coordinador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</si>
  <si>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CO1.REQ.8160742</t>
  </si>
  <si>
    <t>OPSP-VEX-0139-2025</t>
  </si>
  <si>
    <t>https://community.secop.gov.co/Public/Tendering/ContractNoticePhases/View?PPI=CO1.PPI.38872759&amp;isFromPublicArea=True&amp;isModal=False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</si>
  <si>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t>
  </si>
  <si>
    <t>CO1.REQ.8124080</t>
  </si>
  <si>
    <t>OPSP-VEX-0138-2025</t>
  </si>
  <si>
    <t>https://community.secop.gov.co/Public/Tendering/ContractNoticePhases/View?PPI=CO1.PPI.38842999&amp;isFromPublicArea=True&amp;isModal=False</t>
  </si>
  <si>
    <t xml:space="preserve">ANA BELLA RIVERA MATTA </t>
  </si>
  <si>
    <t>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</si>
  <si>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CO1.REQ.8117097</t>
  </si>
  <si>
    <t>OPSP-VEX-0137-2025</t>
  </si>
  <si>
    <t>https://community.secop.gov.co/Public/Tendering/ContractNoticePhases/View?PPI=CO1.PPI.38872267&amp;isFromPublicArea=True&amp;isModal=False</t>
  </si>
  <si>
    <t xml:space="preserve">MARIA FERNANDA CORREA BERMUDEZ </t>
  </si>
  <si>
    <t>CO1.REQ.8124330</t>
  </si>
  <si>
    <t>OPSP-VEX-0136-2025</t>
  </si>
  <si>
    <t>https://community.secop.gov.co/Public/Tendering/ContractNoticePhases/View?PPI=CO1.PPI.38842729&amp;isFromPublicArea=True&amp;isModal=False</t>
  </si>
  <si>
    <t xml:space="preserve">INGRID ROCIO DIAZGRANADOS ARVILLA </t>
  </si>
  <si>
    <t xml:space="preserve">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</si>
  <si>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CO1.REQ.8117048</t>
  </si>
  <si>
    <t>OPSP-VEX-0135-2025</t>
  </si>
  <si>
    <t>https://community.secop.gov.co/Public/Tendering/ContractNoticePhases/View?PPI=CO1.PPI.38841679&amp;isFromPublicArea=True&amp;isModal=False</t>
  </si>
  <si>
    <t xml:space="preserve">MIGUEL ANDRE PARDO CEPEDA </t>
  </si>
  <si>
    <t>La presente orden tiene por objeto la prestación de servicios como profesional en el marco del Convenio Interadministrativo No. 1556 de 2024 suscrito entre la Universidad del Magdalena y la Agencia de Desarrollo Rural ADR, para la ejecución de las siguientes actividades: 1) Asesorar, analizar y gestionar la habilitación como EPSEA de Unimagdalena dando cumplimiento a los requisitos estipulados en la Resolución N° 0422 de 2019, en la fase de validación 2) Asesorar y tramitar las subsanaciones de las observaciones emitidas en fase de validación por parte de la entidad. 3) Apoyar en el proceso de la habilitación como EPSEA perteneciente a la Universidad del Magdalena dando cumplimiento a los requisitos estipulados en la Resolución N° 0422 de 2019, en la fase de Evaluación.</t>
  </si>
  <si>
    <t>CO1.REQ.8116827</t>
  </si>
  <si>
    <t>OPSP-VEX-0134-2025</t>
  </si>
  <si>
    <t>https://community.secop.gov.co/Public/Tendering/ContractNoticePhases/View?PPI=CO1.PPI.38816473&amp;isFromPublicArea=True&amp;isModal=False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</si>
  <si>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</si>
  <si>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CO1.REQ.8110857</t>
  </si>
  <si>
    <t>OPSP-VEX-0133-2025</t>
  </si>
  <si>
    <t>https://community.secop.gov.co/Public/Tendering/ContractNoticePhases/View?PPI=CO1.PPI.38781347&amp;isFromPublicArea=True&amp;isModal=False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</si>
  <si>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</si>
  <si>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CO1.REQ.8101974</t>
  </si>
  <si>
    <t>OPSP-VEX-0132-2025</t>
  </si>
  <si>
    <t>https://community.secop.gov.co/Public/Tendering/ContractNoticePhases/View?PPI=CO1.PPI.38769615&amp;isFromPublicArea=True&amp;isModal=False</t>
  </si>
  <si>
    <t xml:space="preserve">ALBERTO MOVILLA DE LA CRUZ </t>
  </si>
  <si>
    <t>La presente orden tiene por objeto prestar los servicios profesionales como extensionistas con el propósito de apoyar en la fase de evaluación del convenio interadministrativo N°15562024 suscrito entre la Universidad del Magdalena y la Agencia de Desarrollo Rural: el contratista se compromete a realizar las siguientesactividades:1.Apoyar en las subsanaciones que el coordinador zonal le asigne en los municipios del departamento del Magdalena. 2. Apoyar en el cargue de información, en las plataformas designadas por la Epsea Unimagdalena. 3. Realizar las visitas que se enmarcan en la prestación del servicio de extensión agropecuaria de ser necesarias en los municipios departamento a los usuarios beneficiarios del servicio de extensión agropecuaria. 4. Apoyar al coordinador zonal en la consolidación, validación, revisión de los documentos que evidencian el cumplimiento de las actividades del servicio de extensión agropecuaria.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</si>
  <si>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CO1.REQ.8098544</t>
  </si>
  <si>
    <t>OPSP-VEX-0131-2025</t>
  </si>
  <si>
    <t>https://community.secop.gov.co/Public/Tendering/ContractNoticePhases/View?PPI=CO1.PPI.38679014&amp;isFromPublicArea=True&amp;isModal=False</t>
  </si>
  <si>
    <t>44 - 14725</t>
  </si>
  <si>
    <t xml:space="preserve">JOSE DANIEL EGEA PACHECO </t>
  </si>
  <si>
    <t>La presente orden tiene por objeto: Servicios Profesionales Independientes como Coinvestigador de las actividades 3.2.1 y 3.2.3 del Objetivo 3 del proyecto de investigación BPΙΝ 2020000100417 con las siguientes actividades: 1. Apoyo en diagramación de documentos, la coordinación de las actividades operativas de planeación y programación de la gestión administrativa. 2. Apoyar en el desarrollo de las actividades propias del proyecto en mención.</t>
  </si>
  <si>
    <t>CO1.REQ.8088272</t>
  </si>
  <si>
    <t>OPSP-VEX-0130-2025</t>
  </si>
  <si>
    <t>https://community.secop.gov.co/Public/Tendering/ContractNoticePhases/View?PPI=CO1.PPI.38782984&amp;isFromPublicArea=True&amp;isModal=False</t>
  </si>
  <si>
    <t>LUIS ALBERTO HINCAPIE FRAGOSO</t>
  </si>
  <si>
    <t>La presente orden tiene por objeto, SUMINISTRO DE MATERIALES PARA ARTE DE PESCA NECESARIOS REQUERIDOS PARA LA EJECUCION DE LAS ACTIVIDADES EN EL MARCO DEL CONVENIΟ Ν° 7000000063 DEL 2024.</t>
  </si>
  <si>
    <t>CO1.REQ.8102751</t>
  </si>
  <si>
    <t>OSM-VEX-0001-2025</t>
  </si>
  <si>
    <t>https://community.secop.gov.co/Public/Tendering/ContractNoticePhases/View?PPI=CO1.PPI.38677282&amp;isFromPublicArea=True&amp;isModal=False</t>
  </si>
  <si>
    <t>NATURA CONSULTORES S.A.S.</t>
  </si>
  <si>
    <t>La presente orden tiene por objeto el servicio de levantamiento de la línea base de las condiciones bióticas para la campaña de caracterización del sector del proyecto de estudio hidrodinámico en las playas de Mallorquín y Puerto Colombia, con base a las especificaciones técnicas contenidas en la propuesta, requerido para la elaboración del estudio de impacto ambiental "ESTUDIOS AMBIENTALES, HIDRODINÁMICOS Y MORFODINÁMICOS PARA LA RECUPERACIÓN Y SOSTENIBILIDAD DE LAS CIÉNAGAS DE MALLORQUÍN, MANATIES Y BALBOA EN EL DEPARTAMENTO DEL ATLÁNTICO, COLOMBIA",</t>
  </si>
  <si>
    <t>CO1.REQ.8076548</t>
  </si>
  <si>
    <t>OPS-VEX-0129-2025</t>
  </si>
  <si>
    <t>https://community.secop.gov.co/Public/Tendering/ContractNoticePhases/View?PPI=CO1.PPI.38652359&amp;isFromPublicArea=True&amp;isModal=False</t>
  </si>
  <si>
    <t xml:space="preserve">JESUS MARIA MONTOYA ROMERO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</si>
  <si>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</si>
  <si>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CO1.REQ.8069983</t>
  </si>
  <si>
    <t>OPSP-VEX-0128-2025</t>
  </si>
  <si>
    <t>https://community.secop.gov.co/Public/Tendering/ContractNoticePhases/View?PPI=CO1.PPI.38588567&amp;isFromPublicArea=True&amp;isModal=False</t>
  </si>
  <si>
    <t>EDWIN CAUSADO RODRIGUEZ</t>
  </si>
  <si>
    <t>212 - 22625 - 22725</t>
  </si>
  <si>
    <t>2025-03-20 / 2025-01-21</t>
  </si>
  <si>
    <t>39 - 75 - 14125 - 17725</t>
  </si>
  <si>
    <t>La presente orden tiene por objeto: La Prestación de servicios para las publicaciones de cinco (5) artículos científicos en revista internacional, A fin de dar cumplimiento al desarrollo de la actividad de la MGA 2.1.1, del objetivo 2 del proyecto BΡΙΝ 2020000100116 "Fortalecimiento de la capacidad productiva y comercial de la cadena de suministro del queso costeño en las subregiones del caribe colombiano, departamento de la Magdalena, Córdoba, La Guajira.</t>
  </si>
  <si>
    <t>CO1.REQ.8062140</t>
  </si>
  <si>
    <t>OPS-VEX-0127-2025</t>
  </si>
  <si>
    <t>https://community.secop.gov.co/Public/Tendering/ContractNoticePhases/View?PPI=CO1.PPI.38570833&amp;isFromPublicArea=True&amp;isModal=False</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</si>
  <si>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</si>
  <si>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CO1.REQ.8049719</t>
  </si>
  <si>
    <t>OPSP-VEX-0126-2025</t>
  </si>
  <si>
    <t>https://community.secop.gov.co/Public/Tendering/ContractNoticePhases/View?PPI=CO1.PPI.38569831&amp;isFromPublicArea=True&amp;isModal=False</t>
  </si>
  <si>
    <t xml:space="preserve">ZULAY MARIA ACENDRA FILOS </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</si>
  <si>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</si>
  <si>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CO1.REQ.8049334</t>
  </si>
  <si>
    <t>OPSP-VEX-0125-2025</t>
  </si>
  <si>
    <t>https://community.secop.gov.co/Public/Tendering/ContractNoticePhases/View?PPI=CO1.PPI.38496308&amp;isFromPublicArea=True&amp;isModal=False</t>
  </si>
  <si>
    <t xml:space="preserve">LUISA FERNANDA HERNANDEZ ACENDRA </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</si>
  <si>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</si>
  <si>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CO1.REQ.8032122</t>
  </si>
  <si>
    <t>OAG-VEX-0124-2025</t>
  </si>
  <si>
    <t>https://community.secop.gov.co/Public/Tendering/ContractNoticePhases/View?PPI=CO1.PPI.38353499&amp;isFromPublicArea=True&amp;isModal=False</t>
  </si>
  <si>
    <t>2025-01-22 / 21/01/2025</t>
  </si>
  <si>
    <t>38 / 14225</t>
  </si>
  <si>
    <t xml:space="preserve">LUIS FELIPE CERMEÑO ULLOA </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</si>
  <si>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</si>
  <si>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CO1.REQ.8006141</t>
  </si>
  <si>
    <t>OPSP-VEX-0123-2025</t>
  </si>
  <si>
    <t>https://community.secop.gov.co/Public/Tendering/ContractNoticePhases/View?PPI=CO1.PPI.38353466&amp;isFromPublicArea=True&amp;isModal=False</t>
  </si>
  <si>
    <t>196 - 20925</t>
  </si>
  <si>
    <t>2025-01-22 / 2025-01-21</t>
  </si>
  <si>
    <t>38 - 14225</t>
  </si>
  <si>
    <t xml:space="preserve">KEVIN ANDRES ROPAIN NUñEZ </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</si>
  <si>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</si>
  <si>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CO1.REQ.8014906</t>
  </si>
  <si>
    <t>OPSP-VEX-0122-2025</t>
  </si>
  <si>
    <t>https://community.secop.gov.co/Public/Tendering/ContractNoticePhases/View?PPI=CO1.PPI.38377583&amp;isFromPublicArea=True&amp;isModal=False</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</si>
  <si>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</si>
  <si>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CO1.REQ.8005601</t>
  </si>
  <si>
    <t>OAG-VEX-0121-2025</t>
  </si>
  <si>
    <t>https://community.secop.gov.co/Public/Tendering/ContractNoticePhases/View?PPI=CO1.PPI.38377206&amp;isFromPublicArea=True&amp;isModal=False</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</si>
  <si>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</si>
  <si>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CO1.REQ.8005208</t>
  </si>
  <si>
    <t>OPSP-VEX-0120-2025</t>
  </si>
  <si>
    <t>https://community.secop.gov.co/Public/Tendering/ContractNoticePhases/View?PPI=CO1.PPI.38374592&amp;isFromPublicArea=True&amp;isModal=False</t>
  </si>
  <si>
    <t xml:space="preserve">OSCAR DE JESUS CANCHANO ALMANZA </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</si>
  <si>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</si>
  <si>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CO1.REQ.8004332</t>
  </si>
  <si>
    <t>OPSP-VEX-0119-2025</t>
  </si>
  <si>
    <t>https://community.secop.gov.co/Public/Tendering/ContractNoticePhases/View?PPI=CO1.PPI.38347285&amp;isFromPublicArea=True&amp;isModal=False</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</si>
  <si>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</si>
  <si>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CO1.REQ.7996957</t>
  </si>
  <si>
    <t>OAG-VEX-0118-2025</t>
  </si>
  <si>
    <t>https://community.secop.gov.co/Public/Tendering/ContractNoticePhases/View?PPI=CO1.PPI.38335507&amp;isFromPublicArea=True&amp;isModal=False</t>
  </si>
  <si>
    <t xml:space="preserve">HAIDER FRANCISCO CASTRO GOMEZ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</si>
  <si>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</si>
  <si>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CO1.REQ.7993883</t>
  </si>
  <si>
    <t>OPSP-VEX-0117-2025</t>
  </si>
  <si>
    <t>https://community.secop.gov.co/Public/Tendering/ContractNoticePhases/View?PPI=CO1.PPI.38332980&amp;isFromPublicArea=True&amp;isModal=False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</si>
  <si>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</si>
  <si>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CO1.REQ.7993447</t>
  </si>
  <si>
    <t>OPSP-VEX-0116-2025</t>
  </si>
  <si>
    <t>https://community.secop.gov.co/Public/Tendering/ContractNoticePhases/View?PPI=CO1.PPI.38352147&amp;isFromPublicArea=True&amp;isModal=False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</si>
  <si>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</si>
  <si>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CO1.REQ.7998725</t>
  </si>
  <si>
    <t>OPSP-VEX-0115-2025</t>
  </si>
  <si>
    <t>https://community.secop.gov.co/Public/Tendering/ContractNoticePhases/View?PPI=CO1.PPI.38332067&amp;isFromPublicArea=True&amp;isModal=False</t>
  </si>
  <si>
    <t xml:space="preserve">JESUS DAVID MIRANDA CORRALES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</si>
  <si>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</si>
  <si>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CO1.REQ.7992986</t>
  </si>
  <si>
    <t>OPSP-VEX-0114-2025</t>
  </si>
  <si>
    <t>https://community.secop.gov.co/Public/Tendering/ContractNoticePhases/View?PPI=CO1.PPI.38350490&amp;isFromPublicArea=True&amp;isModal=False</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</si>
  <si>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</si>
  <si>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CO1.REQ.7998325</t>
  </si>
  <si>
    <t>OPS-VEX-0113-2025</t>
  </si>
  <si>
    <t>https://community.secop.gov.co/Public/Tendering/ContractNoticePhases/View?PPI=CO1.PPI.38314345&amp;isFromPublicArea=True&amp;isModal=False</t>
  </si>
  <si>
    <t xml:space="preserve">JUAN CARLOS OBREGON HERNANDEZ </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</si>
  <si>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</si>
  <si>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CO1.REQ.7988954</t>
  </si>
  <si>
    <t>OAG-VEX-0112-2025</t>
  </si>
  <si>
    <t>https://community.secop.gov.co/Public/Tendering/ContractNoticePhases/View?PPI=CO1.PPI.38319383&amp;isFromPublicArea=True&amp;isModal=False</t>
  </si>
  <si>
    <t>La presente orden tiene por objeto PRESTACIÓN DE SERVICIOS DE APOYO LOGÍSTICO REQUERIDA PARA EL CONTROL, INSPECCIÓN Y SEGUIMIENTO DE OBRA EN EL MARCO DEL CONTRATO INTERADMINISTRATIVO N°588 DE 2022 CORPORACIÓN AUTÓNOMA REGIONAL DEL MAGDALENA-CORPAMAG</t>
  </si>
  <si>
    <t>CO1.REQ.7990775</t>
  </si>
  <si>
    <t>OPS-VEX-0111-2025</t>
  </si>
  <si>
    <t>https://community.secop.gov.co/Public/Tendering/ContractNoticePhases/View?PPI=CO1.PPI.38159832&amp;isFromPublicArea=True&amp;isModal=False</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</si>
  <si>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</si>
  <si>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CO1.REQ.7950384</t>
  </si>
  <si>
    <t>OPSP-VEX-0110-2025</t>
  </si>
  <si>
    <t>https://community.secop.gov.co/Public/Tendering/ContractNoticePhases/View?PPI=CO1.PPI.38148120&amp;isFromPublicArea=True&amp;isModal=False</t>
  </si>
  <si>
    <t>KELLYS YOLIMA SILVERA CASTRO</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</si>
  <si>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</si>
  <si>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CO1.REQ.7948037</t>
  </si>
  <si>
    <t>OAG-VEX-0109-2025</t>
  </si>
  <si>
    <t>https://community.secop.gov.co/Public/Tendering/ContractNoticePhases/View?PPI=CO1.PPI.38147162&amp;isFromPublicArea=True&amp;isModal=False</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</si>
  <si>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</si>
  <si>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CO1.REQ.7948001</t>
  </si>
  <si>
    <t>OPSP-VEX-0108-2025</t>
  </si>
  <si>
    <t>https://community.secop.gov.co/Public/Tendering/ContractNoticePhases/View?PPI=CO1.PPI.38146461&amp;isFromPublicArea=True&amp;isModal=False</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</si>
  <si>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</si>
  <si>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CO1.REQ.7947735</t>
  </si>
  <si>
    <t>OPSP-VEX-0107-2025</t>
  </si>
  <si>
    <t>https://community.secop.gov.co/Public/Tendering/ContractNoticePhases/View?PPI=CO1.PPI.38142073&amp;isFromPublicArea=True&amp;isModal=False</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</si>
  <si>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</si>
  <si>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CO1.REQ.7946674</t>
  </si>
  <si>
    <t>OPSP-VEX-0106-2025</t>
  </si>
  <si>
    <t>https://community.secop.gov.co/Public/Tendering/ContractNoticePhases/View?PPI=CO1.PPI.38145049&amp;isFromPublicArea=True&amp;isModal=False</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</si>
  <si>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</si>
  <si>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CO1.REQ.7947233</t>
  </si>
  <si>
    <t>OPSP-VEX-0105-2025</t>
  </si>
  <si>
    <t>https://community.secop.gov.co/Public/Tendering/ContractNoticePhases/View?PPI=CO1.PPI.38096068&amp;isFromPublicArea=True&amp;isModal=False</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</si>
  <si>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</si>
  <si>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CO1.REQ.7933463</t>
  </si>
  <si>
    <t>OPSP-VEX-0104-2025</t>
  </si>
  <si>
    <t>https://community.secop.gov.co/Public/Tendering/ContractNoticePhases/View?PPI=CO1.PPI.38071638&amp;isFromPublicArea=True&amp;isModal=False</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</si>
  <si>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</si>
  <si>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CO1.REQ.7927180</t>
  </si>
  <si>
    <t>OPSP-VEX-0103-2025</t>
  </si>
  <si>
    <t>https://community.secop.gov.co/Public/Tendering/ContractNoticePhases/View?PPI=CO1.PPI.38094318&amp;isFromPublicArea=True&amp;isModal=False</t>
  </si>
  <si>
    <t xml:space="preserve">GREIS PATRICIA ARIZA MARTINEZ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</si>
  <si>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</si>
  <si>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CO1.REQ.7933176</t>
  </si>
  <si>
    <t>OPSP-VEX-0102-2025</t>
  </si>
  <si>
    <t>https://community.secop.gov.co/Public/Tendering/ContractNoticePhases/View?PPI=CO1.PPI.38062994&amp;isFromPublicArea=True&amp;isModal=False</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</si>
  <si>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</si>
  <si>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CO1.REQ.7925331</t>
  </si>
  <si>
    <t>OPSP-VEX-0101-2025</t>
  </si>
  <si>
    <t>https://community.secop.gov.co/Public/Tendering/ContractNoticePhases/View?PPI=CO1.PPI.38061095&amp;isFromPublicArea=True&amp;isModal=False</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</si>
  <si>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</si>
  <si>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CO1.REQ.7924905</t>
  </si>
  <si>
    <t>OPSP-VEX-0100-2025</t>
  </si>
  <si>
    <t>https://community.secop.gov.co/Public/Tendering/ContractNoticePhases/View?PPI=CO1.PPI.38018280&amp;isFromPublicArea=True&amp;isModal=False</t>
  </si>
  <si>
    <t>184 - 19725</t>
  </si>
  <si>
    <t>2025-01-22 /21-01-2025</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</si>
  <si>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</si>
  <si>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CO1.REQ.7925578</t>
  </si>
  <si>
    <t>OPSP-VEX-0099-2025</t>
  </si>
  <si>
    <t>https://community.secop.gov.co/Public/Tendering/ContractNoticePhases/View?PPI=CO1.PPI.38057550&amp;isFromPublicArea=True&amp;isModal=False</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</si>
  <si>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</si>
  <si>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CO1.REQ.7924206</t>
  </si>
  <si>
    <t>OPSP-VEX-0098-2025</t>
  </si>
  <si>
    <t>https://community.secop.gov.co/Public/Tendering/ContractNoticePhases/View?PPI=CO1.PPI.38036121&amp;isFromPublicArea=True&amp;isModal=False</t>
  </si>
  <si>
    <t xml:space="preserve">MANUEL JOAQUIN MEZA DELGADO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</si>
  <si>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</si>
  <si>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CO1.REQ.7918384</t>
  </si>
  <si>
    <t>OAG-VEX-0097-2025</t>
  </si>
  <si>
    <t>https://community.secop.gov.co/Public/Tendering/ContractNoticePhases/View?PPI=CO1.PPI.38092823&amp;isFromPublicArea=True&amp;isModal=False</t>
  </si>
  <si>
    <t xml:space="preserve">YARITZA NOHEMI PEREA SARMIENTO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</si>
  <si>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</si>
  <si>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CO1.REQ.7932872</t>
  </si>
  <si>
    <t>OPSP-VEX-0096-2025</t>
  </si>
  <si>
    <t>https://community.secop.gov.co/Public/Tendering/ContractNoticePhases/View?PPI=CO1.PPI.38032324&amp;isFromPublicArea=True&amp;isModal=False</t>
  </si>
  <si>
    <t xml:space="preserve">FANOR EDUARDO MARTINEZ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</si>
  <si>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</si>
  <si>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CO1.REQ.7917195</t>
  </si>
  <si>
    <t>OPSP-VEX-0095-2025</t>
  </si>
  <si>
    <t>https://community.secop.gov.co/Public/Tendering/ContractNoticePhases/View?PPI=CO1.PPI.38106946&amp;isFromPublicArea=True&amp;isModal=False</t>
  </si>
  <si>
    <t>ZULAY MARIA ACENDRA FILOS</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</si>
  <si>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</si>
  <si>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CO1.REQ.7936778</t>
  </si>
  <si>
    <t>OPS-VEX-0094-2025</t>
  </si>
  <si>
    <t>https://community.secop.gov.co/Public/Tendering/ContractNoticePhases/View?PPI=CO1.PPI.38030277&amp;isFromPublicArea=True&amp;isModal=False</t>
  </si>
  <si>
    <t xml:space="preserve">FABIO MANUEL BERNAL CISNEROS </t>
  </si>
  <si>
    <t>CO1.REQ.7916573</t>
  </si>
  <si>
    <t>OAG-VEX-0093-2025</t>
  </si>
  <si>
    <t>https://community.secop.gov.co/Public/Tendering/ContractNoticePhases/View?PPI=CO1.PPI.38022674&amp;isFromPublicArea=True&amp;isModal=False</t>
  </si>
  <si>
    <t xml:space="preserve">ALBERTO MARIO OSPINO SALAS </t>
  </si>
  <si>
    <t>CO1.REQ.7914609</t>
  </si>
  <si>
    <t>OPSP-VEX-0092-2025</t>
  </si>
  <si>
    <t>https://community.secop.gov.co/Public/Tendering/ContractNoticePhases/View?PPI=CO1.PPI.38021159&amp;isFromPublicArea=True&amp;isModal=False</t>
  </si>
  <si>
    <t xml:space="preserve">LUIS CARLOS BARROS RESTREPO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</si>
  <si>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</si>
  <si>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CO1.REQ.7913770</t>
  </si>
  <si>
    <t>OPSP-VEX-0091-2025</t>
  </si>
  <si>
    <t>https://community.secop.gov.co/Public/Tendering/ContractNoticePhases/View?PPI=CO1.PPI.38020014&amp;isFromPublicArea=True&amp;isModal=False</t>
  </si>
  <si>
    <t xml:space="preserve">JESUS DAVID GUERRA LOPEZ </t>
  </si>
  <si>
    <t>CO1.REQ.7913617</t>
  </si>
  <si>
    <t>OPSP-VEX-0090-2025</t>
  </si>
  <si>
    <t>https://community.secop.gov.co/Public/Tendering/ContractNoticePhases/View?PPI=CO1.PPI.38022328&amp;isFromPublicArea=True&amp;isModal=False</t>
  </si>
  <si>
    <t xml:space="preserve">HERNAN DARIO RUIZ SOLER </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</si>
  <si>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</si>
  <si>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CO1.REQ.7914414</t>
  </si>
  <si>
    <t>OPSP-VEX-0089-2025</t>
  </si>
  <si>
    <t>https://community.secop.gov.co/Public/Tendering/ContractNoticePhases/View?PPI=CO1.PPI.37955983&amp;isFromPublicArea=True&amp;isModal=False</t>
  </si>
  <si>
    <t xml:space="preserve">DAIRO CESAR PADILLA PEREZ </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</si>
  <si>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</si>
  <si>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CO1.REQ.7894196</t>
  </si>
  <si>
    <t>OPSP-VEX-0088-2025</t>
  </si>
  <si>
    <t>https://community.secop.gov.co/Public/Tendering/ContractNoticePhases/View?PPI=CO1.PPI.37970715&amp;isFromPublicArea=True&amp;isModal=False</t>
  </si>
  <si>
    <t xml:space="preserve">CLARA INES AGUILAR OBREDOR </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</si>
  <si>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</si>
  <si>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CO1.REQ.7898662</t>
  </si>
  <si>
    <t>OPSP-VEX-0087-2025</t>
  </si>
  <si>
    <t>https://community.secop.gov.co/Public/Tendering/ContractNoticePhases/View?PPI=CO1.PPI.37851494&amp;isFromPublicArea=True&amp;isModal=False</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</si>
  <si>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</si>
  <si>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CO1.REQ.7864231</t>
  </si>
  <si>
    <t>OPSP-VEX-0086-2025</t>
  </si>
  <si>
    <t>https://community.secop.gov.co/Public/Tendering/ContractNoticePhases/View?PPI=CO1.PPI.37850335&amp;isFromPublicArea=True&amp;isModal=False</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</si>
  <si>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</si>
  <si>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CO1.REQ.7863909</t>
  </si>
  <si>
    <t>OPSP-VEX-0085-2025</t>
  </si>
  <si>
    <t>https://community.secop.gov.co/Public/Tendering/ContractNoticePhases/View?PPI=CO1.PPI.37861924&amp;isFromPublicArea=True&amp;isModal=False</t>
  </si>
  <si>
    <t xml:space="preserve">JUAN PABLO DIAZ PASCUAS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</si>
  <si>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</si>
  <si>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CO1.REQ.7867784</t>
  </si>
  <si>
    <t>OPSP-VEX-0084-2025</t>
  </si>
  <si>
    <t>https://community.secop.gov.co/Public/Tendering/ContractNoticePhases/View?PPI=CO1.PPI.37820818&amp;isFromPublicArea=True&amp;isModal=False</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</si>
  <si>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</si>
  <si>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CO1.REQ.7854515</t>
  </si>
  <si>
    <t>OPSP-VEX-0083-2025</t>
  </si>
  <si>
    <t>https://community.secop.gov.co/Public/Tendering/ContractNoticePhases/View?PPI=CO1.PPI.37818728&amp;isFromPublicArea=True&amp;isModal=False</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</si>
  <si>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</si>
  <si>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CO1.REQ.7854123</t>
  </si>
  <si>
    <t>OAG-VEX-0082-2025</t>
  </si>
  <si>
    <t>https://community.secop.gov.co/Public/Tendering/ContractNoticePhases/View?PPI=CO1.PPI.37772604&amp;isFromPublicArea=True&amp;isModal=False</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</si>
  <si>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</si>
  <si>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CO1.REQ.7840841</t>
  </si>
  <si>
    <t>OPSP-VEX-0081-2025</t>
  </si>
  <si>
    <t>https://community.secop.gov.co/Public/Tendering/ContractNoticePhases/View?PPI=CO1.PPI.37768401&amp;isFromPublicArea=True&amp;isModal=False</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</si>
  <si>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</si>
  <si>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CO1.REQ.7839390</t>
  </si>
  <si>
    <t>OPSP-VEX-0080-2025</t>
  </si>
  <si>
    <t>https://community.secop.gov.co/Public/Tendering/ContractNoticePhases/View?PPI=CO1.PPI.37809574&amp;isFromPublicArea=True&amp;isModal=False</t>
  </si>
  <si>
    <t>2025-02-18 / 2025-02-19</t>
  </si>
  <si>
    <t>385 - 402</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</si>
  <si>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</si>
  <si>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CO1.REQ.7852105</t>
  </si>
  <si>
    <t>OPS-VEX-0079-2025</t>
  </si>
  <si>
    <t>https://community.secop.gov.co/Public/Tendering/ContractNoticePhases/View?PPI=CO1.PPI.37734973&amp;isFromPublicArea=True&amp;isModal=False</t>
  </si>
  <si>
    <t xml:space="preserve">CHRISTHIAN CAMILO NUÑEZ GARCIA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</si>
  <si>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</si>
  <si>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CO1.REQ.7829544</t>
  </si>
  <si>
    <t>OPSP-VEX-0078-2025</t>
  </si>
  <si>
    <t>https://community.secop.gov.co/Public/Tendering/ContractNoticePhases/View?PPI=CO1.PPI.37788499&amp;isFromPublicArea=True&amp;isModal=False</t>
  </si>
  <si>
    <t>2025-02-19 / 2025-02-20</t>
  </si>
  <si>
    <t>402 - 416</t>
  </si>
  <si>
    <t>INTERLUD S.A.S.</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</si>
  <si>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</si>
  <si>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CO1.REQ.7844950</t>
  </si>
  <si>
    <t>OPS-VEX-0077-2025</t>
  </si>
  <si>
    <t>https://community.secop.gov.co/Public/Tendering/ContractNoticePhases/View?PPI=CO1.PPI.37722637&amp;isFromPublicArea=True&amp;isModal=False</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</si>
  <si>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</si>
  <si>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CO1.REQ.7825813</t>
  </si>
  <si>
    <t>OPSP-VEX-0076-2025</t>
  </si>
  <si>
    <t>https://community.secop.gov.co/Public/Tendering/ContractNoticePhases/View?PPI=CO1.PPI.37720841&amp;isFromPublicArea=True&amp;isModal=False</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</si>
  <si>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</si>
  <si>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CO1.REQ.7825241</t>
  </si>
  <si>
    <t>OPSP-VEX-0075-2025</t>
  </si>
  <si>
    <t>https://community.secop.gov.co/Public/Tendering/ContractNoticePhases/View?PPI=CO1.PPI.37722046&amp;isFromPublicArea=True&amp;isModal=False</t>
  </si>
  <si>
    <t xml:space="preserve">SANDRA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</si>
  <si>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</si>
  <si>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CO1.REQ.7825093</t>
  </si>
  <si>
    <t>OAG-VEX-0074-2025</t>
  </si>
  <si>
    <t>https://community.secop.gov.co/Public/Tendering/ContractNoticePhases/View?PPI=CO1.PPI.37681725&amp;isFromPublicArea=True&amp;isModal=False</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</si>
  <si>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</si>
  <si>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CO1.REQ.7813075</t>
  </si>
  <si>
    <t>OPSP-VEX-0073-2025</t>
  </si>
  <si>
    <t>https://community.secop.gov.co/Public/Tendering/ContractNoticePhases/View?PPI=CO1.PPI.37661388&amp;isFromPublicArea=True&amp;isModal=False</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</si>
  <si>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</si>
  <si>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CO1.REQ.7807714</t>
  </si>
  <si>
    <t>OPSP-VEX-0072-2025</t>
  </si>
  <si>
    <t>https://community.secop.gov.co/Public/Tendering/ContractNoticePhases/View?PPI=CO1.PPI.37680601&amp;isFromPublicArea=True&amp;isModal=False</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</si>
  <si>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</si>
  <si>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CO1.REQ.7812759</t>
  </si>
  <si>
    <t>OPSP-VEX-0071-2025</t>
  </si>
  <si>
    <t>https://community.secop.gov.co/Public/Tendering/ContractNoticePhases/View?PPI=CO1.PPI.37679860&amp;isFromPublicArea=True&amp;isModal=False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</si>
  <si>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</si>
  <si>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CO1.REQ.7812380</t>
  </si>
  <si>
    <t>OPSP-VEX-0070-2025</t>
  </si>
  <si>
    <t>https://community.secop.gov.co/Public/Tendering/ContractNoticePhases/View?PPI=CO1.PPI.37650289&amp;isFromPublicArea=True&amp;isModal=False</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</si>
  <si>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</si>
  <si>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CO1.REQ.7803068</t>
  </si>
  <si>
    <t>OPSP-VEX-0069-2025</t>
  </si>
  <si>
    <t>https://community.secop.gov.co/Public/Tendering/ContractNoticePhases/View?PPI=CO1.PPI.37649413&amp;isFromPublicArea=True&amp;isModal=False</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</si>
  <si>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</si>
  <si>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CO1.REQ.7802287</t>
  </si>
  <si>
    <t>OPSP-VEX-0068-2025</t>
  </si>
  <si>
    <t>https://community.secop.gov.co/Public/Tendering/ContractNoticePhases/View?PPI=CO1.PPI.37651855&amp;isFromPublicArea=True&amp;isModal=False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</si>
  <si>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</si>
  <si>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CO1.REQ.7803277</t>
  </si>
  <si>
    <t>OPSP-VEX-0067-2025</t>
  </si>
  <si>
    <t>https://community.secop.gov.co/Public/Tendering/ContractNoticePhases/View?PPI=CO1.PPI.37632704&amp;isFromPublicArea=True&amp;isModal=False</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</si>
  <si>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</si>
  <si>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CO1.REQ.7797631</t>
  </si>
  <si>
    <t>OPSP-VEX-0066-2025</t>
  </si>
  <si>
    <t>https://community.secop.gov.co/Public/Tendering/ContractNoticePhases/View?PPI=CO1.PPI.37627506&amp;isFromPublicArea=True&amp;isModal=False</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</si>
  <si>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</si>
  <si>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CO1.REQ.7795962</t>
  </si>
  <si>
    <t>OPSP-VEX-0065-2025</t>
  </si>
  <si>
    <t>https://community.secop.gov.co/Public/Tendering/ContractNoticePhases/View?PPI=CO1.PPI.37616294&amp;isFromPublicArea=True&amp;isModal=False</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</si>
  <si>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</si>
  <si>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CO1.REQ.7792148</t>
  </si>
  <si>
    <t>OPSP-VEX-0064-2025</t>
  </si>
  <si>
    <t>https://community.secop.gov.co/Public/Tendering/ContractNoticePhases/View?PPI=CO1.PPI.37614789&amp;isFromPublicArea=True&amp;isModal=False</t>
  </si>
  <si>
    <t xml:space="preserve">GLORIA CECILIA DE LEON MARTINEZ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</si>
  <si>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</si>
  <si>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CO1.REQ.7791749</t>
  </si>
  <si>
    <t>OPSP-VEX-0063-2025</t>
  </si>
  <si>
    <t>https://community.secop.gov.co/Public/Tendering/ContractNoticePhases/View?PPI=CO1.PPI.37613638&amp;isFromPublicArea=True&amp;isModal=False</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</si>
  <si>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</si>
  <si>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CO1.REQ.7791165</t>
  </si>
  <si>
    <t>OPSP-VEX-0062-2025</t>
  </si>
  <si>
    <t>https://community.secop.gov.co/Public/Tendering/ContractNoticePhases/View?PPI=CO1.PPI.37612914&amp;isFromPublicArea=True&amp;isModal=False</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</si>
  <si>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</si>
  <si>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CO1.REQ.7791203</t>
  </si>
  <si>
    <t>OPSP-VEX-0061-2025</t>
  </si>
  <si>
    <t>https://community.secop.gov.co/Public/Tendering/ContractNoticePhases/View?PPI=CO1.PPI.37611872&amp;isFromPublicArea=True&amp;isModal=False</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</si>
  <si>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</si>
  <si>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CO1.REQ.7790770</t>
  </si>
  <si>
    <t>OPSP-VEX-0060-2025</t>
  </si>
  <si>
    <t>https://community.secop.gov.co/Public/Tendering/ContractNoticePhases/View?PPI=CO1.PPI.37590877&amp;isFromPublicArea=True&amp;isModal=False</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</si>
  <si>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</si>
  <si>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CO1.REQ.7784247</t>
  </si>
  <si>
    <t>OPSP-VEX-0059-2025</t>
  </si>
  <si>
    <t>https://community.secop.gov.co/Public/Tendering/ContractNoticePhases/View?PPI=CO1.PPI.37583013&amp;isFromPublicArea=True&amp;isModal=False</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</si>
  <si>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</si>
  <si>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CO1.REQ.7781913</t>
  </si>
  <si>
    <t>OPSP-VEX-0058-2025</t>
  </si>
  <si>
    <t>https://community.secop.gov.co/Public/Tendering/ContractNoticePhases/View?PPI=CO1.PPI.37581791&amp;isFromPublicArea=True&amp;isModal=False</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</si>
  <si>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</si>
  <si>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CO1.REQ.7781604</t>
  </si>
  <si>
    <t>OAG-VEX-0057-2025</t>
  </si>
  <si>
    <t>https://community.secop.gov.co/Public/Tendering/ContractNoticePhases/View?PPI=CO1.PPI.37580309&amp;isFromPublicArea=True&amp;isModal=False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</si>
  <si>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</si>
  <si>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CO1.REQ.7780800</t>
  </si>
  <si>
    <t>OPSP-VEX-0056-2025</t>
  </si>
  <si>
    <t>https://community.secop.gov.co/Public/Tendering/ContractNoticePhases/View?PPI=CO1.PPI.37579304&amp;isFromPublicArea=True&amp;isModal=False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</si>
  <si>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</si>
  <si>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</si>
  <si>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CO1.REQ.7780605</t>
  </si>
  <si>
    <t>OAG-VEX-0055-2025</t>
  </si>
  <si>
    <t>https://community.secop.gov.co/Public/Tendering/ContractNoticePhases/View?PPI=CO1.PPI.37469096&amp;isFromPublicArea=True&amp;isModal=False</t>
  </si>
  <si>
    <t>139 - 15225</t>
  </si>
  <si>
    <t>41 - 14625</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</si>
  <si>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</si>
  <si>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CO1.REQ.7785835</t>
  </si>
  <si>
    <t>ODC-VEX-0001-2025</t>
  </si>
  <si>
    <t>https://community.secop.gov.co/Public/Tendering/ContractNoticePhases/View?PPI=CO1.PPI.37471238&amp;isFromPublicArea=True&amp;isModal=False</t>
  </si>
  <si>
    <t>140 - 15725</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</si>
  <si>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</si>
  <si>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CO1.REQ.7784834</t>
  </si>
  <si>
    <t>OPSP-VEX-0054-2025</t>
  </si>
  <si>
    <t>https://community.secop.gov.co/Public/Tendering/ContractNoticePhases/View?PPI=CO1.PPI.37576449&amp;isFromPublicArea=True&amp;isModal=False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</si>
  <si>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</si>
  <si>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CO1.REQ.7779719</t>
  </si>
  <si>
    <t>OPSP-VEX-0053-2025</t>
  </si>
  <si>
    <t>https://community.secop.gov.co/Public/Tendering/ContractNoticePhases/View?PPI=CO1.PPI.37557461&amp;isFromPublicArea=True&amp;isModal=False</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</si>
  <si>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</si>
  <si>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CO1.REQ.7773739</t>
  </si>
  <si>
    <t>OPSP-VEX-0052-2025</t>
  </si>
  <si>
    <t>https://community.secop.gov.co/Public/Tendering/ContractNoticePhases/View?PPI=CO1.PPI.37555767&amp;isFromPublicArea=True&amp;isModal=False</t>
  </si>
  <si>
    <t>DANA CABALLERO NAVARRO</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</si>
  <si>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</si>
  <si>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CO1.REQ.7773324</t>
  </si>
  <si>
    <t>OPSP-VEX-0051-2025</t>
  </si>
  <si>
    <t>https://community.secop.gov.co/Public/Tendering/ContractNoticePhases/View?PPI=CO1.PPI.37554806&amp;isFromPublicArea=True&amp;isModal=False</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</si>
  <si>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</si>
  <si>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CO1.REQ.7772832</t>
  </si>
  <si>
    <t>OAG-VEX-0050-2025</t>
  </si>
  <si>
    <t>https://community.secop.gov.co/Public/Tendering/ContractNoticePhases/View?PPI=CO1.PPI.37508627&amp;isFromPublicArea=True&amp;isModal=False</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</si>
  <si>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</si>
  <si>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CO1.REQ.7757967</t>
  </si>
  <si>
    <t>OPSP-VEX-0049-2025</t>
  </si>
  <si>
    <t>https://community.secop.gov.co/Public/Tendering/ContractNoticePhases/View?PPI=CO1.PPI.37549430&amp;isFromPublicArea=True&amp;isModal=False</t>
  </si>
  <si>
    <t xml:space="preserve">DANIEL EDUARDO OSPINO DIAZ GRANADOS </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</si>
  <si>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</si>
  <si>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CO1.REQ.7770952</t>
  </si>
  <si>
    <t>OPSP-VEX-0048-2025</t>
  </si>
  <si>
    <t>https://community.secop.gov.co/Public/Tendering/ContractNoticePhases/View?PPI=CO1.PPI.37548036&amp;isFromPublicArea=True&amp;isModal=False</t>
  </si>
  <si>
    <t xml:space="preserve">ALEXANDRA SOLANO TUIRAN </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</si>
  <si>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</si>
  <si>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CO1.REQ.7770193</t>
  </si>
  <si>
    <t>OPSP-VEX-0047-2025</t>
  </si>
  <si>
    <t>https://community.secop.gov.co/Public/Tendering/ContractNoticePhases/View?PPI=CO1.PPI.37558732&amp;isFromPublicArea=True&amp;isModal=False</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</si>
  <si>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</si>
  <si>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CO1.REQ.7774211</t>
  </si>
  <si>
    <t>OPSP-VEX-0046-2025</t>
  </si>
  <si>
    <t>https://community.secop.gov.co/Public/Tendering/ContractNoticePhases/View?PPI=CO1.PPI.37546059&amp;isFromPublicArea=True&amp;isModal=False</t>
  </si>
  <si>
    <t xml:space="preserve">JESUS CORREA HELBRUM </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</si>
  <si>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</si>
  <si>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CO1.REQ.7770110</t>
  </si>
  <si>
    <t>OPSP-VEX-0045-2025</t>
  </si>
  <si>
    <t>https://community.secop.gov.co/Public/Tendering/ContractNoticePhases/View?PPI=CO1.PPI.37506227&amp;isFromPublicArea=True&amp;isModal=False</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</si>
  <si>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</si>
  <si>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CO1.REQ.7756962</t>
  </si>
  <si>
    <t>OPSP-VEX-0044-2025</t>
  </si>
  <si>
    <t>https://community.secop.gov.co/Public/Tendering/ContractNoticePhases/View?PPI=CO1.PPI.37567084&amp;isFromPublicArea=True&amp;isModal=False</t>
  </si>
  <si>
    <t xml:space="preserve">MARIO ANDRES NAJERA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</si>
  <si>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</si>
  <si>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CO1.REQ.7776970</t>
  </si>
  <si>
    <t>OAG-VEX-0043-2025</t>
  </si>
  <si>
    <t>https://community.secop.gov.co/Public/Tendering/ContractNoticePhases/View?PPI=CO1.PPI.37510010&amp;isFromPublicArea=True&amp;isModal=False</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</si>
  <si>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</si>
  <si>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CO1.REQ.7758334</t>
  </si>
  <si>
    <t>OPSP-VEX-0042-2025</t>
  </si>
  <si>
    <t>https://community.secop.gov.co/Public/Tendering/ContractNoticePhases/View?PPI=CO1.PPI.37544370&amp;isFromPublicArea=True&amp;isModal=False</t>
  </si>
  <si>
    <t xml:space="preserve">YULEIS MARTINEZ RUBIO </t>
  </si>
  <si>
    <t>CO1.REQ.7769748</t>
  </si>
  <si>
    <t>OAG-VEX-0041-2025</t>
  </si>
  <si>
    <t>https://community.secop.gov.co/Public/Tendering/ContractNoticePhases/View?PPI=CO1.PPI.37494225&amp;isFromPublicArea=True&amp;isModal=False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</si>
  <si>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</si>
  <si>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</si>
  <si>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CO1.REQ.7753222</t>
  </si>
  <si>
    <t>OAG-VEX-0040-2025</t>
  </si>
  <si>
    <t>https://community.secop.gov.co/Public/Tendering/ContractNoticePhases/View?PPI=CO1.PPI.37462733&amp;isFromPublicArea=True&amp;isModal=False</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</si>
  <si>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</si>
  <si>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CO1.REQ.7742513</t>
  </si>
  <si>
    <t>OPSP-VEX-0039-2025</t>
  </si>
  <si>
    <t>https://community.secop.gov.co/Public/Tendering/ContractNoticePhases/View?PPI=CO1.PPI.37461848&amp;isFromPublicArea=True&amp;isModal=False</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</si>
  <si>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</si>
  <si>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CO1.REQ.7742027</t>
  </si>
  <si>
    <t>OPSP-VEX-0038-2025</t>
  </si>
  <si>
    <t>https://community.secop.gov.co/Public/Tendering/ContractNoticePhases/View?PPI=CO1.PPI.37493364&amp;isFromPublicArea=True&amp;isModal=False</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</si>
  <si>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</si>
  <si>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CO1.REQ.7752862</t>
  </si>
  <si>
    <t>OPSP-VEX-0037-2025</t>
  </si>
  <si>
    <t>https://community.secop.gov.co/Public/Tendering/ContractNoticePhases/View?PPI=CO1.PPI.37512914&amp;isFromPublicArea=True&amp;isModal=False</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</si>
  <si>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</si>
  <si>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CO1.REQ.7759399</t>
  </si>
  <si>
    <t>OPSP-VEX-0036-2025</t>
  </si>
  <si>
    <t>https://community.secop.gov.co/Public/Tendering/ContractNoticePhases/View?PPI=CO1.PPI.37461105&amp;isFromPublicArea=True&amp;isModal=False</t>
  </si>
  <si>
    <t xml:space="preserve">ANDRES FELIPE CAMARGO LASTRA </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</si>
  <si>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</si>
  <si>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CO1.REQ.7741555</t>
  </si>
  <si>
    <t>OPSP-VEX-0035-2025</t>
  </si>
  <si>
    <t>https://community.secop.gov.co/Public/Tendering/ContractNoticePhases/View?PPI=CO1.PPI.37511036&amp;isFromPublicArea=True&amp;isModal=False</t>
  </si>
  <si>
    <t xml:space="preserve">LUZ ANGELICA JIMENEZ PINTO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</si>
  <si>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</si>
  <si>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CO1.REQ.7758951</t>
  </si>
  <si>
    <t>OAG-VEX-0034-2025</t>
  </si>
  <si>
    <t>https://community.secop.gov.co/Public/Tendering/ContractNoticePhases/View?PPI=CO1.PPI.37513730&amp;isFromPublicArea=True&amp;isModal=False</t>
  </si>
  <si>
    <t xml:space="preserve">JAIDAR PEREZ MOLINA </t>
  </si>
  <si>
    <t>CO1.REQ.7759788</t>
  </si>
  <si>
    <t>OPSP-VEX-0033-2025</t>
  </si>
  <si>
    <t>https://community.secop.gov.co/Public/Tendering/ContractNoticePhases/View?PPI=CO1.PPI.37458986&amp;isFromPublicArea=True&amp;isModal=False</t>
  </si>
  <si>
    <t>CO1.REQ.7741074</t>
  </si>
  <si>
    <t>OPSP-VEX-0032-2025</t>
  </si>
  <si>
    <t>https://community.secop.gov.co/Public/Tendering/ContractNoticePhases/View?PPI=CO1.PPI.37479115&amp;isFromPublicArea=True&amp;isModal=False</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</si>
  <si>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</si>
  <si>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</si>
  <si>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CO1.REQ.7748114</t>
  </si>
  <si>
    <t>OPSP-VEX-0031-2025</t>
  </si>
  <si>
    <t>https://community.secop.gov.co/Public/Tendering/ContractNoticePhases/View?PPI=CO1.PPI.37478081&amp;isFromPublicArea=True&amp;isModal=False</t>
  </si>
  <si>
    <t xml:space="preserve">JAVIER MOISES SUAREZ SEGURA </t>
  </si>
  <si>
    <t>CO1.REQ.7747638</t>
  </si>
  <si>
    <t>OPSP-VEX-0030-2025</t>
  </si>
  <si>
    <t>https://community.secop.gov.co/Public/Tendering/ContractNoticePhases/View?PPI=CO1.PPI.37458726&amp;isFromPublicArea=True&amp;isModal=False</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</si>
  <si>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</si>
  <si>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CO1.REQ.7741025</t>
  </si>
  <si>
    <t>OPSP-VEX-0029-2025</t>
  </si>
  <si>
    <t>https://community.secop.gov.co/Public/Tendering/ContractNoticePhases/View?PPI=CO1.PPI.37454697&amp;isFromPublicArea=True&amp;isModal=False</t>
  </si>
  <si>
    <t>CO1.REQ.7739693</t>
  </si>
  <si>
    <t>OPSP-VEX-0028-2025</t>
  </si>
  <si>
    <t>https://community.secop.gov.co/Public/Tendering/ContractNoticePhases/View?PPI=CO1.PPI.37456799&amp;isFromPublicArea=True&amp;isModal=False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</si>
  <si>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</si>
  <si>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CO1.REQ.7740486</t>
  </si>
  <si>
    <t>OPSP-VEX-0027-2025</t>
  </si>
  <si>
    <t>https://community.secop.gov.co/Public/Tendering/ContractNoticePhases/View?PPI=CO1.PPI.37456302&amp;isFromPublicArea=True&amp;isModal=False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</si>
  <si>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</si>
  <si>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</si>
  <si>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CO1.REQ.7740419</t>
  </si>
  <si>
    <t>OPSP-VEX-0026-2025</t>
  </si>
  <si>
    <t>https://community.secop.gov.co/Public/Tendering/ContractNoticePhases/View?PPI=CO1.PPI.37477264&amp;isFromPublicArea=True&amp;isModal=False</t>
  </si>
  <si>
    <t xml:space="preserve">MISAEL ADOLFO RICO TORREGROZA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</si>
  <si>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</si>
  <si>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CO1.REQ.7747549</t>
  </si>
  <si>
    <t>OPSP-VEX-0025-2025</t>
  </si>
  <si>
    <t>https://community.secop.gov.co/Public/Tendering/ContractNoticePhases/View?PPI=CO1.PPI.37487105&amp;isFromPublicArea=True&amp;isModal=False</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</si>
  <si>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</si>
  <si>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CO1.REQ.7750574</t>
  </si>
  <si>
    <t>OAG-VEX-0024-2025</t>
  </si>
  <si>
    <t>https://community.secop.gov.co/Public/Tendering/ContractNoticePhases/View?PPI=CO1.PPI.37453938&amp;isFromPublicArea=True&amp;isModal=False</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</si>
  <si>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</si>
  <si>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CO1.REQ.7739485</t>
  </si>
  <si>
    <t>OPSP-VEX-0023-2025</t>
  </si>
  <si>
    <t>https://community.secop.gov.co/Public/Tendering/ContractNoticePhases/View?PPI=CO1.PPI.37474570&amp;isFromPublicArea=True&amp;isModal=False</t>
  </si>
  <si>
    <t xml:space="preserve">ALVARO JOSE CAMPO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</si>
  <si>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</si>
  <si>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CO1.REQ.7746568</t>
  </si>
  <si>
    <t>OPSP-VEX-0022-2025</t>
  </si>
  <si>
    <t>https://community.secop.gov.co/Public/Tendering/ContractNoticePhases/View?PPI=CO1.PPI.37473609&amp;isFromPublicArea=True&amp;isModal=False</t>
  </si>
  <si>
    <t xml:space="preserve">PAOLA ANDREA FERNANDEZ BARROS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</si>
  <si>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</si>
  <si>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CO1.REQ.7746020</t>
  </si>
  <si>
    <t>OAG-VEX-0021-2025</t>
  </si>
  <si>
    <t>https://community.secop.gov.co/Public/Tendering/ContractNoticePhases/View?PPI=CO1.PPI.37486024&amp;isFromPublicArea=True&amp;isModal=False</t>
  </si>
  <si>
    <t xml:space="preserve">KENNIA DE JESUS OSORIO PEDROZO </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</si>
  <si>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</si>
  <si>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CO1.REQ.7750251</t>
  </si>
  <si>
    <t>OPSP-VEX-0020-2025</t>
  </si>
  <si>
    <t>https://community.secop.gov.co/Public/Tendering/ContractNoticePhases/View?PPI=CO1.PPI.37436478&amp;isFromPublicArea=True&amp;isModal=False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</si>
  <si>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</si>
  <si>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CO1.REQ.7734165</t>
  </si>
  <si>
    <t>OPSP-VEX-0019-2025</t>
  </si>
  <si>
    <t>https://community.secop.gov.co/Public/Tendering/ContractNoticePhases/View?PPI=CO1.PPI.37437694&amp;isFromPublicArea=True&amp;isModal=False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</si>
  <si>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</si>
  <si>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CO1.REQ.7734575</t>
  </si>
  <si>
    <t>OPSP-VEX-0018-2025</t>
  </si>
  <si>
    <t>https://community.secop.gov.co/Public/Tendering/ContractNoticePhases/View?PPI=CO1.PPI.37435097&amp;isFromPublicArea=True&amp;isModal=False</t>
  </si>
  <si>
    <t xml:space="preserve">FELIX DE JESUS CUELLO </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</si>
  <si>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</si>
  <si>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CO1.REQ.7733720</t>
  </si>
  <si>
    <t>OPSP-VEX-0017-2025</t>
  </si>
  <si>
    <t>https://community.secop.gov.co/Public/Tendering/ContractNoticePhases/View?PPI=CO1.PPI.37434612&amp;isFromPublicArea=True&amp;isModal=False</t>
  </si>
  <si>
    <t xml:space="preserve">ANA MARIA INFANTE CUAN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</si>
  <si>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</si>
  <si>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CO1.REQ.7733358</t>
  </si>
  <si>
    <t>OPSP-VEX-0016-2025</t>
  </si>
  <si>
    <t>https://community.secop.gov.co/Public/Tendering/ContractNoticePhases/View?PPI=CO1.PPI.37383359&amp;isFromPublicArea=True&amp;isModal=False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</si>
  <si>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</si>
  <si>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CO1.REQ.7717106</t>
  </si>
  <si>
    <t>OPSP-VEX-0015-2025</t>
  </si>
  <si>
    <t>https://community.secop.gov.co/Public/Tendering/ContractNoticePhases/View?PPI=CO1.PPI.37416480&amp;isFromPublicArea=True&amp;isModal=False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</si>
  <si>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</si>
  <si>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</si>
  <si>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CO1.REQ.7727466</t>
  </si>
  <si>
    <t>OPSP-VEX-0014-2025</t>
  </si>
  <si>
    <t>https://community.secop.gov.co/Public/Tendering/ContractNoticePhases/View?PPI=CO1.PPI.37393119&amp;isFromPublicArea=True&amp;isModal=False</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</si>
  <si>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</si>
  <si>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</si>
  <si>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CO1.REQ.7720020</t>
  </si>
  <si>
    <t>OPSP-VEX-0013-2025</t>
  </si>
  <si>
    <t>https://community.secop.gov.co/Public/Tendering/ContractNoticePhases/View?PPI=CO1.PPI.37415591&amp;isFromPublicArea=True&amp;isModal=False</t>
  </si>
  <si>
    <t xml:space="preserve">EDGAR ARTEAGA SOGAMOSO </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</si>
  <si>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</si>
  <si>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CO1.REQ.7727084</t>
  </si>
  <si>
    <t>OPSP-VEX-0012-2025</t>
  </si>
  <si>
    <t>https://community.secop.gov.co/Public/Tendering/ContractNoticePhases/View?PPI=CO1.PPI.37355969&amp;isFromPublicArea=True&amp;isModal=False</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</si>
  <si>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</si>
  <si>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CO1.REQ.7710477</t>
  </si>
  <si>
    <t>OAG-VEX-0011-2025</t>
  </si>
  <si>
    <t>https://community.secop.gov.co/Public/Tendering/ContractNoticePhases/View?PPI=CO1.PPI.37343726&amp;isFromPublicArea=True&amp;isModal=False</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</si>
  <si>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</si>
  <si>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CO1.REQ.7704547</t>
  </si>
  <si>
    <t>OPSP-VEX-0010-2025</t>
  </si>
  <si>
    <t>https://community.secop.gov.co/Public/Tendering/ContractNoticePhases/View?PPI=CO1.PPI.37290546&amp;isFromPublicArea=True&amp;isModal=False</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</si>
  <si>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</si>
  <si>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CO1.REQ.7686939</t>
  </si>
  <si>
    <t>OPSP-VEX-0009-2025</t>
  </si>
  <si>
    <t>https://community.secop.gov.co/Public/Tendering/ContractNoticePhases/View?PPI=CO1.PPI.37270766&amp;isFromPublicArea=True&amp;isModal=False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</si>
  <si>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</si>
  <si>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CO1.REQ.7678971</t>
  </si>
  <si>
    <t>OPSP-VEX-0008-2025</t>
  </si>
  <si>
    <t>https://community.secop.gov.co/Public/Tendering/ContractNoticePhases/View?PPI=CO1.PPI.37269846&amp;isFromPublicArea=True&amp;isModal=False</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</si>
  <si>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</si>
  <si>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CO1.REQ.7678740</t>
  </si>
  <si>
    <t>OAG-VEX-0007-2025</t>
  </si>
  <si>
    <t>https://community.secop.gov.co/Public/Tendering/ContractNoticePhases/View?PPI=CO1.PPI.37269208&amp;isFromPublicArea=True&amp;isModal=False</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</si>
  <si>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</si>
  <si>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CO1.REQ.7678608</t>
  </si>
  <si>
    <t>OPSP-VEX-0006-2025</t>
  </si>
  <si>
    <t>https://community.secop.gov.co/Public/Tendering/ContractNoticePhases/View?PPI=CO1.PPI.37255451&amp;isFromPublicArea=True&amp;isModal=False</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</si>
  <si>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</si>
  <si>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CO1.REQ.7674428</t>
  </si>
  <si>
    <t>OPSP-VEX-0005-2025</t>
  </si>
  <si>
    <t>https://community.secop.gov.co/Public/Tendering/ContractNoticePhases/View?PPI=CO1.PPI.37254837&amp;isFromPublicArea=True&amp;isModal=False</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</si>
  <si>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</si>
  <si>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CO1.REQ.7674346</t>
  </si>
  <si>
    <t>OPSP-VEX-0004-2025</t>
  </si>
  <si>
    <t>https://community.secop.gov.co/Public/Tendering/ContractNoticePhases/View?PPI=CO1.PPI.37254442&amp;isFromPublicArea=True&amp;isModal=False</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</si>
  <si>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</si>
  <si>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CO1.REQ.7674090</t>
  </si>
  <si>
    <t>OPSP-VEX-0003-2025</t>
  </si>
  <si>
    <t>https://community.secop.gov.co/Public/Tendering/ContractNoticePhases/View?PPI=CO1.PPI.37253721&amp;isFromPublicArea=True&amp;isModal=False</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</si>
  <si>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</si>
  <si>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CO1.REQ.7674018</t>
  </si>
  <si>
    <t>OPSP-VEX-0002-2025</t>
  </si>
  <si>
    <t>https://community.secop.gov.co/Public/Tendering/ContractNoticePhases/View?PPI=CO1.PPI.37186315&amp;isFromPublicArea=True&amp;isModal=False</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</si>
  <si>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</si>
  <si>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CO1.REQ.7673546</t>
  </si>
  <si>
    <t>OPSP-VEX-0001-2025</t>
  </si>
  <si>
    <t>NUMERO DEL COMPROMISO PRESUPUESTAL</t>
  </si>
  <si>
    <t xml:space="preserve">PROCESOS CONTRACTUALES </t>
  </si>
  <si>
    <t>VICERRECTOR DE EXTENSIÓN Y PROYECCIÓN SOCIAL</t>
  </si>
  <si>
    <t>https://community.secop.gov.co/Public/Tendering/ContractNoticePhases/View?PPI=CO1.PPI.43313403&amp;isFromPublicArea=True&amp;isModal=False</t>
  </si>
  <si>
    <t>ROCIO DEL PILAR TIJARO ROJAS</t>
  </si>
  <si>
    <t>DAGY ENRIQUE CABARCAS SAUMETH</t>
  </si>
  <si>
    <t>LA PRESENTE ORDEN TIENE POR OBJETO: 1. APOYO EN LA RECOPILACIÓN DE INFORMACIÓN, ELABORACIÓN DE DOCUMENTOS Y DILIGENCIAMIENTO DE FORMATOS REQUERIDOS PARA EL REPORTE Y EVALUACIÓN DE LA SUSTENTABILIDAD EN INSTITUCIONES DE EDUCACIÓN SUPERIOR (RESIES). 2. APOYO EN EL DIAGNÓSTICO PARA EL ABORDAJE DE LA ESTRATEGIA DE CARBONO NEUTRALIDAD (NET-ZERO) CON LA IMPLEMENTACIÓN DE LA NTC ISO 14064. 3.APOYO EN EL DILIGENCIAMIENTO DE LA MATRIZ DE INDICADORES DE GESTIÓN DE LA FACULTAD DE INGENIERÍA. 4. REPOSITORIO CON TODAS LAS MEDICIONES AMBIENTALES INSTITUCIONALES EN EL MARCO DE LA POLÍTICA DE SOSTENIBILIDAD.5. APOYO EN ACTIVIDADES ADMINISTRATIVAS EN LOS PROCESOS MISIONALES DE LA FACULTAD DE INGENIERÍA.</t>
  </si>
  <si>
    <t>CO1.REQ.9196076</t>
  </si>
  <si>
    <t>OPSP-FIN-0020-2025</t>
  </si>
  <si>
    <t>https://community.secop.gov.co/Public/Tendering/ContractNoticePhases/View?PPI=CO1.PPI.43258358&amp;isFromPublicArea=True&amp;isModal=False</t>
  </si>
  <si>
    <t>CLAUDIA PATRICIA COSTA ALEMAN</t>
  </si>
  <si>
    <t>LA PRESENTE ORDEN TIENE POR OBJETO: 1. PROMOVER UNA ALIANZA INTERINSTITUCIONAL PARA DESARROLLAR UN PROYECTO PILOTO ORIENTADO AL CONSUMO SEGURO DE PESCADOS Y MARISCOS EN LOS RESTAURANTES DE LA CIUDAD, MEDIANTE EL DISEÑO, DESDE LA FACULTAD DE INGENIERIA DE LA UNIVERSIDAD DEL MAGDALENA, DE LINEAMIENTOS TÉCNICOS Y SANITARIOS QUE FACILITEN LA HABILITACIÓN DE LOS ESTABLECIMIENTOS POR PARTE DE LA AUTORIDAD COMPETENTE. ESTE PROYECTO PODRÁ AMPLIARSE POSTERIORMENTE A OTRAS CIUDADES TURÍSTICAS DEL PAÍS COMO UN SERVICIO ESPECIALIZADO. 2. GESTIONAR ACERCAMIENTOS CON LA EMPRESA COLOMBO-ESPAÑOLA SACYR, ENCARGADA DEL PROYECTO DEL CANAL DEL DIQUE, CON EL FIN DE GENERAR OPORTUNIDADES DE COLABORACIÓN QUE PERMITAN LA PARTICIPACIÓN DE LA FACULTAD DE INGENIERIA DE LA UNIVERSIDAD DEL MAGDALENA EN COMPONENTES DE MEDIO AMBIENTE Y RESPONSABILIDAD SOCIAL, FORTALECIENDO SU CONTRIBUCIÓN TÉCNICA, INVESTIGATIVA Y ACADÉMICA AL DESARROLLO SOSTENIBLE DEL PROYECTO.</t>
  </si>
  <si>
    <t>CO1.REQ.9181815</t>
  </si>
  <si>
    <t>OPSP-FIN-0019-2025</t>
  </si>
  <si>
    <t>https://community.secop.gov.co/Public/Tendering/ContractNoticePhases/View?PPI=CO1.PPI.41662523&amp;isFromPublicArea=True&amp;isModal=False</t>
  </si>
  <si>
    <t>ANA MARIA BARROS VEGA</t>
  </si>
  <si>
    <t xml:space="preserve">LA PRESENTE ORDEN TIENE POR OBJETO: 1. APOYO EN LOS PROCESOS DE ASEGURAMIENTO INTERNO DE LA CALIDAD EN LA FACULTAD DE INGENIERÍA, BRINDANDO ACOMPAÑAMIENTO EN LA RECOPILACIÓN, ORGANIZACIÓN, REVISIÓN Y MEJORA DE LAS EVIDENCIAS DOCUMENTALES DE LOS FACTORES DE EVALUACIÓN DEFINIDOS POR EL CNA, EN LOS PROGRAMAS PRÓXIMOS A RECIBIR VISITA DE ACREDITACIÓN EN ALTA CALIDAD. 2. APOYO DOCUMENTAL EN PROCESOS DE ACREDITACIÓN CNA EN EL PROGRAMA DE ING. AMBIENTAL Y SANITARIA, EN LA RECOPILACIÓN, ORGANIZACIÓN, REVISIÓN Y MEJORA DE LAS EVIDENCIAS DOCUMENTALES DE LOS FACTORES DE EVALUACIÓN DEFINIDOS POR EL CNA, EN PROGRAMA DE ING. AMBIENTAL Y SANITARIA PRÓXIMO A RECIBIR VISITA DE ACREDITACIÓN EN ALTA CALIDAD. 3. APOYO DOCUMENTAL EN PROCESOS DE AUTOEVALUACIÓN CON FINES DE ACREDITACIÓN INTERNACIONAL BAJO ESTÁNDARES ABET DE LA FACULTAD DE INGENIERÍA, EN LA RECOPILACIÓN, ORGANIZACIÓN, REVISIÓN Y MEJORA DE LAS EVIDENCIAS DOCUMENTALES DE PROCESOS DE AUTOEVALUACIÓN CON FINES DE ACREDITACIÓN INTERNACIONAL BAJO ESTÁNDARES ABET DE LOS PROGRAMAS DE LA FACULTAD DE INGENIERÍA.  4. APOYO EN PROYECTO ESTRATÉGICO DE LA FACULTAD DE INGENIERÍA: VOCES Y DATOS PARA LA TRANSFORMACIÓN, EN LA GESTIÓN PARA IMPLEMENTAR PLANES DE ACOMPAÑAMIENTO ACADÉMICO A ESTUDIANTES (TUTORÍAS, ORIENTACIÓN VOCACIONAL, MATRÍCULA GUIADA, APOYOS ECONÓMICOS Y OPORTUNIDADES DE PRÁCTICAS). </t>
  </si>
  <si>
    <t>CO1.REQ.8785680</t>
  </si>
  <si>
    <t>OPSP-FIN-0018-2025</t>
  </si>
  <si>
    <t>https://community.secop.gov.co/Public/Tendering/ContractNoticePhases/View?PPI=CO1.PPI.40948068&amp;isFromPublicArea=True&amp;isModal=False</t>
  </si>
  <si>
    <t>PEDRO LUIS SALCEDO RAMIREZ</t>
  </si>
  <si>
    <t>Instituto Colombiano de Normas Técnicas y Certificación,</t>
  </si>
  <si>
    <t xml:space="preserve"> LA PRESENTE ORDEN TIENE POR OBJETO EL SERVICIO DE PARA LA ORIENTACIÓN DEL CURSO DE FORMACIÓN DE AUDITORES EN SISTEMA INTEGRADO DE GESTIÓN - SGI. EN EL MARCO DEL DIPLOMADO EN SISTEMA INTEGRADO DE GESTIÓN – HSEQ OFERTADO POR EL PROGRAMA DE INGENIERÍA INDUSTRIAL DE LA FACULTAD DE INGENIERÍA. LA PROPUESTA HACE PARTE INTEGRAL DE LA PRESENTE ORDEN.</t>
  </si>
  <si>
    <t>CO1.REQ.8612103</t>
  </si>
  <si>
    <t>OPS-FIN-0017-2025</t>
  </si>
  <si>
    <t>https://community.secop.gov.co/Public/Tendering/ContractNoticePhases/View?PPI=CO1.PPI.40823541&amp;isFromPublicArea=True&amp;isModal=False</t>
  </si>
  <si>
    <t>CARLOS ENRIQUE BARRAZA HERAS</t>
  </si>
  <si>
    <t>DANIEL ESTEBAN BERMUDEZ VARGAS</t>
  </si>
  <si>
    <t xml:space="preserve">LA PRESENTE ORDEN TIENE POR OBJETO: 1) 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</si>
  <si>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CO1.REQ.8581126</t>
  </si>
  <si>
    <t>OPSP-FIN-0016-2025</t>
  </si>
  <si>
    <t>https://community.secop.gov.co/Public/Tendering/ContractNoticePhases/View?PPI=CO1.PPI.40822692&amp;isFromPublicArea=True&amp;isModal=False</t>
  </si>
  <si>
    <t>AQUILES ALFONSO COHEN LLANES</t>
  </si>
  <si>
    <t>MARIA CAMILA SAMPER MEZA</t>
  </si>
  <si>
    <t>CO1.REQ.8580867</t>
  </si>
  <si>
    <t>OPSP-FIN-0015-2025</t>
  </si>
  <si>
    <t>https://community.secop.gov.co/Public/Tendering/ContractNoticePhases/View?PPI=CO1.PPI.40822288&amp;isFromPublicArea=True&amp;isModal=False</t>
  </si>
  <si>
    <t>DANNA CAROLINA PALMET MONTIEL</t>
  </si>
  <si>
    <t>CO1.REQ.8580726</t>
  </si>
  <si>
    <t>OPSP-FIN-0014-2025</t>
  </si>
  <si>
    <t>https://community.secop.gov.co/Public/Tendering/ContractNoticePhases/View?PPI=CO1.PPI.40821831&amp;isFromPublicArea=True&amp;isModal=False</t>
  </si>
  <si>
    <t>KATHERINE YISETH OLIVOS COLLANTES</t>
  </si>
  <si>
    <t>EDARGDO JOSE DIAZ OÑATE</t>
  </si>
  <si>
    <t>CO1.REQ.8580376</t>
  </si>
  <si>
    <t>OPSP-FIN-0013-2025</t>
  </si>
  <si>
    <t>https://community.secop.gov.co/Public/Tendering/ContractNoticePhases/View?PPI=CO1.PPI.40820783&amp;isFromPublicArea=True&amp;isModal=False</t>
  </si>
  <si>
    <t>JORGE GOMEZ ROJAS</t>
  </si>
  <si>
    <t>DANAY VANESA PARDO BERMUDEZ</t>
  </si>
  <si>
    <t xml:space="preserve">LA PRESENTE ORDEN TIENE POR OBJETO: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</si>
  <si>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CO1.REQ.8580345</t>
  </si>
  <si>
    <t>OPSP-FIN-0012-2025</t>
  </si>
  <si>
    <t>https://community.secop.gov.co/Public/Tendering/ContractNoticePhases/View?PPI=CO1.PPI.40820050&amp;isFromPublicArea=True&amp;isModal=False</t>
  </si>
  <si>
    <t>NATALY DE LA PAVA SUAREZ</t>
  </si>
  <si>
    <t>ADRIANA JOSE FREILE BRITTO</t>
  </si>
  <si>
    <t>CO1.REQ.8580152</t>
  </si>
  <si>
    <t>OPSP-FIN-0011-2025</t>
  </si>
  <si>
    <t>https://community.secop.gov.co/Public/Tendering/ContractNoticePhases/View?PPI=CO1.PPI.40818000&amp;isFromPublicArea=True&amp;isModal=False</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</si>
  <si>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</si>
  <si>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</si>
  <si>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CO1.REQ.8579556</t>
  </si>
  <si>
    <t>OPSP-FIN-0010-2025</t>
  </si>
  <si>
    <t>https://community.secop.gov.co/Public/Tendering/ContractNoticePhases/View?PPI=CO1.PPI.40808873&amp;isFromPublicArea=True&amp;isModal=False</t>
  </si>
  <si>
    <t>ALEXIS RAFAEL MERCADO GARCIA</t>
  </si>
  <si>
    <t xml:space="preserve">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</si>
  <si>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CO1.REQ.8579106</t>
  </si>
  <si>
    <t>OPSP-FIN-0009-2025</t>
  </si>
  <si>
    <t>https://community.secop.gov.co/Public/Tendering/ContractNoticePhases/View?PPI=CO1.PPI.38806019&amp;isFromPublicArea=True&amp;isModal=False</t>
  </si>
  <si>
    <t>LA PRESENTE ORDEN TIENE POR OBJETO: 1) APOYAR EN LA COORDINACIÓN DE LOS DIPLOMADOS Y EDUCACIÓN CONTINUA DE LA FACULTAD DE INGENIERÍA. 2) APOYAR EN LA ORGANIZACIÓN DE ACTIVIDADES Y DESARROLLO DE LAS MISMAS, EN EL MARCO DEL PROCESO DE AUTOEVALUACIÓN CON FINES DE REGISTRO CALIFICADO DE LOS PROGRAMAS DE LA FACULTAD DE INGENIERÍA. 3) APOYAR EN LA ORGANIZACIÓN DE ACTIVIDADES Y DESARROLLO DE LAS MISMAS, EN EL MARCO DEL PROCESO DE CONDICIONES INICIALES PARA ACREDITACIÓN POR ALTA CALIDAD DE LOS PROGRAMAS DE LA FACULTAD DE INGENIERÍA. 4) APOYAR EN LA REALIZACIÓN DE REUNIONES CON GRUPOS FOCALES INTERNOS Y EXTERNOS PARA PROCESOS DE SEGURAMIENTO DE LA CALIDAD DE LOS PROGRAMAS DE INGENIERÍA AMBIENTAL Y SANITARIA.</t>
  </si>
  <si>
    <t>CO1.REQ.8107940</t>
  </si>
  <si>
    <t>OAG-FIN-0008-2025</t>
  </si>
  <si>
    <t>https://community.secop.gov.co/Public/Tendering/ContractNoticePhases/View?PPI=CO1.PPI.37013052&amp;isFromPublicArea=True&amp;isModal=False</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</si>
  <si>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</si>
  <si>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</si>
  <si>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</si>
  <si>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</si>
  <si>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</si>
  <si>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</si>
  <si>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</si>
  <si>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</si>
  <si>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</si>
  <si>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</si>
  <si>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</si>
  <si>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</si>
  <si>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</si>
  <si>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</si>
  <si>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</si>
  <si>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</si>
  <si>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</si>
  <si>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</si>
  <si>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</si>
  <si>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</si>
  <si>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</si>
  <si>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</si>
  <si>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</si>
  <si>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</si>
  <si>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</si>
  <si>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</si>
  <si>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</si>
  <si>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Facultad de Ingeniería</t>
  </si>
  <si>
    <t>https://community.secop.gov.co/Public/Tendering/ContractNoticePhases/View?PPI=CO1.PPI.42097893&amp;isFromPublicArea=True&amp;isModal=False</t>
  </si>
  <si>
    <t>JULIO ALBERTO VEGA BAQUERO</t>
  </si>
  <si>
    <t>INTERLUD SAS</t>
  </si>
  <si>
    <t>SUMINISTRO Y ENTREGA DE COLACIONES, DEFINIDAS COMO PEQUENAS PORCIONES DE ALIMENTOS NUTRITIVOS DISEFTADAS PARA MANTENER ACTIVOS Y FACILITAR LA CONCENTRACION DE LOS ESTUDIANTES QUE ASISTAN A LAS JORNADAS DE ATENCION DE 24 HORAS ORGANIZADAS POR LA BIBLIOTECA GERMAN BULA MEYER DURANTE EL SEMESTRE 20252</t>
  </si>
  <si>
    <t>CO1.REQ.8895355</t>
  </si>
  <si>
    <t>OSM-VAD-0009-2025</t>
  </si>
  <si>
    <t>https://community.secop.gov.co/Public/Tendering/ContractNoticePhases/View?PPI=CO1.PPI.42003312&amp;isFromPublicArea=True&amp;isModal=False</t>
  </si>
  <si>
    <t>OLGA DE LA ROSA</t>
  </si>
  <si>
    <t>SUMINISTRO DE ALIMENTOS PREPARADOS Y BEBIDAS PARA SER ENTREGADOS EN JORNADAS DE TRABAJO A PERSONAL INSTITUCIONAL EN LAS INSTALACIONES DE LA UNIVERSIDAD DEL MAGDALENA.</t>
  </si>
  <si>
    <t>CO1.REQ.8871922</t>
  </si>
  <si>
    <t>OSM-VAD-0008-2025</t>
  </si>
  <si>
    <t>https://community.secop.gov.co/Public/Tendering/ContractNoticePhases/View?PPI=CO1.PPI.40320072&amp;isFromPublicArea=True&amp;isModal=False </t>
  </si>
  <si>
    <t>JESUS SUESCUN ARREGOCES</t>
  </si>
  <si>
    <t>GRACIELA RIBAUTT OSORIO</t>
  </si>
  <si>
    <t>SUMINISTRO DE HIDRATACION Y PRODUCTOS ALIMENTICIOS PREPARADOS PARA LOS MIEMBROS DE LA COMUNIDAD UNIVERSITARIA Y PERSONAL EXTERNO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</si>
  <si>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CO1.REQ.8457616</t>
  </si>
  <si>
    <t>OSM-VAD-0007-2025</t>
  </si>
  <si>
    <t>https://community.secop.gov.co/Public/Tendering/ContractNoticePhases/View?PPI=CO1.PPI.38847154&amp;isFromPublicArea=True&amp;isModal=False</t>
  </si>
  <si>
    <t>YELINE GRANADOS</t>
  </si>
  <si>
    <t>PLUXEE COLOMBIA S.A.S.</t>
  </si>
  <si>
    <t>Suministro de bonos y/o tarjetas para Dotación de Personal correspondiente al año 2025, (vestido y calzado) de los Técnicos Administrativos,  correspondiente al primer, segundo y tercer cuatrimestre y de los Trabajadores Oficiales del primer y segundo semestre según convección colectiva vigente</t>
  </si>
  <si>
    <t>CO1.REQ.8119009</t>
  </si>
  <si>
    <t>OSM-VAD-0006-2025</t>
  </si>
  <si>
    <t>https://community.secop.gov.co/Public/Tendering/ContractNoticePhases/View?PPI=CO1.PPI.38584180&amp;isFromPublicArea=True&amp;isModal=False</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</si>
  <si>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</si>
  <si>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</si>
  <si>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</si>
  <si>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</si>
  <si>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</si>
  <si>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</si>
  <si>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</si>
  <si>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</si>
  <si>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CO1.REQ.7952302</t>
  </si>
  <si>
    <t>OSM-VAD-0004-2025</t>
  </si>
  <si>
    <t>https://community.secop.gov.co/Public/Tendering/ContractNoticePhases/View?PPI=CO1.PPI.37973482&amp;isFromPublicArea=True&amp;isModal=False</t>
  </si>
  <si>
    <t>SUMINISTRO Y ENTREGA DE COLACIONES PARA ESTUDIANTES</t>
  </si>
  <si>
    <t>CO1.REQ.7899861</t>
  </si>
  <si>
    <t>OSM-VAD-0003-2025</t>
  </si>
  <si>
    <t>https://community.secop.gov.co/Public/Tendering/ContractNoticePhases/View?PPI=CO1.PPI.37557910&amp;isFromPublicArea=True&amp;isModal=False</t>
  </si>
  <si>
    <t>OLGA MARIA DE LA ROSA MAESTRE</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</si>
  <si>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</si>
  <si>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</si>
  <si>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</si>
  <si>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</si>
  <si>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JESUS DAVID SUESCUN ARREGOCES</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</si>
  <si>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</si>
  <si>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</si>
  <si>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</si>
  <si>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https://community.secop.gov.co/Public/Tendering/ContractNoticePhases/View?PPI=CO1.PPI.43213490&amp;isFromPublicArea=True&amp;isModal=False</t>
  </si>
  <si>
    <t>OSCAR CASTILLO</t>
  </si>
  <si>
    <t>ASESORIAS Y CONSULTORIAS AVANZAR LTDA</t>
  </si>
  <si>
    <t>SERVICIOS PROFESIONALES PARA BRINDAR APOYO A LA GESTION JURIDICA CON EL FIN DE EMITIR CONCEPTOS Y RESOLVER CONSULTAS JURIDICAS QUE SEAN SOLICITADAS POR EL RECTOR, EL VICERRECTOR ADMINISTRATIVO Y EL JEFE DE LA OFICINA ASESORA JURIDICA EN TEMAS LABORALES COLECTIVOS,</t>
  </si>
  <si>
    <t>CO1.REQ.9169890</t>
  </si>
  <si>
    <t>OPSP-VAD-1487-2025</t>
  </si>
  <si>
    <t>https://community.secop.gov.co/Public/Tendering/ContractNoticePhases/View?PPI=CO1.PPI.41438685&amp;isFromPublicArea=True&amp;isModal=False</t>
  </si>
  <si>
    <t>SAEKO GAITAN</t>
  </si>
  <si>
    <t>SARA ELISA CRUZ BOTO</t>
  </si>
  <si>
    <t>SERVICIOS COMO COINVESTIGADOR DE LAS ACTIVIDADES 1,2,3 1,2,5 2,2,5 3,3,4 RELACIONADAS CON LOS OBJETIVOS 1 Y 2 EN DESARROLLO DE LAS ACTIVIDADES PROPIAS DEL PROYECTO BRIN 2020000100036, DENOMINADO IMPLEMENTACIDN DE SISTEMAS PRODUCTIVOS EN LA PISCICULTURA MARINA DEL ROBALO PARA EL FOMENTO DE SU PRODUCCION EN EL DEPARTAMENTO DEL MAGDALENA. ATIEMAS, CUMPLIENDO CON LAS SIGUIENTES ACTIVIDADES 1 BRINDAR SOPORTE TECNICO Y CIENTIFICO EN EL DESARROLLO DE LAS ACCIONES IMPLEMENTADAS PARA EL CUMPLIMIENTO DE LAS ACTIVIDADES PROPUESTAS Y DE LAS DEMAS COMPROMETIDAS EN EL DESARROLLO GLOBAL DEL PROYECTO. 2 APOYAR EN LA REALIZACION DE BIOMETRIAS Y AJUSTE DE CANTIDAD ALIMENTICIA DE ACUERDO A LA ETAPA DE CRECIMIENTO. 3 APOYO EN LA ELABORACION DE LOS INSUMOS TECNICOS REQUERIDOS EN LA CONSOLIDACION DE PRODUCTOS FINALES DEL PROYECTO DURANTE EL PROCESO DE CIERRE Y LIQUIDACION</t>
  </si>
  <si>
    <t>CO1.REQ.8732316</t>
  </si>
  <si>
    <t>OPSP-VAD-1377-2025</t>
  </si>
  <si>
    <t>https://community.secop.gov.co/Public/Tendering/ContractNoticePhases/View?PPI=CO1.PPI.40470640&amp;isFromPublicArea=True&amp;isModal=False</t>
  </si>
  <si>
    <t>KATRINA LUZ MEDINA LAMBRAÑO</t>
  </si>
  <si>
    <t>SERVICIOS PROFESIONALES INDEPENDIENTES PARA ACOMPANAR EL DESARROLLO DEL PROYECTO BPIN 2021000100084 DENOMINADO FORTALECIMIENTO DE LAS CAPACIDADES INSTITUCIONALES PARA LA INVESTIGACION DEL CULTIVO Y REPRODUCTION INDUCIDA DE LA LISA MUGIL INCILIS COMO UNA ALTERNATIVA PARA SU CONSERVATION EN EL CARIBE COLOMBIANO, MAGDALENA CUMPLIENDO CON LAS SIGUIENTES ACTIVIDADES 1 APOYAR Y HACER SEGUIMIENTO A LA FISIOLOGIA DE LA REPRODUCCIDN DE LOS PECES. 2 APOYAR EN EL MANTENIMIENTO Y CUIDADO DE REPRODUCTORES. 3 APOYAR LA CONSTRUCCIBN DE ARTICULO SOBRE FISIOLOGIA REPRODUCTIVA Y PROTOCOLOS REPRODUCCIDN, E INCUBACIDN.</t>
  </si>
  <si>
    <t>CO1.REQ.8493583</t>
  </si>
  <si>
    <t>OPSP-VAD-0751-2025</t>
  </si>
  <si>
    <t>https://community.secop.gov.co/Public/Tendering/ContractNoticePhases/View?PPI=CO1.PPI.40469988&amp;isFromPublicArea=True&amp;isModal=False</t>
  </si>
  <si>
    <t>ANDREA BELLO MONTENEGRO</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</si>
  <si>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 SIGUIENTE ACTIVIDAD 1 APOYAR Y HACER SEGUIMIENTO EN LA REPRODUCCION Y EL DESARROLLO DE PROTOCOLOS DE BIOPSIA OVARICA</t>
  </si>
  <si>
    <t>CO1.REQ.8493720</t>
  </si>
  <si>
    <t>OPSP-VAD-0750-2025</t>
  </si>
  <si>
    <t>https://community.secop.gov.co/Public/Tendering/ContractNoticePhases/View?PPI=CO1.PPI.40469949&amp;isFromPublicArea=True&amp;isModal=False</t>
  </si>
  <si>
    <t>24263649,86
47116669,61</t>
  </si>
  <si>
    <t>2025-02-03
2025-06-18</t>
  </si>
  <si>
    <t>54
89</t>
  </si>
  <si>
    <t>KATHERINE ROCIO DEL CARMEN OBEID MANJARRES</t>
  </si>
  <si>
    <t>SERVICIOS PROFESIONALES INDEPENDIENTES PARA ACOMPANAR EL DESARROLLO DEL PROYECTO BPIN 2021000100084 DENOMINADO FORTALECIMIENTO DE LAS CAPACIDADES INSTITUCIONALES PARA LA INVESTIGACIDN DEL CULTIVO Y REPRODUCTION INDUCIDA DE LA LISA MUGIL INCILIS COMO UNA ALTERNATIVA PARA SU CONSERVATION EN EL CARIBE COLOMBIANO, MAGDALENA CUMPLIENDO CON LA SIGUIENTE ACTIVIDAD 1 APOYAR Y HACER SEGUIMIENTO EN LOS ESTUDIOS DE CALIDAD DEL AGUA EN CULTIVO.</t>
  </si>
  <si>
    <t>CO1.REQ.8493368</t>
  </si>
  <si>
    <t>OPSP-VAD-0749-2025</t>
  </si>
  <si>
    <t>https://community.secop.gov.co/Public/Tendering/ContractNoticePhases/View?PPI=CO1.PPI.40468682&amp;isFromPublicArea=True&amp;isModal=False</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</si>
  <si>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REALIZAR ACTIVIDADES LIGADAS A LA COINVESTIGACION EN LOS ESTUDIOS CON POBLACION VULNERABLE. 2. CONSTRUCCIBN DE TRABAJO DE INVESTIGACION SOBRE POBLACION VULNERABLE Y ACTIVIDAD ENCAMINADA A LA PESCA Y A LA ACUICULTURA. 3. DESARROLLAR ANALISIS DE COSTEO DE LA PRODUCTIVIDAD ASOCIADA A LA PRODUCCION DE LISA Y ASPECTOS RELACIONADOS CON ESTA TEMATICA. 4. APOYAR EN LA CONSTRUCCIBN DE ARTICULOS Y NUEVOS PROYECTOS PARA LA SOSTENIBILIDAD DEL PRESENTE PROYECTO</t>
  </si>
  <si>
    <t>CO1.REQ.8493332</t>
  </si>
  <si>
    <t>OPSP-VAD-0748-2025</t>
  </si>
  <si>
    <t>https://community.secop.gov.co/Public/Tendering/ContractNoticePhases/View?PPI=CO1.PPI.40231503&amp;isFromPublicArea=True&amp;isModal=False</t>
  </si>
  <si>
    <t>CARLOS ROBLES ALGARIN</t>
  </si>
  <si>
    <t>YAHIR MENDOZA VANEGAS</t>
  </si>
  <si>
    <t>SERVICIOS PROFESIONALES INDEPENDIENTES COMO INGENIERA PESQUERA PARA ACOMPAHAR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IMPLEMENTACION Y MANEJO DE SISTEMAS DE RECIRCULACIBN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</si>
  <si>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CO1.REQ.8436183</t>
  </si>
  <si>
    <t>OPSP-VAD-0737-2025</t>
  </si>
  <si>
    <t>https://community.secop.gov.co/Public/Tendering/ContractNoticePhases/View?PPI=CO1.PPI.40230587&amp;isFromPublicArea=True&amp;isModal=False</t>
  </si>
  <si>
    <t>ADRIANA RODRIGUEZ</t>
  </si>
  <si>
    <t>DARIL VANELIS PEREZ LARGE</t>
  </si>
  <si>
    <t>SERVICIOS PROFESIONALES INDEPENDIENTES COMO INGENIERA PESQUERA PARA ACOMPANAR EL DESARROLLO DEL PROYECTO BPIN 2021000100084 DENOMINADO FORTALECIMIENTO DE LAS CAPACIDADES INSTITUCIONALES PARA LA INVESTIGACION DEL CULTIVO Y REPRODUCCION INDUCIDA DE LA LISA MUGIL INCILIS COMO UNA ALTERNATIVA PARA SU CONSERVATION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</si>
  <si>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CO1.REQ.8436238</t>
  </si>
  <si>
    <t>OPSP-VAD-0736-2025</t>
  </si>
  <si>
    <t>https://community.secop.gov.co/Public/Tendering/ContractNoticePhases/View?PPI=CO1.PPI.40229820&amp;isFromPublicArea=True&amp;isModal=False</t>
  </si>
  <si>
    <t>YOLANDA DURAN DIAZ</t>
  </si>
  <si>
    <t>SERVICIOS PROFESIONALES INDEPENDIENTES DE MICROBIBLOGA PARA ACOMPANAR EL DESARROLLO DEL PROYECTO BPIN 2021000100084 DENOMINADO FORTALECIMIENTO DE LAS CAPACIDADES INSTITUCIONALES PARA LA INVESTIGACION DEL CULTIVO Y REPRODUCCIDN INDUCIDA DE LA LISA MUGIL INCILIS COMO UNA ALTERNATIVA PARA SU CONSERVATION EN EL CARIBE COLOMBIANO, MAGDALENA CUMPLIENDO CON LAS SIGUIENTES ACTIVIDADES 1. APOYO EN BPM, REVISION DE CALIDAD Y MONITOREO DE POBLACIONES BACTERIANAS. 2. APOYO DEL TALLER EN BUENAS PRACTICAS DE MANEJO. 3. MONITOREO DE PARAMETROS MICROBIOLBGICOS. 4. APOYO EN LA ELABORACIBN DE ARTICULO CIENTIFICO. 5. APOYO EN PROTOCOLOS DE USO Y MANTENIMIENTO DE AGUA DULCE Y MARINA</t>
  </si>
  <si>
    <t>CO1.REQ.8435861</t>
  </si>
  <si>
    <t>OPSP-VAD-0735-2025</t>
  </si>
  <si>
    <t>https://community.secop.gov.co/Public/Tendering/ContractNoticePhases/View?PPI=CO1.PPI.39655912&amp;isFromPublicArea=True&amp;isModal=False</t>
  </si>
  <si>
    <t>RONALD RAFAEL ROJAS DUICA</t>
  </si>
  <si>
    <t>FITCH RATINGS COLOMBIA S.A SOCIEDAD CALIFICADORA DE VALORES</t>
  </si>
  <si>
    <t>SERVICIOS PROFESIONALES DE CALIFICACION DE CAPACIDAD DE PAGO DE LARGO PLAZO DENOMINADA TECNICAMENTE CALIFICACION NACIONAL DE LARGO PLAZO PARA CON SUS PASIVOS FINANCIEROS EN ADELANTE LA CALIFICACION DE UNIMAGDALENA POR PARTE DE EL CONTRATISTA DE CONFORMIDAD CON LAS METODOLOGIAS DEBIDAMENTE APROBADAS POR EL CONTRATISTA Y POR LA REGULACIBN VIGENTE.</t>
  </si>
  <si>
    <t>CO1.REQ.8306528</t>
  </si>
  <si>
    <t>OPSP-VAD-0716-2025</t>
  </si>
  <si>
    <t>https://community.secop.gov.co/Public/Tendering/ContractNoticePhases/View?PPI=CO1.PPI.38786288&amp;isFromPublicArea=True&amp;isModal=False</t>
  </si>
  <si>
    <t>JAIME MORON CARDENAS</t>
  </si>
  <si>
    <t>YEISON DAVID DE LA TORRE CASILLO</t>
  </si>
  <si>
    <t xml:space="preserve">SERVICIOS PROFESIONALES INDEPENDIENTES PARA EL CUMPLIMIENTO DE LAS ACTIVIDADES 1.4.1, 1.5.1, 3.2.1, 3.3.1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</si>
  <si>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CO1.REQ.8103248</t>
  </si>
  <si>
    <t>OPSP-VAD-0679-2025</t>
  </si>
  <si>
    <t>https://community.secop.gov.co/Public/Tendering/ContractNoticePhases/View?PPI=CO1.PPI.38781715&amp;isFromPublicArea=True&amp;isModal=False</t>
  </si>
  <si>
    <t>DANIEL ARNULFO BALLESTAS LOPEZ</t>
  </si>
  <si>
    <t>SERVICIOS PROFESIONALES COMO ASISTENTE DEL INVESTIGADOR EXPERTO EN VALORACIBN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t>
  </si>
  <si>
    <t>CO1.REQ.8102123</t>
  </si>
  <si>
    <t>OPSP-VAD-0678-2025</t>
  </si>
  <si>
    <t>https://community.secop.gov.co/Public/Tendering/ContractNoticePhases/View?PPI=CO1.PPI.38785729&amp;isFromPublicArea=True&amp;isModal=False</t>
  </si>
  <si>
    <t>JENNIFER PAOLA LOAIZA RADA</t>
  </si>
  <si>
    <t xml:space="preserve">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</si>
  <si>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CO1.REQ.8103214</t>
  </si>
  <si>
    <t>OPSP-VAD-0677-2025</t>
  </si>
  <si>
    <t>https://community.secop.gov.co/Public/Tendering/ContractNoticePhases/View?PPI=CO1.PPI.38780992&amp;isFromPublicArea=True&amp;isModal=False</t>
  </si>
  <si>
    <t>SERVICIOS PROFESIONALES COMO ASISTENTE DEL INVESTIGADOR EXPERTO EN VALORACION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RENTE AL CAMBIO CLIMATICO EN LOS DEPARTAMENTOS DEL MAGDALENA Y LA GUAJIRA</t>
  </si>
  <si>
    <t>CO1.REQ.8101892</t>
  </si>
  <si>
    <t>OPSP-VAD-0676-2025</t>
  </si>
  <si>
    <t>https://community.secop.gov.co/Public/Tendering/ContractNoticePhases/View?PPI=CO1.PPI.37972904&amp;isFromPublicArea=True&amp;isModal=False</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</si>
  <si>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</si>
  <si>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</si>
  <si>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</si>
  <si>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</si>
  <si>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</si>
  <si>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</si>
  <si>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</si>
  <si>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</si>
  <si>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</si>
  <si>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</si>
  <si>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</si>
  <si>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</si>
  <si>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</si>
  <si>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</si>
  <si>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</si>
  <si>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</si>
  <si>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</si>
  <si>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</si>
  <si>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</si>
  <si>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</si>
  <si>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</si>
  <si>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</si>
  <si>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</si>
  <si>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</si>
  <si>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</si>
  <si>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</si>
  <si>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</si>
  <si>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</si>
  <si>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</si>
  <si>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</si>
  <si>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</si>
  <si>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</si>
  <si>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</si>
  <si>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</si>
  <si>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</si>
  <si>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</si>
  <si>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</si>
  <si>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</si>
  <si>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</si>
  <si>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</si>
  <si>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</si>
  <si>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</si>
  <si>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</si>
  <si>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</si>
  <si>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</si>
  <si>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MARIA MERCEDES PACHECO PACHECO</t>
  </si>
  <si>
    <t>SERVICIOS COMO COINVESTIGADORA DE LAS ACTIVIDADES DEL PROYECTO IMPLEMENTACION DE SISTEMAS PRODUCTIVOS EN LA PISCICULTURA MARINA DEL ROBALO PARA EL FOMENTO DE SU PRODUCCION EN EL DEPARTAMENTO DEL MAGDALENA</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</si>
  <si>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</si>
  <si>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</si>
  <si>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</si>
  <si>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</si>
  <si>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</si>
  <si>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</si>
  <si>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</si>
  <si>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</si>
  <si>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CO1.REQ.7591310</t>
  </si>
  <si>
    <t>OPSP-VAD-0216-2025</t>
  </si>
  <si>
    <t>https://community.secop.gov.co/Public/Tendering/ContractNoticePhases/View?PPI=CO1.PPI.43107788&amp;isFromPublicArea=True&amp;isModal=False</t>
  </si>
  <si>
    <t>HERMIDEZ JEREZ</t>
  </si>
  <si>
    <t>KPMG ADVISORY SERVICES S A S</t>
  </si>
  <si>
    <t>AUDITORIA INTEGRAL E INDEPENDIENTE SOBRE LA PLATAFORMA DE VOTO VIRTUAL PARA EL PROCESO DE ELECCION DE REPRESENTANTES DOCENTES, ESTUDIANTES Y GRADUADOS ANTE LOS DIFERENTES ORGANOS DE GOBIERNO Y ADMINISTRACION ACADEMICA DE LA UNIVERSIDAD DEL MAGDALENA PERIODO 20252028</t>
  </si>
  <si>
    <t>CO1.REQ.9144271</t>
  </si>
  <si>
    <t>OPS-VAD-1482-2025</t>
  </si>
  <si>
    <t>https://community.secop.gov.co/Public/Tendering/ContractNoticePhases/View?PPI=CO1.PPI.42435366&amp;isFromPublicArea=True&amp;isModal=False</t>
  </si>
  <si>
    <t>STANZIA SANTA MARTA S.A.S BEST WESTERN PLUS SANTA MARTA HOTEL</t>
  </si>
  <si>
    <t>SERVICIO DE HOSPEDAJE Y ALIMENTACION EN HOTELES PARA PERSONAL QUE REQUIERA LA INSTITUCION TALES COMO DOCENTES, INVITADOS, ESTUDIANTES Y DEMAS REQUERIDOS PARA EL DESARROLLO DE ACTIVIDADES ACADEMICAS, ADMINISTRATIVAS, DE INVESTIGACION O EXTENSION</t>
  </si>
  <si>
    <t>CO1.REQ.8976975</t>
  </si>
  <si>
    <t>OPS-VAD-1462-2025</t>
  </si>
  <si>
    <t>https://community.secop.gov.co/Public/Tendering/ContractNoticePhases/View?PPI=CO1.PPI.42433560&amp;isFromPublicArea=True&amp;isModal=False</t>
  </si>
  <si>
    <t>ALESTUR LTDA</t>
  </si>
  <si>
    <t>CO1.REQ.8976298</t>
  </si>
  <si>
    <t>OPS-VAD-1461-2025</t>
  </si>
  <si>
    <t>https://community.secop.gov.co/Public/Tendering/ContractNoticePhases/View?PPI=CO1.PPI.42130915&amp;isFromPublicArea=True&amp;isModal=False</t>
  </si>
  <si>
    <t>ASOCIACION DE BIOLOGOS EGRESADOS DE LA UNIMAGDALENA</t>
  </si>
  <si>
    <t>SERVICIO DE ACTUALIZACION E IMPLEMENTACION DEL PLAN DE MANEJO FORESTAL DE LA UNIVERSIDAD DEL MAGDALENA.</t>
  </si>
  <si>
    <t>CO1.REQ.8904017</t>
  </si>
  <si>
    <t>OPS-VAD-1440-2025</t>
  </si>
  <si>
    <t>https://community.secop.gov.co/Public/Tendering/ContractNoticePhases/View?PPI=CO1.PPI.42100133&amp;isFromPublicArea=True&amp;isModal=False</t>
  </si>
  <si>
    <t>MERCEDES DE LA TORRE</t>
  </si>
  <si>
    <t>SISTEMAS &amp; ARCHIVOS SAS</t>
  </si>
  <si>
    <t>SERVICIO DE ACTUALIZACION DE LAS TABLAS DE RETENCION DOCUMENTAL</t>
  </si>
  <si>
    <t>CO1.REQ.8896134</t>
  </si>
  <si>
    <t>OPS-VAD-1432-2025</t>
  </si>
  <si>
    <t>https://community.secop.gov.co/Public/Tendering/ContractNoticePhases/View?PPI=CO1.PPI.41074016&amp;isFromPublicArea=True&amp;isModal=False</t>
  </si>
  <si>
    <t>PR INVERSIONES ZONA NORTE SAS</t>
  </si>
  <si>
    <t>SERVICIOS REQUERIDOS PARA EL DESARROLLO DE EVENTOS DE CIERRE Y SOCIALIZACION DE RESULTADOS DEL PROYECTO</t>
  </si>
  <si>
    <t>CO1.REQ.8643762</t>
  </si>
  <si>
    <t>OPS-VAD-1191-2025</t>
  </si>
  <si>
    <t>https://community.secop.gov.co/Public/Tendering/ContractNoticePhases/View?PPI=CO1.PPI.41015712&amp;isFromPublicArea=True&amp;isModal=False</t>
  </si>
  <si>
    <t>SOCIEDAD DE INNOVACION JURIDICA Y ECONOMICA LEGAX</t>
  </si>
  <si>
    <t>SERVICIO DE ASESORIA JURIDICA ESPECIALIZADA EN DERECHO DE LA EDUCACION SUPERIOR, INTERPRETACION Y APLICACION DE LA NORMATIVA VIGENTE DEL SECTOR, ASI COMO LA ACTUALIZACION Y 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</si>
  <si>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CO1.REQ.8629992</t>
  </si>
  <si>
    <t>OPS-VAD-1182-2025</t>
  </si>
  <si>
    <t>https://community.secop.gov.co/Public/Tendering/ContractNoticePhases/View?PPI=CO1.PPI.40788254&amp;isFromPublicArea=True&amp;isModal=False</t>
  </si>
  <si>
    <t>CARLOS CAMACHO</t>
  </si>
  <si>
    <t>INVESTIGACION ASESORIA MERCADEO SAS</t>
  </si>
  <si>
    <t>SERVICIO DE INVESTIGACION SOCIAL Y DE OPINION PUBLICA</t>
  </si>
  <si>
    <t>CO1.REQ.8572287</t>
  </si>
  <si>
    <t>OPS-VAD-1088-2025</t>
  </si>
  <si>
    <t>https://community.secop.gov.co/Public/Tendering/ContractNoticePhases/View?PPI=CO1.PPI.40719830&amp;isFromPublicArea=True&amp;isModal=False</t>
  </si>
  <si>
    <t>WILSON ARTURO PACHECO PALACIO</t>
  </si>
  <si>
    <t>HOTELES ESTELAR S.A.</t>
  </si>
  <si>
    <t>SERVICIO DE ALQUILER DE AUDITORIO CON UNA CAPACIDAD DE MIL 1.000 PERSONAS APROXIMADAMENTE, SERVICIO DE MESEROS, EQUIPO, DECORACION, ALIMENTACION Y AMPLIFICACION DE SONIDO. DE CONFORMIDAD CON LAS ESPECIFICACIONES ESTABLECIDAS EN LA PROPUESTA PRESENTADA POR EL CONTRATISTA, LA CUAL HACE PARTE INTEGRAL DE LA PRESENTE ORDEN</t>
  </si>
  <si>
    <t>CO1.REQ.8556096</t>
  </si>
  <si>
    <t>OPS-VAD-1029-2025</t>
  </si>
  <si>
    <t>https://community.secop.gov.co/Public/Tendering/ContractNoticePhases/View?PPI=CO1.PPI.40601290&amp;isFromPublicArea=True&amp;isModal=False</t>
  </si>
  <si>
    <t>YELINE LIZETH GRANADOS RUIZ</t>
  </si>
  <si>
    <t>SERVICIO DE DECORACION, AMBIENTACION, RECREACION Y ENTREGA DE SOUVENIRS PARA EL ACONDICIONAMIENTO DE ESPACIOS INSTITUCIONALES CON TEMATICAS ALUSIVAS A CELEBRACIONES DE INTERES INSTITUCIONAL, QUE COADYUVAN AL MEJORAMIENTO DE LA CALIDAD DE VIDA DE LOS MIEMBROS DE LA COMUNIDAD UNIVERSITARIA</t>
  </si>
  <si>
    <t>CO1.REQ.8527020</t>
  </si>
  <si>
    <t>OPS-VAD-0820-2025</t>
  </si>
  <si>
    <t>https://community.secop.gov.co/Public/Tendering/ContractNoticePhases/View?PPI=CO1.PPI.40486815&amp;isFromPublicArea=True&amp;isModal=False</t>
  </si>
  <si>
    <t>FUNDACION AMOR DE MI TIERRA</t>
  </si>
  <si>
    <t>SERVICIO DE CATERING PARA LA CONMEMORACION DEL DIA DEL SERVIDOR PUBLICO UNIMAGDALENA 2025, QUE INCLUYE ACCESO USO DE LAS INSTALACIONES, ALIMENTOS PREPARADOS Y BEBIDAS</t>
  </si>
  <si>
    <t>CO1.REQ.8497286</t>
  </si>
  <si>
    <t>OPS-VAD-0761-2025</t>
  </si>
  <si>
    <t>https://community.secop.gov.co/Public/Tendering/ContractNoticePhases/View?PPI=CO1.PPI.40011686&amp;isFromPublicArea=True&amp;isModal=False</t>
  </si>
  <si>
    <t>LEYNIN CAAMAÑO</t>
  </si>
  <si>
    <t>SERVICIO PARA EL APOYO LOGISTICO EN LA ORGANIZACION Y GESTION DEL EVENTO DENOMINADO ENCUENTRO DOCENTE 2025,QUE SE DESARROLLARA EN DOS MOMENTOS 1.TEATRO SANTA MARTA EL DIA9 DE JUNIO DE 2025, QUE COMPRENDE EL SERVICIO DE SUMINISTROS DE BEBIDAS Y ALIMENTOS PREPARADOS, AMBIENTACION Y PERSONAL DE ATENCION 2.QUINTA DE SAN PEDRO ALEJANDRINO EL DIA 13 DE JUNIO DE 2025, QUE COMPRENDE EL SERVICIO DE ALQUILER DE ESPACIOS, MOBILIARIOS Y MENAJES, SUMINISTROS DE BEBIDAS Y ALIMENTOS PREPARADOS AMBIENTACION, DECORACION DEL LUGAR Y PERSONAL DE ATENCION</t>
  </si>
  <si>
    <t>CO1.REQ.8387075</t>
  </si>
  <si>
    <t>OPS-VAD-0724-2025</t>
  </si>
  <si>
    <t>https://community.secop.gov.co/Public/Tendering/ContractNoticePhases/View?PPI=CO1.PPI.39325475&amp;isFromPublicArea=True&amp;isModal=False</t>
  </si>
  <si>
    <t>FUNDACION PARA LA PLANEACION Y EL DESARROLLO TERRITORIAL</t>
  </si>
  <si>
    <t>SERVICIO DE ASESORIA EN ACTUALIZACION Y FORMULACION DE PROYECTOS DE INVERSION PUBLICA, Y ASI MISMO, ACOMPAÑAMIENTO EN MESAS TECNICAS PARA LA GESTION DE RECURSOS DEL ORDEN NACIONAL, CON EL PROPOSITO DE CANALIZAR RECURSOS A NIVEL NACIONAL E INTERNACIONAL, COMO PARTE DE LA ESTRATEGIA DEL PLAN DE DESARROLLO UNIVERSITARIO UNIMAGDALENA COMPROMETIDA 2030 ORIENTADA A LA GESTION DE RECURSOS, EN LA BUSQUEDA DE FORTALECER LA CAPACIDAD FINANCIERA INSTITUCIONAL, RESPALDANDO EL CRECIMIENTO DE LA UNIVERSIDAD Y ATENDIENDO LAS NECESIDADES DE INVERSION</t>
  </si>
  <si>
    <t>CO1.REQ.8230453</t>
  </si>
  <si>
    <t>OPS-VAD-0705-2025</t>
  </si>
  <si>
    <t>https://community.secop.gov.co/Public/Tendering/ContractNoticePhases/View?PPI=CO1.PPI.39243232&amp;isFromPublicArea=True&amp;isModal=False</t>
  </si>
  <si>
    <t>SERVICIO DE HOSPEDAJE Y ALIMENTACION EN HOTELES PARA PERSONAL QUE REQUIERA LA INSTITUCION TALES COMO DOCENTES, INVITADOS, ESTUDIANTES Y DEMAS REQUERIDOS PARA EL DESARROLLO DE ACTIVIDADES ACADEMICAS, ADMINSITRATIVAS, DE INVESTIGACION O EXTENSION</t>
  </si>
  <si>
    <t>CO1.REQ.8211857</t>
  </si>
  <si>
    <t>OPS-VAD-0688-2025</t>
  </si>
  <si>
    <t>https://community.secop.gov.co/Public/Tendering/ContractNoticePhases/View?PPI=CO1.PPI.39164865&amp;isFromPublicArea=True&amp;isModal=False</t>
  </si>
  <si>
    <t>SERVICIO DE PRODUCCIÓN LOGÍSTICA PARA EL DESARROLLO DE LAS ACTIVIDADES PROGRAMADAS EN EL MARCO DE LA CELEBRACIÓN DE LA SEMANA CULTURAL 2025, SANTA MARTA 500 AÑOS DE HISTORIA, CULTURAL Y DIVERSIDAD, QUE CONTEMPLA ACTIVIDADES DEPORTIVAS, RECREATIVAS, ACADEMICAS Y CULTURALES PARA TODA LA COMUNIDAD UNIVERSITARIA</t>
  </si>
  <si>
    <t>OPS-VAD-0687-2025</t>
  </si>
  <si>
    <t>https://community.secop.gov.co/Public/Tendering/OpportunityDetail/Index?noticeUID=CO1.NTC.8045710&amp;isFromPublicArea=True&amp;isModal=False</t>
  </si>
  <si>
    <t>SERVICIO DE DECORACIÓN, AMBIENTACIÓN, RECREACIÓN Y ENTREGA DE SOUVENIRS PARA EL ACONDICIONAMIENTO DE ESPACIOS INSTITUCIONALES CON TEMÁTICAS ALUSIVAS A CELEBRACIONES DE FECHAS ESPECIALES Y DE INTERÉS INSTITUCIONAL, QUE COADYUVAN AL MEJORAMIENTO DE LA CALIDAD DE VIDA DE LOS MIEMBROS DE LA COMUNIDAD UNIVERSITARIA</t>
  </si>
  <si>
    <t>CO1.REQ.8193769</t>
  </si>
  <si>
    <t>OPS-VAD-0686-2025</t>
  </si>
  <si>
    <t>https://community.secop.gov.co/Public/Tendering/ContractNoticePhases/View?PPI=CO1.PPI.38498108&amp;isFromPublicArea=True&amp;isModal=False</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</si>
  <si>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</si>
  <si>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</si>
  <si>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</si>
  <si>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</si>
  <si>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</si>
  <si>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</si>
  <si>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</si>
  <si>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</si>
  <si>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</si>
  <si>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</si>
  <si>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</si>
  <si>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</si>
  <si>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</si>
  <si>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</si>
  <si>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</si>
  <si>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</si>
  <si>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GLENDA BEATRIZ ACOSTO MOLINA</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</si>
  <si>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</si>
  <si>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</si>
  <si>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</si>
  <si>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</si>
  <si>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</si>
  <si>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SERVICIO DE DECORACION AMBIENTACION Y CATERING EN ESPACIOS INSTITUCIONALES</t>
  </si>
  <si>
    <t>CO1.REQ.7661920</t>
  </si>
  <si>
    <t>OPS-VAD-0303-2025</t>
  </si>
  <si>
    <t>https://community.secop.gov.co/Public/Tendering/ContractNoticePhases/View?PPI=CO1.PPI.39294573&amp;isFromPublicArea=True&amp;isModal=False</t>
  </si>
  <si>
    <t>HEYLER JAVIER CUELLO DAZA</t>
  </si>
  <si>
    <t>SERVICIOS DE APOYO A LA GESTION PARA EL DESARROLLO DE LAS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GUAJIRA. 2 COORDINAR Y APOYAR LA ENTREGA DE INSUMOS AGRICOLAS Y KIT DE RIEGOS EN EL MUNICIPIO DE SAN JUAN DEL CESAR, EN CONJUNTO CON LOS PROVEEDORES</t>
  </si>
  <si>
    <t>CO1.REQ.8222249</t>
  </si>
  <si>
    <t>OAG-VAD-0703-2025</t>
  </si>
  <si>
    <t>https://community.secop.gov.co/Public/Tendering/ContractNoticePhases/View?PPI=CO1.PPI.39292730&amp;isFromPublicArea=True&amp;isModal=False</t>
  </si>
  <si>
    <t>RENETH ELIECER NAVARRO FONTALVO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</si>
  <si>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EN RECIPROCIDAD CON LOS PROVEEDORES, PROFESIONALES</t>
  </si>
  <si>
    <t>CO1.REQ.8221732</t>
  </si>
  <si>
    <t>OAG-VAD-0702-2025</t>
  </si>
  <si>
    <t>https://community.secop.gov.co/Public/Tendering/ContractNoticePhases/View?PPI=CO1.PPI.39292277&amp;isFromPublicArea=True&amp;isModal=False</t>
  </si>
  <si>
    <t>JOSE TONCEL ATENCIO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</si>
  <si>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GUAJIRA. 2 COORDINAR Y APOYAR LA ENTREGA DE INSUMOS AGRICOLAS Y KIT DE RIEGOS EN EL MUNICIPIO DE FONSECA, GUAJIRA EN RECIPROCIDAD CON LOS PROVEEDORES, PROFESIONALES</t>
  </si>
  <si>
    <t>CO1.REQ.8221712</t>
  </si>
  <si>
    <t>OAG-VAD-0701-2025</t>
  </si>
  <si>
    <t>https://community.secop.gov.co/Public/Tendering/ContractNoticePhases/View?PPI=CO1.PPI.39292220&amp;isFromPublicArea=True&amp;isModal=False</t>
  </si>
  <si>
    <t>AARON ALI AARON TORREGROZA</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</si>
  <si>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EN EL MUNICIPIO DE FUNDACION, MAGDALENA. 2 COORDINAR Y APOYAR LA ENTREGA DE INSUMOS AGRICOLAS Y KIT DE RIEGOS EN EL MUNICIPIO DE FUNDACION, MAGDALENA EN RECIPROCIDAD CON LOS PROVEEDORES</t>
  </si>
  <si>
    <t>CO1.REQ.8221095</t>
  </si>
  <si>
    <t>OAG-VAD-0700-2025</t>
  </si>
  <si>
    <t>https://community.secop.gov.co/Public/Tendering/ContractNoticePhases/View?PPI=CO1.PPI.39291541&amp;isFromPublicArea=True&amp;isModal=False</t>
  </si>
  <si>
    <t>ADALBERTO VALDEZ BUELVAS</t>
  </si>
  <si>
    <t>SERVICIOS DE APOYO A LA GESTION PARA EL DESARROLLO DE LAS ACTIVIDADES CORRESPONDIENTES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EN CONJUNTO CON LOS PROVEEDORES, PROFESIONALES</t>
  </si>
  <si>
    <t>CO1.REQ.8221199</t>
  </si>
  <si>
    <t>OAG-VAD-0699-2025</t>
  </si>
  <si>
    <t>https://community.secop.gov.co/Public/Tendering/OpportunityDetail/Index?noticeUID=CO1.NTC.7867565&amp;isFromPublicArea=True&amp;isModal=False</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</si>
  <si>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</si>
  <si>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</si>
  <si>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</si>
  <si>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</si>
  <si>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https://community.secop.gov.co/Public/Tendering/ContractNoticePhases/View?PPI=CO1.PPI.42841008&amp;isFromPublicArea=True&amp;isModal=False</t>
  </si>
  <si>
    <t>MERCEDES DE LA TORRE HASBUM</t>
  </si>
  <si>
    <t>GP TECHNOLOGICAL ASSISTANCE S.A.S</t>
  </si>
  <si>
    <t>COMPRA DE EQUIPOS DE COMPUTO REQUERIDOS PARA EL DESARROLLO DEL PROYECTO ESTRATEGICO MODERNIZACION DEL SISTEMA NORMATIVO DE LA UNIVERSIDAD DEL MAGDALENA</t>
  </si>
  <si>
    <t>CO1.REQ.9075941</t>
  </si>
  <si>
    <t>ODC-VAD-0011-2025</t>
  </si>
  <si>
    <t>https://community.secop.gov.co/Public/Tendering/ContractNoticePhases/View?PPI=CO1.PPI.42793352&amp;isFromPublicArea=True&amp;isModal=False</t>
  </si>
  <si>
    <t>BLAMIS DOTACIONES LABORATORIO S.A.S.</t>
  </si>
  <si>
    <t>COMPRA DE REACTIVOS EN EL MARCO DE LA EJECUCION DE LAS ACTIVIDADES PROPUESTAS EN EL OBJETIVO 1 ACTIVIDAD 1,2 RELACIONADOS EN EL DOCUMENTO TECNICO DEL PROYECTO CODIGO BPIN 2021000100084, DENOMINADO FORTALECIMIENTO DE LAS CAPACIDADES INSTITUCIONALES PARA LA INVESTIGACION DEL CULTIVO Y REPRODUCCION INDUCIDA DE LA LISA MUGIL INCILIS COMO UNA ALTERNATIVA PARA SU CONSERVACION EN EL CARIBE COLOMBIANO</t>
  </si>
  <si>
    <t>CO1.REQ.9063876</t>
  </si>
  <si>
    <t>ODC-VAD-0010-2025</t>
  </si>
  <si>
    <t>https://community.secop.gov.co/Public/Tendering/ContractNoticePhases/View?PPI=CO1.PPI.41774063&amp;isFromPublicArea=True&amp;isModal=False</t>
  </si>
  <si>
    <t>LAHERALD</t>
  </si>
  <si>
    <t>COMPRA DE 20 BULTOS DE ALIMENTO PARA PECES</t>
  </si>
  <si>
    <t>CO1.REQ.8812366</t>
  </si>
  <si>
    <t>ODC-VAD-0009-2025</t>
  </si>
  <si>
    <t>https://community.secop.gov.co/Public/Tendering/ContractNoticePhases/View?PPI=CO1.PPI.41412904&amp;isFromPublicArea=True&amp;isModal=False</t>
  </si>
  <si>
    <t>CAHOZ INVERSIONES SAS</t>
  </si>
  <si>
    <t>COMPRA DE LOS SIGUIENTES INSUMOS 1 UN 1 1.5ML MAXYCLEAR SNAPLOCK MICROCENTRIFUGE TUBE, POLYPROPYLENE, CLEAR, NONSTERILE. 2 TRESCIENTOS VEINTIOCHO 328 CUSTOM PRIMER, NUCLEOTIDES 25 NMOLE, DESALTED. 3 UN 1 POWER UP SYBR GREEN MASTER MIX FOR QPCR. 4 UN 1 ULTRA PURE DNASERNASEFREE DISTILLED WATER. 5 UN 1 WUL PIPET TIPS, NONFILTERED, CLEAR, NONSTERILE, BULK PACK. EN EL MARCO DE LA EJECUCIBN DE LAS ACTIVIDADES PROPUESTAS EN EL OBJETIVO 1 ACTIVIDAD 1,2 RELACIONADOS EN EL DOCUMENTO TECNICO DEL PROYECTO CODIGO BPIN 2021000100084, DENOMINADO FORTALECIMIENTO DE LAS CAPACIDADES INSTITUCIONALES PARA LA INVESTIGACION DEL CULTIVO Y REPRODUCCIDN INDUCIDA DE LA LISA MUGIL INCILIS COME UNA ALTERNATIVA PARA SU CONSERVACIDN EN EL CARIBE COLOMBIANO</t>
  </si>
  <si>
    <t>CO1.REQ.8726090</t>
  </si>
  <si>
    <t>ODC-VAD-0008-2025</t>
  </si>
  <si>
    <t>https://community.secop.gov.co/Public/Tendering/ContractNoticePhases/View?PPI=CO1.PPI.39974716&amp;isFromPublicArea=True&amp;isModal=False</t>
  </si>
  <si>
    <t>COMPRA DE UNA CABINA PCR 24 CB CON BASE DE ANCHO 24 MARCA AIR SCIENCE 710 X 680 X 1670 CON SOPORTE DE BASE, EN EL MARCO DE LA EJECUCION DE LAS ACTIVIDADES PROPUESTAS EN EL OBJETIVO 2 ACTIVIDAD 2.1 RELACIONADOS EN EL DOCUMENTO TECNICO DEL PROYECTO CODIGO BPIN 2021000100084 FORTALECIMIENTO DE LAS CAPACIDADES INSTITUCIONALES PARA LA INVESTIGACIDN DEL CULTIVO Y REPRODUCCIDN INDUCIDA DE LA LISA MUGIL INCILIS COMO UNA ALTERNATIVA PARA SU CONSERVATION EN EL CARIBE COLOMBIANO</t>
  </si>
  <si>
    <t>CO1.REQ.8378959</t>
  </si>
  <si>
    <t>ODC-VAD-0007-2025</t>
  </si>
  <si>
    <t>https://community.secop.gov.co/Public/Tendering/ContractNoticePhases/View?PPI=CO1.PPI.39758708&amp;isFromPublicArea=True&amp;isModal=False</t>
  </si>
  <si>
    <t>LABORATORIOS PETROLEROS Y BIOLOGICOS DE COLOMBIA SAS</t>
  </si>
  <si>
    <t>COMPRA DE MATERIALES DE LABORATORIO PARA EL DESARROLLO DEL PROYECTO BPIN 2020000100036 DENOMINADO IMPLEMENTACION DE SISTEMAS PRODUCTIVOS EN LA PISCICULTURA MARINA DEL RDBALO PARA EL FOMENTO DE SU PRODUCTION EN EL DEPARTAMENTO DEL MAGDALENA. DE CONFORMIDAD CON EL ANEXO TECNICO DE CANTIDADES Y ESPECIFICACIONES DE LOS ELEMENTOS</t>
  </si>
  <si>
    <t>CO1.REQ.8329711</t>
  </si>
  <si>
    <t>ODC-VAD-0006-2025</t>
  </si>
  <si>
    <t>https://community.secop.gov.co/Public/Tendering/ContractNoticePhases/View?PPI=CO1.PPI.39403547&amp;isFromPublicArea=True&amp;isModal=False</t>
  </si>
  <si>
    <t>HP879175</t>
  </si>
  <si>
    <t>CATHERINE LECUYER</t>
  </si>
  <si>
    <t>COMPRA DE DOS MIL 2.000 EJEMPLARES DEL LIBRO TITULADO CONVERSACIONES CON MI MAESTRA DUDAS Y CERTEZAS SOBRE LA EDUCACION DE AUTORIA DE LA CONTRATISTA, CON EL FIN DE SER ENTREGADOS EN EL ENCUENTRO DOCENCIA CON LEGADO 500 AÑOS DE HISTORIA, UN PRESENTE QUE EDUCA, UN FUTURO QUE INSPIRA, EN EL MARCO DE LA CONMEMORACION DEL DIA DEL PROFESOR</t>
  </si>
  <si>
    <t>CO1.REQ.8248846</t>
  </si>
  <si>
    <t>ODC-VAD-0005-2025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</si>
  <si>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</si>
  <si>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</si>
  <si>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</si>
  <si>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</si>
  <si>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</si>
  <si>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</si>
  <si>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</si>
  <si>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</si>
  <si>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</si>
  <si>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</si>
  <si>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</si>
  <si>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</si>
  <si>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</si>
  <si>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DARWIN DE JESUS STEBA CASTILLA</t>
  </si>
  <si>
    <t>COMPRA E INSTALACION DEL SISTEMA DE FILTRACION CON BOMBA Y LAMPARAS</t>
  </si>
  <si>
    <t>CO1.REQ.7927371</t>
  </si>
  <si>
    <t>ODC-VAD-0002-2025</t>
  </si>
  <si>
    <t>https://community.secop.gov.co/Public/Tendering/ContractNoticePhases/View?PPI=CO1.PPI.37852528&amp;isFromPublicArea=True&amp;isModal=False</t>
  </si>
  <si>
    <t>CARLOS DANIEL RODRIGUEZ</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</si>
  <si>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</si>
  <si>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</si>
  <si>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</si>
  <si>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https://community.secop.gov.co/Public/Tendering/ContractNoticePhases/View?PPI=CO1.PPI.43094978&amp;isFromPublicArea=True&amp;isModal=False </t>
  </si>
  <si>
    <t>UNIVERSIDAD DE ANTIOQUIA</t>
  </si>
  <si>
    <t>SERVICIO DE LA PLATAFORMA DE VOTO VIRTUAL PARA EL PROCESO DE ELECCION DE REPRESENTANTES DOCENTES, ESTUDIANTES Y GRADUADOS ANTE LOS DIFERENTES ORGANOS DE GOBIERNO Y ADMINISTRACION ACADEMICA DE LA UNIVERSIDAD DEL MAGDALENA PERIODO 20252028.</t>
  </si>
  <si>
    <t>CO1.REQ.9140357</t>
  </si>
  <si>
    <t>CINT-VAD-0028-2025</t>
  </si>
  <si>
    <t>https://community.secop.gov.co/Public/Tendering/ContractNoticePhases/View?PPI=CO1.PPI.42289431&amp;isFromPublicArea=True&amp;isModal=False</t>
  </si>
  <si>
    <t>HILDEMAR DAVID QUINTANA HERNANDEZ</t>
  </si>
  <si>
    <t>ADVANCED TECHNOLOGIES SOLUTIONS S.A.S</t>
  </si>
  <si>
    <t>COMPRA DE 240 COMPUTADORES PARA ESTUDIANTES BENEFICIARIOS DEL PROGRAMA TALENTO MAGDALENA Y TALENTO SANTA MARTA 2025II</t>
  </si>
  <si>
    <t>CO1.REQ.8941499</t>
  </si>
  <si>
    <t>CCO-VAD-0027-2025</t>
  </si>
  <si>
    <t>https://community.secop.gov.co/Public/Tendering/ContractNoticePhases/View?PPI=CO1.PPI.41800105&amp;isFromPublicArea=True&amp;isModal=False</t>
  </si>
  <si>
    <t>UNION TEMPORAL BYGAR</t>
  </si>
  <si>
    <t>CONVOCATORIA</t>
  </si>
  <si>
    <t>INTERVENTORIA TECNICA, ADMINISTRATIVA, JURIDICA Y FINANCIERA DE LA CONSTRUCCION DE UN EDIFICIO DE AULAS RIO MAGDALENA PARA LA DOCENCIA ESPECIALIZADA EN LA UNIVERSIDAD DEL MAGDALENA</t>
  </si>
  <si>
    <t>CO1.REQ.8819078</t>
  </si>
  <si>
    <t>CPS-VAD-0026-2025</t>
  </si>
  <si>
    <t>https://community.secop.gov.co/Public/Tendering/ContractNoticePhases/View?PPI=CO1.PPI.42126118&amp;isFromPublicArea=True&amp;isModal=False</t>
  </si>
  <si>
    <t>SUMINISTRO Y ENTREGA DE MAXIMO 3550 ALMUERZOS Y TRES MIL CINCO 3550 REFRIGERIOS DIARIOS, DIRIGIDO A ESTUDIANTES DE PREGRADO PRESENCIAL Y A DISTANCIA QUE HA YAN SIDO SELECCIONADOS EN LA CONVOCATORIA DEL PROGRAMA DE ALMUERZOS Y REFRIGERIOS GRATUITOS DE UNIMAGDALENA CON CONDICION SOCIOECONOMICA CLASIFICADA COMO SIN ESTRATO Y ESTRATOS DEL 1 AL 3 Y PARA ESTUDIANTES BENEFICIARIOS DEL PROGRAMA TALENTO MAGDALENA Y TALENTO SANTA MARTA.</t>
  </si>
  <si>
    <t>CO1.REQ.8902925</t>
  </si>
  <si>
    <t>CSM-VAD-0025-2025</t>
  </si>
  <si>
    <t>https://community.secop.gov.co/Public/Tendering/ContractNoticePhases/View?PPI=CO1.PPI.42035405&amp;isFromPublicArea=True&amp;isModal=False</t>
  </si>
  <si>
    <t>CENTRO DE INVESTIGACION PARA EL FORTALECIMIENTO HUMANO Y EMPRESARIAL S.A.S</t>
  </si>
  <si>
    <t>SERVICIO DE DIVULGACLON DE INFORMACION INSTITUCIONAL EN DIFERENTES MEDIOS DE COMUNICACLON A NIVEL REGIONAL Y NAGIONAL DESDE LA DIRECCION DE COMUNICACIONES DE LA UNIVERSIDAD DEL MAGDALENA.</t>
  </si>
  <si>
    <t>CO1.REQ.8879484</t>
  </si>
  <si>
    <t>CPS-VAD-0024-2025</t>
  </si>
  <si>
    <t>https://community.secop.gov.co/Public/Tendering/ContractNoticePhases/View?PPI=CO1.PPI.41373391&amp;isFromPublicArea=True&amp;isModal=False</t>
  </si>
  <si>
    <t>pendiente</t>
  </si>
  <si>
    <t>HECTOR VARGAS</t>
  </si>
  <si>
    <t>CUBER INTEGRALES S.A.S</t>
  </si>
  <si>
    <t>OBRAS CIVILES PARA LA CONSTRUCCIÓN, AMPLIACIÓN Y MEJORAMIENTO DE LA ZONA DE ATENCIÓN Y SERVICIO DE LA CAFETERÍA CENTRAL DE LA UNIVERSIDAD DEL MAGDALENA</t>
  </si>
  <si>
    <t>CONTRATO DE OBRAS</t>
  </si>
  <si>
    <t>CO1.REQ.8717126</t>
  </si>
  <si>
    <t>CDO-VAD-0023-2025</t>
  </si>
  <si>
    <t>https://community.secop.gov.co/Public/Tendering/ContractNoticePhases/View?PPI=CO1.PPI.41800395&amp;isFromPublicArea=True&amp;isModal=False</t>
  </si>
  <si>
    <t>FUNDACION PARA EL CUIDADO Y PROTECCION DE NIÑOS Y ADULTOS MAYORES FUNPRONIMA</t>
  </si>
  <si>
    <t>SERVICIO DE ACOMPAÑAMIENTO TERAPÉUTICO INTEGRAL EN SALUD MENTAL A ESTUDIANTES Y FUNCIONARIOS DE LA UNIVERSIDAD DEL MAGDALENA, MEDIANTE ATENCIÓN PSICOLÓGICA INDIVIDUAL Y GRUPAL, REMISIÓN A PSIQUIATRÍA, CAMPAÑAS DE SENSIBILIZACIÓN, TALLERES PSICOEDUCATIVOS, JORNADAS DE SALUD MENTAL, APLICACIÓN DE PRUEBAS DISC Y ACTIVIDADES DE DESARROLLO ORGANIZACIONAL, CON ENFOQUE EN POBLACIONES PRIORITARIAS</t>
  </si>
  <si>
    <t>CO1.REQ.8819821</t>
  </si>
  <si>
    <t>CPS-VAD-0022-2025</t>
  </si>
  <si>
    <t>https://community.secop.gov.co/Public/Tendering/ContractNoticePhases/View?PPI=CO1.PPI.41429986&amp;isFromPublicArea=True&amp;isModal=False</t>
  </si>
  <si>
    <t>ALF TECHNOLOGIES S.A.S</t>
  </si>
  <si>
    <t>SERVICIO DE USO DEL LICENCIAMIENTO DE ALMACENAMIENTO PARA LOS SERVICIOS INSTITUCIONALES DE MICROSOFT MICROSOFT 365 EDUCATION 10 TB ADDITIONAL STORAGE, ORIENTADO A AMPLIAR LA CAPACIDAD OPERATIVA DE LA UNIVERSIDAD DEL MAGDALENA Y ASEGURAR LA CONTINUIDAD, EFICIENCIA Y RESPALDO EN EL ACCESO Y USO DE HERRAMIENTAS COMO OUTLOOK, ONEDRIVE, TEAMS Y DEMAS SOLUCIONES DIGITALES UTILIZADAS POR LA COMUNIDAD UNIVERSITARIA.</t>
  </si>
  <si>
    <t>CO1.REQ.8730146</t>
  </si>
  <si>
    <t>CPS-VAD-0021-2025</t>
  </si>
  <si>
    <t>https://community.secop.gov.co/Public/Tendering/ContractNoticePhases/View?PPI=CO1.PPI.40631519&amp;isFromPublicArea=True&amp;isModal=False</t>
  </si>
  <si>
    <t>A CONSTRUIR S.A</t>
  </si>
  <si>
    <t>CONSTRUCCIÓN DE UN EDIFICIO DE AULAS "RIO MAGDALENA" PARA DOCENCIA ESPECIALIZADA EN LA UNIVERSIDAD DEL MAGDALENA</t>
  </si>
  <si>
    <t>CO1.REQ.8533676</t>
  </si>
  <si>
    <t>CDO-VAD-0020-2025</t>
  </si>
  <si>
    <t>https://community.secop.gov.co/Public/Tendering/ContractNoticePhases/View?PPI=CO1.PPI.41197350&amp;isFromPublicArea=True&amp;isModal=False</t>
  </si>
  <si>
    <t>SUMINISTRO Y ENTREGA DE MAXIMO 3550 ALMUERZOS Y TRES MIL CINCO 3550 REFRIGERIOS DIARIOS, DIRIGIDO A ESTUDIANTES DE PREGRADO PRESENCIAL Y A DISTANCIA QUE HAYAN SIDO SELECCIONADOS EN LA CONVOCATORIA DEL PROGRAMA DE ALMUERZOS Y REFRIGERIOS GRATUITOS DE UNIMAGDALENA CON CONDICION SOCIOECONOMICA CLASIFICADA COMO SIN ESTRATO Y ESTRATOS DEL 1 AL 3 Y PARA ESTUDIANTES BENEFICIARIOS DEL PROGRAMA TALENTO MAGDALENA Y TALENTO SANTA MARTA.</t>
  </si>
  <si>
    <t>CO1.REQ.8673215</t>
  </si>
  <si>
    <t>CSM-VAD-0019-2025</t>
  </si>
  <si>
    <t>https://community.secop.gov.co/Public/Tendering/ContractNoticePhases/View?PPI=CO1.PPI.40779548&amp;isFromPublicArea=True&amp;isModal=False</t>
  </si>
  <si>
    <t>LEONARDO RUIZ</t>
  </si>
  <si>
    <t>ELECTRICA Y CIVIL INGENIERIA SAS</t>
  </si>
  <si>
    <t>OBRAS ELECTRICAS Y CIVILES PARA LA REPOTENCIACION Y CONEXIÓN AL SISTEMA DE RESPALDO EXISTENTE CON PLANTA DE SUPLENCIA ELECTRICA DE 675 KW PARA LA BIBLIOTECA Y DEMAS AREAS</t>
  </si>
  <si>
    <t>CO1.REQ.8570516</t>
  </si>
  <si>
    <t>CDO-VAD-0018-2025</t>
  </si>
  <si>
    <t>https://community.secop.gov.co/Public/Tendering/ContractNoticePhases/View?PPI=CO1.PPI.39593417&amp;isFromPublicArea=True&amp;isModal=False</t>
  </si>
  <si>
    <t>WILLIAM RETAMOZO CHAVEZ</t>
  </si>
  <si>
    <t>INNOVAMEDIC COLOMBIA S.A.S</t>
  </si>
  <si>
    <t>COMPRA DE EQUIPOS ESPECIALIZADOS PARA FORTALECIMIENTO DE LA PRECLINICA ODONTOLOGICA EN EL MARCO DEL PROYECTO INFRAESTRUCTURA, DOTACION Y EQUIPOS PARA EL FORTALECIMIENTO DE LA GESTION ACADEMICA.</t>
  </si>
  <si>
    <t>CO1.REQ.8292011</t>
  </si>
  <si>
    <t>CCO-VAD-0017-2025</t>
  </si>
  <si>
    <t>https://community.secop.gov.co/Public/Tendering/ContractNoticePhases/View?PPI=CO1.PPI.39464280&amp;isFromPublicArea=True&amp;isModal=False</t>
  </si>
  <si>
    <t>967466548
146509834
16512100</t>
  </si>
  <si>
    <t>2025-02-26
2025-03-05
2025-03-06</t>
  </si>
  <si>
    <t>476
546
556</t>
  </si>
  <si>
    <t>SUMINISTRO DE TIQUETES AEREOS NACIONALES E INTERNACIONALES PARA FUNCIONARIOS, DOCENTES, CATEDRATICOS, INVITADOS, CONTRATISTAS Y ESTUDIANTES DE LA UNIVERSIDAD DEL MAGDALENA</t>
  </si>
  <si>
    <t>CO1.REQ.8262497</t>
  </si>
  <si>
    <t>CSM-VAD-0016-2025</t>
  </si>
  <si>
    <t>https://community.secop.gov.co/Public/Tendering/ContractNoticePhases/View?PPI=CO1.PPI.39163422&amp;isFromPublicArea=True&amp;isModal=False</t>
  </si>
  <si>
    <t>SERVICIO DE PRODUCCIÓN TÉCNICA CON EQUIPOS ESPECIALIZADOS Y DE ÚLTIMA GENERACIÓN, AMBIENTACIÓN, ESCENOGRAFÍA, PARA EL DESARROLLO DE LA VIGÉSIMA QUINTA SEMANA CULTURAL: 500 AÑOS DE HISTORIA, CULTURA Y DIVERSIDAD</t>
  </si>
  <si>
    <t>CO1.REQ.8193492</t>
  </si>
  <si>
    <t>CPS-VAD-0015-2025</t>
  </si>
  <si>
    <t>https://community.secop.gov.co/Public/Tendering/ContractNoticePhases/View?PPI=CO1.PPI.39167155&amp;isFromPublicArea=True&amp;isModal=False</t>
  </si>
  <si>
    <t>RODNEL DE LA ROSA</t>
  </si>
  <si>
    <t>CONSORCIO INTERFIBRA LA U</t>
  </si>
  <si>
    <t xml:space="preserve">SERVICIO DE CANAL DEDICADO PRINCIPAL DE 5GB PARA LA SEDE DEL CAMPUS Y LAS SEDES ALTERNAS DE LA UNIVERSIDAD DEL MAGDALENA. </t>
  </si>
  <si>
    <t>CO1.REQ.8194481</t>
  </si>
  <si>
    <t>CPS-VAD-0014-2025</t>
  </si>
  <si>
    <t>https://community.secop.gov.co/Public/Tendering/ContractNoticePhases/View?PPI=CO1.PPI.39160358&amp;isFromPublicArea=True&amp;isModal=False</t>
  </si>
  <si>
    <t>597597000
19596500</t>
  </si>
  <si>
    <t>2025-04-24
2025-04-29</t>
  </si>
  <si>
    <t>YURI YASSER MANJARREZ MARQUEZ</t>
  </si>
  <si>
    <t>SERVICIO DE COORDINACION Y ORGANIZAClON DE ARTISTAS INVITADOS Y AGRUPACIONES MUSICALES PARA EL DESARROLLO DE LAS ACTIVIDADES CULTURALES EN EL MARCO DE LA VIGESIMA QUINTA SEMANA CULTURAL: 500 ANOS DE HISTORIA, CULTURA Y DIVERSIDAD.</t>
  </si>
  <si>
    <t>CO1.REQ.8192720</t>
  </si>
  <si>
    <t>CPS-VAD-0013-2025</t>
  </si>
  <si>
    <t>https://community.secop.gov.co/Public/Tendering/ContractNoticePhases/View?PPI=CO1.PPI.39150416&amp;isFromPublicArea=True&amp;isModal=False</t>
  </si>
  <si>
    <t>DIALNET DE COLOMBIA SA ESP</t>
  </si>
  <si>
    <t>SERVICIO DE CANAL DEDICADO SECUNDARIO EN EL CAMPUS CON UN ANCHO DE BANDA (BW) DE 5 GB PARA LA SEDE PRINCIPAL Y CANALES DEDICADOS PARA LAS SEDES ALTERNAS DE LA UNIVERSIDAD DEL MAGDALENA. (SEDES: CLAUSTRO, VILLA COUNTRY, SEDE EMISORA EN CERRO ZIRUMA; ZONALES PIVIJAY, FUNDACIÓN, EL COPEY Y EL BANCO</t>
  </si>
  <si>
    <t>CO1.REQ.8189866</t>
  </si>
  <si>
    <t>CPS-VAD-0012-2025</t>
  </si>
  <si>
    <t>https://community.secop.gov.co/Public/Tendering/ContractNoticePhases/View?PPI=CO1.PPI.38646100&amp;isFromPublicArea=True&amp;isModal=False </t>
  </si>
  <si>
    <t>SERVICIO DE ACOMPAÑAMIENTO EN SALUD MENTAL</t>
  </si>
  <si>
    <t>CO1.REQ.8068217</t>
  </si>
  <si>
    <t>CPS-VAD-0011-2025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</si>
  <si>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</si>
  <si>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</si>
  <si>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</si>
  <si>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</si>
  <si>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</si>
  <si>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</si>
  <si>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</si>
  <si>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WILBERTO GALVIS SANTOS</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</si>
  <si>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</si>
  <si>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</si>
  <si>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</si>
  <si>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</si>
  <si>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</si>
  <si>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</si>
  <si>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</si>
  <si>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</si>
  <si>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</si>
  <si>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</si>
  <si>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</si>
  <si>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</si>
  <si>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</si>
  <si>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</si>
  <si>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</si>
  <si>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</si>
  <si>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</si>
  <si>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</si>
  <si>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</si>
  <si>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</si>
  <si>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</si>
  <si>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</si>
  <si>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</si>
  <si>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</si>
  <si>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</si>
  <si>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</si>
  <si>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CONSORCIO AIC-HACERCON</t>
  </si>
  <si>
    <t>OBRAS CIVILES PARA LA CONSTRUCCION DE LA ZONA DE EMPRENDIMIENTOS DE LA UNIVERSIDAD</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</si>
  <si>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</si>
  <si>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</si>
  <si>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</si>
  <si>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</si>
  <si>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</si>
  <si>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</si>
  <si>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</si>
  <si>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</si>
  <si>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</si>
  <si>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</si>
  <si>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</si>
  <si>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</si>
  <si>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</si>
  <si>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</si>
  <si>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</si>
  <si>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</si>
  <si>
    <t>VICERRECTOR ADMINISTRATIVO</t>
  </si>
  <si>
    <t>https://community.secop.gov.co/Public/Tendering/OpportunityDetail/Index?noticeUID=CO1.NTC.8422860&amp;isFromPublicArea=True&amp;isModal=False</t>
  </si>
  <si>
    <t>ALICIA ESTHER CASTRO VILLEGAS</t>
  </si>
  <si>
    <t>CARLOS MARIO LOPERA PALACIO</t>
  </si>
  <si>
    <t xml:space="preserve">SERVICIO DE DESARROLLO DE CUATRO (4) TALLERES ESPECIALIZADOS EN INDUCCIÓN AL SISTEMA DE EDUCACIÓN SUPERIOR DIRIGIDO A DOCENTES DE LA UNIVERSIDAD DEL MAGDALENA. </t>
  </si>
  <si>
    <t>CO1.REQ.8547371</t>
  </si>
  <si>
    <t>OPS-VAC-0002-2025</t>
  </si>
  <si>
    <t>https://community.secop.gov.co/Public/Tendering/ContractNoticePhases/View?PPI=CO1.PPI.38416417&amp;isFromPublicArea=True&amp;isModal=False</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</si>
  <si>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</si>
  <si>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SUMINISTRO</t>
  </si>
  <si>
    <t>CO1.REQ.8021691</t>
  </si>
  <si>
    <t>OSM-VAC-0001-2025</t>
  </si>
  <si>
    <t>https://community.secop.gov.co/Public/Tendering/ContractNoticePhases/View?PPI=CO1.PPI.37094953&amp;isFromPublicArea=True&amp;isModal=False</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</si>
  <si>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</si>
  <si>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</si>
  <si>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CO1.REQ.7620536</t>
  </si>
  <si>
    <t>OPS-VAC-0001-2025</t>
  </si>
  <si>
    <t>Vicerrectoría Académica</t>
  </si>
  <si>
    <t>https://community.secop.gov.co/Public/Common/GoogleReCaptcha/Index?previousUrl=https%3a%2f%2fcommunity.secop.gov.co%2fPublic%2fTendering%2fOpportunityDetail%2fIndex%3fnoticeUID%3dCO1.NTC.8931624%26isFromPublicArea%3dTrue%26isModal%3dFalse</t>
  </si>
  <si>
    <t>YAJAIRA LILIANA MACHADO ZARAZA</t>
  </si>
  <si>
    <t xml:space="preserve">CLAUDIA PATRICIA ILLIDGE BUITRAGO </t>
  </si>
  <si>
    <t>APOYAR EL DISEÑO, CREACIÓN Y ACTUALIZACIÓN DE CURSOS, MÓDULOS, SEMINARIOS, DIPLOMADOS Y DEMÁS PROGRAMAS DE FORMACIÓN CONTINUA EN MODALIDADES PRESENCIAL, HÍBRIDA Y VIRTUAL, APOYAR LA PLANEACIÓN, ORGANIZACIÓN Y EJECUCIÓN LOGÍSTICA DE LOS DIPLOMADOS, CURSOS CORTOS, SEMINARIOS Y MÓDULOS, GARANTIZANDO EL CUMPLIMIENTO DE LOS CRONOGRAMAS ESTABLECIDOS, APOYAR EL SEGUIMIENTO A LOS AVANCES DE CADA CURSO, SEMINARIO O DIPLOMADO Y DEMÁS PROGRAMAS DE FORMACIÓN CONTINUA, GARANTIZANDO LA CONTINUIDAD Y CUMPLIMIENTO DE LOS OBJETIVOS PROPUESTOS, APOYAR EN LA RECOPILACIÓN Y ANÁLISIS DE INFORMACIÓN QUE PERMITA EVALUAR EL IMPACTO DE LOS PROGRAMAS DE FORMACIÓN CONTINUA</t>
  </si>
  <si>
    <t>CO1.REQ.9067201</t>
  </si>
  <si>
    <t>OPSP-CPF-0032-2025</t>
  </si>
  <si>
    <t>https://community.secop.gov.co/Public/Common/GoogleReCaptcha/Index?previousUrl=https%3a%2f%2fcommunity.secop.gov.co%2fPublic%2fTendering%2fOpportunityDetail%2fIndex%3fnoticeUID%3dCO1.NTC.8882711%26isFromPublicArea%3dTrue%26isModal%3dFalse</t>
  </si>
  <si>
    <t>ROBERTO CARLOS MAL VILLALOBO</t>
  </si>
  <si>
    <t>RECEPCIÓN Y REVISIÓN DEL DOCUMENTO TÉCNICO QUE CONTIENE LAS PREGUNTAS, SECCIONES Y ESTRUCTURA DE LA ENCUESTA SOBRE FORMACIÓN EN SST Y PREVENCIÓN DE ACCIDENTALIDAD LABORAL, CONSTRUCCIÓN E IMPLEMENTACIÓN DE LA ENCUESTA EN FORMATO WEB INTERACTIVO (GOOGLE FORMS U OTRA HERRAMIENTA DEFINIDA POR LA ENTIDAD), ASEGURANDO LA CORRECTA CONFIGURACIÓN DE PREGUNTAS, SECCIONES, VALIDACIONES Y LÓGICA DE RESPUESTA, SEGUIMIENTO AL CARGUE Y CONSOLIDACIÓN DE LOS DATOS, GARANTIZANDO LA INTEGRIDAD, DISPONIBILIDAD Y TRAZABILIDAD DE LA INFORMACIÓN RECOLECTADA EN EL SISTEMA DE ALMACENAMIENTO DEFINIDO</t>
  </si>
  <si>
    <t>CO1.REQ.9017254</t>
  </si>
  <si>
    <t>OPSP-CPF-0031-2025</t>
  </si>
  <si>
    <t>community.secop.gov.co/Public/Tendering/OpportunityDetail/Index?noticeUID=CO1.NTC.8842150&amp;isFromPublicArea=True&amp;isModal=False</t>
  </si>
  <si>
    <t>JUANA MARIN PINEDA</t>
  </si>
  <si>
    <t>LADYS CONFECCIONES S.A.S BIC</t>
  </si>
  <si>
    <t>COMPRA DE 90 CAMISETAS CUELLO REDONDO CON LOGO INSTITUCIONAL ESTAMPADO EN LA PARTE DE ADELANTERA Y ESPALDA, PARA FORTALECIMIENTO DE LA IDENTIDAD INSTITUCIONAL, DESTINADOS A LA ENTREGA DE ESTUDIANTES DE POSTGRADOS</t>
  </si>
  <si>
    <t>CO1.REQ.8976546</t>
  </si>
  <si>
    <t>ODC-CPF-0002-2025</t>
  </si>
  <si>
    <t>https://community.secop.gov.co/Public/Tendering/OpportunityDetail/Index?noticeUID=CO1.NTC.8739299&amp;isFromPublicArea=True&amp;isModal=False</t>
  </si>
  <si>
    <t>SILVIA PATRICIA BURGOS</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</si>
  <si>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</si>
  <si>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</si>
  <si>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CO1.REQ.8872972</t>
  </si>
  <si>
    <t>OPSP-CPF-0030-2025</t>
  </si>
  <si>
    <t>https://community.secop.gov.co/Public/Tendering/ContractNoticePhases/View?PPI=CO1.PPI.41075133&amp;isFromPublicArea=True&amp;isModal=False</t>
  </si>
  <si>
    <t>ROCIO DEL PILAR TIJARO</t>
  </si>
  <si>
    <t>VIVIANA QUINTERO DALLOS</t>
  </si>
  <si>
    <t>APOYAR AL DECANO A LA CONSTRUCCIÓN DEL DOCUMENTO INTEGRADOR DE UN NUEVO PROGRAMA A NIVEL DOCTORADO, APOYAR AL DECANO EN EL DESARROLLO DE LAS ACTIVIDADES RELACIONADAS CON LA DENOMINACIÓN Y JUSTIFICACIÓN DEL PROGRAMA DE DOCTORADO, MEDIANTE EL ANÁLISIS DE TENDENCIAS DE LA EDUCACIÓN SUPERIOR Y FORMACIÓN DOCTORAL A NIVEL NACIONAL E INTERNACIONAL, REVISIÓN DE LA OFERTA EXISTENTE, ESTUDIO DE OCUPACIÓN DE PROFESIONALES, EVALUACIÓN DE LA DEMANDA DEL PROGRAMA Y SOCIALIZACIÓN CON LAS DEPENDENCIAS PERTINENTES, APOYAR AL DECANO EN LA ESTRUCTURACIÓN DE LOS ASPECTOS CURRICULARES DEL PROGRAMA, INCLUYENDO LA DEFINICIÓN DE COMPONENTES FORMATIVOS, PEDAGÓGICOS Y DE INTERACCIÓN; CONCEPTUALIZACIÓN TEÓRICA Y EPISTEMOLÓGICA; MECANISMOS DE EVALUACIÓN Y SOCIALIZACIÓN CON LAS DEPENDENCIAS Y ACTORES INSTITUCIONALES, APOYAR AL DECANO EN LA ORGANIZACIÓN DE LAS ACTIVIDADES ACADÉMICAS Y EL PROCESO FORMATIVO, A TRAVÉS DEL DISEÑO Y ARTICULACIÓN DE LOS ASPECTOS FUNDAMENTALES QUE ESTRUCTURAN EL DESARROLLO DE LA FORMACIÓN DOCTORAL, ASÍ COMO LA SOCIALIZACIÓN CON LAS ÁREAS PERTINENTES, APOYAR AL DECANO EN LA FORMULACIÓN DEL COMPONENTE DE INVESTIGACIÓN, INNOVACIÓN Y/O CREACIÓN ARTÍSTICA Y CULTURAL, MEDIANTE LA REVISIÓN DE POLÍTICAS INSTITUCIONALES, ORGANIZACIÓN DE LA INVESTIGACIÓN, DEFINICIÓN DE LÍNEAS Y ÁREAS ESTRATÉGICAS, ANÁLISIS DE CAPACIDADES INSTITUCIONALES, INCORPORACIÓN DE FORMACIÓN INVESTIGATIVA, RECURSOS DE FINANCIACIÓN, IMPACTO Y DIVULGACIÓN DE LA INVESTIGACIÓN, INCLUYENDO LA ARTICULACIÓN CON GRUPOS DE INVESTIGACIÓN Y SOCIALIZACIÓN CON DEPENDENCIAS. 6. APOYAR AL DECANO EN LA DEFINICIÓN DE LOS LINEAMIENTOS Y ESTRATEGIAS DE EXTENSIÓN Y PROYECCIÓN SOCIAL DEL PROGRAMA, MEDIANTE LA REVISIÓN DE POLÍTICAS INSTITUCIONALES, ORGANIZACIÓN DE LA EXTENSIÓN, GESTIÓN DE PROYECTOS CON ALIADOS, ARTICULACIÓN CON LA PROYECCIÓN SOCIAL Y SOCIALIZACIÓN INSTITUCIONAL CORRESPONDIENTE</t>
  </si>
  <si>
    <t>CO1.REQ.8644439</t>
  </si>
  <si>
    <t>OPSP-CPF-0029-2025</t>
  </si>
  <si>
    <t>https://community.secop.gov.co/Public/Tendering/ContractNoticePhases/View?PPI=CO1.PPI.40876185&amp;isFromPublicArea=True&amp;isModal=False</t>
  </si>
  <si>
    <t>JESUS ALBERTO FERIA ACUÑA</t>
  </si>
  <si>
    <t>DESARROLLO DE UN VIDEO PROMOCIONAL DE APROXIMADAMENTE 2 MINUTOS DE DURACIÓN, QUE COMUNIQUE DE FORMA CLARA, ATRACTIVA Y EMOCIONAL EL IMPACTO DE LOS PROGRAMAS DE POSGRADO DE LA UNIVERSIDAD DEL MAGDALENA EN EL DESARROLLO REGIONAL, INCORPORACIÓN DE TÍTULOS ANIMADOS, EFECTOS DE TRACKING, ELEMENTOS GRÁFICOS INSTITUCIONALES (LOGOS, ÍCONOS, LÍNEAS DE IDENTIDAD VISUAL), CON UNA ESTÉTICA COHERENTE CON LA IMAGEN CORPORATIVA DE LA UNIVERSIDAD, PRODUCCIÓN DE SEGMENTOS VISUALES EDITADOS QUE PUEDAN SER REUTILIZADOS EN FUTURAS PIEZAS AUDIOVISUALES O CAMPAÑAS DE COMUNICACIÓN DEL CENTRO DE POSGRADOS, SELECCIÓN Y MONTAJE DE UNA BANDA SONORA ADECUADA (CON DERECHOS DE USO), ASÍ COMO EL DISEÑO E INTEGRACIÓN DE EFECTOS SONOROS QUE ENRIQUEZCAN LA EXPERIENCIA AUDIOVISUAL, ENSAMBLAJE, CORRECCIÓN DE COLOR, SINCRONIZACIÓN DE AUDIO Y VIDEO, Y ENTREGA FINAL EN ALTA RESOLUCIÓN, ADAPTADO A MÚLTIPLES FORMATOS (REDES SOCIALES, PRESENTACIONES, WEB, ETC.), ENTREGA DEL VIDEO FINAL Y DE SUS VERSIONES DERIVADAS, JUNTO CON LOS ARCHIVOS EDITABLES (PROYECTO Y RECURSOS GRÁFICOS UTILIZADOS), GARANTIZANDO LA POSIBILIDAD DE FUTURAS ACTUALIZACIONES</t>
  </si>
  <si>
    <t>CO1.REQ.8594789</t>
  </si>
  <si>
    <t>OAG-CPF-0028-2025</t>
  </si>
  <si>
    <t>https://community.secop.gov.co/Public/Tendering/ContractNoticePhases/View?PPI=CO1.PPI.40712873&amp;isFromPublicArea=True&amp;isModal=False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</si>
  <si>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</si>
  <si>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</si>
  <si>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CO1.REQ.8554507</t>
  </si>
  <si>
    <t>OPSP-CPF-0027-2025</t>
  </si>
  <si>
    <t>https://community.secop.gov.co/Public/Tendering/ContractNoticePhases/View?PPI=CO1.PPI.40670834&amp;isFromPublicArea=True&amp;isModal=False</t>
  </si>
  <si>
    <t xml:space="preserve">BEATRIZ YULIETH BOLAÑO </t>
  </si>
  <si>
    <t>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 APOYAR EN LA COORDINACIÓN DE LA EJECUCIÓN DE CAMPAÑAS PUBLICITARIAS Y PROMOCIONALES, OPTIMIZANDO EL USO DE RECURSOS Y MAXIMIZANDO EL ALCANCE, APOYAR EN LA COORDINACIÓN Y EL SEGUIMIENTO DE LOS PAID ADS PARA PROMOVER LA PUBLICIDAD DE LOS PROGRAMAS Y EVENTOS DEL CENTRO DE POSGRADOS</t>
  </si>
  <si>
    <t>CO1.REQ.8543488</t>
  </si>
  <si>
    <t>OPSP-CPF-0026-2025</t>
  </si>
  <si>
    <t>https://community.secop.gov.co/Public/Tendering/ContractNoticePhases/View?PPI=CO1.PPI.40670282&amp;isFromPublicArea=True&amp;isModal=False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</si>
  <si>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</si>
  <si>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</si>
  <si>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 CO1.REQ.8543617</t>
  </si>
  <si>
    <t>OPSP-CPF-0025-2025</t>
  </si>
  <si>
    <t>https://community.secop.gov.co/Public/Tendering/ContractNoticePhases/View?PPI=CO1.PPI.40670213&amp;isFromPublicArea=True&amp;isModal=False</t>
  </si>
  <si>
    <t>GENITH ISABEL GARZON ALVAREZ</t>
  </si>
  <si>
    <t>APOYAR CON LA ATENCIÓN DE LOS ESTUDIANTES CON CRÉDITO CORTO PLAZO DEL CENTRO DE POSGRADOS Y FORMACIÓN CONTINUA QUE REQUIERAN SERVICIOS DEL GRUPO DE FACTURACIÓN, CRÉDITO Y CARTERA (CORREO, WHATSAPP, CELULAR INSTITUCIONAL Y EXTENSIONES TELEFÓNICAS),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APOYAR EN EL DESARROLLO Y GESTIÓN DE LA OPERATIVIDAD DE LOS CONVENIOS QUE SUSCRIBA EL CENTRO DE POSGRADOS Y FORMACIÓN CONTINUA CON RELACIÓN A SUS ESTUDIANTES,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APOYAR EN LA ELABORACIÓN, VERIFICACIÓN Y SEGUIMIENTO DE PAGO DE LAS CUOTAS PACTADAS DE LOS ACUERDOS DE PAGO DE LOS ESTUDIANTES DEL CENTRO DE POSGRADOS Y FORMACIÓN CONTINUA CON UN CONTROL VERIFICABLE EN EXCEL, APOYAR Y ACOMPAÑAR EN LOS EVENTOS INSTITUCIONALES EN LOS QUE SE REQUIERA FINANCIAMIENTO EN LA ADQUISICIÓN DE SERVICIOS O PRODUCTOS COMO: FERIA DEL LIBRO, FERIA ARTESANAL, FERIA AGRÍCOLA, FERIA DE POSTGRADOS, ETC.), APOYAR EN LA ELABORACIÓN DE ACTAS DE REUNIONES RELACIONADAS CON ESTAS ACTIVIDADES</t>
  </si>
  <si>
    <t>CO1.REQ.8543515</t>
  </si>
  <si>
    <t>OPSP-CPF-0024-2025</t>
  </si>
  <si>
    <t>https://community.secop.gov.co/Public/Tendering/ContractNoticePhases/View?PPI=CO1.PPI.40669633&amp;isFromPublicArea=True&amp;isModal=False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</si>
  <si>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</si>
  <si>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</si>
  <si>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CO1.REQ.8543097</t>
  </si>
  <si>
    <t>OPSP-CPF-0023-2025</t>
  </si>
  <si>
    <t>https://community.secop.gov.co/Public/Tendering/ContractNoticePhases/View?PPI=CO1.PPI.40669283&amp;isFromPublicArea=True&amp;isModal=False</t>
  </si>
  <si>
    <t>ROSSANA TORRES SANJUANELO</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</si>
  <si>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</si>
  <si>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CO1.REQ.8543086</t>
  </si>
  <si>
    <t>OPSP-CPF-0022-2025</t>
  </si>
  <si>
    <t>https://community.secop.gov.co/Public/Tendering/ContractNoticePhases/View?PPI=CO1.PPI.40669143&amp;isFromPublicArea=True&amp;isModal=False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</si>
  <si>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</si>
  <si>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</si>
  <si>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CO1.REQ.8543304</t>
  </si>
  <si>
    <t>OPSP-CPF-0021-2025</t>
  </si>
  <si>
    <t>https://community.secop.gov.co/Public/Tendering/ContractNoticePhases/View?PPI=CO1.PPI.40666672&amp;isFromPublicArea=True&amp;isModal=False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</si>
  <si>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</si>
  <si>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t>
  </si>
  <si>
    <t>CO1.REQ.8542551</t>
  </si>
  <si>
    <t>OAG-CPF-0020-2025</t>
  </si>
  <si>
    <t>https://community.secop.gov.co/Public/Tendering/ContractNoticePhases/View?PPI=CO1.PPI.40665143&amp;isFromPublicArea=True&amp;isModal=False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</si>
  <si>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</si>
  <si>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EL PROCESO DE CIERRE DE LAS CONTRATACIONES REPORTADAS EN LA PLATAFORMA SECOP II DURANTE EL AÑO 2024</t>
  </si>
  <si>
    <t>CO1.REQ.8542205</t>
  </si>
  <si>
    <t>OAG-CPF-0019-2025</t>
  </si>
  <si>
    <t>https://community.secop.gov.co/Public/Tendering/ContractNoticePhases/View?PPI=CO1.PPI.40658139&amp;isFromPublicArea=True&amp;isModal=False</t>
  </si>
  <si>
    <t>GLORIA PATRICIA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</si>
  <si>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</si>
  <si>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CO1.REQ.8539962</t>
  </si>
  <si>
    <t>OPSP-CPF-0018-2025</t>
  </si>
  <si>
    <t>https://community.secop.gov.co/Public/Tendering/ContractNoticePhases/View?PPI=CO1.PPI.40649770&amp;isFromPublicArea=True&amp;isModal=False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</si>
  <si>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</si>
  <si>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</si>
  <si>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CO1.REQ.8537947</t>
  </si>
  <si>
    <t>OPSP-CPF-0017-2025</t>
  </si>
  <si>
    <t>https://community.secop.gov.co/Public/Tendering/ContractNoticePhases/View?PPI=CO1.PPI.40644587&amp;isFromPublicArea=True&amp;isModal=False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</si>
  <si>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</si>
  <si>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</si>
  <si>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CO1.REQ.8537247</t>
  </si>
  <si>
    <t>OPSP-CPF-0016-2025</t>
  </si>
  <si>
    <t>https://community.secop.gov.co/Public/Tendering/ContractNoticePhases/View?PPI=CO1.PPI.39945451&amp;isFromPublicArea=True&amp;isModal=False</t>
  </si>
  <si>
    <t>APOYAR EN LA COORDINACIÓN ACADÉMICA, ADMINISTRATIVA Y LOGÍSTICA RELACIONADA CON EL FUNCIONAMIENTO Y DESARROLLO DE LOS DIPLOMADOS Y DEMÁS ACTIVIDADES DESARROLLADAS EN EL MARCO DE LA ACEPTACIÓN DE OFERTA SUSCRITA CON POSITIVA ARL, APOYAR EN LA CONSOLIDACIÓN DE INFORME DE CUMPLIMIENTO POR PARTE DE DOCENTES Y GESTIONAR LOS TRÁMITES DE PAGOS CON LAS DEPENDENCIAS ENCARGADAS A LOS DOCENTES DE POSITIVA ARL, APOYAR EN LA ELABORACIÓN DE INFORMES GENERALES DEL DESARROLLO DE LOS DIPLOMADOS POSITIVA ARL, APOYAR EN LOS PROCESOS DE GESTIÓN ORIENTADOS A LA ELABORACIÓN, TRAMITACIÓN Y CELEBRACIÓN DE NUEVOS CONVENIOS INSTITUCIONALES CON POSITIVA ARL</t>
  </si>
  <si>
    <t>CO1.REQ.8371976</t>
  </si>
  <si>
    <t>OPSP-CPF-0015-2025</t>
  </si>
  <si>
    <t>https://community.secop.gov.co/Public/Tendering/ContractNoticePhases/View?PPI=CO1.PPI.39722407&amp;isFromPublicArea=True&amp;isModal=False</t>
  </si>
  <si>
    <t>COMPRA DE 100 CAMISETAS CUELLO REDONDO CON LOGO INSTITUCIONAL ESTAMPADO EN LA PARTE DE ADELANTERA Y ESPALDA Y 100 BOLSAS -TULAS CON ESTAMPADO DE UN LOGO INSTITUCIONAL, PARA FORTALECIMIENTO DE LA IDENTIDAD INSTITUCIONAL, DESTINADOS A LA ENTREGA DE ESTUDIANTES DE POSTGRADOS</t>
  </si>
  <si>
    <t>CO1.REQ.8322465</t>
  </si>
  <si>
    <t>ODC-CPF-0001-2025</t>
  </si>
  <si>
    <t>https://community.secop.gov.co/Public/Tendering/ContractNoticePhases/View?PPI=CO1.PPI.39488184&amp;isFromPublicArea=True&amp;isModal=False </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</si>
  <si>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t>
  </si>
  <si>
    <t>CO1.REQ.8269260</t>
  </si>
  <si>
    <t>OAG-CPF-0014-2025</t>
  </si>
  <si>
    <t>https://community.secop.gov.co/Public/Tendering/ContractNoticePhases/View?PPI=CO1.PPI.39201849&amp;isFromPublicArea=True&amp;isModal=False</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</si>
  <si>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</si>
  <si>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CO1.REQ.8203092</t>
  </si>
  <si>
    <t>OPSP-CPF-0013-2025</t>
  </si>
  <si>
    <t>https://community.secop.gov.co/Public/Tendering/ContractNoticePhases/View?PPI=CO1.PPI.39104769&amp;isFromPublicArea=True&amp;isModal=False</t>
  </si>
  <si>
    <t xml:space="preserve">ALEX FERNANDO PEÑA LEGUÍA  </t>
  </si>
  <si>
    <t>LA PRESENTE ORDEN TIENE POR OBJETO EL SERVICIO: IMPRESIÓN DE VOLANTES, AGENDAS (CUADERNOS ESCOLARES PLASTIFICADOS CON ESPIRAL) Y LAPICEROS CON LOGOS E INFORMACIÓN DEL CENTRO DE POSTGRADOS Y FORMACIÓN CONTINUA DE LA UNIVERSIDAD DEL MAGDALENA. LA PROPUESTA HACE PARTE INTEGRAL DE LA PRESENTE ORDEN</t>
  </si>
  <si>
    <t>CO1.REQ.8179839</t>
  </si>
  <si>
    <t>OPS-CPF-0012-2025</t>
  </si>
  <si>
    <t>https://community.secop.gov.co/Public/Tendering/ContractNoticePhases/View?PPI=CO1.PPI.37662349&amp;isFromPublicArea=True&amp;isModal=False</t>
  </si>
  <si>
    <t>68 - 17025</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</si>
  <si>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</si>
  <si>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</si>
  <si>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</si>
  <si>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</si>
  <si>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</si>
  <si>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</si>
  <si>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</si>
  <si>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</si>
  <si>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</si>
  <si>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</si>
  <si>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</si>
  <si>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</si>
  <si>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</si>
  <si>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</si>
  <si>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</si>
  <si>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</si>
  <si>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</si>
  <si>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</si>
  <si>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</si>
  <si>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</si>
  <si>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</si>
  <si>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</si>
  <si>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</si>
  <si>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</si>
  <si>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</si>
  <si>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</si>
  <si>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</si>
  <si>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</si>
  <si>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</si>
  <si>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</si>
  <si>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</si>
  <si>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</si>
  <si>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CO1.REQ.7684141</t>
  </si>
  <si>
    <t>OPSP-CPF-0003-2025</t>
  </si>
  <si>
    <t>https://community.secop.gov.co/Public/Tendering/ContractNoticePhases/View?PPI=CO1.PPI.37261946&amp;isFromPublicArea=True&amp;isModal=False</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</si>
  <si>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</si>
  <si>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CO1.REQ.7676610</t>
  </si>
  <si>
    <t>OPSP-CPF-0002-2025</t>
  </si>
  <si>
    <t>https://community.secop.gov.co/Public/Tendering/ContractNoticePhases/View?PPI=CO1.PPI.37259981&amp;isFromPublicArea=True&amp;isModal=False</t>
  </si>
  <si>
    <t>CO1.REQ.7675731</t>
  </si>
  <si>
    <t>OPSP-CPF-0001-2025</t>
  </si>
  <si>
    <t>CENTRO DE POSGRADOS Y FORMACION CONTINUA</t>
  </si>
  <si>
    <t>Director-Centro para la Regionalizacion de la Educación y las Oportunidades CREO</t>
  </si>
  <si>
    <t>OPSP-CREO-0001-2025</t>
  </si>
  <si>
    <t>CO1.REQ.7536048</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</si>
  <si>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</si>
  <si>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JORGE ALBERTO MOZO GALVIS</t>
  </si>
  <si>
    <t>MONICA PATRICIA PACHECO BENJUMEA</t>
  </si>
  <si>
    <t>https://community.secop.gov.co/Public/Tendering/ContractNoticePhases/View?PPI=CO1.PPI.36846521&amp;isFromPublicArea=True&amp;isModal=False</t>
  </si>
  <si>
    <t>OPSP-CREO-0002-2025</t>
  </si>
  <si>
    <t>CO1.REQ.7558460</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</si>
  <si>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</si>
  <si>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SILENYS ELISA ARIAS VARGAS</t>
  </si>
  <si>
    <t>MIGUEL ANGEL MONSALVO MENDOZA</t>
  </si>
  <si>
    <t>https://community.secop.gov.co/Public/Tendering/ContractNoticePhases/View?PPI=CO1.PPI.36912745&amp;isFromPublicArea=True&amp;isModal=False</t>
  </si>
  <si>
    <t>OPSP-CREO-0003-2025</t>
  </si>
  <si>
    <t>CO1.REQ.7558918</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</si>
  <si>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</si>
  <si>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DIANA MILEIDY FERNANDEZ VARGAS</t>
  </si>
  <si>
    <t>DAVID RAFAEL DE LA ROSA CERVANTES</t>
  </si>
  <si>
    <t>https://community.secop.gov.co/Public/Tendering/ContractNoticePhases/View?PPI=CO1.PPI.36913626&amp;isFromPublicArea=True&amp;isModal=False</t>
  </si>
  <si>
    <t>OPSP-CREO-0004-2025</t>
  </si>
  <si>
    <t>CO1.REQ.7558970</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</si>
  <si>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</si>
  <si>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ANGEL CUSTODIO MUÑOZ ARIAS</t>
  </si>
  <si>
    <t>https://community.secop.gov.co/Public/Tendering/ContractNoticePhases/View?PPI=CO1.PPI.36914520&amp;isFromPublicArea=True&amp;isModal=False</t>
  </si>
  <si>
    <t>OPSP-CREO-0005-2025</t>
  </si>
  <si>
    <t>CO1.REQ.7559525</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</si>
  <si>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</si>
  <si>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MARISOL ACUÑA CANTILLO</t>
  </si>
  <si>
    <t>https://community.secop.gov.co/Public/Tendering/ContractNoticePhases/View?PPI=CO1.PPI.36915318&amp;isFromPublicArea=True&amp;isModal=False</t>
  </si>
  <si>
    <t>OAG-CREO-0006-2025</t>
  </si>
  <si>
    <t>CO1.REQ.7561176</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</si>
  <si>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</si>
  <si>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MELISSA LEONOR SUAREZ DIAZ</t>
  </si>
  <si>
    <t>NELSON DAZA GOENAGA</t>
  </si>
  <si>
    <t>https://community.secop.gov.co/Public/Tendering/ContractNoticePhases/View?PPI=CO1.PPI.36919444&amp;isFromPublicArea=True&amp;isModal=False</t>
  </si>
  <si>
    <t>OAG-CREO-0007-2025</t>
  </si>
  <si>
    <t>CO1.REQ.7561623</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</si>
  <si>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</si>
  <si>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RONAL ANDRES GARCIA MIRANDA</t>
  </si>
  <si>
    <t>BIERIS OFFIR JIMENEZ TORRES</t>
  </si>
  <si>
    <t>https://community.secop.gov.co/Public/Tendering/ContractNoticePhases/View?PPI=CO1.PPI.36920328&amp;isFromPublicArea=True&amp;isModal=False</t>
  </si>
  <si>
    <t>OAG-CREO-0008-2025</t>
  </si>
  <si>
    <t>CO1.REQ.7561675</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</si>
  <si>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</si>
  <si>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ELEDIS ELENA CATAÑO SOSA</t>
  </si>
  <si>
    <t>https://community.secop.gov.co/Public/Tendering/ContractNoticePhases/View?PPI=CO1.PPI.36920841&amp;isFromPublicArea=True&amp;isModal=False</t>
  </si>
  <si>
    <t>OAG-CREO-0009-2025</t>
  </si>
  <si>
    <t>CO1.REQ.7580102</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</si>
  <si>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</si>
  <si>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DENIS LIZETH VANEGAS BARRIOSNUEVO</t>
  </si>
  <si>
    <t>https://community.secop.gov.co/Public/Tendering/ContractNoticePhases/View?PPI=CO1.PPI.36973750&amp;isFromPublicArea=True&amp;isModal=False</t>
  </si>
  <si>
    <t>OPSP-CREO-0010-2025</t>
  </si>
  <si>
    <t>CO1.REQ.7581734</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</si>
  <si>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</si>
  <si>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ERIKA PATRICIA FRANCO USUGA</t>
  </si>
  <si>
    <t>CLEILA VEGA BAQUERO</t>
  </si>
  <si>
    <t>https://community.secop.gov.co/Public/Tendering/ContractNoticePhases/View?PPI=CO1.PPI.36978364&amp;isFromPublicArea=True&amp;isModal=False</t>
  </si>
  <si>
    <t>OAG-CREO-0011-2025</t>
  </si>
  <si>
    <t>CO1.REQ.7585870</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</si>
  <si>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</si>
  <si>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YULITZA ESTHER MARTINEZ LARA</t>
  </si>
  <si>
    <t>https://community.secop.gov.co/Public/Tendering/ContractNoticePhases/View?PPI=CO1.PPI.36991572&amp;isFromPublicArea=True&amp;isModal=False</t>
  </si>
  <si>
    <t>OAG-CREO-0012-2025</t>
  </si>
  <si>
    <t>CO1.REQ.7586048</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</si>
  <si>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</si>
  <si>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LAURA CAROLINA MARMOL CARRACERO</t>
  </si>
  <si>
    <t>RUTH SEVERICHE MONTAGUTH</t>
  </si>
  <si>
    <t>https://community.secop.gov.co/Public/Tendering/ContractNoticePhases/View?PPI=CO1.PPI.36992438&amp;isFromPublicArea=True&amp;isModal=False</t>
  </si>
  <si>
    <t>OAG-CREO-0013-2025</t>
  </si>
  <si>
    <t>CO1.REQ.7586551</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</si>
  <si>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</si>
  <si>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ANGELICA SANCHEZ MANGA</t>
  </si>
  <si>
    <t>https://community.secop.gov.co/Public/Tendering/ContractNoticePhases/View?PPI=CO1.PPI.36993812&amp;isFromPublicArea=True&amp;isModal=False</t>
  </si>
  <si>
    <t>OAG-CREO-0014-2025</t>
  </si>
  <si>
    <t>CO1.REQ.7587132</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</si>
  <si>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</si>
  <si>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MILTON JOSE MANJARRES MARTINEZ</t>
  </si>
  <si>
    <t>https://community.secop.gov.co/Public/Tendering/ContractNoticePhases/View?PPI=CO1.PPI.36994370&amp;isFromPublicArea=True&amp;isModal=False</t>
  </si>
  <si>
    <t>OAG-CREO-0015-2025</t>
  </si>
  <si>
    <t>CO1.REQ.7587180</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</si>
  <si>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</si>
  <si>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ANDRES FELIPE GONZALEZ GUTIERREZ</t>
  </si>
  <si>
    <t>https://community.secop.gov.co/Public/Tendering/ContractNoticePhases/View?PPI=CO1.PPI.36995368&amp;isFromPublicArea=True&amp;isModal=False</t>
  </si>
  <si>
    <t>OAG-CREO-0016-2025</t>
  </si>
  <si>
    <t>CO1.REQ.7587627</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</si>
  <si>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</si>
  <si>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LOLIENA PAOLA ROJAS NUÑEZ</t>
  </si>
  <si>
    <t>https://community.secop.gov.co/Public/Tendering/ContractNoticePhases/View?PPI=CO1.PPI.36996086&amp;isFromPublicArea=True&amp;isModal=False</t>
  </si>
  <si>
    <t>OPSP-CREO-0017-2025</t>
  </si>
  <si>
    <t xml:space="preserve">CO1.REQ.7589790 </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</si>
  <si>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</si>
  <si>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GERMAN LEONARDO  PEÑA MARTINEZ</t>
  </si>
  <si>
    <t>https://community.secop.gov.co/Public/Tendering/ContractNoticePhases/View?PPI=CO1.PPI.37003317&amp;isFromPublicArea=True&amp;isModal=False</t>
  </si>
  <si>
    <t>OAG-CREO-0018-2025</t>
  </si>
  <si>
    <t xml:space="preserve">CO1.REQ.7591612 </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</si>
  <si>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</si>
  <si>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JENNIFER PAOLA SALAS CALDERON</t>
  </si>
  <si>
    <t>RUBEN DARIO LOPEZ SEPULVEDA</t>
  </si>
  <si>
    <t>https://community.secop.gov.co/Public/Tendering/ContractNoticePhases/View?PPI=CO1.PPI.37006693&amp;isFromPublicArea=True&amp;isModal=False</t>
  </si>
  <si>
    <t>OAG-CREO-0019-2025</t>
  </si>
  <si>
    <t xml:space="preserve">CO1.REQ.7592186 </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</si>
  <si>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</si>
  <si>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MARTHA JOHANA SANCHEZ GARCIA</t>
  </si>
  <si>
    <t>https://community.secop.gov.co/Public/Tendering/ContractNoticePhases/View?PPI=CO1.PPI.37009962&amp;isFromPublicArea=True&amp;isModal=False</t>
  </si>
  <si>
    <t>OPSP-CREO-0020-2025</t>
  </si>
  <si>
    <t xml:space="preserve">CO1.REQ.7592671 </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</si>
  <si>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</si>
  <si>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OSMERY DE LA LUZ REALEZ AGON</t>
  </si>
  <si>
    <t>https://community.secop.gov.co/Public/Tendering/ContractNoticePhases/View?PPI=CO1.PPI.37010691&amp;isFromPublicArea=True&amp;isModal=False</t>
  </si>
  <si>
    <t>OAG-CREO-0021-2025</t>
  </si>
  <si>
    <t xml:space="preserve">CO1.REQ.7593232 </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</si>
  <si>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</si>
  <si>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AURELIO MANUEL BONETT SOLANO</t>
  </si>
  <si>
    <t>https://community.secop.gov.co/Public/Tendering/ContractNoticePhases/View?PPI=CO1.PPI.37011998&amp;isFromPublicArea=True&amp;isModal=False</t>
  </si>
  <si>
    <t>OAG-CREO-0022-2025</t>
  </si>
  <si>
    <t>CO1.REQ.7597783</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</si>
  <si>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</si>
  <si>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DAYANA KATHERINE MEZA GARCIA</t>
  </si>
  <si>
    <t>https://community.secop.gov.co/Public/Tendering/ContractNoticePhases/View?PPI=CO1.PPI.37026384&amp;isFromPublicArea=True&amp;isModal=False</t>
  </si>
  <si>
    <t>OAG-CREO-0023-2025</t>
  </si>
  <si>
    <t xml:space="preserve">CO1.REQ.7597859 </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</si>
  <si>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</si>
  <si>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KETHERINE CORREDOR CORREDOR</t>
  </si>
  <si>
    <t>https://community.secop.gov.co/Public/Tendering/ContractNoticePhases/View?PPI=CO1.PPI.37026764&amp;isFromPublicArea=True&amp;isModal=False</t>
  </si>
  <si>
    <t>OAG-CREO-0024-2025</t>
  </si>
  <si>
    <t xml:space="preserve">CO1.REQ.7598539 </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</si>
  <si>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</si>
  <si>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MARIA TERESA GARAY PAEZ</t>
  </si>
  <si>
    <t>https://community.secop.gov.co/Public/Tendering/ContractNoticePhases/View?PPI=CO1.PPI.37028449&amp;isFromPublicArea=True&amp;isModal=False</t>
  </si>
  <si>
    <t>OPSP-CREO-0025-2025</t>
  </si>
  <si>
    <t>CO1.REQ.7598599</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</si>
  <si>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</si>
  <si>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ELIEL MOISES GUEVARA CARIAGA</t>
  </si>
  <si>
    <t>https://community.secop.gov.co/Public/Tendering/ContractNoticePhases/View?PPI=CO1.PPI.37029609&amp;isFromPublicArea=True&amp;isModal=False</t>
  </si>
  <si>
    <t>OAG-CREO-0026-2025</t>
  </si>
  <si>
    <t xml:space="preserve">CO1.REQ.7598295 </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</si>
  <si>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</si>
  <si>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MARIA JOSE LOPEZ BOLAÑO</t>
  </si>
  <si>
    <t>https://community.secop.gov.co/Public/Tendering/ContractNoticePhases/View?PPI=CO1.PPI.37030200&amp;isFromPublicArea=True&amp;isModal=False</t>
  </si>
  <si>
    <t>OAG-CREO-0027-2025</t>
  </si>
  <si>
    <t xml:space="preserve">CO1.REQ.7599289 </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</si>
  <si>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</si>
  <si>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EUGENIA LEONOR MORELLI DAZA</t>
  </si>
  <si>
    <t>si</t>
  </si>
  <si>
    <t>https://community.secop.gov.co/Public/Tendering/ContractNoticePhases/View?PPI=CO1.PPI.37031784&amp;isFromPublicArea=True&amp;isModal=False</t>
  </si>
  <si>
    <t>OPSP-CREO-0028-2025</t>
  </si>
  <si>
    <t>CO1.REQ.7733297</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</si>
  <si>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</si>
  <si>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OSCAR FERNANDO BORRERO PARDO</t>
  </si>
  <si>
    <t>https://community.secop.gov.co/Public/Tendering/ContractNoticePhases/View?PPI=CO1.PPI.37434092&amp;isFromPublicArea=True&amp;isModal=False</t>
  </si>
  <si>
    <t>OAG-CREO-0029-2025</t>
  </si>
  <si>
    <t>CO1.REQ.7733697</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</si>
  <si>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</si>
  <si>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ENELSY MILAGRO PATERNINA PEÑA</t>
  </si>
  <si>
    <t>https://community.secop.gov.co/Public/Tendering/ContractNoticePhases/View?PPI=CO1.PPI.37435931&amp;isFromPublicArea=True&amp;isModal=False</t>
  </si>
  <si>
    <t>OAG-CREO-0030-2025</t>
  </si>
  <si>
    <t>CO1.REQ.7746555</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</si>
  <si>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</si>
  <si>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CLAUDIA PAOLA QUINTO ALFARO</t>
  </si>
  <si>
    <t>https://community.secop.gov.co/Public/Tendering/ContractNoticePhases/View?PPI=CO1.PPI.37473853&amp;isFromPublicArea=True&amp;isModal=False</t>
  </si>
  <si>
    <t>OPSP-CREO-0031-2025</t>
  </si>
  <si>
    <t>CO1.REQ.7746959</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</si>
  <si>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</si>
  <si>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TATIANA ESTHER ROJAS RODRIGUEZ</t>
  </si>
  <si>
    <t>https://community.secop.gov.co/Public/Tendering/ContractNoticePhases/View?PPI=CO1.PPI.37475231&amp;isFromPublicArea=True&amp;isModal=False</t>
  </si>
  <si>
    <t>OAG-CREO-0032-2025</t>
  </si>
  <si>
    <t>CO1.REQ.7747081</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</si>
  <si>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</si>
  <si>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GABRIELA MERCEDES ESTRADA NIETO</t>
  </si>
  <si>
    <t>https://community.secop.gov.co/Public/Tendering/ContractNoticePhases/View?PPI=CO1.PPI.37476080&amp;isFromPublicArea=True&amp;isModal=False</t>
  </si>
  <si>
    <t>OPSP-CREO-0033-2025</t>
  </si>
  <si>
    <t>CO1.REQ.7747384</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</si>
  <si>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</si>
  <si>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SILVANA PATRICIA ACERO PEREZ</t>
  </si>
  <si>
    <t>https://community.secop.gov.co/Public/Tendering/ContractNoticePhases/View?PPI=CO1.PPI.37476784&amp;isFromPublicArea=True&amp;isModal=False</t>
  </si>
  <si>
    <t>OAG-CREO-0034-2025</t>
  </si>
  <si>
    <t>CO1.REQ.7747838</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</si>
  <si>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</si>
  <si>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CHAUNI ALEJANDRA LOPEZ PATERNINA</t>
  </si>
  <si>
    <t>https://community.secop.gov.co/Public/Tendering/ContractNoticePhases/View?PPI=CO1.PPI.37478710&amp;isFromPublicArea=True&amp;isModal=False</t>
  </si>
  <si>
    <t>OAG-CREO-0035-2025</t>
  </si>
  <si>
    <t>CO1.REQ.7747870</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</si>
  <si>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</si>
  <si>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NINI JOHANNA MENDOZA CARRASCAL</t>
  </si>
  <si>
    <t>https://community.secop.gov.co/Public/Tendering/ContractNoticePhases/View?PPI=CO1.PPI.37478666&amp;isFromPublicArea=True&amp;isModal=False</t>
  </si>
  <si>
    <t>OPSP-CREO-0036-2025</t>
  </si>
  <si>
    <t>CO1.REQ.7819331</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</si>
  <si>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</si>
  <si>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JESUS SALVADOR DIAZ VILORIA</t>
  </si>
  <si>
    <t>https://community.secop.gov.co/Public/Tendering/ContractNoticePhases/View?PPI=CO1.PPI.37698972&amp;isFromPublicArea=True&amp;isModal=False</t>
  </si>
  <si>
    <t>OPSP-CREO-0037-2025</t>
  </si>
  <si>
    <t>CO1.REQ.7819358</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</si>
  <si>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</si>
  <si>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MARIA ALEJANDRA PEREZ FERNANDEZ</t>
  </si>
  <si>
    <t>https://community.secop.gov.co/Public/Tendering/ContractNoticePhases/View?PPI=CO1.PPI.37700055&amp;isFromPublicArea=True&amp;isModal=False</t>
  </si>
  <si>
    <t>OPSP-CREO-0038-2025</t>
  </si>
  <si>
    <t>CO1.REQ.7835955</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</si>
  <si>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</si>
  <si>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MARINELA TRUJILLO ESMERAL</t>
  </si>
  <si>
    <t>https://community.secop.gov.co/Public/Tendering/ContractNoticePhases/View?PPI=CO1.PPI.37757439&amp;isFromPublicArea=True&amp;isModal=False</t>
  </si>
  <si>
    <t>OSM-CREO-0001-2025</t>
  </si>
  <si>
    <t>CO1.REQ.7864287</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</si>
  <si>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</si>
  <si>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https://community.secop.gov.co/Public/Tendering/ContractNoticePhases/View?PPI=CO1.PPI.37850754&amp;isFromPublicArea=True&amp;isModal=False</t>
  </si>
  <si>
    <t>CA-CREO-0001-2025</t>
  </si>
  <si>
    <t>CO1.REQ.7925061</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</si>
  <si>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</si>
  <si>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DELMIX LOPEZ MOSCOTE</t>
  </si>
  <si>
    <t>https://community.secop.gov.co/Public/Tendering/ContractNoticePhases/View?PPI=CO1.PPI.38061770&amp;isFromPublicArea=True&amp;isModal=False</t>
  </si>
  <si>
    <t>OAG-CREO-0039-2025</t>
  </si>
  <si>
    <t>CO1.REQ.7989928</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</si>
  <si>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</si>
  <si>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SAULO COTES CEBALLOS</t>
  </si>
  <si>
    <t>https://community.secop.gov.co/Public/Tendering/ContractNoticePhases/View?PPI=CO1.PPI.38316243&amp;isFromPublicArea=True&amp;isModal=False</t>
  </si>
  <si>
    <t>OAG-CREO-0040-2025</t>
  </si>
  <si>
    <t>CO1.REQ.7990617</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</si>
  <si>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</si>
  <si>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ADRIANA CASTILLA MEJIA</t>
  </si>
  <si>
    <t>https://community.secop.gov.co/Public/Tendering/ContractNoticePhases/View?PPI=CO1.PPI.38318454&amp;isFromPublicArea=True&amp;isModal=False</t>
  </si>
  <si>
    <t>OAG-CREO-0041-2025</t>
  </si>
  <si>
    <t>CO1.REQ.7990687</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</si>
  <si>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</si>
  <si>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SILFREDO BERMUDEZ RODRIGUEZ</t>
  </si>
  <si>
    <t>https://community.secop.gov.co/Public/Tendering/ContractNoticePhases/View?PPI=CO1.PPI.38319605&amp;isFromPublicArea=True&amp;isModal=False</t>
  </si>
  <si>
    <t>OPSP-CREO-0042-2025</t>
  </si>
  <si>
    <t>CO1.REQ.7991049</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</si>
  <si>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</si>
  <si>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https://community.secop.gov.co/Public/Tendering/ContractNoticePhases/View?PPI=CO1.PPI.38320672&amp;isFromPublicArea=True&amp;isModal=False</t>
  </si>
  <si>
    <t>OAG-CREO-0043-2025</t>
  </si>
  <si>
    <t>CO1.REQ.8045103</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</si>
  <si>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</si>
  <si>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JUAN DAVID ROMERO LOPEZ</t>
  </si>
  <si>
    <t>https://community.secop.gov.co/Public/Tendering/ContractNoticePhases/View?PPI=CO1.PPI.38550033&amp;isFromPublicArea=True&amp;isModal=False</t>
  </si>
  <si>
    <t>OSM-CREO-0002-2025</t>
  </si>
  <si>
    <t>CO1.REQ.8111437</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</si>
  <si>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2025, TAL COMO EL 2DO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</si>
  <si>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INTERLUD S.A.</t>
  </si>
  <si>
    <t>https://community.secop.gov.co/Public/Tendering/ContractNoticePhases/View?PPI=CO1.PPI.38817615&amp;isFromPublicArea=True&amp;isModal=False</t>
  </si>
  <si>
    <t>OAG-CREO-0044-2025</t>
  </si>
  <si>
    <t>CO1.REQ.8144517</t>
  </si>
  <si>
    <t>LA PRESENTE ORDEN TIENE POR OBJETO: DESARROLLAR ASESORÍAS, APOYO EN LA COORDINACIÓN Y SUPERVISIÓN DE LA100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</si>
  <si>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YOHANA INES ARIZA DONADO</t>
  </si>
  <si>
    <t>https://community.secop.gov.co/Public/Tendering/ContractNoticePhases/View?PPI=CO1.PPI.38955577&amp;isFromPublicArea=True&amp;isModal=False</t>
  </si>
  <si>
    <t>OAG-CREO-0045-2025</t>
  </si>
  <si>
    <t>CO1.REQ.8144487</t>
  </si>
  <si>
    <t>LA PRESENTE ORDEN TIENE POR OBJETO: DESARROLLAR LAS SIGUIENTES ACTIVIDADES DE APOYO AL PROGRAMA TECNOLOGIA EN ARTES MUSICALES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</si>
  <si>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MARIA LUISA QUIROZ DIAZ</t>
  </si>
  <si>
    <t>https://community.secop.gov.co/Public/Tendering/ContractNoticePhases/View?PPI=CO1.PPI.38956474&amp;isFromPublicArea=True&amp;isModal=False</t>
  </si>
  <si>
    <t>OPSP-CREO-0046-2025</t>
  </si>
  <si>
    <t>CO1.REQ.8150569</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</si>
  <si>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2025-I: 1) APOYAR CON EL REGISTRO FOTOGRÁFICO Y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</si>
  <si>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JORGE FRANCISCO NIETO RODRIGUEZ</t>
  </si>
  <si>
    <t>https://community.secop.gov.co/Public/Tendering/ContractNoticePhases/View?PPI=CO1.PPI.38984662&amp;isFromPublicArea=True&amp;isModal=False</t>
  </si>
  <si>
    <t>OAG-CREO-0047-2025</t>
  </si>
  <si>
    <t>CO1.REQ.8154446</t>
  </si>
  <si>
    <t>LA PRESENTE ORDEN TIENE POR OBJETO: DESARROLLO LAS SIGUIENTES ACTIVIDADES DE APOYO TÉCNICO EN LOS PROGRAMAS DE PREGRADO PARA CUMPLIR CON LOS COMPROMISOS PACTADOS RELACIONADOS DE LA NUEVA OFERTA DEL CENTRO PARA LA REGIONALIZACIÓN DE LA EDUCACIÓN Y LAS OPORTUNIDADES - CREO: 1) OBTENER INFORMACIÓN/ INDICADORES RELACIONADOS CON LA CONDICIÓN JUSTIFICACIÓN DE PROGRAMA, LA CUAL SE DEBE CONSULTAR EN DIFERENTES PORTALES EDUCATIVOS DEL ESTADO. 2) ORGANIZAR Y SISTEMATIZAR LA INFORMACIÓN PRODUCTO DE REUNIONES PRESENCIALES O VIRTUALES, CON DIFERENTES ACTORES ACADÉMICOS, DERIVADA DE LOS PROCESOS PROPIOS DE LA CREACIÓN Y/O RENOVACIÓN DE PROGRAMAS ACADÉMICOS. 3) DILIGENCIAR BAJO LA SUPERVISIÓN DEL ASESOR TÉCNICO Y PEDAGÓGICO, LOS FORMATOS ESTABLECIDOS PARA DOCUMENTAR LAS CONDICIONES DE CALIDAD DE PROGRAMA. 4)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A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</si>
  <si>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GISELLE COHEN HURTADO</t>
  </si>
  <si>
    <t>https://community.secop.gov.co/Public/Tendering/ContractNoticePhases/View?PPI=CO1.PPI.39002004&amp;isFromPublicArea=True&amp;isModal=False</t>
  </si>
  <si>
    <t>OAG-CREO-0048-2025</t>
  </si>
  <si>
    <t>CO1.REQ.8252480</t>
  </si>
  <si>
    <t>LA PRESENTE ORDEN TIENE POR OBJETO: DESARROLLAR LAS SIGUIENTES ACTIVIDADES DE APOYO ADMINISTRATIVO EN LA ACTIVIDADES DE APOYO DEL DIPLOMADO COMO OPCIÓN DE GRADO EN EL PERIODO 2025-I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</si>
  <si>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LORENA VICTORIA PERTUZ GONZALEZ</t>
  </si>
  <si>
    <t>https://community.secop.gov.co/Public/Tendering/ContractNoticePhases/View?PPI=CO1.PPI.39421610&amp;isFromPublicArea=True&amp;isModal=False</t>
  </si>
  <si>
    <t>CA-CREO-0002-2025</t>
  </si>
  <si>
    <t>CO1.REQ.8253915</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</si>
  <si>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</si>
  <si>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DENNIA ROSARIO ROMERO MEDINA</t>
  </si>
  <si>
    <t>https://community.secop.gov.co/Public/Tendering/ContractNoticePhases/View?PPI=CO1.PPI.39426041&amp;isFromPublicArea=True&amp;isModal=False</t>
  </si>
  <si>
    <t>OAG-CREO-0049-2025</t>
  </si>
  <si>
    <t>CO1.REQ.8341527</t>
  </si>
  <si>
    <t>LA PRESENTE ORDEN TIENE POR OBJETO: DESARROLLAR LAS SIGUIENTES ACTIVIDADES DE APOYO PARA EL PERIODO 2025-I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</si>
  <si>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CHRISTIAN JOSE PEÑA APONTE</t>
  </si>
  <si>
    <t>https://community.secop.gov.co/Public/Tendering/ContractNoticePhases/View?PPI=CO1.PPI.39812092&amp;isFromPublicArea=True&amp;isModal=False</t>
  </si>
  <si>
    <t>ODC-CREO-0001-2025</t>
  </si>
  <si>
    <t>CO1.REQ.8388816 </t>
  </si>
  <si>
    <t>LA PRESENTE ORDEN TIENE POR OBJETO LA COMPRA DE EQUIPOS DE CÓMPUTOS, DISPOSITIVOS E INSUMOS TECNOLÓGICOS PARA LA DOTACIÓN DEL CENTRO PARA LA REGIONALIZACIÓN DE LA EDUCACIÓN Y LAS OPORTUNIDADES – CREO DE LA UNIVERSIDAD DEL MAGDALENA</t>
  </si>
  <si>
    <t>https://community.secop.gov.co/Public/Tendering/ContractNoticePhases/View?PPI=CO1.PPI.40017859&amp;isFromPublicArea=True&amp;isModal=False</t>
  </si>
  <si>
    <t>OSM-CREO-0003-2025</t>
  </si>
  <si>
    <t>CO1.REQ.8389073</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</si>
  <si>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</si>
  <si>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TECNO SAUL SAS</t>
  </si>
  <si>
    <t>https://community.secop.gov.co/Public/Tendering/ContractNoticePhases/View?PPI=CO1.PPI.40020196&amp;isFromPublicArea=True&amp;isModal=False</t>
  </si>
  <si>
    <t>ODC-CREO-0002-2025</t>
  </si>
  <si>
    <t>CO1.REQ.8394739 </t>
  </si>
  <si>
    <t>COMPRA DE LAS SIGUIENTES PRENDAS Y ACCESORIOS PARA EL GRUPO DE ENSAMBLE MUSICAL DEL PROGRAMA TECNOLOGÍA EN ARTES MUSICALES; PARA EL ENCUENTRO REGIONAL DE ESTUDIANTES DE LOS DIFERENTES CENTROS TUTORIALES Y CENTROS DE ESTUDIO DEL CREO, Y PARA EL GRUPO DE STAFF DEL CENTRO PARA REGIONALIZACIÓN PARA LA EDUCACIÓN Y LAS OPORTUNIDADES - CREO: 1.) 200 GORRA EN TELA DRILL CON 3 LOGOS BORDADOS. 2.) 30 CHAQUETA TIPO BLAZZER CON FORRO EN SU INTERIOR + LOGO BORDADO DELANTERO - EN TELA LAFAYETTE. 3.) 100 CAMISUETER TIPO FRANELA CON LOGO ESTAMPADO DELANTERO PECHO + ESTAMPADO ESPALDA PECHO. 4.) 150 CAMISETAS CREO - ESTAMPADO DELANTERO + ESTAMPADO ESPALDA, 19 CAMISETA ESTAMPADO CREO CON LOGO ESTAMPADO DELANTERO. 5.) 44 PANTALON EMPRESARIAL EN TELA LAFAYETTE. 6.) 56 CAMISUETER TIPO POLO EN TELA POLUX CON LOGO BORDADO DELANTERO. PARÁGRAFO: EL CONTRATISTA DEBERÁ ENTREGAR LOS ELEMENTOS CONTRATADOS DE CONFORMIDAD CON LAS ESPECIFICACIONES Y LAS CANTIDADES SOLICITADAS POR UNIMAGDALENA.</t>
  </si>
  <si>
    <t>LADYS CONFECCIONES SAS BIC</t>
  </si>
  <si>
    <t>https://community.secop.gov.co/Public/Tendering/ContractNoticePhases/View?PPI=CO1.PPI.40047199&amp;isFromPublicArea=True&amp;isModal=False</t>
  </si>
  <si>
    <t>OAG-CREO-0050-2025</t>
  </si>
  <si>
    <t>CO1.REQ.8480462</t>
  </si>
  <si>
    <t>LA PRESENTE ORDEN TIENE POR OBJETO DESARROLLAR APOYO EN LA CONSTRUCCION DE LOS RECURSOS VIRTUALES EN LA PLATAFORMA CAMPUS VIRTUAL 2.0 DEL PROGRMA LICENCIATURA EN MATEMATICA DEL CENTRO PARA LA REGIONALIZACION DE LA EDUCACIÓN Y LAS OPORTUNIDADES-CREO. PARAGRAFO PRIMERO: EN EL CASO QUE EL CONTRATISTA LO REQUIERA, UNIMAGDALENA PODRA FACILICTARLE LOS EQUIPOS Y ESPACIO FISICO NECESARIO DENTRO DEL CAMPUS PARA LA EJECUCIÓN DEL OBJETO DE LA PRESENTE ORDEN. PARA LO CUAL, EL CONTRATISTA Y SUPERVISOR DEBERAN DILIGIENCIAR Y FIRMAR EL FORMATO(AD-F-026) PRESTAMO Y/O TRASLADO DE BIENES JUNTO CON EL VISTO BUENO DEL FUNCIONARIO RESPONSABLE DE LOS EQUIPOS. EN EL CASO QUE LOS EQUIPOS VAYAN A HACER UTILIZADOS FUERA DE LAS INSTALACIONES DE LA UNIVERSIDAD EL FORMATO MENCIONADO DEBERA LLEVAR EL VISTO DEL (A) PROFESIONAL ESPECIALIZADO(A) RESPONSABLE DEL GRUPO DE COMPRAS YA DMINISTRACION DE BIENES. CUANDO EL BIEN INGRESE NUEVAMENTE A LAS INSTALACIONES EL FUNCIONARIO RESPONSABLE DE LOS EQUIPOS DEBRAÁ INFORMAR POR CORREO ELECTRONICO AL GRUPO DE COMPRAS Y ADMINSITRACION DE BIENES. PARÁGRAFO SEGUNDO: EL CONTRATISTA PODRÁ ACORDAR CON EL SUPERVISOR DE LA PRESNTE ORDEN CRONOGRAMAS PARA EL DESARROLLO DE LAS ACTIVIDADES OBJETO DE LA PRESENTE ORDEN, DE LO CUAL DEBERÁ DEJARSE CONSTANCIA ESCRITA.</t>
  </si>
  <si>
    <t>GUSTAVO ENRIQUE JUNIOR SOLANO NAVARRO</t>
  </si>
  <si>
    <t>https://community.secop.gov.co/Public/Tendering/ContractNoticePhases/View?PPI=CO1.PPI.40418840&amp;isFromPublicArea=True&amp;isModal=False</t>
  </si>
  <si>
    <t>OAG-CREO-0051-2025</t>
  </si>
  <si>
    <t>CO1.REQ.8499901</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</si>
  <si>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t>
  </si>
  <si>
    <t>KELIN DANITH BOLAÑO DE LA HOZ</t>
  </si>
  <si>
    <t>https://community.secop.gov.co/Public/Tendering/ContractNoticePhases/View?PPI=CO1.PPI.40496437&amp;isFromPublicArea=True&amp;isModal=False</t>
  </si>
  <si>
    <t>OPSP-CREO-0052-2025</t>
  </si>
  <si>
    <t>CO1.REQ.8566277</t>
  </si>
  <si>
    <t>DESARROLLAR LAS SIGUIENTES ACTIVIDADES DE APOYO EN LA ASESORÍA DE LOS PROCESOS DE CONTRATACIÓN DEL CENTRO PARA LA REGIONALIZACIÓN DE LA EDUCACIÓN Y LAS OPORTUNIDADES-CREO PARA EL PERIODO 2025-II: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</si>
  <si>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https://community.secop.gov.co/Public/Tendering/ContractNoticePhases/View?PPI=CO1.PPI.40762809&amp;isFromPublicArea=True&amp;isModal=False</t>
  </si>
  <si>
    <t>OPSP-CREO-0053-2025</t>
  </si>
  <si>
    <t> CO1.REQ.8586849</t>
  </si>
  <si>
    <t>DESARROLLAR LAS SIGUIENTES ACTIVIDADES DE ASESORÍA EN LA PLATAFORMAS DE AMBIENTES VIRTUALES DEL CENTRO PARA LA REGIONALIZACIÓN DE LA EDUCACIÓN Y LAS OPORTUNIDADES-CREO DURANTE EL PERIODO 2025-II: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</si>
  <si>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DI STEFANO BARCELO SANCHEZ</t>
  </si>
  <si>
    <t>https://community.secop.gov.co/Public/Tendering/ContractNoticePhases/View?PPI=CO1.PPI.40846814&amp;isFromPublicArea=True&amp;isModal=False</t>
  </si>
  <si>
    <t>OAG-CREO-0054-2025</t>
  </si>
  <si>
    <t>CO1.REQ.8587164</t>
  </si>
  <si>
    <t xml:space="preserve"> DESARROLLAR LAS SIGUIENTES ACTIVIDADES DE APOYO EN EL MANEJO DE LA DOCUMENTACIÓN DE LA CONTRATACIÓN DEL PERSONAL ADMINISTRATIVO Y DOCENTE PARA EL PERIODO 2025-II,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</si>
  <si>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LAURA CAROLINA MARMOL CARRACEDO</t>
  </si>
  <si>
    <t>https://community.secop.gov.co/Public/Tendering/ContractNoticePhases/View?PPI=CO1.PPI.40849354&amp;isFromPublicArea=True&amp;isModal=False</t>
  </si>
  <si>
    <t>OAG-CREO-0055-2025</t>
  </si>
  <si>
    <t> CO1.REQ.8587433</t>
  </si>
  <si>
    <t>DESARROLLAR LAS SIGUIENTES ACTIVIDADES PARA EL PERIODO 2025-II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</si>
  <si>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https://community.secop.gov.co/Public/Tendering/ContractNoticePhases/View?PPI=CO1.PPI.40850105&amp;isFromPublicArea=True&amp;isModal=False</t>
  </si>
  <si>
    <t>OPSP-CREO-0056-2025</t>
  </si>
  <si>
    <t> CO1.REQ.8587719 </t>
  </si>
  <si>
    <t>DESARROLLAR LAS SIGUIENTES ACTIVIDADES DE ASESORÍA DE LOS PROCESOS DE ATENCIÓN Y SEGUIMIENTO DE LAS ACTIVIDADES ACADÉMICAS EN EL CENTRO TUTORIAL SANTA MARTA DEL CENTRO PARA LA REGIONALIZACIÓN DE LA EDUCACIÓN Y LAS OPORTUNIDADES - CREO PARA EL PERIODO 2025-II: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</si>
  <si>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https://community.secop.gov.co/Public/Tendering/ContractNoticePhases/View?PPI=CO1.PPI.40850932&amp;isFromPublicArea=True&amp;isModal=False</t>
  </si>
  <si>
    <t>OPSP-CREO-0057-2025</t>
  </si>
  <si>
    <t> CO1.REQ.8591536 </t>
  </si>
  <si>
    <t>DESARROLLAR LAS SIGUIENTES ACTIVIDADES DE ASESORÍA Y APOYO EN PROCESOS DE ASIGNACIÓN Y VINCULACIÓN DOCENTE DE LOS PROGRAMAS ACADÉMICOS DEL CENTRO PARA LA REGIONALIZACIÓN DE LA EDUCACIÓN Y LAS OPORTUNIDADES-CREO PARA EL PERIODO 2025-II: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</si>
  <si>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https://community.secop.gov.co/Public/Tendering/ContractNoticePhases/View?PPI=CO1.PPI.40866906&amp;isFromPublicArea=True&amp;isModal=False</t>
  </si>
  <si>
    <t>OPSP-CREO-0058-2025</t>
  </si>
  <si>
    <t>CO1.REQ.8612292</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</si>
  <si>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</si>
  <si>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https://community.secop.gov.co/Public/Tendering/ContractNoticePhases/View?PPI=CO1.PPI.40951043&amp;isFromPublicArea=True&amp;isModal=False</t>
  </si>
  <si>
    <t>OAG-CREO-0059-2025</t>
  </si>
  <si>
    <t>CO1.REQ.8614051</t>
  </si>
  <si>
    <t>DESARROLLAR LAS SIGUIENTES ACTIVIDADES DE APOYO ADMINISTRATIVO PARA EL PERIODO 2025-II,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</si>
  <si>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https://community.secop.gov.co/Public/Tendering/ContractNoticePhases/View?PPI=CO1.PPI.40956597&amp;isFromPublicArea=True&amp;isModal=False</t>
  </si>
  <si>
    <t>OAG-CREO-0060-2025</t>
  </si>
  <si>
    <t>CO1.REQ.8614242</t>
  </si>
  <si>
    <t>DESARROLLAR LAS SIGUIENTES ACTIVIDADES DE APOYO PARA EL PERIODO 2025-II,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</si>
  <si>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https://community.secop.gov.co/Public/Tendering/ContractNoticePhases/View?PPI=CO1.PPI.40957291&amp;isFromPublicArea=True&amp;isModal=False</t>
  </si>
  <si>
    <t>OAG-CREO-0061-2025</t>
  </si>
  <si>
    <t> CO1.REQ.8614280</t>
  </si>
  <si>
    <t>https://community.secop.gov.co/Public/Tendering/ContractNoticePhases/View?PPI=CO1.PPI.40958414&amp;isFromPublicArea=True&amp;isModal=False</t>
  </si>
  <si>
    <t>OAG-CREO-0062-2025</t>
  </si>
  <si>
    <t>CO1.REQ.8614823</t>
  </si>
  <si>
    <t>DESARROLLAR LAS SIGUIENTES ACTIVIDADES DE APOYO A EN LOS PROGRAMAS DE TECNOLOGÍA EN ATENCIÓN A LA PRIMERA INFANCIA Y TÉCNICO LABORAL EN AUXILIAR EN PRIMERA INFANCIA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</si>
  <si>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https://community.secop.gov.co/Public/Tendering/ContractNoticePhases/View?PPI=CO1.PPI.40959323&amp;isFromPublicArea=True&amp;isModal=False</t>
  </si>
  <si>
    <t>OPSP-CREO-0063-2025</t>
  </si>
  <si>
    <t> CO1.REQ.8615258</t>
  </si>
  <si>
    <t xml:space="preserve">
DESARROLLAR LAS SIGUIENTES ACTIVIDADES DE APOYO EN LA PLATAFORMAS DE AMBIENTES VIRTUALES DEL CENTRO PARA LA REGIONALIZACIÓN DE LA EDUCACIÓN Y LAS OPORTUNIDADES-CREO DURANTE EL PERIODO 2025-II: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</si>
  <si>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https://community.secop.gov.co/Public/Tendering/ContractNoticePhases/View?PPI=CO1.PPI.40960089&amp;isFromPublicArea=True&amp;isModal=False</t>
  </si>
  <si>
    <t>OAG-CREO-0064-2025</t>
  </si>
  <si>
    <t>CO1.REQ.8616911</t>
  </si>
  <si>
    <t>DESARROLLAR LAS SIGUIENTES ACTIVIDADES DE APOYO PARA EL PERIODO 2025-II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</si>
  <si>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https://community.secop.gov.co/Public/Tendering/ContractNoticePhases/View?PPI=CO1.PPI.40966502&amp;isFromPublicArea=True&amp;isModal=False</t>
  </si>
  <si>
    <t>OAG-CREO-0065-2025</t>
  </si>
  <si>
    <t>CO1.REQ.8617110</t>
  </si>
  <si>
    <t>LA PRESENTE ORDEN TIENE POR OBJETO: DESARROLLAR LAS SIGUIENTES ACTIVIDADES DE APOYO AL PROGRAMA TECNOLOGIA EN ARTES MUSICALES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</si>
  <si>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https://community.secop.gov.co/Public/Tendering/ContractNoticePhases/View?PPI=CO1.PPI.40966564&amp;isFromPublicArea=True&amp;isModal=False</t>
  </si>
  <si>
    <t>OAG-CREO-0066-2025</t>
  </si>
  <si>
    <t>CO1.REQ.8616897</t>
  </si>
  <si>
    <t>DESARROLLAR LAS SIGUIENTES ACTIVIDADES DE APOYO OPERATIVO EN CENTRO PARA LA REGIONALIZACIÓN DE LA EDUCACIÓN Y LAS OPORTUNIDADES-CREO PARA EL PERIODO 2025-II: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</si>
  <si>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https://community.secop.gov.co/Public/Tendering/ContractNoticePhases/View?PPI=CO1.PPI.40967364&amp;isFromPublicArea=True&amp;isModal=False</t>
  </si>
  <si>
    <t>OAG-CREO-0067-2025</t>
  </si>
  <si>
    <t>CO1.REQ.8617066</t>
  </si>
  <si>
    <t>DESARROLLAR LAS SIGUIENTES ACTIVIDADES DE APOYO EN EL PROGRAMA DE LICENCIATURA EN LITERATURA Y LENGUA CASTELLANA DEL CENTRO PARA LA REGIONALIZACIÓN DE LA EDUCACIÓN Y LAS OPORTUNIDADES-CREO PARA EL PERIODO 2025-II: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</si>
  <si>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https://community.secop.gov.co/Public/Tendering/ContractNoticePhases/View?PPI=CO1.PPI.40968046&amp;isFromPublicArea=True&amp;isModal=False</t>
  </si>
  <si>
    <t>OAG-CREO-0068-2025</t>
  </si>
  <si>
    <t>CO1.REQ.8617222</t>
  </si>
  <si>
    <t>DESARROLLAR LAS SIGUIENTES ACTIVIDADES DE APOYO PARA EL PERIODO 2025-II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</si>
  <si>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https://community.secop.gov.co/Public/Tendering/ContractNoticePhases/View?PPI=CO1.PPI.40968612&amp;isFromPublicArea=True&amp;isModal=False</t>
  </si>
  <si>
    <t>OAG-CREO-0069-2025</t>
  </si>
  <si>
    <t> CO1.REQ.8617084</t>
  </si>
  <si>
    <t>DESARROLLAR LAS SIGUIENTES ACTIVIDADES DE APOYO PARA EL PERIODO 2025-II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</si>
  <si>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https://community.secop.gov.co/Public/Tendering/ContractNoticePhases/View?PPI=CO1.PPI.40968656&amp;isFromPublicArea=True&amp;isModal=False</t>
  </si>
  <si>
    <t>OPSP-CREO-0070-2025</t>
  </si>
  <si>
    <t>CO1.REQ.8617093</t>
  </si>
  <si>
    <t>DESARROLLAR LAS SIGUIENTES ACTIVIDADES DE APOYO ADMINISTRATIVO PARA EL PERIODO 2025-II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</si>
  <si>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https://community.secop.gov.co/Public/Tendering/ContractNoticePhases/View?PPI=CO1.PPI.40968898&amp;isFromPublicArea=True&amp;isModal=False</t>
  </si>
  <si>
    <t>OPSP-CREO-0071-2025</t>
  </si>
  <si>
    <t>CO1.REQ.8617248</t>
  </si>
  <si>
    <t>DESARROLLAR LAS SIGUIENTES ACTIVIDADES DE APOYO EN TRÁMITES CON EL GRUPO DE CRÉDITO Y CARTERA DURANTE EL PERIODO 2025-II,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</si>
  <si>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https://community.secop.gov.co/Public/Tendering/ContractNoticePhases/View?PPI=CO1.PPI.40969329&amp;isFromPublicArea=True&amp;isModal=False</t>
  </si>
  <si>
    <t>OAG-CREO-0072-2025</t>
  </si>
  <si>
    <t>CO1.REQ.8635516</t>
  </si>
  <si>
    <t>https://community.secop.gov.co/Public/Tendering/ContractNoticePhases/View?PPI=CO1.PPI.41034734&amp;isFromPublicArea=True&amp;isModal=False</t>
  </si>
  <si>
    <t>OPSP-CREO-0073-2025</t>
  </si>
  <si>
    <t>CO1.REQ.8635351</t>
  </si>
  <si>
    <t>DESARROLLAR LAS SIGUIENTES ACTIVIDADES EN EL GRUPO DE TESORERÍA DE LA UNIVERSIDAD DEL MAGDALENA PARA EL PERIODO 2025-II: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</si>
  <si>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https://community.secop.gov.co/Public/Tendering/ContractNoticePhases/View?PPI=CO1.PPI.41034777&amp;isFromPublicArea=True&amp;isModal=False</t>
  </si>
  <si>
    <t>OPSP-CREO-0074-2025</t>
  </si>
  <si>
    <t>CO1.REQ.8635368</t>
  </si>
  <si>
    <t>https://community.secop.gov.co/Public/Tendering/ContractNoticePhases/View?PPI=CO1.PPI.41035603&amp;isFromPublicArea=True&amp;isModal=False</t>
  </si>
  <si>
    <t>OPSP-CREO-0075-2025</t>
  </si>
  <si>
    <t>CO1.REQ.8635281</t>
  </si>
  <si>
    <t>https://community.secop.gov.co/Public/Tendering/ContractNoticePhases/View?PPI=CO1.PPI.41035647&amp;isFromPublicArea=True&amp;isModal=False</t>
  </si>
  <si>
    <t>OPSP-CREO-0076-2025</t>
  </si>
  <si>
    <t>CO1.REQ.8635296</t>
  </si>
  <si>
    <t>PRESTAR SERVICIOS PROFESIONALES PARA EL DESARROLLO DE LAS SIGUIENTES ACTIVIDADES DE APOYO EN COMUNICACIÓN Y PROMOCIÓN DEL CENTRO PARA LA REGIONALIZACIÓN DE LA EDUCACIÓN Y LAS OPORTUNIDADES-CREO DURANTE EL PERIODO 2025-II: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</si>
  <si>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https://community.secop.gov.co/Public/Tendering/ContractNoticePhases/View?PPI=CO1.PPI.41035263&amp;isFromPublicArea=True&amp;isModal=False</t>
  </si>
  <si>
    <t>OAG-CREO-0077-2025</t>
  </si>
  <si>
    <t>CO1.REQ.8635709</t>
  </si>
  <si>
    <t>DESARROLLAR LAS SIGUIENTES ACTIVIDADES DE APOYO ADMINISTRATIVO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</si>
  <si>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https://community.secop.gov.co/Public/Tendering/ContractNoticePhases/View?PPI=CO1.PPI.41035087&amp;isFromPublicArea=True&amp;isModal=False</t>
  </si>
  <si>
    <t>OAG-CREO-0078-2025</t>
  </si>
  <si>
    <t>CO1.REQ.8645082</t>
  </si>
  <si>
    <t>DESARROLLAR LAS SIGUIENTES ACTIVIDADES DE APOYO ADMINISTRATIVO EN EL PROGRAMA LICENCIATURA EN MATEMÁTICA DEL CENTRO PARA LA REGIONALIZACIÓN DE LA EDUCACIÓN Y LAS OPORTUNIDADES-CREO PARA EL PERIODO 2025-II: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</si>
  <si>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https://community.secop.gov.co/Public/Tendering/ContractNoticePhases/View?PPI=CO1.PPI.41079334&amp;isFromPublicArea=True&amp;isModal=False</t>
  </si>
  <si>
    <t>OAG-CREO-0079-2025</t>
  </si>
  <si>
    <t>CO1.REQ.8645182</t>
  </si>
  <si>
    <t>DESARROLLAR LAS SIGUIENTES ACTIVIDADES DE APOYO ADMINISTRATIVO DEL PROGRAMA DE LICENCIATURA EN LITERATURA Y LENGUA CASTELLANA PARA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</si>
  <si>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https://community.secop.gov.co/Public/Tendering/ContractNoticePhases/View?PPI=CO1.PPI.41079719&amp;isFromPublicArea=True&amp;isModal=False</t>
  </si>
  <si>
    <t>OAG-CREO-0080-2025</t>
  </si>
  <si>
    <t>CO1.REQ.8645523</t>
  </si>
  <si>
    <t>DESARROLLAR ACTIVIDADES DE APOYO ADMINISTRATIVO PARA EL PERIODO 2025-II,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</si>
  <si>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https://community.secop.gov.co/Public/Tendering/ContractNoticePhases/View?PPI=CO1.PPI.41079772&amp;isFromPublicArea=True&amp;isModal=False</t>
  </si>
  <si>
    <t>OAG-CREO-0081-2025</t>
  </si>
  <si>
    <t>CO1.REQ.8647255</t>
  </si>
  <si>
    <t xml:space="preserve"> DESARROLLAR LAS SIGUIENTES ACTIVIDADES PARA EL PERIODO 2025-II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</si>
  <si>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https://community.secop.gov.co/Public/Tendering/ContractNoticePhases/View?PPI=CO1.PPI.41090768&amp;isFromPublicArea=True&amp;isModal=False</t>
  </si>
  <si>
    <t>OPSP-CREO-0082-2025</t>
  </si>
  <si>
    <t>CO1.REQ.8647603</t>
  </si>
  <si>
    <t>DESARROLLAR LAS SIGUIENTES ACTIVIDADES DE MARKETING PARA EL PERIODO 2025-II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</si>
  <si>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https://community.secop.gov.co/Public/Tendering/ContractNoticePhases/View?PPI=CO1.PPI.41091274&amp;isFromPublicArea=True&amp;isModal=False</t>
  </si>
  <si>
    <t>OPSP-CREO-0083-2025</t>
  </si>
  <si>
    <t>CO1.REQ.8647807</t>
  </si>
  <si>
    <t>DESARROLLAR LAS SIGUIENTES ACTIVIDADES ADMINISTRATIVAS RELACIONADAS CON EL CONVENIO INTERADMINISTRATIVO SUSCRITO CON EL DEPARTAMENTO DE CESAR – FONDO DEPARTAMENTAL PARA LA EDUCACIÓN SUPERIOR – FEDESCESAR Y LA UNIVERSIDAD DEL MAGDALENA, DURANTE EL PERÍODO 2025-II: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</si>
  <si>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https://community.secop.gov.co/Public/Tendering/ContractNoticePhases/View?PPI=CO1.PPI.41092110&amp;isFromPublicArea=True&amp;isModal=False</t>
  </si>
  <si>
    <t>OAG-CREO-0084-2025</t>
  </si>
  <si>
    <t> CO1.REQ.8647779</t>
  </si>
  <si>
    <t>DESARROLLAR LAS SIGUIENTES ACTIVIDADES DE APOYO ADMINISTRATIVO EN LA ACTIVIDADES DE APOYO DEL PROGRAMA ADMINISTRACIÓN PÚBLICA EN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</si>
  <si>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MAIRA ALEJANDRA FANDIÑO MONTENEGRO</t>
  </si>
  <si>
    <t>https://community.secop.gov.co/Public/Tendering/ContractNoticePhases/View?PPI=CO1.PPI.41092461&amp;isFromPublicArea=True&amp;isModal=False</t>
  </si>
  <si>
    <t>OPSP-CREO-0085-2025</t>
  </si>
  <si>
    <t>CO1.REQ.8647885</t>
  </si>
  <si>
    <t>DESARROLLAR ACTIVIDADES CON LOS ESTUDIANTES DE INCLUSIÓN POR DIVERSIDAD FUNCIONAL DEL CENTRO PARA LA REGIONALIZACIÓN DE LA EDUCACIÓN Y LAS OPORTUNIDADES-CREO,DURANTE EL PERIODO 2025-II: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</si>
  <si>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https://community.secop.gov.co/Public/Tendering/ContractNoticePhases/View?PPI=CO1.PPI.41093485&amp;isFromPublicArea=True&amp;isModal=False</t>
  </si>
  <si>
    <t>OAG-CREO-0086-2025</t>
  </si>
  <si>
    <t>CO1.REQ.8648801</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</si>
  <si>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</si>
  <si>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https://community.secop.gov.co/Public/Tendering/ContractNoticePhases/View?PPI=CO1.PPI.41095365&amp;isFromPublicArea=True&amp;isModal=False</t>
  </si>
  <si>
    <t>OAG-CREO-0087-2025</t>
  </si>
  <si>
    <t>CO1.REQ.8709216</t>
  </si>
  <si>
    <t>DESARROLLAR LAS SIGUIENTES ACTIVIDADES DE APOYO PARA EL PERIODO 2025-II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</si>
  <si>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https://community.secop.gov.co/Public/Tendering/ContractNoticePhases/View?PPI=CO1.PPI.41336700&amp;isFromPublicArea=True&amp;isModal=False</t>
  </si>
  <si>
    <t>OAG-CREO-0088-2025</t>
  </si>
  <si>
    <t> CO1.REQ.8737097</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</si>
  <si>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</si>
  <si>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https://community.secop.gov.co/Public/Tendering/ContractNoticePhases/View?PPI=CO1.PPI.41460747&amp;isFromPublicArea=True&amp;isModal=False</t>
  </si>
  <si>
    <t>ODC-CREO-0003-2025</t>
  </si>
  <si>
    <t>CO1.REQ.8749309</t>
  </si>
  <si>
    <t>COMPRA DE INSTRUMENTOS Y ACCESORIOS MUSICALES CON DESTINO AL PROGRAMA DE ARTES MUSICALES Y EL ESTUDIO DE PRODUCCIÓN MUSICAL DEL CENTRO PARA LA REGIONALIZACIÓN DE LA EDUCACIÓN Y LAS OPORTUNIDADES – CREO DE LA UNIVERSIDAD DEL MAGDALENA.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</si>
  <si>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INDUSTRIA COLOMBIANA DE MOTOCICLETAS YAMAHA S A</t>
  </si>
  <si>
    <t>https://community.secop.gov.co/Public/Tendering/ContractNoticePhases/View?PPI=CO1.PPI.41505059&amp;isFromPublicArea=True&amp;isModal=False</t>
  </si>
  <si>
    <t>OAG-CREO-0089-2025</t>
  </si>
  <si>
    <t>CO1.REQ.8797966</t>
  </si>
  <si>
    <t>DESARROLLO LAS SIGUIENTES ACTIVIDADES DE APOYO TÉCNICO EN LOS PROGRAMAS DEL CREO PARA CUMPLIR CON LOS COMPROMISOS PACTADOS RELACIONADOS DE LA NUEVA OFERTA DEL CENTRO PARA LA REGIONALIZACIÓN DE LA EDUCACIÓN Y LAS OPORTUNIDADES - CREO DURANTE EL PERIODO 2025-II: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</si>
  <si>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https://community.secop.gov.co/Public/Tendering/ContractNoticePhases/View?PPI=CO1.PPI.41714052&amp;isFromPublicArea=True&amp;isModal=False</t>
  </si>
  <si>
    <t xml:space="preserve">        </t>
  </si>
  <si>
    <t>OAG-CREO-0090-2025</t>
  </si>
  <si>
    <t>CO1.REQ.8798053</t>
  </si>
  <si>
    <t>DESARROLLAR LAS SIGUIENTES ACTIVIDADES PARA EL PERIODO 2025-II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</si>
  <si>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https://community.secop.gov.co/Public/Tendering/ContractNoticePhases/View?PPI=CO1.PPI.41714949&amp;isFromPublicArea=True&amp;isModal=False</t>
  </si>
  <si>
    <t>OPSP-CREO-0091-2025</t>
  </si>
  <si>
    <t>CO1.REQ.8798458</t>
  </si>
  <si>
    <t>DESARROLLAR LAS SIGUIENTES ACTIVIDADES DE APOYO PROFESIONAL EN LA ATENCIÓN PSICOLÓGICA DE ESTUDIANTES EN EL CENTRO PARA LA REGIONALIZACIÓN DE LA EDUCACIÓN Y LAS OPORTUNIDADES- CREO, DURANTE EL PERIODO 2025-II: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</si>
  <si>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https://community.secop.gov.co/Public/Tendering/ContractNoticePhases/View?PPI=CO1.PPI.41715919&amp;isFromPublicArea=True&amp;isModal=False</t>
  </si>
  <si>
    <t>OAG-CREO-0092-2025</t>
  </si>
  <si>
    <t>CO1.REQ.8798705</t>
  </si>
  <si>
    <t>DESARROLLAR LAS SIGUIENTES ACTIVIDADES PARA EL PERIODO 2025-II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</si>
  <si>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https://community.secop.gov.co/Public/Tendering/ContractNoticePhases/View?PPI=CO1.PPI.41715996&amp;isFromPublicArea=True&amp;isModal=False</t>
  </si>
  <si>
    <t>OAG-CREO-0093-2025</t>
  </si>
  <si>
    <t>CO1.REQ.8798559</t>
  </si>
  <si>
    <t>DESARROLLAR LAS SIGUIENTES ACTIVIDADES BRINDANDO ASESORÍA EN LOS PROCESOS ADMINISTRATIVOS DURANTE EL PERIODO 2025-II,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</si>
  <si>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https://community.secop.gov.co/Public/Tendering/ContractNoticePhases/View?PPI=CO1.PPI.41716347&amp;isFromPublicArea=True&amp;isModal=False</t>
  </si>
  <si>
    <t>OAG-CREO-0094-2025</t>
  </si>
  <si>
    <t>CO1.REQ.8829406</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</si>
  <si>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</si>
  <si>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YULEIDIS PATRICIA PADILLA CANTILLO</t>
  </si>
  <si>
    <t>https://community.secop.gov.co/Public/Tendering/ContractNoticePhases/View?PPI=CO1.PPI.41838313&amp;isFromPublicArea=True&amp;isModal=False</t>
  </si>
  <si>
    <t>OPSP-CREO-0095-2025</t>
  </si>
  <si>
    <t> CO1.REQ.8830831</t>
  </si>
  <si>
    <t>DESARROLLAR LAS SIGUIENTES ACTIVIDADES DE COMUNICACIONES Y PRENSA DEL CENTRO PARA LA REGIONALIZACIÓN DE LA EDUCACIÓN Y LAS OPORTUNIDADES - CREO EN COORDINACIÓN CON LA DIRECCIÓN DE COMUNICACIONES DE LA UNIVERSIDAD DEL MAGDALENA DURANTE EL PERIODO 2025-II: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</si>
  <si>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JULIANA MARCELA HELENA DAZA JACQUIN</t>
  </si>
  <si>
    <t>https://community.secop.gov.co/Public/Tendering/ContractNoticePhases/View?PPI=CO1.PPI.41844635&amp;isFromPublicArea=True&amp;isModal=False</t>
  </si>
  <si>
    <t>OAG-CREO-0096-2025</t>
  </si>
  <si>
    <t> CO1.REQ.8830959</t>
  </si>
  <si>
    <t>DESARROLLAR LAS SIGUIENTES ACTIVIDADES DE APOYO ADMINISTRATIVO EN LA DIRECCIÓN DEL CENTRO PARA LA REGIONALIZACIÓN DE LA EDUCACIÓN Y LAS OPORTUNIDADES-CREO PARA EL PERIODO 2025-II: 1.) APOYAR AL DIRECTOR EN REUNIONES INTERNAS O EXTERNAS DEL CREO. 2.) APOYAR EN EL SEGUIEMIENTOS DE COMPROMISOS DEL DIRECTOR DE CREO. 3.) APOYAR EN LA DIVULGACIÓN DE INFORMACIÓN QUE EMITA EL DIRECTOR DEL CREO. 4.) APOYAR EN LA PROGRAMACIÓN Y CITACIÓN DEL PERSONAL QUE SE REQUIERA PARA REUNIONES QUE CITE EL DIRECTOR DEL CREO. 5.) APOYAR EN LA ORGANIZACIÓN LOGISTICA QUE SE REQUIERA PARA LAS ACTIVIDADES ORGANIZADAS POR EL DIRECTOR DEL CREO. 6.) APOYAR EN LOS DIFERENTES PROCESOS DE LOS CONVENIOS QUE SE MANEJAN DESDE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</si>
  <si>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LIZKENIA MARCELA RODRIGUEZ DEL VALLE</t>
  </si>
  <si>
    <t>https://community.secop.gov.co/Public/Tendering/ContractNoticePhases/View?PPI=CO1.PPI.41845628&amp;isFromPublicArea=True&amp;isModal=False</t>
  </si>
  <si>
    <t>ODC-CREO-0004-2025</t>
  </si>
  <si>
    <t>CO1.REQ.8922717</t>
  </si>
  <si>
    <t>COMPRA DE ACCESORIOS MUSICALES CON DESTINO AL PROGRAMA DE ARTES MUSICALES Y EL ESTUDIO DE PRODUCCIÓN MUSICAL DEL CENTRO PARA LA REGIONALIZACIÓN DE LA EDUCACIÓN Y LAS OPORTUNIDADES – CREO DE LA UNIVERSIDAD DEL MAGDALENA: 1 ESTACIÓN DE TRABAJO VEIL SD, 1 PREAMPLIFICADOR AUDIENT ASP 800.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</si>
  <si>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MUSICAL BOUTIQUE S.A.S</t>
  </si>
  <si>
    <t>OAG-CREO-0097-2025</t>
  </si>
  <si>
    <t>CO1.REQ.8958146</t>
  </si>
  <si>
    <t>DESARROLLAR LAS SIGUIENTES ACTIVIDADES ACADÉMICAS Y ADMINISTRATIVAS DE APOYO PARA EL PERIODO 2025-2 A LOS PROGRAMAS DE AUXILIAR CONTABLE Y AUXILIAR ADMINISTRATIVO DEL CENTRO PARA LA REGIONALIZACIÓN DE LA EDUCACIÓN Y LAS OPORTUNIDADES-CREO, EN APOYO A LA IMPLEMENTACIÓN DE LA ESTRATEGIA DE EDUCACIÓN SUPERIOR EN EL COLEGIO EN LOS MUNICIPIOS DE MANAURE Y URIBIA; DE ACUERDO CON LO CONTEMPLADO EN EL PLAN DE INTEGRAL DE COBERTURA (PIC) DEL MINISTERIO DE EDUCACIÓN NACIONAL:1) APOYAR EN EL PROCESO DE INSCRIPCIÓN, ADMISIÓN Y REGISTRO DE ESTUDIANTES EN AYRE - ADMISIONES, REGISTRO Y CONTROL ACADÉMICO DE LOS PROGRAMAS ASIGNADOS. 2) BRINDAR APOYO EN LA ORGANIZACIÓN DE SESIONES DE INDUCCIÓN A ESTUDIANTES CORRESPONDIENTE A PLAN DE ESTUDIOS, NORMATIVIDAD Y SERVICIOS DISPONIBLES. 3) APOYAR EN LA ATENCIÓN DE SOLICITUDES, INQUIETUDES O REQUERIMIENTOS DE LOS ESTUDIANTES Y DOCENTES. 4) APOYAR LA VERIFICACIÓN DE LOS SOPORTES PRESENTADOS POR LOS DOCENTES PARA LA EXPEDICIÓN DE PAZ Y SALVOS DE LOS CURSOS DESARROLLADOS. 5) APOYAR LOS TRÁMITES OPERATIVOS DE REPORTE DE NOTAS, EXPEDICIÓN DE LIQUIDACIONES DE MATRÍCULAS, PROMEDIOS ACADÉMICOS, CARNET DE ESTUDIANTES Y DOCENTES, SEGURO ESTUDIANTIL, CONSTANCIAS DE ESTUDIANTES Y DOCENTES. 6) APOYO EN EL PROCESO DE GRADO Y ORGANIZACIÓN DE CEREMONIAS DE GRADUACIÓN EN LA GESTIÓN DE LA PLATAFORMA DE GRADUADO SIEG, ENTREGA DE TARJETAS Y GESTIÓN DE INVITADOS. 7) APOYAR EN LA REVISIÓN DE DOCUMENTOS DE DOCENTES PARA SU VINCULACIÓN EN LAS PLATAFORMAS SIGEP II. 8) APOYO EN LA GESTIÓN DE CARTERA, COLABORAR EN EL SEGUIMIENTO DE PAGOS DE MATRÍCULA Y OTROS SERVICIOS RELACIONADOS CON LOS ESTUDIANTES 9) APOYO A LOS SEGUIMIENTOS ACADÉMICOS Y ADMINISTRATIVOS DE LOS CENTROS ZONALES DE MANERA PRESENCIAL Y/O VIRTUAL. 10)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</si>
  <si>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VALENTINA VASQUEZ RODRÍGUEZ</t>
  </si>
  <si>
    <t>https://community.secop.gov.co/Public/Tendering/ContractNoticePhases/View?PPI=CO1.PPI.42359542&amp;isFromPublicArea=True&amp;isModal=False</t>
  </si>
  <si>
    <t>OAG-CREO-0098-2025</t>
  </si>
  <si>
    <t>CO1.REQ.8958426</t>
  </si>
  <si>
    <t>DESARROLLAR LAS SIGUIENTES ACTIVIDADES DE APOYO EN EL PROGRAMA DE ADMINISTRACIÓN PUBLICA POR CICLOS PROPEDÉUTICOS DEL CENTRO PARA LA REGIONALIZACIÓN DE LA EDUCACIÓN Y LAS OPORTUNIDADES-CREO, PARA EL PERIODO 2025-2 DE ACUERDO CON LO CONTEMPLADO EN EL PLAN DE INTEGRAL DE COBERTURA (PIC) DEL MINISTERIO DE EDUCACIÓN NACIONAL: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</si>
  <si>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https://community.secop.gov.co/Public/Tendering/ContractNoticePhases/View?PPI=CO1.PPI.42360486&amp;isFromPublicArea=True&amp;isModal=False</t>
  </si>
  <si>
    <t>OAG-CREO-0099-2025</t>
  </si>
  <si>
    <t>CO1.REQ.8958374</t>
  </si>
  <si>
    <t>DESARROLLAR LAS SIGUIENTES ACTIVIDADES DE APOYO EN EL PROGRAMA DE LICENCIATURA EN LITERATURA Y LENGUA CASTELLANA DEL CENTRO PARA LA REGIONALIZACIÓN DE LA EDUCACIÓN Y LAS OPORTUNIDADES-CREO PARA EL PERIODO 2025-II DE ACUERDO CON LO CONTEMPLADO EN EL PLAN DE INTEGRAL DE COBERTURA (PIC) DEL MINISTERIO DE EDUCACIÓN NACIONAL: 1.) BRINDAR APOYO DE LAS SOLICITUDES, INQUIETUDES O REQUERIMIENTOS DE LOS ESTUDIANTES Y DOCENTES 2.) REALIZAR ACTIVIDADES DE SEGUIMIENTO, ORGANIZACIÓN Y PROGRAMACIÓN DE ACTIVIDADES ACADÉMICAS A LOS ESTUDIANTES DE LA CONVOCATORIA ESPECIAL DE 500 AÑOS, 500 OPORTUNIDADES DE LA UNIVERSIDAD DEL MAGDALENA. 3) APOYAR LOS TRÁMITES OPERATIVOS DE REPORTE DE NOTAS, EXPEDICIÓN DE LIQUIDACIONES DE MATRÍCULAS, PROMEDIOS ACADÉMICOS, CARNET DE ESTUDIANTES Y DOCENTES, SEGURO ESTUDIANTIL, CONSTANCIAS DE ESTUDIANTES Y DOCENTES, ORGANIZACIÓN DE LOS DOCUMENTOS REQUERIDOS PARA GRADO. 4.) APOYAR EN EL PROCESO DE AUTOEVALUACIÓN Y RENOVACIÓN DE REGISTRO CALIFICADO DEL PROGRAMA LICENCIATURA EN LITERATURA Y LENGUA CASTELLANA. 5.) APOYO EN ASIGNACIÓN ACADÉMICA, REVISIÓN DE PROCESOS CONTRACTUALES DE DOCENTES, MODIFICACIONES Y SEGUIMIENTO DE LA ACTUALIZACIÓN DE PLATAFORMAS INSTITUCIONALES. 6.) APOYAR EN LA ORGANIZACIÓN Y EJECUCIÓN DE LOS PROCESOS DE ADICIONES, DESPLAZAMIENTOS DE DOCENTES Y HORAS CÁTEDRAS. 5.) APOYO A LOS SEGUIMIENTOS ACADÉMICOS Y ADMINISTRATIVOS DE LOS CENTROS ZONALES DE MANERA PRESENCIAL Y/O VIRTUAL. 7)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</si>
  <si>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YULIE ANDREA GUZMÁN HERNÁNDEZ</t>
  </si>
  <si>
    <t>https://community.secop.gov.co/Public/Tendering/ContractNoticePhases/View?PPI=CO1.PPI.42361242&amp;isFromPublicArea=True&amp;isModal=False</t>
  </si>
  <si>
    <t>OAG-CREO-0100-2025</t>
  </si>
  <si>
    <t>CO1.REQ.9159643</t>
  </si>
  <si>
    <t>DESARROLLAR LAS SIGUIENTES ACTIVIDADES DE APOYO PARA LOS PROGRAMAS OFERTADOS EN EL PROGRAMA “500 AÑOS, 500 OPORTUNIDADES, PORQUE LA EDUCACIÓN ES UN DERECHO PARA TODOS Y NO UN PRIVILEGIO”:1.) APOYAR EN EL PROCESO DE INSCRIPCIÓN DE LOS ASPIRANTES Y DEMÁS ACTIVIDADES DE A ORDEN, CON UNA DURACIÓN DE FECHA DESDE EL 24 DE OCTUBRE HASTA EL 15 DE DICIEMBRE DE 2025, DE FECHA 24 DE OCTUBRE DE 2025 DEL CREO.</t>
  </si>
  <si>
    <t>https://community.secop.gov.co/Public/Tendering/ContractNoticePhases/View?PPI=CO1.PPI.43166922&amp;isFromPublicArea=True&amp;isModal=False</t>
  </si>
  <si>
    <t>OAG-CREO-0101-2025</t>
  </si>
  <si>
    <t>CO1.REQ.9160107</t>
  </si>
  <si>
    <t>DESARROLLAR LAS SIGUIENTES ACTIVIDADES DE APOYO AL PROGRAMA TECNOLOGÍA EN ARTES MUSICALES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RELACIONADAS CON EL PROGRAMA. 6.) APOYAR EN LOS PROCESOS DE RENOVACIÓN Y ACREDITACIÓN DEL PROGRAMA.</t>
  </si>
  <si>
    <t>CARLOS LEANDRO LOPEZ ABELLO</t>
  </si>
  <si>
    <t>https://community.secop.gov.co/Public/Tendering/ContractNoticePhases/View?PPI=CO1.PPI.43175042&amp;isFromPublicArea=True&amp;isModal=False</t>
  </si>
  <si>
    <t xml:space="preserve"> </t>
  </si>
  <si>
    <t xml:space="preserve">           </t>
  </si>
  <si>
    <t xml:space="preserve">                  </t>
  </si>
  <si>
    <t xml:space="preserve">   </t>
  </si>
  <si>
    <t>FACULTAD DE CIENCIAS DE LA EDUCACIÓN</t>
  </si>
  <si>
    <t>OPSP-FCE-0001-2025</t>
  </si>
  <si>
    <t>CO1.REQ.7552445</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</si>
  <si>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</si>
  <si>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KANDY JOHANNA GUTIERREZ ARAUJO</t>
  </si>
  <si>
    <t>HENRY SANCHEZ PEREZ</t>
  </si>
  <si>
    <t>https://community.secop.gov.co/Public/Tendering/OpportunityDetail/Index?noticeUID=CO1.NTC.7431850&amp;isFromPublicArea=True&amp;isModal=False</t>
  </si>
  <si>
    <t>OPSP-FCE-0002-2025</t>
  </si>
  <si>
    <t>CO1.REQ.7553410</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</si>
  <si>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</si>
  <si>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ANDREINA FIDELINA VILLA AREVALO</t>
  </si>
  <si>
    <t>https://community.secop.gov.co/Public/Tendering/OpportunityDetail/Index?noticeUID=CO1.NTC.7431882&amp;isFromPublicArea=True&amp;isModal=False</t>
  </si>
  <si>
    <t>OPSP-FCE-0003-2025</t>
  </si>
  <si>
    <t>CO1.REQ.7553430</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</si>
  <si>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</si>
  <si>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YESSICA PATRICIA PALLARES MARTÍNEZ</t>
  </si>
  <si>
    <t>https://community.secop.gov.co/Public/Tendering/OpportunityDetail/Index?noticeUID=CO1.NTC.7432425&amp;isFromPublicArea=True&amp;isModal=False</t>
  </si>
  <si>
    <t>OPSP-FCE-0004-2025</t>
  </si>
  <si>
    <t>CO1.REQ.7553450</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</si>
  <si>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</si>
  <si>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ANYELI TATIANA VILLALOBOS GUERRERO</t>
  </si>
  <si>
    <t>https://community.secop.gov.co/Public/Tendering/OpportunityDetail/Index?noticeUID=CO1.NTC.7432446&amp;isFromPublicArea=True&amp;isModal=False</t>
  </si>
  <si>
    <t>OPSP-FCE-0005-2025</t>
  </si>
  <si>
    <t>CO1.REQ.7553469</t>
  </si>
  <si>
    <t>DANIELA MARIA FERNANDEZ NORIEGA</t>
  </si>
  <si>
    <t>https://community.secop.gov.co/Public/Tendering/OpportunityDetail/Index?noticeUID=CO1.NTC.7432496&amp;isFromPublicArea=True&amp;isModal=False</t>
  </si>
  <si>
    <t>OPSP-FCE-0006-2025</t>
  </si>
  <si>
    <t>CO1.REQ.7554102</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</si>
  <si>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</si>
  <si>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MARGARITA ROSA BARRAZA HERAS</t>
  </si>
  <si>
    <t>OPSP-FCE-0007-2025</t>
  </si>
  <si>
    <t>CO1.REQ.7554116</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</si>
  <si>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</si>
  <si>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DAVID OMAR GUETTE GARCIA</t>
  </si>
  <si>
    <t>PATRICIA OSUNA PAZ</t>
  </si>
  <si>
    <t>https://community.secop.gov.co/Public/Tendering/OpportunityDetail/Index?noticeUID=CO1.NTC.7433115&amp;isFromPublicArea=True&amp;isModal=False</t>
  </si>
  <si>
    <t>OPSP-FCE-0008-2025</t>
  </si>
  <si>
    <t>CO1.REQ.7554131</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</si>
  <si>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</si>
  <si>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MONICA LUZ PEREZ CERVANTES</t>
  </si>
  <si>
    <t>https://community.secop.gov.co/Public/Tendering/OpportunityDetail/Index?noticeUID=CO1.NTC.7433134&amp;isFromPublicArea=True&amp;isModal=False</t>
  </si>
  <si>
    <t>OPSP-FCE-0009-2025</t>
  </si>
  <si>
    <t>CO1.REQ.7554150</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</si>
  <si>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</si>
  <si>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AMANDA MIGUEL IGUARAN JIMENEZ</t>
  </si>
  <si>
    <t>https://community.secop.gov.co/Public/Tendering/OpportunityDetail/Index?noticeUID=CO1.NTC.7433156&amp;isFromPublicArea=True&amp;isModal=False</t>
  </si>
  <si>
    <t>OPSP-FCE-0010-2025</t>
  </si>
  <si>
    <t>CO1.REQ.7624698</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</si>
  <si>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</si>
  <si>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AYDA LUZ MENA CASAS</t>
  </si>
  <si>
    <t>https://community.secop.gov.co/Public/Tendering/OpportunityDetail/Index?noticeUID=CO1.NTC.7503434&amp;isFromPublicArea=True&amp;isModal=False</t>
  </si>
  <si>
    <t>OPSP-FCE-0011-2025</t>
  </si>
  <si>
    <t>CO1.REQ.7625433</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</si>
  <si>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</si>
  <si>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ANNIE SOFIA LLANES YANCE</t>
  </si>
  <si>
    <t>https://community.secop.gov.co/Public/Tendering/OpportunityDetail/Index?noticeUID=CO1.NTC.7503468&amp;isFromPublicArea=True&amp;isModal=False</t>
  </si>
  <si>
    <t>OPSP-FCE-0012-2025</t>
  </si>
  <si>
    <t>CO1.REQ.7735677</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</si>
  <si>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</si>
  <si>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LUIS DAVID GAMARRA ROSADO</t>
  </si>
  <si>
    <t>IVAN SANCHEZ FONTALVO</t>
  </si>
  <si>
    <t>https://community.secop.gov.co/Public/Tendering/OpportunityDetail/Index?noticeUID=CO1.NTC.7621930&amp;isFromPublicArea=True&amp;isModal=False</t>
  </si>
  <si>
    <t>OPSP-FCE-0013-2025</t>
  </si>
  <si>
    <t>CO1.REQ.7743069</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</si>
  <si>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</si>
  <si>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JENNIFER TATIANA ORTIZ SEGRERA</t>
  </si>
  <si>
    <t>https://community.secop.gov.co/Public/Tendering/OpportunityDetail/Index?noticeUID=CO1.NTC.7622201&amp;isFromPublicArea=True&amp;isModal=False</t>
  </si>
  <si>
    <t>OPSP-FCE-0014-2025</t>
  </si>
  <si>
    <t>CO1.REQ.7753784</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</si>
  <si>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</si>
  <si>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LEONARDO FABIO CANTILLO GARCIA</t>
  </si>
  <si>
    <t>https://community.secop.gov.co/Public/Tendering/OpportunityDetail/Index?noticeUID=CO1.NTC.7650401&amp;isFromPublicArea=True&amp;isModal=False</t>
  </si>
  <si>
    <t>OPSP-FCE-0015-2025</t>
  </si>
  <si>
    <t>CO1.REQ.7771272</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</si>
  <si>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</si>
  <si>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LUISA LAVALLE PERILLA</t>
  </si>
  <si>
    <t>OPSP-FCE-0016-2025</t>
  </si>
  <si>
    <t>CO1.REQ.7797013</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</si>
  <si>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</si>
  <si>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INGRID COQUIES PACHECO</t>
  </si>
  <si>
    <t>ALEXANDER ORTIZ OCAÑA</t>
  </si>
  <si>
    <t>https://community.secop.gov.co/Public/Tendering/OpportunityDetail/Index?noticeUID=CO1.NTC.7675266&amp;isFromPublicArea=True&amp;isModal=False</t>
  </si>
  <si>
    <t>OPSP-FCE-0017-2025</t>
  </si>
  <si>
    <t>CO1.REQ.7796978</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</si>
  <si>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</si>
  <si>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FANNY TATIANA GONZALEZ GAVIRIA</t>
  </si>
  <si>
    <t>https://community.secop.gov.co/Public/Tendering/OpportunityDetail/Index?noticeUID=CO1.NTC.7677616&amp;isFromPublicArea=True&amp;isModal=False</t>
  </si>
  <si>
    <t>OPSP-FCE-0018-2025</t>
  </si>
  <si>
    <t>CO1.REQ.7797350</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</si>
  <si>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</si>
  <si>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SONIA PATRICIA MONTENEGRO VASQUEZ</t>
  </si>
  <si>
    <t>https://community.secop.gov.co/Public/Tendering/OpportunityDetail/Index?noticeUID=CO1.NTC.7675832&amp;isFromPublicArea=True&amp;isModal=False</t>
  </si>
  <si>
    <t>OPSP-FCE-0019-2025</t>
  </si>
  <si>
    <t>CO1.REQ.7797721</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</si>
  <si>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</si>
  <si>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ALEXANDRA COSTA GALVIS</t>
  </si>
  <si>
    <t>https://community.secop.gov.co/Public/Tendering/ContractNoticePhases/View?PPI=CO1.PPI.37631908&amp;isFromPublicArea=True&amp;isModal=False</t>
  </si>
  <si>
    <t>OPSP-FCE-0020-2025</t>
  </si>
  <si>
    <t>CO1.REQ.7848589</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</si>
  <si>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</si>
  <si>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ANGIE CAMILA LAVALLE CASTILLO</t>
  </si>
  <si>
    <t>https://community.secop.gov.co/Public/Tendering/OpportunityDetail/Index?noticeUID=CO1.NTC.7726511&amp;isFromPublicArea=True&amp;isModal=False</t>
  </si>
  <si>
    <t>OPS-FCE-0021-2025</t>
  </si>
  <si>
    <t>CO1.REQ.7848835</t>
  </si>
  <si>
    <t>SERVICIO DE ALOJAMIENTO Y ALIMENTACIÓN PARA DOCENTE VISITANTES, CONFERENCISTAS E INVITADOS INTERNACIONALES DE LOS PROGRAMAS DE POSTGRADOS ADSCRITOS A LA FACULTAD DE CIENCIAS DE LA EDUCACIÓN DURANTE LA VIGENCIA DEL AÑO 2025</t>
  </si>
  <si>
    <t>HOTEL GRAM MARINA S.A.S.</t>
  </si>
  <si>
    <t>https://community.secop.gov.co/Public/Tendering/OpportunityDetail/Index?noticeUID=CO1.NTC.7726542&amp;isFromPublicArea=True&amp;isModal=False</t>
  </si>
  <si>
    <t>OPS-FCE-0022-2025</t>
  </si>
  <si>
    <t>CO1.REQ.7849203</t>
  </si>
  <si>
    <t>SERVICIO DE ALOJAMIENTO Y ALIMENTACIÓN PARA DOCENTE VISITANTES, CONFERENCISTAS E INVITADOS NACIONALES DE FACULTAD DE CIENCIAS DE LA EDUCACIÓN DURANTE LA VIGENCIA DEL AÑO 2025</t>
  </si>
  <si>
    <t>INVERSIONES FERNATH S.A.S</t>
  </si>
  <si>
    <t>https://community.secop.gov.co/Public/Tendering/OpportunityDetail/Index?noticeUID=CO1.NTC.7726489&amp;isFromPublicArea=True&amp;isModal=False</t>
  </si>
  <si>
    <t>OPSP-FCE-0023-2025</t>
  </si>
  <si>
    <t>CO1.REQ.7951220</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</si>
  <si>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</si>
  <si>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ANA KAROLINA MELENDEZ VARELA</t>
  </si>
  <si>
    <t>https://community.secop.gov.co/Public/Tendering/OpportunityDetail/Index?noticeUID=CO1.NTC.7830434&amp;isFromPublicArea=True&amp;isModal=False</t>
  </si>
  <si>
    <t>OAG-FCE-0024-2025</t>
  </si>
  <si>
    <t>CO1.REQ.7963844</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</si>
  <si>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</si>
  <si>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NICOLE ANDREA PINTO GARCIA</t>
  </si>
  <si>
    <t>https://community.secop.gov.co/Public/Tendering/OpportunityDetail/Index?noticeUID=CO1.NTC.7840294&amp;isFromPublicArea=True&amp;isModal=False</t>
  </si>
  <si>
    <t>OAG-FCE-0025-2025</t>
  </si>
  <si>
    <t>CO1.REQ.7964667</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</si>
  <si>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</si>
  <si>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BRUNI PAOLA ARAUJO MOZO</t>
  </si>
  <si>
    <t>https://community.secop.gov.co/Public/Tendering/OpportunityDetail/Index?noticeUID=CO1.NTC.7841516&amp;isFromPublicArea=True&amp;isModal=False</t>
  </si>
  <si>
    <t>OPSP-FCE-0026-2025</t>
  </si>
  <si>
    <t>CO1.REQ.7965218</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</si>
  <si>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</si>
  <si>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KATHERIN VANESSA SEQUEDA ROMERO</t>
  </si>
  <si>
    <t>https://community.secop.gov.co/Public/Tendering/OpportunityDetail/Index?noticeUID=CO1.NTC.7841568&amp;isFromPublicArea=True&amp;isModal=False</t>
  </si>
  <si>
    <t>OPS-FCE-0027-2025</t>
  </si>
  <si>
    <t>CO1.REQ.8440675</t>
  </si>
  <si>
    <t>SERVICIO LITOGRÁFICO DE 305 INSIGNIAS PARA ESTUDIANTES DE PRÁCTICA PROFESIONAL DE LOS DIFERENTES PROGRAMAS DE PREGRADO DE LA FACULTAD CIENCIAS DE LA EDUCACIÓN, 203 MUGS CON LOGOS INSTITUCIONALES, 199 CERTIFICADOS IMPRESOS EN LÁSER COLOR EN PAPEL OPALINA DE 220 GRAMOS A FULL COLOR EN PAPEL DE SEGURIDAD, 306 ESCARAPELAS (CON CORDÓN SIN FORRO), 6 TROFEOS Y PENDONES CON ARAÑA</t>
  </si>
  <si>
    <t xml:space="preserve">JAIME ALFONSO LARGE </t>
  </si>
  <si>
    <t>https://community.secop.gov.co/Public/Tendering/OpportunityDetail/Index?noticeUID=CO1.NTC.8313632&amp;isFromPublicArea=True&amp;isModal=False</t>
  </si>
  <si>
    <t>OPSP-FCE-0028-2025</t>
  </si>
  <si>
    <t>CO1.REQ.8469710</t>
  </si>
  <si>
    <t>QUE LA CONTRATISTA REALICE LAS SIGUIENTES ACTIVIDADES EN EL PROGRAMA DE LICENCIATURA EN LENGUAS EXTRANJERAS CON ÉNFASIS EN INGLÉS: 1. 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</si>
  <si>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SIRENA MARÍA MIRANDA MARTÍNEZ</t>
  </si>
  <si>
    <t>YEISON DUICA GALOFRE</t>
  </si>
  <si>
    <t>https://community.secop.gov.co/Public/Tendering/OpportunityDetail/Index?noticeUID=CO1.NTC.8341011&amp;isFromPublicArea=True&amp;isModal=False</t>
  </si>
  <si>
    <t>OPSP-FCE-0029-2025</t>
  </si>
  <si>
    <t>CO1.REQ.8564221</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</si>
  <si>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</si>
  <si>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https://community.secop.gov.co/Public/Tendering/OpportunityDetail/Index?noticeUID=CO1.NTC.8434824&amp;isFromPublicArea=True&amp;isModal=False</t>
  </si>
  <si>
    <t>OPSP-FCE-0030-2025</t>
  </si>
  <si>
    <t>CO1.REQ.8564709</t>
  </si>
  <si>
    <t>https://community.secop.gov.co/Public/Tendering/OpportunityDetail/Index?noticeUID=CO1.NTC.8435101&amp;isFromPublicArea=True&amp;isModal=False</t>
  </si>
  <si>
    <t>OPSP-FCE-0031-2025</t>
  </si>
  <si>
    <t>CO1.REQ.8566303</t>
  </si>
  <si>
    <t>https://community.secop.gov.co/Public/Tendering/OpportunityDetail/Index?noticeUID=CO1.NTC.8436199&amp;isFromPublicArea=True&amp;isModal=False</t>
  </si>
  <si>
    <t>OPSP-FCE-0032-2025</t>
  </si>
  <si>
    <t>CO1.REQ.8566262</t>
  </si>
  <si>
    <t>https://community.secop.gov.co/Public/Tendering/OpportunityDetail/Index?noticeUID=CO1.NTC.8436380&amp;isFromPublicArea=True&amp;isModal=False</t>
  </si>
  <si>
    <t>OPSP-FCE-0033-2025</t>
  </si>
  <si>
    <t>CO1.REQ.8566427</t>
  </si>
  <si>
    <t>https://community.secop.gov.co/Public/Tendering/OpportunityDetail/Index?noticeUID=CO1.NTC.8436711&amp;isFromPublicArea=True&amp;isModal=False</t>
  </si>
  <si>
    <t>OPSP-FCE-0034-2025</t>
  </si>
  <si>
    <t>CO1.REQ.8566619</t>
  </si>
  <si>
    <t>https://community.secop.gov.co/Public/Tendering/OpportunityDetail/Index?noticeUID=CO1.NTC.8436706&amp;isFromPublicArea=True&amp;isModal=False</t>
  </si>
  <si>
    <t>OPSP-FCE-0035-2025</t>
  </si>
  <si>
    <t>CO1.REQ.8567122</t>
  </si>
  <si>
    <t>https://community.secop.gov.co/Public/Tendering/OpportunityDetail/Index?noticeUID=CO1.NTC.8437406&amp;isFromPublicArea=True&amp;isModal=False</t>
  </si>
  <si>
    <t>OPSP-FCE-0036-2025</t>
  </si>
  <si>
    <t>CO1.REQ.8567136</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</si>
  <si>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</si>
  <si>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https://community.secop.gov.co/Public/Tendering/OpportunityDetail/Index?noticeUID=CO1.NTC.8437419&amp;isFromPublicArea=True&amp;isModal=False</t>
  </si>
  <si>
    <t>OPSP-FCE-0037-2025</t>
  </si>
  <si>
    <t>CO1.REQ.8578458</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</si>
  <si>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</si>
  <si>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https://community.secop.gov.co/Public/Tendering/OpportunityDetail/Index?noticeUID=CO1.NTC.8448601&amp;isFromPublicArea=True&amp;isModal=False</t>
  </si>
  <si>
    <t>OPSP-FCE-0038-2025</t>
  </si>
  <si>
    <t>CO1.REQ.8578540</t>
  </si>
  <si>
    <t>https://community.secop.gov.co/Public/Tendering/OpportunityDetail/Index?noticeUID=CO1.NTC.8448559&amp;isFromPublicArea=True&amp;isModal=False</t>
  </si>
  <si>
    <t>OPSP-FCE-0039-2025</t>
  </si>
  <si>
    <t>CO1.REQ.8578630</t>
  </si>
  <si>
    <t>https://community.secop.gov.co/Public/Tendering/OpportunityDetail/Index?noticeUID=CO1.NTC.8448630&amp;isFromPublicArea=True&amp;isModal=False</t>
  </si>
  <si>
    <t>OPSP-FCE-0040-2025</t>
  </si>
  <si>
    <t>CO1.REQ.8578641</t>
  </si>
  <si>
    <t xml:space="preserve">QUE LA CONTRATISTA REALICE LAS SIGUIENTES ACTIVIDADES EN LA COORDINACIÓN ADMINISTRATIVA EN EL PROGRAMA DE MAESTRÍA EN ENSEÑANZA DE LAS SEGUNDAS LENGUAS Y EN EL PROCESO DE AUTOEVALUACIÓN DE LOS PROGRAMAS DE PREGRADO DE LA FACULTAD DE CIENCIAS DE LA EDUCACIÓN: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APOYAR EN EL ACOPIO, ORGANIZACIÓN Y SISTEMATIZACIÓN DE LA INFORMACIÓN RELACIONADA CON LOS PROCESOS DE AUTOEVALUACIÓN EN LOS PROGRAMAS ADSCRITOS A LA FACULTAD DE CIENCIAS DE LA EDUCACIÓN. 12.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13. ASISTIR A LAS ACTIVIDADES GENERALES PROGRAMADAS POR LA FACULTAD DE CIENCIAS DE LA EDUCACIÓN RELACIONADA CON LOS PROCESOS DE AUTOEVALUACIÓN. 14. ACTUALIZAR Y GESTIONAR LA BRIGHTSPACE CON TODA LA INFORMACIÓN RELACIONADA CON EL PROCESO DE AUTOEVALUACIÓN. 15. APOYAR EN LA ORGANIZACIÓN Y LOGÍSTICA DE LAS REUNIONES CONVOCADAS POR EL EQUIPO SIEMBRA CALIDAD. 16. REDACTAR LAS ACTAS DE TODAS LAS REUNIONES QUE SE REALICEN EN EL MARCO DEL PROCESO DE AUTOEVALUACIÓN, INCLUYENDO LAS REUNIONES DEL EQUIPO SIEMBRA CALIDAD, Y LAS RELACIONADAS CON EL PROCESO DE AUTOEVALUACIÓN. 17. SISTEMATIZAR LA INFORMACIÓN RELACIONADA CON EL DESARROLLO DE LA ESTRATEGIA SIEMBRA CALIDAD DE LA FACULTAD DE CIENCIAS DE LA EDUCACIÓN. 18. APOYAR LA REVISIÓN DOCUMENTAL Y DE PRODUCTOS ACADÉMICOS DERIVADOS DE LA ELABORACIÓN DE PROTOCOLOS DE AUTOEVALUACIÓN Y DE GESTIÓN DE LOS PLANES DE MEJORAMIENTO DE LOS PROGRAMAS ACADÉMICOS. </t>
  </si>
  <si>
    <t>https://community.secop.gov.co/Public/Tendering/OpportunityDetail/Index?noticeUID=CO1.NTC.8448588&amp;isFromPublicArea=True&amp;isModal=False</t>
  </si>
  <si>
    <t>OPSP-FCE-0041-2025</t>
  </si>
  <si>
    <t>CO1.REQ.8578953</t>
  </si>
  <si>
    <t xml:space="preserve">QUE LA CONTRATISTA REALICE LAS SIGUIENTES ACTIVIDADES EN LA COORDINACIÓN ADMINISTRATIVA DEL PROGRAMA DE DOCTORADO EN EDUCACIÓN RUDECOLOMBIA Y EN LA COORDINACIÓN ADMINISTRATIVA DE EDUCACIÓN CONTINUADA DE LA FACULTAD DE EDUCACIÓN EL CONTRATISTA DESARROLLARÁ LAS SIGUIENTES ACTIVIDADES: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APOYO EN LOS TRÁMITES DE VIÁTICOS Y TIQUETE PARA LA PARTICIPACIÓN DE LA DIRECCIÓN ACADÉMICA DEL DCE, EN LOS COMITÉS CURRICULAR Y AUTOEVALUACIÓN BIMENSUAL CON RUDECOLOMBIA. 21. APOYO EN LA ELABORACIÓN DE INFORME FINANCIERO PARA LA DIRECCIÓN ACADÉMICA NACIONAL DE RUDECOLOMBIA 13. ⁠APOYO EN LAS ACTIVIDADES DE EXTENSIÓN DE RUDECOLOMBIA, EN LA DIFUSIÓN Y APOYO ADMINISTRATIVO PARA ASISTENCIA DE ESTUDIANTES, DOCENTES Y GRADUADOS.14. ⁠PARTICIPACIÓN DE REUNIONES PROGRAMADAS POR LA DIRECCIÓN ACADÉMICA NACIONAL DE RUDECOLOMBIA 15. ⁠APOYO EN LA ELABORACIÓN DE PRESUPUESTO EN LOS PROYECTOS DE INVESTIGACIÓN LIDERADOS POR RUDECOLOMBIA CON RECURSOS DEL FONDO COMÚN 16. BRINDAR APOYO SEGUIMIENTO AL PROCESO DE MATRÍCULA DE LOS ESTUDIANTES DE PROGRAMAS EDUCACIÓN CONTINUADA DE LA FACULTAD DE CIENCIAS DE LA EDUCACIÓN 17. APOYAR EN LA ELABORACIÓN DE LOS INFORMES REQUERIDOS ACERCA DE LA SITUACIÓN ACADÉMICA Y FINANCIERA DE LOS PROGRAMAS EDUCACIÓN CONTINUADA DE LA FACULTAD DE CIENCIAS DE LA EDUCACIÓN, 18. APOYAR EN LA CONSOLIDACIÓN Y EN LA ACTUALIZACIÓN DE LA BASE DE DATOS HISTÓRICA Y ARCHIVOS CON INFORMACIÓN ACADÉMICA Y FINANCIERA DE LOS PROGRAMAS EDUCACIÓN CONTINUADA DE LA FACULTAD DE CIENCIAS DE LA EDUCACIÓN, 19. APOYAR EN LA TOMA DE CONTROL DE ASISTENCIA A CLASES MEDIANTE EL FORMATO GENERADO POR AYRE, 16. APOYAR EN LA ORGANIZACIÓN DE LOGÍSTICA EN CUANTO A SALONES, EQUIPOS AUDIOVISUALES PARA QUE LOS DOCENTES PUEDAN CUMPLIR LOS HORARIOS DE CLASES CONTEMPLADOS EN LA PROGRAMACIÓN SEMANAL, 18. RENDIR INFORME A SU RESPECTIVO INTERVENIR DE LAS ACTIVIDADES DESARROLLADAS DURANTE EL MES. 19. APOYAR EN LA ORGANIZACIÓN, CONSOLIDACIÓN Y ARCHIVO DE LOS DOCUMENTOS INSTITUCIONALES, ACADÉMICOS, ADMINISTRATIVOS Y FINANCIEROS REQUERIDOS PARA LA PARTICIPACIÓN EN CONVOCATORIAS, EN ARTICULACIÓN CON LAS ÁREAS RESPONSABLES DE LA FACULTAD DE CIENCIAS DE LA EDUCACIÓN. </t>
  </si>
  <si>
    <t>https://community.secop.gov.co/Public/Tendering/OpportunityDetail/Index?noticeUID=CO1.NTC.8448938&amp;isFromPublicArea=True&amp;isModal=False</t>
  </si>
  <si>
    <t>OPSP-FCE-0042-2025</t>
  </si>
  <si>
    <t>CO1.REQ.8581503</t>
  </si>
  <si>
    <t>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13. APOYO EN LA CONFIGURACIÓN DE LOS PROYECTOS DE INVESTIGACIÓN FINANCIADO POR EL FONDO COMÚN DE RUDECOLOMBIA. 14. INTERMEDIACIÓN CON LAS UNIVERSIDADES DE LA RED CON OCASIÓN DE LA PARTICIPACIÓN DE DOCTORADOS EN ACTIVIDADES ACADÉMICAS, INCLUYENDO CURSOS DE ACTUALIZACIÓN, SEMINARIOS, TALLERES, CONFERENCIAS Y EVENTOS EN GENERAL. 15. PARTICIPACIÓN EN EL PROCESO IDENTIFICACIÓN Y TENDENCIAS DE LÍNEAS DE FORMACIÓN EMERGENTES Y LA ARTICULACIÓN DE LAS ACTUALES LÍNEAS, FINANCIADO POR EL FONDO COMÚN DE RUDECOLOMBIA. 16. ANÁLISIS DEL NUEVO REGLAMENTO DEL PROGRAMA Y PARTICIPACIÓN EN LA DIVULGACIÓN A TRAVÉS DE REUNIONES CON ESTUDIANTES Y DOCENTES. 17. ANÁLISIS Y DIFUSIÓN DE ACUERDOS, CIRCULARES Y COMUNICADOS EMITIDOS POR LA DIRECCIÓN ACADÉMICA NACIONAL DE RUDECOLOMBIA.  18. ANÁLISIS DE AGENDA DE CCAEN Y APOYO EN LA PREPARACIÓN DE DOCUMENTOS E INFORMACIÓN REQUERIDA A TRAVÉS DEL SEGUIMIENTO DE LOS COMPROMISOS ADQUIRIDOS POR PARTE DEL CADE MAGDALENA. 19. RECEPCIÓN DE ACUERDOS RESULTANTES EN CCAEN Y ANÁLISIS CON LA DIRECCIÓN ACADÉMICA, PARA POSTERIORMENTE SOCIALIZAR AL CADE Y COMUNIDAD ACADÉMICA DEL PROGRAMA. 20. ACTUALIZACIÓN DE LAS BASES DE DATOS DE LOS GRUPOS DE INVESTIGACIÓN DE LA UNIVERSIDAD DEL MAGDALENA Y DE LAS UNIVERSIDADES DE RUDECOLOMBIA, IDENTIFICANDO INVESTIGADORES Y LÍNEAS DE INVESTIGACIÓN. 21. PROYECCIÓN Y ENVÍO DE INFORMES SOLICITADOS POR LA RED.</t>
  </si>
  <si>
    <t>https://community.secop.gov.co/Public/Tendering/OpportunityDetail/Index?noticeUID=CO1.NTC.8452037&amp;isFromPublicArea=True&amp;isModal=False</t>
  </si>
  <si>
    <t>OPSP-FCE-0043-2025</t>
  </si>
  <si>
    <t>CO1.REQ.8578692</t>
  </si>
  <si>
    <t>https://community.secop.gov.co/Public/Tendering/OpportunityDetail/Index?noticeUID=CO1.NTC.8448860&amp;isFromPublicArea=True&amp;isModal=False</t>
  </si>
  <si>
    <t>OPSP-FCE-0044-2025</t>
  </si>
  <si>
    <t>CO1.REQ.8859629</t>
  </si>
  <si>
    <t xml:space="preserve">QUE EL CONTRATISTA REALICE LAS SIGUIENTES ACTIVIDADES EN LA COORDINACIÓN DE PROGRAMAS DE POSGRADO DE LA FACULTAD DE CIENCIAS DE LA EDUCACIÓN: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</si>
  <si>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FLOR ALMENDRALES GIL</t>
  </si>
  <si>
    <t>https://community.secop.gov.co/Public/Tendering/OpportunityDetail/Index?noticeUID=CO1.NTC.8725246&amp;isFromPublicArea=True&amp;isModal=False</t>
  </si>
  <si>
    <t>OAG-FCE-0045-2025</t>
  </si>
  <si>
    <t>CO1.REQ.8873230</t>
  </si>
  <si>
    <t>QUE LA CONTRATISTA REALICE LAS SIGUIENTES ACTIVIDADES EN EL MARCO DEL XII SIMPOSIO INTERNACIONAL DE CURRÍCULO Y POLÍTICAS EDUCATIVAS: LIDERAZGO, EQUIDAD, Y SOSTENIBILIDAD, "MUJERES EN LAS PROFESIONES DEL FUTURO": 1. APOYAR DE MANERA GENERAL EN LA PLANEACIÓN, ORGANIZACIÓN Y DESARROLLO DEL XII SIMPOSIO INTERNACIONAL DE CURRÍCULO Y POLÍTICAS EDUCATIVAS, CONTRIBUYENDO A GARANTIZAR EL ÉXITO ACADÉMICO, LOGÍSTICO Y ADMINISTRATIVO DEL EVENTO. 2. ADMINISTRAR FORMULARIOS DE INSCRIPCIÓN, CONSOLIDAR BASES DE DATOS Y CONFIRMAR PARTICIPACIÓN DE SISTENTES Y PONENTES. 3. REGISTRAR Y ATENDER A LOS PARTICIPANTES DURANTE EL EVENTO, ENTREGANDO ESCARAPELAS, KITS Y MATERIAL IMPRESO. 4. APOYAR LA RIENTACIÓN, CONTROL DE TIEMPOS Y SOLUCIÓN DE IMPREVISTOS LOGÍSTICOS DURANTE LAS ACTIVIDADES PRESENCIALES. 5. LLEVAR REGISTRO DE SISTENCIA Y SISTEMATIZAR LA INFORMACIÓN PARA LA ELABORACIÓN DE CERTIFICADOS. 6. EMITIR Y DISTRIBUIR CERTIFICADOS DE PARTICIPACIÓN Y PONENCIAS. 7. RECOLECTAR EVALUACIONES, ORGANIZAR DOCUMENTOS FINALES Y APOYAR EN EL INFORME ADMINISTRATIVO Y CIERRE DEL EVENTO.</t>
  </si>
  <si>
    <t>MARIA CAMILA SALINAS CALLE</t>
  </si>
  <si>
    <t>https://community.secop.gov.co/Public/Tendering/OpportunityDetail/Index?noticeUID=CO1.NTC.8739079&amp;isFromPublicArea=True&amp;isModal=False</t>
  </si>
  <si>
    <t>OPSP-FCE-0046-2025</t>
  </si>
  <si>
    <t>CO1.REQ.9093354</t>
  </si>
  <si>
    <t>EN EL MARCO DE LA ALIANZA ENTRE LA NORMAL SUPERIOR SAN PEDRO ALEJANDRINO, NORMAL SUPERIOR MARIA AUXILIADORA Y LA UNIVERSIDAD DEL MAGDALENA - CONTRATO INTERADMINISTRATIVO 1400 DE 2016 – FONDO FORMACIÓN CONTINUA PARA EDUCADORES EN SERVICIO DE LAS ESTABLECIMIENTO EDUCATIVOS OFICIALES MEN – ICETEX, LA CONTRATISTA DESARROLLARÁ LAS SIGUIENTES ACTIVIDADES COMO APOYO ADMINISTRATIVO EN LOS DIPLOMADOS “FORMANDO FORMADORES: ESTRATEGIAS DIDÁCTICAS PARA EL AULA DIVERSA DEL PRESENTE” Y "DIDÁCTICAS EMERGENTES PARA LOS RETOS DE UNA FORMACIÓN INTEGRAL EN LA CONTEMPORANEIDAD": 1. PARTICIPAR EN LAS MESAS TÉCNICAS CONVOCADAS POR EL MINISTERIO DE EDUCACIÓN NACIONAL. 2. GARANTIZAR EL DESARROLLO DE LOS PROCESOS DE CONTRATACIÓN, DE CONFORMIDAD CON LA NORMATIVIDAD VIGENTE Y EN COORDINACIÓN CON LAS ÁREAS QUE INTERVIENEN EN EL MISMO. 3. CONSOLIDAR LOS INFORMES FINANCIEROS DE LOS PROCESOS POR CADA LÍNEA DE ACCIÓN Y GENERAL. 4. RECOPILAR Y PRESENTAR LA INFORMACIÓN SEGÚN LOS CRITERIOS Y FORMATOS ESTABLECIDOS POR EL MINISTERIO DE EDUCACIÓN. 5. VALIDAR LA EJECUCIÓN FINANCIERA ESTABLECIDA EN EL PRESUPUESTO. 6. OPTIMIZAR LOS RECURSOS ECONÓMICOS Y FINANCIEROS EN LA IMPLEMENTACIÓN DE LAS ESTRATEGIAS DE FORMACIÓN. 7. APOYAR A LA COORDINACIÓN ACADÉMICA EN EL SEGUIMIENTO AL CUMPLIMIENTO DE LOS PRODUCTOS ESTABLECIDOS EN EL PLAN DE TRABAJO. 8. REALIZAR SEGUIMIENTO AL PAGO DE PARAFISCALES DE LOS PROFESIONALES CONTRATADOS DE ACUERDO CON LO ESTABLECIDO EN LA LEY. 9. RESPONDER POR LOS PROCEDIMIENTOS ADMINISTRATIVOS DE LOS RECURSOS TÉCNICOS, HUMANOS Y FINANCIEROS QUE SE REQUIERAN EN LA IMPLEMENTACIÓN DE LOS PROCESOS ESPECIFICADOS PARA LOS PROCESOS DE FORMACIÓN Y ACOMPAÑAMIENTO. 10. PARTICIPAR EN LA REALIZACIÓN DEL INFORME FINAL</t>
  </si>
  <si>
    <t>https://community.secop.gov.co/Public/Tendering/OpportunityDetail/Index?noticeUID=CO1.NTC.8956337&amp;isFromPublicArea=True&amp;isModal=False</t>
  </si>
  <si>
    <t>OPSP-FCE-0047-2025</t>
  </si>
  <si>
    <t>CO1.REQ.9093856</t>
  </si>
  <si>
    <t>EN EL MARCO DE LA ALIANZA ENTRE LA NORMAL SUPERIOR SAN PEDRO ALEJANDRINO Y LA UNIVERSIDAD DEL MAGDALENA - CONTRATO INTERADMINISTRATIVO 1400 DE 2016 – FONDO FORMACIÓN CONTINUA PARA EDUCADORES EN SERVICIO DE LAS ESTABLECIMIENTO EDUCATIVOS OFICIALES MEN – ICETEX, LA CONTRATISTA DESARROLLARÁ LAS SIGUIENTES ACTIVIDADES COMO APOYO LOGÍSTICO EN EL DIPLOMADO “FORMANDO FORMADORES: ESTRATEGIAS DIDÁCTICAS PARA EL AULA DIVERSA DEL PRESENTE”: 1. ARTICULAR ACCIONES OPERATIVAS Y LOGÍSTICAS CON LOS COORDINADORES PARA EL CUMPLIMIENTO DEL PROCESO DE FORMACIÓN. 2. ACOMPAÑAR EL DESARROLLO DE LA CONVOCATORIA DE LOS PROFESIONALES INTERESADOS EN PARTICIPAR EN EL PROCESO Y ELABORAR UN INFORME QUE DÉ CUENTA DEL PROCEDIMIENTO EMPLEADO. 3. GESTIONAR LOS ESPACIOS, PARA EL DESARROLLO DE LOS ENCUENTROS PRESENCIALES. 4. APOYAR A LOS COORDINADORES EN EL SEGUIMIENTO AL CUMPLIMIENTO DE LAS ACCIONES Y PRODUCTOS ESTABLECIDOS EN EL PLAN DE TRABAJO. 5. GARANTIZAR LA ENTREGA OPORTUNA DE LOS ELEMENTOS Y MATERIALES QUE SE REQUIEREN PARA LA IMPLEMENTACIÓN DEL PROCESO DE FORMACIÓN EN LOS DIFERENTES MUNICIPIOS QUE CONFORMAN LA MACRORREGIÓN. 6. BRINDAR APOYO AL DESARROLLO OPERATIVO DE PROCESO DE FORMACIÓN. 7. ORGANIZAR LOS DOCUMENTOS, LAS ACTAS, LOS INSTRUMENTOS UTILIZADOS ACORDE CON LOS LINEAMIENTOS Y ORIENTACIONES ESTABLECIDAS POR EL MINISTERIO DE EDUCACIÓN NACIONAL. 8. GARANTIZAR LA RECOLECCIÓN DE TODOS LOS INSTRUMENTOS, LAS ACTAS, LAS EVIDENCIAS FOTOGRÁFICAS Y ARCHIVAR ACORDE CON LAS ORIENTACIONES ESTABLECIDAS POR EL MINISTERIO DE EDUCACIÓN NACIONAL. 9. ACOMPAÑAR LA ELABORACIÓN DE INFORMES CON LAS RECOMENDACIONES TÉCNICAS, METODOLÓGICAS Y OPERATIVAS PARA LA IMPLEMENTACIÓN DEL PROCESO</t>
  </si>
  <si>
    <t>https://community.secop.gov.co/Public/Tendering/OpportunityDetail/Index?noticeUID=CO1.NTC.8956865&amp;isFromPublicArea=True&amp;isModal=False</t>
  </si>
  <si>
    <t>OPSP-FCE-0048-2025</t>
  </si>
  <si>
    <t>CO1.REQ.9094353</t>
  </si>
  <si>
    <t xml:space="preserve">EN EL MARCO DE LA ALIANZA ENTRE LA NORMAL SUPERIOR SAN PEDRO ALEJANDRINO Y LA UNIVERSIDAD DEL MAGDALENA - CONTRATO INTERADMINISTRATIVO 1400 DE 2016 – FONDO FORMACIÓN CONTINUA PARA EDUCADORES EN SERVICIO DE LAS ESTABLECIMIENTO EDUCATIVOS OFICIALES MEN – ICETEX, LA CONTRATISTA DESARROLLARÁ LAS SIGUIENTES ACTIVIDADES COMO SISTEMATIZADOR EN EL DIPLOMADO “FORMANDO FORMADORES: ESTRATEGIAS DIDÁCTICAS PARA EL AULA DIVERSA DEL PRESENTE”: 1. DESARROLLAR UNA ESTRATEGIA PARA LA RECOLECCIÓN DE INFORMACIÓN DE LOS PARTICIPANTES Y POSTERIOR CARGUE EN EL SISTEMA DE INFORMACIÓN DEFINIDO, ACORDE CON LOS LINEAMIENTOS, FORMATOS Y ORIENTACIONES ESTABLECIDAS POR EL MINISTERIO DE EDUCACIÓN NACIONAL. 2. GARANTIZAR LA CALIDAD EN LOS DATOS REPORTADOS EN LOS SISTEMAS DE INFORMACIÓN. 3. ELABORAR INFORMES TENIENDO EN CUENTA LOS CRITERIOS ESTABLECIDOS POR EL MINISTERIO DE EDUCACIÓN NACIONAL. 4. APOYAR A LAS COORDINACIONES EN EL SEGUIMIENTO AL CUMPLIMIENTO DE LOS PRODUCTOS ESTABLECIDOS EN EL PLAN DE TRABAJO. 5. PARTICIPAR EN LAS MESAS DE TRABAJO CONVOCADAS POR EL MINISTERIO DE EDUCACIÓN NACIONAL. </t>
  </si>
  <si>
    <t>ALAN ANDRES CONTRERAS MEJIA</t>
  </si>
  <si>
    <t>https://community.secop.gov.co/Public/Tendering/OpportunityDetail/Index?noticeUID=CO1.NTC.8957442&amp;isFromPublicArea=True&amp;isModal=False</t>
  </si>
  <si>
    <t>OPSP-FCE-0049-2025</t>
  </si>
  <si>
    <t>CO1.REQ.9109329</t>
  </si>
  <si>
    <t>EN EL MARCO DE LA ALIANZA ENTRE LA NORMAL SUPERIOR MARIA AUXILIADORA Y LA UNIVERSIDAD DEL MAGDALENA - CONTRATO INTERADMINISTRATIVO 1400 DE 2016 – FONDO FORMACIÓN CONTINUA PARA EDUCADORES EN SERVICIO DE LAS ESTABLECIMIENTO EDUCATIVOS OFICIALES MEN – ICETEX, LA CONTRATISTA DESARROLLARÁ LAS SIGUIENTES ACTIVIDADES COMO APOYO LOGÍSTICO EN EL DIPLOMADO "DIDÁCTICAS EMERGENTES PARA LOS RETOS DE UNA FORMACIÓN INTEGRAL EN LA CONTEMPORANEIDAD": 1. ARTICULAR ACCIONES OPERATIVAS Y LOGÍSTICAS CON LOS COORDINADORES PARA EL CUMPLIMIENTO DEL PROCESO DE FORMACIÓN. 2. ACOMPAÑAR EL DESARROLLO DE LA CONVOCATORIA DE LOS PROFESIONALES INTERESADOS EN PARTICIPAR EN EL PROCESO Y ELABORAR UN INFORME QUE DÉ CUENTA DEL PROCEDIMIENTO EMPLEADO. 3. GESTIONAR LOS ESPACIOS, PARA EL DESARROLLO DE LOS ENCUENTROS PRESENCIALES. 4. APOYAR A LOS COORDINADORES EN EL SEGUIMIENTO AL CUMPLIMIENTO DE LAS ACCIONES Y PRODUCTOS ESTABLECIDOS EN EL PLAN DE TRABAJO. 5. GARANTIZAR LA ENTREGA OPORTUNA DE LOS ELEMENTOS Y MATERIALES QUE SE REQUIEREN PARA LA IMPLEMENTACIÓN DEL PROCESO DE FORMACIÓN EN LOS DIFERENTES MUNICIPIOS QUE CONFORMAN LA MACRORREGIÓN. 6. BRINDAR APOYO AL DESARROLLO OPERATIVO DE PROCESO DE FORMACIÓN. 7. ORGANIZAR LOS DOCUMENTOS, LAS ACTAS, LOS INSTRUMENTOS UTILIZADOS ACORDE CON LOS LINEAMIENTOS Y ORIENTACIONES ESTABLECIDAS POR EL MINISTERIO DE EDUCACIÓN NACIONAL. 8. GARANTIZAR LA RECOLECCIÓN DE TODOS LOS INSTRUMENTOS, LAS ACTAS, LAS EVIDENCIAS FOTOGRÁFICAS Y ARCHIVAR ACORDE CON LAS ORIENTACIONES ESTABLECIDAS POR EL MINISTERIO DE EDUCACIÓN NACIONAL. 9. ACOMPAÑAR LA ELABORACIÓN DE INFORMES CON LAS RECOMENDACIONES TÉCNICAS, METODOLÓGICAS Y OPERATIVAS PARA LA IMPLEMENTACIÓN DEL PROCESO</t>
  </si>
  <si>
    <t>MARIA MERCEDES OSPINO BARROS</t>
  </si>
  <si>
    <t>https://community.secop.gov.co/Public/Tendering/OpportunityDetail/Index?noticeUID=CO1.NTC.8972093&amp;isFromPublicArea=True&amp;isModal=False</t>
  </si>
  <si>
    <t xml:space="preserve">SI </t>
  </si>
  <si>
    <t>https://community.secop.gov.co/Public/Tendering/ContractNoticePhases/View?PPI=CO1.PPI.43097660&amp;isFromPublicArea=True&amp;isModal=False</t>
  </si>
  <si>
    <t xml:space="preserve">NO </t>
  </si>
  <si>
    <t>KARIN PATRICIA RONDON PAYARES</t>
  </si>
  <si>
    <t>DIEGO ALEJANDRO AYALA OVIEDO</t>
  </si>
  <si>
    <t xml:space="preserve"> 1) DISEÑAR, DESARROLLAR Y PONER EN FUNCIONAMIENTO LA PÁGINA WEB OFICIAL DE LA FACULTAD DE CIENCIAS DE LA SALUD, GARANTIZANDO SU NAVEGABILIDAD, FUNCIONALIDAD Y ADAPTACIÓN A DIFERENTES DISPOSITIVOS. 2) RECOPILAR INFORMACIÓN FINANCIERA DEL VIII CONGRESO INTERNACIONAL DE SALUD INTEGRAL. 3) RECOPILAR Y ORGANIZAR BASE DE DATOS DE LOS ASISTENTES AL VIII CONGRESO INTERNACIONAL DE SALUD INTEGRAL. 4) APOYAR CON LA ELABORACIÓN DE LOS CERTIFICADOS A LOS ASISTENTES DEL VIII CONGRESO INTERNACIONAL DE SALUD INTEGRAL 5) BRINDAR SOPORTE TÉCNICO Y ACOMPAÑAMIENTO EN EL MANEJO Y MANTENIMIENTO DE LA PÁGINA WEB DE LA FACULTAD DE CIENCIAS DE LA SALUD.</t>
  </si>
  <si>
    <t>CO1.REQ.9141225</t>
  </si>
  <si>
    <t>OPSP-FCS-0016-2025</t>
  </si>
  <si>
    <t>https://community.secop.gov.co/Public/Tendering/ContractNoticePhases/View?PPI=CO1.PPI.42596202&amp;isFromPublicArea=True&amp;isModal=False</t>
  </si>
  <si>
    <t>TIPOGRAFIA Y LITOGRAFIA CARIBE LTDA</t>
  </si>
  <si>
    <t>LA PRESENTE ORDEN TIENE POR OBJETO EL SERVICIOS DE LITOGRAFÍA PARA LA IMPRESIÓN DE 200 BOLSAS EN KAMBRELA TAMAÑO 23 X 35 CM MARCADAS A UN COLOR DE TINTA, 2 BACKING TAMAÑO 3 X 2.40 MTS EN ESTRUCTURA DE MADERA CON IMPRESIÓN DE BANNER EN ALTA RESOLUCIÓN QUE INCLUYE DISEÑO E INSTALACIÓN, 1 ARCO DE ENTRADA DE 2.50 M DE ALTO POR 4 M DE ANCHO ELABORADO EN ESTRUCTURA DE MADERA E IMPRESO EN BANNER A FULL COLOR CON INSTALACIÓN Y DISEÑO, 50 RECONOCIMIENTOS EN ACRÍLICO DE 4 MM CON SU RESPECTIVA BASE E IMPRESIÓN DTF, 1000 ABANICOS IMPRESOS AL ANVERSO Y REVERSO A FULL COLOR TROQUELADOS Y SANDUCHADOS, 1000 PLEGABLES TAMAÑO CARTA EN PAPEL PROPALCOTE DE 115 GRAMOS IMPRESOS EN POLICROMÍA AL ANVERSO Y REVERSO CON DISEÑO INCLUIDO, 2 ESTRUCTURAS ROLL UP DE 2 X 1 MTS IMPRESOS EN BANNER CON DISEÑO REFERENCIA DIPLOMADO, 5 ESTRUCTURAS ROLL UP DE 2 X 1 MTS IMPRESOS EN BANNER CON DISEÑO REFERENCIA PROGRAMA, 4 PENDONES IMPRESOS EN BANNER A FULL COLOR CON TUBOS DE SOPORTE A LA MEDIDA 150 X 50 CM, 1000 ESFEROS MARCADOS A UN COLOR DE TINTA EN TAMPOGRAFÍA Y 1500 AGENDAS TAMAÑO 24 X 17 CM PASTA DURA CON 80 HOJAS INTERNAS EN PAPEL BOND DE 75 GRAMOS ARGOLLADO DOBLE O PORTADA IMPRESA EN POLICROMÍA PLASTIFICADA PARA EL V ENCUENTRO DE SEMILLEROS DE INVESTIGACIÓN EN SALUD, VII CONGRESO COLOMBIANO DE PEDIATRÍA SOCIAL Y II CONGRESO INTERNACIONAL DE PEDIATRÍA SOCIAL, III ENCUENTRO INTERNACIONAL DE LA CIENCIA DEL CUIDADO HUMANO Y I JORNADA NACIONAL DEL CUIDADO HUMANO GRUPO COLOMBIA EVENTOS A REALIZARSE POR LA FACULTAD DE CIENCIAS DE LA SALUD. LA PROPUESTA HACE PARTE INTEGRAL DE LA PRESENTE ORDEN.</t>
  </si>
  <si>
    <t>CO1.REQ.9017803</t>
  </si>
  <si>
    <t>OPS-FCS-0001-2025</t>
  </si>
  <si>
    <t>https://community.secop.gov.co/Public/Tendering/ContractNoticePhases/View?PPI=CO1.PPI.42467882&amp;isFromPublicArea=True&amp;isModal=False</t>
  </si>
  <si>
    <t>MARY LUZ PEÑARANDA REALES</t>
  </si>
  <si>
    <t xml:space="preserve"> 1) APOYAR Y GESTIONAR LOS ASPECTOS ACADÉMICOS DEL PROGRAMA ESPECIALIZACIÓN EN SEGURIDAD Y SALUD DEL TRABAJO,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</si>
  <si>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CO1.REQ.8990296</t>
  </si>
  <si>
    <t>OPSP-FCS-0015-2025</t>
  </si>
  <si>
    <t>https://community.secop.gov.co/Public/Tendering/ContractNoticePhases/View?PPI=CO1.PPI.41682542&amp;isFromPublicArea=True&amp;isModal=False</t>
  </si>
  <si>
    <t>SIBEL ALEXANDER CASTAÑEDA HENRIQUEZ</t>
  </si>
  <si>
    <t>1) APOYAR EN LA FORMULACIÓN, EJECUCIÓN Y SEGUIMIENTO DEL PRESUPUESTO ASIGNADO DE LOS PROGRAMAS ESPECIALIZACIÓN EN SEGURIDAD Y SALUD EN EL TRABAJO, MAESTRÍA EN PSICOLOGÍA CLÍNICA, JURÍDICA Y FORENSE, MAESTRÍA EN SALUD MENTAL EN COMUNIDADES DIVERSAS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ESPECIALIZACIÓN EN SEGURIDAD Y SALUD EN EL TRABAJO, MAESTRÍA EN PSICOLOGÍA CLÍNICA, JURÍDICA Y FORENSE, MAESTRÍA EN SALUD MENTAL EN COMUNIDADES DIVERSAS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</si>
  <si>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CO1.REQ.8790590</t>
  </si>
  <si>
    <t>OPSP-FCS-0014-2025</t>
  </si>
  <si>
    <t>https://community.secop.gov.co/Public/Tendering/ContractNoticePhases/View?PPI=CO1.PPI.41681861&amp;isFromPublicArea=True&amp;isModal=False</t>
  </si>
  <si>
    <t>MAYA ALEJANDRA CADENA TEJEDA</t>
  </si>
  <si>
    <t>LA PRESENTE ORDEN TIENE POR OBJETO: 1) APOYAR Y GESTIONAR LOS ASPECTOS ACADÉMICOS DEL PROGRAMA MAESTRÍA EN PSICOLOGÍA CLÍNICA, JURÍDICA Y FORENSE,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</si>
  <si>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CO1.REQ.8790547</t>
  </si>
  <si>
    <t>OPSP-FCS-0013-2025</t>
  </si>
  <si>
    <t>https://community.secop.gov.co/Public/Tendering/ContractNoticePhases/View?PPI=CO1.PPI.41678134&amp;isFromPublicArea=True&amp;isModal=False</t>
  </si>
  <si>
    <t>MIGUEL ANTONIO SILVA ARRIETA</t>
  </si>
  <si>
    <t>LA PRESENTE ORDEN TIENE POR OBJETO: 1) APOYAR EN LA FORMULACIÓN, EJECUCIÓN Y SEGUIMIENTO DEL PRESUPUESTO ASIGNADO DE LOS PROGRAMAS MAESTRÍA EN EPIDEMIOLOGÍA, MAESTRÍA EN ENFERMERÍA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MAESTRÍA EN EPIDEMIOLOGÍA, MAESTRÍA EN ENFERMERÍA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</si>
  <si>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CO1.REQ.8789282</t>
  </si>
  <si>
    <t>OPSP-FCS-0012-2025</t>
  </si>
  <si>
    <t>https://community.secop.gov.co/Public/Tendering/ContractNoticePhases/View?PPI=CO1.PPI.41676869&amp;isFromPublicArea=True&amp;isModal=False</t>
  </si>
  <si>
    <t>ALYDAYANA GARCERANT VILLEGAS</t>
  </si>
  <si>
    <t>LA PRESENTE ORDEN TIENE POR OBJETO: 1) APOYAR EN LA FORMULACIÓN, EJECUCIÓN Y SEGUIMIENTO DEL PRESUPUESTO ASIGNADO DE LOS PROGRAMAS MAESTRÍA EN SALUD FAMILIAR Y COMUNITARIA, MAESTRÍA EN PSICOLOGÍA DE LAS ORGANIZACIONES Y DEL TRABAJO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MAESTRÍA EN SALUD FAMILIAR Y COMUNITARIA, MAESTRÍA EN PSICOLOGÍA DE LAS ORGANIZACIONES Y DEL TRABAJO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</si>
  <si>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CO1.REQ.8789157</t>
  </si>
  <si>
    <t>OPSP-FCS-0011-2025</t>
  </si>
  <si>
    <t>https://community.secop.gov.co/Public/Tendering/ContractNoticePhases/View?PPI=CO1.PPI.41580052&amp;isFromPublicArea=True&amp;isModal=False</t>
  </si>
  <si>
    <t>LA PRESENTE ORDEN TIENE POR OBJETO: 1) DISEÑAR, DESARROLLAR Y PONER EN FUNCIONAMIENTO LA PÁGINA WEB OFICIAL DEL VIII CONGRESO INTERNACIONAL EN SALUD INTEGRAL DE LA FACULTAD DE CIENCIAS DE LA SALUD, GARANTIZANDO SU NAVEGABILIDAD, FUNCIONALIDAD Y ADAPTACIÓN A DIFERENTES DISPOSITIVOS. 2) IMPLEMENTAR Y ADMINISTRAR LOS FORMULARIOS DE REGISTRO EN LÍNEA PARA LA INSCRIPCIÓN DE PARTICIPANTES, INCLUYENDO LA RECOLECCIÓN Y VALIDACIÓN DE DATOS, ASÍ COMO LA INTEGRACIÓN CON LAS PLATAFORMAS DE PAGO ESTABLECIDAS POR LA UNIVERSIDAD. 3) GESTIONAR Y MANTENER ACTUALIZADA LA BASE DE DATOS DE INSCRITOS, PAGOS Y ASISTENCIAS, ASEGURANDO LA INTEGRIDAD, CONFIDENCIALIDAD Y SEGURIDAD DE LA INFORMACIÓN. 4) DESARROLLAR HERRAMIENTAS Y SISTEMAS DE INFORMACIÓN QUE PERMITAN LA GENERACIÓN DE REPORTES Y ESTADÍSTICAS SOBRE EL PROCESO DE INSCRIPCIÓN, PAGOS Y PARTICIPACIÓN EN EL EVENTO. 5) BRINDAR SOPORTE TÉCNICO Y ACOMPAÑAMIENTO DURANTE LAS FASES DE INSCRIPCIÓN, DESARROLLO Y CIERRE DEL CONGRESO, RESOLVIENDO INCIDENCIAS TÉCNICAS Y OPTIMIZANDO EL FUNCIONAMIENTO DE LA PLATAFORMA.</t>
  </si>
  <si>
    <t>CO1.REQ.8766936</t>
  </si>
  <si>
    <t>OPSP-FCS-0010-2025</t>
  </si>
  <si>
    <t>https://community.secop.gov.co/Public/Tendering/ContractNoticePhases/View?PPI=CO1.PPI.41579189&amp;isFromPublicArea=True&amp;isModal=False</t>
  </si>
  <si>
    <t>ARLEY LONDOÑO QUISOBONI</t>
  </si>
  <si>
    <t>LA PRESENTE ORDEN TIENE POR OBJETO: 1) ASESORAR JURÍDICAMENTE A LA FACULTAD DE CIENCIAS DE LA SALUD EN LA PLANEACIÓN, FORMALIZACIÓN Y SEGUIMIENTO DE CONVENIOS DE DOCENCIA–SERVICIO, GARANTIZANDO EL CUMPLIMIENTO DE LA NORMATIVA NACIONAL Y LOS LINEAMIENTOS INSTITUCIONALES APLICABLES. 2) EMITIR CONCEPTOS Y ELABORAR DOCUMENTOS LEGALES REQUERIDOS PARA LOS PROCESOS DE HABILITACIÓN Y ACREDITACIÓN EN SALUD, INCLUYENDO REVISIÓN DE REQUISITOS TÉCNICOS, LICENCIAS, PERMISOS Y PROTOCOLOS CONFORME A LA NORMATIVIDAD VIGENTE. 3) ACOMPAÑAR Y ORIENTAR EN LA FORMULACIÓN DE POLÍTICAS, REGLAMENTOS Y PROCEDIMIENTOS RELACIONADOS CON LA CALIDAD EN LA PRESTACIÓN DE SERVICIOS DE SALUD, ASEGURANDO SU COHERENCIA CON LAS DISPOSICIONES LEGALES Y ESTÁNDARES SECTORIALES. 4) BRINDAR SOPORTE JURÍDICO EN LA APERTURA DE NUEVOS SERVICIOS EN EL ÁMBITO DE LA SALUD, DESDE LA VERIFICACIÓN DE REQUISITOS LEGALES Y CONTRACTUALES HASTA LA ELABORACIÓN Y REVISIÓN DE ACTOS ADMINISTRATIVOS Y CONTRATOS ASOCIADOS. 5) REALIZAR SEGUIMIENTO Y CONTROL LEGAL A LOS PROCESOS Y ACTIVIDADES DEL ÁREA DE SALUD QUE SEAN OBJETO DE LA PRESENTE CONTRATACIÓN, ELABORANDO INFORMES PERIÓDICOS Y RECOMENDACIONES QUE PERMITAN GARANTIZAR LA SEGURIDAD JURÍDICA Y EL CUMPLIMIENTO NORMATIVO.</t>
  </si>
  <si>
    <t>CO1.REQ.8766625</t>
  </si>
  <si>
    <t>OPSP-FCS-0009-2025</t>
  </si>
  <si>
    <t>https://community.secop.gov.co/Public/Tendering/ContractNoticePhases/View?PPI=CO1.PPI.41577064&amp;isFromPublicArea=True&amp;isModal=False</t>
  </si>
  <si>
    <t>JOSE GREGORIO TABORDA LOZANO</t>
  </si>
  <si>
    <t>LA PRESENTE ORDEN TIENE POR OBJETO: 1) ELABORAR BANNERS, VOLANTES, AFICHES, PRESENTACIONES Y PUBLICACIONES PARA REDES SOCIALES SOLICITADAS POR LA FACULTAD DE CIENCIAS DE LA SALUD. 2) PREPARAR LOS ARCHIVOS EN LOS FORMATOS Y TAMAÑOS REQUERIDOS PARA IMPRESIÓN O PUBLICACIÓN DIGITAL. 3) ENTREGAR LOS TRABAJOS GRÁFICOS DENTRO DE LOS PLAZOS ESTABLECIDOS. 4) BRINDAR SOPORTE CREATIVO Y TÉCNICO PARA LA PRODUCCIÓN Y ACTUALIZACIÓN DE MATERIAL GRÁFICO QUE RESPALDE ACTIVIDADES ACADÉMICAS, INVESTIGATIVAS Y DE PROYECCIÓN SOCIAL DE LA FACULTAD.</t>
  </si>
  <si>
    <t>CO1.REQ.8766380</t>
  </si>
  <si>
    <t>OPSP-FCS-0008-2025</t>
  </si>
  <si>
    <t>https://community.secop.gov.co/Public/Tendering/OpportunityDetail/Index?noticeUID=CO1.NTC.8626138</t>
  </si>
  <si>
    <t>DIANA ROSA PICON PAHUANA</t>
  </si>
  <si>
    <t>LA PRESENTE ORDEN TIENE POR OBJETO LA COMPRA DE 133 BATAS EN TELA ANTIFLUIDO CON ESCUDO INSTITUCIONAL, NOMBRE DEL ESTUDIANTE Y PROGRAMA BORDADOS, PARA QUE SEAN ENTREGADAS A LOS ESTUDIANTES DE LOS PROGRAMAS DE MEDICINA, ODONTOLOGÍA Y ENFERMERÍA EN EL PERIODO 2025-2. LA PROPUESTA HACE PARTE INTEGRAL DE LA PRESENTE ORDEN.</t>
  </si>
  <si>
    <t>CO1.REQ.8758825</t>
  </si>
  <si>
    <t>ODC-FCS-0003-2025</t>
  </si>
  <si>
    <t>https://community.secop.gov.co/Public/Tendering/ContractNoticePhases/View?PPI=CO1.PPI.41575171&amp;isFromPublicArea=True&amp;isModal=False</t>
  </si>
  <si>
    <t>LUISA CAROLINE MEZA CAMPO</t>
  </si>
  <si>
    <t>LA PRESENTE ORDEN TIENE POR OBJETO: 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</si>
  <si>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CO1.REQ.8765502</t>
  </si>
  <si>
    <t>OAG-FCS-0002-2025</t>
  </si>
  <si>
    <t>https://community.secop.gov.co/Public/Tendering/ContractNoticePhases/View?PPI=CO1.PPI.39255439&amp;isFromPublicArea=True&amp;isModal=False</t>
  </si>
  <si>
    <t>MARION JULIANIF MEJIA FLORIAN</t>
  </si>
  <si>
    <t>COMPRA DE 40 GAFETES CON IMPRESIÓN COLOR Y BASE METALIZADA RESINADOS CON SUJETADOR DE IMAN DE ALTA PRESIÓN PARA HACERLE ENTREGA A LOS ESTUDIANTES DE ULTIMO SEMESTRE DEL PROGRAMA DE PSICOLOGÍA, LOS CUALES REALIZARÁN SUS PRÁCTICAS PROFESIONALES DURANTE EL PERIODO 2025-2.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</si>
  <si>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CO1.REQ.8221753</t>
  </si>
  <si>
    <t>ODC-FCS-0002-2025</t>
  </si>
  <si>
    <t>https://community.secop.gov.co/Public/Tendering/ContractNoticePhases/View?PPI=CO1.PPI.38421246&amp;isFromPublicArea=True&amp;isModal=False</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</si>
  <si>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</si>
  <si>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</si>
  <si>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</si>
  <si>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</si>
  <si>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</si>
  <si>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</si>
  <si>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</si>
  <si>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</si>
  <si>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</si>
  <si>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</si>
  <si>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</si>
  <si>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https://community.secop.gov.co/Public/Tendering/OpportunityDetail/Index?noticeUID=CO1.NTC.7585764</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</si>
  <si>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</si>
  <si>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CO1.REQ.7707676</t>
  </si>
  <si>
    <t>ODC-FCS-0001-2025</t>
  </si>
  <si>
    <t>https://community.secop.gov.co/Public/Tendering/OpportunityDetail/Index?noticeUID=CO1.NTC.7464376</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</si>
  <si>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</si>
  <si>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</si>
  <si>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</si>
  <si>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</si>
  <si>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</si>
  <si>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</si>
  <si>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</si>
  <si>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</si>
  <si>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</si>
  <si>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</si>
  <si>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</si>
  <si>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</si>
  <si>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</si>
  <si>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</si>
  <si>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</si>
  <si>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</si>
  <si>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</si>
  <si>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</si>
  <si>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</si>
  <si>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FACULTAD DE CIENCIAS DE LA SALUD</t>
  </si>
  <si>
    <t>https://community.secop.gov.co/Public/Tendering/OpportunityDetail/Index?noticeUID=CO1.NTC.8942918&amp;isFromPublicArea=True&amp;isModal=False</t>
  </si>
  <si>
    <t>LAURA MORALES GUERRERO</t>
  </si>
  <si>
    <t>GERMAN CAMILO JIMENEZ AGUILAR</t>
  </si>
  <si>
    <t xml:space="preserve"> 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</si>
  <si>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CO1.REQ.9077994</t>
  </si>
  <si>
    <t>OPSP-FHU-0022-2025</t>
  </si>
  <si>
    <t>https://community.secop.gov.co/Public/Tendering/OpportunityDetail/Index?noticeUID=CO1.NTC.8606831&amp;isFromPublicArea=True&amp;isModal=False</t>
  </si>
  <si>
    <t>DAYANA GUTIERREZ GUERRERO</t>
  </si>
  <si>
    <t xml:space="preserve"> 1. REALIZAR ACTIVACIÓN DE USUARIOS DEL PERSONAL A CONTRATAR EN LA FACULTAD DE HUMANIDADES EN LAS PLATAFORMAS GEDOCO Y SIGEP II PARA LA CONTRATACIÓN DEL PERIODO 2025-II.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</si>
  <si>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CO1.REQ.8739054</t>
  </si>
  <si>
    <t>OPSP-FHU-0021-2025</t>
  </si>
  <si>
    <t>https://community.secop.gov.co/Public/Tendering/OpportunityDetail/Index?noticeUID=CO1.NTC.8606436&amp;isFromPublicArea=True&amp;isModal=False</t>
  </si>
  <si>
    <t>EDUIN ANDRES VERA MARTINEZ</t>
  </si>
  <si>
    <t xml:space="preserve"> 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</si>
  <si>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CO1.REQ.8738491</t>
  </si>
  <si>
    <t>OAG-FHU-0020-2025</t>
  </si>
  <si>
    <t>https://community.secop.gov.co/Public/Tendering/OpportunityDetail/Index?noticeUID=CO1.NTC.8566405&amp;isFromPublicArea=True&amp;isModal=False</t>
  </si>
  <si>
    <t>YAMILETH FLORIAN MARTINEZ</t>
  </si>
  <si>
    <t xml:space="preserve">
 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</si>
  <si>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CO1.REQ.8698404</t>
  </si>
  <si>
    <t>OPSP-FHU-0019-2025</t>
  </si>
  <si>
    <t>https://community.secop.gov.co/Public/Tendering/OpportunityDetail/Index?noticeUID=CO1.NTC.8524818&amp;isFromPublicArea=True&amp;isModal=False</t>
  </si>
  <si>
    <t>23328500/ 6096500</t>
  </si>
  <si>
    <t>1665/1666</t>
  </si>
  <si>
    <t>EDGAR ANDRES PABON RUBIO</t>
  </si>
  <si>
    <t xml:space="preserve">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</si>
  <si>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CO1.REQ.8656167</t>
  </si>
  <si>
    <t>OPSP-FHU-0018-2025</t>
  </si>
  <si>
    <t>https://community.secop.gov.co/Public/Tendering/OpportunityDetail/Index?noticeUID=CO1.NTC.8510150&amp;isFromPublicArea=True&amp;isModal=False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</si>
  <si>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</si>
  <si>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</si>
  <si>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CO1.REQ.8640952</t>
  </si>
  <si>
    <t>OPSP-FHU-0017-2025</t>
  </si>
  <si>
    <t>https://community.secop.gov.co/Public/Tendering/OpportunityDetail/Index?noticeUID=CO1.NTC.8504323&amp;isFromPublicArea=True&amp;isModal=False</t>
  </si>
  <si>
    <t>ELIANA MARCELA QUINTERO HENRIQUEZ</t>
  </si>
  <si>
    <t>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</si>
  <si>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CO1.REQ.8634348</t>
  </si>
  <si>
    <t>OPSP-FHU-0016-2025</t>
  </si>
  <si>
    <t>https://community.secop.gov.co/Public/Tendering/OpportunityDetail/Index?noticeUID=CO1.NTC.8504312&amp;isFromPublicArea=True&amp;isModal=False</t>
  </si>
  <si>
    <t>JUAN ANGEL BERMUDEZ CHARRIS</t>
  </si>
  <si>
    <t xml:space="preserve"> 1. APOYAR EN LA FORMULACIÓN, EJECUCIÓN Y SEGUIMIENTO DEL PRESUPUESTO ASIGNADO A LOS PROGRAMAS ESPECIALIZACIÓN EN DERECHO ADMINISTRATIVO Y ESPECIALIZACIÓN EN DERECHO CONSTITUCIONAL,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</si>
  <si>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CO1.REQ.8634254</t>
  </si>
  <si>
    <t>OPSP-FHU-0015-2025</t>
  </si>
  <si>
    <t>https://community.secop.gov.co/Public/Tendering/OpportunityDetail/Index?noticeUID=CO1.NTC.8504229&amp;isFromPublicArea=True&amp;isModal=False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</si>
  <si>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</si>
  <si>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</si>
  <si>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CO1.REQ.8634039</t>
  </si>
  <si>
    <t>OPSP-FHU-0014-2025</t>
  </si>
  <si>
    <t>https://community.secop.gov.co/Public/Tendering/OpportunityDetail/Index?noticeUID=CO1.NTC.8503782&amp;isFromPublicArea=True&amp;isModal=False</t>
  </si>
  <si>
    <t>MARIANYS DE JESUS PEÑALOZA VIZCAINO</t>
  </si>
  <si>
    <t xml:space="preserve"> 1. APOYAR EN LA FORMULACIÓN, EJECUCIÓN Y SEGUIMIENTO DEL PRESUPUESTO ASIGNADO AL PROGRAMA ESPECIALIZACIÓN EN DERECHO PROCESAL,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</si>
  <si>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CO1.REQ.8633970</t>
  </si>
  <si>
    <t>OPSP-FHU-0013-2025</t>
  </si>
  <si>
    <t>https://community.secop.gov.co/Public/Tendering/OpportunityDetail/Index?noticeUID=CO1.NTC.8449894&amp;isFromPublicArea=True&amp;isModal=False</t>
  </si>
  <si>
    <t xml:space="preserve"> 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 FACULTAD. 3. APOYAR A LA DECANA EN LA PLANIFICACIÓN Y ELABORACIÓN DEL PRESUPUESTO, ASÍ COMO EN LA PROGRAMACIÓN DOCENTE DE LOS PROGRAMAS DE POSGRADOS DE LA FACULTAD DE HUMANIDADES VIGENCIA 2025-2.4. APOYAR A LA DECANA PARA LA SISTEMATIZACIÓN DE LA INFORMACIÓN PRODUCTO DE LA EVALUACIÓN DEL DESEMPEÑO DEL PERSONAL DOCENTE. 5. APOYAR A LA DECANA EN LA GESTIÓN DE CONVENIOS PARA FORTALECER LA VENTA DE SERVICIOS Y FORMACIÓN CONTINUA DE LA FACULTAD DE HUMANIDADES.</t>
  </si>
  <si>
    <t>CO1.REQ.8579272 </t>
  </si>
  <si>
    <t>OPSP-FHU-0012-2025</t>
  </si>
  <si>
    <t>https://community.secop.gov.co/Public/Tendering/OpportunityDetail/Index?noticeUID=CO1.NTC.8349769&amp;isFromPublicArea=True&amp;isModal=False</t>
  </si>
  <si>
    <t>AUDIAS ENRIQUE NAVARRO MONTES</t>
  </si>
  <si>
    <t xml:space="preserve">
 1. APOYAR EL DESARROLLO DE LA ESTRATEGIA DE REVISIÓN, ACTUALIZACIÓN Y MANTENIMIENTO DE LOS CONTENIDOS DE LAS PÁGINAS WEB INSTITUCIONALES DE LA FACULTAD Y SUS PROGRAMAS ACADÉMICOS DURANTE LA VIGENCIA 2025, EN ARTICULACIÓN CON LAS POLÍTICAS DE COMUNICACIÓN INSTITUCIONAL, LOS LINEAMIENTOS DE VISIBILIDAD Y LOS REQUERIMIENTOS DE CALIDAD DEL SITIO WEB DE LA UNIVERSIDAD. 2.APOYAR A LA DECANA EN LA RECOPILACIÓN DE INFORMACIÓN Y DOCUMENTOS NECESARIOS PARA LA SUSCRIPCIÓN DE ACUERDOS Y CONVENIOS EN QUE SEA PARTE LA FACULTAD DE HUMANIDADES 3. APOYAR A LA COORDINACIÓN ADMINISTRATIVA Y A LA DECANA EN LA LOGÍSTICA PARA LA REALIZACIÓN DE LAS SESIONES PREVISTAS EN LOS POSGRADOS DE LA FACULTAD. 4.APOYAR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</si>
  <si>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CO1.REQ.8477821</t>
  </si>
  <si>
    <t>OAG-FHU-0011-2025</t>
  </si>
  <si>
    <t>https://community.secop.gov.co/Public/Tendering/OpportunityDetail/Index?noticeUID=CO1.NTC.8329329&amp;isFromPublicArea=True&amp;isModal=False</t>
  </si>
  <si>
    <t>RONALD DURAN MIRANDA</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</si>
  <si>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</si>
  <si>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CO1.REQ.8457307</t>
  </si>
  <si>
    <t>OPSP-FHU-0010-2025</t>
  </si>
  <si>
    <t>https://community.secop.gov.co/Public/Tendering/OpportunityDetail/Index?noticeUID=CO1.NTC.7481939&amp;isFromPublicArea=True&amp;isModal=False</t>
  </si>
  <si>
    <t>ROSANA MARGARITA LIZCANO OROZCO</t>
  </si>
  <si>
    <r>
      <t xml:space="preserve">1. REALIZAR ACTIVACIÓN DE USUARIOS DEL PERSONAL A CONTRATAR EN LA FACULTAD DE HUMANIDADES EN LAS PLATAFORMAS GEDOCO Y SIGEP II PARA LA CONTRATACIÓN DEL PERIODO 2025-I.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</si>
  <si>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CO1.REQ.7602784</t>
  </si>
  <si>
    <t>OPSP-FHU-0009-2025</t>
  </si>
  <si>
    <t>https://community.secop.gov.co/Public/Tendering/OpportunityDetail/Index?noticeUID=CO1.NTC.7472484&amp;isFromPublicArea=True&amp;isModal=False</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</si>
  <si>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</si>
  <si>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CO1.REQ.7592889</t>
  </si>
  <si>
    <t>OPSP-FHU-0008-2025</t>
  </si>
  <si>
    <t>https://community.secop.gov.co/Public/Tendering/OpportunityDetail/Index?noticeUID=CO1.NTC.7472459&amp;isFromPublicArea=True&amp;isModal=False</t>
  </si>
  <si>
    <r>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</si>
  <si>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CO1.REQ.7592876</t>
  </si>
  <si>
    <t>OPSP-FHU-0007-2025</t>
  </si>
  <si>
    <t>https://community.secop.gov.co/Public/Tendering/OpportunityDetail/Index?noticeUID=CO1.NTC.7472439&amp;isFromPublicArea=True&amp;isModal=False</t>
  </si>
  <si>
    <r>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</si>
  <si>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CO1.REQ.7592862</t>
  </si>
  <si>
    <t>OPSP-FHU-0006-2025</t>
  </si>
  <si>
    <t>https://community.secop.gov.co/Public/Tendering/OpportunityDetail/Index?noticeUID=CO1.NTC.7471611&amp;isFromPublicArea=True&amp;isModal=False</t>
  </si>
  <si>
    <r>
      <t xml:space="preserve"> LA PRESENTE ORDEN TIENE POR OBJETO: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</si>
  <si>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CO1.REQ.7592815</t>
  </si>
  <si>
    <t>OPSP-FHU-0005-2025</t>
  </si>
  <si>
    <t>https://community.secop.gov.co/Public/Tendering/OpportunityDetail/Index?noticeUID=CO1.NTC.7470949&amp;isFromPublicArea=True&amp;isModal=False</t>
  </si>
  <si>
    <r>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</si>
  <si>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CO1.REQ.7592052</t>
  </si>
  <si>
    <t>OPSP-FHU-0004-2025</t>
  </si>
  <si>
    <t>https://community.secop.gov.co/Public/Tendering/OpportunityDetail/Index?noticeUID=CO1.NTC.7470439&amp;isFromPublicArea=True&amp;isModal=False</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</si>
  <si>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</si>
  <si>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CO1.REQ.7591957</t>
  </si>
  <si>
    <t>OPSP-FHU-0003-2025</t>
  </si>
  <si>
    <t>https://community.secop.gov.co/Public/Tendering/OpportunityDetail/Index?noticeUID=CO1.NTC.7459676&amp;isFromPublicArea=True&amp;isModal=False</t>
  </si>
  <si>
    <r>
      <t xml:space="preserve">1. APOYAR LOS PROGRAMAS DE POSGRADOS DE LA FACULTAD DE HUMANIDADES EN COLABORACIÓN CON LA OFICINA DE ASEGURAMIENTO DE LA CALIDAD, EN LOS PROCESOS DE AUTOEVALUACIÓN, CREACIÓN, MODIFICACIÓN Y RENOVACIÓN DE LOS REGISTROS CALIFICADOS. 2.APOYAR LA LOGÍSTICA DE LAS ACTIVIDADES DE AUTOEVALUACIÓN Y PLANES DE MEJORAMIENTO DE LOS PROGRAMAS DE POSGRADOS ESPECIALIZACIÓN EN DERECHOS HUMANOS Y DERECHO INTERNACIONAL HUMANITARIO Y MAESTRÍA EN PROMOCIÓN Y PROTECCIÓN DE LOS DERECHOS HUMANOS. 3.APOYAR LA REDACCIÓN Y PRESENTACIÓN DE LOS INFORMES DE AUTOEVALUACIÓN DE LOS PROGRAMAS DE POSGRADOS ESPECIALIZACIÓN EN DERECHOS HUMANOS Y DERECHO INTERNACIONAL HUMANITARIO Y MAESTRÍA EN PROMOCIÓN Y PROTECCIÓN DE LOS DERECHOS HUMANOS. 4.ASISTIR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5.APOYAR EN LA RECOPILACIÓN Y ORGANIZACIÓN DE EVIDENCIAS Y DOCUMENTOS QUE REQUIERAN LOS INFORMES DE AUTOEVALUACIÓN Y RENOVACIÓN (CONSULTA A PÁGINAS DEL GOBIERNO NACIONAL, PLANES DE GOBIERNO, PLANES DE ACCIÓN, SNIES, OBSERVATORIO LABORAL, NORMATIVIDAD INTERNA INSTITUCIONAL, ETC). 6.RENDIR INFORME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</si>
  <si>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CO1.REQ.7581027</t>
  </si>
  <si>
    <t>OPSP-FHU-0002-2025</t>
  </si>
  <si>
    <t>https://community.secop.gov.co/Public/Tendering/OpportunityDetail/Index?noticeUID=CO1.NTC.7459162&amp;isFromPublicArea=True&amp;isModal=False</t>
  </si>
  <si>
    <r>
      <t xml:space="preserve"> FORTALECER LOS PROCESOS LOGÍSTICOS Y ORGANIZATIVOS DE LAS ACTIVIDADES RELACIONADAS CON EL FUNCIONAMIENTO DE LOS POSGRADOS DE LA FACULTAD DE HUMANIDADES PARA EL PERIODO ACADÉMICO 2025-I.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</si>
  <si>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CO1.REQ.7579919 </t>
  </si>
  <si>
    <t>OPSP-FHU-0001-2025</t>
  </si>
  <si>
    <t>FACULTAD DE HUMANIDADES</t>
  </si>
  <si>
    <t>https://community.secop.gov.co/Public/Tendering/OpportunityDetail/Index?noticeUID=CO1.NTC.9046379&amp;isFromPublicArea=True&amp;isModal=False</t>
  </si>
  <si>
    <t>LEIDY ESTEPHANIA CANEDO PEDROZO</t>
  </si>
  <si>
    <t>LA PRESENTE ORDEN TIENE POR OBJETO: 1. CREAR LA ESTRUCTURA DE CADA CURSO ONLINE: DEFINIR TEMAS, OBJETIVOS Y EVALUACIONES DE LOS MISMOS. 2. DISEÑAR ACTIVIDADES DE APRENDIZAJE: PLANIFICAR EJERCICIOS Y TAREAS PARA CADA MÓDULO. 3. ORGANIZAR CAPACITACIONES CON LOS EXPERTOS TEMÁTICOS, PARA LA ELABORACIÓN Y REVISIÓN DE CONTENIDOS. 4. GESTIONAR Y ORGANIZAR LA ESTRUCTURA DE LOS COMPONENTES DE CADA CURSO. 5. REVISAR LA ESTRUCTURA FINAL DE LOS CURSOS.</t>
  </si>
  <si>
    <t>CO1.REQ.9186121</t>
  </si>
  <si>
    <t>OPSP-VAD-1488-2025</t>
  </si>
  <si>
    <t>https://community.secop.gov.co/Public/Tendering/OpportunityDetail/Index?noticeUID=CO1.NTC.9047545&amp;isFromPublicArea=True&amp;isModal=False</t>
  </si>
  <si>
    <t>RAFAEL JOSE CAMPO CAMPO</t>
  </si>
  <si>
    <t>LA PRESENTE ORDEN TIENE POR OBJETO: 1. ASESORAR A LOS ESTUDIANTES Y PROFESORES EN EL DISEÑO Y DESARROLLO DE PROTOTIPOS, MODELOS Y PIEZAS MEDIANTE HERRAMIENTAS DE DISEÑO Y FABRICACIÓN DIGITAL EN LOS LABORATORIOS DEL PROGRAMA DE INGENIERÍA INDUSTRIAL. 2. APOYAR EN EL USO DE IMPRESORAS 3D, EQUIPOS DE MANUFACTURA DIGITAL Y DEMÁS RECURSOS TECNOLÓGICOS DISPONIBLES EN LOS LABORATORIOS DEL PROGRAMA. 3. APOYAR Y ASESORAR EN LOS PROCESOS RELACIONADOS CON EL DISEÑO Y FABRICACIÓN DIGITAL, EN CONCORDANCIA CON LAS FUNCIONES Y PROYECTOS DESARROLLADOS POR EL PROGRAMA DE INGENIERÍA INDUSTRIAL. 4. APOYAR LA VERIFICACIÓN DE LA ORGANIZACIÓN DEL LABORATORIO ASIGNADO PARA LAS PRÁCTICAS, PROYECTOS Y SERVICIOS REQUERIDOS EN EL MISMO, DE CONFORMIDAD CON LA PROGRAMACIÓN ESTABLECIDA. 5. APOYAR EN LA ENTREGA OPORTUNA DE LOS EQUIPOS, MATERIALES E INSUMOS REQUERIDOS EN EL MONTAJE DE PRÁCTICAS, PROYECTOS Y SERVICIOS DE LOS LABORATORIOS DEL PROGRAMA. 6. APOYAR EN EL BUEN USO DE EQUIPOS, MATERIALES E INSUMOS DE LOS LABORATORIOS DE INGENIERÍA INDUSTRIAL. 7. APOYAR EN LA APLICACIÓN DE PROCEDIMIENTOS Y PROTOCOLOS ESTABLECIDOS PARA EL FUNCIONAMIENTO, CUIDADO, PRESERVACIÓN Y MANTENIMIENTO DE EQUIPOS, MATERIALES E INSTALACIONES DE LOS LABORATORIOS, ASÍ COMO EL CUMPLIMIENTO DE LAS NORMAS Y PROTOCOLOS DEL PLAN INSTITUCIONAL DE GESTIÓN, AMBIENTAL – PIGA, EL PROGRAMA DE SEGURIDAD Y SALUD EN EL TRABAJO, PROTOCOLOS DE BIOSEGURIDAD Y BUENAS PRÁCTICAS DE MANUFACTURA Y SEGURIDAD INDUSTRIAL APLICABLES. 8. APOYAR LA ADMINISTRACIÓN Y ACTUALIZACIÓN DEL INVENTARIO DE BIENES, MATERIALES E INSUMOS DE LABORATORIO, ASÍ COMO ELABORAR Y PRESENTAR LOS INFORMES RESPECTIVOS. 9. APOYAR EN EL REPORTE DE NECESIDADES DE MANTENIMIENTO Y LA VERIFICACIÓN DEL MANTENIMIENTO PREVENTIVO Y CORRECTIVO DE EQUIPOS E INSTALACIONES DE LOS LABORATORIOS DEL PROGRAMA DE INGENIERÍA INDUSTRIAL. 10. APOYAR EN LA ADECUADA, OPORTUNA Y EFICIENTE ATENCIÓN AL USUARIO EN LA PRESTACIÓN DE LOS SERVICIOS DE LABORATORIO. 11. INFORMAR OPORTUNAMENTE AQUELLAS SITUACIONES QUE AFECTEN EL DESARROLLO DE LAS ACTIVIDADES EN LOS LABORATORIOS.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INSTITUCIONAL Y CUENTEN CON EL VISTO BUENO DEL DIRECTOR DEL PROGRAMA. 14. APOYAR EN LA ENTREGA, AL FINALIZAR LA ORDEN DE SERVICIO, DEL INVENTARIO DE LOS EQUIPOS DEL LABORATORIO DETALLANDO SU ESTADO. 15. APOYAR LA RECOLECCIÓN DE INFORMACIÓN DE SATISFACCIÓN DEL SERVICIO Y ELABORAR LOS INFORMES CORRESPONDIENTES. 16. APOYAR EN LA APERTURA, ENTREGA Y CIERRE DEL LABORATORIO DE ANÁLISIS DE DATOS Y EL LABORATORIO DE DISEÑO Y FABRICACIÓN DIGITAL EN LOS HORARIOS ESTABLECIDOS PARA LA PRESTACIÓN DE LOS SERVICIOS.</t>
  </si>
  <si>
    <t>CO1.REQ.9187025</t>
  </si>
  <si>
    <t>OPSP-VAD-1486-2025</t>
  </si>
  <si>
    <t>https://community.secop.gov.co/Public/Tendering/OpportunityDetail/Index?noticeUID=CO1.NTC.9028896&amp;isFromPublicArea=True&amp;isModal=False</t>
  </si>
  <si>
    <t>DIANA KARINA MARTINEZ VERGARA</t>
  </si>
  <si>
    <t xml:space="preserve">LA PRESENTE ORDEN TIENE POR OBJETO: 1. APOYAR EN LA PLANEACIÓN, EVALUACIÓN Y CONTROL DE LOS PROCESOS DESARROLLADOS POR EL GRUPO DE SERVICIOS TECNOLÓGICOS. 2. APOYAR EN LA REVISIÓN Y SEGUIMIENTO A LOS TRÁMITES ADMINISTRATIVOS Y FINANCIEROS GENERADOS DENTRO DEL DESARROLLO DE LOS PROCEDIMIENTOS DEL GRUPO DE SERVICIOS TECNOLÓGICOS. 3. APOYAR LA REVISIÓN Y ANÁLISIS DE LOS INFORMES FINANCIEROS ELABORADOS POR LA DIRECCIÓN ADMINISTRATIVA Y LOS GRUPOS DE TRABAJO ADSCRITOS A ESTA. 4. APOYAR EN LA FORMULACIÓN DE MEJORAS DE PROCESOS Y PROCEDIMIENTOS RELACIONADAS CON EL TRÁMITE DE OBLIGACIONES DERIVADAS DE LAS EJECUCIONES CONTRACTUALES A CARGO DEL GRUPO DE SERVICIOS TECNOLÓGICOS, LA DIRECCIÓN ADMINISTRATIVA Y SUS UNIDADES ADSCRITAS. 5. APOYAR LA EJECUCIÓN FINANCIERA Y ADMINISTRATIVA DE LOS PROYECTOS EJECUTADOS POR LA DIRECCIÓN ADMINISTRATIVA Y LAS UNIDADES ADSCRITAS, PARA DAR CUMPLIMIENTO DE LAS ACTIVIDADES PROGRAMADAS. 6. ORGANIZAR, CLASIFICAR Y MANTENER ACTUALIZADA LA DOCUMENTACIÓN RELACIONADA CON LA EJECUCIÓN FINANCIERA Y ADMINISTRATIVA DE LOS PROYECTOS A CARGO DEL GRUPO DE SERVICIOS TECNOLÓGICOS, SEGÚN LOS LINEAMIENTOS INSTITUCIONALES. 7. APOYAR LA PREPARACIÓN, EJECUCIÓN Y SEGUIMIENTO PRESUPUESTAL DE LOS RECURSOS ASIGNADOS A LA DIRECCIÓN ADMINISTRATIVA Y SUS GRUPOS ADSCRITOS. 8. APOYAR EN EL SEGUIMIENTO AL AVANCE DE LOS PROYECTOS ASIGNADOS A LA DIRECCIÓN ADMINISTRATIVA Y A LOS GRUPOS DE TRABAJO ADSCRITOS. </t>
  </si>
  <si>
    <t>CO1.REQ.9168934</t>
  </si>
  <si>
    <t>OPSP-VAD-1485-2025</t>
  </si>
  <si>
    <t>https://community.secop.gov.co/Public/Tendering/OpportunityDetail/Index?noticeUID=CO1.NTC.9030405&amp;isFromPublicArea=True&amp;isModal=False</t>
  </si>
  <si>
    <t>HERMIDES JEREZ BLANCO</t>
  </si>
  <si>
    <t xml:space="preserve">JUAN SEBASTIAN CARVAJAL ZAMBRANO </t>
  </si>
  <si>
    <t xml:space="preserve">LA PRESENTE ORDEN TIENE POR OBJETO: 1. APOYAR EN EL DESARROLLO DE ESTRATEGIAS DE EDUCACIÓN AMBIENTAL Y CAPACITACIÓN DIRIGIDAS A TODO EL PERSONAL, ORIENTADAS A FOMENTAR BUENAS PRÁCTICAS EN EL USO RACIONAL DEL RECURSO HÍDRICO. 2. APOYAR TÉCNICAMENTE EN LA IMPLEMENTACIÓN DE DISPOSITIVOS Y TECNOLOGÍAS DE AHORRO DE AGUA, ASÍ COMO EN LA MEJORA DE PROCESOS QUE IMPLIQUEN CONSUMO HÍDRICO. 3. APOYAR EN EL DISEÑO E IMPLEMENTACIÓN DEL SISTEMA DE SEGUIMIENTO Y MONITOREO DEL CONSUMO DE AGUA, QUE PERMITA EVALUAR EL IMPACTO DE LAS MEDIDAS ADOPTADAS Y REALIZAR AJUSTES AL PLAN CUANDO SEA NECESARIO. 4. PRESENTAR INFORMES TÉCNICOS PERIÓDICOS, QUE INCLUYAN RESULTADOS DEL DIAGNÓSTICO, AVANCES EN LA IMPLEMENTACIÓN DEL PLAN DE AHORRO Y USO EFICIENTE DEL AGUA, INDICADORES DE AHORRO Y RECOMENDACIONES PARA LA MEJORA CONTINUA. 5. APOYAR LA VERIFICACIÓN DEL CUMPLIMIENTO DE LOS COMPROMISOS ESTABLECIDOS EN LAS MEDIDAS DE MANEJO AMBIENTAL (MMA) APROBADAS POR LA AUTORIDAD AMBIENTAL. 6. APOYAR LA SUPERVISIÓN DE LA IMPLEMENTACIÓN DE MEDIDAS DE PREVENCIÓN, MITIGACIÓN, CORRECCIÓN Y COMPENSACIÓN DE IMPACTOS AMBIENTALES ASOCIADOS A LA EJECUCIÓN DE OBRAS CIVILES. 7. APOYAR LA SUPERVISIÓN DE LA ELABORACIÓN DE INFORMES DE CUMPLIMIENTO AMBIENTAL ASOCIADOS A LA EJECUCIÓN DE OBRAS CIVILES. </t>
  </si>
  <si>
    <t>CO1.REQ.9169768</t>
  </si>
  <si>
    <t>OPSP-VAD-1484-2025</t>
  </si>
  <si>
    <t>https://community.secop.gov.co/Public/Tendering/OpportunityDetail/Index?noticeUID=CO1.NTC.9030792&amp;isFromPublicArea=True&amp;isModal=False</t>
  </si>
  <si>
    <t>JEIMMY PATRICIA POLO ROJAS</t>
  </si>
  <si>
    <t>ANDRES FELIPE MEJIA ESCOBAR</t>
  </si>
  <si>
    <t xml:space="preserve">LA PRESENTE ORDEN TIENE POR OBJETO: 1. ELABORAR ANÁLISIS Y REPORTES QUE PERMITAN IDENTIFICAR FORTALEZAS, NECESIDADES Y OPORTUNIDADES DE MEJORA. 2. DISEÑAR Y PROPONER PLATAFORMAS O SISTEMAS DE SEGUIMIENTO Y MONITOREO DEL AVANCE, LOGROS Y PROYECCIONES DE LOS ESTUDIANTES. 3. GENERAR REPORTES Y ACTUALIZACIONES PERIÓDICAS QUE FACILITEN LA TOMA DE DECISIONES ACADÉMICAS E INSTITUCIONALES. 4. DISEÑAR Y PROMOVER ACTIVIDADES DE RECONOCIMIENTO Y ESTÍMULO A LA EXCELENCIA ACADÉMICA. 5. PROPONER Y GESTIONAR MECANISMOS DE ARTICULACIÓN CON BECAS, ESTÍMULOS, PROGRAMAS DE MOVILIDAD ACADÉMICA Y OPORTUNIDADES EXTERNAS. 6. DISEÑAR E IMPLEMENTAR ESTRATEGIAS DE ACOMPAÑAMIENTO ACADÉMICO Y PSICOSOCIAL ORIENTADAS AL FORTALECIMIENTO INTEGRAL DE LOS ESTUDIANTES. 7. APOYAR EN LA COORDINACIÓN Y DESARROLLO DE ESPACIOS DE MENTORÍA, TUTORÍAS Y ACTIVIDADES QUE POTENCIEN COMPETENCIAS DE INVESTIGACIÓN, INNOVACIÓN Y LIDERAZGO. 8. APOYAR EN LA COORDINACIÓN CON LOS PROGRAMAS ACADÉMICOS EN LA FORMULACIÓN DE PLANES DE PREPARACIÓN PARA LAS PRUEBAS SABER PRO. 9. IMPLEMENTAR ACTIVIDADES, TALLERES Y SIMULACROS QUE REFUERCEN COMPETENCIAS GENÉRICAS Y ESPECÍFICAS REQUERIDAS EN DICHAS PRUEBAS. 10. PROMOVER LA ARTICULACIÓN CON DOCENTES, DIRECTORES DE PROGRAMA Y UNIDADES ACADÉMICAS PARA EL DESARROLLO DE LAS ESTRATEGIAS DE ACOMPAÑAMIENTO. 11. GESTIONAR VÍNCULOS CON ENTIDADES EXTERNAS, REDES ACADÉMICAS Y SECTOR PRODUCTIVO QUE AMPLÍEN LAS OPORTUNIDADES DE FORMACIÓN Y PROYECCIÓN. 12.  APOYAR EN EL DISEÑO E IMPLEMENTACIÓN DE INDICADORES PARA LA EVALUACIÓN DE LA ESTRATEGIA DE ACOMPAÑAMIENTO. 13. RENDIR INFORMES MENSUALES O EN EL PLAZO O MOMENTO QUE SU SUPERVISOR LO REQUIERA, SOBRE LAS ACTIVIDADES DESARROLLADAS EN CUMPLIMIENTO DE LA ORDEN DE PRESTACIÓN DE SERVICIOS. 14. CUMPLIR CON LOS PROCEDIMIENTOS DEL PROCESO DE GESTIÓN DEL SISTEMA DE GESTIÓN INTEGRAL DE LA CALIDAD "COGUI </t>
  </si>
  <si>
    <t>CO1.REQ.9170811</t>
  </si>
  <si>
    <t>OPSP-VAD-1483-2025</t>
  </si>
  <si>
    <t>https://community.secop.gov.co/Public/Tendering/OpportunityDetail/Index?noticeUID=CO1.NTC.9016625&amp;isFromPublicArea=True&amp;isModal=False</t>
  </si>
  <si>
    <t>ENCARGADA TH: MARIA DE LOS ANGELES ACOSTA MORA</t>
  </si>
  <si>
    <t>CARMEN HELENA ESCOBAR GOMEZ</t>
  </si>
  <si>
    <t>LA PRESENTE ORDEN TIENE POR OBJETO: 1. APOYAR EN LA REVISIÓN Y VALIDACIÓN DE LOS PERÍODOS LABORALES HISTÓRICOS 2. APOYAR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t>
  </si>
  <si>
    <t>CO1.REQ.9155544</t>
  </si>
  <si>
    <t>OPSP-VAD-1481-2025</t>
  </si>
  <si>
    <t>https://community.secop.gov.co/Public/Tendering/OpportunityDetail/Index?noticeUID=CO1.NTC.9004451&amp;isFromPublicArea=True&amp;isModal=False</t>
  </si>
  <si>
    <t>GIOVANNA MARÍA SIMANCAS TINOCO</t>
  </si>
  <si>
    <t>MICHELLE MARGARITA VANEGAS GRANADOS</t>
  </si>
  <si>
    <t>LA PRESENTE ORDEN TIENE POR OBJETO: 1. APOYAR LA ASESORÍA A LOS USUARIOS EN LA ORIENTACIÓN SOBRE LOS MECANISMOS ALTERNATIVOS DE SOLUCIÓN DE CONFLICTOS. 2. APOYAR EN EL ACOMPAÑAMIENTO A LOS ESTUDIANTES EN EL DESARROLLO DE LAS AUDIENCIAS DE CONCILIACIÓN. 3. APOYAR EN LA REVISIÓN DE DOCUMENTOS Y EN LA VERIFICACIÓN DE LAS CONSULTAS PRESENTADAS POR LOS USUARIOS. 4. APOYAR EN LA REVISIÓN DE LOS PROYECTOS DE ACTAS DE CONCILIACIÓN. 5. APOYAR EN EL REGISTRO Y SEGUIMIENTO DE LOS ACUERDOS DE CONCILIACIÓN ALCANZADOS. 6. APOYAR EN LA PROYECCIÓN DE CITACIONES Y SOLICITUDES RELACIONADAS CON LOS PROCESOS DE CONCILIACIÓN. 7. APOYAR EN LA REPROGRAMACIÓN DE LAS AUDIENCIAS DE CONCILIACIÓN CUANDO SEA REQUERIDO.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CAPACITACIONES QUE INVOLUCREN AL CONSULTORIO JURÍDICO Y CENTRO DE CONCILIACIÓN, 9. BRINDAR APOYO MEDIANTE ASESORÍAS DURANTE LAS JORNADAS DE CONCILIACIÓN Y ATENCIÓN JURÍDICA ORGANIZADAS POR EL CONSULTORIO JURÍDICO Y EL CENTRO DE CONCILIACIÓN</t>
  </si>
  <si>
    <t>CO1.REQ.9143054</t>
  </si>
  <si>
    <t>OPSP-VAD-1480-2025</t>
  </si>
  <si>
    <t>https://community.secop.gov.co/Public/Tendering/OpportunityDetail/Index?noticeUID=CO1.NTC.8988135&amp;isFromPublicArea=True&amp;isModal=False</t>
  </si>
  <si>
    <t>OSCAR FERNANDO CASTILLO MOSCARELLA</t>
  </si>
  <si>
    <t>KERSTING NIKOLE CARCAMO FADUL</t>
  </si>
  <si>
    <t>LA PRESENTE ORDEN TIENE POR OBJETO: 1. BRINDAR ORIENTACIÓN JURÍDICA A LA VÍCTIMA SOBRE LAS RUTAS INSTITUCIONALES, DISCIPLINARIAS, ADMINISTRATIVAS Y JUDICIALES DISPONIBLES, CONFORME AL MARCO NORMATIVO VIGENTE. 2. ELABORAR EL CONCEPTO DEL CASO, CON EL PROPÓSITO DE ANALIZAR LA INFORMACIÓN REPORTADA Y EMITIR LAS CONSIDERACIONES JURÍDICAS NECESARIAS PARA QUE LA COORDINACIÓN DEL GAV O LA INSTANCIA COMPETENTE REALICE EL TRASLADO A LA DEPENDENCIA CORRESPONDIENTE. 3. BRINDAR ACOMPAÑAMIENTO Y APOYO JURÍDICO TANTO EN LOS PROCESOS DISCIPLINARIOS O ADMINISTRATIVOS QUE SE ADELANTEN POR CONDUCTAS CONSTITUTIVAS DE VIOLENCIAS BASADAS EN GÉNERO, VIOLENCIAS SEXUALES O DISCRIMINACIÓN, COMO A LAS VÍCTIMAS QUE SEAN REQUERIDAS PARA ASISTIR A AUDIENCIAS O DILIGENCIAS, GARANTIZANDO EL RESPETO A SUS DERECHOS Y EL DEBIDO PROCESO. 4. APOYAR Y ASESORAR EN LA ATENCIÓN Y RESPUESTA A LAS ACCIONES DE TUTELA, DERECHOS DE PETICIÓN O REQUERIMIENTOS JUDICIALES Y ADMINISTRATIVOS RELACIONADOS CON LOS CASOS ATENDIDOS POR EL GAV, EN ARTICULACIÓN CON LAS ÁREAS JURÍDICAS INSTITUCIONALES COMPETENTES. 5. RESPONDER LAS SOLICITUDES DE INFORMACIÓN DE LAS DEPENDENCIAS UNIVERSITARIAS SOBRE ANTECEDENTES DE PERSONAS A CONTRATAR O VINCULAR, EN RELACIÓN CON REPORTES POR CONDUCTAS QUE CONSTITUYAN VIOLENCIAS BASADAS EN GÉNERO, VIOLENCIAS SEXUALES O DISCRIMINACIÓN. 6 REALIZAR SEGUIMIENTO A LAS ACTUACIONES JURÍDICAS DERIVADAS DE LOS CASOS REPORTADOS Y PRESENTAR INFORMES PERIÓDICOS SOBRE LOS AVANCES, MEDIDAS ADOPTADAS Y RESULTADOS ALCANZADOS ANTE LA COORDINACIÓN DEL GAV Y LAS INSTANCIAS UNIVERSITARIAS COMPETENTES. 7. PARTICIPAR EN LA CONSTRUCCIÓN, ACTUALIZACIÓN Y REVISIÓN LOS PROTOCOLOS INSTITUCIONALES, LINEAMIENTOS NORMATIVOS Y DOCUMENTOS TÉCNICOS RELACIONADOS CON LA PREVENCIÓN, ATENCIÓN Y SANCIÓN DE LAS VIOLENCIAS BASADAS EN GÉNERO, VIOLENCIAS SEXUALES Y DISCRIMINACIÓN. 8. APOYAR EN LA PLANIFICACIÓN Y DESARROLLO, DE ACCIONES DE FORMACIÓN, SENSIBILIZACIÓN Y DIVULGACIÓN DESDE EL ENFOQUE JURÍDICO, ORIENTADAS A LA PREVENCIÓN DE VIOLENCIAS, LA PROMOCIÓN DE LA PREVENCIÓN DE VIOLENCIAS, LA PROMOCIÓN DE LA IGUALDAD Y LA DIGNIDAD HUMANA, ASÍ COMO LA SOCIALIZACIÓN DEL PROTOCOLO INSTITUCIONAL PARA LA DETECCIÓN, PREVENCIÓN, ATENCIÓN Y SANCIÓN DE LAS VIOLENCIAS BASADAS EN GÉNERO, VIOLENCIAS SEXUALES Y DISCRIMINACIÓN. 9. ACOMPAÑAR A LAS VÍCTIMAS EN LA INTERPOSICIÓN DE MEDIDAS PREVENTIVAS O DE PROTECCIÓN ANTE LAS AUTORIDADES COMPETENTES Y ARTICULAR CON LAS REDES DE APOYO INSTITUCIONALES O INTERINSTITUCIONALES LAS ACCIONES NECESARIAS PARA SU PROTECCIÓN Y ACOMPAÑAMIENTO JURÍDICO INTEGRAL. 10. ASISTIR, EN REPRESENTACIÓN DEL GAV, A REUNIONES, MESAS DE TRABAJO, ENCUENTROS, FOROS O INVITACIONES DE CARACTER REGIONAL O NACIONAL RELACIONADAS CON LA PREVENCIÓN, ATENCIÓN Y SANCIÓN DE LAS VIOLENCIAS BASADAS EN GÉNERO, VIOLENCIAS SEXUALES Y DISCRIMINACIÓN, ASI COMO EN ESPACIOS DE ARTICULACIÓN INTERINSTITUCIONAL PREVIO ACUERDO CON EL SUPERVISOR(A) DE LA PRESENTE ORDEN.</t>
  </si>
  <si>
    <t>CO1.REQ.9125281</t>
  </si>
  <si>
    <t>OPSP-VAD-1479-2025</t>
  </si>
  <si>
    <t>https://community.secop.gov.co/Public/Tendering/OpportunityDetail/Index?noticeUID=CO1.NTC.8988624&amp;isFromPublicArea=True&amp;isModal=False</t>
  </si>
  <si>
    <t>BETTY PATIÑO URIELES</t>
  </si>
  <si>
    <t>JESUS DAVID NAVARRO BARROS</t>
  </si>
  <si>
    <t xml:space="preserve">LA PRESENTE ORDEN TIENE POR OBJETO: 1. APOYAR EN LA TOMA FÍSICA DE LOS INVENTARIOS POR DEPENDENCIA. 2. TOMA FÍSICA DE INVENTARIOS EN BODEGA. 3. APOYAR EN LA ORGANIZACIÓN, TRASLADO DE LOS BIENES DESCARGADOS DEL INVENTARIO, A LAS BODEGAS PARA SU DISPOSICIÓN FINAL. 4. APOYAR EN LA ELABORACIÓN DE INGRESOS CONTABLES. 5. APOYAR LA IMPLEMENTACIÓN Y MEJORA DE PROCEDIMIENTOS INTERNOS ORIENTADOS A LA EFICIENCIA, TRANSPARENCIA Y CONTROL DE LOS RECURSOS FÍSICOS. 6. APOYAR AL GRUPO INTERNO DE COMPRAS Y ADMINISTRACIÓN DE BIENES EN LA ATENCIÓN DE LOS USUARIOS INTERNOS Y EXTERNOS. </t>
  </si>
  <si>
    <t>CO1.REQ.9126201</t>
  </si>
  <si>
    <t>OPSP-VAD-1478-2025</t>
  </si>
  <si>
    <t>https://community.secop.gov.co/Public/Tendering/OpportunityDetail/Index?noticeUID=CO1.NTC.8987998&amp;isFromPublicArea=True&amp;isModal=False</t>
  </si>
  <si>
    <t>JHON FRANKLIN CHACON RAMIREZ</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</si>
  <si>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PARA ORDEN O CONTRATO DE SERVICIOS DE MANTENIMIENTO QUE DEBA SER SUPERVISADA POR EL RESPONSABLE DE GRUPO Y NECESITE DE SU APOYO. 3. APOYAR AL GRUPO INTERNO DE SERVICIOS GENERALES EN LA REALIZACIÓN DE INFORMES PERIÓDICOS DE LAS EJECUCIONES DE LAS DIFERENTES ORDENES O CONTRATOS DE SERVICIOS. 4. APOYAR AL GRUPO INTERNO DE SERVICIOS GENERALES EN EL RECIBO DE FACTURAS EMITIDAS POR EL COBRO DE LOS SERVICIOS DE LOS DIFERENTES CONTRATISTAS EXTERNOS Y APOYAR EN LA VERIFICACIÓN DE QUE SE COBRE EL SERVICIO QUE REALMENTE SE EJECUTÓ O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</si>
  <si>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CO1.REQ.9125779</t>
  </si>
  <si>
    <t>OPSP-VAD-1477-2025</t>
  </si>
  <si>
    <t>https://community.secop.gov.co/Public/Tendering/OpportunityDetail/Index?noticeUID=CO1.NTC.8983947&amp;isFromPublicArea=True&amp;isModal=False</t>
  </si>
  <si>
    <t>MARTHA CAROLINA GONZALEZ ORTEGA</t>
  </si>
  <si>
    <t>ISABELLA CARDENAS NAVARRO</t>
  </si>
  <si>
    <t xml:space="preserve">LA PRESENTE ORDEN TIENE POR OBJETO: 1) APOYAR LA IMPLEMENTACIÓN DEL PILAR DE “ALIANZAS MULTIACTOR” EN EL MARCO DEL PLAN ESTRATÉGICO DE LA OFICINA DE RELACIONES INTERNACIONALES. 2) APOYAR EL ESTABLECIMIENTO DE RELACIONES CON SOCIOS DEL SECTOR PRIVADO Y LA FILANTROPÍA NACIONAL E INTERNACIONAL PARA GESTIONAR SU CONTRIBUCIÓN A PROYECTOS INSTITUCIONALES ESTRATÉGICOS. 3) APOYAR LA BÚSQUEDA DE RECURSOS TÉCNICOS Y/O FINANCIEROS NO REEMBOLSABLES NACIONALES E INTERNACIONALES QUE CONTRIBUYAN A LA CREACIÓN DE VALOR SOCIAL, ECONÓMICO Y AMBIENTAL EN TORNO A LAS PRIORIDADES INSTITUCIONALES. 4) APOYAR LA IMPLEMENTACIÓN DEL PROGRAMA “EMBAJADORES UNIMAGDALENA EN EL MUNDO”, QUE CONTEMPLA PROMOVER LA PARTICIPACIÓN DE GRADUADOS RESIDENTES EN EL EXTERIOR EN INICIATIVAS ESTRATÉGICAS DE LA INSTITUCIÓN. 5) APOYAR  EN PROGRAMAS ESTRATÉGICOS DE LA OFICINA DE RELACIONES INTERNACIONALES RELACIONADOS CON LA MOVILIDAD ENTRANTE Y SALIENTE DE LA COMUNIDAD UNIVERSITARIA. </t>
  </si>
  <si>
    <t>CO1.REQ.9121669</t>
  </si>
  <si>
    <t>OPSP-VAD-1476-2025</t>
  </si>
  <si>
    <t>https://community.secop.gov.co/Public/Tendering/OpportunityDetail/Index?noticeUID=CO1.NTC.8980878&amp;isFromPublicArea=True&amp;isModal=False</t>
  </si>
  <si>
    <t>JUAN CARLOS VARGAS RUÍZ</t>
  </si>
  <si>
    <t>KWANNEY OTONIEL IZQUIERDO IZQUIERDO</t>
  </si>
  <si>
    <t>LA PRESENTE ORDEN TIENE POR OBJETO: 1. APOYAR LA IMPLEMENTACIÓN Y SEGUIMIENTO DEL PILOTO DE HUERTA AGROECOLÓGICA EN LA KANKURWA DE UNIMAGDALENA. 2. APOYAR LA CREACIÓN DEL SISTEMA DE INFORMACIÓN GEOGRÁFICA (SIG) SOCIOPRODUCTIVO DE LAS POBLACIONES ARHUACAS DE LA SIERRA NEVADA DE SANTA MARTA. 3. APOYAR LA ARTICULACIÓN CON EL CABILDO ARHUACO DEL MAGDALENA PARA DINAMIZAR INICIATIVAS DE PRODUCTIVIDAD Y ECONOMÍA SOLIDARIA</t>
  </si>
  <si>
    <t>CO1.REQ.9118854</t>
  </si>
  <si>
    <t>OAG-VAD-1475-2025</t>
  </si>
  <si>
    <t>https://community.secop.gov.co/Public/Tendering/OpportunityDetail/Index?noticeUID=CO1.NTC.8980870&amp;isFromPublicArea=True&amp;isModal=False</t>
  </si>
  <si>
    <t>ADRIANA LUCIA CUENTAS MOGOLLON</t>
  </si>
  <si>
    <t>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t>
  </si>
  <si>
    <t>CO1.REQ.9118645</t>
  </si>
  <si>
    <t>OPSP-VAD-1474-2025</t>
  </si>
  <si>
    <t>https://community.secop.gov.co/Public/Tendering/OpportunityDetail/Index?noticeUID=CO1.NTC.8965253&amp;isFromPublicArea=True&amp;isModal=False</t>
  </si>
  <si>
    <t>MARIA DE LOS ANGELES ACOSTA MORA</t>
  </si>
  <si>
    <t>ADRIANA CAROLINA RODRIGUEZ DEL CASTILLO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</si>
  <si>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t>
  </si>
  <si>
    <t>CO1.REQ.9102000</t>
  </si>
  <si>
    <t>OPSP-VAD-1473-2025</t>
  </si>
  <si>
    <t>https://community.secop.gov.co/Public/Tendering/OpportunityDetail/Index?noticeUID=CO1.NTC.8964999&amp;isFromPublicArea=True&amp;isModal=False</t>
  </si>
  <si>
    <t>ENCARGADA TH: MERCEDES DE LA TORRE HASBUN</t>
  </si>
  <si>
    <t>CARLOS ALFONSO MENDEZ LOPEZ</t>
  </si>
  <si>
    <t>LA PRESENTE ORDEN TIENE POR OBJETO: 1. APOYAR EN LA PLANEACIÓN, EJECUCIÓN Y SEGUIMIENTO DE PROCESOS RELACIONADOS CON LA GESTIÓN DE LOS GRUPOS INTERNOS DE TALENTO HUMANO, CONFORME A LAS POLÍTICAS INSTITUCIONALES Y NORMATIVAS VIGENTES. 2. PARTICIPAR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t>
  </si>
  <si>
    <t>CO1.REQ.9102243</t>
  </si>
  <si>
    <t>OPSP-VAD-1472-2025</t>
  </si>
  <si>
    <t>https://community.secop.gov.co/Public/Tendering/OpportunityDetail/Index?noticeUID=CO1.NTC.8964860&amp;isFromPublicArea=True&amp;isModal=False</t>
  </si>
  <si>
    <t>CAMILA ANDREA URZOLA GUARDIA</t>
  </si>
  <si>
    <t>LA PRESENTE ORDEN TIENE POR OBJETO: 1. APOYAR EN EL DISEÑO CURRICULAR DE PROGRAMAS TÉCNICOS Y TECNOLÓGICOS EN CIBERSEGURIDAD Y REDES CON BASE EN EL MARCO NACIONAL DE CUALIFICACIONES (MNC), 2. APOYAR EN EL DESARROLLO DE CONTENIDOS (GUIAS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PREVIO ACUERDO CON EL SUPERVISOR (A) DE LA PRESENTE ORDEN,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8. APOYAR EN LA CREACIÓN Y OPERACIÓN DE LOS PROGRAMAS PRIORIZADOS PARA EL 2025 EN EL MARCO DE ALUNA IA: INGENIERÍA EN CIENCIAS DE DATOS, TECNOLOGÍA EN GESTIÓN DE LA CIBERSEGURIDAD, TÉCNICO PROFESIONAL EN PROGRAMACIÓN DE SOFTWARE, TECNOLOGÍA EN DESARROLLO DE SOFTWARE, TÉCNICO LABORAL EN SOPORTE DE INFRAESTRUCTURA DE REDES Y CONECTIVIDAD Y ESPECIALIZACIÓN EN CIBERSEGURIDA.</t>
  </si>
  <si>
    <t>CO1.REQ.9101875</t>
  </si>
  <si>
    <t>OPSP-VAD-1471-2025</t>
  </si>
  <si>
    <t>https://community.secop.gov.co/Public/Tendering/OpportunityDetail/Index?noticeUID=CO1.NTC.8922092&amp;isFromPublicArea=True&amp;isModal=False</t>
  </si>
  <si>
    <t>63.563.343 </t>
  </si>
  <si>
    <t>GABRIELA SUAREZ SUAREZ</t>
  </si>
  <si>
    <t xml:space="preserve">LA PRESENTE ORDEN TIENE POR OBJETO: 1. APOYAR A LA DIRECCIÓN DEL CENTRO DE INNOVACIÓN Y EMPRENDIMIENTO- CIE, EN EL CARGUE DE DOCUMENTOS Y FORMATOS QUE SE REQUIEREN EN EL SISTEMA DE INFORMACIÓN Y GESTIÓN DE LA VICERRECTORÍA DE INVESTIGACIÓN QUE ESTÁN RELACIONADOS CON LOS PROYECTOS Y PRÁCTICAS DE INNOVACIÓN Y EMPRENDIMIENTO. 2. APOYAR A LA DIRECCIÓN DEL CENTRO DE INNOVACIÓN Y EMPRENDIMIENTO- CIE, EN LA ACTUALIZACIÓN DE LAS BASES DE DATOS Y SEGUIMIENTO DE LOS ESTUDIANTES, DOCENTES, FUNCIONARIOS, EGRESADOS, GRUPOS DE INTERÉS Y COMUNIDADES ATENDIDAS POR EL EQUIPO DEL CIE. 3. APOYAR A LA DIRECCIÓN DEL CENTRO DE INNOVACIÓN Y EMPRENDIMIENTO- CIE, EN LA GESTIÓN ADMINISTRATIVA DE SOLICITUDES QUE SE DERIVEN DE LAS ACTIVIDADES Y PROYECTOS GENERADOS Y EJECUTADOS POR EL CIE. 4. APOYAR A LA DIRECCIÓN DEL CENTRO DE INNOVACIÓN Y EMPRENDIMIENTO- CIE, EN LA ATENCIÓN Y RESPUESTA DE SOLICITUDES QUE SE DERIVEN DE LOS GRUPOS DE INTERÉS ATENDIDOS (COMUNIDAD INTERNA Y EXTERNA). 5. APOYAR A LA DIRECCIÓN DEL CIE EN LOS PROCESOS LOGÍSTICOS RELACIONADOS CON ACTIVIDADES DE FOMENTO Y EVENTOS PARA PROMOVER LA INNOVACIÓN Y EL EMPRENDIMIENTO. 6. APOYAR A LA DIRECCIÓN DEL CIE EN LA SOCIALIZACIÓN DE CONVOCATORIAS, ACTIVIDADES Y ESPACIOS DE FORMACIÓN QUE SEAN PROGRAMADOS Y DESARROLLADOS POR EL CENTRO. 7. APOYAR A LA DIRECCIÓN DEL CIE EN LA GESTIÓN DOCUMENTAL Y ADMINISTRATIVA, ASÍ COMO EN LA ACTUALIZACIÓN DE FORMATOS QUE SE DERIVEN DE PROCESOS DE ACOMPAÑAMIENTO, ASESORÍAS Y CONSULTORÍAS ESPECIALIZADAS. 8. SOPORTAR A LA DIRECCIÓN DEL CIE EN LA ORGANIZACIÓN DOCUMENTAL Y RECOPILACIÓN DE EXPERIENCIAS Y BUENAS PRÁCTICAS DE LOS PROYECTOS EJECUTADOS POR EL CENTRO. </t>
  </si>
  <si>
    <t>CO1.REQ.9057268</t>
  </si>
  <si>
    <t>OPSP-VAD-1470-2025</t>
  </si>
  <si>
    <t>https://community.secop.gov.co/Public/Tendering/OpportunityDetail/Index?noticeUID=CO1.NTC.8922011&amp;isFromPublicArea=True&amp;isModal=False</t>
  </si>
  <si>
    <t>MILENA PATRICIA DE LEON MENDOZA</t>
  </si>
  <si>
    <t>WILIAN SAID LINERO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</si>
  <si>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</si>
  <si>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CO1.REQ.9056780</t>
  </si>
  <si>
    <t>OPSP-VAD-1469-2025</t>
  </si>
  <si>
    <t>https://community.secop.gov.co/Public/Tendering/OpportunityDetail/Index?noticeUID=CO1.NTC.8922166&amp;isFromPublicArea=True&amp;isModal=False</t>
  </si>
  <si>
    <t>DELVIS DEL PILAR BASTIDAS CUELLO</t>
  </si>
  <si>
    <t>JAVI LEVIS FIERRO REBOLLEDO</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</si>
  <si>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HAGA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</si>
  <si>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CO1.REQ.9057664</t>
  </si>
  <si>
    <t>OPSP-VAD-1468-2025</t>
  </si>
  <si>
    <t>https://community.secop.gov.co/Public/Tendering/OpportunityDetail/Index?noticeUID=CO1.NTC.8921746&amp;isFromPublicArea=True&amp;isModal=False</t>
  </si>
  <si>
    <t>NOHORA BENISSA MEZA CAMPO</t>
  </si>
  <si>
    <t xml:space="preserve">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PREVIO ACUERDO CON EL SUPERVISOR (A) DE LA PRESENTE ORDEN. 4. APOYAR EN LA ORGANIZACIÓN Y LIDERAZGO DE REUNIONES CON DOCENTES Y ESTUDIANTES. 5. APOYAR EN LA ELABORACIÓN Y GESTIÓN DEL PRESUPUESTO DE LA FACULTAD. 6. MANTENER COMUNICACIÓN CON LOS LABORATORIOS, BIBLIOTECAS Y ÁREAS DE PRÁCTICA QUE SE REQUIERAN CON FACULTAD DE CIENCIAS DE LA SALUD. 7. APOYAR EN LA SUPERVISIÓN DE LA CARGA HORARIA Y LA DISTRIBUCIÓN DE ASIGNATURAS DE LA FACULTAD DE CIENCIAS DE LA SALUD. 8. APOYAR EN 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APOYAR EN EL MONITOREO Y EVALUACIÓN  DEL DESEMPEÑO DE DOCENTES Y PROGRAMAS ACADÉMICOS. 13. ACOMPAÑAR LOS PROCESOS DE ACREDITACIÓN DE PROGRAMAS DE FACULTAD DE CIENCIAS DE LA SALUD. 14. APOYAR EN EL DILIGENCIAMIENTO DE LOS FORMATOS REQUERIDOS PARA EL PROCESO DE CONTRATACIÓN DONDE EL DECANO (A) DE LA FACULTAD CIENCIAS DE LA SALUD ACTÚE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CIENCIAS DE LA SALUD. 18. APOYAR EN EL MANEJO DE LA PLATAFORMA GEDOCO EN LOS PROCESOS DE CONTRATACIÓN PARA VERIFICAR Y APROBAR LA DOCUMENTACIÓN DE LOS CONTRATISTAS Y DOCENTES DE LOS POSTGRADOS DE LA DE LA FACULTAD CIENCIAS DE LA SALUD. 19. DILIGENCIAR LOS FORMATOS Y ORGANIZAR LA DOCUMENTACIÓN REQUERIDA PARA EL TRÁMITE DE PAGOS DE LAS ORDENES DE SERVICIOS PROFESIONALES, DE APOYO A LA GESTIÓN, DE COMPRA, DE SUMINISTRO Y DOCENTES CATEDRÁTICOS. </t>
  </si>
  <si>
    <t>CO1.REQ.9057062</t>
  </si>
  <si>
    <t>OPSP-VAD-1467-2025</t>
  </si>
  <si>
    <t>https://community.secop.gov.co/Public/Tendering/OpportunityDetail/Index?noticeUID=CO1.NTC.8921519&amp;isFromPublicArea=True&amp;isModal=False</t>
  </si>
  <si>
    <t xml:space="preserve">JESÚS SUESCÚN ARREGOCÉS </t>
  </si>
  <si>
    <t>FANNEDIS FERNANDEZ JARABA</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</si>
  <si>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</si>
  <si>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CO1.REQ.9056729</t>
  </si>
  <si>
    <t>OPSP-VAD-1466-2025</t>
  </si>
  <si>
    <t>https://community.secop.gov.co/Public/Tendering/OpportunityDetail/Index?noticeUID=CO1.NTC.8904432&amp;isFromPublicArea=True&amp;isModal=False</t>
  </si>
  <si>
    <t>DANIELA ANDREA SOLANO DIAZ</t>
  </si>
  <si>
    <t xml:space="preserve">LA PRESENTE ORDEN TIENE POR OBJETO: 1. SISTEMATIZAR, ACTUALIZAR Y GENERAR INFOGRAFÍAS HITÓRICAS DE PROVEEDORES Y CLIENTES DE LA FACULTAD DE INGENIERÍA. 2. CONSOLIDAR LA INFORMACIÓN PARA LA ELABORACIÓN DE UN DIAGNÓSTICO DE CAPACIDADES Y RECURSOS DE LA FACULTAD DE INGENIERÍA PARA LA PRESTACIÓN DE SERVICIOS. 3. CREAR PORTAFOLIO DE SERVICIOS Y APOYO A SU DIVULGACIÓN. 4. CREAR Y OPERAR LA BASE DE DATOS E INFOGRAFÍAS SOBRE INICIATIVAS DE EMPRENDIMIENTO DE LA FACULTAD DE INGENIERÍA. 5. APOYAR LA GENERACIÓN DE INFORMES FINANCIEROS CONSOLIDADOS. 6. APOYAR EL FORTALECIMIENTO DE LA INTERNACIONALIZACIÓN DE LA FACULTAD DE INGENIERÍA. </t>
  </si>
  <si>
    <t>CO1.REQ.9038984</t>
  </si>
  <si>
    <t>OPSP-VAD-1465-2025</t>
  </si>
  <si>
    <t>https://community.secop.gov.co/Public/Tendering/OpportunityDetail/Index?noticeUID=CO1.NTC.8889867&amp;isFromPublicArea=True&amp;isModal=False</t>
  </si>
  <si>
    <t>ARMANDO YUNIOR POLO PAZ</t>
  </si>
  <si>
    <t xml:space="preserve">LA PRESENTE ORDEN TIENE POR OBJETO: 1. PROGRAMAR LA PLATAFORMA DE CURSOS: CREAR EL SISTEMA DONDE FUNCIONARÁN LOS CURSOS ONLINE. 2. APOYAR EN LA CREACIÓN DE CURSOS Y CARGUE DE CONTENIDOS A LA PLATAFORMA: CARGAR VIDEOS, TEXTOS E IMÁGENES EN EL SISTEMA. 3. REALIZAR REPORTES: PROGRAMAR SEGUIMIENTO DE PROGRESO. </t>
  </si>
  <si>
    <t>CO1.REQ.9024820</t>
  </si>
  <si>
    <t>OPSP-VAD-1464-2025</t>
  </si>
  <si>
    <t>https://community.secop.gov.co/Public/Tendering/OpportunityDetail/Index?noticeUID=CO1.NTC.8892210&amp;isFromPublicArea=True&amp;isModal=False</t>
  </si>
  <si>
    <t>LUZ MARINA VIVES LACOUTURE</t>
  </si>
  <si>
    <t>SANDRA PATRICIA GARZON RIVADENEIRA</t>
  </si>
  <si>
    <t xml:space="preserve">LA PRESENTE ORDEN TIENE POR OBJETO: 1. APOYAR EN LA ORIENTACIÓN BÁSICA, OPORTUNA Y ADECUADA A LA COMUNIDAD UNIVERSITARIA QUE REQUIERAN EL SERVICIO DE FISIOTERAPIA. 2. PRESENTAR INFORMES OPORTUNAMENTE AL SUPERVISOR SOBRE LAS ACTIVIDADES DESARROLLADAS Y PLANTEADAS EN EL PLAN DE TRABAJO, PARA LA VERIFICACIÓN Y EL CUMPLIMIENTO DE LAS METAS PROPUESTAS. EL INFORME DEBE TENER ANEXOS ESTADÍSTICOS. 3. APOYAR EL DISEÑO Y EJECUCIÓN DE PLANES DE TRATAMIENTO INDIVIDUALIZADOS QUE CONTRIBUYAN AL BIENESTAR FÍSICO DE LOS BENEFICIARIOS, EN ARTICULACIÓN CON LA DIRECCIÓN DE BIENESTAR UNIVERSITARIO Y EL CENTRO DE INVESTIGACIÓN EN ALTO RENDIMIENTO Y ESTUDIOS BIOMÉDICOS – SPORTSCI. 4. APOYAR LAS ACCIONES DESARROLLADAS POR LA DIRECCIÓN DE BIENESTAR UNIVERSITARIO, EL ÁREA DE SALUD Y EL SERVICIO DE FISIOTERAPIA DEL CENTRO SPORTSCI, EN EL MARCO DE LAS ACTIVIDADES PROGRAMADAS. 5. APOYAR EL REGISTRO DE LAS SESIONES DE ATENCIÓN REALIZADAS, INCLUYENDO OBSERVACIONES RELEVANTES Y AJUSTES AL TRATAMIENTO CUANDO SE REQUIERA SEGUIMIENTO. 6. APOYAR LA COORDINACIÓN CON OTROS PROFESIONALES DEL ÁREA DE LA SALUD, CUANDO SEA NECESARIO, PARA GARANTIZAR UNA ATENCIÓN INTEGRAL A LOS BENEFICIARIOS DEL SERVICIO. 7. APOYAR EL CUMPLIMIENTO DE LOS LINEAMIENTOS, PROTOCOLOS Y ESTÁNDARES DEFINIDOS POR LA DIRECCIÓN DE BIENESTAR UNIVERSITARIO Y EL SERVICIO DE FISIOTERAPIA DEL CENTRO SPORTSCI. 8. APOYAR EN LA PARTICIPACIÓN DE EVENTOS ACADÉMICOS, CIENTÍFICOS, ARTÍSTICOS, CULTURALES, DEPORTIVOS, DE SALUD Y DESARROLLO HUMANO DENTRO Y FUERA DEL LUGAR HABITUAL DE LA EJECUCIÓN DE LAS ACTIVIDADES. </t>
  </si>
  <si>
    <t>CO1.REQ.9026758</t>
  </si>
  <si>
    <t>OPSP-VAD-1463-2025</t>
  </si>
  <si>
    <t>https://community.secop.gov.co/Public/Tendering/OpportunityDetail/Index?noticeUID=CO1.NTC.8847673&amp;isFromPublicArea=True&amp;isModal=False</t>
  </si>
  <si>
    <t>EUSEBIO JOSE MARTINEZ VELASQUEZ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</si>
  <si>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</si>
  <si>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CO1.REQ.8982513</t>
  </si>
  <si>
    <t>OAG-VAD-1460-2025</t>
  </si>
  <si>
    <t>https://community.secop.gov.co/Public/Tendering/OpportunityDetail/Index?noticeUID=CO1.NTC.8848340&amp;isFromPublicArea=True&amp;isModal=False</t>
  </si>
  <si>
    <t>CARLOS ANDRES CAMACHO SERGE</t>
  </si>
  <si>
    <t>MARTHA CECILIA FRANCO PACHECO</t>
  </si>
  <si>
    <t>LA PRESENTE ORDEN TIENE POR OBJETO: 1. APOYAR EL SEGUIMIENTO Y CONTROL A LAS OBLIGACIONES Y PRODUCTOS A ENTREGAR POR PARTE DEL EQUIPO ADMINISTRATIVO Y CIENTÍFICO TÉCNICO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t>
  </si>
  <si>
    <t>CO1.REQ.8983072</t>
  </si>
  <si>
    <t>OPSP-VAD-1459-2025</t>
  </si>
  <si>
    <t>https://community.secop.gov.co/Public/Tendering/OpportunityDetail/Index?noticeUID=CO1.NTC.8833408&amp;isFromPublicArea=True&amp;isModal=False</t>
  </si>
  <si>
    <t>ANA MARIA BUENAHORA DIAZ</t>
  </si>
  <si>
    <t>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SOFTWARE.NET PARA LA GESTIÓN DE LA LÓGICA DEL NEGOCIO. 3. APOYAR EN LA IDENTIFICACIÓN DE ACTORES CLAVES DEL PROCESO 4. APOYAR EN LA CONSTRUCCIÓN DE COMPONENTES FRONTEND HACIENDO USO DE TECNOLOGÍAS ANGULAR DEFINIR EL MODELO RELACIONAL QUE ESTRUCTURE LA BASE DEL PROYECTO 5. APOYAR EN LA CONSTRUCCIÓN DE DOCUMENTACIÓN TÉCNICA Y DE USUARIO DEL SISTEMA DE INFORMACIÓN.</t>
  </si>
  <si>
    <t>CO1.REQ.8967362</t>
  </si>
  <si>
    <t>OPSP-VAD-1458-2025</t>
  </si>
  <si>
    <t>https://community.secop.gov.co/Public/Tendering/OpportunityDetail/Index?noticeUID=CO1.NTC.8832079&amp;isFromPublicArea=True&amp;isModal=False</t>
  </si>
  <si>
    <t>GLORIA HELENA FIERRO RIVAS</t>
  </si>
  <si>
    <t>DAVID RAMON AMADOR ROMERO</t>
  </si>
  <si>
    <t xml:space="preserve">LA PRESENTE ORDEN TIENE POR OBJETO: 1. APOYAR EN EL DIAGNÓSTICO, ACTUALIZACIÓN Y CONSOLIDACIÓN DEL INVENTARIO DOCUMENTAL DE LA DIRECCIÓN DE TALENTO HUMANO 2 APOYAR EN LA ORGANIZACIÓN Y CLASIFICACIÓN ARCHIVÍSTICA BASADOS EN LAS TABLAS DE RETENCIÓN DOCUMENTAL (TRD) Y NORMATIVA VIGENTE. 3. APOYAR EN LA TRANSFERENCIA DOCUMENTAL GARANTIZANDO TRAZABILIDAD Y CONTROL DE LOS REGISTROS 4. APOYAR EN LA DIGITALIZACIÓN DE LA DOCUMENTACIÓN CONSOLIDADA 5. APOYAR CON EL ESCÁNER DE LOS DOCUMENTOS REQUERIDOS PARA LA HISTORIA LABORAL Y DEMÁS. </t>
  </si>
  <si>
    <t>CO1.REQ.8966608</t>
  </si>
  <si>
    <t>OAG-VAD-1457-2025</t>
  </si>
  <si>
    <t>https://community.secop.gov.co/Public/Tendering/OpportunityDetail/Index?noticeUID=CO1.NTC.8832644&amp;isFromPublicArea=True&amp;isModal=False</t>
  </si>
  <si>
    <t xml:space="preserve">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DEFINIR EL MODELO RELACIONAL QUE ESTRUCTURE LA BASE DEL PROYECTO. 5. APOYAR EN LA CONSTRUCCIÓN DE DOCUMENTACIÓN TÉCNICA Y DE USUARIO DEL SISTEMA DE INFORMACIÓN. </t>
  </si>
  <si>
    <t>CO1.REQ.8966577</t>
  </si>
  <si>
    <t>OPSP-VAD-1456-2025</t>
  </si>
  <si>
    <t>https://community.secop.gov.co/Public/Tendering/OpportunityDetail/Index?noticeUID=CO1.NTC.8832991&amp;isFromPublicArea=True&amp;isModal=False</t>
  </si>
  <si>
    <t>ALEXANDRA MERCEDES GRANADOS BARRIOS</t>
  </si>
  <si>
    <t>LA PRESENTE ORDEN TIENE POR OBJETO: 1. ANALIZAR LA SITUACIÓN ACTUAL DE LA PLANTA DE PERSONAL DE ACUERDO A LOS LINEAMIENTOS IMPARTIDOS 2. BRINDAR ASESORÍA EN LA CREACIÓN, ACTUALIZACIÓN E IMPLEMENTACIÓN DE LOS PLANES ESTRATÉGICOS DE TALENTO HUMANO, GARANTIZANDO SU ALINEACIÓN CON LA PLAN DE DESARROLLO INSTITUCIONAL, LOS OBJETIVOS MISIONALES DE LA ENTIDAD Y LAS DISPOSICIONES NORMATIVAS VIGENTES 3. ELABORAR DOCUMENTOS SOPORTE Y EXPOSICIÓN DE MOTIVOS PARA LOS PROYECTOS DE ACUERDO SUPERIOR 4. ELABORAR INFORMES TÉCNICOS, REPORTES DE GESTIÓN Y DOCUMENTOS ESTRATÉGICOS REQUERIDOS POR LA DIRECCIÓN DE TALENTO HUMANO, INCLUYENDO DIAGNÓSTICOS, PLANES DE ACCIÓN Y RESULTADOS DE IMPACTO. 5. APOYAR EN LA COORDINACIÓN DEL DISEÑO Y ACTUALIZACIÓN DE PROCESOS, PROCEDIMIENTOS E INFORMACIÓN DOCUMENTADA DE LA DIRECCIÓN Y LOS GRUPOS ADSCRITOS A ELLA.</t>
  </si>
  <si>
    <t>CO1.REQ.8967125</t>
  </si>
  <si>
    <t>OPSP-VAD-1455-2025</t>
  </si>
  <si>
    <t>https://community.secop.gov.co/Public/Tendering/OpportunityDetail/Index?noticeUID=CO1.NTC.8823859&amp;isFromPublicArea=True&amp;isModal=False</t>
  </si>
  <si>
    <t>JOSÉ DE LA CRUZ SIERRA ORTEGA</t>
  </si>
  <si>
    <t>ANIBIA ESTHER FERNANDEZ GAMARRA</t>
  </si>
  <si>
    <t xml:space="preserve">LA PRESENTE ORDEN TIENE POR OBJETO: 1. ASESORAR A LOS ESTUDIANTES Y PROFESORES EN EL DISEÑO DE PROTOTIPOS DE IMPRESIÓN 3D EN LOS LABORATORIOS DE FÍSICA. 2. APOYAR EN EL USO DE IMPRESORAS 3D EN LOS LABORATORIOS DE FÍSICA. 3. APOYAR Y ASESORAR EN LOS PROCESOS RELACIONADOS CON LA IMPRESIÓN 3D, EN CONCORDANCIA CON LAS FUNCIONES Y PROYECTOS DESARROLLADOS POR EL DEPARTAMENTO DE FÍSICA.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LOS LABORATORIOS DE FÍSICA. 6. APOYAR EN EL BUEN USO DE EQUIPOS, MATERIALES E INSUMOS DE LOS LABORATORIOS DE FÍSICA. 7. APOYAR EN LA APLICACIÓN DE PROCEDIMIENTOS Y PROTOCOLOS ESTABLECIDOS PARA EL FUNCIONAMIENTO, CUIDADO, PRESERVACIÓN Y MANTENIMIENTO DE EQUIPOS, MATERIALES E INSTALACIONES DE LOS LABORATORIOS DE FÍSICA,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 LOS LABORATORIOS DE FÍSICA. 10. APOYAR EN LA ADECUADA, OPORTUNA Y EFICIENTE ATENCIÓN AL USUARIO, EN LA PRESTACIÓN DE LOS SERVICIOS. 11. INFORMAR OPORTUNAMENTE AQUELLAS SITUACIONES QUE AFECTEN EL DESARROLLO DE LAS ACTIVIDADES EN LOS LABORATORIOS DE FÍSICA.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t>
  </si>
  <si>
    <t>CO1.REQ.8957837</t>
  </si>
  <si>
    <t>OPSP-VAD-1454-2025</t>
  </si>
  <si>
    <t>https://community.secop.gov.co/Public/Tendering/OpportunityDetail/Index?noticeUID=CO1.NTC.8825217&amp;isFromPublicArea=True&amp;isModal=False</t>
  </si>
  <si>
    <t>MILVIDA MARIA SUAREZ FLOREZ</t>
  </si>
  <si>
    <t>MARIA DEL CARMEN CALDERON ORTIZ</t>
  </si>
  <si>
    <t xml:space="preserve">LA PRESENTE ORDEN TIENE POR OBJETO: 1. APOYAR EN LA ACTUALIZACIÓN, IMPLEMENTACIÓN Y SEGUIMIENTO DE LOS INSTRUMENTOS ARCHIVÍSTICOS. 2. APOYAR EN LA COORDINACIÓN  DEL SERVICIO DE CONSULTA Y PRÉSTAMO DE DOCUMENTOS DEL ARCHIVO CENTRAL. 3. ORGANIZAR LAS JORNADAS DE CAPACITACIÓN Y ASISTENCIA TÉCNICA PARA LAS DEPENDENCIAS, ASÍ COMO APOYAR EN LA ADMINISTRACIÓN DE LA ENTREGA DE INSUMOS ARCHIVÍSTICOS. 4. REALIZAR DE MANERA PERIÓDICA EL SEGUIMIENTO DE LAS CONDICIONES DE ALMACENAMIENTO Y CONSERVACIÓN DEL ARCHIVO CENTRAL. 5. APOYAR EN LA ACTUALIZACIÓN DE LA DOCUMENTACIÓN Y MEDICIONES DEL PROCESO DE GESTIÓN DOCUMENTAL. 6. ELABORAR INFORMES PERIÓDICOS Y REPORTES RELACIONADOS CON LA GESTIÓN DOCUMENTAL EN LA UNIVERSIDAD. </t>
  </si>
  <si>
    <t>CO1.REQ.8958974</t>
  </si>
  <si>
    <t>OPSP-VAD-1453-2025</t>
  </si>
  <si>
    <t>https://community.secop.gov.co/Public/Tendering/OpportunityDetail/Index?noticeUID=CO1.NTC.8799999&amp;isFromPublicArea=True&amp;isModal=False</t>
  </si>
  <si>
    <t>DIANA LUZ ESCOBAR OSPINO</t>
  </si>
  <si>
    <t>ESTEFANY RAMOS PEREZ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</si>
  <si>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</si>
  <si>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CO1.REQ.8934391</t>
  </si>
  <si>
    <t>OAG-VAD-1452-2025</t>
  </si>
  <si>
    <t>https://community.secop.gov.co/Public/Tendering/OpportunityDetail/Index?noticeUID=CO1.NTC.8799553&amp;isFromPublicArea=True&amp;isModal=False</t>
  </si>
  <si>
    <t>WILLIAN ANTONIO RETAMOZO CHAVEZ</t>
  </si>
  <si>
    <t>ALEXANDER MANUEL ARANGO ROJAS</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</si>
  <si>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4.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t>
  </si>
  <si>
    <t>CO1.REQ.8933666</t>
  </si>
  <si>
    <t>OAG-VAD-1451-2025</t>
  </si>
  <si>
    <t>https://community.secop.gov.co/Public/Tendering/OpportunityDetail/Index?noticeUID=CO1.NTC.8799166&amp;isFromPublicArea=True&amp;isModal=False</t>
  </si>
  <si>
    <t>LISBELYS CAMARGO PEÑARANDA</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</si>
  <si>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</si>
  <si>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CO1.REQ.8933420</t>
  </si>
  <si>
    <t>OAG-VAD-1450-2025</t>
  </si>
  <si>
    <t>https://community.secop.gov.co/Public/Tendering/OpportunityDetail/Index?noticeUID=CO1.NTC.8792393&amp;isFromPublicArea=True&amp;isModal=False</t>
  </si>
  <si>
    <t xml:space="preserve">LA PRESENTE ORDEN TIENE POR OBJETO LA PRESTACIÓN DE SERVICIOS PROFESIONALES EN MARCO DEL “PROYECTO ALUNA IA- INTELIGENCIA ARTIFICIAL CONECTADA CON LOS CONOCIMIENTOS ANCESTRALES”, PARA REALIZAR LAS SIGUIENTES ACTIVIDADES: 1. COORDINAR EL COMPONENTE DE FORMACIÓN DE LA ESTRATEGIA ALUNA IA Y ASESORAR EN LA CREACIÓN DE CUATRO (4) NUEVOS PROGRAMAS DE PREGRADO Y CUATRO (4) PROGRAMAS DE FORMACIÓN PARA EL TRABAJO Y EL DESARROLLO HUMANO ENFOCADOS EN INTELIGENCIA ARTIFICIAL. 2. APOYAR EN LA COORDINACIÓN DE LOS EQUIPOS DE CREACIÓN DE PROGRAMAS DE PREGRADO Y DE FORMACIÓN PARA EL TRABAJO Y EL DESARROLLO HUMANO PROPUESTOS POR LAS DIFERENTES FACULTADES, CON EL FIN DE GARANTIZAR LA ADECUADA FORMULACIÓN, DOCUMENTACIÓN Y CUMPLIMIENTO DE LOS REQUERIMIENTOS NORMATIVOS E INSTITUCIONALES VIGENTES PARA LA APROBACIÓN DE NUEVOS PROGRAMAS ACADÉMICOS. 3. CAPACITAR EN EL MARCO DE LA ESTRATEGIA ALUNA IA, A LOS EQUIPOS DE CREACIÓN DE NUEVOS PROGRAMAS DE LAS DIFERENTES FACULTADES EN EL PROCESO DE ELABORACIÓN DE PROPUESTAS Y EN LA DOCUMENTACIÓN REQUERIDA PARA DAR CUMPLIMIENTO A LO ESTABLECIDO EN EL DECRETO 1330 DE 2019. 4. ORIENTAR EN EL MARCO DE LA ESTRATEGIA ALUNA IA, A LOS EQUIPOS DE CREACIÓN DE PROGRAMAS EN EL CUMPLIMIENTO DEL ACUERDO ACADÉMICO N° 04 DE 2024, QUE ESTABLECE LOS REQUERIMIENTOS INSTITUCIONALES PARA LA APROBACIÓN DE PROPUESTAS DE NUEVOS PROGRAMAS ACADÉMICOS. 5. REVISAR EN EL MARCO DE LA ESTRATEGIA ALUNA IA, LOS DOCUMENTOS Y PRESENTACIONES ELABORADAS POR LOS EQUIPOS DE CREACIÓN DE PROGRAMAS, VERIFICANDO QUE SE AJUSTEN A LA NORMATIVIDAD VIGENTE APLICABLE AL DISEÑO Y APROBACIÓN DE PROGRAMAS ACADÉMICOS. 6. ACOMPAÑAR EN EL MARCO DE LA ESTRATEGIA ALUNA IA, A LOS EQUIPOS DE CREACIÓN DE PROGRAMAS EN LA SOCIALIZACIÓN DE LAS PROPUESTAS DE NUEVOS PROGRAMAS ANTE LOS DIFERENTES CUERPOS COLEGIADOS DE LA INSTITUCIÓN. </t>
  </si>
  <si>
    <t>CO1.REQ.8927102</t>
  </si>
  <si>
    <t>OPSP-VAD-1449-2025</t>
  </si>
  <si>
    <t>https://community.secop.gov.co/Public/Tendering/OpportunityDetail/Index?noticeUID=CO1.NTC.8792342&amp;isFromPublicArea=True&amp;isModal=False</t>
  </si>
  <si>
    <t>YERITH PAOLA DURAN OSPINO</t>
  </si>
  <si>
    <t xml:space="preserve">LA PRESENTE ORDEN TIENE POR OBJETO: 1. APOYAR EN EL FUNCIONAMIENTO DEL ESTADO DE ESPACIOS (ENTREGA Y RECIBIDO), EQUIPOS, Y MOBILIARIOS QUE HACEN PARTE DE LA DOTACIÓN DEL LABORATORIO DE PRECLÍNICA, SALA DE YESOS Y RAYOS X. 2. REALIZAR CAPACITACIÓN Y ENTRENAMIENTO A ESTUDIANTES Y DOCENTES EN EL USO DE ESPACIOS Y EQUIPOS PRECLÍNICOS ANTES DE LA EJECUCIÓN DE ACTIVIDADES. 3. REALIZAR SEGUIMIENTO DEL ESTADO Y BUEN USO DE LOS EQUIPOS DE LAS ÁREAS PRECLÍNICAS. 4. ELABORAR Y ACTUALIZAR HOJAS DE VIDA DE LOS EQUIPOS DE LAS ÁREAS PRECLÍNICAS Y REALIZAR SEGUIMIENTO. 5. ELABORAR Y ACTUALIZAR CRONOGRAMA DE MANTENIMIENTO PREVENTIVO DE EQUIPOS DE LAS ÁREAS PRECLÍNICAS. 6. APOYAR EN EL SEGUIMIENTO DEL ESTADO DE LOS EQUIPOS Y LA OPERACIÓN NORMAL DE LOS ESPACIOS ACADÉMICOS DE APOYO AL PROGRAMA DE ODONTOLOGÍA. 7. RENDIR INFORMES PERIÓDICOS A LA DIRECCIÓN DE PROGRAMA, RECURSOS EDUCATIVOS Y DEMÁS ÁREAS SOLICITANTES DE ACUERDO CON LA NATURALEZA DEL CARGO. 8. APOYAR EN LA GESTIÓN DE SOLICITUDES PARA LA COMPRA DE INSUMOS PARA EL MANTENIMIENTO DE LOS EQUIPOS. 9. APOYAR EN EL CUMPLIMIENTO DEL AGENDAMIENTO DE ESPACIO PRECLINICA Y SALA DE YESO POR PARTE DE DOCENTES Y ESTUDIANTES UMPLIENDO CON LAS NORMAS DE USO Y PROCEDIMIENTOS E INSTRUCCIONES QUE CORRESPONDAN. 10. MANTENER ASEADA LAS ÁREAS QUE LE CORRESPONDAN DE CONFORMIDAD AL USO DE ESPACIOS PRECLÍNICOS SEGÚN CRONOGRAMA DE ACTIVIDADES, CON EL PROPÓSITO DE MANTENER CONDICIONES DE LIMPIEZA E HIGIENE EN LAS ÁREAS DE TRABAJO. 11. APOYAR EN LA SUPERVISION DE LA CORRECTA SEGREGACIÓN DE LA FUENTE CON RELACIÓN A LA CLASIFICACIÓN DE LOS DESECHOS Y SOLICITAR EL TRANSPORTE DE LOS RESIDUOS AL ÁREA RESPONSABLE DE ACUERDO CON LA NORMATIVIDAD VIGENTE. </t>
  </si>
  <si>
    <t>CO1.REQ.8926837</t>
  </si>
  <si>
    <t>OAG-VAD-1448-2025</t>
  </si>
  <si>
    <t>https://community.secop.gov.co/Public/Tendering/OpportunityDetail/Index?noticeUID=CO1.NTC.8792256&amp;isFromPublicArea=True&amp;isModal=False</t>
  </si>
  <si>
    <t>LEDIS MILENA LÁZARO RODRÍGUEZ</t>
  </si>
  <si>
    <t>CO1.REQ.8926381</t>
  </si>
  <si>
    <t>OAG-VAD-1447-2025</t>
  </si>
  <si>
    <t>https://community.secop.gov.co/Public/Tendering/OpportunityDetail/Index?noticeUID=CO1.NTC.8793234&amp;isFromPublicArea=True&amp;isModal=False</t>
  </si>
  <si>
    <t xml:space="preserve">LA PRESENTE ORDEN TIENE POR OBJETO LA PRESTACIÓN DE SERVICIOS PROFESIONALES EN MARCO DEL “PROYECTO ALUNA IA- INTELIGENCIA ARTIFICIAL CONECTADA CON LOS CONOCIMIENTOS ANCESTRALES”, PARA REALIZAR LAS SIGUIENTES ACTIVIDADES: 1. COORDINAR Y SUPERVISAR EL DESARROLLO TÉCNICO DEL PROYECTO TRADUCTOR DE LENGUA ARHUACA DE TRADICIÓN ORAL DE LA SIERRA NEVADA DE SANTA MARTA AL ESPAÑOL BASADO EN INTELIGENCIA ARTIFICIAL - FASE 1, EN EL MARCO DE LA ESTRATEGIA ALUNA IA. 2. DISEÑAR, IMPLEMENTAR Y ENTRENAR MODELOS DE PROCESAMIENTO DE LENGUAJE NATURAL ORIENTADOS A LA TRADUCCIÓN DE LA LENGUA INDÍGENA AL ESPAÑOL, CON BASE EN METODOLOGÍAS DE INTELIGENCIA ARTIFICIAL. 3. ESTABLECER CRITERIOS TÉCNICOS Y MÉTRICAS DE EVALUACIÓN LINGÜÍSTICA Y FUNCIONAL PARA LA VALIDACIÓN DEL MODELO. 4. LIDERAR LA INTEGRACIÓN DEL PROTOTIPO TRADUCTOR EN SU FASE DE DESARROLLO, GARANTIZANDO CALIDAD, EFICIENCIA Y PERTINENCIA. 5. ELABORAR INFORMES TÉCNICOS DE AVANCE Y RESULTADOS, DE ACUERDO CON LOS LINEAMIENTOS DE LA ENTIDAD CONTRATANTE. 6. ASESORAR Y DAR SOPORTE TÉCNICO AL EQUIPO DE DESARROLLO EN LA SOLUCIÓN DE PROBLEMAS Y AJUSTES DEL MODELO. </t>
  </si>
  <si>
    <t>CO1.REQ.8927642</t>
  </si>
  <si>
    <t>OPSP-VAD-1446-2025</t>
  </si>
  <si>
    <t>https://community.secop.gov.co/Public/Tendering/OpportunityDetail/Index?noticeUID=CO1.NTC.8792979&amp;isFromPublicArea=True&amp;isModal=False</t>
  </si>
  <si>
    <t>DILAN ALEXANDER CABAS MARTINEZ</t>
  </si>
  <si>
    <t xml:space="preserve">LA PRESENTE ORDEN TIENE POR OBJETO LA PRESTACIÓN DE SERVICIOS PROFESIONALES EN MARCO DEL “PROYECTO ALUNA IA- INTELIGENCIA ARTIFICIAL CONECTADA CON LOS CONOCIMIENTOS ANCESTRALES”, PARA REALIZAR LAS SIGUIENTES ACTIVIDADES: 1. PARTICIPAR EN EL DISEÑO DE LA ARQUITECTURA DEL SISTEMA DE INTELIGENCIA ARTIFICIAL, CONSIDERANDO MODULARIDAD, ESCALABILIDAD Y COMPATIBILIDAD CON INFRAESTRUCTURA EN LA NUBE DEL PROYECTO TRADUCTOR DE LENGUA ARHUACA DE TRADICIÓN ORAL DE LA SIERRA NEVADA DE SANTA MARTA AL ESPAÑOL BASADO EN INTELIGENCIA ARTIFICIAL - FASE 1, EN EL MARCO DE LA ESTRATEGIA ALUNA IA. 2. IMPLEMENTAR COMPONENTES DE SOFTWARE Y PROTOTIPOS FUNCIONALES QUE PERMITAN EL PROCESAMIENTO, ENTRENAMIENTO Y PRUEBA DEL MODELO TRADUCTOR. 3. APOYAR EN LA RECOLECCIÓN Y PROCESAMIENTO DE DATOS NECESARIOS PARA EL ENTRENAMIENTO DEL MODELO. DOCUMENTAR EL CÓDIGO, PROCEDIMIENTOS Y RESULTADOS TÉCNICOS DE LAS ACTIVIDADES DESARROLLADAS. 4. PARTICIPAR EN EL DISEÑO DE LA INTEGRACIÓN DEL MODELO EN ENTORNOS DE PRUEBA Y VALIDACIÓN. 5. PARTICIPAR EN SESIONES DE EVALUACIÓN Y PRUEBAS PILOTO, PROPONIENDO MEJORAS Y SOLUCIONES TÉCNICAS. </t>
  </si>
  <si>
    <t>CO1.REQ.8927622</t>
  </si>
  <si>
    <t>OPSP-VAD-1445-2025</t>
  </si>
  <si>
    <t>https://community.secop.gov.co/Public/Tendering/OpportunityDetail/Index?noticeUID=CO1.NTC.8793667&amp;isFromPublicArea=True&amp;isModal=False</t>
  </si>
  <si>
    <t>MARCELO JOSE BONIVENTO DUCHEMIN</t>
  </si>
  <si>
    <t xml:space="preserve">LA PRESENTE ORDEN TIENE POR OBJETO LA PRESTACIÓN DE SERVICIOS PROFESIONALES EN MARCO DEL “PROYECTO ALUNA IA- INTELIGENCIA ARTIFICIAL CONECTADA CON LOS CONOCIMIENTOS ANCESTRALES”, PARA REALIZAR LAS SIGUIENTES ACTIVIDADES: 1. DISEÑAR, CONFIGURAR Y ADMINISTRAR LA INFRAESTRUCTURA EN LA NUBE NECESARIA PARA EL DESPLIEGUE DEL PROYECTO TRADUCTOR DE LENGUA ARHUACA DE TRADICIÓN ORAL DE LA SIERRA NEVADA DE SANTA MARTA AL ESPAÑOL BASADO EN INTELIGENCIA ARTIFICIAL - FASE 1, EN EL MARCO DE LA ESTRATEGIA ALUNA. 2. IMPLEMENTAR MECANISMOS DE SEGURIDAD, DISPONIBILIDAD, RESPALDO Y RECUPERACIÓN DE INFORMACIÓN, DE ACUERDO CON BUENAS PRÁCTICAS Y NORMAS APLICABLES. 3. REALIZAR LA INTEGRACIÓN DEL MODELO DE IA EN LOS ENTORNOS DE PRUEBA Y PRODUCCIÓN, GARANTIZANDO LA ESTABILIDAD DEL SISTEMA. 4. EJECUTAR PRUEBAS DE RENDIMIENTO, ESCALABILIDAD Y SEGURIDAD DEL SISTEMA EN LA NUBE. 5. DOCUMENTAR LA CONFIGURACIÓN DE LA INFRAESTRUCTURA, PROTOCOLOS DE USO Y MANUALES DE OPERACIÓN BÁSICA. 6. BRINDAR SOPORTE TÉCNICO DURANTE EL DESARROLLO, VALIDACIÓN Y PRUEBA PILOTO DEL SOFTWARE TRADUCTOR. </t>
  </si>
  <si>
    <t>CO1.REQ.8928461</t>
  </si>
  <si>
    <t>OPSP-VAD-1444-2025</t>
  </si>
  <si>
    <t>https://community.secop.gov.co/Public/Tendering/OpportunityDetail/Index?noticeUID=CO1.NTC.8793647&amp;isFromPublicArea=True&amp;isModal=False</t>
  </si>
  <si>
    <t>HAROLD DAVID HERNANDEZ SOLORZANO</t>
  </si>
  <si>
    <t xml:space="preserve">LA PRESENTE ORDEN TIENE POR OBJETO LA PRESTACIÓN DE SERVICIOS PROFESIONALES EN MARCO DEL “PROYECTO ALUNA IA- INTELIGENCIA ARTIFICIAL CONECTADA CON LOS CONOCIMIENTOS ANCESTRALES”, PARA REALIZAR LAS SIGUIENTES ACTIVIDADES: 1. APOYAR EN LA PLANIFICACIÓN Y EJECUCIÓN DEL PROTOCOLO DE RECOLECCIÓN DE DATOS LINGÜÍSTICOS MEDIANTE ENTREVISTAS, REGISTROS ORALES Y CONSULTA DE FUENTES DOCUMENTALES, DEL PROYECTO TRADUCTOR DE LENGUA ARHUACA DE TRADICIÓN ORAL DE LA SIERRA NEVADA DE SANTA MARTA AL ESPAÑOL BASADO EN INTELIGENCIA ARTIFICIAL - FASE 1, EN EL MARCO DE LA ESTRATEGIA ALUNA. 2. APOYAR LA TRANSCRIPCIÓN, ORGANIZACIÓN, LIMPIEZA Y SISTEMATIZACIÓN DE LOS DATOS RECOLECTADOS, PARA CONFORMAR EL CORPUS LINGÜÍSTICO REPRESENTATIVO DEL PROYECTO. 3. APOYAR EN LA VALIDACIÓN DEL MODELO TRADUCTOR MEDIANTE PRUEBAS CUALITATIVAS CON HABLANTES NATIVOS Y COMUNIDADES VINCULADAS. 4. APOYAR EN LA COORDINACIÓN DE LA GESTIÓN DOCUMENTAL, ASEGURANDO LA ORGANIZACIÓN DE INFORMACIÓN Y EVIDENCIAS DE LAS ACTIVIDADES DESARROLLADAS. 5. APOYAR LA PREPARACIÓN DE INFORMES DE AVANCE Y DEL INFORME FINAL DEL PROYECTO DE ACUERDO CON LOS REQUISITOS DE LA UNIVERSIDAD Y DE LOS ENTES FINANCIADORES. </t>
  </si>
  <si>
    <t>CO1.REQ.8928152</t>
  </si>
  <si>
    <t>OPSP-VAD-1443-2025</t>
  </si>
  <si>
    <t>https://community.secop.gov.co/Public/Tendering/OpportunityDetail/Index?noticeUID=CO1.NTC.8793483&amp;isFromPublicArea=True&amp;isModal=False</t>
  </si>
  <si>
    <t>LINA MARCELA CARDONA CABAS</t>
  </si>
  <si>
    <t xml:space="preserve">LA PRESENTE ORDEN TIENE POR OBJETO: 1. APOYAR AL PROGRAMA TECNOLOGÍA EN ATENCIÓN INTEGRAL A LA PRIMERA INFANCIA EN LA PROMOCIÓN E IMPLEMENTACIÓN DE ESTRATEGIAS, PLANES Y PROYECTOS TENDIENTES AL DESARROLLO DEL PROGRAMA. 2. APOYAR Y HACER SEGUIMIENTO AL CUMPLIMIENTO DE LOS OBJETIVOS Y NORMAS DE LA UNIVERSIDAD EN EL PROGRAMA. 3. ORGANIZAR, APOYAR Y ACOMPAÑAR LAS ACTIVIDADES DEL PROGRAMA, TENIENDO EN CUENTA EL DESARROLLO ACADÉMICO, CIENTÍFICO, HUMANÍSTICO Y CULTURAL. 4. FACILITAR Y MOTIVAR EL ANÁLISIS, LA DISCUSIÓN Y LA FORMULACIÓN DE PROPUESTAS ENTRE LOS DOCENTES PARA EL MEJORAMIENTO DEL CURRÍCULO, LAS METODOLOGÍAS, LAS TÉCNICAS Y LOS INSTRUMENTOS DE TRANSMISIÓN DEL CONOCIMIENTO. 5. APOYAR ESTUDIOS Y LA ELABORACIÓN DE PROPUESTAS DE MODIFICACIÓN A LOS PLANES DE ESTUDIO, ASÍ COMO AL USO DE TECNOLOGÍAS QUE CUALIFIQUEN LOS PROCESOS ACADÉMICOS Y DE INVESTIGACIÓN DEL PROGRAMA. 6. APOYAR EN LAS ACTIVIDADES ACADÉMICAS Y EL SEGUIMIENTO AL CUMPLIMIENTO DE LAS RESPONSABILIDADES DE LOS DOCENTES. 7. APOYAR EN EL SEGUIMIENTO AL DESARROLLO ACADÉMICO Y RECOMENDAR A LOS DOCENTES ACCIONES DE MEJORAMIENTO DE LOS PROCESOS DE FORMACIÓN. 8. APOYAR LA ADMINISTRACIÓN Y PROMOCIÓN DE CONOCIMIENTOS Y TECNOLOGÍAS GENERADAS EN EL PROGRAMA. 9. REALIZAR SEGUIMIENTO A LA CALIDAD DE LOS SERVICIOS DEL ÁREA DEL PROGRAMA Y APOYAR ACCIONES DE MEJORAMIENTO. 10. PROMOVER LA PARTICIPACIÓN DE ESTUDIANTES EN LAS EVALUACIONES DE CALIDAD DE LOS DOCENTES Y RECOGER SUS RECOMENDACIONES PARA EL FORTALECIMIENTO DEL PROCESO ACADÉMICO Y DE INVESTIGACIÓN DEL PROGRAMA. </t>
  </si>
  <si>
    <t>CO1.REQ.8928042</t>
  </si>
  <si>
    <t>OPSP-VAD-1442-2025</t>
  </si>
  <si>
    <t>https://community.secop.gov.co/Public/Tendering/OpportunityDetail/Index?noticeUID=CO1.NTC.8793525&amp;isFromPublicArea=True&amp;isModal=False</t>
  </si>
  <si>
    <t>MERYLITH MILENA MENDIVIL SANCHEZ</t>
  </si>
  <si>
    <t xml:space="preserve">LA PRESENTE ORDEN TIENE POR OBJETO: 1. REALIZAR LA CURADURÍA Y REVISIÓN EDITORIAL DE LOS CONTENIDOS A PUBLICAR EN LOS MICROSITIOS DE LA PÁGINA WEB INSTITUCIONAL. 2. APOYAR EN LA SUPERVISIÓN DE LA CAPACIDAD DE PUBLICACIÓN DE CONTENIDOS POR PARTE DE LAS DEPENDENCIAS, ASEGURANDO EL CORRECTO FUNCIONAMIENTO DE ACCESOS, PERMISOS Y HERRAMIENTAS DISPONIBLES EN EL PORTAL INSTITUCIONAL. 3. APOYAR EN LA COORDINACIÓN CON LA DIRECCIÓN DE COMUNICACIONES LA PROVISIÓN DE ELEMENTOS Y RECURSOS COMPLEMENTARIOS (AUDIOVISUALES, GRÁFICOS U OTROS) REQUERIDOS POR LAS DEPENDENCIAS PARA FORTALECER LA PUBLICACIÓN DE SUS CONTENIDOS. 4. IDENTIFICAR Y REPORTAR BLOQUEOS TÉCNICOS QUE AFECTEN LA PUBLICACIÓN DE INFORMACIÓN, GESTIONANDO EN ARTICULACIÓN CON EL CENTRO DE INGENIERÍA Y DESARROLLO DE SOFTWARE LA SOLUCIÓN DE DICHOS INCONVENIENTES. 5. BRINDAR APOYO PERMANENTE A LAS UNIDADES ACADÉMICAS Y ADMINISTRATIVAS EN LA PUBLICACIÓN Y DIVULGACIÓN DE SUS CONTENIDOS, HACIENDO SEGUIMIENTO PARA GARANTIZAR SU CORRECTA VISIBILIDAD EN EL PORTAL INSTITUCIONAL. 6. ORIENTAR A LAS DEPENDENCIAS EN LA ORGANIZACIÓN, CATEGORIZACIÓN Y DISEÑO DE LA INFORMACIÓN, CON EL FIN DE OPTIMIZAR LA EXPERIENCIA DE NAVEGACIÓN Y CONSULTA EN EL PORTAL INSTITUCIONAL. </t>
  </si>
  <si>
    <t>CO1.REQ.8928026</t>
  </si>
  <si>
    <t>OPSP-VAD-1441-2025</t>
  </si>
  <si>
    <t>https://community.secop.gov.co/Public/Tendering/OpportunityDetail/Index?noticeUID=CO1.NTC.8785239&amp;isFromPublicArea=True&amp;isModal=False</t>
  </si>
  <si>
    <t>JULIO VEGA BAQUERO</t>
  </si>
  <si>
    <t>LUIS ANGEL DAZA ORTIZ</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</si>
  <si>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t>
  </si>
  <si>
    <t>CO1.REQ.8919932</t>
  </si>
  <si>
    <t>OAG-VAD-1439-2025</t>
  </si>
  <si>
    <t>https://community.secop.gov.co/Public/Tendering/OpportunityDetail/Index?noticeUID=CO1.NTC.8784847&amp;isFromPublicArea=True&amp;isModal=False</t>
  </si>
  <si>
    <t>JORGE ANDRES ARRIETA REDONDO</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</si>
  <si>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ENTREGAR LOS INFORMES SOLICITADOS POR EL SUPERVISOR DE LA ORDEN, DETALLANDO LAS ACTIVIDADES REALIZADAS, LOS RESULTADOS OBTENIDOS Y EL CUMPLIMIENTO DE PLAZOS Y OBJETIVOS. 5. APOYAR EN LA COORDINACIÓN Y SUPERVISIÓN DE LAS TAREAS DEL EQUIPO AUDIOVISUAL DE LA DIRECCIÓN DE COMUNICACIONES, GARANTIZANDO UNA EJECUCIÓN EFICIENTE Y DENTRO DE LOS PLAZOS ESTIPULADOS. 6. APOYAR COMO REPORTERO GRÁFICO EN LAS ACTIVIDADES SOLICITADAS A LA DIRECCIÓN DE COMUNICACIONES DE LAS DIFERENTES DEPENDENCIAS DEL ALMA MATER, 7. REALIZAR ESTUDIOS CONCEPTUALES QUE REQUIERAN LAS DIRECTIVAS UNIVERSITARIAS Y PROPORCIONAR MATERIAL FOTOGRÁFICO UNA VEZ FINALIZADO CADA EVENTO PARA PONERLO A DISPOSICIÓN PARA SER UTILIZADOS EN LOS DIFERENTES CANALES O REDES. 8. REALIZAR PARA TODO LO QUE SEA PERTINENTE DISEÑOS Y ANIMACIÓNES EN 3D.</t>
  </si>
  <si>
    <t>CO1.REQ.8919435</t>
  </si>
  <si>
    <t>OAG-VAD-1438-2025</t>
  </si>
  <si>
    <t>https://community.secop.gov.co/Public/Tendering/OpportunityDetail/Index?noticeUID=CO1.NTC.8769725&amp;isFromPublicArea=True&amp;isModal=False</t>
  </si>
  <si>
    <t xml:space="preserve">PADRAIC MICHAEL QUINN </t>
  </si>
  <si>
    <t>SERGIO LUIS BUITRAGO PADILLA</t>
  </si>
  <si>
    <t>LA PRESENTE ORDEN TIENE POR OBJETO: 1) DISEÑAR LA IDENTIDAD VISUAL DEL CURSO ENGLISH GO, INCLUYENDO PORTADAS, BANNERS, PLANTILLAS Y RECURSOS GRÁFICOS. 2) ELABORAR INFOGRAFÍAS, MAPAS ILUSTRADOS Y ESQUEMAS VISUALES QUE APOYEN LA COMPRENSIÓN DE CONTENIDOS BÁSICOS EN INGLÉS, ASÍ COMO LA CREACIÓN DE INTERACTIVIDADES EDUCATIVAS EN LAS DISTINTAS PLATAFORMAS-SOFTWARE REQUERIDOS. 3) CREAR MATERIALES GRÁFICOS PARA ACTIVIDADES INTERACTIVAS EN GENIALLY, H5P, PADLET Y OTROS ENTORNOS DIGITALES. 4) ADAPTAR EL DISEÑO VISUAL A UN ESTILO AMIGABLE Y ACCESIBLE, CONSIDERANDO LA POBLACIÓN META DEL CURSO. 5) COORDINAR LA INTEGRACIÓN DE ELEMENTOS GRÁFICOS CON MATERIALES AUDIOVISUALES Y PEDAGÓGICOS. 6) APOYAR EN EL ASEGURAMIENTO DE LA COHERENCIA ESTÉTICA DE TODOS LOS PRODUCTOS GRÁFICOS DEL CURSO. 7) PRODUCIR RECURSOS VISUALES DE APOYO PARA LA DIFUSIÓN DEL CURSO DENTRO DEL CENTRO DE PLURILINGÜISMO.</t>
  </si>
  <si>
    <t>CO1.REQ.8904501</t>
  </si>
  <si>
    <t>OPSP-VAD-1437-2025</t>
  </si>
  <si>
    <t>https://community.secop.gov.co/Public/Tendering/OpportunityDetail/Index?noticeUID=CO1.NTC.8770405&amp;isFromPublicArea=True&amp;isModal=False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</si>
  <si>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</si>
  <si>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</si>
  <si>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CO1.REQ.8904872</t>
  </si>
  <si>
    <t>OAG-VAD-1436-2025</t>
  </si>
  <si>
    <t>https://community.secop.gov.co/Public/Tendering/OpportunityDetail/Index?noticeUID=CO1.NTC.8769809&amp;isFromPublicArea=True&amp;isModal=False</t>
  </si>
  <si>
    <t xml:space="preserve">LA PRESENTE ORDEN TIENE POR OBJETO: 1) PLANEAR, GRABAR Y EDITAR LOS VIDEOS DEL CURSO ENGLISH GO, GARANTIZANDO CALIDAD TÉCNICA Y PERTINENCIA PEDAGÓGICA. 2) PRODUCIR AUDIOS Y RECURSOS AUDIOVISUALES DE APOYO PARA ACTIVIDADES DE COMPRENSIÓN AUDITIVA Y PRONUNCIACIÓN. 3) INCORPORAR INTERACTIVIDADES AUDIOVISUALES (EJ. BOTONES, HOTSPOTS, ANIMACIONES SIMPLES) QUE FORTALEZCAN EL APRENDIZAJE AUTÓNOMO. 4) UTILIZAR HERRAMIENTAS DE EDICIÓN Y ANIMACIÓN PARA SIMPLIFICAR CONCEPTOS BÁSICOS DEL INGLÉS. 5) GESTIONAR LA PRODUCCIÓN TÉCNICA EN ESTUDIO (USO DE FONDO VERDE, ILUMINACIÓN, SONIDO) PARA LAS GRABACIONES. 6) CREACIÓN DE INTERACTIVIDADES EDUCATIVAS EN LAS DISTINTAS PLATAFORMAS-SOFTWARE REQUERIDOS. 7) INTEGRAR LOS PRODUCTOS AUDIOVISUALES EN PLATAFORMAS COMO GENIALLY, PADLET, H5P. </t>
  </si>
  <si>
    <t>CO1.REQ.8904091</t>
  </si>
  <si>
    <t>OPSP-VAD-1435-2025</t>
  </si>
  <si>
    <t>https://community.secop.gov.co/Public/Tendering/OpportunityDetail/Index?noticeUID=CO1.NTC.8768808&amp;isFromPublicArea=True&amp;isModal=False</t>
  </si>
  <si>
    <t>KAREN AVILA LABASTIDAS</t>
  </si>
  <si>
    <t>GISETH PAOLA MOLINA CASTELLAR</t>
  </si>
  <si>
    <t xml:space="preserve">LA PRESENTE ORDEN TIENE POR OBJETO: 1.APOYAR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</si>
  <si>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CO1.REQ.8902990</t>
  </si>
  <si>
    <t>OPSP-VAD-1434-2025</t>
  </si>
  <si>
    <t>https://community.secop.gov.co/Public/Tendering/OpportunityDetail/Index?noticeUID=CO1.NTC.8768185&amp;isFromPublicArea=True&amp;isModal=False</t>
  </si>
  <si>
    <t xml:space="preserve">LA PRESENTE ORDEN TIENE POR OBJETO: 1) DISEÑAR LA ESTRUCTURA PEDAGÓGICA Y LA SECUENCIA INSTRUCCIONAL DEL CURSO ENGLISH GO, ASEGURANDO SU COHERENCIA CON EL NIVEL -A1 CEFR. 2) ELABORAR ESTRATEGIAS DE APRENDIZAJE AUTÓNOMO, INCLUYENDO ACTIVIDADES INTERACTIVAS Y EVALUATIVAS. 3) DISEÑAR GUÍAS DE USO DIDÁCTICO PARA RECURSOS DIGITALES EN PLATAFORMAS COMO GENIALLY, H5P, PADLET Y VOCAROO. 4) ADAPTAR CONTENIDOS EDUCATIVOS A UN LENGUAJE ACCESIBLE PARA ESTUDIANTES SIN EXPOSICIÓN PREVIA AL INGLÉS. 5) COLABORAR EN LA CREACIÓN DE ESTRUCTURAS PARA INTERACTIVIDADES EDUCATIVAS, ASEGURANDO CLARIDAD PEDAGÓGICA. 6) ASEGURAR LA ALINEACIÓN DE LOS OBJETIVOS DE APRENDIZAJE CON LOS RECURSOS GRÁFICOS Y AUDIOVISUALES PRODUCIDOS. 7) APOYAR EN LA SUPERVISIÓN DE LA INTEGRACIÓN DE MATERIALES INTERACTIVOS EN EL ENTORNO VIRTUAL DE APRENDIZAJE. </t>
  </si>
  <si>
    <t>CO1.REQ.8902788</t>
  </si>
  <si>
    <t>OPSP-VAD-1433-2025</t>
  </si>
  <si>
    <t>https://community.secop.gov.co/Public/Tendering/OpportunityDetail/Index?noticeUID=CO1.NTC.8739222&amp;isFromPublicArea=True&amp;isModal=False</t>
  </si>
  <si>
    <t>1. APOYAR EN LA REALIZACIÓN DE MOTION GRAPHICS PARA LAS PIEZAS AUDIOVISUALES DE LOS CURSOS. 2. APOYAR EN LA REALIZACIÓN DE INFOGRAFÍAS DE LOS CURSOS. 3. APOYAR EL DESARROLLO DE PROPUESTA CREATIVA PARA LOS MATERIALES GRÁFICOS Y AUDIOVISUALES DE LOS CURSOS. 4. APOYAR EN LA ELABORACIÓN DE PIEZAS PUBLICITARIAS DE LOS CURSOS. 5. APOYAR EN LA ELABORACIÓN DE CORTINILLAS Y ANIMACIONES PARA LOS MATERIALES AUDIOVISUALES DE LOS CURSOS. 6. APOYAR EN EL DISEÑO DE LA PÁGINA WEB DE LOS CURSOS.</t>
  </si>
  <si>
    <t>CO1.REQ.8873038</t>
  </si>
  <si>
    <t>OPSP-VAD-1431-2025</t>
  </si>
  <si>
    <t>https://community.secop.gov.co/Public/Tendering/OpportunityDetail/Index?noticeUID=CO1.NTC.8720338&amp;isFromPublicArea=True&amp;isModal=False</t>
  </si>
  <si>
    <t>CATALINA VALENCIA TOBON</t>
  </si>
  <si>
    <t xml:space="preserve">LA PRESENTE ORDEN TIENE POR OBJETO: 1. ASESORAR ESTRATÉGICAMENTE LA INICIATIVA ALUNA IA BRINDANDO ACOMPAÑAMIENTO ESPECIALIZADO PARA LA GESTIÓN Y FORTALECIMIENTO DE LA INICIATIVA ALUNA IA, ORIENTADO A SU PROYECCIÓN Y SOSTENIBILIDAD, MEDIANTE LA IDENTIFICACIÓN, ARTICULACIÓN Y CONSOLIDACIÓN DE APOYOS Y ALIANZAS ESTRATÉGICAS CON ENTIDADES DE CARÁCTER REGIONAL Y NACIONAL. 2. DISEÑAR LINEAMIENTOS ACADÉMICOS PARA EL PROGRAMA DE FORMACIÓN EN DANZA ELABORAR UN DOCUMENTO TÉCNICO–ACADÉMICO QUE DEFINA LOS LINEAMIENTOS, JUSTIFICACIÓN, PERTINENCIA Y ESTRUCTURA CURRICULAR NECESARIOS PARA LA CREACIÓN DE UN PROGRAMA DE FORMACIÓN TECNOLÓGICA O TÉCNICA PROFESIONAL EN DANZA, DESTINADO A SER OFERTADO POR EL CENTRO REGIONAL DE EDUCACIÓN PARA LA OPORTUNIDAD – CREO. 3. REALIZAR ESTRATEGIA DE VISIBILIZACIÓN Y POSICIONAMIENTO INSTITUCIONAL DISEÑAR E IMPLEMENTAR UNA ESTRATEGIA INTEGRAL DE VISIBILIZACIÓN Y POSICIONAMIENTO QUE ARTICULE ACCIONES COMUNICATIVAS, CULTURALES Y ACADÉMICAS, CON EL PROPÓSITO DE CONSOLIDAR LA PRESENCIA Y EL RECONOCIMIENTO DE LA CASA MUSEO GABRIEL GARCÍA MÁRQUEZ EN ESCENARIOS REGIONALES, NACIONALES E INTERNACIONALES. 4. REALIZAR ACOMPAÑAMIENTO TÉCNICO A ACTIVIDADES ACADÉMICAS Y CULTURALES PROVEER ASESORÍA TÉCNICA Y ESTRATÉGICA PARA LA ORGANIZACIÓN Y EJECUCIÓN DE ACTIVIDADES ACADÉMICAS, ARTÍSTICAS Y CULTURALES VINCULADAS A LA CASA MUSEO GABRIEL GARCÍA MÁRQUEZ, GARANTIZANDO LA ARTICULACIÓN CON REDES INTERINSTITUCIONALES Y ACTORES CULTURALES DE RELEVANCIA EN EL ÁMBITO NACIONAL E INTERNACIONAL. 5. REALIZAR MONITOREO Y ENTREGA DE INSUMOS PARA GESTIÓN INSTITUCIONAL REALIZAR SEGUIMIENTO SISTEMÁTICO Y CONSOLIDACIÓN DE LOS INSUMOS REQUERIDOS PARA LA ELABORACIÓN DE REPORTES DE INDICADORES, ASEGURANDO SU ORGANIZACIÓN Y ENTREGA OPORTUNA EN RELACIÓN CON LAS ACCIONES DE LA DIRECCIÓN DE PROYECCIÓN CULTURAL, Y SU CONTRIBUCIÓN AL PLAN DE ACCIÓN DE LA VICERRECTORÍA, EL PLAN DE DESARROLLO INSTITUCIONAL Y DEMÁS INSTRUMENTOS DE GESTIÓN. </t>
  </si>
  <si>
    <t>CO1.REQ.8854193</t>
  </si>
  <si>
    <t>OPSP-VAD-1430-2025</t>
  </si>
  <si>
    <t>https://community.secop.gov.co/Public/Tendering/OpportunityDetail/Index?noticeUID=CO1.NTC.8720142&amp;isFromPublicArea=True&amp;isModal=False</t>
  </si>
  <si>
    <t>LINA MARCELA CUAO GARCÍA</t>
  </si>
  <si>
    <t>DANIEL EDGARDO HERNANDEZ CAMARGO</t>
  </si>
  <si>
    <t>LA PRESENTE ORDEN TIENE POR OBJETO: 1. PRESTAR APOYO LOGÍSTICO Y ADMINISTRATIVO EN LAS ACTIVIDADES QUE SE REALICEN EN EL MARCO DEL PROGRAMA TALES COMO: PREPARACIÓN LOGÍSTICA DE CHARLAS INFORMATIVAS, SOLICITUDES DE ESPACIO(S) FÍSICOS, REGISTRO DE ASISTENCIA Y LEVANTAMIENTO DE ACTAS, PREPARACIÓN DE KITS DE MATERIALES, APOYO LOGÍSTICO DE PRUEBAS Y EXÁMENES. 2. APOYAR LA BÚSQUEDA DE INFORMACIÓN ACADÉMICA DE LA POBLACIÓN OBJETIVO DEL SEMESTRE DE NIVELACIÓN ACADÉMICA Y EN LA REALIZACIÓN DE LOS INFORMES DE SEGUIMIENTO REQUERIDOS MANTENIENDO LA CONFIDENCIALIDAD DE LA INFORMACIÓN PROPORCIONADA Y TRATADA, 3. APOYAR LA GESTIÓN DOCUMENTAL DE LA CORRESPONDENCIA FÍSICA Y ELECTRÓNICA E INFORMES TANTO FÍSICOS COMO DIGITALES QUE PUEDAN GENERARSE EN LA GESTIÓN DEL PROGRAMA. 4. APOYAR EN LA RECOLECCIÓN DE INFORMACIÓN DE SATISFACCIÓN TALES COMO: RECORRIDOS PARA TOMAS DE PERCEPCIÓN, VERIFICACIÓN DE REALIZACIÓN DE ACTIVIDADES, PREPARACIÓN DE FORMULARIOS Y TOMA DE ENCUESTAS.</t>
  </si>
  <si>
    <t>CO1.REQ.8853772</t>
  </si>
  <si>
    <t>OAG-VAD-1429-2025</t>
  </si>
  <si>
    <t>https://community.secop.gov.co/Public/Tendering/OpportunityDetail/Index?noticeUID=CO1.NTC.8720090&amp;isFromPublicArea=True&amp;isModal=False</t>
  </si>
  <si>
    <t>RUBEN ENRIQUE REALES BRITTO</t>
  </si>
  <si>
    <t xml:space="preserve">LA PRESENTE ORDEN TIENE POR OBJETO: 1. APOYAR EN LA REALIZACIÓN DE MOTION GRAPHICS Y ANIMACIÓN PARA LOS MATERIALES AUDIOVISUALES DE LOS CURSOS 2. APOYAR EN LA ELABORACIÓN DE PIEZAS PUBLICITARIAS PARA LOS MATERIALES AUDIOVISUALES DE LOS CURSOS. 3. APOYAR EL MONTAJE DE IMÁGENES PARA VIDEOS. 4. APOYAR EN LA GRABACIÓN, LA EDICIÓN Y POSTPRODUCCIÓN DE MATERIALES AUDIOVISUALES REQUERIDOS. </t>
  </si>
  <si>
    <t>CO1.REQ.8854185</t>
  </si>
  <si>
    <t>OPSP-VAD-1428-2025</t>
  </si>
  <si>
    <t>https://community.secop.gov.co/Public/Tendering/OpportunityDetail/Index?noticeUID=CO1.NTC.8723366&amp;isFromPublicArea=True&amp;isModal=False</t>
  </si>
  <si>
    <t xml:space="preserve">LA PRESENTE ORDEN TIENE POR OBJETO: 1. APOYAR EN LA GRABACIÓN DE VIDEOS EDUCATIVOS PARA LOS CURSOS VIRTUALES. 2. APOYAR EN LA CREACIÓN DE VIDEOS CORTOS INFORMATIVOS PARA LOS CURSOS: PRODUCIR CÁPSULAS DE 3-5 MINUTOS CON CONCEPTOS CLAVE. 3. APOYAR EN LA EDICIÓN Y EL MEJORAMIENTO DE LOS VIDEOS DE LOS CURSOS: CORREGIR AUDIO, IMAGEN Y AGREGAR SUBTÍTULOS. 4. APOYAR EN LA REALIZACIÓN DE ANIMACIONES EXPLICATIVAS EN LOS CURSOS: PRODUCIR GRÁFICOS ANIMADOS QUE ILUSTREN CONCEPTOS. 5. APOYAR EN LA CREACIÓN DE EFECTOS VISUALES DE LOS CURSOS: DESARROLLAR TRANSICIONES Y ELEMENTOS INTERACTIVOS ATRACTIVOS. </t>
  </si>
  <si>
    <t>CO1.REQ.8857939</t>
  </si>
  <si>
    <t>OPSP-VAD-1427-2025</t>
  </si>
  <si>
    <t>https://community.secop.gov.co/Public/Tendering/OpportunityDetail/Index?noticeUID=CO1.NTC.8720372&amp;isFromPublicArea=True&amp;isModal=False</t>
  </si>
  <si>
    <t>ALFREDO LUIS CALDERA GUZMAN</t>
  </si>
  <si>
    <t>CO1.REQ.8854820</t>
  </si>
  <si>
    <t>OPSP-VAD-1426-2025</t>
  </si>
  <si>
    <t>https://community.secop.gov.co/Public/Tendering/OpportunityDetail/Index?noticeUID=CO1.NTC.8721582&amp;isFromPublicArea=True&amp;isModal=False</t>
  </si>
  <si>
    <t>ARLINTHONG JOSE PEREZ CAMPO</t>
  </si>
  <si>
    <t xml:space="preserve">LA PRESENTE ORDEN TIENE POR OBJETO: 1. PROGRAMAR LA PLATAFORMA DE CURSOS: CREAR EL SISTEMA DONDE FUNCIONARÁN LOS CURSOS ONLINE. 2. CREAR DE CURSOS Y CARGUE DE CONTENIDOS A LA PLATAFORMA: CARGAR VIDEOS, TEXTOS E IMÁGENES EN EL SISTEMA. 3. REALIZAR REPORTES: PROGRAMAR SEGUIMIENTO DE PROGRESO. </t>
  </si>
  <si>
    <t>CO1.REQ.8855740</t>
  </si>
  <si>
    <t>OPSP-VAD-1425-2025</t>
  </si>
  <si>
    <t>https://community.secop.gov.co/Public/Tendering/OpportunityDetail/Index?noticeUID=CO1.NTC.8705545&amp;isFromPublicArea=True&amp;isModal=False</t>
  </si>
  <si>
    <t xml:space="preserve">LA PRESENTE ORDEN TIENE POR OBJETO: 1. PRESENTAR INFORMES OPORTUNAMENTE AL SUPERVISOR SOBRE LAS ACTIVIDADES DESARROLLADAS Y PLANTEADAS EN EL PLAN DE TRABAJO, PARA LA VERIFICACIÓN Y EL CUMPLIMIENTO DE LAS METAS PROPUESTAS. EL INFORME DEBE TENER ANEXOS ESTADÍSTICOS. 2. APOYAR EN EL DISEÑO Y PLANIFICACIÓN DE PIEZAS AUDIOVISUALES QUE CONTRIBUYAN A LA PROMOCIÓN Y DIFUSIÓN DE LAS ACTIVIDADES A REALIZAR EN LA DIRECCIÓN DE BIENESTAR UNIVERSITARIO DE MANERA CREATIVA E INSTITUCIONAL. 3. REALIZAR LA GRABACIÓN DE LOS CONTENIDOS AUDIOVISUALES GARANTIZANDO UNA ALTA TÉCNICA VISUAL Y SONORA. 4. APOYAR EN LA ELABORACIÓN DE LA EDICIÓN SONORA Y POSTPRODUCCIÓN VISUAL DE CONTENIDOS, DE ALTA CALIDAD DESTINADOS A LAS REDES SOCIALES Y MEDIOS DIGITALES DE LA DIRECCIÓN DE BIENESTAR UNIVERSITARIO. 5. APOYAR EN EL CUBRIMIENTO Y REALIZACIÓN DE PRODUCTOS AUDIOVISUALES DE LAS ACTIVIDADES Y EVENTOS SOCIALES, DEPORTIVOS, CULTURALES Y DE SALUD ORGANIZADOS POR LA DIRECCIÓN DE BIENESTAR UNIVERSITARIO. 6. ENTREGAR DE MANERA OPORTUNA LOS CONTENIDOS AUDIOVISUALES DE CADA ACTIVIDAD DESARROLLADA. 7. APOYAR EN LA PARTICIPACIÓN DE LOS DIFERENTES EVENTOS REALIZADOS POR LA DIRECCIÓN DE BIENESTAR UNIVERSITARIO: BIENVENIDA A LOS ESTUDIANTES, VACACIONES RECREATIVAS Y ACTIVIDADES DE FIN DE AÑO. 8. APOYAR EN LA PARTICIPACIÓN DE EVENTOS ACADÉMICOS, CIENTÍFICOS, ARTÍSTICOS, CULTURALES, DEPORTIVOS, DE SALUD Y DESARROLLO HUMANO DENTRO Y FUERA DEL LUGAR HABITUAL DE LA EJECUCIÓN DE LAS ACTIVIDADES. </t>
  </si>
  <si>
    <t>CO1.REQ.8839549</t>
  </si>
  <si>
    <t>OPSP-VAD-1424-2025</t>
  </si>
  <si>
    <t>https://community.secop.gov.co/Public/Tendering/OpportunityDetail/Index?noticeUID=CO1.NTC.8705257&amp;isFromPublicArea=True&amp;isModal=False</t>
  </si>
  <si>
    <t>LUIS ALFREDO RUBIO YEPES</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</si>
  <si>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</si>
  <si>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CO1.REQ.8839238</t>
  </si>
  <si>
    <t>OAG-VAD-1423-2025</t>
  </si>
  <si>
    <t>https://community.secop.gov.co/Public/Tendering/OpportunityDetail/Index?noticeUID=CO1.NTC.8683664&amp;isFromPublicArea=True&amp;isModal=False</t>
  </si>
  <si>
    <t>LUCELLY YANIRIS TORRES VILLAFAÑA</t>
  </si>
  <si>
    <t>LA PRESENTE ORDEN TIENE POR OBJETO: 1. APOYAR LA EJECUCIÓN DE LAS INICIATIVAS EN MATERIA DE FAMILIA Y MUJERES PARA POBLACIONES INDÍGENAS QUE PROMUEVE EL CITS. 2. APOYAR EN LA ACTIVIDADES DE ORGANIZACIÓN DE LA ESCUELA DE LIDERAZGO INTERCULTURAL FEMENINO PROMOVIDO POR EL CITS. 3. APOYAR EN LAS ACTIVIDADES PEDAGÓGICAS Y EDUCATIVAS DIRIGIDAS AL FORTALECIMIENTO SOCIOECONÓMICO DE PUEBLOS INDÍGENAS.</t>
  </si>
  <si>
    <t>CO1.REQ.8817669</t>
  </si>
  <si>
    <t>OAG-VAD-1422-2025</t>
  </si>
  <si>
    <t>https://community.secop.gov.co/Public/Tendering/OpportunityDetail/Index?noticeUID=CO1.NTC.8682742&amp;isFromPublicArea=True&amp;isModal=False</t>
  </si>
  <si>
    <t>TALIA  HERNANDEZ ROPAIN</t>
  </si>
  <si>
    <t>LA PRESENTE ORDEN TIENE POR OBJETO: 1. APOYAR EN LA ORGANIZACIÓN DE LA DOCUMENTACIÓN Y ARCHIVO DEL PAP 2. APOYAR EN LA ORGANIZACIÓN DE LA DOCUMENTACIÓN Y ARCHIVO DE LOS PROYECTOS DE PATRIMONIO A CARGO DEL CITS. 3. APOYAR A LA ORGANIZACIÓN Y PROCESAMIENTO DE DATOS DE INFORMACIÓN RECOLECTADA EN CAMPO EN LAS BASES DE DATO DEL ICNAH. 4. APOYAR EN LA DIGITACIÓN DE DATOS EN PLATAFORMA DE MODELO DE DATOS ICANH.</t>
  </si>
  <si>
    <t>CO1.REQ.8816824</t>
  </si>
  <si>
    <t>OAG-VAD-1421-2025</t>
  </si>
  <si>
    <t>https://community.secop.gov.co/Public/Tendering/OpportunityDetail/Index?noticeUID=CO1.NTC.8683754&amp;isFromPublicArea=True&amp;isModal=False</t>
  </si>
  <si>
    <t>JOSÉ JULIÁN RÍOS BOTACHE</t>
  </si>
  <si>
    <t>CAMILO GUZMAN CANDANOSA NORIEGA</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</si>
  <si>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t>
  </si>
  <si>
    <t>CO1.REQ.8817736</t>
  </si>
  <si>
    <t>OPSP-VAD-1420-2025</t>
  </si>
  <si>
    <t>https://community.secop.gov.co/Public/Tendering/OpportunityDetail/Index?noticeUID=CO1.NTC.8683310&amp;isFromPublicArea=True&amp;isModal=False</t>
  </si>
  <si>
    <t>LUIS CARLOS ESCORCIA MENDOZA</t>
  </si>
  <si>
    <t xml:space="preserve">LA PRESENTE ORDEN TIENE POR OBJETO: 1. APOYAR EN LA PRESTACIÓN DE SOPORTE A USUARIOS QUE LO REQUIERAN. 2. APOYAR EN LA ACTUALIZACIÓN DE LA INFRAESTRUCTURA TECNOLÓGICA. 3. APOYAR EN EL PROCESO DE CARNETIZACIÓN LIDERADO POR EL GRUPO DE SERVICIOS TECNOLÓGICOS. 4. APOYAR EN EL REGISTRO DE LOS INCIDENTES DE SEGURIDAD INFORMÁTICA. </t>
  </si>
  <si>
    <t>CO1.REQ.8817054</t>
  </si>
  <si>
    <t>OAG-VAD-1419-2025</t>
  </si>
  <si>
    <t>https://community.secop.gov.co/Public/Tendering/OpportunityDetail/Index?noticeUID=CO1.NTC.8682680&amp;isFromPublicArea=True&amp;isModal=False</t>
  </si>
  <si>
    <t xml:space="preserve">OMAR LEONARDO OVALLE BLANCO </t>
  </si>
  <si>
    <t xml:space="preserve">LA PRESENTE ORDEN TIENE POR OBJETO: 1) APOYAR EN LA REALIZACIÓN DE ACTIVIDADES DE CLASIFICACIÓN, ANÁLISIS Y DOCUMENTACIÓN DE LOS ELEMENTOS LÍTICOS ENCONTRADOS DURANTE LA IMPLEMENTACIÓN DEL PLAN DE MANEJO ARQUEOLÓGICO EN EL CAMPUS. 2) APOYAR EN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EN LA CREACIÓN DE LOS DOCUMENTOS DE REGISTRO DE LOS MATERIALES ARQUEOLÓGICOS DE ACUERDO CON LOS PROCEDIMIENTOS ESTABLECIDOS POR EL ICANH. </t>
  </si>
  <si>
    <t>CO1.REQ.8816818</t>
  </si>
  <si>
    <t>OPSP-VAD-1418-2025</t>
  </si>
  <si>
    <t>https://community.secop.gov.co/Public/Tendering/OpportunityDetail/Index?noticeUID=CO1.NTC.8682356&amp;isFromPublicArea=True&amp;isModal=False</t>
  </si>
  <si>
    <t xml:space="preserve">NIDIA ISABEL ROMERO PATIÑO </t>
  </si>
  <si>
    <t xml:space="preserve">LA PRESENTE ORDEN TIENE POR OBJETO: 1) RECOPILAR, DIGITALIZAR Y ORDENAR LA GEORREFERENCIACIÓN DE LAS INTERVENCIONES,TODA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t>
  </si>
  <si>
    <t>CO1.REQ.8816547</t>
  </si>
  <si>
    <t>OPSP-VAD-1417-2025</t>
  </si>
  <si>
    <t>https://community.secop.gov.co/Public/Tendering/OpportunityDetail/Index?noticeUID=CO1.NTC.8683321&amp;isFromPublicArea=True&amp;isModal=False</t>
  </si>
  <si>
    <t>ROBER ANDRES SANDOVAL CARABALI</t>
  </si>
  <si>
    <t xml:space="preserve">LA PRESENTE ORDEN TIENE POR OBJETO: 1) APOYAR EN LA REDACCIÓN DE LOS INFORMES TÉCNICOS DEL PROGRAMA DE ARQUEOLOGÍA PREVENTIVA. 2) APOYAR LA ELABORACIÓN DE LOS DOCUMENTOS DE REGISTRO DE MATERIALES ARQUEOLÓGICOS PARA GESTIONAR LA TENENCIA ANTE ICANH. 3) APOYAR EL ÁNALISIS ESTADISTICO DE MATERIALES ARQUEOLÓGICOS. </t>
  </si>
  <si>
    <t>CO1.REQ.8817070</t>
  </si>
  <si>
    <t>OPSP-VAD-1416-2025</t>
  </si>
  <si>
    <t>https://community.secop.gov.co/Public/Tendering/OpportunityDetail/Index?noticeUID=CO1.NTC.8683006&amp;isFromPublicArea=True&amp;isModal=False</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</si>
  <si>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</si>
  <si>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</si>
  <si>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CO1.REQ.8816400</t>
  </si>
  <si>
    <t>OAG-VAD-1415-2025</t>
  </si>
  <si>
    <t>https://community.secop.gov.co/Public/Tendering/OpportunityDetail/Index?noticeUID=CO1.NTC.8678793&amp;isFromPublicArea=True&amp;isModal=False</t>
  </si>
  <si>
    <t>CLAUDIO ALEXANDER  BRUGES HERNANDEZ</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</si>
  <si>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</si>
  <si>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CO1.REQ.8812835</t>
  </si>
  <si>
    <t>OPSP-VAD-1414-2025</t>
  </si>
  <si>
    <t>https://community.secop.gov.co/Public/Tendering/OpportunityDetail/Index?noticeUID=CO1.NTC.8660353&amp;isFromPublicArea=True&amp;isModal=False</t>
  </si>
  <si>
    <t>WILFREN PACHECO BOBADILLA</t>
  </si>
  <si>
    <t>LA PRESENTE ORDEN TIENE POR OBJETO: 1. DIRIGIR EL TRABAJO DE PRESENTACIÓN DE LOS EXPERTOS TEMÁTICOS. 2, DEFINIR IMAGEN VISUAL DEL PROYECTO: ESTABLECER COLORES, ESTILO GRÁFICO Y TONO GENERAL DE LOS CURSOS. 3. REVISAR Y APROBAR CONTENIDOS: VERIFICAR CALIDAD DE TODOS LOS MATERIALES PRODUCIDOS. 4. REALIZAR CAPACITACIONES CON LOS EXPERTOS TEMÁTICOS, PARA LA ELABORACIÓN Y REVISIÓN DE CONTENIDOS. 5. APOYAR EN LA COORDINACIÓN DE LOS EQUIPOS DE TRABAJO: LIDERAR REUNIONES PARA ALINEAR EL TRABAJO DE TODOS.</t>
  </si>
  <si>
    <t>CO1.REQ.8795454</t>
  </si>
  <si>
    <t>OPSP-VAD-1413-2025</t>
  </si>
  <si>
    <t>DANIEL JOSE MOLINA BARRIOS</t>
  </si>
  <si>
    <t>LA PRESENTE ORDEN TIENE POR OBJETO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</si>
  <si>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CO1.REQ.8793390</t>
  </si>
  <si>
    <t>OPSP-VAD-1412-2025</t>
  </si>
  <si>
    <t>https://community.secop.gov.co/Public/Tendering/OpportunityDetail/Index?noticeUID=CO1.NTC.8660468&amp;isFromPublicArea=True&amp;isModal=False</t>
  </si>
  <si>
    <t>KELLY MILENA ROYERO FONTALVO</t>
  </si>
  <si>
    <t xml:space="preserve">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t>
  </si>
  <si>
    <t>CO1.REQ.8793787</t>
  </si>
  <si>
    <t>OPSP-VAD-1411-2025</t>
  </si>
  <si>
    <t>https://community.secop.gov.co/Public/Tendering/OpportunityDetail/Index?noticeUID=CO1.NTC.8661431&amp;isFromPublicArea=True&amp;isModal=False</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</si>
  <si>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</si>
  <si>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CO1.REQ.8794917</t>
  </si>
  <si>
    <t>OAG-VAD-1410-2025</t>
  </si>
  <si>
    <t>https://community.secop.gov.co/Public/Tendering/OpportunityDetail/Index?noticeUID=CO1.NTC.8661519&amp;isFromPublicArea=True&amp;isModal=False</t>
  </si>
  <si>
    <t>YASNIRIS JULIO MUÑOZ</t>
  </si>
  <si>
    <t>CO1.REQ.8794596</t>
  </si>
  <si>
    <t>OAG-VAD-1409-2025</t>
  </si>
  <si>
    <t>https://community.secop.gov.co/Public/Tendering/OpportunityDetail/Index?noticeUID=CO1.NTC.8653658&amp;isFromPublicArea=True&amp;isModal=False</t>
  </si>
  <si>
    <t>KEVIN YORDY ROMERO CASTRO</t>
  </si>
  <si>
    <t>LA PRESENTE ORDEN TIENE POR OBJETO: 1. APOYAR EN LA ELABORACIÓN DE PIEZAS PUBLICITARIAS PARA LOS MATERIALES AUDIOVISUALES DE LOS CURSOS. 2. APOYAR EL MONTAJE DE IMÁGENES PARA VIDEOS DE LOS CURSOS. 3. APOYAR EN LA GRABACIÓN, LA EDICIÓN Y POSTPRODUCCIÓN DE MATERIALES AUDIOVISUALES REQUERIDOS EN LOS CURSOS. 4. APOYAR EN EL REGISTRO FOTOGRÁFICO Y AUDIOVISUAL DE LAS PRODUCCIONES AUDIOVISUALES DE LOS CURSOS.</t>
  </si>
  <si>
    <t>CO1.REQ.8787035</t>
  </si>
  <si>
    <t>OPSP-VAD-1408-2025</t>
  </si>
  <si>
    <t>https://community.secop.gov.co/Public/Tendering/OpportunityDetail/Index?noticeUID=CO1.NTC.8653538&amp;isFromPublicArea=True&amp;isModal=False</t>
  </si>
  <si>
    <t>SEYAWAWIN MOISES RACIGO IZQUIERDO</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</si>
  <si>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t>
  </si>
  <si>
    <t>CO1.REQ.8786294</t>
  </si>
  <si>
    <t>OPSP-VAD-1407-2025</t>
  </si>
  <si>
    <t>https://community.secop.gov.co/Public/Tendering/OpportunityDetail/Index?noticeUID=CO1.NTC.8646391&amp;isFromPublicArea=True&amp;isModal=False</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</si>
  <si>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</si>
  <si>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CO1.REQ.8779701</t>
  </si>
  <si>
    <t>OAG-VAD-1406-2025</t>
  </si>
  <si>
    <t>https://community.secop.gov.co/Public/Tendering/OpportunityDetail/Index?noticeUID=CO1.NTC.8646071&amp;isFromPublicArea=True&amp;isModal=False</t>
  </si>
  <si>
    <t>DAVID NUMAN FLORIAN</t>
  </si>
  <si>
    <t>CAMILA TORRES BAYONA</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</si>
  <si>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</si>
  <si>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CO1.REQ.8779111</t>
  </si>
  <si>
    <t>OAG-VAD-1405-2025</t>
  </si>
  <si>
    <t>https://community.secop.gov.co/Public/Tendering/OpportunityDetail/Index?noticeUID=CO1.NTC.8647651&amp;isFromPublicArea=True&amp;isModal=False</t>
  </si>
  <si>
    <t>KELLY GABRIELA ANDRADE VILLEGAS</t>
  </si>
  <si>
    <t xml:space="preserve">LA PRESENTE ORDEN TIENE POR OBJETO: 1. CREAR CRONOGRAMA DEL PROYECTO: PLANIFICAR TIEMPOS Y FECHAS DE ENTREGA DE LOS CURSOS. 2. APOYAR EN LA COORDINACIÓN ENTRE EQUIPOS: ASEGURAR BUENA COMUNICACIÓN ENTRE DISEÑADORES, PROGRAMADORES Y EDITORES. 3. APOYAR EN EL CONTROL DE AVANCES DEL PROYECTO: APOYANDO EN LA SUPERVISIÓN QUE TODO SE ENTREGUE A TIEMPO Y CON CALIDAD. 4. ORGANIZAR CAPACITACIONES CON LOS EXPERTOS TEMÁTICOS, PARA LA ELABORACIÓN Y REVISIÓN DE CONTENIDOS. 5. REVISAR LA ESTRUCTURA FINAL DE LOS CURSOS. </t>
  </si>
  <si>
    <t>CO1.REQ.8780680</t>
  </si>
  <si>
    <t>OPSP-VAD-1404-2025</t>
  </si>
  <si>
    <t>https://community.secop.gov.co/Public/Tendering/OpportunityDetail/Index?noticeUID=CO1.NTC.8647370&amp;isFromPublicArea=True&amp;isModal=False</t>
  </si>
  <si>
    <t xml:space="preserve">LA PRESENTE ORDEN TIENE POR OBJETO PRESTAR SERVICIOS PROFESIONALES REALIZANDO LAS SIGUIENTES ACTIVIDADES:1. APOYAR EL PROCESO DE SEGUIMIENTO Y ASESORÍA AL REPORTE EN EL SISTEMA DE PLANES Y PROYECTOS, EN ARTICULACIÓN CON LAS DEPENDENCIAS RESPONSABLES DEL CUMPLIMIENTO INSTITUCIONAL. 2. APOYAR LA ACTUALIZACIÓN DE LA DOCUMENTACIÓN RELACIONADA CON EL PROCESO DE GESTIÓN DEL PLAN DE ACCIÓN, CONFORME A LOS LINEAMIENTOS DEFINIDOS POR LA DIRECCIÓN DE PLANEACIÓN. 3. APOYAR LA RECOLECCIÓN, VALIDACIÓN Y CONSOLIDACIÓN DE INFORMACIÓN PARA LA CONSTRUCCIÓN DE DOCUMENTOS E INFORMES INSTITUCIONALES DE GESTIÓN, CON ENFOQUE EN RESULTADOS Y CUMPLIMIENTO DE METAS. 4. APOYAR LA FORMULACIÓN, ESTRUCTURACIÓN TÉCNICA Y REVISIÓN DE PROYECTOS ESTRATÉGICOS INSTITUCIONALES. </t>
  </si>
  <si>
    <t>CO1.REQ.8780465</t>
  </si>
  <si>
    <t>OPSP-VAD-1403-2025</t>
  </si>
  <si>
    <t>https://community.secop.gov.co/Public/Tendering/OpportunityDetail/Index?noticeUID=CO1.NTC.8645336&amp;isFromPublicArea=True&amp;isModal=False</t>
  </si>
  <si>
    <t>MERCEDES DE LA TORRE HASBUN</t>
  </si>
  <si>
    <t>VIALYS LINEYS MOLINARES CAMPO</t>
  </si>
  <si>
    <t xml:space="preserve">LA PRESENTE ORDEN TIENE POR OBJETO: 1. TRANSCRIBIR LA INFORMACIÓN DEL PROCESO DE ELECCIÓN DE REPRESENTANTES ANTE LOS DIFERENTES ORGANOS DE GOBIERNO Y ADMINISTRACION ACADÉMICA 2025-2028, CONFORME A LAS DIRECTRICES DEL COMITÉ DE GARANTÍAS. 2. APOYAR EN LA LOGÍSTICA REQUERIDA PARA LA REALIZACIÓN DE LAS ACTIVIDADES DEFINIDAS DEL PROCESO SEGÚN EL CRONOGRAMA ESTABLECIDO DEL PROCESO DE ELECCIÓN DE REPRESENTANTES ANTE LOS DIFERENTES ORGANOS DE GOBIERNO Y ADMINISTRACION ACADÉMICA 2025-2028. 3. APOYAR EN EL DESARROLLO DE LAS DIFERENTES ETAPAS DEL PROCESO DE ELECCIÓN DE REPRESENTANTES ANTE LOS DIFERENTES ORGANOS DE GOBIERNO Y ADMINISTRACION ACADÉMICA 2025-2028. 4. ARCHIVAR LA INFORMACIÓN DIGITAL E IMPRESA DEL PROCESO DE ELECCIÓN DE REPRESENTANTES ANTE LOS DIFERENTES ORGANOS DE GOBIERNO Y ADMINISTRACION ACADÉMICA 2025-2028. 5. APOYAR EN LA REVISIÓN PERMANENTE DEL CORREO ELECTRÓNICO Y PORTAL WEB DISPUESTO PARA EL PROCESO DE ELECCIÓN. 6. PROYECTAR LAS COMUNICACIONES, ACTAS Y DEMÁS DOCUMENTOS QUE SE PUEDAN DERIVAR DEL PROCESO DE ELECCIONES, CONFORME A LAS DIRECTRICES DEL COMITÉ DE GARANTÍAS. 7. ORGANIZAR LA INFORMACIÓN QUE SE PUEDAN DERIVAR DEL PROCESO DE ELECCIONES, CONFORME A LAS DIRECTRICES DEL COMITÉ DE GARANTÍAS. 8. APOYAR LAS ACTIVIDADES RELACIONADAS CON LA ORGANIZACIÓN DEL PROCESO DE ELECCIÓN DE REPRESENTANTES ANTE LOS DIFERENTES ORGANOS DE GOBIERNO Y ADMINISTRACION ACADÉMICA 2025-2028. </t>
  </si>
  <si>
    <t>CO1.REQ.8778169</t>
  </si>
  <si>
    <t>OPSP-VAD-1402-2025</t>
  </si>
  <si>
    <t>https://community.secop.gov.co/Public/Tendering/OpportunityDetail/Index?noticeUID=CO1.NTC.8645099&amp;isFromPublicArea=True&amp;isModal=False</t>
  </si>
  <si>
    <t>KEGUIN JOSE GONZALEZ CASTRO</t>
  </si>
  <si>
    <t xml:space="preserve">LA PRESENTE ORDEN TIENE POR OBJETO: 1. CREAR LA ESTRUCTURA DE CADA CURSO ONLINE: DEFINIR TEMAS, OBJETIVOS Y EVALUACIONES DE LOS MISMOS. 2. DISEÑAR ACTIVIDADES DE APRENDIZAJE: PLANIFICAR EJERCICIOS Y TAREAS PARA CADA MÓDULO. 3. ORGANIZAR CAPACITACIONES CON LOS EXPERTOS TEMÁTICOS, PARA LA ELABORACIÓN Y REVISIÓN DE CONTENIDOS. 4. GESTIONAR Y ORGANIZAR LA ESTRUCTURA DE LOS COMPONENTES DE CADA CURSO. 5. REVISAR LA ESTRUCTURA FINAL DE LOS CURSOS. </t>
  </si>
  <si>
    <t>CO1.REQ.8778132</t>
  </si>
  <si>
    <t>OPSP-VAD-1401-2025</t>
  </si>
  <si>
    <t>https://community.secop.gov.co/Public/Tendering/OpportunityDetail/Index?noticeUID=CO1.NTC.8643578&amp;isFromPublicArea=True&amp;isModal=False</t>
  </si>
  <si>
    <t>JUAN MANUEL ALVAREZ CABALLERO</t>
  </si>
  <si>
    <t>BRAYAN JOSE GUARAMACO INFANTE</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</si>
  <si>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Y APOYO PERMANENTE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ENTREGAR AL FINALIZAR LA ORDEN DE SERVICIO UN INFORME DETALLADO SOBRE EL ESTADO DE LOS EQUIPOS DEL LABORATORIO, INCLUYENDO OBSERVACIONES RELEVANTES Y RECOMENDACIONES PARA SU MANTENIMIENTO O REPOSICIÓN. 13. APOYAR EN EL REGISTRO, ACTUALIZACIÓN DE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</si>
  <si>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CO1.REQ.8776391</t>
  </si>
  <si>
    <t>OAG-VAD-1400-2025</t>
  </si>
  <si>
    <t>https://community.secop.gov.co/Public/Tendering/OpportunityDetail/Index?noticeUID=CO1.NTC.8643740&amp;isFromPublicArea=True&amp;isModal=False</t>
  </si>
  <si>
    <t>1. DISEÑAR ACTIVIDADES DE APRENDIZAJE: PLANIFICAR EJERCICIOS Y TAREAS PARA CADA MÓDULO. 2. GESTIONAR Y ORGANIZAR LA ESTRUCTURA DE LOS COMPONENTES DE CADA CURSO. 3. ORGANIZAR CAPACITACIONES CON LOS EXPERTOS TEMÁTICOS, PARA LA ELABORACIÓN Y REVISIÓN DE CONTENIDOS. 4. REVISAR LA ESTRUCTURA FINAL DE LOS CURSOS.</t>
  </si>
  <si>
    <t>CO1.REQ.8776365</t>
  </si>
  <si>
    <t>OPSP-VAD-1399-2025</t>
  </si>
  <si>
    <t>https://community.secop.gov.co/Public/Tendering/OpportunityDetail/Index?noticeUID=CO1.NTC.8643530&amp;isFromPublicArea=True&amp;isModal=False</t>
  </si>
  <si>
    <t>GISELL GRAVINI PORRAS</t>
  </si>
  <si>
    <t xml:space="preserve">LA PRESENTE ORDEN TIENE POR OBJETO: 1. BRINDAR SOPORTE JURÍDICO A LA SECRETARÍA TÉCNICA DEL COMITÉ DE INCLUSIÓN E INTERCULTURALIDAD, APOYANDO LA ELABORACIÓN, REVISIÓN Y ACTUALIZACIÓN DE ACTAS, ACUERDOS, RESOLUCIONES Y DEMÁS INSTRUMENTOS NORMATIVOS, ASÍ COMO PRESTAR APOYO Y ASESORÍA JURÍDICA QUE REQUIERA LA DIRECCIÓN DE DESARROLLO ESTUDIANTIL. </t>
  </si>
  <si>
    <t>CO1.REQ.8776337</t>
  </si>
  <si>
    <t>OPSP-VAD-1398-2025</t>
  </si>
  <si>
    <t>https://community.secop.gov.co/Public/Tendering/OpportunityDetail/Index?noticeUID=CO1.NTC.8638832&amp;isFromPublicArea=True&amp;isModal=False</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</si>
  <si>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(A)DE LA ORDEN. 9. REALIZAR ACOMPAÑAMIENTO EN EVENTOS INSTITUCIONALES COMO INTÉRPRETE DE LENGUA DE SEÑAS COLOMBIANA. 10. REALIZAR ACTIVIDADES COMO INTÉRPRETE DE LENGUA DE SEÑAS COLOMBIANA EN LAS GRABACIONES DEL CAMPUS TV. </t>
  </si>
  <si>
    <t>CO1.REQ.8771523</t>
  </si>
  <si>
    <t>OAG-VAD-1397-2025</t>
  </si>
  <si>
    <t>https://community.secop.gov.co/Public/Tendering/OpportunityDetail/Index?noticeUID=CO1.NTC.8638623&amp;isFromPublicArea=True&amp;isModal=False</t>
  </si>
  <si>
    <t>FERNANDO JOSE GUERRERO ALMANZA</t>
  </si>
  <si>
    <t xml:space="preserve">LA PRESENTE ORDEN TIENE POR OBJETO: 1. APOYAR EN LA ORGANIZACIÓN DEL LABORATORIO ASIGNADO PARA LAS PRÁCTICAS Y SERVICIOS REQUERIDOS EN EL MISMO, DE CONFORMIDAD CON LA PROGRAMACIÓN ESTABLECIDA.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t>
  </si>
  <si>
    <t>CO1.REQ.8771300</t>
  </si>
  <si>
    <t>OAG-VAD-1396-2025</t>
  </si>
  <si>
    <t>https://community.secop.gov.co/Public/Tendering/OpportunityDetail/Index?noticeUID=CO1.NTC.8636590&amp;isFromPublicArea=True&amp;isModal=False</t>
  </si>
  <si>
    <t>OSCAR IVAN ORDOÑEZ VALERA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</si>
  <si>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</si>
  <si>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CO1.REQ.8769326</t>
  </si>
  <si>
    <t>OAG-VAD-1395-2025</t>
  </si>
  <si>
    <t>https://community.secop.gov.co/Public/Tendering/OpportunityDetail/Index?noticeUID=CO1.NTC.8636550&amp;isFromPublicArea=True&amp;isModal=False</t>
  </si>
  <si>
    <t>DAVID EMIRO CASTRILLO MEDINA</t>
  </si>
  <si>
    <t xml:space="preserve">LA PRESENTE ORDEN TIENE POR OBJETO: 1. APOYAR EN LA ORGANIZACIÓN, SEGUIMIENTO Y CONTROL DE TIEMPOS DE RESPUESTA A DERECHOS DE PETICIÓN. 2. BRINDAR APOYO TÉCNICO Y OPERATIVO AL COMITÉ DE CONVIVENCIA EN LA RECEPCIÓN, ATENCIÓN, SEGUIMIENTO Y CIERRE DE QUEJAS O SITUACIONES QUE AFECTEN LA ARMONÍA Y EL RESPETO EN EL ENTORNO INSTITUCIONAL. 3. ELABORAR INFORMES TRIMESTRALES QUE INCLUYAN ESTADÍSTICAS DE QUEJAS, SEGUIMIENTO DE CASOS Y RECOMENDACIONES, PARA LA DTH. 4. DISEÑAR, ORGANIZAR Y EJECUTAR ESTRATEGIAS DE FORMACIÓN ORIENTADAS AL FORTALECIMIENTO DE LAS COMPETENCIAS INDIVIDUALES Y COLECTIVAS EN RESOLUCIÓN PACÍFICA DE CONFLICTOS, PROMOVIENDO UNA CULTURA DE RESPETO, DIÁLOGO Y CONVIVENCIA EN EL ENTORNO INSTITUCIONAL. </t>
  </si>
  <si>
    <t>CO1.REQ.8768851</t>
  </si>
  <si>
    <t>OPSP-VAD-1394-2025</t>
  </si>
  <si>
    <t>https://community.secop.gov.co/Public/Tendering/OpportunityDetail/Index?noticeUID=CO1.NTC.8636283&amp;isFromPublicArea=True&amp;isModal=False</t>
  </si>
  <si>
    <t>CARLOS LUIS FONSECA MENDOZA</t>
  </si>
  <si>
    <t xml:space="preserve">LA PRESENTE ORDEN TIENE POR OBJETO: 1. APOYAR EN LA ORGANIZACIÓN Y EJECUCIÓN DE ACTIVIDADES LÚDICO DEPORTIVAS (RECREATIVAS, FORMATIVAS Y COMPETITIVAS) EN LA DISCIPLINA TENIS DE CAMPO. 2. APOYAR EN LA DIFUSIÓN DE ACTIVIDADES DEPORTIVAS A TRAVÉS DE CANALES INSTITUCIONALES, ORGANIZANDO CARTELERAS, REDACTANDO CORREOS ELECTRÓNICOS CON INFORMACIÓN CLARA Y EN LA GESTIÓN DE PUBLICACIONES EN REDES SOCIALES.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8. APOYAR EN LA ATENCIÓN A USUARIOS QUE REQUIERAN INFORMACIÓN SOBRE LOS SERVICIOS DE BIENESTAR UNIVERSITARIO EN SUS DIFERENTES ÁREAS, BRINDANDO RESPUESTAS CLARAS Y ASEGURANDO LA CORRECTA ORIENTACIÓN A LOS ESTUDIANTES Y DEMÁS MIEMBROS DE LA COMUNIDAD UNIVERSITARIA. </t>
  </si>
  <si>
    <t>CO1.REQ.8768999</t>
  </si>
  <si>
    <t>OAG-VAD-1393-2025</t>
  </si>
  <si>
    <t>https://community.secop.gov.co/Public/Tendering/OpportunityDetail/Index?noticeUID=CO1.NTC.8636549&amp;isFromPublicArea=True&amp;isModal=False</t>
  </si>
  <si>
    <t>MICHELLE PALMA POLO</t>
  </si>
  <si>
    <t xml:space="preserve">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t>
  </si>
  <si>
    <t>CO1.REQ.8768751</t>
  </si>
  <si>
    <t>OAG-VAD-1392-2025</t>
  </si>
  <si>
    <t>https://community.secop.gov.co/Public/Tendering/OpportunityDetail/Index?noticeUID=CO1.NTC.8637995&amp;isFromPublicArea=True&amp;isModal=False</t>
  </si>
  <si>
    <t>CESAR DAVID NAVARRO ALTAMAR</t>
  </si>
  <si>
    <t xml:space="preserve">LA PRESENTE ORDEN TIENE POR OBJETO: 1. APOYAR EN LA ORGANIZACIÓN Y EJECUCIÓN DE ACTIVIDADES LÚDICO DEPORTIVAS (RECREATIVAS, FORMATIVAS Y COMPETITIVAS) EN LA DISCIPLINA DE ENTRENAMIENTO FUNCIONAL. 2. APOYAR EN LA DIFUSIÓN DE ACTIVIDADES DEPORTIVAS A TRAVÉS DE CANALES INSTITUCIONALES, ORGANIZANDO CARTELERAS, REDACTANDO CORREOS ELECTRÓNICOS CON INFORMACIÓN CLARA Y EN LA GESTIÓN DE PUBLICACIONES EN REDES SOCIALES.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8. APOYAR EN LA ATENCIÓN A USUARIOS QUE REQUIERAN INFORMACIÓN SOBRE LOS SERVICIOS DE BIENESTAR UNIVERSITARIO EN SUS DIFERENTES ÁREAS, BRINDANDO RESPUESTAS CLARAS Y ASEGURANDO LA CORRECTA ORIENTACIÓN A LOS ESTUDIANTES Y DEMÁS MIEMBROS DE LA COMUNIDAD UNIVERSITARIA. </t>
  </si>
  <si>
    <t>CO1.REQ.8770864</t>
  </si>
  <si>
    <t>OAG-VAD-1391-2025</t>
  </si>
  <si>
    <t>https://community.secop.gov.co/Public/Tendering/OpportunityDetail/Index?noticeUID=CO1.NTC.8638800&amp;isFromPublicArea=True&amp;isModal=False</t>
  </si>
  <si>
    <t xml:space="preserve">ALEJANDRA CUELLO NOCHES </t>
  </si>
  <si>
    <t xml:space="preserve">LA PRESENTE ORDEN TIENE POR OBJETO: 1. APOYAR EN LA ATENCIÓN BÁSICA, OPORTUNA Y ADECUADA A LOS ESTUDIANTES QUE REQUIERAN EL SERVICIO DE ATENCIÓN EN PSICOLOGÍA. 2. APOYAR EN LA ATENCIÓN BÁSICA, OPORTUNA Y ADECUADA A LOS HIJOS E HIJAS DE LOS ESTUDIANTES QUE ASISTAN AL CENTRO DE ATENCIÓN INTEGRAL A LA INFANCIA. 3. APOYAR EL PROCESO DE PROMOCIÓN Y MANTENIMIENTO EN SALUD MENTAL A NIVEL INDIVIDUAL, GRUPAL Y-O COLECTIVO. 4. REALIZAR EL DILIGENCIAMIENTO OPORTUNO DE TODOS LOS FORMATOS ESTABLECIDOS POR BIENESTAR UNIVERSITARIO EN EL SISTEMA DE GESTIÓN DE LA CALIDAD. 5. PRESENTAR INFORMES OPORTUNAMENTE AL SUPERVISOR SOBRE LAS ACTIVIDADES DESARROLLADAS Y PLANTEADAS EN EL PLAN DE TRABAJO, PARA LA VERIFICACIÓN Y EL CUMPLIMIENTO DE LAS METAS PROPUESTAS. EL INFORME DEBE TENER ANEXOS ESTADÍSTICOS. 6. APOYAR EN LA PARTICIPACIÓN DE LOS DIFERENTES EVENTOS REALIZADOS POR LA DIRECCIÓN DE BIENESTAR UNIVERSITARIO: DÍA DE LA FAMILIA, DÍA DE LOS NIÑOS Y NIÑAS. </t>
  </si>
  <si>
    <t>CO1.REQ.8771766</t>
  </si>
  <si>
    <t>OPSP-VAD-1390-2025</t>
  </si>
  <si>
    <t>https://community.secop.gov.co/Public/Tendering/OpportunityDetail/Index?noticeUID=CO1.NTC.8637234&amp;isFromPublicArea=True&amp;isModal=False</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</si>
  <si>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</si>
  <si>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2025-II.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</si>
  <si>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CO1.REQ.8769822</t>
  </si>
  <si>
    <t>OAG-VAD-1389-2025</t>
  </si>
  <si>
    <t>https://community.secop.gov.co/Public/Tendering/OpportunityDetail/Index?noticeUID=CO1.NTC.8636987&amp;isFromPublicArea=True&amp;isModal=False</t>
  </si>
  <si>
    <t>WILSON VELASQUEZ BASTIDAS</t>
  </si>
  <si>
    <t>STEPHANIA CAROLINA TERAN RODRIGUEZ</t>
  </si>
  <si>
    <t xml:space="preserve">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t>
  </si>
  <si>
    <t>CO1.REQ.8769286</t>
  </si>
  <si>
    <t>OPSP-VAD-1388-2025</t>
  </si>
  <si>
    <t>https://community.secop.gov.co/Public/Tendering/OpportunityDetail/Index?noticeUID=CO1.NTC.8637815&amp;isFromPublicArea=True&amp;isModal=False</t>
  </si>
  <si>
    <t>LUIS CARLOS OLIVEROS MANJARRES</t>
  </si>
  <si>
    <t xml:space="preserve">LA PRESENTE ORDEN TIENE POR OBJETO: 1. APOYAR EN LA ORGANIZACIÓN Y EJECUCIÓN DE ACTIVIDADES LÚDICO DEPORTIVAS (RECREATIVAS, FORMATIVAS Y COMPETITIVAS) EN LA DISCIPLINA DE FUTBOL.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</si>
  <si>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CO1.REQ.8770452</t>
  </si>
  <si>
    <t>OAG-VAD-1387-2025</t>
  </si>
  <si>
    <t>https://community.secop.gov.co/Public/Tendering/OpportunityDetail/Index?noticeUID=CO1.NTC.8637487&amp;isFromPublicArea=True&amp;isModal=False</t>
  </si>
  <si>
    <t>JOSE FERNANDO RIVERA GRANADOS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</si>
  <si>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</si>
  <si>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CO1.REQ.8770180</t>
  </si>
  <si>
    <t>OAG-VAD-1386-2025</t>
  </si>
  <si>
    <t>https://community.secop.gov.co/Public/Tendering/OpportunityDetail/Index?noticeUID=CO1.NTC.8637369&amp;isFromPublicArea=True&amp;isModal=False</t>
  </si>
  <si>
    <t>ALBERTO RUIZ MIER</t>
  </si>
  <si>
    <t>ALBERTO ZEA CORTÉS</t>
  </si>
  <si>
    <t xml:space="preserve">LA PRESENTE ORDEN TIENE POR OBJETO: 1. APOYAR EN LA REVISIÓN DE LA INFRAESTRUCTURA FÍSICA Y TECNOLÓGICA DEL LABORATORIO DE BIOACÚSTICA Y ECOACÚSTICA. 2. APOYAR EN LA REVISIÓN DE LA CALIDAD Y CURACIÓN DE LOS REGISTROS DE BIOSONIDOS. 3. APOYAR EN LA CREACIÓN DE UNA COLECCIÓN VIRTUAL DE BIOSONIDOS. 4. APOYAR CON LA PRODUCCIÓN DE UN PODCAST QUE TRIBUTE A LA TESIS DE MARÍA VALENTINA SALDARRIAGA (ESTUDIANTE DEL PROGRAMA DE BIOLOGÍA CON DISCAPACIDAD VISUAL). </t>
  </si>
  <si>
    <t>CO1.REQ.8770134</t>
  </si>
  <si>
    <t>OPSP-VAD-1385-2025</t>
  </si>
  <si>
    <t>https://community.secop.gov.co/Public/Tendering/OpportunityDetail/Index?noticeUID=CO1.NTC.8637413&amp;isFromPublicArea=True&amp;isModal=False</t>
  </si>
  <si>
    <t>YASMERYS CRUZ RODRIGUEZ NOGUERA</t>
  </si>
  <si>
    <t xml:space="preserve">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</si>
  <si>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CO1.REQ.8770007</t>
  </si>
  <si>
    <t>OPSP-VAD-1384-2025</t>
  </si>
  <si>
    <t>https://community.secop.gov.co/Public/Tendering/OpportunityDetail/Index?noticeUID=CO1.NTC.8622768&amp;isFromPublicArea=True&amp;isModal=False</t>
  </si>
  <si>
    <t xml:space="preserve">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</si>
  <si>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CO1.REQ.8755365</t>
  </si>
  <si>
    <t>OAG-VAD-1383-2025</t>
  </si>
  <si>
    <t>https://community.secop.gov.co/Public/Tendering/OpportunityDetail/Index?noticeUID=CO1.NTC.8625967&amp;isFromPublicArea=True&amp;isModal=False</t>
  </si>
  <si>
    <t>ANA EMILIA BARROS NIETO</t>
  </si>
  <si>
    <t>DANIELA CAROLINA JOHNSON CASTAÑEDA</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</si>
  <si>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</si>
  <si>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CO1.REQ.8758854</t>
  </si>
  <si>
    <t>OAG-VAD-1382-2025</t>
  </si>
  <si>
    <t>https://community.secop.gov.co/Public/Tendering/OpportunityDetail/Index?noticeUID=CO1.NTC.8622730&amp;isFromPublicArea=True&amp;isModal=False</t>
  </si>
  <si>
    <t>BREYNNER SNEIDER TRILLOS GARCIA</t>
  </si>
  <si>
    <t xml:space="preserve">LA PRESENTE ORDEN TIENE POR OBJETO: 1. APOYAR EN LA REALIZACIÓN DE CAPACITACIONES SOBRE DISCAPACIDAD Y TRATO DIFERENCIAL BASADO EN INCLUSIÓN DIRIGIDO A ESTUDIANTES Y USURARIOS DEL CONSULTORIO JURÍDICO Y CENTRO DE CONCILIACIÓN. 2. APOYAR EN LAS INTERVENCIÓN DE LOS ESTUDIANTES EN AUDIENCIAS O DILIGENCIAS JUDICIALES O EXTRAJUDICIALES. 3. APOYAR EN EL DISEÑO Y EJECUCIÓN CALENDARIO DE ACTIVIDADES ACADÉMICAS DEL CONSULTORIO JURÍDICO Y CENTRO DE CONCILIACIÓN. 4. APOYAR EN LA PROYECCIÓN DE RESPUESTAS A LAS SOLICITUDES INTERNAS O EXTERNAS PRESENTADAS FRENTE A ASUNTOS DE COMPETENCIA DEL CONSULTORIO JURÍDICO Y CENTRO DE CONCILIACIÓN. 5. APOYAR EN LA PRESTACIÓN DE SERVICIOS JURÍDICOS INCLUYENTES A ESTUDIANTES Y USUARIOS DEL CONSULTORIO JURÍDICO Y CENTRO DE CONCILIACIÓN. </t>
  </si>
  <si>
    <t>CO1.REQ.8755317</t>
  </si>
  <si>
    <t>OAG-VAD-1381-2025</t>
  </si>
  <si>
    <t>https://community.secop.gov.co/Public/Tendering/OpportunityDetail/Index?noticeUID=CO1.NTC.8622699&amp;isFromPublicArea=True&amp;isModal=False</t>
  </si>
  <si>
    <t>URILIS PAOLA FONTALVO ARIZA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</si>
  <si>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</si>
  <si>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CO1.REQ.8755369</t>
  </si>
  <si>
    <t>OAG-VAD-1380-2025</t>
  </si>
  <si>
    <t>https://community.secop.gov.co/Public/Tendering/OpportunityDetail/Index?noticeUID=CO1.NTC.8624406&amp;isFromPublicArea=True&amp;isModal=False</t>
  </si>
  <si>
    <t>ALFA SIELO JAIMES SILVA</t>
  </si>
  <si>
    <t>SIGEN ATUNES CELEDON</t>
  </si>
  <si>
    <t xml:space="preserve">LA PRESENTE ORDEN TIENE POR OBJETO PRESTACIÓN DE SERVICIOS PROFESIONALES COMO ABOGADA, PARA LA REALIZACIÓN DE ACTIVIDADES ENMARCADAS EN EL DESARROLLO DE LOS PROYECTOS DERIVADOS DE LAS DIFERENTES CONVOCATORIAS PÚBLICAS, ABIERTAS Y COMPETITIVAS,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Y DEMÁS ACTAS QUE SE REQUIERAN EN EJECUCIÓN DE LOS PROYECTOS. 5) APOYAR EN LA PROYECCIÓN DE RESPUESTAS A LOS DIFERENTES REQUERIMIENTOS DE INFORMACION CONTRACTUAL O SOLICITUDES QUE SEAN REMITIDAS A LA VICERRECTORÍA ADMINISTRATIVA POR CUALQUIER ENTIDAD. 6)CUMPLIR CON LOS PROCEDIMIENTOS DEL PROCESO GESTIÓN DE CONTRATACIÓN Y GESTIÓN JURÍDICA DEL SISTEMA DE GESTIÓN INTEGRAL DE LA CALIDAD "COGUI". </t>
  </si>
  <si>
    <t>CO1.REQ.8756650</t>
  </si>
  <si>
    <t>OPSP-VAD-1379-2025</t>
  </si>
  <si>
    <t>https://community.secop.gov.co/Public/Tendering/OpportunityDetail/Index?noticeUID=CO1.NTC.8623723&amp;isFromPublicArea=True&amp;isModal=False</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</si>
  <si>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</si>
  <si>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</si>
  <si>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CO1.REQ.8755489</t>
  </si>
  <si>
    <t>OAG-VAD-1378-2025</t>
  </si>
  <si>
    <t>https://community.secop.gov.co/Public/Tendering/OpportunityDetail/Index?noticeUID=CO1.NTC.8610284&amp;isFromPublicArea=True&amp;isModal=False</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</si>
  <si>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</si>
  <si>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</si>
  <si>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CO1.REQ.8742287</t>
  </si>
  <si>
    <t>OPSP-VAD-1376-2025</t>
  </si>
  <si>
    <t>https://community.secop.gov.co/Public/Tendering/OpportunityDetail/Index?noticeUID=CO1.NTC.8610096&amp;isFromPublicArea=True&amp;isModal=False</t>
  </si>
  <si>
    <t>SHAROL CORTES MIRANDA</t>
  </si>
  <si>
    <t>CO1.REQ.8742280</t>
  </si>
  <si>
    <t>OPSP-VAD-1375-2025</t>
  </si>
  <si>
    <t>https://community.secop.gov.co/Public/Tendering/OpportunityDetail/Index?noticeUID=CO1.NTC.8610090&amp;isFromPublicArea=True&amp;isModal=False</t>
  </si>
  <si>
    <t>DANIELA ALEAN MOLINARES</t>
  </si>
  <si>
    <t>CO1.REQ.8742610</t>
  </si>
  <si>
    <t>OPSP-VAD-1374-2025</t>
  </si>
  <si>
    <t>https://community.secop.gov.co/Public/Tendering/OpportunityDetail/Index?noticeUID=CO1.NTC.8610079&amp;isFromPublicArea=True&amp;isModal=False</t>
  </si>
  <si>
    <t>NICOLE TATIANA GARCIA ALGARIN</t>
  </si>
  <si>
    <t xml:space="preserve">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EL CUMPLIMIENTO DE LAS ORIENTACIONES DE LA UNIVERSIDAD EN ASPECTOS RELACIONADOS CON PLANES CURRICULARES, ESTRATEGIAS PEDAGÓGICAS Y DE EVALUACIÓN FORMATIVA (DECRETO 780 DE 2016, PARTE 7, CAPÍTULO 1, ARTÍCULO 2.7.1.1.17 PARÁGRAFO 2). </t>
  </si>
  <si>
    <t>CO1.REQ.8742200</t>
  </si>
  <si>
    <t>OPSP-VAD-1373-2025</t>
  </si>
  <si>
    <t>https://community.secop.gov.co/Public/Tendering/OpportunityDetail/Index?noticeUID=CO1.NTC.8615916&amp;isFromPublicArea=True&amp;isModal=False</t>
  </si>
  <si>
    <t>ANNYE MARSHELL DE LOS REYES CASTILLO</t>
  </si>
  <si>
    <t xml:space="preserve">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EL CUMPLIMIENTO DE LAS ORIENTACIONES DE LA UNIVERSIDAD EN ASPECTOS RELACIONADOS CON PLANES CURRICULARES, ESTRATEGIAS PEDAGÓGICAS Y DE EVALUACIÓN FORMATIVA (DECRETO 780 DE 2016, PARTE 7, CAPÍTULO 1, ARTÍCULO 2.7.1.1.17 PARRÁGRAFO 2). </t>
  </si>
  <si>
    <t>CO1.REQ.8748019</t>
  </si>
  <si>
    <t>OPSP-VAD-1372-2025</t>
  </si>
  <si>
    <t>https://community.secop.gov.co/Public/Tendering/OpportunityDetail/Index?noticeUID=CO1.NTC.8615380&amp;isFromPublicArea=True&amp;isModal=False</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</si>
  <si>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</si>
  <si>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CO1.REQ.8747743</t>
  </si>
  <si>
    <t>OPSP-VAD-1371-2025</t>
  </si>
  <si>
    <t>https://community.secop.gov.co/Public/Tendering/OpportunityDetail/Index?noticeUID=CO1.NTC.8615315&amp;isFromPublicArea=True&amp;isModal=False</t>
  </si>
  <si>
    <t>VICTOR MANUEL CHARRIS CASTILLO</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</si>
  <si>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</si>
  <si>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CO1.REQ.8745089</t>
  </si>
  <si>
    <t>OPSP-VAD-1370-2025</t>
  </si>
  <si>
    <t>https://community.secop.gov.co/Public/Tendering/OpportunityDetail/Index?noticeUID=CO1.NTC.8612056&amp;isFromPublicArea=True&amp;isModal=False</t>
  </si>
  <si>
    <t>ESTEBAN FORERO BORDAMALO</t>
  </si>
  <si>
    <t>LA PRESENTE ORDEN TIENE POR OBJETO: 1. APOYAR EL DESARROLLO Y CREACIÓN DE LOS SEMILLEROS COMUNITARIOS ÉTNICOS. 2. APOYAR EN LAS ACTIVIDADES DE CAMPO REQUERIDAS PARA LA EJECUCIÓN DEL PROYECTO, TALES COMO: LEVANTAMIENTO DE INFORMACIÓN SOCIOECONÓMICA, CARACTERIZACIÓN ETNOLÓGICA, TRANSFERENCIA DE CONOCIMIENTO, ACOMPAÑAMIENTO A PUEBLOS INDÍGENAS EN TEMAS ANTROPOLÓGICOS. 3. APOYAR EN LA CREACIÓN DEL DIAGNÓSTICO CULTURAL DEL PUEBLO INDÍGENA ETTE ENNAKA. 4. APOYAR EN LA CREACIÓN DEL DIAGNÓSTICO CULTURAL DEL PUEBLO INDÍGENA TAGANGA.</t>
  </si>
  <si>
    <t>CO1.REQ.8744372</t>
  </si>
  <si>
    <t>OPSP-VAD-1369-2025</t>
  </si>
  <si>
    <t>https://community.secop.gov.co/Public/Tendering/OpportunityDetail/Index?noticeUID=CO1.NTC.8609713&amp;isFromPublicArea=True&amp;isModal=False</t>
  </si>
  <si>
    <t>ROSMERY DEVIA</t>
  </si>
  <si>
    <t>CLARA INES LACOUTURE BAYENA</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</si>
  <si>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APLICACIÓN DE LA ENCUESTA DE SATISFACCIÓN DEL SERVICIO EN EL PROCESO DE CRÉDITO CORTO PLAZO. 9. REALIZAR ACOMPAÑAMIENTO A LOS EVENTOS INSTITUCIONALES EN LOS QUE SE REQUIERA FINANCIAMIENTO EN LA ADQUISICIÓN DE SERVICIOS O PRODUCTOS COMO: FERIA DEL LIBRO, FERIA ARTESANAL, FERIA AGRÍCOLA, FERIA DE POSTGRADOS. 10. APOYAR EN LA ELABORACIÓN, SEGUIMIENTO, COBRO Y RECAUDO DE LA FACTURACIÓN QUE DEBE LLEVAR A CABO LA DEPENDENCIA Y SU CONCILIACIÓN Y DEPURACIÓN, LLEVANDO A CABO EL REGISTRO DE DICHA ACTIVIDAD SEGÚN EL FORMATO ESTABLECIDO PARA EL CONTROL DE FACTURACIÓN. 11.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12. APOYAR EN LA ACTUALIZACIÓN, ELABORACIÓN DE PROCEDIMIENTOS, GUÍAS, INSTRUCTIVOS, FORMATOS, ACCIONES DE MEJORA, INDICADORES DEL SISTEMA DE GESTIÓN DE CALIDAD. </t>
  </si>
  <si>
    <t>CO1.REQ.8741400</t>
  </si>
  <si>
    <t>OPSP-VAD-1368-2025</t>
  </si>
  <si>
    <t>https://community.secop.gov.co/Public/Tendering/OpportunityDetail/Index?noticeUID=CO1.NTC.8609439&amp;isFromPublicArea=True&amp;isModal=False</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</si>
  <si>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</si>
  <si>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</si>
  <si>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CO1.REQ.8741377</t>
  </si>
  <si>
    <t>OAG-VAD-1367-2025</t>
  </si>
  <si>
    <t>https://community.secop.gov.co/Public/Tendering/OpportunityDetail/Index?noticeUID=CO1.NTC.8609162&amp;isFromPublicArea=True&amp;isModal=False</t>
  </si>
  <si>
    <t>MIGUEL ANGEL GARCIA COGOLLO</t>
  </si>
  <si>
    <t xml:space="preserve">LA PRESENTE ORDEN TIENE POR OBJETO: 1. APOYAR EN LA ORGANIZACIÓN Y EJECUCIÓN DE ACTIVIDADES LÚDICO DEPORTIVAS EN LA DISCIPLINA DE ATLETISMO FORMATIVO.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</si>
  <si>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CO1.REQ.8741545</t>
  </si>
  <si>
    <t>OAG-VAD-1366-2025</t>
  </si>
  <si>
    <t>https://community.secop.gov.co/Public/Tendering/OpportunityDetail/Index?noticeUID=CO1.NTC.8608999&amp;isFromPublicArea=True&amp;isModal=False</t>
  </si>
  <si>
    <t>MAGNOLIA DEL CARMEN DIAZ GUERRERO</t>
  </si>
  <si>
    <t xml:space="preserve">LA PRESENTE ORDEN TIENE POR OBJETO: 1. APOYAR EN LA ORGANIZACIÓN Y EJECUCIÓN DE ACTIVIDADES LÚDICO DEPORTIVAS EN LA DISCIPLINA DE VOLEYBALL FORMATIVO Y RECREATIVO.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</si>
  <si>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CO1.REQ.8741344</t>
  </si>
  <si>
    <t>OAG-VAD-1365-2025</t>
  </si>
  <si>
    <t>https://community.secop.gov.co/Public/Tendering/OpportunityDetail/Index?noticeUID=CO1.NTC.8609625&amp;isFromPublicArea=True&amp;isModal=False</t>
  </si>
  <si>
    <t>GUSTAVO ADOLFO AMAYA CANDIA</t>
  </si>
  <si>
    <t>CO1.REQ.8741656</t>
  </si>
  <si>
    <t>OPSP-VAD-1364-2025</t>
  </si>
  <si>
    <t>https://community.secop.gov.co/Public/Tendering/OpportunityDetail/Index?noticeUID=CO1.NTC.8609178&amp;isFromPublicArea=True&amp;isModal=False</t>
  </si>
  <si>
    <t>KATHERINE OLIVOS COLLANTES</t>
  </si>
  <si>
    <t>EDGARDO JOSE DIAZ OÑATE</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</si>
  <si>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</si>
  <si>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CO1.REQ.8741479</t>
  </si>
  <si>
    <t>OPSP-VAD-1363-2025</t>
  </si>
  <si>
    <t>https://community.secop.gov.co/Public/Tendering/OpportunityDetail/Index?noticeUID=CO1.NTC.8609768&amp;isFromPublicArea=True&amp;isModal=False</t>
  </si>
  <si>
    <t>LUIS EDUARDO HERNÁNDEZ RODRIGUEZ</t>
  </si>
  <si>
    <t xml:space="preserve">LA PRESENTE ORDEN TIENE POR OBJETO: 1. APOYAR EN LA ORGANIZACIÓN Y EJECUCIÓN DE ACTIVIDADES LÚDICO DEPORTIVAS EN LA DISCIPLINA DE ATLETISMO RECREATIVO.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</si>
  <si>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CO1.REQ.8741755</t>
  </si>
  <si>
    <t>OAG-VAD-1362-2025</t>
  </si>
  <si>
    <t>https://community.secop.gov.co/Public/Tendering/OpportunityDetail/Index?noticeUID=CO1.NTC.8609158&amp;isFromPublicArea=True&amp;isModal=False</t>
  </si>
  <si>
    <t xml:space="preserve">JOSE IGNACIO BARROS CASTAÑEDA </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</si>
  <si>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6. APOYAR A LA DIRECCIÓN DE BIENESTAR EN LA PARTICIPACIÓN DE LOS ESTUDIANTES DE LA FACULTAD DE CIENCIAS DE LA SALUD,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</si>
  <si>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CO1.REQ.8741620</t>
  </si>
  <si>
    <t>OPSP-VAD-1361-2025</t>
  </si>
  <si>
    <t>https://community.secop.gov.co/Public/Tendering/OpportunityDetail/Index?noticeUID=CO1.NTC.8611531&amp;isFromPublicArea=True&amp;isModal=False</t>
  </si>
  <si>
    <t>SAIDI MARIA  RODRIGUEZ RATIVA</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</si>
  <si>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</si>
  <si>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CO1.REQ.8743653</t>
  </si>
  <si>
    <t>OAG-VAD-1360-2025</t>
  </si>
  <si>
    <t>https://community.secop.gov.co/Public/Tendering/OpportunityDetail/Index?noticeUID=CO1.NTC.8611521&amp;isFromPublicArea=True&amp;isModal=False</t>
  </si>
  <si>
    <t>MARIA DE JESUS AMADOR</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</si>
  <si>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</si>
  <si>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CO1.REQ.8744002</t>
  </si>
  <si>
    <t>OAG-VAD-1359-2025</t>
  </si>
  <si>
    <t>https://community.secop.gov.co/Public/Tendering/OpportunityDetail/Index?noticeUID=CO1.NTC.8611624&amp;isFromPublicArea=True&amp;isModal=False</t>
  </si>
  <si>
    <t>YELITZA PAOLA  GRANADOS CUAO</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</si>
  <si>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11. APOYAR EN LA CAPACITACIÓN Y ORIENTACIÓN A LOS ESTUDIANTES Y DOCENTES SOBRE EL USO ADECUADO DE LOS EQUIPOS, MATERIALES E INSTALACIONES DEL LABORATORIO, PROMOVIENDO EL CUMPLIMIENTO DE LAS NORMAS DE SEGURIDAD Y BUENAS PRÁCTICAS. 12. APOYAR EN LA IMPLEMENTACIÓN Y SEGUIMIENTO DE ACCIONES CORRECTIVAS DERIVADAS DE AUDITORÍAS INTERNAS O EXTERNAS RELACIONADAS CON LOS PROCESOS DE LABORATORIO, GARANTIZANDO LA MEJORA CONTINUA DEL SERVICIO. </t>
  </si>
  <si>
    <t>CO1.REQ.8743913</t>
  </si>
  <si>
    <t>OPSP-VAD-1358-2025</t>
  </si>
  <si>
    <t>https://community.secop.gov.co/Public/Tendering/OpportunityDetail/Index?noticeUID=CO1.NTC.8611703&amp;isFromPublicArea=True&amp;isModal=False</t>
  </si>
  <si>
    <t>YEIMI ANDREA MONTT MARQUEZ</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</si>
  <si>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t>
  </si>
  <si>
    <t>CO1.REQ.8743902</t>
  </si>
  <si>
    <t>OPSP-VAD-1357-2025</t>
  </si>
  <si>
    <t>https://community.secop.gov.co/Public/Tendering/OpportunityDetail/Index?noticeUID=CO1.NTC.8611523&amp;isFromPublicArea=True&amp;isModal=False</t>
  </si>
  <si>
    <t>JOSE FRANCISCO ALVAREZ CASTRO</t>
  </si>
  <si>
    <t xml:space="preserve">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t>
  </si>
  <si>
    <t>CO1.REQ.8743724</t>
  </si>
  <si>
    <t>OPSP-VAD-1356-2025</t>
  </si>
  <si>
    <t>https://community.secop.gov.co/Public/Tendering/OpportunityDetail/Index?noticeUID=CO1.NTC.8611717&amp;isFromPublicArea=True&amp;isModal=False</t>
  </si>
  <si>
    <t>HENRY DAVID BRUGES CARBONO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</si>
  <si>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t>
  </si>
  <si>
    <t>CO1.REQ.8743630</t>
  </si>
  <si>
    <t>OPSP-VAD-1355-2025</t>
  </si>
  <si>
    <t>https://community.secop.gov.co/Public/Tendering/OpportunityDetail/Index?noticeUID=CO1.NTC.8611093&amp;isFromPublicArea=True&amp;isModal=False</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</si>
  <si>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</si>
  <si>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</si>
  <si>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CO1.REQ.8743279</t>
  </si>
  <si>
    <t>OPSP-VAD-1354-2025</t>
  </si>
  <si>
    <t>https://community.secop.gov.co/Public/Tendering/OpportunityDetail/Index?noticeUID=CO1.NTC.8611382&amp;isFromPublicArea=True&amp;isModal=False</t>
  </si>
  <si>
    <t>LEYNIN ESTHER CAAMAÑO ROCHA</t>
  </si>
  <si>
    <t>MONICA MARINA POSADA GUTIERREZ</t>
  </si>
  <si>
    <t xml:space="preserve">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t>
  </si>
  <si>
    <t>CO1.REQ.8743390</t>
  </si>
  <si>
    <t>OAG-VAD-1353-2025</t>
  </si>
  <si>
    <t>https://community.secop.gov.co/Public/Tendering/OpportunityDetail/Index?noticeUID=CO1.NTC.8611465&amp;isFromPublicArea=True&amp;isModal=False</t>
  </si>
  <si>
    <t>JULIO ENRIQUE CORVACHO LARA</t>
  </si>
  <si>
    <t xml:space="preserve">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t>
  </si>
  <si>
    <t>CO1.REQ.8743257</t>
  </si>
  <si>
    <t>OPSP-VAD-1352-2025</t>
  </si>
  <si>
    <t>https://community.secop.gov.co/Public/Tendering/OpportunityDetail/Index?noticeUID=CO1.NTC.8611149&amp;isFromPublicArea=True&amp;isModal=False</t>
  </si>
  <si>
    <t>VALERIA ANDREA CADENA PEREZ</t>
  </si>
  <si>
    <t>CO1.REQ.8743250</t>
  </si>
  <si>
    <t>OPSP-VAD-1351-2025</t>
  </si>
  <si>
    <t>https://community.secop.gov.co/Public/Tendering/OpportunityDetail/Index?noticeUID=CO1.NTC.8611259&amp;isFromPublicArea=True&amp;isModal=False</t>
  </si>
  <si>
    <t>DANIEL FELIPE RUIZ TORREGROZA</t>
  </si>
  <si>
    <t>CO1.REQ.8743563</t>
  </si>
  <si>
    <t>OAG-VAD-1350-2025</t>
  </si>
  <si>
    <t>https://community.secop.gov.co/Public/Tendering/OpportunityDetail/Index?noticeUID=CO1.NTC.8611125&amp;isFromPublicArea=True&amp;isModal=False</t>
  </si>
  <si>
    <t>KAREN ROCIO SARMIENTOPEREZ VILLARREAL</t>
  </si>
  <si>
    <t>LA PRESENTE ORDEN TIENE POR OBJETO: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t>
  </si>
  <si>
    <t>CO1.REQ.8743437</t>
  </si>
  <si>
    <t>OAG-VAD-1349-2025</t>
  </si>
  <si>
    <t>https://community.secop.gov.co/Public/Tendering/OpportunityDetail/Index?noticeUID=CO1.NTC.8616630&amp;isFromPublicArea=True&amp;isModal=False</t>
  </si>
  <si>
    <t>LIDA PATRICIA ALTUVE MARQUEZ</t>
  </si>
  <si>
    <t xml:space="preserve">LA PRESENTE ORDEN TIENE POR OBJETO: 1. 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</si>
  <si>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CO1.REQ.8748455</t>
  </si>
  <si>
    <t>OPSP-VAD-1348-2025</t>
  </si>
  <si>
    <t>https://community.secop.gov.co/Public/Tendering/OpportunityDetail/Index?noticeUID=CO1.NTC.8612756&amp;isFromPublicArea=True&amp;isModal=False</t>
  </si>
  <si>
    <t>ROMARIO FALCAO MAZA LEGUIA</t>
  </si>
  <si>
    <t>CO1.REQ.8745001</t>
  </si>
  <si>
    <t>OAG-VAD-1347-2025</t>
  </si>
  <si>
    <t>https://community.secop.gov.co/Public/Tendering/OpportunityDetail/Index?noticeUID=CO1.NTC.8612264&amp;isFromPublicArea=True&amp;isModal=False</t>
  </si>
  <si>
    <t>DARIEN RAUL RANGEL GABALO</t>
  </si>
  <si>
    <t xml:space="preserve">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</si>
  <si>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CO1.REQ.8744273</t>
  </si>
  <si>
    <t>OAG-VAD-1346-2025</t>
  </si>
  <si>
    <t>https://community.secop.gov.co/Public/Tendering/OpportunityDetail/Index?noticeUID=CO1.NTC.8612005&amp;isFromPublicArea=True&amp;isModal=False</t>
  </si>
  <si>
    <t>EDWIN RAFAEL GUTIERREZ BOTO</t>
  </si>
  <si>
    <t>JENNIFER ELIANA GARCIA PORTILLA </t>
  </si>
  <si>
    <t>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t>
  </si>
  <si>
    <t>CO1.REQ.8744118</t>
  </si>
  <si>
    <t>OAG-VAD-1345-2025</t>
  </si>
  <si>
    <t>https://community.secop.gov.co/Public/Tendering/OpportunityDetail/Index?noticeUID=CO1.NTC.8605822&amp;isFromPublicArea=True&amp;isModal=False</t>
  </si>
  <si>
    <t>BLEIDIS SULAYS ACOSTA PALACIO</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</si>
  <si>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</si>
  <si>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CO1.REQ.8738083</t>
  </si>
  <si>
    <t>OPSP-VAD-1344-2025</t>
  </si>
  <si>
    <t>https://community.secop.gov.co/Public/Tendering/OpportunityDetail/Index?noticeUID=CO1.NTC.8605715&amp;isFromPublicArea=True&amp;isModal=False</t>
  </si>
  <si>
    <t>FRANK DE JESUS ORTIZ SALGADO</t>
  </si>
  <si>
    <t>MARIA DE LOS ANGELES MEJIA DEAVILA</t>
  </si>
  <si>
    <t xml:space="preserve">LA PRESENTE ORDEN TIENE POR OBJETO: 1. APOYAR EN EL DILIGENCIAMIENTO DE LAS PLANTILLAS DEL MEN PARA LA AMPLIACIÓN DE MODALIDAD VIRTUAL DEL PROGRAMA DE TECNOLOGÍA EN GESTIÓN HOTELERA Y TURÍSTICA. 2. APOYAR EN LA VERIFICACIÓN Y PRESENTACIÓN DE INFORME MENSUAL DEL CUMPLIMIENTO DE LOS DOCENTES CON LOS CONTENIDOS DE LA PLATAFORMA MOODLE. 3. APOYAR AL PROGRAMA DE TECNOLOGÍA EN GESTIÓN HOTELERA Y TURÍSTICA Y LA FACULTAD DE CIENCIAS EMPRESARIALES Y ECONÓMICAS EN LA REALIZACIÓN DEL EVENTO DE LA SEMANA EMPRESARIAL. 4. APOYAR AL GRUPO STAFF EN LA PLANEACIÓN DE LOS EVENTOS DE RECTORÍA E INSTITUCIONALES A CUBRIR. </t>
  </si>
  <si>
    <t>CO1.REQ.8737942</t>
  </si>
  <si>
    <t>OAG-VAD-1343-2025</t>
  </si>
  <si>
    <t>https://community.secop.gov.co/Public/Tendering/OpportunityDetail/Index?noticeUID=CO1.NTC.8605321&amp;isFromPublicArea=True&amp;isModal=False</t>
  </si>
  <si>
    <t>YAHAINIS LISSETH CABRERA DURAN</t>
  </si>
  <si>
    <t>CO1.REQ.8737506</t>
  </si>
  <si>
    <t>OAG-VAD-1342-2025</t>
  </si>
  <si>
    <t>https://community.secop.gov.co/Public/Tendering/OpportunityDetail/Index?noticeUID=CO1.NTC.8605104&amp;isFromPublicArea=True&amp;isModal=False</t>
  </si>
  <si>
    <t>PEDRO LUIS PRADO GAMERO</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</si>
  <si>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</si>
  <si>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CO1.REQ.8737314</t>
  </si>
  <si>
    <t>OAG-VAD-1341-2025</t>
  </si>
  <si>
    <t>https://community.secop.gov.co/Public/Tendering/OpportunityDetail/Index?noticeUID=CO1.NTC.8604969&amp;isFromPublicArea=True&amp;isModal=False</t>
  </si>
  <si>
    <t>ANA KARINA GONZALEZ VIVES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</si>
  <si>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t>
  </si>
  <si>
    <t>CO1.REQ.8736996</t>
  </si>
  <si>
    <t>OPSP-VAD-1340-2025</t>
  </si>
  <si>
    <t>https://community.secop.gov.co/Public/Tendering/OpportunityDetail/Index?noticeUID=CO1.NTC.8605200&amp;isFromPublicArea=True&amp;isModal=False</t>
  </si>
  <si>
    <t>LUIS ALEXANDER HERRERA PEREZ</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</si>
  <si>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</si>
  <si>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CO1.REQ.8737833</t>
  </si>
  <si>
    <t>OAG-VAD-1339-2025</t>
  </si>
  <si>
    <t>https://community.secop.gov.co/Public/Tendering/OpportunityDetail/Index?noticeUID=CO1.NTC.8605185&amp;isFromPublicArea=True&amp;isModal=False</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</si>
  <si>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</si>
  <si>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</si>
  <si>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CO1.REQ.8737667</t>
  </si>
  <si>
    <t>OAG-VAD-1338-2025</t>
  </si>
  <si>
    <t>https://community.secop.gov.co/Public/Tendering/OpportunityDetail/Index?noticeUID=CO1.NTC.8605422&amp;isFromPublicArea=True&amp;isModal=False</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</si>
  <si>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</si>
  <si>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</si>
  <si>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CO1.REQ.8737717</t>
  </si>
  <si>
    <t>OAG-VAD-1337-2025</t>
  </si>
  <si>
    <t>https://community.secop.gov.co/Public/Tendering/OpportunityDetail/Index?noticeUID=CO1.NTC.8604900&amp;isFromPublicArea=True&amp;isModal=False</t>
  </si>
  <si>
    <t>MARIA VICTORIA ELAM MENDOZA</t>
  </si>
  <si>
    <t>CO1.REQ.8737173</t>
  </si>
  <si>
    <t>OAG-VAD-1336-2025</t>
  </si>
  <si>
    <t>https://community.secop.gov.co/Public/Tendering/OpportunityDetail/Index?noticeUID=CO1.NTC.8606690&amp;isFromPublicArea=True&amp;isModal=False</t>
  </si>
  <si>
    <t>ANA MARIA INFANTE CUAN</t>
  </si>
  <si>
    <t>CO1.REQ.8739345</t>
  </si>
  <si>
    <t>OAG-VAD-1335-2025</t>
  </si>
  <si>
    <t>https://community.secop.gov.co/Public/Tendering/OpportunityDetail/Index?noticeUID=CO1.NTC.8608672&amp;isFromPublicArea=True&amp;isModal=False</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</si>
  <si>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</si>
  <si>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REALIZAR INFORMES DE LAS ACTIVIDADES DESARROLLADAS QUE INCLUYA EL ESCENARIO, TIPO DE ACTIVIDAD Y DATOS SOCIO DEMOGRÁFICOS DE LOS PACIENTES ATENDIDOS. </t>
  </si>
  <si>
    <t>CO1.REQ.8740961</t>
  </si>
  <si>
    <t>OPSP-VAD-1334-2025</t>
  </si>
  <si>
    <t>https://community.secop.gov.co/Public/Tendering/OpportunityDetail/Index?noticeUID=CO1.NTC.8606104&amp;isFromPublicArea=True&amp;isModal=False</t>
  </si>
  <si>
    <t>MARLA ESTELA GUILLEN BRU</t>
  </si>
  <si>
    <t xml:space="preserve">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t>
  </si>
  <si>
    <t>CO1.REQ.8738423</t>
  </si>
  <si>
    <t>OAG-VAD-1333-2025</t>
  </si>
  <si>
    <t>https://community.secop.gov.co/Public/Tendering/OpportunityDetail/Index?noticeUID=CO1.NTC.8608475&amp;isFromPublicArea=True&amp;isModal=False</t>
  </si>
  <si>
    <t>JENNIFFER IVONNE GUZMAN CAMACHO</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</si>
  <si>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</si>
  <si>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CO1.REQ.8740397</t>
  </si>
  <si>
    <t>OPSP-VAD-1332-2025</t>
  </si>
  <si>
    <t>https://community.secop.gov.co/Public/Tendering/OpportunityDetail/Index?noticeUID=CO1.NTC.8605927&amp;isFromPublicArea=True&amp;isModal=False</t>
  </si>
  <si>
    <t>EDUAR KRISS LOPESIERRA GARCIA</t>
  </si>
  <si>
    <t>CO1.REQ.8738089</t>
  </si>
  <si>
    <t>OAG-VAD-1331-2025</t>
  </si>
  <si>
    <t>https://community.secop.gov.co/Public/Tendering/OpportunityDetail/Index?noticeUID=CO1.NTC.8606662&amp;isFromPublicArea=True&amp;isModal=False</t>
  </si>
  <si>
    <t>LEONARDO DE JESUS LIÑAN MARQUEZ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</si>
  <si>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INGENIERÍAS. 3. APOYAR A LA DIRECCIÓN DE BIENESTAR UNIVERSITARIO EN EL SEGUIMIENTO DE LOS CASOS DE ESTUDIANTES Y DOCENTES CON DIFICULTADES REPORTADOS POR LA FACULTAD INGENIERÍAS.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INGENIERÍAS, EN EVENTOS ACADÉMICOS, CIENTÍFICOS, ARTÍSTICOS, CULTURALES Y DEPORTIVOS QUE PROGRAME LA INSTITUCIÓN. 6. APOYAR A LA DIRECCIÓN DE BIENESTAR EN LA PARTICIPACIÓN DE LOS ESTUDIANTES DE LA FACULTAD INGENIERÍAS,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</si>
  <si>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CO1.REQ.8739221</t>
  </si>
  <si>
    <t>OPSP-VAD-1330-2025</t>
  </si>
  <si>
    <t>https://community.secop.gov.co/Public/Tendering/OpportunityDetail/Index?noticeUID=CO1.NTC.8606461&amp;isFromPublicArea=True&amp;isModal=False</t>
  </si>
  <si>
    <t>ORLANDO CLARETH LABORDE MONTES</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</si>
  <si>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EDUCACIÓN, EN EVENTOS ACADÉMICOS, CIENTÍFICOS, ARTÍSTICOS, CULTURALES Y DEPORTIVOS QUE PROGRAME LA INSTITUCIÓN. 6. APOYAR A LA DIRECCIÓN DE BIENESTAR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</si>
  <si>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CO1.REQ.8739024</t>
  </si>
  <si>
    <t>OPSP-VAD-1329-2025</t>
  </si>
  <si>
    <t>https://community.secop.gov.co/Public/Tendering/OpportunityDetail/Index?noticeUID=CO1.NTC.8606167&amp;isFromPublicArea=True&amp;isModal=False</t>
  </si>
  <si>
    <t>MARTHA PATRICIA PALACIO LIZCANO</t>
  </si>
  <si>
    <t>CO1.REQ.8738481</t>
  </si>
  <si>
    <t>OPSP-VAD-1328-2025</t>
  </si>
  <si>
    <t>https://community.secop.gov.co/Public/Tendering/OpportunityDetail/Index?noticeUID=CO1.NTC.8605610&amp;isFromPublicArea=True&amp;isModal=False</t>
  </si>
  <si>
    <t>LUIS ARNULFO QUINTERO BOTELLO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</si>
  <si>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APOYAR EL DILIGENCIAMIENTO OPORTUNO DE TODOS LOS FORMATOS ESTABLECIDOS POR LA DIRECCIÓN DE DESARROLLO ESTUDIANTIL Y EN EL SISTEMA DE GESTIÓN DE LA CALIDAD PARA EL REGISTRO DE LAS ACTIVIDADES QUE SE REALICEN DESDE EL SERVICIO QUE SE ORIENTA. </t>
  </si>
  <si>
    <t>CO1.REQ.8737773</t>
  </si>
  <si>
    <t>OPSP-VAD-1327-2025</t>
  </si>
  <si>
    <t>https://community.secop.gov.co/Public/Tendering/OpportunityDetail/Index?noticeUID=CO1.NTC.8605188&amp;isFromPublicArea=True&amp;isModal=False</t>
  </si>
  <si>
    <t>SANDRA PATRICIA MARTINEZ CASTRO</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</si>
  <si>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PREVIA COMUNICACIÓN O CUERDO CON EL SUPERVISOR (A) DE LA ORDEN.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t>
  </si>
  <si>
    <t>CO1.REQ.8737737</t>
  </si>
  <si>
    <t>OPSP-VAD-1326-2025</t>
  </si>
  <si>
    <t>https://community.secop.gov.co/Public/Tendering/OpportunityDetail/Index?noticeUID=CO1.NTC.8605162&amp;isFromPublicArea=True&amp;isModal=False</t>
  </si>
  <si>
    <t>RUTH ELENA NIETO BENJUMEA</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</si>
  <si>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</si>
  <si>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CO1.REQ.8737298</t>
  </si>
  <si>
    <t>OPSP-VAD-1325-2025</t>
  </si>
  <si>
    <t>https://community.secop.gov.co/Public/Tendering/OpportunityDetail/Index?noticeUID=CO1.NTC.8605126&amp;isFromPublicArea=True&amp;isModal=False</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</si>
  <si>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</si>
  <si>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2025-II. </t>
  </si>
  <si>
    <t>CO1.REQ.8737171</t>
  </si>
  <si>
    <t>OPSP-VAD-1324-2025</t>
  </si>
  <si>
    <t>https://community.secop.gov.co/Public/Tendering/OpportunityDetail/Index?noticeUID=CO1.NTC.8604546&amp;isFromPublicArea=True&amp;isModal=False</t>
  </si>
  <si>
    <t xml:space="preserve">ENRIQUE ALFONSO NAVARRO URBINA </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</si>
  <si>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 </t>
  </si>
  <si>
    <t>CO1.REQ.8736578</t>
  </si>
  <si>
    <t>OPSP-VAD-1323-2025</t>
  </si>
  <si>
    <t>https://community.secop.gov.co/Public/Tendering/OpportunityDetail/Index?noticeUID=CO1.NTC.8599701&amp;isFromPublicArea=True&amp;isModal=False</t>
  </si>
  <si>
    <t>MIGUEL ANGEL LOPEZ TERNERA</t>
  </si>
  <si>
    <t xml:space="preserve">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</si>
  <si>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CO1.REQ.8731790</t>
  </si>
  <si>
    <t>OPSP-VAD-1322-2025</t>
  </si>
  <si>
    <t>https://community.secop.gov.co/Public/Tendering/OpportunityDetail/Index?noticeUID=CO1.NTC.8599736&amp;isFromPublicArea=True&amp;isModal=False</t>
  </si>
  <si>
    <t>SANDY DEL CARMEN ALDANA MERCADO</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</si>
  <si>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</si>
  <si>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CO1.REQ.8732521</t>
  </si>
  <si>
    <t>OAG-VAD-1321-2025</t>
  </si>
  <si>
    <t>https://community.secop.gov.co/Public/Tendering/OpportunityDetail/Index?noticeUID=CO1.NTC.8599374&amp;isFromPublicArea=True&amp;isModal=False</t>
  </si>
  <si>
    <t>HAMLET HASSER LOMBARDI VANEGAS</t>
  </si>
  <si>
    <t>LAURA PAOLA GARCIA GONZALEZ</t>
  </si>
  <si>
    <t xml:space="preserve">LA PRESENTE ORDEN TIENE POR OBJETO: 1. APOYAR EN LA REALIZACIÓN, LA PRODUCCIÓN Y PRESENTACIÓN DEL PROGRAMA FRECUENCIA FEMENINA EN VIVO DE 2 A 4 PM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PRODUCCION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EN LA INSTITUCIONAL. 11. CONTACTAR A DISTINTAS FUENTES PARA REALIZAR ENTREVISTAS PARA PROGRAMAS DE RADIO. </t>
  </si>
  <si>
    <t>CO1.REQ.8731768</t>
  </si>
  <si>
    <t>OPSP-VAD-1320-2025</t>
  </si>
  <si>
    <t>https://community.secop.gov.co/Public/Tendering/OpportunityDetail/Index?noticeUID=CO1.NTC.8599605&amp;isFromPublicArea=True&amp;isModal=False</t>
  </si>
  <si>
    <t>EDWIN DANIEL CAICEDO JIMENEZ</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</si>
  <si>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DOCUMENTANDO ADECUADAMENTE EL INGRESO DE NUEVOS ESTUDIANTES. 10. APORTAR LOS EQUIPOS AUDIOVISUALES NECESARIOS PARA LA REALIZACIÓN DE LOS VIDEOS, GARANTIZANDO LA DISPONIBILIDAD Y ADECUADO FUNCIONAMIENTO DEL EQUIPO TÉCNICO DURANTE LAS GRABACIONES Y PRODUCCIONES. </t>
  </si>
  <si>
    <t>CO1.REQ.8731585</t>
  </si>
  <si>
    <t>OPSP-VAD-1319-2025</t>
  </si>
  <si>
    <t>https://community.secop.gov.co/Public/Tendering/OpportunityDetail/Index?noticeUID=CO1.NTC.8599720&amp;isFromPublicArea=True&amp;isModal=False</t>
  </si>
  <si>
    <t>MARIA ALEJANDRA AVILA MACIAS</t>
  </si>
  <si>
    <t xml:space="preserve">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6. APOYAR EN LA RECEPCIÓN DE DOCUMENTOS DE ASPIRANTES DEL PROCESO DE ADMISIÓN POR VALIDACIÓN DE COMPETENCIAS EN EL MARCO DE LOS 500 AÑOS DE LA CIUDAD DE SANTA MARTA. </t>
  </si>
  <si>
    <t>CO1.REQ.8732408</t>
  </si>
  <si>
    <t>OAG-VAD-1318-2025</t>
  </si>
  <si>
    <t>https://community.secop.gov.co/Public/Tendering/OpportunityDetail/Index?noticeUID=CO1.NTC.8599277&amp;isFromPublicArea=True&amp;isModal=False</t>
  </si>
  <si>
    <t>LUIS FERNANDO ESCOBAR RESTREPO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</si>
  <si>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2025-II. 9. ASESORAR A LA DIRECCIÓN DE DESARROLLO ESTUDIANTIL EN LA CREACIÓN DE CAMPAÑAS PUBLICITARIAS DE DIVULGACIÓN MASIVA PARA LA PREVENCIÓN Y PROMOCIÓN DE LA SALUD METAL DE LOS ESTUDIANTES QUE INGRESAN AL PRIMER SEMESTRE 2025-II.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</si>
  <si>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CO1.REQ.8732218</t>
  </si>
  <si>
    <t>OAG-VAD-1317-2025</t>
  </si>
  <si>
    <t>https://community.secop.gov.co/Public/Tendering/OpportunityDetail/Index?noticeUID=CO1.NTC.8599548&amp;isFromPublicArea=True&amp;isModal=False</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</si>
  <si>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</si>
  <si>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</si>
  <si>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CO1.REQ.8732020</t>
  </si>
  <si>
    <t>OAG-VAD-1316-2025</t>
  </si>
  <si>
    <t>https://community.secop.gov.co/Public/Tendering/OpportunityDetail/Index?noticeUID=CO1.NTC.8599502&amp;isFromPublicArea=True&amp;isModal=False</t>
  </si>
  <si>
    <t>HEYNER ALONSO CARROL PINEDA</t>
  </si>
  <si>
    <t>LA PRESENTE ORDEN TIENE POR OBJETO: 1. APOYAR EN LA ORGANIZACIÓN Y EJECUCIÓN DE ACTIVIDADES LÚDICO 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</si>
  <si>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CO1.REQ.8731382</t>
  </si>
  <si>
    <t>OAG-VAD-1315-2025</t>
  </si>
  <si>
    <t>https://community.secop.gov.co/Public/Tendering/OpportunityDetail/Index?noticeUID=CO1.NTC.8599474&amp;isFromPublicArea=True&amp;isModal=False</t>
  </si>
  <si>
    <t>LAURA ESTEFANIA ORTIZ OLIVEROS </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</si>
  <si>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6. APOYAR EN LA RECEPCIÓN DE DOCUMENTOS DE ASPIRANTES DEL PROCESO DE ADMISIÓN POR VALIDACIÓN DE COMPETENCIAS EN EL MARCO DE LOS 500 AÑOS DE LA CIUDAD DE SANTA MARTA.</t>
  </si>
  <si>
    <t>CO1.REQ.8732207</t>
  </si>
  <si>
    <t>OAG-VAD-1314-2025</t>
  </si>
  <si>
    <t>https://community.secop.gov.co/Public/Tendering/OpportunityDetail/Index?noticeUID=CO1.NTC.8599446&amp;isFromPublicArea=True&amp;isModal=False</t>
  </si>
  <si>
    <t>DANNA MELISSA CANTILLO LOPEZ</t>
  </si>
  <si>
    <t>CO1.REQ.8731760</t>
  </si>
  <si>
    <t>OAG-VAD-1313-2025</t>
  </si>
  <si>
    <t>https://community.secop.gov.co/Public/Tendering/OpportunityDetail/Index?noticeUID=CO1.NTC.8599232&amp;isFromPublicArea=True&amp;isModal=False</t>
  </si>
  <si>
    <t>CARLOS ABRAHAM BUCHELI TORRES</t>
  </si>
  <si>
    <t>CO1.REQ.8731493</t>
  </si>
  <si>
    <t>OAG-VAD-1312-2025</t>
  </si>
  <si>
    <t>https://community.secop.gov.co/Public/Tendering/OpportunityDetail/Index?noticeUID=CO1.NTC.8598439&amp;isFromPublicArea=True&amp;isModal=False</t>
  </si>
  <si>
    <t>CARLOS DAVID PINEDO MARIN</t>
  </si>
  <si>
    <t xml:space="preserve">LA PRESENTE ORDEN TIENE POR OBJETO: 1. PROYECTAR RESPUESTA A LOS DERECHOS DE PETICIÓN QUE LE SEAN ASIGNADOS,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t>
  </si>
  <si>
    <t>CO1.REQ.8730802</t>
  </si>
  <si>
    <t>OPSP-VAD-1311-2025</t>
  </si>
  <si>
    <t>https://community.secop.gov.co/Public/Tendering/OpportunityDetail/Index?noticeUID=CO1.NTC.8598796&amp;isFromPublicArea=True&amp;isModal=False</t>
  </si>
  <si>
    <t>MARIA LUISA VILA OROZCO</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</si>
  <si>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t>
  </si>
  <si>
    <t>CO1.REQ.8731356</t>
  </si>
  <si>
    <t>OAG-VAD-1310-2025</t>
  </si>
  <si>
    <t>https://community.secop.gov.co/Public/Tendering/OpportunityDetail/Index?noticeUID=CO1.NTC.8600139&amp;isFromPublicArea=True&amp;isModal=False</t>
  </si>
  <si>
    <t>MILDER ROSA ORTEGA MANCILLA</t>
  </si>
  <si>
    <t>CO1.REQ.8732270</t>
  </si>
  <si>
    <t>OAG-VAD-1309-2025</t>
  </si>
  <si>
    <t>https://community.secop.gov.co/Public/Tendering/OpportunityDetail/Index?noticeUID=CO1.NTC.8599925&amp;isFromPublicArea=True&amp;isModal=False</t>
  </si>
  <si>
    <t>RONAL MARTINEZ ABUABARA</t>
  </si>
  <si>
    <t>ANDRES FELIPE VALLE GONZALEZ</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</si>
  <si>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</si>
  <si>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CO1.REQ.8732251</t>
  </si>
  <si>
    <t>OAG-VAD-1308-2025</t>
  </si>
  <si>
    <t>https://community.secop.gov.co/Public/Tendering/OpportunityDetail/Index?noticeUID=CO1.NTC.8599393&amp;isFromPublicArea=True&amp;isModal=False</t>
  </si>
  <si>
    <t>DILAN DAVID SOLAR TOUS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</si>
  <si>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</si>
  <si>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CO1.REQ.8731977</t>
  </si>
  <si>
    <t>OAG-VAD-1307-2025</t>
  </si>
  <si>
    <t>https://community.secop.gov.co/Public/Tendering/OpportunityDetail/Index?noticeUID=CO1.NTC.8599364&amp;isFromPublicArea=True&amp;isModal=False</t>
  </si>
  <si>
    <t>LORENA ISABEL GONZALEZ ARIAS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</si>
  <si>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</si>
  <si>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CO1.REQ.8732106</t>
  </si>
  <si>
    <t>OPSP-VAD-1306-2025</t>
  </si>
  <si>
    <t>https://community.secop.gov.co/Public/Tendering/OpportunityDetail/Index?noticeUID=CO1.NTC.8599228&amp;isFromPublicArea=True&amp;isModal=False</t>
  </si>
  <si>
    <t>STEFFAN ANDERSON VERGARA TORRES</t>
  </si>
  <si>
    <t xml:space="preserve">LA PRESENTE ORDEN TIENE POR OBJETO: 1. APOYAR EN LA ORGANIZACIÓN Y EJECUCIÓN DE ACTIVIDADES LÚDICO DEPORTIVAS (RECREATIVAS, FORMATIVAS Y COMPETITIVAS) EN LA DISCIPLINA DE NATACIÓN.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</si>
  <si>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CO1.REQ.8731576</t>
  </si>
  <si>
    <t>OAG-VAD-1305-2025</t>
  </si>
  <si>
    <t>https://community.secop.gov.co/Public/Tendering/OpportunityDetail/Index?noticeUID=CO1.NTC.8599475&amp;isFromPublicArea=True&amp;isModal=False</t>
  </si>
  <si>
    <t>XAVIER ALEXANDER MEJIA ZAGARRA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</si>
  <si>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</si>
  <si>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CO1.REQ.8731956</t>
  </si>
  <si>
    <t>OPSP-VAD-1304-2025</t>
  </si>
  <si>
    <t>https://community.secop.gov.co/Public/Tendering/OpportunityDetail/Index?noticeUID=CO1.NTC.8599174&amp;isFromPublicArea=True&amp;isModal=False</t>
  </si>
  <si>
    <t>TANIA VANESSA MARIN CASTILLO</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</si>
  <si>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t>
  </si>
  <si>
    <t>CO1.REQ.8731680</t>
  </si>
  <si>
    <t>OPSP-VAD-1303-2025</t>
  </si>
  <si>
    <t>https://community.secop.gov.co/Public/Tendering/OpportunityDetail/Index?noticeUID=CO1.NTC.8598877&amp;isFromPublicArea=True&amp;isModal=False</t>
  </si>
  <si>
    <t>ARMANDO JOSÉ SILVA HAMBURGER</t>
  </si>
  <si>
    <t>CHRISTIAN JAVIER MOZO CABAS</t>
  </si>
  <si>
    <t xml:space="preserve">LA PRESENTE ORDEN TIENE POR OBJETO: 1. APOYAR EN LA APERTURA Y ORGANIZACIÓN DE LABORATORIOS PARA SU ADECUADO FUNCIONAMIENTO EN ARTICULACIÓN CON EL GRUPO DE RECURSOS EDUCATIVOS Y ADMINISTRACIÓN DE LABORATORIOS. 2. APOYAR EN LA ORGANIZACIÓN DE LA BODEGA DEL PROGRAMA CON UN INVENTARIO ACTUALIZADO DE EQUIPOS PARA RODAJE Y ACTIVIDADES ACADÉMICAS. 3. FORMULAR DOCUMENTOS PARA PROYECTOS DE COMPRA TENIENDO EN CUENTA LAS NECESIDADES DE EQUIPOS E INSUMOS DEL PROGRAMA. 4. REINSTALAR DIFERENTES SOFTWARES EN EL LABORATORIO DE ANIMACIÓN Y SALA DE EDICIÓN. 5. APOYAR A ESTUDIANTES QUE SOLICITAN PRÉSTAMO DE EQUIPOS Y ACCESO A LABORATORIOS. 6.ENTREGAR UN INFORME SOBRE EL ESTADO DE ESPACIOS Y EQUIPOS. </t>
  </si>
  <si>
    <t>CO1.REQ.8731522</t>
  </si>
  <si>
    <t>OAG-VAD-1302-2025</t>
  </si>
  <si>
    <t>https://community.secop.gov.co/Public/Tendering/OpportunityDetail/Index?noticeUID=CO1.NTC.8597686&amp;isFromPublicArea=True&amp;isModal=False</t>
  </si>
  <si>
    <t>RODOLFO DE JESUS MONTERO VILLA</t>
  </si>
  <si>
    <t>CO1.REQ.8730502</t>
  </si>
  <si>
    <t>OAG-VAD-1301-2025</t>
  </si>
  <si>
    <t>https://community.secop.gov.co/Public/Tendering/OpportunityDetail/Index?noticeUID=CO1.NTC.8597749&amp;isFromPublicArea=True&amp;isModal=False</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</si>
  <si>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</si>
  <si>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</si>
  <si>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CO1.REQ.8730059</t>
  </si>
  <si>
    <t>OAG-VAD-1300-2025</t>
  </si>
  <si>
    <t>https://community.secop.gov.co/Public/Tendering/OpportunityDetail/Index?noticeUID=CO1.NTC.8601951&amp;isFromPublicArea=True&amp;isModal=False</t>
  </si>
  <si>
    <t>ALIC DAVID BARANDICA MEJIA</t>
  </si>
  <si>
    <t xml:space="preserve">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t>
  </si>
  <si>
    <t>CO1.REQ.8734140</t>
  </si>
  <si>
    <t>OPSP-VAD-1299-2025</t>
  </si>
  <si>
    <t>https://community.secop.gov.co/Public/Tendering/OpportunityDetail/Index?noticeUID=CO1.NTC.8598579&amp;isFromPublicArea=True&amp;isModal=False</t>
  </si>
  <si>
    <t xml:space="preserve">RONALD ROJAS DUICA </t>
  </si>
  <si>
    <t>VANESSA ALEXANDRA FERNANDEZ AGUILAR</t>
  </si>
  <si>
    <t xml:space="preserve">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 </t>
  </si>
  <si>
    <t>CO1.REQ.8730934</t>
  </si>
  <si>
    <t>OAG-VAD-1298-2025</t>
  </si>
  <si>
    <t>https://community.secop.gov.co/Public/Tendering/OpportunityDetail/Index?noticeUID=CO1.NTC.8598467&amp;isFromPublicArea=True&amp;isModal=False</t>
  </si>
  <si>
    <t>IRINA LINERO LADINO</t>
  </si>
  <si>
    <t>CO1.REQ.8730827</t>
  </si>
  <si>
    <t>OAG-VAD-1297-2025</t>
  </si>
  <si>
    <t>https://community.secop.gov.co/Public/Tendering/OpportunityDetail/Index?noticeUID=CO1.NTC.8598542&amp;isFromPublicArea=True&amp;isModal=False</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</si>
  <si>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</si>
  <si>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VACACIONES RECREATIVAS Y ACTIVIDADES DE FIN DE AÑO DENTRO Y FUERA DEL LUGAR HABITUAL DE LA EJECUCIÓN DE LAS ACTIVIDADES. </t>
  </si>
  <si>
    <t>CO1.REQ.8730589</t>
  </si>
  <si>
    <t>OPSP-VAD-1296-2025</t>
  </si>
  <si>
    <t>https://community.secop.gov.co/Public/Tendering/OpportunityDetail/Index?noticeUID=CO1.NTC.8598342&amp;isFromPublicArea=True&amp;isModal=False</t>
  </si>
  <si>
    <t>WALDIR MANGA BARROS</t>
  </si>
  <si>
    <t>CO1.REQ.8730801</t>
  </si>
  <si>
    <t>OAG-VAD-1295-2025</t>
  </si>
  <si>
    <t>https://community.secop.gov.co/Public/Tendering/OpportunityDetail/Index?noticeUID=CO1.NTC.8600808&amp;isFromPublicArea=True&amp;isModal=False</t>
  </si>
  <si>
    <t>JUAN JOSE CARDENAS CARREÑO</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</si>
  <si>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EN LA PARTICIPACIÓN DE LOS ESTUDIANTES DE LA FACULTAD DE CIENCIAS BÁSICAS,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</si>
  <si>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CO1.REQ.8732989</t>
  </si>
  <si>
    <t>OPSP-VAD-1294-2025</t>
  </si>
  <si>
    <t>https://community.secop.gov.co/Public/Tendering/OpportunityDetail/Index?noticeUID=CO1.NTC.8601307&amp;isFromPublicArea=True&amp;isModal=False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</si>
  <si>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</si>
  <si>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EN LA CAPACITACIÓN Y FORMACIÓN EN SALUD MENTAL A EQUIPOS INTERDISCIPLINARIOS. 7. APOYAR EN EL DISEÑO Y EJECUCIÓN DE TALLERES PSICOEDUCATIVOS ORIENTADOS A LA PROMOCIÓN DE LA SALUD MENTAL.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</si>
  <si>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CO1.REQ.8733530</t>
  </si>
  <si>
    <t>OPSP-VAD-1293-2025</t>
  </si>
  <si>
    <t>https://community.secop.gov.co/Public/Tendering/OpportunityDetail/Index?noticeUID=CO1.NTC.8601105&amp;isFromPublicArea=True&amp;isModal=False</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</si>
  <si>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</si>
  <si>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t>
  </si>
  <si>
    <t>CO1.REQ.8733164</t>
  </si>
  <si>
    <t>OPSP-VAD-1292-2025</t>
  </si>
  <si>
    <t>https://community.secop.gov.co/Public/Tendering/OpportunityDetail/Index?noticeUID=CO1.NTC.8600049&amp;isFromPublicArea=True&amp;isModal=False</t>
  </si>
  <si>
    <t>MILENA PATRICIA TOVAR LUNA</t>
  </si>
  <si>
    <t>CO1.REQ.8732557</t>
  </si>
  <si>
    <t>OAG-VAD-1291-2025</t>
  </si>
  <si>
    <t>https://community.secop.gov.co/Public/Tendering/OpportunityDetail/Index?noticeUID=CO1.NTC.8599781&amp;isFromPublicArea=True&amp;isModal=False</t>
  </si>
  <si>
    <t>MILEIBYS CAROLINA ROJANO DEL TORO</t>
  </si>
  <si>
    <t xml:space="preserve">LA PRESENTE ORDEN TIENE POR OBJETO: 1. APOYAR EN EL FORTALECIMIENTO DEL BANCO DE PACIENTES DE LA CLÍNICA ODONTOLÓGICA, GENERANDO ESTRATEGIAS Y PLANES DE ACCIÓN. 2. APOYAR EN LA CONSOLIDACIÓN DEL SISTEMA DE INFORMACIÓN (INDICADORES DE GESTIÓN) DE ACUERDO CON EL PERFIL EPIDEMIOLÓGICO GENERADO DE LAS ATENCIONES EN LA CLÍNICA. 3. APOYAR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REALIZAR INFORMES. </t>
  </si>
  <si>
    <t>CO1.REQ.8732255</t>
  </si>
  <si>
    <t>OAG-VAD-1290-2025</t>
  </si>
  <si>
    <t>https://community.secop.gov.co/Public/Tendering/OpportunityDetail/Index?noticeUID=CO1.NTC.8600820&amp;isFromPublicArea=True&amp;isModal=False</t>
  </si>
  <si>
    <t>YIBETH MARCELA HERRERA HERNANDEZ</t>
  </si>
  <si>
    <t xml:space="preserve">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t>
  </si>
  <si>
    <t>CO1.REQ.8732980</t>
  </si>
  <si>
    <t>OPSP-VAD-1289-2025</t>
  </si>
  <si>
    <t>https://community.secop.gov.co/Public/Tendering/OpportunityDetail/Index?noticeUID=CO1.NTC.8600419&amp;isFromPublicArea=True&amp;isModal=False</t>
  </si>
  <si>
    <t>CARLOS MIGUE VIVES CAMARGO</t>
  </si>
  <si>
    <t xml:space="preserve">LA PRESENTE ORDEN TIENE POR OBJETO: 1.APOYAR EN LA RECOPILACIÓN DE INFORMACIÓN Y REDACTAR NOTAS PERIODÍSTICAS 2.APOYAR EN LA REDACCIÓN DE TEXTOS PARA BANNER Y MENSAJES INSTITUCIONALES 3.REALIZAR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</si>
  <si>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CO1.REQ.8732920</t>
  </si>
  <si>
    <t>OPSP-VAD-1288-2025</t>
  </si>
  <si>
    <t>https://community.secop.gov.co/Public/Tendering/OpportunityDetail/Index?noticeUID=CO1.NTC.8598758&amp;isFromPublicArea=True&amp;isModal=False</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</si>
  <si>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</si>
  <si>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t>
  </si>
  <si>
    <t>CO1.REQ.8731087</t>
  </si>
  <si>
    <t>OPSP-VAD-1287-2025</t>
  </si>
  <si>
    <t>https://community.secop.gov.co/Public/Tendering/OpportunityDetail/Index?noticeUID=CO1.NTC.8598937&amp;isFromPublicArea=True&amp;isModal=False</t>
  </si>
  <si>
    <t>YUBIRIS ZAMBRANO GUERRERO</t>
  </si>
  <si>
    <t>CO1.REQ.8730992</t>
  </si>
  <si>
    <t>OAG-VAD-1286-2025</t>
  </si>
  <si>
    <t>https://community.secop.gov.co/Public/Tendering/OpportunityDetail/Index?noticeUID=CO1.NTC.8598922&amp;isFromPublicArea=True&amp;isModal=False</t>
  </si>
  <si>
    <t>TEODOSIA VERGARA VENERA</t>
  </si>
  <si>
    <t>CO1.REQ.8731067</t>
  </si>
  <si>
    <t>OAG-VAD-1285-2025</t>
  </si>
  <si>
    <t>https://community.secop.gov.co/Public/Tendering/OpportunityDetail/Index?noticeUID=CO1.NTC.8598907&amp;isFromPublicArea=True&amp;isModal=False</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</si>
  <si>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</si>
  <si>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CO1.REQ.8731056</t>
  </si>
  <si>
    <t>OAG-VAD-1284-2025</t>
  </si>
  <si>
    <t>https://community.secop.gov.co/Public/Tendering/OpportunityDetail/Index?noticeUID=CO1.NTC.8598712&amp;isFromPublicArea=True&amp;isModal=False</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</si>
  <si>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INFOGRAFIAS EN BLOQUE 10. 7. APOYAR EN LA ELABORACIÓN DE CORTINILLAS Y ANIMACIONES PARA LOS MATERIALES AUDIOVISUALES DEL CENTRO. 8.APOYAR EN EL DISEÑO DE INTERFACES GRÁFICAS DE DESARROLLOS TECNOLÓGICOS DEL CENTRO. </t>
  </si>
  <si>
    <t>CO1.REQ.8730954</t>
  </si>
  <si>
    <t>OAG-VAD-1283-2025</t>
  </si>
  <si>
    <t>https://community.secop.gov.co/Public/Tendering/OpportunityDetail/Index?noticeUID=CO1.NTC.8598849&amp;isFromPublicArea=True&amp;isModal=False</t>
  </si>
  <si>
    <t>JULIETH KARINA GARCIA GAMARRA</t>
  </si>
  <si>
    <t>CO1.REQ.8731190</t>
  </si>
  <si>
    <t>OAG-VAD-1282-2025</t>
  </si>
  <si>
    <t>https://community.secop.gov.co/Public/Tendering/OpportunityDetail/Index?noticeUID=CO1.NTC.8598840&amp;isFromPublicArea=True&amp;isModal=False</t>
  </si>
  <si>
    <t>ROSALBA ESTHER JIMENEZ MOSS</t>
  </si>
  <si>
    <t>CO1.REQ.8731212</t>
  </si>
  <si>
    <t>OAG-VAD-1281-2025</t>
  </si>
  <si>
    <t>https://community.secop.gov.co/Public/Tendering/OpportunityDetail/Index?noticeUID=CO1.NTC.8598833&amp;isFromPublicArea=True&amp;isModal=False</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</si>
  <si>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</si>
  <si>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</si>
  <si>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CO1.REQ.8730900</t>
  </si>
  <si>
    <t>OAG-VAD-1280-2025</t>
  </si>
  <si>
    <t>https://community.secop.gov.co/Public/Tendering/OpportunityDetail/Index?noticeUID=CO1.NTC.8598311&amp;isFromPublicArea=True&amp;isModal=False</t>
  </si>
  <si>
    <t>MARVIN ALEXI GARCIA RODRIGUEZ</t>
  </si>
  <si>
    <t xml:space="preserve">LA PRESENTE ORDEN TIENE POR OBJETO: 1. APOYAR EN LA ORGANIZACIÓN Y EJECUCIÓN DE ACTIVIDADES LÚDICO DEPORTIVAS (RECREATIVAS, FORMATIVAS Y COMPETITIVAS) EN LA DISCIPLINA RUGBY.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</si>
  <si>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CO1.REQ.8730245</t>
  </si>
  <si>
    <t>OAG-VAD-1279-2025</t>
  </si>
  <si>
    <t>https://community.secop.gov.co/Public/Tendering/OpportunityDetail/Index?noticeUID=CO1.NTC.8597680&amp;isFromPublicArea=True&amp;isModal=False</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</si>
  <si>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</si>
  <si>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CO1.REQ.8730406</t>
  </si>
  <si>
    <t>OPSP-VAD-1278-2025</t>
  </si>
  <si>
    <t>https://community.secop.gov.co/Public/Tendering/OpportunityDetail/Index?noticeUID=CO1.NTC.8589772&amp;isFromPublicArea=True&amp;isModal=False</t>
  </si>
  <si>
    <t>LAUDYS ESTHER GUTIERREZ  PABA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</si>
  <si>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EN ESTE ESPACIO Y REEMPLAZAR EN CASO DE AUSENCIA AL COORDINADOR DEL LABORATORIO. 12. APOYAR EN LA ENTREGA AL FINALIZAR LA ORDEN DE SERVICIO DEL INVENTARIO DE LOS EQUIPOS DEL LABORATORIO DETALLANDO EL ESTADO DE LOS MISMOS. 13. APOYAR LA RECEPCION, TABULACION Y CARACTERIZACION DE LAS MUESTRAS RECIBIDAS EN EL LABORATORIO POR CUALQUIERA DE LAS VIAS ACADEMICA, INVESTIGACION, EXTENSION Y VENTA DE SERVICIOS, ADEMAS APOYAR LA RECOLECCIÓN DE INFORMACIÓN DE SATISFACCIÓN DEL SERVICIO E INFORMES RELACIONADOS CON LAS MISMAS ACTIVIDADES. </t>
  </si>
  <si>
    <t>CO1.REQ.8721655</t>
  </si>
  <si>
    <t>OAG-VAD-1277-2025</t>
  </si>
  <si>
    <t>https://community.secop.gov.co/Public/Tendering/OpportunityDetail/Index?noticeUID=CO1.NTC.8589743&amp;isFromPublicArea=True&amp;isModal=False</t>
  </si>
  <si>
    <t>HUGO ALEJANDRO PARDO MANCO</t>
  </si>
  <si>
    <t>CO1.REQ.8721626</t>
  </si>
  <si>
    <t>OAG-VAD-1276-2025</t>
  </si>
  <si>
    <t>https://community.secop.gov.co/Public/Tendering/OpportunityDetail/Index?noticeUID=CO1.NTC.8588783&amp;isFromPublicArea=True&amp;isModal=False</t>
  </si>
  <si>
    <t>CO1.REQ.8720749</t>
  </si>
  <si>
    <t>OAG-VAD-1275-2025</t>
  </si>
  <si>
    <t>https://community.secop.gov.co/Public/Tendering/OpportunityDetail/Index?noticeUID=CO1.NTC.8588773&amp;isFromPublicArea=True&amp;isModal=False</t>
  </si>
  <si>
    <t>KARLA TALINA ACOSTA SERGE</t>
  </si>
  <si>
    <t>CO1.REQ.8720468</t>
  </si>
  <si>
    <t>OAG-VAD-1274-2025</t>
  </si>
  <si>
    <t>https://community.secop.gov.co/Public/Tendering/OpportunityDetail/Index?noticeUID=CO1.NTC.8591718&amp;isFromPublicArea=True&amp;isModal=False</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</si>
  <si>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</si>
  <si>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</si>
  <si>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CO1.REQ.8723923</t>
  </si>
  <si>
    <t>OPSP-VAD-1273-2025</t>
  </si>
  <si>
    <t>https://community.secop.gov.co/Public/Tendering/OpportunityDetail/Index?noticeUID=CO1.NTC.8591393&amp;isFromPublicArea=True&amp;isModal=False</t>
  </si>
  <si>
    <t>ROXANA LEONOR ARRIETA CRUZ</t>
  </si>
  <si>
    <t xml:space="preserve">LA PRESENTE ORDEN TIENE POR OBJETO: 1- APOYAR EN LA ELABORACIÓN DE ESTRATEGIAS DIGITALES PARA LAS REDES SOCIALES DE UNIMAGDALENA RADIO 2- APOYAR EN LA PRESENTACION DEL PROGRAMA FRECUENCIA FEMENINA EMITIDO LUNES A JUEVES DE 2 A 4 PM. 3- REALIZAR EL SPOT 'QUE TALENTO. 4- APOYAR AL AIRE LA REALIZACIÓN DE 'DESDE EL CAMPUS AL AIRE' QUE SE EMITE DE LUNES A VIERNES DE 7 A 8 DE LA MAÑANA. 5- APOYAR EN LAS TRANSMISIONES EN VIVO Y EN DIRECTO DE LOS EVENTOS DE LA EMISORA CULTURAL. 6- CUBRIR TRANSMISIONES DE LA EMISORA CULTURAL A TRAVÉS DE LAS REDES SOCIALES Y AL AIRE. 7- PRODUCIR Y EDITAR MATERIALES SONOROS INSTITUCIONALES. 8- APOYAR EN LA PRESENTACIÓN DEL PROGRAMA RADIAL DEL CONSULTORIO JURÍDICO DE LA UNIVERSIDAD DEL MAGDALENA 9- APOYAR EN LA REDACCIÓN DE BOLETINES INSTITUCIONALES. 10- APOYAR AL PROGRAMA LA REVISTA, QUE SE EMITE A LAS 6 DE LA MAÑANA 11- HACER REPORTERÍA EN LAS DEPENDENCIAS QUE GENEREN INFORMACIÓN ÚTIL PARA LA EMISORA. </t>
  </si>
  <si>
    <t>CO1.REQ.8723390</t>
  </si>
  <si>
    <t>OPSP-VAD-1272-2025</t>
  </si>
  <si>
    <t>https://community.secop.gov.co/Public/Tendering/OpportunityDetail/Index?noticeUID=CO1.NTC.8591549&amp;isFromPublicArea=True&amp;isModal=False</t>
  </si>
  <si>
    <t>SILVIA PATRICIA BURGOS BOHORQUEZ</t>
  </si>
  <si>
    <t>JOHANA PATRICIA GNECCO HENRIQUEZ</t>
  </si>
  <si>
    <t xml:space="preserve">LA PRESENTE ORDEN TIENE POR OBJETO: 1. APOYAR EN LA IMPLEMENTACIÓN DE ESTRATEGIAS DE COMERCIALIZACIÓN PARA LOS PROGRAMAS ACADÉMICOS DEL CENTRO DE POSGRADOS Y FORMACIÓN CONTINUA. 2. APOYAR EN LA ORGANIZACIÓN Y REALIZACIÓN DE VISITAS COMERCIALES A EMPRESAS Y ORGANIZACIONES, CON EL FIN DE PROMOCIONAR Y OFRECER LOS PROGRAMAS ACADÉMICOS. 3. APOYAR EN LA CREACIÓN DE ALIANZAS ESTRATÉGICAS CON ENTIDADES Y ORGANIZACIONES CLAVE PARA EXPANDIR LA PRESENCIA DEL CENTRO DE POSGRADOS Y FORMACIÓN CONTINUA EN EL MERCADO. 4. APOYAR EN EL ANÁLISIS DE RESULTADOS DE LAS ACTIVIDADES DE MERCADEO Y COMERCIALIZACIÓN, PROPONIENDO AJUSTES PARA OPTIMIZAR LAS ESTRATEGIAS Y ALCANZAR LOS OBJETIVOS DEL CENTRO. </t>
  </si>
  <si>
    <t>CO1.REQ.8723367</t>
  </si>
  <si>
    <t>OPSP-VAD-1271-2025</t>
  </si>
  <si>
    <t>https://community.secop.gov.co/Public/Tendering/OpportunityDetail/Index?noticeUID=CO1.NTC.8591285&amp;isFromPublicArea=True&amp;isModal=False</t>
  </si>
  <si>
    <t>ALFONSO JOSE ALVAREZ GUTIERREZ</t>
  </si>
  <si>
    <t xml:space="preserve">LA PRESENTE ORDEN TIENE POR OBJETO: 1. APOYAR EN LA REALIZACIÓN DE VISITAS A ENTIDADES DE ORDEN PÚBLICO Y PRIVADO PARA LA PUBLICIDAD Y VENTA DE LOS PROGRAMAS DE POSGRADO Y FORMACIÓN CONTINUA DE LA INSTITUCIÓN. 2. APOYAR LA GESTIÓN DE CONVENIOS CON EMPRESAS PÚBLICAS Y PRIVADAS DE LA REGIÓN. 3. APOYAR EN LA LOGÍSTICA DE LOS EVENTOS Y SESIONES EDUCATIVAS REALIZADOS POR EL CENTRO DE POSGRADOS Y FORMACIÓN CONTINUA. 4. APOYAR EN EL SEGUIMIENTO DE LEADS GENERADOS EN LAS CAMPAÑAS PUBLICITARIAS DE LAS REDES SOCIALES. 5. APOYAR EN LA ELABORACIÓN DE ACTAS DE REUNIONES DESARROLLADAS EN TORNO A LA EJECUCIÓN DE SUS ACTIVIDADES. </t>
  </si>
  <si>
    <t>CO1.REQ.8723096</t>
  </si>
  <si>
    <t>OPSP-VAD-1270-2025</t>
  </si>
  <si>
    <t>https://community.secop.gov.co/Public/Tendering/OpportunityDetail/Index?noticeUID=CO1.NTC.8589428&amp;isFromPublicArea=True&amp;isModal=False</t>
  </si>
  <si>
    <t>CAROLY MILDRED CORONADO ALCALA</t>
  </si>
  <si>
    <t>CO1.REQ.8721211</t>
  </si>
  <si>
    <t>OAG-VAD-1269-2025</t>
  </si>
  <si>
    <t>https://community.secop.gov.co/Public/Tendering/OpportunityDetail/Index?noticeUID=CO1.NTC.8589114&amp;isFromPublicArea=True&amp;isModal=False</t>
  </si>
  <si>
    <t>GUSTAVO ADOLFO CHARRIS CASTAÑEDA</t>
  </si>
  <si>
    <t xml:space="preserve">LA PRESENTE ORDEN TIENE POR OBJETO: 1. APOYAR EN LA ELABORACIÓN DE CURSOS, DIPLOMADOS, SEMINARIOS Y TALLERES QUE RESPONDAN A LAS NECESIDADES DEL SECTOR ACADÉMICO Y PROFESIONAL, ASEGURANDO SU PERTINENCIA Y CALIDAD. 2. APOYAR LA LOGÍSTICA PARA LA EJECUCIÓN DE CURSOS, DIPLOMADOS, SEMINARIOS Y TALLERES, ASEGURANDO EL CUMPLIMIENTO DE LOS CRONOGRAMAS, LA ADECUADA GESTIÓN DE LAS PLATAFORMAS TECNOLÓGICAS Y LA DISPONIBILIDAD DE LOS MATERIALES DE APOYO. 3. APOYAR LAS ESTRATEGIAS DE COMUNICACIÓN Y MERCADEO PARA ATRAER PARTICIPANTES A LOS PROGRAMAS DE FORMACIÓN CONTINUA, INCLUYENDO LA GESTIÓN DE CONVENIOS Y ALIANZAS ESTRATÉGICAS. 4. APOYAR LA EFECTIVIDAD DE LOS PROGRAMAS DE FORMACIÓN CONTINUA MEDIANTE ENCUESTAS, ANÁLISIS DE SATISFACCIÓN Y ESTUDIOS DE IMPACTO. 5. APOYAR EL MANEJO DE INSCRIPCIONES DE LOS CURSOS, DIPLOMADOS, SEMINARIOS Y TALLERES, Y BÚSQUEDA DE FUENTES DE FINANCIAMIENTO PARA FORTALECER LA OFERTA DE FORMACIÓN CONTINUA. </t>
  </si>
  <si>
    <t>CO1.REQ.8720672</t>
  </si>
  <si>
    <t>OPSP-VAD-1268-2025</t>
  </si>
  <si>
    <t>https://community.secop.gov.co/Public/Tendering/OpportunityDetail/Index?noticeUID=CO1.NTC.8589218&amp;isFromPublicArea=True&amp;isModal=False</t>
  </si>
  <si>
    <t>WILMER ENRIQUE GONZALEZ CERVANTES</t>
  </si>
  <si>
    <t>CO1.REQ.8720685</t>
  </si>
  <si>
    <t>OAG-VAD-1267-2025</t>
  </si>
  <si>
    <t>https://community.secop.gov.co/Public/Tendering/OpportunityDetail/Index?noticeUID=CO1.NTC.8589075&amp;isFromPublicArea=True&amp;isModal=False</t>
  </si>
  <si>
    <t xml:space="preserve">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</si>
  <si>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CO1.REQ.8720649</t>
  </si>
  <si>
    <t>OPSP-VAD-1266-2025</t>
  </si>
  <si>
    <t>https://community.secop.gov.co/Public/Tendering/OpportunityDetail/Index?noticeUID=CO1.NTC.8590127&amp;isFromPublicArea=True&amp;isModal=False</t>
  </si>
  <si>
    <t>MAURICIO DE JESUS TORRES IZAQUITA</t>
  </si>
  <si>
    <t xml:space="preserve">LA PRESENTE ORDEN TIENE POR OBJETO: 1. APOYAR EN LA ORGANIZACIÓN Y EJECUCIÓN DE ACTIVIDADES LÚDICO DEPORTIVAS (RECREATIVAS, FORMATIVAS Y COMPETITIVAS) EN LA DISCIPLINA DE FUTBOL SALA.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</si>
  <si>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CO1.REQ.8721933</t>
  </si>
  <si>
    <t>OAG-VAD-1265-2025</t>
  </si>
  <si>
    <t>https://community.secop.gov.co/Public/Tendering/OpportunityDetail/Index?noticeUID=CO1.NTC.8589863&amp;isFromPublicArea=True&amp;isModal=False</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</si>
  <si>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</si>
  <si>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</si>
  <si>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CO1.REQ.8721571</t>
  </si>
  <si>
    <t>OAG-VAD-1264-2025</t>
  </si>
  <si>
    <t>https://community.secop.gov.co/Public/Tendering/OpportunityDetail/Index?noticeUID=CO1.NTC.8589659&amp;isFromPublicArea=True&amp;isModal=False</t>
  </si>
  <si>
    <t>AQUILES COHEN LLANES</t>
  </si>
  <si>
    <t>JUAN FRANCISCO GONZALEZ PACHECO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</si>
  <si>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</si>
  <si>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CO1.REQ.8721538</t>
  </si>
  <si>
    <t>OAG-VAD-1263-2025</t>
  </si>
  <si>
    <t>https://community.secop.gov.co/Public/Tendering/OpportunityDetail/Index?noticeUID=CO1.NTC.8589345&amp;isFromPublicArea=True&amp;isModal=False</t>
  </si>
  <si>
    <t xml:space="preserve">ALICIA ESTHER CASTRO VILLEGAS </t>
  </si>
  <si>
    <t>LINA PAOLA BARRIOS GUTIERREZ</t>
  </si>
  <si>
    <t xml:space="preserve">LA PRESENTE ORDEN TIENE POR OBJETO: 1. APOYAR LA REVISIÓN DE SOPORTES Y DIGITACIÓN DE LA INFORMACIÓN CONTENIDA EN LAS SOLICITUDES DIRIGIDAS AL CIARP, DURANTE EL PERÍODO 2025-2. 2. APOYAR LA REVISIÓN, ANÁLISIS Y SISTEMATIZACIÓN DE LA INFORMACIÓN CONTENIDA EN LAS HOJAS DE VIDA DE ASPIRANTES A PROFESORES OCASIONALES Y PROFESORES HORA CÁTEDRA PARA SU POSTERIOR ESTUDIO Y CATEGORIZACIÓN POR PARTE DEL CIARP SEGÚN LO ESTABLECIDO EN LA NORMATIVA VIGENTE, DURANTE EL PERÍODO 2025-2. 3. APOYAR LA ELABORACIÓN Y ACTUALIZACIÓN DE INFORMES CON BASE EN EL REPOSITORIO DE INFORMACIÓN DEL CIARP, INCLUYENDO REQUERIMIENTOS DE LAS UNIDADES ACADÉMICAS, DURANTE EL PERÍODO 2025-2. 4. APOYAR LA ORGANIZACIÓN Y GESTIÓN DEL ARCHIVO DIGITAL DEL CIARP, ASÍ COMO LA REVISIÓN PREVIA Y DIGITACIÓN DE LA INFORMACIÓN CONTENIDA EN LAS SOLICITUDES QUE SE PRESENTARÁN AL CIARP TENDIENTES A LA ASIGNACIÓN DE PUNTOS RELACIONADAS CON LOS PRODUCTOS CONTEMPLADOS EN EL DECRETO 1279 DE 2002, DURANTE EL PERÍODO 2025-2. 5. APOYAR LOS PROCESOS NECESARIOS PARA GARANTIZAR EL CORRECTO TRÁMITE DE LOS PRODUCTOS ACADÉMICOS SOMETIDOS POR EL CIARP A EVALUACIÓN POR PARES EXTERNOS DE MINCIENCIAS, DURANTE EL PERÍODO 2025-2. 6. APOYAR LA ATENCIÓN Y SEGUIMIENTO A REQUERIMIENTOS DE DOCENTES, FACULTADES, PROGRAMAS, DEPARTAMENTOS Y CENTROS SOBRE SOLICITUDES EN TRÁMITE ANTE EL CIARP, GARANTIZANDO REGISTRO Y TRAZABILIDAD, DURANTE EL PERÍODO 2025-2. 7. APOYAR LOS PROCESOS NECESARIOS PARA GARANTIZAR QUE LAS REUNIONES DEL CIARP Y DEL DESPACHO DE LA VICERRECTORÍA ACADÉMICA, SE DESARROLLEN A CABALIDAD EN LOS TÉRMINOS REQUERIDOS: LLAMADAS, REGISTROS DE ASISTENCIAS, LOGÍSTICA DE EVENTOS, DURANTE EL PERÍODO 2025-2. 8. APOYAR LA ELABORACIÓN DE INFORMES PERIÓDICOS Y CONSOLIDACIONES DE LAS ACTIVIDADES CONTRACTUALES DESARROLLADAS, SEGÚN CRONOGRAMA ESTABLECIDO O REQUERIMIENTOS DE SUPERVISIÓN, DURANTE EL PERÍODO 2025-2. </t>
  </si>
  <si>
    <t>CO1.REQ.8721126</t>
  </si>
  <si>
    <t>OPSP-VAD-1262-2025</t>
  </si>
  <si>
    <t>https://community.secop.gov.co/Public/Tendering/OpportunityDetail/Index?noticeUID=CO1.NTC.8589365&amp;isFromPublicArea=True&amp;isModal=False</t>
  </si>
  <si>
    <t>MARVI LAIDYS CAICEDO OSPINA</t>
  </si>
  <si>
    <t xml:space="preserve">LA PRESENTE ORDEN TIENE POR OBJETO: 1. APOYAR EN LA ORGANIZACIÓN Y EJECUCIÓN DE ACTIVIDADES LÚDICO DEPORTIVAS (RECREATIVAS, FORMATIVAS Y COMPETITIVAS) EN LA DISCIPLINA KARATE DO.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</si>
  <si>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CO1.REQ.8720899</t>
  </si>
  <si>
    <t>OAG-VAD-1261-2025</t>
  </si>
  <si>
    <t>https://community.secop.gov.co/Public/Tendering/OpportunityDetail/Index?noticeUID=CO1.NTC.8593251&amp;isFromPublicArea=True&amp;isModal=False</t>
  </si>
  <si>
    <t>RAFAEL ANGEL VARGAS CONTRERAS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</si>
  <si>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</si>
  <si>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CO1.REQ.8725520</t>
  </si>
  <si>
    <t>OAG-VAD-1260-2025</t>
  </si>
  <si>
    <t>https://community.secop.gov.co/Public/Tendering/OpportunityDetail/Index?noticeUID=CO1.NTC.8591176&amp;isFromPublicArea=True&amp;isModal=False</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</si>
  <si>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</si>
  <si>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VACACIONES RECREATIVAS Y ACTIVIDADES DE FIN DE AÑO.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t>
  </si>
  <si>
    <t>CO1.REQ.8723115</t>
  </si>
  <si>
    <t>OPSP-VAD-1259-2025</t>
  </si>
  <si>
    <t>https://community.secop.gov.co/Public/Tendering/OpportunityDetail/Index?noticeUID=CO1.NTC.8591103&amp;isFromPublicArea=True&amp;isModal=False</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</si>
  <si>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</si>
  <si>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</si>
  <si>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CO1.REQ.8722568</t>
  </si>
  <si>
    <t>OPSP-VAD-1258-2025</t>
  </si>
  <si>
    <t>https://community.secop.gov.co/Public/Tendering/OpportunityDetail/Index?noticeUID=CO1.NTC.8593022&amp;isFromPublicArea=True&amp;isModal=False</t>
  </si>
  <si>
    <t>VICTOR ALBERTO LARA MARTINEZ</t>
  </si>
  <si>
    <t>CO1.REQ.8725206</t>
  </si>
  <si>
    <t>OAG-VAD-1257-2025</t>
  </si>
  <si>
    <t>https://community.secop.gov.co/Public/Tendering/OpportunityDetail/Index?noticeUID=CO1.NTC.8592907&amp;isFromPublicArea=True&amp;isModal=False</t>
  </si>
  <si>
    <t>ROCIO DEL CARMEN MOLINA GUTIERREZ</t>
  </si>
  <si>
    <t>CO1.REQ.8724567</t>
  </si>
  <si>
    <t>OAG-VAD-1256-2025</t>
  </si>
  <si>
    <t>https://community.secop.gov.co/Public/Tendering/OpportunityDetail/Index?noticeUID=CO1.NTC.8592273&amp;isFromPublicArea=True&amp;isModal=False</t>
  </si>
  <si>
    <t>PATRICIA MILENA RICO CASTRO</t>
  </si>
  <si>
    <t>CO1.REQ.8724376</t>
  </si>
  <si>
    <t>OAG-VAD-1255-2025</t>
  </si>
  <si>
    <t>https://community.secop.gov.co/Public/Tendering/OpportunityDetail/Index?noticeUID=CO1.NTC.8590895&amp;isFromPublicArea=True&amp;isModal=False</t>
  </si>
  <si>
    <t>MARTHA BEATRIZ HUMANES MENDOZA</t>
  </si>
  <si>
    <t>CO1.REQ.8723040</t>
  </si>
  <si>
    <t>OAG-VAD-1254-2025</t>
  </si>
  <si>
    <t>https://community.secop.gov.co/Public/Tendering/OpportunityDetail/Index?noticeUID=CO1.NTC.8591169&amp;isFromPublicArea=True&amp;isModal=False</t>
  </si>
  <si>
    <t>MARIELA VARON RODRIGUEZ</t>
  </si>
  <si>
    <t>CO1.REQ.8723121</t>
  </si>
  <si>
    <t>OAG-VAD-1253-2025</t>
  </si>
  <si>
    <t>https://community.secop.gov.co/Public/Tendering/OpportunityDetail/Index?noticeUID=CO1.NTC.8591137&amp;isFromPublicArea=True&amp;isModal=False</t>
  </si>
  <si>
    <t>DANIEL ALFONSO SERRANO ROMERO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</si>
  <si>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</si>
  <si>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CO1.REQ.8722760</t>
  </si>
  <si>
    <t>OAG-VAD-1252-2025</t>
  </si>
  <si>
    <t>https://community.secop.gov.co/Public/Tendering/OpportunityDetail/Index?noticeUID=CO1.NTC.8590745&amp;isFromPublicArea=True&amp;isModal=False</t>
  </si>
  <si>
    <t>LUIS HIDELBRANDO FREITE DIAZ</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</si>
  <si>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</si>
  <si>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CO1.REQ.8722804</t>
  </si>
  <si>
    <t>OAG-VAD-1251-2025</t>
  </si>
  <si>
    <t>https://community.secop.gov.co/Public/Tendering/OpportunityDetail/Index?noticeUID=CO1.NTC.8590645&amp;isFromPublicArea=True&amp;isModal=False</t>
  </si>
  <si>
    <t>JOSE MANUEL BETANCOURT AVILA</t>
  </si>
  <si>
    <t xml:space="preserve">LA PRESENTE ORDEN TIENE POR OBJETO: 1. APOYAR EN LA ORGANIZACIÓN Y EJECUCIÓN DE ACTIVIDADES LÚDICO DEPORTIVAS (RECREATIVAS, FORMATIVAS Y COMPETITIVAS) EN LA DISCIPLINA DE PATINAJE.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</si>
  <si>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CO1.REQ.8722278</t>
  </si>
  <si>
    <t>OAG-VAD-1250-2025</t>
  </si>
  <si>
    <t>https://community.secop.gov.co/Public/Tendering/OpportunityDetail/Index?noticeUID=CO1.NTC.8590552&amp;isFromPublicArea=True&amp;isModal=False</t>
  </si>
  <si>
    <t>ANGEL DAVID PELEAZ PALLARES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</si>
  <si>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</si>
  <si>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CO1.REQ.8722453</t>
  </si>
  <si>
    <t>OPSP-VAD-1249-2025</t>
  </si>
  <si>
    <t>https://community.secop.gov.co/Public/Tendering/OpportunityDetail/Index?noticeUID=CO1.NTC.8583279&amp;isFromPublicArea=True&amp;isModal=False</t>
  </si>
  <si>
    <t>ENRIQUE MORENO SILVA</t>
  </si>
  <si>
    <t xml:space="preserve">LA PRESENTE ORDEN TIENE POR OBJETO: 1. APOYAR EN LA ORGANIZACIÓN Y EJECUCIÓN DE ACTIVIDADES LÚDICO 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</si>
  <si>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CO1.REQ.8715204</t>
  </si>
  <si>
    <t>OAG-VAD-1248-2025</t>
  </si>
  <si>
    <t>https://community.secop.gov.co/Public/Tendering/OpportunityDetail/Index?noticeUID=CO1.NTC.8582994&amp;isFromPublicArea=True&amp;isModal=False</t>
  </si>
  <si>
    <t>JESUS OSNAIDER URIBE SOLANO</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</si>
  <si>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</si>
  <si>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CO1.REQ.8714768</t>
  </si>
  <si>
    <t>OAG-VAD-1247-2025</t>
  </si>
  <si>
    <t>https://community.secop.gov.co/Public/Tendering/OpportunityDetail/Index?noticeUID=CO1.NTC.8583146&amp;isFromPublicArea=True&amp;isModal=False</t>
  </si>
  <si>
    <t>FAY VANESSA CERVANTES MARQUEZ</t>
  </si>
  <si>
    <t>CO1.REQ.8714662</t>
  </si>
  <si>
    <t>OAG-VAD-1246-2025</t>
  </si>
  <si>
    <t>https://community.secop.gov.co/Public/Tendering/OpportunityDetail/Index?noticeUID=CO1.NTC.8582869&amp;isFromPublicArea=True&amp;isModal=False</t>
  </si>
  <si>
    <t>JORGE ALFONSO APREZA FERNANDEZ</t>
  </si>
  <si>
    <t>JOSE AMABLE ARAUJO BLANCO</t>
  </si>
  <si>
    <t>LA PRESENTE ORDEN TIENE POR OBJETO: 1) APOYAR EN EL FOMENTO Y DIVULGACIÓN PARA EL FORTALECIMIENTO DE LOS PROCESOS ARTÍSTICOS Y CULTURALES EN LA UNIVERSIDAD. 2) APOYAR LA EJECUCIÓN DE ESTRATEGIAS SOBRE LA INSCRIPCIÓN Y PARTICIPACIÓN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MUSICALES QUE RESALTEN EL TALENTO DE LOS GRUPOS REPRESENTATIVOS DE LA UNIVERSIDAD, TANTO EN EVENTOS INTERNOS COMO EXTERNOS. 7) APOYAR EN LA GESTIÓN DE LA PARTICIPACIÓN DE GRUPOS REPRESENTATIVOS EN ACTIVIDADES CULTURALES, RECREATIVAS Y FORMATIVAS SOLICITADAS POR LA UNIVERSIDAD Y OTRAS INSTITUCIONES. 8) APOYAR LA FORMACIÓN Y DESARROLLO DE GRUPOS REPRESENTATIVOS PARA QUE PARTICIPEN ACTIVAMENTE EN LOS EVENTOS CULTURALES Y REPRESENTEN A LA UNIVERSIDAD EN DIFERENTES ESCENARIOS.</t>
  </si>
  <si>
    <t>CO1.REQ.8714467</t>
  </si>
  <si>
    <t>OAG-VAD-1245-2025</t>
  </si>
  <si>
    <t>https://community.secop.gov.co/Public/Tendering/OpportunityDetail/Index?noticeUID=CO1.NTC.8582656&amp;isFromPublicArea=True&amp;isModal=False</t>
  </si>
  <si>
    <t>DIOMEDES JAIR VARGAS HORTA</t>
  </si>
  <si>
    <t>CO1.REQ.8714253</t>
  </si>
  <si>
    <t>OAG-VAD-1244-2025</t>
  </si>
  <si>
    <t>https://community.secop.gov.co/Public/Tendering/OpportunityDetail/Index?noticeUID=CO1.NTC.8586531&amp;isFromPublicArea=True&amp;isModal=False</t>
  </si>
  <si>
    <t>ANA MELISSA CABARCAS ACUÑA</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</si>
  <si>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</si>
  <si>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CO1.REQ.8718443</t>
  </si>
  <si>
    <t>OPSP-VAD-1243-2025</t>
  </si>
  <si>
    <t>https://community.secop.gov.co/Public/Tendering/OpportunityDetail/Index?noticeUID=CO1.NTC.8585884&amp;isFromPublicArea=True&amp;isModal=False</t>
  </si>
  <si>
    <t>HUGO ELIECER ACOSTA MOLINA</t>
  </si>
  <si>
    <t xml:space="preserve">LA PRESENTE ORDEN TIENE POR OBJETO: 1. APOYAR EN LA FORMACIÓN MUSICAL DE MIEMBROS DE LA COMUNIDAD UNIVERSITARIA, ORIENTADAS AL DESARROLLO DE HABILIDADES TÉCNICAS, TEÓRICAS Y PRÁCTICAS EN EL ÁMBITO MUSICAL. 2. IMPLEMENTAR ACCIONES EDUCATIVAS QUE PROMUEVAN LA INSCRIPCIÓN Y PARTICIPACIÓN DE LOS MIEMBROS DE LA COMUNIDAD UNIVERSITARIA EN TALLERES Y ACTIVIDADES CULTURALES, CON EL FIN DE AMPLIAR LA COBERTURA DE LOS SERVICIOS OFRECIDOS POR BIENESTAR UNIVERSITARIO. 3. GESTIONAR EL DILIGENCIAMIENTO OPORTUNO DE LOS FORMATOS ESTABLECIDOS POR BIENESTAR UNIVERSITARIO, ASEGURANDO SU CORRECTA INTEGRACIÓN AL SISTEMA DE GESTIÓN DE LA CALIDAD. 4. ELABORAR Y ENTREGAR INFORMES DETALLADOS SOBRE LAS ACTIVIDADES CULTURALES DESARROLLADAS, INCLUYENDO ANÁLISIS ESTADÍSTICOS QUE EVIDENCIEN EL IMPACTO Y LA COBERTURA ALCANZADA, EN CONCORDANCIA CON LAS ESTRATEGIAS IMPLEMENTADAS. 5. CONSOLIDAR Y REPORTAR SEMESTRALMENTE LA PARTICIPACIÓN DE ESTUDIANTES EN ENSAYOS, ACTIVIDADES, EVENTOS, FESTIVALES Y TALLERES REPRESENTATIVOS, CONFORME A LA NORMATIVA VIGENTE, PARA EFECTOS DE APLICACIÓN DE BECAS O DESCUENTOS EN MATRÍCULA ANTE EL GRUPO DE ADMISIONES, REGISTRO Y CONTROL ACADÉMICO. 6. APOYAR EN LA COORDINACIÓN DE PRESENTACIONES MUSICALES QUE DESTAQUEN EL TALENTO DE LOS GRUPOS REPRESENTATIVOS DE LA UNIVERSIDAD, TANTO EN ESCENARIOS INTERNOS COMO EXTERNOS. 7. APOYAR EN LA GESTIÓN DE LA VINCULACIÓN DE LOS GRUPOS REPRESENTATIVOS EN ACTIVIDADES CULTURALES, RECREATIVAS Y FORMATIVAS ORGANIZADAS POR LA UNIVERSIDAD O POR ENTIDADES EXTERNAS. </t>
  </si>
  <si>
    <t>CO1.REQ.8717921</t>
  </si>
  <si>
    <t>OPSP-VAD-1242-2025</t>
  </si>
  <si>
    <t>https://community.secop.gov.co/Public/Tendering/OpportunityDetail/Index?noticeUID=CO1.NTC.8586112&amp;isFromPublicArea=True&amp;isModal=False</t>
  </si>
  <si>
    <t>VILMA MARGARITA CARRILLO GARCIA</t>
  </si>
  <si>
    <t xml:space="preserve">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</si>
  <si>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CO1.REQ.8717766</t>
  </si>
  <si>
    <t>OAG-VAD-1241-2025</t>
  </si>
  <si>
    <t>https://community.secop.gov.co/Public/Tendering/OpportunityDetail/Index?noticeUID=CO1.NTC.8586295&amp;isFromPublicArea=True&amp;isModal=False</t>
  </si>
  <si>
    <t>MARINA ESMERALDA TORRES ALMEIDA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</si>
  <si>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</si>
  <si>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CO1.REQ.8717246</t>
  </si>
  <si>
    <t>OAG-VAD-1240-2025</t>
  </si>
  <si>
    <t>https://community.secop.gov.co/Public/Common/GoogleReCaptcha/Index?previousUrl=https%3a%2f%2fcommunity.secop.gov.co%2fPublic%2fTendering%2fOpportunityDetail%2fIndex%3fnoticeUID%3dCO1.NTC.8585182%26isFromPublicArea%3dTrue%26isModal%3dFalse</t>
  </si>
  <si>
    <t>ANDRES DAVID CASTAÑO VARELA</t>
  </si>
  <si>
    <t xml:space="preserve">LA PRESENTE ORDEN TIENE POR OBJETO: 1. APOYAR EN EL FOMENTO Y DIVULGACIÓN PARA EL FORTALECIMIENTO DE LOS PROCESOS ARTÍSTICOS Y CULTURALES EN LA UNIVERSIDAD. 2. APOYAR LA EJECUCIÓN DE ESTRATEGIAS SOBRE LA INSCRIPCIÓN Y PARTICIPACIÓN Y PERMANENTE DE LOS MIEMBROS DE LA COMUNIDAD UNIVERSITARIA EN LAS ACTIVIDADES Y-O TALLERES CULTURALES Y ARTÍSTICOS,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DE GRUPOS ARTÍSTICOS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FORMACIÓN Y DESARROLLO DE LOS GRUPOS ARTÍSTICOS PARA QUE PARTICIPEN ACTIVAMENTE EN LOS EVENTOS INTERNOS Y EXTERNOS QUE REPRESENTAN LA UNIVERSIDAD. </t>
  </si>
  <si>
    <t>CO1.REQ.8716988</t>
  </si>
  <si>
    <t>OAG-VAD-1239-2025</t>
  </si>
  <si>
    <t>https://community.secop.gov.co/Public/Common/GoogleReCaptcha/Index?previousUrl=https%3a%2f%2fcommunity.secop.gov.co%2fPublic%2fTendering%2fOpportunityDetail%2fIndex%3fnoticeUID%3dCO1.NTC.8584947%26isFromPublicArea%3dTrue%26isModal%3dFalse</t>
  </si>
  <si>
    <t>MARTIN ALONSO SUAREZ MAZENETT</t>
  </si>
  <si>
    <t>CO1.REQ.8716858</t>
  </si>
  <si>
    <t>OAG-VAD-1238-2025</t>
  </si>
  <si>
    <t>https://community.secop.gov.co/Public/Tendering/OpportunityDetail/Index?noticeUID=CO1.NTC.8584595&amp;isFromPublicArea=True&amp;isModal=False</t>
  </si>
  <si>
    <t>NATALIA KARINA MANIGUA RIZZO</t>
  </si>
  <si>
    <t xml:space="preserve">LA PRESENTE ORDEN TIENE POR OBJETO: 1. APOYAR EN LA REALIZACIÓN, LA PRODUCCIÓN Y PRESENTACIÓN DE PROGRAMAS RADIALES. 2. APOYAR EN LA REALIZACION DEL PROGRAMA FRECUENCIA FEMENINA QUE SE EMITE AL AIRE LUNES A JUEVES DE 2:00 A 4:00 PM.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</si>
  <si>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CO1.REQ.8716659</t>
  </si>
  <si>
    <t>OPSP-VAD-1237-2025</t>
  </si>
  <si>
    <t>https://community.secop.gov.co/Public/Tendering/OpportunityDetail/Index?noticeUID=CO1.NTC.8582959&amp;isFromPublicArea=True&amp;isModal=False</t>
  </si>
  <si>
    <t>JAIME RAFAEL VILLA VALENCIA</t>
  </si>
  <si>
    <t>CO1.REQ.8714576</t>
  </si>
  <si>
    <t>OAG-VAD-1236-2025</t>
  </si>
  <si>
    <t>https://community.secop.gov.co/Public/Tendering/OpportunityDetail/Index?noticeUID=CO1.NTC.8583039&amp;isFromPublicArea=True&amp;isModal=False</t>
  </si>
  <si>
    <t>RAFAEL DE JESUS CABRERA BRICEÑO</t>
  </si>
  <si>
    <t xml:space="preserve">LA PRESENTE ORDEN TIENE POR OBJETO: 1. APOYAR EN LA ORGANIZACIÓN Y EJECUCIÓN DE ACTIVIDADES CULTURALES Y RECREATIVAS DIRIGIDOS A MIEMBROS DE LA COMUNIDAD UNIVERSITARIO. 2. APOYAR EN LA DIFUSIÓN DE ACTIVIDADES CULTURALES A TRAVÉS DE CANALES INSTITUCIONALES. 3. APOYAR EN LA PLANIFICACIÓN Y LOGÍSTICA DE EVENTOS ORGANIZADOS POR LA DIRECCIÓN DE BIENESTAR UNIVERSITARIO. 4. ELABORAR INFORMES ESTADÍSTICOS MENSUALES SOBRE LAS ACTIVIDADES REALIZADAS, RECOPILANDO INFORMACIÓN SOBRE LA PARTICIPACIÓN Y REGISTRANDO DATOS EN FORMATOS ESTANDARIZADOS. 5. COMPLETAR LOS FORMATOS DEL SISTEMA DE GESTIÓN DE CALIDAD REQUERIDOS POR LA DIRECCIÓN DE BIENESTAR UNIVERSITARIO, ASEGURANDO QUE LA INFORMACIÓN REGISTRADA SEA CORRECTA Y ESTÉ ACTUALIZADA. 6.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</si>
  <si>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CO1.REQ.8714546</t>
  </si>
  <si>
    <t>OAG-VAD-1235-2025</t>
  </si>
  <si>
    <t>https://community.secop.gov.co/Public/Tendering/OpportunityDetail/Index?noticeUID=CO1.NTC.8582850&amp;isFromPublicArea=True&amp;isModal=False</t>
  </si>
  <si>
    <t>CARLOS ALBERTO ESCOBAR RUIZ</t>
  </si>
  <si>
    <t>CO1.REQ.8714705</t>
  </si>
  <si>
    <t>OPSP-VAD-1234-2025</t>
  </si>
  <si>
    <t>https://community.secop.gov.co/Public/Tendering/OpportunityDetail/Index?noticeUID=CO1.NTC.8582479&amp;isFromPublicArea=True&amp;isModal=False</t>
  </si>
  <si>
    <t xml:space="preserve">ANDREA CAROLINA QUIMBAYO SANCHEZ              </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</si>
  <si>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t>
  </si>
  <si>
    <t>CO1.REQ.8713896</t>
  </si>
  <si>
    <t>OPSP-VAD-1233-2025</t>
  </si>
  <si>
    <t>https://community.secop.gov.co/Public/Tendering/OpportunityDetail/Index?noticeUID=CO1.NTC.8582634&amp;isFromPublicArea=True&amp;isModal=False</t>
  </si>
  <si>
    <t>KELLYS MARIA MANCERA LOPEZ</t>
  </si>
  <si>
    <t>CO1.REQ.8714237</t>
  </si>
  <si>
    <t>OAG-VAD-1232-2025</t>
  </si>
  <si>
    <t>https://community.secop.gov.co/Public/Tendering/OpportunityDetail/Index?noticeUID=CO1.NTC.8582545&amp;isFromPublicArea=True&amp;isModal=False</t>
  </si>
  <si>
    <t>ERLIDES MARIA ALFARO VEGA</t>
  </si>
  <si>
    <t>CO1.REQ.8714051</t>
  </si>
  <si>
    <t>OAG-VAD-1231-2025</t>
  </si>
  <si>
    <t>https://community.secop.gov.co/Public/Tendering/OpportunityDetail/Index?noticeUID=CO1.NTC.8582525&amp;isFromPublicArea=True&amp;isModal=False</t>
  </si>
  <si>
    <t>KARELYS BRUGES CHARRIS</t>
  </si>
  <si>
    <t>CO1.REQ.8713495</t>
  </si>
  <si>
    <t>OAG-VAD-1230-2025</t>
  </si>
  <si>
    <t>https://community.secop.gov.co/Public/Tendering/OpportunityDetail/Index?noticeUID=CO1.NTC.8583058&amp;isFromPublicArea=True&amp;isModal=False</t>
  </si>
  <si>
    <t>DENIS MARGARITA MOLINA CERVANTES</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</si>
  <si>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</si>
  <si>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CO1.REQ.8714744</t>
  </si>
  <si>
    <t>OAG-VAD-1229-2025</t>
  </si>
  <si>
    <t>https://community.secop.gov.co/Public/Tendering/OpportunityDetail/Index?noticeUID=CO1.NTC.8583102&amp;isFromPublicArea=True&amp;isModal=False</t>
  </si>
  <si>
    <t>HUGO DAVID DURAN GAMARRA</t>
  </si>
  <si>
    <t>CARLOS MEIKOLL PARRA CUEVAS</t>
  </si>
  <si>
    <t xml:space="preserve">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t>
  </si>
  <si>
    <t>CO1.REQ.8714452</t>
  </si>
  <si>
    <t>OAG-VAD-1228-2025</t>
  </si>
  <si>
    <t>https://community.secop.gov.co/Public/Tendering/OpportunityDetail/Index?noticeUID=CO1.NTC.8582674&amp;isFromPublicArea=True&amp;isModal=False</t>
  </si>
  <si>
    <t>GUSTAVO ENRIQUE CUAO CAMPO</t>
  </si>
  <si>
    <t xml:space="preserve">LA PRESENTE ORDEN TIENE POR OBJETO: 1) APOYAR EN EL FOMENTO Y DIVULGACIÓN PARA EL FORTALECIMIENTO DE LOS PROCESOS ARTÍSTICOS Y CULTURALES EN LA UNIVERSIDAD. 2) APOYAR LA EJECUCIÓN DE ESTRATEGIAS SOBRE LA INSCRIPCIÓN Y PARTICIPACIÓN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MUSICALES QUE RESALTEN EL TALENTO DE LOS GRUPOS REPRESENTATIVOS DE LA UNIVERSIDAD, TANTO EN EVENTOS INTERNOS COMO EXTERNOS. 7) GESTIONAR LA PARTICIPACIÓN DE GRUPOS REPRESENTATIVOS EN ACTIVIDADES CULTURALES, RECREATIVAS Y FORMATIVAS SOLICITADAS POR LA UNIVERSIDAD Y OTRAS INSTITUCIONES. 8) APOYAR LA FORMACIÓN Y DESARROLLO DE GRUPOS REPRESENTATIVOS PARA QUE PARTICIPEN ACTIVAMENTE EN LOS EVENTOS CULTURALES Y REPRESENTEN A LA UNIVERSIDAD EN DIFERENTES ESCENARIOS. </t>
  </si>
  <si>
    <t>CO1.REQ.8714330</t>
  </si>
  <si>
    <t>OAG-VAD-1227-2025</t>
  </si>
  <si>
    <t>https://community.secop.gov.co/Public/Tendering/OpportunityDetail/Index?noticeUID=CO1.NTC.8582654&amp;isFromPublicArea=True&amp;isModal=False</t>
  </si>
  <si>
    <t>JOSE DE LOS SANTOS ARIZA HERNANDEZ</t>
  </si>
  <si>
    <t>CO1.REQ.8714307</t>
  </si>
  <si>
    <t>OAG-VAD-1226-2025</t>
  </si>
  <si>
    <t>https://community.secop.gov.co/Public/Tendering/OpportunityDetail/Index?noticeUID=CO1.NTC.8582548&amp;isFromPublicArea=True&amp;isModal=False</t>
  </si>
  <si>
    <t>JOSE PAIPA LUNA</t>
  </si>
  <si>
    <t>CO1.REQ.8713966</t>
  </si>
  <si>
    <t>OAG-VAD-1225-2025</t>
  </si>
  <si>
    <t>https://community.secop.gov.co/Public/Tendering/OpportunityDetail/Index?noticeUID=CO1.NTC.8582316&amp;isFromPublicArea=True&amp;isModal=False</t>
  </si>
  <si>
    <t>JOSE LUIS RODRIGUEZ GARCIA</t>
  </si>
  <si>
    <t>CO1.REQ.8713945</t>
  </si>
  <si>
    <t>OAG-VAD-1224-2025</t>
  </si>
  <si>
    <t>https://community.secop.gov.co/Public/Tendering/OpportunityDetail/Index?noticeUID=CO1.NTC.8583148&amp;isFromPublicArea=True&amp;isModal=False</t>
  </si>
  <si>
    <t>LILIBETH ESTHER FLOREZ DIAZ</t>
  </si>
  <si>
    <t>CO1.REQ.8713567</t>
  </si>
  <si>
    <t>OAG-VAD-1223-2025</t>
  </si>
  <si>
    <t>MARENA SOFIA SABALLET RADA</t>
  </si>
  <si>
    <t xml:space="preserve">LA PRESENTE ORDEN TIENE POR OBJETO: 1. APOYAR EN EL FOMENTO Y DIVULGACIÓN PARA EL FORTALECIMIENTO DE LOS PROCESOS ARTÍSTICOS Y CULTURALES EN LA UNIVERSIDAD. 2. APOYAR LA EJECUCIÓN DE ESTRATEGIAS SOBRE LA INSCRIPCIÓN Y PARTICIPACIÓN Y PERMANENTE DE LOS MIEMBROS DE LA COMUNIDAD UNIVERSITARIA EN LAS ACTIVIDADES Y-O TALLERES CULTURALES Y ARTÍSTICOS,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DE GRUPOS ARTÍSTICOS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FORMACIÓN Y DESARROLLO DE LOS GRUPOS ARTÍSTICOS PARA QUE PARTICIPEN ACTIVAMENTE EN LOS EVENTOS INTERNOS Y EXTERNOS QUE REPRESENTAN LA UNIVERSIDAD. </t>
  </si>
  <si>
    <t>CO1.REQ.8714923</t>
  </si>
  <si>
    <t>OAG-VAD-1222-2025</t>
  </si>
  <si>
    <t>https://community.secop.gov.co/Public/Tendering/OpportunityDetail/Index?noticeUID=CO1.NTC.8582897&amp;isFromPublicArea=True&amp;isModal=False</t>
  </si>
  <si>
    <t>SIGIFREDO GARCIA FUENTES</t>
  </si>
  <si>
    <t>CO1.REQ.8714908</t>
  </si>
  <si>
    <t>OAG-VAD-1221-2025</t>
  </si>
  <si>
    <t>https://community.secop.gov.co/Public/Tendering/OpportunityDetail/Index?noticeUID=CO1.NTC.8582853&amp;isFromPublicArea=True&amp;isModal=False</t>
  </si>
  <si>
    <t>EDILBERTO GOMEZ ANAYA</t>
  </si>
  <si>
    <t>CO1.REQ.8714618</t>
  </si>
  <si>
    <t>OAG-VAD-1220-2025</t>
  </si>
  <si>
    <t>https://community.secop.gov.co/Public/Tendering/OpportunityDetail/Index?noticeUID=CO1.NTC.8582523&amp;isFromPublicArea=True&amp;isModal=False</t>
  </si>
  <si>
    <t xml:space="preserve">PEDRO MERCADO GONZALEZ </t>
  </si>
  <si>
    <t>LINA MARIA ANDRADE GUTIERREZ</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</si>
  <si>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EN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t>
  </si>
  <si>
    <t>CO1.REQ.8713583</t>
  </si>
  <si>
    <t>OPSP-VAD-1219-2025</t>
  </si>
  <si>
    <t>https://community.secop.gov.co/Public/Tendering/OpportunityDetail/Index?noticeUID=CO1.NTC.8582750&amp;isFromPublicArea=True&amp;isModal=False</t>
  </si>
  <si>
    <t>DENNIS JOSE PERNIA LAREZ</t>
  </si>
  <si>
    <t>CO1.REQ.8714339</t>
  </si>
  <si>
    <t>OAG-VAD-1218-2025</t>
  </si>
  <si>
    <t>https://community.secop.gov.co/Public/Tendering/OpportunityDetail/Index?noticeUID=CO1.NTC.8582653&amp;isFromPublicArea=True&amp;isModal=False</t>
  </si>
  <si>
    <t>GUSTAVO MANUEL LOPEZ GOMEZ</t>
  </si>
  <si>
    <t>CO1.REQ.8714083</t>
  </si>
  <si>
    <t>OAG-VAD-1217-2025</t>
  </si>
  <si>
    <t>https://community.secop.gov.co/Public/Tendering/OpportunityDetail/Index?noticeUID=CO1.NTC.8582635&amp;isFromPublicArea=True&amp;isModal=False</t>
  </si>
  <si>
    <t>EVERT SEGUNDO CHARRIS GRANADOS</t>
  </si>
  <si>
    <t>CO1.REQ.8714234</t>
  </si>
  <si>
    <t>OAG-VAD-1216-2025</t>
  </si>
  <si>
    <t>https://community.secop.gov.co/Public/Tendering/OpportunityDetail/Index?noticeUID=CO1.NTC.8584886&amp;isFromPublicArea=True&amp;isModal=False</t>
  </si>
  <si>
    <t>DIVIER TURIZO MARMOL</t>
  </si>
  <si>
    <t>CO1.REQ.8716511</t>
  </si>
  <si>
    <t>OAG-VAD-1215-2025</t>
  </si>
  <si>
    <t>https://community.secop.gov.co/Public/Tendering/OpportunityDetail/Index?noticeUID=CO1.NTC.8586582&amp;isFromPublicArea=True&amp;isModal=False</t>
  </si>
  <si>
    <t>ALVARO ANDRES ORDOÑEZ PEREZ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</si>
  <si>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12. ASISTIR A LAS MESAS DE TRABAJO, CAPACITACIONES Y-O REUNIONES AGENDADAS POR LA COORDINACIÓN, PREVIO ACUERDO Y-O COMUNICACIÓN CON EL SUPERVISOR (A) DE LA ORDEN. 13. ELABORAR Y REMITIR INFORME FINAL DE LAS ENTIDADES VERIFICADAS CON LAS EVIDENCIAS DE CADA CASO AL PROFESIONAL ESPECIALIZADO, Y AL PROFESIONAL UNIVERSITARIO ENCARGADO DEL SISTEMA DE GESTIÓN DE LA CALIDAD. </t>
  </si>
  <si>
    <t>CO1.REQ.8718566</t>
  </si>
  <si>
    <t>OPSP-VAD-1214-2025</t>
  </si>
  <si>
    <t>https://community.secop.gov.co/Public/Tendering/OpportunityDetail/Index?noticeUID=CO1.NTC.8586064&amp;isFromPublicArea=True&amp;isModal=False</t>
  </si>
  <si>
    <t>NATALIA BEATRIZ MURIEL TODARO</t>
  </si>
  <si>
    <t xml:space="preserve">LA PRESENTE ORDEN TIENE POR OBJETO: 1. REDACTAR Y EDITAR CONTENIDOS PARA LAS REDES SOCIALES Y EVENTOS UNIVERSITARIOS. 2. APOYAR EN LA GESTIÓN DE RELACIONES PÚBLICAS, DESARROLLAR Y MANTENER RELACIONES CON MEDIOS DE COMUNICACIÓN. ESTO IMPLICA REDACTAR COMUNICADOS, COORDINAR ENTREVISTAS Y ACTUAR COMO PORTAVOZ. 3. APOYAR EN LA PLANIFICACIÓN Y EJECUCIÓN DE ESTRATEGIAS DE COMUNICACIÓN PARA PROMOVER LOS EVENTOS Y MENSAJES CLAVE DEL CENTRO INNOVA Y BLOQUE 10. 4. REALIZAR MONITOREO DE MEDIOS Y ANÁLISIS DE IMPACTO EN LAS DIFERENTES REDES SOCIALES RELACIONADO CON CAMPAÑAS PUBLICITARIAS QUE PROMUEVA LAS ACTIVIDADES DEL CENTRO INNOVA. 5. APOYAR EN LA PLANEACIÓN Y COORDINACIÓN DE EVENTOS DEL CENTRO INNOVA PARA GARANTIZAR SU ÉXITO. 6. APOYAR EN EL DISEÑO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IMPLEMENTACIÓN DE PROYECTOS DE NARRATIVA TRANSMEDIA PARA PROYECTOS DE INVESTIGACIÓN Y EXTENSIÓN. </t>
  </si>
  <si>
    <t>CO1.REQ.8718453</t>
  </si>
  <si>
    <t>OPSP-VAD-1213-2025</t>
  </si>
  <si>
    <t>https://community.secop.gov.co/Public/Tendering/OpportunityDetail/Index?noticeUID=CO1.NTC.8584433&amp;isFromPublicArea=True&amp;isModal=False</t>
  </si>
  <si>
    <t>RICHAR DE JESUS MONTERO OJEDA</t>
  </si>
  <si>
    <t>CO1.REQ.8715989</t>
  </si>
  <si>
    <t>OAG-VAD-1212-2025</t>
  </si>
  <si>
    <t>https://community.secop.gov.co/Public/Tendering/OpportunityDetail/Index?noticeUID=CO1.NTC.8584410&amp;isFromPublicArea=True&amp;isModal=False</t>
  </si>
  <si>
    <t>MANUEL GUILLERMO PALACIO ROSETTE</t>
  </si>
  <si>
    <t>CO1.REQ.8715972</t>
  </si>
  <si>
    <t>OAG-VAD-1211-2025</t>
  </si>
  <si>
    <t>https://community.secop.gov.co/Public/Tendering/OpportunityDetail/Index?noticeUID=CO1.NTC.8584029&amp;isFromPublicArea=True&amp;isModal=False</t>
  </si>
  <si>
    <t>ANA JOSEFA ANAYA HERNANDEZ</t>
  </si>
  <si>
    <t>CO1.REQ.8715744</t>
  </si>
  <si>
    <t>OAG-VAD-1210-2025</t>
  </si>
  <si>
    <t>https://community.secop.gov.co/Public/Tendering/OpportunityDetail/Index?noticeUID=CO1.NTC.8583700&amp;isFromPublicArea=True&amp;isModal=False</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</si>
  <si>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</si>
  <si>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</si>
  <si>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CO1.REQ.8715718</t>
  </si>
  <si>
    <t>OAG-VAD-1209-2025</t>
  </si>
  <si>
    <t>https://community.secop.gov.co/Public/Tendering/OpportunityDetail/Index?noticeUID=CO1.NTC.8583651&amp;isFromPublicArea=True&amp;isModal=False</t>
  </si>
  <si>
    <t>ROCIO DEL PILAR PONCE DIAZ</t>
  </si>
  <si>
    <t>CO1.REQ.8715283</t>
  </si>
  <si>
    <t>OAG-VAD-1208-2025</t>
  </si>
  <si>
    <t>https://community.secop.gov.co/Public/Tendering/OpportunityDetail/Index?noticeUID=CO1.NTC.8585885&amp;isFromPublicArea=True&amp;isModal=False</t>
  </si>
  <si>
    <t>CARLOS ALBERTO SIERRA SANCHEZ</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</si>
  <si>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</si>
  <si>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CO1.REQ.8718122</t>
  </si>
  <si>
    <t>OPSP-VAD-1207-2025</t>
  </si>
  <si>
    <t>https://community.secop.gov.co/Public/Tendering/OpportunityDetail/Index?noticeUID=CO1.NTC.8583448&amp;isFromPublicArea=True&amp;isModal=False</t>
  </si>
  <si>
    <t>CLAUDIA MILENA VALENCIA PEREZ</t>
  </si>
  <si>
    <t>CO1.REQ.8715052</t>
  </si>
  <si>
    <t>OAG-VAD-1206-2025</t>
  </si>
  <si>
    <t>https://community.secop.gov.co/Public/Tendering/OpportunityDetail/Index?noticeUID=CO1.NTC.8583943&amp;isFromPublicArea=True&amp;isModal=False</t>
  </si>
  <si>
    <t>ANDREA PAOLA HERNANDEZ CORVACHO</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</si>
  <si>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</si>
  <si>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CO1.REQ.8715837</t>
  </si>
  <si>
    <t>OPSP-VAD-1205-2025</t>
  </si>
  <si>
    <t>ADRIANA PAOLA NAVARRO BECERRA</t>
  </si>
  <si>
    <t>CO1.REQ.8715553</t>
  </si>
  <si>
    <t>OAG-VAD-1204-2025</t>
  </si>
  <si>
    <t>https://community.secop.gov.co/Public/Tendering/OpportunityDetail/Index?noticeUID=CO1.NTC.8583666&amp;isFromPublicArea=True&amp;isModal=False</t>
  </si>
  <si>
    <t>ROBERTO CARLOS TORRES PEÑA</t>
  </si>
  <si>
    <t>SOFIA LOPEZ CASTRO</t>
  </si>
  <si>
    <t>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t>
  </si>
  <si>
    <t>CO1.REQ.8715477</t>
  </si>
  <si>
    <t>OPSP-VAD-1203-2025</t>
  </si>
  <si>
    <t>https://community.secop.gov.co/Public/Tendering/OpportunityDetail/Index?noticeUID=CO1.NTC.8583804&amp;isFromPublicArea=True&amp;isModal=False</t>
  </si>
  <si>
    <t>DILIA MARIA VELASQUEZ ACOSTA</t>
  </si>
  <si>
    <t>CO1.REQ.8715163</t>
  </si>
  <si>
    <t>OPSP-VAD-1202-2025</t>
  </si>
  <si>
    <t>https://community.secop.gov.co/Public/Tendering/OpportunityDetail/Index?noticeUID=CO1.NTC.8583423&amp;isFromPublicArea=True&amp;isModal=False</t>
  </si>
  <si>
    <t>SOFIA VASQUEZ URREA</t>
  </si>
  <si>
    <t>LA PRESENTE ORDEN TIENE POR OBJETO: 1. APOYAR EN LA CREACIÓN Y GESTIÓN DE CONTENIDO DIGITAL DE VALOR PARA LAS DIFERENTES PLATAFORMAS Y MEDIOS DIGITALES DEL CENTRO DE POSGRADOS Y FORMACIÓN CONTINUA. 2. APOYAR EN LA IDENTIFICACIÓN DE TENDENCIAS Y MEJORES PRÁCTICAS EN MARKETING DIGITAL EDUCATIVO, CON EL OBJETIVO DE MEJORAR LAS ESTRATEGIAS DE PROMOCIÓN DEL CENTRO DE POSGRADOS Y FORMACIÓN CONTINUA. 3. APOYAR EN LA BÚSQUEDA Y GESTIÓN DE EVENTOS NACIONALES E INTERNACIONALES, INCLUYENDO FERIAS, CONGRESOS Y SEMINARIOS, DONDE EL CENTRO DE POSGRADOS Y FORMACIÓN CONTINUA PUEDA PARTICIPAR PARA DIFUNDIR SU OFERTA ACADÉMICA. 4. APOYAR EN EL ESTABLECIMIENTO DE ALIANZAS ESTRATÉGICAS CON ORGANIZACIONES Y MEDIOS ESPECIALIZADOS EN EDUCACIÓN, PARA PROMOVER LA PARTICIPACIÓN DEL CENTRO DE POSGRADOS Y FORMACIÓN CONTINUA EN EVENTOS RELEVANTES A NIVEL NACIONAL E INTERNACIONAL. 5. APOYAR EN EL DISEÑO DE CAMPAÑAS DE COMUNICACIÓN Y PROMOCIÓN QUE FORTALEZCAN LA PRESENCIA DEL CENTRO DE POSGRADOS Y FORMACIÓN CONTINUA EN LOS MEDIOS DIGITALES Y EVENTOS ACADÉMICOS.</t>
  </si>
  <si>
    <t>CO1.REQ.8714882</t>
  </si>
  <si>
    <t>OPSP-VAD-1201-2025</t>
  </si>
  <si>
    <t>https://community.secop.gov.co/Public/Tendering/OpportunityDetail/Index?noticeUID=CO1.NTC.8582935&amp;isFromPublicArea=True&amp;isModal=False</t>
  </si>
  <si>
    <t>STIVENSON GÓMEZ MANJARRES</t>
  </si>
  <si>
    <t>CO1.REQ.8714520</t>
  </si>
  <si>
    <t>OPSP-VAD-1200-2025</t>
  </si>
  <si>
    <t>https://community.secop.gov.co/Public/Tendering/OpportunityDetail/Index?noticeUID=CO1.NTC.8582490&amp;isFromPublicArea=True&amp;isModal=False</t>
  </si>
  <si>
    <t>ANDRES FELIPE OSPINO CORTINA</t>
  </si>
  <si>
    <t xml:space="preserve">LA PRESENTE ORDEN TIENE POR OBJETO: 1. APOYAR LA CREACIÓN DE ESPACIOS DE DIÁLOGO ENTRE LOS MUNICIPIOS CON CONVENIO Y EL CENTRO DE POSGRADOS, PROMOVIENDO LA COMUNICACIÓN EFECTIVA PARA IDENTIFICAR LAS NECESIDADES Y OPORTUNIDADES EN FORMACIÓN CONTINUA Y POSGRADOS. 2. APOYAR LA PROMOCIÓN Y DIFUSIÓN DE LA OFERTA DE POSGRADOS Y FORMACIÓN CONTINUA EN LAS COMUNIDADES Y ENTIDADES PÚBLICAS DE LOS MUNICIPIOS, ASEGURANDO SU VISIBILIDAD Y ACCESIBILIDAD. 3. APOYAR LA COORDINACIÓN DE REUNIONES Y ACTIVIDADES CON LAS ENTIDADES PÚBLICAS Y LA COMUNIDAD LOCAL PARA PRESENTAR LA OFERTA ACADÉMICA DEL CENTRO DE POSGRADOS, FACILITANDO SU IMPLEMENTACIÓN EN LOS MUNICIPIOS. 4. APOYAR LA IMPLEMENTACIÓN DE ESTRATEGIAS QUE FACILITEN LA INSCRIPCIÓN Y PARTICIPACIÓN DE LA COMUNIDAD EN PROGRAMAS DE POSGRADOS Y FORMACIÓN CONTINUA, ADAPTANDO LA OFERTA A LAS NECESIDADES LOCALES. 5. APOYAR EL SEGUIMIENTO Y EVALUACIÓN DEL IMPACTO DE LAS ACTIVIDADES ACADÉMICAS DESARROLLADAS, ELABORANDO INFORMES PERIÓDICOS SOBRE LA EFECTIVIDAD Y EL ALCANCE DE LOS PROGRAMAS EN LOS MUNICIPIOS. </t>
  </si>
  <si>
    <t>CO1.REQ.8714413</t>
  </si>
  <si>
    <t>OPSP-VAD-1199-2025</t>
  </si>
  <si>
    <t>https://community.secop.gov.co/Public/Tendering/OpportunityDetail/Index?noticeUID=CO1.NTC.8582638&amp;isFromPublicArea=True&amp;isModal=False</t>
  </si>
  <si>
    <t>PRISCO MANUEL RAMIREZ RODRIGUEZ</t>
  </si>
  <si>
    <t>CO1.REQ.8714230</t>
  </si>
  <si>
    <t>OAG-VAD-1198-2025</t>
  </si>
  <si>
    <t>https://community.secop.gov.co/Public/Tendering/OpportunityDetail/Index?noticeUID=CO1.NTC.8582609&amp;isFromPublicArea=True&amp;isModal=False</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</si>
  <si>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ADMINISTRANDO CONTENIDOS, CURSOS, MEJORAR LA EXPERIENCIA DE USUARIO Y MANTENER ACTUALIZADAS LAS PLATAFORMAS DIGITALES. 4. APOYAR EL PROYECTO “DOLORES ADMINISTRATIVOS”, CON EL FIN DE BUSCAR ALTERNATIVAS QUE OPTIMICEN LOS PROCESOS DE LA INSTITUCIÓN. </t>
  </si>
  <si>
    <t>CO1.REQ.8714208</t>
  </si>
  <si>
    <t>OPSP-VAD-1197-2025</t>
  </si>
  <si>
    <t>https://community.secop.gov.co/Public/Tendering/OpportunityDetail/Index?noticeUID=CO1.NTC.8582404&amp;isFromPublicArea=True&amp;isModal=False</t>
  </si>
  <si>
    <t>JUAN CARLOS CABANA REVOLLO</t>
  </si>
  <si>
    <t>CO1.REQ.8713569</t>
  </si>
  <si>
    <t>OPSP-VAD-1196-2025</t>
  </si>
  <si>
    <t>https://community.secop.gov.co/Public/Tendering/OpportunityDetail/Index?noticeUID=CO1.NTC.8560181&amp;isFromPublicArea=True&amp;isModal=False</t>
  </si>
  <si>
    <t>CAMILO ANDRES CUELLO MOZO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</si>
  <si>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</si>
  <si>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CO1.REQ.8692097</t>
  </si>
  <si>
    <t>OPSP-VAD-1195-2025</t>
  </si>
  <si>
    <t>https://community.secop.gov.co/Public/Tendering/OpportunityDetail/Index?noticeUID=CO1.NTC.8560161&amp;isFromPublicArea=True&amp;isModal=False</t>
  </si>
  <si>
    <t>WENDY YULIETH FERNANDEZ RODRIGUEZ</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</si>
  <si>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METODOLÓGICA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t>
  </si>
  <si>
    <t>CO1.REQ.8692223</t>
  </si>
  <si>
    <t>OAG-VAD-1194-2025</t>
  </si>
  <si>
    <t>https://community.secop.gov.co/Public/Tendering/OpportunityDetail/Index?noticeUID=CO1.NTC.8560086&amp;isFromPublicArea=True&amp;isModal=False</t>
  </si>
  <si>
    <t>DAIVER JOSE POLO GUETHE</t>
  </si>
  <si>
    <t xml:space="preserve">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9. APOYAR EN LA COORDINACIÓN DE LA VENTA DE SERVICIOS DE EVENTOS Y OPERACIÓN EN EL LABORATORIO DE INNOVACIÓN GASTRONÓMICA. </t>
  </si>
  <si>
    <t>CO1.REQ.8692305</t>
  </si>
  <si>
    <t>OAG-VAD-1193-2025</t>
  </si>
  <si>
    <t>https://community.secop.gov.co/Public/Tendering/OpportunityDetail/Index?noticeUID=CO1.NTC.8532660&amp;isFromPublicArea=True&amp;isModal=False</t>
  </si>
  <si>
    <t>LILIANA ELIZABETH MORELLI ANCHILA</t>
  </si>
  <si>
    <t>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t>
  </si>
  <si>
    <t>CO1.REQ.8664155</t>
  </si>
  <si>
    <t>OPSP-VAD-1192-2025</t>
  </si>
  <si>
    <t>https://community.secop.gov.co/Public/Tendering/OpportunityDetail/Index?noticeUID=CO1.NTC.8511624&amp;isFromPublicArea=True&amp;isModal=False</t>
  </si>
  <si>
    <t>JAIME ALFREDO NOGUERA SERRANO</t>
  </si>
  <si>
    <t>JOHANA NORIANNE FUENMAYOR MEDINA</t>
  </si>
  <si>
    <t xml:space="preserve">LA PRESENTE ORDEN TIENE POR OBJETO: 1. REALIZAR MONITOREO DE AVANCE DE PROYECTOS ASIGNADOS. 2. DESARROLLAR LOS INFORMES DE AVANCE DE LOS EVENTOS PLANEADOS VERSUS LOS EJECUTADOS. 3. ELABORAR INFORMES Y REPORTES DE ACUERDO A REQUERIMIENTOS DEL O DE LOS PROYECTOS ASIGNADOS 4. REALIZAR LAS SUBSANACIONES REQUERIDAS DEL CIERRE DE ACTIVIDADES EJECUTADAS DEL PROYECTO ASIGNADO. 5. ASISTIR A REUNIONES DE COMITÉS Y MESAS TÉCNICAS DEL EQUIPO DE PROFESIONALES ADSCRITO A LOS PROYECTOS ASIGNADOS, PREVIO ACUERDO Y-O COMUNICACIÓN DEL SUPERVISOR (A) DE LA ORDEN. 6. APOYAR EN LA RECOLECCIÓN, ORGANIZACIÓN, PROCESAMIENTO DE LA INFORMACIÓN DOCUMENTAL, CONSTRUCCIÓN Y ANÁLISIS DE ESTADÍSTICAS NECESARIAS PARA EVIDENCIAR EL AVANCE Y CIERRE DE CADA UNO DE LOS FACTORES, CRITERIOS, CARACTERÍSTICAS Y-O ASPECTOS POR EVALUAR DURANTE LOS AVANCES Y CIERRE DE LOS DISTINTOS PROYECTOS. </t>
  </si>
  <si>
    <t>CO1.REQ.8642913</t>
  </si>
  <si>
    <t>OPSP-VAD-1190-2025</t>
  </si>
  <si>
    <t>https://community.secop.gov.co/Public/Tendering/OpportunityDetail/Index?noticeUID=CO1.NTC.8511297&amp;isFromPublicArea=True&amp;isModal=False</t>
  </si>
  <si>
    <t>FABIAN CAMILO SILVA ZAMBRANO</t>
  </si>
  <si>
    <t>LA PRESENTE ORDEN TIENE POR OBJETO: 1) APOYAR EN LA COORDINAR DEL CENTRO DE EMPRENDIMIENTO Y PRODUCCIÓN MUSICAL 2) BRINDAN APOYO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t>
  </si>
  <si>
    <t>CO1.REQ.8642481</t>
  </si>
  <si>
    <t>OAG-VAD-1189-2025</t>
  </si>
  <si>
    <t>https://community.secop.gov.co/Public/Tendering/OpportunityDetail/Index?noticeUID=CO1.NTC.8511358&amp;isFromPublicArea=True&amp;isModal=False</t>
  </si>
  <si>
    <t>JEAN CARLOS ANGARITA MANTILLA</t>
  </si>
  <si>
    <t xml:space="preserve">LA PRESENTE ORDEN TIENE POR OBJETO: 1. APOYAR EN PROCEDIMIENTOS DE TRABAJO Y SISTEMAS DE PROCESAMIENTO DE INFORMACIÓN. 2. APOYAR EN REUNIONES DE COMITÉ Y MESAS TÉCNICA SOBRE SISTEMA DE INFORMACIÓN DE LOS PROYECTOS ASIGNADOS 3. ELABORAR LOS PLANES DE SISTEMAS DE LA INFORMACIÓN QUE SE PREVÉ SISTEMATIZAR Y HACER SEGUIMIENTO AL CUMPLIMIENTO DE ESTOS DE LOS PROYECTOS ASIGNADOS. 4. CONSOLIDAR LA INFORMACIÓN DE ACUERDO CON INDICACIONES SUMINISTRADAS DE GESTIÓN DOCUMENTAL DE LOS PROYECTOS ASIGNADOS. 5. PRESENTAR INFORMES DE LAS ACCIONES DESARROLLADAS EN EL MARCO DE LA EJECUCIÓN DEL PROCESO DE FORMACIÓN. 6. LIDERAR LA CONSTRUCCIÓN Y CARGUE DE LOS DOCUMENTOS BAJO SISTEMA INTERNO DE GESTIÓN DOCUMENTAL DE LOS PROYECTOS ASIGNADOS. </t>
  </si>
  <si>
    <t>CO1.REQ.8642620</t>
  </si>
  <si>
    <t>OPSP-VAD-1188-2025</t>
  </si>
  <si>
    <t>https://community.secop.gov.co/Public/Tendering/OpportunityDetail/Index?noticeUID=CO1.NTC.8511099&amp;isFromPublicArea=True&amp;isModal=False</t>
  </si>
  <si>
    <t>LISNEY MILENA MENDOZA BRITO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</si>
  <si>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t>
  </si>
  <si>
    <t>CO1.REQ.8642198</t>
  </si>
  <si>
    <t>OPSP-VAD-1187-2025</t>
  </si>
  <si>
    <t>https://community.secop.gov.co/Public/Tendering/OpportunityDetail/Index?noticeUID=CO1.NTC.8511607&amp;isFromPublicArea=True&amp;isModal=False</t>
  </si>
  <si>
    <t xml:space="preserve">LA PRESENTE ORDEN TIENE POR OBJETO: 1. APOYAR EN LA REALIZACIÓN DE MOTION GRAPHICS Y ANIMACIÓN PARA LOS MATERIALES AUDIOVISUALES DEL CENTRO INNOVA. 2. APOYAR EN LA ELABORACIÓN DE PIEZAS PUBLICITARIAS PARA LOS MATERIALES AUDIOVISUALES DEL CENTRO INNOVA. 3. APOYAR EL MONTAJE DE IMÁGENES PARA VIDEOS. 4. APOYAR EN LA GRABACIÓN, LA EDICIÓN Y POSTPRODUCCIÓN DE MATERIALES AUDIOVISUALES REQUERIDOS. 5. APOYAR EN EL ACOMPANAMIENTO A DOCENTE EN LA REALIZACIÓN DE OBJETOS VIRTUAL DE APRENDIZAJE (OVA). 6. APOYAR EN EL REGISTRO FOTOGRÁFICO Y AUDIOVISUAL DE LAS PRODUCCIONES AUDIOVISUALES DEL CENTRO INNOVA. </t>
  </si>
  <si>
    <t>CO1.REQ.8642386</t>
  </si>
  <si>
    <t>OAG-VAD-1186-2025</t>
  </si>
  <si>
    <t>https://community.secop.gov.co/Public/Tendering/OpportunityDetail/Index?noticeUID=CO1.NTC.8510987&amp;isFromPublicArea=True&amp;isModal=False</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</si>
  <si>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</si>
  <si>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</si>
  <si>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</si>
  <si>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CO1.REQ.8642254</t>
  </si>
  <si>
    <t>OPSP-VAD-1185-2025</t>
  </si>
  <si>
    <t>https://community.secop.gov.co/Public/Tendering/OpportunityDetail/Index?noticeUID=CO1.NTC.8511203&amp;isFromPublicArea=True&amp;isModal=False</t>
  </si>
  <si>
    <t>SAEKO ISABEL GAITAN IBARRA</t>
  </si>
  <si>
    <t>FERNANDO JOSE DE LA ROSA NAVARRO</t>
  </si>
  <si>
    <t xml:space="preserve">LA PRESENTE ORDEN TIENE POR OBJETO: TRASLADO ENTRE LAS SEDES DE TAGANGA Y CAMPUS PRINCIPAL DE LA UNIVERSIDAD DEL MAGDALENA PARA: 1. REALIZAR EL MONITOREO Y SEGUIMIENTO EN LOS BIOENSAYOS DESARROLLADOS EN EL SISTEMA PRODUCTIVO EN MEDIO DE AGUA DE MAR Y JAULAS INSTALADAS EN LA CONCEPCIÓN MARINAS PARA LOS ACTORES BENEFICIAROS DEL PROYECTO. 2. REALIZAR ADECUACIÓN, MANTENIMIENTO Y LIMPIEZA PERMANENTE DE LOS SISTEMAS DE RECIRCULACIÓN DONDE SE ENCUENTRAN LOS PECES. 3. APOYAR EL ESTABLECIMIENTO Y MONITOREO DE LAS ACTIVIDADES ASOCIADAS A LOS SISTEMAS DE AGUA DULCE Y AGUA MARINA, DONDE SE ENCUENTRAN LOS PECES. 4. COMUNICAR PERMANENTEMENTE A LA DIRECCIÓN CIENTÍFICA, SITUACIONES QUE PUEDAN PONER EN RIESGO SANITARIO, BIOLÓGICO Y QUÍMICO A LOS ANIMALES. 5. EJERCER EL CONTROL TÉCNICO Y ADOPTAR LAS MEDIDAS SANITARIAS QUE SEAN NECESARIAS PARA SER EFECTIVO EL CONTROL DE LA SANIDAD DE LOS ANIMALES Y LA PREVENCIÓN DE RIESGOS BIOLÓGICOS Y QUÍMICOS. 6. VERIFICAR EL ADECUADO FUNCIONAMIENTO DE CADA UNO DE LOS ELEMENTOS QUE CONFORMAN EL SISTEMA DE RECIRCULACIÓN DE AGUA MARINA Y DEMÁS EQUIPOS E INSUMOS DEL PROYECTO. 7. PREPARAR DIETAS A REPRODUCTORES EN CAUTIVERIO. 8. TRASLADAR MATERIAL BIOLÓGICO ENTRE LAS SEDES DE TAGANGA Y CAMPUS PRINCIPAL DE LA UNIVERSIDAD DEL MAGDALENA. 9. REALIZAR BIOMETRÍAS PERIÓDICAS A LOS EJEMPLARES EN AGUA MARINA PARA EL MONITOREO DE MADUREZ Y CRECIMIENTO Y CONSTRUCCIÓN DE BASE DE DATOS. 10. APOYAR EN LA REVISIÓN BIBLIOGRÁFICA Y APORTES A LOS MANUSCRITOS DE LOS ENSAYOS EN CURSO (RESULTADOS Y DISCUSIÓN). </t>
  </si>
  <si>
    <t>CO1.REQ.8642237</t>
  </si>
  <si>
    <t>OAG-VAD-1184-2025</t>
  </si>
  <si>
    <t>https://community.secop.gov.co/Public/Tendering/OpportunityDetail/Index?noticeUID=CO1.NTC.8498368&amp;isFromPublicArea=True&amp;isModal=False</t>
  </si>
  <si>
    <t>WILLIAM ANTONIO RETAMOZO CHAVEZ</t>
  </si>
  <si>
    <t>ANDREA PAOLA JARUFFE PINILLA</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</si>
  <si>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</si>
  <si>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CO1.REQ.8629740</t>
  </si>
  <si>
    <t>OAG-VAD-1183-2025</t>
  </si>
  <si>
    <t>https://community.secop.gov.co/Public/Tendering/OpportunityDetail/Index?noticeUID=CO1.NTC.8498163&amp;isFromPublicArea=True&amp;isModal=False</t>
  </si>
  <si>
    <t>GEIDIS MARCELA ARRAZOLA MURILLO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</si>
  <si>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t>
  </si>
  <si>
    <t>CO1.REQ.8629530</t>
  </si>
  <si>
    <t>OAG-VAD-1181-2025</t>
  </si>
  <si>
    <t>https://community.secop.gov.co/Public/Tendering/OpportunityDetail/Index?noticeUID=CO1.NTC.8500421&amp;isFromPublicArea=True&amp;isModal=False</t>
  </si>
  <si>
    <t>MARIA JOSE COTES VILLAMIZAR</t>
  </si>
  <si>
    <t xml:space="preserve">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LA COORDINACIÓN DE LA OPERACIÓN DE EQUIPOS ESPECIALIZADOS DURANTE LAS PRÁCTICAS ACADÉMICAS, DE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t>
  </si>
  <si>
    <t>CO1.REQ.8631643</t>
  </si>
  <si>
    <t>OPSP-VAD-1180-2025</t>
  </si>
  <si>
    <t>https://community.secop.gov.co/Public/Tendering/OpportunityDetail/Index?noticeUID=CO1.NTC.8500040&amp;isFromPublicArea=True&amp;isModal=False</t>
  </si>
  <si>
    <t>ALISON PAOLA LLANES LOBO</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</si>
  <si>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A TRAVÉS DE LOS DISTINTOS CANALES DISPONIBLES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t>
  </si>
  <si>
    <t>CO1.REQ.8631418</t>
  </si>
  <si>
    <t>OPSP-VAD-1179-2025</t>
  </si>
  <si>
    <t>https://community.secop.gov.co/Public/Tendering/OpportunityDetail/Index?noticeUID=CO1.NTC.8498632&amp;isFromPublicArea=True&amp;isModal=False</t>
  </si>
  <si>
    <t xml:space="preserve">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DEL CENTRO INNOVA. </t>
  </si>
  <si>
    <t>CO1.REQ.8629490</t>
  </si>
  <si>
    <t>OAG-VAD-1178-2025</t>
  </si>
  <si>
    <t>https://community.secop.gov.co/Public/Tendering/OpportunityDetail/Index?noticeUID=CO1.NTC.8498329&amp;isFromPublicArea=True&amp;isModal=False</t>
  </si>
  <si>
    <t xml:space="preserve">LA PRESENTE ORDEN TIENE POR OBJETO: 1. APOYAR EN EL PROCESO DE ANÁLISIS DE DATOS PARA LA IMPLEMENTACIÓN DE LA ENCUESTA DE SEGUIMIENTO A GRADUADOS DEL PROGRAMA TALENTO MAGDALENA. 2. APOYAR EN EL PROCESO DE ANÁLISIS DE DATOS PARA EL SEGUIMIENTO A LA GESTIÓN A LA GESTIÓN INSTITUCIONAL E IMPLEMENTACIÓN DE PLANES Y PROYECTOS. </t>
  </si>
  <si>
    <t>CO1.REQ.8629447</t>
  </si>
  <si>
    <t>OAG-VAD-1177-2025</t>
  </si>
  <si>
    <t>https://community.secop.gov.co/Public/Tendering/OpportunityDetail/Index?noticeUID=CO1.NTC.8499944&amp;isFromPublicArea=True&amp;isModal=False</t>
  </si>
  <si>
    <t>STEFFANYS CAROLINA AGUILAR OBREDOR</t>
  </si>
  <si>
    <t xml:space="preserve">LA PRESENTE ORDEN TIENE POR OBJETO: 1. REALIZAR EL ACOMPAÑAMIENTO EN LA REDACCIÓN DE PROPUESTAS ECONÓMICAS PARA INSTITUCIONES PÚBLICAS Y PRIVADAS EXTERNAS 2. APOYAR EN EL DESARROLLO DE LAS AGENDAS ACADÉMICAS EN EL MARCO DE LAS ACTIVIDADES DE INTERCULTURALIDAD QUE SE DESARROLLAN EN EL CITS. 3. APOYAR EN LA ORGANIZACIÓN DE EVENTOS ACADÉMICOS EN INTERCULTURALIDAD QUE SE DESARROLLAN EN EL CITS. 4. CONSTRUIR DE INFORMES Y DOCUMENTOS DE GESTIÓN Y EJECUCIÓN QUE SE DESARROLLEN EN EL MARCO DE ACTIVIDADES INTERCULTURALES. </t>
  </si>
  <si>
    <t>CO1.REQ.8631230</t>
  </si>
  <si>
    <t>OPSP-VAD-1176-2025</t>
  </si>
  <si>
    <t>https://community.secop.gov.co/Public/Tendering/OpportunityDetail/Index?noticeUID=CO1.NTC.8499813&amp;isFromPublicArea=True&amp;isModal=False</t>
  </si>
  <si>
    <t>LILIBETH PATRICIA CARBONO PACHECO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</si>
  <si>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SUS ACTIVIDADES. 10. BRINDAR ASESORÍA JURÍDICA A LAS PERSONAS AFECTADAS QUE ACUDAN AL GRUPO DE CASOS DE VIOLENCIA DE GENERO O A LAS TERCERAS PERSONAS QUE REALICEN EL REPORTE DEL CASO Y RINDAN TESTIMONIOS, GUARDANDO LA DEBIDA RESERVA Y CONFIDENCIALIDAD. 11. APOYAR EN LA CONTESTACIÓN DE PETICIONES, TUTELAS Y ESCRITOS JURÍDICOS EN LOS QUE REQUIERA APOYO LA DIRECCIÓN DE BIENESTAR UNIVERSITARIA (DBU) Y EL GRUPO DE ATENCIÓN DE CASOS DE VIOLENCIA DE GENERO (GAV). 12. APOYAR EN LA PLANIFICACIÓN E IMPLEMENTACIÓN DE ESTRATEGIAS Y-O ACTIVIDADES ENCAMINADAS A LA PROMOCIÓN DEL RESPETO DE LA DIGNIDAD HUMANA, CONTRARRESTANDO TODO TIPO DE DISCRIMINACIÓN POR RAZONES DE ORIENTACIÓN SEXUAL, ETNIA, DISCAPACIDAD, IDENTIDAD Y-O EXPRESIÓN DE GÉNERO. 13. APOYAR EN LA SOCIALIZACIÓN DEL PROTOCOLO INSTITUCIONAL PARA LA DETECCIÓN, PREVENCIÓN, ATENCIÓN Y SANCIÓN DE LAS VIOLENCIAS BASADAS EN GÉNERO, VIOLENCIAS SEXUALES Y DISCRIMINACIÓN. 14. DISEÑAR Y EJECUTAR ESTRATEGIAS DE FORMACIÓN JURÍDICA Y SENSIBILIZACIÓN INSTITUCIONAL.</t>
  </si>
  <si>
    <t>CO1.REQ.8630578</t>
  </si>
  <si>
    <t>OPSP-VAD-1175-2025</t>
  </si>
  <si>
    <t>https://community.secop.gov.co/Public/Tendering/OpportunityDetail/Index?noticeUID=CO1.NTC.8499402&amp;isFromPublicArea=True&amp;isModal=False</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</si>
  <si>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</si>
  <si>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REALIZAR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</si>
  <si>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CO1.REQ.8630274</t>
  </si>
  <si>
    <t>OPSP-VAD-1174-2025</t>
  </si>
  <si>
    <t>https://community.secop.gov.co/Public/Tendering/OpportunityDetail/Index?noticeUID=CO1.NTC.8500872&amp;isFromPublicArea=True&amp;isModal=False</t>
  </si>
  <si>
    <t>MARIA FERNANDA AMADOR ORTIZ</t>
  </si>
  <si>
    <t xml:space="preserve">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</si>
  <si>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CO1.REQ.8632306</t>
  </si>
  <si>
    <t>OPSP-VAD-1173-2025</t>
  </si>
  <si>
    <t>https://community.secop.gov.co/Public/Tendering/OpportunityDetail/Index?noticeUID=CO1.NTC.8500839&amp;isFromPublicArea=True&amp;isModal=False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</si>
  <si>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</si>
  <si>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</si>
  <si>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CO1.REQ.8632301</t>
  </si>
  <si>
    <t>OPSP-VAD-1172-2025</t>
  </si>
  <si>
    <t>https://community.secop.gov.co/Public/Tendering/OpportunityDetail/Index?noticeUID=CO1.NTC.8500823&amp;isFromPublicArea=True&amp;isModal=False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</si>
  <si>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</si>
  <si>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Y-O COMUNICACIÓN CON EL SUPERVISOR (A) DE LA PRESENTE ORDEN. 13. ELABORAR Y REMITIR INFORME FINAL DE LAS ENTIDADES VERIFICADAS CON LAS EVIDENCIAS DE CADA CASO AL PROFESIONAL ESPECIALIZADO, Y AL PROFESIONAL UNIVERSITARIO ENCARGADO DEL SISTEMA DE GESTIÓN DE LA CALIDAD.</t>
  </si>
  <si>
    <t>CO1.REQ.8631975</t>
  </si>
  <si>
    <t>OPSP-VAD-1171-2025</t>
  </si>
  <si>
    <t>https://community.secop.gov.co/Public/Tendering/OpportunityDetail/Index?noticeUID=CO1.NTC.8500809&amp;isFromPublicArea=True&amp;isModal=False</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</si>
  <si>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</si>
  <si>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CO1.REQ.8631966</t>
  </si>
  <si>
    <t>OPSP-VAD-1170-2025</t>
  </si>
  <si>
    <t>https://community.secop.gov.co/Public/Tendering/OpportunityDetail/Index?noticeUID=CO1.NTC.8500802&amp;isFromPublicArea=True&amp;isModal=False</t>
  </si>
  <si>
    <t>ROSANA PIÑERES SOTO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</si>
  <si>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</si>
  <si>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CO1.REQ.8631781</t>
  </si>
  <si>
    <t>OPSP-VAD-1169-2025</t>
  </si>
  <si>
    <t>https://community.secop.gov.co/Public/Tendering/OpportunityDetail/Index?noticeUID=CO1.NTC.8498440&amp;isFromPublicArea=True&amp;isModal=False</t>
  </si>
  <si>
    <t>BERLIS JOHANA ROBLES PADILLA</t>
  </si>
  <si>
    <t xml:space="preserve">LA PRESENTE ORDEN TIENE POR OBJETO: 1. APOYAR CON LA ATENCIÓN AL PÚBLICO EN GENERAL QUE REQUIERA EL SERVICIO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</si>
  <si>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CO1.REQ.8629578</t>
  </si>
  <si>
    <t>OAG-VAD-1168-2025</t>
  </si>
  <si>
    <t>https://community.secop.gov.co/Public/Tendering/OpportunityDetail/Index?noticeUID=CO1.NTC.8497997&amp;isFromPublicArea=True&amp;isModal=False</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</si>
  <si>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</si>
  <si>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t>
  </si>
  <si>
    <t>CO1.REQ.8629398</t>
  </si>
  <si>
    <t>OPSP-VAD-1167-2025</t>
  </si>
  <si>
    <t>https://community.secop.gov.co/Public/Tendering/OpportunityDetail/Index?noticeUID=CO1.NTC.8497971&amp;isFromPublicArea=True&amp;isModal=False</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</si>
  <si>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</si>
  <si>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t>
  </si>
  <si>
    <t>CO1.REQ.8629370</t>
  </si>
  <si>
    <t>OAG-VAD-1166-2025</t>
  </si>
  <si>
    <t>https://community.secop.gov.co/Public/Tendering/OpportunityDetail/Index?noticeUID=CO1.NTC.8499978&amp;isFromPublicArea=True&amp;isModal=False</t>
  </si>
  <si>
    <t>JUAN DE JESUS FINCE GUZMAN</t>
  </si>
  <si>
    <t xml:space="preserve">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EN EL FUNCIONAMIENTO DE LAS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Y ENTREVISTAS. 9. APOYAR LA LOGÍSTICA Y ADECUACIÓN DEL ESPACIO FÍSICO DEL EVENTO, 10. PRESENTAR INFORMES DE LAS ACTIVIDADES DESARROLLADAS MES A MES POR EL GRUPO STAFF. </t>
  </si>
  <si>
    <t>CO1.REQ.8631271</t>
  </si>
  <si>
    <t>OPSP-VAD-1165-2025</t>
  </si>
  <si>
    <t>https://community.secop.gov.co/Public/Tendering/OpportunityDetail/Index?noticeUID=CO1.NTC.8500938&amp;isFromPublicArea=True&amp;isModal=False</t>
  </si>
  <si>
    <t>JINETH MILENA VALENCIA RODRIGUEZ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</si>
  <si>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t>
  </si>
  <si>
    <t>CO1.REQ.8632314</t>
  </si>
  <si>
    <t>OAG-VAD-1164-2025</t>
  </si>
  <si>
    <t>https://community.secop.gov.co/Public/Tendering/OpportunityDetail/Index?noticeUID=CO1.NTC.8499948&amp;isFromPublicArea=True&amp;isModal=False</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</si>
  <si>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</si>
  <si>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PREVIA COMUCACIÓN Y ACUERDO CON EL SUPERVISO(9) DE LA ORDEN . 12. ELABORAR Y REMITIR INFORME FINAL DEL ESTADO JURÍDICO DE LAS ENTIDADES, DE ACUERDO CON LA INFORMACIÓN REMITIDA POR EL EQUIPO JURIDICO. </t>
  </si>
  <si>
    <t>CO1.REQ.8631228</t>
  </si>
  <si>
    <t>OPSP-VAD-1163-2025</t>
  </si>
  <si>
    <t>https://community.secop.gov.co/Public/Tendering/OpportunityDetail/Index?noticeUID=CO1.NTC.8499352&amp;isFromPublicArea=True&amp;isModal=False</t>
  </si>
  <si>
    <t>ANA ISABEL TETTE MARQUEZ</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</si>
  <si>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DESARROLLO DEL PLAN DE PREVENCIÓN, PREPARACIÓN ANTE EMERGENCIAS Y ANÁLISIS DE VULNERABILIDAD DE LA CLÍNICA ODONTOLÓGICA. 6. REALIZAR EL SEGUIMIENTO AL GASTO DE INSUMOS Y EJECUCIÓN DEL PLAN DE MANTENIMIENTO ANUAL. </t>
  </si>
  <si>
    <t>CO1.REQ.8630864</t>
  </si>
  <si>
    <t>OPSP-VAD-1162-2025</t>
  </si>
  <si>
    <t>https://community.secop.gov.co/Public/Tendering/OpportunityDetail/Index?noticeUID=CO1.NTC.8500749&amp;isFromPublicArea=True&amp;isModal=False</t>
  </si>
  <si>
    <t>MARIA CONCEPCION MARTINEZ DIAZ</t>
  </si>
  <si>
    <t>CO1.REQ.8632224</t>
  </si>
  <si>
    <t>OAG-VAD-1161-2025</t>
  </si>
  <si>
    <t>https://community.secop.gov.co/Public/Tendering/OpportunityDetail/Index?noticeUID=CO1.NTC.8501004&amp;isFromPublicArea=True&amp;isModal=False</t>
  </si>
  <si>
    <t>VALENTINA VILLAMIL TRUJILLO</t>
  </si>
  <si>
    <t xml:space="preserve">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O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t>
  </si>
  <si>
    <t>CO1.REQ.8632168</t>
  </si>
  <si>
    <t>OAG-VAD-1160-2025</t>
  </si>
  <si>
    <t>https://community.secop.gov.co/Public/Tendering/OpportunityDetail/Index?noticeUID=CO1.NTC.8498674&amp;isFromPublicArea=True&amp;isModal=False</t>
  </si>
  <si>
    <t xml:space="preserve">LA PRESENTE ORDEN TIENE POR OBJETO: 1. EDITAR IMÁGENES Y VIDEOS PARA EVENTOS Y ACTIVIDADES DEL PROGRAMA DE CINE Y AUDIOVISUALES QUE REQUIERAN DE UN DISEÑADOR GRÁFICO Y EDITOR AUDIOVISUAL. 2. APOYAR CON LOS DISEÑOS Y VIDEOS DEL EVENTO EL ARTE DE LA MIRADA. 3. AVANZAR EN LA CARGA Y LANZAMIENTO DE NUEVAS OBRAS EN LA PLATAFORMA VIDEOSFERAS. 4. ENTREGAR UN REPORTE SOBRE LOS CONTENIDOS DESARROLLADOS O PUBLICADOS EN LA PLATAFORMA VIDEOSFERAS. 5. CONSOLIDAR INFORMES COMO ES EL CASO DE LA AGENDA UNIMAGDALENA EN EL FICCI 2025. </t>
  </si>
  <si>
    <t>CO1.REQ.8630081</t>
  </si>
  <si>
    <t>OPSP-VAD-1159-2025</t>
  </si>
  <si>
    <t>https://community.secop.gov.co/Public/Tendering/OpportunityDetail/Index?noticeUID=CO1.NTC.8498640&amp;isFromPublicArea=True&amp;isModal=False</t>
  </si>
  <si>
    <t>GREISI MARIA BARRANCO MANOTAS</t>
  </si>
  <si>
    <t xml:space="preserve">LA PRESENTE ORDEN TIENE POR OBJETO: 1. IDENTIFICAR ENTIDADES PÚBLICAS QUE TENGAN LA OBLIGACIÓN DE LIQUIDAR, RETENER, DECLARAR Y PAGAR LAS CORRESPONDIENTE A LAS ESTAMPILLAS DEPARTAMENTALES,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LAS ENTIDADES RETENEDORAS Y LA RELACIÓN DE CONTRATOS SUSCRITOS. 4. CONFRONTAR LA INFORMACIÓN PROVISTA POR LA ENTIDAD VS LA INFORMACIÓN REMITIDA POR LA CONTRALORÍA DEPARTAMENTAL, DISTRITAL Y NACIONAL. 5. CONFRONTAR Y ANALIZAR LA INFORMACIÓN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INFORMACIÓN FINANCIERA Y DOCUMENTAL A FIN DE REMITIRLA AL ABOGADO, QUIEN JUNTO CON EL PROFESIONAL ESPECIALIZADO SEÑALARÁN LAS ACCIONES A SEGUIR. 8. ADELANTAR LAS GESTIONES INSTRUIDAS POR EL PROFESIONAL ESPECIALIZADO UNA VEZ SE HUBIERE RECIBIDO RESPUESTA DE LA AMPLIACIÓN DE LA INFORMACIÓN SOLICITADA A LAS ENTIDADES. 9. CONFRONTAR LA INFORMACIÓN PROVISTA POR LA ENTIDAD VS LA INFORMACIÓN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INFORMACIÓN RELACIONADA CON EL PROCESO DE FISCALIZACIÓN DE LAS ESTAMPILLAS DEPARTAMENTALES. 13. ASESORAR Y APOYAR EL DESARROLLO DE ACCIONES ENCAMINADAS AL PLAN DE MEJORAMIENTO DEL RECAUDO DE LOS RECURSOS Y LOS REGISTROS DE INFORMACIÓN DE LA ESTAMPILLA EN BENEFICIO DE LA UNIVERSIDAD. 14. ELABORAR Y EMITIR INFORME FINAL DE LAS ENTIDADES VERIFICADAS A LA COORDINACIÓN DE LA OFICINA. 15. ASISTIR A LAS REUNIONES, CAPACITACIONES Y MESAS DE TRABAJO PROGRAMADAS, PREVIO ACUERDO CON EL SUPERVISOR. </t>
  </si>
  <si>
    <t>CO1.REQ.8630036</t>
  </si>
  <si>
    <t>OPSP-VAD-1158-2025</t>
  </si>
  <si>
    <t>https://community.secop.gov.co/Public/Tendering/OpportunityDetail/Index?noticeUID=CO1.NTC.8500787&amp;isFromPublicArea=True&amp;isModal=False</t>
  </si>
  <si>
    <t>HERNAN CAMILO SARMIENTO GÓMEZ</t>
  </si>
  <si>
    <t>CO1.REQ.8632519</t>
  </si>
  <si>
    <t>OPSP-VAD-1157-2025</t>
  </si>
  <si>
    <t>https://community.secop.gov.co/Public/Tendering/OpportunityDetail/Index?noticeUID=CO1.NTC.8502103&amp;isFromPublicArea=True&amp;isModal=False</t>
  </si>
  <si>
    <t>JOSE GABRIEL MONTERO PATIÑO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</si>
  <si>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</si>
  <si>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CO1.REQ.8633414</t>
  </si>
  <si>
    <t>OPSP-VAD-1156-2025</t>
  </si>
  <si>
    <t>https://community.secop.gov.co/Public/Tendering/OpportunityDetail/Index?noticeUID=CO1.NTC.8501016&amp;isFromPublicArea=True&amp;isModal=False</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</si>
  <si>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</si>
  <si>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</si>
  <si>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CO1.REQ.8632209</t>
  </si>
  <si>
    <t>OPSP-VAD-1155-2025</t>
  </si>
  <si>
    <t>https://community.secop.gov.co/Public/Tendering/OpportunityDetail/Index?noticeUID=CO1.NTC.8500811&amp;isFromPublicArea=True&amp;isModal=False</t>
  </si>
  <si>
    <t>SARA JURAIMA MERCADO MANGA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</si>
  <si>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VACACIONES RECREATIVAS Y ACTIVIDADES DE FIN DE AÑO. 10. APOYAR EN LA PARTICIPACIÓN DE EVENTOS ACADÉMICOS, CIENTÍFICOS, ARTÍSTICOS, CULTURALES, DEPORTIVOS, DE SALUD Y DESARROLLO HUMANO DENTRO Y FUERA DEL LUGAR HABITUAL DE LA EJECUCIÓN DE LAS ACTIVIDADES. </t>
  </si>
  <si>
    <t>CO1.REQ.8632152</t>
  </si>
  <si>
    <t>OPSP-VAD-1154-2025</t>
  </si>
  <si>
    <t>https://community.secop.gov.co/Public/Tendering/OpportunityDetail/Index?noticeUID=CO1.NTC.8500228&amp;isFromPublicArea=True&amp;isModal=False</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</si>
  <si>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</si>
  <si>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VACACIONES RECREATIVAS Y ACTIVIDADES DE FIN DE AÑO. 6. APOYAR EN LA PARTICIPACIÓN DE EVENTOS ACADÉMICOS, CIENTÍFICOS, ARTÍSTICOS, CULTURALES, DEPORTIVOS, DE SALUD Y DESARROLLO HUMANO DENTRO Y FUERA DEL LUGAR HABITUAL DE LA EJECUCIÓN DE LAS ACTIVIDADES. </t>
  </si>
  <si>
    <t>CO1.REQ.8631440</t>
  </si>
  <si>
    <t>OAG-VAD-1153-2025</t>
  </si>
  <si>
    <t>https://community.secop.gov.co/Public/Tendering/OpportunityDetail/Index?noticeUID=CO1.NTC.8492509&amp;isFromPublicArea=True&amp;isModal=False</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</si>
  <si>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</si>
  <si>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GESTIÓN DE LA CALIDAD. </t>
  </si>
  <si>
    <t>CO1.REQ.8623547</t>
  </si>
  <si>
    <t>OPSP-VAD-1152-2025</t>
  </si>
  <si>
    <t>https://community.secop.gov.co/Public/Tendering/OpportunityDetail/Index?noticeUID=CO1.NTC.8491062&amp;isFromPublicArea=True&amp;isModal=False</t>
  </si>
  <si>
    <t>LEYDEN ELIANA EGUIS</t>
  </si>
  <si>
    <t>JUAN CARLOS BARRERA CORTES</t>
  </si>
  <si>
    <t xml:space="preserve">LA PRESENTE ORDEN TIENE POR OBJETO: 1. ASESORAR EN LA COORDINACIÓN DE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ASESORAR EN LA COORDINACIÓN DE LA REVISIÓN DE LA CODIFICACIÓN CONTABLE DE LAS CUENTAS POR PAGAR Y OBLIGACIONES PRESUPUESTALES ELABORADAS PARA PROCESO DE PAGO. 4. ASESORAR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7. APOYAR AL GRUPO DE CONTABILIDAD EN EL PROCESO DE ACTIVIDADES DE CIERRE MENSUAL. 8. APOYAR AL GRUPO DE CONTABILIDAD EN LA ELABORACIÓN DE INFORMES FINANCIEROS EN EL MARCO DE LOS CONVENIOS Y CONTRATOS INTERADMINISTRATIVOS SUSCRITOS POR LA ENTIDAD. 9. APOYAR AL GRUPO DE CONTABILIDAD EN LA ELABORACIÓN DE CUENTAS POR PAGAR Y OBLIGACIONES PRESUPUESTALES. </t>
  </si>
  <si>
    <t>CO1.REQ.8622471</t>
  </si>
  <si>
    <t>OPSP-VAD-1151-2025</t>
  </si>
  <si>
    <t>https://community.secop.gov.co/Public/Tendering/OpportunityDetail/Index?noticeUID=CO1.NTC.8490797&amp;isFromPublicArea=True&amp;isModal=False</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</si>
  <si>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</si>
  <si>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</si>
  <si>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CO1.REQ.8622363</t>
  </si>
  <si>
    <t>OPSP-VAD-1150-2025</t>
  </si>
  <si>
    <t>https://community.secop.gov.co/Public/Tendering/OpportunityDetail/Index?noticeUID=CO1.NTC.8492549&amp;isFromPublicArea=True&amp;isModal=False</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</si>
  <si>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</si>
  <si>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</si>
  <si>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CO1.REQ.8624364</t>
  </si>
  <si>
    <t>OPSP-VAD-1149-2025</t>
  </si>
  <si>
    <t>https://community.secop.gov.co/Public/Tendering/OpportunityDetail/Index?noticeUID=CO1.NTC.8490198&amp;isFromPublicArea=True&amp;isModal=False</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</si>
  <si>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</si>
  <si>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</si>
  <si>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CO1.REQ.8622018</t>
  </si>
  <si>
    <t>OPSP-VAD-1148-2025</t>
  </si>
  <si>
    <t>https://community.secop.gov.co/Public/Tendering/OpportunityDetail/Index?noticeUID=CO1.NTC.8489836&amp;isFromPublicArea=True&amp;isModal=False</t>
  </si>
  <si>
    <t>HAROL ALBERTO ROMERO CAHUANA</t>
  </si>
  <si>
    <t>CEIDY MARIA LEAL VALERA</t>
  </si>
  <si>
    <t xml:space="preserve">LA PRESENTE ORDEN TIENE POR OBJETO: 1) APOYAR EN EL SEGUIMIENTO A LAS REUNIONES DEL COMITÉ PARITARIO DE SEGURIDAD Y SALUD EN EL TRABAJO (COPASST) Y COMITÉ DE CONVIVENCIA LABORAL (CCL) DE LA INSTITUCIÓN. 2) APOYAR EN EL SEGUIMIENTO DE LOS COMPROMISOS Y TAREAS DEL COMITÉ PARITARIO DE SEGURIDAD Y SALUD EN EL TRABAJO (COPASST) Y AL COMITÉ DE CONVIVENCIA LABORAL (CCL) DE LA INSTITUCIÓN. 3) APOYAR AL PERSONAL ENCARGADO DE LOS PROGRAMAS DE VIGILANCIA EPIDEMIOLÓGICO EN LA SENSIBILIZACIÓN Y SOCIALIZACIÓN DE ESTOS. 4) APOYAR EN LA ORGANIZACIÓN DE LOS EXPEDIENTES QUE LE SEAN ASIGNADOS CORRESPONDIENTES AL GRUPO DE SEGURIDAD Y SALUD EN EL TRABAJO, DE ACUERDO CON LOS PROCEDIMIENTOS. 5) APOYAR EN LA REALIZACIÓN DE VISITAS PERIÓDICAS A LAS DIFERENTES ÁREAS, SEDES Y LABORATORIOS DE LA UNIVERSIDAD DEL MAGDALENA CON EL FIN DE VERIFICAR Y GARANTIZAR EL CUMPLIMIENTO DE LAS NORMAS ESTABLECIDOS POR LA UNIVERSIDAD. 6) APOYAR AL GRUPO DE SEGURIDAD Y SALUD EN EL TRABAJO EN EL SEGUIMIENTO DE LAS ACTIVIDADES PROPIAS DE EQUIPO DE TRABAJO. </t>
  </si>
  <si>
    <t>CO1.REQ.8621503</t>
  </si>
  <si>
    <t>OAG-VAD-1147-2025</t>
  </si>
  <si>
    <t>https://community.secop.gov.co/Public/Tendering/OpportunityDetail/Index?noticeUID=CO1.NTC.8490174&amp;isFromPublicArea=True&amp;isModal=False</t>
  </si>
  <si>
    <t>BELQUIS LILIANA PEREZ ROJAS</t>
  </si>
  <si>
    <t>CO1.REQ.8621855</t>
  </si>
  <si>
    <t>OAG-VAD-1146-2025</t>
  </si>
  <si>
    <t>https://community.secop.gov.co/Public/Tendering/OpportunityDetail/Index?noticeUID=CO1.NTC.8490316&amp;isFromPublicArea=True&amp;isModal=False</t>
  </si>
  <si>
    <t>YURANIS PATRICIA BOTTO JIMENEZ</t>
  </si>
  <si>
    <t>CO1.REQ.8621583</t>
  </si>
  <si>
    <t>OAG-VAD-1145-2025</t>
  </si>
  <si>
    <t>https://community.secop.gov.co/Public/Tendering/OpportunityDetail/Index?noticeUID=CO1.NTC.8489264&amp;isFromPublicArea=True&amp;isModal=False</t>
  </si>
  <si>
    <t>FANOR OROZCO MENDEZ</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</si>
  <si>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Y-O COMUNICACIÓN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</si>
  <si>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CO1.REQ.8620544</t>
  </si>
  <si>
    <t>OPSP-VAD-1144-2025</t>
  </si>
  <si>
    <t>https://community.secop.gov.co/Public/Tendering/OpportunityDetail/Index?noticeUID=CO1.NTC.8489041&amp;isFromPublicArea=True&amp;isModal=False</t>
  </si>
  <si>
    <t>ESTEFANIA SARAI OROZCO SEQUEA</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</si>
  <si>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ANALIZAR Y VERIFICAR LOS ACUERDOS MUNICIPALES POR MEDIO DE LOS CUALES LOS MUNICIPIOS ADOPTAN LA ESTAMPILLA DEPARTAMENTAL REFUNDACIÓN UNIVERSIDAD DEL MAGDALENA DE CARA AL NUEVO MILENIO. 4. ANALIZAR CON LA COORDINACIÓN DE LA OFICINA, LOS HALLAZGOS ENCONTRADOS EN EL PROCESO DE FISCALIZACIÓN DE LAS ESTAMPILLAS DEPARTAMENTALES, LLEVADO A CABO POR LAS ENTIDADES OBLIGADAS A LIQUIDAR, RETENER, DECLARAR Y GIRAR EL TRIBUTO. 5. SUGERIR Y PROYECTAR LA SOLICITUD DE INFORMACIÓN ADICIONAL QUE SE REQUIERA DE LOS CONTRATOS OBJETO DE VERIFICACIÓN. 6. REALIZAR SEGUIMIENTO AL CUMPLIMIENTO DE LOS COMPROMISOS ADQUIRIDOS EN LAS MESAS DE TRABAJO DE LAS CUALES HIZO PARTE. 7. REALIZAR EL ESTUDIO Y PROYECTO DE RESOLUCIÓN QUE APRUEBE O NIEGUE LAS PROPUESTAS DE PAGO QUE PRESENTEN LAS ENTIDADES RETENEDORAS DE LAS ESTAMPILLAS DEPARTAMENTALES. 8. REALIZAR SEGUIMIENTO Y CONTROL A LOS ACUERDOS DE PAGO DECRETADOS. 9. ASESORAR JURÍDICAMENTE A LA COORDINACIÓN DE LA OFICINA EN EL DESARROLLO DE ACCIONES ENCAMINADAS AL PLAN DE MEJORAMIENTO DEL RECAUDO DE LOS RECURSOS Y LOS REGISTROS DE INFORMACIÓN DE LA ESTAMPILLA EN BENEFICIO DE LA UNIVERSIDAD. 10. ELABORAR CONCEPTOS JURÍDICOS EN PRO DEL DESARROLLO DE LAS ACTIVIDADES DE LA OFICINA, CUANDO SE LE REQUIERA. 11. ASISTIR A LAS MESAS DE TRABAJO, CAPACITACIONES Y-O REUNIONES AGENDADAS POR LA COORDINACIÓN. 12. ELABORAR Y REMITIR INFORME FINAL DEL ESTADO JURÍDICO DE LAS ENTIDADES, DE ACUERDO CON LA INFORMACIÓN REMITIDA POR EL EQUIPO JURIDICO. </t>
  </si>
  <si>
    <t>CO1.REQ.8620387</t>
  </si>
  <si>
    <t>OPSP-VAD-1143-2025</t>
  </si>
  <si>
    <t>https://community.secop.gov.co/Public/Tendering/OpportunityDetail/Index?noticeUID=CO1.NTC.8489929&amp;isFromPublicArea=True&amp;isModal=False</t>
  </si>
  <si>
    <t>OLVIS MARIA LOPEZ CALDERA</t>
  </si>
  <si>
    <t xml:space="preserve">LA PRESENTE ORDEN TIENE POR OBJETO: 1. APOYAR EN EL DESARROLLO DE ACTIVIDADES DE LOS PROGRAMAS DE PROMOCIÓN DE HÁBITOS Y ESTILO DE VIDA SALUDABLE. 2. BRINDAR ATENCIÓN DE ENFERMERÍA A LOS EMPLEADOS AFECTADOS POR UNA ENFERMEDAD RELACIONADA CON EL TRABAJO O ENFERMEDAD COMÚN, QUE ESTÉ DENTRO DE LOS SISTEMAS DE VIGILANCIA EPIDEMIOLÓGICA DESARROLLADOS POR LA UNIVERSIDAD. 3. DESARROLLAR ACTIVIDADES DE PREVENCIÓN DE ENFERMEDADES LABORALES, ACCIDENTES DE TRABAJO Y EDUCACIÓN EN SALUD A LOS EMPLEADOS DE LA UNIVERSIDAD Y PARTES INTERESADAS DEL SISTEMA DE GESTIÓN DE SEGURIDAD Y SALUD EN EL TRABAJO. 4. APOYAR EN LA SENSIBILIZACIÓN Y SOCIALIZACIÓN DE LOS PROGRAMAS, PLANES Y PROYECTOS ESTABLECIDOS EN LA UNIVERSIDAD EN MATERIA DE SEGURIDAD Y SALUD EN EL TRABAJO. 5. REALIZAR VISITAS PERIÓDICAS A LAS DIFERENTES ÁREAS, SEDES Y LABORATORIOS DE LA UNIVERSIDAD, CON EL FIN DE VERIFICAR Y GARANTIZAR EL CUMPLIMIENTO DE LAS NORMAS VIGENTES APLICABLES EN MATERIA DE SEGURIDAD Y SALUD EN EL TRABAJO ESTABLECIDAS POR LA UNIVERSIDAD. </t>
  </si>
  <si>
    <t>CO1.REQ.8621085</t>
  </si>
  <si>
    <t>OAG-VAD-1142-2025</t>
  </si>
  <si>
    <t>https://community.secop.gov.co/Public/Tendering/OpportunityDetail/Index?noticeUID=CO1.NTC.8488794&amp;isFromPublicArea=True&amp;isModal=False</t>
  </si>
  <si>
    <t xml:space="preserve">FABIO ANDRÉS FERNANDEZ PINTO </t>
  </si>
  <si>
    <t>JESUS ESCORCIA POLO</t>
  </si>
  <si>
    <t xml:space="preserve">LA PRESENTE ORDEN TIENE POR OBJETO: 1. APOYAR EN EL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2024.4.REALIZAR LA TRAMITACIÓN Y CONTROL DE DOCUMENTOS ADMINISTRATIVOS ENMARCADOS EN LOS PROYECTOS EJECUTADOS POR LA VICERRECTORÍA DE EXTENSION Y PROYECCIÓN SOCIAL. 5. APOYAR EN LA EJECUCIÓN LOGÍSTICA DE ACTIVIDADES Y EVENTOS QUE SE DESARROLLAN EN LA VICERRECTORÍA DE EXTENSIÓN Y PROYECCIÓN SOCIAL 6. APOYAR EN LA FORMULACIÓN DE DOCUMENTOS OFICIALES DE LA VICERRECTORÍA DE EXTENSIÓN Y PROYECCIÓN SOCIAL. 7. APOYAR EN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</si>
  <si>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CO1.REQ.8619940</t>
  </si>
  <si>
    <t>OPSP-VAD-1141-2025</t>
  </si>
  <si>
    <t>https://community.secop.gov.co/Public/Tendering/OpportunityDetail/Index?noticeUID=CO1.NTC.8494244&amp;isFromPublicArea=True&amp;isModal=False</t>
  </si>
  <si>
    <t>JOSE GREGORIO COTES CEBALLOS</t>
  </si>
  <si>
    <t xml:space="preserve">LA PRESENTE ORDEN TIENE POR OBJETO: 1. APOYAR EN EL DISEÑO DE PIEZAS GRÁFICAS. 2. APOYAR EN LA PRODUCCIÓN AUDIOVISUAL MULTIMEDIA 3. APOYAR EN LA PARTE LOGÍSTICA DE GRABACIONES. 4. APOYAR EN LAS ACTIVIDADES DE STREAMING. </t>
  </si>
  <si>
    <t>CO1.REQ.8625738</t>
  </si>
  <si>
    <t>OAG-VAD-1140-2025</t>
  </si>
  <si>
    <t>https://community.secop.gov.co/Public/Tendering/OpportunityDetail/Index?noticeUID=CO1.NTC.8494684&amp;isFromPublicArea=True&amp;isModal=False</t>
  </si>
  <si>
    <t>MARIANA STAND AYALA</t>
  </si>
  <si>
    <t>LA PRESENTE ORDEN TIENE POR OBJETO: 1. APOYAR EN LAS ACTIVIDADES Y EVENTOS DE EXHIBICIÓN Y PROMOCIÓN DE OBRAS AUTORIZADAS POR EL PROGRAMA DE CINE Y AUDIOVISUALES 2. GESTIONAR Y APOYAR EN LA COORDINACIÓN Y ORGANIZACIÓN DE ACTIVIDADES Y EVENTOS EN LAS CUALES PARTICIPE EL PROGRAMA DE CINE Y AUDIOVISUALES 3. APOYAR A LA PLATAFORMA DE STREAMING VIDEOSFERAS CON LA LLEGADA DE NUEVAS OBRAS Y LAS AUTORIZACIONES-CESIONES POR PARTE DE LOS AUTORES. 4. APOYAR AL PROGRAMA Y LA INSTITUCIÓN CON TEMAS LOGÍSTICOS Y DE GESTIÓN PARA EL PROYECTO "ESPEJO DE LUZ" QUE SE VA A DESARROLLAR CON EL APOYO DE PROYECCIÓN CULTURAL. 5. ELABORAR UN INFORME SOBRE LAS ACTIVIDADES Y EVENTOS REALIZADOS POR EL PROGRAMA DE CINE Y AUDIOVISUALES.</t>
  </si>
  <si>
    <t>CO1.REQ.8626432</t>
  </si>
  <si>
    <t>OPSP-VAD-1139-2025</t>
  </si>
  <si>
    <t>https://community.secop.gov.co/Public/Tendering/OpportunityDetail/Index?noticeUID=CO1.NTC.8493790&amp;isFromPublicArea=True&amp;isModal=False</t>
  </si>
  <si>
    <t>JAMES GARCIA FUENTES</t>
  </si>
  <si>
    <t xml:space="preserve">LA PRESENTE ORDEN TIENE POR OBJETO: 1. APOYAR EN LA APERTURA Y ORGANIZACIÓN DE LA BODEGA Y LABORATORIOS PARA SU ADECUADO FUNCIONAMIENTO EN ARTICULACIÓN CON EL GRUPO DE RECURSOS EDUCATIVOS Y ADMINISTRACIÓN DE LABORATORIOS. 2. APOYAR EN LA ORGANIZACIÓN DE LA BODEGA DEL PROGRAMA CON UN INVENTARIO ACTUALIZADO DE EQUIPOS PARA RODAJE Y ACTIVIDADES ACADÉMICAS.  3. ASISTIR A REUNIONES SOBRE LA ADQUISICIÓN Y ACTUALIZACIÓN DE EQUIPOS DEL PROGRAMA, PREVIO ACUERDO Y COMUNICACIÓN CON EL SUPERVISOR (A) DE LA ORDEN. 4. FORMULAR DOCUMENTOS PARA PROYECTOS DE COMPRA TENIENDO EN CUENTA LAS NECESIDADES DE EQUIPOS E INSUMOS DEL PROGRAMA. 5. REINSTALAR DIFERENTES SOFTWARES EN EL LABORATORIO DE ANIMACIÓN Y SALA DE EDICIÓN. 6. APOYAR A ESTUDIANTES QUE SOLICITAN PRÉSTAMO DE EQUIPOS Y ACCESO A LABORATORIOS 7.ENTREGAR UN INFORME SOBRE EL ESTADO DE ESPACIOS Y EQUIPOS. </t>
  </si>
  <si>
    <t>CO1.REQ.8620508</t>
  </si>
  <si>
    <t>OAG-VAD-1138-2025</t>
  </si>
  <si>
    <t>https://community.secop.gov.co/Public/Tendering/OpportunityDetail/Index?noticeUID=CO1.NTC.8494458&amp;isFromPublicArea=True&amp;isModal=False</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</si>
  <si>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</si>
  <si>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</si>
  <si>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CO1.REQ.8626313</t>
  </si>
  <si>
    <t>OPSP-VAD-1137-2025</t>
  </si>
  <si>
    <t>https://community.secop.gov.co/Public/Tendering/OpportunityDetail/Index?noticeUID=CO1.NTC.8494609&amp;isFromPublicArea=True&amp;isModal=False</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</si>
  <si>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</si>
  <si>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VACACIONES RECREATIVAS Y ACTIVIDADES DE FIN DE AÑO. 7. APOYAR EN LA PARTICIPACIÓN DE EVENTOS ACADÉMICOS, CIENTÍFICOS, ARTÍSTICOS, CULTURALES, DEPORTIVOS, DE SALUD Y DESARROLLO HUMANO DENTRO Y FUERA DEL LUGAR HABITUAL DE LA EJECUCIÓN DE LAS ACTIVIDADES. </t>
  </si>
  <si>
    <t>CO1.REQ.8626124</t>
  </si>
  <si>
    <t>OPSP-VAD-1136-2025</t>
  </si>
  <si>
    <t>https://community.secop.gov.co/Public/Tendering/OpportunityDetail/Index?noticeUID=CO1.NTC.8493984&amp;isFromPublicArea=True&amp;isModal=False</t>
  </si>
  <si>
    <t>ANA VANESSA ESCALANTE MENDOZA</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</si>
  <si>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t>
  </si>
  <si>
    <t>CO1.REQ.8626102</t>
  </si>
  <si>
    <t>OPSP-VAD-1135-2025</t>
  </si>
  <si>
    <t>https://community.secop.gov.co/Public/Tendering/OpportunityDetail/Index?noticeUID=CO1.NTC.8480816&amp;isFromPublicArea=True&amp;isModal=False</t>
  </si>
  <si>
    <t>KARY BEATRIZ BLANCO GOMEZ</t>
  </si>
  <si>
    <t>LA PRESENTE ORDEN TIENE POR OBJETO: 1. ASESORAR EN LAS ACTIVIDADES Y FUNCIONAMIENTO DEL PROGRAMA DE DERECHO, TENIENDO EN CUENTA EL DESARROLLO ACADÉMICO, DOCENTE, CIENTÍFICO, HUMANÍSTICO Y CULTURAL. 2. APOYAR EN LAS SOLICITUDES, ORGANIZACIÓN, CLASIFICACIÓN DE LA INFORMACIÓN DEL PROGRAMA DE DERECHO EN EL MARCO DEL PROCESO DE ACREDITACIÓN POR ALTA CALIDAD. 3. APOYAR EN LOS TRÁMITES CORRESPONDIENTES A LAS SUPERVISIONES DE LOS CONTRATOS EN BENEFICIO DEL PROGRAMA DE DERECHO. 4. ASESORAR Y APOYAR AL PROGRAMA DE DERECHO EN LOS TRAMITES, SOLICITUDES Y GESTIONES EN LOS PROGRAMAS DE INCLUSIÓN, AYUDANTÍAS ADMINISTRATIVAS. 5. ASESORAR AL PROGRAMA DE DERECHO EN LA CREACIÓN DE NUEVAS TEMÁTICAS PARA LA FORMULACIÓN DE DIPLOMADOS COMO OPCIÓN DE GRADO. 6.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7. ASESORAR A LAS PERSONAS QUE REQUIERAN LOS SERVICIOS DEL CONSULTORIO JURÍDICO Y CENTRO DE CONCILIACIÓN EN LAS DISTINTAS ASISTENCIAS JURÍDICAS QUE ORGANICE LA DIRECCIÓN DE CONSULTORIO JURÍDICO Y DIRECCIÓN DE PROGRAMA DE DERECHO.</t>
  </si>
  <si>
    <t>CO1.REQ.8611792</t>
  </si>
  <si>
    <t>OPSP-VAD-1134-2025</t>
  </si>
  <si>
    <t>https://community.secop.gov.co/Public/Tendering/OpportunityDetail/Index?noticeUID=CO1.NTC.8480506&amp;isFromPublicArea=True&amp;isModal=False</t>
  </si>
  <si>
    <t>MISLEE MAIRETH MEZA MASSON</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</si>
  <si>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t>
  </si>
  <si>
    <t>CO1.REQ.8611819</t>
  </si>
  <si>
    <t>OPSP-VAD-1133-2025</t>
  </si>
  <si>
    <t>https://community.secop.gov.co/Public/Tendering/OpportunityDetail/Index?noticeUID=CO1.NTC.8480947&amp;isFromPublicArea=True&amp;isModal=False</t>
  </si>
  <si>
    <t>DANIEL JOSE TAMAYO ELJURE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</si>
  <si>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Y COMUNICACIÓN CON EL SUPERVISOR DE LA ORDEN.</t>
  </si>
  <si>
    <t>CO1.REQ.8612636</t>
  </si>
  <si>
    <t>OPSP-VAD-1132-2025</t>
  </si>
  <si>
    <t>https://community.secop.gov.co/Public/Tendering/OpportunityDetail/Index?noticeUID=CO1.NTC.8480795&amp;isFromPublicArea=True&amp;isModal=False</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</si>
  <si>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</si>
  <si>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PRVIA COMUNICACIÓN Y ACUERDO CON EL SUPERVISOR (A) DE LA ORDEN. 13. ELABORAR Y REMITIR INFORME FINAL DE LAS ENTIDADES VERIFICADAS CON LAS EVIDENCIAS DE CADA CASO AL PROFESIONAL ESPECIALIZADO, Y AL PROFESIONAL UNIVERSITARIO ENCARGADO DEL SISTEMA DE GESTIÓN DE LA CALIDAD. </t>
  </si>
  <si>
    <t>CO1.REQ.8612547</t>
  </si>
  <si>
    <t>OPSP-VAD-1131-2025</t>
  </si>
  <si>
    <t>https://community.secop.gov.co/Public/Tendering/OpportunityDetail/Index?noticeUID=CO1.NTC.8480560&amp;isFromPublicArea=True&amp;isModal=False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</si>
  <si>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</si>
  <si>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</si>
  <si>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LA SEMANA INTERNACIONAL Y CULTURAL DESARROLLADA POR EL PROGRAMA.</t>
  </si>
  <si>
    <t>CO1.REQ.8611945</t>
  </si>
  <si>
    <t>OPSP-VAD-1130-2025</t>
  </si>
  <si>
    <t>https://community.secop.gov.co/Public/Tendering/OpportunityDetail/Index?noticeUID=CO1.NTC.8480419&amp;isFromPublicArea=True&amp;isModal=False</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</si>
  <si>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</si>
  <si>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</si>
  <si>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CO1.REQ.8611706</t>
  </si>
  <si>
    <t>OPSP-VAD-1129-2025</t>
  </si>
  <si>
    <t>https://community.secop.gov.co/Public/Tendering/OpportunityDetail/Index?noticeUID=CO1.NTC.8480203&amp;isFromPublicArea=True&amp;isModal=False</t>
  </si>
  <si>
    <t>SEBASTIAN EDUARDO ARRIETA TORRES</t>
  </si>
  <si>
    <t xml:space="preserve">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</si>
  <si>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CO1.REQ.8611446</t>
  </si>
  <si>
    <t>OPSP-VAD-1128-2025</t>
  </si>
  <si>
    <t>https://community.secop.gov.co/Public/Tendering/OpportunityDetail/Index?noticeUID=CO1.NTC.8485024&amp;isFromPublicArea=True&amp;isModal=False</t>
  </si>
  <si>
    <t>ROLANDO ENRIQUE ESCORCIA CABALLERO</t>
  </si>
  <si>
    <t>IVIS MARIS RODRIGUEZ MEDINA</t>
  </si>
  <si>
    <t>LA PRESENTE ORDEN TIENE POR OBJETO: 1). BRINDAR APOYO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</si>
  <si>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CO1.REQ.8614871</t>
  </si>
  <si>
    <t>OPSP-VAD-1127-2025</t>
  </si>
  <si>
    <t>https://community.secop.gov.co/Public/Tendering/OpportunityDetail/Index?noticeUID=CO1.NTC.8483048&amp;isFromPublicArea=True&amp;isModal=False</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</si>
  <si>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</si>
  <si>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</si>
  <si>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CO1.REQ.8612181</t>
  </si>
  <si>
    <t>OPSP-VAD-1126-2025</t>
  </si>
  <si>
    <t>https://community.secop.gov.co/Public/Tendering/OpportunityDetail/Index?noticeUID=CO1.NTC.8480476&amp;isFromPublicArea=True&amp;isModal=False</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</si>
  <si>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INNOVA.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t>
  </si>
  <si>
    <t>CO1.REQ.8612048</t>
  </si>
  <si>
    <t>OPSP-VAD-1125-2025</t>
  </si>
  <si>
    <t>https://community.secop.gov.co/Public/Tendering/OpportunityDetail/Index?noticeUID=CO1.NTC.8480304&amp;isFromPublicArea=True&amp;isModal=False</t>
  </si>
  <si>
    <t>AMANDA ESTER MOJICA CUETO</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</si>
  <si>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t>
  </si>
  <si>
    <t>CO1.REQ.8611630</t>
  </si>
  <si>
    <t>OAG-VAD-1124-2025</t>
  </si>
  <si>
    <t>https://community.secop.gov.co/Public/Tendering/OpportunityDetail/Index?noticeUID=CO1.NTC.8480326&amp;isFromPublicArea=True&amp;isModal=False</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</si>
  <si>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</si>
  <si>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</si>
  <si>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CO1.REQ.8611495</t>
  </si>
  <si>
    <t>OPSP-VAD-1123-2025</t>
  </si>
  <si>
    <t>https://community.secop.gov.co/Public/Tendering/OpportunityDetail/Index?noticeUID=CO1.NTC.8481000&amp;isFromPublicArea=True&amp;isModal=False</t>
  </si>
  <si>
    <t>ANDREA LIZETH CASTRO VELEZ</t>
  </si>
  <si>
    <t>LA PRESENTE ORDEN TIENE POR OBJETO: 1. APOYAR LA PLANEACIÓN CON EL DIRECTOR, COORDINADORES DOCENTES ASESORES DE ÁREA, MONITORES Y ESTUDIANTES, DE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INFORMAR A LOS ESTUDIANTES SOBRE LAS POLÍTICAS ADOPTADAS PARA EL DESARROLLO DEL CONSULTORIO JURÍDICO Y CENTRO DE CONCILIACIÓN. 4. APOYAR EN LA PROYECCIÓN DE RESPUESTAS ANTE LAS SOLICITUDES, PETICIONES Y-O QUEJAS SE PRESENTE ANTE EL CONSULTORIO JURÍDICO Y CENTRO DE CONCILIACIÓN.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7. APOYAR EN LA ATENCIÓN DE USUARIOS QUE SOLICITEN ASESORÍA JURÍDICA EN LOS DIFERENTES PUNTOS DESCENTRALIZADOS DEL CONSULTORIO JURÍDICO Y DEL CENTRO DE CONCILIACIÓN, MEDIANTE LA RECEPCIÓN DEL CASO Y ASESORÍA LEGAL.</t>
  </si>
  <si>
    <t>CO1.REQ.8612880</t>
  </si>
  <si>
    <t>OPSP-VAD-1122-2025</t>
  </si>
  <si>
    <t>https://community.secop.gov.co/Public/Tendering/OpportunityDetail/Index?noticeUID=CO1.NTC.8480973&amp;isFromPublicArea=True&amp;isModal=False</t>
  </si>
  <si>
    <t>RAFAEL  JAVIER AARON  VILORIA</t>
  </si>
  <si>
    <t xml:space="preserve">LA PRESENTE ORDEN TIENE POR OBJETO: 1. APOYAR CON LA ATENCIÓN A LOS USUARIOS QUE REQUIERAN LOS SERVICIOS DEL GRUPO DE FACTURACIÓN, CRÉDITO Y CARTERA A TRAVÉS DE LOS DIFERENTES CANALES DE COMUNICACIÓN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JURÍDICA.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</si>
  <si>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CO1.REQ.8612669</t>
  </si>
  <si>
    <t>OPSP-VAD-1121-2025</t>
  </si>
  <si>
    <t>https://community.secop.gov.co/Public/Tendering/OpportunityDetail/Index?noticeUID=CO1.NTC.8481227&amp;isFromPublicArea=True&amp;isModal=False</t>
  </si>
  <si>
    <t>ANDREA CAROLINA PEREA MOLINA</t>
  </si>
  <si>
    <t>LA PRESENTE ORDEN TIENE POR OBJETO: 1. APOYAR EN LA ATENCIÓN A LAS SOLICITUDES DE LOS ESTUDIANTES, DOCENTES, Y DEPENDENCIAS DE LA UNIVERSIDAD. 2. APOYAR EN LA REALIZACIÓN DE LOS ESTUDIOS DE HOMOLOGACIÓN POR LAS DIFERENTES MODALIDADES DE INGRESOS. 3. APOYAR EN LA GESTIÓN DE LA PROGRAMACIÓN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CUALITATIVA PARA EL PROCESO DE ACREDITACIÓN POR ALTA CALIDAD.</t>
  </si>
  <si>
    <t>CO1.REQ.8612658</t>
  </si>
  <si>
    <t>OPSP-VAD-1120-2025</t>
  </si>
  <si>
    <t>https://community.secop.gov.co/Public/Tendering/OpportunityDetail/Index?noticeUID=CO1.NTC.8480950&amp;isFromPublicArea=True&amp;isModal=False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</si>
  <si>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</si>
  <si>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t>
  </si>
  <si>
    <t>CO1.REQ.8612640</t>
  </si>
  <si>
    <t>OPSP-VAD-1119-2025</t>
  </si>
  <si>
    <t>https://community.secop.gov.co/Public/Tendering/OpportunityDetail/Index?noticeUID=CO1.NTC.8480936&amp;isFromPublicArea=True&amp;isModal=False</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</si>
  <si>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</si>
  <si>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DE INNOVACIÓN Y EMPRENDIMIENTO. 3. APOYAR PROCESOS DE MOVILIDAD EN LA LÍNEA DE EMPRENDIMIENTO. 4. APOYAR EN LA GESTIÓN DE AGENDAS DE DESARROLLO CON ACTORES LOCALES Y REGIONALES 5. APOYAR EL DESARROLLO DE EVENTOS ESTRATÉGICOS CON PERFIL INTERNACIONAL. 6. APOYAR EN LA ESTRUCTURACIÓN DE DOBLES Y TRIPLES TITULACIONES. 7. APOYAR EN EL PROCESO DE GESTIÓN DE LA CALIDAD. </t>
  </si>
  <si>
    <t>CO1.REQ.8612704</t>
  </si>
  <si>
    <t>OPSP-VAD-1118-2025</t>
  </si>
  <si>
    <t>https://community.secop.gov.co/Public/Tendering/OpportunityDetail/Index?noticeUID=CO1.NTC.8482879&amp;isFromPublicArea=True&amp;isModal=False</t>
  </si>
  <si>
    <t>NYLLYRETH PINZON JARAMILLO</t>
  </si>
  <si>
    <t xml:space="preserve">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</si>
  <si>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CO1.REQ.8614554</t>
  </si>
  <si>
    <t>OPSP-VAD-1117-2025</t>
  </si>
  <si>
    <t>https://community.secop.gov.co/Public/Tendering/OpportunityDetail/Index?noticeUID=CO1.NTC.8481627&amp;isFromPublicArea=True&amp;isModal=False</t>
  </si>
  <si>
    <t>HEINER ALFONSO ARTEAGA CONDE</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</si>
  <si>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</si>
  <si>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CO1.REQ.8612774</t>
  </si>
  <si>
    <t>OPSP-VAD-1116-2025</t>
  </si>
  <si>
    <t>https://community.secop.gov.co/Public/Tendering/OpportunityDetail/Index?noticeUID=CO1.NTC.8485335&amp;isFromPublicArea=True&amp;isModal=False</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</si>
  <si>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</si>
  <si>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EN EL DESARROLLO DE CONVOCATORIAS ESTRATÉGICAS DE INTERNACIONALIZACIÓN. 5. APOYAR EN LA ATENCIÓN A LA COMUNIDAD UNIVERSITARIA EN LOS PROCESOS DE LA DEPENDENCIA. </t>
  </si>
  <si>
    <t>CO1.REQ.8617105</t>
  </si>
  <si>
    <t>OPSP-VAD-1115-2025</t>
  </si>
  <si>
    <t>https://community.secop.gov.co/Public/Tendering/OpportunityDetail/Index?noticeUID=CO1.NTC.8480534&amp;isFromPublicArea=True&amp;isModal=False</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</si>
  <si>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</si>
  <si>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</si>
  <si>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CO1.REQ.8612118</t>
  </si>
  <si>
    <t>OPSP-VAD-1114-2025</t>
  </si>
  <si>
    <t>https://community.secop.gov.co/Public/Tendering/OpportunityDetail/Index?noticeUID=CO1.NTC.8479874&amp;isFromPublicArea=True&amp;isModal=False</t>
  </si>
  <si>
    <t xml:space="preserve">LA PRESENTE ORDEN TIENE POR OBJETO: 1). APOYAR EN LAS ACTIVIDADES Y FUNCIONAMIENTO DEL DEPARTAMENTO DE MATEMÁTICA Y ESTADÍSTICA, TENIENDO EN CUENTA EL DESARROLLO ACADÉMICO, DOCENTE, CIENTÍFICO, HUMANÍSTICO, INVESTIGATIVO Y DE EXTENSIÓN. 2). APOYAR EN LAS SOLICITUDES, ORGANIZACIÓN, CLASIFICACIÓN DE LA INFORMACIÓN DEL DEPARTAMENTO DE MATEMÁTICAS EN EL MARCO DEL PROCESO DE ACREDITACIÓN POR ALTA CALIDAD. 3). APOYAR EN LA ATENCIÓN Y SOLICITUDES DE LOS ESTUDIANTES, DOCENTES, Y DEPENDENCIAS DE LA UNIVERSIDAD. </t>
  </si>
  <si>
    <t>CO1.REQ.8610887</t>
  </si>
  <si>
    <t>OAG-VAD-1113-2025</t>
  </si>
  <si>
    <t>https://community.secop.gov.co/Public/Tendering/OpportunityDetail/Index?noticeUID=CO1.NTC.8480275&amp;isFromPublicArea=True&amp;isModal=False</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</si>
  <si>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</si>
  <si>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</si>
  <si>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CO1.REQ.8611583</t>
  </si>
  <si>
    <t>OPSP-VAD-1112-2025</t>
  </si>
  <si>
    <t>https://community.secop.gov.co/Public/Tendering/OpportunityDetail/Index?noticeUID=CO1.NTC.8479597&amp;isFromPublicArea=True&amp;isModal=False</t>
  </si>
  <si>
    <t>JENNIFER BALLESTAS MOLINA</t>
  </si>
  <si>
    <t xml:space="preserve">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SUPERVISOR(A). </t>
  </si>
  <si>
    <t>CO1.REQ.8611532</t>
  </si>
  <si>
    <t>OPSP-VAD-1111-2025</t>
  </si>
  <si>
    <t>https://community.secop.gov.co/Public/Tendering/OpportunityDetail/Index?noticeUID=CO1.NTC.8479723&amp;isFromPublicArea=True&amp;isModal=False</t>
  </si>
  <si>
    <t xml:space="preserve">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</si>
  <si>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CO1.REQ.8610767</t>
  </si>
  <si>
    <t>OAG-VAD-1110-2025</t>
  </si>
  <si>
    <t>https://community.secop.gov.co/Public/Tendering/OpportunityDetail/Index?noticeUID=CO1.NTC.8481339&amp;isFromPublicArea=True&amp;isModal=False</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</si>
  <si>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</si>
  <si>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</si>
  <si>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t>
  </si>
  <si>
    <t>CO1.REQ.8612757</t>
  </si>
  <si>
    <t>OPSP-VAD-1109-2025</t>
  </si>
  <si>
    <t>https://community.secop.gov.co/Public/Tendering/OpportunityDetail/Index?noticeUID=CO1.NTC.8480890&amp;isFromPublicArea=True&amp;isModal=False</t>
  </si>
  <si>
    <t>FREDDY MAURICIO MARTINEZ NIEVES</t>
  </si>
  <si>
    <t xml:space="preserve">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t>
  </si>
  <si>
    <t>CO1.REQ.8612919</t>
  </si>
  <si>
    <t>OPSP-VAD-1108-2025</t>
  </si>
  <si>
    <t>https://community.secop.gov.co/Public/Tendering/OpportunityDetail/Index?noticeUID=CO1.NTC.8480873&amp;isFromPublicArea=True&amp;isModal=False</t>
  </si>
  <si>
    <t>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t>
  </si>
  <si>
    <t>CO1.REQ.8612294</t>
  </si>
  <si>
    <t>OAG-VAD-1107-2025</t>
  </si>
  <si>
    <t>https://community.secop.gov.co/Public/Tendering/OpportunityDetail/Index?noticeUID=CO1.NTC.8480681&amp;isFromPublicArea=True&amp;isModal=False</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</si>
  <si>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</si>
  <si>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TESORERIA. 8) APOYAR CON LA EXPEDICIÓN DE LOS CERTIFICADOS DE RETENCIONES APLICADOS Y SOLICITADOS AL GRUPO DE TESORERÍA. </t>
  </si>
  <si>
    <t>CO1.REQ.8612199</t>
  </si>
  <si>
    <t>OPSP-VAD-1106-2025</t>
  </si>
  <si>
    <t>https://community.secop.gov.co/Public/Tendering/OpportunityDetail/Index?noticeUID=CO1.NTC.8480811&amp;isFromPublicArea=True&amp;isModal=False</t>
  </si>
  <si>
    <t>JOSE LUIS BARROS ATEHORTUA</t>
  </si>
  <si>
    <t xml:space="preserve">LA PRESENTE ORDEN TIENE POR OBJETO: 1. APOYAR EN LA ORGANIZACIÓN Y LOGÍSTICA DE EVENTOS DEPORTIVOS, COMO TORNEOS, COMPETENCIAS, ACTIVIDADES RECREATIVAS, FORMATIVAS Y COMPETITIVAS. 2. BRINDAR INFORMACIÓN Y ASISTENCIA A ESTUDIANTES Y USUARIOS SOBRE LOS PROGRAMAS, SERVICIOS DEPORTIVOS Y DE BIENESTAR OFRECIDOS POR LA UNIVERSIDAD. 3. APOYAR EN LA GESTIÓN Y PRÉSTAMO DE MATERIALES Y JUEGOS DIDÁCTICOS PARA REALIZAR ACTIVIDADES RECREATIVAS EL ÁREA DE DEPORTE.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t>
  </si>
  <si>
    <t>CO1.REQ.8612152</t>
  </si>
  <si>
    <t>OPSP-VAD-1105-2025</t>
  </si>
  <si>
    <t>https://community.secop.gov.co/Public/Tendering/OpportunityDetail/Index?noticeUID=CO1.NTC.8477966&amp;isFromPublicArea=True&amp;isModal=False</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</si>
  <si>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</si>
  <si>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</si>
  <si>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CO1.REQ.8609436</t>
  </si>
  <si>
    <t>OPSP-VAD-1104-2025</t>
  </si>
  <si>
    <t>https://community.secop.gov.co/Public/Tendering/OpportunityDetail/Index?noticeUID=CO1.NTC.8475184&amp;isFromPublicArea=True&amp;isModal=False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</si>
  <si>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</si>
  <si>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</si>
  <si>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CO1.REQ.8606082</t>
  </si>
  <si>
    <t>OAG-VAD-1103-2025</t>
  </si>
  <si>
    <t>https://community.secop.gov.co/Public/Tendering/OpportunityDetail/Index?noticeUID=CO1.NTC.8478308&amp;isFromPublicArea=True&amp;isModal=False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</si>
  <si>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</si>
  <si>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</si>
  <si>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CO1.REQ.8609409</t>
  </si>
  <si>
    <t>OPSP-VAD-1102-2025</t>
  </si>
  <si>
    <t>https://community.secop.gov.co/Public/Tendering/OpportunityDetail/Index?noticeUID=CO1.NTC.8475130&amp;isFromPublicArea=True&amp;isModal=False</t>
  </si>
  <si>
    <t>MARIA DANIELA ANDRADE FERNANDEZ</t>
  </si>
  <si>
    <t>LA PRESENTE ORDEN TIENE POR OBJETO: 1. APOYAR LA IMPLEMENTACIÓN DEL PROGRAMA “EMBAJADORES UNIMAGDALENA EN EL MUNDO”, PARA DINAMIZAR EL RELACIONAMIENTO CON LOS GRADUADOS DE LA INSTITUCIÓN RESIDENTES EN EL EXTERIOR Y EL DESARROLLO DE ACCIONES QUE PROMUEVAN SU VINCULACIÓN A INICIATIVAS ACADÉMICAS, PROFESIONALES, DE PROYECCIÓN SOCIAL U OTRAS. 2. APOYAR LA GESTIÓN DE LAS REDES SOCIALES DE LA DEPENDENCIA. 3. APOYAR EL DESARROLLO DE EVENTOS DE LA DEPENDENCIA. 5. APOYAR EN EL DESARROLLO E IMPLEMENTACIÓN DE OPORTUNIDADES, CONVOCATORIAS Y PROYECTOS CLAVES DE INTERNACIONALIZACIÓN. 6. APOYAR EN LA ORGANIZACIÓN E IMPLEMENTACIÓN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</si>
  <si>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CO1.REQ.8606106</t>
  </si>
  <si>
    <t>OPSP-VAD-1101-2025</t>
  </si>
  <si>
    <t>https://community.secop.gov.co/Public/Tendering/OpportunityDetail/Index?noticeUID=CO1.NTC.8477415&amp;isFromPublicArea=True&amp;isModal=False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</si>
  <si>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</si>
  <si>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</si>
  <si>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CO1.REQ.8608341</t>
  </si>
  <si>
    <t>OPSP-VAD-1100-2025</t>
  </si>
  <si>
    <t>https://community.secop.gov.co/Public/Tendering/OpportunityDetail/Index?noticeUID=CO1.NTC.8474929&amp;isFromPublicArea=True&amp;isModal=False</t>
  </si>
  <si>
    <t>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</si>
  <si>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CO1.REQ.8605801</t>
  </si>
  <si>
    <t>OPSP-VAD-1099-2025</t>
  </si>
  <si>
    <t>https://community.secop.gov.co/Public/Tendering/OpportunityDetail/Index?noticeUID=CO1.NTC.8475611&amp;isFromPublicArea=True&amp;isModal=False</t>
  </si>
  <si>
    <t>LA PRESENTE ORDEN TIENE POR OBJETO: 1. APOYAR EN EL DISEÑO Y EN LA EJECUCIÓN DE PRODUCCIÓN AUDIOVISUAL, Y DESARROLLO DE LOS CONTENIDOS MULTIMEDIA PARA EL CENTRO DE INNOVACIÓN EDUCATIVA- INNOVA. 2. APOYAR EN LA ESCRITURA Y REVISIÓN DE LOS GUIONES RELACIONADOS CON LAS PRODUCCIONES AUDIOVISUALES. 3. APOYAR EN LA COORDINACIÓN Y EJECUCIÓN DE GRABACIONES DE IMÁGENES PARA LOS MATERIALES AUDIOVISUALES DEL CENTRO DE INNOVACIÓN EDUCATIVA- INNOVA.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APOYO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</si>
  <si>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CO1.REQ.8606348</t>
  </si>
  <si>
    <t>OPSP-VAD-1098-2025</t>
  </si>
  <si>
    <t>https://community.secop.gov.co/Public/Tendering/OpportunityDetail/Index?noticeUID=CO1.NTC.8475602&amp;isFromPublicArea=True&amp;isModal=False</t>
  </si>
  <si>
    <t>AYLIN YASIRA SERBOUSEK CASTRO</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</si>
  <si>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EN LA ORGANIZACIÓN DE EVENTOS DE EXTENSIÓN SOCIAL CON COMUNIDADES QUE SE DESARROLLAN EN LA VICERRECTORÍA DE EXTENSIÓN Y PROYECCIÓN SOCIAL. 4. CONSTRUIR INFORMES Y DOCUMENTOS DE GESTIÓN Y EJECUCIÓN QUE SE DESARROLLEN EN EL MARCO DE ACTIVIDADES INTERCULTURALES. 5, APOYAR EN EL ACOMPAÑAMIENTO A LAS REUNIONES Y ACTIVIDADES PREVIO ACUERDO Y COMUNICACIÓN POR PARTE DEL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</si>
  <si>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CO1.REQ.8606503</t>
  </si>
  <si>
    <t>OPSP-VAD-1097-2025</t>
  </si>
  <si>
    <t>https://community.secop.gov.co/Public/Tendering/OpportunityDetail/Index?noticeUID=CO1.NTC.8475485&amp;isFromPublicArea=True&amp;isModal=False</t>
  </si>
  <si>
    <t>LA PRESENTE ORDEN TIENE POR OBJETO: 1.APOYAR EN EL DESARROLLO DE SISTEMAS DE INFORMACIÓN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</si>
  <si>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CO1.REQ.8606273</t>
  </si>
  <si>
    <t>OAG-VAD-1096-2025</t>
  </si>
  <si>
    <t>https://community.secop.gov.co/Public/Tendering/OpportunityDetail/Index?noticeUID=CO1.NTC.8470877&amp;isFromPublicArea=True&amp;isModal=False</t>
  </si>
  <si>
    <t>OMAR DAVID DEAVILA MEJIA</t>
  </si>
  <si>
    <t xml:space="preserve">LA PRESENTE ORDEN TIENE POR OBJETO: 1. APOYAR A LA DIRECCIÓN DE BIENESTAR UNIVERSITARIO EN EL REGISTRO, ACTUALIZACIÓN Y ALMACENAMIENTO DE INFORMACIÓN RELACIONADAS CON EL AREA DE DEPORTES SNIES Y PDA.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DIRECICÓN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RECOLECCIÓN Y SISTEMATIZACIÓN MENSUAL DE LA INFORMACIÓN DE LOS MIEMBROS DE LA COMUNIDAD UNIVERSITARIA QUE ACCEDEN A LOS SERVICIOS DEPORTIVOS DE LA DIRECCIÓN DE BIENESTAR UNIVERSITARIO. 7. APOYAR EN EL ÁREA DE DEPORTE EN DILIGENCIAMIENTO DE LOS FORMATOS COGUI+, ASISTENCIA A EVENTOS Y PERMISOS ACADÉMICOS. 8. APOYAR EN LA PARTICIPACIÓN DE LOS DIFERENTES EVENTOS REALIZADOS POR LA DIRECCIÓN DE BIENESTAR UNIVERSITARIO: EVENTO DE FIN DE AÑO Y VACACIONES RECREATIVAS. 9. APOYAR EN LA PARTICIPACIÓN DE EVENTOS ACADÉMICOS, CIENTÍFICOS, ARTÍSTICOS, CULTURALES, DEPORTIVOS, DE SALUD Y DESARROLLO HUMANO DENTRO Y FUERA DEL LUGAR HABITUAL DE LA EJECUCIÓN DE LAS ACTIVIDADES. </t>
  </si>
  <si>
    <t>CO1.REQ.8602102</t>
  </si>
  <si>
    <t>OAG-VAD-1095-2025</t>
  </si>
  <si>
    <t>https://community.secop.gov.co/Public/Tendering/OpportunityDetail/Index?noticeUID=CO1.NTC.8470852&amp;isFromPublicArea=True&amp;isModal=False</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</si>
  <si>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</si>
  <si>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</si>
  <si>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CO1.REQ.8601485</t>
  </si>
  <si>
    <t>OPSP-VAD-1094-2025</t>
  </si>
  <si>
    <t>https://community.secop.gov.co/Public/Tendering/OpportunityDetail/Index?noticeUID=CO1.NTC.8454908&amp;isFromPublicArea=True&amp;isModal=False</t>
  </si>
  <si>
    <t>MARIA DE JESUS AMADOR ZEA</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</si>
  <si>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</si>
  <si>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CO1.REQ.8584698</t>
  </si>
  <si>
    <t>OAG-VAD-1093-2025</t>
  </si>
  <si>
    <t>https://community.secop.gov.co/Public/Tendering/OpportunityDetail/Index?noticeUID=CO1.NTC.8454464&amp;isFromPublicArea=True&amp;isModal=False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</si>
  <si>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</si>
  <si>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</si>
  <si>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CO1.REQ.8584554</t>
  </si>
  <si>
    <t>OAG-VAD-1092-2025</t>
  </si>
  <si>
    <t>https://community.secop.gov.co/Public/Tendering/OpportunityDetail/Index?noticeUID=CO1.NTC.8455539&amp;isFromPublicArea=True&amp;isModal=False</t>
  </si>
  <si>
    <t>KATHLEEN JOHANA BOLAÑO PEREZ</t>
  </si>
  <si>
    <t>CO1.REQ.8585694</t>
  </si>
  <si>
    <t>OPSP-VAD-1091-2025</t>
  </si>
  <si>
    <t>https://community.secop.gov.co/Public/Tendering/OpportunityDetail/Index?noticeUID=CO1.NTC.8455292&amp;isFromPublicArea=True&amp;isModal=False</t>
  </si>
  <si>
    <t>ASDRUBAL SENEN OROZCO SANJUANELO</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</si>
  <si>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t>
  </si>
  <si>
    <t>CO1.REQ.8585679</t>
  </si>
  <si>
    <t>OPSP-VAD-1090-2025</t>
  </si>
  <si>
    <t>https://community.secop.gov.co/Public/Tendering/OpportunityDetail/Index?noticeUID=CO1.NTC.8455471&amp;isFromPublicArea=True&amp;isModal=False</t>
  </si>
  <si>
    <t xml:space="preserve">LA PRESENTE ORDEN TIENE POR OBJETO: 1. APOYAR EN LA ORGANIZACIÓN Y COORDINACIÓN DEL PROGRAMA ACADÉMICO, ASEGURANDO LA CORRECTA EJECUCIÓN DE LA PROGRAMACIÓN DE ASIGNATURAS Y ACTIVIDADES ESTABLECIDAS EN EL CURRÍCULO. 2. APOYAR EN LA GESTIÓN EFICIENTE DE EQUIPOS Y RECURSOS DIDÁCTICOS: APOYANDO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APOYANDO LA GESTIÓN DEL INVENTARIO DE MATERIALES Y EQUIPOS PEDAGÓGICOS, ELABORANDO INFORMES PERIÓDICOS SOBRE SU ESTADO Y DISPONIBILIDAD. 6. APOYAR EL CUMPLIMIENTO DE NORMATIVAS ACADÉMICAS Y DE GESTIÓN EDUCATIVA: VERIFICANDO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APOYANDO EN LA RESOLUCIÓN DE DUDAS, PROBLEMAS O INQUIETUDES RELACIONADAS CON EL PROGRAMA ACADÉMICO. 9. APOYAR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EL CUMPLIMIENTO DEL PLAN DE DESARROLLO ACADÉMICO DEL PROGRAMA, FACILITANDO LA CORRECTA IMPLEMENTACIÓN DE NUEVAS NORMATIVAS Y ESTRATEGIAS PEDAGÓGICAS. </t>
  </si>
  <si>
    <t>CO1.REQ.8585669</t>
  </si>
  <si>
    <t>OAG-VAD-1089-2025</t>
  </si>
  <si>
    <t>https://community.secop.gov.co/Public/Tendering/OpportunityDetail/Index?noticeUID=CO1.NTC.8454951&amp;isFromPublicArea=True&amp;isModal=False</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</si>
  <si>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</si>
  <si>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CO1.REQ.8585479</t>
  </si>
  <si>
    <t>OAG-VAD-1087-2025</t>
  </si>
  <si>
    <t>https://community.secop.gov.co/Public/Tendering/OpportunityDetail/Index?noticeUID=CO1.NTC.8454971&amp;isFromPublicArea=True&amp;isModal=False</t>
  </si>
  <si>
    <t>HAROLD DE JESUS ARAQUE GARCIA</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</si>
  <si>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</si>
  <si>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CO1.REQ.8585719</t>
  </si>
  <si>
    <t>OPSP-VAD-1086-2025</t>
  </si>
  <si>
    <t>https://community.secop.gov.co/Public/Tendering/OpportunityDetail/Index?noticeUID=CO1.NTC.8455419&amp;isFromPublicArea=True&amp;isModal=False</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</si>
  <si>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</si>
  <si>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t>
  </si>
  <si>
    <t>CO1.REQ.8585806</t>
  </si>
  <si>
    <t>OPSP-VAD-1085-2025</t>
  </si>
  <si>
    <t>https://community.secop.gov.co/Public/Tendering/OpportunityDetail/Index?noticeUID=CO1.NTC.8454900&amp;isFromPublicArea=True&amp;isModal=False</t>
  </si>
  <si>
    <t>JUAN CARLOS BERNIER TAPIA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</si>
  <si>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</si>
  <si>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CO1.REQ.8584940</t>
  </si>
  <si>
    <t>OPSP-VAD-1084-2025</t>
  </si>
  <si>
    <t>https://community.secop.gov.co/Public/Tendering/OpportunityDetail/Index?noticeUID=CO1.NTC.8454255&amp;isFromPublicArea=True&amp;isModal=False</t>
  </si>
  <si>
    <t>ANDRES FELIPE MEJIA QUINTERO</t>
  </si>
  <si>
    <t xml:space="preserve">LA PRESENTE ORDEN TIENE POR OBJETO: 1.ASESORAR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DISEÑO DE FORMATOS PARA EL CÁLCULO DE RETENCIONES Y DEDUCCIONES EN PAGOS DE PROVEEDORES Y SERVICIOS PROFESIONALES. 5. APOYAR AL GRUPO DE CONTABILIDAD EN LA ELABORACIÓN DE INFORMES A LOS ENTES DE CONTROL. 6. APOYAR AL GRUPO DE CONTABILIDAD EN LOS PROCESOS DE CIERRE MENSUAL7. ASESORAR AL GRUPO DE CONTABILIDAD EN LA ELABORACIÓN Y PRESENTACIÓN DE LOS ESTADOS FINANCIEROS DE LA UNIVERSIDAD 8. APOYAR EN LA COORDINACIÓN DE LA REVISIÓN DE LA CODIFICACIÓN CONTABLE DE LAS CUENTAS POR PAGAR Y OBLIGACIONES PRESUPUESTALES ELABORADAS PARA PROCESO DE PAGO. </t>
  </si>
  <si>
    <t>CO1.REQ.8584512</t>
  </si>
  <si>
    <t>OPSP-VAD-1083-2025</t>
  </si>
  <si>
    <t>https://community.secop.gov.co/Public/Tendering/OpportunityDetail/Index?noticeUID=CO1.NTC.8454817&amp;isFromPublicArea=True&amp;isModal=False</t>
  </si>
  <si>
    <t>ANA KARINA DEL MAR OBREDOR GARCIA</t>
  </si>
  <si>
    <t xml:space="preserve">LA PRESENTE ORDEN TIENE POR OBJETO: 1. APOYAR EN LA ELABORACIÓN, SEGUIMIENTO Y CONTROL DE LAS SOLICITUDES DE TRABAJO EN CASA DE LOS FUNCIONARIOS Y DOCENTES DE LA INSTITUCIÓN, COORDINAR LA ARTICULACIÓN CON LA DIRECCIÓN DE TALENTO HUMANO, GRUPO DE DESARROLLO ORGANIZACIONAL Y GRUPO DE SEGURIDAD Y SALUD EN EL TRABAJO PARA LA GESTIÓN Y FORMALIZACIÓN DE LOS FORMATOS Y DOCUMENTOS NECESARIOS PARA LA HABILITACIÓN DE ESTA MODALIDAD. 2. ELABORAR UNA BASE DE DATOS CON LA INFORMACIÓN DE CADA UNO DE LOS FUNCIONARIOS Y DOCENTES QUE SE ENCUENTREN EN LA MODALIDAD DE TRABAJO EN CASA, INCLUYENDO LA INFORMACIÓN CONTENIDA EN LOS RESPECTIVOS FORMATOS. 3. REALIZAR SEGUIMIENTO A LA MODALIDAD DE TRABAJO EN CASA POR PERSONA, GENERANDO INFORMES TÉCNICOS Y ALERTAS TEMPRANAS A LA DIRECCIÓN DE TALENTO HUMANO, GRUPO DE DESARROLLO ORGANIZACIONAL Y GRUPO DE SST CON RELACIÓN A LAS FECHAS DE SEGUIMIENTO DE FUNCIONES, SEGUIMIENTO DE CONDICIONES LABORALES SEGURAS Y ADECUADAS, SEGUIMIENTO A DIFICULTADES TÉCNICAS, PERSONALES O DE SALUD Y FECHAS DE INICIO Y FIN DE LAS MODALIDADES DE TRABAJO EN CASA FORMALIZADAS. 4. APOYAR EN EL CONTROL DE INDICADORES DE AUSENTISMO DE FORMA MENSUAL POR CAUSAS MEDICAS COMUNES, ENFERMEDAD LABORAL Y ACCIDENTE DE TRABAJO. 5. APOYAR EN EL INDICADOR DE PREVALENCIA DE LA ENFERMEDAD LABORAL CALIFICADA. 6. APOYAR EN EL SEGUIMIENTO DEL DESARROLLO DEL PLAN DE TRABAJO ANUAL EN SST. 7. APOYAR AL COMITÉ DE SEGURIDAD Y SALUD EN EL TRABAJO EN LA PRESENTACIÓN DE LAS TASAS DE ENFERMEDAD LABORAL Y ACCIDENTE DE TRABAJO. 8. APOYAR EN LAS INVESTIGACIONES DE ACCIDENTE LABORALES DE ESTUDIANTE, DOCENTES, Y PERSONAL ADMINISTRATIVO DE LA UNIVERSIDAD DEL MAGDALENA. 9.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10. APOYAR EN LA SENSIBILIZACIÓN Y SOCIALIZACIÓN DE LOS PROGRAMAS, PLANES Y PROYECTOS ESTABLECIDOS EN LA UNIVERSIDAD DEL MAGDALENA EN MATERIA DE SEGURIDAD Y SALUD EN EL TRABAJO. 11. APOYAR EN LA REALIZACIÓN DE INSPECCIONES DE SEGURIDAD DE LAS DIFERENTES ÁREAS, SEDES, LABORATORIOS Y OBRAS DESARROLLADAS POR LA UNIVERSIDAD PARA LA IDENTIFICACIÓN, VALORACIÓN Y CONTROL DE LOS RIESGOS, EN CONCORDANCIA CON LA NORMATIVIDAD VIGENTE APLICABLE. 12. APOYAR EN LA ELABORACIÓN Y ACTUALIZACIÓN DE LAS DIFERENTES MATRICES DE PELIGROS DE LA UNIVERSIDAD DEL MAGDALENA. </t>
  </si>
  <si>
    <t>CO1.REQ.8584910</t>
  </si>
  <si>
    <t>OPSP-VAD-1082-2025</t>
  </si>
  <si>
    <t>https://community.secop.gov.co/Public/Tendering/OpportunityDetail/Index?noticeUID=CO1.NTC.8454119&amp;isFromPublicArea=True&amp;isModal=False</t>
  </si>
  <si>
    <t>ALFREDO DANIEL FLOREZ MARTINEZ</t>
  </si>
  <si>
    <t>CO1.REQ.8584063</t>
  </si>
  <si>
    <t>OPSP-VAD-1081-2025</t>
  </si>
  <si>
    <t>https://community.secop.gov.co/Public/Tendering/OpportunityDetail/Index?noticeUID=CO1.NTC.8453919&amp;isFromPublicArea=True&amp;isModal=False</t>
  </si>
  <si>
    <t>LUIS CARLOS MENDOZA BERMUDEZ</t>
  </si>
  <si>
    <t>CO1.REQ.8584137</t>
  </si>
  <si>
    <t>OPSP-VAD-1080-2025</t>
  </si>
  <si>
    <t>https://community.secop.gov.co/Public/Tendering/OpportunityDetail/Index?noticeUID=CO1.NTC.8453795&amp;isFromPublicArea=True&amp;isModal=False</t>
  </si>
  <si>
    <t>ANDRES EDUARDO PATERNINA ARIZA</t>
  </si>
  <si>
    <t xml:space="preserve">LA PRESENTE ORDEN TIENE POR OBJETO: 1. APOYAR EN LA CONSTRUCCIÓN DE COMPONENTES SOFTWARE EN TECNOLOGÍAS NETCORE, JAVASCRIPT, ANGULAR, HACIENDO USO DE PATRONES DE DISEÑOS ARQUITECTÓNICOS. 2. ASESORAR EN EL PROCESO DE CONSTRUCCIÓN DE MICROSERVICIOS DEL SISTEMA DE INFORMACIÓN DE REGISTRO ACADÉMICO. 3. ASESORAR EN LA IMPLEMENTACIÓN DE HERRAMIENTAS DE VERIFICACIÓN Y VALIDACIÓN DE CÓDIGO FUENTE. 4. APOYAR AL DIRECTOR DEL CENTRO EN BUENAS PRÁCTICAS DE DESARROLLO EN EL SISTEMA DE INFORMACIÓN DE REGISTRO ACADÉMICO. 5. APOYAR EN LA CONSTRUCCIÓN DE PIPELINE EN EL SISTEMA DE INFORMACIÓN DE REGISTRO ACADÉMICO. </t>
  </si>
  <si>
    <t>CO1.REQ.8583476</t>
  </si>
  <si>
    <t>OPSP-VAD-1079-2025</t>
  </si>
  <si>
    <t>https://community.secop.gov.co/Public/Tendering/OpportunityDetail/Index?noticeUID=CO1.NTC.8447910&amp;isFromPublicArea=True&amp;isModal=False</t>
  </si>
  <si>
    <t>LAURA MARIA PEREZ RIQUETT</t>
  </si>
  <si>
    <t xml:space="preserve">LA PRESENTE ORDEN TIENE POR OBJETO: 1. APOYAR LA PLANEACIÓN Y EJECUCIÓN DE INTERVENCIONES ARQUEOLÓGICAS EN EL MARCO DEL PAP UNIMAGDALENA. 2. APOYAR LA EJECUCIÓN DE ACTIVIDADES DE LABORATORIO Y SOCIALIZACIÓN EN EL MARCO DEL PAP UNIMAGDALENA. 3. APOYAR LA FORMULACIÓN DE PLANES DE MANEJO ARQUEOLÓGICO E INFORMES TÉCNICOS Y DE EJECUCIÓN DEL PAP UNIMAGDALENA. 4. APOYAR LA FORMULACIÓN DE PROPUESTAS ECONÓMICAS DE ARQUEOLOGÍA PREVENTIVA. 5. APOYAR EN LA FORMULACIÓN DE DOCUMENTOS DE INVESTIGACIÓN, ARTÍCULOS ESPECIALIZADOS DERIVADOS DEL PAP UNIMAGDALENA. 6. APOYAR LA COORDINACIÓN Y MANEJO DE PERSONAL DE CAMPO Y LABORATORIO DEL PAP UNIMAGDALENA. 7. PARTICIPAR EN REUNIONES INTERNAS Y EXTERNAS RELACIONADAS CON EL PAP UNIMAGDALENA Y PROGRAMAS DE ARQUEOLOGÍA PREVENTIVA, PREVIO ACUERDO Y COMUNICACIÓN CON EL SUPERVISOR (A) DE LA PRESENTE ORDEN. </t>
  </si>
  <si>
    <t>CO1.REQ.8577730</t>
  </si>
  <si>
    <t>OPSP-VAD-1078-2025</t>
  </si>
  <si>
    <t>https://community.secop.gov.co/Public/Tendering/OpportunityDetail/Index?noticeUID=CO1.NTC.8446861&amp;isFromPublicArea=True&amp;isModal=False</t>
  </si>
  <si>
    <t>YELENIS PATRICIA RESTREPO OÑATE</t>
  </si>
  <si>
    <t xml:space="preserve">LA PRESENTE ORDEN TIENE POR OBJETO: 1. REALIZAR ACOMPAÑAMIENTO PERIÓDICO A LAS VÍCTIMAS DE VIOLENCIA BASADA EN GÉNERO Y VIOLENCIA SEXUAL, CON EL FIN DE EVALUAR SU BIENESTAR EMOCIONAL Y SU PROCESO DE RECUPERACIÓN. 2. APOYAR EN EL DISEÑO Y EJECUCIÓN DE LOS PROGRAMAS DE PREVENCIÓN Y DETECCIÓN DE CASOS DE VIOLENCIA BASADA EN GÉNERO Y VIOLENCIA SEXUAL, ENFOCADOS EN LA COMUNIDAD UNIVERSITARIA Y COMUNIDAD EXTERNA. 3. ACOMPAÑAR LA PROMOCIÓN DE ESPACIOS SEGUROS DE DENUNCIA Y ATENCIÓN OPORTUNA. 4. APOYAR EN EL DESARROLLO DE CAPACITACIONES DIRIGIDAS A ESTUDIANTES, DOCENTES Y PERSONAL ADMINISTRATIVO, CON EL OBJETIVO DE FOMENTAR UNA CULTURA DE RESPETO, EQUIDAD Y CERO TOLERANCIAS FRENTE A LA VIOLENCIA. 5. APOYAR EN LA PARTICIPACIÓN DE LOS EVENTOS REALIZADOS POR EL GRUPO GAV. 6. APOYAR EN LA ATENCIÓN BÁSICA, OPORTUNA Y ADECUADA A LOS ESTUDIANTES QUE REQUIERAN EL SERVICIO DE ORIENTACIÓN PSICOLÓGICA EN LA DIRECCIÓN DE BIENESTAR UNIVERSITARIO. 7. PRESENTAR INFORMES OPORTUNAMENTE AL SUPERVISOR SOBRE LAS ACTIVIDADES DESARROLLADAS Y PLANTEADAS EN EL PLAN DE TRABAJO, PARA LA VERIFICACIÓN Y EL CUMPLIMIENTO DE LAS METAS PROPUESTAS. </t>
  </si>
  <si>
    <t>CO1.REQ.8576934</t>
  </si>
  <si>
    <t>OPSP-VAD-1077-2025</t>
  </si>
  <si>
    <t>https://community.secop.gov.co/Public/Tendering/OpportunityDetail/Index?noticeUID=CO1.NTC.8446600&amp;isFromPublicArea=True&amp;isModal=False</t>
  </si>
  <si>
    <t>JAVIER JOSE MARTES VEGA</t>
  </si>
  <si>
    <t>CO1.REQ.8576589</t>
  </si>
  <si>
    <t>OPSP-VAD-1076-2025</t>
  </si>
  <si>
    <t>https://community.secop.gov.co/Public/Tendering/OpportunityDetail/Index?noticeUID=CO1.NTC.8446568&amp;isFromPublicArea=True&amp;isModal=False</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</si>
  <si>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</si>
  <si>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</si>
  <si>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CO1.REQ.8576559</t>
  </si>
  <si>
    <t>OPSP-VAD-1075-2025</t>
  </si>
  <si>
    <t>https://community.secop.gov.co/Public/Tendering/OpportunityDetail/Index?noticeUID=CO1.NTC.8446620&amp;isFromPublicArea=True&amp;isModal=False</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</si>
  <si>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</si>
  <si>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</si>
  <si>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CO1.REQ.8576258</t>
  </si>
  <si>
    <t>OAG-VAD-1074-2025</t>
  </si>
  <si>
    <t>https://community.secop.gov.co/Public/Tendering/OpportunityDetail/Index?noticeUID=CO1.NTC.8446166&amp;isFromPublicArea=True&amp;isModal=False</t>
  </si>
  <si>
    <t>ADRIANA LUCIA RODRIGUEZ MARTINEZ</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</si>
  <si>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</si>
  <si>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CO1.REQ.8576324</t>
  </si>
  <si>
    <t>OPSP-VAD-1073-2025</t>
  </si>
  <si>
    <t>https://community.secop.gov.co/Public/Tendering/OpportunityDetail/Index?noticeUID=CO1.NTC.8450609&amp;isFromPublicArea=True&amp;isModal=False</t>
  </si>
  <si>
    <t>JULIO JOSE ALVAREZ NUÑEZ</t>
  </si>
  <si>
    <t xml:space="preserve">LA PRESENTE ORDEN TIENE POR OBJETO: 1. APOYAR EN EL SEGUIMIENTO Y ACTUALIZACIÓN AL PROCESO APOYO TECNOLÓGICO TIC, PARA LA TOMA DE ACCIONES PREVENTIVAS, CORRECTIVAS Y MEJORAS. 2. APOYAR EN LA ELABORACION DE FORMATOS, PROCEDIMIENTO, GUÍAS, INSTRUCTIVOS, MANUALES E INDICADORES AL PROCESO DE APOYO TECNOLÓGICO. 3. APOYAR EN EL SOPORTE DE TRÁMITES ADMINISTRATIVOS. </t>
  </si>
  <si>
    <t>CO1.REQ.8580195</t>
  </si>
  <si>
    <t>OPSP-VAD-1072-2025</t>
  </si>
  <si>
    <t>https://community.secop.gov.co/Public/Tendering/OpportunityDetail/Index?noticeUID=CO1.NTC.8449890&amp;isFromPublicArea=True&amp;isModal=False</t>
  </si>
  <si>
    <t>MARIA INES MOSCARELLA VALLE</t>
  </si>
  <si>
    <t xml:space="preserve">LA PRESENTE ORDEN TIENE POR OBJETO: 1. APOYAR CON LA GESTIÓN Y DESARROLLO DE LA PROPUESTA DE FORMACIÓN CAJAMAG, DIRIGIDO A LOS FUNCIONARIOS DE LA UNIVERSIDAD 2. APOYAR EN LA GESTIÓN Y ARTICULACIÓN DE ALIANZAS CON LAS ENTIDADES EXTERNAS, PARA LA FORMACIÓN DE LOS FUNCIONARIOS DE LA UNIVERSIDAD 3. APOYAR CON EL DESARROLLO DEL CRONOGRAMA DEL PLAN DE CAPACITACIÓN VIGENCIA 2025. 4. APOYAR CON ACTUALIZACIÓN DEL REPOSITORIO DE LAS CAPACITACIONES DE TALENTO HUMANO. 5. APOYAR CON LA APLICACIÓN Y TABULACIÓN DE LAS EVALUACIONES DE IMPACTO DE LAS CAPACITACIONES DEL PIC. 6. APOYAR CON LA ACTUALIZACIÓN DE SOLUCIÓN Y CARGUE DE ACCIONES DE MEJORA DEL MAPA DE RIESGOS DE LA GESTIÓN DE TALENTO HUMANO. 7. APOYAR CON LAS ACTIVIDADES PROGRAMADAS DESDE LA DIRECCIÓN DE TALENTO HUMANO. </t>
  </si>
  <si>
    <t>CO1.REQ.8579790</t>
  </si>
  <si>
    <t>OPSP-VAD-1071-2025</t>
  </si>
  <si>
    <t>https://community.secop.gov.co/Public/Tendering/OpportunityDetail/Index?noticeUID=CO1.NTC.8446288&amp;isFromPublicArea=True&amp;isModal=False</t>
  </si>
  <si>
    <t>LISSET DEL CARMEN CORONEL BROCHERO</t>
  </si>
  <si>
    <t xml:space="preserve">LA PRESENTE ORDEN TIENE POR OBJETO: 1. ASISTIR A LA JORNADA DE INDUCCIÓN AL EQUIPO DE PSICÓLOGOS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</si>
  <si>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CO1.REQ.8576094</t>
  </si>
  <si>
    <t>OPSP-VAD-1070-2025</t>
  </si>
  <si>
    <t>https://community.secop.gov.co/Public/Tendering/OpportunityDetail/Index?noticeUID=CO1.NTC.8446080&amp;isFromPublicArea=True&amp;isModal=False</t>
  </si>
  <si>
    <t>ARMANDO DALLAN LAVALLE FANDIÑO</t>
  </si>
  <si>
    <t xml:space="preserve">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t>
  </si>
  <si>
    <t>CO1.REQ.8576082</t>
  </si>
  <si>
    <t>OPSP-VAD-1069-2025</t>
  </si>
  <si>
    <t>https://community.secop.gov.co/Public/Tendering/OpportunityDetail/Index?noticeUID=CO1.NTC.8445979&amp;isFromPublicArea=True&amp;isModal=False</t>
  </si>
  <si>
    <t>JOELYS YISETH  RODRIGUEZ GAMARRA</t>
  </si>
  <si>
    <t xml:space="preserve">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t>
  </si>
  <si>
    <t>CO1.REQ.8576074</t>
  </si>
  <si>
    <t>OPSP-VAD-1068-2025</t>
  </si>
  <si>
    <t>https://community.secop.gov.co/Public/Tendering/OpportunityDetail/Index?noticeUID=CO1.NTC.8446512&amp;isFromPublicArea=True&amp;isModal=False</t>
  </si>
  <si>
    <t>JEFERSON DE JESUS GAMARRA MOLINA</t>
  </si>
  <si>
    <t xml:space="preserve">LA PRESENTE ORDEN TIENE POR OBJETO: 1. APOYAR EN MANTENIMIENTO PREVENTIVO Y CORRECTIVO A LOSEQUIPOS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</si>
  <si>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CO1.REQ.8575777</t>
  </si>
  <si>
    <t>OAG-VAD-1067-2025</t>
  </si>
  <si>
    <t>https://community.secop.gov.co/Public/Tendering/OpportunityDetail/Index?noticeUID=CO1.NTC.8446061&amp;isFromPublicArea=True&amp;isModal=False</t>
  </si>
  <si>
    <t>JAIME ALFONSO CASTRO ANGARITA</t>
  </si>
  <si>
    <t xml:space="preserve">LA PRESENTE ORDEN TIENE POR OBJETO: 1. APOYAR EN EL MANTENIMIENTO PREVENTIVO Y CORRECTIVO A LOS 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</si>
  <si>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CO1.REQ.8576065</t>
  </si>
  <si>
    <t>OPSP-VAD-1066-2025</t>
  </si>
  <si>
    <t>https://community.secop.gov.co/Public/Tendering/OpportunityDetail/Index?noticeUID=CO1.NTC.8447819&amp;isFromPublicArea=True&amp;isModal=False</t>
  </si>
  <si>
    <t>ISAAC MATEO CANTILLO GAMARRA</t>
  </si>
  <si>
    <t xml:space="preserve">LA PRESENTE ORDEN TIENE POR OBJETO: 1. APOYAR EN EL PROCESO DE MANTENIMIENTO PREVENTIVO Y 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</si>
  <si>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CO1.REQ.8577490</t>
  </si>
  <si>
    <t>OAG-VAD-1065-2025</t>
  </si>
  <si>
    <t>https://community.secop.gov.co/Public/Tendering/OpportunityDetail/Index?noticeUID=CO1.NTC.8447474&amp;isFromPublicArea=True&amp;isModal=False</t>
  </si>
  <si>
    <t>JULIA LUCIA CARRASCAL NAVARRO</t>
  </si>
  <si>
    <t xml:space="preserve">LA PRESENTE ORDEN TIENE POR OBJETO: 1. APOYAR EN EL DESARROLLO DEL SISTEMA DE VIGILANCIA EPIDEMIOLÓGICO DE RIESGO PSICOSOCIAL. 2. ESTUDIAR, ANALIZAR Y CONSOLIDAR EL INFORME DE RESULTADOS DE LA BATERÍA DE RIESGO PSICOSOCIAL APLICADA EN LA UNIVERSIDAD, TENIENDO EN CUENTA LA ESTRUCTURA ORGANIZACIONAL, LA PLANTA DE CARGOS Y EL MAPA DE PROCESOS VIGENTES. 3. ELABORAR DIAGNÓSTICO INTERPRETATIVO CON ENFOQUE TÉCNICO Y SUS RESPECTIVAS RECOMENDACIONES. 4. ELABORAR PLANES DE INTERVENCIÓN Y MEJORA DE LOS RESULTADOS DE LA BATERÍA DE RIESGO PSICOSOCIAL CONFORME A LOS NIVELES DE RIESGO IDENTIFICADOS Y APOYAR LA EJECUCIÓN DE LAS ACTIVIDADES PROGRAMADAS CON ENFOQUE DIFERENCIADO SEGÚN DEPENDENCIAS, GRUPOS, PROCESOS, CARGOS, NIVELES DE RIESGO, GÉNERO, EDAD, ROL Y CONDICIÓN DE DISCAPACIDAD. 5. APOYAR EL SEGUIMIENTO DE LAS CONDICIONES O ESTADO DE SALUD, DE LOS EMPLEADOS DE LA UNIVERSIDAD, RESULTANTES DE LA APLICACIÓN DE LA BATERÍA DE RIESGO PSICOSOCIAL. 6. APOYAR EL ANÁLISIS, LA REVISIÓN Y EL ESTABLECIMIENTO DE LAS RECOMENDACIONES RESULTANTES DE LOS EXÁMENES MÉDICOS LABORALES EN MATERIA DE RIESGO PSICOSOCIAL. 7. APOYAR EN LA ELABORACIÓN DE LOS PROTOCOLOS E INFORMACIÓN DOCUMENTADA DEL COMITÉ DE CONVIVENCIA Y DE SALUD MENTAL QUE SE REQUIERAN EN EL MARCO DEL SISTEMA DE VIGILANCIA EPIDEMIOLÓGICO DE RIESGO PSICOSOCIAL DE LOS EMPLEADOS DE LA UNIVERSIDAD. 8. PRESTAR ASESORÍA EN LOS CASOS DE CALIFICACIÓN DE ORIGEN DE LAS PRESUNTAS ENFERMEDADES LABORALES DE ORIGEN DE SALUD MENTAL. 9. APOYAR AL COPASST Y AL COMITÉ DE CONVIVENCIA LABORAL DE LA UNIVERSIDAD EN LA ASESORÍA EN EL DESARROLLO DEL PLAN DE PREVENCIÓN DE RIESGOS LABORALES EN MATERIA PSICOSOCIAL. 10. APOYAR EN LA DEFINICIÓN Y PUESTA EN MARCHA DE LOS PROGRAMAS DE EDUCACIÓN Y PREVENCIÓN EN MATERIA DE RIESGO PSICOSOCIAL DIRIGIDO A LOS EMPLEADOS DE LA UNIVERSIDAD Y MEDIR SU IMPACTO. 11. BRINDAR ATENCIÓN Y ACOMPAÑAMIENTO DE PSICOLOGÍA CON ENFOQUE PSICOSOCIAL, CONFORME A LAS ACTIVIDADES DEL SISTEMA DE GESTIÓN DE SST DE LA UNIVERSIDAD. 12. APOYAR EN LA SENSIBILIZACIÓN Y SOCIALIZACIÓN DE LOS PROGRAMAS, PLANES Y PROYECTOS ESTABLECIDOS EN LA UNIVERSIDAD EN MATERIA DE SEGURIDAD Y SALUD EN EL TRABAJO. 13.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14. REALIZAR CAPACITACIÓN EN TEMAS DE RIESGO PSICOSOCIAL A LOS EMPLEADOS DE LA UNIVERSIDAD, EN LAS ÁREAS DONDE SE REQUIERA. </t>
  </si>
  <si>
    <t>CO1.REQ.8577270</t>
  </si>
  <si>
    <t>OPSP-VAD-1064-2025</t>
  </si>
  <si>
    <t>https://community.secop.gov.co/Public/Tendering/OpportunityDetail/Index?noticeUID=CO1.NTC.8447454&amp;isFromPublicArea=True&amp;isModal=False</t>
  </si>
  <si>
    <t>MARIA JOSE MEYER MUGNO</t>
  </si>
  <si>
    <t>LA PRESENTE ORDEN TIENE POR OBJETO APOYAR EN EL DESARROLLO DE LAS ACTIVIDADES DE LA VICERRECTORÍA ACADÉMICA EN EL PERIODO ACADÉMICO 2025-2, RELACIONADAS CON: A). APOYAR EN LA ELABORACIÓN Y VALIDACIÓN DE LOS DOCUMENTOS PRECONTRACTUALES Y CONTRACTUALES DE LOS CONTRATOS ADELANTADOS POR LA VICERRECTORÍA ACADÉMICA DE CONFORMIDAD CON EL ESTATUTO DE CONTRATACIÓN DE LA INSTITUCIÓN PARA EL PERÍODO 2025-2 B). APOYAR CON LA REDACCIÓN DE LAS ACTAS DE INICIO, SUSPENSIÓN, REINICIO, ADICIÓN EN VALOR, ADICIÓN EN PLAZO, ADICIÓN EN PLAZO Y VALOR U OTRO SÍ MODIFICATORIO, Y-O TERMINACIÓN DE LAS ÓRDENES DE PROVEEDORES PARA EL PERÍODO 2025- 2 C). APOYAR A LA VICERRECTORÍA ACADÉMICA EN LA REVISIÓN, ELABORACIÓN Y VALIDACIÓN DE LOS ACTOS ADMINISTRATIVOS Y FORMATOS QUE SE REQUIERA EXPEDIR POR EL DESPACHO DEL VICERRECTOR ACADÉMICO PARA EL PERÍODO 2025-2 D). APOYAR A LA VICERRECTORÍA ACADÉMICA EN EL CARGUE DE INFORMACIÓN DE MODIFICACIONES, ADICIONES, TERMINACIONES Y LIQUIDACIONES DE LAS ÓRDENES Y CONTRATOS DE PROVEEDORES EXPEDIDOS POR EL VICERRECTOR ACADÉMICO EN LAS PLATAFORMAS SIA OBSERVA Y SECOP, EN LOS PLAZOS ESTABLECIDOS, PREVIA VERIFICACIÓN DE LOS SOPORTES EXIGIDOS PARA EL PERÍODO 2025-2 E). APOYAR A LOS SUPERVISORES QUE CORRESPONDAN, CON EL PROCESO CONTRACTUAL DE SUS PROVEEDORES, ELABORACIÓN DE ACTOS ADMINISTRATIVOS Y ELABORACIÓN DE INFORMES PARA EL PERÍODO 2025-2 F). APOYAR EN EL TRÁMITE DE PAGO A PROVEEDORES DE LAS ÓRDENES Y CONTRATOS SUSCRITOS POR LA VICERRECTORÍA ACADÉMICA. G). APOYAR EN LA PREPARACIÓN DE LOS INFORMES, RESPUESTAS Y DEMÁS DOCUMENTOS EXIGIDOS POR LAS AUTORIDADES COMPETENTES REFERENTES A ASUNTOS DE CONTRATACIÓN DE LA VICERRECTORÍA ACADÉMICA PARA EL PERÍODO 2025-2. H). REALIZAR ACOMPAÑAMIENTO Y BRINDAR APOYO A LAS AUDITORÍAS EN CUANTO A LOS PROCESOS DE CONTRATACIÓN DE LA VICERRECTORÍA ACADÉMICA. I). RENDIR INFORMES MENSUALES O CUANDO EL SUPERVISOR ASÍ LO REQUIERA, SOBRE LAS ACTIVIDADES DESARROLLADAS EN CUMPLIMIENTO DE LA ORDEN DE PRESTACIÓN DE SERVICIOS PARA EL PERÍODO 2025-2.</t>
  </si>
  <si>
    <t>CO1.REQ.8577247</t>
  </si>
  <si>
    <t>OPSP-VAD-1063-2025</t>
  </si>
  <si>
    <t>https://community.secop.gov.co/Public/Tendering/OpportunityDetail/Index?noticeUID=CO1.NTC.8447023&amp;isFromPublicArea=True&amp;isModal=False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</si>
  <si>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</si>
  <si>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t>
  </si>
  <si>
    <t>CO1.REQ.8577101</t>
  </si>
  <si>
    <t>OPSP-VAD-1062-2025</t>
  </si>
  <si>
    <t>https://community.secop.gov.co/Public/Tendering/OpportunityDetail/Index?noticeUID=CO1.NTC.8447006&amp;isFromPublicArea=True&amp;isModal=False</t>
  </si>
  <si>
    <t>MARTHA LUZ GRANADOS VANEGAS</t>
  </si>
  <si>
    <t xml:space="preserve">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t>
  </si>
  <si>
    <t>CO1.REQ.8576725</t>
  </si>
  <si>
    <t>OPSP-VAD-1061-2025</t>
  </si>
  <si>
    <t>https://community.secop.gov.co/Public/Tendering/OpportunityDetail/Index?noticeUID=CO1.NTC.8448262&amp;isFromPublicArea=True&amp;isModal=False</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</si>
  <si>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</si>
  <si>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ACTUALIZACIÓN DE LA BASE DE DATOS DE LOS INVENTARIOS. </t>
  </si>
  <si>
    <t>CO1.REQ.8578434</t>
  </si>
  <si>
    <t>OPSP-VAD-1060-2025</t>
  </si>
  <si>
    <t>https://community.secop.gov.co/Public/Tendering/OpportunityDetail/Index?noticeUID=CO1.NTC.8449103&amp;isFromPublicArea=True&amp;isModal=False</t>
  </si>
  <si>
    <t>JOSÉ RAFAEL VÁSQUEZ POLO</t>
  </si>
  <si>
    <t>JUAN MANUEL LORA FONTALVO</t>
  </si>
  <si>
    <t xml:space="preserve">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t>
  </si>
  <si>
    <t>CO1.REQ.8579022</t>
  </si>
  <si>
    <t>OAG-VAD-1059-2025</t>
  </si>
  <si>
    <t>https://community.secop.gov.co/Public/Tendering/OpportunityDetail/Index?noticeUID=CO1.NTC.8448322&amp;isFromPublicArea=True&amp;isModal=False</t>
  </si>
  <si>
    <t>AMALIA PATRICIA HERNANDEZ PATERNINA</t>
  </si>
  <si>
    <t>CO1.REQ.8577878</t>
  </si>
  <si>
    <t>OPSP-VAD-1058-2025</t>
  </si>
  <si>
    <t>https://community.secop.gov.co/Public/Tendering/OpportunityDetail/Index?noticeUID=CO1.NTC.8447870&amp;isFromPublicArea=True&amp;isModal=False</t>
  </si>
  <si>
    <t>ROBERT FRANKLIN BECERRA ORTEGA</t>
  </si>
  <si>
    <t xml:space="preserve">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</si>
  <si>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CO1.REQ.8578035</t>
  </si>
  <si>
    <t>OPSP-VAD-1057-2025</t>
  </si>
  <si>
    <t>https://community.secop.gov.co/Public/Tendering/OpportunityDetail/Index?noticeUID=CO1.NTC.8447822&amp;isFromPublicArea=True&amp;isModal=False</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</si>
  <si>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</si>
  <si>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</si>
  <si>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CO1.REQ.8577808</t>
  </si>
  <si>
    <t>OPSP-VAD-1056-2025</t>
  </si>
  <si>
    <t>https://community.secop.gov.co/Public/Tendering/OpportunityDetail/Index?noticeUID=CO1.NTC.8447613&amp;isFromPublicArea=True&amp;isModal=False</t>
  </si>
  <si>
    <t>ROMARIO FARIA PEREZ MACHADO</t>
  </si>
  <si>
    <t xml:space="preserve">LA PRESENTE ORDEN TIENE POR OBJETO: 1. APOYAR EN LA APERTURA, ENTREGA Y CIERRE DE LAS SALAS Y LABORATORIOS INFORMÁTICOS ASIGNADOS EN LOS HORARIOS ESTABLECIDOS PARA LA PRESTACIÓN DE LOS SERVICIOS. 2. APOYAR EN LA ATENCIÓN OPORTUNA DE LAS INQUIETUDES O SOLICITUDES DE LOS DOCENTES PERMANENTES Y-O VISITANTES. 3. CAPACITAR A LOS USUARIOS DE SALAS Y LABORATORIOS EN EL BUEN USO DE LOS EQUIPOS DE CÓMPUTO. 4. APOYAR EN EL SEGUIMIENTO Y CONTROL DEL INVENTARIO Y ESTADO DE LOS RECURSOS. 5. APOYAR EN LA REVISIÓN BÁSICA Y REPORTE DE ANOMALÍAS EN LOS COMPUTADORES DE LAS SALAS Y LABORATORIOS DE CÓMPUTO ASIGNADOS. 6. APOYAR EL CUMPLIMIENTO A CABALIDAD DE LOS PROCEDIMIENTOS ESTABLECIDOS PARA LA PRESTACIÓN DE LOS SERVICIOS. 7. APOYAR CON EL REPORTE OPORTUNO SOBRE SITUACIONES QUE AFECTEN EL DESARROLLO DE LAS ACTIVIDADES EN EL LABORATORIO Y -O SALAS DE CÓMPUTO.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CUANDO SEA REQUERIDO EN LAS ACTIVIDADES EXTRAS ORGANIZADAS EN LAS SALAS Y LABORATORIOS INFORMÁTICOS TALES COMO: PRUEBAS, CAPACITACIONES, SEMINARIOS, REUNIONES ADMINISTRATIVAS PARA GARANTIZAR LA EFICIENCIA EN LA PRESTACIÓN DE LOS SERVICIOS DEL GRUPO DE RECURSOS EDUCATIVOS Y ADMINISTRACIÓN DE LABORATORIOS Y EL PROGRAMA DE INGENIERÍA DE SISTEMAS 11.APOYAR EN LA VERIFICACIÓN PERIÓDICA DEL ESTADO DE LOS EQUIPOS AUDIOVISUALES, SUS HORAS ACTUALES Y ACUMULADAS DE USO Y LOS ACCESORIOS DISPUESTOS EN CADA ESPACIO ACADÉMICO. 12. APOYAR EN LA ENTREGA AL FINALIZAR LA ORDEN DE SERVICIO DEL INVENTARIO DE LOS EQUIPOS DEL LABORATORIO DETALLANDO EL ESTADO DE LOS MISMOS. 13. APOYAR LA RECOLECCIÓN DE INFORMACIÓN DE SATISFACCIÓN DEL SERVICIO E INFORMES RELACIONADOS. </t>
  </si>
  <si>
    <t>CO1.REQ.8577461</t>
  </si>
  <si>
    <t>OAG-VAD-1055-2025</t>
  </si>
  <si>
    <t>https://community.secop.gov.co/Public/Tendering/OpportunityDetail/Index?noticeUID=CO1.NTC.8440427&amp;isFromPublicArea=True&amp;isModal=False</t>
  </si>
  <si>
    <t>STEVEN DANIEL CODINA CANTILLO</t>
  </si>
  <si>
    <t xml:space="preserve">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</si>
  <si>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CO1.REQ.8570247</t>
  </si>
  <si>
    <t>OPSP-VAD-1054-2025</t>
  </si>
  <si>
    <t>https://community.secop.gov.co/Public/Tendering/OpportunityDetail/Index?noticeUID=CO1.NTC.8439870&amp;isFromPublicArea=True&amp;isModal=False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</si>
  <si>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</si>
  <si>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</si>
  <si>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CO1.REQ.8570304</t>
  </si>
  <si>
    <t>OPSP-VAD-1053-2025</t>
  </si>
  <si>
    <t>https://community.secop.gov.co/Public/Tendering/OpportunityDetail/Index?noticeUID=CO1.NTC.8439930&amp;isFromPublicArea=True&amp;isModal=False</t>
  </si>
  <si>
    <t>JORGE LUIS PINEDA  MONTAGUT</t>
  </si>
  <si>
    <t xml:space="preserve">LA PRESENTE ORDEN TIENE POR OBJETO: 1. APOYAR EN LA CREACIÓN Y REFINAMIENTO LAS PÁGINAS PRINCIPALES DEL SISTEMA HACIENDO USO DE TECNOLOGÍAS COMO HTML, CSS, Y FRAMEWORKS DE JAVASCRIPT COMO ANGULAR APOYAR EN LA CONEXIÓN DE LA INTERFAZ DE USUARIO CON LOS SERVICIOS BACKEND MEDIANTE LA INTEGRACIÓN DE APIS RESTFUL A TRAVÉS DE PETICIONES HTTP. 2. APOYAR EN LA MEJORA LA VELOCIDAD DE CARGA DE LAS PÁGINAS Y LA EXPERIENCIA DEL USUARIO OPTIMIZANDO EL USO DE RECURSOS, COMO IMÁGENES, SCRIPTS Y HOJAS DE ESTILO. 3. APOYAR EN LA IMPLEMENTACIÓN DE TÉCNICAS DE LAZY LOADING PARA CARGAR SOLO LOS COMPONENTES NECESARIOS Y EVITAR SOBRECARGAR LA APLICACIÓN. 4. APOYAR EN LA UTILIZACIÓN DE SISTEMAS DE GESTIÓN DE ESTADOS NGRX PARA MANEJAR DE FORMA EFICIENTE LOS DATOS COMPARTIDOS ENTRE DIFERENTES COMPONENTES DE LA APLICACIÓN. </t>
  </si>
  <si>
    <t>CO1.REQ.8569693</t>
  </si>
  <si>
    <t>OPSP-VAD-1052-2025</t>
  </si>
  <si>
    <t>https://community.secop.gov.co/Public/Tendering/OpportunityDetail/Index?noticeUID=CO1.NTC.8439289&amp;isFromPublicArea=True&amp;isModal=False</t>
  </si>
  <si>
    <t>PEDRO NEL ESMERAL MUÑOZ</t>
  </si>
  <si>
    <t xml:space="preserve">LA PRESENTE ORDEN TIENE POR OBJETO: 1. APOYAR EN EL PROCESO DE MANTENIMIENTO PREVENTIVO YCORRECTIVO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</si>
  <si>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CO1.REQ.8569155</t>
  </si>
  <si>
    <t>OAG-VAD-1051-2025</t>
  </si>
  <si>
    <t>https://community.secop.gov.co/Public/Tendering/OpportunityDetail/Index?noticeUID=CO1.NTC.8439034&amp;isFromPublicArea=True&amp;isModal=False</t>
  </si>
  <si>
    <t>MELISSA YELENIS CORREA JIMENEZ</t>
  </si>
  <si>
    <t xml:space="preserve">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</si>
  <si>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CO1.REQ.8568658</t>
  </si>
  <si>
    <t>OPSP-VAD-1050-2025</t>
  </si>
  <si>
    <t>https://community.secop.gov.co/Public/Tendering/OpportunityDetail/Index?noticeUID=CO1.NTC.8438925&amp;isFromPublicArea=True&amp;isModal=False</t>
  </si>
  <si>
    <t>CLARA INES APREZA FERNANDEZ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</si>
  <si>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</si>
  <si>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CO1.REQ.8568714</t>
  </si>
  <si>
    <t>OAG-VAD-1049-2025</t>
  </si>
  <si>
    <t>https://community.secop.gov.co/Public/Tendering/OpportunityDetail/Index?noticeUID=CO1.NTC.8439432&amp;isFromPublicArea=True&amp;isModal=False</t>
  </si>
  <si>
    <t>EDWIN ALBERTO NAVARRO OROZCO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</si>
  <si>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</si>
  <si>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CO1.REQ.8569229</t>
  </si>
  <si>
    <t>OPSP-VAD-1048-2025</t>
  </si>
  <si>
    <t>https://community.secop.gov.co/Public/Tendering/OpportunityDetail/Index?noticeUID=CO1.NTC.8440945&amp;isFromPublicArea=True&amp;isModal=False</t>
  </si>
  <si>
    <t>VALERY MILENA ORTEGA MEJIA</t>
  </si>
  <si>
    <t>CO1.REQ.8570888</t>
  </si>
  <si>
    <t>OPSP-VAD-1047-2025</t>
  </si>
  <si>
    <t>https://community.secop.gov.co/Public/Tendering/OpportunityDetail/Index?noticeUID=CO1.NTC.8440767&amp;isFromPublicArea=True&amp;isModal=False</t>
  </si>
  <si>
    <t>DIEGO ARMANDO HERNANDEZ TORRES</t>
  </si>
  <si>
    <t xml:space="preserve">LA PRESENTE ORDEN TIENE POR OBJETO: 1. APOYAR LA INFRAESTRUCTURA TECNOLÓGICA EN LA INSTALACIÓN, MANTENIMIENTO Y SOPORTE EN LAS REDES DE LA INSTITUCIÓN. 2. APOYAR LA INFRAESTRUCTURA TECNOLÓGICA EN LA INSTALACIÓN, MANTENIMIENTO Y SOPORTE DE LAS CÁMARAS DE VIGILANCIA DE LA INSTITUCIÓN. 3. APOYAR EL SEGUIMIENTO, MANTENIMIENTO (CORRECTIVO Y PREVENTIVO) AL CONTROL DE ACCESO BIOMÉTRICO. </t>
  </si>
  <si>
    <t>CO1.REQ.8570929</t>
  </si>
  <si>
    <t>OAG-VAD-1046-2025</t>
  </si>
  <si>
    <t>https://community.secop.gov.co/Public/Tendering/OpportunityDetail/Index?noticeUID=CO1.NTC.8440378&amp;isFromPublicArea=True&amp;isModal=False</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</si>
  <si>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</si>
  <si>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</si>
  <si>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CO1.REQ.8570389</t>
  </si>
  <si>
    <t>OPSP-VAD-1045-2025</t>
  </si>
  <si>
    <t>https://community.secop.gov.co/Public/Tendering/OpportunityDetail/Index?noticeUID=CO1.NTC.8440304&amp;isFromPublicArea=True&amp;isModal=False</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</si>
  <si>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</si>
  <si>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</si>
  <si>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CO1.REQ.8570115</t>
  </si>
  <si>
    <t>OPSP-VAD-1044-2025</t>
  </si>
  <si>
    <t>https://community.secop.gov.co/Public/Tendering/OpportunityDetail/Index?noticeUID=CO1.NTC.8439389&amp;isFromPublicArea=True&amp;isModal=False</t>
  </si>
  <si>
    <t>MAURA CECILIA RUBIO SUAREZ</t>
  </si>
  <si>
    <t xml:space="preserve">LA PRESENTE ORDEN TIENE POR OBJETO: 1. APOYAR EN LA PRODUCCIÓN Y PRESENTACIÓN DE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DE LA EMISORA CULTURAL UNIMAGDALENA RADIO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t>
  </si>
  <si>
    <t>CO1.REQ.8569347</t>
  </si>
  <si>
    <t>OPSP-VAD-1043-2025</t>
  </si>
  <si>
    <t>https://community.secop.gov.co/Public/Tendering/OpportunityDetail/Index?noticeUID=CO1.NTC.8439191&amp;isFromPublicArea=True&amp;isModal=False</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</si>
  <si>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</si>
  <si>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</si>
  <si>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CO1.REQ.8568958</t>
  </si>
  <si>
    <t>OAG-VAD-1042-2025</t>
  </si>
  <si>
    <t>https://community.secop.gov.co/Public/Tendering/OpportunityDetail/Index?noticeUID=CO1.NTC.8440984&amp;isFromPublicArea=True&amp;isModal=False</t>
  </si>
  <si>
    <t>HILDA LILIANA MIRANDA GRANADO</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</si>
  <si>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</si>
  <si>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t>
  </si>
  <si>
    <t>CO1.REQ.8571317</t>
  </si>
  <si>
    <t>OPSP-VAD-1041-2025</t>
  </si>
  <si>
    <t>https://community.secop.gov.co/Public/Tendering/OpportunityDetail/Index?noticeUID=CO1.NTC.8440971&amp;isFromPublicArea=True&amp;isModal=False</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</si>
  <si>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</si>
  <si>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</si>
  <si>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CO1.REQ.8570989</t>
  </si>
  <si>
    <t>OPSP-VAD-1040-2025</t>
  </si>
  <si>
    <t>https://community.secop.gov.co/Public/Tendering/OpportunityDetail/Index?noticeUID=CO1.NTC.8441149&amp;isFromPublicArea=True&amp;isModal=False</t>
  </si>
  <si>
    <t>BRAYAN ALEXANDER ROMERO OROZCO</t>
  </si>
  <si>
    <t xml:space="preserve">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t>
  </si>
  <si>
    <t>CO1.REQ.8571231</t>
  </si>
  <si>
    <t>OPSP-VAD-1039-2025</t>
  </si>
  <si>
    <t>https://community.secop.gov.co/Public/Tendering/OpportunityDetail/Index?noticeUID=CO1.NTC.8441052&amp;isFromPublicArea=True&amp;isModal=False</t>
  </si>
  <si>
    <t>JAIDTHER BLANCO BELTRAN</t>
  </si>
  <si>
    <t>MARIA DE JESUS GALINDO VILLALOBOS</t>
  </si>
  <si>
    <t xml:space="preserve">LA PRESENTE ORDEN TIENE POR OBJETO: 1. APOYAR EN LA REVISIÓN DE LOS CONTRATOS DE CÁTEDRA DEL CENTRO DE POSGRADOS Y FACULTADES Y EN LA REVISIÓN DE LAS RESOLUCIONES DE VINCULACIÓN Y ACTAS DE VINCULACIÓN. 2. APOYAR EN LA ORGANIZACIÓN DEL ARCHIVO DE HOJAS DE VIDA DE CATEDRÁTICOS DEL CENTRO DE POSGRADOS, DOCENTES DE CÁTEDRA, EMPLEADOS PÚBLICOS, DOCENTES DE PLANTA Y OCASIONALES.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APOYAR CON LA ORGANIZACIÓN Y CLASIFICACIÓN DEL ARCHIVO DE LOS DOCUMENTOS CONFORME A LAS DISPOSICIONES QUE EN MATERIA DE GESTIÓN DOCUMENTAL SE ADOPTEN EN LA UNIVERSIDAD. 7. REALIZAR DEPURACIÓN DE DEUDAS REALES Y PRESUNTAS DERIVADAS DEL EJERCICIO DE PAGOS DE LA SEGURIDAD SOCIAL EFECTUANDO LOS TRÁMITES CORRESPONDIENTES ANTE LOS FONDOS DE PENSIÓN, A FIN DE QUE SE APLIQUEN LOS RESPECTIVOS AJUSTES 8. REALIZAR DEPURACIÓN DE DEUDAS REALES Y PRESUNTAS DERIVADAS DEL EJERCICIO DE PAGOS DE LA SEGURIDAD SOCIAL EFECTUANDO LOS TRÁMITES CORRESPONDIENTES ANTE LOS FONDOS DE SALUD, A FIN DE QUE SE APLIQUEN LOS RESPECTIVOS AJUSTES 9. REALIZAR DEPURACIÓN DE DEUDAS REALES Y PRESUNTAS DERIVADAS DEL EJERCICIO DE PAGOS DE LA SEGURIDAD SOCIAL EFECTUANDO LOS TRÁMITES CORRESPONDIENTES ANTE LOS FONDOS DE ARL, A FIN DE QUE SE APLIQUEN LOS RESPECTIVOS AJUSTES 10. RADICAR COMUNICACIONES ANTE FONDO DE PENSIONES, RELACIONADOS CON LOS RETIROS DE DOCENTES Y FUNCIONARIOS ANTE AFP 11. REALIZAR SEMANALMENTE REUNIONES VIRTUALES CON COLPENSIONES CON EL FIN DE ACLARAR DUDAS E INQUIETUDES SOBRE LAS DEPURACIONES NO APLICADAS EN PWA. </t>
  </si>
  <si>
    <t>CO1.REQ.8571218</t>
  </si>
  <si>
    <t>OPSP-VAD-1038-2025</t>
  </si>
  <si>
    <t>https://community.secop.gov.co/Public/Tendering/OpportunityDetail/Index?noticeUID=CO1.NTC.8441116&amp;isFromPublicArea=True&amp;isModal=False</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</si>
  <si>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</si>
  <si>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 RENDIR INFORMES MENSUALES O CUANDO EL SUPERVISOR ASÍ LO REQUIERA, SOBRE LAS ACTIVIDADES DESARROLLADAS EN CUMPLIMIENTO DE LA ORDEN DE PRESTACIÓN DE SERVICIOS. </t>
  </si>
  <si>
    <t>CO1.REQ.8570868</t>
  </si>
  <si>
    <t>OPSP-VAD-1037-2025</t>
  </si>
  <si>
    <t>https://community.secop.gov.co/Public/Tendering/OpportunityDetail/Index?noticeUID=CO1.NTC.8441016&amp;isFromPublicArea=True&amp;isModal=False</t>
  </si>
  <si>
    <t>CARLOS ALBERTO GUTIERREZ DIAZ GRANADOS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</si>
  <si>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</si>
  <si>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CO1.REQ.8570689</t>
  </si>
  <si>
    <t>OPSP-VAD-1036-2025</t>
  </si>
  <si>
    <t>https://community.secop.gov.co/Public/Tendering/OpportunityDetail/Index?noticeUID=CO1.NTC.8441236&amp;isFromPublicArea=True&amp;isModal=False</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</si>
  <si>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</si>
  <si>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</si>
  <si>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CO1.REQ.8571309</t>
  </si>
  <si>
    <t>OPSP-VAD-1035-2025</t>
  </si>
  <si>
    <t>https://community.secop.gov.co/Public/Tendering/OpportunityDetail/Index?noticeUID=CO1.NTC.8441313&amp;isFromPublicArea=True&amp;isModal=False</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</si>
  <si>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</si>
  <si>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2025-I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</si>
  <si>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CO1.REQ.8571052</t>
  </si>
  <si>
    <t>OPSP-VAD-1034-2025</t>
  </si>
  <si>
    <t>https://community.secop.gov.co/Public/Tendering/OpportunityDetail/Index?noticeUID=CO1.NTC.8440953&amp;isFromPublicArea=True&amp;isModal=False</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</si>
  <si>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</si>
  <si>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</si>
  <si>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CO1.REQ.8571042</t>
  </si>
  <si>
    <t>OPSP-VAD-1033-2025</t>
  </si>
  <si>
    <t>https://community.secop.gov.co/Public/Tendering/OpportunityDetail/Index?noticeUID=CO1.NTC.8439458&amp;isFromPublicArea=True&amp;isModal=False</t>
  </si>
  <si>
    <t>MARIA CAROLINA MEJIA VELASQUEZ</t>
  </si>
  <si>
    <t xml:space="preserve">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DÍA DE LA FAMILIA. 14. APOYAR EN LA PARTICIPACIÓN DE EVENTOS ACADÉMICOS, CIENTÍFICOS, ARTÍSTICOS, CULTURALES, DEPORTIVOS, DE SALUD Y DESARROLLO HUMANO DENTRO Y FUERA DEL LUGAR HABITUAL DE LA EJECUCIÓN DE LAS ACTIVIDADES. 15. APOYAR EN EL DESARROLLO DE INDICADORES DE DESEMPEÑO Y SATISFACCIÓN, IMPLEMENTANDO HERRAMIENTAS COMO ENCUESTAS Y ANÁLISIS DE DATOS, PARA MEDIR EL IMPACTO DE LAS ACTIVIDADES REALIZADAS. 16. APOYAR EN LA PROMOCIÓN DE LA GESTIÓN DEL CONOCIMIENTO BASADO EN LA EVIDENCIA, A PARTIR DE LAS PRÁCTICAS Y ACTIVIDADES DEL CENTRO DE ATENCIÓN INTEGRAL A LA INFANCIA. </t>
  </si>
  <si>
    <t>CO1.REQ.8569370</t>
  </si>
  <si>
    <t>OPSP-VAD-1032-2025</t>
  </si>
  <si>
    <t>https://community.secop.gov.co/Public/Tendering/OpportunityDetail/Index?noticeUID=CO1.NTC.8439438&amp;isFromPublicArea=True&amp;isModal=False</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</si>
  <si>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</si>
  <si>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ATENCIÓN A LOS MIEMBROS DE LA COMUNIDAD UNIVERSITARIA QUE REQUIERAN INFORMACIÓN SOBRE LOS DISTINTOS SERVICIOS DE BIENESTAR UNIVERSITARIO.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DÍA DE LA FAMILIA. 11. APOYAR EN LA PARTICIPACIÓN DE EVENTOS ACADÉMICOS, CIENTÍFICOS, ARTÍSTICOS, CULTURALES, DEPORTIVOS, DE SALUD Y DESARROLLO HUMANO DENTRO Y FUERA DEL LUGAR HABITUAL DE LA EJECUCIÓN DE LAS ACTIVIDADES. </t>
  </si>
  <si>
    <t>CO1.REQ.8569098</t>
  </si>
  <si>
    <t>OPSP-VAD-1031-2025</t>
  </si>
  <si>
    <t>https://community.secop.gov.co/Public/Tendering/OpportunityDetail/Index?noticeUID=CO1.NTC.8440978&amp;isFromPublicArea=True&amp;isModal=False</t>
  </si>
  <si>
    <t>RICHAR STEVEN RAMOS DURAN</t>
  </si>
  <si>
    <t>CO1.REQ.8568960</t>
  </si>
  <si>
    <t>OPSP-VAD-1030-2025</t>
  </si>
  <si>
    <t>https://community.secop.gov.co/Public/Tendering/OpportunityDetail/Index?noticeUID=CO1.NTC.8434310&amp;isFromPublicArea=True&amp;isModal=False</t>
  </si>
  <si>
    <t xml:space="preserve">ANA FLORA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</si>
  <si>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</si>
  <si>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</si>
  <si>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CO1.REQ.8563849</t>
  </si>
  <si>
    <t>OPSP-VAD-1028-2025</t>
  </si>
  <si>
    <t>https://community.secop.gov.co/Public/Tendering/OpportunityDetail/Index?noticeUID=CO1.NTC.8433370&amp;isFromPublicArea=True&amp;isModal=False</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</si>
  <si>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</si>
  <si>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</si>
  <si>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CO1.REQ.8563062</t>
  </si>
  <si>
    <t>OPSP-VAD-1027-2025</t>
  </si>
  <si>
    <t>https://community.secop.gov.co/Public/Tendering/OpportunityDetail/Index?noticeUID=CO1.NTC.8433519&amp;isFromPublicArea=True&amp;isModal=False</t>
  </si>
  <si>
    <t>OLGA LUCIA BRITO VALENCIA</t>
  </si>
  <si>
    <t xml:space="preserve">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REVISAR Y ANALIZAR INDICADORES DE GESTIÓN .5. APOYAR EN LA ELABORACIÓN DE INFORMES DE SEGUIMIENTO Y AVANCES DEL PROCESO DE GESTIÓN DE TALENTO HUMANO. 6. APOYAR LAS ACTIVIDADES DE SEGURIDAD Y SALUD EN EL TRABAJO Y DESARROLLO ORGANIZACIONAL. </t>
  </si>
  <si>
    <t>CO1.REQ.8563044</t>
  </si>
  <si>
    <t>OPSP-VAD-1026-2025</t>
  </si>
  <si>
    <t>https://community.secop.gov.co/Public/Tendering/OpportunityDetail/Index?noticeUID=CO1.NTC.8433237&amp;isFromPublicArea=True&amp;isModal=False</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</si>
  <si>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</si>
  <si>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</si>
  <si>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CO1.REQ.8562912</t>
  </si>
  <si>
    <t>OPSP-VAD-1025-2025</t>
  </si>
  <si>
    <t>https://community.secop.gov.co/Public/Tendering/OpportunityDetail/Index?noticeUID=CO1.NTC.8432967&amp;isFromPublicArea=True&amp;isModal=False</t>
  </si>
  <si>
    <t>RICARDO ALFONSO CAMPO REDONDON</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</si>
  <si>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t>
  </si>
  <si>
    <t>CO1.REQ.8562380</t>
  </si>
  <si>
    <t>OPSP-VAD-1024-2025</t>
  </si>
  <si>
    <t>https://community.secop.gov.co/Public/Tendering/OpportunityDetail/Index?noticeUID=CO1.NTC.8433021&amp;isFromPublicArea=True&amp;isModal=False</t>
  </si>
  <si>
    <t>DANELY BEATRIZ GRANADOS PARODI</t>
  </si>
  <si>
    <t xml:space="preserve">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t>
  </si>
  <si>
    <t>CO1.REQ.8562530</t>
  </si>
  <si>
    <t>OPSP-VAD-1023-2025</t>
  </si>
  <si>
    <t>https://community.secop.gov.co/Public/Tendering/OpportunityDetail/Index?noticeUID=CO1.NTC.8433454&amp;isFromPublicArea=True&amp;isModal=False</t>
  </si>
  <si>
    <t>MILENA MARIA CIFUENTES GARCIA</t>
  </si>
  <si>
    <t xml:space="preserve">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t>
  </si>
  <si>
    <t>CO1.REQ.8563146</t>
  </si>
  <si>
    <t>OAG-VAD-1022-2025</t>
  </si>
  <si>
    <t>https://community.secop.gov.co/Public/Tendering/OpportunityDetail/Index?noticeUID=CO1.NTC.8435479&amp;isFromPublicArea=True&amp;isModal=False</t>
  </si>
  <si>
    <t>JESUS MIGUEL GLEN PEDROZO</t>
  </si>
  <si>
    <t>CO1.REQ.8565150</t>
  </si>
  <si>
    <t>OPSP-VAD-1021-2025</t>
  </si>
  <si>
    <t>https://community.secop.gov.co/Public/Tendering/OpportunityDetail/Index?noticeUID=CO1.NTC.8435335&amp;isFromPublicArea=True&amp;isModal=False</t>
  </si>
  <si>
    <t>KELLY JOHANNA MOLINARES ROA</t>
  </si>
  <si>
    <t xml:space="preserve">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t>
  </si>
  <si>
    <t>CO1.REQ.8564661</t>
  </si>
  <si>
    <t>OPSP-VAD-1020-2025</t>
  </si>
  <si>
    <t>https://community.secop.gov.co/Public/Tendering/OpportunityDetail/Index?noticeUID=CO1.NTC.8433770&amp;isFromPublicArea=True&amp;isModal=False</t>
  </si>
  <si>
    <t>DONAL JOSE RAMOS MOLINA</t>
  </si>
  <si>
    <t xml:space="preserve">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t>
  </si>
  <si>
    <t>CO1.REQ.8562814</t>
  </si>
  <si>
    <t>OAG-VAD-1019-2025</t>
  </si>
  <si>
    <t>https://community.secop.gov.co/Public/Tendering/OpportunityDetail/Index?noticeUID=CO1.NTC.8434765&amp;isFromPublicArea=True&amp;isModal=False</t>
  </si>
  <si>
    <t>SAUL ANTONIO TEJEDA ECHEVERRIA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</si>
  <si>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</si>
  <si>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CO1.REQ.8564707</t>
  </si>
  <si>
    <t>OPSP-VAD-1018-2025</t>
  </si>
  <si>
    <t>https://community.secop.gov.co/Public/Tendering/OpportunityDetail/Index?noticeUID=CO1.NTC.8434647&amp;isFromPublicArea=True&amp;isModal=False</t>
  </si>
  <si>
    <t>BERNARDA ELENA ESMERAL MUÑOZ</t>
  </si>
  <si>
    <t xml:space="preserve">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t>
  </si>
  <si>
    <t>CO1.REQ.8564319</t>
  </si>
  <si>
    <t>OPSP-VAD-1017-2025</t>
  </si>
  <si>
    <t>https://community.secop.gov.co/Public/Tendering/OpportunityDetail/Index?noticeUID=CO1.NTC.8434601&amp;isFromPublicArea=True&amp;isModal=False</t>
  </si>
  <si>
    <t>ANA ISABEL VERGARA MARTINEZ</t>
  </si>
  <si>
    <t>CO1.REQ.8563971</t>
  </si>
  <si>
    <t>OPSP-VAD-1016-2025</t>
  </si>
  <si>
    <t>https://community.secop.gov.co/Public/Tendering/OpportunityDetail/Index?noticeUID=CO1.NTC.8433545&amp;isFromPublicArea=True&amp;isModal=False</t>
  </si>
  <si>
    <t>CENITH GLORIA ILIAS CERVANTES</t>
  </si>
  <si>
    <t>CO1.REQ.8563322</t>
  </si>
  <si>
    <t>OPSP-VAD-1015-2025</t>
  </si>
  <si>
    <t>https://community.secop.gov.co/Public/Tendering/OpportunityDetail/Index?noticeUID=CO1.NTC.8433647&amp;isFromPublicArea=True&amp;isModal=False</t>
  </si>
  <si>
    <t>MANUELA CAMILA GARCIA PACHECO</t>
  </si>
  <si>
    <t>CO1.REQ.8563261</t>
  </si>
  <si>
    <t>OPSP-VAD-1014-2025</t>
  </si>
  <si>
    <t>https://community.secop.gov.co/Public/Tendering/OpportunityDetail/Index?noticeUID=CO1.NTC.8433564&amp;isFromPublicArea=True&amp;isModal=False</t>
  </si>
  <si>
    <t>DAGOBERTO BARBOSA CARVAJALINO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</si>
  <si>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</si>
  <si>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CO1.REQ.8563345</t>
  </si>
  <si>
    <t>OPSP-VAD-1013-2025</t>
  </si>
  <si>
    <t>https://community.secop.gov.co/Public/Tendering/OpportunityDetail/Index?noticeUID=CO1.NTC.8433364&amp;isFromPublicArea=True&amp;isModal=False</t>
  </si>
  <si>
    <t>CARMEN MILENA DELGADO LARA</t>
  </si>
  <si>
    <t>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t>
  </si>
  <si>
    <t>CO1.REQ.8563054</t>
  </si>
  <si>
    <t>OPSP-VAD-1012-2025</t>
  </si>
  <si>
    <t>https://community.secop.gov.co/Public/Tendering/OpportunityDetail/Index?noticeUID=CO1.NTC.8433448&amp;isFromPublicArea=True&amp;isModal=False</t>
  </si>
  <si>
    <t>CARLOS MIGUEL MARTES VEGA</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</si>
  <si>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</si>
  <si>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CO1.REQ.8563147</t>
  </si>
  <si>
    <t>OPSP-VAD-1011-2025</t>
  </si>
  <si>
    <t>https://community.secop.gov.co/Public/Tendering/OpportunityDetail/Index?noticeUID=CO1.NTC.8433405&amp;isFromPublicArea=True&amp;isModal=False</t>
  </si>
  <si>
    <t>DAYANA SOFIA VALENCIA CUÉLLAR</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</si>
  <si>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9. APOYAR EN EL PROCESO DE CARGUE DE INFORMACIÓN EN LAS DIFERENTES PLATAFORMAS DE CONTROL DEL ESTADO PARA LOS PROCESOS DE CONTRATACIÓN. 10. APOYAR EN LA VERIFICACIÓN DE LOS DOCUMENTOS MONTADOS EN LA PLATAFORMA DEL GEDOCO POR PARTE DE LOS CONTRATISTAS ASIGNADOS A LA FACULTAD DE CIENCIAS BÁSICAS. </t>
  </si>
  <si>
    <t>CO1.REQ.8562598</t>
  </si>
  <si>
    <t>OPSP-VAD-1010-2025</t>
  </si>
  <si>
    <t>https://community.secop.gov.co/Public/Tendering/ContractNoticePhases/View?PPI=CO1.PPI.40749336&amp;isFromPublicArea=True&amp;isModal=False</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</si>
  <si>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</si>
  <si>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</si>
  <si>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CO1.REQ.8562383</t>
  </si>
  <si>
    <t>OPSP-VAD-1009-2025</t>
  </si>
  <si>
    <t>https://community.secop.gov.co/Public/Tendering/OpportunityDetail/Index?noticeUID=CO1.NTC.8432775&amp;isFromPublicArea=True&amp;isModal=False</t>
  </si>
  <si>
    <t>AFRA ALEXANDRA HARDING GRACIA</t>
  </si>
  <si>
    <t xml:space="preserve">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COADYUDAR EN LOS PROCESOS DE CIERRE DE VIGENCIAS RELACIONADOS A LAS ACTIVIDADES ADMINISTRATIVAS Y FINANCIERAS DE LA VICERRECTORÍA DE EXTENSIÓN Y PROYECCIÓN SOCIAL DESDE EL GRUPO DE TESORERÍA. </t>
  </si>
  <si>
    <t>CO1.REQ.8562638</t>
  </si>
  <si>
    <t>OPSP-VAD-1008-2025</t>
  </si>
  <si>
    <t>https://community.secop.gov.co/Public/Tendering/OpportunityDetail/Index?noticeUID=CO1.NTC.8433001&amp;isFromPublicArea=True&amp;isModal=False</t>
  </si>
  <si>
    <t>MARIA CONCEPCION PINEDO MURGAS</t>
  </si>
  <si>
    <t xml:space="preserve">LA PRESENTE ORDEN TIENE POR OBJETO: 1.APOYAR A LA VICERRECTORIA ADMINISTRATIVA EN MANTENER ACTUALIZADA LA BASE DE DATOS DE CORRESPONDENCIA TRAMITADA. 2. DESARROLLAR ACTIVIDADES CORRESPONDIENTES A LA TRANSFERENCIA DOCUMENTAL DE ARCHIVOS DE LOS PROCESOS DE CONTRATACION DE LOS PERIODOS 2020 A 2024 DE LA VICERRECTORIA ADMINISTRATIVA Y LA DIRECCION ADMINISTRATIVA, INCLUIDA LA REALIZACION DE PROCESO DE FOLIADO, ORGANIZACION CRONOLOGICA DE DOCUMENTOS, MARCADO DE CARPETAS Y DEMAS TENDIENDES A FINIQUITAR EL PROCESO DE TRANSFERENCIA, DE CONFORMIDAD CON LOS PARAMETROS DEL SISTEMA DE GESTION DE CALIDAD. </t>
  </si>
  <si>
    <t>CO1.REQ.8562423</t>
  </si>
  <si>
    <t>OAG-VAD-1007-2025</t>
  </si>
  <si>
    <t>https://community.secop.gov.co/Public/Tendering/OpportunityDetail/Index?noticeUID=CO1.NTC.8433773&amp;isFromPublicArea=True&amp;isModal=False</t>
  </si>
  <si>
    <t>JOSE LUIS PACHECO PEREZ</t>
  </si>
  <si>
    <t>CO1.REQ.8563623</t>
  </si>
  <si>
    <t>OPSP-VAD-1006-2025</t>
  </si>
  <si>
    <t>https://community.secop.gov.co/Public/Tendering/OpportunityDetail/Index?noticeUID=CO1.NTC.8433649&amp;isFromPublicArea=True&amp;isModal=False</t>
  </si>
  <si>
    <t>MAYRA CRISTINA ZABALETA RAMOS</t>
  </si>
  <si>
    <t>CO1.REQ.8563609</t>
  </si>
  <si>
    <t>OPSP-VAD-1005-2025</t>
  </si>
  <si>
    <t>https://community.secop.gov.co/Public/Tendering/OpportunityDetail/Index?noticeUID=CO1.NTC.8433371&amp;isFromPublicArea=True&amp;isModal=False</t>
  </si>
  <si>
    <t>KEIMER KALETH BELTRAN CASTRO</t>
  </si>
  <si>
    <t xml:space="preserve">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t>
  </si>
  <si>
    <t>CO1.REQ.8562879</t>
  </si>
  <si>
    <t>OPSP-VAD-1004-2025</t>
  </si>
  <si>
    <t>https://community.secop.gov.co/Public/Tendering/OpportunityDetail/Index?noticeUID=CO1.NTC.8433257&amp;isFromPublicArea=True&amp;isModal=False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</si>
  <si>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</si>
  <si>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t>
  </si>
  <si>
    <t>CO1.REQ.8562926</t>
  </si>
  <si>
    <t>OAG-VAD-1003-2025</t>
  </si>
  <si>
    <t>https://community.secop.gov.co/Public/Tendering/OpportunityDetail/Index?noticeUID=CO1.NTC.8432984&amp;isFromPublicArea=True&amp;isModal=False</t>
  </si>
  <si>
    <t>GLORIA INES FLOREZ FONTALVO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</si>
  <si>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t>
  </si>
  <si>
    <t>CO1.REQ.8562816</t>
  </si>
  <si>
    <t>OPSP-VAD-1002-2025</t>
  </si>
  <si>
    <t>https://community.secop.gov.co/Public/Tendering/OpportunityDetail/Index?noticeUID=CO1.NTC.8432891&amp;isFromPublicArea=True&amp;isModal=False</t>
  </si>
  <si>
    <t>RONALD EDUARDO AREVALO MATOS</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</si>
  <si>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QUIPOS Y LA OPERACIÓN NORMAL DE LOS ESPACIOS ACADÉMICOS DE APOYO AL PROGRAMA DE ODONTOLOGÍA. 7. RENDIR INFORMES PERIÓDICOS A LA DIRECCIÓN DE PROGRAMA. </t>
  </si>
  <si>
    <t>CO1.REQ.8562670</t>
  </si>
  <si>
    <t>OAG-VAD-1001-2025</t>
  </si>
  <si>
    <t>https://community.secop.gov.co/Public/Tendering/OpportunityDetail/Index?noticeUID=CO1.NTC.8433036&amp;isFromPublicArea=True&amp;isModal=False</t>
  </si>
  <si>
    <t>JOAQUÍN ALBERTO POMARES BLAISE</t>
  </si>
  <si>
    <t>IMAEL FABRICIO VARGAS MONTENEGRO</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</si>
  <si>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CIÉNAGA GRANDE DE SANTA MARTA HASTA LA ESTACIÓN PISCÍCOLA DE LA INSTITUCIÓN. </t>
  </si>
  <si>
    <t>CO1.REQ.8562639</t>
  </si>
  <si>
    <t>OAG-VAD-1000-2025</t>
  </si>
  <si>
    <t>https://community.secop.gov.co/Public/Tendering/OpportunityDetail/Index?noticeUID=CO1.NTC.8432853&amp;isFromPublicArea=True&amp;isModal=False</t>
  </si>
  <si>
    <t>YUSLAY MISEL VALLE TETTE</t>
  </si>
  <si>
    <t>CO1.REQ.8562703</t>
  </si>
  <si>
    <t>OAG-VAD-0999-2025</t>
  </si>
  <si>
    <t>https://community.secop.gov.co/Public/Tendering/OpportunityDetail/Index?noticeUID=CO1.NTC.8432910&amp;isFromPublicArea=True&amp;isModal=False</t>
  </si>
  <si>
    <t>YESID FABIAN VILORIA MANJARRES</t>
  </si>
  <si>
    <t xml:space="preserve">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t>
  </si>
  <si>
    <t>CO1.REQ.8562175</t>
  </si>
  <si>
    <t>OPSP-VAD-0998-2025</t>
  </si>
  <si>
    <t>https://community.secop.gov.co/Public/Tendering/OpportunityDetail/Index?noticeUID=CO1.NTC.8434047&amp;isFromPublicArea=True&amp;isModal=False</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</si>
  <si>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</si>
  <si>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t>
  </si>
  <si>
    <t>CO1.REQ.8563673</t>
  </si>
  <si>
    <t>OPSP-VAD-0997-2025</t>
  </si>
  <si>
    <t>https://community.secop.gov.co/Public/Tendering/OpportunityDetail/Index?noticeUID=CO1.NTC.8433795&amp;isFromPublicArea=True&amp;isModal=False</t>
  </si>
  <si>
    <t>LILIANA PAULINA NOGUERA BARRIOS</t>
  </si>
  <si>
    <t xml:space="preserve">LA PRESENTE ORDEN TIENE POR OBJETO: 1. APOYAR LA PLANEACIÓN, EVALUACIÓN Y CONTROL DE LOS PROCESOS DE LA GESTIÓN DE LA TESORERÍA Y TRÁMITE DE OBLIGACIONES PRESUPUESTALES, DE ACUERDO CON LAS DIRECTRICES TRAZADAS POR LA VICERRECTORÍA ADMINISTRATIVA. 2. APOYAR EN LA REVISIÓN Y APROBACIÓN DE LAS OBLIGACIONES FINANCIERAS QUE SE GENEREN DENTRO DEL PROCEDIMIENTO DE TRÁMITES DE PAGOS. 3. APOYAR EN LA FORMULACIÓN DE MEJORAS DE PROCESOS Y PROCEDIMIENTOS A CARGO DE LA VICERRECTORÍA ADINISTRATIVA Y UNIDADES ADSCRITAS. 4. REALIZAR SEGUIMIENTO A LOS PROYECTOS ASIGNADOS A LA DIRECCIÓN FINANCIERA Y A LOS GRUPOS DE TRABAJO ADSCRITOS A ESTA DEPENDENCIA. </t>
  </si>
  <si>
    <t>CO1.REQ.8563527</t>
  </si>
  <si>
    <t>OPSP-VAD-0996-2025</t>
  </si>
  <si>
    <t>https://community.secop.gov.co/Public/Tendering/OpportunityDetail/Index?noticeUID=CO1.NTC.8433892&amp;isFromPublicArea=True&amp;isModal=False</t>
  </si>
  <si>
    <t>ROINER JARAMILLO COA</t>
  </si>
  <si>
    <t xml:space="preserve">LA PRESENTE ORDEN TIENE POR OBJETO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EL SEGUIMIENTO Y REPORTE DE INFORMACIÓN INSTITUCIONAL A LOS RANKINGS INTERNACIONALES (QS, TIMES HIGHER EDUCATION, GREENMETRIC Y OTROS PRIORIZADOS). 5. APOYAR LA CONSTRUCCIÓN DE DOCUMENTOS DE CARÁCTER INSTITUCIONAL. </t>
  </si>
  <si>
    <t>CO1.REQ.8563716</t>
  </si>
  <si>
    <t>OPSP-VAD-0995-2025</t>
  </si>
  <si>
    <t>https://community.secop.gov.co/Public/Tendering/OpportunityDetail/Index?noticeUID=CO1.NTC.8433761&amp;isFromPublicArea=True&amp;isModal=False</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</si>
  <si>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</si>
  <si>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</si>
  <si>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CO1.REQ.8563466</t>
  </si>
  <si>
    <t>OPSP-VAD-0994-2025</t>
  </si>
  <si>
    <t>https://community.secop.gov.co/Public/Tendering/OpportunityDetail/Index?noticeUID=CO1.NTC.8433643&amp;isFromPublicArea=True&amp;isModal=False</t>
  </si>
  <si>
    <t>RAFAEL ALBERTO SANCHEZ OVIEDO</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</si>
  <si>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</si>
  <si>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CO1.REQ.8563449</t>
  </si>
  <si>
    <t>OPSP-VAD-0993-2025</t>
  </si>
  <si>
    <t>https://community.secop.gov.co/Public/Tendering/OpportunityDetail/Index?noticeUID=CO1.NTC.8433855&amp;isFromPublicArea=True&amp;isModal=False</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</si>
  <si>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</si>
  <si>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</si>
  <si>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CO1.REQ.8563376</t>
  </si>
  <si>
    <t>OPSP-VAD-0992-2025</t>
  </si>
  <si>
    <t>https://community.secop.gov.co/Public/Tendering/OpportunityDetail/Index?noticeUID=CO1.NTC.8433840&amp;isFromPublicArea=True&amp;isModal=False</t>
  </si>
  <si>
    <t>YEISON ANDRES SILGADO ALTAMAS</t>
  </si>
  <si>
    <t xml:space="preserve">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t>
  </si>
  <si>
    <t>CO1.REQ.8563419</t>
  </si>
  <si>
    <t>OPSP-VAD-0991-2025</t>
  </si>
  <si>
    <t>https://community.secop.gov.co/Public/Tendering/OpportunityDetail/Index?noticeUID=CO1.NTC.8433703&amp;isFromPublicArea=True&amp;isModal=False</t>
  </si>
  <si>
    <t>ROSA PAULINA CEBALLOS RIASCOS</t>
  </si>
  <si>
    <t>LA PRESENTE ORDEN TIENE POR OBJETO: 1. APOYAR CON LA REVISIÓN Y ACTUALIZACIÓN DE LOS PROCESOS DE CAPACITACIÓN Y VINCULACIÓN DE SERVIDORES PÚBLICOS. 2. APOYAR CON EL DESARROLLO DEL PROGRAMA DE PRE-PENSIONADOS UNIMAGDALENA. 3. APOYAR CON LA LÓGISTICA Y COORDINACIÓN DEL ENCUENTRO DE PENSIOONADOS UNIMAGDALENA. 4. APOYAR CON LA CONSTRUCCIÓN DEL PROCEDIMIENTO DE RETIRO DE SERVIDORES PÚBLICOS. 5. APOYAR CON LA ELABORACIÓN DE LA ESTADÍSTICA DEL PIC Y PLAN DE BIENESTAR LABORAL. 6. APOYAR CON LA ELABORACIÓN DE INFORMES, BASE DE DATOS Y ACTUALIZACIÓN DE LA INFORMACIÓN DE LA GESTIÓN DEL GDO. 7. APOYAR EN LA PLANIFICACIÓN, COORDINACIÓN Y EJECUCIÓN DE ACTIVIDADES LOGÍSTICAS, ADMINISTRATIVAS Y OPERATIVAS ENCAMINADAS AL FORTALECIMIENTO DE LA GESTIÓN DEL TALENTO HUMANO, PROGRAMADAS DESDE LA DIRECCIÓN DE TALENTO HUMANO Y DEL GRUPO DE DESARROLLO ORGANIZACIONAL GDO</t>
  </si>
  <si>
    <t>CO1.REQ.8562956</t>
  </si>
  <si>
    <t>OPSP-VAD-0990-2025</t>
  </si>
  <si>
    <t>https://community.secop.gov.co/Public/Tendering/OpportunityDetail/Index?noticeUID=CO1.NTC.8434321&amp;isFromPublicArea=True&amp;isModal=False</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</si>
  <si>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</si>
  <si>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</si>
  <si>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CO1.REQ.8564104</t>
  </si>
  <si>
    <t>OPSP-VAD-0989-2025</t>
  </si>
  <si>
    <t>https://community.secop.gov.co/Public/Tendering/OpportunityDetail/Index?noticeUID=CO1.NTC.8433973&amp;isFromPublicArea=True&amp;isModal=False</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</si>
  <si>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</si>
  <si>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t>
  </si>
  <si>
    <t>CO1.REQ.8563796</t>
  </si>
  <si>
    <t>OPSP-VAD-0988-2025</t>
  </si>
  <si>
    <t>https://community.secop.gov.co/Public/Tendering/OpportunityDetail/Index?noticeUID=CO1.NTC.8433965&amp;isFromPublicArea=True&amp;isModal=False</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</si>
  <si>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</si>
  <si>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4. APOYAR EN LA ACTUALIZACIÓN DE BASES DE DATOS DEL INVENTARIO. 5. APOYAR EN LA TOMA DE INVENTARIOS DE LAS DIFERENTES DEPENDENCIAS </t>
  </si>
  <si>
    <t>CO1.REQ.8563841</t>
  </si>
  <si>
    <t>OPSP-VAD-0987-2025</t>
  </si>
  <si>
    <t>https://community.secop.gov.co/Public/Tendering/OpportunityDetail/Index?noticeUID=CO1.NTC.8433701&amp;isFromPublicArea=True&amp;isModal=False</t>
  </si>
  <si>
    <t>SEIBY MARTIN BARROS AYOLA</t>
  </si>
  <si>
    <t>CO1.REQ.8563216</t>
  </si>
  <si>
    <t>OAG-VAD-0986-2025</t>
  </si>
  <si>
    <t>https://community.secop.gov.co/Public/Tendering/OpportunityDetail/Index?noticeUID=CO1.NTC.8432797&amp;isFromPublicArea=True&amp;isModal=False</t>
  </si>
  <si>
    <t xml:space="preserve">CARLOS ANTONIO MOSCARELLA DE LA ROSA </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</si>
  <si>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 </t>
  </si>
  <si>
    <t>CO1.REQ.8562480</t>
  </si>
  <si>
    <t>OAG-VAD-0985-2025</t>
  </si>
  <si>
    <t>https://community.secop.gov.co/Public/Tendering/OpportunityDetail/Index?noticeUID=CO1.NTC.8432863&amp;isFromPublicArea=True&amp;isModal=False</t>
  </si>
  <si>
    <t>RENE MAURICIO AGUIRRE HERNANDEZ</t>
  </si>
  <si>
    <t>CO1.REQ.8562347</t>
  </si>
  <si>
    <t>OPSP-VAD-0984-2025</t>
  </si>
  <si>
    <t>https://community.secop.gov.co/Public/Tendering/OpportunityDetail/Index?noticeUID=CO1.NTC.8432923&amp;isFromPublicArea=True&amp;isModal=False</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</si>
  <si>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</si>
  <si>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ENVIO DE LOS DOCUMENTOS Y SOBRES RECIBIDOS EN LA VENTANILLA DEL BLOQUE ADMINISTRATIVO DE LA UNIVERSIDAD. 3. APOYAR EN LA ATENCIÓN DE USUARIOS A TRAVÉS DE LOS DISTINTOS CANALES DE COMUNICACIÓN DISPONIBLES. 4. ELABORAR INFORMES RELACIONADOS CON LA GESTIÓN DOCUMENTAL. </t>
  </si>
  <si>
    <t>CO1.REQ.8562329</t>
  </si>
  <si>
    <t>OAG-VAD-0983-2025</t>
  </si>
  <si>
    <t>https://community.secop.gov.co/Public/Tendering/OpportunityDetail/Index?noticeUID=CO1.NTC.8432902&amp;isFromPublicArea=True&amp;isModal=False</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</si>
  <si>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</si>
  <si>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</si>
  <si>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CO1.REQ.8562274</t>
  </si>
  <si>
    <t>OPSP-VAD-0982-2025</t>
  </si>
  <si>
    <t>https://community.secop.gov.co/Public/Tendering/OpportunityDetail/Index?noticeUID=CO1.NTC.8435422&amp;isFromPublicArea=True&amp;isModal=False</t>
  </si>
  <si>
    <t xml:space="preserve">JESUS DANIEL RODRIGUEZ VASQUEZ  </t>
  </si>
  <si>
    <t xml:space="preserve">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</si>
  <si>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CO1.REQ.8565106</t>
  </si>
  <si>
    <t>OPSP-VAD-0981-2025</t>
  </si>
  <si>
    <t>https://community.secop.gov.co/Public/Tendering/OpportunityDetail/Index?noticeUID=CO1.NTC.8434866&amp;isFromPublicArea=True&amp;isModal=False</t>
  </si>
  <si>
    <t>YANETH ELVIRA PEREZ MOLINA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</si>
  <si>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</si>
  <si>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CO1.REQ.8564572</t>
  </si>
  <si>
    <t>OPSP-VAD-0980-2025</t>
  </si>
  <si>
    <t>https://community.secop.gov.co/Public/Tendering/OpportunityDetail/Index?noticeUID=CO1.NTC.8434676&amp;isFromPublicArea=True&amp;isModal=False</t>
  </si>
  <si>
    <t>DERLYS CAROLINA GARCIA CUADRADO</t>
  </si>
  <si>
    <t xml:space="preserve">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t>
  </si>
  <si>
    <t>CO1.REQ.8564296</t>
  </si>
  <si>
    <t>OPSP-VAD-0979-2025</t>
  </si>
  <si>
    <t>https://community.secop.gov.co/Public/Tendering/OpportunityDetail/Index?noticeUID=CO1.NTC.8435263&amp;isFromPublicArea=True&amp;isModal=False</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</si>
  <si>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</si>
  <si>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</si>
  <si>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CO1.REQ.8565207</t>
  </si>
  <si>
    <t>OAG-VAD-0978-2025</t>
  </si>
  <si>
    <t>https://community.secop.gov.co/Public/Tendering/OpportunityDetail/Index?noticeUID=CO1.NTC.8434655&amp;isFromPublicArea=True&amp;isModal=False</t>
  </si>
  <si>
    <t>ALVARO JOSE CAMPO LOPEZ</t>
  </si>
  <si>
    <t xml:space="preserve">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 </t>
  </si>
  <si>
    <t>CO1.REQ.8564339</t>
  </si>
  <si>
    <t>OPSP-VAD-0977-2025</t>
  </si>
  <si>
    <t>https://community.secop.gov.co/Public/Tendering/OpportunityDetail/Index?noticeUID=CO1.NTC.8434639&amp;isFromPublicArea=True&amp;isModal=False</t>
  </si>
  <si>
    <t>JAIRO DANIEL COLLANTE VELASQUEZ</t>
  </si>
  <si>
    <t>CO1.REQ.8564186</t>
  </si>
  <si>
    <t>OPSP-VAD-0976-2025</t>
  </si>
  <si>
    <t>https://community.secop.gov.co/Public/Tendering/OpportunityDetail/Index?noticeUID=CO1.NTC.8434459&amp;isFromPublicArea=True&amp;isModal=False</t>
  </si>
  <si>
    <t>DINAIRIS PAOLA NORIEGA URIELES</t>
  </si>
  <si>
    <t>CO1.REQ.8564233</t>
  </si>
  <si>
    <t>OPSP-VAD-0975-2025</t>
  </si>
  <si>
    <t>https://community.secop.gov.co/Public/Tendering/OpportunityDetail/Index?noticeUID=CO1.NTC.8434442&amp;isFromPublicArea=True&amp;isModal=False</t>
  </si>
  <si>
    <t>JHON JAIRO PEREZ DE LOS REYES</t>
  </si>
  <si>
    <t>CO1.REQ.8564079</t>
  </si>
  <si>
    <t>OPSP-VAD-0974-2025</t>
  </si>
  <si>
    <t>https://community.secop.gov.co/Public/Tendering/OpportunityDetail/Index?noticeUID=CO1.NTC.8433665&amp;isFromPublicArea=True&amp;isModal=False</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</si>
  <si>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</si>
  <si>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TODO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</si>
  <si>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CO1.REQ.8563498</t>
  </si>
  <si>
    <t>OPSP-VAD-0973-2025</t>
  </si>
  <si>
    <t>https://community.secop.gov.co/Public/Tendering/OpportunityDetail/Index?noticeUID=CO1.NTC.8433774&amp;isFromPublicArea=True&amp;isModal=False</t>
  </si>
  <si>
    <t>VANESA ALEXANDRA BARRANCO EVILLA</t>
  </si>
  <si>
    <t>CO1.REQ.8563476</t>
  </si>
  <si>
    <t>OAG-VAD-0972-2025</t>
  </si>
  <si>
    <t>https://community.secop.gov.co/Public/Tendering/OpportunityDetail/Index?noticeUID=CO1.NTC.8433752&amp;isFromPublicArea=True&amp;isModal=False</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</si>
  <si>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</si>
  <si>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DE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</si>
  <si>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CO1.REQ.8563503</t>
  </si>
  <si>
    <t>OAG-VAD-0971-2025</t>
  </si>
  <si>
    <t>https://community.secop.gov.co/Public/Tendering/OpportunityDetail/Index?noticeUID=CO1.NTC.8433385&amp;isFromPublicArea=True&amp;isModal=False</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</si>
  <si>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</si>
  <si>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5. MANTENER ACTUALIZADO Y ARCHIVADO LOS ACTOS ADMINISTRATIVOS DE ADICIÓN, TRASLADO Y DISMINUCIÓN PRESUPUESTAL DE MANERA CONSECUTIVA CON TODOS SUS ANEXOS PARA EL REPORTE A ENTES DE CONTROL MEDIANTE EL FORMATO F02A_CGDM_MODIFICACIONES DE GASTOS EN LA PÁGINA HTTPS:--WWW.CONTRALORIADELMAGDALENA.EDU.CO.SIACONTRALORIA. </t>
  </si>
  <si>
    <t>CO1.REQ.8563367</t>
  </si>
  <si>
    <t>OPSP-VAD-0970-2025</t>
  </si>
  <si>
    <t>https://community.secop.gov.co/Public/Tendering/OpportunityDetail/Index?noticeUID=CO1.NTC.8433497&amp;isFromPublicArea=True&amp;isModal=False</t>
  </si>
  <si>
    <t>DANIELA VANESA VILLALBA CARDENAS</t>
  </si>
  <si>
    <t xml:space="preserve">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ARCHIVAR DIARIAMENTE LA DOCUMENTACIÓN TRAMITADA EN LOS MEDIOS TECNOLÓGICOS QUE SE DESIGNEN. </t>
  </si>
  <si>
    <t>CO1.REQ.8563315</t>
  </si>
  <si>
    <t>OPSP-VAD-0969-2025</t>
  </si>
  <si>
    <t>https://community.secop.gov.co/Public/Tendering/OpportunityDetail/Index?noticeUID=CO1.NTC.8433179&amp;isFromPublicArea=True&amp;isModal=False</t>
  </si>
  <si>
    <t>VICENTE MARTINEZ PANETTA</t>
  </si>
  <si>
    <t xml:space="preserve">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t>
  </si>
  <si>
    <t>CO1.REQ.8563142</t>
  </si>
  <si>
    <t>OPSP-VAD-0968-2025</t>
  </si>
  <si>
    <t>https://community.secop.gov.co/Public/Tendering/OpportunityDetail/Index?noticeUID=CO1.NTC.8433403&amp;isFromPublicArea=True&amp;isModal=False</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</si>
  <si>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</si>
  <si>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</si>
  <si>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CO1.REQ.8562394</t>
  </si>
  <si>
    <t>OAG-VAD-0967-2025</t>
  </si>
  <si>
    <t>https://community.secop.gov.co/Public/Tendering/OpportunityDetail/Index?noticeUID=CO1.NTC.8432948&amp;isFromPublicArea=True&amp;isModal=False</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</si>
  <si>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</si>
  <si>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CO1.REQ.8562545</t>
  </si>
  <si>
    <t>OPSP-VAD-0966-2025</t>
  </si>
  <si>
    <t>https://community.secop.gov.co/Public/Tendering/OpportunityDetail/Index?noticeUID=CO1.NTC.8430116&amp;isFromPublicArea=True&amp;isModal=False</t>
  </si>
  <si>
    <t>JAIME FRANCISCO LLANOS ESCOBAR</t>
  </si>
  <si>
    <t xml:space="preserve">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CORTO PLAZO Y CARTERA DE LA INSTITUCIÓN, 4 APOYAR EN EL SEGUIMIENTO DE CONVENIOS. </t>
  </si>
  <si>
    <t>CO1.REQ.8559416</t>
  </si>
  <si>
    <t>OPSP-VAD-0965-2025</t>
  </si>
  <si>
    <t>https://community.secop.gov.co/Public/Tendering/OpportunityDetail/Index?noticeUID=CO1.NTC.8430113&amp;isFromPublicArea=True&amp;isModal=False</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</si>
  <si>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</si>
  <si>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</si>
  <si>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CO1.REQ.8559414</t>
  </si>
  <si>
    <t>OPSP-VAD-0964-2025</t>
  </si>
  <si>
    <t>https://community.secop.gov.co/Public/Tendering/OpportunityDetail/Index?noticeUID=CO1.NTC.8430111&amp;isFromPublicArea=True&amp;isModal=False</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</si>
  <si>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AISLADOS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</si>
  <si>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CO1.REQ.8559250</t>
  </si>
  <si>
    <t>OAG-VAD-0963-2025</t>
  </si>
  <si>
    <t>https://community.secop.gov.co/Public/Tendering/OpportunityDetail/Index?noticeUID=CO1.NTC.8429952&amp;isFromPublicArea=True&amp;isModal=False</t>
  </si>
  <si>
    <t>LIGIA ROSA YANET CAMARGO</t>
  </si>
  <si>
    <t xml:space="preserve">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t>
  </si>
  <si>
    <t>CO1.REQ.8559508</t>
  </si>
  <si>
    <t>OPSP-VAD-0962-2025</t>
  </si>
  <si>
    <t>https://community.secop.gov.co/Public/Tendering/OpportunityDetail/Index?noticeUID=CO1.NTC.8429945&amp;isFromPublicArea=True&amp;isModal=False</t>
  </si>
  <si>
    <t>JOHN JAIRO ROMERO LUNA</t>
  </si>
  <si>
    <t>CO1.REQ.8559239</t>
  </si>
  <si>
    <t>OAG-VAD-0961-2025</t>
  </si>
  <si>
    <t>https://community.secop.gov.co/Public/Tendering/OpportunityDetail/Index?noticeUID=CO1.NTC.8425916&amp;isFromPublicArea=True&amp;isModal=False</t>
  </si>
  <si>
    <t>JHON JEILER MORA DE LA HOZ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</si>
  <si>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LAS ACTIVIDADES. </t>
  </si>
  <si>
    <t>CO1.REQ.8555013</t>
  </si>
  <si>
    <t>OPSP-VAD-0960-2025</t>
  </si>
  <si>
    <t>https://community.secop.gov.co/Public/Tendering/OpportunityDetail/Index?noticeUID=CO1.NTC.8424646&amp;isFromPublicArea=True&amp;isModal=False</t>
  </si>
  <si>
    <t>GUSTAVO ADOLFO ARDILA RODRIGUEZ</t>
  </si>
  <si>
    <t xml:space="preserve">LA PRESENTE ORDEN TIENE POR OBJETO: 1. APOYAR EN LA COORDINACIÓN DE LA CREACIÓN, REVISIÓN Y DEPURACIÓN DE LA BASE DE TERCEROS EN EL SISTEMA DE INFORMACIÓN FINANCIERO – SINAP-. 2. ASESORAR AL GRUPO DE CONTABILIDAD EN EL PROCESO DE GESTIÓN DOCUMENTAL DE LA UNIDAD (RECEPCIÓN Y ARCHIVO DE LAS COMUNICACIONES INTERNAS Y EXTERNAS). 3. APOYAR EN LA COORDINACIÓN CON EL PERSONAL VINCULADO AL GRUPO DE CONTABILIDAD LO REFERENTE AL PROCESO DE RECEPCIÓN, REVISIÓN Y POSTERIOR ENVÍO DE DOCUMENTOS SOPORTE PARA TRÁMITES DE PAGO, PROVENIENTES DE LOS ORDENADORES DEL GASTO, GRUPO DE PRESUPUESTO Y DEMÁS DEPENDENCIAS. 4. ASESORAR AL GRUPO DE CONTABILIDAD EN LA ELABORACIÓN DEL INFORME DE AVANCE A LOS PLANES DE MEJORAMIENTO SUSCRITOS CON LAS ENTIDADES DE CONTROL QUE CORRESPONDA. 5. ASESORAR AL GRUPO DE CONTABILIDAD EN LA PLANIFICACIÓN, COORDINACIÓN Y EJECUCIÓN DE LAS ACTIVIDADES TENDIENTES A ACTUALIZAR EL SISTEMA DE GESTIÓN DE CALIDAD DEL PROCESO CONTABLE – FINANCIERO. 6. ASESORAR AL GRUPO DE CONTABILIDAD EN LA ADMINISTRACIÓN DEL MAPA DE RIESGO DE PROCESO CONTABLE. </t>
  </si>
  <si>
    <t>CO1.REQ.8554037</t>
  </si>
  <si>
    <t>OPSP-VAD-0959-2025</t>
  </si>
  <si>
    <t>https://community.secop.gov.co/Public/Tendering/OpportunityDetail/Index?noticeUID=CO1.NTC.8424538&amp;isFromPublicArea=True&amp;isModal=False</t>
  </si>
  <si>
    <t>MARGARITA CECILIA LABARCES ROBLES</t>
  </si>
  <si>
    <t>CO1.REQ.8553589</t>
  </si>
  <si>
    <t>OAG-VAD-0958-2025</t>
  </si>
  <si>
    <t>https://community.secop.gov.co/Public/Tendering/OpportunityDetail/Index?noticeUID=CO1.NTC.8424373&amp;isFromPublicArea=True&amp;isModal=False</t>
  </si>
  <si>
    <t>YILIAN ELIANA ARAUJO BARRERA</t>
  </si>
  <si>
    <t xml:space="preserve">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</si>
  <si>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CO1.REQ.8553794</t>
  </si>
  <si>
    <t>OAG-VAD-0957-2025</t>
  </si>
  <si>
    <t>https://community.secop.gov.co/Public/Tendering/OpportunityDetail/Index?noticeUID=CO1.NTC.8424250&amp;isFromPublicArea=True&amp;isModal=False</t>
  </si>
  <si>
    <t>MARIA FAUSTINA GARCIA NIETO</t>
  </si>
  <si>
    <t xml:space="preserve">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</si>
  <si>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CO1.REQ.8553472</t>
  </si>
  <si>
    <t>OAG-VAD-0956-2025</t>
  </si>
  <si>
    <t>https://community.secop.gov.co/Public/Tendering/OpportunityDetail/Index?noticeUID=CO1.NTC.8424140&amp;isFromPublicArea=True&amp;isModal=False</t>
  </si>
  <si>
    <t xml:space="preserve">JOHANA MILENA HEANO HENAO </t>
  </si>
  <si>
    <t>CRISTIAN MANUEL SEGRERA CASTRO</t>
  </si>
  <si>
    <t xml:space="preserve">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t>
  </si>
  <si>
    <t>CO1.REQ.8553446</t>
  </si>
  <si>
    <t>OPSP-VAD-0955-2025</t>
  </si>
  <si>
    <t>https://community.secop.gov.co/Public/Tendering/OpportunityDetail/Index?noticeUID=CO1.NTC.8423094&amp;isFromPublicArea=True&amp;isModal=False</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</si>
  <si>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</si>
  <si>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</si>
  <si>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CO1.REQ.8552607</t>
  </si>
  <si>
    <t>OPSP-VAD-0954-2025</t>
  </si>
  <si>
    <t>https://community.secop.gov.co/Public/Tendering/OpportunityDetail/Index?noticeUID=CO1.NTC.8423305&amp;isFromPublicArea=True&amp;isModal=False</t>
  </si>
  <si>
    <t>DALIANA MILAGROS BORJA RODRIGUEZ</t>
  </si>
  <si>
    <t xml:space="preserve">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t>
  </si>
  <si>
    <t>CO1.REQ.8552269</t>
  </si>
  <si>
    <t>OAG-VAD-0953-2025</t>
  </si>
  <si>
    <t>https://community.secop.gov.co/Public/Tendering/OpportunityDetail/Index?noticeUID=CO1.NTC.8422863&amp;isFromPublicArea=True&amp;isModal=False</t>
  </si>
  <si>
    <t>ALEJANDRO DAVID MARTINEZ JIMENEZ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</si>
  <si>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 </t>
  </si>
  <si>
    <t>CO1.REQ.8552240</t>
  </si>
  <si>
    <t>OAG-VAD-0952-2025</t>
  </si>
  <si>
    <t>https://community.secop.gov.co/Public/Tendering/OpportunityDetail/Index?noticeUID=CO1.NTC.8424349&amp;isFromPublicArea=True&amp;isModal=False</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</si>
  <si>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</si>
  <si>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</si>
  <si>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CO1.REQ.8553755</t>
  </si>
  <si>
    <t>OAG-VAD-0951-2025</t>
  </si>
  <si>
    <t>https://community.secop.gov.co/Public/Tendering/OpportunityDetail/Index?noticeUID=CO1.NTC.8424669&amp;isFromPublicArea=True&amp;isModal=False</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</si>
  <si>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</si>
  <si>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DIA DE LA FAMILIA. 7. APOYAR EN LA PARTICIPACIÓN DE EVENTOS ACADÉMICOS, CIENTÍFICOS, ARTÍSTICOS, CULTURALES, DEPORTIVOS, DE SALUD Y DESARROLLO HUMANO DENTRO Y FUERA DEL LUGAR HABITUAL DE LA EJECUCIÓN DE LAS ACTIVIDADES. </t>
  </si>
  <si>
    <t>CO1.REQ.8554255</t>
  </si>
  <si>
    <t>OPSP-VAD-0950-2025</t>
  </si>
  <si>
    <t>https://community.secop.gov.co/Public/Tendering/OpportunityDetail/Index?noticeUID=CO1.NTC.8424793&amp;isFromPublicArea=True&amp;isModal=False</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</si>
  <si>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</si>
  <si>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</si>
  <si>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CO1.REQ.8554247</t>
  </si>
  <si>
    <t>OPSP-VAD-0949-2025</t>
  </si>
  <si>
    <t>https://community.secop.gov.co/Public/Tendering/OpportunityDetail/Index?noticeUID=CO1.NTC.8424313&amp;isFromPublicArea=True&amp;isModal=False</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</si>
  <si>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</si>
  <si>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</si>
  <si>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CO1.REQ.8553246</t>
  </si>
  <si>
    <t>OAG-VAD-0948-2025</t>
  </si>
  <si>
    <t>https://community.secop.gov.co/Public/Tendering/OpportunityDetail/Index?noticeUID=CO1.NTC.8424744&amp;isFromPublicArea=True&amp;isModal=False</t>
  </si>
  <si>
    <t>LIZETH CAROLINA DE LA HOZ COTES</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</si>
  <si>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</si>
  <si>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CO1.REQ.8553945</t>
  </si>
  <si>
    <t>OPSP-VAD-0947-2025</t>
  </si>
  <si>
    <t>https://community.secop.gov.co/Public/Tendering/OpportunityDetail/Index?noticeUID=CO1.NTC.8424725&amp;isFromPublicArea=True&amp;isModal=False</t>
  </si>
  <si>
    <t>LILIANA DEL CARMEN TRHEEBILCOCK ABELLO</t>
  </si>
  <si>
    <t xml:space="preserve">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DEL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DÍA DE LA FAMILIA. 22. APOYAR EN LA PARTICIPACIÓN DE EVENTOS ACADÉMICOS, CIENTÍFICOS, ARTÍSTICOS, CULTURALES, DEPORTIVOS, DE SALUD Y DESARROLLO HUMANO DENTRO Y FUERA DEL LUGAR HABITUAL DE LA EJECUCIÓN DE LAS ACTIVIDADES </t>
  </si>
  <si>
    <t>CO1.REQ.8553925</t>
  </si>
  <si>
    <t>OPSP-VAD-0946-2025</t>
  </si>
  <si>
    <t>https://community.secop.gov.co/Public/Tendering/OpportunityDetail/Index?noticeUID=CO1.NTC.8424397&amp;isFromPublicArea=True&amp;isModal=False</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</si>
  <si>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</si>
  <si>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EN LA VERIFICACIÓN,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</si>
  <si>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CO1.REQ.8553908</t>
  </si>
  <si>
    <t>OPSP-VAD-0945-2025</t>
  </si>
  <si>
    <t>https://community.secop.gov.co/Public/Tendering/OpportunityDetail/Index?noticeUID=CO1.NTC.8424682&amp;isFromPublicArea=True&amp;isModal=False</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</si>
  <si>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</si>
  <si>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t>
  </si>
  <si>
    <t>CO1.REQ.8554322</t>
  </si>
  <si>
    <t>OPSP-VAD-0944-2025</t>
  </si>
  <si>
    <t>https://community.secop.gov.co/Public/Tendering/OpportunityDetail/Index?noticeUID=CO1.NTC.8424919&amp;isFromPublicArea=True&amp;isModal=False</t>
  </si>
  <si>
    <t>OSCAR SAID DURAN QUINTERO</t>
  </si>
  <si>
    <t xml:space="preserve">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t>
  </si>
  <si>
    <t>CO1.REQ.8553997</t>
  </si>
  <si>
    <t>OPSP-VAD-0943-2025</t>
  </si>
  <si>
    <t>https://community.secop.gov.co/Public/Tendering/OpportunityDetail/Index?noticeUID=CO1.NTC.8424797&amp;isFromPublicArea=True&amp;isModal=False</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</si>
  <si>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</si>
  <si>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</si>
  <si>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CO1.REQ.8553878</t>
  </si>
  <si>
    <t>OPSP-VAD-0942-2025</t>
  </si>
  <si>
    <t>https://community.secop.gov.co/Public/Tendering/OpportunityDetail/Index?noticeUID=CO1.NTC.8424265&amp;isFromPublicArea=True&amp;isModal=False</t>
  </si>
  <si>
    <t>EIRA ROSA MADERA REYES</t>
  </si>
  <si>
    <t>FABIOLA MARIA ZUÑIGA ORTIZ</t>
  </si>
  <si>
    <t xml:space="preserve">LA PRESENTE ORDEN TIENE POR OBJETO: 1. ASESORAR Y ACOMPAÑAR EN EL DISEÑO, MEDICIÓN Y SEGUIMIENTO DE LOS INDICADORES DE PROCESOS A LOS 21 PROCESOS DEL SISTEMA COGUI+ Y A LOS SISTEMAS DE GESTIÓN DEL CREO Y CENTRO DE CONCILIACIÓN Y CONSULTORIO JURÍDICO. 2. ASESORAR Y ACOMPAÑAR A LOS 21 PROCESOS DEL SISTEMA COGUI+ EN LA CONSTRUCCIÓN DE LOS MAPAS DE RIESGOS DE GESTIÓN Y CORRUPCIÓN. 3. ASESORAR A LOS 21 PROCESOS EN EL MANEJO Y USO DE LAS PLATAFORMAS QUE SE DISPONGA PARA LA GESTIÓN DE LAS ACTIVIDADES DEL SISTEMA DE GESTIÓN. 4. ASESORAR Y APOYAR AL GRUPO DE GESTIÓN DE LA CALIDAD EN LOS 1 PROCESOS DEL SISTEMA COGUI+ AL NUEVO PLAN DE GOBIERNO 2024- 2028 Y PLAN DE DESARROLLO 2020-2030. 5. APOYAR EN LA ORGANIZACIÓN, COORDINACIÓN Y ASESORARÍA DE LA FORMULACIÓN Y EJECUCIÓN DE ACCIONES CORRECTIVAS, PREVENTIVAS Y DE MEJORAMIENTO PARA GARANTIZAR LA EFICACIA DE LOS 21 PROCESOS DEL SISTEMA DE GESTIÓN. 6. ASESORAR Y ACOMPAÑAR A LAS 7 FACULTADES Y 7 PROCESOS EN LA IDENTIFICACIÓN, REPORTE Y ENTREGA DE LAS SALIDAS NO CONFORMES. </t>
  </si>
  <si>
    <t>CO1.REQ.8553288</t>
  </si>
  <si>
    <t>OPSP-VAD-0941-2025</t>
  </si>
  <si>
    <t>https://community.secop.gov.co/Public/Tendering/OpportunityDetail/Index?noticeUID=CO1.NTC.8423981&amp;isFromPublicArea=True&amp;isModal=False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</si>
  <si>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</si>
  <si>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</si>
  <si>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CO1.REQ.8553545</t>
  </si>
  <si>
    <t>OPSP-VAD-0940-2025</t>
  </si>
  <si>
    <t>https://community.secop.gov.co/Public/Tendering/OpportunityDetail/Index?noticeUID=CO1.NTC.8423969&amp;isFromPublicArea=True&amp;isModal=False</t>
  </si>
  <si>
    <t>MILENA PATRICIA DE LEÓN MENDOZA</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</si>
  <si>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</si>
  <si>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</si>
  <si>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CO1.REQ.8553264</t>
  </si>
  <si>
    <t>OPSP-VAD-0939-2025</t>
  </si>
  <si>
    <t>https://community.secop.gov.co/Public/Tendering/OpportunityDetail/Index?noticeUID=CO1.NTC.8424219&amp;isFromPublicArea=True&amp;isModal=False</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</si>
  <si>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</si>
  <si>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</si>
  <si>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CO1.REQ.8553252</t>
  </si>
  <si>
    <t>OPSP-VAD-0938-2025</t>
  </si>
  <si>
    <t>https://community.secop.gov.co/Public/Tendering/OpportunityDetail/Index?noticeUID=CO1.NTC.8424504&amp;isFromPublicArea=True&amp;isModal=False</t>
  </si>
  <si>
    <t>YIRLEIDIS ANDREA MARQUEZ CORTES</t>
  </si>
  <si>
    <t xml:space="preserve">LA PRESENTE ORDEN TIENE POR OBJETO: 1. ASESORAR A LOS 21 PROCESOS DEL SISTEMA DE GESTIÓN INTEGRAL INSTITUCIONAL PARA LA ELABORACIÓN O MEJORAMIENTO DE LA DOCUMENTACIÓN (CARACTERIZACIÓN, PROCEDIMIENTOS Y FORMATOS). 2. APOYAR LAS SOLICITUDES QUE INCIDAN EN EL MEJORAMIENTO DE LOS PROCEDIMIENTOS PARA LA ELABORACIÓN Y CONTROL DE DOCUMENTOS Y REGISTROS. 3. APOYAR EN LA VERIFICACIÓN DE LOS DOCUMENTOS DEL SISTEMA DE GESTIÓN “COGUI+” CUMPLIENDO LAS DISPOSICIONES DE FORMA DADAS EN LA GUÍA PARA LA ELABORACIÓN DE DOCUMENTOS, ANTES DE SU PUBLICACIÓN. 4. APOYAR LA COORDINACIÓN Y ASEGURAMIENTO DE LA PUBLICACIÓN DE LOS DOCUMENTOS APROBADOS DEL SISTEMA “COGUI+”, CON EL FIN DE GARANTIZAR LA DISPONIBILIDAD DE LOS MISMOS PARA TODA LA COMUNIDAD UNIVERSITARIA. 5. APOYAR EN LA ADMINISTRACIÓN DE LOS LISTADOS MAESTROS DEL SISTEMA DE GESTIÓN “COGUI+”. 6. APOYAR EN LA ADMINISTRACIÓN, CUIDADO Y PROTECCIÓN DE LA DOCUMENTACIÓN DEL SISTEMA DE GESTIÓN. 7. ASESORAR A LOS 21 PROCESOS EN EL MANEJO Y USO DE LAS PLATAFORMAS QUE SE DISPONGA PARA LA GESTIÓN DE LAS ACTIVIDADES DEL SISTEMA DE GESTIÓN. </t>
  </si>
  <si>
    <t>CO1.REQ.8553768</t>
  </si>
  <si>
    <t>OPSP-VAD-0937-2025</t>
  </si>
  <si>
    <t>https://community.secop.gov.co/Public/Tendering/OpportunityDetail/Index?noticeUID=CO1.NTC.8423959&amp;isFromPublicArea=True&amp;isModal=False</t>
  </si>
  <si>
    <t>LAURA VANESSA MAESTRE MAESTRE</t>
  </si>
  <si>
    <t xml:space="preserve">LA PRESENTE ORDEN TIENE POR OBJETO: 1. APOYAR AL GRUPO DE CONTABILIDAD EN LA DEPURACIÓN DE LOS AVANCES ENTREGADOS 2. APOYAR EN LA REVISIÓN DE LA CODIFICACIÓN CONTABLE DE LAS CUENTAS POR PAGAR Y OBLIGACIONES PRESUPUESTALES ELABORADAS PARA PROCESO DE PAGO. 3. APOYAR AL GRUPO DE CONTABILIDAD EN EL PROCESO DE CONCILIACIÓN DE CARTERA, CON EL GRUPO DE FACTURACIÓN, CRÉDITO Y CARTERA. 4. APOYAR AL GRUPO DE CONTABILIDAD EN EL PROCESO DE APERTURA Y LEGALIZACIÓN DE CAJA MENOR. 5. APOYAR AL GRUPO DE CONTABILIDAD EN EL PROCESO DE OTORGAMIENTO Y LEGALIZACIONES DE AVANCES ENTREGADOS. </t>
  </si>
  <si>
    <t>CO1.REQ.8553706</t>
  </si>
  <si>
    <t>OPSP-VAD-0936-2025</t>
  </si>
  <si>
    <t>https://community.secop.gov.co/Public/Tendering/OpportunityDetail/Index?noticeUID=CO1.NTC.8423865&amp;isFromPublicArea=True&amp;isModal=False</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</si>
  <si>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</si>
  <si>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</si>
  <si>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CO1.REQ.8553180</t>
  </si>
  <si>
    <t>OPSP-VAD-0935-2025</t>
  </si>
  <si>
    <t>https://community.secop.gov.co/Public/Tendering/OpportunityDetail/Index?noticeUID=CO1.NTC.8424730&amp;isFromPublicArea=True&amp;isModal=False</t>
  </si>
  <si>
    <t>JUAN CARLOS MAESTRE DOMINGUEZ</t>
  </si>
  <si>
    <t>CO1.REQ.8553933</t>
  </si>
  <si>
    <t>OAG-VAD-0934-2025</t>
  </si>
  <si>
    <t>https://community.secop.gov.co/Public/Tendering/OpportunityDetail/Index?noticeUID=CO1.NTC.8427623&amp;isFromPublicArea=True&amp;isModal=False</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</si>
  <si>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</si>
  <si>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</si>
  <si>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CO1.REQ.8556921</t>
  </si>
  <si>
    <t>OPSP-VAD-0933-2025</t>
  </si>
  <si>
    <t>https://community.secop.gov.co/Public/Tendering/OpportunityDetail/Index?noticeUID=CO1.NTC.8424712&amp;isFromPublicArea=True&amp;isModal=False</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</si>
  <si>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</si>
  <si>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</si>
  <si>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CO1.REQ.8553597</t>
  </si>
  <si>
    <t>OAG-VAD-0932-2025</t>
  </si>
  <si>
    <t>https://community.secop.gov.co/Public/Tendering/OpportunityDetail/Index?noticeUID=CO1.NTC.8423919&amp;isFromPublicArea=True&amp;isModal=False</t>
  </si>
  <si>
    <t>CLAUDIA MILENA KATIME ZUÑIGA</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</si>
  <si>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</si>
  <si>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CO1.REQ.8553132</t>
  </si>
  <si>
    <t>OPSP-VAD-0931-2025</t>
  </si>
  <si>
    <t>https://community.secop.gov.co/Public/Tendering/OpportunityDetail/Index?noticeUID=CO1.NTC.8423110&amp;isFromPublicArea=True&amp;isModal=False</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</si>
  <si>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</si>
  <si>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LA AMORTIZACIÓN DE ANTICIPOS. 5. APOYAR A LA OFICINA DE CONTROL INTERNO EN EL SEGUIMIENTO AL ÍNDICE DE TRANSPARENCIA Y ACCESO A LA INFORMACIÓN ITA Y EN EL CARGUE DEL RESPECTIVO INFORME DE RESULTADOS.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</si>
  <si>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CO1.REQ.8551792</t>
  </si>
  <si>
    <t>OPSP-VAD-0930-2025</t>
  </si>
  <si>
    <t>https://community.secop.gov.co/Public/Tendering/OpportunityDetail/Index?noticeUID=CO1.NTC.8423102&amp;isFromPublicArea=True&amp;isModal=False</t>
  </si>
  <si>
    <t>IVAN MANUEL MONTERO VILORIA</t>
  </si>
  <si>
    <t>CO1.REQ.8552131</t>
  </si>
  <si>
    <t>OPSP-VAD-0929-2025</t>
  </si>
  <si>
    <t>https://community.secop.gov.co/Public/Tendering/OpportunityDetail/Index?noticeUID=CO1.NTC.8422791&amp;isFromPublicArea=True&amp;isModal=False</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</si>
  <si>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</si>
  <si>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</si>
  <si>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CO1.REQ.8551764</t>
  </si>
  <si>
    <t>OAG-VAD-0928-2025</t>
  </si>
  <si>
    <t>https://community.secop.gov.co/Public/Tendering/OpportunityDetail/Index?noticeUID=CO1.NTC.8422805&amp;isFromPublicArea=True&amp;isModal=False</t>
  </si>
  <si>
    <t>JOSE IGNACIO STROBEL PAREJO</t>
  </si>
  <si>
    <t xml:space="preserve">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LOS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</si>
  <si>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CO1.REQ.8551599</t>
  </si>
  <si>
    <t>OAG-VAD-0927-2025</t>
  </si>
  <si>
    <t>https://community.secop.gov.co/Public/Tendering/OpportunityDetail/Index?noticeUID=CO1.NTC.8422389&amp;isFromPublicArea=True&amp;isModal=False</t>
  </si>
  <si>
    <t>ANA MARIA GUTIERREZ VALVERDE</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</si>
  <si>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</si>
  <si>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CO1.REQ.8551992</t>
  </si>
  <si>
    <t>OAG-VAD-0926-2025</t>
  </si>
  <si>
    <t>https://community.secop.gov.co/Public/Tendering/OpportunityDetail/Index?noticeUID=CO1.NTC.8422673&amp;isFromPublicArea=True&amp;isModal=False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</si>
  <si>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</si>
  <si>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</si>
  <si>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CO1.REQ.8551677</t>
  </si>
  <si>
    <t>OAG-VAD-0925-2025</t>
  </si>
  <si>
    <t>https://community.secop.gov.co/Public/Tendering/OpportunityDetail/Index?noticeUID=CO1.NTC.8422663&amp;isFromPublicArea=True&amp;isModal=False</t>
  </si>
  <si>
    <t>NEVIN ANDRES ROSADO VILLEGAS</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</si>
  <si>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</si>
  <si>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CO1.REQ.8551966</t>
  </si>
  <si>
    <t>OAG-VAD-0924-2025</t>
  </si>
  <si>
    <t>https://community.secop.gov.co/Public/Tendering/OpportunityDetail/Index?noticeUID=CO1.NTC.8426901&amp;isFromPublicArea=True&amp;isModal=False</t>
  </si>
  <si>
    <t>MARIA FERNANDA DORADO FUENTES</t>
  </si>
  <si>
    <t>CO1.REQ.8556127</t>
  </si>
  <si>
    <t>OPSP-VAD-0923-2025</t>
  </si>
  <si>
    <t>https://community.secop.gov.co/Public/Tendering/OpportunityDetail/Index?noticeUID=CO1.NTC.8426699&amp;isFromPublicArea=True&amp;isModal=False</t>
  </si>
  <si>
    <t>ORIANA PATRICIA DAZA BRITO</t>
  </si>
  <si>
    <t>CO1.REQ.8556067</t>
  </si>
  <si>
    <t>OPSP-VAD-0922-2025</t>
  </si>
  <si>
    <t>https://community.secop.gov.co/Public/Tendering/OpportunityDetail/Index?noticeUID=CO1.NTC.8426289&amp;isFromPublicArea=True&amp;isModal=False</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</si>
  <si>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</si>
  <si>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</si>
  <si>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CO1.REQ.8556033</t>
  </si>
  <si>
    <t>OPSP-VAD-0921-2025</t>
  </si>
  <si>
    <t>https://community.secop.gov.co/Public/Tendering/OpportunityDetail/Index?noticeUID=CO1.NTC.8426614&amp;isFromPublicArea=True&amp;isModal=False</t>
  </si>
  <si>
    <t>JULIANA DE LA MILAGROSA VIVES NORIEGA</t>
  </si>
  <si>
    <t>CO1.REQ.8555553</t>
  </si>
  <si>
    <t>OPSP-VAD-0920-2025</t>
  </si>
  <si>
    <t>https://community.secop.gov.co/Public/Tendering/OpportunityDetail/Index?noticeUID=CO1.NTC.8426133&amp;isFromPublicArea=True&amp;isModal=False</t>
  </si>
  <si>
    <t>JOSE ANDRES ANDICA CASTAÑO</t>
  </si>
  <si>
    <t>LA PRESENTE ORDEN TIENE POR OBJETO: 1.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t>
  </si>
  <si>
    <t>CO1.REQ.8555382</t>
  </si>
  <si>
    <t>OPSP-VAD-0919-2025</t>
  </si>
  <si>
    <t>https://community.secop.gov.co/Public/Tendering/OpportunityDetail/Index?noticeUID=CO1.NTC.8425790&amp;isFromPublicArea=True&amp;isModal=False</t>
  </si>
  <si>
    <t>BRAYAN ALBERTO MACIAS JIMENO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</si>
  <si>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t>
  </si>
  <si>
    <t>CO1.REQ.8555168</t>
  </si>
  <si>
    <t>OPSP-VAD-0918-2025</t>
  </si>
  <si>
    <t>https://community.secop.gov.co/Public/Tendering/OpportunityDetail/Index?noticeUID=CO1.NTC.8424333&amp;isFromPublicArea=True&amp;isModal=False</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</si>
  <si>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</si>
  <si>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</si>
  <si>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CO1.REQ.8553631</t>
  </si>
  <si>
    <t>OPSP-VAD-0917-2025</t>
  </si>
  <si>
    <t>https://community.secop.gov.co/Public/Tendering/OpportunityDetail/Index?noticeUID=CO1.NTC.8424003&amp;isFromPublicArea=True&amp;isModal=False</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</si>
  <si>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t>
  </si>
  <si>
    <t>CO1.REQ.8553102</t>
  </si>
  <si>
    <t>OPSP-VAD-0916-2025</t>
  </si>
  <si>
    <t>https://community.secop.gov.co/Public/Tendering/OpportunityDetail/Index?noticeUID=CO1.NTC.8424130&amp;isFromPublicArea=True&amp;isModal=False</t>
  </si>
  <si>
    <t>ROSEMBER EMILIO RIVADENEIRA BERMUDEZ</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</si>
  <si>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</si>
  <si>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CO1.REQ.8553430</t>
  </si>
  <si>
    <t>OPSP-VAD-0915-2025</t>
  </si>
  <si>
    <t>https://community.secop.gov.co/Public/Tendering/OpportunityDetail/Index?noticeUID=CO1.NTC.8423064&amp;isFromPublicArea=True&amp;isModal=False</t>
  </si>
  <si>
    <t>ADRIANO ISRAEL GUERRA</t>
  </si>
  <si>
    <t>ALISON DANIELA FONTALVO NAVARRO</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</si>
  <si>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</si>
  <si>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CO1.REQ.8552296</t>
  </si>
  <si>
    <t>OPSP-VAD-0914-2025</t>
  </si>
  <si>
    <t>https://community.secop.gov.co/Public/Tendering/OpportunityDetail/Index?noticeUID=CO1.NTC.8424943&amp;isFromPublicArea=True&amp;isModal=False</t>
  </si>
  <si>
    <t>LA PRESENTE ORDEN TIENE POR OBJETO: 1. APOYAR LAS ACTIVIDADES QUE DESARROLLE EL CITS EN MATERIA DE SOSTENIBILIDAD CON COMUNIDADES ÉTNICAS Y CAMPESIONAS. 2. APOYAR LAS ACTIVIDADES QUE DESARROLLE EL CITS EN MATERIA DE TRANSICIÓN ENERGÉTICA. 3. APOYAR COMO ENLACE TERRITORIAL DEL PROYECTO AGROHUB DEL MAGDALENA, FACILITANDO LA ARTICULACIÓN ENTRE ACADÉMICOS, COMUNITARIOS Y PRODUCTIVOS. 4. PARTICIPAR EN REUNIONES Y APOYAR EN GENERAR INFORMES SOLICITADOS POR LA DIRECCIÓN DEL CITS.</t>
  </si>
  <si>
    <t>CO1.REQ.8554099</t>
  </si>
  <si>
    <t>OPSP-VAD-0913-2025</t>
  </si>
  <si>
    <t>https://community.secop.gov.co/Public/Tendering/OpportunityDetail/Index?noticeUID=CO1.NTC.8424697&amp;isFromPublicArea=True&amp;isModal=False</t>
  </si>
  <si>
    <t>MARIO ALBERTO MENDEZ VASQUEZ</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</si>
  <si>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t>
  </si>
  <si>
    <t>CO1.REQ.8554517</t>
  </si>
  <si>
    <t>OPSP-VAD-0912-2025</t>
  </si>
  <si>
    <t>https://community.secop.gov.co/Public/Tendering/OpportunityDetail/Index?noticeUID=CO1.NTC.8425021&amp;isFromPublicArea=True&amp;isModal=False</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</si>
  <si>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</si>
  <si>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</si>
  <si>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CO1.REQ.8554402</t>
  </si>
  <si>
    <t>OPSP-VAD-0911-2025</t>
  </si>
  <si>
    <t>https://community.secop.gov.co/Public/Tendering/OpportunityDetail/Index?noticeUID=CO1.NTC.8424800&amp;isFromPublicArea=True&amp;isModal=False</t>
  </si>
  <si>
    <t>JHON EDISON PINILLA ACEVEDO</t>
  </si>
  <si>
    <t xml:space="preserve">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t>
  </si>
  <si>
    <t>CO1.REQ.8554179</t>
  </si>
  <si>
    <t>OPSP-VAD-0910-2025</t>
  </si>
  <si>
    <t>https://community.secop.gov.co/Public/Tendering/OpportunityDetail/Index?noticeUID=CO1.NTC.8424762&amp;isFromPublicArea=True&amp;isModal=False</t>
  </si>
  <si>
    <t>BELKYS PATRICIA MANGA BLANCO</t>
  </si>
  <si>
    <t xml:space="preserve">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DE CONTRATISTAS DE LA DIRECCIÓN CURRICULAR Y DE DOCENCIA. 15. APOYAR LA VERIFICACIÓN Y REPORTE DE CUMPLIMIENTO ACTIVIDADES DE LOS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t>
  </si>
  <si>
    <t>CO1.REQ.8554148</t>
  </si>
  <si>
    <t>OPSP-VAD-0909-2025</t>
  </si>
  <si>
    <t>https://community.secop.gov.co/Public/Tendering/OpportunityDetail/Index?noticeUID=CO1.NTC.8424545&amp;isFromPublicArea=True&amp;isModal=False</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</si>
  <si>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</si>
  <si>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 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</si>
  <si>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CO1.REQ.8554022</t>
  </si>
  <si>
    <t>OPSP-VAD-0908-2025</t>
  </si>
  <si>
    <t>https://community.secop.gov.co/Public/Tendering/OpportunityDetail/Index?noticeUID=CO1.NTC.8424259&amp;isFromPublicArea=True&amp;isModal=False</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</si>
  <si>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</si>
  <si>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</si>
  <si>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CO1.REQ.8553767</t>
  </si>
  <si>
    <t>OPSP-VAD-0907-2025</t>
  </si>
  <si>
    <t>https://community.secop.gov.co/Public/Tendering/OpportunityDetail/Index?noticeUID=CO1.NTC.8424310&amp;isFromPublicArea=True&amp;isModal=False</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</si>
  <si>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</si>
  <si>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DE INFORMACIÓN ACREDITACIÓN DE PROGRAMAS. 4. APOYAR EN EL SEGUIMIENTO Y AJUSTE MENSUAL DEL PAC. </t>
  </si>
  <si>
    <t>CO1.REQ.8553393</t>
  </si>
  <si>
    <t>OPSP-VAD-0906-2025</t>
  </si>
  <si>
    <t>https://community.secop.gov.co/Public/Tendering/OpportunityDetail/Index?noticeUID=CO1.NTC.8423787&amp;isFromPublicArea=True&amp;isModal=False</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</si>
  <si>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</si>
  <si>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</si>
  <si>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CO1.REQ.8553169</t>
  </si>
  <si>
    <t>OPSP-VAD-0905-2025</t>
  </si>
  <si>
    <t>https://community.secop.gov.co/Public/Tendering/OpportunityDetail/Index?noticeUID=CO1.NTC.8423614&amp;isFromPublicArea=True&amp;isModal=False</t>
  </si>
  <si>
    <t>HEILEN MARIA ECHEVERRIA CRESPO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</si>
  <si>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</si>
  <si>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CO1.REQ.8553007</t>
  </si>
  <si>
    <t>OAG-VAD-0904-2025</t>
  </si>
  <si>
    <t>https://community.secop.gov.co/Public/Tendering/OpportunityDetail/Index?noticeUID=CO1.NTC.8419319&amp;isFromPublicArea=True&amp;isModal=False</t>
  </si>
  <si>
    <t>LAURA VANESSA FUENTES VANEGAS </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</si>
  <si>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</si>
  <si>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CO1.REQ.8548804</t>
  </si>
  <si>
    <t>OPSP-VAD-0903-2025</t>
  </si>
  <si>
    <t>https://community.secop.gov.co/Public/Tendering/OpportunityDetail/Index?noticeUID=CO1.NTC.8418963&amp;isFromPublicArea=True&amp;isModal=False</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</si>
  <si>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</si>
  <si>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</si>
  <si>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CO1.REQ.8548370</t>
  </si>
  <si>
    <t>OPSP-VAD-0902-2025</t>
  </si>
  <si>
    <t>https://community.secop.gov.co/Public/Tendering/OpportunityDetail/Index?noticeUID=CO1.NTC.8419026&amp;isFromPublicArea=True&amp;isModal=False</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</si>
  <si>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</si>
  <si>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</si>
  <si>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CO1.REQ.8548352</t>
  </si>
  <si>
    <t>OPSP-VAD-0901-2025</t>
  </si>
  <si>
    <t>https://community.secop.gov.co/Public/Tendering/OpportunityDetail/Index?noticeUID=CO1.NTC.8418375&amp;isFromPublicArea=True&amp;isModal=False</t>
  </si>
  <si>
    <t>MARIA ANGELICA SALAZAR MONTERROSA</t>
  </si>
  <si>
    <t>CO1.REQ.8547549</t>
  </si>
  <si>
    <t>OAG-VAD-0900-2025</t>
  </si>
  <si>
    <t>https://community.secop.gov.co/Public/Tendering/OpportunityDetail/Index?noticeUID=CO1.NTC.8418076&amp;isFromPublicArea=True&amp;isModal=False</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</si>
  <si>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</si>
  <si>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</si>
  <si>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CO1.REQ.8547715</t>
  </si>
  <si>
    <t>OPSP-VAD-0899-2025</t>
  </si>
  <si>
    <t>https://community.secop.gov.co/Public/Tendering/OpportunityDetail/Index?noticeUID=CO1.NTC.8417345&amp;isFromPublicArea=True&amp;isModal=False</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</si>
  <si>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</si>
  <si>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</si>
  <si>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CO1.REQ.8546201</t>
  </si>
  <si>
    <t>OPSP-VAD-0898-2025</t>
  </si>
  <si>
    <t>https://community.secop.gov.co/Public/Tendering/OpportunityDetail/Index?noticeUID=CO1.NTC.8416416&amp;isFromPublicArea=True&amp;isModal=False</t>
  </si>
  <si>
    <t>CESAR AUGUSTO ALVARADO MULETH</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</si>
  <si>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</si>
  <si>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CO1.REQ.8545535</t>
  </si>
  <si>
    <t>OPSP-VAD-0897-2025</t>
  </si>
  <si>
    <t>https://community.secop.gov.co/Public/Tendering/OpportunityDetail/Index?noticeUID=CO1.NTC.8416140&amp;isFromPublicArea=True&amp;isModal=False</t>
  </si>
  <si>
    <t>ALBERTO JOSE JIMENEZ ALFARO</t>
  </si>
  <si>
    <t xml:space="preserve">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t>
  </si>
  <si>
    <t>CO1.REQ.8545521</t>
  </si>
  <si>
    <t>OPSP-VAD-0896-2025</t>
  </si>
  <si>
    <t>https://community.secop.gov.co/Public/Tendering/OpportunityDetail/Index?noticeUID=CO1.NTC.8415987&amp;isFromPublicArea=True&amp;isModal=False</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</si>
  <si>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</si>
  <si>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</si>
  <si>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CO1.REQ.8545322</t>
  </si>
  <si>
    <t>OPSP-VAD-0895-2025</t>
  </si>
  <si>
    <t>https://community.secop.gov.co/Public/Tendering/OpportunityDetail/Index?noticeUID=CO1.NTC.8415781&amp;isFromPublicArea=True&amp;isModal=False</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</si>
  <si>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</si>
  <si>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</si>
  <si>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CO1.REQ.8545209</t>
  </si>
  <si>
    <t>OPSP-VAD-0894-2025</t>
  </si>
  <si>
    <t>https://community.secop.gov.co/Public/Tendering/OpportunityDetail/Index?noticeUID=CO1.NTC.8416023&amp;isFromPublicArea=True&amp;isModal=False</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</si>
  <si>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</si>
  <si>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2025-I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</si>
  <si>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CO1.REQ.8545132</t>
  </si>
  <si>
    <t>OPSP-VAD-0893-2025</t>
  </si>
  <si>
    <t>https://community.secop.gov.co/Public/Tendering/OpportunityDetail/Index?noticeUID=CO1.NTC.8418045&amp;isFromPublicArea=True&amp;isModal=False</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</si>
  <si>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</si>
  <si>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EN LA GENERACIÓN DE CERTIFICADOS DE ESTUDIOS SEGÚN LAS SOLICITUDES Y PAGOS RECIBIDOS. 4. APOYAR EN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</si>
  <si>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CO1.REQ.8547181</t>
  </si>
  <si>
    <t>OAG-VAD-0892-2025</t>
  </si>
  <si>
    <t>https://community.secop.gov.co/Public/Tendering/OpportunityDetail/Index?noticeUID=CO1.NTC.8415849&amp;isFromPublicArea=True&amp;isModal=False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</si>
  <si>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</si>
  <si>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APOYAR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t>
  </si>
  <si>
    <t>CO1.REQ.8544679</t>
  </si>
  <si>
    <t>OPSP-VAD-0891-2025</t>
  </si>
  <si>
    <t>https://community.secop.gov.co/Public/Tendering/OpportunityDetail/Index?noticeUID=CO1.NTC.8416535&amp;isFromPublicArea=True&amp;isModal=False</t>
  </si>
  <si>
    <t>WILLIGTON ALEXANDER MAIGUEL GOENAGA</t>
  </si>
  <si>
    <t xml:space="preserve">MARTIN RAFAEL CAMPO VIVES </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</si>
  <si>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</si>
  <si>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CO1.REQ.8545812</t>
  </si>
  <si>
    <t>OPSP-VAD-0890-2025</t>
  </si>
  <si>
    <t>https://community.secop.gov.co/Public/Tendering/OpportunityDetail/Index?noticeUID=CO1.NTC.8416520&amp;isFromPublicArea=True&amp;isModal=False</t>
  </si>
  <si>
    <t>RAQUEL MARIA GARCIA TEJEDA</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</si>
  <si>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</si>
  <si>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CO1.REQ.8545487</t>
  </si>
  <si>
    <t>OPSP-VAD-0889-2025</t>
  </si>
  <si>
    <t>https://community.secop.gov.co/Public/Tendering/OpportunityDetail/Index?noticeUID=CO1.NTC.8416234&amp;isFromPublicArea=True&amp;isModal=False</t>
  </si>
  <si>
    <t>IRIS MARIA FONSECA LIDUEÑA</t>
  </si>
  <si>
    <t>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t>
  </si>
  <si>
    <t>CO1.REQ.8545384</t>
  </si>
  <si>
    <t>OPSP-VAD-0888-2025</t>
  </si>
  <si>
    <t>https://community.secop.gov.co/Public/Tendering/OpportunityDetail/Index?noticeUID=CO1.NTC.8415993&amp;isFromPublicArea=True&amp;isModal=False</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</si>
  <si>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</si>
  <si>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 4. APOYAR EN EL SEGUIMIENTO DE INFORMES DE LA DIRECCIÓN FINANCIERA. </t>
  </si>
  <si>
    <t>CO1.REQ.8545346</t>
  </si>
  <si>
    <t>OPSP-VAD-0887-2025</t>
  </si>
  <si>
    <t>https://community.secop.gov.co/Public/Tendering/OpportunityDetail/Index?noticeUID=CO1.NTC.8416305&amp;isFromPublicArea=True&amp;isModal=False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</si>
  <si>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</si>
  <si>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ENVIO DE RESULTADOS PARA ELABORACIÓN DE INFORME DE EVALUACIÓN A LA GESTIÓN CONTRACTUAL TRIMESTRAL POR PARTE DEL RESPONSABLE.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</si>
  <si>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CO1.REQ.8545236</t>
  </si>
  <si>
    <t>OPSP-VAD-0886-2025</t>
  </si>
  <si>
    <t>https://community.secop.gov.co/Public/Tendering/OpportunityDetail/Index?noticeUID=CO1.NTC.8416102&amp;isFromPublicArea=True&amp;isModal=False</t>
  </si>
  <si>
    <t>ANDREA CAROLINA CUZA PEÑARANDA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</si>
  <si>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FALTANTE, DAÑO Y-O DETERIORO DE BIENES EN EL MARCO DEL CAP. III RES.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t>
  </si>
  <si>
    <t>CO1.REQ.8545077</t>
  </si>
  <si>
    <t>OPSP-VAD-0885-2025</t>
  </si>
  <si>
    <t>https://community.secop.gov.co/Public/Tendering/OpportunityDetail/Index?noticeUID=CO1.NTC.8415960&amp;isFromPublicArea=True&amp;isModal=False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</si>
  <si>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</si>
  <si>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t>
  </si>
  <si>
    <t>CO1.REQ.8545210</t>
  </si>
  <si>
    <t>OPSP-VAD-0884-2025</t>
  </si>
  <si>
    <t>https://community.secop.gov.co/Public/Tendering/OpportunityDetail/Index?noticeUID=CO1.NTC.8416916&amp;isFromPublicArea=True&amp;isModal=False</t>
  </si>
  <si>
    <t>BRIANA ANDREA ZAPATA EGUIS</t>
  </si>
  <si>
    <t>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</si>
  <si>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CO1.REQ.8546040</t>
  </si>
  <si>
    <t>OPSP-VAD-0883-2025</t>
  </si>
  <si>
    <t>https://community.secop.gov.co/Public/Tendering/OpportunityDetail/Index?noticeUID=CO1.NTC.8423807&amp;isFromPublicArea=True&amp;isModal=False</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</si>
  <si>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</si>
  <si>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t>
  </si>
  <si>
    <t>CO1.REQ.8552670</t>
  </si>
  <si>
    <t>OPSP-VAD-0882-2025</t>
  </si>
  <si>
    <t>https://community.secop.gov.co/Public/Tendering/OpportunityDetail/Index?noticeUID=CO1.NTC.8416244&amp;isFromPublicArea=True&amp;isModal=False</t>
  </si>
  <si>
    <t>GUNNAWIA MATILDE CHAPARRO IZQUIERDO</t>
  </si>
  <si>
    <t>LA PRESENTE ORDEN TIENE POR OBJETO: 1. APOYAR LA EJECUCIÓN DE ACTIVIDADES EN EL EL PLAN DE ACCIÓN REFERIDAS A LOS PUEBLOS INDÍGENAS. 2. APOYAR COMO ENLACE DE LA UNIVERSIDAD CON LAS AUTORIDADES TRADICIONALES DE LOS PUEBLOS INDÍGENAS EN ACTIVIDADES DE INTERCULTURALIDAD DESARROLLADAS POR EL CITS. 3. APOYAR LA ORGANIZACIÓN DE EVENTOS ACADÉMICOS E INVESTIGATIVOS INTERCULTURALES ADELANTADOS POR EL CITS.</t>
  </si>
  <si>
    <t>CO1.REQ.8545458</t>
  </si>
  <si>
    <t>OAG-VAD-0881-2025</t>
  </si>
  <si>
    <t>https://community.secop.gov.co/Public/Tendering/OpportunityDetail/Index?noticeUID=CO1.NTC.8416065&amp;isFromPublicArea=True&amp;isModal=False</t>
  </si>
  <si>
    <t>CLARIBEL VARGAS GUETTE</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</si>
  <si>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11. APOYAR EN EL PROCESO DE SELECCIÓN Y ADQUISICIÓN DE MATERIAL BIBLIOGRÁFICO FÍSICO Y ELECTRÓNICO, ASEGURANDO QUE LOS RECURSOS RESPONDAN A LAS NECESIDADES DE LA COMUNIDAD UNIVERSITARIA. 12. APOYAR EN LA GESTIÓN DE ADQUISICIONES EN EL SISTEMA ALMA, INCLUYENDO LA CONFIGURACIÓN DE POLÍTICAS, GESTIÓN DE FONDOS Y RELACIONES CON PROVEEDORES, PARA ASEGURAR UNA ADQUISICIÓN EFICIENTE Y EFECTIVA DE RECURSOS BIBLIOGRÁFICOS.</t>
  </si>
  <si>
    <t>CO1.REQ.8545437</t>
  </si>
  <si>
    <t>OAG-VAD-0880-2025</t>
  </si>
  <si>
    <t>https://community.secop.gov.co/Public/Tendering/OpportunityDetail/Index?noticeUID=CO1.NTC.8416046&amp;isFromPublicArea=True&amp;isModal=False</t>
  </si>
  <si>
    <t>EDWIN DAVID ROSADO FLOREZ</t>
  </si>
  <si>
    <t>CO1.REQ.8545411</t>
  </si>
  <si>
    <t>OAG-VAD-0879-2025</t>
  </si>
  <si>
    <t>https://community.secop.gov.co/Public/Tendering/OpportunityDetail/Index?noticeUID=CO1.NTC.8416557&amp;isFromPublicArea=True&amp;isModal=False</t>
  </si>
  <si>
    <t>ANA ISABEL VALERA GUERRERO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</si>
  <si>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t>
  </si>
  <si>
    <t>CO1.REQ.8545732</t>
  </si>
  <si>
    <t>OPSP-VAD-0878-2025</t>
  </si>
  <si>
    <t>https://community.secop.gov.co/Public/Tendering/OpportunityDetail/Index?noticeUID=CO1.NTC.8415882&amp;isFromPublicArea=True&amp;isModal=False</t>
  </si>
  <si>
    <t>CARMEN VANESSA MENDEZ POLO</t>
  </si>
  <si>
    <t>CO1.REQ.8544984</t>
  </si>
  <si>
    <t>OAG-VAD-0877-2025</t>
  </si>
  <si>
    <t>https://community.secop.gov.co/Public/Tendering/OpportunityDetail/Index?noticeUID=CO1.NTC.8417812&amp;isFromPublicArea=True&amp;isModal=False</t>
  </si>
  <si>
    <t>ALEX YAIR GUTIERREZ BARRIOS</t>
  </si>
  <si>
    <t>LA PRESENTE ORDEN TIENE POR OBJETO: 1. APOYAR AL GRUPO DE TRABAJO DEL PROYECTO PENSIONAL DE LA OFICINA ASESORA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</si>
  <si>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CO1.REQ.8546598</t>
  </si>
  <si>
    <t>OPSP-VAD-0876-2025</t>
  </si>
  <si>
    <t>https://community.secop.gov.co/Public/Tendering/OpportunityDetail/Index?noticeUID=CO1.NTC.8417559&amp;isFromPublicArea=True&amp;isModal=False</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</si>
  <si>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</si>
  <si>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</si>
  <si>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CO1.REQ.8546872</t>
  </si>
  <si>
    <t>OPSP-VAD-0875-2025</t>
  </si>
  <si>
    <t>https://community.secop.gov.co/Public/Tendering/OpportunityDetail/Index?noticeUID=CO1.NTC.8417611&amp;isFromPublicArea=True&amp;isModal=False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</si>
  <si>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</si>
  <si>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CORRESPONDIENTES, PARA LA TRANSMISIÓN EN LA EMISORA UNIMAGDALENA RADIO. 6. REDACTAR BOLETINES DE PRENSA SOBRE LAS NOVEDADES, EVENTOS E INFORMACIÓN DE LAS FUENTES ASIGNADAS. 7. APOYAR EN LA COORDINACIÓN Y ORGANIZACIÓN LOGÍSTICA DE EVENTOS DE LAS FUENTES CORRESPONDIENTES, INCLUYENDO ACTIVIDADES DE ELABORACIÓN DE LIBRETOS DE PRESENTACIÓN, ÓRDENES DEL DÍA, MINUTO A MINUTO Y PRECEDENCIAS; REALIZACIÓN DE SEGUIMIENTO A SOLICITUDES DE INSUMOS Y ELEMENTOS DE COMUNICACIÓN PARA LOS EVENTOS. 8. PRESENTAR EVENTOS DE LAS FUENTES CORRESPONDIENTES. 9. APOYAR LA COORDINACIÓN Y SUPERVISIÓN DE ELABORACIÓN DE PIEZAS DE COMUNICACIÓN SOLICITADAS POR LAS FUENTES CORRESPONDIENTES;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CORRESPONDIENTES.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</si>
  <si>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CO1.REQ.8546576</t>
  </si>
  <si>
    <t>OPSP-VAD-0874-2025</t>
  </si>
  <si>
    <t>https://community.secop.gov.co/Public/Tendering/OpportunityDetail/Index?noticeUID=CO1.NTC.8417210&amp;isFromPublicArea=True&amp;isModal=False</t>
  </si>
  <si>
    <t>CO1.REQ.8546615</t>
  </si>
  <si>
    <t>OAG-VAD-0873-2025</t>
  </si>
  <si>
    <t>https://community.secop.gov.co/Public/Tendering/OpportunityDetail/Index?noticeUID=CO1.NTC.8417071&amp;isFromPublicArea=True&amp;isModal=False</t>
  </si>
  <si>
    <t>CARLOS GREGORIO MC LEAN NAVARRO</t>
  </si>
  <si>
    <t xml:space="preserve">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t>
  </si>
  <si>
    <t>CO1.REQ.8546218</t>
  </si>
  <si>
    <t>OPSP-VAD-0872-2025</t>
  </si>
  <si>
    <t>https://community.secop.gov.co/Public/Tendering/OpportunityDetail/Index?noticeUID=CO1.NTC.8416665&amp;isFromPublicArea=True&amp;isModal=False</t>
  </si>
  <si>
    <t>LILIANA ESTHER CARDONA PERTUZ</t>
  </si>
  <si>
    <t xml:space="preserve">LA PRESENTE ORDEN TIENE POR OBJETO: 1. APOYAR AL GRUPO INTERNO DE SERVICIOS GENERALES EN LA ATENCIÓN A LOS DISTINTOS USUARIOS, A TRAVÉS DE LOS DIFERENTES CANALES DE COMUNICACIÓN DISPONIBLES. 2. APOYAR AL GSG EN LOS REGISTROS DE LOS MANTENIMIENTOS, CONSUMO DE COMBUSTIBLES, AGUA DEL CAMPUS Y SUS SEDES ALTERNAS; VEHICULOS SOLICITADOS Y SALIDAS DE PRACTICAS ACADÉMICAS, 3. APOYAR AL GSG EN LOS REGISTROS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</si>
  <si>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CO1.REQ.8546162</t>
  </si>
  <si>
    <t>OAG-VAD-0871-2025</t>
  </si>
  <si>
    <t>https://community.secop.gov.co/Public/Tendering/OpportunityDetail/Index?noticeUID=CO1.NTC.8417018&amp;isFromPublicArea=True&amp;isModal=False</t>
  </si>
  <si>
    <t>HECTOR MARIO MOLINA RODRIGUEZ</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</si>
  <si>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RELACIÓN Y ENTREGA DE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AL ACTA DE LIQUIDACIÓN DEL 7 DE FEBRERO DE 2006 DEL CONVENIO 12-0307 SUSCRITO ENTRE LA UNIVERSIDAD DEL MAGDALENA Y EL INSTITUTO COLOMBIANO DE CRÉDITO EDUCATIVO Y ESTUDIOS TÉCNICOS EN EL EXTERIOR, MARIANO OSPINA PÉREZ – ICETEX CÓDIGO 12-0213. </t>
  </si>
  <si>
    <t>CO1.REQ.8546136</t>
  </si>
  <si>
    <t>OPSP-VAD-0870-2025</t>
  </si>
  <si>
    <t>https://community.secop.gov.co/Public/Tendering/OpportunityDetail/Index?noticeUID=CO1.NTC.8417821&amp;isFromPublicArea=True&amp;isModal=False</t>
  </si>
  <si>
    <t>RODOLFO LUIS RUIZ ROCHA</t>
  </si>
  <si>
    <t xml:space="preserve">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DÍA DE LA FAMILIA. </t>
  </si>
  <si>
    <t>CO1.REQ.8546996</t>
  </si>
  <si>
    <t>OPSP-VAD-0869-2025</t>
  </si>
  <si>
    <t>https://community.secop.gov.co/Public/Tendering/OpportunityDetail/Index?noticeUID=CO1.NTC.8417195&amp;isFromPublicArea=True&amp;isModal=False</t>
  </si>
  <si>
    <t>MARIA PATRICIA RIASCOS FANDIÑO</t>
  </si>
  <si>
    <t xml:space="preserve">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</si>
  <si>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CO1.REQ.8546839</t>
  </si>
  <si>
    <t>OPSP-VAD-0868-2025</t>
  </si>
  <si>
    <t>https://community.secop.gov.co/Public/Tendering/OpportunityDetail/Index?noticeUID=CO1.NTC.8417361&amp;isFromPublicArea=True&amp;isModal=False</t>
  </si>
  <si>
    <t>LUIS ALBERTO BARRIOS MIER</t>
  </si>
  <si>
    <t xml:space="preserve">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</si>
  <si>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CO1.REQ.8546809</t>
  </si>
  <si>
    <t>OAG-VAD-0867-2025</t>
  </si>
  <si>
    <t>https://community.secop.gov.co/Public/Tendering/OpportunityDetail/Index?noticeUID=CO1.NTC.8417306&amp;isFromPublicArea=True&amp;isModal=False</t>
  </si>
  <si>
    <t>LEONARDO DE JESUS MORON GRANADOS</t>
  </si>
  <si>
    <t>CO1.REQ.8546237</t>
  </si>
  <si>
    <t>OAG-VAD-0866-2025</t>
  </si>
  <si>
    <t>https://community.secop.gov.co/Public/Tendering/OpportunityDetail/Index?noticeUID=CO1.NTC.8416878&amp;isFromPublicArea=True&amp;isModal=False</t>
  </si>
  <si>
    <t>GLORIA MARINA FLORIAN MARTINEZ</t>
  </si>
  <si>
    <t xml:space="preserve">LA PRESENTE ORDEN TIENE POR OBJETO: 1. DESARROLLAR ACTIVIDADES EN EL MARCO DEL PLAN DE ACCIÓN PARA LA CARACTERIZACIÓN DE COMUNIDADES INDÍGENAS. 2. DESARROLLAR Y HACER SEGUIMIENTO A LOS PROGRAMAS CON LOS PUEBLOS INDÍGENAS ESTABLECIDOS POR LA RECTORÍA A TRAVÉS DEL CENTRO DE INTERCULTURALIDAD, TERRITORIO Y SOSTENIBILIDAD – CITS. 3. ACOMPAÑAMIENTO CON LOS PUEBLOS INDÍGENAS, DESARROLLANDO REUNIONES Y SEGUIMIENTO A LAS MISMAS. </t>
  </si>
  <si>
    <t>CO1.REQ.8546062</t>
  </si>
  <si>
    <t>OPSP-VAD-0865-2025</t>
  </si>
  <si>
    <t>https://community.secop.gov.co/Public/Tendering/OpportunityDetail/Index?noticeUID=CO1.NTC.8416480&amp;isFromPublicArea=True&amp;isModal=False</t>
  </si>
  <si>
    <t>LEDA JOSE DUARTE WADNIPAR</t>
  </si>
  <si>
    <t xml:space="preserve">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t>
  </si>
  <si>
    <t>CO1.REQ.8545679</t>
  </si>
  <si>
    <t>OPSP-VAD-0864-2025</t>
  </si>
  <si>
    <t>https://community.secop.gov.co/Public/Tendering/OpportunityDetail/Index?noticeUID=CO1.NTC.8417926&amp;isFromPublicArea=True&amp;isModal=False</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</si>
  <si>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</si>
  <si>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t>
  </si>
  <si>
    <t>CO1.REQ.8547207</t>
  </si>
  <si>
    <t>OAG-VAD-0863-2025</t>
  </si>
  <si>
    <t>https://community.secop.gov.co/Public/Tendering/OpportunityDetail/Index?noticeUID=CO1.NTC.8417497&amp;isFromPublicArea=True&amp;isModal=False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</si>
  <si>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</si>
  <si>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t>
  </si>
  <si>
    <t>CO1.REQ.8546834</t>
  </si>
  <si>
    <t>OPSP-VAD-0862-2025</t>
  </si>
  <si>
    <t>https://community.secop.gov.co/Public/Tendering/OpportunityDetail/Index?noticeUID=CO1.NTC.8417515&amp;isFromPublicArea=True&amp;isModal=False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</si>
  <si>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</si>
  <si>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t>
  </si>
  <si>
    <t>CO1.REQ.8546716</t>
  </si>
  <si>
    <t>OPSP-VAD-0861-2025</t>
  </si>
  <si>
    <t>https://community.secop.gov.co/Public/Tendering/OpportunityDetail/Index?noticeUID=CO1.NTC.8417337&amp;isFromPublicArea=True&amp;isModal=False</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</si>
  <si>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</si>
  <si>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CORRESPONDIENTES, PARA LA TRANSMISIÓN EN LA EMISORA UNIMAGDALENA RADIO. 5. REDACTAR BOLETINES DE PRENSA SOBRE LAS NOVEDADES, EVENTOS E INFORMACIÓN DE LAS FUENTES CORRESPONDIENTES. 6. APOYAR EL PROCESO DE ORGANIZACIÓN LOGÍSTICA DE EVENTOS DE LAS FUENTES CORRESPONDIENTES, APOYAR EN EL SEGUIMIENTO A SOLICITUDES DE INSUMOS Y ELEMENTOS PARA LOS EVENTOS, ASISTIR A REUNIONES PREPARATORIAS, ELABORAR LIBRETOS DE PRESENTACIÓN, ÓRDENES DEL DÍA Y PRECEDENCIAS. 7. PRESENTAR EVENTOS DE LAS FUENTES CORRESPONDIENTES.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</si>
  <si>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CO1.REQ.8546668</t>
  </si>
  <si>
    <t>OPSP-VAD-0860-2025</t>
  </si>
  <si>
    <t>https://community.secop.gov.co/Public/Tendering/OpportunityDetail/Index?noticeUID=CO1.NTC.8416896&amp;isFromPublicArea=True&amp;isModal=False</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</si>
  <si>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</si>
  <si>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</si>
  <si>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CO1.REQ.8546177</t>
  </si>
  <si>
    <t>OPSP-VAD-0859-2025</t>
  </si>
  <si>
    <t>https://community.secop.gov.co/Public/Tendering/OpportunityDetail/Index?noticeUID=CO1.NTC.8417022&amp;isFromPublicArea=True&amp;isModal=False</t>
  </si>
  <si>
    <t>DESIRETH BEATRIZ PEREZ RODRIGUEZ</t>
  </si>
  <si>
    <t>LA PRESENTE ORDEN TIENE POR OBJETO: 1. APOYAR EN LA COORDINACIÓN DE LOS CUBRIMIENTOS PERIODÍSTICOS DE LA DIRECCIÓN DE BIENESTAR UNIVERSITARIO Y FUENTES CORRESPONDIENTES.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</si>
  <si>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CO1.REQ.8545793</t>
  </si>
  <si>
    <t>OPSP-VAD-0858-2025</t>
  </si>
  <si>
    <t>https://community.secop.gov.co/Public/Tendering/OpportunityDetail/Index?noticeUID=CO1.NTC.8416568&amp;isFromPublicArea=True&amp;isModal=False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</si>
  <si>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</si>
  <si>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CORRESPONDIENTES.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t>
  </si>
  <si>
    <t>CO1.REQ.8545839</t>
  </si>
  <si>
    <t>OPSP-VAD-0857-2025</t>
  </si>
  <si>
    <t>https://community.secop.gov.co/Public/Tendering/OpportunityDetail/Index?noticeUID=CO1.NTC.8416370&amp;isFromPublicArea=True&amp;isModal=False</t>
  </si>
  <si>
    <t>XIMENA PORTILLO PUENTES</t>
  </si>
  <si>
    <t>LA PRESENTE ORDEN TIENE POR OBJETO: 1. ASESORAR AL GRUPO DE GESTIÓN DE LA CALIDAD EN LA REVISIÓN, EL SEGUIMIENTO, MEDICIÓN, ANÁLISIS Y EVALUACIÓN DEL SISTEMA DE GESTIÓN DEL CONSULTORIO JURÍDICO Y CENTRO DE CONCILIACIÓN. 2. APOYAR LA COORDINACIÓN DEL SISTEMA DE GESTIÓN DE CALIDAD DEL CENTRO PARA LA REGIONALIZACIÓN DE LA EDUCACIÓN Y LAS OPORTUNIDADES (CREO) BAJO LA NORMA NTC 5555:2011. 3. ASESORAR Y APOYAR LA COORDINACIÓN DEL DISEÑO DOCUMENTAL ATENDIENDO LOS REQUISITOS DE LAS NORMAS DE CALIDAD PARA LOS 4 PROGRAMAS TÉCNICOS LABORALES POR COMPETENCIA DE CREO, BAJO LAS NORMAS NTC 5581: 2011, 5663:2011. 4. APOYAR EN LA ORGANIZACIÓN, COORDINACIÓN Y ASESORARÍA DE LA FORMULACIÓN Y EJECUCIÓN DE ACCIONES CORRECTIVAS, PREVENTIVAS Y DE MEJORAMIENTO PARA GARANTIZAR LA EFICACIA DE LOS 21 PROCESOS DEL SISTEMA DE GESTIÓN. 5. APOYAR EN LA ORGANIZACIÓN Y EJECUCIÓN DEL PROCESO DE AUDITORÍA INTERNA. 6. ASESORAR A LOS 21 PROCESOS EN EL MANEJO Y USO DE LAS PLATAFORMAS QUE SE DISPONGA PARA LA GESTIÓN DE LAS ACTIVIDADES DEL SISTEMA DE GESTIÓN. 7. APOYAR EN LA ELABORACIÓN DE LOS INFORMES DE ATENCIÓN AL CIUDADANO.</t>
  </si>
  <si>
    <t>CO1.REQ.8545492</t>
  </si>
  <si>
    <t>OPSP-VAD-0856-2025</t>
  </si>
  <si>
    <t>https://community.secop.gov.co/Public/Tendering/OpportunityDetail/Index?noticeUID=CO1.NTC.8416822&amp;isFromPublicArea=True&amp;isModal=False</t>
  </si>
  <si>
    <t>MARA PAOLA OLMEDO ESPINOZA</t>
  </si>
  <si>
    <t xml:space="preserve">LA PRESENTE ORDEN TIENE POR OBJETO: 1. ASESORAR EN LA COORDINACIÓN DE LA PREPARACIÓN Y PRESENTACIÓN DE LAS DIFERENTES DECLARACIONES TRIBUTARIAS (IMPUESTOS NACIONALES Y TERRITORIALES) QUE CORRESPONDE PRESENTAR A LA UNIVERSIDAD DEL MAGDALENA. 2. APOYAR AL GRUPO DE CONTABILIDAD Y OFICINA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DE CONTABLES Y CREACIÓN DE CUENTAS CONTABLES. 5. APOYAR EN LA COORDINACIÓN DE LA ELABORACIÓN, REVISIÓN, CONCILIACIÓN Y PRESENTACIÓN DE LOS DIFERENTES INFORMES QUE SE DEBEN ENVIAR A LOS ENTES DE CONTROL (CONTADURÍA GENERAL DE LA NACIÓN, CONTRALORÍA DEPARTAMENTAL DEL MAGDALENA, CONTRALORÍA GENERAL DE LA REPÚBLICA). 6. APOYAR AL GRUPO DE CONTABILIDAD EN EL PROCESO DE CONCILIACIÓN DE CARTERA, CON EL GRUPO DE FACTURACIÓN, CRÉDITO Y CARTERA Y CONCILIACIÓN DE LA PROPIEDAD, PLANTA Y EQUIPO. 7. APOYAR AL GRUPO DE CONTABILIDAD EN EL PROCESO DE ACTIVIDADES DE CIERRE MENSUAL. 8. ASESORAR AL GRUPO DE CONTABILIDAD EN LA ELABORACIÓN Y PRESENTACIÓN DE LOS ESTADOS FINANCIEROS DE LA UNIVERSIDAD. </t>
  </si>
  <si>
    <t>CO1.REQ.8546105</t>
  </si>
  <si>
    <t>OPSP-VAD-0855-2025</t>
  </si>
  <si>
    <t>https://community.secop.gov.co/Public/Tendering/OpportunityDetail/Index?noticeUID=CO1.NTC.8416388&amp;isFromPublicArea=True&amp;isModal=False</t>
  </si>
  <si>
    <t>KEVIN DAVID DAZA MONTENEGRO</t>
  </si>
  <si>
    <t xml:space="preserve">LA PRESENTE ORDEN TIENE POR OBJETO: 1. APOYAR LA REVISIÓN DE LOS DOCUMENTOS SOPORTE QUE SON ENVIADOS AL GRUPO DE CONTABILIDAD, QUE HACEN PARTE DE TRÁMITES DE PAGO A LOS DIFERENTES PROVEEDORES DE BIENES Y SERVICIOS CONTRATADOS CON RECURSOS PROVENIENTES DEL SISTEMA GENERAL DE REGALÍAS. 2. APOYAR EN LA RADICACIÓN DE LAS CUENTAS POR PAGAR, UNA VEZ CULMINA SU ETAPA DE REVISIÓN; TANTO EN EL SISTEMA DE INFORMACIÓN FINANCIERO DE LA UNIVERSIDAD DEL MAGDALENA (SINAP) COMO EN EL SISTEMA DE PAGOS Y GIROS DE REGALÍAS SPGR DEL MINISTERIO DE HACIENDA. 3. APOYAR EN LA RADICACIÓN DE LAS OBLIGACIONES PRESUPUESTALES, UNA VEZ CULMINA SU ETAPA DE REVISIÓN; TANTO EN EL SISTEMA DE INFORMACIÓN FINANCIERO DE LA UNIVERSIDAD DEL MAGDALENA (SINAP) COMO EN EL SISTEMA DE PAGOS Y GIROS DE REGALÍAS SPGR DEL MINISTERIO DE HACIENDA. 4. ASESORAR JUNTO CON EL PROFESIONAL ESPECIALIZADO DEL GRUPO DE CONTABILIDAD, LA CODIFICACIÓN DE LOS MODELOS CONTABLES DEL SINAP QUE SEAN UTILIZADOS EN LA ELABORACIÓN DE CUENTAS POR PAGAR Y OBLIGACIONES PRESUPUESTALES REFERENTES AL SISTEMA GENERAL DE REGALÍAS. </t>
  </si>
  <si>
    <t>CO1.REQ.8545721</t>
  </si>
  <si>
    <t>OPSP-VAD-0854-2025</t>
  </si>
  <si>
    <t>https://community.secop.gov.co/Public/Tendering/OpportunityDetail/Index?noticeUID=CO1.NTC.8416348&amp;isFromPublicArea=True&amp;isModal=False</t>
  </si>
  <si>
    <t>SANDRA PATRICIA ZAPATA FRAGOSO</t>
  </si>
  <si>
    <t>LA PRESENTE ORDEN TIENE POR OBJETO: 1. APOYAR EN LA PLANIFICACIÓN Y EJECUCIÓN DE ESTRATEGIAS PARA LA ORGANIZACIÓN ACADÉMICA Y ADMINISTRATIVA. 2. ELABORAR INFORMES SOBRE PROGRAMAS, ACTIVIDADES Y EL CUMPLIMIENTO DE METAS ESTRATÉGICAS. 3. PREPARAR REPORTES DETALLADOS SOBRE LAS HORAS LABORADAS POR DOCENTES Y COORDINADORES. 4. APOYAR EN EL DISEÑO Y DESARROLLO DE ESTRATEGIAS PARA LA PROMOCIÓN Y OFERTA DE CURSOS DE IDIOMAS. 5. PARTICIPAR EN LA PLANIFICACIÓN Y FORMULACIÓN DE PROPUESTAS PARA PROGRAMAS DE FORMACIÓN. 6. APOYAR EN LA COORDINACIÓN, ADMINISTRACIÓN Y ASIGNACIÓN DEL PRESUPUESTO DISPONIBLE. 7. APOYAR EN LA PROYECCIÓN Y ORGANIZACIÓN DE LOS CRONOGRAMAS DE ACTIVIDADES DEL CENTRO DE PLURILINGÜISMO. 8. APOYAR EN LA CREACIÓN DE PLANES DE ACCIÓN PARA LA OBTENCIÓN Y MANEJO DE RECURSOS DEL CDPL. 9. APOYAR EN EL DISEÑO, IMPLEMENTACIÓN Y MONITOREO DEL PLAN ESTRATÉGICO DEL CENTRO DE PLURILINGÜISMO. 10. APOYAR EN EL PROCESO DE CONTRATACIÓN DE PERSONAL DOCENTE Y DE APOYO, GARANTIZANDO UNA ADECUADA DISTRIBUCIÓN DE CARGAS Y FUNCIONES. 11. APOYAR LA COORDINACIÓN Y REVISIÓN DE LA PROGRAMACIÓN DE LOS CRONOGRAMAS ACADÉMICOS PARA LOS CURSOS. 12. APOYAR EN LA VERIFICACIÓN DEL CUMPLIMIENTO DE METAS E INDICADORES ESTABLECIDOS. 13. APOYAR EN LA ORGANIZACIÓN Y SEGUIMIENTO A LAS ACTIVIDADES ACADÉMICAS EN CONJUNTO CON LAS ÁREAS PERTINENTES. 14. APOYAR EN LA GESTIÓN DE TRÁMITES ADMINISTRATIVOS, INCLUYENDO AJUSTES PRESUPUESTARIOS, ACTAS, RESOLUCIONES. 15. DISEÑAR PRESUPUESTOS, CONSIDERANDO ESTIMACIONES PARA EVENTOS, RECURSOS Y ACTIVIDADES ESPECÍFICAS. 16. ELABORAR Y MANTENER ACTUALIZADOS LOS CRONOGRAMAS ADMINISTRATIVOS Y ACADÉMICOS. 17. GENERAR REPORTES SOBRE EXÁMENES DE SUFICIENCIA, PLANIFICACIÓN Y ESTADÍSTICAS GENERALES. 18. APOYAR EN LA REALIZACIÓN DE EXÁMENES DEL CDPL.</t>
  </si>
  <si>
    <t>CO1.REQ.8545613</t>
  </si>
  <si>
    <t>OPSP-VAD-0853-2025</t>
  </si>
  <si>
    <t>https://community.secop.gov.co/Public/Tendering/OpportunityDetail/Index?noticeUID=CO1.NTC.8416215&amp;isFromPublicArea=True&amp;isModal=False</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</si>
  <si>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</si>
  <si>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</si>
  <si>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CO1.REQ.8545243</t>
  </si>
  <si>
    <t>OPSP-VAD-0852-2025</t>
  </si>
  <si>
    <t>https://community.secop.gov.co/Public/Tendering/OpportunityDetail/Index?noticeUID=CO1.NTC.8417664&amp;isFromPublicArea=True&amp;isModal=False</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</si>
  <si>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</si>
  <si>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</si>
  <si>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CO1.REQ.8547142</t>
  </si>
  <si>
    <t>OPSP-VAD-0851-2025</t>
  </si>
  <si>
    <t>https://community.secop.gov.co/Public/Tendering/OpportunityDetail/Index?noticeUID=CO1.NTC.8417580&amp;isFromPublicArea=True&amp;isModal=False</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</si>
  <si>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</si>
  <si>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CO1.REQ.8547115</t>
  </si>
  <si>
    <t>OPSP-VAD-0850-2025</t>
  </si>
  <si>
    <t>https://community.secop.gov.co/Public/Tendering/OpportunityDetail/Index?noticeUID=CO1.NTC.8417627&amp;isFromPublicArea=True&amp;isModal=False</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</si>
  <si>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</si>
  <si>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CO1.REQ.8546883</t>
  </si>
  <si>
    <t>OPSP-VAD-0849-2025</t>
  </si>
  <si>
    <t>https://community.secop.gov.co/Public/Tendering/OpportunityDetail/Index?noticeUID=CO1.NTC.8417717&amp;isFromPublicArea=True&amp;isModal=False</t>
  </si>
  <si>
    <t>MONICA BEATRIZ RAMIREZ PEREIRA</t>
  </si>
  <si>
    <t>LA PRESENTE ORDEN TIENE POR OBJETO: 1. PRESTAR ASESORÍA EN LA PROYECCIÓN DE LAS DECISIONES A QUE HAYA LUGAR EN EL TRÁMITE DE LOS PROCESOS DISCIPLINARIOS ADELANTADOS POR LA OFICINA DE CONTROL DISCIPLINARIO INTERNO. 2. PROYECTAR PARA EL DIRECTOR DE LA OFICINA LOS AUTOS DE APERTURA DE INDAGACIÓN, INVESTIGACIÓN, PRUEBAS, ARCHIVOS, CARGOS Y FALLOS.</t>
  </si>
  <si>
    <t>CO1.REQ.8546975</t>
  </si>
  <si>
    <t>OPSP-VAD-0848-2025</t>
  </si>
  <si>
    <t>https://community.secop.gov.co/Public/Tendering/OpportunityDetail/Index?noticeUID=CO1.NTC.8417300&amp;isFromPublicArea=True&amp;isModal=False</t>
  </si>
  <si>
    <t>LAURA MARCELA DE JESUS VIVES CAMPO</t>
  </si>
  <si>
    <t xml:space="preserve">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</si>
  <si>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CO1.REQ.8546951</t>
  </si>
  <si>
    <t>OPSP-VAD-0847-2025</t>
  </si>
  <si>
    <t>https://community.secop.gov.co/Public/Tendering/OpportunityDetail/Index?noticeUID=CO1.NTC.8417179&amp;isFromPublicArea=True&amp;isModal=False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</si>
  <si>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</si>
  <si>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EL SEGUIMIENTO AL COMPORTAMIENTO DEL RECAUDO DE LA ESTAMPILLA PRO-UNIVERSIDAD DEL MAGDALENA. 4. APOYAR EN LAS SOLICITUDES DEL TRÁMITE DEL FONDO DE APOYO COMPUTADORES.</t>
  </si>
  <si>
    <t>CO1.REQ.8546925</t>
  </si>
  <si>
    <t>OPSP-VAD-0846-2025</t>
  </si>
  <si>
    <t>https://community.secop.gov.co/Public/Tendering/OpportunityDetail/Index?noticeUID=CO1.NTC.8417461&amp;isFromPublicArea=True&amp;isModal=False</t>
  </si>
  <si>
    <t>ALFREDO SHARYNE VALDELAMAR SALJA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</si>
  <si>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</si>
  <si>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CO1.REQ.8546495</t>
  </si>
  <si>
    <t>OPSP-VAD-0845-2025</t>
  </si>
  <si>
    <t>https://community.secop.gov.co/Public/Tendering/OpportunityDetail/Index?noticeUID=CO1.NTC.8416785&amp;isFromPublicArea=True&amp;isModal=False</t>
  </si>
  <si>
    <t>OLGA MARINA LOPEZ CASTRO</t>
  </si>
  <si>
    <t>CO1.REQ.8546528</t>
  </si>
  <si>
    <t>OAG-VAD-0844-2025</t>
  </si>
  <si>
    <t>https://community.secop.gov.co/Public/Tendering/OpportunityDetail/Index?noticeUID=CO1.NTC.8417108&amp;isFromPublicArea=True&amp;isModal=False</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</si>
  <si>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</si>
  <si>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BÁSICAS. </t>
  </si>
  <si>
    <t>CO1.REQ.8546343</t>
  </si>
  <si>
    <t>OPSP-VAD-0843-2025</t>
  </si>
  <si>
    <t>https://community.secop.gov.co/Public/Tendering/OpportunityDetail/Index?noticeUID=CO1.NTC.8417040&amp;isFromPublicArea=True&amp;isModal=False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</si>
  <si>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</si>
  <si>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EL PROCESO DE ELABORACIÓN DE ACTOS ADMINISTRATIVOS, VINCULACIÓN Y NOVEDADES RELACIONADOS CON LA VINCULACIÓN DE PROFESORES POR HORA CÁTEDRA. 5. APOYAR EN EL ROL DE ADMINISTRACIÓN DE CONTRATOS DE LA PLATAFORMA SIGEP II. 6. APOYAR CON LOS PROCEDIMIENTOS DE GESTIÓN ACADÉMICA RELACIONADOS CON LA REVISIÓN DE LA MATRIZ GADCD-F05 "MATRIZ PRÁCTICAS DE CAMPO". 7. APOYAR LA GESTIÓN DE LA CALIDAD DE LOS PROCESOS DE GESTIÓN ACADÉMICA, MEDIANTE EL ACOMPAÑAMIENTO, SEGUIMIENTO, VERIFICACIÓN Y MEJORA CONTINUA DEL PROCESO, EN EL ANÁLISIS DE INDICADORES, PARTICIPACIÓN EN AUDITORÍAS INTERNAS, ELABORACIÓN DE INFORMES, IMPLEMENTACIÓN DE PLANES DE MEJORA Y ACTUALIZACIÓN DE LOS MAPAS DE RIESGOS DE GESTIÓN Y DE CORRUPCIÓN.</t>
  </si>
  <si>
    <t>CO1.REQ.8546083</t>
  </si>
  <si>
    <t>OPSP-VAD-0842-2025</t>
  </si>
  <si>
    <t>https://community.secop.gov.co/Public/Tendering/OpportunityDetail/Index?noticeUID=CO1.NTC.8407247&amp;isFromPublicArea=True&amp;isModal=False</t>
  </si>
  <si>
    <t>MILAGRO ELENA GÁMEZ OSPINO</t>
  </si>
  <si>
    <t xml:space="preserve">LA PRESENTE ORDEN TIENE POR OBJETO PRESTAR SERVICIOS PROFESIONALES EN LOS PROYECTOS BPIN 2023000100072 - “IMPLEMENTACIÓN DE UNA PLATAFORMA DE DATOS ABIERTOS BASADA EN AIOT PARA EL ANÁLISIS Y GESTIÓN DE RIESGOS AMBIENTALES Y CLIMÁTICOS EN EL CORREDOR MINERO DE LOS MUNICIPIOS LA JAGUA DE IBÉRICO, ALBANIA, ALGARROBO”,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EN LA BÚSQUEDA DE LA NORMATIVA INSTITUCIONAL Y NACIONAL Y SU APLICABILIDAD EN LA ESTRUCTURACIÓN DEL MARCO JURÍDICO DE LAS ÓRDENES DE GASTO Y CONVENIOS DE LOS PROYECTOS. 2. PROYECTAR Y-O REVISAR LOS CONVENIOS, CONTRATOS, ÓRDENES Y RESOLUCIONES QUE SE SUSCRIBAN, MODIFIQUEN, TERMINEN Y LIQUIDEN EN EL MARCO DE LOS PROYECTOS. 3. REVISAR PARA LA APROBACIÓN Y EFECTIVIDAD DE LAS GARANTÍAS, LAS PÓLIZAS DE CUMPLIMIENTO Y CARTAS DE CRÉDITO SOLICITADAS A LOS CONTRATISTAS DEL PROYECTO. 4. APOYAR EN LA EMISIÓN DE CONCEPTOS JURÍDICOS DE ACUERDO CON LAS NECESIDADES ESPECÍFICAS DEL COMPONENTE ADMINISTRATIVO DEL PROYECTO Y DE LAS SOLICITUDES EXPRESAS DE LA DIRECCIÓN DEL PROYECTO Y DEL VICERRECTOR DE INVESTIGACIÓN. 5. APOYAR EN LA PROYECCIÓN DE RESPUESTAS A REQUERIMIENTOS DE BASE JURÍDICA DE LOS DIFERENTES ACTORES DEL PROYECTO, DEL SGR, ENTES DE CONTROL Y OTRAS INSTANCIAS. 6. REVISAR Y-O PROYECTAR LAS ÓRDENES, RESOLUCIONES, CONTRATOS, ACTAS DE BASE JURÍDICA EXPEDIDAS EN LOS PROYECTOS. 7. VERIFICAR Y APROBAR LOS DOCUMENTOS PRECONTRACTUALES Y LA INFORMACIÓN GENERADA POR LAS PLATAFORMAS GEDOCO Y SIGEP II DE LA INFORMACIÓN DEL PERSONAL QUE SE VA A CONTRATAR, PREVIA VERIFICACIÓN DE LOS SOPORTES EXIGIDOS. 8. APOYAR EN LA PROYECCIÓN DE RESPUESTAS A REQUERIMIENTOS DE BASE JURÍDICA DE LOS DIFERENTES ACTORES DEL PROYECTO, DEL SGR, ENTES DE CONTROL Y OTRAS INSTANCIAS. 9. APOYAR EN LA REVISIÓN DE DOCUMENTOS Y ACTOS ADMINISTRATIVOS PARA LA POSTULACIÓN DE PROYECTOS A CONVOCATORIAS CON FINANCIACIÓN DEL SGR. </t>
  </si>
  <si>
    <t>CO1.REQ.8536056</t>
  </si>
  <si>
    <t>OPSP-VAD-0841-2025</t>
  </si>
  <si>
    <t>https://community.secop.gov.co/Public/Tendering/OpportunityDetail/Index?noticeUID=CO1.NTC.8406869&amp;isFromPublicArea=True&amp;isModal=False</t>
  </si>
  <si>
    <t>LEONARDO FABIO LINERO MONTANO</t>
  </si>
  <si>
    <t>CO1.REQ.8535580</t>
  </si>
  <si>
    <t>OPSP-VAD-0840-2025</t>
  </si>
  <si>
    <t>https://community.secop.gov.co/Public/Tendering/OpportunityDetail/Index?noticeUID=CO1.NTC.8406192&amp;isFromPublicArea=True&amp;isModal=False</t>
  </si>
  <si>
    <t>DANIELA JOSE ALEAN MOLINARES</t>
  </si>
  <si>
    <t>LA PRESENTE ORDEN TIENE POR OBJETO: 1. COORDINAR EL PROCESO DE ENTREVISTAS DE LOS ASPIRANTES PARA EL INGRESO A LOS DISTINTOS PROGRAMAS ACADÉMICOS 2025 -II EN LA FASE I Y II. 2. CONSTRUIR CUESTIONARIOS Y SELECCIÓN DE VARIABLES PARA APLICAR EN LAS ENTREVISTAS GENERALES, DE PROFUNDIZACIÓN Y PERSONAS EN CONDICIÓN DE DISCAPACIDAD A INGRESAR A LOS DISTINTOS PROGRAMAS ACADÉMICOS 2025 - II EN LA FASE I Y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</si>
  <si>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CO1.REQ.8535693</t>
  </si>
  <si>
    <t>OPSP-VAD-0839-2025</t>
  </si>
  <si>
    <t>https://community.secop.gov.co/Public/Tendering/OpportunityDetail/Index?noticeUID=CO1.NTC.8406562&amp;isFromPublicArea=True&amp;isModal=False</t>
  </si>
  <si>
    <t>RAMON ANDRES GAMEZ DAZA</t>
  </si>
  <si>
    <t xml:space="preserve">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</si>
  <si>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CO1.REQ.8535746</t>
  </si>
  <si>
    <t>OPSP-VAD-0838-2025</t>
  </si>
  <si>
    <t>https://community.secop.gov.co/Public/Tendering/OpportunityDetail/Index?noticeUID=CO1.NTC.8402848&amp;isFromPublicArea=True&amp;isModal=False</t>
  </si>
  <si>
    <t>ANA MARIA DEL CARMEN GONZALEZ ROJAS</t>
  </si>
  <si>
    <t>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t>
  </si>
  <si>
    <t>CO1.REQ.8532050</t>
  </si>
  <si>
    <t>OPSP-VAD-0837-2025</t>
  </si>
  <si>
    <t>https://community.secop.gov.co/Public/Tendering/OpportunityDetail/Index?noticeUID=CO1.NTC.8402730&amp;isFromPublicArea=True&amp;isModal=False</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</si>
  <si>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</si>
  <si>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t>
  </si>
  <si>
    <t>CO1.REQ.8531588</t>
  </si>
  <si>
    <t>OPSP-VAD-0836-2025</t>
  </si>
  <si>
    <t>https://community.secop.gov.co/Public/Tendering/OpportunityDetail/Index?noticeUID=CO1.NTC.8404160&amp;isFromPublicArea=True&amp;isModal=False</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</si>
  <si>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</si>
  <si>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</si>
  <si>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CO1.REQ.8533529</t>
  </si>
  <si>
    <t>OPSP-VAD-0835-2025</t>
  </si>
  <si>
    <t>https://community.secop.gov.co/Public/Tendering/OpportunityDetail/Index?noticeUID=CO1.NTC.8404107&amp;isFromPublicArea=True&amp;isModal=False</t>
  </si>
  <si>
    <t>OMAR ENRIQUE MANJARRES OJEDA</t>
  </si>
  <si>
    <t>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t>
  </si>
  <si>
    <t>CO1.REQ.8533312</t>
  </si>
  <si>
    <t>OPSP-VAD-0834-2025</t>
  </si>
  <si>
    <t>https://community.secop.gov.co/Public/Tendering/OpportunityDetail/Index?noticeUID=CO1.NTC.8403258&amp;isFromPublicArea=True&amp;isModal=False</t>
  </si>
  <si>
    <t>OLIVER JOSE GREGORIO OROZCO SANJUANELO</t>
  </si>
  <si>
    <t xml:space="preserve">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EN MARCO DE LOS PROYECTOS DE REGALÍAS QUE ESTÉN A CARGO DEL VICERRECTOR ADMINISTRATIVO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t>
  </si>
  <si>
    <t>CO1.REQ.8532467</t>
  </si>
  <si>
    <t>OPSP-VAD-0833-2025</t>
  </si>
  <si>
    <t>https://community.secop.gov.co/Public/Tendering/OpportunityDetail/Index?noticeUID=CO1.NTC.8402852&amp;isFromPublicArea=True&amp;isModal=False</t>
  </si>
  <si>
    <t>IVAN DARIO TAMARIS TURIZO</t>
  </si>
  <si>
    <t>LA PRESENTE ORDEN TIENE POR OBJETO: 1. APOYAR EN LA ELABORACIÓN DE PROYECCIONES FINANCIERAS DE INGRESOS Y GASTOS DE ACUERDO CON LAS INSTRUCCIONES DEL DIRECTOR FINANCIERO. 2 APOYAR EN LA SOLICITUD DE INFORMACIÓN FINANCIERA DE LOS DISTINTOS PROGRAMAS ACADÉMICOS EN PRO DE LOS PROCESOS DE EVALUACIÓN. 3. APOYAR EN EL SEGUIMIENTO A LOS INFORMES DE EJECUCIONES PRESUPUESTALES DE INGRESOS Y EGRESOS 4 APOYAR EN EL DILIGENCIAMIENTO DE LOS FORMATOS DE ACTUALIZACIÓN FINANCIERA ENVIADAS POR LOS BANCOS. 5. APOYAR EN LA ELABORACIÓN DE LOS INFORMES MENSUALES DE SEGUIMIENTO DE INGRESOS, GASTOS, REQUERIDOS POR EL CSU.</t>
  </si>
  <si>
    <t>CO1.REQ.8532107</t>
  </si>
  <si>
    <t>OPSP-VAD-0832-2025</t>
  </si>
  <si>
    <t>https://community.secop.gov.co/Public/Tendering/OpportunityDetail/Index?noticeUID=CO1.NTC.8402699&amp;isFromPublicArea=True&amp;isModal=False</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</si>
  <si>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</si>
  <si>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</si>
  <si>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CO1.REQ.8531945</t>
  </si>
  <si>
    <t>OPSP-VAD-0831-2025</t>
  </si>
  <si>
    <t>https://community.secop.gov.co/Public/Tendering/OpportunityDetail/Index?noticeUID=CO1.NTC.8402805&amp;isFromPublicArea=True&amp;isModal=False</t>
  </si>
  <si>
    <t>JOSE ALFONSO VILLACOB ROYERTH</t>
  </si>
  <si>
    <t xml:space="preserve">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A LA FACULTAD DE CIENCIAS BÁSICAS PARA RECOMENDAR LA INSCRIPCIÓN DE PROYECTOS Y PROGRAMAS ANTE LA VICERRETORÍA DE INVESTIGACIÓN. 5. APOYAR EN LA BÚSQUEDA Y DIVULGACIÓN DE CONVOCATORIAS DE PROYECTOS, BECAS Y APOYO PARA FINANCIACIÓN DE PROYECTOS Y PRODUCTOS DE CTEI.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 </t>
  </si>
  <si>
    <t>CO1.REQ.8531822</t>
  </si>
  <si>
    <t>OPSP-VAD-0830-2025</t>
  </si>
  <si>
    <t>https://community.secop.gov.co/Public/Tendering/OpportunityDetail/Index?noticeUID=CO1.NTC.8406605&amp;isFromPublicArea=True&amp;isModal=False</t>
  </si>
  <si>
    <t>OMAR ENRIQUE SEGURA ASCENCIO</t>
  </si>
  <si>
    <t xml:space="preserve">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RELACIONADA CON EL PERSONAL CONTRATADO PARA LOS PROYECTOS EJECUTADOS POR LA VICERRECTORÍA ADMINISTRATIVA. </t>
  </si>
  <si>
    <t>CO1.REQ.8535166</t>
  </si>
  <si>
    <t>OPSP-VAD-0829-2025</t>
  </si>
  <si>
    <t>https://community.secop.gov.co/Public/Tendering/OpportunityDetail/Index?noticeUID=CO1.NTC.8406052&amp;isFromPublicArea=True&amp;isModal=False</t>
  </si>
  <si>
    <t>SEBASTIÁN MONTENEGRO VEGA</t>
  </si>
  <si>
    <t>CO1.REQ.8535232</t>
  </si>
  <si>
    <t>OAG-VAD-0828-2025</t>
  </si>
  <si>
    <t>https://community.secop.gov.co/Public/Tendering/OpportunityDetail/Index?noticeUID=CO1.NTC.8405313&amp;isFromPublicArea=True&amp;isModal=False</t>
  </si>
  <si>
    <t>JESUS DAVID MIRANDA CORRALES</t>
  </si>
  <si>
    <t xml:space="preserve">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ORGANIZAR Y CLASIFICAR, DE ACUERDO CON PAUTAS ESTABLECIDAS,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t>
  </si>
  <si>
    <t>CO1.REQ.8534077</t>
  </si>
  <si>
    <t>OPSP-VAD-0827-2025</t>
  </si>
  <si>
    <t>https://community.secop.gov.co/Public/Tendering/OpportunityDetail/Index?noticeUID=CO1.NTC.8404754&amp;isFromPublicArea=True&amp;isModal=False</t>
  </si>
  <si>
    <t>HERNANDO JUNIOR BRAVO LLANOS</t>
  </si>
  <si>
    <t>CO1.REQ.8534317</t>
  </si>
  <si>
    <t>OAG-VAD-0826-2025</t>
  </si>
  <si>
    <t>https://community.secop.gov.co/Public/Tendering/OpportunityDetail/Index?noticeUID=CO1.NTC.8404549&amp;isFromPublicArea=True&amp;isModal=False</t>
  </si>
  <si>
    <t>HENRY ROGER ROJAS FERRARI</t>
  </si>
  <si>
    <t>CO1.REQ.8533821</t>
  </si>
  <si>
    <t>OAG-VAD-0825-2025</t>
  </si>
  <si>
    <t>https://community.secop.gov.co/Public/Tendering/OpportunityDetail/Index?noticeUID=CO1.NTC.8404348&amp;isFromPublicArea=True&amp;isModal=False</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</si>
  <si>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</si>
  <si>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</si>
  <si>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CO1.REQ.8533517</t>
  </si>
  <si>
    <t>OPSP-VAD-0824-2025</t>
  </si>
  <si>
    <t>https://community.secop.gov.co/Public/Tendering/OpportunityDetail/Index?noticeUID=CO1.NTC.8404761&amp;isFromPublicArea=True&amp;isModal=False</t>
  </si>
  <si>
    <t>LA PRESENTE ORDEN TIENE POR OBJETO: 1. COORDINAR EL PROCESO DE ENTREVISTAS DE LOS ASPIRANTES PARA EL INGRESO A LOS DISTINTOS PROGRAMAS ACADÉMICOS 2025-II EN LAS FASES I Y II. 2. CONSTRUIR CUESTIONARIOS Y SELECCIÓN DE VARIABLES PARA APLICAR EN LAS ENTREVISTAS GENERALES, DE PROFUNDIZACIÓN Y PERSONAS EN CONDICIÓN DE DISCAPACIDADS A INGRESAR A LOS DISTINTOS PROGRAMAS ACADÉMICOS 2025 - II EN LAS FASES I Y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</si>
  <si>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CO1.REQ.8534425</t>
  </si>
  <si>
    <t>OPSP-VAD-0823-2025</t>
  </si>
  <si>
    <t>https://community.secop.gov.co/Public/Tendering/OpportunityDetail/Index?noticeUID=CO1.NTC.8404870&amp;isFromPublicArea=True&amp;isModal=False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</si>
  <si>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</si>
  <si>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</si>
  <si>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CO1.REQ.8533927</t>
  </si>
  <si>
    <t>OAG-VAD-0822-2025</t>
  </si>
  <si>
    <t>https://community.secop.gov.co/Public/Tendering/OpportunityDetail/Index?noticeUID=CO1.NTC.8404835&amp;isFromPublicArea=True&amp;isModal=False</t>
  </si>
  <si>
    <t>SIDIS JOHANA SUAREZ MEDINA</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</si>
  <si>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LA INFORMACIÓN CONTRACTUAL CARGADA EN LAS PLATAFORMAS DEL SIA OBSERVA- AUDITORÍA, SIGEP II, SECOP II POR LOS DIFERENTES ORDENADORES DEL GASTO DELEGADOS.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PRESTAR ASESORÍA Y APOYAR EN LA REVISIÓN DE LOS DOCUMENTOS PRECONTRACTUALES Y CONTRACTUALES QUE LE SEAN TRASLADADOS DE LOS PROCESOS DE CONTRATACIÓN ADELANTADOS POR UNIMAGDALENA. 8. RENDIR INFORMES MENSUALES O CUANDO EL SUPERVISOR ASÍ LO REQUIERA, SOBRE LAS ACTIVIDADES DESARROLLADAS EN CUMPLIMIENTO DE LA ORDEN DE PRESTACIÓN DE SERVICIOS. </t>
  </si>
  <si>
    <t>CO1.REQ.8533678</t>
  </si>
  <si>
    <t>OPSP-VAD-0821-2025</t>
  </si>
  <si>
    <t>https://community.secop.gov.co/Public/Tendering/OpportunityDetail/Index?noticeUID=CO1.NTC.8404806&amp;isFromPublicArea=True&amp;isModal=False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</si>
  <si>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</si>
  <si>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LOS DOCUMENTOS DE LOS PROCESOS CONTRACTUALES EXPEDIDOS POR LA VICERRECTORÍAADMINISTRATIVA. 3. TRAMITAR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WWW.CAS.CONTRALORIA.GOV.CO. 6. REMITIR A LA DIRECCION FINANCIERA LOS DOCUMENTOS CONTRACTUALES QUE LOS INTERVENTORES HAYAN PRESENTADO PARA REALIZAR LOS PAGOS DE LOS CONTRATOS EXPEDIDOS POR LA VICERRECTORIA PREVIA REVISION DE QUE CUMPLAN CON LOS REQUISITOS DEL SISTEMA DE GESTION DE CALIDAD</t>
  </si>
  <si>
    <t>CO1.REQ.8533644</t>
  </si>
  <si>
    <t>OPSP-VAD-0819-2025</t>
  </si>
  <si>
    <t>https://community.secop.gov.co/Public/Tendering/OpportunityDetail/Index?noticeUID=CO1.NTC.8404182&amp;isFromPublicArea=True&amp;isModal=False</t>
  </si>
  <si>
    <t>MERLYS TATIANA RODRIGUEZ PACHECO</t>
  </si>
  <si>
    <t>CO1.REQ.8533394</t>
  </si>
  <si>
    <t>OAG-VAD-0818-2025</t>
  </si>
  <si>
    <t>https://community.secop.gov.co/Public/Tendering/OpportunityDetail/Index?noticeUID=CO1.NTC.8403482&amp;isFromPublicArea=True&amp;isModal=False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</si>
  <si>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</si>
  <si>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t>
  </si>
  <si>
    <t>CO1.REQ.8533033</t>
  </si>
  <si>
    <t>OPSP-VAD-0817-2025</t>
  </si>
  <si>
    <t>https://community.secop.gov.co/Public/Tendering/OpportunityDetail/Index?noticeUID=CO1.NTC.8403636&amp;isFromPublicArea=True&amp;isModal=False</t>
  </si>
  <si>
    <t>LEON ANTONIO BERNIER ABONDANO</t>
  </si>
  <si>
    <t>CO1.REQ.8532916</t>
  </si>
  <si>
    <t>OAG-VAD-0816-2025</t>
  </si>
  <si>
    <t>https://community.secop.gov.co/Public/Tendering/OpportunityDetail/Index?noticeUID=CO1.NTC.8403387&amp;isFromPublicArea=True&amp;isModal=False</t>
  </si>
  <si>
    <t>ANGEL ENRIQUE RUIZ MIER</t>
  </si>
  <si>
    <t>CO1.REQ.8532662</t>
  </si>
  <si>
    <t>OAG-VAD-0815-2025</t>
  </si>
  <si>
    <t>https://community.secop.gov.co/Public/Tendering/OpportunityDetail/Index?noticeUID=CO1.NTC.8403605&amp;isFromPublicArea=True&amp;isModal=False</t>
  </si>
  <si>
    <t>ALBERTO ENRIQUE CORVACHO GNECCO</t>
  </si>
  <si>
    <t>CO1.REQ.8532385</t>
  </si>
  <si>
    <t>OAG-VAD-0814-2025</t>
  </si>
  <si>
    <t>https://community.secop.gov.co/Public/Tendering/OpportunityDetail/Index?noticeUID=CO1.NTC.8403236&amp;isFromPublicArea=True&amp;isModal=False</t>
  </si>
  <si>
    <t>SERGIO ANDRES CRESPO PALMERA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</si>
  <si>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</si>
  <si>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CO1.REQ.8532445</t>
  </si>
  <si>
    <t>OAG-VAD-0813-2025</t>
  </si>
  <si>
    <t>https://community.secop.gov.co/Public/Tendering/OpportunityDetail/Index?noticeUID=CO1.NTC.8403358&amp;isFromPublicArea=True&amp;isModal=False</t>
  </si>
  <si>
    <t>LUIS JOSE AYALA CORREDOR</t>
  </si>
  <si>
    <t>CO1.REQ.8532622</t>
  </si>
  <si>
    <t>OAG-VAD-0812-2025</t>
  </si>
  <si>
    <t>https://community.secop.gov.co/Public/Tendering/OpportunityDetail/Index?noticeUID=CO1.NTC.8403583&amp;isFromPublicArea=True&amp;isModal=False</t>
  </si>
  <si>
    <t>KENNIA DE JESUS OSORIO PEDROZO</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</si>
  <si>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</si>
  <si>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CO1.REQ.8532659</t>
  </si>
  <si>
    <t>OPSP-VAD-0811-2025</t>
  </si>
  <si>
    <t>https://community.secop.gov.co/Public/Tendering/OpportunityDetail/Index?noticeUID=CO1.NTC.8403256&amp;isFromPublicArea=True&amp;isModal=False</t>
  </si>
  <si>
    <t>FELIX ANAYA CASTRO</t>
  </si>
  <si>
    <t xml:space="preserve">LA PRESENTE ORDEN TIENE POR OBJETO: 1. ASESORAR EN LA REVISIÓN, REGISTRO Y SEGUIMIENTO DEL MAPA DE RIESGOS, ACCIONES DE MEJORA, INDICADORES Y PLANES DE MEJORAMIENTO DE COMPETENCIA DEL GRUPO DE CONTABILIDAD. 2. ASESORAR AL GRUPO DE CONTABILIDAD EN LA DEPURACIÓN DE LOS AVANCES ENTREGADOS, FONDO DE COMPUTADORES, FONDO DE BICICLETAS, FILSMAR Y FERIA ARTESANAL. 3. ASESORAR AL GRUPO DE CONTABILIDAD EN LA DEPURACIÓN DE LAS LICENCIAS E INCAPACIDADES REGISTRADAS EN LA LIQUIDACIÓN DE NÓMINA. 4. ASESORAR AL GRUPO DE CONTABILIDAD EN EL REGISTRO CONTABLE Y SEGUIMIENTO A LAS DONACIONES RECIBIDAS POR LA UNIVERSIDAD. 5. ASESORAR AL GRUPO DE CONTABILIDAD EN EL REPORTE Y CONCILIACIONES DE LAS OPERACIONES RECÍPROCAS QUE DEBEN PRESENTARSE A LA CONTADURÍA GENERAL DE LA NACIÓN 6. APOYAR AL GRUPO DE CONTABILIDAD EN LA ELABORACIÓN DE INFORMES DE ANTICIPOS ENTREGADOS. 7. APOYAR EN LA COORDINACIÓN DE LA REVISIÓN DE LA CODIFICACIÓN CONTABLE DE LAS CUENTAS POR PAGAR Y OBLIGACIONES PRESUPUESTALES ELABORADAS PARA PROCESO DE PAGO </t>
  </si>
  <si>
    <t>CO1.REQ.8532532</t>
  </si>
  <si>
    <t>OPSP-VAD-0810-2025</t>
  </si>
  <si>
    <t>https://community.secop.gov.co/Public/Tendering/OpportunityDetail/Index?noticeUID=CO1.NTC.8403549&amp;isFromPublicArea=True&amp;isModal=False</t>
  </si>
  <si>
    <t>YONAIRA PATRICIA RODRIGUEZ LOBATO</t>
  </si>
  <si>
    <t xml:space="preserve">LA PRESENTE ORDEN TIENE POR OBJETO: 1. APOYAR EN LA GESTIÓN Y SEGUIMIENTO A LAS COMUNICACIONES ENTRANTES. 2. APOYAR EN LA GESTIÓN DE LAS COMUNICACIONES INTERNAS Y EXTERNAS DEL CENTRO, CON EL FIN DE GARANTIZAR UN FLUJO DE INFORMACIÓN ADECUADO. 3. APOYAR LA GENERACIÓN Y SOLICITUD DE FACTURAS RELACIONADAS CON PAGOS EXTEMPORÁNEOS 4. APOYAR EN LA RREALIZACIÓN DE LA MATRÍCULA DE ESTUDIANTES EN CURSOS Y PROGRAMAS DE FORMACIÓN PREGRADO Y POSGRADO 5. APOYAR EN LA GESTIÓN DE LOS AJUSTES EN LOS REGISTROS ACADÉMICOS DE LOS ESTUDIANTES. 6. APOYAR EN LA EMISIÓN DE LAS CERTIFICACIONES DE CURSOS REALIZADOS Y DE SUFICIENCIA. 7. APOYAR EN LA GESTIÓN DE LA APROBACIÓN Y VERIFICACIÓN DE REQUISITOS DE GRADO, INCLUYENDO LA REVISIÓN DE CERTIFICADOS Y SOPORTES. 8. APOYAR EN LA COORDINACIÓN Y LOGÍSTICA DE EXÁMENES DIAGNÓSTICOS, DE SUFICIENCIA Y PROCESOS DE VALIDACIÓN ACADÉMICA. 9. GESTIONAR SOLICITUDES RELACIONADAS CON PROCESOS INTERNOS Y EXTERNOS. 10. APOYAR EN LOS PROCESOS DE EXAMEN DIAGNÓSTICO, SUFICIENCIA Y VALIDACIONES 11. GESTIÓN DE REEMBOLSOS Y RESOLUCIONES RELACIONADAS 12. APOYAR EN LA GESTIÓN DE DOCUMENTOS DIGITALES Y FÍSICOS, GARANTIZANDO SU CORRECTA ORGANIZACIÓN Y ALMACENAMIENTO. 13. GENERACIÓN DE INFORMES PARA PROGRAMAS 14. ACTUALIZAR LA INFORMACIÓN EN LA PÁGINA. 15. ELABORAR INFORMES PARA SNIES, PLANEACIÓN Y OTRAS ENTIDADES, SEGÚN LOS REQUERIMIENTOS INSTITUCIONALES. 16. APOYAR CON DISEÑO DEL CRONOGRAMA DE PROMOCIÓN PARA CURSOS DE FORMACIÓN EN IDIOMAS. 17. APOYAR EN LA GESTIÓN DE SOPORTES DE LOS CURSOS, CLUBES DE IDIOMAS Y EVENTOS RELACIONADOS. </t>
  </si>
  <si>
    <t>CO1.REQ.8532218</t>
  </si>
  <si>
    <t>OAG-VAD-0809-2025</t>
  </si>
  <si>
    <t>https://community.secop.gov.co/Public/Tendering/OpportunityDetail/Index?noticeUID=CO1.NTC.8403244&amp;isFromPublicArea=True&amp;isModal=False</t>
  </si>
  <si>
    <t>DIANA YISELA GAMEZ VELASQUEZ</t>
  </si>
  <si>
    <t xml:space="preserve">LA PRESENTE ORDEN TIENE POR OBJETO: 1. ASISTIR A LA JORNADA DE INDUCCIÓN AL EQUIPO DE PSICÓLOGOS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 </t>
  </si>
  <si>
    <t>CO1.REQ.8532511</t>
  </si>
  <si>
    <t>OPSP-VAD-0808-2025</t>
  </si>
  <si>
    <t>https://community.secop.gov.co/Public/Tendering/OpportunityDetail/Index?noticeUID=CO1.NTC.8402980&amp;isFromPublicArea=True&amp;isModal=False</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</si>
  <si>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</si>
  <si>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PARA ASEGURAR SU DISPONIBILIDAD, EFICIENCIA OPERATIVA, ESTABILIDAD Y SEGURIDAD. 3. REALIZAR INSTALACIONES, CONFIGURACIONES Y ACTUALIZACIONES DE SOFTWARE PARA ASEGURAR SU CORRECTO FUNCIONAMIENTO Y COMPATIBILIDAD CON LAS NECESIDADES ESPECÍFICAS DE LA BIBLIOTECA. 4. BRINDAR SOPORTE TÉCNICO INTEGRAL A LOS USUARIOS DE LA BIBLIOTECA PARA RESOLVER PROBLEMAS ASOCIADOS CON LAS HERRAMIENTAS TECNOLÓGICAS Y SISTEMAS DE INFORMACIÓN, INCLUYENDO DIAGNÓSTICO, SOLUCIÓN Y DOCUMENTACIÓN DE CASOS, ASEGURANDO UN SEGUIMIENTO EFICIENTE Y RESOLUCIÓN SATISFACTORIA. 5. DESARROLLAR HERRAMIENTAS, SISTEMAS Y COMPONENTES DE SOFTWARE UTILIZANDO TECNOLOGÍAS COMO NETCORE, JAVASCRIPT, ANGULAR, JAVA SPRING BOOT Y APIS, APLICANDO PATRONES DE DISEÑO PARA MEJORAR LA EFICIENCIA Y FUNCIONALIDAD DE LOS RECURSOS TECNOLÓGICOS Y SERVICIOS DE LA BIBLIOTECA. 6. APOYAR EN LA GENERACIÓN DE INFORMES DETALLADOS DE USABILIDAD DE LOS RECURSOS TECNOLÓGICOS, EVALUANDO LA EXPERIENCIA DEL USUARIO Y PROPONIENDO MEJORAS PARA OPTIMIZAR LA ACCESIBILIDAD Y EFICACIA. 7. PROPONER Y MANTENER LAS ESTRATEGIAS EFECTIVAS DE RESPALDO DE DATOS Y PROTOCOLOS DE RECUPERACIÓN DE INFORMACIÓN PARA GARANTIZAR LA INTEGRIDAD Y DISPONIBILIDAD DE LA INFORMACIÓN DE LA BIBLIOTECA ANTE POSIBLES INCIDENTES. 8. APOYAR EN LA SUPERVISIÓN DE LAS LICENCIAS Y CERTIFICADOS DE SEGURIDAD DE LOS SISTEMAS INFORMÁTICOS, ASEGURANDO QUE TODAS LAS RENOVACIONES NECESARIAS SE REALICEN ANTES DE SUS FECHAS DE VENCIMIENTO PARA MANTENER LA CONTINUIDAD, LA SEGURIDAD Y LA CONFORMIDAD LEGAL DE LOS SERVICIOS TECNOLÓGICOS. 9. BRINDAR CAPACITACIÓN AL TALENTO HUMANO DE LA BIBLIOTECA Y DE LOS USUARIOS FINALES PARA ASEGURAR EL USO EFECTIVO DE LOS SISTEMAS DE INFORMACIÓN, HERRAMIENTAS Y PLATAFORMAS TECNOLÓGICAS.</t>
  </si>
  <si>
    <t>CO1.REQ.8532000</t>
  </si>
  <si>
    <t>OPSP-VAD-0807-2025</t>
  </si>
  <si>
    <t>https://community.secop.gov.co/Public/Tendering/OpportunityDetail/Index?noticeUID=CO1.NTC.8402768&amp;isFromPublicArea=True&amp;isModal=False</t>
  </si>
  <si>
    <t>FABIOLA DEL CARMEN ROSADO PERALTA</t>
  </si>
  <si>
    <t>CO1.REQ.8531839</t>
  </si>
  <si>
    <t>OAG-VAD-0806-2025</t>
  </si>
  <si>
    <t>https://community.secop.gov.co/Public/Tendering/OpportunityDetail/Index?noticeUID=CO1.NTC.8403431&amp;isFromPublicArea=True&amp;isModal=False</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</si>
  <si>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</si>
  <si>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t>
  </si>
  <si>
    <t>CO1.REQ.8532446</t>
  </si>
  <si>
    <t>OPSP-VAD-0805-2025</t>
  </si>
  <si>
    <t>https://community.secop.gov.co/Public/Tendering/OpportunityDetail/Index?noticeUID=CO1.NTC.8403194&amp;isFromPublicArea=True&amp;isModal=False</t>
  </si>
  <si>
    <t>PABLO HERNÁN VERA SALAZAR</t>
  </si>
  <si>
    <t>VANESSA RAQUEL MIER GARCIA</t>
  </si>
  <si>
    <t xml:space="preserve">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t>
  </si>
  <si>
    <t>CO1.REQ.8532164</t>
  </si>
  <si>
    <t>OPSP-VAD-0804-2025</t>
  </si>
  <si>
    <t>https://community.secop.gov.co/Public/Tendering/OpportunityDetail/Index?noticeUID=CO1.NTC.8403230&amp;isFromPublicArea=True&amp;isModal=False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</si>
  <si>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</si>
  <si>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</si>
  <si>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CO1.REQ.8532152</t>
  </si>
  <si>
    <t>OPSP-VAD-0803-2025</t>
  </si>
  <si>
    <t>https://community.secop.gov.co/Public/Tendering/OpportunityDetail/Index?noticeUID=CO1.NTC.8403319&amp;isFromPublicArea=True&amp;isModal=False</t>
  </si>
  <si>
    <t>ALICIA DEL CARMEN RODRIGUEZ DIAZ</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</si>
  <si>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</si>
  <si>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CO1.REQ.8532421</t>
  </si>
  <si>
    <t>OPSP-VAD-0802-2025</t>
  </si>
  <si>
    <t>https://community.secop.gov.co/Public/Tendering/OpportunityDetail/Index?noticeUID=CO1.NTC.8403171&amp;isFromPublicArea=True&amp;isModal=False</t>
  </si>
  <si>
    <t>MAYERLIS PATRICIA PEREA CHAVEZ</t>
  </si>
  <si>
    <t xml:space="preserve">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</si>
  <si>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CO1.REQ.8532263</t>
  </si>
  <si>
    <t>OPSP-VAD-0801-2025</t>
  </si>
  <si>
    <t>https://community.secop.gov.co/Public/Tendering/OpportunityDetail/Index?noticeUID=CO1.NTC.8402905&amp;isFromPublicArea=True&amp;isModal=False</t>
  </si>
  <si>
    <t>DUBYS REGALADO CALANCHE</t>
  </si>
  <si>
    <t>CO1.REQ.8531803</t>
  </si>
  <si>
    <t>OPSP-VAD-0800-2025</t>
  </si>
  <si>
    <t>https://community.secop.gov.co/Public/Tendering/OpportunityDetail/Index?noticeUID=CO1.NTC.8406434&amp;isFromPublicArea=True&amp;isModal=False</t>
  </si>
  <si>
    <t>IVET MARIA HERRERA MEZA</t>
  </si>
  <si>
    <t>LA PRESENTE ORDEN TIENE POR OBJETO: 1. ASISTIR A LA JORNADA DE INDUCCIÓN AL EQUIPO DE PSICÓLOGOS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t>
  </si>
  <si>
    <t>CO1.REQ.8535262</t>
  </si>
  <si>
    <t>OPSP-VAD-0799-2025</t>
  </si>
  <si>
    <t>https://community.secop.gov.co/Public/Tendering/OpportunityDetail/Index?noticeUID=CO1.NTC.8405997&amp;isFromPublicArea=True&amp;isModal=False</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</si>
  <si>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</si>
  <si>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CO1.REQ.8535323</t>
  </si>
  <si>
    <t>OPSP-VAD-0798-2025</t>
  </si>
  <si>
    <t>https://community.secop.gov.co/Public/Tendering/OpportunityDetail/Index?noticeUID=CO1.NTC.8405957&amp;isFromPublicArea=True&amp;isModal=False</t>
  </si>
  <si>
    <t>ROSA ALEJANDRA FUENTES MARIO</t>
  </si>
  <si>
    <t>CO1.REQ.8534854</t>
  </si>
  <si>
    <t>OPSP-VAD-0797-2025</t>
  </si>
  <si>
    <t>https://community.secop.gov.co/Public/Tendering/OpportunityDetail/Index?noticeUID=CO1.NTC.8405544&amp;isFromPublicArea=True&amp;isModal=False</t>
  </si>
  <si>
    <t>MARIA JOSE RAMOS JIMENEZ</t>
  </si>
  <si>
    <t>LA PRESENTE ORDEN TIENE POR OBJETO: 1. ASISTIR A LA JORNADA DE INDUCCIÓN AL EQUIPO DE PSICÓLOGOS ENTREVISTADORES. 2. REALIZAR ENTREVISTAS DE PROFUNDIZACIÓN (CLÍNICA O NEUROPSICOLÓGICA) EN LA FASE 1 Y FASE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</si>
  <si>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CO1.REQ.8534732</t>
  </si>
  <si>
    <t>OPSP-VAD-0796-2025</t>
  </si>
  <si>
    <t>https://community.secop.gov.co/Public/Tendering/OpportunityDetail/Index?noticeUID=CO1.NTC.8404494&amp;isFromPublicArea=True&amp;isModal=False</t>
  </si>
  <si>
    <t>LA PRESENTE ORDEN TIENE POR OBJETO: 1. ASISTIR A LA JORNADA DE INDUCCIÓN AL EQUIPO DE PSICÓLOGOS ENTREVISTADORES. 2. REALIZAR ENTREVISTAS DE PROFUNDIZACIÓN (CLÍNICA O NEUROPSICOLÓGICA)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</si>
  <si>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CO1.REQ.8533961</t>
  </si>
  <si>
    <t>OPSP-VAD-0795-2025</t>
  </si>
  <si>
    <t>https://community.secop.gov.co/Public/Tendering/OpportunityDetail/Index?noticeUID=CO1.NTC.8404742&amp;isFromPublicArea=True&amp;isModal=False</t>
  </si>
  <si>
    <t>LINA MARCELA VASQUEZ GONZALEZ</t>
  </si>
  <si>
    <t>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</si>
  <si>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CO1.REQ.8533942</t>
  </si>
  <si>
    <t>OPSP-VAD-0794-2025</t>
  </si>
  <si>
    <t>https://community.secop.gov.co/Public/Tendering/OpportunityDetail/Index?noticeUID=CO1.NTC.8404845&amp;isFromPublicArea=True&amp;isModal=False</t>
  </si>
  <si>
    <t xml:space="preserve">LA PRESENTE ORDEN TIENE POR OBJETO: 1. ASISTIR A LA JORNADA DE INDUCCIÓN AL EQUIPO DE PSICÓLOGOS ENTREVISTADORES. 2. REALIZAR ENTREVISTAS DE PROFUNDIZACIÓN (CLÍNICA O NEUROPSICOLÓGICA) EN LA FASE 1Y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</si>
  <si>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CO1.REQ.8533686</t>
  </si>
  <si>
    <t>OPSP-VAD-0793-2025</t>
  </si>
  <si>
    <t>https://community.secop.gov.co/Public/Tendering/OpportunityDetail/Index?noticeUID=CO1.NTC.8404172&amp;isFromPublicArea=True&amp;isModal=False</t>
  </si>
  <si>
    <t>DIANA MARCELA MONTANEZ SANTIAGO</t>
  </si>
  <si>
    <t xml:space="preserve">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</si>
  <si>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CO1.REQ.8533612</t>
  </si>
  <si>
    <t>OPSP-VAD-0792-2025</t>
  </si>
  <si>
    <t>https://community.secop.gov.co/Public/Tendering/OpportunityDetail/Index?noticeUID=CO1.NTC.8403971&amp;isFromPublicArea=True&amp;isModal=False</t>
  </si>
  <si>
    <t>LUIS GABRIEL ALVAREZ CORREA</t>
  </si>
  <si>
    <t xml:space="preserve">LA PRESENTE ORDEN TIENE POR OBJETO: 1. ASISTIR A LA JORNADA DE INDUCCIÓN AL EQUIPO DE PSICÓLOGOS ENTREVISTADORES. 2. REALIZAR ENTREVISTA EN LA FASE 1, A LOS ASPIRANTES PARA EL INGRESO A LA UNIVERSIDAD DEL MAGDALENA PARA EL PERIODO ACADÈMICO 2025-II, BAJO PREGUNTAS SEMIESTRUCTURADAS EN LAS CUALES MANIFIESTEN SUS ACTITUDES, APTITUDES, INTERESES Y VOCACIONALIDAD ANTE DETERMINADO PROGRAMA ACADÈMICO.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</si>
  <si>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CO1.REQ.8533217</t>
  </si>
  <si>
    <t>OPSP-VAD-0791-2025</t>
  </si>
  <si>
    <t>https://community.secop.gov.co/Public/Tendering/OpportunityDetail/Index?noticeUID=CO1.NTC.8403684&amp;isFromPublicArea=True&amp;isModal=False</t>
  </si>
  <si>
    <t>JUSEINY CRISTINA CASTRO RICO</t>
  </si>
  <si>
    <t>CO1.REQ.8532875</t>
  </si>
  <si>
    <t>OPSP-VAD-0790-2025</t>
  </si>
  <si>
    <t>https://community.secop.gov.co/Public/Tendering/OpportunityDetail/Index?noticeUID=CO1.NTC.8403656&amp;isFromPublicArea=True&amp;isModal=False</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</si>
  <si>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</si>
  <si>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</si>
  <si>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CO1.REQ.8532838</t>
  </si>
  <si>
    <t>OPSP-VAD-0789-2025</t>
  </si>
  <si>
    <t>https://community.secop.gov.co/Public/Tendering/OpportunityDetail/Index?noticeUID=CO1.NTC.8403590&amp;isFromPublicArea=True&amp;isModal=False</t>
  </si>
  <si>
    <t>JOSE FRANCISCO SABAN DIAZ GRANADOS</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</si>
  <si>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</si>
  <si>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CO1.REQ.8532497</t>
  </si>
  <si>
    <t>OAG-VAD-0788-2025</t>
  </si>
  <si>
    <t>https://community.secop.gov.co/Public/Tendering/OpportunityDetail/Index?noticeUID=CO1.NTC.8396764&amp;isFromPublicArea=True&amp;isModal=False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</si>
  <si>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</si>
  <si>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t>
  </si>
  <si>
    <t>CO1.REQ.8525561</t>
  </si>
  <si>
    <t>OPSP-VAD-0787-2025</t>
  </si>
  <si>
    <t>https://community.secop.gov.co/Public/Tendering/OpportunityDetail/Index?noticeUID=CO1.NTC.8396337&amp;isFromPublicArea=True&amp;isModal=False</t>
  </si>
  <si>
    <t>JERONIMO RAFAEL MONTERO OCHOA</t>
  </si>
  <si>
    <t>CO1.REQ.8524977</t>
  </si>
  <si>
    <t>OAG-VAD-0786-2025</t>
  </si>
  <si>
    <t>https://community.secop.gov.co/Public/Tendering/OpportunityDetail/Index?noticeUID=CO1.NTC.8396005&amp;isFromPublicArea=True&amp;isModal=False</t>
  </si>
  <si>
    <t>KAREN LORENA POLO MALDONADO</t>
  </si>
  <si>
    <t xml:space="preserve">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t>
  </si>
  <si>
    <t>CO1.REQ.8524938</t>
  </si>
  <si>
    <t>OPSP-VAD-0785-2025</t>
  </si>
  <si>
    <t>https://community.secop.gov.co/Public/Tendering/OpportunityDetail/Index?noticeUID=CO1.NTC.8395588&amp;isFromPublicArea=True&amp;isModal=False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</si>
  <si>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</si>
  <si>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2025-2. 3. APOYAR EN LA ASIGNACIÓN DOCENTE. 4. APOYAR A LA COORDINACIÓN EN LA REALIZACIÓN DE LOS TALLERES DE FORTALECIMIENTO EN COMPETENCIAS GENÉRICAS SABER PRO, SEGUIMIENTO DE ASISTENCIAS, CONSTRUCCIÓN DE INFORMES DE ASISTENCIAS. 5. APOYAR EN EL DESARROLLO,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CREAR PROCEDIMIENTO PARA TRÁMITES ADMINISTRATIVOS INTERNOS.</t>
  </si>
  <si>
    <t>CO1.REQ.8524853</t>
  </si>
  <si>
    <t>OPSP-VAD-0784-2025</t>
  </si>
  <si>
    <t>https://community.secop.gov.co/Public/Tendering/OpportunityDetail/Index?noticeUID=CO1.NTC.8395575&amp;isFromPublicArea=True&amp;isModal=False</t>
  </si>
  <si>
    <t>DAVID MANUEL LOBELO VALENCIA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</si>
  <si>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</si>
  <si>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CO1.REQ.8524841</t>
  </si>
  <si>
    <t>OAG-VAD-0783-2025</t>
  </si>
  <si>
    <t>https://community.secop.gov.co/Public/Tendering/OpportunityDetail/Index?noticeUID=CO1.NTC.8395445&amp;isFromPublicArea=True&amp;isModal=False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</si>
  <si>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</si>
  <si>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t>
  </si>
  <si>
    <t>CO1.REQ.8524514</t>
  </si>
  <si>
    <t>OAG-VAD-0782-2025</t>
  </si>
  <si>
    <t>https://community.secop.gov.co/Public/Tendering/OpportunityDetail/Index?noticeUID=CO1.NTC.8395330&amp;isFromPublicArea=True&amp;isModal=False</t>
  </si>
  <si>
    <t>ALEJANDRO JAVIER LIZCANO OROZCO</t>
  </si>
  <si>
    <t>CO1.REQ.8523968</t>
  </si>
  <si>
    <t>OAG-VAD-0781-2025</t>
  </si>
  <si>
    <t>https://community.secop.gov.co/Public/Tendering/OpportunityDetail/Index?noticeUID=CO1.NTC.8395037&amp;isFromPublicArea=True&amp;isModal=False</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</si>
  <si>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</si>
  <si>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t>
  </si>
  <si>
    <t>CO1.REQ.8524030</t>
  </si>
  <si>
    <t>OPSP-VAD-0780-2025</t>
  </si>
  <si>
    <t>https://community.secop.gov.co/Public/Tendering/OpportunityDetail/Index?noticeUID=CO1.NTC.8394853&amp;isFromPublicArea=True&amp;isModal=False</t>
  </si>
  <si>
    <t>TATIANA MARGARITA TERNERA OROZCO</t>
  </si>
  <si>
    <t>CO1.REQ.8523456</t>
  </si>
  <si>
    <t>OAG-VAD-0779-2025</t>
  </si>
  <si>
    <t>https://community.secop.gov.co/Public/Tendering/OpportunityDetail/Index?noticeUID=CO1.NTC.8394431&amp;isFromPublicArea=True&amp;isModal=False</t>
  </si>
  <si>
    <t>LAURA ALEJANDRA POLO ROPERO</t>
  </si>
  <si>
    <t xml:space="preserve">LA PRESENTE ORDEN TIENE POR OBJETO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t>
  </si>
  <si>
    <t>CO1.REQ.8523417</t>
  </si>
  <si>
    <t>OPSP-VAD-0778-2025</t>
  </si>
  <si>
    <t>https://community.secop.gov.co/Public/Tendering/OpportunityDetail/Index?noticeUID=CO1.NTC.8400130&amp;isFromPublicArea=True&amp;isModal=False</t>
  </si>
  <si>
    <t>YUDYS ULISES ARCE VILLAREAL</t>
  </si>
  <si>
    <t>CO1.REQ.8528299</t>
  </si>
  <si>
    <t>OAG-VAD-0777-2025</t>
  </si>
  <si>
    <t>https://community.secop.gov.co/Public/Tendering/OpportunityDetail/Index?noticeUID=CO1.NTC.8400129&amp;isFromPublicArea=True&amp;isModal=False</t>
  </si>
  <si>
    <t>JENIFER SOFIA CARVAJAL LORDUY</t>
  </si>
  <si>
    <t>LA PRESENTE ORDEN TIENE POR OBJETO: 1. APOYAR EN LA COORDINACIÓN DEL PROCESO DE ENTREVISTAS DE LOS ASPIRANTES PARA EL INGRESO A LOS DISTINTOS PROGRAMAS ACADÉMICOS 2025 -II EN LA FASE I Y EN LA FASE II. 2. CONSTRUIR CUESTIONARIOS Y SELECCIÓN DE VARIABLES PARA APLICAR EN LAS ENTREVISTAS GENERALES, DE PROFUNDIZACIÓN Y PERSONAS EN CONDICIÓN DE DISCAPACIDADES A INGRESAR A LOS DISTINTOS PROGRAMAS ACADÉMICOS 2025 - II EN LA FASE I Y EN LA FASE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</si>
  <si>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CO1.REQ.8528476</t>
  </si>
  <si>
    <t>OPSP-VAD-0776-2025</t>
  </si>
  <si>
    <t>https://community.secop.gov.co/Public/Tendering/OpportunityDetail/Index?noticeUID=CO1.NTC.8400230&amp;isFromPublicArea=True&amp;isModal=False</t>
  </si>
  <si>
    <t>MALORY DE LOS ANGELES RODRIGUEZ CANTILLO</t>
  </si>
  <si>
    <t xml:space="preserve">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 </t>
  </si>
  <si>
    <t>CO1.REQ.8528568</t>
  </si>
  <si>
    <t>OPSP-VAD-0775-2025</t>
  </si>
  <si>
    <t>https://community.secop.gov.co/Public/Tendering/OpportunityDetail/Index?noticeUID=CO1.NTC.8400126&amp;isFromPublicArea=True&amp;isModal=False</t>
  </si>
  <si>
    <t>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</si>
  <si>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CO1.REQ.8528274</t>
  </si>
  <si>
    <t>OPSP-VAD-0774-2025</t>
  </si>
  <si>
    <t>https://community.secop.gov.co/Public/Tendering/OpportunityDetail/Index?noticeUID=CO1.NTC.8399998&amp;isFromPublicArea=True&amp;isModal=False</t>
  </si>
  <si>
    <t>ADRIANA PAOLA PEREIRA RIZZO</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</si>
  <si>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t>
  </si>
  <si>
    <t>CO1.REQ.8528358</t>
  </si>
  <si>
    <t>OAG-VAD-0773-2025</t>
  </si>
  <si>
    <t>https://community.secop.gov.co/Public/Tendering/OpportunityDetail/Index?noticeUID=CO1.NTC.8400315&amp;isFromPublicArea=True&amp;isModal=False</t>
  </si>
  <si>
    <t>MARIANNA KARINA SALAS PATERNINA</t>
  </si>
  <si>
    <t>CO1.REQ.8528146</t>
  </si>
  <si>
    <t>OAG-VAD-0772-2025</t>
  </si>
  <si>
    <t>https://community.secop.gov.co/Public/Tendering/OpportunityDetail/Index?noticeUID=CO1.NTC.8399186&amp;isFromPublicArea=True&amp;isModal=False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</si>
  <si>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</si>
  <si>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t>
  </si>
  <si>
    <t>CO1.REQ.8527864</t>
  </si>
  <si>
    <t>OPSP-VAD-0771-2025</t>
  </si>
  <si>
    <t>https://community.secop.gov.co/Public/Tendering/OpportunityDetail/Index?noticeUID=CO1.NTC.8397990&amp;isFromPublicArea=True&amp;isModal=False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</si>
  <si>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</si>
  <si>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PRESTACIÓN DE SERVICIOS PROFESIONALES Y DE APOYO A LA GESTIÓN VINCULADOS POR LA VICERRECTORÍA ADMINISTRATIVA Y-O LA DIRECCIÓN ADMINISTRATIVA. 12.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t>
  </si>
  <si>
    <t>CO1.REQ.8524475</t>
  </si>
  <si>
    <t>OPSP-VAD-0770-2025</t>
  </si>
  <si>
    <t>https://community.secop.gov.co/Public/Tendering/OpportunityDetail/Index?noticeUID=CO1.NTC.8395610&amp;isFromPublicArea=True&amp;isModal=False</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</si>
  <si>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</si>
  <si>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t>
  </si>
  <si>
    <t>CO1.REQ.8524544</t>
  </si>
  <si>
    <t>OPSP-VAD-0769-2025</t>
  </si>
  <si>
    <t>https://community.secop.gov.co/Public/Tendering/OpportunityDetail/Index?noticeUID=CO1.NTC.8395281&amp;isFromPublicArea=True&amp;isModal=False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</si>
  <si>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</si>
  <si>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t>
  </si>
  <si>
    <t>CO1.REQ.8524263</t>
  </si>
  <si>
    <t>OPSP-VAD-0768-2025</t>
  </si>
  <si>
    <t>https://community.secop.gov.co/Public/Tendering/OpportunityDetail/Index?noticeUID=CO1.NTC.8395091&amp;isFromPublicArea=True&amp;isModal=False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</si>
  <si>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</si>
  <si>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</si>
  <si>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CO1.REQ.8524241</t>
  </si>
  <si>
    <t>OPSP-VAD-0767-2025</t>
  </si>
  <si>
    <t>https://community.secop.gov.co/Public/Tendering/OpportunityDetail/Index?noticeUID=CO1.NTC.8394946&amp;isFromPublicArea=True&amp;isModal=False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</si>
  <si>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</si>
  <si>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</si>
  <si>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CO1.REQ.8524216</t>
  </si>
  <si>
    <t>OPSP-VAD-0766-2025</t>
  </si>
  <si>
    <t>https://community.secop.gov.co/Public/Tendering/OpportunityDetail/Index?noticeUID=CO1.NTC.8394909&amp;isFromPublicArea=True&amp;isModal=False</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</si>
  <si>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</si>
  <si>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t>
  </si>
  <si>
    <t>CO1.REQ.8523776</t>
  </si>
  <si>
    <t>OPSP-VAD-0765-2025</t>
  </si>
  <si>
    <t>https://community.secop.gov.co/Public/Tendering/OpportunityDetail/Index?noticeUID=CO1.NTC.8394819&amp;isFromPublicArea=True&amp;isModal=False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</si>
  <si>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</si>
  <si>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t>
  </si>
  <si>
    <t>CO1.REQ.8523557</t>
  </si>
  <si>
    <t>OPSP-VAD-0764-2025</t>
  </si>
  <si>
    <t>https://community.secop.gov.co/Public/Tendering/OpportunityDetail/Index?noticeUID=CO1.NTC.8394384&amp;isFromPublicArea=True&amp;isModal=False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</si>
  <si>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</si>
  <si>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t>
  </si>
  <si>
    <t>CO1.REQ.8523256</t>
  </si>
  <si>
    <t>OPSP-VAD-0763-2025</t>
  </si>
  <si>
    <t>https://community.secop.gov.co/Public/Tendering/OpportunityDetail/Index?noticeUID=CO1.NTC.8398300&amp;isFromPublicArea=True&amp;isModal=False</t>
  </si>
  <si>
    <t>ANGEL DAVID PELAEZ PALLARES</t>
  </si>
  <si>
    <t>LA PRESENTE ORDEN TIENE POR OBJETO: 1. DISEÑO Y EJECUCIÓN DE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t>
  </si>
  <si>
    <t>CO1.REQ.8527841</t>
  </si>
  <si>
    <t>OPSP-VAD-0762-2025</t>
  </si>
  <si>
    <t>https://community.secop.gov.co/Public/Tendering/OpportunityDetail/Index?noticeUID=CO1.NTC.8381715&amp;isFromPublicArea=True&amp;isModal=False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</si>
  <si>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</si>
  <si>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t>
  </si>
  <si>
    <t>CO1.REQ.8509800</t>
  </si>
  <si>
    <t>OPSP-VAD-0760-2025</t>
  </si>
  <si>
    <t>https://community.secop.gov.co/Public/Tendering/OpportunityDetail/Index?noticeUID=CO1.NTC.8381565&amp;isFromPublicArea=True&amp;isModal=False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</si>
  <si>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</si>
  <si>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</si>
  <si>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t>
  </si>
  <si>
    <t>CO1.REQ.8509858</t>
  </si>
  <si>
    <t>OPSP-VAD-0759-2025</t>
  </si>
  <si>
    <t>https://community.secop.gov.co/Public/Tendering/OpportunityDetail/Index?noticeUID=CO1.NTC.8381442&amp;isFromPublicArea=True&amp;isModal=False</t>
  </si>
  <si>
    <t>JORGE ENRIQUE ELÍAS CARO</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</si>
  <si>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</si>
  <si>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t>
  </si>
  <si>
    <t>CO1.REQ.8509699</t>
  </si>
  <si>
    <t>OPSP-VAD-0758-2025</t>
  </si>
  <si>
    <t>https://community.secop.gov.co/Public/Tendering/OpportunityDetail/Index?noticeUID=CO1.NTC.8381115&amp;isFromPublicArea=True&amp;isModal=False</t>
  </si>
  <si>
    <t>ALFONSO DAVID MIRANDA PAZ</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</si>
  <si>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t>
  </si>
  <si>
    <t>CO1.REQ.8509192</t>
  </si>
  <si>
    <t>OPSP-VAD-0757-2025</t>
  </si>
  <si>
    <t>https://community.secop.gov.co/Public/Tendering/OpportunityDetail/Index?noticeUID=CO1.NTC.8380819&amp;isFromPublicArea=True&amp;isModal=False</t>
  </si>
  <si>
    <t>ANDREA CAROLINA CARDONA ARIAS</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</si>
  <si>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PARAS LAS CUALES FUE CONTRATADA. </t>
  </si>
  <si>
    <t>CO1.REQ.8509406</t>
  </si>
  <si>
    <t>OPSP-VAD-0756-2025</t>
  </si>
  <si>
    <t>https://community.secop.gov.co/Public/Tendering/OpportunityDetail/Index?noticeUID=CO1.NTC.8380467&amp;isFromPublicArea=True&amp;isModal=False</t>
  </si>
  <si>
    <t>DANIELA LAGOS TOBIAS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</si>
  <si>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2025-II. </t>
  </si>
  <si>
    <t>CO1.REQ.8508847</t>
  </si>
  <si>
    <t>OPSP-VAD-0755-2025</t>
  </si>
  <si>
    <t>https://community.secop.gov.co/Public/Tendering/OpportunityDetail/Index?noticeUID=CO1.NTC.8380413&amp;isFromPublicArea=True&amp;isModal=False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</si>
  <si>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</si>
  <si>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</si>
  <si>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CO1.REQ.8508497</t>
  </si>
  <si>
    <t>OPSP-VAD-0754-2025</t>
  </si>
  <si>
    <t>https://community.secop.gov.co/Public/Tendering/OpportunityDetail/Index?noticeUID=CO1.NTC.8380208&amp;isFromPublicArea=True&amp;isModal=False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</si>
  <si>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</si>
  <si>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2025-II.</t>
  </si>
  <si>
    <t>CO1.REQ.8508528</t>
  </si>
  <si>
    <t>OPSP-VAD-0753-2025</t>
  </si>
  <si>
    <t>https://community.secop.gov.co/Public/Tendering/OpportunityDetail/Index?noticeUID=CO1.NTC.8379742&amp;isFromPublicArea=True&amp;isModal=False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</si>
  <si>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</si>
  <si>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2025-II.</t>
  </si>
  <si>
    <t>CO1.REQ.8508163</t>
  </si>
  <si>
    <t>OPSP-VAD-0752-2025</t>
  </si>
  <si>
    <t>https://community.secop.gov.co/Public/Tendering/OpportunityDetail/Index?noticeUID=CO1.NTC.8371793&amp;isFromPublicArea=True&amp;isModal=False</t>
  </si>
  <si>
    <t>JEIMAN RAFAEL CAMPO ZAMBRANO</t>
  </si>
  <si>
    <t>LA PRESENTE ORDEN TIENE POR OBJETO: 1. APOYAR EN EL DESARROLLO DE ACTIVIDADES CULTURALES, DEPORTIVAS Y DE DESARROLLO HUMANO PROGRAMADAS POR LA DIRECCIÓN DE BIENESTAR UNIVERSITARIO. 2. REALIZAR INFORMES MENSUALES SOBRE LAS ACTIVIDADES DESARROLLADAS Y PLANEADAS EN EL PLAN DE TRABAJO, PARA VERIFICACIÓN Y EVALUACIÓN DEL CUMPLIMIENTO DE LAS METAS PROPUESTAS EN EL ÁREA DE CULTURA. 3. APOYAR EN LA PARTICIPACIÓN DE EVENTOS ACADÉMICOS, CIENTÍFICOS, ARTÍSTICOS, CULTURALES Y DEPORTIVOS DENTRO Y FUERA DEL LUGAR HABITUAL DE LA EJECUCIÓN DE LAS ACTIVIDADES. 4.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</si>
  <si>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CO1.REQ.8500072</t>
  </si>
  <si>
    <t>OAG-VAD-0747-2025</t>
  </si>
  <si>
    <t>https://community.secop.gov.co/Public/Tendering/OpportunityDetail/Index?noticeUID=CO1.NTC.8351069&amp;isFromPublicArea=True&amp;isModal=False</t>
  </si>
  <si>
    <t xml:space="preserve">ANGELA VANESSA IBARRA BOLAÑOS </t>
  </si>
  <si>
    <t>LA PRESENTE ORDEN TIENE POR OBJETO PRESTACIÓN DE SERVICIOS PROFESIONALES EN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LOS RECIBIDOS A SATISFACCIÓN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PREVIO ACUERDO CON EL SUPERVISOR A LAS REUNIONES QUE SE PROGRAMEN DE SEGUIMIENTO Y CONTROL PARA EFECTOS DEL APOYO A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</si>
  <si>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CO1.REQ.8480010</t>
  </si>
  <si>
    <t>OPSP-VAD-0746-2025</t>
  </si>
  <si>
    <t>https://community.secop.gov.co/Public/Tendering/OpportunityDetail/Index?noticeUID=CO1.NTC.8339205&amp;isFromPublicArea=True&amp;isModal=False</t>
  </si>
  <si>
    <t>ROSA MARIA MAESTRE SAMPER</t>
  </si>
  <si>
    <t>LA PRESENTE ORDEN TIENE POR OBJETO APOYAR EN EL DESARROLLO DE LAS ACTIVIDADES DE LA VICERRECTORÍA ACADÉMICA, RELACIONADAS CON LOS PROCEDIMIENTOS GA-P11; GAP13; GA-P17; GA-P18 Y GA-P19 DEL COMITÉ INTERNO DE ASIGNACIÓN Y RECONOCIMIENTO DE PUNTAJE -CIARP; EN EL PERIODO ACADÉMICO 2025-2, RELACIONADAS CON: A) APOYAR EN EL TRÁMITE DE COMUNICACIONES DIRIGIDAS A LOS DOCENTES, RELACIONADAS CON LAS DECISIONES ADOPTADAS EN EL CIARP. B) APOYAR CON LA REVISIÓN DE HOJAS DE VIDA PARA DETERMINAR LA CATEGORÍA A PROFESORES HORA CÁTEDRA. C) APOYAR CON LA ELABORACIÓN DE INFORMES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</si>
  <si>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CO1.REQ.8467424</t>
  </si>
  <si>
    <t>OPSP-VAD-0745-2025</t>
  </si>
  <si>
    <t>https://community.secop.gov.co/Public/Tendering/OpportunityDetail/Index?noticeUID=CO1.NTC.8338842&amp;isFromPublicArea=True&amp;isModal=False</t>
  </si>
  <si>
    <t>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</si>
  <si>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CO1.REQ.8466679</t>
  </si>
  <si>
    <t>OPSP-VAD-0744-2025</t>
  </si>
  <si>
    <t>https://community.secop.gov.co/Public/Tendering/OpportunityDetail/Index?noticeUID=CO1.NTC.8339093&amp;isFromPublicArea=True&amp;isModal=False</t>
  </si>
  <si>
    <t>DANIELA SOFIA DE LA ROSA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</si>
  <si>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10. ASESORAR A LA DIRECCIÓN DE DESARROLLO ESTUDIANTIL CON LAS ACTIVIDADES DESARROLLADAS EN EL FONDO DE SOLIDARIDAD UNIMAGDALENA, 2.0. ACORDE A LOS LINEAMIENTOS DE LA RESOLUCIÓN 253 DE 2021. 11. APOYAR A LA DIRECCIÓN DE DESARROLLO ESTUDIANTIL EN LOS PROCESOS DE ADMISIÓN Y DE INDUCCIÓN DE LOS ESTUDIANTES QUE INGRESAN 2025-II.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</si>
  <si>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CO1.REQ.8467770</t>
  </si>
  <si>
    <t>OPSP-VAD-0743-2025</t>
  </si>
  <si>
    <t>https://community.secop.gov.co/Public/Tendering/OpportunityDetail/Index?noticeUID=CO1.NTC.8339448&amp;isFromPublicArea=True&amp;isModal=False</t>
  </si>
  <si>
    <t xml:space="preserve">JOSE MANUEL BOLAÑO LUGO </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</si>
  <si>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</si>
  <si>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CO1.REQ.8467558</t>
  </si>
  <si>
    <t>OPSP-VAD-0742-2025</t>
  </si>
  <si>
    <t>https://community.secop.gov.co/Public/Tendering/OpportunityDetail/Index?noticeUID=CO1.NTC.8339400&amp;isFromPublicArea=True&amp;isModal=False</t>
  </si>
  <si>
    <t>LA PRESENTE ORDEN TIENE POR OBJETO: 1. DISEÑAR Y EJECUTAR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</si>
  <si>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CO1.REQ.8467927</t>
  </si>
  <si>
    <t>OPSP-VAD-0741-2025</t>
  </si>
  <si>
    <t>https://community.secop.gov.co/Public/Tendering/OpportunityDetail/Index?noticeUID=CO1.NTC.8339724&amp;isFromPublicArea=True&amp;isModal=False</t>
  </si>
  <si>
    <t xml:space="preserve">LUZ NARIZ BOLAÑO FONTALVO </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</si>
  <si>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LLEVAR REGISTRO Y CONTROL DE LAS ACTAS DE COMPROMISO REFERENCIADA EN EL REGLAMENTO DEL PROGRAMA TALENTO MAGDALENA. 6. LLEVAR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</si>
  <si>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CO1.REQ.8467885</t>
  </si>
  <si>
    <t>OPSP-VAD-0740-2025</t>
  </si>
  <si>
    <t>https://community.secop.gov.co/Public/Tendering/OpportunityDetail/Index?noticeUID=CO1.NTC.8322512&amp;isFromPublicArea=True&amp;isModal=False</t>
  </si>
  <si>
    <t>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</si>
  <si>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CO1.REQ.8449777</t>
  </si>
  <si>
    <t>OPSP-VAD-0739-2025</t>
  </si>
  <si>
    <t>LA PRESENTE ORDEN TIENE POR OBJETO: 1) APOYAR EN LA REDACCIÓN DE LOS INFORMES TÉCNICOS DEL PROGRAMA DE ARQUEOLOGÍA PREVENTIVA. 2) APOYAR LA ELABORACIÓN DE LOS DOCUMENTOS DE REGISTRO DE MATERIALES ARQUEOLÓGICOS PARA GESTIONAR LA TENENCIA ANTE ICANH. 3) APOYAR EL ÁNALISIS ESTADISTICO DE MATERIALES ARQUEOLÓGICOS.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</si>
  <si>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CO1.REQ.8450338</t>
  </si>
  <si>
    <t>OPSP-VAD-0738-2025</t>
  </si>
  <si>
    <t>https://community.secop.gov.co/Public/Tendering/OpportunityDetail/Index?noticeUID=CO1.NTC.8322656&amp;isFromPublicArea=True&amp;isModal=False</t>
  </si>
  <si>
    <t>LA PRESENTE ORDEN TIENE POR OBJETO: 1. APOYAR EN LA PLANEACIÓN, EJECUCIÓN Y SEGUIMIENTO DE PROCESOS RELACIONADOS CON LA GESTIÓN DE LOS GRUPOS INTERNOS DE TALENTO HUMANO, CONFORME A LAS POLÍTICAS INSTITUCIONALES Y NORMATIVAS VIGENTES. 2. PARTICIPAR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</si>
  <si>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CO1.REQ.8450163</t>
  </si>
  <si>
    <t>OPSP-VAD-0734-2025</t>
  </si>
  <si>
    <t>https://community.secop.gov.co/Public/Tendering/OpportunityDetail/Index?noticeUID=CO1.NTC.8303837&amp;isFromPublicArea=True&amp;isModal=False</t>
  </si>
  <si>
    <t>LA PRESENTE ORDEN TIENE POR OBJETO: 1. APOYAR EN EL DESARROLLO DE LA ESTRATEGIA DE COMUNICACIÓN DE LA DIRECCIÓN DE BIENESTAR UNIVERSITARIO, ALINEADA CON LOS OBJETIVOS INSTITUCIONALES. 2. COORDINAR Y EJECUTAR ACCIONES PARA LA DIFUSIÓN DE LOS SERVICIOS Y ACTIVIDADES DE LA DEPENDENCIA, UTILIZANDO MEDIOS DIGITALES Y FÍSICOS. 3. PRESENTAR INFORMES PERIÓDICOS DE LA GESTIÓN COMUNICACIONAL REALIZADA, INCLUYENDO MÉTRICAS DE IMPACTO Y SOPORTES ESTADÍSTICOS. 4. ASESORAR Y REVISAR LAS PIEZAS GRÁFICAS Y AUDIOVISUALES GENERADAS POR LA DIRECCIÓN, GARANTIZANDO COHERENCIA VISUAL Y COMUNICATIVA. 5. ADMINISTRAR Y DINAMIZAR LAS REDES SOCIALES INSTITUCIONALES DE LA DIRECCIÓN DE BIENESTAR UNIVERSITARIO. 6. ENTREGAR DE MANERA OPORTUNA INFORMES CON SOPORTES CUANTITATIVOS Y CUALITATIVOS. 7. APOYAR EN LAS ACTIVIDADES CULTURALES, DEPORTIVAS, DE SALUD Y DESARROLLO HUMANO QUE SEAN ORGANIZADAS DESDE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</si>
  <si>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CO1.REQ.8430733</t>
  </si>
  <si>
    <t>OPSP-VAD-0733-2025</t>
  </si>
  <si>
    <t>https://community.secop.gov.co/Public/Tendering/OpportunityDetail/Index?noticeUID=CO1.NTC.8303307&amp;isFromPublicArea=True&amp;isModal=False</t>
  </si>
  <si>
    <t>EDINSON ANTONIO CASTAÑO FIGUEROA</t>
  </si>
  <si>
    <t>LA PRESENTE ORDEN TIENE POR OBJETO: 1. APOYAR EN LA CONSTRUCCIÓN DE COMPONENTES SOFTWARE EN TECNOLOGÍAS NETCORE, JAVASCRIPT, ANGULAR 2. APOYAR EN EL PROCESO DE VERIFICACIÓN Y VALIDACIÓN DE ELEMENTOS DE SOFTWARE 3. APOYAR EN EL PROCESO DE DOCUMENTACIÓN DEL SISTEMA SOFTWARE PARA LA GESTIÓN DE TIQUETES Y HOSPEDAJE DE LA UNIVERSIDAD DEL MAGDALENA 4. APOYAR AL DIRECTOR DEL CENTRO EN BUENAS PRÁCTICAS DE DESARROLLO EN EL SISTEMA SOFTWARE PARA LA GESTIÓN DE TIQUETES Y HOSPEDAJE DE LA UNIVERSIDAD DEL MAGDALENA 5. APOYAR LA REALIZACIÓN DE PRUEBAS FUNCIONALES Y DES INTEGRACIÓN EN EL SISTEMA DE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</si>
  <si>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CO1.REQ.8430207</t>
  </si>
  <si>
    <t>OAG-VAD-0732-2025</t>
  </si>
  <si>
    <t>https://community.secop.gov.co/Public/Tendering/OpportunityDetail/Index?noticeUID=CO1.NTC.8304009&amp;isFromPublicArea=True&amp;isModal=False</t>
  </si>
  <si>
    <t>LA PRESENTE ORDEN TIENE POR OBJETO: 1. APOYAR EN EL PRÉSTAMO DE IMPLEMENTOS Y-O ESCENARIOS DEPORTIVOS PARA FUNCIONARIOS, CONTRATISTAS Y DOCENTES, GARANTIZANDO SU USO ADECUADO Y ORDENADO. 2. BRINDAR ATENCIÓN A FUNCIONARIOS, CONTRATISTAS Y DOCENTES QUE REQUIERAN INFORMACIÓN SOBRE LOS SERVICIOS OFRECIDOS POR BIENESTAR UNIVERSITARIO, UTILIZANDO LOS CANALES DE COMUNICACIÓN INSTITUCIONAL. 3. APOYAR EN LA PRODUCCIÓN Y MONTAJE DE EVENTOS INSTITUCIONALES DONDE PARTICIPEN O SEAN BENEFICIARIOS LOS FUNCIONARIOS, CONTRATISTAS Y DOCENTES, DESDE LAS ÁREAS DE CULTURA, DEPORTES, RECREACIÓN, PROMOCIÓN Y SERVICIOS DE SALUD Y DESARROLLO HUMANO. 4. APOYAR EN LAS INSPECCIONES DE ESCENARIOS DEPORTIVOS Y RECREATIVOS UTILIZADOS POR ESTE GRUPO, CON EL FIN DE GARANTIZAR SU BUEN ESTADO Y SEGURIDAD. 5. APOYAR EN LA REALIZACIÓN DE INVENTARIOS DEL ÁREA DE DEPORTE Y BODEGAS, ASEGURANDO LA DISPONIBILIDAD DE MATERIALES ADECUADOS PARA EL USO POR PARTE DE FUNCIONARIOS, CONTRATISTAS Y DOCENTES. 6. PRESENTAR INFORME QUE INCLUYAN ACTIVIDADES REALIZADAS CON Y PARA FUNCIONARIOS, CONTRATISTAS Y DOCENTES, COMO PARTE DEL SEGUIMIENTO AL PLAN DE ACTIVIDADES. 7. ASISTIR A ACTIVIDADES PROGRAMADAS POR LA DIRECCIÓN DE BIENESTAR UNIVERSITARIO RELACIONADAS CON LA PLANIFICACIÓN O EJECUCIÓN DE ACCIONES DIRIGIDAS A LA COMUNIDAD UNIVERSITARIA, PREVIO ACEURDO CON EL SUPERVISOR (A) DE LA ORDEN. 8. APOYAR EN EL REGISTRO, ACTUALIZACIÓN Y ALMACENAMIENTO DE INFORMACIÓN QUE INCLUYA DATOS DE PARTICIPACIÓN Y ATENCIÓN A FUNCIONARIOS, CONTRATISTAS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</si>
  <si>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CO1.REQ.8431006</t>
  </si>
  <si>
    <t>OAG-VAD-0731-2025</t>
  </si>
  <si>
    <t>https://community.secop.gov.co/Public/Tendering/OpportunityDetail/Index?noticeUID=CO1.NTC.8303252&amp;isFromPublicArea=True&amp;isModal=False</t>
  </si>
  <si>
    <t>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</si>
  <si>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CO1.REQ.8430515</t>
  </si>
  <si>
    <t>OPSP-VAD-0730-2025</t>
  </si>
  <si>
    <t>https://community.secop.gov.co/Public/Tendering/OpportunityDetail/Index?noticeUID=CO1.NTC.8287267&amp;isFromPublicArea=True&amp;isModal=False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</si>
  <si>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</si>
  <si>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CO1.REQ.8413640</t>
  </si>
  <si>
    <t>OPSP-VAD-0729-2025</t>
  </si>
  <si>
    <t>https://community.secop.gov.co/Public/Tendering/OpportunityDetail/Index?noticeUID=CO1.NTC.8287003&amp;isFromPublicArea=True&amp;isModal=False</t>
  </si>
  <si>
    <t>LAIONELL JOSE POLO ALVARADO</t>
  </si>
  <si>
    <t>LA PRESENTE ORDEN TIENE POR OBJETO: 1. APOYAR EN LA ATENCIÓN BÁSICA, ESPECIALIZADA, OPORTUNA Y ADECUADA A LOS CONSULTANTES INTERNOS (DEPORTISTAS COMPETITIVOS DE LA UNIVERSIDAD DEL MAGDALENA) Y EXTERNOS CON LOS QUE TRABAJE EL CENTRO DE INVESTIGACIÓN EN ALTO RENDIMIENTO DEPORTIVO Y ESTUDIOS BIOMÉDICOS DE LA UNIVERSIDAD DE MAGDALENA. 2. PRESENTAR INFORMES MENSUALES AL SUPERVISOR SOBRE EL NÚMERO DE CONSULTAS EN LOS SERVICIOS DE FISIOTERAPIA, EL INFORME DEBE TENER ANEXOS ESTADÍSTICOS SOBRE LOS SERVICIOS PRESTADOS, LOGROS ALCANZADOS DE ACUERDO CON LOS OBJETIVOS DEL ÁREA, DEBIDAMENTE SOPORTADOS Y LOS FORMATOS DE REGISTROS RESPECTIVOS. 3. APOYAR EN LA GESTIÓN, SUPERVISIÓN, USO OPORTUNO Y RESPONSABLE DE LOS EQUIPOS, INSUMOS Y SOFTWARE DEL ÁREA DE FISIOTERAPIA DEL CENTRO DE INVESTIGACIÓN EN ALTO RENDIMIENTO DEPORTIVO Y ESTUDIOS BIOMÉDICOS DE LA UNIVERSIDAD DE MAGDALENA. 4. DILIGENCIAR LOS FORMATOS DE ATENCIÓN REGISTRADOS EN EL SISTEMA DE GESTIÓN DE CALIDAD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</si>
  <si>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CO1.REQ.8413411</t>
  </si>
  <si>
    <t>OPSP-VAD-0728-2025</t>
  </si>
  <si>
    <t>https://community.secop.gov.co/Public/Common/GoogleReCaptcha/Index?previousUrl=https%3a%2f%2fcommunity.secop.gov.co%2fPublic%2fTendering%2fOpportunityDetail%2fIndex%3fnoticeUID%3dCO1.NTC.8278149%26isFromPublicArea%3dTrue%26isModal%3dFalse</t>
  </si>
  <si>
    <t>LA PRESENTE ORDEN TIENE POR OBJETO: 1. DESARROLLAR DISEÑO GRÁFICO PARA LOS DISTINTOS PROCESOS INSTITUCIONALES (FECHAS ESPECIALES, ANUNCIOS INSTITUCIONALES, MENSUALMENTE SE TRABAJAN POST, ENTRE 20 A 30). 2. REALIZAR DISEÑOS Y DESARROLLOS DE ANIMACIONES REALIZADAS PARA LA UNIVERSIDAD DEL MAGDALENA Y LAS DIFERENTES ACTIVIDADES, TALLERES, INFORMES Y MATERIAL MULTIMEDIA; SE REALIZAN DIFERENTES ANIMACIONES, MOTIONS GRAPHIC Y ELEMENTOS MULTIMEDIA MENSUALMENTE, ENTRE 5 A 10 3. REALIZAR DISEÑO EN LA IMAGEN CORPORATIVA PARA LA UNIVERSIDAD DEL MAGDALENA Y SU DIVULGACIÓN COMO ELEMENTOS DE MERCHANDISING PARA LAS DIFERENTES ÁREAS Y-O EVENTOS INSTITUCIONALES, ENTRE 10 A 15 4. APOYAR EN LOS PROCESOS DE GESTIÓN DE LA CALIDAD, TALES COMO INFORMES SEMESTRALES DE LOS AVANCES DE LA UNIVERSIDAD DEL MAGDALENA; ENTRE ELLOS GRÁFICOS Y ENTRE 3 A 5. 5. APOYAR EN EL FORTALECIMIENTO DE GESTIÓN DE LA CALIDAD “SISTEMA COGUI”; DISEÑOS Y DOCUMENTOS NECESARIOS MENSUALES ENTRE 2 A 3 6. PRESENTAR LOS INFORMES QUE SEAN REQUERIDOS POR EL SUPERVISOR DE LA ORDEN SE MOSTRARÁ LA CANTIDAD DE MATERIAL GRÁFICO DURANTE EL MES: BANNERS: ENTRE 60 Y 80 BANNER PARA LA PÁGINA Y LAS IMÁGENES DE PORTADA DE LAS DIFERENTES REDES DE LA UNIVERSIDAD. ANIMACIONES: ENTRE 50 Y 60 ANIMACIONES DONDE SE INCLUYEN MOTIONS GRAPHIC, ANIMACIONES, ELEMENTOS PARA LA, MULTIMEDIA Y LOS SITIOS WEB DE LA PÁGINA DE LA UNIVERSIDAD DEL MAGDALENA ILUSTRACIONES: ENTRE 10 Y 20 REALIZADOS INFOGRAFÍAS: ENTRE 30 Y 40. CRONOGRAMAS: ENTRE 15 A 20 REALIZADOS, POST: ENTRE 120 Y 150 ,LOS CUALES INCLUYEN FECHAS ESPECIALES, ANUNCIOS INSTITUCIONALES, HISTORIAS: ENTRE 60 Y 90 REALIZADOS . ELEMENTOS WEB: ENTRE 10 Y 40 REALIZADOS. FECHAS ESPECIALES: ENTRE 70 Y 100 REALIZADOS, GRÁFICOS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</si>
  <si>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CO1.REQ.8404280</t>
  </si>
  <si>
    <t>OAG-VAD-0727-2025</t>
  </si>
  <si>
    <t>https://community.secop.gov.co/Public/Common/GoogleReCaptcha/Index?previousUrl=https%3a%2f%2fcommunity.secop.gov.co%2fPublic%2fTendering%2fOpportunityDetail%2fIndex%3fnoticeUID%3dCO1.NTC.8278599%26isFromPublicArea%3dTrue%26isModal%3dFalse</t>
  </si>
  <si>
    <t>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6. APOYAR EN LA ACTUALIZACIÓN Y SEGUIMIENTO DE LOS INSTRUMENTOS ARCHIVÍSTICOS. 7. APOYAR EN LA ACTUALIZACIÓN DE LA DOCUMENTACIÓN DEL PROCESO DE GESTIÓN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</si>
  <si>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CO1.REQ.8405931</t>
  </si>
  <si>
    <t>OAG-VAD-0726-2025</t>
  </si>
  <si>
    <t>https://community.secop.gov.co/Public/Tendering/OpportunityDetail/Index?noticeUID=CO1.NTC.8279106&amp;isFromPublicArea=True&amp;isModal=False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</si>
  <si>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</si>
  <si>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CO1.REQ.8405626</t>
  </si>
  <si>
    <t>OPSP-VAD-0725-2025</t>
  </si>
  <si>
    <t>https://community.secop.gov.co/Public/Common/GoogleReCaptcha/Index?previousUrl=https%3a%2f%2fcommunity.secop.gov.co%2fPublic%2fTendering%2fOpportunityDetail%2fIndex%3fnoticeUID%3dCO1.NTC.8258874%26isFromPublicArea%3dTrue%26isModal%3dFalse</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</si>
  <si>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</si>
  <si>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</si>
  <si>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CO1.REQ.8385138</t>
  </si>
  <si>
    <t>OPSP-VAD-0723-2025</t>
  </si>
  <si>
    <t>https://community.secop.gov.co/Public/Common/GoogleReCaptcha/Index?previousUrl=https%3a%2f%2fcommunity.secop.gov.co%2fPublic%2fTendering%2fOpportunityDetail%2fIndex%3fnoticeUID%3dCO1.NTC.8258814%26isFromPublicArea%3dTrue%26isModal%3dFalse</t>
  </si>
  <si>
    <t>GILMAR JOSE PATERNINA CASTILLO</t>
  </si>
  <si>
    <t>LA PRESENTE ORDEN TIENE POR OBJETO: 1. APOYAR LA LOGÍSTICA OPERATIVA DE LOS EVENTOS INSTITUCIONALES, ACADÉMICOS Y ADMINISTRATIVOS, INCLUYENDO MONTAJE, ORGANIZACIÓN DE ESPACIOS, VERIFICACIÓN DE INSUMOS Y ATENCIÓN A LOS ASISTENTES. 2. APOYAR EL ALISTAMIENTO Y SEGUIMIENTO DE INSUMOS (MATERIALES, EQUIPOS, REFRIGERIOS, PAPELERÍA U OTROS ELEMENTOS REQUERIDOS) PARA EL DESARROLLO DE ACTIVIDADES DE BIENESTAR Y EVENTOS ACADÉMICO ADMINISTRATIVOS. 3. APOYAR LA REALIZACIÓN DE RECORRIDOS DE VERIFICACIÓN DE ESPACIOS ANTES Y DESPUÉS DE CADA EVENTO, CON EL FIN QUE SE ASEGUREN CONDICIONES ADECUADAS DE ORDEN, LIMPIEZA Y DISPOSICIÓN DE RECURSOS. 4. PARTICIPAR EN REUNIONES DE COORDINACIÓN Y SEGUIMIENTO PARA LA PLANEACIÓN Y EVALUACIÓN DE LAS ACTIVIDADES EJECUTADAS.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</si>
  <si>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CO1.REQ.8384697</t>
  </si>
  <si>
    <t>OAG-VAD-0722-2025</t>
  </si>
  <si>
    <t>https://community.secop.gov.co/Public/Common/GoogleReCaptcha/Index?previousUrl=https%3a%2f%2fcommunity.secop.gov.co%2fPublic%2fTendering%2fOpportunityDetail%2fIndex%3fnoticeUID%3dCO1.NTC.8258789%26isFromPublicArea%3dTrue%26isModal%3dFalse</t>
  </si>
  <si>
    <t>LA PRESENTE ORDEN TIENE POR OBJETO: 1. PRESTAR ASESORÍA JURÍDICA Y RESOLVER CONSULTAS DE TIPO JURÍDICO QUE SE PRESENTEN EN EL DESPACHO DE RECTORÍA 2. PRESTAR ASESORÍA EN LO TENDIENTE AL CUMPLIMIENTO DE LAS POLÍTICAS DE PROTECCIÓN DE DATOS QUE HAN SIDO IMPLEMENTADOS EN LA INSTITUCIÓN A TRAVÉS DEL ACUERDOS SUPERIOR N° 017 DE 2018. 3. PRESTAR ASISTENCIA Y ASESORÍA EN LOS TEMAS QUE SEAN ASIGNADOS EN RELACIÓN CON LOS CONVENIOS, ALIANZAS Y-O TRÁMITES JURÍDICOS QUE SE TRAMITEN EN LA UNIVERSIDAD 4. REVISAR SOPORTES DOCUMENTALES Y REDACTAR DOCUMENTOS JURÍDICOS PARA EL DESARROLLO DE CONVENIOS INTERINSTITUCIONALES O CUALQUIER REQUERIMIENTO JURÍDICO. 5. ASESORAR Y ELABORAR MINUTAS PARA CONTRATOS, CONVENIOS, PROCESOS DE CONVOCATORIAS Y DEMÁS QUE REQUIERA LA UNIVERSIDAD DEL MAGDALENA Y QUE SEAN SOLICITADOS POR PARTE DEL DESPACHO DE RECTORÍA Y DEMÁS AUTORIDADES DE DIRECCIÓN DE LA UNIVERSIDAD 6. COADYUVAR CON LOS PROCESOS DE REGLAMENTACIÓN Y NUEVAS POLÍTICAS GESTIONADAS POR LA UNIVERSIDAD. 7. ELABORAR CONCEPTOS JURÍDICOS QUE SEAN SOLICITADOS POR EL DESAPACHO DE RECTORÍA O CUALQUIERA DEPENDENCIA DE LA INSTITUCIÓN. 8 PROYECTAR MINUTAS PARA LA SUSCRIPCIÓN DE NUEVOS CONVENIOS, ACTAS, ALIANZAS, MEMORANDO DE ENTENDIMIENTO ENTRE OTROS 9. REDACTAR, REVISAR Y HACER SEGUIMIENTO A LAS ACTAS DE CONVENIOS Y-O TRÁMITES JURÍDICOS ASIGNADOS. 10. APOYAR EN LA PROYECCIÓN DE ACTOS ADMINISTRATIVOS EXPEDIDOS POR EL CONSEJO SUPERIOR, CONSEJO ACADÉMICO, Y EL RECTOR. 11. PROYECTAR RESPUESTAS A DERECHOS DE PETICIÓN Y SOLICITUDES. 12. CUMPLIR CON LOS PROCEDIMIENTOS DEL PROCESO DE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</si>
  <si>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CO1.REQ.8385156</t>
  </si>
  <si>
    <t>OPSP-VAD-0721-2025</t>
  </si>
  <si>
    <t>https://community.secop.gov.co/Public/Common/GoogleReCaptcha/Index?previousUrl=https%3a%2f%2fcommunity.secop.gov.co%2fPublic%2fTendering%2fOpportunityDetail%2fIndex%3fnoticeUID%3dCO1.NTC.8258831%26isFromPublicArea%3dTrue%26isModal%3dFalse</t>
  </si>
  <si>
    <t>DAILYS MARIA CASTRO PALMA</t>
  </si>
  <si>
    <t>LA PRESENTE ORDEN TIENE POR OBJETO: 1. CAPACITAR A DOCENTES DE PLANTA, OCASIONALES Y CATEDRÁTICOS EN HERRAMIENTAS DE IA, QUE PERMITAN INCORPORAR EN SU HACER PEDAGÓGICO. 2. CAPACITAR A PERSONAL ADMINISTRATIVO EN HERRAMIENTAS IA QUE SE PUEDAN INCORPORAR EN SU HACER, PARA MEJORAR EL DESARROLLO ORGANIZACIONAL DE LA FACULTAD DE INGENIERÍA. 3. DISEÑAR UN DOCUMENTO PROPUESTA PARA LA ACTUALIZACIÓN Y DOTACIÓN EN HERRAMIENTAS IA DE LOS LABORATORIOS QUE TRIBUTAN A LA FACULTAD DE INGENIERÍA. 4. CAPACITAR EN HERRAMIENTAS DE IA A DIRECTORES Y SEMILLERISTAS DE LOS GRUPOS DE INVESTIGACIÓN DE LA FACULTAD DE INGENIERÍA. 5. DOCUMENTAR EL NÚMERO DE PROYECTOS DE INVESTIGACIÓN REGISTRADOS CON COMPONENTE ALUNA AI. 6. DOCUMENTAR LOS PLANES DE ESTUDIO QUE INCORPORAN COMPONENTES RELACIONADOS CON IA, DE LOS DISTINTOS PROGRAMAS DE LA FACULTAD DE INGENIERÍA. 7. ASISTIR A REUNIONES CONVOCADAS POR LA FACULTAD DE INGENIERÍA. 8. PRESENTAR INFORMES CONTINUOS Y PERMANENTES SOBRE LAS ACTIVIDADES QUE REALIZA.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</si>
  <si>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CO1.REQ.8384777</t>
  </si>
  <si>
    <t>OPSP-VAD-0720-2025</t>
  </si>
  <si>
    <t>https://community.secop.gov.co/Public/Common/GoogleReCaptcha/Index?previousUrl=https%3a%2f%2fcommunity.secop.gov.co%2fPublic%2fTendering%2fOpportunityDetail%2fIndex%3fnoticeUID%3dCO1.NTC.8258706%26isFromPublicArea%3dTrue%26isModal%3dFalse</t>
  </si>
  <si>
    <t>ANA CAROLINA RAMOS BOTTO</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</si>
  <si>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</si>
  <si>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CO1.REQ.8384490</t>
  </si>
  <si>
    <t>OPSP-VAD-0719-2025</t>
  </si>
  <si>
    <t>https://community.secop.gov.co/Public/Tendering/OpportunityDetail/Index?noticeUID=CO1.NTC.8213291&amp;isFromPublicArea=True&amp;isModal=False</t>
  </si>
  <si>
    <t>LA PRESENTE ORDEN TIENE POR OBJETO: 1. APOYAR EN EL MANTENIMIENTO PREVENTIVO Y CORRECTIVO DE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</si>
  <si>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CO1.REQ.8339295</t>
  </si>
  <si>
    <t>OAG-VAD-0718-2025</t>
  </si>
  <si>
    <t>https://community.secop.gov.co/Public/Tendering/OpportunityDetail/Index?noticeUID=CO1.NTC.8203523&amp;isFromPublicArea=True&amp;isModal=False</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</si>
  <si>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</si>
  <si>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CO1.REQ.8322352</t>
  </si>
  <si>
    <t>OAG-VAD-0717-2025</t>
  </si>
  <si>
    <t>https://community.secop.gov.co/Public/Tendering/OpportunityDetail/Index?noticeUID=CO1.NTC.8178424&amp;isFromPublicArea=True&amp;isModal=False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</si>
  <si>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EL PROCESOS DE REVISIÓN INTERNA DEL CARGUE DE LOS CONTRATOS Y MATRIZ DE LEGALIDAD DE LAS PLATAFORMAS SIA OBSERVA AUDITORIA, SIGEP, SECOP Y SIA OBSERVA CONTRALORÍA. 6. APOYAR A LOS EQUIPOS DE TRABAJO Y ORDENADORES DEL GASTO DELEGADOS, RESPECTO DE INQUIETUDES O SOLICITUDES SOBRE EL CARGUE DE INFORMACIÓN EN LAS PLATAFORMAS: SIA OBSERVA AUDITORIA, SIGEP, SECOP Y SIA OBSERVA CONTRALORÍA. 7. APOYAR EN LA REVISIÓN DE LA INFORMACIÓN CONTRACTUAL CARGADA EN LAS PLATAFORMAS DEL SIA OBSERVA- AUDITORIA, SIGEP Y SECOP POR PARTE DE LOS DIFERENTES ORDENADORES DEL GASTO DELEGADOS. 8. APOYAR EN LA REVISIÓN DE LOS DOCUMENTOS PARA TRÁMITE DE LIQUIDACIÓN DE HONORARIOS DE LOS CONTRATISTAS POR PRESTACIÓN DE SERVICIOS PROFESIONALES Y DE APOYO A LA GESTIÓN DE LA VICERRECTORÍA ADMINISTRATIVA Y DIRECCIÓN ADMINISTRATIVA. 9. APOYAR AL GRUPO DE CONTRATACIÓN EN LA ORGANIZACIÓN DEL ARCHIVO DIGITAL DE LAS ORDENES DE SERVICIOS PROFESIONALES Y DE APOYO A LA GESTIÓN SUSCRITAS POR EL VICERRECTOR ADMINISTRATIVO Y-O EL DIRECTOR ADMINISTRATIVO. 10.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</si>
  <si>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CO1.REQ.8303981</t>
  </si>
  <si>
    <t>OPSP-VAD-0715-2025</t>
  </si>
  <si>
    <t>https://community.secop.gov.co/Public/Tendering/OpportunityDetail/Index?noticeUID=CO1.NTC.8178150&amp;isFromPublicArea=True&amp;isModal=False</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</si>
  <si>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</si>
  <si>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CO1.REQ.8303736</t>
  </si>
  <si>
    <t>OPSP-VAD-0714-2025</t>
  </si>
  <si>
    <t>https://community.secop.gov.co/Public/Tendering/OpportunityDetail/Index?noticeUID=CO1.NTC.8172044&amp;isFromPublicArea=True&amp;isModal=False</t>
  </si>
  <si>
    <t>LA PRESENTE ORDEN TIENE POR OBJETO: 1. APOYAR AL DESARROLLO E IMPLEMENTACIÓN DEL SISTEMA DE MONITOREO DE PROYECTOS RELACIONADOS CON INTERCULTURALIDAD, TERRITORIO Y SOSTENIBILIDAD. 2. APOYAR LA EJECUCIÓN DE ACTIVIDADES EN EL MARCO DE CONVENIOS CON PUEBLO INDÍGENAS Y ÉTNICOS. 3. APOYAR EL DESARROLLO Y CREACIÓN DE LOS SEMILLEROS COMUNITARIOS ÉTNICOS. 4. APOYAR EL ANÁLISIS DE INFORMACIÓN DE BASE PARA FORMULACIÓN DE PROYECTOS DEL CITS. 5. APOYAR EN LAS ACTIVIDADES DE CAMPO REQUERIDAS PARA LA EJECUCIÓN DEL PROYECTO TALES COMO: LEVANTAMIENTO DE INFORMACIÓN SOCIOECONÓMICA, CARACTERIZACIÓN ETNOLÓGICA, TRANSFERENCIA DE CONOCIMIENTO, ACOMPAÑAMIENTO A PUEBLOS INDÍGENAS EN TEMAS ANTROPOLÓGICOS. 6. ACOMPAÑAR LAS REUNIONES Y ACTIVIDADES PREVIO ACUERDO Y COMUNICACIÓN POR PARTE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</si>
  <si>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CO1.REQ.8297887</t>
  </si>
  <si>
    <t>OAG-VAD-0713-2025</t>
  </si>
  <si>
    <t>https://community.secop.gov.co/Public/Tendering/OpportunityDetail/Index?noticeUID=CO1.NTC.8171854&amp;isFromPublicArea=True&amp;isModal=False</t>
  </si>
  <si>
    <t>ALBERTO ZEA CORTES</t>
  </si>
  <si>
    <t>LA PRESENTE ORDEN TIENE POR OBJETO: 1. APOYAR EN LA REVISIÓN DE LA INFRAESTRUCTURA FÍSICA Y TECNOLÓGICA DEL LABORATORIO DE BIOACÚSTICA Y ECOACÚSTICA 2. APOYAR EN LA REVISIÓN DE LA CALIDAD Y CURACIÓN DE LOS REGISTROS DE BIOSÓNIDOS 3. APOYAR LA CREACIÓN DE UNA COLECCIÓN VIRTUAL DE BIOSONIDOS 4. APOYAR CON LA PRODUCCIÓN DE UN PODCAST QUE TRIBUTE A LA TESIS DE MARÍA VALENTINA SALDARRIAGA (ESTUDIANTE CON DISCAPACIDAD VISUAL).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</si>
  <si>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CO1.REQ.8297900</t>
  </si>
  <si>
    <t>OPSP-VAD-0712-2025</t>
  </si>
  <si>
    <t>https://community.secop.gov.co/Public/Tendering/OpportunityDetail/Index?noticeUID=CO1.NTC.8148970&amp;isFromPublicArea=True&amp;isModal=False</t>
  </si>
  <si>
    <t>MARIA ALEJANDRA TABORDA DE LA HOZ</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</si>
  <si>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1. APOYAR LA SUPERVISIÓN DE LAS COMUNICACIONES INTERNAS Y EXTERNAS GENERADAS Y RECIBIDAS EN EL MARCO DEL PROYECTO. 2. APOYAR LA SUPERVISIÓN DEL CUMPLIMIENTO A CABALIDAD DE CADA UNA DE LAS ACTIVIDADES Y OBJETIVOS DEL PROYECTO. 3. APOYAR LA SUPERVISIÓN DE LA CREACIÓN E IMPLEMENTACIÓN DEL PLAN DE INTERVENCIÓN EN CADA UNO DE LOS PREDIOS. 4. APOYAR LA SUPERVISIÓN DE LOS INFORMES QUE SE REQUIERAN DURANTE LA EJECUCIÓN DEL PROYECTO. 5. APOYAR LA SUPERVISIÓN DEL DESARROLLO DE REUNIONES DE CIERRE Y SOCIALIZACIÓN DE RESULTADOS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</si>
  <si>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CO1.REQ.8274262</t>
  </si>
  <si>
    <t>OPSP-VAD-0711-2025</t>
  </si>
  <si>
    <t>https://community.secop.gov.co/Public/Tendering/OpportunityDetail/Index?noticeUID=CO1.NTC.8148909&amp;isFromPublicArea=True&amp;isModal=False</t>
  </si>
  <si>
    <t>LA PRESENTE ORDEN TIENE POR OBJETO: 1). APOYAR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</si>
  <si>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CO1.REQ.8273975</t>
  </si>
  <si>
    <t>OPSP-VAD-0710-2025</t>
  </si>
  <si>
    <t>https://community.secop.gov.co/Public/Tendering/OpportunityDetail/Index?noticeUID=CO1.NTC.8131798&amp;isFromPublicArea=True&amp;isModal=False</t>
  </si>
  <si>
    <t>LA PRESENTE ORDEN TIENE POR OBJETO LA PRESTACIÓN DE SERVICIOS PROFESIONALES EN EL MARCO DEL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</si>
  <si>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CO1.REQ.8257310</t>
  </si>
  <si>
    <t>OPSP-VAD-0709-2025</t>
  </si>
  <si>
    <t>https://community.secop.gov.co/Public/Tendering/OpportunityDetail/Index?noticeUID=CO1.NTC.8131580&amp;isFromPublicArea=True&amp;isModal=False</t>
  </si>
  <si>
    <t>LA PRESENTE ORDEN TIENE POR OBJETO LA PRESTACIÓN DE SERVICIOS PROFESIONALES EN EL MARCO DE PROYECTO BPIN 2022000100019 "DISEÑO E IMPLEMENTACIÓN DE ESTRATEGIAS PARA EL FORTALECIMIENTO DE CAPACIDADES LOCALES QUE PERMITAN REDUCIR LA VULNERABILIDAD FRENTE AL CAMBIO CLIMÁTICO EN LOS DEPARTAMENTOS DEL MAGDALENA Y LA GUAJIRA " PARA: 1. APOYAR LOS PROCESOS Y TRÁMITES ADMINISTRATIVOS QUE SE REQUIERAN PARA EL DESARROLLO DEL APOYO A LA SUPERVISIÓN DEL PROYECTO. 2. APOYAR LA SUPERVISIÓN DE LOS MÓDULOS,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</si>
  <si>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CO1.REQ.8256604</t>
  </si>
  <si>
    <t>OPSP-VAD-0708-2025</t>
  </si>
  <si>
    <t>https://community.secop.gov.co/Public/Tendering/OpportunityDetail/Index?noticeUID=CO1.NTC.8130838&amp;isFromPublicArea=True&amp;isModal=False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</si>
  <si>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</si>
  <si>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CO1.REQ.8256041</t>
  </si>
  <si>
    <t>OPSP-VAD-0707-2025</t>
  </si>
  <si>
    <t>https://community.secop.gov.co/Public/Tendering/OpportunityDetail/Index?noticeUID=CO1.NTC.8130356&amp;isFromPublicArea=True&amp;isModal=False</t>
  </si>
  <si>
    <t>LEANDRO JOSE PEÑA RODRIGUEZ</t>
  </si>
  <si>
    <t>LA PRESENTE ORDEN TIENE POR OBJETO PRESTAR SERVICIOS PROFESIONALES REALIZANDO LAS SIGUIENTES ACTIVIDADES: 1) REALIZAR LA CONSTRUCCIÓN DEL DOCUMENTO TÉCNICO DE UN PROYECTO DE INVERSIÓN PÚBLICA BAJO LA METODOLOGÍA DE MARCO LÓGICO. 2) REALIZAR LOS INSUMOS NECESARIOS PARA CONSTRUIR LA MGA DE LA PROPUESTA QUE CONLLEVE A SU VIABILIZACIÓN 3) SUBSANAR LAS OBSERVACIONES QUE SURJAN DENTRO DEL PROCESO DE ELABORACIÓN DEL DOCUMENTO TÉCNICO.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</si>
  <si>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CO1.REQ.8255180</t>
  </si>
  <si>
    <t>OPSP-VAD-0706-2025</t>
  </si>
  <si>
    <t>https://community.secop.gov.co/Public/Tendering/OpportunityDetail/Index?noticeUID=CO1.NTC.8112898&amp;isFromPublicArea=True&amp;isModal=False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</si>
  <si>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</si>
  <si>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CO1.REQ.8238762</t>
  </si>
  <si>
    <t>OPSP-VAD-0704-2025</t>
  </si>
  <si>
    <t>https://community.secop.gov.co/Public/Tendering/OpportunityDetail/Index?noticeUID=CO1.NTC.8104778&amp;isFromPublicArea=True&amp;isModal=False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</si>
  <si>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Y DEMÁS SISTEMAS INFORMÁTICOS REQUERIDOS PARA EL PROYECTO.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LIDERAR LA CONSTRUCCIÓN DEL DOCUMENTO PROTOCOLO DE VISITAS A LAS SEDES EDUCATIVAS Y FORMATO PARA LA RECOLECCIÓN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</si>
  <si>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CO1.REQ.8230340</t>
  </si>
  <si>
    <t>OPSP-VAD-0698-2025</t>
  </si>
  <si>
    <t>https://community.secop.gov.co/Public/Tendering/OpportunityDetail/Index?noticeUID=CO1.NTC.8104116&amp;isFromPublicArea=True&amp;isModal=False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</si>
  <si>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</si>
  <si>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CO1.REQ.8228653</t>
  </si>
  <si>
    <t>OPSP-VAD-0697-2025</t>
  </si>
  <si>
    <t>https://community.secop.gov.co/Public/Tendering/OpportunityDetail/Index?noticeUID=CO1.NTC.8103779&amp;isFromPublicArea=True&amp;isModal=False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</si>
  <si>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</si>
  <si>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CO1.REQ.8229142</t>
  </si>
  <si>
    <t>OAG-VAD-0696-2025</t>
  </si>
  <si>
    <t>https://community.secop.gov.co/Public/Tendering/OpportunityDetail/Index?noticeUID=CO1.NTC.8104779&amp;isFromPublicArea=True&amp;isModal=False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</si>
  <si>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</si>
  <si>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CO1.REQ.8230326</t>
  </si>
  <si>
    <t>OPSP-VAD-0695-2025</t>
  </si>
  <si>
    <t>https://community.secop.gov.co/Public/Tendering/OpportunityDetail/Index?noticeUID=CO1.NTC.8104849&amp;isFromPublicArea=True&amp;isModal=False</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</si>
  <si>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</si>
  <si>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CO1.REQ.8229375</t>
  </si>
  <si>
    <t>OPSP-VAD-0694-2025</t>
  </si>
  <si>
    <t>https://community.secop.gov.co/Public/Tendering/OpportunityDetail/Index?noticeUID=CO1.NTC.8096740&amp;isFromPublicArea=True&amp;isModal=False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</si>
  <si>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</si>
  <si>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REDACTAR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</si>
  <si>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CO1.REQ.8221895</t>
  </si>
  <si>
    <t>OPSP-VAD-0693-2025</t>
  </si>
  <si>
    <t>https://community.secop.gov.co/Public/Tendering/OpportunityDetail/Index?noticeUID=CO1.NTC.8096626&amp;isFromPublicArea=True&amp;isModal=False</t>
  </si>
  <si>
    <t>ADRIANA MARIA MONTES PALACIO</t>
  </si>
  <si>
    <t>LA PRESENTE ORDEN TIENE POR OBJETO: 1. ASISTIR CON LA ORIENTACIÓN DEL COORDINADOR A LOS ESPACIOS DE FORMACIÓN E INFORMACIÓN QUE SE REQUIERAN EN EL MARCO DEL PROYECTO. 2. APROPIAR LOS REFERENTES PEDAGÓGICOS, DIDÁCTICOS Y CURRICULARES DE LOS MODELOS EDUCATIVOS FLEXIBLES. 3. ACOMPAÑAR AL EQUIPO DE TRABAJO BASE EN LO PEDAGÓGICO, DIDÁCTICO Y CURRICULAR PARA EL DESARROLLO DE LOS COMPONENTES DE FORMACIÓN HÍBRIDA (PRESENCIAL Y VIRTUAL) Y ACOMPAÑAMIENTO A LAS SEDES EDUCATIVAS FOCALIZADAS. 4. PARTICIPAR CON LA ORIENTACIÓN DEL COORDINADOR EN LOS PROCESOS DE FORTALECIMIENTO DE CAPACIDADES DE LAS SECRETARÍAS DE EDUCACIÓN. -ELABORAR LOS PRODUCTOS Y DOCUMENTOS, SOLICITADOS POR LA COORDINACIÓN, DESDE LA ESPECIFICIDAD DEL PROCESO DE FORMACIÓN Y ACOMPAÑAMIENTO. 5. APORTAR EN LA ELABORACIÓN DE LOS INFORMES TÉCNICOS QUE SE REQUIERAN EN EL MARCO DEL DESARROLLO DEL PROYECTO. 6. ASISTIR Y PARTICIPAR EN LOS COMITÉS TÉCNICOS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</si>
  <si>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CO1.REQ.8221566</t>
  </si>
  <si>
    <t>OPSP-VAD-0692-2025</t>
  </si>
  <si>
    <t>https://community.secop.gov.co/Public/Tendering/OpportunityDetail/Index?noticeUID=CO1.NTC.8096014&amp;isFromPublicArea=True&amp;isModal=False</t>
  </si>
  <si>
    <t>ROBERTO ALFONSO GARCIA CAMPO</t>
  </si>
  <si>
    <t>LA PRESENTE ORDEN TIENE POR OBJETO: 1. APOYAR Y ORIENTAR LOS PROCESOS DE CONTRATACIÓN DEL PERSONAL REQUERIDO PARA LA EJECUCIÓN DE LA ESTRATEGIA. 2. APOYAR Y ORIENTAR LOS PROCESOS DE REGISTRO DE LOS DOCENTES A FORMAR Y CONSOLIDACIÓN DE BASES DE DATOS Y LOS PROTOCOLOS DE VISITAS A LAS SEDES EDUCATIVAS. 3. HACER SEGUIMIENTO A CUMPLIMIENTO DE LAS OBLIGACIONES CONTRACTUALES DEL PERSONAL QUE APOYA LA ESTRATEGIA. 4. VERIFICAR Y CONSOLIDAR LA INFORMACIÓN SOPORTE PARA LOS DESEMBOLSOS. 5. LLEVAR A CABO LA CONTABILIDAD DE LOS RECURSOS ASIGNADOS PARA EL DESARROLLO DE LA ESTRATEGIA DE FORMACIÓN. 6. ASISTIR EN LOS COMITÉS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</si>
  <si>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CO1.REQ.8221141</t>
  </si>
  <si>
    <t>OPSP-VAD-0691-2025</t>
  </si>
  <si>
    <t>https://community.secop.gov.co/Public/Tendering/OpportunityDetail/Index?noticeUID=CO1.NTC.8096095&amp;isFromPublicArea=True&amp;isModal=False</t>
  </si>
  <si>
    <t>BERNARDO JOSE NOGUERA DIAZ GRANADOS</t>
  </si>
  <si>
    <t>LA PRESENTE ORDEN TIENE POR OBJETO LA PRESTACIÓN DE SERVICIOS PROFESIONALES COMO APOYO A LA DIRECCIÓN DEL PROYECTO CAMBIO CLIMATICO PARA DESARROLLAR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</si>
  <si>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CO1.REQ.8221528</t>
  </si>
  <si>
    <t>OPSP-VAD-0690-2025</t>
  </si>
  <si>
    <t>https://community.secop.gov.co/Public/Tendering/OpportunityDetail/Index?noticeUID=CO1.NTC.8096033&amp;isFromPublicArea=True&amp;isModal=False</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</si>
  <si>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</si>
  <si>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CO1.REQ.8221150</t>
  </si>
  <si>
    <t>OPSP-VAD-0689-2025</t>
  </si>
  <si>
    <t>https://community.secop.gov.co/Public/Tendering/OpportunityDetail/Index?noticeUID=CO1.NTC.8050801&amp;isFromPublicArea=True&amp;isModal=False</t>
  </si>
  <si>
    <t>PAOLA MARGARITA CARRERA GONZALEZ</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</si>
  <si>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</si>
  <si>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CO1.REQ.8176665</t>
  </si>
  <si>
    <t>OAG-VAD-0685-2025</t>
  </si>
  <si>
    <t>https://community.secop.gov.co/Public/Tendering/OpportunityDetail/Index?noticeUID=CO1.NTC.8033048&amp;isFromPublicArea=True&amp;isModal=False</t>
  </si>
  <si>
    <t>LA PRESENTE ORDEN TIENE POR OBJETO: APOYAR EN EL DESARROLLO DE LAS ACTIVIDADES DE LA VICERRECTORIA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F)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</si>
  <si>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CO1.REQ.8158053</t>
  </si>
  <si>
    <t>OPSP-VAD-0684-2025</t>
  </si>
  <si>
    <t>https://community.secop.gov.co/Public/Tendering/OpportunityDetail/Index?noticeUID=CO1.NTC.8032276&amp;isFromPublicArea=True&amp;isModal=False</t>
  </si>
  <si>
    <t>MARIA CAMILA GUARDIOLA RADA</t>
  </si>
  <si>
    <t>LA PRESENTE ORDEN TIENE POR OBJETO PRESTAR LOS SERVICIOS PROFESIONALES EN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</si>
  <si>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CO1.REQ.8157375</t>
  </si>
  <si>
    <t>OPSP-VAD-0683-2025</t>
  </si>
  <si>
    <t>https://community.secop.gov.co/Public/Tendering/OpportunityDetail/Index?noticeUID=CO1.NTC.8031894&amp;isFromPublicArea=True&amp;isModal=False</t>
  </si>
  <si>
    <t>LA PRESENTE ORDEN TIENE POR OBJETO: 1) ASESORAR EN LOS PROCESOS DE CREACIÓN DE REGISTROS CALIFICADOS DE NUEVOS PROGRAMAS DE LA FACULTAD DE CIENCIA BASICAS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BASICAS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BASICAS.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</si>
  <si>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CO1.REQ.8157089</t>
  </si>
  <si>
    <t>OPSP-VAD-0682-2025</t>
  </si>
  <si>
    <t>https://community.secop.gov.co/Public/Tendering/OpportunityDetail/Index?noticeUID=CO1.NTC.7994088&amp;isFromPublicArea=True&amp;isModal=False</t>
  </si>
  <si>
    <t>LA PRESENTE ORDEN TIENE POR OBJETO: 1) APOYAR EN LA REALIZACIÓN DE ACTIVIDADES DE CLASIFICACIÓN, ANÁLISIS Y DOCUMENTACIÓN DE LOS ELEMENTOS LÍTICOS ENCONTRADOS DURANTE LA IMPLEMENTACIÓN DEL PLAN DE MANEJO ARQUEOLÓGICO EN EL CAMPUS. 2) APOYAR PARA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LA CREACIÓN DE LOS DOCUMENTOS DE REGISTRO DE LOS MATERIALES ARQUEOLÓGICOS DE ACUERDO CON LOS PROCEDIMIENTOS ESTABLECIDOS POR EL ICANH.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</si>
  <si>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CO1.REQ.8117803</t>
  </si>
  <si>
    <t>OPSP-VAD-0681-2025</t>
  </si>
  <si>
    <t>https://community.secop.gov.co/Public/Tendering/OpportunityDetail/Index?noticeUID=CO1.NTC.7993671&amp;isFromPublicArea=True&amp;isModal=False</t>
  </si>
  <si>
    <t>LA PRESENTE ORDEN TIENE POR OBJETO: 1) RECOPILAR, DIGITALIZAR Y ORDENAR LA GEORREFERENCIACIÓN DE LAS INTERVENCIONES, 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</si>
  <si>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CO1.REQ.8117822</t>
  </si>
  <si>
    <t>OPSP-VAD-0680-2025</t>
  </si>
  <si>
    <t>https://community.secop.gov.co/Public/Tendering/OpportunityDetail/Index?noticeUID=CO1.NTC.7982884&amp;isFromPublicArea=True&amp;isModal=False</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</si>
  <si>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LA ACTUALIZACIÓN DE LA BASE DE DATOS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</si>
  <si>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CO1.REQ.8107141</t>
  </si>
  <si>
    <t>OPSP-VAD-0675-2025</t>
  </si>
  <si>
    <t>https://community.secop.gov.co/Public/Tendering/OpportunityDetail/Index?noticeUID=CO1.NTC.7962869&amp;isFromPublicArea=True&amp;isModal=False</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</si>
  <si>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</si>
  <si>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CO1.REQ.8085852</t>
  </si>
  <si>
    <t>OAG-VAD-0674-2025</t>
  </si>
  <si>
    <t>https://community.secop.gov.co/Public/Tendering/OpportunityDetail/Index?noticeUID=CO1.NTC.7962616&amp;isFromPublicArea=True&amp;isModal=False</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</si>
  <si>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</si>
  <si>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CO1.REQ.8085454</t>
  </si>
  <si>
    <t>OAG-VAD-0673-2025</t>
  </si>
  <si>
    <t>https://community.secop.gov.co/Public/Tendering/OpportunityDetail/Index?noticeUID=CO1.NTC.7962712&amp;isFromPublicArea=True&amp;isModal=False</t>
  </si>
  <si>
    <t>CO1.REQ.8085532</t>
  </si>
  <si>
    <t>OPSP-VAD-0672-2025</t>
  </si>
  <si>
    <t>https://community.secop.gov.co/Public/Tendering/OpportunityDetail/Index?noticeUID=CO1.NTC.7954821&amp;isFromPublicArea=True&amp;isModal=False</t>
  </si>
  <si>
    <t>LA PRESENTE ORDEN TIENE POR OBJETO: 1. ASISTIR CON LA ORIENTACIÓN DEL COORDINADOR A LOS ESPACIOS DE FORMACIÓN E INFORMACIÓN QUE SE REQUIERAN EN EL MARCO DEL PROYECTO. 2. APROPIAR LOS REFERENTES PEDAGÓGICOS, DIDÁCTICOS Y CURRICULARES DE LOS MODELOS EDUCATIVOS FLEXIBLES. 3. ACOMPAÑAR AL EQUIPO DE TRABAJO BASE EN LO PEDAGÓGICO, DIDÁCTICO Y CURRICULAR PARA EL DESARROLLO DE LOS COMPONENTES DE FORMACIÓN HÍBRIDA (PRESENCIAL Y VIRTUAL) Y ACOMPAÑAMIENTO A LAS SEDES EDUCATIVAS FOCALIZADAS. 4. PARTICIPAR CON LA ORIENTACIÓN DEL COORDINADOR EN LOS PROCESOS DE FORTALECIMIENTO DE CAPACIDADES DE LAS SECRETARÍAS DE EDUCACIÓN. -ELABORAR LOS PRODUCTOS Y DOCUMENTOS, SOLICITADOS POR LA COORDINACIÓN, DESDE LA ESPECIFICIDAD DEL PROCESO DE FORMACIÓN Y ACOMPAÑAMIENTO. 5. APORTAR EN LA ELABORACIÓN DE LOS INFORMES TÉCNICOS QUE SE REQUIERAN EN EL MARCO DEL DESARROLLO DEL PROYECTO. 6. ASISTIR Y PARTICIPAR EN LOS COMITÉS TÉCNICOS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</si>
  <si>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CO1.REQ.8077047</t>
  </si>
  <si>
    <t>OPSP-VAD-0671-2025</t>
  </si>
  <si>
    <t>https://community.secop.gov.co/Public/Tendering/OpportunityDetail/Index?noticeUID=CO1.NTC.7954721&amp;isFromPublicArea=True&amp;isModal=False</t>
  </si>
  <si>
    <t>LA PRESENTE ORDEN TIENE POR OBJETO: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HACER MANTENIMIENTO FÍSICO DE LOS RECURSOS INFORMÁTICOS Y SOPORTAR EL SERVICIO CORPORATIVO DE INTERNET, INTRANET, CORREO ELECTRÓNICO Y OTROS. 9. CONSOLIDAR LA INFORMACIÓN DE ACUERDO CON INDICACIONES SUMINISTRADAS POR EL LÍDER DEL PROYECTO. 10. PRESENTAR INFORMES DE LAS ACCIONES DESARROLLADAS EN EL MARCO DE LA EJECUCIÓN DEL PROCESO DE FORMACIÓN.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</si>
  <si>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CO1.REQ.8076399</t>
  </si>
  <si>
    <t>OPSP-VAD-0670-2025</t>
  </si>
  <si>
    <t>https://community.secop.gov.co/Public/Tendering/OpportunityDetail/Index?noticeUID=CO1.NTC.7952391&amp;isFromPublicArea=True&amp;isModal=False</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</si>
  <si>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</si>
  <si>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CO1.REQ.8074661</t>
  </si>
  <si>
    <t>OPSP-VAD-0669-2025</t>
  </si>
  <si>
    <t>https://community.secop.gov.co/Public/Tendering/OpportunityDetail/Index?noticeUID=CO1.NTC.7951843&amp;isFromPublicArea=True&amp;isModal=False</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</si>
  <si>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</si>
  <si>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CO1.REQ.8073786</t>
  </si>
  <si>
    <t>OPSP-VAD-0668-2025</t>
  </si>
  <si>
    <t>https://community.secop.gov.co/Public/Tendering/OpportunityDetail/Index?noticeUID=CO1.NTC.7953641&amp;isFromPublicArea=True&amp;isModal=False</t>
  </si>
  <si>
    <t>LA PRESENTE ORDEN TIENE POR OBJETO: 1. APOYAR EN EL DISEÑO CURRICULAR DE PROGRAMAS TÉCNICOS Y TECNOLÓGICOS EN CIBERSEGURIDAD Y REDES CON BASE EN EL MARCO NACIONAL DE CUALIFICACIONES (MNC). 2. APOYAR EN EL DESARROLLO DE CONTENIDOS (GUÍAS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</si>
  <si>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CO1.REQ.8074335</t>
  </si>
  <si>
    <t>OPSP-VAD-0667-2025</t>
  </si>
  <si>
    <t>CO1.REQ.8075487</t>
  </si>
  <si>
    <t>OAG-VAD-0666-2025</t>
  </si>
  <si>
    <t>https://community.secop.gov.co/Public/Tendering/OpportunityDetail/Index?noticeUID=CO1.NTC.7953534&amp;isFromPublicArea=True&amp;isModal=False</t>
  </si>
  <si>
    <t>CO1.REQ.8075470</t>
  </si>
  <si>
    <t>OAG-VAD-0665-2025</t>
  </si>
  <si>
    <t>https://community.secop.gov.co/Public/Tendering/OpportunityDetail/Index?noticeUID=CO1.NTC.7951631&amp;isFromPublicArea=True&amp;isModal=False</t>
  </si>
  <si>
    <t>CO1.REQ.8073483</t>
  </si>
  <si>
    <t>OAG-VAD-0664-2025</t>
  </si>
  <si>
    <t>https://community.secop.gov.co/Public/Tendering/OpportunityDetail/Index?noticeUID=CO1.NTC.7951321&amp;isFromPublicArea=True&amp;isModal=False</t>
  </si>
  <si>
    <t>CO1.REQ.8073092</t>
  </si>
  <si>
    <t>OAG-VAD-0663-2025</t>
  </si>
  <si>
    <t>https://community.secop.gov.co/Public/Tendering/OpportunityDetail/Index?noticeUID=CO1.NTC.7952879&amp;isFromPublicArea=True&amp;isModal=False</t>
  </si>
  <si>
    <t>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</si>
  <si>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CO1.REQ.8074958</t>
  </si>
  <si>
    <t>OPSP-VAD-0662-2025</t>
  </si>
  <si>
    <t>https://community.secop.gov.co/Public/Tendering/OpportunityDetail/Index?noticeUID=CO1.NTC.7952869&amp;isFromPublicArea=True&amp;isModal=False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</si>
  <si>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SECOP Y SIA OBSERVA CONTRALORÍA. 6. APOYAR EL PROCESOS DE REVISIÓN INTERNA DEL CARGUE DE LOS CONTRATOS Y MATRIZ DE LEGALIDAD DE LAS PLATAFORMAS SIA OBSERVA AUDITORIA, SIGEP, SECOP Y SIA OBSERVA CONTRALORÍA. 7. APOYAR A LOS EQUIPOS DE TRABAJO Y ORDENADORES DEL GASTO DELEGADOS, RESPECTO DE INQUIETUDES O SOLICITUDES SOBRE EL CARGUE DE INFORMACIÓN EN LAS PLATAFORMAS: SIA OBSERVA AUDITORIA, SIGEP, SECOP Y SIA OBSERVA CONTRALORÍA. 8. APOYAR EN LA REVISIÓN DE LA INFORMACIÓN CONTRACTUAL CARGADA EN LAS PLATAFORMAS DEL SIA OBSERVA- AUDITORIA, SIGEP Y SECOP POR PARTE DE LOS DIFERENTES ORDENADORES DEL GASTO DELEGADOS. 9. APOYAR EN LA REVISIÓN Y VERIFICACIÓN DE LA INFORMACIÓN DEL DIRECTORIO FUNCIÓN PÚBLICA SIGEP. 10. APOYAR EN LA REVISIÓN DE LOS DOCUMENTOS PARA TRÁMITE DE LIQUIDACIÓN DE HONORARIOS DE LOS CONTRATISTAS POR PRESTACIÓN DE SERVICIOS PROFESIONALES Y DE APOYO A LA GESTIÓN DE LA VICERRECTORÍA ADMINISTRATIVA Y DIRECCIÓN ADMINISTRATIVA. 11. APOYAR AL GRUPO DE CONTRATACIÓN EN LA ORGANIZACIÓN DEL ARCHIVO DIGITAL DE LAS ORDENES DE SERVICIOS PROFESIONALES Y DE APOYO A LA GESTIÓN SUSCRITAS POR EL VICERRECTOR ADMINISTRATIVO Y-O EL DIRECTOR ADMINISTRATIVO. 12. APOYAR EN LA PROYECCIÓN DE RESPUESTAS A LAS PETICIONES QUE LE SEAN SOLICITADAS, CON EL FIN QUE LAS MISMAS SE RESUELVAN DENTRO DE LOS PLAZOS Y-O TÉRMINOS ESTABLECIDOS EN LA LEY. 13.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</si>
  <si>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CO1.REQ.8075236</t>
  </si>
  <si>
    <t>OPSP-VAD-0661-2025</t>
  </si>
  <si>
    <t>https://community.secop.gov.co/Public/Tendering/OpportunityDetail/Index?noticeUID=CO1.NTC.7927391&amp;isFromPublicArea=True&amp;isModal=False</t>
  </si>
  <si>
    <t>RAFAEL  JAVIER AARON  VILORIA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</si>
  <si>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</si>
  <si>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CO1.REQ.8048119</t>
  </si>
  <si>
    <t>OPSP-VAD-0660-2025</t>
  </si>
  <si>
    <t>https://community.secop.gov.co/Public/Tendering/OpportunityDetail/Index?noticeUID=CO1.NTC.7920213&amp;isFromPublicArea=True&amp;isModal=False</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</si>
  <si>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</si>
  <si>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CO1.REQ.8042732</t>
  </si>
  <si>
    <t>OPSP-VAD-0659-2025</t>
  </si>
  <si>
    <t>https://community.secop.gov.co/Public/Tendering/OpportunityDetail/Index?noticeUID=CO1.NTC.7920490&amp;isFromPublicArea=True&amp;isModal=False</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</si>
  <si>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</si>
  <si>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CO1.REQ.8043205</t>
  </si>
  <si>
    <t>OAG-VAD-0658-2025</t>
  </si>
  <si>
    <t>https://community.secop.gov.co/Public/Tendering/OpportunityDetail/Index?noticeUID=CO1.NTC.7912574&amp;isFromPublicArea=True&amp;isModal=False</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</si>
  <si>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</si>
  <si>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CO1.REQ.8035520</t>
  </si>
  <si>
    <t>OPSP-VAD-0656-2025</t>
  </si>
  <si>
    <t>https://community.secop.gov.co/Public/Tendering/OpportunityDetail/Index?noticeUID=CO1.NTC.7914364&amp;isFromPublicArea=True&amp;isModal=False</t>
  </si>
  <si>
    <t>ROSA ANGELICA LOPEZ LOPEZ</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</si>
  <si>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</si>
  <si>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CO1.REQ.8037062</t>
  </si>
  <si>
    <t>OPSP-VAD-0655-2025</t>
  </si>
  <si>
    <t>https://community.secop.gov.co/Public/Tendering/OpportunityDetail/Index?noticeUID=CO1.NTC.7912485&amp;isFromPublicArea=True&amp;isModal=False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</si>
  <si>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</si>
  <si>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CO1.REQ.8035555</t>
  </si>
  <si>
    <t>OPSP-VAD-0654-2025</t>
  </si>
  <si>
    <t>https://community.secop.gov.co/Public/Tendering/OpportunityDetail/Index?noticeUID=CO1.NTC.7913039&amp;isFromPublicArea=True&amp;isModal=False</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</si>
  <si>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</si>
  <si>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CO1.REQ.8035704</t>
  </si>
  <si>
    <t>OAG-VAD-0653-2025</t>
  </si>
  <si>
    <t>https://community.secop.gov.co/Public/Tendering/OpportunityDetail/Index?noticeUID=CO1.NTC.7912544&amp;isFromPublicArea=True&amp;isModal=False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</si>
  <si>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</si>
  <si>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</si>
  <si>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CO1.REQ.8035345</t>
  </si>
  <si>
    <t>OPSP-VAD-0652-2025</t>
  </si>
  <si>
    <t>https://community.secop.gov.co/Public/Tendering/OpportunityDetail/Index?noticeUID=CO1.NTC.7912601&amp;isFromPublicArea=True&amp;isModal=False</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</si>
  <si>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</si>
  <si>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CO1.REQ.8035055</t>
  </si>
  <si>
    <t>OPSP-VAD-0651-2025</t>
  </si>
  <si>
    <t>https://community.secop.gov.co/Public/Tendering/OpportunityDetail/Index?noticeUID=CO1.NTC.7911948&amp;isFromPublicArea=True&amp;isModal=False</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</si>
  <si>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</si>
  <si>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CO1.REQ.8034652</t>
  </si>
  <si>
    <t>OPSP-VAD-0650-2025</t>
  </si>
  <si>
    <t>https://community.secop.gov.co/Public/Tendering/OpportunityDetail/Index?noticeUID=CO1.NTC.7911884&amp;isFromPublicArea=True&amp;isModal=False</t>
  </si>
  <si>
    <t>CO1.REQ.8034793</t>
  </si>
  <si>
    <t>OPSP-VAD-0649-2025</t>
  </si>
  <si>
    <t>https://community.secop.gov.co/Public/Tendering/OpportunityDetail/Index?noticeUID=CO1.NTC.7898934&amp;isFromPublicArea=True&amp;isModal=False</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</si>
  <si>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</si>
  <si>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CO1.REQ.8021857</t>
  </si>
  <si>
    <t>OPSP-VAD-0648-2025</t>
  </si>
  <si>
    <t>https://community.secop.gov.co/Public/Tendering/OpportunityDetail/Index?noticeUID=CO1.NTC.7896796&amp;isFromPublicArea=True&amp;isModal=False</t>
  </si>
  <si>
    <t>JEYSON JAVIER TEJEDA PATIÑO</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</si>
  <si>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</si>
  <si>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CO1.REQ.8019394</t>
  </si>
  <si>
    <t>OAG-VAD-0647-2025</t>
  </si>
  <si>
    <t>https://community.secop.gov.co/Public/Tendering/OpportunityDetail/Index?noticeUID=CO1.NTC.7896116&amp;isFromPublicArea=True&amp;isModal=False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</si>
  <si>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</si>
  <si>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CO1.REQ.8019061</t>
  </si>
  <si>
    <t>OPSP-VAD-0646-2025</t>
  </si>
  <si>
    <t>https://community.secop.gov.co/Public/Tendering/OpportunityDetail/Index?noticeUID=CO1.NTC.7895686&amp;isFromPublicArea=True&amp;isModal=False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</si>
  <si>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</si>
  <si>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CO1.REQ.8018742</t>
  </si>
  <si>
    <t>OPSP-VAD-0645-2025</t>
  </si>
  <si>
    <t>https://community.secop.gov.co/Public/Tendering/OpportunityDetail/Index?noticeUID=CO1.NTC.7895497&amp;isFromPublicArea=True&amp;isModal=False</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</si>
  <si>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</si>
  <si>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CO1.REQ.8018348</t>
  </si>
  <si>
    <t>OPSP-VAD-0644-2025</t>
  </si>
  <si>
    <t>https://community.secop.gov.co/Public/Tendering/OpportunityDetail/Index?noticeUID=CO1.NTC.7890176&amp;isFromPublicArea=True&amp;isModal=False</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</si>
  <si>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</si>
  <si>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CO1.REQ.8013359</t>
  </si>
  <si>
    <t>OAG-VAD-0643-2025</t>
  </si>
  <si>
    <t>https://community.secop.gov.co/Public/Tendering/OpportunityDetail/Index?noticeUID=CO1.NTC.7889338&amp;isFromPublicArea=True&amp;isModal=False</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</si>
  <si>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</si>
  <si>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CO1.REQ.8012280</t>
  </si>
  <si>
    <t>OPSP-VAD-0642-2025</t>
  </si>
  <si>
    <t>https://community.secop.gov.co/Public/Tendering/OpportunityDetail/Index?noticeUID=CO1.NTC.7864247&amp;isFromPublicArea=True&amp;isModal=False</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</si>
  <si>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</si>
  <si>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CO1.REQ.7987808</t>
  </si>
  <si>
    <t>OAG-VAD-0640-2025</t>
  </si>
  <si>
    <t>https://community.secop.gov.co/Public/Tendering/OpportunityDetail/Index?noticeUID=CO1.NTC.7864516&amp;isFromPublicArea=True&amp;isModal=False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</si>
  <si>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</si>
  <si>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CO1.REQ.7987573</t>
  </si>
  <si>
    <t>OPSP-VAD-0639-2025</t>
  </si>
  <si>
    <t>https://community.secop.gov.co/Public/Tendering/OpportunityDetail/Index?noticeUID=CO1.NTC.7863959&amp;isFromPublicArea=True&amp;isModal=False</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</si>
  <si>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</si>
  <si>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CO1.REQ.7987439</t>
  </si>
  <si>
    <t>OPSP-VAD-0638-2025</t>
  </si>
  <si>
    <t>https://community.secop.gov.co/Public/Tendering/OpportunityDetail/Index?noticeUID=CO1.NTC.7863483&amp;isFromPublicArea=True&amp;isModal=False</t>
  </si>
  <si>
    <t>ADRIANA VILLEGAS CHAPARRO</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</si>
  <si>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</si>
  <si>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CO1.REQ.7986574</t>
  </si>
  <si>
    <t>OPSP-VAD-0637-2025</t>
  </si>
  <si>
    <t>https://community.secop.gov.co/Public/Tendering/OpportunityDetail/Index?noticeUID=CO1.NTC.7863325&amp;isFromPublicArea=True&amp;isModal=False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</si>
  <si>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</si>
  <si>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CO1.REQ.7986701</t>
  </si>
  <si>
    <t>OAG-VAD-0636-2025</t>
  </si>
  <si>
    <t>https://community.secop.gov.co/Public/Tendering/OpportunityDetail/Index?noticeUID=CO1.NTC.7864345&amp;isFromPublicArea=True&amp;isModal=False</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</si>
  <si>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</si>
  <si>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CO1.REQ.7987595</t>
  </si>
  <si>
    <t>OPSP-VAD-0635-2025</t>
  </si>
  <si>
    <t>https://community.secop.gov.co/Public/Tendering/OpportunityDetail/Index?noticeUID=CO1.NTC.7864326&amp;isFromPublicArea=True&amp;isModal=False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</si>
  <si>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</si>
  <si>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CO1.REQ.7987646</t>
  </si>
  <si>
    <t>OPSP-VAD-0634-2025</t>
  </si>
  <si>
    <t>https://community.secop.gov.co/Public/Tendering/OpportunityDetail/Index?noticeUID=CO1.NTC.7849334&amp;isFromPublicArea=True&amp;isModal=False</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</si>
  <si>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</si>
  <si>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CO1.REQ.7972828</t>
  </si>
  <si>
    <t>OAG-VAD-0633-2025</t>
  </si>
  <si>
    <t>https://community.secop.gov.co/Public/Tendering/OpportunityDetail/Index?noticeUID=CO1.NTC.7848516&amp;isFromPublicArea=True&amp;isModal=False</t>
  </si>
  <si>
    <t>LUDYS ETEL SANTODOMINGO VIANA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</si>
  <si>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</si>
  <si>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CO1.REQ.7971953</t>
  </si>
  <si>
    <t>OPSP-VAD-0632-2025</t>
  </si>
  <si>
    <t>https://community.secop.gov.co/Public/Tendering/OpportunityDetail/Index?noticeUID=CO1.NTC.7848647&amp;isFromPublicArea=True&amp;isModal=False</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</si>
  <si>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</si>
  <si>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CO1.REQ.7972222</t>
  </si>
  <si>
    <t>OPSP-VAD-0631-2025</t>
  </si>
  <si>
    <t>https://community.secop.gov.co/Public/Tendering/OpportunityDetail/Index?noticeUID=CO1.NTC.7832953&amp;isFromPublicArea=True&amp;isModal=False</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</si>
  <si>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</si>
  <si>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CO1.REQ.7956717</t>
  </si>
  <si>
    <t>OAG-VAD-0630-2025</t>
  </si>
  <si>
    <t>https://community.secop.gov.co/Public/Tendering/OpportunityDetail/Index?noticeUID=CO1.NTC.7832623&amp;isFromPublicArea=True&amp;isModal=False</t>
  </si>
  <si>
    <t>JORGE LUIS REY ESCOBAR</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</si>
  <si>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</si>
  <si>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CO1.REQ.7956078</t>
  </si>
  <si>
    <t>OPSP-VAD-0629-2025</t>
  </si>
  <si>
    <t>https://community.secop.gov.co/Public/Tendering/OpportunityDetail/Index?noticeUID=CO1.NTC.7829808&amp;isFromPublicArea=True&amp;isModal=False</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</si>
  <si>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</si>
  <si>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CO1.REQ.7953121</t>
  </si>
  <si>
    <t>OPSP-VAD-0628-2025</t>
  </si>
  <si>
    <t>https://community.secop.gov.co/Public/Tendering/OpportunityDetail/Index?noticeUID=CO1.NTC.7822403&amp;isFromPublicArea=True&amp;isModal=False</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</si>
  <si>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</si>
  <si>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CO1.REQ.7945334</t>
  </si>
  <si>
    <t>OPSP-VAD-0627-2025</t>
  </si>
  <si>
    <t>https://community.secop.gov.co/Public/Tendering/OpportunityDetail/Index?noticeUID=CO1.NTC.7821970&amp;isFromPublicArea=True&amp;isModal=False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</si>
  <si>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</si>
  <si>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CO1.REQ.7945358</t>
  </si>
  <si>
    <t>OAG-VAD-0626-2025</t>
  </si>
  <si>
    <t>https://community.secop.gov.co/Public/Tendering/OpportunityDetail/Index?noticeUID=CO1.NTC.7825388&amp;isFromPublicArea=True&amp;isModal=False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</si>
  <si>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</si>
  <si>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CO1.REQ.7948732</t>
  </si>
  <si>
    <t>OAG-VAD-0625-2025</t>
  </si>
  <si>
    <t>https://community.secop.gov.co/Public/Tendering/OpportunityDetail/Index?noticeUID=CO1.NTC.7825728&amp;isFromPublicArea=True&amp;isModal=False</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</si>
  <si>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</si>
  <si>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CO1.REQ.7948819</t>
  </si>
  <si>
    <t>OAG-VAD-0624-2025</t>
  </si>
  <si>
    <t>https://community.secop.gov.co/Public/Tendering/OpportunityDetail/Index?noticeUID=CO1.NTC.7824568&amp;isFromPublicArea=True&amp;isModal=False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</si>
  <si>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</si>
  <si>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CO1.REQ.7946769</t>
  </si>
  <si>
    <t>OAG-VAD-0623-2025</t>
  </si>
  <si>
    <t>https://community.secop.gov.co/Public/Tendering/OpportunityDetail/Index?noticeUID=CO1.NTC.7823046&amp;isFromPublicArea=True&amp;isModal=False</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</si>
  <si>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</si>
  <si>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CO1.REQ.7946661</t>
  </si>
  <si>
    <t>OPSP-VAD-0622-2025</t>
  </si>
  <si>
    <t>https://community.secop.gov.co/Public/Tendering/OpportunityDetail/Index?noticeUID=CO1.NTC.7822736&amp;isFromPublicArea=True&amp;isModal=False</t>
  </si>
  <si>
    <t>ANA MARIA CARDONA HERNANDEZ</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</si>
  <si>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</si>
  <si>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CO1.REQ.7946029</t>
  </si>
  <si>
    <t>OPSP-VAD-0621-2025</t>
  </si>
  <si>
    <t>https://community.secop.gov.co/Public/Tendering/OpportunityDetail/Index?noticeUID=CO1.NTC.7822236&amp;isFromPublicArea=True&amp;isModal=False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</si>
  <si>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</si>
  <si>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CO1.REQ.7945620</t>
  </si>
  <si>
    <t>OPSP-VAD-0620-2025</t>
  </si>
  <si>
    <t>https://community.secop.gov.co/Public/Tendering/OpportunityDetail/Index?noticeUID=CO1.NTC.7825877&amp;isFromPublicArea=True&amp;isModal=False</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</si>
  <si>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</si>
  <si>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CO1.REQ.7948786</t>
  </si>
  <si>
    <t>OPSP-VAD-0619-2025</t>
  </si>
  <si>
    <t>https://community.secop.gov.co/Public/Tendering/OpportunityDetail/Index?noticeUID=CO1.NTC.7825842&amp;isFromPublicArea=True&amp;isModal=False</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</si>
  <si>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</si>
  <si>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CO1.REQ.7948573</t>
  </si>
  <si>
    <t>OPSP-VAD-0618-2025</t>
  </si>
  <si>
    <t>https://community.secop.gov.co/Public/Tendering/OpportunityDetail/Index?noticeUID=CO1.NTC.7825490&amp;isFromPublicArea=True&amp;isModal=False</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</si>
  <si>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</si>
  <si>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CO1.REQ.7948945</t>
  </si>
  <si>
    <t>OPSP-VAD-0617-2025</t>
  </si>
  <si>
    <t>https://community.secop.gov.co/Public/Tendering/OpportunityDetail/Index?noticeUID=CO1.NTC.7782889&amp;isFromPublicArea=True&amp;isModal=False</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</si>
  <si>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</si>
  <si>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CO1.REQ.7905920</t>
  </si>
  <si>
    <t>OPSP-VAD-0615-2025</t>
  </si>
  <si>
    <t>https://community.secop.gov.co/Public/Tendering/OpportunityDetail/Index?noticeUID=CO1.NTC.7763490&amp;isFromPublicArea=True&amp;isModal=False</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</si>
  <si>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</si>
  <si>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CO1.REQ.7886094</t>
  </si>
  <si>
    <t>OAG-VAD-0614-2025</t>
  </si>
  <si>
    <t>https://community.secop.gov.co/Public/Tendering/OpportunityDetail/Index?noticeUID=CO1.NTC.7745071&amp;isFromPublicArea=True&amp;isModal=False</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</si>
  <si>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</si>
  <si>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CO1.REQ.7867790</t>
  </si>
  <si>
    <t>OAG-VAD-0613-2025</t>
  </si>
  <si>
    <t>https://community.secop.gov.co/Public/Tendering/OpportunityDetail/Index?noticeUID=CO1.NTC.7734438&amp;isFromPublicArea=True&amp;isModal=False</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</si>
  <si>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</si>
  <si>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CO1.REQ.7857032</t>
  </si>
  <si>
    <t>OAG-VAD-0612-2025</t>
  </si>
  <si>
    <t>https://community.secop.gov.co/Public/Tendering/OpportunityDetail/Index?noticeUID=CO1.NTC.7734324&amp;isFromPublicArea=True&amp;isModal=False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</si>
  <si>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</si>
  <si>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CO1.REQ.7857107</t>
  </si>
  <si>
    <t>OAG-VAD-0611-2025</t>
  </si>
  <si>
    <t>https://community.secop.gov.co/Public/Tendering/OpportunityDetail/Index?noticeUID=CO1.NTC.7735637&amp;isFromPublicArea=True&amp;isModal=False</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</si>
  <si>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</si>
  <si>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CO1.REQ.7857346</t>
  </si>
  <si>
    <t>OPSP-VAD-0610-2025</t>
  </si>
  <si>
    <t>https://community.secop.gov.co/Public/Tendering/OpportunityDetail/Index?noticeUID=CO1.NTC.7734689&amp;isFromPublicArea=True&amp;isModal=False</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</si>
  <si>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</si>
  <si>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CO1.REQ.7856992</t>
  </si>
  <si>
    <t>OPSP-VAD-0609-2025</t>
  </si>
  <si>
    <t>https://community.secop.gov.co/Public/Tendering/OpportunityDetail/Index?noticeUID=CO1.NTC.7734549&amp;isFromPublicArea=True&amp;isModal=False</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</si>
  <si>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</si>
  <si>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CO1.REQ.7856865</t>
  </si>
  <si>
    <t>OAG-VAD-0608-2025</t>
  </si>
  <si>
    <t>https://community.secop.gov.co/Public/Tendering/OpportunityDetail/Index?noticeUID=CO1.NTC.7718955&amp;isFromPublicArea=True&amp;isModal=False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</si>
  <si>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</si>
  <si>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CO1.REQ.7841643</t>
  </si>
  <si>
    <t>OAG-VAD-0607-2025</t>
  </si>
  <si>
    <t>https://community.secop.gov.co/Public/Tendering/OpportunityDetail/Index?noticeUID=CO1.NTC.7718823&amp;isFromPublicArea=True&amp;isModal=False</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</si>
  <si>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</si>
  <si>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CO1.REQ.7841247</t>
  </si>
  <si>
    <t>OAG-VAD-0606-2025</t>
  </si>
  <si>
    <t>https://community.secop.gov.co/Public/Tendering/OpportunityDetail/Index?noticeUID=CO1.NTC.7714653&amp;isFromPublicArea=True&amp;isModal=False</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</si>
  <si>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</si>
  <si>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CO1.REQ.7837457</t>
  </si>
  <si>
    <t>OAG-VAD-0605-2025</t>
  </si>
  <si>
    <t>https://community.secop.gov.co/Public/Tendering/OpportunityDetail/Index?noticeUID=CO1.NTC.7714836&amp;isFromPublicArea=True&amp;isModal=False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</si>
  <si>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</si>
  <si>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CO1.REQ.7837732</t>
  </si>
  <si>
    <t>OAG-VAD-0604-2025</t>
  </si>
  <si>
    <t>https://community.secop.gov.co/Public/Tendering/OpportunityDetail/Index?noticeUID=CO1.NTC.7714813&amp;isFromPublicArea=True&amp;isModal=False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</si>
  <si>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</si>
  <si>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CO1.REQ.7837157</t>
  </si>
  <si>
    <t>OPSP-VAD-0603-2025</t>
  </si>
  <si>
    <t>https://community.secop.gov.co/Public/Tendering/OpportunityDetail/Index?noticeUID=CO1.NTC.7719087&amp;isFromPublicArea=True&amp;isModal=False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</si>
  <si>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</si>
  <si>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CO1.REQ.7838173</t>
  </si>
  <si>
    <t>OPSP-VAD-0602-2025</t>
  </si>
  <si>
    <t>https://community.secop.gov.co/Public/Tendering/OpportunityDetail/Index?noticeUID=CO1.NTC.7715494&amp;isFromPublicArea=True&amp;isModal=False</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</si>
  <si>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</si>
  <si>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CO1.REQ.7838507</t>
  </si>
  <si>
    <t>OPSP-VAD-0601-2025</t>
  </si>
  <si>
    <t>https://community.secop.gov.co/Public/Tendering/OpportunityDetail/Index?noticeUID=CO1.NTC.7715445&amp;isFromPublicArea=True&amp;isModal=False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</si>
  <si>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</si>
  <si>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CO1.REQ.7838418</t>
  </si>
  <si>
    <t>OPSP-VAD-0600-2025</t>
  </si>
  <si>
    <t>https://community.secop.gov.co/Public/Tendering/OpportunityDetail/Index?noticeUID=CO1.NTC.7715420&amp;isFromPublicArea=True&amp;isModal=False</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</si>
  <si>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</si>
  <si>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CO1.REQ.7838125</t>
  </si>
  <si>
    <t>OPSP-VAD-0599-2025</t>
  </si>
  <si>
    <t>https://community.secop.gov.co/Public/Tendering/OpportunityDetail/Index?noticeUID=CO1.NTC.7714982&amp;isFromPublicArea=True&amp;isModal=False</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</si>
  <si>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</si>
  <si>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</si>
  <si>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CO1.REQ.7838072</t>
  </si>
  <si>
    <t>OAG-VAD-0598-2025</t>
  </si>
  <si>
    <t>https://community.secop.gov.co/Public/Tendering/OpportunityDetail/Index?noticeUID=CO1.NTC.7715123&amp;isFromPublicArea=True&amp;isModal=False</t>
  </si>
  <si>
    <t>CO1.REQ.7838037</t>
  </si>
  <si>
    <t>OAG-VAD-0597-2025</t>
  </si>
  <si>
    <t>https://community.secop.gov.co/Public/Tendering/OpportunityDetail/Index?noticeUID=CO1.NTC.7714943&amp;isFromPublicArea=True&amp;isModal=False</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</si>
  <si>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</si>
  <si>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CO1.REQ.7837923</t>
  </si>
  <si>
    <t>OAG-VAD-0596-2025</t>
  </si>
  <si>
    <t>https://community.secop.gov.co/Public/Tendering/OpportunityDetail/Index?noticeUID=CO1.NTC.7714767&amp;isFromPublicArea=True&amp;isModal=False</t>
  </si>
  <si>
    <t>HUMBERTO DE LEON MORALES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</si>
  <si>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</si>
  <si>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CO1.REQ.7837627</t>
  </si>
  <si>
    <t>OAG-VAD-0595-2025</t>
  </si>
  <si>
    <t>https://community.secop.gov.co/Public/Tendering/OpportunityDetail/Index?noticeUID=CO1.NTC.7697255&amp;isFromPublicArea=True&amp;isModal=False</t>
  </si>
  <si>
    <t>CO1.REQ.7818586</t>
  </si>
  <si>
    <t>OPSP-VAD-0594-2025</t>
  </si>
  <si>
    <t>https://community.secop.gov.co/Public/Tendering/OpportunityDetail/Index?noticeUID=CO1.NTC.7696668&amp;isFromPublicArea=True&amp;isModal=False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</si>
  <si>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</si>
  <si>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CO1.REQ.7819407</t>
  </si>
  <si>
    <t>OPSP-VAD-0593-2025</t>
  </si>
  <si>
    <t>https://community.secop.gov.co/Public/Tendering/OpportunityDetail/Index?noticeUID=CO1.NTC.7701989&amp;isFromPublicArea=True&amp;isModal=False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</si>
  <si>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</si>
  <si>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CO1.REQ.7824787</t>
  </si>
  <si>
    <t>OPSP-VAD-0592-2025</t>
  </si>
  <si>
    <t>https://community.secop.gov.co/Public/Tendering/OpportunityDetail/Index?noticeUID=CO1.NTC.7702172&amp;isFromPublicArea=True&amp;isModal=False</t>
  </si>
  <si>
    <t>CO1.REQ.7824966</t>
  </si>
  <si>
    <t>OPSP-VAD-0591-2025</t>
  </si>
  <si>
    <t>https://community.secop.gov.co/Public/Tendering/OpportunityDetail/Index?noticeUID=CO1.NTC.7697574&amp;isFromPublicArea=True&amp;isModal=False</t>
  </si>
  <si>
    <t>CO1.REQ.7820039</t>
  </si>
  <si>
    <t>OPSP-VAD-0590-2025</t>
  </si>
  <si>
    <t>https://community.secop.gov.co/Public/Tendering/OpportunityDetail/Index?noticeUID=CO1.NTC.7697849&amp;isFromPublicArea=True&amp;isModal=False</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</si>
  <si>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</si>
  <si>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CO1.REQ.7819831</t>
  </si>
  <si>
    <t>OPSP-VAD-0589-2025</t>
  </si>
  <si>
    <t>https://community.secop.gov.co/Public/Tendering/OpportunityDetail/Index?noticeUID=CO1.NTC.7697549&amp;isFromPublicArea=True&amp;isModal=False</t>
  </si>
  <si>
    <t>CO1.REQ.7820023</t>
  </si>
  <si>
    <t>OAG-VAD-0588-2025</t>
  </si>
  <si>
    <t>https://community.secop.gov.co/Public/Tendering/OpportunityDetail/Index?noticeUID=CO1.NTC.7692702&amp;isFromPublicArea=True&amp;isModal=False</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</si>
  <si>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</si>
  <si>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CO1.REQ.7814476</t>
  </si>
  <si>
    <t>OAG-VAD-0587-2025</t>
  </si>
  <si>
    <t>https://community.secop.gov.co/Public/Tendering/OpportunityDetail/Index?noticeUID=CO1.NTC.7692353&amp;isFromPublicArea=True&amp;isModal=False</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</si>
  <si>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</si>
  <si>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CO1.REQ.7814183</t>
  </si>
  <si>
    <t>OPSP-VAD-0586-2025</t>
  </si>
  <si>
    <t>https://community.secop.gov.co/Public/Tendering/OpportunityDetail/Index?noticeUID=CO1.NTC.7692939&amp;isFromPublicArea=True&amp;isModal=False</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</si>
  <si>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</si>
  <si>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</si>
  <si>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</si>
  <si>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</si>
  <si>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</si>
  <si>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</si>
  <si>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</si>
  <si>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</si>
  <si>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</si>
  <si>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CO1.REQ.7814865</t>
  </si>
  <si>
    <t>OAG-VAD-0583-2025</t>
  </si>
  <si>
    <t>https://community.secop.gov.co/Public/Tendering/OpportunityDetail/Index?noticeUID=CO1.NTC.7692751&amp;isFromPublicArea=True&amp;isModal=False</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</si>
  <si>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</si>
  <si>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CO1.REQ.7814837</t>
  </si>
  <si>
    <t>OAG-VAD-0582-2025</t>
  </si>
  <si>
    <t>https://community.secop.gov.co/Public/Tendering/OpportunityDetail/Index?noticeUID=CO1.NTC.7691438&amp;isFromPublicArea=True&amp;isModal=False</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</si>
  <si>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</si>
  <si>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CO1.REQ.7813414</t>
  </si>
  <si>
    <t>OPSP-VAD-0581-2025</t>
  </si>
  <si>
    <t>https://community.secop.gov.co/Public/Tendering/OpportunityDetail/Index?noticeUID=CO1.NTC.7692484&amp;isFromPublicArea=True&amp;isModal=False</t>
  </si>
  <si>
    <t>CO1.REQ.7814542</t>
  </si>
  <si>
    <t>OAG-VAD-0580-2025</t>
  </si>
  <si>
    <t>https://community.secop.gov.co/Public/Tendering/OpportunityDetail/Index?noticeUID=CO1.NTC.7692371&amp;isFromPublicArea=True&amp;isModal=False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</si>
  <si>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</si>
  <si>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CO1.REQ.7814435</t>
  </si>
  <si>
    <t>OAG-VAD-0579-2025</t>
  </si>
  <si>
    <t>https://community.secop.gov.co/Public/Tendering/OpportunityDetail/Index?noticeUID=CO1.NTC.7693017&amp;isFromPublicArea=True&amp;isModal=False</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</si>
  <si>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</si>
  <si>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CO1.REQ.7814270</t>
  </si>
  <si>
    <t>OPSP-VAD-0578-2025</t>
  </si>
  <si>
    <t>https://community.secop.gov.co/Public/Tendering/OpportunityDetail/Index?noticeUID=CO1.NTC.7692045&amp;isFromPublicArea=True&amp;isModal=False</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</si>
  <si>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</si>
  <si>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CO1.REQ.7813748</t>
  </si>
  <si>
    <t>OPSP-VAD-0577-2025</t>
  </si>
  <si>
    <t>https://community.secop.gov.co/Public/Tendering/OpportunityDetail/Index?noticeUID=CO1.NTC.7691826&amp;isFromPublicArea=True&amp;isModal=False</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</si>
  <si>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</si>
  <si>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CO1.REQ.7813706</t>
  </si>
  <si>
    <t>OPSP-VAD-0576-2025</t>
  </si>
  <si>
    <t>https://community.secop.gov.co/Public/Tendering/OpportunityDetail/Index?noticeUID=CO1.NTC.7681881&amp;isFromPublicArea=True&amp;isModal=False</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</si>
  <si>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</si>
  <si>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CO1.REQ.7803715</t>
  </si>
  <si>
    <t>OPSP-VAD-0574-2025</t>
  </si>
  <si>
    <t>https://community.secop.gov.co/Public/Tendering/OpportunityDetail/Index?noticeUID=CO1.NTC.7681717&amp;isFromPublicArea=True&amp;isModal=False</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</si>
  <si>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</si>
  <si>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CO1.REQ.7803601</t>
  </si>
  <si>
    <t>OPSP-VAD-0573-2025</t>
  </si>
  <si>
    <t>https://community.secop.gov.co/Public/Tendering/OpportunityDetail/Index?noticeUID=CO1.NTC.7683484&amp;isFromPublicArea=True&amp;isModal=False</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</si>
  <si>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</si>
  <si>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CO1.REQ.7802979</t>
  </si>
  <si>
    <t>OPSP-VAD-0572-2025</t>
  </si>
  <si>
    <t>https://community.secop.gov.co/Public/Tendering/OpportunityDetail/Index?noticeUID=CO1.NTC.7683705&amp;isFromPublicArea=True&amp;isModal=False</t>
  </si>
  <si>
    <t>CO1.REQ.7805606</t>
  </si>
  <si>
    <t>OPSP-VAD-0571-2025</t>
  </si>
  <si>
    <t>https://community.secop.gov.co/Public/Tendering/OpportunityDetail/Index?noticeUID=CO1.NTC.7683195&amp;isFromPublicArea=True&amp;isModal=False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</si>
  <si>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</si>
  <si>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CO1.REQ.7805510</t>
  </si>
  <si>
    <t>OPSP-VAD-0570-2025</t>
  </si>
  <si>
    <t>https://community.secop.gov.co/Public/Tendering/OpportunityDetail/Index?noticeUID=CO1.NTC.7683325&amp;isFromPublicArea=True&amp;isModal=False</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</si>
  <si>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</si>
  <si>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CO1.REQ.7805258</t>
  </si>
  <si>
    <t>OPSP-VAD-0569-2025</t>
  </si>
  <si>
    <t>https://community.secop.gov.co/Public/Tendering/OpportunityDetail/Index?noticeUID=CO1.NTC.7683835&amp;isFromPublicArea=True&amp;isModal=False</t>
  </si>
  <si>
    <t>CO1.REQ.7805661</t>
  </si>
  <si>
    <t>OAG-VAD-0568-2025</t>
  </si>
  <si>
    <t>https://community.secop.gov.co/Public/Tendering/OpportunityDetail/Index?noticeUID=CO1.NTC.7683807&amp;isFromPublicArea=True&amp;isModal=False</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</si>
  <si>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</si>
  <si>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CO1.REQ.7805837</t>
  </si>
  <si>
    <t>OPSP-VAD-0567-2025</t>
  </si>
  <si>
    <t>https://community.secop.gov.co/Public/Tendering/OpportunityDetail/Index?noticeUID=CO1.NTC.7683609&amp;isFromPublicArea=True&amp;isModal=False</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</si>
  <si>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</si>
  <si>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CO1.REQ.7805450</t>
  </si>
  <si>
    <t>OPSP-VAD-0566-2025</t>
  </si>
  <si>
    <t>https://community.secop.gov.co/Public/Tendering/OpportunityDetail/Index?noticeUID=CO1.NTC.7681636&amp;isFromPublicArea=True&amp;isModal=False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</si>
  <si>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</si>
  <si>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CO1.REQ.7803444</t>
  </si>
  <si>
    <t>OPSP-VAD-0565-2025</t>
  </si>
  <si>
    <t>https://community.secop.gov.co/Public/Tendering/OpportunityDetail/Index?noticeUID=CO1.NTC.7680895&amp;isFromPublicArea=True&amp;isModal=False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</si>
  <si>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</si>
  <si>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CO1.REQ.7803010</t>
  </si>
  <si>
    <t>OAG-VAD-0564-2025</t>
  </si>
  <si>
    <t>https://community.secop.gov.co/Public/Tendering/OpportunityDetail/Index?noticeUID=CO1.NTC.7681170&amp;isFromPublicArea=True&amp;isModal=False</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</si>
  <si>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</si>
  <si>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CO1.REQ.7803049</t>
  </si>
  <si>
    <t>OPSP-VAD-0563-2025</t>
  </si>
  <si>
    <t>https://community.secop.gov.co/Public/Tendering/OpportunityDetail/Index?noticeUID=CO1.NTC.7681112&amp;isFromPublicArea=True&amp;isModal=False</t>
  </si>
  <si>
    <t>CO1.REQ.7802471</t>
  </si>
  <si>
    <t>OAG-VAD-0562-2025</t>
  </si>
  <si>
    <t>https://community.secop.gov.co/Public/Tendering/OpportunityDetail/Index?noticeUID=CO1.NTC.7681499&amp;isFromPublicArea=True&amp;isModal=False</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</si>
  <si>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</si>
  <si>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CO1.REQ.7802988</t>
  </si>
  <si>
    <t>OPSP-VAD-0561-2025</t>
  </si>
  <si>
    <t>https://community.secop.gov.co/Public/Tendering/OpportunityDetail/Index?noticeUID=CO1.NTC.7681300&amp;isFromPublicArea=True&amp;isModal=False</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</si>
  <si>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</si>
  <si>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CO1.REQ.7803233</t>
  </si>
  <si>
    <t>OPSP-VAD-0560-2025</t>
  </si>
  <si>
    <t>https://community.secop.gov.co/Public/Tendering/OpportunityDetail/Index?noticeUID=CO1.NTC.7681255&amp;isFromPublicArea=True&amp;isModal=False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</si>
  <si>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</si>
  <si>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CO1.REQ.7802866</t>
  </si>
  <si>
    <t>OPSP-VAD-0559-2025</t>
  </si>
  <si>
    <t>https://community.secop.gov.co/Public/Tendering/OpportunityDetail/Index?noticeUID=CO1.NTC.7681126&amp;isFromPublicArea=True&amp;isModal=False</t>
  </si>
  <si>
    <t>HERNANDO ANTONIO HENRIQUEZ PINEDO</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</si>
  <si>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</si>
  <si>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CO1.REQ.7802737</t>
  </si>
  <si>
    <t>OPSP-VAD-0558-2025</t>
  </si>
  <si>
    <t>https://community.secop.gov.co/Public/Tendering/OpportunityDetail/Index?noticeUID=CO1.NTC.7676018&amp;isFromPublicArea=True&amp;isModal=False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</si>
  <si>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</si>
  <si>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CO1.REQ.7797191</t>
  </si>
  <si>
    <t>OPSP-VAD-0557-2025</t>
  </si>
  <si>
    <t>https://community.secop.gov.co/Public/Tendering/OpportunityDetail/Index?noticeUID=CO1.NTC.7675352&amp;isFromPublicArea=True&amp;isModal=False</t>
  </si>
  <si>
    <t>CO1.REQ.7797225</t>
  </si>
  <si>
    <t>OPSP-VAD-0556-2025</t>
  </si>
  <si>
    <t>https://community.secop.gov.co/Public/Tendering/OpportunityDetail/Index?noticeUID=CO1.NTC.7674981&amp;isFromPublicArea=True&amp;isModal=False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</si>
  <si>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</si>
  <si>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CO1.REQ.7796269</t>
  </si>
  <si>
    <t>OPSP-VAD-0555-2025</t>
  </si>
  <si>
    <t>https://community.secop.gov.co/Public/Tendering/OpportunityDetail/Index?noticeUID=CO1.NTC.7703036&amp;isFromPublicArea=True&amp;isModal=False</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</si>
  <si>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</si>
  <si>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CO1.REQ.7795288</t>
  </si>
  <si>
    <t>OPSP-VAD-0554-2025</t>
  </si>
  <si>
    <t>https://community.secop.gov.co/Public/Tendering/OpportunityDetail/Index?noticeUID=CO1.NTC.7672098&amp;isFromPublicArea=True&amp;isModal=False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</si>
  <si>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</si>
  <si>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CO1.REQ.7793775</t>
  </si>
  <si>
    <t>OPSP-VAD-0553-2025</t>
  </si>
  <si>
    <t>https://community.secop.gov.co/Public/Tendering/OpportunityDetail/Index?noticeUID=CO1.NTC.7672362&amp;isFromPublicArea=True&amp;isModal=False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</si>
  <si>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</si>
  <si>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CO1.REQ.7793749</t>
  </si>
  <si>
    <t>OPSP-VAD-0552-2025</t>
  </si>
  <si>
    <t>https://community.secop.gov.co/Public/Tendering/OpportunityDetail/Index?noticeUID=CO1.NTC.7672337&amp;isFromPublicArea=True&amp;isModal=False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</si>
  <si>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</si>
  <si>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CO1.REQ.7793732</t>
  </si>
  <si>
    <t>OPSP-VAD-0551-2025</t>
  </si>
  <si>
    <t>https://community.secop.gov.co/Public/Tendering/OpportunityDetail/Index?noticeUID=CO1.NTC.7672317&amp;isFromPublicArea=True&amp;isModal=False</t>
  </si>
  <si>
    <t>CO1.REQ.7793810</t>
  </si>
  <si>
    <t>OPSP-VAD-0550-2025</t>
  </si>
  <si>
    <t>https://community.secop.gov.co/Public/Tendering/OpportunityDetail/Index?noticeUID=CO1.NTC.7671893&amp;isFromPublicArea=True&amp;isModal=False</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</si>
  <si>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</si>
  <si>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CO1.REQ.7793630</t>
  </si>
  <si>
    <t>OPSP-VAD-0549-2025</t>
  </si>
  <si>
    <t>https://community.secop.gov.co/Public/Tendering/OpportunityDetail/Index?noticeUID=CO1.NTC.7671781&amp;isFromPublicArea=True&amp;isModal=False</t>
  </si>
  <si>
    <t>CO1.REQ.7793273</t>
  </si>
  <si>
    <t>OPSP-VAD-0548-2025</t>
  </si>
  <si>
    <t>https://community.secop.gov.co/Public/Tendering/OpportunityDetail/Index?noticeUID=CO1.NTC.7671495&amp;isFromPublicArea=True&amp;isModal=False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</si>
  <si>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</si>
  <si>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CO1.REQ.7792967</t>
  </si>
  <si>
    <t>OPSP-VAD-0547-2025</t>
  </si>
  <si>
    <t>https://community.secop.gov.co/Public/Tendering/OpportunityDetail/Index?noticeUID=CO1.NTC.7674750&amp;isFromPublicArea=True&amp;isModal=False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</si>
  <si>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</si>
  <si>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CO1.REQ.7796192</t>
  </si>
  <si>
    <t>OPSP-VAD-0546-2025</t>
  </si>
  <si>
    <t>https://community.secop.gov.co/Public/Tendering/OpportunityDetail/Index?noticeUID=CO1.NTC.7674471&amp;isFromPublicArea=True&amp;isModal=False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</si>
  <si>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</si>
  <si>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CO1.REQ.7795973</t>
  </si>
  <si>
    <t>OPSP-VAD-0545-2025</t>
  </si>
  <si>
    <t>https://community.secop.gov.co/Public/Tendering/OpportunityDetail/Index?noticeUID=CO1.NTC.7674368&amp;isFromPublicArea=True&amp;isModal=False</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</si>
  <si>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</si>
  <si>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CO1.REQ.7795934</t>
  </si>
  <si>
    <t>OAG-VAD-0544-2025</t>
  </si>
  <si>
    <t>https://community.secop.gov.co/Public/Tendering/OpportunityDetail/Index?noticeUID=CO1.NTC.7673501&amp;isFromPublicArea=True&amp;isModal=False</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</si>
  <si>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</si>
  <si>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CO1.REQ.7794910</t>
  </si>
  <si>
    <t>OPSP-VAD-0543-2025</t>
  </si>
  <si>
    <t>https://community.secop.gov.co/Public/Tendering/OpportunityDetail/Index?noticeUID=CO1.NTC.7672887&amp;isFromPublicArea=True&amp;isModal=False</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</si>
  <si>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</si>
  <si>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CO1.REQ.7794591</t>
  </si>
  <si>
    <t>OPSP-VAD-0542-2025</t>
  </si>
  <si>
    <t>https://community.secop.gov.co/Public/Tendering/OpportunityDetail/Index?noticeUID=CO1.NTC.7673134&amp;isFromPublicArea=True&amp;isModal=False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</si>
  <si>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</si>
  <si>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CO1.REQ.7794667</t>
  </si>
  <si>
    <t>OPSP-VAD-0541-2025</t>
  </si>
  <si>
    <t>https://community.secop.gov.co/Public/Tendering/OpportunityDetail/Index?noticeUID=CO1.NTC.7673113&amp;isFromPublicArea=True&amp;isModal=False</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</si>
  <si>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</si>
  <si>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CO1.REQ.7794545</t>
  </si>
  <si>
    <t>OPSP-VAD-0540-2025</t>
  </si>
  <si>
    <t>https://community.secop.gov.co/Public/Tendering/OpportunityDetail/Index?noticeUID=CO1.NTC.7672937&amp;isFromPublicArea=True&amp;isModal=False</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</si>
  <si>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</si>
  <si>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CO1.REQ.7794366</t>
  </si>
  <si>
    <t>OPSP-VAD-0539-2025</t>
  </si>
  <si>
    <t>https://community.secop.gov.co/Public/Tendering/OpportunityDetail/Index?noticeUID=CO1.NTC.7674267&amp;isFromPublicArea=True&amp;isModal=False</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</si>
  <si>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</si>
  <si>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CO1.REQ.7795436</t>
  </si>
  <si>
    <t>OPSP-VAD-0538-2025</t>
  </si>
  <si>
    <t>https://community.secop.gov.co/Public/Tendering/OpportunityDetail/Index?noticeUID=CO1.NTC.7677405&amp;isFromPublicArea=True&amp;isModal=False</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</si>
  <si>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</si>
  <si>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CO1.REQ.7795705</t>
  </si>
  <si>
    <t>OPSP-VAD-0537-2025</t>
  </si>
  <si>
    <t>https://community.secop.gov.co/Public/Tendering/OpportunityDetail/Index?noticeUID=CO1.NTC.7674259&amp;isFromPublicArea=True&amp;isModal=False</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</si>
  <si>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</si>
  <si>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CO1.REQ.7795319</t>
  </si>
  <si>
    <t>OPSP-VAD-0536-2025</t>
  </si>
  <si>
    <t>https://community.secop.gov.co/Public/Tendering/OpportunityDetail/Index?noticeUID=CO1.NTC.7673951&amp;isFromPublicArea=True&amp;isModal=False</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</si>
  <si>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</si>
  <si>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CO1.REQ.7794970</t>
  </si>
  <si>
    <t>OPSP-VAD-0535-2025</t>
  </si>
  <si>
    <t>https://community.secop.gov.co/Public/Tendering/OpportunityDetail/Index?noticeUID=CO1.NTC.7674225&amp;isFromPublicArea=True&amp;isModal=False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</si>
  <si>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</si>
  <si>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CO1.REQ.7795027</t>
  </si>
  <si>
    <t>OAG-VAD-0534-2025</t>
  </si>
  <si>
    <t>https://community.secop.gov.co/Public/Tendering/OpportunityDetail/Index?noticeUID=CO1.NTC.7673783&amp;isFromPublicArea=True&amp;isModal=False</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</si>
  <si>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</si>
  <si>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CO1.REQ.7795123</t>
  </si>
  <si>
    <t>OAG-VAD-0533-2025</t>
  </si>
  <si>
    <t>https://community.secop.gov.co/Public/Tendering/OpportunityDetail/Index?noticeUID=CO1.NTC.7677332&amp;isFromPublicArea=True&amp;isModal=False</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</si>
  <si>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</si>
  <si>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CO1.REQ.7795107</t>
  </si>
  <si>
    <t>OPSP-VAD-0532-2025</t>
  </si>
  <si>
    <t>https://community.secop.gov.co/Public/Tendering/OpportunityDetail/Index?noticeUID=CO1.NTC.7677323&amp;isFromPublicArea=True&amp;isModal=False</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</si>
  <si>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</si>
  <si>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CO1.REQ.7794286</t>
  </si>
  <si>
    <t>OPSP-VAD-0531-2025</t>
  </si>
  <si>
    <t>https://community.secop.gov.co/Public/Tendering/OpportunityDetail/Index?noticeUID=CO1.NTC.7673594&amp;isFromPublicArea=True&amp;isModal=False</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</si>
  <si>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</si>
  <si>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CO1.REQ.7795343</t>
  </si>
  <si>
    <t>OPSP-VAD-0530-2025</t>
  </si>
  <si>
    <t>https://community.secop.gov.co/Public/Tendering/OpportunityDetail/Index?noticeUID=CO1.NTC.7673671&amp;isFromPublicArea=True&amp;isModal=False</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</si>
  <si>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</si>
  <si>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CO1.REQ.7795072</t>
  </si>
  <si>
    <t>OPSP-VAD-0529-2025</t>
  </si>
  <si>
    <t>https://community.secop.gov.co/Public/Tendering/OpportunityDetail/Index?noticeUID=CO1.NTC.7673636&amp;isFromPublicArea=True&amp;isModal=False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</si>
  <si>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</si>
  <si>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CO1.REQ.7795204</t>
  </si>
  <si>
    <t>OPSP-VAD-0528-2025</t>
  </si>
  <si>
    <t>https://community.secop.gov.co/Public/Tendering/OpportunityDetail/Index?noticeUID=CO1.NTC.7673197&amp;isFromPublicArea=True&amp;isModal=False</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</si>
  <si>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</si>
  <si>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CO1.REQ.7794770</t>
  </si>
  <si>
    <t>OPSP-VAD-0527-2025</t>
  </si>
  <si>
    <t>https://community.secop.gov.co/Public/Tendering/OpportunityDetail/Index?noticeUID=CO1.NTC.7673406&amp;isFromPublicArea=True&amp;isModal=False</t>
  </si>
  <si>
    <t>KARLA BEATRIZ SCHILLER OTERO</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</si>
  <si>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</si>
  <si>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CO1.REQ.7794492</t>
  </si>
  <si>
    <t>OPSP-VAD-0526-2025</t>
  </si>
  <si>
    <t>https://community.secop.gov.co/Public/Tendering/OpportunityDetail/Index?noticeUID=CO1.NTC.7673214&amp;isFromPublicArea=True&amp;isModal=False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</si>
  <si>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</si>
  <si>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CO1.REQ.7794468</t>
  </si>
  <si>
    <t>OPSP-VAD-0525-2025</t>
  </si>
  <si>
    <t>https://community.secop.gov.co/Public/Tendering/OpportunityDetail/Index?noticeUID=CO1.NTC.7673038&amp;isFromPublicArea=True&amp;isModal=False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</si>
  <si>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</si>
  <si>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CO1.REQ.7794344</t>
  </si>
  <si>
    <t>OAG-VAD-0524-2025</t>
  </si>
  <si>
    <t>https://community.secop.gov.co/Public/Tendering/OpportunityDetail/Index?noticeUID=CO1.NTC.7672738&amp;isFromPublicArea=True&amp;isModal=False</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</si>
  <si>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</si>
  <si>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CO1.REQ.7794092</t>
  </si>
  <si>
    <t>OAG-VAD-0523-2025</t>
  </si>
  <si>
    <t>https://community.secop.gov.co/Public/Tendering/OpportunityDetail/Index?noticeUID=CO1.NTC.7675756&amp;isFromPublicArea=True&amp;isModal=False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</si>
  <si>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</si>
  <si>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CO1.REQ.7797281</t>
  </si>
  <si>
    <t>OPSP-VAD-0522-2025</t>
  </si>
  <si>
    <t>https://community.secop.gov.co/Public/Tendering/OpportunityDetail/Index?noticeUID=CO1.NTC.7675620&amp;isFromPublicArea=True&amp;isModal=False</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</si>
  <si>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</si>
  <si>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CO1.REQ.7797040</t>
  </si>
  <si>
    <t>OPSP-VAD-0521-2025</t>
  </si>
  <si>
    <t>https://community.secop.gov.co/Public/Tendering/OpportunityDetail/Index?noticeUID=CO1.NTC.7672357&amp;isFromPublicArea=True&amp;isModal=False</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</si>
  <si>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</si>
  <si>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CO1.REQ.7794014</t>
  </si>
  <si>
    <t>OPSP-VAD-0520-2025</t>
  </si>
  <si>
    <t>https://community.secop.gov.co/Public/Tendering/OpportunityDetail/Index?noticeUID=CO1.NTC.7675196&amp;isFromPublicArea=True&amp;isModal=False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</si>
  <si>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</si>
  <si>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CO1.REQ.7796919</t>
  </si>
  <si>
    <t>OPSP-VAD-0519-2025</t>
  </si>
  <si>
    <t>https://community.secop.gov.co/Public/Tendering/OpportunityDetail/Index?noticeUID=CO1.NTC.7674666&amp;isFromPublicArea=True&amp;isModal=False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</si>
  <si>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</si>
  <si>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CO1.REQ.7796512</t>
  </si>
  <si>
    <t>OAG-VAD-0518-2025</t>
  </si>
  <si>
    <t>https://community.secop.gov.co/Public/Tendering/OpportunityDetail/Index?noticeUID=CO1.NTC.7674395&amp;isFromPublicArea=True&amp;isModal=False</t>
  </si>
  <si>
    <t>CO1.REQ.7796039</t>
  </si>
  <si>
    <t>OAG-VAD-0517-2025</t>
  </si>
  <si>
    <t>https://community.secop.gov.co/Public/Tendering/OpportunityDetail/Index?noticeUID=CO1.NTC.7675105&amp;isFromPublicArea=True&amp;isModal=False</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</si>
  <si>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</si>
  <si>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CO1.REQ.7796270</t>
  </si>
  <si>
    <t>OPSP-VAD-0516-2025</t>
  </si>
  <si>
    <t>https://community.secop.gov.co/Public/Tendering/OpportunityDetail/Index?noticeUID=CO1.NTC.7674397&amp;isFromPublicArea=True&amp;isModal=False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</si>
  <si>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</si>
  <si>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CO1.REQ.7795576</t>
  </si>
  <si>
    <t>OAG-VAD-0515-2025</t>
  </si>
  <si>
    <t>https://community.secop.gov.co/Public/Tendering/OpportunityDetail/Index?noticeUID=CO1.NTC.7674774&amp;isFromPublicArea=True&amp;isModal=False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</si>
  <si>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</si>
  <si>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CO1.REQ.7796472</t>
  </si>
  <si>
    <t>OPSP-VAD-0514-2025</t>
  </si>
  <si>
    <t>https://community.secop.gov.co/Public/Tendering/OpportunityDetail/Index?noticeUID=CO1.NTC.7674904&amp;isFromPublicArea=True&amp;isModal=False</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</si>
  <si>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</si>
  <si>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CO1.REQ.7796426</t>
  </si>
  <si>
    <t>OAG-VAD-0513-2025</t>
  </si>
  <si>
    <t>https://community.secop.gov.co/Public/Tendering/OpportunityDetail/Index?noticeUID=CO1.NTC.7674152&amp;isFromPublicArea=True&amp;isModal=False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</si>
  <si>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</si>
  <si>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CO1.REQ.7795923</t>
  </si>
  <si>
    <t>OPSP-VAD-0512-2025</t>
  </si>
  <si>
    <t>https://community.secop.gov.co/Public/Tendering/OpportunityDetail/Index?noticeUID=CO1.NTC.7674113&amp;isFromPublicArea=True&amp;isModal=False</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</si>
  <si>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</si>
  <si>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CO1.REQ.7795357</t>
  </si>
  <si>
    <t>OPSP-VAD-0511-2025</t>
  </si>
  <si>
    <t>https://community.secop.gov.co/Public/Tendering/OpportunityDetail/Index?noticeUID=CO1.NTC.7672508&amp;isFromPublicArea=True&amp;isModal=False</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</si>
  <si>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</si>
  <si>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CO1.REQ.7794041</t>
  </si>
  <si>
    <t>OPSP-VAD-0510-2025</t>
  </si>
  <si>
    <t>https://community.secop.gov.co/Public/Tendering/OpportunityDetail/Index?noticeUID=CO1.NTC.7672429&amp;isFromPublicArea=True&amp;isModal=False</t>
  </si>
  <si>
    <t>YARIS ANGELICA ANDRADE QUINTERO</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</si>
  <si>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</si>
  <si>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CO1.REQ.7794010</t>
  </si>
  <si>
    <t>OPSP-VAD-0509-2025</t>
  </si>
  <si>
    <t>https://community.secop.gov.co/Public/Tendering/OpportunityDetail/Index?noticeUID=CO1.NTC.7672164&amp;isFromPublicArea=True&amp;isModal=False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</si>
  <si>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</si>
  <si>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CO1.REQ.7793688</t>
  </si>
  <si>
    <t>OAG-VAD-0508-2025</t>
  </si>
  <si>
    <t>https://community.secop.gov.co/Public/Tendering/OpportunityDetail/Index?noticeUID=CO1.NTC.7671897&amp;isFromPublicArea=True&amp;isModal=False</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</si>
  <si>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</si>
  <si>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CO1.REQ.7793581</t>
  </si>
  <si>
    <t>OPSP-VAD-0507-2025</t>
  </si>
  <si>
    <t>https://community.secop.gov.co/Public/Tendering/OpportunityDetail/Index?noticeUID=CO1.NTC.7663605&amp;isFromPublicArea=True&amp;isModal=False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</si>
  <si>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</si>
  <si>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CO1.REQ.7783131</t>
  </si>
  <si>
    <t>OAG-VAD-0506-2025</t>
  </si>
  <si>
    <t>https://community.secop.gov.co/Public/Tendering/OpportunityDetail/Index?noticeUID=CO1.NTC.7663415&amp;isFromPublicArea=True&amp;isModal=False</t>
  </si>
  <si>
    <t>CO1.REQ.7782763</t>
  </si>
  <si>
    <t>OAG-VAD-0505-2025</t>
  </si>
  <si>
    <t>https://community.secop.gov.co/Public/Tendering/OpportunityDetail/Index?noticeUID=CO1.NTC.7663407&amp;isFromPublicArea=True&amp;isModal=False</t>
  </si>
  <si>
    <t>CO1.REQ.7783017</t>
  </si>
  <si>
    <t>OAG-VAD-0504-2025</t>
  </si>
  <si>
    <t>https://community.secop.gov.co/Public/Tendering/OpportunityDetail/Index?noticeUID=CO1.NTC.7662900&amp;isFromPublicArea=True&amp;isModal=False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</si>
  <si>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</si>
  <si>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CO1.REQ.7782690</t>
  </si>
  <si>
    <t>OAG-VAD-0503-2025</t>
  </si>
  <si>
    <t>https://community.secop.gov.co/Public/Tendering/OpportunityDetail/Index?noticeUID=CO1.NTC.7663403&amp;isFromPublicArea=True&amp;isModal=False</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</si>
  <si>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</si>
  <si>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CO1.REQ.7784626</t>
  </si>
  <si>
    <t>OPSP-VAD-0502-2025</t>
  </si>
  <si>
    <t>https://community.secop.gov.co/Public/Tendering/OpportunityDetail/Index?noticeUID=CO1.NTC.7660579&amp;isFromPublicArea=True&amp;isModal=False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</si>
  <si>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</si>
  <si>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CO1.REQ.7781683</t>
  </si>
  <si>
    <t>OPSP-VAD-0501-2025</t>
  </si>
  <si>
    <t>https://community.secop.gov.co/Public/Tendering/OpportunityDetail/Index?noticeUID=CO1.NTC.7660808&amp;isFromPublicArea=True&amp;isModal=False</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</si>
  <si>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</si>
  <si>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CO1.REQ.7781734</t>
  </si>
  <si>
    <t>OAG-VAD-0500-2025</t>
  </si>
  <si>
    <t>https://community.secop.gov.co/Public/Tendering/OpportunityDetail/Index?noticeUID=CO1.NTC.7659982&amp;isFromPublicArea=True&amp;isModal=False</t>
  </si>
  <si>
    <t>CO1.REQ.7781412</t>
  </si>
  <si>
    <t>OPSP-VAD-0499-2025</t>
  </si>
  <si>
    <t>https://community.secop.gov.co/Public/Tendering/OpportunityDetail/Index?noticeUID=CO1.NTC.7662099&amp;isFromPublicArea=True&amp;isModal=False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</si>
  <si>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</si>
  <si>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CO1.REQ.7783351</t>
  </si>
  <si>
    <t>OAG-VAD-0498-2025</t>
  </si>
  <si>
    <t>https://community.secop.gov.co/Public/Tendering/OpportunityDetail/Index?noticeUID=CO1.NTC.7662123&amp;isFromPublicArea=True&amp;isModal=False</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</si>
  <si>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</si>
  <si>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CO1.REQ.7783417</t>
  </si>
  <si>
    <t>OAG-VAD-0497-2025</t>
  </si>
  <si>
    <t>https://community.secop.gov.co/Public/Tendering/OpportunityDetail/Index?noticeUID=CO1.NTC.7661792&amp;isFromPublicArea=True&amp;isModal=False</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</si>
  <si>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</si>
  <si>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</si>
  <si>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</si>
  <si>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</si>
  <si>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</si>
  <si>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CO1.REQ.7783221</t>
  </si>
  <si>
    <t>OPSP-VAD-0495-2025</t>
  </si>
  <si>
    <t>https://community.secop.gov.co/Public/Tendering/OpportunityDetail/Index?noticeUID=CO1.NTC.7661830&amp;isFromPublicArea=True&amp;isModal=False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</si>
  <si>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</si>
  <si>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CO1.REQ.7783041</t>
  </si>
  <si>
    <t>OPSP-VAD-0494-2025</t>
  </si>
  <si>
    <t>https://community.secop.gov.co/Public/Tendering/OpportunityDetail/Index?noticeUID=CO1.NTC.7661413&amp;isFromPublicArea=True&amp;isModal=False</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</si>
  <si>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</si>
  <si>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CO1.REQ.7782539</t>
  </si>
  <si>
    <t>OPSP-VAD-0493-2025</t>
  </si>
  <si>
    <t>https://community.secop.gov.co/Public/Tendering/OpportunityDetail/Index?noticeUID=CO1.NTC.7661117&amp;isFromPublicArea=True&amp;isModal=False</t>
  </si>
  <si>
    <t>CO1.REQ.7782164</t>
  </si>
  <si>
    <t>OAG-VAD-0492-2025</t>
  </si>
  <si>
    <t>https://community.secop.gov.co/Public/Tendering/OpportunityDetail/Index?noticeUID=CO1.NTC.7660922&amp;isFromPublicArea=True&amp;isModal=False</t>
  </si>
  <si>
    <t>CO1.REQ.7782122</t>
  </si>
  <si>
    <t>OAG-VAD-0491-2025</t>
  </si>
  <si>
    <t>https://community.secop.gov.co/Public/Tendering/OpportunityDetail/Index?noticeUID=CO1.NTC.7660488&amp;isFromPublicArea=True&amp;isModal=False</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</si>
  <si>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</si>
  <si>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CO1.REQ.7781912</t>
  </si>
  <si>
    <t>OAG-VAD-0490-2025</t>
  </si>
  <si>
    <t>https://community.secop.gov.co/Public/Tendering/OpportunityDetail/Index?noticeUID=CO1.NTC.7660353&amp;isFromPublicArea=True&amp;isModal=False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</si>
  <si>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</si>
  <si>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CO1.REQ.7781371</t>
  </si>
  <si>
    <t>OAG-VAD-0489-2025</t>
  </si>
  <si>
    <t>https://community.secop.gov.co/Public/Tendering/OpportunityDetail/Index?noticeUID=CO1.NTC.7664230&amp;isFromPublicArea=True&amp;isModal=False</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</si>
  <si>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</si>
  <si>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CO1.REQ.7785362</t>
  </si>
  <si>
    <t>OPSP-VAD-0488-2025</t>
  </si>
  <si>
    <t>https://community.secop.gov.co/Public/Tendering/OpportunityDetail/Index?noticeUID=CO1.NTC.7663114&amp;isFromPublicArea=True&amp;isModal=False</t>
  </si>
  <si>
    <t>CO1.REQ.7784066</t>
  </si>
  <si>
    <t>OAG-VAD-0487-2025</t>
  </si>
  <si>
    <t>https://community.secop.gov.co/Public/Tendering/OpportunityDetail/Index?noticeUID=CO1.NTC.7664117&amp;isFromPublicArea=True&amp;isModal=False</t>
  </si>
  <si>
    <t>CO1.REQ.7785142</t>
  </si>
  <si>
    <t>OPSP-VAD-0486-2025</t>
  </si>
  <si>
    <t>https://community.secop.gov.co/Public/Tendering/OpportunityDetail/Index?noticeUID=CO1.NTC.7662362&amp;isFromPublicArea=True&amp;isModal=False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</si>
  <si>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</si>
  <si>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CO1.REQ.7783746</t>
  </si>
  <si>
    <t>OAG-VAD-0485-2025</t>
  </si>
  <si>
    <t>https://community.secop.gov.co/Public/Tendering/OpportunityDetail/Index?noticeUID=CO1.NTC.7663579&amp;isFromPublicArea=True&amp;isModal=False</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</si>
  <si>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</si>
  <si>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CO1.REQ.7784539</t>
  </si>
  <si>
    <t>OPSP-VAD-0484-2025</t>
  </si>
  <si>
    <t>https://community.secop.gov.co/Public/Tendering/OpportunityDetail/Index?noticeUID=CO1.NTC.7661950&amp;isFromPublicArea=True&amp;isModal=False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</si>
  <si>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</si>
  <si>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CO1.REQ.7783435</t>
  </si>
  <si>
    <t>OAG-VAD-0483-2025</t>
  </si>
  <si>
    <t>https://community.secop.gov.co/Public/Tendering/OpportunityDetail/Index?noticeUID=CO1.NTC.7660755&amp;isFromPublicArea=True&amp;isModal=False</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</si>
  <si>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</si>
  <si>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CO1.REQ.7781778</t>
  </si>
  <si>
    <t>OPSP-VAD-0482-2025</t>
  </si>
  <si>
    <t>https://community.secop.gov.co/Public/Tendering/OpportunityDetail/Index?noticeUID=CO1.NTC.7662207&amp;isFromPublicArea=True&amp;isModal=False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</si>
  <si>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</si>
  <si>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CO1.REQ.7783192</t>
  </si>
  <si>
    <t>OAG-VAD-0481-2025</t>
  </si>
  <si>
    <t>https://community.secop.gov.co/Public/Tendering/OpportunityDetail/Index?noticeUID=CO1.NTC.7660451&amp;isFromPublicArea=True&amp;isModal=False</t>
  </si>
  <si>
    <t>RADAMES ALEXANDER FERREIRA BARROS</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</si>
  <si>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</si>
  <si>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CO1.REQ.7781543</t>
  </si>
  <si>
    <t>OPSP-VAD-0480-2025</t>
  </si>
  <si>
    <t>https://community.secop.gov.co/Public/Tendering/OpportunityDetail/Index?noticeUID=CO1.NTC.7661070&amp;isFromPublicArea=True&amp;isModal=False</t>
  </si>
  <si>
    <t>CO1.REQ.7782537</t>
  </si>
  <si>
    <t>OAG-VAD-0479-2025</t>
  </si>
  <si>
    <t>https://community.secop.gov.co/Public/Tendering/OpportunityDetail/Index?noticeUID=CO1.NTC.7661308&amp;isFromPublicArea=True&amp;isModal=False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</si>
  <si>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</si>
  <si>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CO1.REQ.7782083</t>
  </si>
  <si>
    <t>OAG-VAD-0478-2025</t>
  </si>
  <si>
    <t>https://community.secop.gov.co/Public/Tendering/OpportunityDetail/Index?noticeUID=CO1.NTC.7661201&amp;isFromPublicArea=True&amp;isModal=False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</si>
  <si>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</si>
  <si>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CO1.REQ.7782333</t>
  </si>
  <si>
    <t>OAG-VAD-0477-2025</t>
  </si>
  <si>
    <t>https://community.secop.gov.co/Public/Tendering/OpportunityDetail/Index?noticeUID=CO1.NTC.7661541&amp;isFromPublicArea=True&amp;isModal=False</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</si>
  <si>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</si>
  <si>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CO1.REQ.7782480</t>
  </si>
  <si>
    <t>OPSP-VAD-0476-2025</t>
  </si>
  <si>
    <t>https://community.secop.gov.co/Public/Tendering/OpportunityDetail/Index?noticeUID=CO1.NTC.7661441&amp;isFromPublicArea=True&amp;isModal=False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</si>
  <si>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</si>
  <si>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CO1.REQ.7782573</t>
  </si>
  <si>
    <t>OAG-VAD-0475-2025</t>
  </si>
  <si>
    <t>https://community.secop.gov.co/Public/Tendering/OpportunityDetail/Index?noticeUID=CO1.NTC.7661078&amp;isFromPublicArea=True&amp;isModal=False</t>
  </si>
  <si>
    <t>MARIA JOSE RAMOS JIMÉNEZ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</si>
  <si>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</si>
  <si>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CO1.REQ.7782709</t>
  </si>
  <si>
    <t>OPSP-VAD-0474-2025</t>
  </si>
  <si>
    <t>https://community.secop.gov.co/Public/Tendering/OpportunityDetail/Index?noticeUID=CO1.NTC.7661047&amp;isFromPublicArea=True&amp;isModal=False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</si>
  <si>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</si>
  <si>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CO1.REQ.7782077</t>
  </si>
  <si>
    <t>OPSP-VAD-0473-2025</t>
  </si>
  <si>
    <t>https://community.secop.gov.co/Public/Tendering/OpportunityDetail/Index?noticeUID=CO1.NTC.7660770&amp;isFromPublicArea=True&amp;isModal=False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</si>
  <si>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</si>
  <si>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</si>
  <si>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CO1.REQ.7782304</t>
  </si>
  <si>
    <t>OAG-VAD-0472-2025</t>
  </si>
  <si>
    <t>https://community.secop.gov.co/Public/Tendering/OpportunityDetail/Index?noticeUID=CO1.NTC.7660390&amp;isFromPublicArea=True&amp;isModal=False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</si>
  <si>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</si>
  <si>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CO1.REQ.7781583</t>
  </si>
  <si>
    <t>OPSP-VAD-0471-2025</t>
  </si>
  <si>
    <t>https://community.secop.gov.co/Public/Tendering/OpportunityDetail/Index?noticeUID=CO1.NTC.7660331&amp;isFromPublicArea=True&amp;isModal=False</t>
  </si>
  <si>
    <t>CO1.REQ.7781528</t>
  </si>
  <si>
    <t>OAG-VAD-0470-2025</t>
  </si>
  <si>
    <t>https://community.secop.gov.co/Public/Tendering/OpportunityDetail/Index?noticeUID=CO1.NTC.7650335&amp;isFromPublicArea=True&amp;isModal=False</t>
  </si>
  <si>
    <t>VICTORIA EUGENIA SANCHEZ FUENTES</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</si>
  <si>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</si>
  <si>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CO1.REQ.7771510</t>
  </si>
  <si>
    <t>OPSP-VAD-0465-2025</t>
  </si>
  <si>
    <t>https://community.secop.gov.co/Public/Tendering/OpportunityDetail/Index?noticeUID=CO1.NTC.7651835&amp;isFromPublicArea=True&amp;isModal=False</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</si>
  <si>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</si>
  <si>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CO1.REQ.7771085</t>
  </si>
  <si>
    <t>OPSP-VAD-0464-2025</t>
  </si>
  <si>
    <t>https://community.secop.gov.co/Public/Tendering/OpportunityDetail/Index?noticeUID=CO1.NTC.7649846&amp;isFromPublicArea=True&amp;isModal=False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</si>
  <si>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</si>
  <si>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CO1.REQ.7770682</t>
  </si>
  <si>
    <t>OAG-VAD-0463-2025</t>
  </si>
  <si>
    <t>https://community.secop.gov.co/Public/Tendering/OpportunityDetail/Index?noticeUID=CO1.NTC.7649580&amp;isFromPublicArea=True&amp;isModal=False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</si>
  <si>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</si>
  <si>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CO1.REQ.7770566</t>
  </si>
  <si>
    <t>OAG-VAD-0462-2025</t>
  </si>
  <si>
    <t>https://community.secop.gov.co/Public/Tendering/OpportunityDetail/Index?noticeUID=CO1.NTC.7650719&amp;isFromPublicArea=True&amp;isModal=False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</si>
  <si>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</si>
  <si>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CO1.REQ.7771707</t>
  </si>
  <si>
    <t>OPSP-VAD-0461-2025</t>
  </si>
  <si>
    <t>https://community.secop.gov.co/Public/Tendering/OpportunityDetail/Index?noticeUID=CO1.NTC.7650093&amp;isFromPublicArea=True&amp;isModal=False</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</si>
  <si>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</si>
  <si>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CO1.REQ.7771191</t>
  </si>
  <si>
    <t>OAG-VAD-0460-2025</t>
  </si>
  <si>
    <t>https://community.secop.gov.co/Public/Tendering/OpportunityDetail/Index?noticeUID=CO1.NTC.7650350&amp;isFromPublicArea=True&amp;isModal=False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</si>
  <si>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</si>
  <si>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CO1.REQ.7771420</t>
  </si>
  <si>
    <t>OAG-VAD-0459-2025</t>
  </si>
  <si>
    <t>https://community.secop.gov.co/Public/Tendering/OpportunityDetail/Index?noticeUID=CO1.NTC.7650222&amp;isFromPublicArea=True&amp;isModal=False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</si>
  <si>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</si>
  <si>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CO1.REQ.7771071</t>
  </si>
  <si>
    <t>OAG-VAD-0458-2025</t>
  </si>
  <si>
    <t>https://community.secop.gov.co/Public/Tendering/OpportunityDetail/Index?noticeUID=CO1.NTC.7649944&amp;isFromPublicArea=True&amp;isModal=False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</si>
  <si>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</si>
  <si>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CO1.REQ.7770688</t>
  </si>
  <si>
    <t>OAG-VAD-0457-2025</t>
  </si>
  <si>
    <t>https://community.secop.gov.co/Public/Tendering/OpportunityDetail/Index?noticeUID=CO1.NTC.7650519&amp;isFromPublicArea=True&amp;isModal=False</t>
  </si>
  <si>
    <t>CO1.REQ.7771467</t>
  </si>
  <si>
    <t>OAG-VAD-0456-2025</t>
  </si>
  <si>
    <t>https://community.secop.gov.co/Public/Tendering/OpportunityDetail/Index?noticeUID=CO1.NTC.7650334&amp;isFromPublicArea=True&amp;isModal=False</t>
  </si>
  <si>
    <t>CO1.REQ.7771331</t>
  </si>
  <si>
    <t>OAG-VAD-0455-2025</t>
  </si>
  <si>
    <t>https://community.secop.gov.co/Public/Tendering/OpportunityDetail/Index?noticeUID=CO1.NTC.7650309&amp;isFromPublicArea=True&amp;isModal=False</t>
  </si>
  <si>
    <t>CO1.REQ.7771318</t>
  </si>
  <si>
    <t>OAG-VAD-0454-2025</t>
  </si>
  <si>
    <t>https://community.secop.gov.co/Public/Tendering/OpportunityDetail/Index?noticeUID=CO1.NTC.7649878&amp;isFromPublicArea=True&amp;isModal=False</t>
  </si>
  <si>
    <t>CO1.REQ.7770856</t>
  </si>
  <si>
    <t>OAG-VAD-0453-2025</t>
  </si>
  <si>
    <t>https://community.secop.gov.co/Public/Tendering/OpportunityDetail/Index?noticeUID=CO1.NTC.7649813&amp;isFromPublicArea=True&amp;isModal=False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</si>
  <si>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</si>
  <si>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CO1.REQ.7770262</t>
  </si>
  <si>
    <t>OPSP-VAD-0452-2025</t>
  </si>
  <si>
    <t>https://community.secop.gov.co/Public/Tendering/OpportunityDetail/Index?noticeUID=CO1.NTC.7653901&amp;isFromPublicArea=True&amp;isModal=False</t>
  </si>
  <si>
    <t>CO1.REQ.7774741</t>
  </si>
  <si>
    <t>OAG-VAD-0451-2025</t>
  </si>
  <si>
    <t>https://community.secop.gov.co/Public/Tendering/OpportunityDetail/Index?noticeUID=CO1.NTC.7653375&amp;isFromPublicArea=True&amp;isModal=False</t>
  </si>
  <si>
    <t>CO1.REQ.7774856</t>
  </si>
  <si>
    <t>OAG-VAD-0450-2025</t>
  </si>
  <si>
    <t>https://community.secop.gov.co/Public/Tendering/OpportunityDetail/Index?noticeUID=CO1.NTC.7653292&amp;isFromPublicArea=True&amp;isModal=False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</si>
  <si>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</si>
  <si>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CO1.REQ.7774299</t>
  </si>
  <si>
    <t>OAG-VAD-0449-2025</t>
  </si>
  <si>
    <t>https://community.secop.gov.co/Public/Tendering/OpportunityDetail/Index?noticeUID=CO1.NTC.7652798&amp;isFromPublicArea=True&amp;isModal=False</t>
  </si>
  <si>
    <t>CO1.REQ.7773764</t>
  </si>
  <si>
    <t>OAG-VAD-0448-2025</t>
  </si>
  <si>
    <t>https://community.secop.gov.co/Public/Tendering/OpportunityDetail/Index?noticeUID=CO1.NTC.7652341&amp;isFromPublicArea=True&amp;isModal=False</t>
  </si>
  <si>
    <t>CO1.REQ.7773342</t>
  </si>
  <si>
    <t>OPSP-VAD-0447-2025</t>
  </si>
  <si>
    <t>https://community.secop.gov.co/Public/Tendering/OpportunityDetail/Index?noticeUID=CO1.NTC.7655019&amp;isFromPublicArea=True&amp;isModal=False</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</si>
  <si>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</si>
  <si>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CO1.REQ.7775533</t>
  </si>
  <si>
    <t>OAG-VAD-0446-2025</t>
  </si>
  <si>
    <t>https://community.secop.gov.co/Public/Tendering/OpportunityDetail/Index?noticeUID=CO1.NTC.7655973&amp;isFromPublicArea=True&amp;isModal=False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</si>
  <si>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</si>
  <si>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CO1.REQ.7776764</t>
  </si>
  <si>
    <t>OPSP-VAD-0445-2025</t>
  </si>
  <si>
    <t>https://community.secop.gov.co/Public/Tendering/OpportunityDetail/Index?noticeUID=CO1.NTC.7655924&amp;isFromPublicArea=True&amp;isModal=False</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</si>
  <si>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</si>
  <si>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CO1.REQ.7776734</t>
  </si>
  <si>
    <t>OPSP-VAD-0444-2025</t>
  </si>
  <si>
    <t>https://community.secop.gov.co/Public/Tendering/OpportunityDetail/Index?noticeUID=CO1.NTC.7655393&amp;isFromPublicArea=True&amp;isModal=False</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</si>
  <si>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</si>
  <si>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CO1.REQ.7776714</t>
  </si>
  <si>
    <t>OPSP-VAD-0443-2025</t>
  </si>
  <si>
    <t>https://community.secop.gov.co/Public/Tendering/OpportunityDetail/Index?noticeUID=CO1.NTC.7654140&amp;isFromPublicArea=True&amp;isModal=False</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</si>
  <si>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</si>
  <si>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CO1.REQ.7775413</t>
  </si>
  <si>
    <t>OAG-VAD-0442-2025</t>
  </si>
  <si>
    <t>https://community.secop.gov.co/Public/Tendering/OpportunityDetail/Index?noticeUID=CO1.NTC.7655552&amp;isFromPublicArea=True&amp;isModal=False</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</si>
  <si>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</si>
  <si>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CO1.REQ.7776399</t>
  </si>
  <si>
    <t>OPSP-VAD-0441-2025</t>
  </si>
  <si>
    <t>https://community.secop.gov.co/Public/Tendering/OpportunityDetail/Index?noticeUID=CO1.NTC.7653660&amp;isFromPublicArea=True&amp;isModal=False</t>
  </si>
  <si>
    <t>CO1.REQ.7774719</t>
  </si>
  <si>
    <t>OAG-VAD-0440-2025</t>
  </si>
  <si>
    <t>https://community.secop.gov.co/Public/Tendering/OpportunityDetail/Index?noticeUID=CO1.NTC.7655171&amp;isFromPublicArea=True&amp;isModal=False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</si>
  <si>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</si>
  <si>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CO1.REQ.7776179</t>
  </si>
  <si>
    <t>OPSP-VAD-0439-2025</t>
  </si>
  <si>
    <t>https://community.secop.gov.co/Public/Tendering/OpportunityDetail/Index?noticeUID=CO1.NTC.7654900&amp;isFromPublicArea=True&amp;isModal=False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</si>
  <si>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</si>
  <si>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CO1.REQ.7775954</t>
  </si>
  <si>
    <t>OPSP-VAD-0438-2025</t>
  </si>
  <si>
    <t>https://community.secop.gov.co/Public/Tendering/OpportunityDetail/Index?noticeUID=CO1.NTC.7650715&amp;isFromPublicArea=True&amp;isModal=False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</si>
  <si>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</si>
  <si>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CO1.REQ.7771387</t>
  </si>
  <si>
    <t>OAG-VAD-0437-2025</t>
  </si>
  <si>
    <t>https://community.secop.gov.co/Public/Tendering/OpportunityDetail/Index?noticeUID=CO1.NTC.7650320&amp;isFromPublicArea=True&amp;isModal=False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</si>
  <si>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</si>
  <si>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CO1.REQ.7771504</t>
  </si>
  <si>
    <t>OAG-VAD-0436-2025</t>
  </si>
  <si>
    <t>https://community.secop.gov.co/Public/Tendering/OpportunityDetail/Index?noticeUID=CO1.NTC.7650512&amp;isFromPublicArea=True&amp;isModal=False</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</si>
  <si>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</si>
  <si>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CO1.REQ.7771540</t>
  </si>
  <si>
    <t>OPSP-VAD-0435-2025</t>
  </si>
  <si>
    <t>https://community.secop.gov.co/Public/Tendering/OpportunityDetail/Index?noticeUID=CO1.NTC.7652172&amp;isFromPublicArea=True&amp;isModal=False</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</si>
  <si>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</si>
  <si>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CO1.REQ.7773370</t>
  </si>
  <si>
    <t>OPSP-VAD-0429-2025</t>
  </si>
  <si>
    <t>https://community.secop.gov.co/Public/Tendering/OpportunityDetail/Index?noticeUID=CO1.NTC.7650131&amp;isFromPublicArea=True&amp;isModal=False</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</si>
  <si>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</si>
  <si>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CO1.REQ.7771061</t>
  </si>
  <si>
    <t>OAG-VAD-0428-2025</t>
  </si>
  <si>
    <t>https://community.secop.gov.co/Public/Tendering/OpportunityDetail/Index?noticeUID=CO1.NTC.7651881&amp;isFromPublicArea=True&amp;isModal=False</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</si>
  <si>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</si>
  <si>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CO1.REQ.7772973</t>
  </si>
  <si>
    <t>OPSP-VAD-0427-2025</t>
  </si>
  <si>
    <t>https://community.secop.gov.co/Public/Tendering/OpportunityDetail/Index?noticeUID=CO1.NTC.7649838&amp;isFromPublicArea=True&amp;isModal=False</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</si>
  <si>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</si>
  <si>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CO1.REQ.7771015</t>
  </si>
  <si>
    <t>OAG-VAD-0426-2025</t>
  </si>
  <si>
    <t>https://community.secop.gov.co/Public/Tendering/OpportunityDetail/Index?noticeUID=CO1.NTC.7651836&amp;isFromPublicArea=True&amp;isModal=False</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</si>
  <si>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</si>
  <si>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CO1.REQ.7772852</t>
  </si>
  <si>
    <t>OPSP-VAD-0425-2025</t>
  </si>
  <si>
    <t>https://community.secop.gov.co/Public/Tendering/OpportunityDetail/Index?noticeUID=CO1.NTC.7651370&amp;isFromPublicArea=True&amp;isModal=False</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</si>
  <si>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</si>
  <si>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CO1.REQ.7772692</t>
  </si>
  <si>
    <t>OPSP-VAD-0424-2025</t>
  </si>
  <si>
    <t>https://community.secop.gov.co/Public/Tendering/OpportunityDetail/Index?noticeUID=CO1.NTC.7651100&amp;isFromPublicArea=True&amp;isModal=False</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</si>
  <si>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</si>
  <si>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CO1.REQ.7772521</t>
  </si>
  <si>
    <t>OPSP-VAD-0423-2025</t>
  </si>
  <si>
    <t>https://community.secop.gov.co/Public/Tendering/OpportunityDetail/Index?noticeUID=CO1.NTC.7649366&amp;isFromPublicArea=True&amp;isModal=False</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</si>
  <si>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</si>
  <si>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CO1.REQ.7770701</t>
  </si>
  <si>
    <t>OAG-VAD-0422-2025</t>
  </si>
  <si>
    <t>https://community.secop.gov.co/Public/Tendering/OpportunityDetail/Index?noticeUID=CO1.NTC.7651214&amp;isFromPublicArea=True&amp;isModal=False</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</si>
  <si>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</si>
  <si>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CO1.REQ.7771977</t>
  </si>
  <si>
    <t>OPSP-VAD-0421-2025</t>
  </si>
  <si>
    <t>https://community.secop.gov.co/Public/Tendering/OpportunityDetail/Index?noticeUID=CO1.NTC.7651201&amp;isFromPublicArea=True&amp;isModal=False</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</si>
  <si>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</si>
  <si>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</si>
  <si>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</si>
  <si>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</si>
  <si>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</si>
  <si>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</si>
  <si>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</si>
  <si>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CO1.REQ.7771757</t>
  </si>
  <si>
    <t>OPSP-VAD-0418-2025</t>
  </si>
  <si>
    <t>https://community.secop.gov.co/Public/Tendering/OpportunityDetail/Index?noticeUID=CO1.NTC.7650545&amp;isFromPublicArea=True&amp;isModal=False</t>
  </si>
  <si>
    <t>CO1.REQ.7771701</t>
  </si>
  <si>
    <t>OAG-VAD-0417-2025</t>
  </si>
  <si>
    <t>https://community.secop.gov.co/Public/Tendering/OpportunityDetail/Index?noticeUID=CO1.NTC.7650506&amp;isFromPublicArea=True&amp;isModal=False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</si>
  <si>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</si>
  <si>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CO1.REQ.7771610</t>
  </si>
  <si>
    <t>OPSP-VAD-0416-2025</t>
  </si>
  <si>
    <t>https://community.secop.gov.co/Public/Tendering/OpportunityDetail/Index?noticeUID=CO1.NTC.7650166&amp;isFromPublicArea=True&amp;isModal=False</t>
  </si>
  <si>
    <t>CO1.REQ.7771270</t>
  </si>
  <si>
    <t>OPSP-VAD-0415-2025</t>
  </si>
  <si>
    <t>https://community.secop.gov.co/Public/Tendering/OpportunityDetail/Index?noticeUID=CO1.NTC.7650225&amp;isFromPublicArea=True&amp;isModal=False</t>
  </si>
  <si>
    <t>CO1.REQ.7771074</t>
  </si>
  <si>
    <t>OPSP-VAD-0414-2025</t>
  </si>
  <si>
    <t>https://community.secop.gov.co/Public/Tendering/OpportunityDetail/Index?noticeUID=CO1.NTC.7650201&amp;isFromPublicArea=True&amp;isModal=False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</si>
  <si>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</si>
  <si>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CO1.REQ.7770861</t>
  </si>
  <si>
    <t>OAG-VAD-0413-2025</t>
  </si>
  <si>
    <t>https://community.secop.gov.co/Public/Tendering/OpportunityDetail/Index?noticeUID=CO1.NTC.7649661&amp;isFromPublicArea=True&amp;isModal=False</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</si>
  <si>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</si>
  <si>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CO1.REQ.7770935</t>
  </si>
  <si>
    <t>OAG-VAD-0412-2025</t>
  </si>
  <si>
    <t>https://community.secop.gov.co/Public/Tendering/OpportunityDetail/Index?noticeUID=CO1.NTC.7634033&amp;isFromPublicArea=True&amp;isModal=False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</si>
  <si>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</si>
  <si>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CO1.REQ.7754456</t>
  </si>
  <si>
    <t>OAG-VAD-0411-2025</t>
  </si>
  <si>
    <t>https://community.secop.gov.co/Public/Tendering/OpportunityDetail/Index?noticeUID=CO1.NTC.7634396&amp;isFromPublicArea=True&amp;isModal=False</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</si>
  <si>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</si>
  <si>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CO1.REQ.7755085</t>
  </si>
  <si>
    <t>OPSP-VAD-0410-2025</t>
  </si>
  <si>
    <t>https://community.secop.gov.co/Public/Tendering/OpportunityDetail/Index?noticeUID=CO1.NTC.7634370&amp;isFromPublicArea=True&amp;isModal=False</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</si>
  <si>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</si>
  <si>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CO1.REQ.7755048</t>
  </si>
  <si>
    <t>OPSP-VAD-0409-2025</t>
  </si>
  <si>
    <t>https://community.secop.gov.co/Public/Tendering/OpportunityDetail/Index?noticeUID=CO1.NTC.7633712&amp;isFromPublicArea=True&amp;isModal=False</t>
  </si>
  <si>
    <t>CO1.REQ.7754437</t>
  </si>
  <si>
    <t>OAG-VAD-0408-2025</t>
  </si>
  <si>
    <t>CO1.REQ.7754094</t>
  </si>
  <si>
    <t>OAG-VAD-0407-2025</t>
  </si>
  <si>
    <t>https://community.secop.gov.co/Public/Tendering/OpportunityDetail/Index?noticeUID=CO1.NTC.7636502&amp;isFromPublicArea=True&amp;isModal=False</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</si>
  <si>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</si>
  <si>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CO1.REQ.7756694</t>
  </si>
  <si>
    <t>OAG-VAD-0406-2025</t>
  </si>
  <si>
    <t>https://community.secop.gov.co/Public/Tendering/OpportunityDetail/Index?noticeUID=CO1.NTC.7635809&amp;isFromPublicArea=True&amp;isModal=False</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</si>
  <si>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</si>
  <si>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CO1.REQ.7756271</t>
  </si>
  <si>
    <t>OPSP-VAD-0405-2025</t>
  </si>
  <si>
    <t>https://community.secop.gov.co/Public/Tendering/OpportunityDetail/Index?noticeUID=CO1.NTC.7635836&amp;isFromPublicArea=True&amp;isModal=False</t>
  </si>
  <si>
    <t>CO1.REQ.7756805</t>
  </si>
  <si>
    <t>OAG-VAD-0404-2025</t>
  </si>
  <si>
    <t>https://community.secop.gov.co/Public/Tendering/OpportunityDetail/Index?noticeUID=CO1.NTC.7635482&amp;isFromPublicArea=True&amp;isModal=False</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</si>
  <si>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</si>
  <si>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CO1.REQ.7756247</t>
  </si>
  <si>
    <t>OPSP-VAD-0403-2025</t>
  </si>
  <si>
    <t>https://community.secop.gov.co/Public/Tendering/OpportunityDetail/Index?noticeUID=CO1.NTC.7635341&amp;isFromPublicArea=True&amp;isModal=False</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</si>
  <si>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</si>
  <si>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CO1.REQ.7756141</t>
  </si>
  <si>
    <t>OPSP-VAD-0402-2025</t>
  </si>
  <si>
    <t>https://community.secop.gov.co/Public/Tendering/OpportunityDetail/Index?noticeUID=CO1.NTC.7635238&amp;isFromPublicArea=True&amp;isModal=False</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</si>
  <si>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</si>
  <si>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CO1.REQ.7755777</t>
  </si>
  <si>
    <t>OPSP-VAD-0401-2025</t>
  </si>
  <si>
    <t>https://community.secop.gov.co/Public/Tendering/OpportunityDetail/Index?noticeUID=CO1.NTC.7634591&amp;isFromPublicArea=True&amp;isModal=False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</si>
  <si>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</si>
  <si>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CO1.REQ.7755708</t>
  </si>
  <si>
    <t>OAG-VAD-0400-2025</t>
  </si>
  <si>
    <t>https://community.secop.gov.co/Public/Tendering/OpportunityDetail/Index?noticeUID=CO1.NTC.7635218&amp;isFromPublicArea=True&amp;isModal=False</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</si>
  <si>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</si>
  <si>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CO1.REQ.7756026</t>
  </si>
  <si>
    <t>OPSP-VAD-0399-2025</t>
  </si>
  <si>
    <t>https://community.secop.gov.co/Public/Tendering/OpportunityDetail/Index?noticeUID=CO1.NTC.7635013&amp;isFromPublicArea=True&amp;isModal=False</t>
  </si>
  <si>
    <t>CO1.REQ.7755574</t>
  </si>
  <si>
    <t>OPSP-VAD-0398-2025</t>
  </si>
  <si>
    <t>https://community.secop.gov.co/Public/Tendering/OpportunityDetail/Index?noticeUID=CO1.NTC.7634286&amp;isFromPublicArea=True&amp;isModal=False</t>
  </si>
  <si>
    <t>CO1.REQ.7755511</t>
  </si>
  <si>
    <t>OAG-VAD-0397-2025</t>
  </si>
  <si>
    <t>https://community.secop.gov.co/Public/Tendering/OpportunityDetail/Index?noticeUID=CO1.NTC.7634745&amp;isFromPublicArea=True&amp;isModal=False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</si>
  <si>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</si>
  <si>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</si>
  <si>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</si>
  <si>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</si>
  <si>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</si>
  <si>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</si>
  <si>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</si>
  <si>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</si>
  <si>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</si>
  <si>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CO1.REQ.7753227</t>
  </si>
  <si>
    <t>OPSP-VAD-0394-2025</t>
  </si>
  <si>
    <t>https://community.secop.gov.co/Public/Tendering/OpportunityDetail/Index?noticeUID=CO1.NTC.7634520&amp;isFromPublicArea=True&amp;isModal=False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</si>
  <si>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</si>
  <si>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CO1.REQ.7755306</t>
  </si>
  <si>
    <t>OAG-VAD-0393-2025</t>
  </si>
  <si>
    <t>https://community.secop.gov.co/Public/Tendering/OpportunityDetail/Index?noticeUID=CO1.NTC.7632197&amp;isFromPublicArea=True&amp;isModal=False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</si>
  <si>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</si>
  <si>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CO1.REQ.7753129</t>
  </si>
  <si>
    <t>OPSP-VAD-0392-2025</t>
  </si>
  <si>
    <t>https://community.secop.gov.co/Public/Tendering/OpportunityDetail/Index?noticeUID=CO1.NTC.7633967&amp;isFromPublicArea=True&amp;isModal=False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</si>
  <si>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</si>
  <si>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CO1.REQ.7754698</t>
  </si>
  <si>
    <t>OAG-VAD-0391-2025</t>
  </si>
  <si>
    <t>https://community.secop.gov.co/Public/Tendering/OpportunityDetail/Index?noticeUID=CO1.NTC.7633498&amp;isFromPublicArea=True&amp;isModal=False</t>
  </si>
  <si>
    <t>CO1.REQ.7754621</t>
  </si>
  <si>
    <t>OAG-VAD-0390-2025</t>
  </si>
  <si>
    <t>https://community.secop.gov.co/Public/Tendering/OpportunityDetail/Index?noticeUID=CO1.NTC.7633015&amp;isFromPublicArea=True&amp;isModal=False</t>
  </si>
  <si>
    <t>CO1.REQ.7753475</t>
  </si>
  <si>
    <t>OAG-VAD-0389-2025</t>
  </si>
  <si>
    <t>https://community.secop.gov.co/Public/Tendering/OpportunityDetail/Index?noticeUID=CO1.NTC.7632685&amp;isFromPublicArea=True&amp;isModal=False</t>
  </si>
  <si>
    <t>CO1.REQ.7753282</t>
  </si>
  <si>
    <t>OAG-VAD-0388-2025</t>
  </si>
  <si>
    <t>https://community.secop.gov.co/Public/Tendering/OpportunityDetail/Index?noticeUID=CO1.NTC.7636446&amp;isFromPublicArea=True&amp;isModal=False</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</si>
  <si>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</si>
  <si>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</si>
  <si>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</si>
  <si>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</si>
  <si>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</si>
  <si>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</si>
  <si>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</si>
  <si>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</si>
  <si>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CO1.REQ.7757321</t>
  </si>
  <si>
    <t>OAG-VAD-0385-2025</t>
  </si>
  <si>
    <t>https://community.secop.gov.co/Public/Tendering/OpportunityDetail/Index?noticeUID=CO1.NTC.7635304&amp;isFromPublicArea=True&amp;isModal=False</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</si>
  <si>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</si>
  <si>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CO1.REQ.7755796</t>
  </si>
  <si>
    <t>OPSP-VAD-0384-2025</t>
  </si>
  <si>
    <t>https://community.secop.gov.co/Public/Tendering/OpportunityDetail/Index?noticeUID=CO1.NTC.7634905&amp;isFromPublicArea=True&amp;isModal=False</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</si>
  <si>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</si>
  <si>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CO1.REQ.7755518</t>
  </si>
  <si>
    <t>OAG-VAD-0383-2025</t>
  </si>
  <si>
    <t>https://community.secop.gov.co/Public/Tendering/OpportunityDetail/Index?noticeUID=CO1.NTC.7634382&amp;isFromPublicArea=True&amp;isModal=False</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</si>
  <si>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</si>
  <si>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CO1.REQ.7755066</t>
  </si>
  <si>
    <t>OPSP-VAD-0382-2025</t>
  </si>
  <si>
    <t>https://community.secop.gov.co/Public/Tendering/OpportunityDetail/Index?noticeUID=CO1.NTC.7634337&amp;isFromPublicArea=True&amp;isModal=False</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</si>
  <si>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</si>
  <si>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CO1.REQ.7755020</t>
  </si>
  <si>
    <t>OPSP-VAD-0381-2025</t>
  </si>
  <si>
    <t>https://community.secop.gov.co/Public/Tendering/OpportunityDetail/Index?noticeUID=CO1.NTC.7633732&amp;isFromPublicArea=True&amp;isModal=False</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</si>
  <si>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</si>
  <si>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CO1.REQ.7754101</t>
  </si>
  <si>
    <t>OPSP-VAD-0380-2025</t>
  </si>
  <si>
    <t>https://community.secop.gov.co/Public/Tendering/OpportunityDetail/Index?noticeUID=CO1.NTC.7632904&amp;isFromPublicArea=True&amp;isModal=False</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</si>
  <si>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</si>
  <si>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CO1.REQ.7753315</t>
  </si>
  <si>
    <t>OPSP-VAD-0379-2025</t>
  </si>
  <si>
    <t>https://community.secop.gov.co/Public/Tendering/OpportunityDetail/Index?noticeUID=CO1.NTC.7607954&amp;isFromPublicArea=True&amp;isModal=False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</si>
  <si>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</si>
  <si>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CO1.REQ.7729301</t>
  </si>
  <si>
    <t>OAG-VAD-0377-2025</t>
  </si>
  <si>
    <t>https://community.secop.gov.co/Public/Tendering/OpportunityDetail/Index?noticeUID=CO1.NTC.7607695&amp;isFromPublicArea=True&amp;isModal=False</t>
  </si>
  <si>
    <t>CO1.REQ.7728952</t>
  </si>
  <si>
    <t>OAG-VAD-0376-2025</t>
  </si>
  <si>
    <t>https://community.secop.gov.co/Public/Tendering/OpportunityDetail/Index?noticeUID=CO1.NTC.7607584&amp;isFromPublicArea=True&amp;isModal=False</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</si>
  <si>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</si>
  <si>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CO1.REQ.7728613</t>
  </si>
  <si>
    <t>OPSP-VAD-0375-2025</t>
  </si>
  <si>
    <t>https://community.secop.gov.co/Public/Tendering/OpportunityDetail/Index?noticeUID=CO1.NTC.7606953&amp;isFromPublicArea=True&amp;isModal=False</t>
  </si>
  <si>
    <t>CO1.REQ.7728134</t>
  </si>
  <si>
    <t>OAG-VAD-0374-2025</t>
  </si>
  <si>
    <t>https://community.secop.gov.co/Public/Tendering/OpportunityDetail/Index?noticeUID=CO1.NTC.7607341&amp;isFromPublicArea=True&amp;isModal=False</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</si>
  <si>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</si>
  <si>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CO1.REQ.7728232</t>
  </si>
  <si>
    <t>OPSP-VAD-0373-2025</t>
  </si>
  <si>
    <t>https://community.secop.gov.co/Public/Tendering/OpportunityDetail/Index?noticeUID=CO1.NTC.7609497&amp;isFromPublicArea=True&amp;isModal=False</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</si>
  <si>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</si>
  <si>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CO1.REQ.7730526</t>
  </si>
  <si>
    <t>OPSP-VAD-0372-2025</t>
  </si>
  <si>
    <t>https://community.secop.gov.co/Public/Tendering/OpportunityDetail/Index?noticeUID=CO1.NTC.7607150&amp;isFromPublicArea=True&amp;isModal=False</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</si>
  <si>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</si>
  <si>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</si>
  <si>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CO1.REQ.7728093</t>
  </si>
  <si>
    <t>OAG-VAD-0371-2025</t>
  </si>
  <si>
    <t>https://community.secop.gov.co/Public/Tendering/OpportunityDetail/Index?noticeUID=CO1.NTC.7606698&amp;isFromPublicArea=True&amp;isModal=False</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</si>
  <si>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</si>
  <si>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CO1.REQ.7728018</t>
  </si>
  <si>
    <t>OPSP-VAD-0370-2025</t>
  </si>
  <si>
    <t>https://community.secop.gov.co/Public/Tendering/OpportunityDetail/Index?noticeUID=CO1.NTC.7606755&amp;isFromPublicArea=True&amp;isModal=False</t>
  </si>
  <si>
    <t>JOSE MANUEL BOLAÑO LUGO</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</si>
  <si>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</si>
  <si>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CO1.REQ.7727544</t>
  </si>
  <si>
    <t>OPSP-VAD-0369-2025</t>
  </si>
  <si>
    <t>https://community.secop.gov.co/Public/Tendering/OpportunityDetail/Index?noticeUID=CO1.NTC.7606220&amp;isFromPublicArea=True&amp;isModal=False</t>
  </si>
  <si>
    <t>CO1.REQ.7727062</t>
  </si>
  <si>
    <t>OAG-VAD-0368-2025</t>
  </si>
  <si>
    <t>https://community.secop.gov.co/Public/Tendering/OpportunityDetail/Index?noticeUID=CO1.NTC.7608956&amp;isFromPublicArea=True&amp;isModal=False</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</si>
  <si>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</si>
  <si>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CO1.REQ.7726677</t>
  </si>
  <si>
    <t>OPSP-VAD-0367-2025</t>
  </si>
  <si>
    <t>https://community.secop.gov.co/Public/Tendering/OpportunityDetail/Index?noticeUID=CO1.NTC.7607416&amp;isFromPublicArea=True&amp;isModal=False</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</si>
  <si>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</si>
  <si>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CO1.REQ.7728502</t>
  </si>
  <si>
    <t>OPSP-VAD-0366-2025</t>
  </si>
  <si>
    <t>https://community.secop.gov.co/Public/Tendering/OpportunityDetail/Index?noticeUID=CO1.NTC.7607918&amp;isFromPublicArea=True&amp;isModal=False</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</si>
  <si>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</si>
  <si>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CO1.REQ.7728939</t>
  </si>
  <si>
    <t>OAG-VAD-0365-2025</t>
  </si>
  <si>
    <t>https://community.secop.gov.co/Public/Tendering/OpportunityDetail/Index?noticeUID=CO1.NTC.7606956&amp;isFromPublicArea=True&amp;isModal=False</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</si>
  <si>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</si>
  <si>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CO1.REQ.7728090</t>
  </si>
  <si>
    <t>OPSP-VAD-0364-2025</t>
  </si>
  <si>
    <t>https://community.secop.gov.co/Public/Tendering/OpportunityDetail/Index?noticeUID=CO1.NTC.7607662&amp;isFromPublicArea=True&amp;isModal=False</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</si>
  <si>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</si>
  <si>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CO1.REQ.7728808</t>
  </si>
  <si>
    <t>OAG-VAD-0363-2025</t>
  </si>
  <si>
    <t>https://community.secop.gov.co/Public/Tendering/OpportunityDetail/Index?noticeUID=CO1.NTC.7606932&amp;isFromPublicArea=True&amp;isModal=False</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</si>
  <si>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</si>
  <si>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CO1.REQ.7728043</t>
  </si>
  <si>
    <t>OPSP-VAD-0362-2025</t>
  </si>
  <si>
    <t>https://community.secop.gov.co/Public/Tendering/OpportunityDetail/Index?noticeUID=CO1.NTC.7607007&amp;isFromPublicArea=True&amp;isModal=False</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</si>
  <si>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</si>
  <si>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CO1.REQ.7727563</t>
  </si>
  <si>
    <t>OPSP-VAD-0361-2025</t>
  </si>
  <si>
    <t>https://community.secop.gov.co/Public/Tendering/OpportunityDetail/Index?noticeUID=CO1.NTC.7614316&amp;isFromPublicArea=True&amp;isModal=False</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</si>
  <si>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</si>
  <si>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CO1.REQ.7734670</t>
  </si>
  <si>
    <t>OPSP-VAD-0360-2025</t>
  </si>
  <si>
    <t>https://community.secop.gov.co/Public/Tendering/OpportunityDetail/Index?noticeUID=CO1.NTC.7613516&amp;isFromPublicArea=True&amp;isModal=False</t>
  </si>
  <si>
    <t>CO1.REQ.7734368</t>
  </si>
  <si>
    <t>OAG-VAD-0359-2025</t>
  </si>
  <si>
    <t>https://community.secop.gov.co/Public/Tendering/OpportunityDetail/Index?noticeUID=CO1.NTC.7612944&amp;isFromPublicArea=True&amp;isModal=False</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</si>
  <si>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</si>
  <si>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CO1.REQ.7734149</t>
  </si>
  <si>
    <t>OPSP-VAD-0358-2025</t>
  </si>
  <si>
    <t>https://community.secop.gov.co/Public/Tendering/OpportunityDetail/Index?noticeUID=CO1.NTC.7613114&amp;isFromPublicArea=True&amp;isModal=False</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</si>
  <si>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</si>
  <si>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CO1.REQ.7733969</t>
  </si>
  <si>
    <t>OPSP-VAD-0357-2025</t>
  </si>
  <si>
    <t>https://community.secop.gov.co/Public/Tendering/OpportunityDetail/Index?noticeUID=CO1.NTC.7612528&amp;isFromPublicArea=True&amp;isModal=False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</si>
  <si>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</si>
  <si>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CO1.REQ.7733709</t>
  </si>
  <si>
    <t>OPSP-VAD-0356-2025</t>
  </si>
  <si>
    <t>https://community.secop.gov.co/Public/Tendering/OpportunityDetail/Index?noticeUID=CO1.NTC.7611895&amp;isFromPublicArea=True&amp;isModal=False</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</si>
  <si>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</si>
  <si>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CO1.REQ.7733248</t>
  </si>
  <si>
    <t>OPSP-VAD-0355-2025</t>
  </si>
  <si>
    <t>https://community.secop.gov.co/Public/Tendering/OpportunityDetail/Index?noticeUID=CO1.NTC.7611546&amp;isFromPublicArea=True&amp;isModal=False</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</si>
  <si>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</si>
  <si>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CO1.REQ.7732193</t>
  </si>
  <si>
    <t>OPSP-VAD-0354-2025</t>
  </si>
  <si>
    <t>https://community.secop.gov.co/Public/Tendering/OpportunityDetail/Index?noticeUID=CO1.NTC.7611065&amp;isFromPublicArea=True&amp;isModal=False</t>
  </si>
  <si>
    <t>CO1.REQ.7731953</t>
  </si>
  <si>
    <t>OAG-VAD-0353-2025</t>
  </si>
  <si>
    <t>https://community.secop.gov.co/Public/Tendering/OpportunityDetail/Index?noticeUID=CO1.NTC.7609227&amp;isFromPublicArea=True&amp;isModal=False</t>
  </si>
  <si>
    <t>CO1.REQ.7729950</t>
  </si>
  <si>
    <t>OPSP-VAD-0352-2025</t>
  </si>
  <si>
    <t>https://community.secop.gov.co/Public/Tendering/OpportunityDetail/Index?noticeUID=CO1.NTC.7609206&amp;isFromPublicArea=True&amp;isModal=False</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</si>
  <si>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</si>
  <si>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CO1.REQ.7730202</t>
  </si>
  <si>
    <t>OPSP-VAD-0350-2025</t>
  </si>
  <si>
    <t>https://community.secop.gov.co/Public/Tendering/OpportunityDetail/Index?noticeUID=CO1.NTC.7609615&amp;isFromPublicArea=True&amp;isModal=False</t>
  </si>
  <si>
    <t>LEYDIS ESTEPHANIA CANEDO PEDROZO</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</si>
  <si>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</si>
  <si>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CO1.REQ.7730618</t>
  </si>
  <si>
    <t>OAG-VAD-0349-2025</t>
  </si>
  <si>
    <t>https://community.secop.gov.co/Public/Tendering/OpportunityDetail/Index?noticeUID=CO1.NTC.7609456&amp;isFromPublicArea=True&amp;isModal=False</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</si>
  <si>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</si>
  <si>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</si>
  <si>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CO1.REQ.7730336</t>
  </si>
  <si>
    <t>OAG-VAD-0348-2025</t>
  </si>
  <si>
    <t>https://community.secop.gov.co/Public/Tendering/OpportunityDetail/Index?noticeUID=CO1.NTC.7608875&amp;isFromPublicArea=True&amp;isModal=False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</si>
  <si>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</si>
  <si>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CO1.REQ.7729670</t>
  </si>
  <si>
    <t>OPSP-VAD-0347-2025</t>
  </si>
  <si>
    <t>https://community.secop.gov.co/Public/Tendering/OpportunityDetail/Index?noticeUID=CO1.NTC.7608438&amp;isFromPublicArea=True&amp;isModal=False</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</si>
  <si>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</si>
  <si>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CO1.REQ.7729602</t>
  </si>
  <si>
    <t>OPSP-VAD-0346-2025</t>
  </si>
  <si>
    <t>https://community.secop.gov.co/Public/Tendering/OpportunityDetail/Index?noticeUID=CO1.NTC.7608259&amp;isFromPublicArea=True&amp;isModal=False</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</si>
  <si>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</si>
  <si>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CO1.REQ.7729065</t>
  </si>
  <si>
    <t>OPSP-VAD-0345-2025</t>
  </si>
  <si>
    <t>https://community.secop.gov.co/Public/Tendering/OpportunityDetail/Index?noticeUID=CO1.NTC.7607896&amp;isFromPublicArea=True&amp;isModal=False</t>
  </si>
  <si>
    <t>CO1.REQ.7729119</t>
  </si>
  <si>
    <t>OPSP-VAD-0344-2025</t>
  </si>
  <si>
    <t>https://community.secop.gov.co/Public/Tendering/OpportunityDetail/Index?noticeUID=CO1.NTC.7607243&amp;isFromPublicArea=True&amp;isModal=False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</si>
  <si>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</si>
  <si>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CO1.REQ.7727786</t>
  </si>
  <si>
    <t>OPSP-VAD-0343-2025</t>
  </si>
  <si>
    <t>https://community.secop.gov.co/Public/Tendering/OpportunityDetail/Index?noticeUID=CO1.NTC.7607297&amp;isFromPublicArea=True&amp;isModal=False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</si>
  <si>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</si>
  <si>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CO1.REQ.7728807</t>
  </si>
  <si>
    <t>OAG-VAD-0342-2025</t>
  </si>
  <si>
    <t>https://community.secop.gov.co/Public/Tendering/OpportunityDetail/Index?noticeUID=CO1.NTC.7606937&amp;isFromPublicArea=True&amp;isModal=False</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</si>
  <si>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</si>
  <si>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CO1.REQ.7727868</t>
  </si>
  <si>
    <t>OPSP-VAD-0341-2025</t>
  </si>
  <si>
    <t>https://community.secop.gov.co/Public/Tendering/OpportunityDetail/Index?noticeUID=CO1.NTC.7606767&amp;isFromPublicArea=True&amp;isModal=False</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</si>
  <si>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</si>
  <si>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CO1.REQ.7727690</t>
  </si>
  <si>
    <t>OPSP-VAD-0340-2025</t>
  </si>
  <si>
    <t>https://community.secop.gov.co/Public/Tendering/OpportunityDetail/Index?noticeUID=CO1.NTC.7606728&amp;isFromPublicArea=True&amp;isModal=False</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</si>
  <si>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</si>
  <si>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CO1.REQ.7727540</t>
  </si>
  <si>
    <t>OPSP-VAD-0339-2025</t>
  </si>
  <si>
    <t>https://community.secop.gov.co/Public/Tendering/OpportunityDetail/Index?noticeUID=CO1.NTC.7606087&amp;isFromPublicArea=True&amp;isModal=False</t>
  </si>
  <si>
    <t>CO1.REQ.7728529</t>
  </si>
  <si>
    <t>OAG-VAD-0338-2025</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</si>
  <si>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</si>
  <si>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CO1.REQ.7727433</t>
  </si>
  <si>
    <t>OPSP-VAD-0337-2025</t>
  </si>
  <si>
    <t>https://community.secop.gov.co/Public/Tendering/OpportunityDetail/Index?noticeUID=CO1.NTC.7606318&amp;isFromPublicArea=True&amp;isModal=False</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</si>
  <si>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</si>
  <si>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CO1.REQ.7727231</t>
  </si>
  <si>
    <t>OPSP-VAD-0336-2025</t>
  </si>
  <si>
    <t>https://community.secop.gov.co/Public/Tendering/OpportunityDetail/Index?noticeUID=CO1.NTC.7608398&amp;isFromPublicArea=True&amp;isModal=False</t>
  </si>
  <si>
    <t>CO1.REQ.7729739</t>
  </si>
  <si>
    <t>OAG-VAD-0335-2025</t>
  </si>
  <si>
    <t>https://community.secop.gov.co/Public/Tendering/OpportunityDetail/Index?noticeUID=CO1.NTC.7608373&amp;isFromPublicArea=True&amp;isModal=False</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</si>
  <si>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</si>
  <si>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CO1.REQ.7729362</t>
  </si>
  <si>
    <t>OPSP-VAD-0334-2025</t>
  </si>
  <si>
    <t>https://community.secop.gov.co/Public/Tendering/OpportunityDetail/Index?noticeUID=CO1.NTC.7608166&amp;isFromPublicArea=True&amp;isModal=False</t>
  </si>
  <si>
    <t>CO1.REQ.7729211</t>
  </si>
  <si>
    <t>OAG-VAD-0333-2025</t>
  </si>
  <si>
    <t>https://community.secop.gov.co/Public/Tendering/OpportunityDetail/Index?noticeUID=CO1.NTC.7607776&amp;isFromPublicArea=True&amp;isModal=False</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</si>
  <si>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</si>
  <si>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CO1.REQ.7728974</t>
  </si>
  <si>
    <t>OAG-VAD-0332-2025</t>
  </si>
  <si>
    <t>https://community.secop.gov.co/Public/Tendering/OpportunityDetail/Index?noticeUID=CO1.NTC.7608032&amp;isFromPublicArea=True&amp;isModal=False</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</si>
  <si>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</si>
  <si>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CO1.REQ.7728627</t>
  </si>
  <si>
    <t>OAG-VAD-0331-2025</t>
  </si>
  <si>
    <t>https://community.secop.gov.co/Public/Tendering/OpportunityDetail/Index?noticeUID=CO1.NTC.7607385&amp;isFromPublicArea=True&amp;isModal=False</t>
  </si>
  <si>
    <t>CO1.REQ.7728610</t>
  </si>
  <si>
    <t>OAG-VAD-0330-2025</t>
  </si>
  <si>
    <t>https://community.secop.gov.co/Public/Tendering/OpportunityDetail/Index?noticeUID=CO1.NTC.7606990&amp;isFromPublicArea=True&amp;isModal=False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</si>
  <si>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</si>
  <si>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CO1.REQ.7727715</t>
  </si>
  <si>
    <t>OAG-VAD-0329-2025</t>
  </si>
  <si>
    <t>https://community.secop.gov.co/Public/Tendering/OpportunityDetail/Index?noticeUID=CO1.NTC.7606605&amp;isFromPublicArea=True&amp;isModal=False</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</si>
  <si>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</si>
  <si>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CO1.REQ.7727285</t>
  </si>
  <si>
    <t>OPSP-VAD-0328-2025</t>
  </si>
  <si>
    <t>https://community.secop.gov.co/Public/Tendering/OpportunityDetail/Index?noticeUID=CO1.NTC.7606330&amp;isFromPublicArea=True&amp;isModal=False</t>
  </si>
  <si>
    <t>CO1.REQ.7727332</t>
  </si>
  <si>
    <t>OAG-VAD-0327-2025</t>
  </si>
  <si>
    <t>https://community.secop.gov.co/Public/Tendering/OpportunityDetail/Index?noticeUID=CO1.NTC.7605490&amp;isFromPublicArea=True&amp;isModal=False</t>
  </si>
  <si>
    <t>CO1.REQ.7727103</t>
  </si>
  <si>
    <t>OAG-VAD-0326-2025</t>
  </si>
  <si>
    <t>https://community.secop.gov.co/Public/Tendering/OpportunityDetail/Index?noticeUID=CO1.NTC.7585869&amp;isFromPublicArea=True&amp;isModal=False</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</si>
  <si>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</si>
  <si>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CO1.REQ.7705897</t>
  </si>
  <si>
    <t>OAG-VAD-0325-2025</t>
  </si>
  <si>
    <t>https://community.secop.gov.co/Public/Tendering/OpportunityDetail/Index?noticeUID=CO1.NTC.7586251&amp;isFromPublicArea=True&amp;isModal=False</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</si>
  <si>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</si>
  <si>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CO1.REQ.7708057</t>
  </si>
  <si>
    <t>OPSP-VAD-0324-2025</t>
  </si>
  <si>
    <t>https://community.secop.gov.co/Public/Tendering/OpportunityDetail/Index?noticeUID=CO1.NTC.7583340&amp;isFromPublicArea=True&amp;isModal=False</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</si>
  <si>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</si>
  <si>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CO1.REQ.7705370</t>
  </si>
  <si>
    <t>OAG-VAD-0323-2025</t>
  </si>
  <si>
    <t>https://community.secop.gov.co/Public/Tendering/OpportunityDetail/Index?noticeUID=CO1.NTC.7583532&amp;isFromPublicArea=True&amp;isModal=False</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</si>
  <si>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</si>
  <si>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CO1.REQ.7705291</t>
  </si>
  <si>
    <t>OAG-VAD-0322-2025</t>
  </si>
  <si>
    <t>https://community.secop.gov.co/Public/Tendering/OpportunityDetail/Index?noticeUID=CO1.NTC.7589780&amp;isFromPublicArea=True&amp;isModal=False</t>
  </si>
  <si>
    <t>CO1.REQ.7706421</t>
  </si>
  <si>
    <t>OAG-VAD-0321-2025</t>
  </si>
  <si>
    <t>https://community.secop.gov.co/Public/Tendering/OpportunityDetail/Index?noticeUID=CO1.NTC.7584292&amp;isFromPublicArea=True&amp;isModal=False</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</si>
  <si>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</si>
  <si>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CO1.REQ.7705888</t>
  </si>
  <si>
    <t>OAG-VAD-0320-2025</t>
  </si>
  <si>
    <t>https://community.secop.gov.co/Public/Tendering/OpportunityDetail/Index?noticeUID=CO1.NTC.7584249&amp;isFromPublicArea=True&amp;isModal=False</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</si>
  <si>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</si>
  <si>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CO1.REQ.7705862</t>
  </si>
  <si>
    <t>OPSP-VAD-0319-2025</t>
  </si>
  <si>
    <t>https://community.secop.gov.co/Public/Tendering/OpportunityDetail/Index?noticeUID=CO1.NTC.7585796&amp;isFromPublicArea=True&amp;isModal=False</t>
  </si>
  <si>
    <t>NOHORA BENISSA MEZA CAMPO </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</si>
  <si>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</si>
  <si>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CO1.REQ.7708339</t>
  </si>
  <si>
    <t>OPSP-VAD-0318-2025</t>
  </si>
  <si>
    <t>https://community.secop.gov.co/Public/Tendering/OpportunityDetail/Index?noticeUID=CO1.NTC.7585781&amp;isFromPublicArea=True&amp;isModal=False</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</si>
  <si>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</si>
  <si>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CO1.REQ.7708316</t>
  </si>
  <si>
    <t>OPSP-VAD-0317-2025</t>
  </si>
  <si>
    <t>https://community.secop.gov.co/Public/Tendering/OpportunityDetail/Index?noticeUID=CO1.NTC.7585757&amp;isFromPublicArea=True&amp;isModal=False</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</si>
  <si>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</si>
  <si>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CO1.REQ.7707262</t>
  </si>
  <si>
    <t>OPSP-VAD-0316-2025</t>
  </si>
  <si>
    <t>https://community.secop.gov.co/Public/Tendering/OpportunityDetail/Index?noticeUID=CO1.NTC.7585896&amp;isFromPublicArea=True&amp;isModal=False</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</si>
  <si>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</si>
  <si>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CO1.REQ.7707227</t>
  </si>
  <si>
    <t>OPSP-VAD-0315-2025</t>
  </si>
  <si>
    <t>https://community.secop.gov.co/Public/Tendering/OpportunityDetail/Index?noticeUID=CO1.NTC.7584781&amp;isFromPublicArea=True&amp;isModal=False</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</si>
  <si>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</si>
  <si>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CO1.REQ.7706653</t>
  </si>
  <si>
    <t>OPSP-VAD-0314-2025</t>
  </si>
  <si>
    <t>https://community.secop.gov.co/Public/Tendering/OpportunityDetail/Index?noticeUID=CO1.NTC.7584489&amp;isFromPublicArea=True&amp;isModal=False</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</si>
  <si>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</si>
  <si>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CO1.REQ.7705479</t>
  </si>
  <si>
    <t>OPSP-VAD-0313-2025</t>
  </si>
  <si>
    <t>https://community.secop.gov.co/Public/Tendering/OpportunityDetail/Index?noticeUID=CO1.NTC.7585338&amp;isFromPublicArea=True&amp;isModal=False</t>
  </si>
  <si>
    <t>CO1.REQ.7706401</t>
  </si>
  <si>
    <t>OAG-VAD-0312-2025</t>
  </si>
  <si>
    <t>https://community.secop.gov.co/Public/Tendering/OpportunityDetail/Index?noticeUID=CO1.NTC.7584225&amp;isFromPublicArea=True&amp;isModal=False</t>
  </si>
  <si>
    <t>CO1.REQ.7706007</t>
  </si>
  <si>
    <t>OPSP-VAD-0311-2025</t>
  </si>
  <si>
    <t>https://community.secop.gov.co/Public/Tendering/OpportunityDetail/Index?noticeUID=CO1.NTC.7584164&amp;isFromPublicArea=True&amp;isModal=False</t>
  </si>
  <si>
    <t>ADRIANA JOSE FREILE BRITO</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</si>
  <si>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</si>
  <si>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CO1.REQ.7705800</t>
  </si>
  <si>
    <t>OAG-VAD-0310-2025</t>
  </si>
  <si>
    <t>https://community.secop.gov.co/Public/Tendering/OpportunityDetail/Index?noticeUID=CO1.NTC.7584183&amp;isFromPublicArea=True&amp;isModal=False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</si>
  <si>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</si>
  <si>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CO1.REQ.7706121</t>
  </si>
  <si>
    <t>OPSP-VAD-0309-2025</t>
  </si>
  <si>
    <t>https://community.secop.gov.co/Public/Tendering/OpportunityDetail/Index?noticeUID=CO1.NTC.7584102&amp;isFromPublicArea=True&amp;isModal=False</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</si>
  <si>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</si>
  <si>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CO1.REQ.7704936</t>
  </si>
  <si>
    <t>OPSP-VAD-0308-2025</t>
  </si>
  <si>
    <t>https://community.secop.gov.co/Public/Tendering/OpportunityDetail/Index?noticeUID=CO1.NTC.7583645&amp;isFromPublicArea=True&amp;isModal=False</t>
  </si>
  <si>
    <t>EDILMER ENRIQUE SARMIENTO ANCHILA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</si>
  <si>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</si>
  <si>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CO1.REQ.7705336</t>
  </si>
  <si>
    <t>OPSP-VAD-0307-2025</t>
  </si>
  <si>
    <t>https://community.secop.gov.co/Public/Tendering/OpportunityDetail/Index?noticeUID=CO1.NTC.7583631&amp;isFromPublicArea=True&amp;isModal=False</t>
  </si>
  <si>
    <t>LUZ NARIZ BOLAÑO FONTALVO</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</si>
  <si>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</si>
  <si>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CO1.REQ.7704654</t>
  </si>
  <si>
    <t>OPSP-VAD-0306-2025</t>
  </si>
  <si>
    <t>https://community.secop.gov.co/Public/Tendering/OpportunityDetail/Index?noticeUID=CO1.NTC.7583248&amp;isFromPublicArea=True&amp;isModal=False</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</si>
  <si>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</si>
  <si>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CO1.REQ.7705046</t>
  </si>
  <si>
    <t>OAG-VAD-0305-2025</t>
  </si>
  <si>
    <t>https://community.secop.gov.co/Public/Tendering/OpportunityDetail/Index?noticeUID=CO1.NTC.7568873&amp;isFromPublicArea=True&amp;isModal=False</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</si>
  <si>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</si>
  <si>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CO1.REQ.7688088</t>
  </si>
  <si>
    <t>OPSP-VAD-0302-2025</t>
  </si>
  <si>
    <t>https://community.secop.gov.co/Public/Tendering/OpportunityDetail/Index?noticeUID=CO1.NTC.7568896&amp;isFromPublicArea=True&amp;isModal=False</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</si>
  <si>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</si>
  <si>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CO1.REQ.7690738</t>
  </si>
  <si>
    <t>OPSP-VAD-0301-2025</t>
  </si>
  <si>
    <t>https://community.secop.gov.co/Public/Tendering/OpportunityDetail/Index?noticeUID=CO1.NTC.7568832&amp;isFromPublicArea=True&amp;isModal=False</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</si>
  <si>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</si>
  <si>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CO1.REQ.7690441</t>
  </si>
  <si>
    <t>OAG-VAD-0300-2025</t>
  </si>
  <si>
    <t>https://community.secop.gov.co/Public/Tendering/OpportunityDetail/Index?noticeUID=CO1.NTC.7553792&amp;isFromPublicArea=True&amp;isModal=False</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</si>
  <si>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</si>
  <si>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CO1.REQ.7675793</t>
  </si>
  <si>
    <t>OPSP-VAD-0299-2025</t>
  </si>
  <si>
    <t>https://community.secop.gov.co/Public/Tendering/OpportunityDetail/Index?noticeUID=CO1.NTC.7553749&amp;isFromPublicArea=True&amp;isModal=False</t>
  </si>
  <si>
    <t>JORGE GÓMEZ ROJAS</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</si>
  <si>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</si>
  <si>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</si>
  <si>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CO1.REQ.7675732</t>
  </si>
  <si>
    <t>OPSP-VAD-0298-2025</t>
  </si>
  <si>
    <t>https://community.secop.gov.co/Public/Tendering/OpportunityDetail/Index?noticeUID=CO1.NTC.7522145&amp;isFromPublicArea=True&amp;isModal=False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</si>
  <si>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</si>
  <si>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CO1.REQ.7643527</t>
  </si>
  <si>
    <t>OPSP-VAD-0297-2025</t>
  </si>
  <si>
    <t>https://community.secop.gov.co/Public/Tendering/OpportunityDetail/Index?noticeUID=CO1.NTC.7521744&amp;isFromPublicArea=True&amp;isModal=False</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</si>
  <si>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</si>
  <si>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CO1.REQ.7642675</t>
  </si>
  <si>
    <t>OPSP-VAD-0296-2025</t>
  </si>
  <si>
    <t>https://community.secop.gov.co/Public/Tendering/OpportunityDetail/Index?noticeUID=CO1.NTC.7522922&amp;isFromPublicArea=True&amp;isModal=False</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</si>
  <si>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</si>
  <si>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CO1.REQ.7644169</t>
  </si>
  <si>
    <t>OPSP-VAD-0295-2025</t>
  </si>
  <si>
    <t>https://community.secop.gov.co/Public/Tendering/OpportunityDetail/Index?noticeUID=CO1.NTC.7522380&amp;isFromPublicArea=True&amp;isModal=False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</si>
  <si>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</si>
  <si>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CO1.REQ.7643660</t>
  </si>
  <si>
    <t>OPSP-VAD-0294-2025</t>
  </si>
  <si>
    <t>https://community.secop.gov.co/Public/Tendering/OpportunityDetail/Index?noticeUID=CO1.NTC.7521639&amp;isFromPublicArea=True&amp;isModal=False</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</si>
  <si>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</si>
  <si>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CO1.REQ.7642691</t>
  </si>
  <si>
    <t>OPSP-VAD-0293-2025</t>
  </si>
  <si>
    <t>https://community.secop.gov.co/Public/Tendering/OpportunityDetail/Index?noticeUID=CO1.NTC.7502180&amp;isFromPublicArea=True&amp;isModal=False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</si>
  <si>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</si>
  <si>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CO1.REQ.7624029</t>
  </si>
  <si>
    <t>OPSP-VAD-0292-2025</t>
  </si>
  <si>
    <t>https://community.secop.gov.co/Public/Tendering/OpportunityDetail/Index?noticeUID=CO1.NTC.7502147&amp;isFromPublicArea=True&amp;isModal=False</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</si>
  <si>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</si>
  <si>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CO1.REQ.7624006</t>
  </si>
  <si>
    <t>OPSP-VAD-0291-2025</t>
  </si>
  <si>
    <t>https://community.secop.gov.co/Public/Tendering/OpportunityDetail/Index?noticeUID=CO1.NTC.7502128&amp;isFromPublicArea=True&amp;isModal=False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</si>
  <si>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</si>
  <si>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CO1.REQ.7623674</t>
  </si>
  <si>
    <t>OPSP-VAD-0290-2025</t>
  </si>
  <si>
    <t>https://community.secop.gov.co/Public/Tendering/OpportunityDetail/Index?noticeUID=CO1.NTC.7501979&amp;isFromPublicArea=True&amp;isModal=False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</si>
  <si>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</si>
  <si>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CO1.REQ.7623360</t>
  </si>
  <si>
    <t>OPSP-VAD-0289-2025</t>
  </si>
  <si>
    <t>https://community.secop.gov.co/Public/Tendering/OpportunityDetail/Index?noticeUID=CO1.NTC.7501442&amp;isFromPublicArea=True&amp;isModal=False</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</si>
  <si>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</si>
  <si>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CO1.REQ.7622887</t>
  </si>
  <si>
    <t>OPSP-VAD-0288-2025</t>
  </si>
  <si>
    <t>https://community.secop.gov.co/Public/Tendering/OpportunityDetail/Index?noticeUID=CO1.NTC.7501962&amp;isFromPublicArea=True&amp;isModal=False</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</si>
  <si>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</si>
  <si>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CO1.REQ.7623619</t>
  </si>
  <si>
    <t>OPSP-VAD-0287-2025</t>
  </si>
  <si>
    <t>https://community.secop.gov.co/Public/Tendering/OpportunityDetail/Index?noticeUID=CO1.NTC.7501415&amp;isFromPublicArea=True&amp;isModal=False</t>
  </si>
  <si>
    <t>JUAN DAVID SALCEDO SALGADO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</si>
  <si>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</si>
  <si>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CO1.REQ.7622860</t>
  </si>
  <si>
    <t>OAG-VAD-0286-2025</t>
  </si>
  <si>
    <t>https://community.secop.gov.co/Public/Tendering/OpportunityDetail/Index?noticeUID=CO1.NTC.7501091&amp;isFromPublicArea=True&amp;isModal=False</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</si>
  <si>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</si>
  <si>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CO1.REQ.7622827</t>
  </si>
  <si>
    <t>OAG-VAD-0285-2025</t>
  </si>
  <si>
    <t>https://community.secop.gov.co/Public/Tendering/OpportunityDetail/Index?noticeUID=CO1.NTC.7501055&amp;isFromPublicArea=True&amp;isModal=False</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</si>
  <si>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</si>
  <si>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CO1.REQ.7622666</t>
  </si>
  <si>
    <t>OPSP-VAD-0284-2025</t>
  </si>
  <si>
    <t>https://community.secop.gov.co/Public/Tendering/OpportunityDetail/Index?noticeUID=CO1.NTC.7500874&amp;isFromPublicArea=True&amp;isModal=False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</si>
  <si>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</si>
  <si>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CO1.REQ.7622287</t>
  </si>
  <si>
    <t>OPSP-VAD-0283-2025</t>
  </si>
  <si>
    <t>https://community.secop.gov.co/Public/Tendering/OpportunityDetail/Index?noticeUID=CO1.NTC.7488656&amp;isFromPublicArea=True&amp;isModal=False</t>
  </si>
  <si>
    <t>GLEDY MARIA FOLIACO REBOLLEDO</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</si>
  <si>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</si>
  <si>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CO1.REQ.7609808</t>
  </si>
  <si>
    <t>OPSP-VAD-0282-2025</t>
  </si>
  <si>
    <t>https://community.secop.gov.co/Public/Tendering/OpportunityDetail/Index?noticeUID=CO1.NTC.7488609&amp;isFromPublicArea=True&amp;isModal=False</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</si>
  <si>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</si>
  <si>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CO1.REQ.7609554</t>
  </si>
  <si>
    <t>OPSP-VAD-0281-2025</t>
  </si>
  <si>
    <t>https://community.secop.gov.co/Public/Tendering/OpportunityDetail/Index?noticeUID=CO1.NTC.7488371&amp;isFromPublicArea=True&amp;isModal=False</t>
  </si>
  <si>
    <t>CO1.REQ.7609513</t>
  </si>
  <si>
    <t>OPSP-VAD-0280-2025</t>
  </si>
  <si>
    <t>https://community.secop.gov.co/Public/Tendering/OpportunityDetail/Index?noticeUID=CO1.NTC.7489569&amp;isFromPublicArea=True&amp;isModal=False</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</si>
  <si>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</si>
  <si>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CO1.REQ.7610911</t>
  </si>
  <si>
    <t>OPSP-VAD-0279-2025</t>
  </si>
  <si>
    <t>https://community.secop.gov.co/Public/Tendering/OpportunityDetail/Index?noticeUID=CO1.NTC.7489548&amp;isFromPublicArea=True&amp;isModal=False</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</si>
  <si>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</si>
  <si>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CO1.REQ.7610790</t>
  </si>
  <si>
    <t>OPSP-VAD-0278-2025</t>
  </si>
  <si>
    <t>https://community.secop.gov.co/Public/Tendering/OpportunityDetail/Index?noticeUID=CO1.NTC.7489586&amp;isFromPublicArea=True&amp;isModal=False</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</si>
  <si>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</si>
  <si>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CO1.REQ.7610933</t>
  </si>
  <si>
    <t>OAG-VAD-0277-2025</t>
  </si>
  <si>
    <t>https://community.secop.gov.co/Public/Tendering/OpportunityDetail/Index?noticeUID=CO1.NTC.7489531&amp;isFromPublicArea=True&amp;isModal=False</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</si>
  <si>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</si>
  <si>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CO1.REQ.7609925</t>
  </si>
  <si>
    <t>OPSP-VAD-0276-2025</t>
  </si>
  <si>
    <t>https://community.secop.gov.co/Public/Tendering/OpportunityDetail/Index?noticeUID=CO1.NTC.7494369&amp;isFromPublicArea=True&amp;isModal=False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</si>
  <si>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</si>
  <si>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CO1.REQ.7615928</t>
  </si>
  <si>
    <t>OAG-VAD-0275-2025</t>
  </si>
  <si>
    <t>https://community.secop.gov.co/Public/Tendering/OpportunityDetail/Index?noticeUID=CO1.NTC.7490330&amp;isFromPublicArea=True&amp;isModal=False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</si>
  <si>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</si>
  <si>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CO1.REQ.7611362</t>
  </si>
  <si>
    <t>OPSP-VAD-0274-2025</t>
  </si>
  <si>
    <t>https://community.secop.gov.co/Public/Tendering/OpportunityDetail/Index?noticeUID=CO1.NTC.7489961&amp;isFromPublicArea=True&amp;isModal=False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</si>
  <si>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</si>
  <si>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CO1.REQ.7611084</t>
  </si>
  <si>
    <t>OAG-VAD-0273-2025</t>
  </si>
  <si>
    <t>https://community.secop.gov.co/Public/Tendering/OpportunityDetail/Index?noticeUID=CO1.NTC.7489697&amp;isFromPublicArea=True&amp;isModal=False</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</si>
  <si>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</si>
  <si>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CO1.REQ.7611026</t>
  </si>
  <si>
    <t>OAG-VAD-0272-2025</t>
  </si>
  <si>
    <t>https://community.secop.gov.co/Public/Tendering/OpportunityDetail/Index?noticeUID=CO1.NTC.7489671&amp;isFromPublicArea=True&amp;isModal=False</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</si>
  <si>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</si>
  <si>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CO1.REQ.7610695</t>
  </si>
  <si>
    <t>OAG-VAD-0271-2025</t>
  </si>
  <si>
    <t>https://community.secop.gov.co/Public/Tendering/OpportunityDetail/Index?noticeUID=CO1.NTC.7489649&amp;isFromPublicArea=True&amp;isModal=False</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</si>
  <si>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</si>
  <si>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CO1.REQ.7610676</t>
  </si>
  <si>
    <t>OPSP-VAD-0270-2025</t>
  </si>
  <si>
    <t>https://community.secop.gov.co/Public/Tendering/OpportunityDetail/Index?noticeUID=CO1.NTC.7489624&amp;isFromPublicArea=True&amp;isModal=False</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</si>
  <si>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</si>
  <si>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CO1.REQ.7609612</t>
  </si>
  <si>
    <t>OPSP-VAD-0269-2025</t>
  </si>
  <si>
    <t>https://community.secop.gov.co/Public/Tendering/OpportunityDetail/Index?noticeUID=CO1.NTC.7480249&amp;isFromPublicArea=True&amp;isModal=False</t>
  </si>
  <si>
    <t>CO1.REQ.7601508</t>
  </si>
  <si>
    <t>OAG-VAD-0268-2025</t>
  </si>
  <si>
    <t>https://community.secop.gov.co/Public/Tendering/OpportunityDetail/Index?noticeUID=CO1.NTC.7482108&amp;isFromPublicArea=True&amp;isModal=False</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</si>
  <si>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</si>
  <si>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CO1.REQ.7603402</t>
  </si>
  <si>
    <t>OPSP-VAD-0267-2025</t>
  </si>
  <si>
    <t>https://community.secop.gov.co/Public/Tendering/OpportunityDetail/Index?noticeUID=CO1.NTC.7481851&amp;isFromPublicArea=True&amp;isModal=False</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</si>
  <si>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</si>
  <si>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CO1.REQ.7603052</t>
  </si>
  <si>
    <t>OPSP-VAD-0266-2025</t>
  </si>
  <si>
    <t>https://community.secop.gov.co/Public/Tendering/OpportunityDetail/Index?noticeUID=CO1.NTC.7481492&amp;isFromPublicArea=True&amp;isModal=False</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</si>
  <si>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</si>
  <si>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CO1.REQ.7602796</t>
  </si>
  <si>
    <t>OPSP-VAD-0265-2025</t>
  </si>
  <si>
    <t>https://community.secop.gov.co/Public/Tendering/OpportunityDetail/Index?noticeUID=CO1.NTC.7481438&amp;isFromPublicArea=True&amp;isModal=False</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</si>
  <si>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</si>
  <si>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CO1.REQ.7602721</t>
  </si>
  <si>
    <t>OPSP-VAD-0264-2025</t>
  </si>
  <si>
    <t>https://community.secop.gov.co/Public/Tendering/OpportunityDetail/Index?noticeUID=CO1.NTC.7481160&amp;isFromPublicArea=True&amp;isModal=False</t>
  </si>
  <si>
    <t>CLAUDIA VINUEZA RIVEROS</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</si>
  <si>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</si>
  <si>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CO1.REQ.7602231</t>
  </si>
  <si>
    <t>OPSP-VAD-0263-2025</t>
  </si>
  <si>
    <t>https://community.secop.gov.co/Public/Tendering/OpportunityDetail/Index?noticeUID=CO1.NTC.7480580&amp;isFromPublicArea=True&amp;isModal=False</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</si>
  <si>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</si>
  <si>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CO1.REQ.7601850</t>
  </si>
  <si>
    <t>OPSP-VAD-0262-2025</t>
  </si>
  <si>
    <t>https://community.secop.gov.co/Public/Tendering/OpportunityDetail/Index?noticeUID=CO1.NTC.7480286&amp;isFromPublicArea=True&amp;isModal=False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</si>
  <si>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</si>
  <si>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CO1.REQ.7601548</t>
  </si>
  <si>
    <t>OPSP-VAD-0261-2025</t>
  </si>
  <si>
    <t>https://community.secop.gov.co/Public/Tendering/OpportunityDetail/Index?noticeUID=CO1.NTC.7480228&amp;isFromPublicArea=True&amp;isModal=False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</si>
  <si>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</si>
  <si>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CO1.REQ.7600953</t>
  </si>
  <si>
    <t>OAG-VAD-0260-2025</t>
  </si>
  <si>
    <t>https://community.secop.gov.co/Public/Tendering/OpportunityDetail/Index?noticeUID=CO1.NTC.7479760&amp;isFromPublicArea=True&amp;isModal=False</t>
  </si>
  <si>
    <t>CO1.REQ.7600933</t>
  </si>
  <si>
    <t>OAG-VAD-0259-2025</t>
  </si>
  <si>
    <t>https://community.secop.gov.co/Public/Tendering/OpportunityDetail/Index?noticeUID=CO1.NTC.7479744&amp;isFromPublicArea=True&amp;isModal=False</t>
  </si>
  <si>
    <t>CO1.REQ.7600914</t>
  </si>
  <si>
    <t>OAG-VAD-0258-2025</t>
  </si>
  <si>
    <t>https://community.secop.gov.co/Public/Tendering/OpportunityDetail/Index?noticeUID=CO1.NTC.7479725&amp;isFromPublicArea=True&amp;isModal=False</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</si>
  <si>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</si>
  <si>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CO1.REQ.7600468</t>
  </si>
  <si>
    <t>OPSP-VAD-0257-2025</t>
  </si>
  <si>
    <t>https://community.secop.gov.co/Public/Tendering/OpportunityDetail/Index?noticeUID=CO1.NTC.7478747&amp;isFromPublicArea=True&amp;isModal=False</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</si>
  <si>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</si>
  <si>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CO1.REQ.7599930</t>
  </si>
  <si>
    <t>OPSP-VAD-0256-2025</t>
  </si>
  <si>
    <t>https://community.secop.gov.co/Public/Tendering/OpportunityDetail/Index?noticeUID=CO1.NTC.7480183&amp;isFromPublicArea=True&amp;isModal=False</t>
  </si>
  <si>
    <t>CO1.REQ.7601252</t>
  </si>
  <si>
    <t>OAG-VAD-0255-2025</t>
  </si>
  <si>
    <t>https://community.secop.gov.co/Public/Tendering/OpportunityDetail/Index?noticeUID=CO1.NTC.7480146&amp;isFromPublicArea=True&amp;isModal=False</t>
  </si>
  <si>
    <t>CO1.REQ.7601226</t>
  </si>
  <si>
    <t>OAG-VAD-0254-2025</t>
  </si>
  <si>
    <t>https://community.secop.gov.co/Public/Tendering/OpportunityDetail/Index?noticeUID=CO1.NTC.7480118&amp;isFromPublicArea=True&amp;isModal=False</t>
  </si>
  <si>
    <t>CO1.REQ.7600891</t>
  </si>
  <si>
    <t>OAG-VAD-0253-2025</t>
  </si>
  <si>
    <t>https://community.secop.gov.co/Public/Tendering/OpportunityDetail/Index?noticeUID=CO1.NTC.7478724&amp;isFromPublicArea=True&amp;isModal=False</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</si>
  <si>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</si>
  <si>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CO1.REQ.7599910</t>
  </si>
  <si>
    <t>OPSP-VAD-0252-2025</t>
  </si>
  <si>
    <t>https://community.secop.gov.co/Public/Tendering/OpportunityDetail/Index?noticeUID=CO1.NTC.7479679&amp;isFromPublicArea=True&amp;isModal=False</t>
  </si>
  <si>
    <t>CO1.REQ.7600864</t>
  </si>
  <si>
    <t>OAG-VAD-0251-2025</t>
  </si>
  <si>
    <t>https://community.secop.gov.co/Public/Tendering/OpportunityDetail/Index?noticeUID=CO1.NTC.7482467&amp;isFromPublicArea=True&amp;isModal=False</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</si>
  <si>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</si>
  <si>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CO1.REQ.7602321</t>
  </si>
  <si>
    <t>OPSP-VAD-0250-2025</t>
  </si>
  <si>
    <t>https://community.secop.gov.co/Public/Tendering/OpportunityDetail/Index?noticeUID=CO1.NTC.7479646&amp;isFromPublicArea=True&amp;isModal=False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</si>
  <si>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</si>
  <si>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CO1.REQ.7600834</t>
  </si>
  <si>
    <t>OAG-VAD-0249-2025</t>
  </si>
  <si>
    <t>https://community.secop.gov.co/Public/Tendering/OpportunityDetail/Index?noticeUID=CO1.NTC.7478600&amp;isFromPublicArea=True&amp;isModal=False</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</si>
  <si>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</si>
  <si>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CO1.REQ.7599679</t>
  </si>
  <si>
    <t>OPSP-VAD-0248-2025</t>
  </si>
  <si>
    <t>https://community.secop.gov.co/Public/Tendering/OpportunityDetail/Index?noticeUID=CO1.NTC.7478568&amp;isFromPublicArea=True&amp;isModal=False</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</si>
  <si>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</si>
  <si>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CO1.REQ.7599659</t>
  </si>
  <si>
    <t>OPSP-VAD-0247-2025</t>
  </si>
  <si>
    <t>https://community.secop.gov.co/Public/Tendering/OpportunityDetail/Index?noticeUID=CO1.NTC.7479623&amp;isFromPublicArea=True&amp;isModal=False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</si>
  <si>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</si>
  <si>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CO1.REQ.7600810</t>
  </si>
  <si>
    <t>OAG-VAD-0246-2025</t>
  </si>
  <si>
    <t>https://community.secop.gov.co/Public/Tendering/OpportunityDetail/Index?noticeUID=CO1.NTC.7478531&amp;isFromPublicArea=True&amp;isModal=False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</si>
  <si>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</si>
  <si>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CO1.REQ.7599399</t>
  </si>
  <si>
    <t>OPSP-VAD-0245-2025</t>
  </si>
  <si>
    <t>https://community.secop.gov.co/Public/Tendering/OpportunityDetail/Index?noticeUID=CO1.NTC.7478049&amp;isFromPublicArea=True&amp;isModal=False</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</si>
  <si>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</si>
  <si>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CO1.REQ.7599161</t>
  </si>
  <si>
    <t>OPSP-VAD-0244-2025</t>
  </si>
  <si>
    <t>https://community.secop.gov.co/Public/Tendering/OpportunityDetail/Index?noticeUID=CO1.NTC.7479601&amp;isFromPublicArea=True&amp;isModal=False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</si>
  <si>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</si>
  <si>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CO1.REQ.7600390</t>
  </si>
  <si>
    <t>OAG-VAD-0243-2025</t>
  </si>
  <si>
    <t>https://community.secop.gov.co/Public/Tendering/OpportunityDetail/Index?noticeUID=CO1.NTC.7477874&amp;isFromPublicArea=True&amp;isModal=False</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</si>
  <si>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</si>
  <si>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CO1.REQ.7599111</t>
  </si>
  <si>
    <t>OPSP-VAD-0242-2025</t>
  </si>
  <si>
    <t>https://community.secop.gov.co/Public/Tendering/OpportunityDetail/Index?noticeUID=CO1.NTC.7477837&amp;isFromPublicArea=True&amp;isModal=False</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</si>
  <si>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</si>
  <si>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CO1.REQ.7598875</t>
  </si>
  <si>
    <t>OAG-VAD-0241-2025</t>
  </si>
  <si>
    <t>https://community.secop.gov.co/Public/Tendering/OpportunityDetail/Index?noticeUID=CO1.NTC.7477801&amp;isFromPublicArea=True&amp;isModal=False</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</si>
  <si>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</si>
  <si>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CO1.REQ.7598842</t>
  </si>
  <si>
    <t>OAG-VAD-0240-2025</t>
  </si>
  <si>
    <t>https://community.secop.gov.co/Public/Tendering/OpportunityDetail/Index?noticeUID=CO1.NTC.7477570&amp;isFromPublicArea=True&amp;isModal=False</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</si>
  <si>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</si>
  <si>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CO1.REQ.7598808</t>
  </si>
  <si>
    <t>OPSP-VAD-0239-2025</t>
  </si>
  <si>
    <t>https://community.secop.gov.co/Public/Tendering/OpportunityDetail/Index?noticeUID=CO1.NTC.7477539&amp;isFromPublicArea=True&amp;isModal=False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</si>
  <si>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</si>
  <si>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CO1.REQ.7598487</t>
  </si>
  <si>
    <t>OPSP-VAD-0238-2025</t>
  </si>
  <si>
    <t>https://community.secop.gov.co/Public/Tendering/OpportunityDetail/Index?noticeUID=CO1.NTC.7477237&amp;isFromPublicArea=True&amp;isModal=False</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</si>
  <si>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</si>
  <si>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CO1.REQ.7597867</t>
  </si>
  <si>
    <t>OAG-VAD-0237-2025</t>
  </si>
  <si>
    <t>https://community.secop.gov.co/Public/Tendering/OpportunityDetail/Index?noticeUID=CO1.NTC.7483856&amp;isFromPublicArea=True&amp;isModal=False</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</si>
  <si>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</si>
  <si>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CO1.REQ.7604956</t>
  </si>
  <si>
    <t>OPSP-VAD-0236-2025</t>
  </si>
  <si>
    <t>https://community.secop.gov.co/Public/Tendering/OpportunityDetail/Index?noticeUID=CO1.NTC.7483842&amp;isFromPublicArea=True&amp;isModal=False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</si>
  <si>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</si>
  <si>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CO1.REQ.7604942</t>
  </si>
  <si>
    <t>OAG-VAD-0235-2025</t>
  </si>
  <si>
    <t>https://community.secop.gov.co/Public/Tendering/OpportunityDetail/Index?noticeUID=CO1.NTC.7483820&amp;isFromPublicArea=True&amp;isModal=False</t>
  </si>
  <si>
    <t>CO1.REQ.7604921</t>
  </si>
  <si>
    <t>OAG-VAD-0234-2025</t>
  </si>
  <si>
    <t>https://community.secop.gov.co/Public/Tendering/OpportunityDetail/Index?noticeUID=CO1.NTC.7482787&amp;isFromPublicArea=True&amp;isModal=False</t>
  </si>
  <si>
    <t>CO1.REQ.7603890</t>
  </si>
  <si>
    <t>OAG-VAD-0233-2025</t>
  </si>
  <si>
    <t>https://community.secop.gov.co/Public/Tendering/OpportunityDetail/Index?noticeUID=CO1.NTC.7482736&amp;isFromPublicArea=True&amp;isModal=False</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</si>
  <si>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</si>
  <si>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CO1.REQ.7603861</t>
  </si>
  <si>
    <t>OAG-VAD-0232-2025</t>
  </si>
  <si>
    <t>https://community.secop.gov.co/Public/Tendering/OpportunityDetail/Index?noticeUID=CO1.NTC.7482718&amp;isFromPublicArea=True&amp;isModal=False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</si>
  <si>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</si>
  <si>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CO1.REQ.7603833</t>
  </si>
  <si>
    <t>OPSP-VAD-0231-2025</t>
  </si>
  <si>
    <t>https://community.secop.gov.co/Public/Tendering/OpportunityDetail/Index?noticeUID=CO1.NTC.7482379&amp;isFromPublicArea=True&amp;isModal=False</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</si>
  <si>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</si>
  <si>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CO1.REQ.7603802</t>
  </si>
  <si>
    <t>OAG-VAD-0230-2025</t>
  </si>
  <si>
    <t>https://community.secop.gov.co/Public/Tendering/OpportunityDetail/Index?noticeUID=CO1.NTC.7482343&amp;isFromPublicArea=True&amp;isModal=False</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</si>
  <si>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</si>
  <si>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CO1.REQ.7603372</t>
  </si>
  <si>
    <t>OAG-VAD-0229-2025</t>
  </si>
  <si>
    <t>https://community.secop.gov.co/Public/Tendering/OpportunityDetail/Index?noticeUID=CO1.NTC.7481029&amp;isFromPublicArea=True&amp;isModal=False</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</si>
  <si>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</si>
  <si>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CO1.REQ.7602412</t>
  </si>
  <si>
    <t>OPSP-VAD-0228-2025</t>
  </si>
  <si>
    <t>https://community.secop.gov.co/Public/Tendering/OpportunityDetail/Index?noticeUID=CO1.NTC.7480941&amp;isFromPublicArea=True&amp;isModal=False</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</si>
  <si>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</si>
  <si>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CO1.REQ.7601455</t>
  </si>
  <si>
    <t>OPSP-VAD-0227-2025</t>
  </si>
  <si>
    <t>https://community.secop.gov.co/Public/Tendering/OpportunityDetail/Index?noticeUID=CO1.NTC.7483563&amp;isFromPublicArea=True&amp;isModal=False</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</si>
  <si>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</si>
  <si>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CO1.REQ.7604248</t>
  </si>
  <si>
    <t>OAG-VAD-0226-2025</t>
  </si>
  <si>
    <t>https://community.secop.gov.co/Public/Tendering/OpportunityDetail/Index?noticeUID=CO1.NTC.7479848&amp;isFromPublicArea=True&amp;isModal=False</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</si>
  <si>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</si>
  <si>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CO1.REQ.7601039</t>
  </si>
  <si>
    <t>OPSP-VAD-0225-2025</t>
  </si>
  <si>
    <t>https://community.secop.gov.co/Public/Tendering/OpportunityDetail/Index?noticeUID=CO1.NTC.7479814&amp;isFromPublicArea=True&amp;isModal=False</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</si>
  <si>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</si>
  <si>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CO1.REQ.7601006</t>
  </si>
  <si>
    <t>OPSP-VAD-0224-2025</t>
  </si>
  <si>
    <t>https://community.secop.gov.co/Public/Tendering/OpportunityDetail/Index?noticeUID=CO1.NTC.7478596&amp;isFromPublicArea=True&amp;isModal=False</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</si>
  <si>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</si>
  <si>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CO1.REQ.7599668</t>
  </si>
  <si>
    <t>OPSP-VAD-0223-2025</t>
  </si>
  <si>
    <t>https://community.secop.gov.co/Public/Tendering/OpportunityDetail/Index?noticeUID=CO1.NTC.7478085&amp;isFromPublicArea=True&amp;isModal=False</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</si>
  <si>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</si>
  <si>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CO1.REQ.7599343</t>
  </si>
  <si>
    <t>OAG-VAD-0222-2025</t>
  </si>
  <si>
    <t>https://community.secop.gov.co/Public/Tendering/OpportunityDetail/Index?noticeUID=CO1.NTC.7478030&amp;isFromPublicArea=True&amp;isModal=False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</si>
  <si>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</si>
  <si>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CO1.REQ.7598638</t>
  </si>
  <si>
    <t>OPSP-VAD-0221-2025</t>
  </si>
  <si>
    <t>https://community.secop.gov.co/Public/Tendering/OpportunityDetail/Index?noticeUID=CO1.NTC.7477880&amp;isFromPublicArea=True&amp;isModal=False</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</si>
  <si>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</si>
  <si>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CO1.REQ.7598903</t>
  </si>
  <si>
    <t>OPSP-VAD-0220-2025</t>
  </si>
  <si>
    <t>https://community.secop.gov.co/Public/Tendering/OpportunityDetail/Index?noticeUID=CO1.NTC.7477752&amp;isFromPublicArea=True&amp;isModal=False</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</si>
  <si>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</si>
  <si>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CO1.REQ.7598759</t>
  </si>
  <si>
    <t>OAG-VAD-0219-2025</t>
  </si>
  <si>
    <t>https://community.secop.gov.co/Public/Tendering/OpportunityDetail/Index?noticeUID=CO1.NTC.7477491&amp;isFromPublicArea=True&amp;isModal=False</t>
  </si>
  <si>
    <t>CO1.REQ.7598249</t>
  </si>
  <si>
    <t>OAG-VAD-0218-2025</t>
  </si>
  <si>
    <t>https://community.secop.gov.co/Public/Tendering/OpportunityDetail/Index?noticeUID=CO1.NTC.7477240&amp;isFromPublicArea=True&amp;isModal=False</t>
  </si>
  <si>
    <t>CO1.REQ.7598187</t>
  </si>
  <si>
    <t>OAG-VAD-0217-2025</t>
  </si>
  <si>
    <t>https://community.secop.gov.co/Public/Tendering/OpportunityDetail/Index?noticeUID=CO1.NTC.7467142&amp;isFromPublicArea=True&amp;isModal=False</t>
  </si>
  <si>
    <t>CO1.REQ.7588624</t>
  </si>
  <si>
    <t>OAG-VAD-0215-2025</t>
  </si>
  <si>
    <t>https://community.secop.gov.co/Public/Tendering/OpportunityDetail/Index?noticeUID=CO1.NTC.7467101&amp;isFromPublicArea=True&amp;isModal=False</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</si>
  <si>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</si>
  <si>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CO1.REQ.7588052</t>
  </si>
  <si>
    <t>OPSP-VAD-0214-2025</t>
  </si>
  <si>
    <t>https://community.secop.gov.co/Public/Tendering/OpportunityDetail/Index?noticeUID=CO1.NTC.7466643&amp;isFromPublicArea=True&amp;isModal=False</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</si>
  <si>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</si>
  <si>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CO1.REQ.7588014</t>
  </si>
  <si>
    <t>OPSP-VAD-0213-2025</t>
  </si>
  <si>
    <t>https://community.secop.gov.co/Public/Tendering/OpportunityDetail/Index?noticeUID=CO1.NTC.7466617&amp;isFromPublicArea=True&amp;isModal=False</t>
  </si>
  <si>
    <t>CO1.REQ.7587775</t>
  </si>
  <si>
    <t>OPSP-VAD-0212-2025</t>
  </si>
  <si>
    <t>https://community.secop.gov.co/Public/Tendering/OpportunityDetail/Index?noticeUID=CO1.NTC.7466380&amp;isFromPublicArea=True&amp;isModal=False</t>
  </si>
  <si>
    <t>CO1.REQ.7587238</t>
  </si>
  <si>
    <t>OPSP-VAD-0211-2025</t>
  </si>
  <si>
    <t>https://community.secop.gov.co/Public/Tendering/OpportunityDetail/Index?noticeUID=CO1.NTC.7465670&amp;isFromPublicArea=True&amp;isModal=False</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</si>
  <si>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</si>
  <si>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CO1.REQ.7587206</t>
  </si>
  <si>
    <t>OPSP-VAD-0210-2025</t>
  </si>
  <si>
    <t>https://community.secop.gov.co/Public/Tendering/OpportunityDetail/Index?noticeUID=CO1.NTC.7465616&amp;isFromPublicArea=True&amp;isModal=False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</si>
  <si>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</si>
  <si>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CO1.REQ.7586370</t>
  </si>
  <si>
    <t>OPSP-VAD-0209-2025</t>
  </si>
  <si>
    <t>https://community.secop.gov.co/Public/Tendering/OpportunityDetail/Index?noticeUID=CO1.NTC.7472738&amp;isFromPublicArea=True&amp;isModal=False</t>
  </si>
  <si>
    <t>CO1.REQ.7593689</t>
  </si>
  <si>
    <t>OAG-VAD-0208-2025</t>
  </si>
  <si>
    <t>https://community.secop.gov.co/Public/Tendering/OpportunityDetail/Index?noticeUID=CO1.NTC.7472720&amp;isFromPublicArea=True&amp;isModal=False</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</si>
  <si>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</si>
  <si>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CO1.REQ.7593678</t>
  </si>
  <si>
    <t>OPSP-VAD-0207-2025</t>
  </si>
  <si>
    <t>https://community.secop.gov.co/Public/Tendering/OpportunityDetail/Index?noticeUID=CO1.NTC.7472702&amp;isFromPublicArea=True&amp;isModal=False</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</si>
  <si>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</si>
  <si>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CO1.REQ.7593652</t>
  </si>
  <si>
    <t>OPSP-VAD-0206-2025</t>
  </si>
  <si>
    <t>https://community.secop.gov.co/Public/Tendering/OpportunityDetail/Index?noticeUID=CO1.NTC.7472269&amp;isFromPublicArea=True&amp;isModal=False</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</si>
  <si>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</si>
  <si>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CO1.REQ.7593629</t>
  </si>
  <si>
    <t>OPSP-VAD-0205-2025</t>
  </si>
  <si>
    <t>https://community.secop.gov.co/Public/Tendering/OpportunityDetail/Index?noticeUID=CO1.NTC.7472236&amp;isFromPublicArea=True&amp;isModal=False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</si>
  <si>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</si>
  <si>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</si>
  <si>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CO1.REQ.7593295</t>
  </si>
  <si>
    <t>OPSP-VAD-0204-2025</t>
  </si>
  <si>
    <t>https://community.secop.gov.co/Public/Tendering/OpportunityDetail/Index?noticeUID=CO1.NTC.7471805&amp;isFromPublicArea=True&amp;isModal=False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</si>
  <si>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</si>
  <si>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CO1.REQ.7592696</t>
  </si>
  <si>
    <t>OPSP-VAD-0203-2025</t>
  </si>
  <si>
    <t>https://community.secop.gov.co/Public/Tendering/OpportunityDetail/Index?noticeUID=CO1.NTC.7471853&amp;isFromPublicArea=True&amp;isModal=False</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</si>
  <si>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</si>
  <si>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CO1.REQ.7593243</t>
  </si>
  <si>
    <t>OAG-VAD-0202-2025</t>
  </si>
  <si>
    <t>https://community.secop.gov.co/Public/Tendering/OpportunityDetail/Index?noticeUID=CO1.NTC.7472187&amp;isFromPublicArea=True&amp;isModal=False</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</si>
  <si>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</si>
  <si>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OPSP-VAD-0201-2025</t>
  </si>
  <si>
    <t>https://community.secop.gov.co/Public/Tendering/OpportunityDetail/Index?noticeUID=CO1.NTC.7472133&amp;isFromPublicArea=True&amp;isModal=False</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</si>
  <si>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</si>
  <si>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CO1.REQ.7593331</t>
  </si>
  <si>
    <t>OPSP-VAD-0200-2025</t>
  </si>
  <si>
    <t>https://community.secop.gov.co/Public/Tendering/OpportunityDetail/Index?noticeUID=CO1.NTC.7471798&amp;isFromPublicArea=True&amp;isModal=False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</si>
  <si>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</si>
  <si>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CO1.REQ.7593094</t>
  </si>
  <si>
    <t>OPSP-VAD-0199-2025</t>
  </si>
  <si>
    <t>https://community.secop.gov.co/Public/Tendering/OpportunityDetail/Index?noticeUID=CO1.NTC.7471736&amp;isFromPublicArea=True&amp;isModal=False</t>
  </si>
  <si>
    <t>CO1.REQ.7593040</t>
  </si>
  <si>
    <t>OPSP-VAD-0198-2025</t>
  </si>
  <si>
    <t>https://community.secop.gov.co/Public/Tendering/OpportunityDetail/Index?noticeUID=CO1.NTC.7471252&amp;isFromPublicArea=True&amp;isModal=False</t>
  </si>
  <si>
    <t>CO1.REQ.7591297</t>
  </si>
  <si>
    <t>OAG-VAD-0197-2025</t>
  </si>
  <si>
    <t>https://community.secop.gov.co/Public/Tendering/OpportunityDetail/Index?noticeUID=CO1.NTC.7469330&amp;isFromPublicArea=True&amp;isModal=False</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</si>
  <si>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</si>
  <si>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CO1.REQ.7590851</t>
  </si>
  <si>
    <t>OPSP-VAD-0196-2025</t>
  </si>
  <si>
    <t>https://community.secop.gov.co/Public/Tendering/OpportunityDetail/Index?noticeUID=CO1.NTC.7468936&amp;isFromPublicArea=True&amp;isModal=False</t>
  </si>
  <si>
    <t>CO1.REQ.7590344</t>
  </si>
  <si>
    <t>OAG-VAD-0195-2025</t>
  </si>
  <si>
    <t>https://community.secop.gov.co/Public/Tendering/OpportunityDetail/Index?noticeUID=CO1.NTC.7468588&amp;isFromPublicArea=True&amp;isModal=False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</si>
  <si>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</si>
  <si>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CO1.REQ.7590305</t>
  </si>
  <si>
    <t>OAG-VAD-0194-2025</t>
  </si>
  <si>
    <t>https://community.secop.gov.co/Public/Tendering/OpportunityDetail/Index?noticeUID=CO1.NTC.7467823&amp;isFromPublicArea=True&amp;isModal=False</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</si>
  <si>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</si>
  <si>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CO1.REQ.7589247</t>
  </si>
  <si>
    <t>OAG-VAD-0193-2025</t>
  </si>
  <si>
    <t>https://community.secop.gov.co/Public/Tendering/OpportunityDetail/Index?noticeUID=CO1.NTC.7467807&amp;isFromPublicArea=True&amp;isModal=False</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</si>
  <si>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</si>
  <si>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CO1.REQ.7589235</t>
  </si>
  <si>
    <t>OPSP-VAD-0192-2025</t>
  </si>
  <si>
    <t>https://community.secop.gov.co/Public/Tendering/OpportunityDetail/Index?noticeUID=CO1.NTC.7467393&amp;isFromPublicArea=True&amp;isModal=False</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</si>
  <si>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</si>
  <si>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CO1.REQ.7589219</t>
  </si>
  <si>
    <t>OAG-VAD-0191-2025</t>
  </si>
  <si>
    <t>https://community.secop.gov.co/Public/Tendering/OpportunityDetail/Index?noticeUID=CO1.NTC.7467381&amp;isFromPublicArea=True&amp;isModal=False</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</si>
  <si>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</si>
  <si>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CO1.REQ.7588779</t>
  </si>
  <si>
    <t>OPSP-VAD-0190-2025</t>
  </si>
  <si>
    <t>https://community.secop.gov.co/Public/Tendering/OpportunityDetail/Index?noticeUID=CO1.NTC.7467604&amp;isFromPublicArea=True&amp;isModal=False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</si>
  <si>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</si>
  <si>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CO1.REQ.7588288</t>
  </si>
  <si>
    <t>OPSP-VAD-0189-2025</t>
  </si>
  <si>
    <t>https://community.secop.gov.co/Public/Tendering/OpportunityDetail/Index?noticeUID=CO1.NTC.7472869&amp;isFromPublicArea=True&amp;isModal=False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</si>
  <si>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</si>
  <si>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CO1.REQ.7594058</t>
  </si>
  <si>
    <t>OPSP-VAD-0188-2025</t>
  </si>
  <si>
    <t>https://community.secop.gov.co/Public/Tendering/OpportunityDetail/Index?noticeUID=CO1.NTC.7472806&amp;isFromPublicArea=True&amp;isModal=False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</si>
  <si>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</si>
  <si>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CO1.REQ.7593794</t>
  </si>
  <si>
    <t>OPSP-VAD-0187-2025</t>
  </si>
  <si>
    <t>https://community.secop.gov.co/Public/Tendering/OpportunityDetail/Index?noticeUID=CO1.NTC.7472550&amp;isFromPublicArea=True&amp;isModal=False</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</si>
  <si>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</si>
  <si>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CO1.REQ.7593747</t>
  </si>
  <si>
    <t>OPSP-VAD-0186-2025</t>
  </si>
  <si>
    <t>https://community.secop.gov.co/Public/Tendering/OpportunityDetail/Index?noticeUID=CO1.NTC.7471429&amp;isFromPublicArea=True&amp;isModal=False</t>
  </si>
  <si>
    <t>CO1.REQ.7592752</t>
  </si>
  <si>
    <t>OAG-VAD-0185-2025</t>
  </si>
  <si>
    <t>https://community.secop.gov.co/Public/Tendering/OpportunityDetail/Index?noticeUID=CO1.NTC.7471218&amp;isFromPublicArea=True&amp;isModal=False</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</si>
  <si>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</si>
  <si>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CO1.REQ.7592519</t>
  </si>
  <si>
    <t>OPSP-VAD-0184-2025</t>
  </si>
  <si>
    <t>https://community.secop.gov.co/Public/Tendering/OpportunityDetail/Index?noticeUID=CO1.NTC.7472164&amp;isFromPublicArea=True&amp;isModal=False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</si>
  <si>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</si>
  <si>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CO1.REQ.7593355</t>
  </si>
  <si>
    <t>OPSP-VAD-0183-2025</t>
  </si>
  <si>
    <t>https://community.secop.gov.co/Public/Common/GoogleReCaptcha/Index?previousUrl=https%3a%2f%2fcommunity.secop.gov.co%2fPublic%2fTendering%2fOpportunityDetail%2fIndex%3fnoticeUID%3dCO1.NTC.7470766%26isFromPublicArea%3dTrue%26isModal%3dFalse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</si>
  <si>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</si>
  <si>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CO1.REQ.7592339</t>
  </si>
  <si>
    <t>OAG-VAD-0182-2025</t>
  </si>
  <si>
    <t>https://community.secop.gov.co/Public/Tendering/OpportunityDetail/Index?noticeUID=CO1.NTC.7470092&amp;isFromPublicArea=True&amp;isModal=False</t>
  </si>
  <si>
    <t>CO1.REQ.7591833</t>
  </si>
  <si>
    <t>OAG-VAD-0181-2025</t>
  </si>
  <si>
    <t>https://community.secop.gov.co/Public/Tendering/OpportunityDetail/Index?noticeUID=CO1.NTC.7470511&amp;isFromPublicArea=True&amp;isModal=False</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</si>
  <si>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</si>
  <si>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</si>
  <si>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CO1.REQ.7591218</t>
  </si>
  <si>
    <t>OPSP-VAD-0180-2025</t>
  </si>
  <si>
    <t>https://community.secop.gov.co/Public/Tendering/OpportunityDetail/Index?noticeUID=CO1.NTC.7469337&amp;isFromPublicArea=True&amp;isModal=False</t>
  </si>
  <si>
    <t>CO1.REQ.7590399</t>
  </si>
  <si>
    <t>OAG-VAD-0179-2025</t>
  </si>
  <si>
    <t>https://community.secop.gov.co/Public/Tendering/OpportunityDetail/Index?noticeUID=CO1.NTC.7468902&amp;isFromPublicArea=True&amp;isModal=False</t>
  </si>
  <si>
    <t>CO1.REQ.7590308</t>
  </si>
  <si>
    <t>OAG-VAD-0178-2025</t>
  </si>
  <si>
    <t>https://community.secop.gov.co/Public/Tendering/OpportunityDetail/Index?noticeUID=CO1.NTC.7468528&amp;isFromPublicArea=True&amp;isModal=False</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</si>
  <si>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</si>
  <si>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CO1.REQ.7589671</t>
  </si>
  <si>
    <t>OAG-VAD-0177-2025</t>
  </si>
  <si>
    <t>https://community.secop.gov.co/Public/Tendering/OpportunityDetail/Index?noticeUID=CO1.NTC.7468307&amp;isFromPublicArea=True&amp;isModal=False</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</si>
  <si>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</si>
  <si>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CO1.REQ.7589629</t>
  </si>
  <si>
    <t>OPSP-VAD-0176-2025</t>
  </si>
  <si>
    <t>https://community.secop.gov.co/Public/Tendering/OpportunityDetail/Index?noticeUID=CO1.NTC.7471754&amp;isFromPublicArea=True&amp;isModal=False</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</si>
  <si>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</si>
  <si>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CO1.REQ.7593054</t>
  </si>
  <si>
    <t>OAG-VAD-0175-2025</t>
  </si>
  <si>
    <t>https://community.secop.gov.co/Public/Tendering/OpportunityDetail/Index?noticeUID=CO1.NTC.7461610&amp;isFromPublicArea=True&amp;isModal=False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</si>
  <si>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</si>
  <si>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CO1.REQ.7582635</t>
  </si>
  <si>
    <t>OPSP-VAD-0174-2025</t>
  </si>
  <si>
    <t>https://community.secop.gov.co/Public/Tendering/OpportunityDetail/Index?noticeUID=CO1.NTC.7460878&amp;isFromPublicArea=True&amp;isModal=False</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</si>
  <si>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</si>
  <si>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CO1.REQ.7582616</t>
  </si>
  <si>
    <t>OPSP-VAD-0173-2025</t>
  </si>
  <si>
    <t>https://community.secop.gov.co/Public/Tendering/OpportunityDetail/Index?noticeUID=CO1.NTC.7459800&amp;isFromPublicArea=True&amp;isModal=False</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</si>
  <si>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</si>
  <si>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CO1.REQ.7581403</t>
  </si>
  <si>
    <t>OAG-VAD-0172-2025</t>
  </si>
  <si>
    <t>https://community.secop.gov.co/Public/Tendering/OpportunityDetail/Index?noticeUID=CO1.NTC.7459583&amp;isFromPublicArea=True&amp;isModal=False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</si>
  <si>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</si>
  <si>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CO1.REQ.7581115</t>
  </si>
  <si>
    <t>OAG-VAD-0171-2025</t>
  </si>
  <si>
    <t>https://community.secop.gov.co/Public/Tendering/OpportunityDetail/Index?noticeUID=CO1.NTC.7459525&amp;isFromPublicArea=True&amp;isModal=False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</si>
  <si>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</si>
  <si>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CO1.REQ.7580766</t>
  </si>
  <si>
    <t>OAG-VAD-0170-2025</t>
  </si>
  <si>
    <t>https://community.secop.gov.co/Public/Tendering/OpportunityDetail/Index?noticeUID=CO1.NTC.7456981&amp;isFromPublicArea=True&amp;isModal=False</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</si>
  <si>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</si>
  <si>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CO1.REQ.7578618</t>
  </si>
  <si>
    <t>OPSP-VAD-0169-2025</t>
  </si>
  <si>
    <t>https://community.secop.gov.co/Public/Tendering/OpportunityDetail/Index?noticeUID=CO1.NTC.7456929&amp;isFromPublicArea=True&amp;isModal=False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</si>
  <si>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</si>
  <si>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</si>
  <si>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CO1.REQ.7578183</t>
  </si>
  <si>
    <t>OPSP-VAD-0168-2025</t>
  </si>
  <si>
    <t>https://community.secop.gov.co/Public/Tendering/OpportunityDetail/Index?noticeUID=CO1.NTC.7456058&amp;isFromPublicArea=True&amp;isModal=False</t>
  </si>
  <si>
    <t>CO1.REQ.7577275</t>
  </si>
  <si>
    <t>OAG-VAD-0167-2025</t>
  </si>
  <si>
    <t>https://community.secop.gov.co/Public/Tendering/OpportunityDetail/Index?noticeUID=CO1.NTC.7458343&amp;isFromPublicArea=True&amp;isModal=False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</si>
  <si>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</si>
  <si>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CO1.REQ.7579715</t>
  </si>
  <si>
    <t>OAG-VAD-0166-2025</t>
  </si>
  <si>
    <t>https://community.secop.gov.co/Public/Tendering/OpportunityDetail/Index?noticeUID=CO1.NTC.7455479&amp;isFromPublicArea=True&amp;isModal=False</t>
  </si>
  <si>
    <t>CO1.REQ.7576689</t>
  </si>
  <si>
    <t>OPSP-VAD-0165-2025</t>
  </si>
  <si>
    <t>https://community.secop.gov.co/Public/Tendering/OpportunityDetail/Index?noticeUID=CO1.NTC.7455431&amp;isFromPublicArea=True&amp;isModal=False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</si>
  <si>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</si>
  <si>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CO1.REQ.7576360</t>
  </si>
  <si>
    <t>OAG-VAD-0164-2025</t>
  </si>
  <si>
    <t>https://community.secop.gov.co/Public/Tendering/OpportunityDetail/Index?noticeUID=CO1.NTC.7456500&amp;isFromPublicArea=True&amp;isModal=False</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</si>
  <si>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</si>
  <si>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CO1.REQ.7578054</t>
  </si>
  <si>
    <t>OPSP-VAD-0163-2025</t>
  </si>
  <si>
    <t>https://community.secop.gov.co/Public/Tendering/OpportunityDetail/Index?noticeUID=CO1.NTC.7456477&amp;isFromPublicArea=True&amp;isModal=False</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</si>
  <si>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</si>
  <si>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CO1.REQ.7578022</t>
  </si>
  <si>
    <t>OPSP-VAD-0162-2025</t>
  </si>
  <si>
    <t>https://community.secop.gov.co/Public/Tendering/OpportunityDetail/Index?noticeUID=CO1.NTC.7456450&amp;isFromPublicArea=True&amp;isModal=False</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</si>
  <si>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</si>
  <si>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CO1.REQ.7577684</t>
  </si>
  <si>
    <t>OPSP-VAD-0161-2025</t>
  </si>
  <si>
    <t>https://community.secop.gov.co/Public/Tendering/OpportunityDetail/Index?noticeUID=CO1.NTC.7456422&amp;isFromPublicArea=True&amp;isModal=False</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</si>
  <si>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</si>
  <si>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CO1.REQ.7577661</t>
  </si>
  <si>
    <t>OPSP-VAD-0160-2025</t>
  </si>
  <si>
    <t>https://community.secop.gov.co/Public/Tendering/OpportunityDetail/Index?noticeUID=CO1.NTC.7454954&amp;isFromPublicArea=True&amp;isModal=False</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</si>
  <si>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</si>
  <si>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CO1.REQ.7575891</t>
  </si>
  <si>
    <t>OPSP-VAD-0159-2025</t>
  </si>
  <si>
    <t>https://community.secop.gov.co/Public/Tendering/OpportunityDetail/Index?noticeUID=CO1.NTC.7454917&amp;isFromPublicArea=True&amp;isModal=False</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</si>
  <si>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</si>
  <si>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CO1.REQ.7575852</t>
  </si>
  <si>
    <t>OPSP-VAD-0158-2025</t>
  </si>
  <si>
    <t>https://community.secop.gov.co/Public/Tendering/OpportunityDetail/Index?noticeUID=CO1.NTC.7454574&amp;isFromPublicArea=True&amp;isModal=False</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</si>
  <si>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</si>
  <si>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CO1.REQ.7575818</t>
  </si>
  <si>
    <t>OPSP-VAD-0157-2025</t>
  </si>
  <si>
    <t>https://community.secop.gov.co/Public/Tendering/OpportunityDetail/Index?noticeUID=CO1.NTC.7454506&amp;isFromPublicArea=True&amp;isModal=False</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</si>
  <si>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</si>
  <si>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CO1.REQ.7575343</t>
  </si>
  <si>
    <t>OAG-VAD-0156-2025</t>
  </si>
  <si>
    <t>https://community.secop.gov.co/Public/Tendering/OpportunityDetail/Index?noticeUID=CO1.NTC.7454164&amp;isFromPublicArea=True&amp;isModal=False</t>
  </si>
  <si>
    <t>CO1.REQ.7575310</t>
  </si>
  <si>
    <t>OAG-VAD-0155-2025</t>
  </si>
  <si>
    <t>https://community.secop.gov.co/Public/Tendering/OpportunityDetail/Index?noticeUID=CO1.NTC.7454135&amp;isFromPublicArea=True&amp;isModal=False</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</si>
  <si>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</si>
  <si>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CO1.REQ.7574768</t>
  </si>
  <si>
    <t>OAG-VAD-0154-2025</t>
  </si>
  <si>
    <t>https://community.secop.gov.co/Public/Tendering/OpportunityDetail/Index?noticeUID=CO1.NTC.7460871&amp;isFromPublicArea=True&amp;isModal=False</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</si>
  <si>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</si>
  <si>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CO1.REQ.7582613</t>
  </si>
  <si>
    <t>OPSP-VAD-0153-2025</t>
  </si>
  <si>
    <t>https://community.secop.gov.co/Public/Tendering/OpportunityDetail/Index?noticeUID=CO1.NTC.7460844&amp;isFromPublicArea=True&amp;isModal=False</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</si>
  <si>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</si>
  <si>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CO1.REQ.7581934</t>
  </si>
  <si>
    <t>OPSP-VAD-0152-2025</t>
  </si>
  <si>
    <t>https://community.secop.gov.co/Public/Tendering/OpportunityDetail/Index?noticeUID=CO1.NTC.7460345&amp;isFromPublicArea=True&amp;isModal=False</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</si>
  <si>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</si>
  <si>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CO1.REQ.7581488</t>
  </si>
  <si>
    <t>OPSP-VAD-0151-2025</t>
  </si>
  <si>
    <t>https://community.secop.gov.co/Public/Tendering/OpportunityDetail/Index?noticeUID=CO1.NTC.7460327&amp;isFromPublicArea=True&amp;isModal=False</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</si>
  <si>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</si>
  <si>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CO1.REQ.7581466</t>
  </si>
  <si>
    <t>OPSP-VAD-0150-2025</t>
  </si>
  <si>
    <t>https://community.secop.gov.co/Public/Tendering/OpportunityDetail/Index?noticeUID=CO1.NTC.7460304&amp;isFromPublicArea=True&amp;isModal=False</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</si>
  <si>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</si>
  <si>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CO1.REQ.7581430</t>
  </si>
  <si>
    <t>OPSP-VAD-0149-2025</t>
  </si>
  <si>
    <t>https://community.secop.gov.co/Public/Tendering/OpportunityDetail/Index?noticeUID=CO1.NTC.7458258&amp;isFromPublicArea=True&amp;isModal=False</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</si>
  <si>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</si>
  <si>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CO1.REQ.7579466</t>
  </si>
  <si>
    <t>OPSP-VAD-0148-2025</t>
  </si>
  <si>
    <t>https://community.secop.gov.co/Public/Tendering/OpportunityDetail/Index?noticeUID=CO1.NTC.7457230&amp;isFromPublicArea=True&amp;isModal=False</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</si>
  <si>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</si>
  <si>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CO1.REQ.7578546</t>
  </si>
  <si>
    <t>OPSP-VAD-0147-2025</t>
  </si>
  <si>
    <t>https://community.secop.gov.co/Public/Tendering/OpportunityDetail/Index?noticeUID=CO1.NTC.7456691&amp;isFromPublicArea=True&amp;isModal=False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</si>
  <si>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</si>
  <si>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CO1.REQ.7578506</t>
  </si>
  <si>
    <t>OPSP-VAD-0146-2025</t>
  </si>
  <si>
    <t>https://community.secop.gov.co/Public/Tendering/OpportunityDetail/Index?noticeUID=CO1.NTC.7456662&amp;isFromPublicArea=True&amp;isModal=False</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</si>
  <si>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</si>
  <si>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CO1.REQ.7577937</t>
  </si>
  <si>
    <t>OPSP-VAD-0145-2025</t>
  </si>
  <si>
    <t>https://community.secop.gov.co/Public/Tendering/OpportunityDetail/Index?noticeUID=CO1.NTC.7456621&amp;isFromPublicArea=True&amp;isModal=False</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</si>
  <si>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</si>
  <si>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CO1.REQ.7577912</t>
  </si>
  <si>
    <t>OPSP-VAD-0144-2025</t>
  </si>
  <si>
    <t>https://community.secop.gov.co/Public/Tendering/OpportunityDetail/Index?noticeUID=CO1.NTC.7460776&amp;isFromPublicArea=True&amp;isModal=False</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</si>
  <si>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</si>
  <si>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CO1.REQ.7581865</t>
  </si>
  <si>
    <t>OPSP-VAD-0143-2025</t>
  </si>
  <si>
    <t>https://community.secop.gov.co/Public/Tendering/OpportunityDetail/Index?noticeUID=CO1.NTC.7460736&amp;isFromPublicArea=True&amp;isModal=False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</si>
  <si>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</si>
  <si>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CO1.REQ.7581828</t>
  </si>
  <si>
    <t>OAG-VAD-0142-2025</t>
  </si>
  <si>
    <t>https://community.secop.gov.co/Public/Tendering/OpportunityDetail/Index?noticeUID=CO1.NTC.7460000&amp;isFromPublicArea=True&amp;isModal=False</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</si>
  <si>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</si>
  <si>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CO1.REQ.7581295</t>
  </si>
  <si>
    <t>OPSP-VAD-0141-2025</t>
  </si>
  <si>
    <t>https://community.secop.gov.co/Public/Tendering/OpportunityDetail/Index?noticeUID=CO1.NTC.7459962&amp;isFromPublicArea=True&amp;isModal=False</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</si>
  <si>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</si>
  <si>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CO1.REQ.7581275</t>
  </si>
  <si>
    <t>OPSP-VAD-0140-2025</t>
  </si>
  <si>
    <t>https://community.secop.gov.co/Public/Tendering/OpportunityDetail/Index?noticeUID=CO1.NTC.7459944&amp;isFromPublicArea=True&amp;isModal=False</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</si>
  <si>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</si>
  <si>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CO1.REQ.7581222</t>
  </si>
  <si>
    <t>OPSP-VAD-0139-2025</t>
  </si>
  <si>
    <t>https://community.secop.gov.co/Public/Tendering/OpportunityDetail/Index?noticeUID=CO1.NTC.7459174&amp;isFromPublicArea=True&amp;isModal=False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</si>
  <si>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</si>
  <si>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CO1.REQ.7580463</t>
  </si>
  <si>
    <t>OAG-VAD-0138-2025</t>
  </si>
  <si>
    <t>https://community.secop.gov.co/Public/Tendering/OpportunityDetail/Index?noticeUID=CO1.NTC.7458829&amp;isFromPublicArea=True&amp;isModal=False</t>
  </si>
  <si>
    <t>CO1.REQ.7579485</t>
  </si>
  <si>
    <t>OAG-VAD-0137-2025</t>
  </si>
  <si>
    <t>https://community.secop.gov.co/Public/Tendering/OpportunityDetail/Index?noticeUID=CO1.NTC.7456113&amp;isFromPublicArea=True&amp;isModal=False</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</si>
  <si>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</si>
  <si>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CO1.REQ.7577055</t>
  </si>
  <si>
    <t>OPSP-VAD-0136-2025</t>
  </si>
  <si>
    <t>https://community.secop.gov.co/Public/Tendering/OpportunityDetail/Index?noticeUID=CO1.NTC.7454457&amp;isFromPublicArea=True&amp;isModal=False</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</si>
  <si>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</si>
  <si>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CO1.REQ.7576520</t>
  </si>
  <si>
    <t>OPSP-VAD-0135-2025</t>
  </si>
  <si>
    <t>https://community.secop.gov.co/Public/Tendering/OpportunityDetail/Index?noticeUID=CO1.NTC.7455020&amp;isFromPublicArea=True&amp;isModal=False</t>
  </si>
  <si>
    <t>YANNIS MOSCOTE CASTILLO</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</si>
  <si>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</si>
  <si>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CO1.REQ.7575439</t>
  </si>
  <si>
    <t>OPSP-VAD-0134-2025</t>
  </si>
  <si>
    <t>https://community.secop.gov.co/Public/Tendering/OpportunityDetail/Index?noticeUID=CO1.NTC.7441174&amp;isFromPublicArea=True&amp;isModal=False</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</si>
  <si>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</si>
  <si>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CO1.REQ.7562298</t>
  </si>
  <si>
    <t>OPSP-VAD-0133-2025</t>
  </si>
  <si>
    <t>https://community.secop.gov.co/Public/Tendering/OpportunityDetail/Index?noticeUID=CO1.NTC.7440897&amp;isFromPublicArea=True&amp;isModal=False</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</si>
  <si>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</si>
  <si>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CO1.REQ.7562228</t>
  </si>
  <si>
    <t>OAG-VAD-0132-2025</t>
  </si>
  <si>
    <t>https://community.secop.gov.co/Public/Tendering/OpportunityDetail/Index?noticeUID=CO1.NTC.7440861&amp;isFromPublicArea=True&amp;isModal=False</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</si>
  <si>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</si>
  <si>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CO1.REQ.7561585</t>
  </si>
  <si>
    <t>OPSP-VAD-0131-2025</t>
  </si>
  <si>
    <t>https://community.secop.gov.co/Public/Tendering/OpportunityDetail/Index?noticeUID=CO1.NTC.7440828&amp;isFromPublicArea=True&amp;isModal=False</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</si>
  <si>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</si>
  <si>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CO1.REQ.7561558</t>
  </si>
  <si>
    <t>OPSP-VAD-0130-2025</t>
  </si>
  <si>
    <t>https://community.secop.gov.co/Public/Tendering/OpportunityDetail/Index?noticeUID=CO1.NTC.7440393&amp;isFromPublicArea=True&amp;isModal=False</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</si>
  <si>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</si>
  <si>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CO1.REQ.7561518</t>
  </si>
  <si>
    <t>OPSP-VAD-0129-2025</t>
  </si>
  <si>
    <t>https://community.secop.gov.co/Public/Tendering/OpportunityDetail/Index?noticeUID=CO1.NTC.7440336&amp;isFromPublicArea=True&amp;isModal=False</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</si>
  <si>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</si>
  <si>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CO1.REQ.7561082</t>
  </si>
  <si>
    <t>OPSP-VAD-0128-2025</t>
  </si>
  <si>
    <t>https://community.secop.gov.co/Public/Tendering/OpportunityDetail/Index?noticeUID=CO1.NTC.7440313&amp;isFromPublicArea=True&amp;isModal=False</t>
  </si>
  <si>
    <t>CO1.REQ.7561053</t>
  </si>
  <si>
    <t>OAG-VAD-0127-2025</t>
  </si>
  <si>
    <t>https://community.secop.gov.co/Public/Tendering/OpportunityDetail/Index?noticeUID=CO1.NTC.7439888&amp;isFromPublicArea=True&amp;isModal=False</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</si>
  <si>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</si>
  <si>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CO1.REQ.7561035</t>
  </si>
  <si>
    <t>OPSP-VAD-0126-2025</t>
  </si>
  <si>
    <t>https://community.secop.gov.co/Public/Tendering/OpportunityDetail/Index?noticeUID=CO1.NTC.7442525&amp;isFromPublicArea=True&amp;isModal=False</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</si>
  <si>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</si>
  <si>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CO1.REQ.7563172</t>
  </si>
  <si>
    <t>OPSP-VAD-0125-2025</t>
  </si>
  <si>
    <t>https://community.secop.gov.co/Public/Tendering/OpportunityDetail/Index?noticeUID=CO1.NTC.7441933&amp;isFromPublicArea=True&amp;isModal=False</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</si>
  <si>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</si>
  <si>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CO1.REQ.7562680</t>
  </si>
  <si>
    <t>OPSP-VAD-0124-2025</t>
  </si>
  <si>
    <t>https://community.secop.gov.co/Public/Tendering/OpportunityDetail/Index?noticeUID=CO1.NTC.7441199&amp;isFromPublicArea=True&amp;isModal=False</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</si>
  <si>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</si>
  <si>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CO1.REQ.7562618</t>
  </si>
  <si>
    <t>OPSP-VAD-0123-2025</t>
  </si>
  <si>
    <t>https://community.secop.gov.co/Public/Tendering/OpportunityDetail/Index?noticeUID=CO1.NTC.7441115&amp;isFromPublicArea=True&amp;isModal=False</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</si>
  <si>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</si>
  <si>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CO1.REQ.7561798</t>
  </si>
  <si>
    <t>OPSP-VAD-0122-2025</t>
  </si>
  <si>
    <t>https://community.secop.gov.co/Public/Tendering/OpportunityDetail/Index?noticeUID=CO1.NTC.7440741&amp;isFromPublicArea=True&amp;isModal=False</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</si>
  <si>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</si>
  <si>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CO1.REQ.7561766</t>
  </si>
  <si>
    <t>OPSP-VAD-0121-2025</t>
  </si>
  <si>
    <t>https://community.secop.gov.co/Public/Tendering/OpportunityDetail/Index?noticeUID=CO1.NTC.7440707&amp;isFromPublicArea=True&amp;isModal=False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</si>
  <si>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</si>
  <si>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</si>
  <si>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CO1.REQ.7561718</t>
  </si>
  <si>
    <t>OPSP-VAD-0120-2025</t>
  </si>
  <si>
    <t>https://community.secop.gov.co/Public/Tendering/OpportunityDetail/Index?noticeUID=CO1.NTC.7440277&amp;isFromPublicArea=True&amp;isModal=False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</si>
  <si>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</si>
  <si>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CO1.REQ.7561294</t>
  </si>
  <si>
    <t>OPSP-VAD-0119-2025</t>
  </si>
  <si>
    <t>https://community.secop.gov.co/Public/Tendering/OpportunityDetail/Index?noticeUID=CO1.NTC.7439759&amp;isFromPublicArea=True&amp;isModal=False</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</si>
  <si>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</si>
  <si>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CO1.REQ.7560875</t>
  </si>
  <si>
    <t>OPSP-VAD-0118-2025</t>
  </si>
  <si>
    <t>https://community.secop.gov.co/Public/Tendering/OpportunityDetail/Index?noticeUID=CO1.NTC.7443005&amp;isFromPublicArea=True&amp;isModal=False</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</si>
  <si>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</si>
  <si>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CO1.REQ.7563908</t>
  </si>
  <si>
    <t>OPSP-VAD-0117-2025</t>
  </si>
  <si>
    <t>https://community.secop.gov.co/Public/Tendering/OpportunityDetail/Index?noticeUID=CO1.NTC.7442360&amp;isFromPublicArea=True&amp;isModal=False</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</si>
  <si>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</si>
  <si>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CO1.REQ.7563082</t>
  </si>
  <si>
    <t>OPSP-VAD-0116-2025</t>
  </si>
  <si>
    <t>https://community.secop.gov.co/Public/Tendering/OpportunityDetail/Index?noticeUID=CO1.NTC.7442323&amp;isFromPublicArea=True&amp;isModal=False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</si>
  <si>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</si>
  <si>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CO1.REQ.7563026</t>
  </si>
  <si>
    <t>OAG-VAD-0115-2025</t>
  </si>
  <si>
    <t>https://community.secop.gov.co/Public/Tendering/OpportunityDetail/Index?noticeUID=CO1.NTC.7442320&amp;isFromPublicArea=True&amp;isModal=False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</si>
  <si>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</si>
  <si>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CO1.REQ.7562847</t>
  </si>
  <si>
    <t>OPSP-VAD-0114-2025</t>
  </si>
  <si>
    <t>https://community.secop.gov.co/Public/Tendering/OpportunityDetail/Index?noticeUID=CO1.NTC.7441363&amp;isFromPublicArea=True&amp;isModal=False</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</si>
  <si>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</si>
  <si>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CO1.REQ.7562499</t>
  </si>
  <si>
    <t>OPSP-VAD-0113-2025</t>
  </si>
  <si>
    <t>https://community.secop.gov.co/Public/Tendering/OpportunityDetail/Index?noticeUID=CO1.NTC.7441235&amp;isFromPublicArea=True&amp;isModal=False</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</si>
  <si>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</si>
  <si>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CO1.REQ.7562315</t>
  </si>
  <si>
    <t>OPSP-VAD-0112-2025</t>
  </si>
  <si>
    <t>https://community.secop.gov.co/Public/Tendering/OpportunityDetail/Index?noticeUID=CO1.NTC.7440773&amp;isFromPublicArea=True&amp;isModal=False</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</si>
  <si>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</si>
  <si>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CO1.REQ.7561787</t>
  </si>
  <si>
    <t>OPSP-VAD-0111-2025</t>
  </si>
  <si>
    <t>https://community.secop.gov.co/Public/Tendering/OpportunityDetail/Index?noticeUID=CO1.NTC.7440283&amp;isFromPublicArea=True&amp;isModal=False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</si>
  <si>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</si>
  <si>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CO1.REQ.7561290</t>
  </si>
  <si>
    <t>OPSP-VAD-0110-2025</t>
  </si>
  <si>
    <t>https://community.secop.gov.co/Public/Tendering/OpportunityDetail/Index?noticeUID=CO1.NTC.7433472&amp;isFromPublicArea=True&amp;isModal=False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</si>
  <si>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</si>
  <si>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CO1.REQ.7554369</t>
  </si>
  <si>
    <t>OPSP-VAD-0109-2025</t>
  </si>
  <si>
    <t>https://community.secop.gov.co/Public/Tendering/OpportunityDetail/Index?noticeUID=CO1.NTC.7433426&amp;isFromPublicArea=True&amp;isModal=False</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</si>
  <si>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</si>
  <si>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CO1.REQ.7554303</t>
  </si>
  <si>
    <t>OPSP-VAD-0108-2025</t>
  </si>
  <si>
    <t>https://community.secop.gov.co/Public/Tendering/OpportunityDetail/Index?noticeUID=CO1.NTC.7433056&amp;isFromPublicArea=True&amp;isModal=False</t>
  </si>
  <si>
    <t>CO1.REQ.7553968</t>
  </si>
  <si>
    <t>OPSP-VAD-0107-2025</t>
  </si>
  <si>
    <t>https://community.secop.gov.co/Public/Tendering/OpportunityDetail/Index?noticeUID=CO1.NTC.7433003&amp;isFromPublicArea=True&amp;isModal=False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</si>
  <si>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</si>
  <si>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CO1.REQ.7553921</t>
  </si>
  <si>
    <t>OAG-VAD-0106-2025</t>
  </si>
  <si>
    <t>https://community.secop.gov.co/Public/Tendering/OpportunityDetail/Index?noticeUID=CO1.NTC.7431394&amp;isFromPublicArea=True&amp;isModal=False</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</si>
  <si>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</si>
  <si>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CO1.REQ.7552710</t>
  </si>
  <si>
    <t>OPSP-VAD-0105-2025</t>
  </si>
  <si>
    <t>https://community.secop.gov.co/Public/Tendering/OpportunityDetail/Index?noticeUID=CO1.NTC.7431679&amp;isFromPublicArea=True&amp;isModal=False</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</si>
  <si>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</si>
  <si>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CO1.REQ.7552928</t>
  </si>
  <si>
    <t>OPSP-VAD-0104-2025</t>
  </si>
  <si>
    <t>https://community.secop.gov.co/Public/Tendering/OpportunityDetail/Index?noticeUID=CO1.NTC.7433137&amp;isFromPublicArea=True&amp;isModal=False</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</si>
  <si>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</si>
  <si>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CO1.REQ.7554137</t>
  </si>
  <si>
    <t>OPSP-VAD-0103-2025</t>
  </si>
  <si>
    <t>https://community.secop.gov.co/Public/Tendering/OpportunityDetail/Index?noticeUID=CO1.NTC.7432310&amp;isFromPublicArea=True&amp;isModal=False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</si>
  <si>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</si>
  <si>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</si>
  <si>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CO1.REQ.7553255</t>
  </si>
  <si>
    <t>OPSP-VAD-0102-2025</t>
  </si>
  <si>
    <t>https://community.secop.gov.co/Public/Tendering/OpportunityDetail/Index?noticeUID=CO1.NTC.7431590&amp;isFromPublicArea=True&amp;isModal=False</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</si>
  <si>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</si>
  <si>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CO1.REQ.7552677</t>
  </si>
  <si>
    <t>OPSP-VAD-0101-2025</t>
  </si>
  <si>
    <t>https://community.secop.gov.co/Public/Tendering/OpportunityDetail/Index?noticeUID=CO1.NTC.7431516&amp;isFromPublicArea=True&amp;isModal=False</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</si>
  <si>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</si>
  <si>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CO1.REQ.7552631</t>
  </si>
  <si>
    <t>OPSP-VAD-0100-2025</t>
  </si>
  <si>
    <t>https://community.secop.gov.co/Public/Tendering/OpportunityDetail/Index?noticeUID=CO1.NTC.7431266&amp;isFromPublicArea=True&amp;isModal=False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</si>
  <si>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</si>
  <si>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CO1.REQ.7552161</t>
  </si>
  <si>
    <t>OPSP-VAD-0099-2025</t>
  </si>
  <si>
    <t>https://community.secop.gov.co/Public/Tendering/OpportunityDetail/Index?noticeUID=CO1.NTC.7430555&amp;isFromPublicArea=True&amp;isModal=False</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</si>
  <si>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</si>
  <si>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CO1.REQ.7551867</t>
  </si>
  <si>
    <t>OAG-VAD-0098-2025</t>
  </si>
  <si>
    <t>https://community.secop.gov.co/Public/Tendering/OpportunityDetail/Index?noticeUID=CO1.NTC.7431995&amp;isFromPublicArea=True&amp;isModal=False</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</si>
  <si>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</si>
  <si>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CO1.REQ.7553158</t>
  </si>
  <si>
    <t>OAG-VAD-0097-2025</t>
  </si>
  <si>
    <t>https://community.secop.gov.co/Public/Tendering/OpportunityDetail/Index?noticeUID=CO1.NTC.7431456&amp;isFromPublicArea=True&amp;isModal=False</t>
  </si>
  <si>
    <t>MANUEL RAFAEL AREVALO LOBATO</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</si>
  <si>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</si>
  <si>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CO1.REQ.7552708</t>
  </si>
  <si>
    <t>OPSP-VAD-0096-2025</t>
  </si>
  <si>
    <t>https://community.secop.gov.co/Public/Tendering/OpportunityDetail/Index?noticeUID=CO1.NTC.7432681&amp;isFromPublicArea=True&amp;isModal=False</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</si>
  <si>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</si>
  <si>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CO1.REQ.7553908</t>
  </si>
  <si>
    <t>OPSP-VAD-0095-2025</t>
  </si>
  <si>
    <t>https://community.secop.gov.co/Public/Tendering/OpportunityDetail/Index?noticeUID=CO1.NTC.7432631&amp;isFromPublicArea=True&amp;isModal=False</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</si>
  <si>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</si>
  <si>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CO1.REQ.7553574</t>
  </si>
  <si>
    <t>OPSP-VAD-0094-2025</t>
  </si>
  <si>
    <t>https://community.secop.gov.co/Public/Tendering/OpportunityDetail/Index?noticeUID=CO1.NTC.7432240&amp;isFromPublicArea=True&amp;isModal=False</t>
  </si>
  <si>
    <t>CRISTIAN ALEXIS ORTIZ BERMUDEZ</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</si>
  <si>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</si>
  <si>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CO1.REQ.7553199</t>
  </si>
  <si>
    <t>OPSP-VAD-0093-2025</t>
  </si>
  <si>
    <t>https://community.secop.gov.co/Public/Tendering/OpportunityDetail/Index?noticeUID=CO1.NTC.7431943&amp;isFromPublicArea=True&amp;isModal=False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</si>
  <si>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</si>
  <si>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CO1.REQ.7552790</t>
  </si>
  <si>
    <t>OPSP-VAD-0092-2025</t>
  </si>
  <si>
    <t>https://community.secop.gov.co/Public/Tendering/OpportunityDetail/Index?noticeUID=CO1.NTC.7431430&amp;isFromPublicArea=True&amp;isModal=False</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</si>
  <si>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</si>
  <si>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CO1.REQ.7552328</t>
  </si>
  <si>
    <t>OPSP-VAD-0091-2025</t>
  </si>
  <si>
    <t>https://community.secop.gov.co/Public/Tendering/OpportunityDetail/Index?noticeUID=CO1.NTC.7430744&amp;isFromPublicArea=True&amp;isModal=False</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</si>
  <si>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</si>
  <si>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CO1.REQ.7551785</t>
  </si>
  <si>
    <t>OPSP-VAD-0090-2025</t>
  </si>
  <si>
    <t>https://community.secop.gov.co/Public/Tendering/OpportunityDetail/Index?noticeUID=CO1.NTC.7423654&amp;isFromPublicArea=True&amp;isModal=False</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</si>
  <si>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</si>
  <si>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CO1.REQ.7544498</t>
  </si>
  <si>
    <t>OPSP-VAD-0089-2025</t>
  </si>
  <si>
    <t>https://community.secop.gov.co/Public/Tendering/OpportunityDetail/Index?noticeUID=CO1.NTC.7423645&amp;isFromPublicArea=True&amp;isModal=False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</si>
  <si>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</si>
  <si>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CO1.REQ.7544476</t>
  </si>
  <si>
    <t>OPSP-VAD-0088-2025</t>
  </si>
  <si>
    <t>https://community.secop.gov.co/Public/Tendering/OpportunityDetail/Index?noticeUID=CO1.NTC.7423633&amp;isFromPublicArea=True&amp;isModal=False</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</si>
  <si>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</si>
  <si>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CO1.REQ.7544462</t>
  </si>
  <si>
    <t>OPSP-VAD-0087-2025</t>
  </si>
  <si>
    <t>https://community.secop.gov.co/Public/Tendering/OpportunityDetail/Index?noticeUID=CO1.NTC.7423624&amp;isFromPublicArea=True&amp;isModal=False</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</si>
  <si>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</si>
  <si>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CO1.REQ.7544452</t>
  </si>
  <si>
    <t>OPSP-VAD-0086-2025</t>
  </si>
  <si>
    <t>https://community.secop.gov.co/Public/Tendering/OpportunityDetail/Index?noticeUID=CO1.NTC.7418174&amp;isFromPublicArea=True&amp;isModal=False</t>
  </si>
  <si>
    <t>CO1.REQ.7539602</t>
  </si>
  <si>
    <t>OPSP-VAD-0085-2025</t>
  </si>
  <si>
    <t>https://community.secop.gov.co/Public/Tendering/OpportunityDetail/Index?noticeUID=CO1.NTC.7418132&amp;isFromPublicArea=True&amp;isModal=False</t>
  </si>
  <si>
    <t>CO1.REQ.7539255</t>
  </si>
  <si>
    <t>OPSP-VAD-0084-2025</t>
  </si>
  <si>
    <t>https://community.secop.gov.co/Public/Tendering/OpportunityDetail/Index?noticeUID=CO1.NTC.7417633&amp;isFromPublicArea=True&amp;isModal=False</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</si>
  <si>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</si>
  <si>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CO1.REQ.7538840</t>
  </si>
  <si>
    <t>OAG-VAD-0083-2025</t>
  </si>
  <si>
    <t>https://community.secop.gov.co/Public/Tendering/OpportunityDetail/Index?noticeUID=CO1.NTC.7417273&amp;isFromPublicArea=True&amp;isModal=False</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</si>
  <si>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</si>
  <si>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CO1.REQ.7538809</t>
  </si>
  <si>
    <t>OPSP-VAD-0082-2025</t>
  </si>
  <si>
    <t>https://community.secop.gov.co/Public/Tendering/OpportunityDetail/Index?noticeUID=CO1.NTC.7419203&amp;isFromPublicArea=True&amp;isModal=False</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</si>
  <si>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</si>
  <si>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CO1.REQ.7540703</t>
  </si>
  <si>
    <t>OAG-VAD-0081-2025</t>
  </si>
  <si>
    <t>https://community.secop.gov.co/Public/Tendering/OpportunityDetail/Index?noticeUID=CO1.NTC.7419005&amp;isFromPublicArea=True&amp;isModal=False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</si>
  <si>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</si>
  <si>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CO1.REQ.7539166</t>
  </si>
  <si>
    <t>OPSP-VAD-0080-2025</t>
  </si>
  <si>
    <t>https://community.secop.gov.co/Public/Tendering/OpportunityDetail/Index?noticeUID=CO1.NTC.7417482&amp;isFromPublicArea=True&amp;isModal=False</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</si>
  <si>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</si>
  <si>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CO1.REQ.7539115</t>
  </si>
  <si>
    <t>OPSP-VAD-0079-2025</t>
  </si>
  <si>
    <t>https://community.secop.gov.co/Public/Tendering/OpportunityDetail/Index?noticeUID=CO1.NTC.7417435&amp;isFromPublicArea=True&amp;isModal=False</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</si>
  <si>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</si>
  <si>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CO1.REQ.7538463</t>
  </si>
  <si>
    <t>OAG-VAD-0078-2025</t>
  </si>
  <si>
    <t>https://community.secop.gov.co/Public/Tendering/OpportunityDetail/Index?noticeUID=CO1.NTC.7421013&amp;isFromPublicArea=True&amp;isModal=False</t>
  </si>
  <si>
    <t>CO1.REQ.7542187</t>
  </si>
  <si>
    <t>OPSP-VAD-0077-2025</t>
  </si>
  <si>
    <t>https://community.secop.gov.co/Public/Tendering/OpportunityDetail/Index?noticeUID=CO1.NTC.7420567&amp;isFromPublicArea=True&amp;isModal=False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</si>
  <si>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</si>
  <si>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CO1.REQ.7542139</t>
  </si>
  <si>
    <t>OPSP-VAD-0076-2025</t>
  </si>
  <si>
    <t>https://community.secop.gov.co/Public/Tendering/OpportunityDetail/Index?noticeUID=CO1.NTC.7420053&amp;isFromPublicArea=True&amp;isModal=False</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</si>
  <si>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</si>
  <si>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CO1.REQ.7541624</t>
  </si>
  <si>
    <t>OAG-VAD-0075-2025</t>
  </si>
  <si>
    <t>https://community.secop.gov.co/Public/Tendering/OpportunityDetail/Index?noticeUID=CO1.NTC.7419879&amp;isFromPublicArea=True&amp;isModal=False</t>
  </si>
  <si>
    <t>CO1.REQ.7541375</t>
  </si>
  <si>
    <t>OPSP-VAD-0074-2025</t>
  </si>
  <si>
    <t>https://community.secop.gov.co/Public/Tendering/OpportunityDetail/Index?noticeUID=CO1.NTC.7419594&amp;isFromPublicArea=True&amp;isModal=False</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</si>
  <si>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</si>
  <si>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CO1.REQ.7540982</t>
  </si>
  <si>
    <t>OPSP-VAD-0073-2025</t>
  </si>
  <si>
    <t>https://community.secop.gov.co/Public/Tendering/OpportunityDetail/Index?noticeUID=CO1.NTC.7419537&amp;isFromPublicArea=True&amp;isModal=False</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</si>
  <si>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</si>
  <si>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CO1.REQ.7540916</t>
  </si>
  <si>
    <t>OAG-VAD-0072-2025</t>
  </si>
  <si>
    <t>https://community.secop.gov.co/Public/Tendering/OpportunityDetail/Index?noticeUID=CO1.NTC.7419251&amp;isFromPublicArea=True&amp;isModal=False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</si>
  <si>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</si>
  <si>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CO1.REQ.7540747</t>
  </si>
  <si>
    <t>OAG-VAD-0071-2025</t>
  </si>
  <si>
    <t>https://community.secop.gov.co/Public/Tendering/OpportunityDetail/Index?noticeUID=CO1.NTC.7419207&amp;isFromPublicArea=True&amp;isModal=False</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</si>
  <si>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</si>
  <si>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CO1.REQ.7540398</t>
  </si>
  <si>
    <t>OPSP-VAD-0070-2025</t>
  </si>
  <si>
    <t>https://community.secop.gov.co/Public/Tendering/OpportunityDetail/Index?noticeUID=CO1.NTC.7418887&amp;isFromPublicArea=True&amp;isModal=False</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</si>
  <si>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</si>
  <si>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CO1.REQ.7540336</t>
  </si>
  <si>
    <t>OPSP-VAD-0069-2025</t>
  </si>
  <si>
    <t>https://community.secop.gov.co/Public/Tendering/OpportunityDetail/Index?noticeUID=CO1.NTC.7418834&amp;isFromPublicArea=True&amp;isModal=False</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</si>
  <si>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</si>
  <si>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CO1.REQ.7539711</t>
  </si>
  <si>
    <t>OAG-VAD-0068-2025</t>
  </si>
  <si>
    <t>https://community.secop.gov.co/Public/Tendering/OpportunityDetail/Index?noticeUID=CO1.NTC.7422750&amp;isFromPublicArea=True&amp;isModal=False</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</si>
  <si>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</si>
  <si>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CO1.REQ.7543742</t>
  </si>
  <si>
    <t>OAG-VAD-0067-2025</t>
  </si>
  <si>
    <t>https://community.secop.gov.co/Public/Tendering/OpportunityDetail/Index?noticeUID=CO1.NTC.7422719&amp;isFromPublicArea=True&amp;isModal=False</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</si>
  <si>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</si>
  <si>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CO1.REQ.7543717</t>
  </si>
  <si>
    <t>OPSP-VAD-0066-2025</t>
  </si>
  <si>
    <t>https://community.secop.gov.co/Public/Tendering/OpportunityDetail/Index?noticeUID=CO1.NTC.7422275&amp;isFromPublicArea=True&amp;isModal=False</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</si>
  <si>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</si>
  <si>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CO1.REQ.7543474</t>
  </si>
  <si>
    <t>OPSP-VAD-0065-2025</t>
  </si>
  <si>
    <t>https://community.secop.gov.co/Public/Tendering/OpportunityDetail/Index?noticeUID=CO1.NTC.7422231&amp;isFromPublicArea=True&amp;isModal=False</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</si>
  <si>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</si>
  <si>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CO1.REQ.7543425</t>
  </si>
  <si>
    <t>OPSP-VAD-0064-2025</t>
  </si>
  <si>
    <t>https://community.secop.gov.co/Public/Tendering/OpportunityDetail/Index?noticeUID=CO1.NTC.7421757&amp;isFromPublicArea=True&amp;isModal=False</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</si>
  <si>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</si>
  <si>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CO1.REQ.7542792</t>
  </si>
  <si>
    <t>OPSP-VAD-0063-2025</t>
  </si>
  <si>
    <t>https://community.secop.gov.co/Public/Tendering/OpportunityDetail/Index?noticeUID=CO1.NTC.7421334&amp;isFromPublicArea=True&amp;isModal=False</t>
  </si>
  <si>
    <t>CO1.REQ.7542219</t>
  </si>
  <si>
    <t>OPSP-VAD-0062-2025</t>
  </si>
  <si>
    <t>https://community.secop.gov.co/Public/Tendering/OpportunityDetail/Index?noticeUID=CO1.NTC.7420489&amp;isFromPublicArea=True&amp;isModal=False</t>
  </si>
  <si>
    <t>CO1.REQ.7542031</t>
  </si>
  <si>
    <t>OPSP-VAD-0061-2025</t>
  </si>
  <si>
    <t>https://community.secop.gov.co/Public/Tendering/OpportunityDetail/Index?noticeUID=CO1.NTC.7420179&amp;isFromPublicArea=True&amp;isModal=False</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</si>
  <si>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</si>
  <si>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CO1.REQ.7540548</t>
  </si>
  <si>
    <t>OPSP-VAD-0060-2025</t>
  </si>
  <si>
    <t>https://community.secop.gov.co/Public/Tendering/OpportunityDetail/Index?noticeUID=CO1.NTC.7404772&amp;isFromPublicArea=True&amp;isModal=False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</si>
  <si>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</si>
  <si>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CO1.REQ.7526054</t>
  </si>
  <si>
    <t>OPSP-VAD-0059-2025</t>
  </si>
  <si>
    <t>https://community.secop.gov.co/Public/Tendering/OpportunityDetail/Index?noticeUID=CO1.NTC.7404753&amp;isFromPublicArea=True&amp;isModal=False</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</si>
  <si>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</si>
  <si>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CO1.REQ.7526026</t>
  </si>
  <si>
    <t>OAG-VAD-0058-2025</t>
  </si>
  <si>
    <t>https://community.secop.gov.co/Public/Tendering/OpportunityDetail/Index?noticeUID=CO1.NTC.7404729&amp;isFromPublicArea=True&amp;isModal=False</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</si>
  <si>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</si>
  <si>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CO1.REQ.7525695</t>
  </si>
  <si>
    <t>OPSP-VAD-0057-2025</t>
  </si>
  <si>
    <t>https://community.secop.gov.co/Public/Tendering/OpportunityDetail/Index?noticeUID=CO1.NTC.7402891&amp;isFromPublicArea=True&amp;isModal=False</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</si>
  <si>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</si>
  <si>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CO1.REQ.7524314</t>
  </si>
  <si>
    <t>OPSP-VAD-0056-2025</t>
  </si>
  <si>
    <t>https://community.secop.gov.co/Public/Tendering/OpportunityDetail/Index?noticeUID=CO1.NTC.7404182&amp;isFromPublicArea=True&amp;isModal=False</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</si>
  <si>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</si>
  <si>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CO1.REQ.7525185</t>
  </si>
  <si>
    <t>OPSP-VAD-0055-2025</t>
  </si>
  <si>
    <t>https://community.secop.gov.co/Public/Tendering/OpportunityDetail/Index?noticeUID=CO1.NTC.7404132&amp;isFromPublicArea=True&amp;isModal=False</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</si>
  <si>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</si>
  <si>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CO1.REQ.7525150</t>
  </si>
  <si>
    <t>OPSP-VAD-0054-2025</t>
  </si>
  <si>
    <t>https://community.secop.gov.co/Public/Tendering/OpportunityDetail/Index?noticeUID=CO1.NTC.7403578&amp;isFromPublicArea=True&amp;isModal=False</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</si>
  <si>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</si>
  <si>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CO1.REQ.7524742</t>
  </si>
  <si>
    <t>OPSP-VAD-0053-2025</t>
  </si>
  <si>
    <t>https://community.secop.gov.co/Public/Tendering/OpportunityDetail/Index?noticeUID=CO1.NTC.7403174&amp;isFromPublicArea=True&amp;isModal=False</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</si>
  <si>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</si>
  <si>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CO1.REQ.7523934</t>
  </si>
  <si>
    <t>OPSP-VAD-0052-2025</t>
  </si>
  <si>
    <t>https://community.secop.gov.co/Public/Tendering/OpportunityDetail/Index?noticeUID=CO1.NTC.7410541&amp;isFromPublicArea=True&amp;isModal=False</t>
  </si>
  <si>
    <t>CO1.REQ.7531596</t>
  </si>
  <si>
    <t>OAG-VAD-0051-2025</t>
  </si>
  <si>
    <t>https://community.secop.gov.co/Public/Tendering/OpportunityDetail/Index?noticeUID=CO1.NTC.7410517&amp;isFromPublicArea=True&amp;isModal=False</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</si>
  <si>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</si>
  <si>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CO1.REQ.7531577</t>
  </si>
  <si>
    <t>OPSP-VAD-0050-2025</t>
  </si>
  <si>
    <t>https://community.secop.gov.co/Public/Tendering/OpportunityDetail/Index?noticeUID=CO1.NTC.7410195&amp;isFromPublicArea=True&amp;isModal=False</t>
  </si>
  <si>
    <t>LUISA MARIA GARCIA GUTIERREZ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</si>
  <si>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</si>
  <si>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CO1.REQ.7531554</t>
  </si>
  <si>
    <t>OPSP-VAD-0049-2025</t>
  </si>
  <si>
    <t>https://community.secop.gov.co/Public/Tendering/OpportunityDetail/Index?noticeUID=CO1.NTC.7410168&amp;isFromPublicArea=True&amp;isModal=False</t>
  </si>
  <si>
    <t>CO1.REQ.7531516</t>
  </si>
  <si>
    <t>OAG-VAD-0048-2025</t>
  </si>
  <si>
    <t>https://community.secop.gov.co/Public/Tendering/OpportunityDetail/Index?noticeUID=CO1.NTC.7404741&amp;isFromPublicArea=True&amp;isModal=False</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</si>
  <si>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</si>
  <si>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CO1.REQ.7526028</t>
  </si>
  <si>
    <t>OPSP-VAD-0047-2025</t>
  </si>
  <si>
    <t>https://community.secop.gov.co/Public/Tendering/OpportunityDetail/Index?noticeUID=CO1.NTC.7404759&amp;isFromPublicArea=True&amp;isModal=False</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</si>
  <si>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</si>
  <si>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CO1.REQ.7526009</t>
  </si>
  <si>
    <t>OPSP-VAD-0046-2025</t>
  </si>
  <si>
    <t>https://community.secop.gov.co/Public/Tendering/OpportunityDetail/Index?noticeUID=CO1.NTC.7404298&amp;isFromPublicArea=True&amp;isModal=False</t>
  </si>
  <si>
    <t>IAN ANDRES BERMUDEZ VELEZ</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</si>
  <si>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</si>
  <si>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CO1.REQ.7525672</t>
  </si>
  <si>
    <t>OPSP-VAD-0045-2025</t>
  </si>
  <si>
    <t>https://community.secop.gov.co/Public/Tendering/OpportunityDetail/Index?noticeUID=CO1.NTC.7404257&amp;isFromPublicArea=True&amp;isModal=False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</si>
  <si>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</si>
  <si>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CO1.REQ.7525636</t>
  </si>
  <si>
    <t>OPSP-VAD-0044-2025</t>
  </si>
  <si>
    <t>https://community.secop.gov.co/Public/Tendering/OpportunityDetail/Index?noticeUID=CO1.NTC.7403946&amp;isFromPublicArea=True&amp;isModal=False</t>
  </si>
  <si>
    <t>CO1.REQ.7525337</t>
  </si>
  <si>
    <t>OPSP-VAD-0043-2025</t>
  </si>
  <si>
    <t>https://community.secop.gov.co/Public/Tendering/OpportunityDetail/Index?noticeUID=CO1.NTC.7403832&amp;isFromPublicArea=True&amp;isModal=False</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</si>
  <si>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</si>
  <si>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CO1.REQ.7524777</t>
  </si>
  <si>
    <t>OAG-VAD-0042-2025</t>
  </si>
  <si>
    <t>https://community.secop.gov.co/Public/Tendering/OpportunityDetail/Index?noticeUID=CO1.NTC.7403804&amp;isFromPublicArea=True&amp;isModal=False</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</si>
  <si>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</si>
  <si>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CO1.REQ.7524663</t>
  </si>
  <si>
    <t>OPSP-VAD-0041-2025</t>
  </si>
  <si>
    <t>https://community.secop.gov.co/Public/Tendering/OpportunityDetail/Index?noticeUID=CO1.NTC.7405953&amp;isFromPublicArea=True&amp;isModal=False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</si>
  <si>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</si>
  <si>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CO1.REQ.7526863</t>
  </si>
  <si>
    <t>OAG-VAD-0040-2025</t>
  </si>
  <si>
    <t>https://community.secop.gov.co/Public/Tendering/OpportunityDetail/Index?noticeUID=CO1.NTC.7405733&amp;isFromPublicArea=True&amp;isModal=False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</si>
  <si>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</si>
  <si>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CO1.REQ.7526804</t>
  </si>
  <si>
    <t>OPSP-VAD-0039-2025</t>
  </si>
  <si>
    <t>https://community.secop.gov.co/Public/Tendering/OpportunityDetail/Index?noticeUID=CO1.NTC.7410316&amp;isFromPublicArea=True&amp;isModal=False</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</si>
  <si>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</si>
  <si>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CO1.REQ.7531391</t>
  </si>
  <si>
    <t>OPSP-VAD-0038-2025</t>
  </si>
  <si>
    <t>https://community.secop.gov.co/Public/Tendering/OpportunityDetail/Index?noticeUID=CO1.NTC.7405078&amp;isFromPublicArea=True&amp;isModal=False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</si>
  <si>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</si>
  <si>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CO1.REQ.7526348</t>
  </si>
  <si>
    <t>OPSP-VAD-0037-2025</t>
  </si>
  <si>
    <t>https://community.secop.gov.co/Public/Tendering/OpportunityDetail/Index?noticeUID=CO1.NTC.7405031&amp;isFromPublicArea=True&amp;isModal=False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</si>
  <si>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</si>
  <si>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CO1.REQ.7526322</t>
  </si>
  <si>
    <t>OPSP-VAD-0036-2025</t>
  </si>
  <si>
    <t>https://community.secop.gov.co/Public/Tendering/OpportunityDetail/Index?noticeUID=CO1.NTC.7405003&amp;isFromPublicArea=True&amp;isModal=False</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</si>
  <si>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</si>
  <si>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CO1.REQ.7525888</t>
  </si>
  <si>
    <t>OPSP-VAD-0035-2025</t>
  </si>
  <si>
    <t>https://community.secop.gov.co/Public/Tendering/OpportunityDetail/Index?noticeUID=CO1.NTC.7410081&amp;isFromPublicArea=True&amp;isModal=False</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</si>
  <si>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</si>
  <si>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CO1.REQ.7531368</t>
  </si>
  <si>
    <t>OPSP-VAD-0034-2025</t>
  </si>
  <si>
    <t>https://community.secop.gov.co/Public/Tendering/OpportunityDetail/Index?noticeUID=CO1.NTC.7399404&amp;isFromPublicArea=True&amp;isModal=False</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</si>
  <si>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</si>
  <si>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CO1.REQ.7519864</t>
  </si>
  <si>
    <t>OPSP-VAD-0033-2025</t>
  </si>
  <si>
    <t>https://community.secop.gov.co/Public/Tendering/OpportunityDetail/Index?noticeUID=CO1.NTC.7399468&amp;isFromPublicArea=True&amp;isModal=False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</si>
  <si>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</si>
  <si>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CO1.REQ.7520426</t>
  </si>
  <si>
    <t>OPSP-VAD-0032-2025</t>
  </si>
  <si>
    <t>https://community.secop.gov.co/Public/Tendering/OpportunityDetail/Index?noticeUID=CO1.NTC.7398583&amp;isFromPublicArea=True&amp;isModal=False</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</si>
  <si>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</si>
  <si>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CO1.REQ.7519850</t>
  </si>
  <si>
    <t>OPSP-VAD-0031-2025</t>
  </si>
  <si>
    <t>https://community.secop.gov.co/Public/Tendering/OpportunityDetail/Index?noticeUID=CO1.NTC.7398570&amp;isFromPublicArea=True&amp;isModal=False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</si>
  <si>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</si>
  <si>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CO1.REQ.7519833</t>
  </si>
  <si>
    <t>OPSP-VAD-0030-2025</t>
  </si>
  <si>
    <t>https://community.secop.gov.co/Public/Tendering/OpportunityDetail/Index?noticeUID=CO1.NTC.7398551&amp;isFromPublicArea=True&amp;isModal=False</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</si>
  <si>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</si>
  <si>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CO1.REQ.7519810</t>
  </si>
  <si>
    <t>OPSP-VAD-0029-2025</t>
  </si>
  <si>
    <t>https://community.secop.gov.co/Public/Tendering/OpportunityDetail/Index?noticeUID=CO1.NTC.7398528&amp;isFromPublicArea=True&amp;isModal=False</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</si>
  <si>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</si>
  <si>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CO1.REQ.7518882</t>
  </si>
  <si>
    <t>OAG-VAD-0028-2025</t>
  </si>
  <si>
    <t>https://community.secop.gov.co/Public/Tendering/OpportunityDetail/Index?noticeUID=CO1.NTC.7397785&amp;isFromPublicArea=True&amp;isModal=False</t>
  </si>
  <si>
    <t>CO1.REQ.7517859</t>
  </si>
  <si>
    <t>OAG-VAD-0027-2025</t>
  </si>
  <si>
    <t>https://community.secop.gov.co/Public/Tendering/OpportunityDetail/Index?noticeUID=CO1.NTC.7396939&amp;isFromPublicArea=True&amp;isModal=False</t>
  </si>
  <si>
    <t>CO1.REQ.7517826</t>
  </si>
  <si>
    <t>OAG-VAD-0026-2025</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</si>
  <si>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</si>
  <si>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CO1.REQ.7517762</t>
  </si>
  <si>
    <t>OAG-VAD-0025-2025</t>
  </si>
  <si>
    <t>https://community.secop.gov.co/Public/Tendering/OpportunityDetail/Index?noticeUID=CO1.NTC.7396444&amp;isFromPublicArea=True&amp;isModal=False</t>
  </si>
  <si>
    <t>CO1.REQ.7517500</t>
  </si>
  <si>
    <t>OAG-VAD-0024-2025</t>
  </si>
  <si>
    <t>https://community.secop.gov.co/Public/Tendering/OpportunityDetail/Index?noticeUID=CO1.NTC.7396402&amp;isFromPublicArea=True&amp;isModal=False</t>
  </si>
  <si>
    <t>CO1.REQ.7517439</t>
  </si>
  <si>
    <t>OAG-VAD-0023-2025</t>
  </si>
  <si>
    <t>https://community.secop.gov.co/Public/Tendering/OpportunityDetail/Index?noticeUID=CO1.NTC.7399318&amp;isFromPublicArea=True&amp;isModal=False</t>
  </si>
  <si>
    <t>CO1.REQ.7519690</t>
  </si>
  <si>
    <t>OAG-VAD-0022-2025</t>
  </si>
  <si>
    <t>https://community.secop.gov.co/Public/Tendering/OpportunityDetail/Index?noticeUID=CO1.NTC.7398984&amp;isFromPublicArea=True&amp;isModal=False</t>
  </si>
  <si>
    <t>CO1.REQ.7519666</t>
  </si>
  <si>
    <t>OAG-VAD-0021-2025</t>
  </si>
  <si>
    <t>https://community.secop.gov.co/Public/Tendering/OpportunityDetail/Index?noticeUID=CO1.NTC.7393743&amp;isFromPublicArea=True&amp;isModal=False</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</si>
  <si>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</si>
  <si>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CO1.REQ.7514635</t>
  </si>
  <si>
    <t>OAG-VAD-0020-2025</t>
  </si>
  <si>
    <t>https://community.secop.gov.co/Public/Tendering/OpportunityDetail/Index?noticeUID=CO1.NTC.7393386&amp;isFromPublicArea=True&amp;isModal=False</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</si>
  <si>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</si>
  <si>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CO1.REQ.7514277</t>
  </si>
  <si>
    <t>OAG-VAD-0019-2025</t>
  </si>
  <si>
    <t>https://community.secop.gov.co/Public/Tendering/OpportunityDetail/Index?noticeUID=CO1.NTC.7398214&amp;isFromPublicArea=True&amp;isModal=False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</si>
  <si>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</si>
  <si>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CO1.REQ.7519037</t>
  </si>
  <si>
    <t>OAG-VAD-0018-2025</t>
  </si>
  <si>
    <t>https://community.secop.gov.co/Public/Tendering/OpportunityDetail/Index?noticeUID=CO1.NTC.7397834&amp;isFromPublicArea=True&amp;isModal=False</t>
  </si>
  <si>
    <t>CO1.REQ.7518581</t>
  </si>
  <si>
    <t>OAG-VAD-0017-2025</t>
  </si>
  <si>
    <t>https://community.secop.gov.co/Public/Tendering/OpportunityDetail/Index?noticeUID=CO1.NTC.7397851&amp;isFromPublicArea=True&amp;isModal=False</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</si>
  <si>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</si>
  <si>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CO1.REQ.7518200</t>
  </si>
  <si>
    <t>OPSP-VAD-0016-2025</t>
  </si>
  <si>
    <t>https://community.secop.gov.co/Public/Tendering/OpportunityDetail/Index?noticeUID=CO1.NTC.7396971&amp;isFromPublicArea=True&amp;isModal=False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</si>
  <si>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</si>
  <si>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CO1.REQ.7518132</t>
  </si>
  <si>
    <t>OPSP-VAD-0015-2025</t>
  </si>
  <si>
    <t>https://community.secop.gov.co/Public/Tendering/OpportunityDetail/Index?noticeUID=CO1.NTC.7396447&amp;isFromPublicArea=True&amp;isModal=False</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</si>
  <si>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</si>
  <si>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CO1.REQ.7517709</t>
  </si>
  <si>
    <t>OAG-VAD-0014-2025</t>
  </si>
  <si>
    <t>https://community.secop.gov.co/Public/Tendering/OpportunityDetail/Index?noticeUID=CO1.NTC.7396410&amp;isFromPublicArea=True&amp;isModal=False</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</si>
  <si>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</si>
  <si>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CO1.REQ.7517458</t>
  </si>
  <si>
    <t>OPSP-VAD-0013-2025</t>
  </si>
  <si>
    <t>https://community.secop.gov.co/Public/Tendering/OpportunityDetail/Index?noticeUID=CO1.NTC.7396052&amp;isFromPublicArea=True&amp;isModal=False</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</si>
  <si>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</si>
  <si>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CO1.REQ.7517407</t>
  </si>
  <si>
    <t>OPSP-VAD-0012-2025</t>
  </si>
  <si>
    <t>https://community.secop.gov.co/Public/Tendering/OpportunityDetail/Index?noticeUID=CO1.NTC.7395734&amp;isFromPublicArea=True&amp;isModal=False</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</si>
  <si>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</si>
  <si>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CO1.REQ.7516233</t>
  </si>
  <si>
    <t>OPSP-VAD-0011-2025</t>
  </si>
  <si>
    <t>https://community.secop.gov.co/Public/Tendering/OpportunityDetail/Index?noticeUID=CO1.NTC.7378500&amp;isFromPublicArea=True&amp;isModal=False</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</si>
  <si>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</si>
  <si>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CO1.REQ.7498797</t>
  </si>
  <si>
    <t>OAG-VAD-0010-2025</t>
  </si>
  <si>
    <t>https://community.secop.gov.co/Public/Tendering/OpportunityDetail/Index?noticeUID=CO1.NTC.7379472&amp;isFromPublicArea=True&amp;isModal=False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</si>
  <si>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</si>
  <si>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CO1.REQ.7499493</t>
  </si>
  <si>
    <t>OPSP-VAD-0009-2025</t>
  </si>
  <si>
    <t>https://community.secop.gov.co/Public/Tendering/OpportunityDetail/Index?noticeUID=CO1.NTC.7380067&amp;isFromPublicArea=True&amp;isModal=False</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</si>
  <si>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</si>
  <si>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CO1.REQ.7500737</t>
  </si>
  <si>
    <t>OPSP-VAD-0008-2025</t>
  </si>
  <si>
    <t>https://community.secop.gov.co/Public/Tendering/OpportunityDetail/Index?noticeUID=CO1.NTC.7380006&amp;isFromPublicArea=True&amp;isModal=False</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</si>
  <si>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</si>
  <si>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CO1.REQ.7500641</t>
  </si>
  <si>
    <t>OPSP-VAD-0007-2025</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</si>
  <si>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</si>
  <si>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CO1.REQ.7500628</t>
  </si>
  <si>
    <t>OPSP-VAD-0006-2025</t>
  </si>
  <si>
    <t>https://community.secop.gov.co/Public/Tendering/OpportunityDetail/Index?noticeUID=CO1.NTC.7379242&amp;isFromPublicArea=True&amp;isModal=False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</si>
  <si>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</si>
  <si>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CO1.REQ.7499875</t>
  </si>
  <si>
    <t>OPSP-VAD-0005-2025</t>
  </si>
  <si>
    <t>https://community.secop.gov.co/Public/Tendering/OpportunityDetail/Index?noticeUID=CO1.NTC.7378800&amp;isFromPublicArea=True&amp;isModal=False</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</si>
  <si>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</si>
  <si>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CO1.REQ.7499811</t>
  </si>
  <si>
    <t>OPSP-VAD-0004-2025</t>
  </si>
  <si>
    <t>https://community.secop.gov.co/Public/Tendering/OpportunityDetail/Index?noticeUID=CO1.NTC.7378733&amp;isFromPublicArea=True&amp;isModal=False</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</si>
  <si>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</si>
  <si>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CO1.REQ.7499365</t>
  </si>
  <si>
    <t>OPSP-VAD-0003-2025</t>
  </si>
  <si>
    <t>https://community.secop.gov.co/Public/Tendering/OpportunityDetail/Index?noticeUID=CO1.NTC.7378153&amp;isFromPublicArea=True&amp;isModal=False</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</si>
  <si>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</si>
  <si>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CO1.REQ.7498958</t>
  </si>
  <si>
    <t>OPSP-VAD-0002-2025</t>
  </si>
  <si>
    <t>https://community.secop.gov.co/Public/Tendering/OpportunityDetail/Index?noticeUID=CO1.NTC.7377794&amp;isFromPublicArea=True&amp;isModal=False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</si>
  <si>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</si>
  <si>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CO1.REQ.7498581</t>
  </si>
  <si>
    <t>OPSP-VAD-0001-2025</t>
  </si>
  <si>
    <t>(F) FECHA FINAL POR ACTA DE REINICIO  (YYYY-MM-DD)</t>
  </si>
  <si>
    <t>(N) NUMERO DE TERMINACIONES ANTICIPADAS- DISMINUCIONES</t>
  </si>
  <si>
    <t>(F) FECHA FINAL PACTADA EN LA PRORROGA  (YYYY-MM-DD)</t>
  </si>
  <si>
    <t>TERMINACIONES- DISMINUCIONES</t>
  </si>
  <si>
    <t>https://community.secop.gov.co/Public/Tendering/ContractNoticePhases/View?PPI=CO1.PPI.43363713&amp;isFromPublicArea=True&amp;isModal=False</t>
  </si>
  <si>
    <t>2M</t>
  </si>
  <si>
    <t>LEONARDO RUIZ JIMENEZ</t>
  </si>
  <si>
    <t>INVERSIONES Y CONSTRUCCIONES R2 SAS</t>
  </si>
  <si>
    <t>OBRAS CIVILES DE ADECUACIÓN MEJORAMIENTO Y MODERNIZACIÓN DEL LABORATORIO DE CALIDAD DEL AGUA Y DEL AIRE UBICADO EN EL HANGAR D DE LA UNIVERSIDAD MAGDALENA</t>
  </si>
  <si>
    <t>CO1.REQ.9209899</t>
  </si>
  <si>
    <t>ODO-DAD-0013-2025</t>
  </si>
  <si>
    <t>https://community.secop.gov.co/Public/Tendering/ContractNoticePhases/View?PPI=CO1.PPI.43362682&amp;isFromPublicArea=True&amp;isModal=False</t>
  </si>
  <si>
    <t>75DC</t>
  </si>
  <si>
    <t>OSCAR ELIECER FORERO GOMEZ</t>
  </si>
  <si>
    <t>M2 CONSTRUCCIONES SAS</t>
  </si>
  <si>
    <t>OBRAS CIVILES DE ADECUACIÓN MEJORAMIENTO Y MANTENIMIENTO DE LAS DIFERENTES ÁREAS QUE CONFORMAN LAS INSTALACIONES DE LA INFRAESTRUCTURA FÍSICA DE LA UNIVERSIDAD DEL MAGDALENA Y SUS SEDES SEGUNDO SEMESTRE DE 2025</t>
  </si>
  <si>
    <t> CO1.REQ.9209752</t>
  </si>
  <si>
    <t>ODO-DAD-0012-2025</t>
  </si>
  <si>
    <t>https://community.secop.gov.co/Public/Tendering/OpportunityDetail/Index?noticeUID=CO1.NTC.8843621</t>
  </si>
  <si>
    <t>ALTIUS CONSTRUCCIONES SAS</t>
  </si>
  <si>
    <t>OBRAS CIVILES PARA LA CONSTRUCCIÓN DEL FOSO DE SALTO LARGO DE LA UNIVERSIDAD DEL MAGDALENA</t>
  </si>
  <si>
    <t>CO1.REQ.8978195</t>
  </si>
  <si>
    <t>ODO-DAD-0011-2025</t>
  </si>
  <si>
    <t>https://community.secop.gov.co/Public/Tendering/OpportunityDetail/Index?noticeUID=CO1.NTC.8756218</t>
  </si>
  <si>
    <t>INGELECSA SM SAS</t>
  </si>
  <si>
    <t>OBRAS CIVILES ELÉCTRICAS PARA EL DESMONTE Y REUBICACIÓN DE LAS REDES ELÉCTRICAS DE BAJA TENSIÓN E ILUMINACIÓN QUE SE ENCUENTRAN SOBRE LA VÍA DESTAPADA EN EL ÁREA DE INFLUENCIA PARA LA CONSTRUCCIÓN DEL EDIFICIO RÍO MAGDALENA EN LA UNIVERSIDAD DEL MAGDALENA</t>
  </si>
  <si>
    <t>CO1.REQ.8890530</t>
  </si>
  <si>
    <t>ODO-DAD-0010-2025</t>
  </si>
  <si>
    <t>https://community.secop.gov.co/Public/Tendering/ContractNoticePhases/View?PPI=CO1.PPI.41891636&amp;isFromPublicArea=True&amp;isModal=False</t>
  </si>
  <si>
    <t>SADAG INGENIERIA SAS</t>
  </si>
  <si>
    <t>REALIZACIÓN DE LAS OBRAS CIVILES PARA LA ADECUACIÓN REUBICACIÓN Y CONSTRUCCIÓN DE LA VÍA INTERNA DESTAPADA REDES HIDROSANITARIAS CERCAS CERRAMIENTOS Y ÁRBOLES QUE SE ENCUENTRAN EL ÁREA DE INFLUENCIA PARA LA CONSTRUCCIÓN DEL EDIFICIO RÍO MAGDALENA</t>
  </si>
  <si>
    <t>CO1.REQ.8842905</t>
  </si>
  <si>
    <t>ODO-DAD-0009-2025</t>
  </si>
  <si>
    <t>https://community.secop.gov.co/Public/Tendering/ContractNoticePhases/View?PPI=CO1.PPI.41193874&amp;isFromPublicArea=True&amp;isModal=False</t>
  </si>
  <si>
    <t>COMERCIALIZADORA Y SERVICIOS J&amp;L SAS</t>
  </si>
  <si>
    <t>OBRAS CIVILES DE RECONSTRUCCIÓN ADECUACIÓN Y MEJORAMIENTO DE LA PASARELA EN MADERA DEL MUELLE PARA EMBARCACIONES UBICADA EN EL MORRO DE LA BAHÍA DE SANTA MARTA</t>
  </si>
  <si>
    <t>CO1.REQ.8672625</t>
  </si>
  <si>
    <t>ODO-DAD-0008-2025</t>
  </si>
  <si>
    <t>https://community.secop.gov.co/Public/Tendering/OpportunityDetail/Index?noticeUID=CO1.NTC.8514537</t>
  </si>
  <si>
    <t>ENSOLCARIBE SAS</t>
  </si>
  <si>
    <t xml:space="preserve">OBJETO OBRAS CIVILES Y ELÉCTRICAS PARA LA CONSTRUCCIÓN DEL SISTEMA DE ILUMINACIÓN DEL MORRO DE LA BAHÍA DE SANTA MARTA </t>
  </si>
  <si>
    <t>CO1.REQ.8645291</t>
  </si>
  <si>
    <t>ODO-DAD-0007-2025</t>
  </si>
  <si>
    <t>https://community.secop.gov.co/Public/Tendering/OpportunityDetail/Index?noticeUID=CO1.NTC.8457691</t>
  </si>
  <si>
    <t>KM CONSTRUCCIONES SAS</t>
  </si>
  <si>
    <t>OBRAS CIVILES DE ACONDICIONAMIENTO REMODELACIÓN ADECUACIÓN Y MEJORAMIENTO DE LA SEDE LAURELES DONDE FUNCIONARÁN LAS RESIDENCIAS ESTUDIANTILES PARA LAS COMUNIDADES INDÍGENAS ESTUDIANTES PROVENIENTES DE ZONAS RURALES Y POBLACIÓN VULNERABLE DE LA UNIVERSIDAD DEL MAGDALENA</t>
  </si>
  <si>
    <t>CO1.REQ.8588609</t>
  </si>
  <si>
    <t>ODO-DAD-0006-2025</t>
  </si>
  <si>
    <t>https://community.secop.gov.co/Public/Tendering/ContractNoticePhases/View?PPI=CO1.PPI.40493090&amp;isFromPublicArea=True&amp;isModal=False</t>
  </si>
  <si>
    <t>R&amp;H SUMINISTROS ASESORIAS Y CONSULTORIAS SAS</t>
  </si>
  <si>
    <t>OBRAS CIVILES PARA LA CONSTRUCCIÓN DE LAS ZONAS DE HAMACAS PARA EL BIENESTAR DE LA COMUNIDAD ACADÉMICA DE LA UNIVERSIDAD DEL MAGDALENA</t>
  </si>
  <si>
    <t>CO1.REQ.8498751</t>
  </si>
  <si>
    <t>ODO-DAD-0005-2025</t>
  </si>
  <si>
    <t>https://community.secop.gov.co/Public/Tendering/OpportunityDetail/Index?noticeUID=CO1.NTC.8266478</t>
  </si>
  <si>
    <t>LUIS JOSÉ ORTIZ SERRANO</t>
  </si>
  <si>
    <t>OBRAS CIVILES DE ADECUACIÓN MEJORAMIENTO Y MANTENIMIENTO DE LOS PARQUES BIOSALUDABLES DE LA UNIVERSIDAD DEL MAGDALENA</t>
  </si>
  <si>
    <t>CO1.REQ.8392843</t>
  </si>
  <si>
    <t>ODO-DAD-0004-2025</t>
  </si>
  <si>
    <t>https://community.secop.gov.co/Public/Tendering/ContractNoticePhases/View?PPI=CO1.PPI.39591325&amp;isFromPublicArea=True&amp;isModal=False</t>
  </si>
  <si>
    <t>DIMENSION COMPANY SAS</t>
  </si>
  <si>
    <t>OBRAS CIVILES DE CONSTRUCCIÓN Y MONTAJE DE UN SISTEMA DE FACHADA FLOTANTE CON LÁMINAS MICROPERFORADAS EN EL AULA ABIERTA DE FISIOLOGÍA DEL EJERCICIO ACONDICIONAMIENTO FÍSICO EN EL DEPORTE GIMNASIA Y CALISTENIA DE LA UNIVERSIDAD DEL MAGDALENA</t>
  </si>
  <si>
    <t>CO1.REQ.8291060</t>
  </si>
  <si>
    <t>ODO-DAD-0003-2025</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</si>
  <si>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</si>
  <si>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</si>
  <si>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</si>
  <si>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CO1.REQ.7899776</t>
  </si>
  <si>
    <t>ODO-DAD-0002-2025</t>
  </si>
  <si>
    <t>https://community.secop.gov.co/Public/Tendering/ContractNoticePhases/View?PPI=CO1.PPI.37839923&amp;isFromPublicArea=True&amp;isModal=False</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</si>
  <si>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</si>
  <si>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</si>
  <si>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</si>
  <si>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https://community.secop.gov.co/Public/Tendering/ContractNoticePhases/View?PPI=CO1.PPI.43331453&amp;isFromPublicArea=True&amp;isModal=False</t>
  </si>
  <si>
    <t>PEDRO MERCADO GONZALEZ</t>
  </si>
  <si>
    <t>CRISTOBAL QUINTERO BUENO</t>
  </si>
  <si>
    <t>SUMINISTRO DE ACCESORIOS PARA EL MANTENIMIENTO PREVENTIVO Y CORRECTIVO DE LOS SISTEMAS DE RIEGO DE LA UNIVERSIDAD DEL MAGDALENA Y SUS SEDES ALTERNAS</t>
  </si>
  <si>
    <t>CO1.REQ.9201399</t>
  </si>
  <si>
    <t>OSM-DAD-0038-2025</t>
  </si>
  <si>
    <t>https://community.secop.gov.co/Public/Tendering/OpportunityDetail/Index?noticeUID=CO1.NTC.9047996</t>
  </si>
  <si>
    <t>SUMINISTRO DE REFRIGERIOS BEBIDAS Y ALQUILER DE ESPEJO MÁGICO PARA EL EVENTO DE PREMIACIÓN DE INNOVAFEST B10 5.0 EN EL  MARCO DEL PROYECTO DE INNOVACIÓN EDUCATIVA BASADO EN TECNOLOGÍA DEL CENTRO INNOVA</t>
  </si>
  <si>
    <t>CO1.REQ.9180842</t>
  </si>
  <si>
    <t>OSM-DAD-0037-2025</t>
  </si>
  <si>
    <t>https://community.secop.gov.co/Public/Tendering/OpportunityDetail/Index?noticeUID=CO1.NTC.8933888</t>
  </si>
  <si>
    <t>CAMPO CAFE SAS</t>
  </si>
  <si>
    <t>SUMINISTRO DE CAFÉ ORGÁNICO PARA LA ATENCIÓN AL PERSONAL ACADÉMICO-ADMINISTRATIVO Y EVENTOS INSTITUCIONALES DE NUESTRA ALMA MATER</t>
  </si>
  <si>
    <t>CO1.REQ.9069881</t>
  </si>
  <si>
    <t>OSM-DAD-0036-2025</t>
  </si>
  <si>
    <t>https://community.secop.gov.co/Public/Tendering/OpportunityDetail/Index?noticeUID=CO1.NTC.8919566</t>
  </si>
  <si>
    <t xml:space="preserve">DIANA LUZ ESCOBAR OSPINO </t>
  </si>
  <si>
    <t>COSTADENT LTDA</t>
  </si>
  <si>
    <t xml:space="preserve">SUMINISTRO DE INSUMOS ODONTOLÓGICOS NECESARIOS PARA LAS ACTIVIDADES ACADÉMICAS A DESARROLLAR DENTRO DE LA CLÍNICA ODONTOLÓGICA </t>
  </si>
  <si>
    <t>CO1.REQ.9055322</t>
  </si>
  <si>
    <t>OSM-DAD-0035-2025</t>
  </si>
  <si>
    <t>https://community.secop.gov.co/Public/Tendering/OpportunityDetail/Index?noticeUID=CO1.NTC.8782194</t>
  </si>
  <si>
    <t>INTERDEPORTES SAS</t>
  </si>
  <si>
    <t>SUMINISTRO DE UNIFORMES E IMPLEMENTOS DEPORTIVOS DE COMPETENCIA Y PRESENTACIÓN PARA MIEMBROS DE LA COMUNIDAD UNIVERSITARIA Y DELEGACIONES QUE REPRESENTARÁN A LA UNIVERSIDAD DEL MAGDALENA PARA EL 2025-II EN LOS CICLOS DEPORTIVOS Y CULTURALES EXTERNOS E INTERNOS Y COMPETENCIAS INTERNACIONALES</t>
  </si>
  <si>
    <t>CO1.REQ.8917255</t>
  </si>
  <si>
    <t>OSM-DAD-0034-2025</t>
  </si>
  <si>
    <t>https://community.secop.gov.co/Public/Tendering/OpportunityDetail/Index?noticeUID=CO1.NTC.8758430</t>
  </si>
  <si>
    <t>COPY´S STUDENT SAS</t>
  </si>
  <si>
    <t>SUMINISTRO DE PAPELERÍA Y ÚTILES DE OFICINA PARA LAS DISTINTAS DEPENDENCIAS DE LA UNIVERSIDAD DEL MAGDALENA</t>
  </si>
  <si>
    <t>CO1.REQ.8892299</t>
  </si>
  <si>
    <t>OSM-DAD-0033-2025</t>
  </si>
  <si>
    <t>https://community.secop.gov.co/Public/Tendering/OpportunityDetail/Index?noticeUID=CO1.NTC.8751241</t>
  </si>
  <si>
    <t>DISTRACOM SA</t>
  </si>
  <si>
    <t>SUMINISTRO DE COMBUSTIBLES GASOLINA CORRIENTE A.C.P.M. EXTRA Y GNV PARA LOS VEHÍCULOS PERTENECIENTES AL PARQUE AUTOMOTOR PLANTAS ELÉCTRICAS Y MAQUINARIA AGRÍCOLA DE LA UNIVERSIDAD DEL MAGDALENA Y SUS SEDES ALTERNAS</t>
  </si>
  <si>
    <t>CO1.REQ.8884977</t>
  </si>
  <si>
    <t>OSM-DAD-0032-2025</t>
  </si>
  <si>
    <t>https://community.secop.gov.co/Public/Tendering/OpportunityDetail/Index?noticeUID=CO1.NTC.8699401</t>
  </si>
  <si>
    <t>DUVIS ALICIA MENDEZ GONZALEZ</t>
  </si>
  <si>
    <t>SUMINISTRO DE ARREGLOS FLORALES Y FÚNEBRES PARA LAS DIFERENTES CEREMONIAS Y OTRAS ACTIVIDADES INSTITUCIONALES QUE SE COORDINEN O SE RELACIONEN CON LA DIRECCIÓN DE TALENTO HUMANO</t>
  </si>
  <si>
    <t>CO1.REQ.8833080</t>
  </si>
  <si>
    <t>OSM-DAD-0031-2025</t>
  </si>
  <si>
    <t>https://community.secop.gov.co/Public/Tendering/OpportunityDetail/Index?noticeUID=CO1.NTC.8646169</t>
  </si>
  <si>
    <t>SERVICIOS DE AMBIENTES LIMPIOS INDUSTRIALES SAS</t>
  </si>
  <si>
    <t>SUMINISTRO DE DESODORIZANTE CONCENTRADO Y FRAGANCIA SUTIL PARA LAS UNIDADES SANITARIAS DE LA UNIVERSIDAD DEL MAGDALENA</t>
  </si>
  <si>
    <t>CO1.REQ.8779274</t>
  </si>
  <si>
    <t>OSM-DAD-0030-2025</t>
  </si>
  <si>
    <t>https://community.secop.gov.co/Public/Tendering/OpportunityDetail/Index?noticeUID=CO1.NTC.8609134</t>
  </si>
  <si>
    <t>HILDEMAR QUINTANA HERNANDEZ</t>
  </si>
  <si>
    <t>ADVANCED TECHNOLOGIES SOLUTIONS SAS</t>
  </si>
  <si>
    <t>SUMINISTRO DE PARTES PARA MANTENIMIENTO CORRECTIVO DE COMPUTADORES DISPOSITIVOS ACTIVOS MENORES DE LA RED DE VOZ Y DATOS PARA SALAS LABORATORIOS Y PARTE ADMINISTRATIVA DE LA UNIVERSIDAD DEL MAGDALENA</t>
  </si>
  <si>
    <t>CO1.REQ.8741515</t>
  </si>
  <si>
    <t>OSM-DAD-0029-2025</t>
  </si>
  <si>
    <t>https://community.secop.gov.co/Public/Tendering/OpportunityDetail/Index?noticeUID=CO1.NTC.8582180</t>
  </si>
  <si>
    <t>RAFAEL ROIMAN GARCIA LUNA</t>
  </si>
  <si>
    <t>LOGISTICA EVENTOS Y SUMINISTROS SAS</t>
  </si>
  <si>
    <t>SUMINISTRO DE INSUMOS PARA EL DESARROLLO DE LAS SESIONES PRÁCTICAS DE LA ASIGNATURAS GASTRONOMÍA II COCINA COLOMBIANA Y GASTRONOMÍA INTERNACIONAL COCINA DEL MAGDALENA Y EL CARIBE COCTELERÍA CAFÉ Y OTRAS BEBIDAS ENOLOGÍA I Y CATA LICORES Y MARIDAJE DEL PROGRAMA DE TECNOLOGÍA EN GESTIÓN HOTELERA Y TURÍSTICA POR CICLOS PROPEDÉUTICOS PARA PERIODO 2025-2</t>
  </si>
  <si>
    <t>CO1.REQ.8713767</t>
  </si>
  <si>
    <t>OSM-DAD-0028-2025</t>
  </si>
  <si>
    <t>https://community.secop.gov.co/Public/Tendering/OpportunityDetail/Index?noticeUID=CO1.NTC.8560420</t>
  </si>
  <si>
    <t>LAHERAL SAS BIC</t>
  </si>
  <si>
    <t>SUMINISTRO DE ELEMENTOS DE ASEO Y CAFETERÍA PARA LA ATENCIÓN AL PERSONAL ACADÉMICO-ADMINISTRATIVO EVENTOS INSTITUCIONALES Y GARANTIZAR LOS ELEMENTOS DE ASEO MÍNIMOS PARA DOTAR LAS UNIDADES SANITARIAS</t>
  </si>
  <si>
    <t>CO1.REQ.8692055</t>
  </si>
  <si>
    <t>OSM-DAD-0027-2025</t>
  </si>
  <si>
    <t>https://community.secop.gov.co/Public/Tendering/OpportunityDetail/Index?noticeUID=CO1.NTC.8612530</t>
  </si>
  <si>
    <t>MARITZA IBON BARROS NIETO</t>
  </si>
  <si>
    <t>ATI SEYNEKUN MARCELA MICHELSSI VILLAFAÑA IZQUIERDO</t>
  </si>
  <si>
    <t>SUMINISTRO DE MOCHILAS ARHUACAS DE LANA DE OVEJA CON MEDIDAS APROXIMADAS DE 28 CM DE ANCHO Y 29 CM DE LARGO DE TAMAÑO MEDIANA Y GRANDES 31 CM DE ANCHO Y 44 CM DE LARGO  34 CM DE ANCHO Y 45 CM DE LARGO DE LAS SIGUIENTES MEDIDAS CON UN DISEÑO DIFERENTE Y CADA DISEÑO CUENTA UNA HISTORIA Y UNA VISIÓN DEL MUNDO</t>
  </si>
  <si>
    <t>CO1.REQ.8656745</t>
  </si>
  <si>
    <t>OSM-DAD-0026-2025</t>
  </si>
  <si>
    <t>https://community.secop.gov.co/Public/Tendering/OpportunityDetail/Index?noticeUID=CO1.NTC.8547609</t>
  </si>
  <si>
    <t>MAKROFERRETERIA PAURI LTDA</t>
  </si>
  <si>
    <t>SUMINISTRO DE MATERIAL ELÉCTRICO Y DE FERRETERÍA EN GENERAL PARA EL MANTENIMIENTO PREVENTIVO Y CORRECTIVO DE LAS DEPENDENCIAS Y ÁREAS COMUNES DE LA UNIVERSIDAD DEL MAGDALENA Y SUS SEDES EXTERNAS</t>
  </si>
  <si>
    <t>CO1.REQ.8587782</t>
  </si>
  <si>
    <t>OSM-DAD-0025-2025</t>
  </si>
  <si>
    <t>https://community.secop.gov.co/Public/Tendering/OpportunityDetail/Index?noticeUID=CO1.NTC.8482688</t>
  </si>
  <si>
    <t>FUNDACION CORAZON ROSA</t>
  </si>
  <si>
    <t>SUMINISTRO DE BONOS DE CONDOLENCIAS PARA DIFERENTES CEREMONÍAS DE DUELO ACTIVIDADES INSTITUCIONALES E INTERINSTITUCIONALES QUE SE COORDINEN POR LA DIRECCIÓN DE TALENTO HUMANO</t>
  </si>
  <si>
    <t>CO1.REQ.8550598</t>
  </si>
  <si>
    <t>OSM-DAD-0024-2025</t>
  </si>
  <si>
    <t>https://community.secop.gov.co/Public/Tendering/OpportunityDetail/Index?noticeUID=CO1.NTC.8417767</t>
  </si>
  <si>
    <t>COMERCIALIZADORA BEDOYA GIRALDO SOCIEDAD ANONIMA</t>
  </si>
  <si>
    <t>SUMINISTRO DE INSUMO DE ARTE PLÁSTICA ARTÍCULOS DE FANTASÍA Y MATERIALES DE MANUALIDADES DESTINADOS AL DESARROLLO DE LAS ACTIVIDADES INSTITUCIONALES PROGRAMADAS EN EL MARCO DEL PROYECTO DEL PLAN DE ACCIÓN MEJORAMIENTO DE LA CALIDAD DE VIDA BIENESTAR Y DESARROLLO PERSONAL DE LA COMUNIDAD UNIVERSITARIA</t>
  </si>
  <si>
    <t>CO1.REQ.8519914</t>
  </si>
  <si>
    <t>OSM-DAD-0023-2025</t>
  </si>
  <si>
    <t>https://community.secop.gov.co/Public/Tendering/OpportunityDetail/Index?noticeUID=CO1.NTC.8352846</t>
  </si>
  <si>
    <t>SUMINISTRO DISEÑO Y CONFECCIÓN DE PRENDAS TEXTILES Y DE VESTIR MANILLAS INSTITUCIONALES ACCESORIOS CANINOS Y GAFETES METÁLICOS PARA EL DESARROLLO DE ACTIVIDADES DE INTERÉS INSTITUCIONAL EN EL MARCO DEL PROYECTO DEL PLAN DE ACCIÓN: MEJORAMIENTO DE LA CALIDAD DE VIDA BIENESTAR Y DESARROLLO PERSONAL DE LA COMUNIDAD UNIVERSITARIA</t>
  </si>
  <si>
    <t>CO1.REQ.8481738</t>
  </si>
  <si>
    <t>OSM-DAD-0022-2025</t>
  </si>
  <si>
    <t>https://community.secop.gov.co/Public/Tendering/OpportunityDetail/Index?noticeUID=CO1.NTC.8287925</t>
  </si>
  <si>
    <t>VIVERO Y JARDINERIA ECOPLANET SAS</t>
  </si>
  <si>
    <t>SUMINISTRO DE MATERIALES VEGETALES PARA EL MANTENIMIENTO Y RECUPERACIÓN DE JARDINES ZONAS VERDES Y ÁREAS DEPORTIVAS DE LA SEDE PRINCIPAL DE LA UNIVERSIDAD DEL MAGDALENA</t>
  </si>
  <si>
    <t>CO1.REQ.8414398</t>
  </si>
  <si>
    <t>OSM-DAD-0021-2025</t>
  </si>
  <si>
    <t>https://community.secop.gov.co/Public/Tendering/OpportunityDetail/Index?noticeUID=CO1.NTC.8132148</t>
  </si>
  <si>
    <t>CAMPO CAFÉ SAS</t>
  </si>
  <si>
    <t>SUMINISTRO DE CAFÉ ORGÁNICO PARA LA ATENCIÓN AL PERSONAL ACADÉMICO ADMINISTRATIVO Y EVENTOS INSTITUCIONALES</t>
  </si>
  <si>
    <t>CO1.REQ.8257624</t>
  </si>
  <si>
    <t>OSM-DAD-0020-2025</t>
  </si>
  <si>
    <t>https://community.secop.gov.co/Public/Tendering/ContractNoticePhases/View?PPI=CO1.PPI.39406665&amp;isFromPublicArea=True&amp;isModal=False</t>
  </si>
  <si>
    <t>SUMINISTRO DE INSUMOS DE ARTE PLÁSTICA ARTÍCULO DE FANTASÍA Y DE MANUALIDADES PARA EL DESARROLLO DE LAS ACTIVIDADES INSTITUCIONALES PROGRAMADAS EN EL MARCO DEL PROYECTO DEL PLAN DE ACCIÓN MEJORAMIENTO DE LA CALIDAD DE VIDA BIENESTAR Y DESARROLLO PERSONAL DE LA COMUNIDAD UNIVERSITARIA</t>
  </si>
  <si>
    <t>CO1.REQ.8249700</t>
  </si>
  <si>
    <t>OSM-DAD-0019-2025</t>
  </si>
  <si>
    <t>https://community.secop.gov.co/Public/Tendering/ContractNoticePhases/View?PPI=CO1.PPI.39265212&amp;isFromPublicArea=True&amp;isModal=False</t>
  </si>
  <si>
    <t>HAROLD ROMERO CAHUANA</t>
  </si>
  <si>
    <t>H&amp;L DISTRIBUCIONES Y SUMINISTROS SAS</t>
  </si>
  <si>
    <t>SUMINISTRO DE ELEMENTOS DE PROTECCIÓN PERSONAL Y ELEMENTOS DE SEGURIDAD Y SALUD EN EL TRABAJO PARA EL 2025</t>
  </si>
  <si>
    <t>CO1.REQ.8215085</t>
  </si>
  <si>
    <t>OSM-DAD-0018-2025</t>
  </si>
  <si>
    <t>https://community.secop.gov.co/Public/Tendering/OpportunityDetail/Index?noticeUID=CO1.NTC.7973332</t>
  </si>
  <si>
    <t>DISTRIMEDICAL SM SAS</t>
  </si>
  <si>
    <t xml:space="preserve">SUMINITRO DE REPUESTOS E INSUMOS Y ACCESORIOS NECESARIOS PARA EL CORRECTO FUNCIONAMIENTO DE LAS UNIDADES ODONTOLÓGICAS DE LA CLÍNICA DE LA UNIVERSIDAD DEL MAGDALENA </t>
  </si>
  <si>
    <t>CO1.REQ.8096714</t>
  </si>
  <si>
    <t>OSM-DAD-0017-2025</t>
  </si>
  <si>
    <t>https://community.secop.gov.co/Public/Tendering/OpportunityDetail/Index?noticeUID=CO1.NTC.7966814</t>
  </si>
  <si>
    <t>COSTADENT SAS</t>
  </si>
  <si>
    <t>CO1.REQ.8089574</t>
  </si>
  <si>
    <t>OSM-DAD-0016-2025</t>
  </si>
  <si>
    <t>https://community.secop.gov.co/Public/Tendering/OpportunityDetail/Index?noticeUID=CO1.NTC.7956084</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</si>
  <si>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</si>
  <si>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</si>
  <si>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CO1.REQ.8078283</t>
  </si>
  <si>
    <t>OSM-DAD-0015-2025</t>
  </si>
  <si>
    <t>https://community.secop.gov.co/Public/Tendering/OpportunityDetail/Index?noticeUID=CO1.NTC.7955839</t>
  </si>
  <si>
    <t>SUMINISTRO DISEÑO Y CONFECCIÓN DE PRENDAS TEXTILES Y DE VESTIR MANILLAS INSTITUCIONALES ACCESORIOS CANINOS Y GAFETES METÁLICOS PARA EL DESARROLLO DE ACTIVIDADES DE INTERÉS INSTITUCIONAL</t>
  </si>
  <si>
    <t>CO1.REQ.8078102</t>
  </si>
  <si>
    <t>OSM-DAD-0014-2025</t>
  </si>
  <si>
    <t>https://community.secop.gov.co/Public/Tendering/OpportunityDetail/Index?noticeUID=CO1.NTC.7924924</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</si>
  <si>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</si>
  <si>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</si>
  <si>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</si>
  <si>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</si>
  <si>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</si>
  <si>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</si>
  <si>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</si>
  <si>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</si>
  <si>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</si>
  <si>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</si>
  <si>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</si>
  <si>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</si>
  <si>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</si>
  <si>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</si>
  <si>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</si>
  <si>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</si>
  <si>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</si>
  <si>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</si>
  <si>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</si>
  <si>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</si>
  <si>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</si>
  <si>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</si>
  <si>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</si>
  <si>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</si>
  <si>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</si>
  <si>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</si>
  <si>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</si>
  <si>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</si>
  <si>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</si>
  <si>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</si>
  <si>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</si>
  <si>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</si>
  <si>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</si>
  <si>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</si>
  <si>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</si>
  <si>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</si>
  <si>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</si>
  <si>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</si>
  <si>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</si>
  <si>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</si>
  <si>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</si>
  <si>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</si>
  <si>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</si>
  <si>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</si>
  <si>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</si>
  <si>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</si>
  <si>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</si>
  <si>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</si>
  <si>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</si>
  <si>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GP TECHNOLOGICAL ASSITANCE SAS</t>
  </si>
  <si>
    <t>CO1.REQ.7578188</t>
  </si>
  <si>
    <t>OSM-DAD-0002-2025</t>
  </si>
  <si>
    <t>https://community.secop.gov.co/Public/Tendering/OpportunityDetail/Index?noticeUID=CO1.NTC.7453495</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</si>
  <si>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</si>
  <si>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</si>
  <si>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</si>
  <si>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https://community.secop.gov.co/Public/Tendering/ContractNoticePhases/View?PPI=CO1.PPI.43331221&amp;isFromPublicArea=True&amp;isModal=False</t>
  </si>
  <si>
    <t>1800-1-1</t>
  </si>
  <si>
    <t>COMPRA DE EQUIPOS IMPRESIONES LIBROS Y SOUVENIRES PARA PREMIACIÓN INNOVAFEST B10 5.0 Y EQUIPOS TECNOLÓGICOS Y DE REALIZACIÓN AUDIOVISUAL PARA EL CENTRO INNOVA</t>
  </si>
  <si>
    <t>CO1.REQ.9201392</t>
  </si>
  <si>
    <t>ODC-DAD-0080-2025</t>
  </si>
  <si>
    <t>https://community.secop.gov.co/Public/Tendering/ContractNoticePhases/View?PPI=CO1.PPI.43330564&amp;isFromPublicArea=True&amp;isModal=False</t>
  </si>
  <si>
    <t>PANAMERICANA LIBRERÍA Y PAPELERÍA SA</t>
  </si>
  <si>
    <t>COMPRA DE BONOS TARJETAS DE REGALO PARA LA ENTREGA DE PREMIOS A LOS GANADORES DE INNOVAFEST B10 2025 EN LAS DIFERENTES CATEGORÍAS EN EL MARCO DE LA CONVOCATORIA INNOVAFEST 5.0 APRENDIZAJES</t>
  </si>
  <si>
    <t>CO1.REQ.9201189</t>
  </si>
  <si>
    <t>ODC-DAD-0079-2025</t>
  </si>
  <si>
    <t>https://community.secop.gov.co/Public/Tendering/OpportunityDetail/Index?noticeUID=CO1.NTC.9040397</t>
  </si>
  <si>
    <t>COMPRA DE EQUIPOS Y ELEMENTOS NECESARIOS PARA LA ADECUACIÓN TECNOLÓGICA DE LA RESIDENCIA ESTUDIANTIL LOS LAURELES</t>
  </si>
  <si>
    <t>CO1.REQ.9179971</t>
  </si>
  <si>
    <t>ODC-DAD-0078-2025</t>
  </si>
  <si>
    <t>https://community.secop.gov.co/Public/Tendering/OpportunityDetail/Index?noticeUID=CO1.NTC.8992354</t>
  </si>
  <si>
    <t>VIANYS YUSSETH AGUDELO MARTINEZ</t>
  </si>
  <si>
    <t>JORGE ELIECER DEWDNEY PRADO</t>
  </si>
  <si>
    <t>COMPRA DE INSUMOS PARA LA REALIZACIÓN DE PRÁCTICAS ACADÉMICAS DE LABORATORIO CORRESPONDIENTE A LAS ASIGANTURAS DEL PROGRAMA DE INGENIERÍA PESQUERA</t>
  </si>
  <si>
    <t>CO1.REQ.9130093</t>
  </si>
  <si>
    <t>ODC-DAD-0077-2025</t>
  </si>
  <si>
    <t>https://community.secop.gov.co/Public/Tendering/OpportunityDetail/Index?noticeUID=CO1.NTC.8978044</t>
  </si>
  <si>
    <t>LUIS DIAZ ACEVEDO</t>
  </si>
  <si>
    <t>COMPRA DE 200 CARPETAS DE LUJO ABULLONADAS Y REPUJADAS TAMAÑO OFICIO EN CUERINA MARROQUINERA COLOR AZUL TURQUÍ COCIDA CON LOGO DE LA UNIVERSIDAD DEL MAGDALENA</t>
  </si>
  <si>
    <t>CO1.REQ.9115174</t>
  </si>
  <si>
    <t>ODC-DAD-0076-2025</t>
  </si>
  <si>
    <t>https://community.secop.gov.co/Public/Tendering/OpportunityDetail/Index?noticeUID=CO1.NTC.8977868</t>
  </si>
  <si>
    <t>COMPRA DE SETENTA Y SIETE  PORTÁTILES Y SESENTA TABLETS QUE SERÁN ENTREGADOS COMO INCENTIVO ECONÓMICO A ESTUDIANTES QUE OBTUVIERON PARTICIPACIÓN DESTACADA EN LOS JUEGOS Y FESTIVALES ASCUN NACIONALES Y REGIONALES DE CULTURA Y DEPORTE 2024</t>
  </si>
  <si>
    <t>CO1.REQ.9115166</t>
  </si>
  <si>
    <t>ODC-DAD-0075-2025</t>
  </si>
  <si>
    <t>https://community.secop.gov.co/Public/Tendering/OpportunityDetail/Index?noticeUID=CO1.NTC.8978026</t>
  </si>
  <si>
    <t>LA OFICINA MUEBLES Y EQUIPOS LIMITADA</t>
  </si>
  <si>
    <t>COMPRA DE DOS ESTANTES METÁLICOS Y DOS VITRINAS PARA EL LABORATORIO DE ANATOMÍA ORGÁNICA DE LA UNIVERSIDAD DEL MAGDALENA</t>
  </si>
  <si>
    <t>CO1.REQ.9115243</t>
  </si>
  <si>
    <t>ODC-DAD-0074-2025</t>
  </si>
  <si>
    <t>https://community.secop.gov.co/Public/Tendering/OpportunityDetail/Index?noticeUID=CO1.NTC.8933958</t>
  </si>
  <si>
    <t>VEGAINGENIERIA HT SAS</t>
  </si>
  <si>
    <t>COMPRA DE CUATRO REGULADORES DE VOLTAJE UPS PARA LA CLÍNICA ODONTOLÓGICA DE LA UNIVERSIDAD DEL MAGDALENA</t>
  </si>
  <si>
    <t>CO1.REQ.9070052</t>
  </si>
  <si>
    <t>ODC-DAD-0073-2025</t>
  </si>
  <si>
    <t>https://community.secop.gov.co/Public/Tendering/OpportunityDetail/Index?noticeUID=CO1.NTC.8934136</t>
  </si>
  <si>
    <t>DUCON SAS</t>
  </si>
  <si>
    <t>COMPRA E INSTALACIÓN DEL MOBILIARIO PARA LA ADECUACIÓN MEJORAMIENTO Y MODERNIZACIÓN DE LA FACULTAD DE HUMANIDADES Y LA FACULTAD DE CIENCIAS EMPRESARIALES Y ECONÓMICAS DE LA UNIVERSIDAD DEL MAGDALENA</t>
  </si>
  <si>
    <t>CO1.REQ.9069693</t>
  </si>
  <si>
    <t>ODC-DAD-0072-2025</t>
  </si>
  <si>
    <t>https://community.secop.gov.co/Public/Tendering/OpportunityDetail/Index?noticeUID=CO1.NTC.8934227</t>
  </si>
  <si>
    <t>EQUIPOS Y LABORATORIO DE COLOMBIA SAS</t>
  </si>
  <si>
    <t>COMPRA DE EQUIPOS ESPECIALIZADOS PARA LA ADECUACIÓN Y DOTACIÓN DEL LABORATORIOS DE HISTOLOGÍA FISIOLOGÍA Y PATOLOGÍA DE LA FACULTAD DE SALUD EN LA  UNIVERSIDAD DEL MAGDALENA</t>
  </si>
  <si>
    <t>CO1.REQ.9069796</t>
  </si>
  <si>
    <t>ODC-DAD-0071-2025</t>
  </si>
  <si>
    <t>https://community.secop.gov.co/Public/Tendering/OpportunityDetail/Index?noticeUID=CO1.NTC.8912905</t>
  </si>
  <si>
    <t>VEGA INGENIERA HT SAS</t>
  </si>
  <si>
    <t>COMPRA E INSTALACIÓN DE UPS TRIFÁSICA DE 15 KVA PARA LA REPOTENCIACIÓN Y ADECUACIÓN DE LA SALA DE IDIOMAS PARA APLICACIÓN DE EXÁMENES INTERNACIONALES Y ACTIVIDADES EVALUATIVAS DE LA UNIVERSIDAD DEL MAGDALENA</t>
  </si>
  <si>
    <t>CO1.REQ.9047807</t>
  </si>
  <si>
    <t>ODC-DAD-0070-2025</t>
  </si>
  <si>
    <t>https://community.secop.gov.co/Public/Tendering/OpportunityDetail/Index?noticeUID=CO1.NTC.8904495</t>
  </si>
  <si>
    <t>APEXTEC SAS</t>
  </si>
  <si>
    <t>COMPRA DE DIEZ SILLAS DE RUEDAS PARA LOS DIFERENTES PUNTOS DE EMERGENCIA DE LA UNIVERSIDAD DEL MAGDALENA</t>
  </si>
  <si>
    <t>CO1.REQ.9039552</t>
  </si>
  <si>
    <t>ODC-DAD-0069-2025</t>
  </si>
  <si>
    <t>https://community.secop.gov.co/Public/Tendering/ContractNoticePhases/View?PPI=CO1.PPI.42615796&amp;isFromPublicArea=True&amp;isModal=False</t>
  </si>
  <si>
    <t>MANUAL MODERNO COLOMBIA SAS</t>
  </si>
  <si>
    <t>COMPRA DE MATERIAL DE EVALUACIÓN QUE SON REQUERIDOS POR ESTUDIANTES Y DOCENTES DEL PROGRAMA DE PSICOLOGÍA DE LA UNIVERSIDAD DEL MAGADALENA PARA GARANTIZAR LAS PRÁCTICAS ACADÉMICAS EN EL SEMESTRE 2025-II</t>
  </si>
  <si>
    <t>CO1.REQ.9019769</t>
  </si>
  <si>
    <t>ODC-DAD-0068-2025</t>
  </si>
  <si>
    <t>https://community.secop.gov.co/Public/Tendering/OpportunityDetail/Index?noticeUID=CO1.NTC.8865540</t>
  </si>
  <si>
    <t>GP TECHNOLOGICAL ASSISTANCE SAS</t>
  </si>
  <si>
    <t>COMPRA DE COMPUTADORES PARA LAS SIGUIENTES DEPENDENCIAS ADMINISTRATIVAS RECTORÍA TALENTO HUMANO Y PRÁCTICAS PROFESIONALES DE LA UNIVERSIDAD DEL MAGDALENA</t>
  </si>
  <si>
    <t>CO1.REQ.9000954</t>
  </si>
  <si>
    <t>ODC-DAD-0067-2025</t>
  </si>
  <si>
    <t>https://community.secop.gov.co/Public/Tendering/OpportunityDetail/Index?noticeUID=CO1.NTC.8859402</t>
  </si>
  <si>
    <t>HIJOS DE ENRIQUE ROCA SAS</t>
  </si>
  <si>
    <t>COMPRA DE PRUEBAS REACTIVAS PCR RA HEMO CLASIFICADORES Y ELEMENTOS MÉDICOS PARA EL LABORATORIOS DE HISTOLOGÍA PROGRAMA DE MEDICINA DURANTE PERIODO 2025-II</t>
  </si>
  <si>
    <t>CO1.REQ.8994150</t>
  </si>
  <si>
    <t>ODC-DAD-0066-2025</t>
  </si>
  <si>
    <t>https://community.secop.gov.co/Public/Tendering/OpportunityDetail/Index?noticeUID=CO1.NTC.8836427</t>
  </si>
  <si>
    <t xml:space="preserve">DARWIN DE JESUS STEBA CASTILLA </t>
  </si>
  <si>
    <t>COMPRA ADECUACIÓN E INSTALACIÓN DE TRES DISPOSITIVOS DE DISPENSACIÓN DE AGUA POTABLE REFRIGERADA CON SISTEMA DE FILTRACIÓN OXIDESINFECCIÓN Y OSMOSIS INVERSA PARA EL SUMINISTRO A TODA LA COMUNIDAD UNIVERSITARIA EN LA SEDE PRINCIPAL DE LA UNIVERSIDAD DEL MAGDALENA</t>
  </si>
  <si>
    <t>CO1.REQ.8970824</t>
  </si>
  <si>
    <t>ODC-DAD-0065-2025</t>
  </si>
  <si>
    <t>https://community.secop.gov.co/Public/Tendering/OpportunityDetail/Index?noticeUID=CO1.NTC.8836339</t>
  </si>
  <si>
    <t>PSICOLOGOS ESPECIALISTAS ASOCIADOS S.A.S</t>
  </si>
  <si>
    <t>COMPRA DE MATERIAL DE EVALUACIÓN QUE SON REQUERIDOS POR ESTUDIANTES Y DOCENTES DEL PROGRAMA DE PSICOLOGÍA DE LA UNIVERSIDAD DEL MAGDALENA PARA GARANTIZAR LAS PRÁCTICAS ACADÉMICAS EN EL SEMESTRE 2025-II</t>
  </si>
  <si>
    <t>CO1.REQ.8970465</t>
  </si>
  <si>
    <t>ODC-DAD-0064-2025</t>
  </si>
  <si>
    <t>https://community.secop.gov.co/Public/Tendering/OpportunityDetail/Index?noticeUID=CO1.NTC.8820851</t>
  </si>
  <si>
    <t>MANUEL GUILLERMO MATTA VARGAS</t>
  </si>
  <si>
    <t>COMPRA DE 500 BOLSAS DE CAFÉ TOSTADO EN GRANO O MOLIDO DE ALTA CALIDAD DE 200 GRAMOS C-U CON EMPAQUE ESPECIAL CON DISEÑO ALUSIVO A LA UNIVERSIDAD DEL MAGDALENA Y A LOS 500 AÑOS DE LA CIUDAD DE SANTA MARTA</t>
  </si>
  <si>
    <t>CO1.REQ.8955330</t>
  </si>
  <si>
    <t>ODC-DAD-0063-2025</t>
  </si>
  <si>
    <t>https://community.secop.gov.co/Public/Tendering/OpportunityDetail/Index?noticeUID=CO1.NTC.8810476</t>
  </si>
  <si>
    <t>CRISTIAM DE JESÚS FERNÁNDEZ GUZMÁN</t>
  </si>
  <si>
    <t>COMPRA DE SETENTA MORRALES Y SETENTA TERMOS DEPORTIVOS CON LOGOS INSTITUCIONALES PARA SER ENTREGADOS COMO DOTACIÓN A AFILIADOS DE LAS ORGANIZACIONES SINDICALES PARA APOYAR SU PARTICIPACIÓN EN LOS JUEGOS DEPORTIVOS Y CULTURARES</t>
  </si>
  <si>
    <t>CO1.REQ.8945261</t>
  </si>
  <si>
    <t>ODC-DAD-0062-2025</t>
  </si>
  <si>
    <t>https://community.secop.gov.co/Public/Tendering/OpportunityDetail/Index?noticeUID=CO1.NTC.8803782</t>
  </si>
  <si>
    <t>HIGH QUALITY TECHNOLOGY SAS</t>
  </si>
  <si>
    <t>COMPRA DE LECTORAS PARA EL SERVICIO DE BENEFICIOS INSTITUCIONALES EN EL EDIFICIO DE BIENESTAR UNIVERSITARIO Y PARA LA ENTRADA PEATONAL POR EL BARRIO SANTA ANA DE LA UNIVERSIDAD DEL MAGDALENA</t>
  </si>
  <si>
    <t>CO1.REQ.8938549</t>
  </si>
  <si>
    <t>ODC-DAD-0061-2025</t>
  </si>
  <si>
    <t>https://community.secop.gov.co/Public/Tendering/OpportunityDetail/Index?noticeUID=CO1.NTC.8804028</t>
  </si>
  <si>
    <t>COMPRA DE UN PORTÁTIL ASUS UNA TABLET IPAD Y UN PENCIL PARA EL GRUPO GIDEAM DE LA UNIVERSIDAD DEL MAGDALENA</t>
  </si>
  <si>
    <t>CO1.REQ.8938530</t>
  </si>
  <si>
    <t>ODC-DAD-0060-2025</t>
  </si>
  <si>
    <t>https://community.secop.gov.co/Public/Tendering/OpportunityDetail/Index?noticeUID=CO1.NTC.8773366</t>
  </si>
  <si>
    <t>COMPRA DE 1 NAS SISTEMA DE ALMACENAMIENTO 1 DISCO DURO INTERNO DE 10 TB 1 DISCO DURO INTERNO DE 8 TB Y 3 ADAPTADORES DE CORRIENTES PARA LA OFICINA DE CETEP DE LA UNIVERSIDAD DEL MAGDALENA</t>
  </si>
  <si>
    <t>CO1.REQ.8907692</t>
  </si>
  <si>
    <t>ODC-DAD-0059-2025</t>
  </si>
  <si>
    <t>https://community.secop.gov.co/Public/Tendering/OpportunityDetail/Index?noticeUID=CO1.NTC.8773715</t>
  </si>
  <si>
    <t>INTEGRA SOLUCIONES ESTRATEGICAS SAS</t>
  </si>
  <si>
    <t>COMPRA DE SIETE INTERCOMUNICADORES PARA UNA MEJOR COMUNICACIÓN CON EL PERSONAL ATENDIDO EN LAS DIFERENTES OFICINAS DE NUESTRA ALMA MÁTER</t>
  </si>
  <si>
    <t>CO1.REQ.8908202</t>
  </si>
  <si>
    <t>ODC-DAD-0058-2025</t>
  </si>
  <si>
    <t>https://community.secop.gov.co/Public/Tendering/OpportunityDetail/Index?noticeUID=CO1.NTC.8758262</t>
  </si>
  <si>
    <t>COMPRA DE MATERIALES PARA LA FASE DE IMPLEMENTACIÓN DEL PLAN DE MANEJO ARQUEOLÓGICO PARA EL PROYECTO DE OBRA EDIFICIO RÍO MAGDALENA</t>
  </si>
  <si>
    <t>CO1.REQ.8892654</t>
  </si>
  <si>
    <t>ODC-DAD-0057-2025</t>
  </si>
  <si>
    <t>https://community.secop.gov.co/Public/Tendering/OpportunityDetail/Index?noticeUID=CO1.NTC.8750819</t>
  </si>
  <si>
    <t>SUMINISTROS Y SOLUCIONES DE COLOMBIA SISDECOM SAS</t>
  </si>
  <si>
    <t>COMPRA DE UN MULTIMUEBLE CON ENTREPAÑOS PARA LA ORGANIZACIÓN DE LA INSTRUMENTACIÓN MÉDICA DEL GRUPO DE SALUD OCUPACIONAL DE LA UNIVERSIDAD DEL MAGDALENA</t>
  </si>
  <si>
    <t>CO1.REQ.8884967</t>
  </si>
  <si>
    <t>ODC-DAD-0056-2025</t>
  </si>
  <si>
    <t>https://community.secop.gov.co/Public/Tendering/ContractNoticePhases/View?PPI=CO1.PPI.42018791&amp;isFromPublicArea=True&amp;isModal=False</t>
  </si>
  <si>
    <t>SOLUCIONES CORPORATIVAS DE LA COSTA SAS</t>
  </si>
  <si>
    <t>COMPRA DE HERRAMIENTAS Y ELEMENTOS PARA EL APOYO DEL PERSONAL DE SOPORTE AUDIOVISUALES EN LOS SALONES DE CLASES DE LA UNIVERSIDAD DURANTE PERIODO 2025-II</t>
  </si>
  <si>
    <t>CO1.REQ.8876032</t>
  </si>
  <si>
    <t>ODC-DAD-0055-2025</t>
  </si>
  <si>
    <t>https://community.secop.gov.co/Public/Tendering/OpportunityDetail/Index?noticeUID=CO1.NTC.8698669</t>
  </si>
  <si>
    <t>COMPRA E INSTALACIÓN DE SIETE SISTEMAS DE ULTRAFILTRACIÓN DE AGUA POR OSMOSIS INVERSA PARA MEJORAR LA CALIDAD DEL AGUA EN LA RESIDENCIA ESTUDIANTIL SEDE LAURELES DE LA UNIVERSIDAD DEL MAGDALENA</t>
  </si>
  <si>
    <t>CO1.REQ.8832495</t>
  </si>
  <si>
    <t>ODC-DAD-0054-2025</t>
  </si>
  <si>
    <t>https://community.secop.gov.co/Public/Tendering/OpportunityDetail/Index?noticeUID=CO1.NTC.8698135</t>
  </si>
  <si>
    <t>VTR TELECOM SAS</t>
  </si>
  <si>
    <t>COMPRA E INSTALACIÓN DE PANELES ACÚSTICOS DE ALTA DENSIDAD PARA LA INSONORIZACIÓN DEL ESTUDIO PRINCIPAL DE UNIMAGDALENA RADIO</t>
  </si>
  <si>
    <t>CO1.REQ.8831757</t>
  </si>
  <si>
    <t>ODC-DAD-0053-2025</t>
  </si>
  <si>
    <t>https://community.secop.gov.co/Public/Tendering/OpportunityDetail/Index?noticeUID=CO1.NTC.8665632</t>
  </si>
  <si>
    <t xml:space="preserve">ADQUISICIÓN E INSTALACIÓN DE TREINTA Y CINCO TABLEROS PARA LOS SALONES UBICADOS EN LOS EDIFICIOS SIERRA NEVADA Y BLOQUE DOS </t>
  </si>
  <si>
    <t>CO1.REQ.8799303</t>
  </si>
  <si>
    <t>ODC-DAD-0052-2025</t>
  </si>
  <si>
    <t>https://community.secop.gov.co/Public/Tendering/OpportunityDetail/Index?noticeUID=CO1.NTC.8665620</t>
  </si>
  <si>
    <t>PURIFICACION Y ANALISIS DE FLUIDOS SAS</t>
  </si>
  <si>
    <t>COMPRA DE UN EQUIPO CPU CON EL SOFTWARE ISISCAN NOVA Y MOSAICS PARA MEDICIÓN DE PARÁMETROS COMO PROTEÍNA HUMEDAD GRASA FIBRA CENIZA Y ALMIDÓN DEL LABORATORIO DE BROMATOLOGÍA DE LA UNIVERSIDAD DEL MAGDALENA</t>
  </si>
  <si>
    <t>CO1.REQ.8799095</t>
  </si>
  <si>
    <t>ODC-DAD-0051-2025</t>
  </si>
  <si>
    <t>https://community.secop.gov.co/Public/Tendering/OpportunityDetail/Index?noticeUID=CO1.NTC.8609630</t>
  </si>
  <si>
    <t>COMPRA DE EQUIPOS DE CÓMPUTOS CÁMARAS Y AURICULARES CON MICRÓFONOS PARA REPOTENCIAR Y ADECUAR LA SALA DE IDIOMAS DE LA UNIVERSIDAD DEL MAGDALENA</t>
  </si>
  <si>
    <t>CO1.REQ.8741661</t>
  </si>
  <si>
    <t>ODC-DAD-0050-2025</t>
  </si>
  <si>
    <t>https://community.secop.gov.co/Public/Tendering/OpportunityDetail/Index?noticeUID=CO1.NTC.8581942</t>
  </si>
  <si>
    <t>SISTEMAS INFORMÁTICA MUEBLES MANTENIMIENTOS E INFRAESTRUCTURAS SAS</t>
  </si>
  <si>
    <t>COMPRA E INSTALACIÓN DE LA DOTACIÓN Y MOBILIARIO DE LA SEDE LOS LAURELES DONDE FUNCIONARÁN LAS RESIDENCIAS ESTUDIANTILES DE LA UNIVERSIDAD DEL MAGDALENA</t>
  </si>
  <si>
    <t>CO1.REQ.8713654</t>
  </si>
  <si>
    <t>ODC-DAD-0049-2025</t>
  </si>
  <si>
    <t>https://community.secop.gov.co/Public/Tendering/OpportunityDetail/Index?noticeUID=CO1.NTC.8578004</t>
  </si>
  <si>
    <t>COMPRA DE DISPOSITIVOS PARA TOMA DE FOTOGRAFÍAS EN LA ENTRADA PEATONAL DE LA UNIVERSIDAD DEL MAGDALENA CON EL LOGO CONMEMORATIVO DE LOS 500 AÑOS</t>
  </si>
  <si>
    <t>CO1.REQ.8709707</t>
  </si>
  <si>
    <t>ODC-DAD-0048-2025</t>
  </si>
  <si>
    <t>https://community.secop.gov.co/Public/Tendering/OpportunityDetail/Index?noticeUID=CO1.NTC.8577714</t>
  </si>
  <si>
    <t>FULLMEX SEGURIDAD Y SALUD OCUPACIONAL LTDA</t>
  </si>
  <si>
    <t>COMPRA DE EQUIPOS DE EXTINTORES LOS CUALES SERÁN INSTALADOS EN DIFERENTES ÁREAS DE LA UNIVERSIDAD DEL MAGDALENA Y SUS SEDES ALTERNAS</t>
  </si>
  <si>
    <t>CO1.REQ.8709521</t>
  </si>
  <si>
    <t>ODC-DAD-0047-2025</t>
  </si>
  <si>
    <t>https://community.secop.gov.co/Public/Tendering/OpportunityDetail/Index?noticeUID=CO1.NTC.8525027</t>
  </si>
  <si>
    <t>BUSSINES TECHNOLOGY HELP SAS</t>
  </si>
  <si>
    <t>COMPRA DE COMPUTADORES PARA DEPENDENCIAS ADMINISTRATIVAS RECTORÍA JURÍDICA SECCIÓN PENSIÓN PRESUPUESTO Y GRUPO TIC</t>
  </si>
  <si>
    <t>CO1.REQ.8656649</t>
  </si>
  <si>
    <t>ODC-DAD-0046-2025</t>
  </si>
  <si>
    <t>https://community.secop.gov.co/Public/Tendering/OpportunityDetail/Index?noticeUID=CO1.NTC.8503805</t>
  </si>
  <si>
    <t>COMPRA DE 51 UPS INTERACTIVA POWEST MICRONET 750VA 500VA PARA LAS DIFERENTES DEPENDENCIAS</t>
  </si>
  <si>
    <t>CO1.REQ.8634255</t>
  </si>
  <si>
    <t>ODC-DAD-0045-2025</t>
  </si>
  <si>
    <t>https://community.secop.gov.co/Public/Tendering/OpportunityDetail/Index?noticeUID=CO1.NTC.8503139</t>
  </si>
  <si>
    <t>LILIANA JOHANA MONTENEGRO TORREJANO</t>
  </si>
  <si>
    <t>COMPRA E INSTALACIÓN DE DIEZ CORTINAS ENROLLABLES BLACKOUT COLOR BLANCO PARA LAS OFICINAS DEL CREO LABORATORIOS Y ÁREAS ADMINISTRATIVAS DE LA UNIVERSIDAD DEL MAGDALENA</t>
  </si>
  <si>
    <t>CO1.REQ.8634037</t>
  </si>
  <si>
    <t>ODC-DAD-0044-2025</t>
  </si>
  <si>
    <t>https://community.secop.gov.co/Public/Tendering/OpportunityDetail/Index?noticeUID=CO1.NTC.8503107</t>
  </si>
  <si>
    <t>DISGRAFICAS SAS</t>
  </si>
  <si>
    <t>COMPRA DE UN VIDEO PROYECTOR LASER 4K PARA LA SALA ESPECIALIZADA DE LANGOSTA AZUL PERTENECIENTE AL PROGRAMA DE CINE Y AUDIOVISUALES DE LA UNIVERSIDAD DEL MAGDALENA</t>
  </si>
  <si>
    <t>CO1.REQ.8633339</t>
  </si>
  <si>
    <t>ODC-DAD-0043-2025</t>
  </si>
  <si>
    <t>https://community.secop.gov.co/Public/Tendering/OpportunityDetail/Index?noticeUID=CO1.NTC.8495680</t>
  </si>
  <si>
    <t>COMPRA DE UN TV SMART TV LG 50" PARA LA OFICINA DEL CLAUSTRO SAN JUAN NEPOMUCENO UN TV SMART TV LG 85" LED UHD4K PARA LA OFICINA DE GRUPO GESTIÓN DE CALIDAD UN TABLERO ACRÍLICO Y UN DISPENSADOR DE AGUA PARA EL DOCTORADO EN INGENIERÍA Y UNA BIBLIOTECA DE 2 PUERTAS 181X55X25 PARA EL DOCENTE CESAR TAMARÍS EN EL EDIFICIO DOCENTE DE LA UNIVERSIDAD DEL MAGDALENA</t>
  </si>
  <si>
    <t>CO1.REQ.8627266</t>
  </si>
  <si>
    <t>ODC-DAD-0042-2025</t>
  </si>
  <si>
    <t>https://community.secop.gov.co/Public/Tendering/OpportunityDetail/Index?noticeUID=CO1.NTC.8474204</t>
  </si>
  <si>
    <t>JHOM MARIO VALLE GRANADO</t>
  </si>
  <si>
    <t>COMPRA E INSTALACIÓN DE AVISOS INSTITUCIONALES QUE ESTARÁN UBICADOS EN LA SEDE DEL CLAUSTRO SAN JUAN DE NEPOMUCENO Y EL ACCESO PRINCIPAL AL CAMPUS DE LA UNIVERSIDAD DEL MAGDALENA</t>
  </si>
  <si>
    <t>CO1.REQ.8604948</t>
  </si>
  <si>
    <t>ODC-DAD-0041-2025</t>
  </si>
  <si>
    <t>https://community.secop.gov.co/Public/Tendering/OpportunityDetail/Index?noticeUID=CO1.NTC.8421817</t>
  </si>
  <si>
    <t>COMPRA DE DISPOSITIVOS PARA LA REPOTENCIACIÓN DE LOS COMPUTADORES DE LA UNIVERSIDAD DEL MAGDALENA</t>
  </si>
  <si>
    <t>CO1.REQ.8550592</t>
  </si>
  <si>
    <t>ODC-DAD-0040-2025</t>
  </si>
  <si>
    <t>https://community.secop.gov.co/Public/Tendering/OpportunityDetail/Index?noticeUID=CO1.NTC.8402690</t>
  </si>
  <si>
    <t>PLUXEE COLOMBIA SAS</t>
  </si>
  <si>
    <t>COMPRA DE 310 TARJETAS REGALO PARA ENTREGAR COMO OBSEQUIO EN EL EVENTO CONMEMORACIÓN DEL DÍA NACIONAL DEL SERVIDOR PÚBLICO UNIMAGDALENA PARA EL AÑO 2025</t>
  </si>
  <si>
    <t>CO1.REQ.8531693</t>
  </si>
  <si>
    <t>ODC-DAD-0039-2025</t>
  </si>
  <si>
    <t>https://community.secop.gov.co/Public/Tendering/OpportunityDetail/Index?noticeUID=CO1.NTC.8399017</t>
  </si>
  <si>
    <t>KARIN RONDON</t>
  </si>
  <si>
    <t>PSICOLOGOS ESPECIALISTAS ASOCIADOS SAS</t>
  </si>
  <si>
    <t>COMPRA DE PRUEBAS PSICOTÉCNICAS PAI Y PAI-A  A ASPIRANTES DEL PROCESO DE ADMISIÓN 2025-II PARA CONOCER VARIABLES DE PERSONALIDAD RELEVANTES PARA ADULTOS Y ADOLESCENTES</t>
  </si>
  <si>
    <t>CO1.REQ.8527575</t>
  </si>
  <si>
    <t>ODC-DAD-0038-2025</t>
  </si>
  <si>
    <t>https://community.secop.gov.co/Public/Tendering/OpportunityDetail/Index?noticeUID=CO1.NTC.8336857</t>
  </si>
  <si>
    <t>INGENIERIAS AVANZADAS DE COLOMBIA SAS</t>
  </si>
  <si>
    <t>COMPRA DE ELEMENTOS Y SUMINISTROS AUDIOVISUALES CONVERTIDORES CABLES CONECTORES PLACAS BATERÍAS ENTRE OTROS NECESARIOS PARA EL GARANTIZAR EL NORMAL FUNCIONAMIENTO DE LOS EQUIPOS AUDIOVISUALES DE LA UNIVERSIDAD DURANTE PERIODO 2025</t>
  </si>
  <si>
    <t>CO1.REQ.8465189</t>
  </si>
  <si>
    <t>ODC-DAD-0037-2025</t>
  </si>
  <si>
    <t>https://community.secop.gov.co/Public/Tendering/OpportunityDetail/Index?noticeUID=CO1.NTC.8301825</t>
  </si>
  <si>
    <t>COMPRA DE IMPLEMENTOS Y HERRAMIENTAS AGRÍCOLAS PARA EL DESARROLLO EN ÓPTIMAS CONDICIONES DE LAS DIFERENTES ACTIVIDADES ACADÉMICAS EN LA GRANJA EXPERIMENTAL DEL CENTRO DE DESARROLLO AGRÍCOLA Y FORESTAL DE LA UNIVERSIDAD DEL MAGDALENA</t>
  </si>
  <si>
    <t>CO1.REQ.8428584</t>
  </si>
  <si>
    <t>ODC-DAD-0036-2025</t>
  </si>
  <si>
    <t>https://community.secop.gov.co/Public/Tendering/OpportunityDetail/Index?noticeUID=CO1.NTC.8282603</t>
  </si>
  <si>
    <t>COMPRA DE DIECISIETE 17 CAMISAS TIPO POLO MANGA CORTA EN TELA LAFAYETTE DESTINADAS AL PERSONAL DEL CENTRO INNOVA CON EL FIN DE FORTALECER LA IMAGEN INSTITUCIONAL Y FACILITAR LA IDENTIFICACIÓN DURANTE LOS EVENTOS Y ACTIVIDADES QUE SE ORGANIZAN EN EL MARCO DEL PROYECTO INNOVACIÓN EDUCATIVA BASADO EN TECNOLOGÍA DEL PLAN DE ACCIÓN 2025</t>
  </si>
  <si>
    <t>CO1.REQ.8408878</t>
  </si>
  <si>
    <t>ODC-DAD-0035-2025</t>
  </si>
  <si>
    <t>https://community.secop.gov.co/Public/Tendering/OpportunityDetail/Index?noticeUID=CO1.NTC.8282355</t>
  </si>
  <si>
    <t>COMPRA DE SUMINISTROS Y ELEMENTOS NECESARIOS PARA EL NORMAL FUNCIONAMIENTO DE LOS EQUIPOS ESPECIALIZADOS PERTENECIENTES A LOS LABORATORIOS DEL PROGRAMA DE CINE Y AUDIOVISUALES QUE REALIZAN PRÁCTICAS ACADÉMICAS INTERNAS Y EXTERNAS DURANTE EL PERÍODO 2025</t>
  </si>
  <si>
    <t>CO1.REQ.8409120</t>
  </si>
  <si>
    <t>ODC-DAD-0034-2025</t>
  </si>
  <si>
    <t>https://community.secop.gov.co/Public/Tendering/OpportunityDetail/Index?noticeUID=CO1.NTC.8262653</t>
  </si>
  <si>
    <t>COMPRA DE COMPUTADORES PARA EL LABORATORIO DE PRECLÍNICA ODONTOLÓGICA Y EL DOCTORADO DE INGENIERÍA DE LA UNIVERSIDAD DEL MAGDALENA</t>
  </si>
  <si>
    <t>CO1.REQ.8389322</t>
  </si>
  <si>
    <t>ODC-DAD-0033-2025</t>
  </si>
  <si>
    <t>https://community.secop.gov.co/Public/Tendering/ContractNoticePhases/View?PPI=CO1.PPI.39726881&amp;isFromPublicArea=True&amp;isModal=False</t>
  </si>
  <si>
    <t>COMPRA E INSTALACIÓN DE 16 CORTINAS TIPO SHEER ELEGANCE BEIGE PARA LA FACULTAD DE CIENCIAS EMPRESARIALES Y ECONÓMICAS Y 1 CORTINA TIPO SCREEN BLANCO PARA EL EDIFICIO DOCENTE</t>
  </si>
  <si>
    <t>CO1.REQ.832749</t>
  </si>
  <si>
    <t>ODC-DAD-0032-2025</t>
  </si>
  <si>
    <t>https://community.secop.gov.co/Public/Tendering/OpportunityDetail/Index?noticeUID=CO1.NTC.8165341</t>
  </si>
  <si>
    <t>COMERCIALIZADORA EL BIBLIOTECOLOGO SAS</t>
  </si>
  <si>
    <t xml:space="preserve">COMPRA DE TREINTA Y CUATRO TÍTULOS EN FORMATO IMPRESO PARA UN TOTAL DE CIENTO DOS EJEMPLARES REQUERIDA POR LA BIBLIOTECA GERMÁN BULA MEYER </t>
  </si>
  <si>
    <t>CO1.REQ.8290755</t>
  </si>
  <si>
    <t>ODC-DAD-0031-2025</t>
  </si>
  <si>
    <t>https://community.secop.gov.co/Public/Tendering/ContractNoticePhases/View?PPI=CO1.PPI.39581397&amp;isFromPublicArea=True&amp;isModal=False</t>
  </si>
  <si>
    <t>COMPRA DE IMPLEMENTOS DEPORTIVOS PARA LA FORMACIÓN ACADÉMICA DE LOS PROGRAMAS PROFESIONAL EN DEPORTE Y TECNOLOGÍA EN EDUCACIÓN FÍSICA RECREACIÓN Y DEPORTES DEL CENTRO PARA LA REGIONALIZACIÓN DE LA EDUCACIÓN Y LAS OPORTUNIDADES CREO</t>
  </si>
  <si>
    <t>CO1.REQ.8288786</t>
  </si>
  <si>
    <t>ODC-DAD-0030-2025</t>
  </si>
  <si>
    <t>https://community.secop.gov.co/Public/Tendering/OpportunityDetail/Index?noticeUID=CO1.NTC.8145633</t>
  </si>
  <si>
    <t>COMPRA DE INSUMOS MÉDICOS DE LAS CLÍNICAS DE SIMULACION  Y LABORATORIO DE FISIOLOGÍA HUMANA PARA ATENDER 800 ESTUDIANTES DE LOS PROGRAMAS DE ENFERMERÍA MEDICINA Y ODONTOLOGÍA</t>
  </si>
  <si>
    <t>CO1.REQ.8270569</t>
  </si>
  <si>
    <t>ODC-DAD-0029-2025</t>
  </si>
  <si>
    <t>https://community.secop.gov.co/Public/Tendering/OpportunityDetail/Index?noticeUID=CO1.NTC.8124776</t>
  </si>
  <si>
    <t>BETSI YOJANA SANCHEZ RIZO</t>
  </si>
  <si>
    <t>COMPRA DE CUATRO MIL TULAS EN MATERIAL CAMBREL ESTAMPADAS EN UNA SOLA CARA CON DISEÑO DE LA CAMPAÑA INSTITUCIONAL TODOS COMPROMETIDOS POR UNA UNIMAGDALENA LIMPIA</t>
  </si>
  <si>
    <t>CO1.REQ.8249753</t>
  </si>
  <si>
    <t>ODC-DAD-0028-2025</t>
  </si>
  <si>
    <t>https://community.secop.gov.co/Public/Tendering/OpportunityDetail/Index?noticeUID=CO1.NTC.8107747</t>
  </si>
  <si>
    <t>SERVICIOS DE INGENIERIA GLOBAL SAS</t>
  </si>
  <si>
    <t>COMPRA E INSTALACIÓN DE 15 EQUIPOS DE AIRES ACONDICIONADOS PARA ÁREAS ACADÉMICAS Y ADMINISTRATIVAS DE LA UNIVERSIDAD DEL MAGDALENA</t>
  </si>
  <si>
    <t>CO1.REQ.8232985</t>
  </si>
  <si>
    <t>ODC-DAD-0027-2025</t>
  </si>
  <si>
    <t>https://community.secop.gov.co/Public/Tendering/OpportunityDetail/Index?noticeUID=CO1.NTC.8107724</t>
  </si>
  <si>
    <t>PLUSS DENT LTDA</t>
  </si>
  <si>
    <t>COMPRA DE REPUESTOS PARA 27 UNIDADES ODONTOLOGICAS MARCA KAVO UBICADAS EN LA CLINICA ODONTOLOGICA QUE SON UTILIZADAS POR LOS ESTUDIANTES DEL PROGRAMA DE ODONTOLOGÍA</t>
  </si>
  <si>
    <t>CO1.REQ.8233137</t>
  </si>
  <si>
    <t>ODC-DAD-0026-2025</t>
  </si>
  <si>
    <t>https://community.secop.gov.co/Public/Tendering/ContractNoticePhases/View?PPI=CO1.PPI.39046253&amp;isFromPublicArea=True&amp;isModal=False</t>
  </si>
  <si>
    <t>MULTISERVICIOS J&amp;S SAS</t>
  </si>
  <si>
    <t>COMPRA DE INSUMOS MÉDICOS PARA LAS CLÍNICAS DE SIMULACIÓN HANGAR E Y EL 6° PISO HOSPITAL UNIVERSITARIO JULIO MÉNDEZ BARRENECHE Y LABORATORIO DE ANFITEATRO ORGÁNICO</t>
  </si>
  <si>
    <t>CO1.REQ.8168966</t>
  </si>
  <si>
    <t>ODC-DAD-0025-2025</t>
  </si>
  <si>
    <t>https://community.secop.gov.co/Public/Tendering/OpportunityDetail/Index?noticeUID=CO1.NTC.7996310</t>
  </si>
  <si>
    <t>J&amp;A SOLUCIONES E INNOVACIONES SAS</t>
  </si>
  <si>
    <t>COMPRA DE EQUIPOS ESPECIALIZADOS GRABADORAS H6 VIDEO PROYECTOR CÁMARAS Y MICRÓFONOS INALÁMBRICOS PARA EL LABORATORIO DE ETNOGRAFÍA DE LA UNIVERSIDAD DEL MAGDALENA</t>
  </si>
  <si>
    <t>CO1.REQ.8120040</t>
  </si>
  <si>
    <t>ODC-DAD-0024-2025</t>
  </si>
  <si>
    <t>https://community.secop.gov.co/Public/Tendering/OpportunityDetail/Index?noticeUID=CO1.NTC.7995885</t>
  </si>
  <si>
    <t>COMPRA DE COMPUTADORES Y DISPOSITIVOS TECNOLÓGICOS PARA ÁREAS ADMINISTRATIVAS Y ACADÉMICAS DE LA UNIVERSIDAD DEL MAGDALENA</t>
  </si>
  <si>
    <t>CO1.REQ.8120210</t>
  </si>
  <si>
    <t>ODC-DAD-0023-2025</t>
  </si>
  <si>
    <t>https://community.secop.gov.co/Public/Tendering/OpportunityDetail/Index?noticeUID=CO1.NTC.7980941</t>
  </si>
  <si>
    <t>GRUPO EDUTEC SAS</t>
  </si>
  <si>
    <t>COMPRA DE EQUIPOS AUDIOVISUALES ESPECIALIZADOS PANTALLAS TÁCTIL INTERACTIVAS MICRÓFONOS Y CÁMARAS PARA LOS SIGUIENTES ESPACIOS PRECLÍNICA ODONTOLÓGICA SALÓN DE DOCTORADO EN INGENIERIA Y SALA MÚLTIPLE CREO PARA GARANTIZAR LOS SERVICIOS AUDIOVISUALES EN LAS ACTIVIDADES ACADÉMICAS Y REUNIONES DURANTE PERIODO 2025</t>
  </si>
  <si>
    <t>CO1.REQ.8104556</t>
  </si>
  <si>
    <t>ODC-DAD-0022-2025</t>
  </si>
  <si>
    <t>https://community.secop.gov.co/Public/Tendering/OpportunityDetail/Index?noticeUID=CO1.NTC.7978903</t>
  </si>
  <si>
    <t>JOAQUIN ALBERTO POMARES BLAISE</t>
  </si>
  <si>
    <t>COMPRA DE INSUMOS PARA LA REALIZACIÓN DE PRÁCTICAS ACADÉMICAS DE LABORATORIO CORRESPONDIENTE A LAS ASIGNATURAS DEL PROGRAMA DE INGENIERÍA PESQUERA</t>
  </si>
  <si>
    <t>CO1.REQ.8102707</t>
  </si>
  <si>
    <t>ODC-DAD-0021-2025</t>
  </si>
  <si>
    <t>https://community.secop.gov.co/Public/Tendering/OpportunityDetail/Index?noticeUID=CO1.NTC.7946494</t>
  </si>
  <si>
    <t>GLENDA PATRICIA FERNANDEZ SUAREZ</t>
  </si>
  <si>
    <t>COMPRA DE 9000 HOJAS TAMAÑO CARTA TIPO MAJESTICK NACARADO PARA LA IMPRESIÓN DE ACTAS DE GRADOS SOLICITADAS POR LA SECRETARÍA GENERAL</t>
  </si>
  <si>
    <t>CO1.REQ.8069168</t>
  </si>
  <si>
    <t>ODC-DAD-0020-2025</t>
  </si>
  <si>
    <t>https://community.secop.gov.co/Public/Tendering/OpportunityDetail/Index?noticeUID=CO1.NTC.7924943</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</si>
  <si>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</si>
  <si>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</si>
  <si>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</si>
  <si>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</si>
  <si>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</si>
  <si>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</si>
  <si>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</si>
  <si>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</si>
  <si>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</si>
  <si>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COMPRA E INSTALACIÓN DE UNA 01 UPS DE 10 KVA TRIFÁSICA 220 VOLTIOS CON AUTONOMÍA DE 10 MINUTOS DE RESPALDO ELÉCTRICO PARA SALA DE SISTEMA DE BLOQUE 3 DE LA UNIVERSIDAD DEL MAGDALENA</t>
  </si>
  <si>
    <t>CO1.REQ.7976658</t>
  </si>
  <si>
    <t>ODC-DAD-0017-2025</t>
  </si>
  <si>
    <t>https://community.secop.gov.co/Public/Tendering/OpportunityDetail/Index?noticeUID=CO1.NTC.7834166</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</si>
  <si>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</si>
  <si>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</si>
  <si>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</si>
  <si>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</si>
  <si>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</si>
  <si>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</si>
  <si>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</si>
  <si>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</si>
  <si>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</si>
  <si>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</si>
  <si>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</si>
  <si>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</si>
  <si>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</si>
  <si>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</si>
  <si>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</si>
  <si>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</si>
  <si>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</si>
  <si>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</si>
  <si>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</si>
  <si>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</si>
  <si>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</si>
  <si>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</si>
  <si>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</si>
  <si>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</si>
  <si>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</si>
  <si>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</si>
  <si>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</si>
  <si>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</si>
  <si>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</si>
  <si>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</si>
  <si>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</si>
  <si>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</si>
  <si>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</si>
  <si>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</si>
  <si>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</si>
  <si>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</si>
  <si>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</si>
  <si>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</si>
  <si>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</si>
  <si>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</si>
  <si>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</si>
  <si>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</si>
  <si>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</si>
  <si>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</si>
  <si>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</si>
  <si>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</si>
  <si>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</si>
  <si>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</si>
  <si>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</si>
  <si>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</si>
  <si>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</si>
  <si>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</si>
  <si>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</si>
  <si>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</si>
  <si>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</si>
  <si>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</si>
  <si>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COMPRA DE INSUMOS PARA EL PROCESO DE CARNETIZACIÓN INSTITUCIONAL DEL PERIODO 2025</t>
  </si>
  <si>
    <t>CO1.REQ.7708808</t>
  </si>
  <si>
    <t>ODC-DAD-0002-2025</t>
  </si>
  <si>
    <t>https://community.secop.gov.co/Public/Tendering/OpportunityDetail/Index?noticeUID=CO1.NTC.7576138</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</si>
  <si>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</si>
  <si>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</si>
  <si>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</si>
  <si>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https://community.secop.gov.co/Public/Tendering/ContractNoticePhases/View?PPI=CO1.PPI.43321688&amp;isFromPublicArea=True&amp;isModal=False</t>
  </si>
  <si>
    <t>SERVICIO DE DECORACIÓN AMBIENTACIÓN RECREACIÓN Y ENTREGA DE SOUVENIRS PARA EL ACONDICIONAMIENTO DE ESPACIOS INSTITUCIONALES CON TEMÁTICAS ALUSIVAS A CELEBRACIONES DE FECHAS ESPECIALES Y DE INTERÉS INSTITUCIONAL PARA EL SEGUNDO SEMESTRE DEL 2025</t>
  </si>
  <si>
    <t> CO1.REQ.9201160</t>
  </si>
  <si>
    <t>OPS-DAD-0209-2025</t>
  </si>
  <si>
    <t>https://community.secop.gov.co/Public/Tendering/OpportunityDetail/Index?noticeUID=CO1.NTC.9048266</t>
  </si>
  <si>
    <t>SERVICIO DE INSTALACIÓN Y SUMINISTROS DE UN TABLERO REGULADOR DE GASES EN EL LABORATORIO DE CIMET UBICADO EN INTROPIC</t>
  </si>
  <si>
    <t>CO1.REQ.9187739</t>
  </si>
  <si>
    <t>OPS-DAD-0208-2025</t>
  </si>
  <si>
    <t>https://community.secop.gov.co/Public/Tendering/OpportunityDetail/Index?noticeUID=CO1.NTC.9048409</t>
  </si>
  <si>
    <t>SOFTWARE SHOP DE COLOMBIA SAS</t>
  </si>
  <si>
    <t>SERVICIO DE LICENCIAMIENTO DEL SOFTWARE STATGRAPHICS PARA EL USO DE ESTUDIANTES DEL PROGRAMA DE CIENCIAS EMPRESARIALES Y SOPORTE TÉCNICO POR UN AÑO</t>
  </si>
  <si>
    <t>CO1.REQ.9187726</t>
  </si>
  <si>
    <t>OPS-DAD-0207-2025</t>
  </si>
  <si>
    <t>https://community.secop.gov.co/Public/Tendering/OpportunityDetail/Index?noticeUID=CO1.NTC.9023206</t>
  </si>
  <si>
    <t>RADIO CADENA NACIONAL SAS</t>
  </si>
  <si>
    <t>SERVICIO DE EMISIÓN EN LA FM DE RCN RADIO 640 AM Y EL SOL 106.9 FM PARA PROMOCIONAR Y DIFUNDIR LAS ACTIVIDADES LIDERADAS POR LA UNIVERSIDAD DEL MAGDALENA EN LOS EVENTOS Y DESARROLLO DE LA SÉPTIMA VERSIÓN DE LA FERIA INTERNACIONAL DEL LIBRO LAS ARTES Y LA CULTURA DE SANTA MARTA 2025</t>
  </si>
  <si>
    <t>CO1.REQ.9163055</t>
  </si>
  <si>
    <t>OPS-DAD-0206-2025</t>
  </si>
  <si>
    <t>https://community.secop.gov.co/Public/Tendering/OpportunityDetail/Index?noticeUID=CO1.NTC.9022797</t>
  </si>
  <si>
    <t>EDIL ARTURO MENDIVIL BARCELÓ</t>
  </si>
  <si>
    <t>SERVICIO DE PROMOCIÓN Y DIVULGACIÓN EN LAS REDES SOCIALES DEL PROCESO DE ELECCIÓN DE REPRESENTANTES ANTE LOS DIFERENTES ÓRGANOS DE GOBIERNO Y ADMINISTRACIÓN ACADÉMICA PERÍODO 2025-2028</t>
  </si>
  <si>
    <t>CO1.REQ.9163037</t>
  </si>
  <si>
    <t>OPS-DAD-0205-2025</t>
  </si>
  <si>
    <t>https://community.secop.gov.co/Public/Tendering/OpportunityDetail/Index?noticeUID=CO1.NTC.9022767</t>
  </si>
  <si>
    <t xml:space="preserve">REFERENCISTAS SAS </t>
  </si>
  <si>
    <t>SERVICIO DE RENOVACIÓN POR  DOCE MESES DE LA LICENCIA EZPROXY PARA PROPORCIONAR UN ACCESO CONTROLADO Y SEGURO DE LOS RECURSOS ELECTRÓNICOS BASES DE DATOS ACADÉMICAS Y DE INVESTIGACIÓN GESTORES BIBLIOGRÁFICOS DE LA BIBLIOTECA GERMÁN BULA MEYER</t>
  </si>
  <si>
    <t>CO1.REQ.9162929</t>
  </si>
  <si>
    <t>OPS-DAD-0204-2025</t>
  </si>
  <si>
    <t>https://community.secop.gov.co/Public/Tendering/OpportunityDetail/Index?noticeUID=CO1.NTC.9022745</t>
  </si>
  <si>
    <t>EDITORIAL MAGDALENA SA</t>
  </si>
  <si>
    <t>SERVICIO DE PUBLICACIÓN EN EL PERIÓDICO EL INFORMADOR PARA PROMOCIONAR Y DIFUNDIR LAS ACTIVIDADES LIDERADAS POR LA UNIVERSIDAD DEL MAGDALENA DE LOS EVENTOS Y DESARROLLO DE LA 7A FERIA INTERNACIONAL DEL LIBRO LAS ARTES Y LA CULTURA DE SANTA MARTA 2025</t>
  </si>
  <si>
    <t>CO1.REQ.9162911</t>
  </si>
  <si>
    <t>OPS-DAD-0203-2025</t>
  </si>
  <si>
    <t>https://community.secop.gov.co/Public/Tendering/OpportunityDetail/Index?noticeUID=CO1.NTC.9022616</t>
  </si>
  <si>
    <t>MANUEL SALVADOR PABÓN PADILLA</t>
  </si>
  <si>
    <t>SERVICIO DE MANTENIMIENTO PREVENTIVO Y CORRECTIVO DE LAS PUERTAS AUTOMATIZADAS DE LA UNIVERSIDAD DEL MAGDALENA Y SUS SEDES ALTERNAS</t>
  </si>
  <si>
    <t>CO1.REQ.9162808</t>
  </si>
  <si>
    <t>OPS-DAD-0202-2025</t>
  </si>
  <si>
    <t>https://community.secop.gov.co/Public/Tendering/OpportunityDetail/Index?noticeUID=CO1.NTC.9020430</t>
  </si>
  <si>
    <t>ISI EMERGING MARKETS COLOMBIA SA</t>
  </si>
  <si>
    <t>SERVICIO DE RENOVACIÓN DE LA PLATAFORMA EMIS NEXT ACADEMIC RESEARCH POR 12 MESES PARA EL LABORATORIO DE FINANZAS DE LA UNIVERSIDAD DEL MAGDALENA</t>
  </si>
  <si>
    <t>CO1.REQ.9160564</t>
  </si>
  <si>
    <t>OPS-DAD-0201-2025</t>
  </si>
  <si>
    <t>https://community.secop.gov.co/Public/Tendering/OpportunityDetail/Index?noticeUID=CO1.NTC.9019480</t>
  </si>
  <si>
    <t>GRUPO DE MEDIOS SAS</t>
  </si>
  <si>
    <t>SERVICIO DE PUBLICACIÓN EN EL PERIÓDICO HOY DIARIO DEL MAGDALENA PARA PROMOCIONAR Y DIFUNDIR LAS ACTIVIDADES LIDERADAS POR LA UNIVERSIDAD DEL MAGDALENA DE LOS EVENTOS Y DESARROLLO DE LA 7A FERIA INTERNACIONAL DEL LIBRO LAS ARTES Y LA CULTURA DE SANTA MARTA 2025</t>
  </si>
  <si>
    <t>CO1.REQ.9159692</t>
  </si>
  <si>
    <t>OPS-DAD-0200-2025</t>
  </si>
  <si>
    <t>https://community.secop.gov.co/Public/Tendering/OpportunityDetail/Index?noticeUID=CO1.NTC.9016581</t>
  </si>
  <si>
    <t>EL HERALDO SA</t>
  </si>
  <si>
    <t>PUBLICACIÓN DE UN AVISO INFORMATIVO EN EL PERIÓDICO EL HERALDO SOBRE EL PROCESO DE ELECCIÓN DE REPRESENTANTES ANTE LOS DIFERENTES ÓRGANOS DE GOBIERNO Y ADMINISTRACIÓN ACADÉMICA PERÍODO 2025-2028</t>
  </si>
  <si>
    <t>CO1.REQ.9155752</t>
  </si>
  <si>
    <t>OPS-DAD-0199-2025</t>
  </si>
  <si>
    <t>https://community.secop.gov.co/Public/Tendering/OpportunityDetail/Index?noticeUID=CO1.NTC.9006683</t>
  </si>
  <si>
    <t>CASA EDITORIAL EL TIEMPO SA</t>
  </si>
  <si>
    <t>SERVICIO DE PUBLICACIÓN DE AVISOS INFORMATIVOS EN EL PERIÓDICO EL TIEMPO SOBRE EL PROCESO DE ELECCIÓN DE REPRESENTANTES ANTE LOS DIFERENTES ÓRGANOS DE GOBIERNO Y ADMINISTRACIÓN ACADÉMICA PERÍODO 2025-2028</t>
  </si>
  <si>
    <t>CO1.REQ.9145611</t>
  </si>
  <si>
    <t>OPS-DAD-0198-2025</t>
  </si>
  <si>
    <t>https://community.secop.gov.co/Public/Tendering/OpportunityDetail/Index?noticeUID=CO1.NTC.9006871</t>
  </si>
  <si>
    <t>SERVICIO DE PUBLICACIÓN DE CUATRO AVISOS INFORMATIVOS EN EL PERIÓDICO HOY DIARIO DEL MAGDALENA SOBRE EL PROCESO DE ELECCIÓN DE REPRESENTANTES ANTE LOS DIFERENTES ÓRGANOS DE GOBIERNO Y ADMINISTRACIÓN ACADÉMICA PERÍODO 2025-2028</t>
  </si>
  <si>
    <t>CO1.REQ.9145093</t>
  </si>
  <si>
    <t>OPS-DAD-0197-2025</t>
  </si>
  <si>
    <t>https://community.secop.gov.co/Public/Tendering/OpportunityDetail/Index?noticeUID=CO1.NTC.9006572</t>
  </si>
  <si>
    <t>SERVICIO PUBLICACIÓN DE AVISOS INFORMATIVOS EN EL PERIÓDICO EL INFORMADOR SOBRE EL PROCESO DE ELECCIÓN DE REPRESENTANTES ANTE LOS DIFERENTES ÓRGANOS DE GOBIERNO Y ADMINISTRACIÓN ACADÉMICA PERÍODO 2025-2028</t>
  </si>
  <si>
    <t>CO1.REQ.9145083</t>
  </si>
  <si>
    <t>OPS-DAD-0196-2025</t>
  </si>
  <si>
    <t>https://community.secop.gov.co/Public/Tendering/OpportunityDetail/Index?noticeUID=CO1.NTC.9006833</t>
  </si>
  <si>
    <t>PUBLICACIÓN DE UN AVISO A TRAVÉS DE UNA SEPARATA ESPECIAL DEDICADA A PROCESOS UNIVERSITARIOS DE UNO DE LOS PRINCIPALES PERIÓDICOS A NIVEL REGIONAL CON RÉPLICA EN SUS PLATAFORMAS DIGITALES CÓMO WWW.ELINFORMADOR.COM.CO</t>
  </si>
  <si>
    <t>CO1.REQ.9145439</t>
  </si>
  <si>
    <t>OPS-DAD-0195-2025</t>
  </si>
  <si>
    <t>https://community.secop.gov.co/Public/Tendering/OpportunityDetail/Index?noticeUID=CO1.NTC.8992422</t>
  </si>
  <si>
    <t>SCHALLER DESIGN LAB SAS</t>
  </si>
  <si>
    <t>SERVICIO DE MANTENIMIENTO PREVENTIVO Y/O CORRECTIVO DE LOS AUDITORIOS Y SALAS ESPECIALIZADAS DE LA UNIVERSIDAD AUDITORIOS NEGUANJE A Y B PLAYA GRANDE AULA TALLER DE EMPRENDIMIENTO MUSICAL SALONES DE CLASES 101 Y 102 BLOQUE CIÉNAGA GRANDE SALA DE AUDIENCIA SALA DE PROYECCIÓN LANGOSTA AZUL</t>
  </si>
  <si>
    <t>CO1.REQ.9130074</t>
  </si>
  <si>
    <t>OPS-DAD-0194-2025</t>
  </si>
  <si>
    <t>https://community.secop.gov.co/Public/Tendering/OpportunityDetail/Index?noticeUID=CO1.NTC.8992406</t>
  </si>
  <si>
    <t>RED DE URGENCIAS DEL MAGDALENA SAS</t>
  </si>
  <si>
    <t>SERVICIO DE AMBULANCIA BÁSICA Y MEDICALIZADA PARA EL ACOMPAÑAMIENTO Y ATENCIÓN DE EMERGENCIAS MÉDICAS DURANTE EVENTOS INSTITUCIONALES ORGANIZADOS POR LA UNIVERSIDAD DEL MAGDALENA DENTRO Y FUERA DE LA INSTITUCIÓN</t>
  </si>
  <si>
    <t>CO1.REQ.9130058</t>
  </si>
  <si>
    <t>OPS-DAD-0193-2025</t>
  </si>
  <si>
    <t>https://community.secop.gov.co/Public/Tendering/OpportunityDetail/Index?noticeUID=CO1.NTC.8977456</t>
  </si>
  <si>
    <t>JULIO ALBERTO CAMARGO PULIDO</t>
  </si>
  <si>
    <t>SERVICIO DE POLARIZADO PARA VENTANAS DE SALONES OFICINAS LABORATORIOS Y VEHÍCULOS INSTITUCIONALES PERTENECIENTES A LA UNIVERSIDAD DEL MAGDALENA</t>
  </si>
  <si>
    <t>CO1.REQ.9114833</t>
  </si>
  <si>
    <t>OPS-DAD-0192-2025</t>
  </si>
  <si>
    <t>https://community.secop.gov.co/Public/Tendering/OpportunityDetail/Index?noticeUID=CO1.NTC.8933683</t>
  </si>
  <si>
    <t>SERVICIO DE ARBITRAJE PARA LOS CICLOS DEPORTIVOS QUE SE DESARROLLARÁN EN EL MARCO DE LOS JUEGOS DISTRITALES UNIVERSITARIOS 2025-2 ORGANIZADOS POR LA UNIVERSIDAD DEL MAGDALENA</t>
  </si>
  <si>
    <t>CO1.REQ.9070022</t>
  </si>
  <si>
    <t>OPS-DAD-0191-2025</t>
  </si>
  <si>
    <t>https://community.secop.gov.co/Public/Tendering/OpportunityDetail/Index?noticeUID=CO1.NTC.8912455</t>
  </si>
  <si>
    <t>INVERSIONES GPL SAS</t>
  </si>
  <si>
    <t>SERVICIO DE IMPRESIONES LITOGRÁFICAS Y SUS RESPECTIVOS DISEÑOS ASÍ COMO DEMÁS SERVICIOS RELACIONADOS REQUERIDOS PARA LA ELABORACIÓN DE PUBLICACIONES INSTITUCIONALES DE LA UNIVERSIDAD DEL MAGDALENA</t>
  </si>
  <si>
    <t>CO1.REQ.9047496</t>
  </si>
  <si>
    <t>OPS-DAD-0190-2025</t>
  </si>
  <si>
    <t>https://community.secop.gov.co/Public/Tendering/ContractNoticePhases/View?PPI=CO1.PPI.42616503&amp;isFromPublicArea=True&amp;isModal=False</t>
  </si>
  <si>
    <t>FUMIABA SAS</t>
  </si>
  <si>
    <t>SERVICIO DE FUMIGACIÓN Y CONTROL DE PLAGAS PARA LA UNIVERSIDAD DEL MAGDALENA CAMPUS PRINCIPAL Y SUS SEDES ALTERNAS</t>
  </si>
  <si>
    <t>CO1.REQ.9019930</t>
  </si>
  <si>
    <t>OPS-DAD-0189-2025</t>
  </si>
  <si>
    <t>https://community.secop.gov.co/Public/Tendering/OpportunityDetail/Index?noticeUID=CO1.NTC.8864955</t>
  </si>
  <si>
    <t>SERVICIO DE IMPRESIÓN LITOGRÁFICA Y DEMÁS SERVICIOS RELACIONADOS REQUERIDOS PARA LA ELABORACIÓN DE PUBLICACIONES OFICIALES Y MATERIAL INFORMATIVO DESTINADO A LA DIFUSIÓN DE LOS PROGRAMAS ACTIVIDADES Y PROYECTOS INSTITUCIONALES DE LA UNIVERSIDAD DEL MAGDALENA</t>
  </si>
  <si>
    <t>CO1.REQ.9000759</t>
  </si>
  <si>
    <t>OPS-DAD-0188-2025</t>
  </si>
  <si>
    <t>https://community.secop.gov.co/Public/Tendering/OpportunityDetail/Index?noticeUID=CO1.NTC.8859233</t>
  </si>
  <si>
    <t>SERVICIO DE DIVULGACIÓN Y PROMOCIÓN DE LA OFERTA ACADÉMICA DE POSGRADOS A TRAVÉS DE LA DIFUSIÓN EN LAS EMISORAS EL SOL 106.9 FM Y LA FM 640 AM</t>
  </si>
  <si>
    <t>CO1.REQ.8994130</t>
  </si>
  <si>
    <t>OPS-DAD-0187-2025</t>
  </si>
  <si>
    <t>https://community.secop.gov.co/Public/Tendering/OpportunityDetail/Index?noticeUID=CO1.NTC.8859202</t>
  </si>
  <si>
    <t>SERVICIO DE MANTENIMIENTO PREVENTIVO Y-O CORRECTIVO INCLUIDO REPUESTOS DE EQUIPOS ÓPTICOS UBICADOS EN LOS DIFERENTES LABORATORIOS DE LA UNIVERSIDAD PARA EL PERIODO 2025-II</t>
  </si>
  <si>
    <t>CO1.REQ.8994094</t>
  </si>
  <si>
    <t>OPS-DAD-0186-2025</t>
  </si>
  <si>
    <t>https://community.secop.gov.co/Public/Tendering/OpportunityDetail/Index?noticeUID=CO1.NTC.8835091</t>
  </si>
  <si>
    <t>ALF TECHNOLOGIES SAS</t>
  </si>
  <si>
    <t>SERVICIO DE SERVICIO DE MANTENIMIENTO Y SOPORTE ESPECIALIZADO SOBRE LA PLATAFORMA DE TELEFONÍA IP INSTITUCIONAL</t>
  </si>
  <si>
    <t>CO1.REQ.8969494</t>
  </si>
  <si>
    <t>OPS-DAD-0185-2025</t>
  </si>
  <si>
    <t>https://community.secop.gov.co/Public/Tendering/OpportunityDetail/Index?noticeUID=CO1.NTC.8834438</t>
  </si>
  <si>
    <t>SIEVERT SAS</t>
  </si>
  <si>
    <t>SERVICIO PARA HABILITACIÓN DE LOS EQUIPOS DE RX EN LAS CLÍNICAS Y PRECLÍNICAS ODONTOLÓGICAS DE LA UNIVERSIDAD QUE CONTARÁ CON CÁLCULO DE BLINDAJE CONTROL DE CALIDAD ESTUDIO DE NIVEL DE REFERENCIA DE RAYOS X PERIAPICAL INCLUYE LA IMPLEMENTACION Y ESTUDIO DE CONTROL DE DOSIMETRÍA MENSUAL POR DOCE MESES</t>
  </si>
  <si>
    <t>CO1.REQ.8968535</t>
  </si>
  <si>
    <t>OPS-DAD-0184-2025</t>
  </si>
  <si>
    <t>https://community.secop.gov.co/Public/Tendering/OpportunityDetail/Index?noticeUID=CO1.NTC.8834027</t>
  </si>
  <si>
    <t>HIGH QUALITY TECHNOLOGY S.A.S</t>
  </si>
  <si>
    <t>SERVICIO DE INSTALACIÓN Y CONFIGURACIÓN DE SISTEMA DE INFORMACIÓN DEL CLUSTER BAJO OPENHPC Y SLURM DEL CENTRO DE GENÉTICA DE LA UNIVERSIDAD DEL MAGDALENA</t>
  </si>
  <si>
    <t>CO1.REQ.8967873</t>
  </si>
  <si>
    <t>OPS-DAD-0183-2025</t>
  </si>
  <si>
    <t>https://community.secop.gov.co/Public/Tendering/OpportunityDetail/Index?noticeUID=CO1.NTC.8833558</t>
  </si>
  <si>
    <t>CARACOL PRIMERA CADENA RADIAL COLOMBIANA SA - CARACOL SA</t>
  </si>
  <si>
    <t>SERVICIO DE DIVULGACIÓN Y PROMOCIÓN DE LA OFERTA ACADÉMICA DE POSGRADOS A TRAVÉS DE LA DIFUSIÓN EN LA RADIO A TRAVÉS DE RADIO PERIÓDICO GALEÓN SANTA MARTA CARACOL RADIO BÁSICA VALLEDUPAR AFILIADA A MQZ Y CARACOL RADIO BÁSICA RIOHACHA CARDENAL ESTÉREO</t>
  </si>
  <si>
    <t>CO1.REQ.8967787</t>
  </si>
  <si>
    <t>OPS-DAD-0182-2025</t>
  </si>
  <si>
    <t>https://community.secop.gov.co/Public/Tendering/OpportunityDetail/Index?noticeUID=CO1.NTC.8820375</t>
  </si>
  <si>
    <t>CASA GLAMEL EXCLUSIVE SAS</t>
  </si>
  <si>
    <t>SERVICIO DE ALQUILER DE 3.130 TOGAS DISEÑO CONFECCIÓN Y BORDADO DE ESTOLAS PARA LAS CEREMONIAS DE GRADOS DE LA UNIVERSIDAD DEL MAGDALENA A DESARROLLARSE SEGÚN EL CALENDARIO ACADÉMICO DEL 2025</t>
  </si>
  <si>
    <t>CO1.REQ.8955228</t>
  </si>
  <si>
    <t>OPS-DAD-0181-2025</t>
  </si>
  <si>
    <t>https://community.secop.gov.co/Public/Tendering/OpportunityDetail/Index?noticeUID=CO1.NTC.8820536</t>
  </si>
  <si>
    <t>E VIDEO COMUNICACIONES SAS</t>
  </si>
  <si>
    <t>SERVICIO DE RENOVACIÓN DE LICENCIAS DE 120 CUENTAS ZOOM PARA EL SISTEMA DE VIDEOCONFERENCIA DE LOS ESTUDIANTES Y DOCENTES DE LA UNIVERSIDAD DEL MAGDALENA Y SOPORTE TÉCNICO POR UN AÑO</t>
  </si>
  <si>
    <t>CO1.REQ.8955218</t>
  </si>
  <si>
    <t>OPS-DAD-0180-2025</t>
  </si>
  <si>
    <t>https://community.secop.gov.co/Public/Tendering/OpportunityDetail/Index?noticeUID=CO1.NTC.8820424</t>
  </si>
  <si>
    <t>TWO-WAY FOUNDATION</t>
  </si>
  <si>
    <t>SERVICIO DE DIVULGACIÓN Y PROMOCIÓN DE LOS DISTINTOS PROCESOS ACADÉMICOS DE INVESTIGACIÓN Y EXTENSIÓN INSTITUCIONAL  EN INTERNET A TRAVÉS DE LA PÁGINA  WEB WWW.CODIGOPRENSA.COM</t>
  </si>
  <si>
    <t>CO1.REQ.8954844</t>
  </si>
  <si>
    <t>OPS-DAD-0179-2025</t>
  </si>
  <si>
    <t>https://community.secop.gov.co/Public/Tendering/OpportunityDetail/Index?noticeUID=CO1.NTC.8820100</t>
  </si>
  <si>
    <t>SERVICIO DE MANTENIMIENTO DE LAS PLATAFORMAS QUE SOPORTAN LOS SERVICIOS QUE COMPONEN EL CLOUD DE LA UNIVERSIDAD DEL MAGDALENA</t>
  </si>
  <si>
    <t>CO1.REQ.8955102</t>
  </si>
  <si>
    <t>OPS-DAD-0178-2025</t>
  </si>
  <si>
    <t>https://community.secop.gov.co/Public/Tendering/OpportunityDetail/Index?noticeUID=CO1.NTC.8820079</t>
  </si>
  <si>
    <t>SFM COMPRESORES SAS</t>
  </si>
  <si>
    <t xml:space="preserve">INSTALACIÓN DE DOS TANQUES HORIZONTALES ESTÁTICOS DE 120 GALONES COMO TANQUES PULMÓN PARA REEMPLAZAR LOS COMPRESORES DE PISTÓN MODELO CSW40MAX EL CAMBIO INCLUYE LOS REPUESTOS NECESARIOS PARA LOS COMPRESORES MARCA SCHULZ ASEGURANDO EL BUEN FUNCIONAMIENTO DE LOS EQUIPOS EN LA CLÍNICA ODONTOLÓGICA DE LA UNIVERSIDAD DEL MAGDALENA </t>
  </si>
  <si>
    <t>CO1.REQ.8954390</t>
  </si>
  <si>
    <t>OPS-DAD-0177-2025</t>
  </si>
  <si>
    <t>https://community.secop.gov.co/Public/Tendering/OpportunityDetail/Index?noticeUID=CO1.NTC.8818303</t>
  </si>
  <si>
    <t>HEALTHATOM COLOMBIA SAS</t>
  </si>
  <si>
    <t>SERVICIO DE SUSCRIPCIÓN POR OCHO MESES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</si>
  <si>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CO1.REQ.8952519</t>
  </si>
  <si>
    <t>OPS-DAD-0176-2025</t>
  </si>
  <si>
    <t>https://community.secop.gov.co/Public/Tendering/OpportunityDetail/Index?noticeUID=CO1.NTC.8810729</t>
  </si>
  <si>
    <t xml:space="preserve">KELLY PATRICIA MIRANDA TOLEDO </t>
  </si>
  <si>
    <t>GENERACIÓN ENERGÉTICA SAS</t>
  </si>
  <si>
    <t>SERVICIO DE MANTENIMIENTO PREVENTIVO Y CORRECTIVO ASÍ COMO CALIBRACIÓN DE DATALOGGERS Y VARIADORES DE VELOCIDAD ADEMÁS DE LA RECONFIGURACIÓN DEL SERVIDOR NECESARIO PARA EL FUNCIONAMIENTO DE LOS EQUIPOS DE LOS LABORATORIOS DE MECÁNICA DE FLUIDOS E HIDRÁULICA DEL LABORATORIO INTEGRADO DE INGENIERÍA CIVIL</t>
  </si>
  <si>
    <t>CO1.REQ.8945140</t>
  </si>
  <si>
    <t>OPS-DAD-0175-2025</t>
  </si>
  <si>
    <t>https://community.secop.gov.co/Public/Tendering/OpportunityDetail/Index?noticeUID=CO1.NTC.8804024</t>
  </si>
  <si>
    <t>SANDRA MILENA MENDIETA PUGLIESE</t>
  </si>
  <si>
    <t>SERVICIO DE DIVULGACIÓN Y PROMOCIÓN DE LOS DISTINTOS PROCESOS ACADÉMICOS DE INVESTIGACIÓN Y EXTENSIÓN INSTITUCIONAL DE LA UNIVERSIDAD DEL MAGDALENA A TRAVÉS DE LA PÁGINA WEB WWW.SANTAMARTAALDIA.CO Y EN REDES SOCIALES SANTA MARTA AL DÍA</t>
  </si>
  <si>
    <t>CO1.REQ.8938433</t>
  </si>
  <si>
    <t>OPS-DAD-0174-2025</t>
  </si>
  <si>
    <t>https://community.secop.gov.co/Public/Tendering/OpportunityDetail/Index?noticeUID=CO1.NTC.8789658</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</si>
  <si>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</si>
  <si>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</si>
  <si>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CO1.REQ.8924067</t>
  </si>
  <si>
    <t>OPS-DAD-0173-2025</t>
  </si>
  <si>
    <t>https://community.secop.gov.co/Public/Tendering/OpportunityDetail/Index?noticeUID=CO1.NTC.8789288</t>
  </si>
  <si>
    <t>DISEÑO EDITORIAL COMUNICACIONES LTDA</t>
  </si>
  <si>
    <t>SERVICIO DE PARTICIPACIÓN EN LA PUBLICACIÓN DEL LIBRO SANTA MARTA PROTAGONISTAS QUE CONSTRUYEN EL FUTURO</t>
  </si>
  <si>
    <t>CO1.REQ.8924227</t>
  </si>
  <si>
    <t>OPS-DAD-0172-2025</t>
  </si>
  <si>
    <t>https://community.secop.gov.co/Public/Tendering/OpportunityDetail/Index?noticeUID=CO1.NTC.8782182</t>
  </si>
  <si>
    <t>EDSOLUTIONS SAS</t>
  </si>
  <si>
    <t>SERVICIO DE DIVULGACIÓN Y PROMOCIÓN DE LOS DISTINTOS PROCESOS ACADÉMICOS DE INVESTIGACIÓN Y EXTENSIÓN INSTITUCIONAL  A TRAVÉS DE LA PÁGINA WEB WWW.EDSNOTICIAS.COM.CO</t>
  </si>
  <si>
    <t>CO1.REQ.8917177</t>
  </si>
  <si>
    <t>OPS-DAD-0171-2025</t>
  </si>
  <si>
    <t>https://community.secop.gov.co/Public/Tendering/OpportunityDetail/Index?noticeUID=CO1.NTC.8782176</t>
  </si>
  <si>
    <t>PROGRAMACIONES CAMPO TELEVISION SAS</t>
  </si>
  <si>
    <t>SERVICIO DE DIVULGACIÓN Y PROMOCIÓN DE LOS DISTINTOS PROCESOS ACADÉMICOS DE INVESTIGACIÓN Y EXTENSIÓN INSTITUCIONAL A TRAVÉS DE LA TELEVISIÓN COMO ES EN LAS EMISIONES DEL NOTICIERO PCT EN LA NOTICIA</t>
  </si>
  <si>
    <t>CO1.REQ.8917228</t>
  </si>
  <si>
    <t>OPS-DAD-0170-2025</t>
  </si>
  <si>
    <t>https://community.secop.gov.co/Public/Tendering/OpportunityDetail/Index?noticeUID=CO1.NTC.8782289</t>
  </si>
  <si>
    <t>MEDIGRAFICOS SAS</t>
  </si>
  <si>
    <t>SERVICIO DE DIVULGACIÓN Y PROMOCIÓN DE LOS DISTINTOS PROCESOS ACADÉMICOS DE INVESTIGACIÓN Y EXTENSIÓN INSTITUCIONAL EN EL PORTAL WEB WWW.REVISTA7SM.COM</t>
  </si>
  <si>
    <t>CO1.REQ.8917309</t>
  </si>
  <si>
    <t>OPS-DAD-0169-2025</t>
  </si>
  <si>
    <t>https://community.secop.gov.co/Public/Tendering/OpportunityDetail/Index?noticeUID=CO1.NTC.8782158</t>
  </si>
  <si>
    <t>RICARDO ALONSO</t>
  </si>
  <si>
    <t>SERVICIO DE DRONE CÁMARA DE FOTOGRAFÍA Y VIDEO OPERACIÓN DEL MISMO PARA HACER ACOMPAÑAMIENTO DE LAS DIFERENTES ACTIVIDADES QUE SE DESARROLLARÁN EN LA UNIVERSIDAD DEL MAGDALENA DURANTE CUATRO MESES Y SERÁN TRANSMITIDAS EN LAS REDES SOCIALES PAGINA WEB Y TODOS LOS ESPACIOS OFICIALES</t>
  </si>
  <si>
    <t>CO1.REQ.8917209</t>
  </si>
  <si>
    <t>OPS-DAD-0168-2025</t>
  </si>
  <si>
    <t>https://community.secop.gov.co/Public/Tendering/OpportunityDetail/Index?noticeUID=CO1.NTC.8782560</t>
  </si>
  <si>
    <t>SERVICIO DE MANTENIMIENTO PREVENTIVO Y CORRECTIVO DE LOS SISTEMAS DE TRATAMIENTO DE AGUA POTABLE PERTENECIENTES A LA UNIVERSIDAD DEL MAGDALENA</t>
  </si>
  <si>
    <t>CO1.REQ.8917203</t>
  </si>
  <si>
    <t>OPS-DAD-0167-2025</t>
  </si>
  <si>
    <t>https://community.secop.gov.co/Public/Tendering/OpportunityDetail/Index?noticeUID=CO1.NTC.8766636</t>
  </si>
  <si>
    <t>COMPONENTES ELECTRONICAS LTDA</t>
  </si>
  <si>
    <t>SERVICIO DE RENOVACIÓN LICENCIA CAMPUS WIDE ANUAL DE LA PLATAFORMA DE PROGRAMACIÓN Y CÁLCULO NUMÉRICO MATLAB PARA EL USO DE 824 USUARIOS Y SOPORTE TÉCNICO POR 12 MESES REQUERIDAS POR EL PROGRAMA DE INGENIERÍA ELECTRÓNICA</t>
  </si>
  <si>
    <t>CO1.REQ.8901457</t>
  </si>
  <si>
    <t>OPS-DAD-0166-2025</t>
  </si>
  <si>
    <t>https://community.secop.gov.co/Public/Tendering/OpportunityDetail/Index?noticeUID=CO1.NTC.8766915</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</si>
  <si>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</si>
  <si>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t>
  </si>
  <si>
    <t>CO1.REQ.8900245</t>
  </si>
  <si>
    <t>OPS-DAD-0165-2025</t>
  </si>
  <si>
    <t>https://community.secop.gov.co/Public/Tendering/OpportunityDetail/Index?noticeUID=CO1.NTC.8765482</t>
  </si>
  <si>
    <t>SERVICIO DE MANTENIMIENTO Y SOPORTE DEL SISTEMA DE INFORMACIÓN SERIES DE LA UNIVERSIDAD DEL MAGDALENA</t>
  </si>
  <si>
    <t>CO1.REQ.8900410</t>
  </si>
  <si>
    <t>OPS-DAD-0164-2025</t>
  </si>
  <si>
    <t>https://community.secop.gov.co/Public/Tendering/OpportunityDetail/Index?noticeUID=CO1.NTC.8763479</t>
  </si>
  <si>
    <t>RADIO HOY SAS</t>
  </si>
  <si>
    <t>SERVICIO DE DIVULGACIÓN Y PROMOCIÓN DE LOS DISTINTOS PROCESOS ACADÉMICOS DE INVESTIGACIÓN Y EXTENSIÓN INSTITUCIONAL UTILIZANDO COMO FUENTES DIFUSORAS LA RADIO COMO LA EMISORA DIGITAL RADIOHOY.COM</t>
  </si>
  <si>
    <t>CO1.REQ.8898321</t>
  </si>
  <si>
    <t>OPS-DAD-0163-2025</t>
  </si>
  <si>
    <t>https://community.secop.gov.co/Public/Tendering/OpportunityDetail/Index?noticeUID=CO1.NTC.8758018</t>
  </si>
  <si>
    <t>AUTOTROPICAL SAS</t>
  </si>
  <si>
    <t>SERVICIO DE MANTENIMIENTO PREVENTIVO Y CORRECTIVO  DE LOS VEHÍCULOS MARCA TOYOTA PERTENECIENTES AL PARQUE AUTOMOTOR DE LA UNIVERSIDAD DEL MAGDALENA</t>
  </si>
  <si>
    <t>CO1.REQ.8892417</t>
  </si>
  <si>
    <t>OPS-DAD-0162-2025</t>
  </si>
  <si>
    <t>https://community.secop.gov.co/Public/Tendering/OpportunityDetail/Index?noticeUID=CO1.NTC.8758004</t>
  </si>
  <si>
    <t>HM INGENIERIA SAS</t>
  </si>
  <si>
    <t>SERVICIO PARA LA ACTUALIZACIÓN DE LOS ESTUDIOS Y DISEÑOS TÉCNICOS PARA LA CONSTRUCCIÓN DEL EDIFICIO DE LABORATORIOS PARA CIENCIA TECNOLOGÍA E INNOVACIÓN DE LA UNIVERSIDAD DEL MAGDALENA</t>
  </si>
  <si>
    <t>CO1.REQ.8892125</t>
  </si>
  <si>
    <t>OPS-DAD-0161-2025</t>
  </si>
  <si>
    <t>https://community.secop.gov.co/Public/Tendering/OpportunityDetail/Index?noticeUID=CO1.NTC.8756813</t>
  </si>
  <si>
    <t>SERVICIO DE MANTENIMIENTO PREVENTIVO Y CORRECTIVO DEL SISTEMA DE TRASMISIÓN DE LA EMISORA UNIMAGDALENA RADIO INCLUIDO REPUESTOS</t>
  </si>
  <si>
    <t>CO1.REQ.8891077</t>
  </si>
  <si>
    <t>OPS-DAD-0160-2025</t>
  </si>
  <si>
    <t>https://community.secop.gov.co/Public/Tendering/OpportunityDetail/Index?noticeUID=CO1.NTC.8756391</t>
  </si>
  <si>
    <t>INNOVACION &amp; DISEÑOS SAS</t>
  </si>
  <si>
    <t>SERVICIO DE DIVULGACIÓN Y PROMOCIÓN DE LOS DISTINTOS PROCESOS ACADÉMICOS DE INVESTIGACIÓN Y EXTENSIÓN INSTITUCIONAL  EN LA EMISORA RADIO MAGDALENA 1420 AM Y RADIO RODADERO 1480 AM</t>
  </si>
  <si>
    <t>CO1.REQ.8890975</t>
  </si>
  <si>
    <t>OPS-DAD-0159-2025</t>
  </si>
  <si>
    <t>https://community.secop.gov.co/Public/Tendering/OpportunityDetail/Index?noticeUID=CO1.NTC.8750737</t>
  </si>
  <si>
    <t>SERVICIO DE LICENCIAMIENTO DEL SOFTWARE MAXQDA ANALITYCS PRO V.2024 PARA EL USO DE 20 USUARIOS Y SOPORTE TÉCNICO POR UN AÑO DEL SOFTWARE MAXQDA REQUERIDAS PARA EL LABORATORIO INTEGRADO DE PSICOLOGÍA DE LA UNIVERSIDAD DEL MAGDALENA</t>
  </si>
  <si>
    <t>CO1.REQ.8885046</t>
  </si>
  <si>
    <t>OPS-DAD-0158-2025</t>
  </si>
  <si>
    <t>https://community.secop.gov.co/Public/Tendering/OpportunityDetail/Index?noticeUID=CO1.NTC.8750724</t>
  </si>
  <si>
    <t>SERVICIO DE DIVULGACIÓN Y PROMOCIÓN DE LOS DISTINTOS PROCESOS ACADÉMICOS DE INVESTIGACIÓN Y EXTENSIÓN INSTITUCIONAL  UTILIZANDO COMO FUENTES DIFUSORAS LAS PLATAFORMAS PERIODÍSTICAS DIGITALES DE CARÁCTER REGIONAL EN INTERNET A TRAVÉS DE LA PÁGINA WEB WWW.ELINFORMADOR.COM.CO</t>
  </si>
  <si>
    <t>CO1.REQ.8884950</t>
  </si>
  <si>
    <t>OPS-DAD-0157-2025</t>
  </si>
  <si>
    <t>https://community.secop.gov.co/Public/Tendering/OpportunityDetail/Index?noticeUID=CO1.NTC.8749609</t>
  </si>
  <si>
    <t>UNIDAD DE MEDIOS SAS</t>
  </si>
  <si>
    <t>SERVICIO DE DIVULGACIÓN Y PROMOCIÓN DE LOS DISTINTOS PROCESOS ACADÉMICOS DE INVESTIGACIÓN Y EXTENSIÓN INSTITUCIONAL UTILIZANDO COMO FUENTES DIFUSORAS  LAS PLATAFORMAS PERIODÍSTICAS DIGITALES DE CARÁCTER REGIONAL EN INTERNET A TRAVÉS DE  LA PÁGINA WEB  WWW.OPINIONCARIBE.COM</t>
  </si>
  <si>
    <t>CO1.REQ.8882730</t>
  </si>
  <si>
    <t>OPS-DAD-0156-2025</t>
  </si>
  <si>
    <t>https://community.secop.gov.co/Public/Tendering/ContractNoticePhases/View?PPI=CO1.PPI.42012329&amp;isFromPublicArea=True&amp;isModal=False</t>
  </si>
  <si>
    <t>SERVICIO DE DIVULGACIÓN Y PROMOCIÓN DE LOS DISTINTOS PROCESOS ACADÉMICOS DE INVESTIGACIÓN Y EXTENSIÓN INSTITUCIONAL UTILIZANDO COMO FUENTES DIFUSORAS LA RADIO CÓMO EN LA EMISORA RADIO GALEÓN DE CARACOL 890AM</t>
  </si>
  <si>
    <t>CO1.REQ.8874407 </t>
  </si>
  <si>
    <t>OPS-DAD-0155-2025</t>
  </si>
  <si>
    <t>https://community.secop.gov.co/Public/Tendering/ContractNoticePhases/View?PPI=CO1.PPI.42011396&amp;isFromPublicArea=True&amp;isModal=False</t>
  </si>
  <si>
    <t>SERVICIO DE SUSCRIPCIÓN POR DOCE MESES AL PERIÓDICO HOY DIARIO DEL MAGDALENA POR CUARENTA EJEMPLARES DIARIOS PARA ALGUNAS DE  LAS DEPENDENCIAS DE LA UNIVERSIDAD DEL MAGDALENA</t>
  </si>
  <si>
    <t>CO1.REQ.8874052</t>
  </si>
  <si>
    <t>OPS-DAD-0154-2025</t>
  </si>
  <si>
    <t>https://community.secop.gov.co/Public/Tendering/ContractNoticePhases/View?PPI=CO1.PPI.42011309&amp;isFromPublicArea=True&amp;isModal=False</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</si>
  <si>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</si>
  <si>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CANALTVCOSTA.CO</t>
  </si>
  <si>
    <t>CO1.REQ.8873930</t>
  </si>
  <si>
    <t>OPS-DAD-0153-2025</t>
  </si>
  <si>
    <t>https://community.secop.gov.co/Public/Tendering/OpportunityDetail/Index?noticeUID=CO1.NTC.8725308</t>
  </si>
  <si>
    <t>SERVICIO DE DIVULGACIÓN Y PROMOCIÓN DE LOS DISTINTOS PROCESOS ACADÉMICOS DE INVESTIGACIÓN Y EXTENSIÓN INSTITUCIONAL UTILIZANDO COMO FUENTES DIFUSORAS LAS PLATAFORMAS PERIODÍSTICAS DIGITALES DE CARÁCTER REGIONAL A TRAVÉS DE LA PÁGINA WEB WWW.HOYDIARIODELMAGDALENA.COM.CO.</t>
  </si>
  <si>
    <t>CO1.REQ.8859299</t>
  </si>
  <si>
    <t>OPS-DAD-0152-2025</t>
  </si>
  <si>
    <t>SERVICIO DE DIVULGACIÓN Y PROMOCIÓN DE LOS DISTINTOS PROCESOS ACADÉMICOS DE INVESTIGACIÓN Y EXTENSIÓN INSTITUCIONAL UTILIZANDO COMO FUENTES DIFUSORAS LAS PLATAFORMAS PERIODÍSTICAS DIGITALES DE CARÁCTER REGIONAL COMO EN LA INTERNET EN SU PÁGINA WEB WWW.UNIVERSIDAD.EDU.CO</t>
  </si>
  <si>
    <t>OPS-DAD-0151-2025</t>
  </si>
  <si>
    <t>https://community.secop.gov.co/Public/Tendering/OpportunityDetail/Index?noticeUID=CO1.NTC.8725123</t>
  </si>
  <si>
    <t>PUBLICACIONES SEGUIMIENTO SAS</t>
  </si>
  <si>
    <t xml:space="preserve">SERVICIO DE DIVULGACIÓN Y PROMOCIÓN DE LOS DISTINTOS PROCESOS ACADÉMICOS DE INVESTIGACIÓN Y EXTENSIÓN INSTITUCIONAL UTILIZANDO COMO FUENTES DIFUSORAS LAS PLATAFORMAS PERIODÍSTICAS DIGITALES DE CARÁCTER REGIONAL A TRAVÉS DE LA PÁGINA WEB WWW.SEGUIMIENTO.CO </t>
  </si>
  <si>
    <t>CO1.REQ.8859370</t>
  </si>
  <si>
    <t>OPS-DAD-0150-2025</t>
  </si>
  <si>
    <t>https://community.secop.gov.co/Public/Tendering/OpportunityDetail/Index?noticeUID=CO1.NTC.8724588</t>
  </si>
  <si>
    <t>SOCIEDAD DE MEDIOS EL ARTICULO SAS</t>
  </si>
  <si>
    <t xml:space="preserve">SERVICIO DE DIVULGACIÓN Y PROMOCIÓN DE LOS DISTINTOS PROCESOS ACADÉMICOS DE INVESTIGACIÓN Y EXTENSIÓN INSTITUCIONAL UTILIZANDO COMO FUENTES DIFUSORAS  LAS PLATAFORMAS PERIODÍSTICAS DIGITALES DE CARÁCTER REGIONAL EN INTERNET A TRAVÉS DE LA PÁGINA WEB WWW.ELARTICULO.CO. </t>
  </si>
  <si>
    <t>CO1.REQ.8859055</t>
  </si>
  <si>
    <t>OPS-DAD-0149-2025</t>
  </si>
  <si>
    <t>https://community.secop.gov.co/Public/Tendering/OpportunityDetail/Index?noticeUID=CO1.NTC.8708701</t>
  </si>
  <si>
    <t>EMPRESA PRESTADORA DE SERVICIOS VARIOS SAS</t>
  </si>
  <si>
    <t xml:space="preserve">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 </t>
  </si>
  <si>
    <t>CO1.REQ.8839082</t>
  </si>
  <si>
    <t>OPS-DAD-0148-2025</t>
  </si>
  <si>
    <t>https://community.secop.gov.co/Public/Tendering/OpportunityDetail/Index?noticeUID=CO1.NTC.8699732</t>
  </si>
  <si>
    <t>ALBERTO ELIAS GONZALEZ IGUARAN</t>
  </si>
  <si>
    <t>SERVICIO DE CERRAJERÍA PARA LA UNIVERSIDAD DEL MAGDALENA Y SUS SEDES ALTERNAS INCLUYE REPUESTOS</t>
  </si>
  <si>
    <t>CO1.REQ.8833353</t>
  </si>
  <si>
    <t>OPS-DAD-0147-2025</t>
  </si>
  <si>
    <t>https://community.secop.gov.co/Public/Tendering/OpportunityDetail/Index?noticeUID=CO1.NTC.8684583</t>
  </si>
  <si>
    <t>YOMIS PERDOMO FERNANDEZ</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</si>
  <si>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</si>
  <si>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CO1.REQ.8818880</t>
  </si>
  <si>
    <t>OPS-DAD-0146-2025</t>
  </si>
  <si>
    <t>https://community.secop.gov.co/Public/Tendering/OpportunityDetail/Index?noticeUID=CO1.NTC.8664612</t>
  </si>
  <si>
    <t>BOMBAS Y REPUESTOS SAS</t>
  </si>
  <si>
    <t>SERVICIO TÉCNICO ESPECIALIZADO PARA EL MANTENIMIENTO PREVENTIVO Y CORRECTIVO DE LOS EQUIPOS DE CORTE Y FUMIGACIÓN MARCA STIHL Y HUSQVARNA</t>
  </si>
  <si>
    <t>CO1.REQ.8797895</t>
  </si>
  <si>
    <t>OPS-DAD-0145-2025</t>
  </si>
  <si>
    <t>https://community.secop.gov.co/Public/Tendering/OpportunityDetail/Index?noticeUID=CO1.NTC.8648429</t>
  </si>
  <si>
    <t>SERVICIO DE MANTENIMIENTO CORRECTIVO INCLUYE REPUESTOS DE LECTORAS BIOMÉTRICAS DEL CONTROL DE ACCESO DE LA UNIVERSIDAD DEL MAGDALENA</t>
  </si>
  <si>
    <t>CO1.REQ.8781360</t>
  </si>
  <si>
    <t>OPS-DAD-0144-2025</t>
  </si>
  <si>
    <t>https://community.secop.gov.co/Public/Tendering/OpportunityDetail/Index?noticeUID=CO1.NTC.8648112</t>
  </si>
  <si>
    <t>PROQUEST COLOMBIA SAS</t>
  </si>
  <si>
    <t>SERVICIO DE RENOVACIÓN POR 12 MESES DE LA SUSCRIPCIÓN A LA BASE DE DATOS PROQUEST ONE ACADEMIC CON EL FIN DE FORTALECER LOS PROCESOS ACADÉMICOS INVESTIGATIVOS Y FORMATIVOS DE LA UNIVERSIDAD DEL MAGDALENA</t>
  </si>
  <si>
    <t>CO1.REQ.8781304</t>
  </si>
  <si>
    <t>OPS-DAD-0143-2025</t>
  </si>
  <si>
    <t>https://community.secop.gov.co/Public/Tendering/OpportunityDetail/Index?noticeUID=CO1.NTC.8641653</t>
  </si>
  <si>
    <t>SIIGO SAS</t>
  </si>
  <si>
    <t>SERVICIO DE RENOVACIÓN PARA EL USO DE 1 LICENCIA DEL SOFTWARE SIIGO PARA BENEFICIO DE 40 USUARIOS Y SOPORTE TÉCNICO POR UN AÑO DEL SOFWARE SIIGO REQUERIDA PARA EL PROGRAMA DE CONTADURÍA PÚBLICA</t>
  </si>
  <si>
    <t>CO1.REQ.8774905</t>
  </si>
  <si>
    <t>OPS-DAD-0142-2025</t>
  </si>
  <si>
    <t>https://community.secop.gov.co/Public/Tendering/OpportunityDetail/Index?noticeUID=CO1.NTC.8627424</t>
  </si>
  <si>
    <t>T&amp;BS SYSTEM SAS</t>
  </si>
  <si>
    <t>SERVICIO DE RENOVACIÓN POR 12 MESES DE LA LICENCIA DE SOPORTE PARA EL SERVIDOR CISCO UCS 3200 DEL INVENTARIO INSTITUCIONAL DE LA INFRAESTRUCTURA TECNOLÓGICA Y DE LOS SERVIDORES CISCO HYPERFLEX HX220C M5 NODE DEL PROYECTO TRAJECTS</t>
  </si>
  <si>
    <t>CO1.REQ.8759782</t>
  </si>
  <si>
    <t>OPS-DAD-0141-2025</t>
  </si>
  <si>
    <t>https://community.secop.gov.co/Public/Tendering/OpportunityDetail/Index?noticeUID=CO1.NTC.8627226</t>
  </si>
  <si>
    <t>ANDINA DE TECNOLOGÍAS SAS</t>
  </si>
  <si>
    <t>SERVICIO DE MANTENIMIENTO PREVENTIVO DE LA ANATOMAGE - MODELO MTD04 QUE PRESTA APOYO A LAS ACTIVIDADES ACADÉMICAS E INVESTIGATIVAS DESARROLLADAS EN LOS LABORATORIOS DE LOS PROGRAMAS DE MEDICINA ENFERMERÍA Y ODONTOLOGÍA</t>
  </si>
  <si>
    <t>CO1.REQ.8759772</t>
  </si>
  <si>
    <t>OPS-DAD-0140-2025</t>
  </si>
  <si>
    <t>https://community.secop.gov.co/Public/Tendering/OpportunityDetail/Index?noticeUID=CO1.NTC.8608535</t>
  </si>
  <si>
    <t>E-LIBRO LTDA</t>
  </si>
  <si>
    <t>SERVICIO DE RENOVACIÓN POR 12 MESES DE LA SUSCRIPCIÓN A LAS COLECCIONES DIGITALES ELIBRO CÁTEDRA Y BIBLIOTECA DIGITAL ECOE REQUERIDO POR LA BIBLIOTECA GERMÁN BULA MEYER</t>
  </si>
  <si>
    <t>CO1.REQ.8740529</t>
  </si>
  <si>
    <t>OPS-DAD-0139-2025</t>
  </si>
  <si>
    <t>https://community.secop.gov.co/Public/Tendering/OpportunityDetail/Index?noticeUID=CO1.NTC.8607803</t>
  </si>
  <si>
    <t>SUSCRIPCIÓN POR DOCE 12 MESES AL PERIÓDICO EL INFORMADOR POR DIEZ 10 EJEMPLARES DIARIOS PARA ALGUNAS DE  LAS DEPENDENCIAS DE LA UNIVERSIDAD DEL MAGDALENA</t>
  </si>
  <si>
    <t>CO1.REQ.8740168</t>
  </si>
  <si>
    <t>OPS-DAD-0138-2025</t>
  </si>
  <si>
    <t>https://community.secop.gov.co/Public/Tendering/OpportunityDetail/Index?noticeUID=CO1.NTC.8607701</t>
  </si>
  <si>
    <t>SERVICIO DE SUSCRIPCIÓN AL PERIÓDICO EL TIEMPO + PORTAFOLIO PARA LA ENTREGA DE DOS 02 EJEMPLARES DIARIOS DE LUNES A DOMINGO DURANTE 12 MESES</t>
  </si>
  <si>
    <t>CO1.REQ.8739950</t>
  </si>
  <si>
    <t>OPS-DAD-0137-2025</t>
  </si>
  <si>
    <t>https://community.secop.gov.co/Public/Tendering/OpportunityDetail/Index?noticeUID=CO1.NTC.8560348</t>
  </si>
  <si>
    <t>SAG SERVICIOS DE INGENIERIA SAS</t>
  </si>
  <si>
    <t>SERVICIO DE MANTENIMIENTO PREVENTIVO DE DOS MÁQUINAS DE AUTOPRÉSTAMO SELFCHECK  1000 HÍBRIDO UN SISTEMA DE SEGURIDAD TATTLE TAPE GATE DM BIBLIOTHECA+3M DE TRES CORREDORES Y TRES MÁQUINAS SENSIBILIZADORAS JUNTO CON EL SUMINISTRO DE UN ROLLO DE ETIQUETAS RFID CON EL FIN DE GARANTIZAR LA CONTINUIDAD Y OPERATIVIDAD DE LOS SERVICIOS AUTOMATIZADOS DE PRÉSTAMO AUTOPRÉSTAMO CONTROL DE ACCESO CONTROL DE INVENTARIO Y SEGURIDAD DEL MATERIAL BIBLIOGRÁFICO EN LA BIBLIOTECA GERMÁN BULA MEYER DE LA UNIVERSIDAD DEL MAGDALENA</t>
  </si>
  <si>
    <t>CO1.REQ.8692244</t>
  </si>
  <si>
    <t>OPS-DAD-0136-2025</t>
  </si>
  <si>
    <t>https://community.secop.gov.co/Public/Tendering/OpportunityDetail/Index?noticeUID=CO1.NTC.8512163</t>
  </si>
  <si>
    <t>COMUNICAN SA</t>
  </si>
  <si>
    <t>PUBLICACIÓN DE INFORMACIÓN INSTITUCIONAL EN EL PERIÓDICO EL ESPECTADOR Y SUS PLATAFORMAS DIGITALES EN EL MARCO DE LA CONMEMORACIÓN DEL QUINCENTENARIO DE LA CIUDAD DE SANTA MARTA</t>
  </si>
  <si>
    <t>CO1.REQ.8643713</t>
  </si>
  <si>
    <t>OPS-DAD-0135-2025</t>
  </si>
  <si>
    <t>https://community.secop.gov.co/Public/Tendering/OpportunityDetail/Index?noticeUID=CO1.NTC.8511653</t>
  </si>
  <si>
    <t>IMPACTA PRODUCCIONES SAS</t>
  </si>
  <si>
    <t>SERVICIO DE PRODUCCIÓN TÉCNICA CON EQUIPOS ESPECIALIZADOS DE ÚLTIMA GENERACIÓN SISTEMA DE AUDIO ILUMINACIÓN CONSOLAS Y AMBIENTACIÓN PARA EL DESARROLLO DEL EVENTO DENOMINADO VELADA SINFÓNICA CARIBE QUE SE LLEVARÁ A CABO EN LA MARINA INTERNACIONAL DE SANTA MARTA EN EL MARCO DE LA CONMEMORACIÓN DE LOS 500 AÑOS DE SANTA MARTA</t>
  </si>
  <si>
    <t>CO1.REQ.8643203</t>
  </si>
  <si>
    <t>OPS-DAD-0134-2025</t>
  </si>
  <si>
    <t>https://community.secop.gov.co/Public/Tendering/OpportunityDetail/Index?noticeUID=CO1.NTC.8511067</t>
  </si>
  <si>
    <t>TRANSMISIÓN DEL PROGRAMA RADIAL LA GIRA NACIONAL DE LA FM  RCN RADIO DESDE LA CIUDAD DE SANTA MARTA EN EL MARCO DE LA CONMEMORACIÓN DE SUS 500 AÑOS CON LA PARTICIPACIÓN DE LA UNIVERSIDAD DEL MAGDALENA</t>
  </si>
  <si>
    <t>CO1.REQ.8642172</t>
  </si>
  <si>
    <t>OPS-DAD-0133-2025</t>
  </si>
  <si>
    <t>https://community.secop.gov.co/Public/Tendering/OpportunityDetail/Index?noticeUID=CO1.NTC.8504139</t>
  </si>
  <si>
    <t>PRODUCCIONES TERRITORIO SAMARIO SAS</t>
  </si>
  <si>
    <t>SERVICIO DE PREPRODUCCIÓN PRODUCCIÓN Y POST PRODUCCIÓN DEL PROGRAMA INSTITUCIONAL DE LA UNIVERSIDAD DEL MAGDALENA EL CAMPUS TV PROGRAMA SEMANAL PARA  TRANSMITIR DURANTE CINCO (05) MESES DE 2025 POR EL CANAL REGIONAL TELECARIBE EL CANAL UNIVERSITARIO ZOOM Y EL CANAL TERRITORIO DE TELEVISIÓN LOCAL CANAL 78 POR TV  NORTE TELEVISIÓN POR CABLE</t>
  </si>
  <si>
    <t>CO1.REQ.8635060</t>
  </si>
  <si>
    <t>OPS-DAD-0132-2025</t>
  </si>
  <si>
    <t>https://community.secop.gov.co/Public/Tendering/OpportunityDetail/Index?noticeUID=CO1.NTC.8495388</t>
  </si>
  <si>
    <t>ANKER CONSULTORIA Y CONSTRUCCION SAS</t>
  </si>
  <si>
    <t>SERVICIO DE CONSULTORÍA PARA LA ELABORACIÓN DE LA PROGRAMACIÓN DETALLADA DE OBRA EN MICROSOFT PROJECT Y EL PLAN DE TRABAJO PARA EL PROYECTO CONSTRUCCIÓN DE UN EDIFICIO DE AULAS RIO MAGDALENA PARA DOCENCIA ESPECIALIZADA EN LA UNIVERSIDAD DEL MAGDALENA</t>
  </si>
  <si>
    <t>CO1.REQ.8627501</t>
  </si>
  <si>
    <t>OPS-DAD-0131-2025</t>
  </si>
  <si>
    <t>https://community.secop.gov.co/Public/Tendering/OpportunityDetail/Index?noticeUID=CO1.NTC.8495702</t>
  </si>
  <si>
    <t>CRISTIAM DE JESUS FERNANDEZ</t>
  </si>
  <si>
    <t>SERVICIO DE PRODUCCIÓN LOGISTICA QUE COMPRENDE EL SERVICIO DE ALQUILER DE MOBILIARIOS AMBIENTACIÓN SUMINISTRO DE COMIDAS Y BEBIDAS Y PERSONAL DE ATENCIÓN EN EL EVENTO DENOMINADO DECLARATORIA DE BIEN DE INTERÉS CULTURAL ANDINO AL CLAUSTRO SAN JUAN  NEPOMUCENO QUE SE LLEVARÁ ACABO EL 23 DE JULIO DE 2025 EN EL  MARCO DE LA CONMEMORACIÓN DE LOS 500 AÑOS DE SANTA MARTA</t>
  </si>
  <si>
    <t>CO1.REQ.8627091</t>
  </si>
  <si>
    <t>OPS-DAD-0130-2025</t>
  </si>
  <si>
    <t>https://community.secop.gov.co/Public/Tendering/OpportunityDetail/Index?noticeUID=CO1.NTC.8495289</t>
  </si>
  <si>
    <t>SERVICIO DE PRODUCCIÓN TÉCNICA CON EQUIPOS ESPECIALIZADOS DE ÚLTIMA GENERACIÓN PARA EL DESARROLLO DEL EVENTO DENOMINADO DECLARATORIA DE BIEN DE INTERÉS CULTURAL ANDINO AL CLAUSTRO SAN JUAN NEPOMUCENO QUE SE LLEVARÁ A CABO EL 23 DE JULIO DE 2025 EN EL MARCO DE LA CONMEMORACIÓN DE LOS 500 AÑOS DE SANTA MARTA</t>
  </si>
  <si>
    <t>CO1.REQ.8627086</t>
  </si>
  <si>
    <t>OPS-DAD-0129-2025</t>
  </si>
  <si>
    <t>https://community.secop.gov.co/Public/Tendering/OpportunityDetail/Index?noticeUID=CO1.NTC.8495533</t>
  </si>
  <si>
    <t>1504-1517</t>
  </si>
  <si>
    <t>GRUPO EMPRESARIAL ALQUIMONTAJES SAS</t>
  </si>
  <si>
    <t>SERVICIO DE ALQUILER DE ELEMENTOS LOGÍSTICOS QUE SE REQUIERAN PARA LA REALIZACIÓN DE EVENTOS ACADÉMICO-ADMINISTRATIVOS DE LA UNIVERSIDAD</t>
  </si>
  <si>
    <t>CO1.REQ.8626966</t>
  </si>
  <si>
    <t>OPS-DAD-0128-2025</t>
  </si>
  <si>
    <t>https://community.secop.gov.co/Public/Tendering/OpportunityDetail/Index?noticeUID=CO1.NTC.8493417</t>
  </si>
  <si>
    <t>PUBLICACIÓN DE INFORMACIÓN INSTITUCIONAL EN EL PERIÓDICO EL INFORMADOR EN EL MARCO DE LA CONMEMORACIÓN DEL QUINCENTENARIO DE LA CIUDAD DE SANTA MARTA</t>
  </si>
  <si>
    <t>CO1.REQ.8625134</t>
  </si>
  <si>
    <t>OPS-DAD-0127-2025</t>
  </si>
  <si>
    <t>https://community.secop.gov.co/Public/Tendering/OpportunityDetail/Index?noticeUID=CO1.NTC.8492966</t>
  </si>
  <si>
    <t>PUBLICACIÓN DE INFORMACIÓN INSTITUCIONAL EN EL PERIÓDICO HOY DIARIO DEL MAGDALENA EN EL MARCO DE LA CONMEMORACIÓN DEL QUINCENTENARIO DE LA CIUDAD DE SANTA MARTA</t>
  </si>
  <si>
    <t>CO1.REQ.8624580</t>
  </si>
  <si>
    <t>OPS-DAD-0126-2025</t>
  </si>
  <si>
    <t>https://community.secop.gov.co/Public/Tendering/OpportunityDetail/Index?noticeUID=CO1.NTC.8484688</t>
  </si>
  <si>
    <t>LIBRERIA ALIANZAS SAS</t>
  </si>
  <si>
    <t xml:space="preserve">SERVICIO DE RENOVACIÓN POR 12 MESES DE LA SUSCRIPCIÓN A LA BIBLIOTECA DIGITAL AMOLCA REQUERIDA POR LA BIBLIOTECA GERMÁN BULA MEYER </t>
  </si>
  <si>
    <t>CO1.REQ.8616536</t>
  </si>
  <si>
    <t>OPS-DAD-0125-2025</t>
  </si>
  <si>
    <t>https://community.secop.gov.co/Public/Tendering/OpportunityDetail/Index?noticeUID=CO1.NTC.8483167</t>
  </si>
  <si>
    <t>ANGELICA SILVA</t>
  </si>
  <si>
    <t>SERVICIO DE PRODUCCIÓN TÉCNICA CON EQUIPOS ESPECIALIZADOS DE ÚLTIMA GENERACIÓN TARIMA SONIDO PANTALLA LED Y AMBIENTACIÓN PARA EL DESARROLLO DEL EVENTO MERCADILLO BEACH 500 AÑOS</t>
  </si>
  <si>
    <t>CO1.REQ.8615017</t>
  </si>
  <si>
    <t>OPS-DAD-0124-2025</t>
  </si>
  <si>
    <t>https://community.secop.gov.co/Public/Tendering/OpportunityDetail/Index?noticeUID=CO1.NTC.8482769</t>
  </si>
  <si>
    <t>INDEXA SYSTEMS SAS</t>
  </si>
  <si>
    <t>SERVICIO RENOVACIÓN SOPORTE Y MANTENIMIENTO DE LICENCIA ACADÉMICA DEL SOFTWARE ATLAS TI POR 12 MESES PARA LOS PROGRAMAS DE ANTROPOLOGÍA FACULTAD DE EDUCACIÓN DOCTORADO EDUCACIÓN INTERCULTURALIDAD Y PROGRAMA DE ENFERMERÍA</t>
  </si>
  <si>
    <t>CO1.REQ.8614640</t>
  </si>
  <si>
    <t>OPS-DAD-0123-2025</t>
  </si>
  <si>
    <t>https://community.secop.gov.co/Public/Tendering/OpportunityDetail/Index?noticeUID=CO1.NTC.8482915</t>
  </si>
  <si>
    <t>SERVICIO DE RENOVACIÓN POR 12 MESES DEL SOFTWARE LABVIEW PARA LOS PROGRAMAS DE LA FACULTAD DE INGENIERA DE LA UNIVERSIDAD DEL MAGDALENA</t>
  </si>
  <si>
    <t>CO1.REQ.8612225</t>
  </si>
  <si>
    <t>OPS-DAD-0122-2025</t>
  </si>
  <si>
    <t>https://community.secop.gov.co/Public/Tendering/OpportunityDetail/Index?noticeUID=CO1.NTC.8473792</t>
  </si>
  <si>
    <t>GYG INNOVA SOLUTIONS SAS</t>
  </si>
  <si>
    <t>SERVICIO INSPECCIÓN Y MANTENIMIENTO PREVENTIVO DE LOS SISTEMAS CONTRA INCENDIOS PERTENECIENTES A LA UNIVERSIDAD DEL MAGDALENA</t>
  </si>
  <si>
    <t>CO1.REQ.8604376</t>
  </si>
  <si>
    <t>OPS-DAD-0121-2025</t>
  </si>
  <si>
    <t>https://community.secop.gov.co/Public/Tendering/OpportunityDetail/Index?noticeUID=CO1.NTC.8456995</t>
  </si>
  <si>
    <t>CAMBIO COMUNICACIONES COLOMBIA SAS</t>
  </si>
  <si>
    <t>SERVICIO DE REALIZACIÓN DEL FORO SANTA MARTA 500 AÑOS CON TRANSMISIÓN VÍA STREAMING Y PUBLICACIÓN DE TRES 3 CONTENIDOS DE TIPO ENTREVISTA O REPORTAJE EN REDES SOCIALES</t>
  </si>
  <si>
    <t>CO1.REQ.8587360</t>
  </si>
  <si>
    <t>OPS-DAD-0120-2025</t>
  </si>
  <si>
    <t>https://community.secop.gov.co/Public/Tendering/OpportunityDetail/Index?noticeUID=CO1.NTC.8451908</t>
  </si>
  <si>
    <t>CENGAGE LEARNING DE COLOMBIA SAS</t>
  </si>
  <si>
    <t xml:space="preserve">SERVICIO DE RENOVACIÓN POR DOCE 12 MESES DE LA SUSCRIPCIÓN A LA BASE DE DATOS GALE RESEARCH COMPLETE REQUERIDA POR LA BIBLIOTECA GERMÁN BULA MEYER </t>
  </si>
  <si>
    <t>CO1.REQ.8581907</t>
  </si>
  <si>
    <t>OPS-DAD-0119-2025</t>
  </si>
  <si>
    <t>https://community.secop.gov.co/Public/Tendering/OpportunityDetail/Index?noticeUID=CO1.NTC.8451490</t>
  </si>
  <si>
    <t>SERVICIO DE MANTENIMIENTO CORRECTIVO PARA LOS VIDEO PROYECTORES INTERACTIVOS ULTRACORTOS QUE PRESTAN EL SERVICIO AUDIOVISUAL EN LOS SALONES DE CLASES DE LOS EDIFICIOS DE BLOQUE VIII SALAS DE INTERNET SIERRA NEVADA CIÉNAGA GRANDE BLOQUE II Y MAR CARIBE PARA EL PERIODO 2025-II</t>
  </si>
  <si>
    <t>CO1.REQ.8581198</t>
  </si>
  <si>
    <t>OPS-DAD-0118-2025</t>
  </si>
  <si>
    <t>https://community.secop.gov.co/Public/Tendering/OpportunityDetail/Index?noticeUID=CO1.NTC.8444904</t>
  </si>
  <si>
    <t>GACAR INGENIERIA Y CONSULTORIA SAS</t>
  </si>
  <si>
    <t>SERVICIO DE ATENCIÓN DE EVENTOS DE EMERGENCIA DEL SERVICIO DE ENERGÍA ELÉCTRICA DE REDES DE MEDIA TENSIÓN INTERNA DE LA UNIVERSIDAD DEL MAGDALENA Y SUS SEDES</t>
  </si>
  <si>
    <t>CO1.REQ.8574478</t>
  </si>
  <si>
    <t>OPS-DAD-0117-2025</t>
  </si>
  <si>
    <t>https://community.secop.gov.co/Public/Tendering/OpportunityDetail/Index?noticeUID=CO1.NTC.8444583</t>
  </si>
  <si>
    <t>INGENIERIA DE BIOSERVICIOS SAS</t>
  </si>
  <si>
    <t xml:space="preserve">SERVICIO DE MANTENIMIENTO PREVENTIVO PARA LOS EQUIPOS BIOMÉDICOS DEL  CENTRO DE INVESTIGACIÓN EN ALTO RENDIMIENTO DEPORTIVO Y ESTUDIOS BIOMÉDICOS </t>
  </si>
  <si>
    <t>CO1.REQ.8574912</t>
  </si>
  <si>
    <t>OPS-DAD-0116-2025</t>
  </si>
  <si>
    <t>https://community.secop.gov.co/Public/Tendering/OpportunityDetail/Index?noticeUID=CO1.NTC.8435625</t>
  </si>
  <si>
    <t>CALIBRAR SAS</t>
  </si>
  <si>
    <t xml:space="preserve">SERVICIO DE CALIBRACION PARA LOS EQUIPOS DEL CENTRO DE INVESTIGACIÓN EN ALTO RENDIMIENTO DEPORTIVO Y ESTUDIOS BIOMÉDICOS </t>
  </si>
  <si>
    <t>CO1.REQ.8565076</t>
  </si>
  <si>
    <t>OPS-DAD-0115-2025</t>
  </si>
  <si>
    <t>https://community.secop.gov.co/Public/Tendering/OpportunityDetail/Index?noticeUID=CO1.NTC.8421532</t>
  </si>
  <si>
    <t>ALBERTO MENDEZ LINERO</t>
  </si>
  <si>
    <t>SERVICIO DE LAVADO Y PLANCHADO DE MANTELES Y BANDERAS DE LA UNIVERSIDAD DEL MAGDALENA QUE SON UTILIZADOS EN EVENTOS Y ACTIVIDADES INSTITUCIONALES</t>
  </si>
  <si>
    <t>CO1.REQ.8550755</t>
  </si>
  <si>
    <t>OPS-DAD-0114-2025</t>
  </si>
  <si>
    <t>https://community.secop.gov.co/Public/Tendering/OpportunityDetail/Index?noticeUID=CO1.NTC.8421487</t>
  </si>
  <si>
    <t>SERVICIO DE ALQUILER DE EQUIPOS ESPECIALIZADOS ELEMENTOS DE PRODUCCIÓN TÉCNICA AMBIENTACIÓN EQUIPOS DE VIDEO PARA STREAMING SOPORTE ENTRE OTROS PARA LA REALIZACIÓN DE CUATRO 04 CEREMONIAS DE GRADUACIÓN DE LA UNIVERSIDAD</t>
  </si>
  <si>
    <t>CO1.REQ.8550635</t>
  </si>
  <si>
    <t>OPS-DAD-0113-2025</t>
  </si>
  <si>
    <t>https://community.secop.gov.co/Public/Tendering/OpportunityDetail/Index?noticeUID=CO1.NTC.8421076</t>
  </si>
  <si>
    <t>LEGIS EDITORES SA</t>
  </si>
  <si>
    <t xml:space="preserve">SERVICIO DE RENOVACIÓN POR DOCE 12 MESES DE LA SUSCRIPCIÓN A LAS PLATAFORMAS DIGITALES MULTILEGIS Y LEGISCOMEX REQUERIDAS POR LA BIBLIOTECA GERMÁN BULA MEYER </t>
  </si>
  <si>
    <t>CO1.REQ.8550716</t>
  </si>
  <si>
    <t>OPS-DAD-0112-2025</t>
  </si>
  <si>
    <t>https://community.secop.gov.co/Public/Tendering/OpportunityDetail/Index?noticeUID=CO1.NTC.8402710</t>
  </si>
  <si>
    <t>JADER USMA MULTISERVICIOS SAS</t>
  </si>
  <si>
    <t>SERVICIO DE ALQUILER DE PLATAFORMA MÓVIL ARTICULADA MANLIFT JLG E450AJ PARA LA REALIZACIÓN DE MANTENIMIENTO CON PODAS DE FORMACIÓN Y SANITARIA A LOS ÁRBOLES DE ZONAS VERDES ÁREAS DEPORTIVAS EDIFICIOS VENTANAS Y TEJADO REDES ELÉCTRICAS Y LUMINARIA DEL ESTADIO DE FÚTBOL DE LA UNIVERSIDAD DEL MAGDALENA Y SUS SEDES ALTERNAS</t>
  </si>
  <si>
    <t>CO1.REQ.8531141</t>
  </si>
  <si>
    <t>OPS-DAD-0111-2025</t>
  </si>
  <si>
    <t>https://community.secop.gov.co/Public/Tendering/OpportunityDetail/Index?noticeUID=CO1.NTC.8391024</t>
  </si>
  <si>
    <t>SERVICIO DE PRODUCCIÓN TÉCNICA CON EQUIPOS ESPECIALIZADOS DE ÚLTIMA GENERACIÓN AMBIENTACIÓN ESCENOGRAFÍA EFECTOS ESPECIALES Y ENTRETENIMIENTO PARA EL DESARROLLO DE LA CONMEMORACIÓN DEL DÍA DEL SERVIDOR PÚBLICO 2025</t>
  </si>
  <si>
    <t>CO1.REQ.8519480</t>
  </si>
  <si>
    <t>OPS-DAD-0110-2025</t>
  </si>
  <si>
    <t>https://community.secop.gov.co/Public/Tendering/OpportunityDetail/Index?noticeUID=CO1.NTC.8390995</t>
  </si>
  <si>
    <t xml:space="preserve">SERVICIO DE RENOVACIÓN POR DOCE 12 MESES DE LA SUSCRIPCIÓN A LA PLATAFORMA DIGITAL O’REILLY FOR HIGHER EDUCATION REQUERIDA POR LA BIBLIOTECA GERMÁN BULA MEYER </t>
  </si>
  <si>
    <t>CO1.REQ.8519462</t>
  </si>
  <si>
    <t>OPS-DAD-0109-2025</t>
  </si>
  <si>
    <t>https://community.secop.gov.co/Public/Tendering/ContractNoticePhases/View?PPI=CO1.PPI.40470967&amp;isFromPublicArea=True&amp;isModal=False</t>
  </si>
  <si>
    <t>SERVICIO DE ALQUILER DE VESTUARIOS PARA EL DESARROLLO DE LAS ACITVIDADES REALIZADAS POR EL ÁREA  DE CULTURA Y DESARROLLO HUMANO ADSCRITAS A LA DIRECCIÓN DE BIENESTAR UNIVERSITARIO</t>
  </si>
  <si>
    <t>CO1.REQ.8493960</t>
  </si>
  <si>
    <t>OPS-DAD-0108-2025</t>
  </si>
  <si>
    <t>https://community.secop.gov.co/Public/Tendering/OpportunityDetail/Index?noticeUID=CO1.NTC.8337275</t>
  </si>
  <si>
    <t>MEZA MOTORES EU</t>
  </si>
  <si>
    <t>SERVICIO DE MANTENIMIENTO PREVENTIVO Y CORRECTIVO INCLUYE REPUESTOS DE LAS PLANTAS ELÉCTRICAS Y LOS MOTORES ELÉCTRICOS PERTENECIENTES A LA UNIVERSIDAD DEL MAGDALENA Y SUS SEDES ALTERNAS</t>
  </si>
  <si>
    <t>CO1.REQ.8465609</t>
  </si>
  <si>
    <t>OPS-DAD-0107-2025</t>
  </si>
  <si>
    <t>https://community.secop.gov.co/Public/Tendering/OpportunityDetail/Index?noticeUID=CO1.NTC.8287815</t>
  </si>
  <si>
    <t>DIGITAL CONTENT SAS</t>
  </si>
  <si>
    <t xml:space="preserve">SERVICIO DE RENOVACIÓN POR DOCE 12 MESES DE LA SUSCRIPCIÓN A LA PLATAFORMA DIGITAL EBOOK 7 24 Y ADQUISICIÓN DE UNA SUSCRIPCIÓN INSTITUCIONAL A LA PLATAFORMA YOLEO ONLINE REQUERIDOS POR LA BIBLIOTECA GERMÁN BULA MEYER </t>
  </si>
  <si>
    <t>CO1.REQ.8413877</t>
  </si>
  <si>
    <t>OPS-DAD-0106-2025</t>
  </si>
  <si>
    <t>https://community.secop.gov.co/Public/Tendering/OpportunityDetail/Index?noticeUID=CO1.NTC.8287073</t>
  </si>
  <si>
    <t>SERVICIO DE MANTENIMIENTO PREVENTIVO DE SERVIDORES DNS BAJO BIND9 Y ORACLE LINUX RENOVACIÓN DE LICENCIA ORACLE LINUX PREMIER LIMITED SUPPORT  ORACLE 1CLICK ORDERING RENOVACIÓN MEMBRESÍA LACNIC</t>
  </si>
  <si>
    <t>CO1.REQ.8413567</t>
  </si>
  <si>
    <t>OPS-DAD-0105-2025</t>
  </si>
  <si>
    <t>https://community.secop.gov.co/Public/Tendering/OpportunityDetail/Index?noticeUID=CO1.NTC.8286335</t>
  </si>
  <si>
    <t xml:space="preserve">TATIANA DEL CASTILLO QUIÑONEZ </t>
  </si>
  <si>
    <t xml:space="preserve">SERVICIO DE EMPASTE ENCUADERNACIÓN Y REPARACIÓN DE LIBROS IMPRESOS REQUERIDO POR LA BIBLIOTECA GERMÁN BULA MEYER </t>
  </si>
  <si>
    <t>CO1.REQ.8412672</t>
  </si>
  <si>
    <t>OPS-DAD-0104-2025</t>
  </si>
  <si>
    <t>https://community.secop.gov.co/Public/Tendering/OpportunityDetail/Index?noticeUID=CO1.NTC.8282618</t>
  </si>
  <si>
    <t>SERVICIO DE RENOVACION DE LOS SOFTWARES HARMONY PREMIUM WIRECAST STANDARD Y CRISTAL REPORT PARA DEPENDENCIAS ACADÉMICAS Y ADMINISTRATIVAS</t>
  </si>
  <si>
    <t>CO1.REQ.8409091</t>
  </si>
  <si>
    <t>OPS-DAD-0103-2025</t>
  </si>
  <si>
    <t>https://community.secop.gov.co/Public/Tendering/OpportunityDetail/Index?noticeUID=CO1.NTC.8282615</t>
  </si>
  <si>
    <t>SERVICIO DE PUBLICACIÓN DE EDICITOS EN PERIÓDICOS DE ALTA CIRCULACIÓN EN LA CIUDAD RELACIONADOS CON EL FALLECIMIENTO DE PENSIONADOS Y PERSONAL VINCULADO A LA UNIVERSIDAD DEL MAGDALENA</t>
  </si>
  <si>
    <t>CO1.REQ.8409088</t>
  </si>
  <si>
    <t>OPS-DAD-0102-2025</t>
  </si>
  <si>
    <t>https://community.secop.gov.co/Public/Tendering/OpportunityDetail/Index?noticeUID=CO1.NTC.8262837</t>
  </si>
  <si>
    <t>SERVICIO DE PRODUCCIÓN TÉCNICA CON EQUIPOS ESPECIALIZADOS Y DE ÚLTIMA GENERACIÓN AMBIENTACIÓN ESCENOGRAFÍA Y EFECTOS ESPECIALES PARA EL DESARROLLO DEL ENCUENTRO DOCENTE 2025</t>
  </si>
  <si>
    <t>CO1.REQ.8389501</t>
  </si>
  <si>
    <t>OPS-DAD-0101-2025</t>
  </si>
  <si>
    <t>https://community.secop.gov.co/Public/Tendering/OpportunityDetail/Index?noticeUID=CO1.NTC.8262486</t>
  </si>
  <si>
    <t>SERVICIO DE COORDINACIÓN Y ORGANIZACIÓN DE ARTISTAS INVITADOS PARA SU PARTICIPACIÓN EN EL EVENTO DENOMINADO ENCUENTRO DOCENTE 2025 QUE SE LLEVARÁ A CABO EN LA QUINTA SAN PEDRO ALEJANDRINO DE LA CIUDAD DE SANTA MARTA</t>
  </si>
  <si>
    <t>CO1.REQ.8388782</t>
  </si>
  <si>
    <t>OPS-DAD-0100-2025</t>
  </si>
  <si>
    <t>https://community.secop.gov.co/Public/Tendering/OpportunityDetail/Index?noticeUID=CO1.NTC.8262288</t>
  </si>
  <si>
    <t>E GLOBAL SERVICES SAS</t>
  </si>
  <si>
    <t>SERVICIO DE RENOVACIÓN DE LA SUSCRIPCIÓN AL SISTEMA DE SERVICIOS DE LA PLATAFORMA GESTIÓNJURIDICA.COM</t>
  </si>
  <si>
    <t>CO1.REQ.8388877</t>
  </si>
  <si>
    <t>OPS-DAD-0099-2025</t>
  </si>
  <si>
    <t>https://community.secop.gov.co/Public/Tendering/OpportunityDetail/Index?noticeUID=CO1.NTC.8233241</t>
  </si>
  <si>
    <t>AUTOMOTORES DEL LITORAL SA</t>
  </si>
  <si>
    <t>SERVICIO DE MANTENIMIENTO PREVENTIVO Y CORRECTIVO DE LOS VEHÍCULOS MARCA CHEVROLET PERTENECIENTES AL PARQUE AUTOMOTOR DE LA UNIVERSIDAD DEL MAGDALENA</t>
  </si>
  <si>
    <t>CO1.REQ.8359356</t>
  </si>
  <si>
    <t>OPS-DAD-0098-2025</t>
  </si>
  <si>
    <t>https://community.secop.gov.co/Public/Tendering/OpportunityDetail/Index?noticeUID=CO1.NTC.8233167</t>
  </si>
  <si>
    <t>T-SOLFIN SAS</t>
  </si>
  <si>
    <t>SERVICIO ESPECIALIZADO EN ASESORÍA FINANCIERA INTEGRAL CON EL OBJETIVO DE FORTALECER LA GESTIÓN ADMINISTRATIVA CONTABLE Y NORMATIVA DEL FONDO DE EMPLEADOS DE LA UNIVERSIDAD DEL MAGDALENA FEUNIMAG</t>
  </si>
  <si>
    <t>CO1.REQ.8359405</t>
  </si>
  <si>
    <t>OPS-DAD-0097-2025</t>
  </si>
  <si>
    <t>https://community.secop.gov.co/Public/Tendering/ContractNoticePhases/View?PPI=CO1.PPI.39819468&amp;isFromPublicArea=True&amp;isModal=False</t>
  </si>
  <si>
    <t>SISTEMAS INTEGRADOS WORLD WIDE SAS</t>
  </si>
  <si>
    <t>SERVICIO DE SOPORTE PARA EL MANTENIMIENTO DE LOS SISTEMAS DE INFORMACIÓN CON BASES DE DATOS INSTITUCIONALES EN ORACLE COMO SINAP V6 Y AYRE 2025</t>
  </si>
  <si>
    <t>CO1.REQ.8342993</t>
  </si>
  <si>
    <t>OPS-DAD-0096-2025</t>
  </si>
  <si>
    <t>https://community.secop.gov.co/Public/Tendering/ContractNoticePhases/View?PPI=CO1.PPI.39816138&amp;isFromPublicArea=True&amp;isModal=False</t>
  </si>
  <si>
    <t>SERVICIO DE DIVULGACIÓN EN PRENSA DE LA OFERTA ACADÉMICA CORRESPONDIENTE AL PERIODO 2025 II CAMPAÑAS DE PROMOCIÓN INSTITUCIONAL EN  EL PERIÓDICO EL HERALDO Y AL DÍA</t>
  </si>
  <si>
    <t>CO1.REQ.8343065</t>
  </si>
  <si>
    <t>OPS-DAD-0095-2025</t>
  </si>
  <si>
    <t>https://community.secop.gov.co/Public/Tendering/ContractNoticePhases/View?PPI=CO1.PPI.39786384&amp;isFromPublicArea=True&amp;isModal=False</t>
  </si>
  <si>
    <t>PUBLICCOM SAS</t>
  </si>
  <si>
    <t>SERVICIO DE DIVULGACIÓN EN PRENSA DE LA OFERTA ACADÉMICA CORRESPONDIENTE AL PERIODO 2025 II CAMPAÑAS DE PROMOCIÓN INSTITUCIONAL EN  EL  DIARIO LA PRENSA</t>
  </si>
  <si>
    <t>CO1.REQ.8342368</t>
  </si>
  <si>
    <t>OPS-DAD-0094-2025</t>
  </si>
  <si>
    <t>HELMUTH TREFFTZ GÓMEZ</t>
  </si>
  <si>
    <t>SERVICIO DE ASESORÍAS EN LOS PROCESOS DE ACREDITACIÓN EN ALTA CALIDAD NACIONAL E INTERNACIONAL DE LOS PROGRAMAS DE INGENIERÍA DE SISTEMAS E INGENIERÍA AGRONÓMICA DE LA UNIVERSIDAD DEL MAGDALENA</t>
  </si>
  <si>
    <t>CO1.REQ.8322087</t>
  </si>
  <si>
    <t>OPS-DAD-0093-2025</t>
  </si>
  <si>
    <t>https://community.secop.gov.co/Public/Tendering/ContractNoticePhases/View?PPI=CO1.PPI.39690870&amp;isFromPublicArea=True&amp;isModal=False</t>
  </si>
  <si>
    <t>ESRI COLOMBIA SAS</t>
  </si>
  <si>
    <t>SERVICIO DE LICENCIAMIENTO DEL SOFTWARE ARCGIS EDUCATIONAL ACADEMIC DEPARTMENTAL  LARGE SINGLE USE TERM LICENSE 200 USERS PARA LA FACULTAD DE INGENIERÍA FACULTAD DE CIENCIAS EMPRESARIALES Y ECONÓMICAS Y PROGRAMA DE ANTROPOLOGÍA</t>
  </si>
  <si>
    <t>CO1.REQ.8315222</t>
  </si>
  <si>
    <t>OPS-DAD-0092-2025</t>
  </si>
  <si>
    <t>https://community.secop.gov.co/Public/Tendering/ContractNoticePhases/View?PPI=CO1.PPI.39674850&amp;isFromPublicArea=True&amp;isModal=False</t>
  </si>
  <si>
    <t>CR VET SAS</t>
  </si>
  <si>
    <t>SERVICIO DE ACOMPAÑAMIENTO INTEGRAL AL CENTRO DE ATENCIÓN A MASCOTAS UNIMAGDALENA</t>
  </si>
  <si>
    <t>CO1.REQ.8314720</t>
  </si>
  <si>
    <t>OPS-DAD-0091-2025</t>
  </si>
  <si>
    <t>https://community.secop.gov.co/Public/Tendering/OpportunityDetail/Index?noticeUID=CO1.NTC.8163134</t>
  </si>
  <si>
    <t>PRODUCCIONES JOV LTDA</t>
  </si>
  <si>
    <t>SERVICIO DE DIVULGACIÓN EN PRENSA DE LA OFERTA ACADÉMICA CORRESPONDIENTE AL PERIODO 2025 II CAMPAÑAS DE PROMOCIÓN INSTITUCIONAL EN EL PERIÓDICO DIGITAL EL VOCERO DE LA PROVINCIA</t>
  </si>
  <si>
    <t>CO1.REQ.8288396</t>
  </si>
  <si>
    <t>OPS-DAD-0090-2025</t>
  </si>
  <si>
    <t>https://community.secop.gov.co/Public/Tendering/ContractNoticePhases/View?PPI=CO1.PPI.39571858&amp;isFromPublicArea=True&amp;isModal=False</t>
  </si>
  <si>
    <t>SERVICIO DE DIVULGACIÓN EN PRENSA DE LA OFERTA ACADÉMICA CORRESPONDIENTE AL PERIODO 2025 II CAMPAÑAS DE PROMOCIÓN INSTITUCIONAL EN EL PERIÓDICO EL INFORMADOR</t>
  </si>
  <si>
    <t>CO1.REQ.8286872</t>
  </si>
  <si>
    <t>OPS-DAD-0089-2025</t>
  </si>
  <si>
    <t>https://community.secop.gov.co/Public/Tendering/OpportunityDetail/Index?noticeUID=CO1.NTC.8161355</t>
  </si>
  <si>
    <t>SERVICIO DE DIVULGACIÓN EN PRENSA DE LA OFERTA ACADÉMICA CORRESPONDIENTE AL PERIODO 2025 II CAMPAÑAS DE PROMOCIÓN INSTITUCIONAL EN EL PERIÓDICO EL TIEMPO</t>
  </si>
  <si>
    <t>CO1.REQ.8287047</t>
  </si>
  <si>
    <t>OPS-DAD-0088-2025</t>
  </si>
  <si>
    <t>RONALD MARTINEZ ABUABARA</t>
  </si>
  <si>
    <t>TECHNO SKILLS ENGINEERING SERVICES SAS</t>
  </si>
  <si>
    <t>SERVICIO ESPECIALIZADO DE MANTENIMIENTO PREVENTIVO Y DIAGNÓSTICO DE PEPPER ROBOT LIED</t>
  </si>
  <si>
    <t>CO1.REQ.8287105</t>
  </si>
  <si>
    <t>OPS-DAD-0087-2025</t>
  </si>
  <si>
    <t>https://community.secop.gov.co/Public/Tendering/OpportunityDetail/Index?noticeUID=CO1.NTC.8158530</t>
  </si>
  <si>
    <t>VISION 21 SAS</t>
  </si>
  <si>
    <t>SERVICIO DE DIVULGACIÓN DE LA OFERTA ACADÉMICA CORRESPONDIENTE AL PERIODO 2025 II COMO TAMBIÉN REALIZAR CAMPAÑAS DE PROMOCIÓN INSTITUCIONAL DE LA UNIVERSIDAD SOBRE DISTINTOS PROCESOS EN LA RADIO LOCAL Y REGIONAL</t>
  </si>
  <si>
    <t>CO1.REQ.8284309</t>
  </si>
  <si>
    <t>OPS-DAD-0086-2025</t>
  </si>
  <si>
    <t>https://community.secop.gov.co/Public/Tendering/OpportunityDetail/Index?noticeUID=CO1.NTC.8151924</t>
  </si>
  <si>
    <t>DOSSIER SOLUCIONES SAS</t>
  </si>
  <si>
    <t>SERVICIO DE SOPORTE TÉCNICO Y MANTENIMIENTO PARA EL REPOSITORIO DIGITAL INSTITUCIONAL GESTIONADO POR LA BIBLIOTECA GERMAN BULA MEYER Y PARA EL REPOSITORIO DE LA ORALOTECA A CARGO DEL PROGRAMA DE ANTROPOLOGÍA</t>
  </si>
  <si>
    <t>CO1.REQ.8276762</t>
  </si>
  <si>
    <t>OPS-DAD-0085-2025</t>
  </si>
  <si>
    <t>https://community.secop.gov.co/Public/Tendering/OpportunityDetail/Index?noticeUID=CO1.NTC.8149044</t>
  </si>
  <si>
    <t>SERVICIO DE DIVULGACIÓN EN PRENSA DE LA OFERTA ACADÉMICA CORRESPONDIENTE AL PERIODO 2025 II CAMPAÑAS DE PROMOCIÓN INSTITUCIONAL EN EL PERIÓDICO HOY DIARIO DEL MAGDALENA</t>
  </si>
  <si>
    <t>CO1.REQ.8274507</t>
  </si>
  <si>
    <t>OPS-DAD-0084-2025</t>
  </si>
  <si>
    <t>https://community.secop.gov.co/Public/Tendering/OpportunityDetail/Index?noticeUID=CO1.NTC.8148951</t>
  </si>
  <si>
    <t>SERVICIO DE IMPRESIÓN DE DIPLOMAS DE PREGRADO POSTGRADO CERTIFICADOS DE APTITUD OCUPACIONAL POR COMPETENCIA DUPLICADOS DE DIPLOMAS Y CERTIFICADOS POR COMPETENCIA PARA USUARIOS DE SERVICIO DIPLOMAS HONORÍFICOS SUMA CUM LAUDE CUM LAUDE BECA DISTINCIONES ACADÉMICAS MENCIÓN DE HONOR POR SABER PRO MENCIONES DE HONOR POR TRABAJO DE GRADO MERITORIAS O LAUREADAS Y CERTIFICADOS</t>
  </si>
  <si>
    <t>CO1.REQ.8274163</t>
  </si>
  <si>
    <t>OPS-DAD-0083-2025</t>
  </si>
  <si>
    <t>https://community.secop.gov.co/Public/Tendering/OpportunityDetail/Index?noticeUID=CO1.NTC.8144847</t>
  </si>
  <si>
    <t>ISOLUCION SISTEMAS INTEGRADOS DE GESTION SA</t>
  </si>
  <si>
    <t>SERVICIO DE RENOVACIÓN DE LA LICENCIA DE SOPORTE Y MANTENIMIENTO ISOLUCIÓN BÁSICO POR 12 MESES PARA LA DEPENDENCIA DE ASEGURAMIENTO DE LA CALIDAD</t>
  </si>
  <si>
    <t>CO1.REQ.8267280</t>
  </si>
  <si>
    <t>OPS-DAD-0082-2025</t>
  </si>
  <si>
    <t>https://community.secop.gov.co/Public/Tendering/ContractNoticePhases/View?PPI=CO1.PPI.39458809&amp;isFromPublicArea=True&amp;isModal=False</t>
  </si>
  <si>
    <t>SERVICIO DE MANTENIMIENTO DE LECTORAS BIOMETRICAS DEL CONTROL DE ACCESO INSTITUCIONAL</t>
  </si>
  <si>
    <t>CO1.REQ.8261410</t>
  </si>
  <si>
    <t>OPS-DAD-0081-2025</t>
  </si>
  <si>
    <t>https://community.secop.gov.co/Public/Tendering/OpportunityDetail/Index?noticeUID=CO1.NTC.8107647</t>
  </si>
  <si>
    <t>WIN SOFTWARE SAS</t>
  </si>
  <si>
    <t>RENOVACIÓN DE LA LICENCIA DE USO DEL SOFTWARE AM DE ADMINISTRACIÓN DE MANTENIMIENTOS PREVENTIVOS Y CORRECTIVOS INSTITUCIONALES</t>
  </si>
  <si>
    <t>CO1.REQ.8232862</t>
  </si>
  <si>
    <t>OPS-DAD-0080-2025</t>
  </si>
  <si>
    <t>https://community.secop.gov.co/Public/Tendering/ContractNoticePhases/View?PPI=CO1.PPI.39200387&amp;isFromPublicArea=True&amp;isModal=False</t>
  </si>
  <si>
    <t>SERVICIO DE SHOW DE ENTRETENIMIENTO EN MARCO DE LA VIGÉSIMA QUINTA SEMANA CULTURAL 500 AÑOS DE HISTORIA CULTURA Y DIVERSIDAD</t>
  </si>
  <si>
    <t>CO1.REQ.8202936</t>
  </si>
  <si>
    <t>OPS-DAD-0079-2025</t>
  </si>
  <si>
    <t>https://community.secop.gov.co/Public/Tendering/ContractNoticePhases/View?PPI=CO1.PPI.39199414&amp;isFromPublicArea=True&amp;isModal=False</t>
  </si>
  <si>
    <t>DOT LIB SUCURSAL COLOMBIA</t>
  </si>
  <si>
    <t xml:space="preserve">SERVICIO DE RENOVACIÓN POR DOCE 12 MESES DE LA SUSCRIPCIÓN INSTITUCIONAL A LA PLATAFORMA DIGITAL JSTOR CON EL PROPÓSITO DE FORTALECER LAS COLECCIONES DIGITALES DE LA BIBLIOTECA GERMAN BULA MEYER </t>
  </si>
  <si>
    <t>CO1.REQ.8202159</t>
  </si>
  <si>
    <t>OPS-DAD-0078-2025</t>
  </si>
  <si>
    <t>https://community.secop.gov.co/Public/Tendering/ContractNoticePhases/View?PPI=CO1.PPI.39195811&amp;isFromPublicArea=True&amp;isModal=False</t>
  </si>
  <si>
    <t>SERVICIOS TECNICOS SOLTEV SAS</t>
  </si>
  <si>
    <t>SERVICIO DE MANTENIMIENTO PREVENTIVO Y CORRECTIVO DE LOS VEHÍCULOS PERTENECIENTES AL PARQUE AUTOMOTOR RENAULT NEW HOLLAND HONDA Y VEHÍCULOS EN GENERAL PERTENECIENTES A LA UNIMAGDALENA</t>
  </si>
  <si>
    <t>CO1.REQ.8201307</t>
  </si>
  <si>
    <t>OPS-DAD-0077-2025</t>
  </si>
  <si>
    <t>https://community.secop.gov.co/Public/Tendering/ContractNoticePhases/View?PPI=CO1.PPI.39194903&amp;isFromPublicArea=True&amp;isModal=False</t>
  </si>
  <si>
    <t>SERVICIOS Y BEBIDAS ASOCIADOS SAS</t>
  </si>
  <si>
    <t>SERVICIO DE SERVICIO DE APOYO LOGÍSTICO PARA LA ORGANIZACIÓN MONTAJE Y DISPOSICIÓN DE PERSONAL DE STAFF DURANTE LOS EVENTOS MASIVOS Y CONCIERTOS PROGRAMADOS EN EL MARCO DE LA SEMANA CULTURAL  00 AÑOS DE HISTORIA CULTURA Y DIVERSIDAD</t>
  </si>
  <si>
    <t>CO1.REQ.8201122</t>
  </si>
  <si>
    <t>OPS-DAD-0076-2025</t>
  </si>
  <si>
    <t>https://community.secop.gov.co/Public/Tendering/ContractNoticePhases/View?PPI=CO1.PPI.39192889&amp;isFromPublicArea=True&amp;isModal=False</t>
  </si>
  <si>
    <t>SC LA INGENIERIA DEL AGUA SAS</t>
  </si>
  <si>
    <t>SERVICIO DE MANTENIMIENTO PREVENTIVO Y-O CORRECTIVO DEL DESIONIZADOR MARCA SIMPLICITY UV PARA GARANTIZAR EL NORMAL DESARROLLO DE LAS ACTIVIDADES ACADÉMICAS E INVESTIGATIVAS LA VIDA ÚTIL Y CONDICIONES DE OPERACIÓN SEGURAS EN EL LABORATORIO DE QUÍMICA DE LA UNIVERSIDAD DEL MAGDALENA</t>
  </si>
  <si>
    <t>CO1.REQ.8201007</t>
  </si>
  <si>
    <t>OPS-DAD-0075-2025</t>
  </si>
  <si>
    <t>https://community.secop.gov.co/Public/Tendering/ContractNoticePhases/View?PPI=CO1.PPI.39127890&amp;isFromPublicArea=True&amp;isModal=False</t>
  </si>
  <si>
    <t>LIGHTBOX SAS</t>
  </si>
  <si>
    <t xml:space="preserve">SERVICIO DE MANTENIMIENTO PREVENTIVO Y-O CORRECTIVO PARA LOS EQUIPOS ESPECIALIZADOS DE FOTOGRAFÍA EDICIÓN Y SONIDO PERTENECIENTES AL PROGRAMA CINE Y AUDIOVISUALES </t>
  </si>
  <si>
    <t>CO1.REQ.8186441</t>
  </si>
  <si>
    <t>OPS-DAD-0074-2025</t>
  </si>
  <si>
    <t>https://community.secop.gov.co/Public/Tendering/ContractNoticePhases/View?PPI=CO1.PPI.39062582&amp;isFromPublicArea=True&amp;isModal=False</t>
  </si>
  <si>
    <t>KARIBENET SAS</t>
  </si>
  <si>
    <t>SERVICIO DE MANTENIMIENTO PREVENTIVO Y CORRECTIVO INCLUYE RESPUESTOS DE LOS SCANNER DE DISTINTAS DEPENDENCIAS DE UNIMAGDALENA</t>
  </si>
  <si>
    <t xml:space="preserve"> CO1.REQ.8169375</t>
  </si>
  <si>
    <t>OPS-DAD-0073-2025</t>
  </si>
  <si>
    <t>https://community.secop.gov.co/Public/Tendering/OpportunityDetail/Index?noticeUID=CO1.NTC.8001261</t>
  </si>
  <si>
    <t>CONSORTIA SAS</t>
  </si>
  <si>
    <t>SERVICIO DE RENOVACIÓN POR 10 MESES DE LA SUSCRIPCIÓN A LA BASE DE DATOS UPTODATE ANYWHERE REQUERIDA POR LA BIBLIOTECA  GERMÁN BULA MEYER</t>
  </si>
  <si>
    <t>CO1.REQ.8125437</t>
  </si>
  <si>
    <t>OPS-DAD-0072-2025</t>
  </si>
  <si>
    <t>https://community.secop.gov.co/Public/Tendering/OpportunityDetail/Index?noticeUID=CO1.NTC.8001242</t>
  </si>
  <si>
    <t>SAKAL &amp; YARA SAS</t>
  </si>
  <si>
    <t>SERVICIO DE RENOVACIÓN POR 12 MESES DE LA SUSCRIPCIÓN A LAS BASES DE DATOS DE EBSCOHOST DE LA EDITORIAL EBSCO REQUERIDAS POR LA BIBLIOTECA GERMÁN BULA MEYER</t>
  </si>
  <si>
    <t>CO1.REQ.8125407</t>
  </si>
  <si>
    <t>OPS-DAD-0071-2025</t>
  </si>
  <si>
    <t>https://community.secop.gov.co/Public/Tendering/OpportunityDetail/Index?noticeUID=CO1.NTC.8001227</t>
  </si>
  <si>
    <t>SERVICIO DE ARBITRAJE PARA LOS CICLOS DEPORTIVOS QUE SE DESARROLLARAN EN EL MARCO DE LOS JUEGOS DISTRITALES UNIVERSITARIOS 2025-1 ORGANIZADOS POR LA UNIVERSIDAD DEL MAGDALENA</t>
  </si>
  <si>
    <t>CO1.REQ.8124885</t>
  </si>
  <si>
    <t>OPS-DAD-0070-2025</t>
  </si>
  <si>
    <t>https://community.secop.gov.co/Public/Tendering/OpportunityDetail/Index?noticeUID=CO1.NTC.8001215</t>
  </si>
  <si>
    <t>COLVANES SAS</t>
  </si>
  <si>
    <t>SERVICIO DE MENSAJERÍA EXPRESA NACIONAL E INTERNACIONAL PARA EL ENVÍO DE DOCUMENTOS Y DEMÁS ELEMENTOS REQUERIDOS EN LA GESTIÓN ACADÉMICO - ADMINISTRATIVA DE LA UNIVERSIDAD DEL MAGDALENA</t>
  </si>
  <si>
    <t>CO1.REQ.8124875</t>
  </si>
  <si>
    <t>OPS-DAD-0069-2025</t>
  </si>
  <si>
    <t>https://community.secop.gov.co/Public/Tendering/OpportunityDetail/Index?noticeUID=CO1.NTC.7985097</t>
  </si>
  <si>
    <t>CO1.REQ.8109145</t>
  </si>
  <si>
    <t>OPS-DAD-0068-2025</t>
  </si>
  <si>
    <t>https://community.secop.gov.co/Public/Tendering/OpportunityDetail/Index?noticeUID=CO1.NTC.7981201</t>
  </si>
  <si>
    <t xml:space="preserve">SERVICIO DE MANTENIMIENTO PREVENTIVO Y-O CORRECTIVO INCLUYENDO LOS REPUESTOS NECESARIOS PARA LOS COMPRESORES MARCA SCHULZ DE LA CLÍNICA ODONTOLÓGICA Y DE BIENESTAR UNIVERSITARIO </t>
  </si>
  <si>
    <t>CO1.REQ.8104749</t>
  </si>
  <si>
    <t>OPS-DAD-0067-2025</t>
  </si>
  <si>
    <t>https://community.secop.gov.co/Public/Tendering/OpportunityDetail/Index?noticeUID=CO1.NTC.7980959</t>
  </si>
  <si>
    <t xml:space="preserve">HUGO OMAR HERNANDEZ GRANADOS </t>
  </si>
  <si>
    <t>CO1.REQ.8104674</t>
  </si>
  <si>
    <t>OPS-DAD-0066-2025</t>
  </si>
  <si>
    <t>https://community.secop.gov.co/Public/Tendering/OpportunityDetail/Index?noticeUID=CO1.NTC.7965064</t>
  </si>
  <si>
    <t>INFOLINK COLOMBIA SAS</t>
  </si>
  <si>
    <t>SERVICIO DE SUSCRIPCIÓN POR 12 MESES A LA PLATAFORMA DIGITAL WWW.PASALAPÁGINA.COM REQUERIDA POR LA BIBLIOTECA GERMÁN BULA MEYER</t>
  </si>
  <si>
    <t>CO1.REQ.8087867</t>
  </si>
  <si>
    <t>OPS-DAD-0065-2025</t>
  </si>
  <si>
    <t>https://community.secop.gov.co/Public/Tendering/OpportunityDetail/Index?noticeUID=CO1.NTC.7914594</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</si>
  <si>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</si>
  <si>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</si>
  <si>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</si>
  <si>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</si>
  <si>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</si>
  <si>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</si>
  <si>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</si>
  <si>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</si>
  <si>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</si>
  <si>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</si>
  <si>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</si>
  <si>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</si>
  <si>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</si>
  <si>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</si>
  <si>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</si>
  <si>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</si>
  <si>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</si>
  <si>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</si>
  <si>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SERVICIO DE MANTENIMIENTO PREVENTIVO Y-O CORRECTIVO INCLUIDO REPUESTOS DE ACUERDO CON LA NECESIDAD REQUERIDA PARA LOS EQUIPOS DE LABORATORIOS QUE PRESTAN EL SERVICIO A LAS ACTIVIDADES ACADÉMICAS DE LA UNIVERSIDAD DEL MAGDALENA DURANTE PERIODO ACADÉMICO 2025-I</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</si>
  <si>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</si>
  <si>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</si>
  <si>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</si>
  <si>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</si>
  <si>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</si>
  <si>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</si>
  <si>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</si>
  <si>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</si>
  <si>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</si>
  <si>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</si>
  <si>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</si>
  <si>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</si>
  <si>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</si>
  <si>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</si>
  <si>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</si>
  <si>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</si>
  <si>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</si>
  <si>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</si>
  <si>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</si>
  <si>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https://community.secop.gov.co/Public/Tendering/OpportunityDetail/Index?noticeUID=CO1.NTC.7850681</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</si>
  <si>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</si>
  <si>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</si>
  <si>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CO1.REQ.7974849</t>
  </si>
  <si>
    <t>OPS-DAD-0055-2025</t>
  </si>
  <si>
    <t>https://community.secop.gov.co/Public/Tendering/OpportunityDetail/Index?noticeUID=CO1.NTC.7850929</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</si>
  <si>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</si>
  <si>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</si>
  <si>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</si>
  <si>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</si>
  <si>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</si>
  <si>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</si>
  <si>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</si>
  <si>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</si>
  <si>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</si>
  <si>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</si>
  <si>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</si>
  <si>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</si>
  <si>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</si>
  <si>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</si>
  <si>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</si>
  <si>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</si>
  <si>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</si>
  <si>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</si>
  <si>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</si>
  <si>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</si>
  <si>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</si>
  <si>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</si>
  <si>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</si>
  <si>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</si>
  <si>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</si>
  <si>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</si>
  <si>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</si>
  <si>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</si>
  <si>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</si>
  <si>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</si>
  <si>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</si>
  <si>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</si>
  <si>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</si>
  <si>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</si>
  <si>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</si>
  <si>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</si>
  <si>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</si>
  <si>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</si>
  <si>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</si>
  <si>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</si>
  <si>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</si>
  <si>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</si>
  <si>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</si>
  <si>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</si>
  <si>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</si>
  <si>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</si>
  <si>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</si>
  <si>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</si>
  <si>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</si>
  <si>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</si>
  <si>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</si>
  <si>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</si>
  <si>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</si>
  <si>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</si>
  <si>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</si>
  <si>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</si>
  <si>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</si>
  <si>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</si>
  <si>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</si>
  <si>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</si>
  <si>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</si>
  <si>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</si>
  <si>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</si>
  <si>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</si>
  <si>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</si>
  <si>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</si>
  <si>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</si>
  <si>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</si>
  <si>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</si>
  <si>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</si>
  <si>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</si>
  <si>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</si>
  <si>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</si>
  <si>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</si>
  <si>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</si>
  <si>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</si>
  <si>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</si>
  <si>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</si>
  <si>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</si>
  <si>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</si>
  <si>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</si>
  <si>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</si>
  <si>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</si>
  <si>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</si>
  <si>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</si>
  <si>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</si>
  <si>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</si>
  <si>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</si>
  <si>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</si>
  <si>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</si>
  <si>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</si>
  <si>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</si>
  <si>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</si>
  <si>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</si>
  <si>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</si>
  <si>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</si>
  <si>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</si>
  <si>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</si>
  <si>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</si>
  <si>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</si>
  <si>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</si>
  <si>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</si>
  <si>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</si>
  <si>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</si>
  <si>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</si>
  <si>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</si>
  <si>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</si>
  <si>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</si>
  <si>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</si>
  <si>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</si>
  <si>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</si>
  <si>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</si>
  <si>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</si>
  <si>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</si>
  <si>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</si>
  <si>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</si>
  <si>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</si>
  <si>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</si>
  <si>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</si>
  <si>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</si>
  <si>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</si>
  <si>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</si>
  <si>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</si>
  <si>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</si>
  <si>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</si>
  <si>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</si>
  <si>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</si>
  <si>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</si>
  <si>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</si>
  <si>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</si>
  <si>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</si>
  <si>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</si>
  <si>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</si>
  <si>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</si>
  <si>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</si>
  <si>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</si>
  <si>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</si>
  <si>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</si>
  <si>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</si>
  <si>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</si>
  <si>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</si>
  <si>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</si>
  <si>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</si>
  <si>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</si>
  <si>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CO1.REQ.7787627</t>
  </si>
  <si>
    <t>OPS-DAD-0021-2025</t>
  </si>
  <si>
    <t>https://community.secop.gov.co/Public/Tendering/OpportunityDetail/Index?noticeUID=CO1.NTC.7665800</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</si>
  <si>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</si>
  <si>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</si>
  <si>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</si>
  <si>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</si>
  <si>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</si>
  <si>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</si>
  <si>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</si>
  <si>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</si>
  <si>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</si>
  <si>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</si>
  <si>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</si>
  <si>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</si>
  <si>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</si>
  <si>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</si>
  <si>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</si>
  <si>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</si>
  <si>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</si>
  <si>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</si>
  <si>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https://community.secop.gov.co/Public/Tendering/OpportunityDetail/Index?noticeUID=CO1.NTC.7610499</t>
  </si>
  <si>
    <t>CO1.REQ.7731391</t>
  </si>
  <si>
    <t>OPS-DAD-0016-2025</t>
  </si>
  <si>
    <t>https://community.secop.gov.co/Public/Tendering/OpportunityDetail/Index?noticeUID=CO1.NTC.7610907</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</si>
  <si>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</si>
  <si>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</si>
  <si>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</si>
  <si>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</si>
  <si>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</si>
  <si>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</si>
  <si>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</si>
  <si>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</si>
  <si>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</si>
  <si>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</si>
  <si>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</si>
  <si>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</si>
  <si>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</si>
  <si>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</si>
  <si>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</si>
  <si>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</si>
  <si>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</si>
  <si>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</si>
  <si>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</si>
  <si>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</si>
  <si>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</si>
  <si>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</si>
  <si>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</si>
  <si>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</si>
  <si>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</si>
  <si>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</si>
  <si>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</si>
  <si>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</si>
  <si>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</si>
  <si>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</si>
  <si>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</si>
  <si>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</si>
  <si>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</si>
  <si>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</si>
  <si>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</si>
  <si>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</si>
  <si>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</si>
  <si>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24-28-01-2025</t>
  </si>
  <si>
    <t>148-182</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</si>
  <si>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</si>
  <si>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</si>
  <si>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</si>
  <si>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</si>
  <si>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</si>
  <si>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</si>
  <si>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</si>
  <si>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</si>
  <si>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</si>
  <si>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</si>
  <si>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</si>
  <si>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</si>
  <si>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</si>
  <si>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</si>
  <si>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</si>
  <si>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</si>
  <si>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</si>
  <si>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</si>
  <si>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</si>
  <si>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</si>
  <si>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</si>
  <si>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</si>
  <si>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</si>
  <si>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</si>
  <si>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</si>
  <si>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DIRECCION ADMINISTRATIVA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</si>
</sst>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 #,##0;[Red]\-&quot;$&quot;\ #,##0"/>
    <numFmt numFmtId="44" formatCode="_-&quot;$&quot;\ * #,##0.00_-;\-&quot;$&quot;\ * #,##0.00_-;_-&quot;$&quot;\ * &quot;-&quot;??_-;_-@_-"/>
    <numFmt numFmtId="164" formatCode="&quot;$&quot;#,##0_);\(&quot;$&quot;#,##0\)"/>
    <numFmt numFmtId="165" formatCode="_(&quot;$&quot;* #,##0.00_);_(&quot;$&quot;* \(#,##0.00\);_(&quot;$&quot;* &quot;-&quot;??_);_(@_)"/>
    <numFmt numFmtId="166" formatCode="_(* #,##0.00_);_(* \(#,##0.00\);_(* &quot;-&quot;??_);_(@_)"/>
    <numFmt numFmtId="167" formatCode="_(* #,##0_);_(* \(#,##0\);_(* &quot;-&quot;??_);_(@_)"/>
    <numFmt numFmtId="168" formatCode="yyyy\/mm\/dd"/>
    <numFmt numFmtId="169" formatCode="[$-F800]dddd\,\ mmmm\ dd\,\ yyyy"/>
    <numFmt numFmtId="170" formatCode="yyyy\-mm\-dd;@"/>
    <numFmt numFmtId="171" formatCode="yyyy\-mm\-dd"/>
    <numFmt numFmtId="172" formatCode="yyyy/mm/d"/>
    <numFmt numFmtId="173" formatCode="_-&quot;$&quot;\ * #,##0_-;\-&quot;$&quot;\ * #,##0_-;_-&quot;$&quot;\ * &quot;-&quot;??_-;_-@_-"/>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u/>
      <sz val="10"/>
      <color theme="1"/>
      <name val="Calibri"/>
      <family val="2"/>
      <scheme val="minor"/>
    </font>
    <font>
      <sz val="11"/>
      <color rgb="FFFF0000"/>
      <name val="Calibri"/>
      <family val="2"/>
      <scheme val="minor"/>
    </font>
    <font>
      <sz val="11"/>
      <color rgb="FF000000"/>
      <name val="Aptos Narrow"/>
      <family val="2"/>
    </font>
    <font>
      <b/>
      <sz val="9"/>
      <color indexed="81"/>
      <name val="Tahoma"/>
      <family val="2"/>
    </font>
    <font>
      <sz val="9"/>
      <color indexed="81"/>
      <name val="Tahoma"/>
      <family val="2"/>
    </font>
    <font>
      <sz val="11"/>
      <name val="Calibri"/>
      <family val="2"/>
      <scheme val="minor"/>
    </font>
    <font>
      <u/>
      <sz val="11"/>
      <name val="Calibri"/>
      <family val="2"/>
      <scheme val="minor"/>
    </font>
    <font>
      <sz val="11"/>
      <name val="Calibri"/>
      <family val="2"/>
    </font>
    <font>
      <sz val="10"/>
      <name val="Calibri"/>
      <family val="2"/>
    </font>
    <font>
      <sz val="9"/>
      <color theme="1"/>
      <name val="Calibri"/>
      <family val="2"/>
      <scheme val="minor"/>
    </font>
    <font>
      <sz val="8"/>
      <color theme="1"/>
      <name val="Calibri"/>
      <family val="2"/>
      <scheme val="minor"/>
    </font>
    <font>
      <b/>
      <sz val="8"/>
      <name val="Calibri"/>
      <family val="2"/>
      <scheme val="minor"/>
    </font>
    <font>
      <b/>
      <sz val="9"/>
      <name val="Calibri"/>
      <family val="2"/>
      <scheme val="minor"/>
    </font>
    <font>
      <b/>
      <sz val="8"/>
      <color theme="1"/>
      <name val="Calibri"/>
      <family val="2"/>
      <scheme val="minor"/>
    </font>
    <font>
      <b/>
      <sz val="9"/>
      <color theme="1"/>
      <name val="Calibri"/>
      <family val="2"/>
      <scheme val="minor"/>
    </font>
    <font>
      <sz val="10"/>
      <name val="Aptos"/>
      <family val="2"/>
    </font>
    <font>
      <b/>
      <sz val="9"/>
      <color rgb="FF333333"/>
      <name val="Arial"/>
      <family val="2"/>
    </font>
    <font>
      <i/>
      <sz val="10"/>
      <name val="Calibri"/>
      <family val="2"/>
      <scheme val="minor"/>
    </font>
    <font>
      <sz val="9"/>
      <name val="Calibri"/>
      <family val="2"/>
      <scheme val="minor"/>
    </font>
    <font>
      <sz val="10"/>
      <color rgb="FF39420C"/>
      <name val="Calibri"/>
      <family val="2"/>
    </font>
  </fonts>
  <fills count="14">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s>
  <borders count="6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2"/>
      </top>
      <bottom style="thin">
        <color indexed="62"/>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2"/>
      </left>
      <right/>
      <top style="thin">
        <color indexed="62"/>
      </top>
      <bottom style="thin">
        <color indexed="62"/>
      </bottom>
      <diagonal/>
    </border>
    <border>
      <left/>
      <right style="thin">
        <color indexed="62"/>
      </right>
      <top style="thin">
        <color indexed="62"/>
      </top>
      <bottom style="thin">
        <color indexed="62"/>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medium">
        <color indexed="64"/>
      </right>
      <top style="thin">
        <color indexed="62"/>
      </top>
      <bottom/>
      <diagonal/>
    </border>
    <border>
      <left style="medium">
        <color indexed="64"/>
      </left>
      <right style="medium">
        <color indexed="64"/>
      </right>
      <top/>
      <bottom/>
      <diagonal/>
    </border>
    <border>
      <left/>
      <right/>
      <top style="thin">
        <color indexed="62"/>
      </top>
      <bottom style="thin">
        <color indexed="62"/>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style="thin">
        <color indexed="62"/>
      </top>
      <bottom style="thin">
        <color indexed="62"/>
      </bottom>
      <diagonal/>
    </border>
    <border>
      <left style="thin">
        <color indexed="64"/>
      </left>
      <right style="thin">
        <color indexed="64"/>
      </right>
      <top/>
      <bottom style="thin">
        <color indexed="64"/>
      </bottom>
      <diagonal/>
    </border>
    <border>
      <left style="medium">
        <color indexed="64"/>
      </left>
      <right style="medium">
        <color indexed="64"/>
      </right>
      <top style="thin">
        <color indexed="62"/>
      </top>
      <bottom/>
      <diagonal/>
    </border>
    <border>
      <left/>
      <right/>
      <top style="thin">
        <color indexed="62"/>
      </top>
      <bottom/>
      <diagonal/>
    </border>
    <border>
      <left style="thin">
        <color indexed="62"/>
      </left>
      <right style="thin">
        <color indexed="62"/>
      </right>
      <top style="thin">
        <color indexed="62"/>
      </top>
      <bottom style="thin">
        <color indexed="62"/>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bottom/>
      <diagonal/>
    </border>
    <border>
      <left style="medium">
        <color rgb="FF000000"/>
      </left>
      <right/>
      <top/>
      <bottom/>
      <diagonal/>
    </border>
    <border>
      <left style="thin">
        <color indexed="64"/>
      </left>
      <right/>
      <top/>
      <bottom style="medium">
        <color indexed="64"/>
      </bottom>
      <diagonal/>
    </border>
    <border>
      <left/>
      <right/>
      <top style="thin">
        <color indexed="64"/>
      </top>
      <bottom style="medium">
        <color indexed="64"/>
      </bottom>
      <diagonal/>
    </border>
  </borders>
  <cellStyleXfs count="8">
    <xf numFmtId="0" fontId="0" fillId="0" borderId="0"/>
    <xf numFmtId="166"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xf numFmtId="0" fontId="22" fillId="0" borderId="0"/>
  </cellStyleXfs>
  <cellXfs count="733">
    <xf numFmtId="0" fontId="0" fillId="0" borderId="0" xfId="0"/>
    <xf numFmtId="9" fontId="0" fillId="0" borderId="0" xfId="3" applyFont="1" applyAlignment="1">
      <alignment horizontal="center"/>
    </xf>
    <xf numFmtId="0" fontId="3" fillId="0" borderId="0" xfId="0" applyFont="1" applyAlignment="1">
      <alignment vertical="center"/>
    </xf>
    <xf numFmtId="167"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7"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8" fontId="6" fillId="7" borderId="6" xfId="0" applyNumberFormat="1" applyFont="1" applyFill="1" applyBorder="1" applyAlignment="1">
      <alignment horizontal="center" vertical="center" wrapText="1"/>
    </xf>
    <xf numFmtId="164"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9" borderId="16" xfId="0" applyFont="1" applyFill="1" applyBorder="1"/>
    <xf numFmtId="0" fontId="2" fillId="9" borderId="15" xfId="0" applyFont="1" applyFill="1" applyBorder="1"/>
    <xf numFmtId="0" fontId="2" fillId="9" borderId="17" xfId="0" applyFont="1" applyFill="1" applyBorder="1"/>
    <xf numFmtId="0" fontId="2" fillId="9" borderId="17" xfId="0" applyFont="1" applyFill="1" applyBorder="1" applyAlignment="1">
      <alignment horizontal="center"/>
    </xf>
    <xf numFmtId="165" fontId="4" fillId="6" borderId="6" xfId="0" applyNumberFormat="1"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164"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left"/>
    </xf>
    <xf numFmtId="0" fontId="2" fillId="9" borderId="14"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3" xfId="0" applyFont="1" applyFill="1" applyBorder="1" applyAlignment="1">
      <alignment horizontal="left" vertical="center"/>
    </xf>
    <xf numFmtId="0" fontId="2" fillId="9" borderId="14" xfId="0" applyFont="1" applyFill="1" applyBorder="1" applyAlignment="1">
      <alignment horizontal="right"/>
    </xf>
    <xf numFmtId="0" fontId="10" fillId="10" borderId="11" xfId="0" applyFont="1" applyFill="1" applyBorder="1" applyAlignment="1">
      <alignment vertical="center"/>
    </xf>
    <xf numFmtId="0" fontId="2" fillId="9" borderId="20" xfId="1" applyNumberFormat="1" applyFont="1" applyFill="1" applyBorder="1" applyAlignment="1">
      <alignment horizontal="right"/>
    </xf>
    <xf numFmtId="0" fontId="2" fillId="9" borderId="21" xfId="1" applyNumberFormat="1" applyFont="1" applyFill="1" applyBorder="1" applyAlignment="1">
      <alignment horizontal="right"/>
    </xf>
    <xf numFmtId="0" fontId="10" fillId="10" borderId="4"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3"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1" xfId="0" applyFont="1" applyFill="1" applyBorder="1"/>
    <xf numFmtId="0" fontId="2" fillId="9" borderId="21" xfId="0" applyFont="1" applyFill="1" applyBorder="1" applyAlignment="1">
      <alignment horizontal="center"/>
    </xf>
    <xf numFmtId="0" fontId="2" fillId="9" borderId="10" xfId="0" applyFont="1" applyFill="1" applyBorder="1"/>
    <xf numFmtId="0" fontId="9" fillId="0" borderId="18" xfId="0" applyFont="1" applyBorder="1" applyAlignment="1" applyProtection="1">
      <alignment horizontal="center" vertical="center"/>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vertical="center"/>
      <protection locked="0"/>
    </xf>
    <xf numFmtId="0" fontId="9" fillId="0" borderId="18" xfId="0" applyFont="1" applyBorder="1" applyProtection="1">
      <protection locked="0"/>
    </xf>
    <xf numFmtId="0" fontId="9" fillId="0" borderId="18" xfId="0" applyFont="1" applyBorder="1" applyAlignment="1" applyProtection="1">
      <alignment horizontal="right"/>
      <protection locked="0"/>
    </xf>
    <xf numFmtId="0" fontId="9" fillId="12" borderId="18" xfId="0" applyFont="1" applyFill="1" applyBorder="1" applyAlignment="1" applyProtection="1">
      <alignment horizontal="right"/>
      <protection locked="0"/>
    </xf>
    <xf numFmtId="14" fontId="9" fillId="0" borderId="18" xfId="0" applyNumberFormat="1" applyFont="1" applyBorder="1" applyAlignment="1" applyProtection="1">
      <alignment horizontal="center"/>
      <protection locked="0"/>
    </xf>
    <xf numFmtId="0" fontId="9" fillId="0" borderId="18" xfId="0" applyFont="1" applyBorder="1"/>
    <xf numFmtId="168"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vertical="center"/>
      <protection locked="0"/>
    </xf>
    <xf numFmtId="169" fontId="9" fillId="0" borderId="18" xfId="0" applyNumberFormat="1" applyFont="1" applyBorder="1" applyAlignment="1" applyProtection="1">
      <alignment horizontal="center" vertical="center"/>
      <protection locked="0"/>
    </xf>
    <xf numFmtId="0" fontId="9" fillId="12" borderId="18" xfId="1" applyNumberFormat="1" applyFont="1" applyFill="1" applyBorder="1" applyAlignment="1" applyProtection="1">
      <alignment horizontal="right" vertical="center"/>
      <protection locked="0"/>
    </xf>
    <xf numFmtId="0" fontId="9" fillId="9"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9" fontId="10" fillId="0" borderId="18" xfId="3" applyFont="1" applyFill="1" applyBorder="1" applyAlignment="1">
      <alignment horizontal="center" vertical="center"/>
    </xf>
    <xf numFmtId="0" fontId="9" fillId="0" borderId="19" xfId="0" applyFont="1" applyBorder="1" applyAlignment="1" applyProtection="1">
      <alignment horizontal="center" vertical="center"/>
      <protection locked="0"/>
    </xf>
    <xf numFmtId="0" fontId="9" fillId="0" borderId="19" xfId="0" applyFont="1" applyBorder="1" applyAlignment="1" applyProtection="1">
      <alignment horizontal="center"/>
      <protection locked="0"/>
    </xf>
    <xf numFmtId="0" fontId="9" fillId="0" borderId="19" xfId="0" applyFont="1" applyBorder="1" applyAlignment="1" applyProtection="1">
      <alignment horizontal="left" vertical="center"/>
      <protection locked="0"/>
    </xf>
    <xf numFmtId="0" fontId="9" fillId="0" borderId="19" xfId="0" applyFont="1" applyBorder="1" applyAlignment="1" applyProtection="1">
      <alignment vertical="center"/>
      <protection locked="0"/>
    </xf>
    <xf numFmtId="0" fontId="9" fillId="0" borderId="19" xfId="0" applyFont="1" applyBorder="1" applyProtection="1">
      <protection locked="0"/>
    </xf>
    <xf numFmtId="0" fontId="9" fillId="0" borderId="19" xfId="0" applyFont="1" applyBorder="1" applyAlignment="1" applyProtection="1">
      <alignment horizontal="right"/>
      <protection locked="0"/>
    </xf>
    <xf numFmtId="0" fontId="9" fillId="12" borderId="19" xfId="0" applyFont="1" applyFill="1" applyBorder="1" applyAlignment="1" applyProtection="1">
      <alignment horizontal="right"/>
      <protection locked="0"/>
    </xf>
    <xf numFmtId="14" fontId="9" fillId="0" borderId="19" xfId="0" applyNumberFormat="1" applyFont="1" applyBorder="1" applyAlignment="1" applyProtection="1">
      <alignment horizontal="center"/>
      <protection locked="0"/>
    </xf>
    <xf numFmtId="168" fontId="9" fillId="0" borderId="19" xfId="0" applyNumberFormat="1" applyFont="1" applyBorder="1" applyAlignment="1" applyProtection="1">
      <alignment horizontal="center" vertical="center"/>
      <protection locked="0"/>
    </xf>
    <xf numFmtId="14" fontId="9" fillId="0" borderId="19" xfId="0" applyNumberFormat="1" applyFont="1" applyBorder="1" applyAlignment="1" applyProtection="1">
      <alignment horizontal="center" vertical="center"/>
      <protection locked="0"/>
    </xf>
    <xf numFmtId="169" fontId="9" fillId="0" borderId="19" xfId="0" applyNumberFormat="1" applyFont="1" applyBorder="1" applyAlignment="1" applyProtection="1">
      <alignment horizontal="center" vertical="center"/>
      <protection locked="0"/>
    </xf>
    <xf numFmtId="0" fontId="9" fillId="0" borderId="19" xfId="1" applyNumberFormat="1" applyFont="1" applyFill="1" applyBorder="1" applyAlignment="1" applyProtection="1">
      <alignment horizontal="right" vertical="center"/>
      <protection locked="0"/>
    </xf>
    <xf numFmtId="0" fontId="9" fillId="9" borderId="19" xfId="1" applyNumberFormat="1" applyFont="1" applyFill="1" applyBorder="1" applyAlignment="1">
      <alignment horizontal="right" vertical="center"/>
    </xf>
    <xf numFmtId="9" fontId="9" fillId="0" borderId="19" xfId="3" applyFont="1" applyFill="1" applyBorder="1" applyAlignment="1">
      <alignment horizontal="center" vertical="center"/>
    </xf>
    <xf numFmtId="9" fontId="10" fillId="0" borderId="19" xfId="3" applyFont="1" applyFill="1" applyBorder="1" applyAlignment="1">
      <alignment horizontal="center" vertical="center"/>
    </xf>
    <xf numFmtId="0" fontId="9" fillId="0" borderId="19" xfId="0" applyFont="1" applyBorder="1" applyAlignment="1" applyProtection="1">
      <alignment horizontal="right" vertical="center"/>
      <protection locked="0"/>
    </xf>
    <xf numFmtId="0" fontId="9" fillId="12" borderId="19" xfId="1" applyNumberFormat="1" applyFont="1" applyFill="1" applyBorder="1" applyAlignment="1" applyProtection="1">
      <alignment horizontal="right" vertical="center"/>
      <protection locked="0"/>
    </xf>
    <xf numFmtId="169" fontId="9" fillId="12" borderId="19" xfId="0" applyNumberFormat="1" applyFont="1" applyFill="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9" fillId="0" borderId="23" xfId="0" applyFont="1" applyBorder="1" applyAlignment="1" applyProtection="1">
      <alignment horizontal="center"/>
      <protection locked="0"/>
    </xf>
    <xf numFmtId="0" fontId="9" fillId="0" borderId="23" xfId="0" applyFont="1" applyBorder="1" applyAlignment="1" applyProtection="1">
      <alignment horizontal="left" vertical="center"/>
      <protection locked="0"/>
    </xf>
    <xf numFmtId="0" fontId="9" fillId="0" borderId="23" xfId="0" applyFont="1" applyBorder="1" applyAlignment="1" applyProtection="1">
      <alignment vertical="center"/>
      <protection locked="0"/>
    </xf>
    <xf numFmtId="0" fontId="9" fillId="0" borderId="23" xfId="0" applyFont="1" applyBorder="1" applyAlignment="1" applyProtection="1">
      <alignment horizontal="right" vertical="center"/>
      <protection locked="0"/>
    </xf>
    <xf numFmtId="0" fontId="9" fillId="0" borderId="23" xfId="0" applyFont="1" applyBorder="1" applyProtection="1">
      <protection locked="0"/>
    </xf>
    <xf numFmtId="0" fontId="9" fillId="0" borderId="23" xfId="0" applyFont="1" applyBorder="1" applyAlignment="1" applyProtection="1">
      <alignment horizontal="right"/>
      <protection locked="0"/>
    </xf>
    <xf numFmtId="0" fontId="9" fillId="12" borderId="23" xfId="0" applyFont="1" applyFill="1" applyBorder="1" applyAlignment="1" applyProtection="1">
      <alignment horizontal="right"/>
      <protection locked="0"/>
    </xf>
    <xf numFmtId="14" fontId="9" fillId="0" borderId="23" xfId="0" applyNumberFormat="1" applyFont="1" applyBorder="1" applyAlignment="1" applyProtection="1">
      <alignment horizontal="center"/>
      <protection locked="0"/>
    </xf>
    <xf numFmtId="168" fontId="9" fillId="0" borderId="23" xfId="0" applyNumberFormat="1" applyFont="1" applyBorder="1" applyAlignment="1" applyProtection="1">
      <alignment horizontal="center" vertical="center"/>
      <protection locked="0"/>
    </xf>
    <xf numFmtId="14" fontId="9" fillId="0" borderId="23" xfId="0" applyNumberFormat="1" applyFont="1" applyBorder="1" applyAlignment="1" applyProtection="1">
      <alignment horizontal="center" vertical="center"/>
      <protection locked="0"/>
    </xf>
    <xf numFmtId="169" fontId="9" fillId="0" borderId="23" xfId="0" applyNumberFormat="1" applyFont="1" applyBorder="1" applyAlignment="1" applyProtection="1">
      <alignment horizontal="center" vertical="center"/>
      <protection locked="0"/>
    </xf>
    <xf numFmtId="9" fontId="9" fillId="0" borderId="23" xfId="3" applyFont="1" applyFill="1" applyBorder="1" applyAlignment="1">
      <alignment horizontal="center" vertical="center"/>
    </xf>
    <xf numFmtId="0" fontId="9" fillId="0" borderId="19" xfId="0" applyFont="1" applyBorder="1"/>
    <xf numFmtId="0" fontId="9" fillId="12" borderId="19" xfId="1" applyNumberFormat="1" applyFont="1" applyFill="1" applyBorder="1" applyAlignment="1" applyProtection="1">
      <alignment horizontal="right"/>
      <protection locked="0"/>
    </xf>
    <xf numFmtId="0" fontId="9" fillId="0" borderId="19" xfId="0" applyFont="1" applyBorder="1" applyAlignment="1" applyProtection="1">
      <alignment horizontal="left"/>
      <protection locked="0"/>
    </xf>
    <xf numFmtId="0" fontId="9" fillId="9" borderId="19" xfId="0" applyFont="1" applyFill="1" applyBorder="1"/>
    <xf numFmtId="0" fontId="9" fillId="12" borderId="19" xfId="0" applyFont="1" applyFill="1" applyBorder="1"/>
    <xf numFmtId="0" fontId="9" fillId="12" borderId="19" xfId="0" applyFont="1" applyFill="1" applyBorder="1" applyAlignment="1" applyProtection="1">
      <alignment horizontal="center"/>
      <protection locked="0"/>
    </xf>
    <xf numFmtId="0" fontId="9" fillId="12" borderId="19" xfId="0" applyFont="1" applyFill="1" applyBorder="1" applyProtection="1">
      <protection locked="0"/>
    </xf>
    <xf numFmtId="0" fontId="9" fillId="0" borderId="19" xfId="1" applyNumberFormat="1" applyFont="1" applyFill="1" applyBorder="1" applyAlignment="1" applyProtection="1">
      <alignment horizontal="right"/>
      <protection locked="0"/>
    </xf>
    <xf numFmtId="0" fontId="9" fillId="0" borderId="23" xfId="0" applyFont="1" applyBorder="1"/>
    <xf numFmtId="0" fontId="9" fillId="12" borderId="23" xfId="1" applyNumberFormat="1" applyFont="1" applyFill="1" applyBorder="1" applyAlignment="1" applyProtection="1">
      <alignment horizontal="right"/>
      <protection locked="0"/>
    </xf>
    <xf numFmtId="0" fontId="9" fillId="9" borderId="23" xfId="1" applyNumberFormat="1" applyFont="1" applyFill="1" applyBorder="1" applyAlignment="1">
      <alignment horizontal="right" vertical="center"/>
    </xf>
    <xf numFmtId="9" fontId="10" fillId="0" borderId="23" xfId="3" applyFont="1" applyFill="1" applyBorder="1" applyAlignment="1">
      <alignment horizontal="center" vertical="center"/>
    </xf>
    <xf numFmtId="0" fontId="9" fillId="11" borderId="18" xfId="0" applyFont="1" applyFill="1" applyBorder="1" applyAlignment="1">
      <alignment horizontal="center"/>
    </xf>
    <xf numFmtId="170" fontId="9" fillId="11" borderId="18" xfId="0" applyNumberFormat="1" applyFont="1" applyFill="1" applyBorder="1"/>
    <xf numFmtId="0" fontId="14" fillId="0" borderId="18" xfId="5" applyFont="1" applyBorder="1"/>
    <xf numFmtId="0" fontId="9" fillId="11" borderId="19" xfId="0" applyFont="1" applyFill="1" applyBorder="1" applyAlignment="1">
      <alignment horizontal="center"/>
    </xf>
    <xf numFmtId="170" fontId="9" fillId="11" borderId="19" xfId="0" applyNumberFormat="1" applyFont="1" applyFill="1" applyBorder="1"/>
    <xf numFmtId="0" fontId="14" fillId="0" borderId="19" xfId="5" applyFont="1" applyBorder="1"/>
    <xf numFmtId="0" fontId="9" fillId="11" borderId="19" xfId="0" applyFont="1" applyFill="1" applyBorder="1" applyAlignment="1">
      <alignment horizontal="center" vertical="center"/>
    </xf>
    <xf numFmtId="0" fontId="9" fillId="0" borderId="19" xfId="0" applyFont="1" applyBorder="1" applyAlignment="1">
      <alignment horizontal="center" vertical="center" wrapText="1"/>
    </xf>
    <xf numFmtId="170" fontId="9" fillId="0" borderId="19" xfId="0" applyNumberFormat="1" applyFont="1" applyBorder="1"/>
    <xf numFmtId="0" fontId="9" fillId="11" borderId="19" xfId="0" applyFont="1" applyFill="1" applyBorder="1" applyAlignment="1">
      <alignment horizontal="center" vertical="center" wrapText="1"/>
    </xf>
    <xf numFmtId="0" fontId="9" fillId="0" borderId="19" xfId="0" applyFont="1" applyBorder="1" applyAlignment="1">
      <alignment horizontal="center"/>
    </xf>
    <xf numFmtId="0" fontId="9" fillId="0" borderId="19" xfId="0" applyFont="1" applyBorder="1" applyAlignment="1">
      <alignment horizontal="center" vertical="center"/>
    </xf>
    <xf numFmtId="0" fontId="9" fillId="11" borderId="19" xfId="0" applyFont="1" applyFill="1" applyBorder="1"/>
    <xf numFmtId="0" fontId="9" fillId="11" borderId="23" xfId="0" applyFont="1" applyFill="1" applyBorder="1" applyAlignment="1">
      <alignment horizontal="center"/>
    </xf>
    <xf numFmtId="170" fontId="9" fillId="11" borderId="23" xfId="0" applyNumberFormat="1" applyFont="1" applyFill="1" applyBorder="1"/>
    <xf numFmtId="0" fontId="14" fillId="0" borderId="23" xfId="5" applyFont="1" applyBorder="1"/>
    <xf numFmtId="0" fontId="9" fillId="0" borderId="19" xfId="0" applyFont="1" applyBorder="1" applyAlignment="1">
      <alignment horizontal="left"/>
    </xf>
    <xf numFmtId="0" fontId="2" fillId="9" borderId="17" xfId="1" applyNumberFormat="1" applyFont="1" applyFill="1" applyBorder="1" applyAlignment="1">
      <alignment horizontal="right"/>
    </xf>
    <xf numFmtId="0" fontId="2" fillId="9" borderId="15" xfId="1" applyNumberFormat="1" applyFont="1" applyFill="1" applyBorder="1" applyAlignment="1">
      <alignment horizontal="right"/>
    </xf>
    <xf numFmtId="0" fontId="2" fillId="9" borderId="6" xfId="0" applyFont="1" applyFill="1" applyBorder="1" applyAlignment="1">
      <alignment horizontal="right"/>
    </xf>
    <xf numFmtId="0" fontId="10" fillId="10" borderId="4" xfId="0" applyFont="1" applyFill="1" applyBorder="1" applyAlignment="1">
      <alignment horizontal="left" vertical="center"/>
    </xf>
    <xf numFmtId="0" fontId="2" fillId="9" borderId="6" xfId="0" applyFont="1" applyFill="1" applyBorder="1" applyAlignment="1">
      <alignment horizontal="center"/>
    </xf>
    <xf numFmtId="0" fontId="14" fillId="0" borderId="23" xfId="5" applyFont="1" applyBorder="1" applyProtection="1">
      <protection locked="0"/>
    </xf>
    <xf numFmtId="9" fontId="10" fillId="13" borderId="23" xfId="3" applyFont="1" applyFill="1" applyBorder="1" applyAlignment="1">
      <alignment horizontal="center" vertical="center"/>
    </xf>
    <xf numFmtId="0" fontId="9" fillId="0" borderId="23" xfId="1" applyNumberFormat="1" applyFont="1" applyFill="1" applyBorder="1" applyAlignment="1">
      <alignment horizontal="right" vertical="center"/>
    </xf>
    <xf numFmtId="0" fontId="9" fillId="0" borderId="23" xfId="1" applyNumberFormat="1" applyFont="1" applyBorder="1" applyAlignment="1" applyProtection="1">
      <alignment horizontal="right"/>
      <protection locked="0"/>
    </xf>
    <xf numFmtId="0" fontId="9" fillId="0" borderId="23" xfId="0" applyFont="1" applyBorder="1" applyAlignment="1" applyProtection="1">
      <alignment horizontal="left"/>
      <protection locked="0"/>
    </xf>
    <xf numFmtId="0" fontId="14" fillId="0" borderId="19" xfId="5" applyFont="1" applyBorder="1" applyProtection="1">
      <protection locked="0"/>
    </xf>
    <xf numFmtId="9" fontId="10" fillId="13" borderId="19" xfId="3" applyFont="1" applyFill="1" applyBorder="1" applyAlignment="1">
      <alignment horizontal="center" vertical="center"/>
    </xf>
    <xf numFmtId="0" fontId="9" fillId="0" borderId="19" xfId="1" applyNumberFormat="1" applyFont="1" applyFill="1" applyBorder="1" applyAlignment="1">
      <alignment horizontal="right" vertical="center"/>
    </xf>
    <xf numFmtId="0" fontId="9" fillId="0" borderId="19" xfId="1" applyNumberFormat="1" applyFont="1" applyBorder="1" applyAlignment="1" applyProtection="1">
      <alignment horizontal="right"/>
      <protection locked="0"/>
    </xf>
    <xf numFmtId="168" fontId="9" fillId="0" borderId="19" xfId="0" applyNumberFormat="1" applyFont="1" applyBorder="1" applyAlignment="1" applyProtection="1">
      <alignment horizontal="center"/>
      <protection locked="0"/>
    </xf>
    <xf numFmtId="0" fontId="10" fillId="13" borderId="19" xfId="0" applyFont="1" applyFill="1" applyBorder="1"/>
    <xf numFmtId="170" fontId="9" fillId="0" borderId="19" xfId="0" applyNumberFormat="1" applyFont="1" applyBorder="1" applyAlignment="1" applyProtection="1">
      <alignment horizontal="center"/>
      <protection locked="0"/>
    </xf>
    <xf numFmtId="0" fontId="9" fillId="0" borderId="19" xfId="0" applyFont="1" applyBorder="1" applyAlignment="1" applyProtection="1">
      <alignment horizontal="center" wrapText="1"/>
      <protection locked="0"/>
    </xf>
    <xf numFmtId="0" fontId="10" fillId="13" borderId="19" xfId="1" applyNumberFormat="1" applyFont="1" applyFill="1" applyBorder="1" applyAlignment="1">
      <alignment horizontal="right" vertical="center"/>
    </xf>
    <xf numFmtId="0" fontId="9" fillId="0" borderId="18" xfId="1" applyNumberFormat="1" applyFont="1" applyFill="1" applyBorder="1" applyAlignment="1">
      <alignment horizontal="right" vertical="center"/>
    </xf>
    <xf numFmtId="0" fontId="9" fillId="0" borderId="18" xfId="1" applyNumberFormat="1" applyFont="1" applyFill="1" applyBorder="1" applyAlignment="1" applyProtection="1">
      <alignment horizontal="right" vertical="center"/>
      <protection locked="0"/>
    </xf>
    <xf numFmtId="168" fontId="9" fillId="0" borderId="18" xfId="0" applyNumberFormat="1" applyFont="1" applyBorder="1" applyAlignment="1" applyProtection="1">
      <alignment horizontal="center"/>
      <protection locked="0"/>
    </xf>
    <xf numFmtId="0" fontId="9" fillId="0" borderId="18" xfId="0" applyFont="1" applyBorder="1" applyAlignment="1" applyProtection="1">
      <alignment horizontal="left"/>
      <protection locked="0"/>
    </xf>
    <xf numFmtId="44" fontId="0" fillId="0" borderId="0" xfId="2" applyFont="1"/>
    <xf numFmtId="44" fontId="0" fillId="0" borderId="0" xfId="2" applyFont="1" applyAlignment="1">
      <alignment horizontal="center"/>
    </xf>
    <xf numFmtId="168" fontId="0" fillId="0" borderId="0" xfId="0" applyNumberFormat="1"/>
    <xf numFmtId="168" fontId="0" fillId="0" borderId="0" xfId="0" applyNumberFormat="1" applyAlignment="1">
      <alignment horizontal="center"/>
    </xf>
    <xf numFmtId="1" fontId="0" fillId="0" borderId="0" xfId="0" applyNumberFormat="1"/>
    <xf numFmtId="0" fontId="4" fillId="0" borderId="0" xfId="0" applyFont="1"/>
    <xf numFmtId="0" fontId="4" fillId="9" borderId="21" xfId="0" applyFont="1" applyFill="1" applyBorder="1" applyAlignment="1">
      <alignment horizontal="center"/>
    </xf>
    <xf numFmtId="168" fontId="10" fillId="10" borderId="11" xfId="0" applyNumberFormat="1" applyFont="1" applyFill="1" applyBorder="1" applyAlignment="1">
      <alignment vertical="center"/>
    </xf>
    <xf numFmtId="0" fontId="4" fillId="9" borderId="20" xfId="0" applyFont="1" applyFill="1" applyBorder="1"/>
    <xf numFmtId="0" fontId="10" fillId="10" borderId="10" xfId="0" applyFont="1" applyFill="1" applyBorder="1" applyAlignment="1">
      <alignment vertical="center"/>
    </xf>
    <xf numFmtId="0" fontId="4" fillId="9" borderId="14" xfId="0" applyFont="1" applyFill="1" applyBorder="1" applyAlignment="1">
      <alignment horizontal="center"/>
    </xf>
    <xf numFmtId="0" fontId="9" fillId="0" borderId="0" xfId="0" applyFont="1"/>
    <xf numFmtId="0" fontId="9" fillId="0" borderId="24" xfId="0" applyFont="1" applyBorder="1" applyAlignment="1" applyProtection="1">
      <alignment horizontal="center" vertical="center"/>
      <protection locked="0"/>
    </xf>
    <xf numFmtId="0" fontId="15" fillId="0" borderId="14" xfId="5" applyFont="1" applyFill="1" applyBorder="1"/>
    <xf numFmtId="0" fontId="9" fillId="0" borderId="25" xfId="0" applyFont="1" applyBorder="1" applyAlignment="1" applyProtection="1">
      <alignment horizontal="center"/>
      <protection locked="0"/>
    </xf>
    <xf numFmtId="169" fontId="9" fillId="0" borderId="26" xfId="0" applyNumberFormat="1" applyFont="1" applyBorder="1" applyAlignment="1" applyProtection="1">
      <alignment horizontal="center" vertical="center"/>
      <protection locked="0"/>
    </xf>
    <xf numFmtId="0" fontId="9" fillId="0" borderId="26" xfId="0" applyFont="1" applyBorder="1"/>
    <xf numFmtId="0" fontId="9" fillId="0" borderId="28" xfId="0" applyFont="1" applyBorder="1" applyAlignment="1">
      <alignment horizontal="center"/>
    </xf>
    <xf numFmtId="1" fontId="9" fillId="0" borderId="23" xfId="0" applyNumberFormat="1" applyFont="1" applyBorder="1" applyAlignment="1" applyProtection="1">
      <alignment horizontal="center"/>
      <protection locked="0"/>
    </xf>
    <xf numFmtId="0" fontId="9" fillId="0" borderId="26" xfId="0" applyFont="1" applyBorder="1" applyProtection="1">
      <protection locked="0"/>
    </xf>
    <xf numFmtId="0" fontId="15" fillId="0" borderId="19" xfId="6" applyFont="1" applyFill="1" applyBorder="1" applyAlignment="1">
      <alignment vertical="center"/>
    </xf>
    <xf numFmtId="0" fontId="9" fillId="0" borderId="26" xfId="0" applyFont="1" applyBorder="1" applyAlignment="1" applyProtection="1">
      <alignment horizontal="center"/>
      <protection locked="0"/>
    </xf>
    <xf numFmtId="1" fontId="9" fillId="0" borderId="19" xfId="0" applyNumberFormat="1" applyFont="1" applyBorder="1" applyAlignment="1" applyProtection="1">
      <alignment horizontal="center"/>
      <protection locked="0"/>
    </xf>
    <xf numFmtId="0" fontId="5" fillId="0" borderId="19" xfId="6" applyFont="1" applyFill="1" applyBorder="1"/>
    <xf numFmtId="0" fontId="9" fillId="0" borderId="29" xfId="0" applyFont="1" applyBorder="1" applyAlignment="1" applyProtection="1">
      <alignment horizontal="center"/>
      <protection locked="0"/>
    </xf>
    <xf numFmtId="0" fontId="5" fillId="0" borderId="19" xfId="0" applyFont="1" applyBorder="1"/>
    <xf numFmtId="0" fontId="9" fillId="0" borderId="28" xfId="0" applyFont="1" applyBorder="1" applyAlignment="1">
      <alignment horizontal="center" vertical="center" wrapText="1"/>
    </xf>
    <xf numFmtId="0" fontId="15" fillId="0" borderId="19" xfId="5" applyFont="1" applyFill="1" applyBorder="1"/>
    <xf numFmtId="49" fontId="9" fillId="0" borderId="19" xfId="0" applyNumberFormat="1" applyFont="1" applyBorder="1" applyAlignment="1">
      <alignment vertical="center"/>
    </xf>
    <xf numFmtId="0" fontId="5" fillId="0" borderId="19" xfId="5" applyFont="1" applyFill="1" applyBorder="1"/>
    <xf numFmtId="0" fontId="9" fillId="0" borderId="32" xfId="0" applyFont="1" applyBorder="1" applyAlignment="1" applyProtection="1">
      <alignment horizontal="center"/>
      <protection locked="0"/>
    </xf>
    <xf numFmtId="0" fontId="5" fillId="0" borderId="19" xfId="0" applyFont="1" applyBorder="1" applyAlignment="1">
      <alignment vertical="center"/>
    </xf>
    <xf numFmtId="0" fontId="9" fillId="0" borderId="28" xfId="0" applyFont="1" applyBorder="1" applyAlignment="1">
      <alignment vertical="center"/>
    </xf>
    <xf numFmtId="0" fontId="9" fillId="0" borderId="19" xfId="0" applyFont="1" applyBorder="1" applyAlignment="1">
      <alignment vertical="center"/>
    </xf>
    <xf numFmtId="0" fontId="9" fillId="0" borderId="28" xfId="0" applyFont="1" applyBorder="1" applyAlignment="1">
      <alignment horizontal="center" vertical="center"/>
    </xf>
    <xf numFmtId="0" fontId="9" fillId="0" borderId="19" xfId="0" applyFont="1" applyBorder="1" applyAlignment="1">
      <alignment horizontal="left" vertical="center"/>
    </xf>
    <xf numFmtId="0" fontId="5" fillId="0" borderId="19" xfId="0" applyFont="1" applyBorder="1" applyAlignment="1">
      <alignment horizontal="left"/>
    </xf>
    <xf numFmtId="0" fontId="15" fillId="0" borderId="19" xfId="6" applyFont="1" applyFill="1" applyBorder="1" applyAlignment="1">
      <alignment horizontal="left" vertical="center"/>
    </xf>
    <xf numFmtId="0" fontId="14" fillId="0" borderId="19" xfId="6" applyFont="1" applyFill="1" applyBorder="1"/>
    <xf numFmtId="0" fontId="5" fillId="0" borderId="28" xfId="0" applyFont="1" applyBorder="1" applyAlignment="1">
      <alignment horizontal="center" vertical="center" wrapText="1"/>
    </xf>
    <xf numFmtId="0" fontId="5" fillId="0" borderId="19" xfId="6" applyFont="1" applyFill="1" applyBorder="1" applyAlignment="1"/>
    <xf numFmtId="0" fontId="5" fillId="0" borderId="28" xfId="0" applyFont="1" applyBorder="1" applyAlignment="1">
      <alignment horizontal="center"/>
    </xf>
    <xf numFmtId="0" fontId="9" fillId="0" borderId="19" xfId="2" applyNumberFormat="1" applyFont="1" applyFill="1" applyBorder="1" applyAlignment="1"/>
    <xf numFmtId="0" fontId="5" fillId="0" borderId="35" xfId="0" applyFont="1" applyBorder="1" applyAlignment="1">
      <alignment horizontal="center" vertical="center" wrapText="1"/>
    </xf>
    <xf numFmtId="0" fontId="5" fillId="0" borderId="35" xfId="0" applyFont="1" applyBorder="1" applyAlignment="1">
      <alignment horizontal="center" vertical="center"/>
    </xf>
    <xf numFmtId="49" fontId="9" fillId="0" borderId="31" xfId="0" applyNumberFormat="1" applyFont="1" applyBorder="1" applyAlignment="1">
      <alignment vertical="center"/>
    </xf>
    <xf numFmtId="49" fontId="9" fillId="0" borderId="31" xfId="0" applyNumberFormat="1" applyFont="1" applyBorder="1" applyAlignment="1">
      <alignment vertical="center" wrapText="1"/>
    </xf>
    <xf numFmtId="0" fontId="5" fillId="0" borderId="34" xfId="0" applyFont="1" applyBorder="1" applyAlignment="1">
      <alignment horizontal="center"/>
    </xf>
    <xf numFmtId="0" fontId="5" fillId="0" borderId="34" xfId="0" applyFont="1" applyBorder="1" applyAlignment="1">
      <alignment horizontal="center" vertical="center"/>
    </xf>
    <xf numFmtId="0" fontId="5" fillId="0" borderId="34" xfId="0" applyFont="1" applyBorder="1" applyAlignment="1">
      <alignment horizontal="center" vertical="center" wrapText="1"/>
    </xf>
    <xf numFmtId="49" fontId="9" fillId="0" borderId="19" xfId="0" applyNumberFormat="1" applyFont="1" applyBorder="1" applyAlignment="1">
      <alignment vertical="center" wrapText="1"/>
    </xf>
    <xf numFmtId="0" fontId="9" fillId="0" borderId="34" xfId="0" applyFont="1" applyBorder="1" applyAlignment="1">
      <alignment vertical="center"/>
    </xf>
    <xf numFmtId="0" fontId="5" fillId="0" borderId="37" xfId="0" applyFont="1" applyBorder="1" applyAlignment="1">
      <alignment horizontal="left"/>
    </xf>
    <xf numFmtId="0" fontId="9" fillId="0" borderId="37" xfId="0" applyFont="1" applyBorder="1" applyAlignment="1">
      <alignment horizontal="left"/>
    </xf>
    <xf numFmtId="0" fontId="15" fillId="0" borderId="37" xfId="6" applyFont="1" applyFill="1" applyBorder="1" applyAlignment="1">
      <alignment horizontal="left" vertical="center"/>
    </xf>
    <xf numFmtId="0" fontId="9" fillId="0" borderId="39" xfId="0" applyFont="1" applyBorder="1" applyAlignment="1">
      <alignment horizontal="center" vertical="center" wrapText="1"/>
    </xf>
    <xf numFmtId="0" fontId="9" fillId="0" borderId="37" xfId="0" applyFont="1" applyBorder="1" applyAlignment="1">
      <alignment vertical="center"/>
    </xf>
    <xf numFmtId="0" fontId="9" fillId="0" borderId="39" xfId="0" applyFont="1" applyBorder="1" applyAlignment="1">
      <alignment horizontal="center" vertical="center"/>
    </xf>
    <xf numFmtId="0" fontId="9" fillId="0" borderId="37" xfId="0" applyFont="1" applyBorder="1" applyAlignment="1">
      <alignment horizontal="left" vertical="center"/>
    </xf>
    <xf numFmtId="0" fontId="15" fillId="0" borderId="37" xfId="6" applyFont="1" applyFill="1" applyBorder="1" applyAlignment="1">
      <alignment vertical="center"/>
    </xf>
    <xf numFmtId="0" fontId="9" fillId="0" borderId="28" xfId="0" applyFont="1" applyBorder="1" applyAlignment="1">
      <alignment horizontal="right" vertical="center"/>
    </xf>
    <xf numFmtId="0" fontId="5" fillId="0" borderId="37" xfId="6" applyFont="1" applyFill="1" applyBorder="1"/>
    <xf numFmtId="0" fontId="9" fillId="0" borderId="39" xfId="0" applyFont="1" applyBorder="1" applyAlignment="1">
      <alignment horizontal="center"/>
    </xf>
    <xf numFmtId="0" fontId="9" fillId="0" borderId="37" xfId="0" applyFont="1" applyBorder="1"/>
    <xf numFmtId="0" fontId="5" fillId="0" borderId="37" xfId="0" applyFont="1" applyBorder="1"/>
    <xf numFmtId="0" fontId="9" fillId="0" borderId="7" xfId="0" applyFont="1" applyBorder="1" applyAlignment="1" applyProtection="1">
      <alignment horizontal="center"/>
      <protection locked="0"/>
    </xf>
    <xf numFmtId="0" fontId="9" fillId="0" borderId="28" xfId="0" applyFont="1" applyBorder="1" applyAlignment="1">
      <alignment horizontal="center" wrapText="1"/>
    </xf>
    <xf numFmtId="49" fontId="9" fillId="0" borderId="19" xfId="0" applyNumberFormat="1" applyFont="1" applyBorder="1" applyAlignment="1">
      <alignment horizontal="left" vertical="center"/>
    </xf>
    <xf numFmtId="0" fontId="9" fillId="0" borderId="30" xfId="0" applyFont="1" applyBorder="1"/>
    <xf numFmtId="0" fontId="9" fillId="0" borderId="34" xfId="0" applyFont="1" applyBorder="1" applyAlignment="1">
      <alignment horizontal="center"/>
    </xf>
    <xf numFmtId="0" fontId="15" fillId="0" borderId="41" xfId="6" applyFont="1" applyFill="1" applyBorder="1" applyAlignment="1">
      <alignment vertical="center"/>
    </xf>
    <xf numFmtId="0" fontId="9" fillId="0" borderId="41" xfId="0" applyFont="1" applyBorder="1" applyAlignment="1">
      <alignment vertical="center"/>
    </xf>
    <xf numFmtId="0" fontId="15" fillId="0" borderId="19" xfId="6" applyFont="1" applyFill="1" applyBorder="1"/>
    <xf numFmtId="0" fontId="5" fillId="0" borderId="19" xfId="5" applyFont="1" applyFill="1" applyBorder="1" applyAlignment="1">
      <alignment horizontal="left"/>
    </xf>
    <xf numFmtId="0" fontId="9" fillId="0" borderId="28" xfId="0" applyFont="1" applyBorder="1" applyAlignment="1">
      <alignment horizontal="right"/>
    </xf>
    <xf numFmtId="0" fontId="9" fillId="0" borderId="42" xfId="0" applyFont="1" applyBorder="1" applyAlignment="1">
      <alignment horizontal="center" vertical="center" wrapText="1"/>
    </xf>
    <xf numFmtId="0" fontId="14" fillId="0" borderId="19" xfId="5" applyFont="1" applyFill="1" applyBorder="1"/>
    <xf numFmtId="0" fontId="9" fillId="0" borderId="0" xfId="0" applyFont="1" applyAlignment="1">
      <alignment horizontal="center" vertical="center"/>
    </xf>
    <xf numFmtId="0" fontId="9" fillId="0" borderId="41" xfId="0" applyFont="1" applyBorder="1"/>
    <xf numFmtId="49" fontId="9" fillId="0" borderId="41" xfId="0" applyNumberFormat="1" applyFont="1" applyBorder="1" applyAlignment="1">
      <alignment vertical="center"/>
    </xf>
    <xf numFmtId="14" fontId="15" fillId="0" borderId="19" xfId="6" applyNumberFormat="1" applyFont="1" applyFill="1" applyBorder="1" applyAlignment="1">
      <alignment vertical="center"/>
    </xf>
    <xf numFmtId="0" fontId="15" fillId="0" borderId="19" xfId="6" applyFont="1" applyFill="1" applyBorder="1" applyAlignment="1"/>
    <xf numFmtId="0" fontId="9" fillId="0" borderId="48" xfId="0" applyFont="1" applyBorder="1" applyAlignment="1">
      <alignment horizontal="center" vertical="center" wrapText="1"/>
    </xf>
    <xf numFmtId="0" fontId="9" fillId="0" borderId="42" xfId="0" applyFont="1" applyBorder="1" applyAlignment="1">
      <alignment horizontal="center" vertical="center"/>
    </xf>
    <xf numFmtId="0" fontId="9" fillId="0" borderId="51" xfId="0" applyFont="1" applyBorder="1" applyAlignment="1" applyProtection="1">
      <alignment horizontal="center" vertical="center"/>
      <protection locked="0"/>
    </xf>
    <xf numFmtId="0" fontId="5" fillId="0" borderId="18" xfId="0" applyFont="1" applyBorder="1"/>
    <xf numFmtId="0" fontId="9" fillId="0" borderId="52" xfId="0" applyFont="1" applyBorder="1" applyAlignment="1" applyProtection="1">
      <alignment horizontal="center"/>
      <protection locked="0"/>
    </xf>
    <xf numFmtId="169" fontId="9" fillId="0" borderId="52" xfId="0" applyNumberFormat="1" applyFont="1" applyBorder="1" applyAlignment="1" applyProtection="1">
      <alignment horizontal="center" vertical="center"/>
      <protection locked="0"/>
    </xf>
    <xf numFmtId="0" fontId="9" fillId="0" borderId="18" xfId="0" applyFont="1" applyBorder="1" applyAlignment="1">
      <alignment horizontal="center"/>
    </xf>
    <xf numFmtId="0" fontId="9" fillId="0" borderId="52" xfId="0" applyFont="1" applyBorder="1" applyAlignment="1" applyProtection="1">
      <alignment vertical="center"/>
      <protection locked="0"/>
    </xf>
    <xf numFmtId="0" fontId="9" fillId="0" borderId="53" xfId="0" applyFont="1" applyBorder="1" applyAlignment="1">
      <alignment horizontal="center" vertical="center" wrapText="1"/>
    </xf>
    <xf numFmtId="1" fontId="9" fillId="0" borderId="18" xfId="0" applyNumberFormat="1" applyFont="1" applyBorder="1" applyAlignment="1" applyProtection="1">
      <alignment horizontal="center"/>
      <protection locked="0"/>
    </xf>
    <xf numFmtId="0" fontId="9" fillId="0" borderId="52" xfId="0" applyFont="1" applyBorder="1" applyProtection="1">
      <protection locked="0"/>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164" fontId="12" fillId="7" borderId="12" xfId="2" applyNumberFormat="1" applyFont="1" applyFill="1" applyBorder="1" applyAlignment="1">
      <alignment horizontal="center" vertical="center" wrapText="1"/>
    </xf>
    <xf numFmtId="44" fontId="12" fillId="7" borderId="12" xfId="2" applyFont="1" applyFill="1" applyBorder="1" applyAlignment="1">
      <alignment horizontal="center" vertical="center" wrapText="1"/>
    </xf>
    <xf numFmtId="44" fontId="6" fillId="7" borderId="12" xfId="2" applyFont="1" applyFill="1" applyBorder="1" applyAlignment="1">
      <alignment horizontal="center" vertical="center" wrapText="1"/>
    </xf>
    <xf numFmtId="0" fontId="12" fillId="7" borderId="12" xfId="4" applyFont="1" applyFill="1" applyBorder="1" applyAlignment="1">
      <alignment horizontal="center" vertical="center" wrapText="1"/>
    </xf>
    <xf numFmtId="168" fontId="6" fillId="7" borderId="12" xfId="0" applyNumberFormat="1" applyFont="1" applyFill="1" applyBorder="1" applyAlignment="1">
      <alignment horizontal="center" vertical="center" wrapText="1"/>
    </xf>
    <xf numFmtId="168" fontId="6" fillId="7" borderId="12" xfId="4" applyNumberFormat="1" applyFont="1" applyFill="1" applyBorder="1" applyAlignment="1">
      <alignment horizontal="center" vertical="center" wrapText="1"/>
    </xf>
    <xf numFmtId="168" fontId="6" fillId="7" borderId="12" xfId="4" applyNumberFormat="1" applyFont="1" applyFill="1" applyBorder="1" applyAlignment="1">
      <alignment vertical="center" wrapText="1"/>
    </xf>
    <xf numFmtId="1" fontId="6" fillId="7" borderId="12" xfId="4" applyNumberFormat="1" applyFont="1" applyFill="1" applyBorder="1" applyAlignment="1">
      <alignment horizontal="center" vertical="center" wrapText="1"/>
    </xf>
    <xf numFmtId="0" fontId="6" fillId="7" borderId="41" xfId="0" applyFont="1" applyFill="1" applyBorder="1" applyAlignment="1">
      <alignment horizontal="center" vertical="center" wrapText="1"/>
    </xf>
    <xf numFmtId="0" fontId="6" fillId="7" borderId="41" xfId="4" applyFont="1" applyFill="1" applyBorder="1" applyAlignment="1">
      <alignment horizontal="center" vertical="center" wrapText="1"/>
    </xf>
    <xf numFmtId="0" fontId="6" fillId="7" borderId="41" xfId="4" applyFont="1" applyFill="1" applyBorder="1" applyAlignment="1">
      <alignment vertical="center" wrapText="1"/>
    </xf>
    <xf numFmtId="44" fontId="0" fillId="5" borderId="0" xfId="2" applyFont="1" applyFill="1" applyAlignment="1">
      <alignment horizontal="center"/>
    </xf>
    <xf numFmtId="44" fontId="4" fillId="6" borderId="6" xfId="2" applyFont="1" applyFill="1" applyBorder="1" applyAlignment="1">
      <alignment vertical="center"/>
    </xf>
    <xf numFmtId="44" fontId="0" fillId="5" borderId="0" xfId="2" applyFont="1" applyFill="1"/>
    <xf numFmtId="0" fontId="0" fillId="5" borderId="0" xfId="0" applyFill="1" applyAlignment="1">
      <alignment horizontal="center"/>
    </xf>
    <xf numFmtId="168" fontId="0" fillId="5" borderId="0" xfId="3" applyNumberFormat="1" applyFont="1" applyFill="1" applyAlignment="1"/>
    <xf numFmtId="9" fontId="0" fillId="5" borderId="0" xfId="3" applyFont="1" applyFill="1" applyAlignment="1"/>
    <xf numFmtId="1" fontId="0" fillId="5" borderId="0" xfId="0" applyNumberFormat="1" applyFill="1"/>
    <xf numFmtId="168" fontId="0" fillId="5" borderId="0" xfId="0" applyNumberFormat="1" applyFill="1" applyAlignment="1">
      <alignment horizontal="center"/>
    </xf>
    <xf numFmtId="44" fontId="4" fillId="4" borderId="12" xfId="2" applyFont="1" applyFill="1" applyBorder="1" applyAlignment="1">
      <alignment horizontal="center" vertical="center"/>
    </xf>
    <xf numFmtId="168" fontId="0" fillId="5" borderId="0" xfId="3" applyNumberFormat="1" applyFont="1" applyFill="1" applyAlignment="1">
      <alignment horizontal="center"/>
    </xf>
    <xf numFmtId="168" fontId="0" fillId="5" borderId="0" xfId="0" applyNumberFormat="1" applyFill="1"/>
    <xf numFmtId="44" fontId="2" fillId="4" borderId="6" xfId="2" applyFont="1" applyFill="1" applyBorder="1" applyAlignment="1">
      <alignment horizontal="center" vertical="center"/>
    </xf>
    <xf numFmtId="44" fontId="0" fillId="0" borderId="2" xfId="2" applyFont="1" applyBorder="1"/>
    <xf numFmtId="9" fontId="0" fillId="0" borderId="0" xfId="3" applyFont="1" applyAlignment="1"/>
    <xf numFmtId="0" fontId="17" fillId="0" borderId="0" xfId="0" applyFont="1"/>
    <xf numFmtId="17" fontId="2" fillId="0" borderId="9" xfId="0" applyNumberFormat="1" applyFont="1" applyBorder="1" applyAlignment="1">
      <alignment vertical="center"/>
    </xf>
    <xf numFmtId="0" fontId="9" fillId="0" borderId="23" xfId="1" applyNumberFormat="1" applyFont="1" applyFill="1" applyBorder="1" applyAlignment="1" applyProtection="1">
      <alignment horizontal="right" vertical="center"/>
      <protection locked="0"/>
    </xf>
    <xf numFmtId="0" fontId="21" fillId="0" borderId="18" xfId="5" applyFont="1" applyFill="1" applyBorder="1" applyAlignment="1" applyProtection="1">
      <alignment vertical="center"/>
      <protection locked="0"/>
    </xf>
    <xf numFmtId="0" fontId="21" fillId="0" borderId="19" xfId="5" applyFont="1" applyFill="1" applyBorder="1" applyProtection="1">
      <protection locked="0"/>
    </xf>
    <xf numFmtId="1" fontId="9" fillId="0" borderId="19" xfId="0" applyNumberFormat="1" applyFont="1" applyBorder="1" applyProtection="1">
      <protection locked="0"/>
    </xf>
    <xf numFmtId="0" fontId="23" fillId="0" borderId="19" xfId="0" applyFont="1" applyBorder="1"/>
    <xf numFmtId="0" fontId="9" fillId="0" borderId="19" xfId="0" applyFont="1" applyBorder="1" applyAlignment="1" applyProtection="1">
      <alignment wrapText="1"/>
      <protection locked="0"/>
    </xf>
    <xf numFmtId="0" fontId="21" fillId="0" borderId="23" xfId="5" applyFont="1" applyFill="1" applyBorder="1" applyProtection="1">
      <protection locked="0"/>
    </xf>
    <xf numFmtId="2" fontId="9" fillId="0" borderId="19" xfId="0" applyNumberFormat="1" applyFont="1" applyBorder="1" applyProtection="1">
      <protection locked="0"/>
    </xf>
    <xf numFmtId="1" fontId="9" fillId="0" borderId="19" xfId="0" applyNumberFormat="1" applyFont="1" applyBorder="1" applyAlignment="1" applyProtection="1">
      <alignment horizontal="left" indent="6"/>
      <protection locked="0"/>
    </xf>
    <xf numFmtId="14" fontId="9" fillId="0" borderId="19" xfId="0" applyNumberFormat="1" applyFont="1" applyBorder="1" applyAlignment="1" applyProtection="1">
      <alignment horizontal="right"/>
      <protection locked="0"/>
    </xf>
    <xf numFmtId="14" fontId="9" fillId="0" borderId="19" xfId="0" applyNumberFormat="1" applyFont="1" applyBorder="1" applyProtection="1">
      <protection locked="0"/>
    </xf>
    <xf numFmtId="0" fontId="14" fillId="0" borderId="18" xfId="5" applyFont="1" applyFill="1" applyBorder="1" applyAlignment="1" applyProtection="1">
      <alignment vertical="center"/>
      <protection locked="0"/>
    </xf>
    <xf numFmtId="0" fontId="14" fillId="0" borderId="19" xfId="5" applyFont="1" applyFill="1" applyBorder="1" applyProtection="1">
      <protection locked="0"/>
    </xf>
    <xf numFmtId="0" fontId="14" fillId="0" borderId="19" xfId="5" applyFont="1" applyFill="1" applyBorder="1" applyAlignment="1" applyProtection="1">
      <protection locked="0"/>
    </xf>
    <xf numFmtId="14" fontId="9" fillId="0" borderId="19" xfId="0" applyNumberFormat="1" applyFont="1" applyBorder="1" applyAlignment="1">
      <alignment horizontal="center"/>
    </xf>
    <xf numFmtId="0" fontId="9" fillId="0" borderId="19" xfId="0" applyFont="1" applyBorder="1" applyAlignment="1">
      <alignment horizontal="right" vertical="center"/>
    </xf>
    <xf numFmtId="14" fontId="9" fillId="0" borderId="19" xfId="0" applyNumberFormat="1" applyFont="1" applyBorder="1"/>
    <xf numFmtId="0" fontId="14" fillId="0" borderId="23" xfId="5" applyFont="1" applyFill="1" applyBorder="1" applyProtection="1">
      <protection locked="0"/>
    </xf>
    <xf numFmtId="170" fontId="9" fillId="0" borderId="23" xfId="0" applyNumberFormat="1" applyFont="1" applyBorder="1" applyAlignment="1" applyProtection="1">
      <alignment horizontal="center"/>
      <protection locked="0"/>
    </xf>
    <xf numFmtId="0" fontId="0" fillId="0" borderId="0" xfId="0" applyAlignment="1">
      <alignment vertical="center"/>
    </xf>
    <xf numFmtId="0" fontId="14" fillId="0" borderId="19" xfId="5" applyFont="1" applyBorder="1" applyAlignment="1" applyProtection="1">
      <alignment vertical="center"/>
      <protection locked="0"/>
    </xf>
    <xf numFmtId="0" fontId="9" fillId="0" borderId="19" xfId="1" applyNumberFormat="1" applyFont="1" applyBorder="1" applyAlignment="1" applyProtection="1">
      <alignment horizontal="right" vertical="center"/>
      <protection locked="0"/>
    </xf>
    <xf numFmtId="170" fontId="9" fillId="0" borderId="19" xfId="0" applyNumberFormat="1" applyFont="1" applyBorder="1" applyAlignment="1" applyProtection="1">
      <alignment horizontal="center" vertical="center"/>
      <protection locked="0"/>
    </xf>
    <xf numFmtId="0" fontId="6" fillId="7" borderId="18" xfId="4" applyFont="1" applyFill="1" applyBorder="1" applyAlignment="1">
      <alignment horizontal="center" vertical="center" wrapText="1"/>
    </xf>
    <xf numFmtId="0" fontId="6" fillId="7" borderId="18" xfId="0" applyFont="1" applyFill="1" applyBorder="1" applyAlignment="1">
      <alignment horizontal="center" vertical="center" wrapText="1"/>
    </xf>
    <xf numFmtId="9" fontId="12" fillId="7" borderId="18" xfId="3" applyFont="1" applyFill="1" applyBorder="1" applyAlignment="1">
      <alignment horizontal="center" vertical="center" wrapText="1"/>
    </xf>
    <xf numFmtId="164" fontId="12" fillId="7" borderId="18" xfId="2" applyNumberFormat="1" applyFont="1" applyFill="1" applyBorder="1" applyAlignment="1">
      <alignment horizontal="center" vertical="center" wrapText="1"/>
    </xf>
    <xf numFmtId="164" fontId="6" fillId="7" borderId="18" xfId="2" applyNumberFormat="1" applyFont="1" applyFill="1" applyBorder="1" applyAlignment="1">
      <alignment horizontal="center" vertical="center" wrapText="1"/>
    </xf>
    <xf numFmtId="0" fontId="12" fillId="7" borderId="18" xfId="4" applyFont="1" applyFill="1" applyBorder="1" applyAlignment="1">
      <alignment horizontal="center" vertical="center" wrapText="1"/>
    </xf>
    <xf numFmtId="168" fontId="6" fillId="7" borderId="18" xfId="0" applyNumberFormat="1" applyFont="1" applyFill="1" applyBorder="1" applyAlignment="1">
      <alignment horizontal="center" vertical="center" wrapText="1"/>
    </xf>
    <xf numFmtId="0" fontId="24" fillId="0" borderId="0" xfId="0" applyFont="1"/>
    <xf numFmtId="0" fontId="25" fillId="0" borderId="0" xfId="0" applyFont="1" applyAlignment="1">
      <alignment horizontal="left"/>
    </xf>
    <xf numFmtId="0" fontId="25" fillId="0" borderId="0" xfId="0" applyFont="1" applyAlignment="1">
      <alignment horizontal="center"/>
    </xf>
    <xf numFmtId="0" fontId="24" fillId="0" borderId="0" xfId="0" applyFont="1" applyAlignment="1">
      <alignment horizontal="center"/>
    </xf>
    <xf numFmtId="0" fontId="25" fillId="0" borderId="0" xfId="0" applyFont="1"/>
    <xf numFmtId="0" fontId="26" fillId="10" borderId="13" xfId="0" applyFont="1" applyFill="1" applyBorder="1" applyAlignment="1">
      <alignment horizontal="left" vertical="center"/>
    </xf>
    <xf numFmtId="0" fontId="26" fillId="10" borderId="13" xfId="0" applyFont="1" applyFill="1" applyBorder="1" applyAlignment="1">
      <alignment horizontal="center" vertical="center"/>
    </xf>
    <xf numFmtId="0" fontId="27" fillId="10" borderId="13" xfId="0" applyFont="1" applyFill="1" applyBorder="1" applyAlignment="1">
      <alignment horizontal="center" vertical="center"/>
    </xf>
    <xf numFmtId="0" fontId="9" fillId="0" borderId="54" xfId="0" applyFont="1" applyBorder="1"/>
    <xf numFmtId="0" fontId="9" fillId="0" borderId="54" xfId="0" applyFont="1" applyBorder="1" applyAlignment="1" applyProtection="1">
      <alignment horizontal="center" vertical="center"/>
      <protection locked="0"/>
    </xf>
    <xf numFmtId="0" fontId="9" fillId="0" borderId="54" xfId="0" applyFont="1" applyBorder="1" applyAlignment="1">
      <alignment vertical="center"/>
    </xf>
    <xf numFmtId="0" fontId="9" fillId="0" borderId="54" xfId="0" applyFont="1" applyBorder="1" applyAlignment="1" applyProtection="1">
      <alignment horizontal="center"/>
      <protection locked="0"/>
    </xf>
    <xf numFmtId="171" fontId="9" fillId="0" borderId="54" xfId="0" applyNumberFormat="1" applyFont="1" applyBorder="1" applyAlignment="1" applyProtection="1">
      <alignment horizontal="center" vertical="center"/>
      <protection locked="0"/>
    </xf>
    <xf numFmtId="9" fontId="10" fillId="0" borderId="54" xfId="3" applyFont="1" applyFill="1" applyBorder="1" applyAlignment="1">
      <alignment horizontal="center" vertical="center"/>
    </xf>
    <xf numFmtId="9" fontId="9" fillId="0" borderId="54" xfId="3" applyFont="1" applyFill="1" applyBorder="1" applyAlignment="1">
      <alignment horizontal="center" vertical="center"/>
    </xf>
    <xf numFmtId="0" fontId="9" fillId="0" borderId="54" xfId="1" applyNumberFormat="1" applyFont="1" applyFill="1" applyBorder="1" applyAlignment="1">
      <alignment horizontal="right" vertical="center"/>
    </xf>
    <xf numFmtId="0" fontId="9" fillId="0" borderId="54" xfId="1" applyNumberFormat="1" applyFont="1" applyFill="1" applyBorder="1" applyAlignment="1" applyProtection="1">
      <alignment horizontal="right"/>
      <protection locked="0"/>
    </xf>
    <xf numFmtId="169" fontId="9" fillId="0" borderId="54" xfId="0" applyNumberFormat="1" applyFont="1" applyBorder="1" applyAlignment="1" applyProtection="1">
      <alignment horizontal="center" vertical="center"/>
      <protection locked="0"/>
    </xf>
    <xf numFmtId="0" fontId="9" fillId="0" borderId="54" xfId="0" applyFont="1" applyBorder="1" applyAlignment="1" applyProtection="1">
      <alignment horizontal="right"/>
      <protection locked="0"/>
    </xf>
    <xf numFmtId="171" fontId="9" fillId="0" borderId="54" xfId="0" applyNumberFormat="1" applyFont="1" applyBorder="1" applyAlignment="1" applyProtection="1">
      <alignment horizontal="center"/>
      <protection locked="0"/>
    </xf>
    <xf numFmtId="168" fontId="9" fillId="0" borderId="54" xfId="0" applyNumberFormat="1" applyFont="1" applyBorder="1" applyAlignment="1" applyProtection="1">
      <alignment horizontal="center" vertical="center"/>
      <protection locked="0"/>
    </xf>
    <xf numFmtId="14" fontId="9" fillId="0" borderId="54" xfId="0" applyNumberFormat="1" applyFont="1" applyBorder="1" applyAlignment="1">
      <alignment horizontal="center"/>
    </xf>
    <xf numFmtId="0" fontId="9" fillId="0" borderId="54" xfId="0" applyFont="1" applyBorder="1" applyAlignment="1" applyProtection="1">
      <alignment horizontal="left"/>
      <protection locked="0"/>
    </xf>
    <xf numFmtId="0" fontId="9" fillId="0" borderId="54" xfId="0" applyFont="1" applyBorder="1" applyProtection="1">
      <protection locked="0"/>
    </xf>
    <xf numFmtId="0" fontId="9" fillId="0" borderId="54" xfId="0" applyFont="1" applyBorder="1" applyAlignment="1" applyProtection="1">
      <alignment horizontal="left" vertical="center"/>
      <protection locked="0"/>
    </xf>
    <xf numFmtId="0" fontId="9" fillId="0" borderId="54" xfId="0" applyFont="1" applyBorder="1" applyAlignment="1">
      <alignment horizontal="center"/>
    </xf>
    <xf numFmtId="0" fontId="9" fillId="0" borderId="55" xfId="0" applyFont="1" applyBorder="1"/>
    <xf numFmtId="0" fontId="9" fillId="0" borderId="55" xfId="0" applyFont="1" applyBorder="1" applyAlignment="1" applyProtection="1">
      <alignment horizontal="center" vertical="center"/>
      <protection locked="0"/>
    </xf>
    <xf numFmtId="0" fontId="9" fillId="0" borderId="55" xfId="0" applyFont="1" applyBorder="1" applyAlignment="1">
      <alignment vertical="center"/>
    </xf>
    <xf numFmtId="0" fontId="9" fillId="0" borderId="55" xfId="0" applyFont="1" applyBorder="1" applyAlignment="1" applyProtection="1">
      <alignment horizontal="center"/>
      <protection locked="0"/>
    </xf>
    <xf numFmtId="171" fontId="9" fillId="0" borderId="55" xfId="0" applyNumberFormat="1" applyFont="1" applyBorder="1" applyAlignment="1" applyProtection="1">
      <alignment horizontal="center" vertical="center"/>
      <protection locked="0"/>
    </xf>
    <xf numFmtId="9" fontId="10" fillId="0" borderId="55" xfId="3" applyFont="1" applyFill="1" applyBorder="1" applyAlignment="1">
      <alignment horizontal="center" vertical="center"/>
    </xf>
    <xf numFmtId="9" fontId="9" fillId="0" borderId="55" xfId="3" applyFont="1" applyFill="1" applyBorder="1" applyAlignment="1">
      <alignment horizontal="center" vertical="center"/>
    </xf>
    <xf numFmtId="0" fontId="9" fillId="0" borderId="55" xfId="1" applyNumberFormat="1" applyFont="1" applyFill="1" applyBorder="1" applyAlignment="1">
      <alignment horizontal="right" vertical="center"/>
    </xf>
    <xf numFmtId="0" fontId="9" fillId="0" borderId="55" xfId="1" applyNumberFormat="1" applyFont="1" applyFill="1" applyBorder="1" applyAlignment="1" applyProtection="1">
      <alignment horizontal="right"/>
      <protection locked="0"/>
    </xf>
    <xf numFmtId="169" fontId="9" fillId="0" borderId="55" xfId="0" applyNumberFormat="1" applyFont="1" applyBorder="1" applyAlignment="1" applyProtection="1">
      <alignment horizontal="center" vertical="center"/>
      <protection locked="0"/>
    </xf>
    <xf numFmtId="0" fontId="9" fillId="0" borderId="55" xfId="0" applyFont="1" applyBorder="1" applyAlignment="1" applyProtection="1">
      <alignment horizontal="right"/>
      <protection locked="0"/>
    </xf>
    <xf numFmtId="171" fontId="9" fillId="0" borderId="55" xfId="0" applyNumberFormat="1" applyFont="1" applyBorder="1" applyAlignment="1" applyProtection="1">
      <alignment horizontal="center"/>
      <protection locked="0"/>
    </xf>
    <xf numFmtId="168" fontId="9" fillId="0" borderId="55" xfId="0" applyNumberFormat="1" applyFont="1" applyBorder="1" applyAlignment="1" applyProtection="1">
      <alignment horizontal="center" vertical="center"/>
      <protection locked="0"/>
    </xf>
    <xf numFmtId="14" fontId="9" fillId="0" borderId="55" xfId="0" applyNumberFormat="1" applyFont="1" applyBorder="1" applyAlignment="1">
      <alignment horizontal="center"/>
    </xf>
    <xf numFmtId="0" fontId="9" fillId="0" borderId="55" xfId="0" applyFont="1" applyBorder="1" applyAlignment="1" applyProtection="1">
      <alignment horizontal="left"/>
      <protection locked="0"/>
    </xf>
    <xf numFmtId="0" fontId="9" fillId="0" borderId="55" xfId="0" applyFont="1" applyBorder="1" applyAlignment="1">
      <alignment horizontal="left" vertical="center"/>
    </xf>
    <xf numFmtId="0" fontId="9" fillId="0" borderId="55" xfId="0" applyFont="1" applyBorder="1" applyProtection="1">
      <protection locked="0"/>
    </xf>
    <xf numFmtId="0" fontId="9" fillId="0" borderId="55" xfId="0" applyFont="1" applyBorder="1" applyAlignment="1" applyProtection="1">
      <alignment horizontal="left" vertical="center"/>
      <protection locked="0"/>
    </xf>
    <xf numFmtId="0" fontId="9" fillId="0" borderId="55" xfId="0" applyFont="1" applyBorder="1" applyAlignment="1">
      <alignment horizontal="center"/>
    </xf>
    <xf numFmtId="1" fontId="9" fillId="0" borderId="55" xfId="0" applyNumberFormat="1" applyFont="1" applyBorder="1"/>
    <xf numFmtId="14" fontId="9" fillId="0" borderId="55" xfId="0" applyNumberFormat="1" applyFont="1" applyBorder="1" applyAlignment="1" applyProtection="1">
      <alignment horizontal="center"/>
      <protection locked="0"/>
    </xf>
    <xf numFmtId="1" fontId="9" fillId="0" borderId="55" xfId="0" applyNumberFormat="1" applyFont="1" applyBorder="1" applyAlignment="1" applyProtection="1">
      <alignment horizontal="center"/>
      <protection locked="0"/>
    </xf>
    <xf numFmtId="0" fontId="9" fillId="0" borderId="55" xfId="0" applyFont="1" applyBorder="1" applyAlignment="1">
      <alignment horizontal="left"/>
    </xf>
    <xf numFmtId="0" fontId="9" fillId="0" borderId="55" xfId="0" applyFont="1" applyBorder="1" applyAlignment="1" applyProtection="1">
      <alignment horizontal="right" wrapText="1"/>
      <protection locked="0"/>
    </xf>
    <xf numFmtId="171" fontId="9" fillId="0" borderId="55" xfId="0" applyNumberFormat="1" applyFont="1" applyBorder="1" applyAlignment="1" applyProtection="1">
      <alignment horizontal="center" wrapText="1"/>
      <protection locked="0"/>
    </xf>
    <xf numFmtId="0" fontId="9" fillId="0" borderId="55" xfId="0" applyFont="1" applyBorder="1" applyAlignment="1" applyProtection="1">
      <alignment wrapText="1"/>
      <protection locked="0"/>
    </xf>
    <xf numFmtId="14" fontId="9" fillId="0" borderId="55" xfId="0" applyNumberFormat="1" applyFont="1" applyBorder="1" applyAlignment="1" applyProtection="1">
      <alignment horizontal="center" vertical="center"/>
      <protection locked="0"/>
    </xf>
    <xf numFmtId="0" fontId="9" fillId="0" borderId="55" xfId="0" applyFont="1" applyBorder="1" applyAlignment="1">
      <alignment horizontal="center" vertical="center"/>
    </xf>
    <xf numFmtId="0" fontId="14" fillId="0" borderId="55" xfId="5" applyFont="1" applyFill="1" applyBorder="1" applyAlignment="1">
      <alignment vertical="center"/>
    </xf>
    <xf numFmtId="0" fontId="9" fillId="0" borderId="55" xfId="0" applyFont="1" applyBorder="1" applyAlignment="1" applyProtection="1">
      <alignment vertical="center"/>
      <protection locked="0"/>
    </xf>
    <xf numFmtId="0" fontId="9" fillId="0" borderId="55" xfId="1" applyNumberFormat="1" applyFont="1" applyFill="1" applyBorder="1" applyAlignment="1" applyProtection="1">
      <alignment horizontal="right" vertical="center"/>
      <protection locked="0"/>
    </xf>
    <xf numFmtId="0" fontId="9" fillId="0" borderId="55" xfId="0" applyFont="1" applyBorder="1" applyAlignment="1" applyProtection="1">
      <alignment horizontal="right" vertical="center"/>
      <protection locked="0"/>
    </xf>
    <xf numFmtId="0" fontId="9" fillId="0" borderId="55" xfId="0" applyFont="1" applyBorder="1" applyAlignment="1" applyProtection="1">
      <alignment horizontal="right" vertical="center" wrapText="1"/>
      <protection locked="0"/>
    </xf>
    <xf numFmtId="1" fontId="9" fillId="0" borderId="55" xfId="0" applyNumberFormat="1" applyFont="1" applyBorder="1" applyAlignment="1" applyProtection="1">
      <alignment horizontal="center" vertical="center"/>
      <protection locked="0"/>
    </xf>
    <xf numFmtId="0" fontId="9" fillId="0" borderId="55" xfId="0" applyFont="1" applyBorder="1" applyAlignment="1">
      <alignment wrapText="1"/>
    </xf>
    <xf numFmtId="171" fontId="9" fillId="0" borderId="55" xfId="0" applyNumberFormat="1" applyFont="1" applyBorder="1" applyAlignment="1" applyProtection="1">
      <alignment horizontal="center" vertical="center" wrapText="1"/>
      <protection locked="0"/>
    </xf>
    <xf numFmtId="1" fontId="9" fillId="0" borderId="55" xfId="0" applyNumberFormat="1" applyFont="1" applyBorder="1" applyAlignment="1">
      <alignment vertical="center"/>
    </xf>
    <xf numFmtId="0" fontId="9" fillId="0" borderId="56" xfId="0" applyFont="1" applyBorder="1"/>
    <xf numFmtId="0" fontId="9" fillId="0" borderId="56" xfId="0" applyFont="1" applyBorder="1" applyProtection="1">
      <protection locked="0"/>
    </xf>
    <xf numFmtId="0" fontId="9" fillId="0" borderId="56" xfId="0" applyFont="1" applyBorder="1" applyAlignment="1" applyProtection="1">
      <alignment horizontal="center" vertical="center"/>
      <protection locked="0"/>
    </xf>
    <xf numFmtId="0" fontId="9" fillId="0" borderId="56" xfId="0" applyFont="1" applyBorder="1" applyAlignment="1">
      <alignment vertical="center"/>
    </xf>
    <xf numFmtId="0" fontId="9" fillId="0" borderId="56" xfId="0" applyFont="1" applyBorder="1" applyAlignment="1" applyProtection="1">
      <alignment horizontal="center"/>
      <protection locked="0"/>
    </xf>
    <xf numFmtId="171" fontId="9" fillId="0" borderId="56" xfId="0" applyNumberFormat="1" applyFont="1" applyBorder="1" applyAlignment="1" applyProtection="1">
      <alignment horizontal="center" vertical="center"/>
      <protection locked="0"/>
    </xf>
    <xf numFmtId="9" fontId="10" fillId="0" borderId="56" xfId="3" applyFont="1" applyFill="1" applyBorder="1" applyAlignment="1">
      <alignment horizontal="center" vertical="center"/>
    </xf>
    <xf numFmtId="9" fontId="9" fillId="0" borderId="56" xfId="3" applyFont="1" applyFill="1" applyBorder="1" applyAlignment="1">
      <alignment horizontal="center" vertical="center"/>
    </xf>
    <xf numFmtId="0" fontId="9" fillId="0" borderId="56" xfId="1" applyNumberFormat="1" applyFont="1" applyFill="1" applyBorder="1" applyAlignment="1">
      <alignment horizontal="right" vertical="center"/>
    </xf>
    <xf numFmtId="0" fontId="9" fillId="0" borderId="56" xfId="1" applyNumberFormat="1" applyFont="1" applyFill="1" applyBorder="1" applyAlignment="1" applyProtection="1">
      <alignment horizontal="right" vertical="center"/>
      <protection locked="0"/>
    </xf>
    <xf numFmtId="169" fontId="9" fillId="0" borderId="56" xfId="0" applyNumberFormat="1" applyFont="1" applyBorder="1" applyAlignment="1" applyProtection="1">
      <alignment horizontal="center" vertical="center"/>
      <protection locked="0"/>
    </xf>
    <xf numFmtId="0" fontId="9" fillId="0" borderId="56" xfId="0" applyFont="1" applyBorder="1" applyAlignment="1" applyProtection="1">
      <alignment horizontal="right"/>
      <protection locked="0"/>
    </xf>
    <xf numFmtId="14" fontId="9" fillId="0" borderId="56" xfId="0" applyNumberFormat="1" applyFont="1" applyBorder="1" applyAlignment="1" applyProtection="1">
      <alignment horizontal="center" vertical="center"/>
      <protection locked="0"/>
    </xf>
    <xf numFmtId="171" fontId="9" fillId="0" borderId="56" xfId="0" applyNumberFormat="1" applyFont="1" applyBorder="1" applyAlignment="1" applyProtection="1">
      <alignment horizontal="center"/>
      <protection locked="0"/>
    </xf>
    <xf numFmtId="168" fontId="9" fillId="0" borderId="56" xfId="0" applyNumberFormat="1" applyFont="1" applyBorder="1" applyAlignment="1" applyProtection="1">
      <alignment horizontal="center" vertical="center"/>
      <protection locked="0"/>
    </xf>
    <xf numFmtId="14" fontId="9" fillId="0" borderId="56" xfId="0" applyNumberFormat="1" applyFont="1" applyBorder="1" applyAlignment="1" applyProtection="1">
      <alignment horizontal="center"/>
      <protection locked="0"/>
    </xf>
    <xf numFmtId="0" fontId="9" fillId="0" borderId="56" xfId="0" applyFont="1" applyBorder="1" applyAlignment="1">
      <alignment horizontal="left"/>
    </xf>
    <xf numFmtId="1" fontId="9" fillId="0" borderId="56" xfId="0" applyNumberFormat="1" applyFont="1" applyBorder="1"/>
    <xf numFmtId="0" fontId="9" fillId="0" borderId="56" xfId="0" applyFont="1" applyBorder="1" applyAlignment="1" applyProtection="1">
      <alignment vertical="center"/>
      <protection locked="0"/>
    </xf>
    <xf numFmtId="0" fontId="9" fillId="0" borderId="56" xfId="0" applyFont="1" applyBorder="1" applyAlignment="1" applyProtection="1">
      <alignment horizontal="left" vertical="center"/>
      <protection locked="0"/>
    </xf>
    <xf numFmtId="0" fontId="9" fillId="0" borderId="56" xfId="0" applyFont="1" applyBorder="1" applyAlignment="1">
      <alignment horizontal="center"/>
    </xf>
    <xf numFmtId="0" fontId="9" fillId="0" borderId="56" xfId="0" applyFont="1" applyBorder="1" applyAlignment="1" applyProtection="1">
      <alignment horizontal="left"/>
      <protection locked="0"/>
    </xf>
    <xf numFmtId="164" fontId="6" fillId="7" borderId="12" xfId="2" applyNumberFormat="1" applyFont="1" applyFill="1" applyBorder="1" applyAlignment="1">
      <alignment horizontal="center" vertical="center" wrapText="1"/>
    </xf>
    <xf numFmtId="0" fontId="4" fillId="0" borderId="59" xfId="0" applyFont="1" applyBorder="1" applyAlignment="1">
      <alignment vertical="center"/>
    </xf>
    <xf numFmtId="0" fontId="24" fillId="5" borderId="0" xfId="0" applyFont="1" applyFill="1"/>
    <xf numFmtId="0" fontId="28" fillId="2" borderId="8" xfId="0" applyFont="1" applyFill="1" applyBorder="1" applyAlignment="1">
      <alignment horizontal="center" vertical="center" wrapText="1"/>
    </xf>
    <xf numFmtId="0" fontId="2" fillId="0" borderId="61" xfId="0" applyFont="1" applyBorder="1" applyAlignment="1">
      <alignment vertical="center"/>
    </xf>
    <xf numFmtId="0" fontId="4" fillId="0" borderId="62" xfId="0" applyFont="1" applyBorder="1" applyAlignment="1">
      <alignment vertical="center"/>
    </xf>
    <xf numFmtId="0" fontId="28" fillId="2" borderId="2" xfId="0" applyFont="1" applyFill="1" applyBorder="1" applyAlignment="1">
      <alignment horizontal="center" vertical="center" wrapText="1"/>
    </xf>
    <xf numFmtId="0" fontId="29" fillId="0" borderId="0" xfId="0" applyFont="1" applyAlignment="1">
      <alignment vertical="center"/>
    </xf>
    <xf numFmtId="0" fontId="9" fillId="0" borderId="23" xfId="1" applyNumberFormat="1" applyFont="1" applyFill="1" applyBorder="1" applyAlignment="1" applyProtection="1">
      <alignment horizontal="right"/>
      <protection locked="0"/>
    </xf>
    <xf numFmtId="0" fontId="14" fillId="0" borderId="19" xfId="5" applyFont="1" applyFill="1" applyBorder="1" applyAlignment="1">
      <alignment horizontal="left" vertical="center"/>
    </xf>
    <xf numFmtId="0" fontId="9" fillId="0" borderId="18" xfId="1" applyNumberFormat="1" applyFont="1" applyFill="1" applyBorder="1" applyAlignment="1" applyProtection="1">
      <alignment horizontal="right"/>
      <protection locked="0"/>
    </xf>
    <xf numFmtId="0" fontId="16" fillId="0" borderId="0" xfId="0" applyFont="1"/>
    <xf numFmtId="172" fontId="9" fillId="0" borderId="23" xfId="0" applyNumberFormat="1" applyFont="1" applyBorder="1" applyAlignment="1" applyProtection="1">
      <alignment horizontal="center"/>
      <protection locked="0"/>
    </xf>
    <xf numFmtId="0" fontId="9" fillId="0" borderId="23" xfId="0" applyFont="1" applyBorder="1" applyAlignment="1">
      <alignment vertical="center"/>
    </xf>
    <xf numFmtId="0" fontId="9" fillId="0" borderId="23" xfId="0" applyFont="1" applyBorder="1" applyAlignment="1">
      <alignment horizontal="right"/>
    </xf>
    <xf numFmtId="172" fontId="9" fillId="0" borderId="19" xfId="0" applyNumberFormat="1" applyFont="1" applyBorder="1" applyAlignment="1" applyProtection="1">
      <alignment horizontal="center"/>
      <protection locked="0"/>
    </xf>
    <xf numFmtId="0" fontId="9" fillId="0" borderId="19" xfId="0" applyFont="1" applyBorder="1" applyAlignment="1">
      <alignment horizontal="right"/>
    </xf>
    <xf numFmtId="0" fontId="9" fillId="0" borderId="19" xfId="0" applyFont="1" applyBorder="1" applyAlignment="1">
      <alignment horizontal="right" vertical="center" wrapText="1"/>
    </xf>
    <xf numFmtId="0" fontId="20" fillId="0" borderId="0" xfId="0" applyFont="1"/>
    <xf numFmtId="172" fontId="9" fillId="0" borderId="18" xfId="0" applyNumberFormat="1" applyFont="1" applyBorder="1" applyAlignment="1" applyProtection="1">
      <alignment horizontal="center"/>
      <protection locked="0"/>
    </xf>
    <xf numFmtId="0" fontId="9" fillId="0" borderId="18" xfId="0" applyFont="1" applyBorder="1" applyAlignment="1">
      <alignment vertical="center"/>
    </xf>
    <xf numFmtId="0" fontId="9" fillId="0" borderId="18" xfId="0" applyFont="1" applyBorder="1" applyAlignment="1">
      <alignment horizontal="right" vertical="center" wrapText="1"/>
    </xf>
    <xf numFmtId="0" fontId="9" fillId="0" borderId="18" xfId="0" applyFont="1" applyBorder="1" applyAlignment="1">
      <alignment horizontal="left"/>
    </xf>
    <xf numFmtId="1" fontId="9" fillId="0" borderId="18" xfId="0" applyNumberFormat="1" applyFont="1" applyBorder="1"/>
    <xf numFmtId="0" fontId="7" fillId="0" borderId="18" xfId="0" applyFont="1" applyBorder="1"/>
    <xf numFmtId="1" fontId="9" fillId="0" borderId="19" xfId="0" applyNumberFormat="1" applyFont="1" applyBorder="1"/>
    <xf numFmtId="0" fontId="7" fillId="0" borderId="19" xfId="0" applyFont="1" applyBorder="1"/>
    <xf numFmtId="1" fontId="9" fillId="0" borderId="19" xfId="0" applyNumberFormat="1" applyFont="1" applyBorder="1" applyAlignment="1">
      <alignment horizontal="right"/>
    </xf>
    <xf numFmtId="1" fontId="9" fillId="0" borderId="19" xfId="0" applyNumberFormat="1" applyFont="1" applyBorder="1" applyAlignment="1">
      <alignment vertical="center"/>
    </xf>
    <xf numFmtId="0" fontId="7" fillId="0" borderId="19" xfId="0" applyFont="1" applyBorder="1" applyAlignment="1">
      <alignment vertical="center"/>
    </xf>
    <xf numFmtId="1" fontId="9" fillId="0" borderId="19" xfId="1" applyNumberFormat="1" applyFont="1" applyFill="1" applyBorder="1" applyProtection="1">
      <protection locked="0"/>
    </xf>
    <xf numFmtId="0" fontId="23" fillId="0" borderId="19" xfId="0" applyFont="1" applyBorder="1" applyAlignment="1">
      <alignment horizontal="left"/>
    </xf>
    <xf numFmtId="0" fontId="30" fillId="0" borderId="19" xfId="0" applyFont="1" applyBorder="1"/>
    <xf numFmtId="3" fontId="9" fillId="0" borderId="19" xfId="0" applyNumberFormat="1" applyFont="1" applyBorder="1"/>
    <xf numFmtId="49" fontId="9" fillId="0" borderId="19" xfId="0" applyNumberFormat="1" applyFont="1" applyBorder="1" applyAlignment="1" applyProtection="1">
      <alignment horizontal="right"/>
      <protection locked="0"/>
    </xf>
    <xf numFmtId="0" fontId="23" fillId="0" borderId="23" xfId="0" applyFont="1" applyBorder="1"/>
    <xf numFmtId="1" fontId="9" fillId="0" borderId="23" xfId="0" applyNumberFormat="1" applyFont="1" applyBorder="1"/>
    <xf numFmtId="0" fontId="31" fillId="0" borderId="0" xfId="0" applyFont="1"/>
    <xf numFmtId="166" fontId="9" fillId="0" borderId="55" xfId="1" applyFont="1" applyBorder="1"/>
    <xf numFmtId="170" fontId="9" fillId="11" borderId="18" xfId="0" applyNumberFormat="1" applyFont="1" applyFill="1" applyBorder="1" applyAlignment="1">
      <alignment horizontal="center"/>
    </xf>
    <xf numFmtId="170" fontId="9" fillId="11" borderId="19" xfId="0" applyNumberFormat="1" applyFont="1" applyFill="1" applyBorder="1" applyAlignment="1">
      <alignment horizontal="center"/>
    </xf>
    <xf numFmtId="170" fontId="9" fillId="0" borderId="19" xfId="0" applyNumberFormat="1" applyFont="1" applyBorder="1" applyAlignment="1">
      <alignment horizontal="center"/>
    </xf>
    <xf numFmtId="170" fontId="9" fillId="11" borderId="23" xfId="0" applyNumberFormat="1" applyFont="1" applyFill="1" applyBorder="1" applyAlignment="1">
      <alignment horizontal="center"/>
    </xf>
    <xf numFmtId="14" fontId="5" fillId="0" borderId="26" xfId="0" applyNumberFormat="1" applyFont="1" applyBorder="1" applyAlignment="1">
      <alignment horizontal="center" wrapText="1"/>
    </xf>
    <xf numFmtId="14" fontId="5" fillId="0" borderId="19" xfId="0" applyNumberFormat="1" applyFont="1" applyBorder="1" applyAlignment="1">
      <alignment horizontal="center" wrapText="1"/>
    </xf>
    <xf numFmtId="14" fontId="5" fillId="0" borderId="19" xfId="0" applyNumberFormat="1" applyFont="1" applyBorder="1" applyAlignment="1" applyProtection="1">
      <alignment horizontal="center"/>
      <protection locked="0"/>
    </xf>
    <xf numFmtId="14" fontId="5" fillId="0" borderId="26" xfId="0" applyNumberFormat="1" applyFont="1" applyBorder="1" applyAlignment="1">
      <alignment horizontal="center"/>
    </xf>
    <xf numFmtId="14" fontId="5" fillId="0" borderId="19" xfId="0" applyNumberFormat="1" applyFont="1" applyBorder="1" applyAlignment="1">
      <alignment horizontal="center"/>
    </xf>
    <xf numFmtId="14" fontId="5" fillId="0" borderId="30" xfId="0" applyNumberFormat="1" applyFont="1" applyBorder="1" applyAlignment="1">
      <alignment horizontal="center"/>
    </xf>
    <xf numFmtId="14" fontId="5" fillId="0" borderId="30" xfId="0" applyNumberFormat="1" applyFont="1" applyBorder="1" applyAlignment="1">
      <alignment horizontal="center" wrapText="1"/>
    </xf>
    <xf numFmtId="14" fontId="5" fillId="0" borderId="26" xfId="0" applyNumberFormat="1" applyFont="1" applyBorder="1" applyAlignment="1">
      <alignment horizontal="center" vertical="center"/>
    </xf>
    <xf numFmtId="14" fontId="5" fillId="0" borderId="19" xfId="0" applyNumberFormat="1" applyFont="1" applyBorder="1" applyAlignment="1">
      <alignment horizontal="center" vertical="center"/>
    </xf>
    <xf numFmtId="14" fontId="5" fillId="0" borderId="30" xfId="0" applyNumberFormat="1" applyFont="1" applyBorder="1" applyAlignment="1">
      <alignment horizontal="center" vertical="center"/>
    </xf>
    <xf numFmtId="14" fontId="5" fillId="0" borderId="29" xfId="0" applyNumberFormat="1" applyFont="1" applyBorder="1" applyAlignment="1">
      <alignment horizontal="center" vertical="center"/>
    </xf>
    <xf numFmtId="14" fontId="5" fillId="0" borderId="37" xfId="0" applyNumberFormat="1" applyFont="1" applyBorder="1" applyAlignment="1">
      <alignment horizontal="center" vertical="center"/>
    </xf>
    <xf numFmtId="14" fontId="5" fillId="0" borderId="38" xfId="0" applyNumberFormat="1" applyFont="1" applyBorder="1" applyAlignment="1">
      <alignment horizontal="center" vertical="center"/>
    </xf>
    <xf numFmtId="14" fontId="5" fillId="0" borderId="30" xfId="0" applyNumberFormat="1" applyFont="1" applyBorder="1" applyAlignment="1">
      <alignment horizontal="center" vertical="center" wrapText="1"/>
    </xf>
    <xf numFmtId="14" fontId="5" fillId="0" borderId="46" xfId="0" applyNumberFormat="1" applyFont="1" applyBorder="1" applyAlignment="1">
      <alignment horizontal="center"/>
    </xf>
    <xf numFmtId="14" fontId="5" fillId="0" borderId="29" xfId="0" applyNumberFormat="1" applyFont="1" applyBorder="1" applyAlignment="1">
      <alignment horizontal="center"/>
    </xf>
    <xf numFmtId="14" fontId="5" fillId="0" borderId="37" xfId="0" applyNumberFormat="1" applyFont="1" applyBorder="1" applyAlignment="1">
      <alignment horizontal="center"/>
    </xf>
    <xf numFmtId="14" fontId="5" fillId="0" borderId="38" xfId="0" applyNumberFormat="1" applyFont="1" applyBorder="1" applyAlignment="1">
      <alignment horizontal="center"/>
    </xf>
    <xf numFmtId="14" fontId="5" fillId="0" borderId="7" xfId="0" applyNumberFormat="1" applyFont="1" applyBorder="1" applyAlignment="1">
      <alignment horizontal="center"/>
    </xf>
    <xf numFmtId="14" fontId="5" fillId="0" borderId="41" xfId="0" applyNumberFormat="1" applyFont="1" applyBorder="1" applyAlignment="1">
      <alignment horizontal="center"/>
    </xf>
    <xf numFmtId="14" fontId="5" fillId="0" borderId="0" xfId="0" applyNumberFormat="1" applyFont="1" applyAlignment="1">
      <alignment horizontal="center"/>
    </xf>
    <xf numFmtId="14" fontId="5" fillId="0" borderId="28" xfId="0" applyNumberFormat="1" applyFont="1" applyBorder="1" applyAlignment="1">
      <alignment horizontal="center"/>
    </xf>
    <xf numFmtId="14" fontId="5" fillId="0" borderId="7" xfId="0" applyNumberFormat="1" applyFont="1" applyBorder="1" applyAlignment="1">
      <alignment horizontal="center" vertical="center"/>
    </xf>
    <xf numFmtId="14" fontId="5" fillId="0" borderId="41" xfId="0" applyNumberFormat="1" applyFont="1" applyBorder="1" applyAlignment="1">
      <alignment horizontal="center" vertical="center"/>
    </xf>
    <xf numFmtId="14" fontId="5" fillId="0" borderId="0" xfId="0" applyNumberFormat="1" applyFont="1" applyAlignment="1">
      <alignment horizontal="center" vertical="center"/>
    </xf>
    <xf numFmtId="14" fontId="5" fillId="0" borderId="26"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4" fontId="5" fillId="0" borderId="34" xfId="0" applyNumberFormat="1" applyFont="1" applyBorder="1" applyAlignment="1">
      <alignment horizontal="center"/>
    </xf>
    <xf numFmtId="14" fontId="5" fillId="0" borderId="28" xfId="0" applyNumberFormat="1" applyFont="1" applyBorder="1" applyAlignment="1">
      <alignment horizontal="center" wrapText="1"/>
    </xf>
    <xf numFmtId="14" fontId="5" fillId="0" borderId="29" xfId="0" applyNumberFormat="1" applyFont="1" applyBorder="1" applyAlignment="1">
      <alignment horizontal="center" vertical="center" wrapText="1"/>
    </xf>
    <xf numFmtId="14" fontId="5" fillId="0" borderId="37" xfId="0" applyNumberFormat="1" applyFont="1" applyBorder="1" applyAlignment="1">
      <alignment horizontal="center" vertical="center" wrapText="1"/>
    </xf>
    <xf numFmtId="14" fontId="5" fillId="0" borderId="38" xfId="0" applyNumberFormat="1" applyFont="1" applyBorder="1" applyAlignment="1">
      <alignment horizontal="center" vertical="center" wrapText="1"/>
    </xf>
    <xf numFmtId="14" fontId="5" fillId="0" borderId="28" xfId="0" applyNumberFormat="1" applyFont="1" applyBorder="1" applyAlignment="1">
      <alignment horizontal="center" vertical="center" wrapText="1"/>
    </xf>
    <xf numFmtId="14" fontId="5" fillId="0" borderId="25" xfId="0" applyNumberFormat="1" applyFont="1" applyBorder="1" applyAlignment="1">
      <alignment horizontal="center" wrapText="1"/>
    </xf>
    <xf numFmtId="14" fontId="5" fillId="0" borderId="23" xfId="0" applyNumberFormat="1" applyFont="1" applyBorder="1" applyAlignment="1">
      <alignment horizontal="center" wrapText="1"/>
    </xf>
    <xf numFmtId="14" fontId="5" fillId="0" borderId="52" xfId="0" applyNumberFormat="1" applyFont="1" applyBorder="1" applyAlignment="1">
      <alignment horizontal="center" wrapText="1"/>
    </xf>
    <xf numFmtId="14" fontId="5" fillId="0" borderId="18" xfId="0" applyNumberFormat="1" applyFont="1" applyBorder="1" applyAlignment="1">
      <alignment horizontal="center" wrapText="1"/>
    </xf>
    <xf numFmtId="14" fontId="5" fillId="0" borderId="18" xfId="0" applyNumberFormat="1" applyFont="1" applyBorder="1" applyAlignment="1" applyProtection="1">
      <alignment horizontal="center"/>
      <protection locked="0"/>
    </xf>
    <xf numFmtId="0" fontId="2" fillId="9" borderId="5" xfId="0" applyFont="1" applyFill="1" applyBorder="1"/>
    <xf numFmtId="0" fontId="2" fillId="9" borderId="6" xfId="0" applyFont="1" applyFill="1" applyBorder="1"/>
    <xf numFmtId="0" fontId="2" fillId="9" borderId="6" xfId="1" applyNumberFormat="1" applyFont="1" applyFill="1" applyBorder="1" applyAlignment="1">
      <alignment horizontal="right"/>
    </xf>
    <xf numFmtId="0" fontId="9" fillId="0" borderId="18" xfId="0" applyFont="1" applyBorder="1" applyAlignment="1" applyProtection="1">
      <alignment horizontal="center" wrapText="1"/>
      <protection locked="0"/>
    </xf>
    <xf numFmtId="6" fontId="9" fillId="0" borderId="19" xfId="0" applyNumberFormat="1" applyFont="1" applyBorder="1" applyAlignment="1" applyProtection="1">
      <alignment horizontal="right"/>
      <protection locked="0"/>
    </xf>
    <xf numFmtId="6" fontId="9" fillId="0" borderId="19" xfId="0" applyNumberFormat="1" applyFont="1" applyBorder="1"/>
    <xf numFmtId="0" fontId="7" fillId="0" borderId="23" xfId="0" applyFont="1" applyBorder="1"/>
    <xf numFmtId="10" fontId="10" fillId="0" borderId="19" xfId="3" applyNumberFormat="1" applyFont="1" applyFill="1" applyBorder="1" applyAlignment="1">
      <alignment horizontal="center" vertical="center"/>
    </xf>
    <xf numFmtId="10" fontId="10" fillId="13" borderId="19" xfId="3" applyNumberFormat="1" applyFont="1" applyFill="1" applyBorder="1" applyAlignment="1">
      <alignment horizontal="center" vertical="center"/>
    </xf>
    <xf numFmtId="10" fontId="9" fillId="0" borderId="55" xfId="3" applyNumberFormat="1" applyFont="1" applyFill="1" applyBorder="1" applyAlignment="1">
      <alignment horizontal="center" vertical="center"/>
    </xf>
    <xf numFmtId="0" fontId="9" fillId="0" borderId="55" xfId="7" applyFont="1" applyBorder="1"/>
    <xf numFmtId="1" fontId="9" fillId="0" borderId="54" xfId="0" applyNumberFormat="1" applyFont="1" applyBorder="1"/>
    <xf numFmtId="0" fontId="9" fillId="0" borderId="18" xfId="2" applyNumberFormat="1" applyFont="1" applyFill="1" applyBorder="1" applyAlignment="1">
      <alignment horizontal="right" vertical="center" wrapText="1"/>
    </xf>
    <xf numFmtId="0" fontId="9" fillId="0" borderId="19" xfId="2" applyNumberFormat="1" applyFont="1" applyFill="1" applyBorder="1" applyAlignment="1">
      <alignment horizontal="right" vertical="center" wrapText="1"/>
    </xf>
    <xf numFmtId="0" fontId="9" fillId="0" borderId="19" xfId="2" applyNumberFormat="1" applyFont="1" applyFill="1" applyBorder="1" applyAlignment="1">
      <alignment horizontal="right"/>
    </xf>
    <xf numFmtId="0" fontId="9" fillId="0" borderId="19" xfId="2" applyNumberFormat="1" applyFont="1" applyFill="1" applyBorder="1" applyAlignment="1">
      <alignment horizontal="right" vertical="center"/>
    </xf>
    <xf numFmtId="0" fontId="9" fillId="0" borderId="19" xfId="2" applyNumberFormat="1" applyFont="1" applyFill="1" applyBorder="1"/>
    <xf numFmtId="0" fontId="9" fillId="0" borderId="19" xfId="2" applyNumberFormat="1" applyFont="1" applyFill="1" applyBorder="1" applyAlignment="1">
      <alignment vertical="center"/>
    </xf>
    <xf numFmtId="0" fontId="9" fillId="0" borderId="37" xfId="2" applyNumberFormat="1" applyFont="1" applyFill="1" applyBorder="1" applyAlignment="1">
      <alignment horizontal="right"/>
    </xf>
    <xf numFmtId="0" fontId="9" fillId="0" borderId="23" xfId="2" applyNumberFormat="1" applyFont="1" applyFill="1" applyBorder="1" applyAlignment="1">
      <alignment horizontal="right"/>
    </xf>
    <xf numFmtId="0" fontId="4" fillId="9" borderId="14" xfId="2" applyNumberFormat="1" applyFont="1" applyFill="1" applyBorder="1" applyAlignment="1">
      <alignment horizontal="right"/>
    </xf>
    <xf numFmtId="14" fontId="5" fillId="0" borderId="18" xfId="0" applyNumberFormat="1" applyFont="1" applyBorder="1" applyAlignment="1">
      <alignment horizontal="center" vertical="center" wrapText="1"/>
    </xf>
    <xf numFmtId="14" fontId="5" fillId="0" borderId="31" xfId="0" applyNumberFormat="1" applyFont="1" applyBorder="1" applyAlignment="1">
      <alignment horizontal="center" vertical="center"/>
    </xf>
    <xf numFmtId="14" fontId="5" fillId="0" borderId="47" xfId="0" applyNumberFormat="1" applyFont="1" applyBorder="1" applyAlignment="1">
      <alignment horizontal="center" vertical="center" wrapText="1"/>
    </xf>
    <xf numFmtId="14" fontId="5" fillId="0" borderId="31" xfId="0" applyNumberFormat="1" applyFont="1" applyBorder="1" applyAlignment="1">
      <alignment horizontal="center" vertical="center" wrapText="1"/>
    </xf>
    <xf numFmtId="14" fontId="5" fillId="0" borderId="23" xfId="0" applyNumberFormat="1" applyFont="1" applyBorder="1" applyAlignment="1">
      <alignment horizontal="center"/>
    </xf>
    <xf numFmtId="14" fontId="5" fillId="0" borderId="51" xfId="0" applyNumberFormat="1" applyFont="1" applyBorder="1" applyAlignment="1">
      <alignment horizontal="center" vertical="center" wrapText="1"/>
    </xf>
    <xf numFmtId="14" fontId="5" fillId="0" borderId="24" xfId="0" applyNumberFormat="1" applyFont="1" applyBorder="1" applyAlignment="1">
      <alignment horizontal="center" vertical="center" wrapText="1"/>
    </xf>
    <xf numFmtId="14" fontId="5" fillId="0" borderId="24" xfId="0" applyNumberFormat="1" applyFont="1" applyBorder="1" applyAlignment="1">
      <alignment horizontal="center" wrapText="1"/>
    </xf>
    <xf numFmtId="14" fontId="5" fillId="0" borderId="24" xfId="0" applyNumberFormat="1" applyFont="1" applyBorder="1" applyAlignment="1">
      <alignment horizontal="center"/>
    </xf>
    <xf numFmtId="14" fontId="5" fillId="0" borderId="24" xfId="0" applyNumberFormat="1" applyFont="1" applyBorder="1" applyAlignment="1">
      <alignment horizontal="center" vertical="center"/>
    </xf>
    <xf numFmtId="14" fontId="5" fillId="0" borderId="45" xfId="0" applyNumberFormat="1" applyFont="1" applyBorder="1" applyAlignment="1">
      <alignment horizontal="center" vertical="center" wrapText="1"/>
    </xf>
    <xf numFmtId="14" fontId="5" fillId="0" borderId="45" xfId="0" applyNumberFormat="1" applyFont="1" applyBorder="1" applyAlignment="1">
      <alignment horizontal="center" vertical="center"/>
    </xf>
    <xf numFmtId="14" fontId="5" fillId="0" borderId="40" xfId="0" applyNumberFormat="1" applyFont="1" applyBorder="1" applyAlignment="1">
      <alignment horizontal="center" vertical="center" wrapText="1"/>
    </xf>
    <xf numFmtId="14" fontId="5" fillId="0" borderId="8" xfId="0" applyNumberFormat="1" applyFont="1" applyBorder="1" applyAlignment="1">
      <alignment horizontal="center" vertical="center"/>
    </xf>
    <xf numFmtId="14" fontId="5" fillId="0" borderId="44" xfId="0" applyNumberFormat="1" applyFont="1" applyBorder="1" applyAlignment="1">
      <alignment horizontal="center"/>
    </xf>
    <xf numFmtId="14" fontId="5" fillId="0" borderId="33" xfId="0" applyNumberFormat="1" applyFont="1" applyBorder="1" applyAlignment="1">
      <alignment horizontal="center" vertical="center"/>
    </xf>
    <xf numFmtId="14" fontId="5" fillId="0" borderId="33" xfId="0" applyNumberFormat="1" applyFont="1" applyBorder="1" applyAlignment="1">
      <alignment horizontal="center" vertical="center" wrapText="1"/>
    </xf>
    <xf numFmtId="14" fontId="5" fillId="0" borderId="33" xfId="0" applyNumberFormat="1" applyFont="1" applyBorder="1" applyAlignment="1">
      <alignment horizontal="center"/>
    </xf>
    <xf numFmtId="14" fontId="5" fillId="0" borderId="27" xfId="0" applyNumberFormat="1" applyFont="1" applyBorder="1" applyAlignment="1">
      <alignment horizontal="center"/>
    </xf>
    <xf numFmtId="0" fontId="9" fillId="0" borderId="18" xfId="2" applyNumberFormat="1" applyFont="1" applyFill="1" applyBorder="1" applyAlignment="1" applyProtection="1">
      <alignment horizontal="right"/>
      <protection locked="0"/>
    </xf>
    <xf numFmtId="0" fontId="9" fillId="0" borderId="19" xfId="2" applyNumberFormat="1" applyFont="1" applyFill="1" applyBorder="1" applyAlignment="1" applyProtection="1">
      <alignment horizontal="right"/>
      <protection locked="0"/>
    </xf>
    <xf numFmtId="0" fontId="9" fillId="0" borderId="19" xfId="2" applyNumberFormat="1" applyFont="1" applyBorder="1" applyAlignment="1">
      <alignment horizontal="right"/>
    </xf>
    <xf numFmtId="0" fontId="9" fillId="0" borderId="37" xfId="2" applyNumberFormat="1" applyFont="1" applyBorder="1" applyAlignment="1">
      <alignment horizontal="right"/>
    </xf>
    <xf numFmtId="0" fontId="9" fillId="0" borderId="33" xfId="2" applyNumberFormat="1" applyFont="1" applyFill="1" applyBorder="1" applyAlignment="1">
      <alignment vertical="center"/>
    </xf>
    <xf numFmtId="0" fontId="9" fillId="0" borderId="28" xfId="2" applyNumberFormat="1" applyFont="1" applyFill="1" applyBorder="1" applyAlignment="1">
      <alignment vertical="center"/>
    </xf>
    <xf numFmtId="0" fontId="9" fillId="0" borderId="51" xfId="0" applyFont="1" applyBorder="1" applyProtection="1">
      <protection locked="0"/>
    </xf>
    <xf numFmtId="0" fontId="9" fillId="0" borderId="24" xfId="0" applyFont="1" applyBorder="1" applyProtection="1">
      <protection locked="0"/>
    </xf>
    <xf numFmtId="0" fontId="9" fillId="0" borderId="33" xfId="2" applyNumberFormat="1" applyFont="1" applyFill="1" applyBorder="1" applyAlignment="1"/>
    <xf numFmtId="0" fontId="9" fillId="0" borderId="43" xfId="2" applyNumberFormat="1" applyFont="1" applyFill="1" applyBorder="1" applyAlignment="1"/>
    <xf numFmtId="0" fontId="9" fillId="0" borderId="28" xfId="2" applyNumberFormat="1" applyFont="1" applyFill="1" applyBorder="1" applyAlignment="1"/>
    <xf numFmtId="0" fontId="9" fillId="0" borderId="28" xfId="2" applyNumberFormat="1" applyFont="1" applyFill="1" applyBorder="1" applyAlignment="1">
      <alignment vertical="center" wrapText="1"/>
    </xf>
    <xf numFmtId="0" fontId="9" fillId="0" borderId="33" xfId="2" applyNumberFormat="1" applyFont="1" applyFill="1" applyBorder="1" applyAlignment="1">
      <alignment vertical="center" wrapText="1"/>
    </xf>
    <xf numFmtId="0" fontId="9" fillId="0" borderId="18" xfId="0" applyFont="1" applyBorder="1" applyAlignment="1">
      <alignment horizontal="right"/>
    </xf>
    <xf numFmtId="0" fontId="9" fillId="0" borderId="30" xfId="0" applyFont="1" applyBorder="1" applyAlignment="1">
      <alignment horizontal="right"/>
    </xf>
    <xf numFmtId="0" fontId="9" fillId="0" borderId="30" xfId="0" applyFont="1" applyBorder="1" applyAlignment="1">
      <alignment horizontal="right" vertical="center"/>
    </xf>
    <xf numFmtId="0" fontId="9" fillId="0" borderId="30" xfId="0" applyFont="1" applyBorder="1" applyAlignment="1">
      <alignment horizontal="right" vertical="center" wrapText="1"/>
    </xf>
    <xf numFmtId="0" fontId="9" fillId="0" borderId="38" xfId="0" applyFont="1" applyBorder="1" applyAlignment="1">
      <alignment horizontal="right" vertical="center"/>
    </xf>
    <xf numFmtId="0" fontId="9" fillId="0" borderId="46" xfId="0" applyFont="1" applyBorder="1" applyAlignment="1">
      <alignment horizontal="right" vertical="center"/>
    </xf>
    <xf numFmtId="0" fontId="9" fillId="0" borderId="38" xfId="0" applyFont="1" applyBorder="1" applyAlignment="1">
      <alignment horizontal="right"/>
    </xf>
    <xf numFmtId="49" fontId="9" fillId="0" borderId="30" xfId="0" applyNumberFormat="1" applyFont="1" applyBorder="1" applyAlignment="1">
      <alignment horizontal="right" vertical="center" wrapText="1"/>
    </xf>
    <xf numFmtId="0" fontId="4" fillId="9" borderId="22" xfId="2" applyNumberFormat="1" applyFont="1" applyFill="1" applyBorder="1" applyAlignment="1">
      <alignment horizontal="right"/>
    </xf>
    <xf numFmtId="0" fontId="9" fillId="0" borderId="53" xfId="0" applyFont="1" applyBorder="1" applyAlignment="1">
      <alignment horizontal="right" vertical="center" wrapText="1"/>
    </xf>
    <xf numFmtId="0" fontId="9" fillId="0" borderId="28" xfId="0" applyFont="1" applyBorder="1" applyAlignment="1">
      <alignment horizontal="right" vertical="center" wrapText="1"/>
    </xf>
    <xf numFmtId="1" fontId="9" fillId="0" borderId="28" xfId="0" applyNumberFormat="1" applyFont="1" applyBorder="1" applyAlignment="1">
      <alignment horizontal="right"/>
    </xf>
    <xf numFmtId="1" fontId="9" fillId="0" borderId="28" xfId="0" applyNumberFormat="1" applyFont="1" applyBorder="1" applyAlignment="1">
      <alignment horizontal="right" vertical="center" wrapText="1"/>
    </xf>
    <xf numFmtId="1" fontId="9" fillId="0" borderId="28" xfId="0" applyNumberFormat="1" applyFont="1" applyBorder="1" applyAlignment="1">
      <alignment horizontal="right" vertical="center"/>
    </xf>
    <xf numFmtId="1" fontId="9" fillId="0" borderId="39" xfId="0" applyNumberFormat="1" applyFont="1" applyBorder="1" applyAlignment="1">
      <alignment horizontal="right" vertical="center"/>
    </xf>
    <xf numFmtId="3" fontId="9" fillId="0" borderId="28" xfId="0" applyNumberFormat="1" applyFont="1" applyBorder="1" applyAlignment="1">
      <alignment horizontal="right"/>
    </xf>
    <xf numFmtId="49" fontId="9" fillId="0" borderId="28" xfId="0" applyNumberFormat="1" applyFont="1" applyBorder="1" applyAlignment="1">
      <alignment horizontal="right" vertical="center" wrapText="1"/>
    </xf>
    <xf numFmtId="49" fontId="9" fillId="0" borderId="28" xfId="0" applyNumberFormat="1" applyFont="1" applyBorder="1" applyAlignment="1">
      <alignment horizontal="right" vertical="center"/>
    </xf>
    <xf numFmtId="49" fontId="9" fillId="0" borderId="0" xfId="0" applyNumberFormat="1" applyFont="1" applyAlignment="1">
      <alignment horizontal="right" vertical="center"/>
    </xf>
    <xf numFmtId="49" fontId="9" fillId="0" borderId="42" xfId="0" applyNumberFormat="1" applyFont="1" applyBorder="1" applyAlignment="1">
      <alignment horizontal="right" vertical="center"/>
    </xf>
    <xf numFmtId="0" fontId="9" fillId="0" borderId="33" xfId="0" applyFont="1" applyBorder="1" applyAlignment="1">
      <alignment horizontal="right" vertical="center" wrapText="1"/>
    </xf>
    <xf numFmtId="0" fontId="9" fillId="0" borderId="33" xfId="0" applyFont="1" applyBorder="1" applyAlignment="1">
      <alignment horizontal="right" vertical="center"/>
    </xf>
    <xf numFmtId="1" fontId="9" fillId="0" borderId="33" xfId="0" applyNumberFormat="1" applyFont="1" applyBorder="1" applyAlignment="1">
      <alignment horizontal="right"/>
    </xf>
    <xf numFmtId="0" fontId="9" fillId="0" borderId="33" xfId="0" applyFont="1" applyBorder="1" applyAlignment="1">
      <alignment horizontal="right"/>
    </xf>
    <xf numFmtId="3" fontId="9" fillId="0" borderId="28" xfId="0" applyNumberFormat="1" applyFont="1" applyBorder="1" applyAlignment="1">
      <alignment horizontal="right" vertical="center"/>
    </xf>
    <xf numFmtId="49" fontId="9" fillId="0" borderId="42" xfId="0" applyNumberFormat="1" applyFont="1" applyBorder="1" applyAlignment="1">
      <alignment horizontal="right" vertical="center" wrapText="1"/>
    </xf>
    <xf numFmtId="1" fontId="9" fillId="0" borderId="39" xfId="0" applyNumberFormat="1" applyFont="1" applyBorder="1" applyAlignment="1">
      <alignment horizontal="right"/>
    </xf>
    <xf numFmtId="0" fontId="9" fillId="0" borderId="39" xfId="0" applyFont="1" applyBorder="1" applyAlignment="1">
      <alignment horizontal="right" vertical="center"/>
    </xf>
    <xf numFmtId="0" fontId="9" fillId="0" borderId="36" xfId="0" applyFont="1" applyBorder="1" applyAlignment="1">
      <alignment horizontal="right" vertical="center"/>
    </xf>
    <xf numFmtId="0" fontId="9" fillId="0" borderId="36" xfId="0" applyFont="1" applyBorder="1" applyAlignment="1">
      <alignment horizontal="right" vertical="center" wrapText="1"/>
    </xf>
    <xf numFmtId="0" fontId="9" fillId="0" borderId="18" xfId="2" applyNumberFormat="1" applyFont="1" applyFill="1" applyBorder="1" applyAlignment="1">
      <alignment horizontal="right"/>
    </xf>
    <xf numFmtId="0" fontId="4" fillId="9" borderId="20" xfId="2" applyNumberFormat="1" applyFont="1" applyFill="1" applyBorder="1" applyAlignment="1">
      <alignment horizontal="right"/>
    </xf>
    <xf numFmtId="0" fontId="9" fillId="0" borderId="18" xfId="2" applyNumberFormat="1" applyFont="1" applyFill="1" applyBorder="1" applyAlignment="1">
      <alignment vertical="center"/>
    </xf>
    <xf numFmtId="0" fontId="4" fillId="9" borderId="20" xfId="2" applyNumberFormat="1" applyFont="1" applyFill="1" applyBorder="1" applyAlignment="1"/>
    <xf numFmtId="0" fontId="9" fillId="0" borderId="18" xfId="2" applyNumberFormat="1" applyFont="1" applyFill="1" applyBorder="1" applyAlignment="1">
      <alignment horizontal="right" vertical="center"/>
    </xf>
    <xf numFmtId="0" fontId="9" fillId="0" borderId="50" xfId="2" applyNumberFormat="1" applyFont="1" applyFill="1" applyBorder="1" applyAlignment="1">
      <alignment horizontal="right" vertical="center"/>
    </xf>
    <xf numFmtId="0" fontId="9" fillId="0" borderId="49" xfId="2" applyNumberFormat="1" applyFont="1" applyFill="1" applyBorder="1" applyAlignment="1">
      <alignment horizontal="right" vertical="center" wrapText="1"/>
    </xf>
    <xf numFmtId="0" fontId="5" fillId="0" borderId="19" xfId="2" applyNumberFormat="1" applyFont="1" applyFill="1" applyBorder="1" applyAlignment="1">
      <alignment horizontal="right" vertical="center"/>
    </xf>
    <xf numFmtId="0" fontId="9" fillId="0" borderId="0" xfId="2" applyNumberFormat="1" applyFont="1" applyFill="1"/>
    <xf numFmtId="0" fontId="4" fillId="9" borderId="21" xfId="2" applyNumberFormat="1" applyFont="1" applyFill="1" applyBorder="1" applyAlignment="1">
      <alignment horizontal="right"/>
    </xf>
    <xf numFmtId="0" fontId="4" fillId="9" borderId="21" xfId="2" applyNumberFormat="1" applyFont="1" applyFill="1" applyBorder="1"/>
    <xf numFmtId="0" fontId="4" fillId="9" borderId="22" xfId="0" applyFont="1" applyFill="1" applyBorder="1" applyAlignment="1">
      <alignment horizontal="right"/>
    </xf>
    <xf numFmtId="0" fontId="4" fillId="9" borderId="10" xfId="2" applyNumberFormat="1" applyFont="1" applyFill="1" applyBorder="1"/>
    <xf numFmtId="0" fontId="2" fillId="9" borderId="65" xfId="0" applyFont="1" applyFill="1" applyBorder="1"/>
    <xf numFmtId="0" fontId="4" fillId="9" borderId="46" xfId="0" applyFont="1" applyFill="1" applyBorder="1"/>
    <xf numFmtId="0" fontId="10" fillId="10" borderId="46" xfId="0" applyFont="1" applyFill="1" applyBorder="1" applyAlignment="1">
      <alignment vertical="center"/>
    </xf>
    <xf numFmtId="0" fontId="4" fillId="9" borderId="46" xfId="0" applyFont="1" applyFill="1" applyBorder="1" applyAlignment="1">
      <alignment horizontal="center"/>
    </xf>
    <xf numFmtId="3" fontId="4" fillId="9" borderId="46" xfId="1" applyNumberFormat="1" applyFont="1" applyFill="1" applyBorder="1" applyAlignment="1">
      <alignment horizontal="right"/>
    </xf>
    <xf numFmtId="0" fontId="4" fillId="9" borderId="46" xfId="1" applyNumberFormat="1" applyFont="1" applyFill="1" applyBorder="1" applyAlignment="1">
      <alignment horizontal="right"/>
    </xf>
    <xf numFmtId="3" fontId="9" fillId="0" borderId="18" xfId="1" applyNumberFormat="1" applyFont="1" applyFill="1" applyBorder="1" applyAlignment="1" applyProtection="1">
      <alignment horizontal="right" vertical="center"/>
      <protection locked="0"/>
    </xf>
    <xf numFmtId="3" fontId="9" fillId="0" borderId="19" xfId="1" applyNumberFormat="1" applyFont="1" applyFill="1" applyBorder="1" applyAlignment="1">
      <alignment horizontal="right" vertical="center"/>
    </xf>
    <xf numFmtId="3" fontId="9" fillId="0" borderId="18" xfId="0" applyNumberFormat="1" applyFont="1" applyBorder="1" applyAlignment="1" applyProtection="1">
      <alignment vertical="center"/>
      <protection locked="0"/>
    </xf>
    <xf numFmtId="3" fontId="9" fillId="0" borderId="19" xfId="0" applyNumberFormat="1" applyFont="1" applyBorder="1" applyAlignment="1" applyProtection="1">
      <alignment vertical="center"/>
      <protection locked="0"/>
    </xf>
    <xf numFmtId="0" fontId="9" fillId="0" borderId="19" xfId="5" applyFont="1" applyFill="1" applyBorder="1" applyAlignment="1">
      <alignment vertical="center"/>
    </xf>
    <xf numFmtId="14" fontId="9" fillId="0" borderId="19" xfId="0" applyNumberFormat="1" applyFont="1" applyBorder="1" applyAlignment="1" applyProtection="1">
      <alignment vertical="center"/>
      <protection locked="0"/>
    </xf>
    <xf numFmtId="0" fontId="9" fillId="0" borderId="23" xfId="0" applyFont="1" applyBorder="1" applyAlignment="1">
      <alignment horizontal="center" vertical="center"/>
    </xf>
    <xf numFmtId="14" fontId="9" fillId="0" borderId="23" xfId="0" applyNumberFormat="1" applyFont="1" applyBorder="1" applyAlignment="1" applyProtection="1">
      <alignment vertical="center"/>
      <protection locked="0"/>
    </xf>
    <xf numFmtId="14" fontId="9" fillId="0" borderId="23" xfId="0" applyNumberFormat="1" applyFont="1" applyBorder="1" applyProtection="1">
      <protection locked="0"/>
    </xf>
    <xf numFmtId="0" fontId="2" fillId="2" borderId="11" xfId="0" applyFont="1" applyFill="1" applyBorder="1" applyAlignment="1">
      <alignment horizontal="center" vertical="center" wrapText="1"/>
    </xf>
    <xf numFmtId="14" fontId="0" fillId="0" borderId="0" xfId="0" applyNumberFormat="1"/>
    <xf numFmtId="0" fontId="0" fillId="0" borderId="0" xfId="2" applyNumberFormat="1" applyFont="1" applyFill="1" applyAlignment="1">
      <alignment horizontal="right"/>
    </xf>
    <xf numFmtId="173" fontId="0" fillId="0" borderId="0" xfId="2" applyNumberFormat="1" applyFont="1"/>
    <xf numFmtId="1" fontId="0" fillId="0" borderId="0" xfId="0" applyNumberFormat="1" applyAlignment="1">
      <alignment horizontal="center"/>
    </xf>
    <xf numFmtId="173" fontId="9" fillId="0" borderId="19" xfId="2" applyNumberFormat="1" applyFont="1" applyFill="1" applyBorder="1" applyAlignment="1">
      <alignment horizontal="right" vertical="center"/>
    </xf>
    <xf numFmtId="1" fontId="9" fillId="0" borderId="18" xfId="2" applyNumberFormat="1" applyFont="1" applyFill="1" applyBorder="1" applyAlignment="1" applyProtection="1">
      <alignment horizontal="right" vertical="center"/>
      <protection locked="0"/>
    </xf>
    <xf numFmtId="0" fontId="24" fillId="0" borderId="30" xfId="0" applyFont="1" applyBorder="1" applyAlignment="1">
      <alignment horizontal="left" vertical="center"/>
    </xf>
    <xf numFmtId="0" fontId="13" fillId="0" borderId="19" xfId="5" applyBorder="1" applyProtection="1">
      <protection locked="0"/>
    </xf>
    <xf numFmtId="0" fontId="24" fillId="0" borderId="38" xfId="0" applyFont="1" applyBorder="1" applyAlignment="1">
      <alignment horizontal="left" vertical="center"/>
    </xf>
    <xf numFmtId="0" fontId="33" fillId="0" borderId="30" xfId="0" applyFont="1" applyBorder="1" applyAlignment="1">
      <alignment horizontal="left" vertical="center"/>
    </xf>
    <xf numFmtId="0" fontId="13" fillId="0" borderId="19" xfId="5" applyFill="1" applyBorder="1" applyProtection="1">
      <protection locked="0"/>
    </xf>
    <xf numFmtId="1" fontId="9" fillId="0" borderId="19" xfId="2" applyNumberFormat="1" applyFont="1" applyFill="1" applyBorder="1" applyAlignment="1">
      <alignment horizontal="right" vertical="center"/>
    </xf>
    <xf numFmtId="14" fontId="6" fillId="7" borderId="12" xfId="4" applyNumberFormat="1" applyFont="1" applyFill="1" applyBorder="1" applyAlignment="1">
      <alignment horizontal="center" vertical="center" wrapText="1"/>
    </xf>
    <xf numFmtId="0" fontId="12" fillId="7" borderId="12" xfId="2" applyNumberFormat="1" applyFont="1" applyFill="1" applyBorder="1" applyAlignment="1">
      <alignment horizontal="center" vertical="center" wrapText="1"/>
    </xf>
    <xf numFmtId="0" fontId="6" fillId="7" borderId="12" xfId="2" applyNumberFormat="1" applyFont="1" applyFill="1" applyBorder="1" applyAlignment="1">
      <alignment horizontal="center" vertical="center" wrapText="1"/>
    </xf>
    <xf numFmtId="173" fontId="6" fillId="7" borderId="12" xfId="2" applyNumberFormat="1" applyFont="1" applyFill="1" applyBorder="1" applyAlignment="1">
      <alignment horizontal="center" vertical="center" wrapText="1"/>
    </xf>
    <xf numFmtId="14" fontId="6" fillId="7" borderId="12" xfId="0" applyNumberFormat="1" applyFont="1" applyFill="1" applyBorder="1" applyAlignment="1">
      <alignment horizontal="center" vertical="center" wrapText="1"/>
    </xf>
    <xf numFmtId="1" fontId="6" fillId="7" borderId="41" xfId="0" applyNumberFormat="1" applyFont="1" applyFill="1" applyBorder="1" applyAlignment="1">
      <alignment horizontal="center" vertical="center" wrapText="1"/>
    </xf>
    <xf numFmtId="0" fontId="0" fillId="5" borderId="4" xfId="0" applyFill="1" applyBorder="1"/>
    <xf numFmtId="0" fontId="0" fillId="5" borderId="3" xfId="0" applyFill="1" applyBorder="1"/>
    <xf numFmtId="165" fontId="4" fillId="6" borderId="14" xfId="0" applyNumberFormat="1" applyFont="1" applyFill="1" applyBorder="1" applyAlignment="1">
      <alignment vertical="center"/>
    </xf>
    <xf numFmtId="14" fontId="0" fillId="5" borderId="0" xfId="0" applyNumberFormat="1" applyFill="1"/>
    <xf numFmtId="0" fontId="0" fillId="5" borderId="0" xfId="2" applyNumberFormat="1" applyFont="1" applyFill="1" applyAlignment="1">
      <alignment horizontal="right"/>
    </xf>
    <xf numFmtId="0" fontId="0" fillId="5" borderId="0" xfId="2" applyNumberFormat="1" applyFont="1" applyFill="1" applyBorder="1" applyAlignment="1">
      <alignment horizontal="right"/>
    </xf>
    <xf numFmtId="9" fontId="0" fillId="5" borderId="0" xfId="3" applyFont="1" applyFill="1" applyBorder="1" applyAlignment="1">
      <alignment horizontal="center"/>
    </xf>
    <xf numFmtId="14" fontId="0" fillId="5" borderId="0" xfId="3" applyNumberFormat="1" applyFont="1" applyFill="1" applyBorder="1" applyAlignment="1">
      <alignment horizontal="center"/>
    </xf>
    <xf numFmtId="0" fontId="4" fillId="4" borderId="6" xfId="0" applyFont="1" applyFill="1" applyBorder="1" applyAlignment="1">
      <alignment horizontal="center" vertical="center"/>
    </xf>
    <xf numFmtId="167" fontId="4" fillId="3" borderId="6" xfId="1" applyNumberFormat="1" applyFont="1" applyFill="1" applyBorder="1" applyAlignment="1">
      <alignment vertical="center"/>
    </xf>
    <xf numFmtId="0" fontId="2" fillId="0" borderId="0" xfId="0" applyFont="1" applyAlignment="1">
      <alignment horizontal="center" vertical="center"/>
    </xf>
    <xf numFmtId="0" fontId="2" fillId="0" borderId="7" xfId="0" applyFont="1" applyBorder="1" applyAlignment="1">
      <alignment vertical="center"/>
    </xf>
    <xf numFmtId="173" fontId="0" fillId="5" borderId="0" xfId="2" applyNumberFormat="1" applyFont="1" applyFill="1"/>
    <xf numFmtId="0" fontId="0" fillId="0" borderId="6" xfId="0" applyBorder="1"/>
    <xf numFmtId="0" fontId="0" fillId="0" borderId="0" xfId="2" applyNumberFormat="1" applyFont="1" applyAlignment="1">
      <alignment horizontal="right"/>
    </xf>
    <xf numFmtId="0" fontId="0" fillId="0" borderId="0" xfId="2" applyNumberFormat="1" applyFont="1" applyBorder="1" applyAlignment="1">
      <alignment horizontal="right"/>
    </xf>
    <xf numFmtId="9" fontId="0" fillId="0" borderId="0" xfId="3" applyFont="1" applyBorder="1" applyAlignment="1">
      <alignment horizontal="center"/>
    </xf>
    <xf numFmtId="1" fontId="9" fillId="0" borderId="19" xfId="2" applyNumberFormat="1" applyFont="1" applyFill="1" applyBorder="1" applyAlignment="1" applyProtection="1">
      <alignment horizontal="right" vertical="center"/>
      <protection locked="0"/>
    </xf>
    <xf numFmtId="1" fontId="9" fillId="0" borderId="23" xfId="2" applyNumberFormat="1" applyFont="1" applyFill="1" applyBorder="1" applyAlignment="1" applyProtection="1">
      <alignment horizontal="right" vertical="center"/>
      <protection locked="0"/>
    </xf>
    <xf numFmtId="0" fontId="2" fillId="9" borderId="21" xfId="2" applyNumberFormat="1" applyFont="1" applyFill="1" applyBorder="1" applyAlignment="1">
      <alignment horizontal="right"/>
    </xf>
    <xf numFmtId="0" fontId="9" fillId="0" borderId="18" xfId="0" applyFont="1" applyBorder="1" applyAlignment="1" applyProtection="1">
      <alignment horizontal="right" vertical="center"/>
      <protection locked="0"/>
    </xf>
    <xf numFmtId="0" fontId="9" fillId="0" borderId="55" xfId="1" applyNumberFormat="1" applyFont="1" applyBorder="1" applyAlignment="1" applyProtection="1">
      <alignment vertical="center"/>
      <protection locked="0"/>
    </xf>
    <xf numFmtId="0" fontId="9" fillId="0" borderId="55" xfId="1" applyNumberFormat="1" applyFont="1" applyBorder="1" applyAlignment="1" applyProtection="1">
      <protection locked="0"/>
    </xf>
    <xf numFmtId="0" fontId="2" fillId="9" borderId="14" xfId="0" applyFont="1" applyFill="1" applyBorder="1"/>
    <xf numFmtId="0" fontId="9" fillId="0" borderId="18" xfId="2" applyNumberFormat="1" applyFont="1" applyBorder="1" applyAlignment="1" applyProtection="1">
      <alignment horizontal="right"/>
      <protection locked="0"/>
    </xf>
    <xf numFmtId="0" fontId="9" fillId="0" borderId="19" xfId="2" applyNumberFormat="1" applyFont="1" applyBorder="1" applyAlignment="1" applyProtection="1">
      <alignment horizontal="right"/>
      <protection locked="0"/>
    </xf>
    <xf numFmtId="0" fontId="2" fillId="9" borderId="21" xfId="2" applyNumberFormat="1" applyFont="1" applyFill="1" applyBorder="1"/>
    <xf numFmtId="170" fontId="9" fillId="0" borderId="23" xfId="0" applyNumberFormat="1" applyFont="1" applyBorder="1" applyAlignment="1">
      <alignment horizontal="center" vertical="center" wrapText="1"/>
    </xf>
    <xf numFmtId="14" fontId="9" fillId="0" borderId="23" xfId="0" applyNumberFormat="1" applyFont="1" applyBorder="1" applyAlignment="1">
      <alignment horizontal="center" vertical="center" wrapText="1"/>
    </xf>
    <xf numFmtId="0" fontId="9" fillId="0" borderId="23" xfId="0" applyFont="1" applyBorder="1" applyAlignment="1">
      <alignment horizontal="left" vertical="center"/>
    </xf>
    <xf numFmtId="0" fontId="9" fillId="0" borderId="23" xfId="0" applyFont="1" applyBorder="1" applyAlignment="1">
      <alignment horizontal="right" vertical="center"/>
    </xf>
    <xf numFmtId="0" fontId="9" fillId="0" borderId="23" xfId="2" applyNumberFormat="1" applyFont="1" applyFill="1" applyBorder="1" applyAlignment="1" applyProtection="1">
      <alignment horizontal="right"/>
      <protection locked="0"/>
    </xf>
    <xf numFmtId="14" fontId="9" fillId="0" borderId="19" xfId="0" applyNumberFormat="1" applyFont="1" applyBorder="1" applyAlignment="1">
      <alignment horizontal="center" vertical="center" wrapText="1"/>
    </xf>
    <xf numFmtId="170" fontId="9" fillId="0" borderId="19" xfId="0" applyNumberFormat="1" applyFont="1" applyBorder="1" applyAlignment="1">
      <alignment horizontal="center" vertical="center" wrapText="1"/>
    </xf>
    <xf numFmtId="0" fontId="14" fillId="0" borderId="19" xfId="5" applyFont="1" applyFill="1" applyBorder="1" applyAlignment="1" applyProtection="1">
      <alignment vertical="center"/>
      <protection locked="0"/>
    </xf>
    <xf numFmtId="170" fontId="9" fillId="0" borderId="18" xfId="0" applyNumberFormat="1" applyFont="1" applyBorder="1" applyAlignment="1" applyProtection="1">
      <alignment horizontal="center"/>
      <protection locked="0"/>
    </xf>
    <xf numFmtId="14" fontId="9" fillId="0" borderId="18" xfId="0" applyNumberFormat="1" applyFont="1" applyBorder="1" applyAlignment="1">
      <alignment horizontal="center" vertical="center" wrapText="1"/>
    </xf>
    <xf numFmtId="0" fontId="9" fillId="0" borderId="18" xfId="0" applyFont="1" applyBorder="1" applyAlignment="1">
      <alignment horizontal="left" vertical="center"/>
    </xf>
    <xf numFmtId="0" fontId="9" fillId="0" borderId="18" xfId="0" applyFont="1" applyBorder="1" applyAlignment="1">
      <alignment horizontal="right" vertical="center"/>
    </xf>
    <xf numFmtId="0" fontId="34" fillId="0" borderId="19" xfId="0" applyFont="1" applyBorder="1"/>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9" xfId="0" applyFont="1" applyBorder="1" applyAlignment="1">
      <alignment horizontal="left"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1"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29" fillId="0" borderId="13" xfId="0" applyFont="1" applyBorder="1" applyAlignment="1">
      <alignment horizontal="center" vertical="center"/>
    </xf>
    <xf numFmtId="0" fontId="29" fillId="0" borderId="11" xfId="0" applyFont="1" applyBorder="1" applyAlignment="1">
      <alignment horizontal="center" vertic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10" fillId="10" borderId="1" xfId="0" applyFont="1" applyFill="1" applyBorder="1" applyAlignment="1">
      <alignment horizontal="center" vertical="center"/>
    </xf>
    <xf numFmtId="0" fontId="10" fillId="10" borderId="9" xfId="0" applyFont="1" applyFill="1" applyBorder="1" applyAlignment="1">
      <alignment horizontal="center" vertical="center"/>
    </xf>
    <xf numFmtId="0" fontId="10" fillId="10" borderId="46" xfId="0" applyFont="1" applyFill="1" applyBorder="1" applyAlignment="1">
      <alignment horizontal="center" vertical="center"/>
    </xf>
    <xf numFmtId="0" fontId="2" fillId="0" borderId="61" xfId="0" applyFont="1" applyBorder="1" applyAlignment="1">
      <alignment horizontal="left" vertical="center"/>
    </xf>
    <xf numFmtId="0" fontId="2" fillId="0" borderId="60" xfId="0" applyFont="1" applyBorder="1" applyAlignment="1">
      <alignment horizontal="left" vertical="center"/>
    </xf>
    <xf numFmtId="0" fontId="2" fillId="0" borderId="58" xfId="0" applyFont="1" applyBorder="1" applyAlignment="1">
      <alignment horizontal="center" vertical="center"/>
    </xf>
    <xf numFmtId="0" fontId="2" fillId="0" borderId="57" xfId="0" applyFont="1" applyBorder="1" applyAlignment="1">
      <alignment horizontal="center" vertical="center"/>
    </xf>
    <xf numFmtId="0" fontId="2" fillId="6" borderId="13" xfId="0" applyFont="1" applyFill="1" applyBorder="1" applyAlignment="1">
      <alignment horizontal="center" vertical="center"/>
    </xf>
    <xf numFmtId="0" fontId="3" fillId="0" borderId="62" xfId="0" applyFont="1" applyBorder="1" applyAlignment="1">
      <alignment horizontal="center" vertical="center"/>
    </xf>
    <xf numFmtId="0" fontId="3" fillId="0" borderId="61" xfId="0" applyFont="1" applyBorder="1" applyAlignment="1">
      <alignment horizontal="center" vertical="center"/>
    </xf>
    <xf numFmtId="0" fontId="3" fillId="0" borderId="60" xfId="0" applyFont="1" applyBorder="1" applyAlignment="1">
      <alignment horizontal="center" vertical="center"/>
    </xf>
    <xf numFmtId="0" fontId="3" fillId="0" borderId="64" xfId="0" applyFont="1" applyBorder="1" applyAlignment="1">
      <alignment horizontal="center" vertical="center"/>
    </xf>
    <xf numFmtId="0" fontId="3" fillId="0" borderId="0" xfId="0" applyFont="1" applyAlignment="1">
      <alignment horizontal="center" vertical="center"/>
    </xf>
    <xf numFmtId="0" fontId="3" fillId="0" borderId="63" xfId="0" applyFont="1" applyBorder="1" applyAlignment="1">
      <alignment horizontal="center" vertical="center"/>
    </xf>
    <xf numFmtId="0" fontId="2" fillId="2" borderId="61"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63"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5" borderId="4" xfId="2" applyNumberFormat="1" applyFont="1" applyFill="1" applyBorder="1" applyAlignment="1">
      <alignment horizontal="center" vertical="center"/>
    </xf>
    <xf numFmtId="14" fontId="2" fillId="5" borderId="4" xfId="0" applyNumberFormat="1" applyFont="1" applyFill="1" applyBorder="1" applyAlignment="1">
      <alignment horizontal="center" vertical="center"/>
    </xf>
    <xf numFmtId="0" fontId="10" fillId="10" borderId="25" xfId="0" applyFont="1" applyFill="1" applyBorder="1" applyAlignment="1">
      <alignment horizontal="center" vertical="center"/>
    </xf>
    <xf numFmtId="0" fontId="10" fillId="10" borderId="66" xfId="0" applyFont="1" applyFill="1" applyBorder="1" applyAlignment="1">
      <alignment horizontal="center" vertical="center"/>
    </xf>
    <xf numFmtId="0" fontId="10" fillId="10" borderId="27" xfId="0" applyFont="1" applyFill="1" applyBorder="1" applyAlignment="1">
      <alignment horizontal="center" vertical="center"/>
    </xf>
    <xf numFmtId="14" fontId="10" fillId="10" borderId="13" xfId="0" applyNumberFormat="1" applyFont="1" applyFill="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0" fontId="2" fillId="5" borderId="4" xfId="0" applyFont="1" applyFill="1" applyBorder="1" applyAlignment="1">
      <alignment horizontal="center" vertical="center" wrapText="1"/>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168" fontId="10" fillId="10" borderId="13" xfId="0" applyNumberFormat="1" applyFont="1" applyFill="1" applyBorder="1" applyAlignment="1">
      <alignment horizontal="center" vertical="center"/>
    </xf>
    <xf numFmtId="168" fontId="2" fillId="5" borderId="3" xfId="3" applyNumberFormat="1" applyFont="1" applyFill="1" applyBorder="1" applyAlignment="1">
      <alignment horizontal="center" vertical="center"/>
    </xf>
    <xf numFmtId="168" fontId="2" fillId="5" borderId="4" xfId="3" applyNumberFormat="1" applyFont="1" applyFill="1" applyBorder="1" applyAlignment="1">
      <alignment horizontal="center" vertical="center"/>
    </xf>
    <xf numFmtId="0" fontId="2" fillId="0" borderId="13" xfId="0" applyFont="1" applyBorder="1" applyAlignment="1">
      <alignment horizontal="left" vertical="center"/>
    </xf>
    <xf numFmtId="168" fontId="2" fillId="5" borderId="4" xfId="0" applyNumberFormat="1" applyFont="1" applyFill="1" applyBorder="1" applyAlignment="1">
      <alignment horizontal="center" vertical="center"/>
    </xf>
    <xf numFmtId="168" fontId="2" fillId="5" borderId="3" xfId="0" applyNumberFormat="1" applyFont="1" applyFill="1" applyBorder="1" applyAlignment="1">
      <alignment horizontal="center" vertical="center" wrapText="1"/>
    </xf>
    <xf numFmtId="0" fontId="3" fillId="0" borderId="9" xfId="0" applyFont="1" applyBorder="1" applyAlignment="1">
      <alignment horizontal="left" vertical="center"/>
    </xf>
    <xf numFmtId="0" fontId="3" fillId="0" borderId="13" xfId="0" applyFont="1" applyBorder="1" applyAlignment="1">
      <alignment horizontal="left" vertical="center"/>
    </xf>
  </cellXfs>
  <cellStyles count="8">
    <cellStyle name="Hipervínculo" xfId="5" builtinId="8"/>
    <cellStyle name="Hyperlink" xfId="6" xr:uid="{DF7D3DDF-0EFB-47F9-994B-BA870FEBC073}"/>
    <cellStyle name="Millares" xfId="1" builtinId="3"/>
    <cellStyle name="Moneda" xfId="2" builtinId="4"/>
    <cellStyle name="Normal" xfId="0" builtinId="0"/>
    <cellStyle name="Normal 2" xfId="4" xr:uid="{00000000-0005-0000-0000-000004000000}"/>
    <cellStyle name="Normal 3" xfId="7" xr:uid="{E9913C63-726A-4F78-A985-6E00C5899161}"/>
    <cellStyle name="Porcentaje" xfId="3" builtinId="5"/>
  </cellStyles>
  <dxfs count="92">
    <dxf>
      <font>
        <b/>
        <i val="0"/>
      </font>
      <fill>
        <patternFill patternType="solid">
          <fgColor auto="1"/>
          <bgColor theme="0" tint="-0.14996795556505021"/>
        </patternFill>
      </fill>
    </dxf>
    <dxf>
      <fill>
        <patternFill>
          <bgColor rgb="FFFF99CC"/>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ill>
        <patternFill>
          <bgColor rgb="FFFF66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color rgb="FFFF99FF"/>
      <color rgb="FFFF66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10</xdr:col>
      <xdr:colOff>466725</xdr:colOff>
      <xdr:row>40</xdr:row>
      <xdr:rowOff>133350</xdr:rowOff>
    </xdr:to>
    <xdr:pic>
      <xdr:nvPicPr>
        <xdr:cNvPr id="3" name="Imagen 2">
          <a:extLst>
            <a:ext uri="{FF2B5EF4-FFF2-40B4-BE49-F238E27FC236}">
              <a16:creationId xmlns:a16="http://schemas.microsoft.com/office/drawing/2014/main" id="{379BD6B5-D623-2281-CCE4-74F1BC5DC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0500"/>
          <a:ext cx="5800725"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C00F83D-3695-423D-9BC3-3D5748B2106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6250"/>
    <xdr:pic>
      <xdr:nvPicPr>
        <xdr:cNvPr id="2" name="Imagen 1">
          <a:extLst>
            <a:ext uri="{FF2B5EF4-FFF2-40B4-BE49-F238E27FC236}">
              <a16:creationId xmlns:a16="http://schemas.microsoft.com/office/drawing/2014/main" id="{4DD1A0B3-7831-4B6E-B6A2-FA4176498E8D}"/>
            </a:ext>
          </a:extLst>
        </xdr:cNvPr>
        <xdr:cNvPicPr>
          <a:picLocks noChangeAspect="1"/>
        </xdr:cNvPicPr>
      </xdr:nvPicPr>
      <xdr:blipFill>
        <a:blip xmlns:r="http://schemas.openxmlformats.org/officeDocument/2006/relationships" r:embed="rId1"/>
        <a:stretch>
          <a:fillRect/>
        </a:stretch>
      </xdr:blipFill>
      <xdr:spPr>
        <a:xfrm>
          <a:off x="1085850" y="571500"/>
          <a:ext cx="981075" cy="936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2</xdr:row>
      <xdr:rowOff>85725</xdr:rowOff>
    </xdr:from>
    <xdr:ext cx="981074" cy="930535"/>
    <xdr:pic>
      <xdr:nvPicPr>
        <xdr:cNvPr id="2" name="Imagen 1">
          <a:extLst>
            <a:ext uri="{FF2B5EF4-FFF2-40B4-BE49-F238E27FC236}">
              <a16:creationId xmlns:a16="http://schemas.microsoft.com/office/drawing/2014/main" id="{CB280E83-F713-410C-A569-D7FE49CC5D00}"/>
            </a:ext>
          </a:extLst>
        </xdr:cNvPr>
        <xdr:cNvPicPr>
          <a:picLocks noChangeAspect="1"/>
        </xdr:cNvPicPr>
      </xdr:nvPicPr>
      <xdr:blipFill>
        <a:blip xmlns:r="http://schemas.openxmlformats.org/officeDocument/2006/relationships" r:embed="rId1"/>
        <a:stretch>
          <a:fillRect/>
        </a:stretch>
      </xdr:blipFill>
      <xdr:spPr>
        <a:xfrm>
          <a:off x="7115175" y="466725"/>
          <a:ext cx="981074" cy="93053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63A10EAD-C0A8-475D-B1CB-CBF86496596D}"/>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2818A619-CF53-4FD2-913A-745B118AAE4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648" cy="930535"/>
    <xdr:pic>
      <xdr:nvPicPr>
        <xdr:cNvPr id="2" name="Imagen 1">
          <a:extLst>
            <a:ext uri="{FF2B5EF4-FFF2-40B4-BE49-F238E27FC236}">
              <a16:creationId xmlns:a16="http://schemas.microsoft.com/office/drawing/2014/main" id="{705A1E50-2C9E-4E94-91D2-4DF049B9BF61}"/>
            </a:ext>
          </a:extLst>
        </xdr:cNvPr>
        <xdr:cNvPicPr>
          <a:picLocks noChangeAspect="1"/>
        </xdr:cNvPicPr>
      </xdr:nvPicPr>
      <xdr:blipFill>
        <a:blip xmlns:r="http://schemas.openxmlformats.org/officeDocument/2006/relationships" r:embed="rId1"/>
        <a:stretch>
          <a:fillRect/>
        </a:stretch>
      </xdr:blipFill>
      <xdr:spPr>
        <a:xfrm>
          <a:off x="1085850" y="571500"/>
          <a:ext cx="981648"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4D824CE7-5B0F-498F-B135-B406D2AFB29D}"/>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94468051-432B-4335-9AE0-9685DC8723D9}"/>
            </a:ext>
          </a:extLst>
        </xdr:cNvPr>
        <xdr:cNvPicPr>
          <a:picLocks noChangeAspect="1"/>
        </xdr:cNvPicPr>
      </xdr:nvPicPr>
      <xdr:blipFill>
        <a:blip xmlns:r="http://schemas.openxmlformats.org/officeDocument/2006/relationships" r:embed="rId1"/>
        <a:stretch>
          <a:fillRect/>
        </a:stretch>
      </xdr:blipFill>
      <xdr:spPr>
        <a:xfrm>
          <a:off x="495300" y="190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FB54630-3534-4042-850B-1A6F019A29A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2780A704-45BE-4164-AD2B-E0B2A3A5A096}"/>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0BA6118E-65C6-4727-8F90-5EB262C616B5}"/>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28ED6088-64D3-45A3-ACA9-A0A8ECA8506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5404" cy="933132"/>
    <xdr:pic>
      <xdr:nvPicPr>
        <xdr:cNvPr id="2" name="Imagen 1">
          <a:extLst>
            <a:ext uri="{FF2B5EF4-FFF2-40B4-BE49-F238E27FC236}">
              <a16:creationId xmlns:a16="http://schemas.microsoft.com/office/drawing/2014/main" id="{02F059D2-10B3-485A-B019-FD067E60C4DA}"/>
            </a:ext>
          </a:extLst>
        </xdr:cNvPr>
        <xdr:cNvPicPr>
          <a:picLocks noChangeAspect="1"/>
        </xdr:cNvPicPr>
      </xdr:nvPicPr>
      <xdr:blipFill>
        <a:blip xmlns:r="http://schemas.openxmlformats.org/officeDocument/2006/relationships" r:embed="rId1"/>
        <a:stretch>
          <a:fillRect/>
        </a:stretch>
      </xdr:blipFill>
      <xdr:spPr>
        <a:xfrm>
          <a:off x="1085850" y="571500"/>
          <a:ext cx="985404" cy="93313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8806019&amp;isFromPublicArea=True&amp;isModal=False" TargetMode="External"/><Relationship Id="rId13" Type="http://schemas.openxmlformats.org/officeDocument/2006/relationships/drawing" Target="../drawings/drawing10.xml"/><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12" Type="http://schemas.openxmlformats.org/officeDocument/2006/relationships/printerSettings" Target="../printerSettings/printerSettings9.bin"/><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11" Type="http://schemas.openxmlformats.org/officeDocument/2006/relationships/hyperlink" Target="https://community.secop.gov.co/Public/Tendering/ContractNoticePhases/View?PPI=CO1.PPI.43313403&amp;isFromPublicArea=True&amp;isModal=False" TargetMode="External"/><Relationship Id="rId5" Type="http://schemas.openxmlformats.org/officeDocument/2006/relationships/hyperlink" Target="https://community.secop.gov.co/Public/Tendering/ContractNoticePhases/View?PPI=CO1.PPI.37011807&amp;isFromPublicArea=True&amp;isModal=False" TargetMode="External"/><Relationship Id="rId10" Type="http://schemas.openxmlformats.org/officeDocument/2006/relationships/hyperlink" Target="https://community.secop.gov.co/Public/Tendering/ContractNoticePhases/View?PPI=CO1.PPI.43258358&amp;isFromPublicArea=True&amp;isModal=False" TargetMode="External"/><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hyperlink" Target="https://community.secop.gov.co/Public/Tendering/ContractNoticePhases/View?PPI=CO1.PPI.40808873&amp;isFromPublicArea=True&amp;isModal=False"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8422860&amp;isFromPublicArea=True&amp;isModal=False" TargetMode="External"/><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5" Type="http://schemas.openxmlformats.org/officeDocument/2006/relationships/drawing" Target="../drawings/drawing11.xm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7005878&amp;isFromPublicArea=True&amp;isModal=False" TargetMode="External"/><Relationship Id="rId3" Type="http://schemas.openxmlformats.org/officeDocument/2006/relationships/hyperlink" Target="https://community.secop.gov.co/Public/Tendering/ContractNoticePhases/View?PPI=CO1.PPI.39167155&amp;isFromPublicArea=True&amp;isModal=False" TargetMode="External"/><Relationship Id="rId7" Type="http://schemas.openxmlformats.org/officeDocument/2006/relationships/hyperlink" Target="https://community.secop.gov.co/Public/Tendering/ContractNoticePhases/View?PPI=CO1.PPI.38498108&amp;isFromPublicArea=True&amp;isModal=False" TargetMode="External"/><Relationship Id="rId2" Type="http://schemas.openxmlformats.org/officeDocument/2006/relationships/hyperlink" Target="https://community.secop.gov.co/Public/Tendering/ContractNoticePhases/View?PPI=CO1.PPI.39160358&amp;isFromPublicArea=True&amp;isModal=False" TargetMode="External"/><Relationship Id="rId1" Type="http://schemas.openxmlformats.org/officeDocument/2006/relationships/hyperlink" Target="https://community.secop.gov.co/Public/Tendering/ContractNoticePhases/View?PPI=CO1.PPI.39150416&amp;isFromPublicArea=True&amp;isModal=False" TargetMode="External"/><Relationship Id="rId6" Type="http://schemas.openxmlformats.org/officeDocument/2006/relationships/hyperlink" Target="https://community.secop.gov.co/Public/Tendering/OpportunityDetail/Index?noticeUID=CO1.NTC.7867565&amp;isFromPublicArea=True&amp;isModal=False" TargetMode="External"/><Relationship Id="rId11" Type="http://schemas.openxmlformats.org/officeDocument/2006/relationships/drawing" Target="../drawings/drawing12.xml"/><Relationship Id="rId5" Type="http://schemas.openxmlformats.org/officeDocument/2006/relationships/hyperlink" Target="https://community.secop.gov.co/Public/Tendering/ContractNoticePhases/View?PPI=CO1.PPI.39164865&amp;isFromPublicArea=True&amp;isModal=False" TargetMode="External"/><Relationship Id="rId10" Type="http://schemas.openxmlformats.org/officeDocument/2006/relationships/printerSettings" Target="../printerSettings/printerSettings11.bin"/><Relationship Id="rId4" Type="http://schemas.openxmlformats.org/officeDocument/2006/relationships/hyperlink" Target="https://community.secop.gov.co/Public/Tendering/ContractNoticePhases/View?PPI=CO1.PPI.39163422&amp;isFromPublicArea=True&amp;isModal=False" TargetMode="External"/><Relationship Id="rId9" Type="http://schemas.openxmlformats.org/officeDocument/2006/relationships/hyperlink" Target="https://community.secop.gov.co/Public/Tendering/ContractNoticePhases/View?PPI=CO1.PPI.37294917&amp;isFromPublicArea=True&amp;isModal=False"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8424003&amp;isFromPublicArea=True&amp;isModal=False" TargetMode="External"/><Relationship Id="rId13" Type="http://schemas.openxmlformats.org/officeDocument/2006/relationships/hyperlink" Target="https://community.secop.gov.co/Public/Tendering/OpportunityDetail/Index?noticeUID=CO1.NTC.8622768&amp;isFromPublicArea=True&amp;isModal=False" TargetMode="External"/><Relationship Id="rId18" Type="http://schemas.openxmlformats.org/officeDocument/2006/relationships/hyperlink" Target="https://community.secop.gov.co/Public/Tendering/OpportunityDetail/Index?noticeUID=CO1.NTC.7404298&amp;isFromPublicArea=True&amp;isModal=False" TargetMode="External"/><Relationship Id="rId3" Type="http://schemas.openxmlformats.org/officeDocument/2006/relationships/hyperlink" Target="https://community.secop.gov.co/Public/Tendering/OpportunityDetail/Index?noticeUID=CO1.NTC.9028896&amp;isFromPublicArea=True&amp;isModal=False" TargetMode="External"/><Relationship Id="rId7" Type="http://schemas.openxmlformats.org/officeDocument/2006/relationships/hyperlink" Target="https://community.secop.gov.co/Public/Tendering/OpportunityDetail/Index?noticeUID=CO1.NTC.8479723&amp;isFromPublicArea=True&amp;isModal=False" TargetMode="External"/><Relationship Id="rId12" Type="http://schemas.openxmlformats.org/officeDocument/2006/relationships/hyperlink" Target="https://community.secop.gov.co/Public/Tendering/OpportunityDetail/Index?noticeUID=CO1.NTC.8439870&amp;isFromPublicArea=True&amp;isModal=False" TargetMode="External"/><Relationship Id="rId17" Type="http://schemas.openxmlformats.org/officeDocument/2006/relationships/hyperlink" Target="https://community.secop.gov.co/Public/Tendering/OpportunityDetail/Index?noticeUID=CO1.NTC.7431456&amp;isFromPublicArea=True&amp;isModal=False" TargetMode="External"/><Relationship Id="rId2" Type="http://schemas.openxmlformats.org/officeDocument/2006/relationships/hyperlink" Target="https://community.secop.gov.co/Public/Tendering/OpportunityDetail/Index?noticeUID=CO1.NTC.8646391&amp;isFromPublicArea=True&amp;isModal=False" TargetMode="External"/><Relationship Id="rId16" Type="http://schemas.openxmlformats.org/officeDocument/2006/relationships/hyperlink" Target="https://community.secop.gov.co/Public/Tendering/OpportunityDetail/Index?noticeUID=CO1.NTC.8171854&amp;isFromPublicArea=True&amp;isModal=False" TargetMode="External"/><Relationship Id="rId20" Type="http://schemas.openxmlformats.org/officeDocument/2006/relationships/drawing" Target="../drawings/drawing13.xml"/><Relationship Id="rId1" Type="http://schemas.openxmlformats.org/officeDocument/2006/relationships/hyperlink" Target="https://community.secop.gov.co/Public/Tendering/OpportunityDetail/Index?noticeUID=CO1.NTC.7430744&amp;isFromPublicArea=True&amp;isModal=False" TargetMode="External"/><Relationship Id="rId6" Type="http://schemas.openxmlformats.org/officeDocument/2006/relationships/hyperlink" Target="https://community.secop.gov.co/Public/Tendering/OpportunityDetail/Index?noticeUID=CO1.NTC.8645099&amp;isFromPublicArea=True&amp;isModal=False" TargetMode="External"/><Relationship Id="rId11" Type="http://schemas.openxmlformats.org/officeDocument/2006/relationships/hyperlink" Target="https://community.secop.gov.co/Public/Tendering/OpportunityDetail/Index?noticeUID=CO1.NTC.8597680&amp;isFromPublicArea=True&amp;isModal=False" TargetMode="External"/><Relationship Id="rId5" Type="http://schemas.openxmlformats.org/officeDocument/2006/relationships/hyperlink" Target="https://community.secop.gov.co/Public/Tendering/OpportunityDetail/Index?noticeUID=CO1.NTC.8424725&amp;isFromPublicArea=True&amp;isModal=False" TargetMode="External"/><Relationship Id="rId15" Type="http://schemas.openxmlformats.org/officeDocument/2006/relationships/hyperlink" Target="https://community.secop.gov.co/Public/Tendering/OpportunityDetail/Index?noticeUID=CO1.NTC.8430111&amp;isFromPublicArea=True&amp;isModal=False" TargetMode="External"/><Relationship Id="rId10" Type="http://schemas.openxmlformats.org/officeDocument/2006/relationships/hyperlink" Target="https://community.secop.gov.co/Public/Tendering/OpportunityDetail/Index?noticeUID=CO1.NTC.8454951&amp;isFromPublicArea=True&amp;isModal=False" TargetMode="External"/><Relationship Id="rId19" Type="http://schemas.openxmlformats.org/officeDocument/2006/relationships/printerSettings" Target="../printerSettings/printerSettings12.bin"/><Relationship Id="rId4" Type="http://schemas.openxmlformats.org/officeDocument/2006/relationships/hyperlink" Target="https://community.secop.gov.co/Public/Tendering/OpportunityDetail/Index?noticeUID=CO1.NTC.8987998&amp;isFromPublicArea=True&amp;isModal=False" TargetMode="External"/><Relationship Id="rId9" Type="http://schemas.openxmlformats.org/officeDocument/2006/relationships/hyperlink" Target="https://community.secop.gov.co/Public/Tendering/OpportunityDetail/Index?noticeUID=CO1.NTC.8381442&amp;isFromPublicArea=True&amp;isModal=False" TargetMode="External"/><Relationship Id="rId14" Type="http://schemas.openxmlformats.org/officeDocument/2006/relationships/hyperlink" Target="https://community.secop.gov.co/Public/Tendering/OpportunityDetail/Index?noticeUID=CO1.NTC.8455471&amp;isFromPublicArea=True&amp;isModal=False" TargetMode="External"/></Relationships>
</file>

<file path=xl/worksheets/_rels/sheet14.xml.rels><?xml version="1.0" encoding="UTF-8" standalone="yes"?>
<Relationships xmlns="http://schemas.openxmlformats.org/package/2006/relationships"><Relationship Id="rId21" Type="http://schemas.openxmlformats.org/officeDocument/2006/relationships/hyperlink" Target="https://community.secop.gov.co/Public/Tendering/ContractNoticePhases/View?PPI=CO1.PPI.37454697&amp;isFromPublicArea=True&amp;isModal=False" TargetMode="External"/><Relationship Id="rId170" Type="http://schemas.openxmlformats.org/officeDocument/2006/relationships/hyperlink" Target="https://community.secop.gov.co/Public/Tendering/ContractNoticePhases/View?PPI=CO1.PPI.39622362&amp;isFromPublicArea=True&amp;isModal=False" TargetMode="External"/><Relationship Id="rId268" Type="http://schemas.openxmlformats.org/officeDocument/2006/relationships/hyperlink" Target="https://community.secop.gov.co/Public/Tendering/ContractNoticePhases/View?PPI=CO1.PPI.40336681&amp;isFromPublicArea=True&amp;isModal=False" TargetMode="External"/><Relationship Id="rId475" Type="http://schemas.openxmlformats.org/officeDocument/2006/relationships/hyperlink" Target="https://community.secop.gov.co/Public/Tendering/ContractNoticePhases/View?PPI=CO1.PPI.41329555&amp;isFromPublicArea=True&amp;isModal=False" TargetMode="External"/><Relationship Id="rId682" Type="http://schemas.openxmlformats.org/officeDocument/2006/relationships/hyperlink" Target="https://community.secop.gov.co/Public/Tendering/ContractNoticePhases/View?PPI=CO1.PPI.41561583&amp;isFromPublicArea=True&amp;isModal=False" TargetMode="External"/><Relationship Id="rId128" Type="http://schemas.openxmlformats.org/officeDocument/2006/relationships/hyperlink" Target="https://community.secop.gov.co/Public/Tendering/ContractNoticePhases/View?PPI=CO1.PPI.38588567&amp;isFromPublicArea=True&amp;isModal=False" TargetMode="External"/><Relationship Id="rId335" Type="http://schemas.openxmlformats.org/officeDocument/2006/relationships/hyperlink" Target="https://community.secop.gov.co/Public/Tendering/ContractNoticePhases/View?PPI=CO1.PPI.40880130&amp;isFromPublicArea=True&amp;isModal=False" TargetMode="External"/><Relationship Id="rId542" Type="http://schemas.openxmlformats.org/officeDocument/2006/relationships/hyperlink" Target="https://community.secop.gov.co/Public/Tendering/ContractNoticePhases/View?PPI=CO1.PPI.41412748&amp;isFromPublicArea=True&amp;isModal=False" TargetMode="External"/><Relationship Id="rId987" Type="http://schemas.openxmlformats.org/officeDocument/2006/relationships/hyperlink" Target="https://community.secop.gov.co/Public/Tendering/ContractNoticePhases/View?PPI=CO1.PPI.41942831&amp;isFromPublicArea=True&amp;isModal=False" TargetMode="External"/><Relationship Id="rId1172" Type="http://schemas.openxmlformats.org/officeDocument/2006/relationships/hyperlink" Target="https://community.secop.gov.co/Public/Tendering/ContractNoticePhases/View?PPI=CO1.PPI.43105239&amp;isFromPublicArea=True&amp;isModal=False" TargetMode="External"/><Relationship Id="rId402" Type="http://schemas.openxmlformats.org/officeDocument/2006/relationships/hyperlink" Target="https://community.secop.gov.co/Public/Tendering/ContractNoticePhases/View?PPI=CO1.PPI.41164330&amp;isFromPublicArea=True&amp;isModal=False" TargetMode="External"/><Relationship Id="rId847" Type="http://schemas.openxmlformats.org/officeDocument/2006/relationships/hyperlink" Target="https://community.secop.gov.co/Public/Tendering/ContractNoticePhases/View?PPI=CO1.PPI.41653940&amp;isFromPublicArea=True&amp;isModal=False" TargetMode="External"/><Relationship Id="rId1032" Type="http://schemas.openxmlformats.org/officeDocument/2006/relationships/hyperlink" Target="https://community.secop.gov.co/Public/Tendering/ContractNoticePhases/View?PPI=CO1.PPI.42179177&amp;isFromPublicArea=True&amp;isModal=False" TargetMode="External"/><Relationship Id="rId707" Type="http://schemas.openxmlformats.org/officeDocument/2006/relationships/hyperlink" Target="https://community.secop.gov.co/Public/Tendering/ContractNoticePhases/View?PPI=CO1.PPI.41579940&amp;isFromPublicArea=True&amp;isModal=False" TargetMode="External"/><Relationship Id="rId914" Type="http://schemas.openxmlformats.org/officeDocument/2006/relationships/hyperlink" Target="https://community.secop.gov.co/Public/Tendering/ContractNoticePhases/View?PPI=CO1.PPI.41749088&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192" Type="http://schemas.openxmlformats.org/officeDocument/2006/relationships/hyperlink" Target="https://community.secop.gov.co/Public/Tendering/ContractNoticePhases/View?PPI=CO1.PPI.39933948&amp;isFromPublicArea=True&amp;isModal=False" TargetMode="External"/><Relationship Id="rId497" Type="http://schemas.openxmlformats.org/officeDocument/2006/relationships/hyperlink" Target="https://community.secop.gov.co/Public/Tendering/ContractNoticePhases/View?PPI=CO1.PPI.41347301&amp;isFromPublicArea=True&amp;isModal=False" TargetMode="External"/><Relationship Id="rId357" Type="http://schemas.openxmlformats.org/officeDocument/2006/relationships/hyperlink" Target="https://community.secop.gov.co/Public/Tendering/ContractNoticePhases/View?PPI=CO1.PPI.41001635&amp;isFromPublicArea=True&amp;isModal=False" TargetMode="External"/><Relationship Id="rId1194" Type="http://schemas.openxmlformats.org/officeDocument/2006/relationships/hyperlink" Target="https://community.secop.gov.co/Public/Tendering/ContractNoticePhases/View?PPI=CO1.PPI.43242605&amp;isFromPublicArea=True&amp;isModal=False" TargetMode="External"/><Relationship Id="rId217" Type="http://schemas.openxmlformats.org/officeDocument/2006/relationships/hyperlink" Target="https://community.secop.gov.co/Public/Tendering/ContractNoticePhases/View?PPI=CO1.PPI.40133805&amp;isFromPublicArea=True&amp;isModal=False" TargetMode="External"/><Relationship Id="rId564" Type="http://schemas.openxmlformats.org/officeDocument/2006/relationships/hyperlink" Target="https://community.secop.gov.co/Public/Tendering/ContractNoticePhases/View?PPI=CO1.PPI.41440673&amp;isFromPublicArea=True&amp;isModal=False" TargetMode="External"/><Relationship Id="rId771" Type="http://schemas.openxmlformats.org/officeDocument/2006/relationships/hyperlink" Target="https://community.secop.gov.co/Public/Tendering/ContractNoticePhases/View?PPI=CO1.PPI.41616306&amp;isFromPublicArea=True&amp;isModal=False" TargetMode="External"/><Relationship Id="rId869" Type="http://schemas.openxmlformats.org/officeDocument/2006/relationships/hyperlink" Target="https://community.secop.gov.co/Public/Tendering/ContractNoticePhases/View?PPI=CO1.PPI.41686096&amp;isFromPublicArea=True&amp;isModal=False" TargetMode="External"/><Relationship Id="rId424" Type="http://schemas.openxmlformats.org/officeDocument/2006/relationships/hyperlink" Target="https://community.secop.gov.co/Public/Tendering/ContractNoticePhases/View?PPI=CO1.PPI.41172456&amp;isFromPublicArea=True&amp;isModal=False" TargetMode="External"/><Relationship Id="rId631" Type="http://schemas.openxmlformats.org/officeDocument/2006/relationships/hyperlink" Target="https://community.secop.gov.co/Public/Tendering/ContractNoticePhases/View?PPI=CO1.PPI.41513656&amp;isFromPublicArea=True&amp;isModal=False" TargetMode="External"/><Relationship Id="rId729" Type="http://schemas.openxmlformats.org/officeDocument/2006/relationships/hyperlink" Target="https://community.secop.gov.co/Public/Tendering/ContractNoticePhases/View?PPI=CO1.PPI.41584010&amp;isFromPublicArea=True&amp;isModal=False" TargetMode="External"/><Relationship Id="rId1054" Type="http://schemas.openxmlformats.org/officeDocument/2006/relationships/hyperlink" Target="https://community.secop.gov.co/Public/Tendering/ContractNoticePhases/View?PPI=CO1.PPI.42243893&amp;isFromPublicArea=True&amp;isModal=False" TargetMode="External"/><Relationship Id="rId936" Type="http://schemas.openxmlformats.org/officeDocument/2006/relationships/hyperlink" Target="https://community.secop.gov.co/Public/Tendering/ContractNoticePhases/View?PPI=CO1.PPI.41773127&amp;isFromPublicArea=True&amp;isModal=False" TargetMode="External"/><Relationship Id="rId1121" Type="http://schemas.openxmlformats.org/officeDocument/2006/relationships/hyperlink" Target="https://community.secop.gov.co/Public/Tendering/ContractNoticePhases/View?PPI=CO1.PPI.42910368&amp;isFromPublicArea=True&amp;isModal=False" TargetMode="External"/><Relationship Id="rId1219" Type="http://schemas.openxmlformats.org/officeDocument/2006/relationships/hyperlink" Target="https://community.secop.gov.co/Public/Tendering/ContractNoticePhases/View?PPI=CO1.PPI.43344996&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281" Type="http://schemas.openxmlformats.org/officeDocument/2006/relationships/hyperlink" Target="https://community.secop.gov.co/Public/Tendering/ContractNoticePhases/View?PPI=CO1.PPI.40378907&amp;isFromPublicArea=True&amp;isModal=False" TargetMode="External"/><Relationship Id="rId141" Type="http://schemas.openxmlformats.org/officeDocument/2006/relationships/hyperlink" Target="https://community.secop.gov.co/Public/Tendering/ContractNoticePhases/View?PPI=CO1.PPI.39028812&amp;isFromPublicArea=True&amp;isModal=False" TargetMode="External"/><Relationship Id="rId379" Type="http://schemas.openxmlformats.org/officeDocument/2006/relationships/hyperlink" Target="https://community.secop.gov.co/Public/Tendering/ContractNoticePhases/View?PPI=CO1.PPI.41090446&amp;isFromPublicArea=True&amp;isModal=False" TargetMode="External"/><Relationship Id="rId586" Type="http://schemas.openxmlformats.org/officeDocument/2006/relationships/hyperlink" Target="https://community.secop.gov.co/Public/Tendering/ContractNoticePhases/View?PPI=CO1.PPI.41490039&amp;isFromPublicArea=True&amp;isModal=False" TargetMode="External"/><Relationship Id="rId793" Type="http://schemas.openxmlformats.org/officeDocument/2006/relationships/hyperlink" Target="https://community.secop.gov.co/Public/Tendering/ContractNoticePhases/View?PPI=CO1.PPI.41616643&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239" Type="http://schemas.openxmlformats.org/officeDocument/2006/relationships/hyperlink" Target="https://community.secop.gov.co/Public/Tendering/ContractNoticePhases/View?PPI=CO1.PPI.40248182&amp;isFromPublicArea=True&amp;isModal=False" TargetMode="External"/><Relationship Id="rId446" Type="http://schemas.openxmlformats.org/officeDocument/2006/relationships/hyperlink" Target="https://community.secop.gov.co/Public/Tendering/ContractNoticePhases/View?PPI=CO1.PPI.41239307&amp;isFromPublicArea=True&amp;isModal=False" TargetMode="External"/><Relationship Id="rId653" Type="http://schemas.openxmlformats.org/officeDocument/2006/relationships/hyperlink" Target="https://community.secop.gov.co/Public/Tendering/ContractNoticePhases/View?PPI=CO1.PPI.41533495&amp;isFromPublicArea=True&amp;isModal=False" TargetMode="External"/><Relationship Id="rId1076" Type="http://schemas.openxmlformats.org/officeDocument/2006/relationships/hyperlink" Target="https://community.secop.gov.co/Public/Tendering/ContractNoticePhases/View?PPI=CO1.PPI.42401128&amp;isFromPublicArea=True&amp;isModal=False" TargetMode="External"/><Relationship Id="rId306" Type="http://schemas.openxmlformats.org/officeDocument/2006/relationships/hyperlink" Target="https://community.secop.gov.co/Public/Tendering/ContractNoticePhases/View?PPI=CO1.PPI.40707906&amp;isFromPublicArea=True&amp;isModal=False" TargetMode="External"/><Relationship Id="rId860" Type="http://schemas.openxmlformats.org/officeDocument/2006/relationships/hyperlink" Target="https://community.secop.gov.co/Public/Tendering/ContractNoticePhases/View?PPI=CO1.PPI.41681836&amp;isFromPublicArea=True&amp;isModal=False" TargetMode="External"/><Relationship Id="rId958" Type="http://schemas.openxmlformats.org/officeDocument/2006/relationships/hyperlink" Target="https://community.secop.gov.co/Public/Tendering/ContractNoticePhases/View?PPI=CO1.PPI.41833640&amp;isFromPublicArea=True&amp;isModal=False" TargetMode="External"/><Relationship Id="rId1143" Type="http://schemas.openxmlformats.org/officeDocument/2006/relationships/hyperlink" Target="https://community.secop.gov.co/Public/Tendering/ContractNoticePhases/View?PPI=CO1.PPI.43063549&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513" Type="http://schemas.openxmlformats.org/officeDocument/2006/relationships/hyperlink" Target="https://community.secop.gov.co/Public/Tendering/ContractNoticePhases/View?PPI=CO1.PPI.41349690&amp;isFromPublicArea=True&amp;isModal=False" TargetMode="External"/><Relationship Id="rId720" Type="http://schemas.openxmlformats.org/officeDocument/2006/relationships/hyperlink" Target="https://community.secop.gov.co/Public/Tendering/ContractNoticePhases/View?PPI=CO1.PPI.41583869&amp;isFromPublicArea=True&amp;isModal=False" TargetMode="External"/><Relationship Id="rId818" Type="http://schemas.openxmlformats.org/officeDocument/2006/relationships/hyperlink" Target="https://community.secop.gov.co/Public/Tendering/ContractNoticePhases/View?PPI=CO1.PPI.41638260&amp;isFromPublicArea=True&amp;isModal=False" TargetMode="External"/><Relationship Id="rId1003" Type="http://schemas.openxmlformats.org/officeDocument/2006/relationships/hyperlink" Target="https://community.secop.gov.co/Public/Tendering/ContractNoticePhases/View?PPI=CO1.PPI.42049463&amp;isFromPublicArea=True&amp;isModal=False" TargetMode="External"/><Relationship Id="rId1210" Type="http://schemas.openxmlformats.org/officeDocument/2006/relationships/hyperlink" Target="https://community.secop.gov.co/Public/Tendering/ContractNoticePhases/View?PPI=CO1.PPI.43318810&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163" Type="http://schemas.openxmlformats.org/officeDocument/2006/relationships/hyperlink" Target="https://community.secop.gov.co/Public/Tendering/ContractNoticePhases/View?PPI=CO1.PPI.39565471&amp;isFromPublicArea=True&amp;isModal=False" TargetMode="External"/><Relationship Id="rId370" Type="http://schemas.openxmlformats.org/officeDocument/2006/relationships/hyperlink" Target="https://community.secop.gov.co/Public/Tendering/ContractNoticePhases/View?PPI=CO1.PPI.41092420&amp;isFromPublicArea=True&amp;isModal=False" TargetMode="External"/><Relationship Id="rId230" Type="http://schemas.openxmlformats.org/officeDocument/2006/relationships/hyperlink" Target="https://community.secop.gov.co/Public/Tendering/ContractNoticePhases/View?PPI=CO1.PPI.40216846&amp;isFromPublicArea=True&amp;isModal=False" TargetMode="External"/><Relationship Id="rId468" Type="http://schemas.openxmlformats.org/officeDocument/2006/relationships/hyperlink" Target="https://community.secop.gov.co/Public/Tendering/ContractNoticePhases/View?PPI=CO1.PPI.41294680&amp;isFromPublicArea=True&amp;isModal=False" TargetMode="External"/><Relationship Id="rId675" Type="http://schemas.openxmlformats.org/officeDocument/2006/relationships/hyperlink" Target="https://community.secop.gov.co/Public/Tendering/ContractNoticePhases/View?PPI=CO1.PPI.41552238&amp;isFromPublicArea=True&amp;isModal=False" TargetMode="External"/><Relationship Id="rId882" Type="http://schemas.openxmlformats.org/officeDocument/2006/relationships/hyperlink" Target="https://community.secop.gov.co/Public/Tendering/ContractNoticePhases/View?PPI=CO1.PPI.41706061&amp;isFromPublicArea=True&amp;isModal=False" TargetMode="External"/><Relationship Id="rId1098" Type="http://schemas.openxmlformats.org/officeDocument/2006/relationships/hyperlink" Target="https://community.secop.gov.co/Public/Tendering/ContractNoticePhases/View?PPI=CO1.PPI.42643521&amp;isFromPublicArea=True&amp;isModal=False" TargetMode="External"/><Relationship Id="rId328" Type="http://schemas.openxmlformats.org/officeDocument/2006/relationships/hyperlink" Target="https://community.secop.gov.co/Public/Tendering/ContractNoticePhases/View?PPI=CO1.PPI.40864268&amp;isFromPublicArea=True&amp;isModal=False" TargetMode="External"/><Relationship Id="rId535" Type="http://schemas.openxmlformats.org/officeDocument/2006/relationships/hyperlink" Target="https://community.secop.gov.co/Public/Tendering/ContractNoticePhases/View?PPI=CO1.PPI.41392061&amp;isFromPublicArea=True&amp;isModal=False" TargetMode="External"/><Relationship Id="rId742" Type="http://schemas.openxmlformats.org/officeDocument/2006/relationships/hyperlink" Target="https://community.secop.gov.co/Public/Tendering/ContractNoticePhases/View?PPI=CO1.PPI.41604834&amp;isFromPublicArea=True&amp;isModal=False" TargetMode="External"/><Relationship Id="rId1165" Type="http://schemas.openxmlformats.org/officeDocument/2006/relationships/hyperlink" Target="https://community.secop.gov.co/Public/Tendering/ContractNoticePhases/View?PPI=CO1.PPI.43079075&amp;isFromPublicArea=True&amp;isModal=False" TargetMode="External"/><Relationship Id="rId602" Type="http://schemas.openxmlformats.org/officeDocument/2006/relationships/hyperlink" Target="https://community.secop.gov.co/Public/Tendering/ContractNoticePhases/View?PPI=CO1.PPI.41505764&amp;isFromPublicArea=True&amp;isModal=False" TargetMode="External"/><Relationship Id="rId1025" Type="http://schemas.openxmlformats.org/officeDocument/2006/relationships/hyperlink" Target="https://community.secop.gov.co/Public/Tendering/ContractNoticePhases/View?PPI=CO1.PPI.42110408&amp;isFromPublicArea=True&amp;isModal=False" TargetMode="External"/><Relationship Id="rId1232" Type="http://schemas.openxmlformats.org/officeDocument/2006/relationships/hyperlink" Target="https://community.secop.gov.co/Public/Tendering/ContractNoticePhases/View?PPI=CO1.PPI.43393553&amp;isFromPublicArea=True&amp;isModal=False" TargetMode="External"/><Relationship Id="rId907" Type="http://schemas.openxmlformats.org/officeDocument/2006/relationships/hyperlink" Target="https://community.secop.gov.co/Public/Tendering/ContractNoticePhases/View?PPI=CO1.PPI.41743931&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185" Type="http://schemas.openxmlformats.org/officeDocument/2006/relationships/hyperlink" Target="https://community.secop.gov.co/Public/Tendering/ContractNoticePhases/View?PPI=CO1.PPI.39904664&amp;isFromPublicArea=True&amp;isModal=False" TargetMode="External"/><Relationship Id="rId392" Type="http://schemas.openxmlformats.org/officeDocument/2006/relationships/hyperlink" Target="https://community.secop.gov.co/Public/Tendering/ContractNoticePhases/View?PPI=CO1.PPI.41163043&amp;isFromPublicArea=True&amp;isModal=False" TargetMode="External"/><Relationship Id="rId697" Type="http://schemas.openxmlformats.org/officeDocument/2006/relationships/hyperlink" Target="https://community.secop.gov.co/Public/Tendering/ContractNoticePhases/View?PPI=CO1.PPI.41572512&amp;isFromPublicArea=True&amp;isModal=False" TargetMode="External"/><Relationship Id="rId252" Type="http://schemas.openxmlformats.org/officeDocument/2006/relationships/hyperlink" Target="https://community.secop.gov.co/Public/Tendering/ContractNoticePhases/View?PPI=CO1.PPI.40279813&amp;isFromPublicArea=True&amp;isModal=False" TargetMode="External"/><Relationship Id="rId1187" Type="http://schemas.openxmlformats.org/officeDocument/2006/relationships/hyperlink" Target="https://community.secop.gov.co/Public/Tendering/ContractNoticePhases/View?PPI=CO1.PPI.43150461&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557" Type="http://schemas.openxmlformats.org/officeDocument/2006/relationships/hyperlink" Target="https://community.secop.gov.co/Public/Tendering/ContractNoticePhases/View?PPI=CO1.PPI.41430579&amp;isFromPublicArea=True&amp;isModal=False" TargetMode="External"/><Relationship Id="rId764" Type="http://schemas.openxmlformats.org/officeDocument/2006/relationships/hyperlink" Target="https://community.secop.gov.co/Public/Tendering/ContractNoticePhases/View?PPI=CO1.PPI.41615603&amp;isFromPublicArea=True&amp;isModal=False" TargetMode="External"/><Relationship Id="rId971" Type="http://schemas.openxmlformats.org/officeDocument/2006/relationships/hyperlink" Target="https://community.secop.gov.co/Public/Tendering/ContractNoticePhases/View?PPI=CO1.PPI.41852178&amp;isFromPublicArea=True&amp;isModal=False" TargetMode="External"/><Relationship Id="rId417" Type="http://schemas.openxmlformats.org/officeDocument/2006/relationships/hyperlink" Target="https://community.secop.gov.co/Public/Tendering/ContractNoticePhases/View?PPI=CO1.PPI.41171919&amp;isFromPublicArea=True&amp;isModal=False" TargetMode="External"/><Relationship Id="rId624" Type="http://schemas.openxmlformats.org/officeDocument/2006/relationships/hyperlink" Target="https://community.secop.gov.co/Public/Tendering/ContractNoticePhases/View?PPI=CO1.PPI.41513971&amp;isFromPublicArea=True&amp;isModal=False" TargetMode="External"/><Relationship Id="rId831" Type="http://schemas.openxmlformats.org/officeDocument/2006/relationships/hyperlink" Target="https://community.secop.gov.co/Public/Tendering/ContractNoticePhases/View?PPI=CO1.PPI.41642845&amp;isFromPublicArea=True&amp;isModal=False" TargetMode="External"/><Relationship Id="rId1047" Type="http://schemas.openxmlformats.org/officeDocument/2006/relationships/hyperlink" Target="https://community.secop.gov.co/Public/Tendering/ContractNoticePhases/View?PPI=CO1.PPI.42230589&amp;isFromPublicArea=True&amp;isModal=False" TargetMode="External"/><Relationship Id="rId929" Type="http://schemas.openxmlformats.org/officeDocument/2006/relationships/hyperlink" Target="https://community.secop.gov.co/Public/Tendering/ContractNoticePhases/View?PPI=CO1.PPI.41764086&amp;isFromPublicArea=True&amp;isModal=False" TargetMode="External"/><Relationship Id="rId1114" Type="http://schemas.openxmlformats.org/officeDocument/2006/relationships/hyperlink" Target="https://community.secop.gov.co/Public/Tendering/ContractNoticePhases/View?PPI=CO1.PPI.42767458&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274" Type="http://schemas.openxmlformats.org/officeDocument/2006/relationships/hyperlink" Target="https://community.secop.gov.co/Public/Tendering/ContractNoticePhases/View?PPI=CO1.PPI.40364790&amp;isFromPublicArea=True&amp;isModal=False" TargetMode="External"/><Relationship Id="rId481" Type="http://schemas.openxmlformats.org/officeDocument/2006/relationships/hyperlink" Target="https://community.secop.gov.co/Public/Tendering/ContractNoticePhases/View?PPI=CO1.PPI.41333592&amp;isFromPublicArea=True&amp;isModal=False" TargetMode="External"/><Relationship Id="rId134" Type="http://schemas.openxmlformats.org/officeDocument/2006/relationships/hyperlink" Target="https://community.secop.gov.co/Public/Tendering/ContractNoticePhases/View?PPI=CO1.PPI.38782984&amp;isFromPublicArea=True&amp;isModal=False" TargetMode="External"/><Relationship Id="rId579" Type="http://schemas.openxmlformats.org/officeDocument/2006/relationships/hyperlink" Target="https://community.secop.gov.co/Public/Tendering/ContractNoticePhases/View?PPI=CO1.PPI.41449666&amp;isFromPublicArea=True&amp;isModal=False" TargetMode="External"/><Relationship Id="rId786" Type="http://schemas.openxmlformats.org/officeDocument/2006/relationships/hyperlink" Target="https://community.secop.gov.co/Public/Tendering/ContractNoticePhases/View?PPI=CO1.PPI.41617040&amp;isFromPublicArea=True&amp;isModal=False" TargetMode="External"/><Relationship Id="rId993" Type="http://schemas.openxmlformats.org/officeDocument/2006/relationships/hyperlink" Target="https://community.secop.gov.co/Public/Tendering/ContractNoticePhases/View?PPI=CO1.PPI.42014936&amp;isFromPublicArea=True&amp;isModal=False" TargetMode="External"/><Relationship Id="rId341" Type="http://schemas.openxmlformats.org/officeDocument/2006/relationships/hyperlink" Target="https://community.secop.gov.co/Public/Tendering/ContractNoticePhases/View?PPI=CO1.PPI.40919327&amp;isFromPublicArea=True&amp;isModal=False" TargetMode="External"/><Relationship Id="rId439" Type="http://schemas.openxmlformats.org/officeDocument/2006/relationships/hyperlink" Target="https://community.secop.gov.co/Public/Tendering/ContractNoticePhases/View?PPI=CO1.PPI.41232699&amp;isFromPublicArea=True&amp;isModal=False" TargetMode="External"/><Relationship Id="rId646" Type="http://schemas.openxmlformats.org/officeDocument/2006/relationships/hyperlink" Target="https://community.secop.gov.co/Public/Tendering/ContractNoticePhases/View?PPI=CO1.PPI.41515545&amp;isFromPublicArea=True&amp;isModal=False" TargetMode="External"/><Relationship Id="rId1069" Type="http://schemas.openxmlformats.org/officeDocument/2006/relationships/hyperlink" Target="https://community.secop.gov.co/Public/Tendering/ContractNoticePhases/View?PPI=CO1.PPI.42324896&amp;isFromPublicArea=True&amp;isModal=False" TargetMode="External"/><Relationship Id="rId201" Type="http://schemas.openxmlformats.org/officeDocument/2006/relationships/hyperlink" Target="https://community.secop.gov.co/Public/Tendering/ContractNoticePhases/View?PPI=CO1.PPI.40074731&amp;isFromPublicArea=True&amp;isModal=False" TargetMode="External"/><Relationship Id="rId506" Type="http://schemas.openxmlformats.org/officeDocument/2006/relationships/hyperlink" Target="https://community.secop.gov.co/Public/Tendering/ContractNoticePhases/View?PPI=CO1.PPI.41347630&amp;isFromPublicArea=True&amp;isModal=False" TargetMode="External"/><Relationship Id="rId853" Type="http://schemas.openxmlformats.org/officeDocument/2006/relationships/hyperlink" Target="https://community.secop.gov.co/Public/Tendering/ContractNoticePhases/View?PPI=CO1.PPI.41674935&amp;isFromPublicArea=True&amp;isModal=False" TargetMode="External"/><Relationship Id="rId1136" Type="http://schemas.openxmlformats.org/officeDocument/2006/relationships/hyperlink" Target="https://community.secop.gov.co/Public/Tendering/ContractNoticePhases/View?PPI=CO1.PPI.43021429&amp;isFromPublicArea=True&amp;isModal=False" TargetMode="External"/><Relationship Id="rId713" Type="http://schemas.openxmlformats.org/officeDocument/2006/relationships/hyperlink" Target="https://community.secop.gov.co/Public/Tendering/ContractNoticePhases/View?PPI=CO1.PPI.41582366&amp;isFromPublicArea=True&amp;isModal=False" TargetMode="External"/><Relationship Id="rId920" Type="http://schemas.openxmlformats.org/officeDocument/2006/relationships/hyperlink" Target="https://community.secop.gov.co/Public/Tendering/ContractNoticePhases/View?PPI=CO1.PPI.41757618&amp;isFromPublicArea=True&amp;isModal=False" TargetMode="External"/><Relationship Id="rId1203" Type="http://schemas.openxmlformats.org/officeDocument/2006/relationships/hyperlink" Target="https://community.secop.gov.co/Public/Tendering/ContractNoticePhases/View?PPI=CO1.PPI.43275222&amp;isFromPublicArea=True&amp;isModal=False" TargetMode="External"/><Relationship Id="rId296" Type="http://schemas.openxmlformats.org/officeDocument/2006/relationships/hyperlink" Target="https://community.secop.gov.co/Public/Tendering/ContractNoticePhases/View?PPI=CO1.PPI.40663018&amp;isFromPublicArea=True&amp;isModal=False" TargetMode="External"/><Relationship Id="rId156" Type="http://schemas.openxmlformats.org/officeDocument/2006/relationships/hyperlink" Target="https://community.secop.gov.co/Public/Tendering/ContractNoticePhases/View?PPI=CO1.PPI.39483745&amp;isFromPublicArea=True&amp;isModal=False" TargetMode="External"/><Relationship Id="rId363" Type="http://schemas.openxmlformats.org/officeDocument/2006/relationships/hyperlink" Target="https://community.secop.gov.co/Public/Tendering/ContractNoticePhases/View?PPI=CO1.PPI.41070828&amp;isFromPublicArea=True&amp;isModal=False" TargetMode="External"/><Relationship Id="rId570" Type="http://schemas.openxmlformats.org/officeDocument/2006/relationships/hyperlink" Target="https://community.secop.gov.co/Public/Tendering/ContractNoticePhases/View?PPI=CO1.PPI.41445622&amp;isFromPublicArea=True&amp;isModal=False" TargetMode="External"/><Relationship Id="rId223" Type="http://schemas.openxmlformats.org/officeDocument/2006/relationships/hyperlink" Target="https://community.secop.gov.co/Public/Tendering/ContractNoticePhases/View?PPI=CO1.PPI.40197909&amp;isFromPublicArea=True&amp;isModal=False" TargetMode="External"/><Relationship Id="rId430" Type="http://schemas.openxmlformats.org/officeDocument/2006/relationships/hyperlink" Target="https://community.secop.gov.co/Public/Tendering/ContractNoticePhases/View?PPI=CO1.PPI.41206390&amp;isFromPublicArea=True&amp;isModal=False" TargetMode="External"/><Relationship Id="rId668" Type="http://schemas.openxmlformats.org/officeDocument/2006/relationships/hyperlink" Target="https://community.secop.gov.co/Public/Tendering/ContractNoticePhases/View?PPI=CO1.PPI.41547819&amp;isFromPublicArea=True&amp;isModal=False" TargetMode="External"/><Relationship Id="rId875" Type="http://schemas.openxmlformats.org/officeDocument/2006/relationships/hyperlink" Target="https://community.secop.gov.co/Public/Tendering/ContractNoticePhases/View?PPI=CO1.PPI.41688704&amp;isFromPublicArea=True&amp;isModal=False" TargetMode="External"/><Relationship Id="rId1060" Type="http://schemas.openxmlformats.org/officeDocument/2006/relationships/hyperlink" Target="https://community.secop.gov.co/Public/Tendering/ContractNoticePhases/View?PPI=CO1.PPI.42287208&amp;isFromPublicArea=True&amp;isModal=False" TargetMode="External"/><Relationship Id="rId528" Type="http://schemas.openxmlformats.org/officeDocument/2006/relationships/hyperlink" Target="https://community.secop.gov.co/Public/Tendering/ContractNoticePhases/View?PPI=CO1.PPI.41360667&amp;isFromPublicArea=True&amp;isModal=False" TargetMode="External"/><Relationship Id="rId735" Type="http://schemas.openxmlformats.org/officeDocument/2006/relationships/hyperlink" Target="https://community.secop.gov.co/Public/Tendering/ContractNoticePhases/View?PPI=CO1.PPI.41594150&amp;isFromPublicArea=True&amp;isModal=False" TargetMode="External"/><Relationship Id="rId942" Type="http://schemas.openxmlformats.org/officeDocument/2006/relationships/hyperlink" Target="https://community.secop.gov.co/Public/Tendering/ContractNoticePhases/View?PPI=CO1.PPI.41788979&amp;isFromPublicArea=True&amp;isModal=False" TargetMode="External"/><Relationship Id="rId1158" Type="http://schemas.openxmlformats.org/officeDocument/2006/relationships/hyperlink" Target="https://community.secop.gov.co/Public/Tendering/ContractNoticePhases/View?PPI=CO1.PPI.43074471&amp;isFromPublicArea=True&amp;isModal=False" TargetMode="External"/><Relationship Id="rId1018" Type="http://schemas.openxmlformats.org/officeDocument/2006/relationships/hyperlink" Target="https://community.secop.gov.co/Public/Tendering/ContractNoticePhases/View?PPI=CO1.PPI.42079409&amp;isFromPublicArea=True&amp;isModal=False" TargetMode="External"/><Relationship Id="rId1225" Type="http://schemas.openxmlformats.org/officeDocument/2006/relationships/hyperlink" Target="https://community.secop.gov.co/Public/Tendering/ContractNoticePhases/View?PPI=CO1.PPI.43354064&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802" Type="http://schemas.openxmlformats.org/officeDocument/2006/relationships/hyperlink" Target="https://community.secop.gov.co/Public/Tendering/ContractNoticePhases/View?PPI=CO1.PPI.41617240&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178" Type="http://schemas.openxmlformats.org/officeDocument/2006/relationships/hyperlink" Target="https://community.secop.gov.co/Public/Tendering/ContractNoticePhases/View?PPI=CO1.PPI.39771342&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 Id="rId385" Type="http://schemas.openxmlformats.org/officeDocument/2006/relationships/hyperlink" Target="https://community.secop.gov.co/Public/Tendering/ContractNoticePhases/View?PPI=CO1.PPI.41159245&amp;isFromPublicArea=True&amp;isModal=False" TargetMode="External"/><Relationship Id="rId592" Type="http://schemas.openxmlformats.org/officeDocument/2006/relationships/hyperlink" Target="https://community.secop.gov.co/Public/Tendering/ContractNoticePhases/View?PPI=CO1.PPI.41502562&amp;isFromPublicArea=True&amp;isModal=False" TargetMode="External"/><Relationship Id="rId606" Type="http://schemas.openxmlformats.org/officeDocument/2006/relationships/hyperlink" Target="https://community.secop.gov.co/Public/Tendering/ContractNoticePhases/View?PPI=CO1.PPI.41506638&amp;isFromPublicArea=True&amp;isModal=False" TargetMode="External"/><Relationship Id="rId813" Type="http://schemas.openxmlformats.org/officeDocument/2006/relationships/hyperlink" Target="https://community.secop.gov.co/Public/Tendering/ContractNoticePhases/View?PPI=CO1.PPI.41636818&amp;isFromPublicArea=True&amp;isModal=False" TargetMode="External"/><Relationship Id="rId245" Type="http://schemas.openxmlformats.org/officeDocument/2006/relationships/hyperlink" Target="https://community.secop.gov.co/Public/Tendering/ContractNoticePhases/View?PPI=CO1.PPI.40254633&amp;isFromPublicArea=True&amp;isModal=False" TargetMode="External"/><Relationship Id="rId452" Type="http://schemas.openxmlformats.org/officeDocument/2006/relationships/hyperlink" Target="https://community.secop.gov.co/Public/Tendering/ContractNoticePhases/View?PPI=CO1.PPI.41245174&amp;isFromPublicArea=True&amp;isModal=False" TargetMode="External"/><Relationship Id="rId897" Type="http://schemas.openxmlformats.org/officeDocument/2006/relationships/hyperlink" Target="https://community.secop.gov.co/Public/Tendering/ContractNoticePhases/View?PPI=CO1.PPI.41732101&amp;isFromPublicArea=True&amp;isModal=False" TargetMode="External"/><Relationship Id="rId1082" Type="http://schemas.openxmlformats.org/officeDocument/2006/relationships/hyperlink" Target="https://community.secop.gov.co/Public/Tendering/ContractNoticePhases/View?PPI=CO1.PPI.42436547&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312" Type="http://schemas.openxmlformats.org/officeDocument/2006/relationships/hyperlink" Target="https://community.secop.gov.co/Public/Tendering/ContractNoticePhases/View?PPI=CO1.PPI.40761409&amp;isFromPublicArea=True&amp;isModal=False" TargetMode="External"/><Relationship Id="rId757" Type="http://schemas.openxmlformats.org/officeDocument/2006/relationships/hyperlink" Target="https://community.secop.gov.co/Public/Tendering/ContractNoticePhases/View?PPI=CO1.PPI.41614013&amp;isFromPublicArea=True&amp;isModal=False" TargetMode="External"/><Relationship Id="rId964" Type="http://schemas.openxmlformats.org/officeDocument/2006/relationships/hyperlink" Target="https://community.secop.gov.co/Public/Tendering/ContractNoticePhases/View?PPI=CO1.PPI.41837048&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189" Type="http://schemas.openxmlformats.org/officeDocument/2006/relationships/hyperlink" Target="https://community.secop.gov.co/Public/Tendering/ContractNoticePhases/View?PPI=CO1.PPI.39918321&amp;isFromPublicArea=True&amp;isModal=False" TargetMode="External"/><Relationship Id="rId396" Type="http://schemas.openxmlformats.org/officeDocument/2006/relationships/hyperlink" Target="https://community.secop.gov.co/Public/Tendering/ContractNoticePhases/View?PPI=CO1.PPI.41168247&amp;isFromPublicArea=True&amp;isModal=False" TargetMode="External"/><Relationship Id="rId617" Type="http://schemas.openxmlformats.org/officeDocument/2006/relationships/hyperlink" Target="https://community.secop.gov.co/Public/Tendering/ContractNoticePhases/View?PPI=CO1.PPI.41507299&amp;isFromPublicArea=True&amp;isModal=False" TargetMode="External"/><Relationship Id="rId824" Type="http://schemas.openxmlformats.org/officeDocument/2006/relationships/hyperlink" Target="https://community.secop.gov.co/Public/Tendering/ContractNoticePhases/View?PPI=CO1.PPI.41640403&amp;isFromPublicArea=True&amp;isModal=False" TargetMode="External"/><Relationship Id="rId256" Type="http://schemas.openxmlformats.org/officeDocument/2006/relationships/hyperlink" Target="https://community.secop.gov.co/Public/Tendering/ContractNoticePhases/View?PPI=CO1.PPI.40281641&amp;isFromPublicArea=True&amp;isModal=False" TargetMode="External"/><Relationship Id="rId463" Type="http://schemas.openxmlformats.org/officeDocument/2006/relationships/hyperlink" Target="https://community.secop.gov.co/Public/Tendering/ContractNoticePhases/View?PPI=CO1.PPI.41269145&amp;isFromPublicArea=True&amp;isModal=False" TargetMode="External"/><Relationship Id="rId670" Type="http://schemas.openxmlformats.org/officeDocument/2006/relationships/hyperlink" Target="https://community.secop.gov.co/Public/Tendering/ContractNoticePhases/View?PPI=CO1.PPI.41548089&amp;isFromPublicArea=True&amp;isModal=False" TargetMode="External"/><Relationship Id="rId1093" Type="http://schemas.openxmlformats.org/officeDocument/2006/relationships/hyperlink" Target="https://community.secop.gov.co/Public/Tendering/ContractNoticePhases/View?PPI=CO1.PPI.42639472&amp;isFromPublicArea=True&amp;isModal=False" TargetMode="External"/><Relationship Id="rId1107" Type="http://schemas.openxmlformats.org/officeDocument/2006/relationships/hyperlink" Target="https://community.secop.gov.co/Public/Tendering/ContractNoticePhases/View?PPI=CO1.PPI.42764330&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323" Type="http://schemas.openxmlformats.org/officeDocument/2006/relationships/hyperlink" Target="https://community.secop.gov.co/Public/Tendering/ContractNoticePhases/View?PPI=CO1.PPI.40835091&amp;isFromPublicArea=True&amp;isModal=False" TargetMode="External"/><Relationship Id="rId530" Type="http://schemas.openxmlformats.org/officeDocument/2006/relationships/hyperlink" Target="https://community.secop.gov.co/Public/Tendering/ContractNoticePhases/View?PPI=CO1.PPI.41363117&amp;isFromPublicArea=True&amp;isModal=False" TargetMode="External"/><Relationship Id="rId768" Type="http://schemas.openxmlformats.org/officeDocument/2006/relationships/hyperlink" Target="https://community.secop.gov.co/Public/Tendering/ContractNoticePhases/View?PPI=CO1.PPI.41615652&amp;isFromPublicArea=True&amp;isModal=False" TargetMode="External"/><Relationship Id="rId975" Type="http://schemas.openxmlformats.org/officeDocument/2006/relationships/hyperlink" Target="https://community.secop.gov.co/Public/Tendering/ContractNoticePhases/View?PPI=CO1.PPI.41868266&amp;isFromPublicArea=True&amp;isModal=False" TargetMode="External"/><Relationship Id="rId1160" Type="http://schemas.openxmlformats.org/officeDocument/2006/relationships/hyperlink" Target="https://community.secop.gov.co/Public/Tendering/ContractNoticePhases/View?PPI=CO1.PPI.43076704&amp;isFromPublicArea=True&amp;isModal=False" TargetMode="External"/><Relationship Id="rId20" Type="http://schemas.openxmlformats.org/officeDocument/2006/relationships/hyperlink" Target="https://community.secop.gov.co/Public/Tendering/ContractNoticePhases/View?PPI=CO1.PPI.37453938&amp;isFromPublicArea=True&amp;isModal=False" TargetMode="External"/><Relationship Id="rId628" Type="http://schemas.openxmlformats.org/officeDocument/2006/relationships/hyperlink" Target="https://community.secop.gov.co/Public/Tendering/ContractNoticePhases/View?PPI=CO1.PPI.41514439&amp;isFromPublicArea=True&amp;isModal=False" TargetMode="External"/><Relationship Id="rId835" Type="http://schemas.openxmlformats.org/officeDocument/2006/relationships/hyperlink" Target="https://community.secop.gov.co/Public/Tendering/ContractNoticePhases/View?PPI=CO1.PPI.41642886&amp;isFromPublicArea=True&amp;isModal=False" TargetMode="External"/><Relationship Id="rId267" Type="http://schemas.openxmlformats.org/officeDocument/2006/relationships/hyperlink" Target="https://community.secop.gov.co/Public/Tendering/ContractNoticePhases/View?PPI=CO1.PPI.40336390&amp;isFromPublicArea=True&amp;isModal=False" TargetMode="External"/><Relationship Id="rId474" Type="http://schemas.openxmlformats.org/officeDocument/2006/relationships/hyperlink" Target="https://community.secop.gov.co/Public/Tendering/ContractNoticePhases/View?PPI=CO1.PPI.41326682&amp;isFromPublicArea=True&amp;isModal=False" TargetMode="External"/><Relationship Id="rId1020" Type="http://schemas.openxmlformats.org/officeDocument/2006/relationships/hyperlink" Target="https://community.secop.gov.co/Public/Tendering/ContractNoticePhases/View?PPI=CO1.PPI.42081183&amp;isFromPublicArea=True&amp;isModal=False" TargetMode="External"/><Relationship Id="rId1118" Type="http://schemas.openxmlformats.org/officeDocument/2006/relationships/hyperlink" Target="https://community.secop.gov.co/Public/Tendering/ContractNoticePhases/View?PPI=CO1.PPI.42800590&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681" Type="http://schemas.openxmlformats.org/officeDocument/2006/relationships/hyperlink" Target="https://community.secop.gov.co/Public/Tendering/ContractNoticePhases/View?PPI=CO1.PPI.41561045&amp;isFromPublicArea=True&amp;isModal=False" TargetMode="External"/><Relationship Id="rId779" Type="http://schemas.openxmlformats.org/officeDocument/2006/relationships/hyperlink" Target="https://community.secop.gov.co/Public/Tendering/ContractNoticePhases/View?PPI=CO1.PPI.41616744&amp;isFromPublicArea=True&amp;isModal=False" TargetMode="External"/><Relationship Id="rId902" Type="http://schemas.openxmlformats.org/officeDocument/2006/relationships/hyperlink" Target="https://community.secop.gov.co/Public/Tendering/ContractNoticePhases/View?PPI=CO1.PPI.41738299&amp;isFromPublicArea=True&amp;isModal=False" TargetMode="External"/><Relationship Id="rId986" Type="http://schemas.openxmlformats.org/officeDocument/2006/relationships/hyperlink" Target="https://community.secop.gov.co/Public/Tendering/ContractNoticePhases/View?PPI=CO1.PPI.41934981&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334" Type="http://schemas.openxmlformats.org/officeDocument/2006/relationships/hyperlink" Target="https://community.secop.gov.co/Public/Tendering/ContractNoticePhases/View?PPI=CO1.PPI.40879358&amp;isFromPublicArea=True&amp;isModal=False" TargetMode="External"/><Relationship Id="rId541" Type="http://schemas.openxmlformats.org/officeDocument/2006/relationships/hyperlink" Target="https://community.secop.gov.co/Public/Tendering/ContractNoticePhases/View?PPI=CO1.PPI.41411931&amp;isFromPublicArea=True&amp;isModal=False" TargetMode="External"/><Relationship Id="rId639" Type="http://schemas.openxmlformats.org/officeDocument/2006/relationships/hyperlink" Target="https://community.secop.gov.co/Public/Tendering/ContractNoticePhases/View?PPI=CO1.PPI.41515825&amp;isFromPublicArea=True&amp;isModal=False" TargetMode="External"/><Relationship Id="rId1171" Type="http://schemas.openxmlformats.org/officeDocument/2006/relationships/hyperlink" Target="https://community.secop.gov.co/Public/Tendering/ContractNoticePhases/View?PPI=CO1.PPI.43104363&amp;isFromPublicArea=True&amp;isModal=False" TargetMode="External"/><Relationship Id="rId180" Type="http://schemas.openxmlformats.org/officeDocument/2006/relationships/hyperlink" Target="https://community.secop.gov.co/Public/Tendering/ContractNoticePhases/View?PPI=CO1.PPI.39815270&amp;isFromPublicArea=True&amp;isModal=False" TargetMode="External"/><Relationship Id="rId278" Type="http://schemas.openxmlformats.org/officeDocument/2006/relationships/hyperlink" Target="https://community.secop.gov.co/Public/Tendering/ContractNoticePhases/View?PPI=CO1.PPI.40376913&amp;isFromPublicArea=True&amp;isModal=False" TargetMode="External"/><Relationship Id="rId401" Type="http://schemas.openxmlformats.org/officeDocument/2006/relationships/hyperlink" Target="https://community.secop.gov.co/Public/Tendering/ContractNoticePhases/View?PPI=CO1.PPI.41171512&amp;isFromPublicArea=True&amp;isModal=False" TargetMode="External"/><Relationship Id="rId846" Type="http://schemas.openxmlformats.org/officeDocument/2006/relationships/hyperlink" Target="https://community.secop.gov.co/Public/Tendering/ContractNoticePhases/View?PPI=CO1.PPI.41654139&amp;isFromPublicArea=True&amp;isModal=False" TargetMode="External"/><Relationship Id="rId1031" Type="http://schemas.openxmlformats.org/officeDocument/2006/relationships/hyperlink" Target="https://community.secop.gov.co/Public/Tendering/ContractNoticePhases/View?PPI=CO1.PPI.42178273&amp;isFromPublicArea=True&amp;isModal=False" TargetMode="External"/><Relationship Id="rId1129" Type="http://schemas.openxmlformats.org/officeDocument/2006/relationships/hyperlink" Target="https://community.secop.gov.co/Public/Tendering/ContractNoticePhases/View?PPI=CO1.PPI.43002395&amp;isFromPublicArea=True&amp;isModal=False" TargetMode="External"/><Relationship Id="rId485" Type="http://schemas.openxmlformats.org/officeDocument/2006/relationships/hyperlink" Target="https://community.secop.gov.co/Public/Tendering/ContractNoticePhases/View?PPI=CO1.PPI.41338446&amp;isFromPublicArea=True&amp;isModal=False" TargetMode="External"/><Relationship Id="rId692" Type="http://schemas.openxmlformats.org/officeDocument/2006/relationships/hyperlink" Target="https://community.secop.gov.co/Public/Tendering/ContractNoticePhases/View?PPI=CO1.PPI.41566399&amp;isFromPublicArea=True&amp;isModal=False" TargetMode="External"/><Relationship Id="rId706" Type="http://schemas.openxmlformats.org/officeDocument/2006/relationships/hyperlink" Target="https://community.secop.gov.co/Public/Tendering/ContractNoticePhases/View?PPI=CO1.PPI.41578282&amp;isFromPublicArea=True&amp;isModal=False" TargetMode="External"/><Relationship Id="rId913" Type="http://schemas.openxmlformats.org/officeDocument/2006/relationships/hyperlink" Target="https://community.secop.gov.co/Public/Tendering/ContractNoticePhases/View?PPI=CO1.PPI.41749049&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138" Type="http://schemas.openxmlformats.org/officeDocument/2006/relationships/hyperlink" Target="https://community.secop.gov.co/Public/Tendering/ContractNoticePhases/View?PPI=CO1.PPI.38842999&amp;isFromPublicArea=True&amp;isModal=False" TargetMode="External"/><Relationship Id="rId345" Type="http://schemas.openxmlformats.org/officeDocument/2006/relationships/hyperlink" Target="https://community.secop.gov.co/Public/Tendering/ContractNoticePhases/View?PPI=CO1.PPI.40950254&amp;isFromPublicArea=True&amp;isModal=False" TargetMode="External"/><Relationship Id="rId552" Type="http://schemas.openxmlformats.org/officeDocument/2006/relationships/hyperlink" Target="https://community.secop.gov.co/Public/Tendering/ContractNoticePhases/View?PPI=CO1.PPI.41427849&amp;isFromPublicArea=True&amp;isModal=False" TargetMode="External"/><Relationship Id="rId997" Type="http://schemas.openxmlformats.org/officeDocument/2006/relationships/hyperlink" Target="https://community.secop.gov.co/Public/Tendering/ContractNoticePhases/View?PPI=CO1.PPI.42044709&amp;isFromPublicArea=True&amp;isModal=False" TargetMode="External"/><Relationship Id="rId1182" Type="http://schemas.openxmlformats.org/officeDocument/2006/relationships/hyperlink" Target="https://community.secop.gov.co/Public/Tendering/ContractNoticePhases/View?PPI=CO1.PPI.43136592&amp;isFromPublicArea=True&amp;isModal=False" TargetMode="External"/><Relationship Id="rId191" Type="http://schemas.openxmlformats.org/officeDocument/2006/relationships/hyperlink" Target="https://community.secop.gov.co/Public/Tendering/ContractNoticePhases/View?PPI=CO1.PPI.39930973&amp;isFromPublicArea=True&amp;isModal=False" TargetMode="External"/><Relationship Id="rId205" Type="http://schemas.openxmlformats.org/officeDocument/2006/relationships/hyperlink" Target="https://community.secop.gov.co/Public/Tendering/ContractNoticePhases/View?PPI=CO1.PPI.40090428&amp;isFromPublicArea=True&amp;isModal=False" TargetMode="External"/><Relationship Id="rId412" Type="http://schemas.openxmlformats.org/officeDocument/2006/relationships/hyperlink" Target="https://community.secop.gov.co/Public/Tendering/ContractNoticePhases/View?PPI=CO1.PPI.41170576&amp;isFromPublicArea=True&amp;isModal=False" TargetMode="External"/><Relationship Id="rId857" Type="http://schemas.openxmlformats.org/officeDocument/2006/relationships/hyperlink" Target="https://community.secop.gov.co/Public/Tendering/ContractNoticePhases/View?PPI=CO1.PPI.41677848&amp;isFromPublicArea=True&amp;isModal=False" TargetMode="External"/><Relationship Id="rId1042" Type="http://schemas.openxmlformats.org/officeDocument/2006/relationships/hyperlink" Target="https://community.secop.gov.co/Public/Tendering/ContractNoticePhases/View?PPI=CO1.PPI.42227631&amp;isFromPublicArea=True&amp;isModal=False" TargetMode="External"/><Relationship Id="rId289" Type="http://schemas.openxmlformats.org/officeDocument/2006/relationships/hyperlink" Target="https://community.secop.gov.co/Public/Tendering/ContractNoticePhases/View?PPI=CO1.PPI.40456804&amp;isFromPublicArea=True&amp;isModal=False" TargetMode="External"/><Relationship Id="rId496" Type="http://schemas.openxmlformats.org/officeDocument/2006/relationships/hyperlink" Target="https://community.secop.gov.co/Public/Tendering/ContractNoticePhases/View?PPI=CO1.PPI.41346726&amp;isFromPublicArea=True&amp;isModal=False" TargetMode="External"/><Relationship Id="rId717" Type="http://schemas.openxmlformats.org/officeDocument/2006/relationships/hyperlink" Target="https://community.secop.gov.co/Public/Tendering/ContractNoticePhases/View?PPI=CO1.PPI.41583823&amp;isFromPublicArea=True&amp;isModal=False" TargetMode="External"/><Relationship Id="rId924" Type="http://schemas.openxmlformats.org/officeDocument/2006/relationships/hyperlink" Target="https://community.secop.gov.co/Public/Tendering/ContractNoticePhases/View?PPI=CO1.PPI.41761368&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149" Type="http://schemas.openxmlformats.org/officeDocument/2006/relationships/hyperlink" Target="https://community.secop.gov.co/Public/Tendering/ContractNoticePhases/View?PPI=CO1.PPI.39134675&amp;isFromPublicArea=True&amp;isModal=False" TargetMode="External"/><Relationship Id="rId356" Type="http://schemas.openxmlformats.org/officeDocument/2006/relationships/hyperlink" Target="https://community.secop.gov.co/Public/Tendering/ContractNoticePhases/View?PPI=CO1.PPI.41000507&amp;isFromPublicArea=True&amp;isModal=False" TargetMode="External"/><Relationship Id="rId563" Type="http://schemas.openxmlformats.org/officeDocument/2006/relationships/hyperlink" Target="https://community.secop.gov.co/Public/Tendering/ContractNoticePhases/View?PPI=CO1.PPI.41440259&amp;isFromPublicArea=True&amp;isModal=False" TargetMode="External"/><Relationship Id="rId770" Type="http://schemas.openxmlformats.org/officeDocument/2006/relationships/hyperlink" Target="https://community.secop.gov.co/Public/Tendering/ContractNoticePhases/View?PPI=CO1.PPI.41615942&amp;isFromPublicArea=True&amp;isModal=False" TargetMode="External"/><Relationship Id="rId1193" Type="http://schemas.openxmlformats.org/officeDocument/2006/relationships/hyperlink" Target="https://community.secop.gov.co/Public/Tendering/ContractNoticePhases/View?PPI=CO1.PPI.43233140&amp;isFromPublicArea=True&amp;isModal=False" TargetMode="External"/><Relationship Id="rId1207" Type="http://schemas.openxmlformats.org/officeDocument/2006/relationships/hyperlink" Target="https://community.secop.gov.co/Public/Tendering/ContractNoticePhases/View?PPI=CO1.PPI.43310941&amp;isFromPublicArea=True&amp;isModal=False" TargetMode="External"/><Relationship Id="rId216" Type="http://schemas.openxmlformats.org/officeDocument/2006/relationships/hyperlink" Target="https://community.secop.gov.co/Public/Tendering/ContractNoticePhases/View?PPI=CO1.PPI.40131396&amp;isFromPublicArea=True&amp;isModal=False" TargetMode="External"/><Relationship Id="rId423" Type="http://schemas.openxmlformats.org/officeDocument/2006/relationships/hyperlink" Target="https://community.secop.gov.co/Public/Tendering/ContractNoticePhases/View?PPI=CO1.PPI.41172448&amp;isFromPublicArea=True&amp;isModal=False" TargetMode="External"/><Relationship Id="rId868" Type="http://schemas.openxmlformats.org/officeDocument/2006/relationships/hyperlink" Target="https://community.secop.gov.co/Public/Tendering/ContractNoticePhases/View?PPI=CO1.PPI.41686044&amp;isFromPublicArea=True&amp;isModal=False" TargetMode="External"/><Relationship Id="rId1053" Type="http://schemas.openxmlformats.org/officeDocument/2006/relationships/hyperlink" Target="https://community.secop.gov.co/Public/Tendering/ContractNoticePhases/View?PPI=CO1.PPI.42243469&amp;isFromPublicArea=True&amp;isModal=False" TargetMode="External"/><Relationship Id="rId630" Type="http://schemas.openxmlformats.org/officeDocument/2006/relationships/hyperlink" Target="https://community.secop.gov.co/Public/Tendering/ContractNoticePhases/View?PPI=CO1.PPI.41513650&amp;isFromPublicArea=True&amp;isModal=False" TargetMode="External"/><Relationship Id="rId728" Type="http://schemas.openxmlformats.org/officeDocument/2006/relationships/hyperlink" Target="https://community.secop.gov.co/Public/Tendering/ContractNoticePhases/View?PPI=CO1.PPI.41583913&amp;isFromPublicArea=True&amp;isModal=False" TargetMode="External"/><Relationship Id="rId935" Type="http://schemas.openxmlformats.org/officeDocument/2006/relationships/hyperlink" Target="https://community.secop.gov.co/Public/Tendering/ContractNoticePhases/View?PPI=CO1.PPI.41772446&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367" Type="http://schemas.openxmlformats.org/officeDocument/2006/relationships/hyperlink" Target="https://community.secop.gov.co/Public/Tendering/ContractNoticePhases/View?PPI=CO1.PPI.41074618&amp;isFromPublicArea=True&amp;isModal=False" TargetMode="External"/><Relationship Id="rId574" Type="http://schemas.openxmlformats.org/officeDocument/2006/relationships/hyperlink" Target="https://community.secop.gov.co/Public/Tendering/ContractNoticePhases/View?PPI=CO1.PPI.41448318&amp;isFromPublicArea=True&amp;isModal=False" TargetMode="External"/><Relationship Id="rId1120" Type="http://schemas.openxmlformats.org/officeDocument/2006/relationships/hyperlink" Target="https://community.secop.gov.co/Public/Tendering/ContractNoticePhases/View?PPI=CO1.PPI.42909850&amp;isFromPublicArea=True&amp;isModal=False" TargetMode="External"/><Relationship Id="rId1218" Type="http://schemas.openxmlformats.org/officeDocument/2006/relationships/hyperlink" Target="https://community.secop.gov.co/Public/Tendering/ContractNoticePhases/View?PPI=CO1.PPI.43344557&amp;isFromPublicArea=True&amp;isModal=False" TargetMode="External"/><Relationship Id="rId227" Type="http://schemas.openxmlformats.org/officeDocument/2006/relationships/hyperlink" Target="https://community.secop.gov.co/Public/Tendering/ContractNoticePhases/View?PPI=CO1.PPI.40204331&amp;isFromPublicArea=True&amp;isModal=False" TargetMode="External"/><Relationship Id="rId781" Type="http://schemas.openxmlformats.org/officeDocument/2006/relationships/hyperlink" Target="https://community.secop.gov.co/Public/Tendering/ContractNoticePhases/View?PPI=CO1.PPI.41616588&amp;isFromPublicArea=True&amp;isModal=False" TargetMode="External"/><Relationship Id="rId879" Type="http://schemas.openxmlformats.org/officeDocument/2006/relationships/hyperlink" Target="https://community.secop.gov.co/Public/Tendering/ContractNoticePhases/View?PPI=CO1.PPI.41701025&amp;isFromPublicArea=True&amp;isModal=False" TargetMode="External"/><Relationship Id="rId434" Type="http://schemas.openxmlformats.org/officeDocument/2006/relationships/hyperlink" Target="https://community.secop.gov.co/Public/Tendering/ContractNoticePhases/View?PPI=CO1.PPI.41224224&amp;isFromPublicArea=True&amp;isModal=False" TargetMode="External"/><Relationship Id="rId641" Type="http://schemas.openxmlformats.org/officeDocument/2006/relationships/hyperlink" Target="https://community.secop.gov.co/Public/Tendering/ContractNoticePhases/View?PPI=CO1.PPI.41515724&amp;isFromPublicArea=True&amp;isModal=False" TargetMode="External"/><Relationship Id="rId739" Type="http://schemas.openxmlformats.org/officeDocument/2006/relationships/hyperlink" Target="https://community.secop.gov.co/Public/Tendering/ContractNoticePhases/View?PPI=CO1.PPI.41598535&amp;isFromPublicArea=True&amp;isModal=False" TargetMode="External"/><Relationship Id="rId1064" Type="http://schemas.openxmlformats.org/officeDocument/2006/relationships/hyperlink" Target="https://community.secop.gov.co/Public/Tendering/ContractNoticePhases/View?PPI=CO1.PPI.42289108&amp;isFromPublicArea=True&amp;isModal=False" TargetMode="External"/><Relationship Id="rId280" Type="http://schemas.openxmlformats.org/officeDocument/2006/relationships/hyperlink" Target="https://community.secop.gov.co/Public/Tendering/ContractNoticePhases/View?PPI=CO1.PPI.40377952&amp;isFromPublicArea=True&amp;isModal=False" TargetMode="External"/><Relationship Id="rId501" Type="http://schemas.openxmlformats.org/officeDocument/2006/relationships/hyperlink" Target="https://community.secop.gov.co/Public/Tendering/ContractNoticePhases/View?PPI=CO1.PPI.41347157&amp;isFromPublicArea=True&amp;isModal=False" TargetMode="External"/><Relationship Id="rId946" Type="http://schemas.openxmlformats.org/officeDocument/2006/relationships/hyperlink" Target="https://community.secop.gov.co/Public/Tendering/ContractNoticePhases/View?PPI=CO1.PPI.41792020&amp;isFromPublicArea=True&amp;isModal=False" TargetMode="External"/><Relationship Id="rId1131" Type="http://schemas.openxmlformats.org/officeDocument/2006/relationships/hyperlink" Target="https://community.secop.gov.co/Public/Tendering/ContractNoticePhases/View?PPI=CO1.PPI.43004172&amp;isFromPublicArea=True&amp;isModal=False" TargetMode="External"/><Relationship Id="rId1229" Type="http://schemas.openxmlformats.org/officeDocument/2006/relationships/hyperlink" Target="https://community.secop.gov.co/Public/Tendering/ContractNoticePhases/View?PPI=CO1.PPI.43358033&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140" Type="http://schemas.openxmlformats.org/officeDocument/2006/relationships/hyperlink" Target="https://community.secop.gov.co/Public/Tendering/ContractNoticePhases/View?PPI=CO1.PPI.38872759&amp;isFromPublicArea=True&amp;isModal=False" TargetMode="External"/><Relationship Id="rId378" Type="http://schemas.openxmlformats.org/officeDocument/2006/relationships/hyperlink" Target="https://community.secop.gov.co/Public/Tendering/ContractNoticePhases/View?PPI=CO1.PPI.41108624&amp;isFromPublicArea=True&amp;isModal=False" TargetMode="External"/><Relationship Id="rId585" Type="http://schemas.openxmlformats.org/officeDocument/2006/relationships/hyperlink" Target="https://community.secop.gov.co/Public/Tendering/ContractNoticePhases/View?PPI=CO1.PPI.41480914&amp;isFromPublicArea=True&amp;isModal=False" TargetMode="External"/><Relationship Id="rId792" Type="http://schemas.openxmlformats.org/officeDocument/2006/relationships/hyperlink" Target="https://community.secop.gov.co/Public/Tendering/ContractNoticePhases/View?PPI=CO1.PPI.41616632&amp;isFromPublicArea=True&amp;isModal=False" TargetMode="External"/><Relationship Id="rId806" Type="http://schemas.openxmlformats.org/officeDocument/2006/relationships/hyperlink" Target="https://community.secop.gov.co/Public/Tendering/ContractNoticePhases/View?PPI=CO1.PPI.41629075&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238" Type="http://schemas.openxmlformats.org/officeDocument/2006/relationships/hyperlink" Target="https://community.secop.gov.co/Public/Tendering/ContractNoticePhases/View?PPI=CO1.PPI.40246382&amp;isFromPublicArea=True&amp;isModal=False" TargetMode="External"/><Relationship Id="rId445" Type="http://schemas.openxmlformats.org/officeDocument/2006/relationships/hyperlink" Target="https://community.secop.gov.co/Public/Tendering/ContractNoticePhases/View?PPI=CO1.PPI.41238257&amp;isFromPublicArea=True&amp;isModal=False" TargetMode="External"/><Relationship Id="rId652" Type="http://schemas.openxmlformats.org/officeDocument/2006/relationships/hyperlink" Target="https://community.secop.gov.co/Public/Tendering/ContractNoticePhases/View?PPI=CO1.PPI.41532891&amp;isFromPublicArea=True&amp;isModal=False" TargetMode="External"/><Relationship Id="rId1075" Type="http://schemas.openxmlformats.org/officeDocument/2006/relationships/hyperlink" Target="https://community.secop.gov.co/Public/Tendering/ContractNoticePhases/View?PPI=CO1.PPI.42400072&amp;isFromPublicArea=True&amp;isModal=False" TargetMode="External"/><Relationship Id="rId291" Type="http://schemas.openxmlformats.org/officeDocument/2006/relationships/hyperlink" Target="https://community.secop.gov.co/Public/Tendering/ContractNoticePhases/View?PPI=CO1.PPI.40647622&amp;isFromPublicArea=True&amp;isModal=False" TargetMode="External"/><Relationship Id="rId305" Type="http://schemas.openxmlformats.org/officeDocument/2006/relationships/hyperlink" Target="https://community.secop.gov.co/Public/Tendering/ContractNoticePhases/View?PPI=CO1.PPI.40706439&amp;isFromPublicArea=True&amp;isModal=False" TargetMode="External"/><Relationship Id="rId512" Type="http://schemas.openxmlformats.org/officeDocument/2006/relationships/hyperlink" Target="https://community.secop.gov.co/Public/Tendering/ContractNoticePhases/View?PPI=CO1.PPI.41350633&amp;isFromPublicArea=True&amp;isModal=False" TargetMode="External"/><Relationship Id="rId957" Type="http://schemas.openxmlformats.org/officeDocument/2006/relationships/hyperlink" Target="https://community.secop.gov.co/Public/Tendering/ContractNoticePhases/View?PPI=CO1.PPI.41833121&amp;isFromPublicArea=True&amp;isModal=False" TargetMode="External"/><Relationship Id="rId1142" Type="http://schemas.openxmlformats.org/officeDocument/2006/relationships/hyperlink" Target="https://community.secop.gov.co/Public/Tendering/ContractNoticePhases/View?PPI=CO1.PPI.43056050&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151" Type="http://schemas.openxmlformats.org/officeDocument/2006/relationships/hyperlink" Target="https://community.secop.gov.co/Public/Tendering/ContractNoticePhases/View?PPI=CO1.PPI.39185143&amp;isFromPublicArea=True&amp;isModal=False" TargetMode="External"/><Relationship Id="rId389" Type="http://schemas.openxmlformats.org/officeDocument/2006/relationships/hyperlink" Target="https://community.secop.gov.co/Public/Tendering/ContractNoticePhases/View?PPI=CO1.PPI.41160894&amp;isFromPublicArea=True&amp;isModal=False" TargetMode="External"/><Relationship Id="rId596" Type="http://schemas.openxmlformats.org/officeDocument/2006/relationships/hyperlink" Target="https://community.secop.gov.co/Public/Tendering/ContractNoticePhases/View?PPI=CO1.PPI.41504292&amp;isFromPublicArea=True&amp;isModal=False" TargetMode="External"/><Relationship Id="rId817" Type="http://schemas.openxmlformats.org/officeDocument/2006/relationships/hyperlink" Target="https://community.secop.gov.co/Public/Tendering/ContractNoticePhases/View?PPI=CO1.PPI.41637757&amp;isFromPublicArea=True&amp;isModal=False" TargetMode="External"/><Relationship Id="rId1002" Type="http://schemas.openxmlformats.org/officeDocument/2006/relationships/hyperlink" Target="https://community.secop.gov.co/Public/Tendering/ContractNoticePhases/View?PPI=CO1.PPI.42048705&amp;isFromPublicArea=True&amp;isModal=False" TargetMode="External"/><Relationship Id="rId249" Type="http://schemas.openxmlformats.org/officeDocument/2006/relationships/hyperlink" Target="https://community.secop.gov.co/Public/Tendering/ContractNoticePhases/View?PPI=CO1.PPI.40265842&amp;isFromPublicArea=True&amp;isModal=False" TargetMode="External"/><Relationship Id="rId456" Type="http://schemas.openxmlformats.org/officeDocument/2006/relationships/hyperlink" Target="https://community.secop.gov.co/Public/Tendering/ContractNoticePhases/View?PPI=CO1.PPI.41254773&amp;isFromPublicArea=True&amp;isModal=False" TargetMode="External"/><Relationship Id="rId663" Type="http://schemas.openxmlformats.org/officeDocument/2006/relationships/hyperlink" Target="https://community.secop.gov.co/Public/Tendering/ContractNoticePhases/View?PPI=CO1.PPI.41543709&amp;isFromPublicArea=True&amp;isModal=False" TargetMode="External"/><Relationship Id="rId870" Type="http://schemas.openxmlformats.org/officeDocument/2006/relationships/hyperlink" Target="https://community.secop.gov.co/Public/Tendering/ContractNoticePhases/View?PPI=CO1.PPI.41686547&amp;isFromPublicArea=True&amp;isModal=False" TargetMode="External"/><Relationship Id="rId1086" Type="http://schemas.openxmlformats.org/officeDocument/2006/relationships/hyperlink" Target="https://community.secop.gov.co/Public/Tendering/ContractNoticePhases/View?PPI=CO1.PPI.42522370&amp;isFromPublicArea=True&amp;isModal=False" TargetMode="External"/><Relationship Id="rId13" Type="http://schemas.openxmlformats.org/officeDocument/2006/relationships/hyperlink" Target="https://community.secop.gov.co/Public/Tendering/ContractNoticePhases/View?PPI=CO1.PPI.37393119&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316" Type="http://schemas.openxmlformats.org/officeDocument/2006/relationships/hyperlink" Target="https://community.secop.gov.co/Public/Tendering/ContractNoticePhases/View?PPI=CO1.PPI.40797261&amp;isFromPublicArea=True&amp;isModal=False" TargetMode="External"/><Relationship Id="rId523" Type="http://schemas.openxmlformats.org/officeDocument/2006/relationships/hyperlink" Target="https://community.secop.gov.co/Public/Tendering/ContractNoticePhases/View?PPI=CO1.PPI.41350694&amp;isFromPublicArea=True&amp;isModal=False" TargetMode="External"/><Relationship Id="rId968" Type="http://schemas.openxmlformats.org/officeDocument/2006/relationships/hyperlink" Target="https://community.secop.gov.co/Public/Tendering/ContractNoticePhases/View?PPI=CO1.PPI.41849133&amp;isFromPublicArea=True&amp;isModal=False" TargetMode="External"/><Relationship Id="rId1153" Type="http://schemas.openxmlformats.org/officeDocument/2006/relationships/hyperlink" Target="https://community.secop.gov.co/Public/Tendering/ContractNoticePhases/View?PPI=CO1.PPI.43068723&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730" Type="http://schemas.openxmlformats.org/officeDocument/2006/relationships/hyperlink" Target="https://community.secop.gov.co/Public/Tendering/ContractNoticePhases/View?PPI=CO1.PPI.41584232&amp;isFromPublicArea=True&amp;isModal=False" TargetMode="External"/><Relationship Id="rId828" Type="http://schemas.openxmlformats.org/officeDocument/2006/relationships/hyperlink" Target="https://community.secop.gov.co/Public/Tendering/ContractNoticePhases/View?PPI=CO1.PPI.41642812&amp;isFromPublicArea=True&amp;isModal=False" TargetMode="External"/><Relationship Id="rId1013" Type="http://schemas.openxmlformats.org/officeDocument/2006/relationships/hyperlink" Target="https://community.secop.gov.co/Public/Tendering/ContractNoticePhases/View?PPI=CO1.PPI.42068160&amp;isFromPublicArea=True&amp;isModal=False" TargetMode="External"/><Relationship Id="rId162" Type="http://schemas.openxmlformats.org/officeDocument/2006/relationships/hyperlink" Target="https://community.secop.gov.co/Public/Tendering/ContractNoticePhases/View?PPI=CO1.PPI.39563817&amp;isFromPublicArea=True&amp;isModal=False" TargetMode="External"/><Relationship Id="rId467" Type="http://schemas.openxmlformats.org/officeDocument/2006/relationships/hyperlink" Target="https://community.secop.gov.co/Public/Tendering/ContractNoticePhases/View?PPI=CO1.PPI.41294328&amp;isFromPublicArea=True&amp;isModal=False" TargetMode="External"/><Relationship Id="rId1097" Type="http://schemas.openxmlformats.org/officeDocument/2006/relationships/hyperlink" Target="https://community.secop.gov.co/Public/Tendering/ContractNoticePhases/View?PPI=CO1.PPI.42643061&amp;isFromPublicArea=True&amp;isModal=False" TargetMode="External"/><Relationship Id="rId1220" Type="http://schemas.openxmlformats.org/officeDocument/2006/relationships/hyperlink" Target="https://community.secop.gov.co/Public/Tendering/ContractNoticePhases/View?PPI=CO1.PPI.43345579&amp;isFromPublicArea=True&amp;isModal=False" TargetMode="External"/><Relationship Id="rId674" Type="http://schemas.openxmlformats.org/officeDocument/2006/relationships/hyperlink" Target="https://community.secop.gov.co/Public/Tendering/ContractNoticePhases/View?PPI=CO1.PPI.41550985&amp;isFromPublicArea=True&amp;isModal=False" TargetMode="External"/><Relationship Id="rId881" Type="http://schemas.openxmlformats.org/officeDocument/2006/relationships/hyperlink" Target="https://community.secop.gov.co/Public/Tendering/ContractNoticePhases/View?PPI=CO1.PPI.41701724&amp;isFromPublicArea=True&amp;isModal=False" TargetMode="External"/><Relationship Id="rId979" Type="http://schemas.openxmlformats.org/officeDocument/2006/relationships/hyperlink" Target="https://community.secop.gov.co/Public/Tendering/ContractNoticePhases/View?PPI=CO1.PPI.41880442&amp;isFromPublicArea=True&amp;isModal=False" TargetMode="External"/><Relationship Id="rId24" Type="http://schemas.openxmlformats.org/officeDocument/2006/relationships/hyperlink" Target="https://community.secop.gov.co/Public/Tendering/ContractNoticePhases/View?PPI=CO1.PPI.37458726&amp;isFromPublicArea=True&amp;isModal=False" TargetMode="External"/><Relationship Id="rId327" Type="http://schemas.openxmlformats.org/officeDocument/2006/relationships/hyperlink" Target="https://community.secop.gov.co/Public/Tendering/ContractNoticePhases/View?PPI=CO1.PPI.40854053&amp;isFromPublicArea=True&amp;isModal=False" TargetMode="External"/><Relationship Id="rId534" Type="http://schemas.openxmlformats.org/officeDocument/2006/relationships/hyperlink" Target="https://community.secop.gov.co/Public/Tendering/ContractNoticePhases/View?PPI=CO1.PPI.41380135&amp;isFromPublicArea=True&amp;isModal=False" TargetMode="External"/><Relationship Id="rId741" Type="http://schemas.openxmlformats.org/officeDocument/2006/relationships/hyperlink" Target="https://community.secop.gov.co/Public/Tendering/ContractNoticePhases/View?PPI=CO1.PPI.41603588&amp;isFromPublicArea=True&amp;isModal=False" TargetMode="External"/><Relationship Id="rId839" Type="http://schemas.openxmlformats.org/officeDocument/2006/relationships/hyperlink" Target="https://community.secop.gov.co/Public/Tendering/ContractNoticePhases/View?PPI=CO1.PPI.41653907&amp;isFromPublicArea=True&amp;isModal=False" TargetMode="External"/><Relationship Id="rId1164" Type="http://schemas.openxmlformats.org/officeDocument/2006/relationships/hyperlink" Target="https://community.secop.gov.co/Public/Tendering/ContractNoticePhases/View?PPI=CO1.PPI.43078949&amp;isFromPublicArea=True&amp;isModal=False" TargetMode="External"/><Relationship Id="rId173" Type="http://schemas.openxmlformats.org/officeDocument/2006/relationships/hyperlink" Target="https://community.secop.gov.co/Public/Tendering/ContractNoticePhases/View?PPI=CO1.PPI.39742801&amp;isFromPublicArea=True&amp;isModal=False" TargetMode="External"/><Relationship Id="rId380" Type="http://schemas.openxmlformats.org/officeDocument/2006/relationships/hyperlink" Target="https://community.secop.gov.co/Public/Tendering/ContractNoticePhases/View?PPI=CO1.PPI.41109231&amp;isFromPublicArea=True&amp;isModal=False" TargetMode="External"/><Relationship Id="rId601" Type="http://schemas.openxmlformats.org/officeDocument/2006/relationships/hyperlink" Target="https://community.secop.gov.co/Public/Tendering/ContractNoticePhases/View?PPI=CO1.PPI.41505840&amp;isFromPublicArea=True&amp;isModal=False" TargetMode="External"/><Relationship Id="rId1024" Type="http://schemas.openxmlformats.org/officeDocument/2006/relationships/hyperlink" Target="https://community.secop.gov.co/Public/Tendering/ContractNoticePhases/View?PPI=CO1.PPI.42109744&amp;isFromPublicArea=True&amp;isModal=False" TargetMode="External"/><Relationship Id="rId1231" Type="http://schemas.openxmlformats.org/officeDocument/2006/relationships/hyperlink" Target="https://community.secop.gov.co/Public/Tendering/ContractNoticePhases/View?PPI=CO1.PPI.43358799&amp;isFromPublicArea=True&amp;isModal=False" TargetMode="External"/><Relationship Id="rId240" Type="http://schemas.openxmlformats.org/officeDocument/2006/relationships/hyperlink" Target="https://community.secop.gov.co/Public/Tendering/ContractNoticePhases/View?PPI=CO1.PPI.40249410&amp;isFromPublicArea=True&amp;isModal=False" TargetMode="External"/><Relationship Id="rId478" Type="http://schemas.openxmlformats.org/officeDocument/2006/relationships/hyperlink" Target="https://community.secop.gov.co/Public/Tendering/ContractNoticePhases/View?PPI=CO1.PPI.41330883&amp;isFromPublicArea=True&amp;isModal=False" TargetMode="External"/><Relationship Id="rId685" Type="http://schemas.openxmlformats.org/officeDocument/2006/relationships/hyperlink" Target="https://community.secop.gov.co/Public/Tendering/ContractNoticePhases/View?PPI=CO1.PPI.41562856&amp;isFromPublicArea=True&amp;isModal=False" TargetMode="External"/><Relationship Id="rId892" Type="http://schemas.openxmlformats.org/officeDocument/2006/relationships/hyperlink" Target="https://community.secop.gov.co/Public/Tendering/ContractNoticePhases/View?PPI=CO1.PPI.41727296&amp;isFromPublicArea=True&amp;isModal=False" TargetMode="External"/><Relationship Id="rId906" Type="http://schemas.openxmlformats.org/officeDocument/2006/relationships/hyperlink" Target="https://community.secop.gov.co/Public/Tendering/ContractNoticePhases/View?PPI=CO1.PPI.41742690&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338" Type="http://schemas.openxmlformats.org/officeDocument/2006/relationships/hyperlink" Target="https://community.secop.gov.co/Public/Tendering/ContractNoticePhases/View?PPI=CO1.PPI.40881724&amp;isFromPublicArea=True&amp;isModal=False" TargetMode="External"/><Relationship Id="rId545" Type="http://schemas.openxmlformats.org/officeDocument/2006/relationships/hyperlink" Target="https://community.secop.gov.co/Public/Tendering/ContractNoticePhases/View?PPI=CO1.PPI.41334230&amp;isFromPublicArea=True&amp;isModal=False" TargetMode="External"/><Relationship Id="rId752" Type="http://schemas.openxmlformats.org/officeDocument/2006/relationships/hyperlink" Target="https://community.secop.gov.co/Public/Tendering/ContractNoticePhases/View?PPI=CO1.PPI.41613068&amp;isFromPublicArea=True&amp;isModal=False" TargetMode="External"/><Relationship Id="rId1175" Type="http://schemas.openxmlformats.org/officeDocument/2006/relationships/hyperlink" Target="https://community.secop.gov.co/Public/Tendering/ContractNoticePhases/View?PPI=CO1.PPI.43107559&amp;isFromPublicArea=True&amp;isModal=False" TargetMode="External"/><Relationship Id="rId184" Type="http://schemas.openxmlformats.org/officeDocument/2006/relationships/hyperlink" Target="https://community.secop.gov.co/Public/Tendering/ContractNoticePhases/View?PPI=CO1.PPI.39903520&amp;isFromPublicArea=True&amp;isModal=False" TargetMode="External"/><Relationship Id="rId391" Type="http://schemas.openxmlformats.org/officeDocument/2006/relationships/hyperlink" Target="https://community.secop.gov.co/Public/Tendering/ContractNoticePhases/View?PPI=CO1.PPI.41162272&amp;isFromPublicArea=True&amp;isModal=False" TargetMode="External"/><Relationship Id="rId405" Type="http://schemas.openxmlformats.org/officeDocument/2006/relationships/hyperlink" Target="https://community.secop.gov.co/Public/Tendering/ContractNoticePhases/View?PPI=CO1.PPI.41172137&amp;isFromPublicArea=True&amp;isModal=False" TargetMode="External"/><Relationship Id="rId612" Type="http://schemas.openxmlformats.org/officeDocument/2006/relationships/hyperlink" Target="https://community.secop.gov.co/Public/Tendering/ContractNoticePhases/View?PPI=CO1.PPI.41507171&amp;isFromPublicArea=True&amp;isModal=False" TargetMode="External"/><Relationship Id="rId1035" Type="http://schemas.openxmlformats.org/officeDocument/2006/relationships/hyperlink" Target="https://community.secop.gov.co/Public/Tendering/ContractNoticePhases/View?PPI=CO1.PPI.42183256&amp;isFromPublicArea=True&amp;isModal=False" TargetMode="External"/><Relationship Id="rId251" Type="http://schemas.openxmlformats.org/officeDocument/2006/relationships/hyperlink" Target="https://community.secop.gov.co/Public/Tendering/ContractNoticePhases/View?PPI=CO1.PPI.40279313&amp;isFromPublicArea=True&amp;isModal=False" TargetMode="External"/><Relationship Id="rId489" Type="http://schemas.openxmlformats.org/officeDocument/2006/relationships/hyperlink" Target="https://community.secop.gov.co/Public/Tendering/ContractNoticePhases/View?PPI=CO1.PPI.41346058&amp;isFromPublicArea=True&amp;isModal=False" TargetMode="External"/><Relationship Id="rId696" Type="http://schemas.openxmlformats.org/officeDocument/2006/relationships/hyperlink" Target="https://community.secop.gov.co/Public/Tendering/ContractNoticePhases/View?PPI=CO1.PPI.41571655&amp;isFromPublicArea=True&amp;isModal=False" TargetMode="External"/><Relationship Id="rId917" Type="http://schemas.openxmlformats.org/officeDocument/2006/relationships/hyperlink" Target="https://community.secop.gov.co/Public/Tendering/ContractNoticePhases/View?PPI=CO1.PPI.41750191&amp;isFromPublicArea=True&amp;isModal=False" TargetMode="External"/><Relationship Id="rId1102" Type="http://schemas.openxmlformats.org/officeDocument/2006/relationships/hyperlink" Target="https://community.secop.gov.co/Public/Tendering/ContractNoticePhases/View?PPI=CO1.PPI.42743868&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349" Type="http://schemas.openxmlformats.org/officeDocument/2006/relationships/hyperlink" Target="https://community.secop.gov.co/Public/Tendering/ContractNoticePhases/View?PPI=CO1.PPI.40947595&amp;isFromPublicArea=True&amp;isModal=False" TargetMode="External"/><Relationship Id="rId556" Type="http://schemas.openxmlformats.org/officeDocument/2006/relationships/hyperlink" Target="https://community.secop.gov.co/Public/Tendering/ContractNoticePhases/View?PPI=CO1.PPI.41430432&amp;isFromPublicArea=True&amp;isModal=False" TargetMode="External"/><Relationship Id="rId763" Type="http://schemas.openxmlformats.org/officeDocument/2006/relationships/hyperlink" Target="https://community.secop.gov.co/Public/Tendering/ContractNoticePhases/View?PPI=CO1.PPI.41614679&amp;isFromPublicArea=True&amp;isModal=False" TargetMode="External"/><Relationship Id="rId1186" Type="http://schemas.openxmlformats.org/officeDocument/2006/relationships/hyperlink" Target="https://community.secop.gov.co/Public/Tendering/ContractNoticePhases/View?PPI=CO1.PPI.43148098&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95" Type="http://schemas.openxmlformats.org/officeDocument/2006/relationships/hyperlink" Target="https://community.secop.gov.co/Public/Tendering/ContractNoticePhases/View?PPI=CO1.PPI.39964867&amp;isFromPublicArea=True&amp;isModal=False" TargetMode="External"/><Relationship Id="rId209" Type="http://schemas.openxmlformats.org/officeDocument/2006/relationships/hyperlink" Target="https://community.secop.gov.co/Public/Tendering/ContractNoticePhases/View?PPI=CO1.PPI.40105527&amp;isFromPublicArea=True&amp;isModal=False" TargetMode="External"/><Relationship Id="rId416" Type="http://schemas.openxmlformats.org/officeDocument/2006/relationships/hyperlink" Target="https://community.secop.gov.co/Public/Tendering/ContractNoticePhases/View?PPI=CO1.PPI.41171904&amp;isFromPublicArea=True&amp;isModal=False" TargetMode="External"/><Relationship Id="rId970" Type="http://schemas.openxmlformats.org/officeDocument/2006/relationships/hyperlink" Target="https://community.secop.gov.co/Public/Tendering/ContractNoticePhases/View?PPI=CO1.PPI.41851642&amp;isFromPublicArea=True&amp;isModal=False" TargetMode="External"/><Relationship Id="rId1046" Type="http://schemas.openxmlformats.org/officeDocument/2006/relationships/hyperlink" Target="https://community.secop.gov.co/Public/Tendering/ContractNoticePhases/View?PPI=CO1.PPI.42230174&amp;isFromPublicArea=True&amp;isModal=False" TargetMode="External"/><Relationship Id="rId623" Type="http://schemas.openxmlformats.org/officeDocument/2006/relationships/hyperlink" Target="https://community.secop.gov.co/Public/Tendering/ContractNoticePhases/View?PPI=CO1.PPI.41513767&amp;isFromPublicArea=True&amp;isModal=False" TargetMode="External"/><Relationship Id="rId830" Type="http://schemas.openxmlformats.org/officeDocument/2006/relationships/hyperlink" Target="https://community.secop.gov.co/Public/Tendering/ContractNoticePhases/View?PPI=CO1.PPI.41642835&amp;isFromPublicArea=True&amp;isModal=False" TargetMode="External"/><Relationship Id="rId928" Type="http://schemas.openxmlformats.org/officeDocument/2006/relationships/hyperlink" Target="https://community.secop.gov.co/Public/Tendering/ContractNoticePhases/View?PPI=CO1.PPI.41763436&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262" Type="http://schemas.openxmlformats.org/officeDocument/2006/relationships/hyperlink" Target="https://community.secop.gov.co/Public/Tendering/ContractNoticePhases/View?PPI=CO1.PPI.40332609&amp;isFromPublicArea=True&amp;isModal=False" TargetMode="External"/><Relationship Id="rId567" Type="http://schemas.openxmlformats.org/officeDocument/2006/relationships/hyperlink" Target="https://community.secop.gov.co/Public/Tendering/ContractNoticePhases/View?PPI=CO1.PPI.41443506&amp;isFromPublicArea=True&amp;isModal=False" TargetMode="External"/><Relationship Id="rId1113" Type="http://schemas.openxmlformats.org/officeDocument/2006/relationships/hyperlink" Target="https://community.secop.gov.co/Public/Tendering/ContractNoticePhases/View?PPI=CO1.PPI.42767082&amp;isFromPublicArea=True&amp;isModal=False" TargetMode="External"/><Relationship Id="rId1197" Type="http://schemas.openxmlformats.org/officeDocument/2006/relationships/hyperlink" Target="https://community.secop.gov.co/Public/Tendering/ContractNoticePhases/View?PPI=CO1.PPI.43259397&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774" Type="http://schemas.openxmlformats.org/officeDocument/2006/relationships/hyperlink" Target="https://community.secop.gov.co/Public/Tendering/ContractNoticePhases/View?PPI=CO1.PPI.41616350&amp;isFromPublicArea=True&amp;isModal=False" TargetMode="External"/><Relationship Id="rId981" Type="http://schemas.openxmlformats.org/officeDocument/2006/relationships/hyperlink" Target="https://community.secop.gov.co/Public/Tendering/ContractNoticePhases/View?PPI=CO1.PPI.41900896&amp;isFromPublicArea=True&amp;isModal=False" TargetMode="External"/><Relationship Id="rId1057" Type="http://schemas.openxmlformats.org/officeDocument/2006/relationships/hyperlink" Target="https://community.secop.gov.co/Public/Tendering/ContractNoticePhases/View?PPI=CO1.PPI.42275747&amp;isFromPublicArea=True&amp;isModal=False" TargetMode="External"/><Relationship Id="rId427" Type="http://schemas.openxmlformats.org/officeDocument/2006/relationships/hyperlink" Target="https://community.secop.gov.co/Public/Tendering/ContractNoticePhases/View?PPI=CO1.PPI.41172493&amp;isFromPublicArea=True&amp;isModal=False" TargetMode="External"/><Relationship Id="rId634" Type="http://schemas.openxmlformats.org/officeDocument/2006/relationships/hyperlink" Target="https://community.secop.gov.co/Public/Tendering/ContractNoticePhases/View?PPI=CO1.PPI.41515810&amp;isFromPublicArea=True&amp;isModal=False" TargetMode="External"/><Relationship Id="rId841" Type="http://schemas.openxmlformats.org/officeDocument/2006/relationships/hyperlink" Target="https://community.secop.gov.co/Public/Tendering/ContractNoticePhases/View?PPI=CO1.PPI.41654122&amp;isFromPublicArea=True&amp;isModal=False" TargetMode="External"/><Relationship Id="rId273" Type="http://schemas.openxmlformats.org/officeDocument/2006/relationships/hyperlink" Target="https://community.secop.gov.co/Public/Tendering/ContractNoticePhases/View?PPI=CO1.PPI.40358849&amp;isFromPublicArea=True&amp;isModal=False" TargetMode="External"/><Relationship Id="rId480" Type="http://schemas.openxmlformats.org/officeDocument/2006/relationships/hyperlink" Target="https://community.secop.gov.co/Public/Tendering/ContractNoticePhases/View?PPI=CO1.PPI.41333408&amp;isFromPublicArea=True&amp;isModal=False" TargetMode="External"/><Relationship Id="rId701" Type="http://schemas.openxmlformats.org/officeDocument/2006/relationships/hyperlink" Target="https://community.secop.gov.co/Public/Tendering/ContractNoticePhases/View?PPI=CO1.PPI.41575090&amp;isFromPublicArea=True&amp;isModal=False" TargetMode="External"/><Relationship Id="rId939" Type="http://schemas.openxmlformats.org/officeDocument/2006/relationships/hyperlink" Target="https://community.secop.gov.co/Public/Tendering/ContractNoticePhases/View?PPI=CO1.PPI.41775049&amp;isFromPublicArea=True&amp;isModal=False" TargetMode="External"/><Relationship Id="rId1124" Type="http://schemas.openxmlformats.org/officeDocument/2006/relationships/hyperlink" Target="https://community.secop.gov.co/Public/Tendering/ContractNoticePhases/View?PPI=CO1.PPI.42915067&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133" Type="http://schemas.openxmlformats.org/officeDocument/2006/relationships/hyperlink" Target="https://community.secop.gov.co/Public/Tendering/ContractNoticePhases/View?PPI=CO1.PPI.38781347&amp;isFromPublicArea=True&amp;isModal=False" TargetMode="External"/><Relationship Id="rId340" Type="http://schemas.openxmlformats.org/officeDocument/2006/relationships/hyperlink" Target="https://community.secop.gov.co/Public/Tendering/ContractNoticePhases/View?PPI=CO1.PPI.40915798&amp;isFromPublicArea=True&amp;isModal=False" TargetMode="External"/><Relationship Id="rId578" Type="http://schemas.openxmlformats.org/officeDocument/2006/relationships/hyperlink" Target="https://community.secop.gov.co/Public/Tendering/ContractNoticePhases/View?PPI=CO1.PPI.41449604&amp;isFromPublicArea=True&amp;isModal=False" TargetMode="External"/><Relationship Id="rId785" Type="http://schemas.openxmlformats.org/officeDocument/2006/relationships/hyperlink" Target="https://community.secop.gov.co/Public/Tendering/ContractNoticePhases/View?PPI=CO1.PPI.41617241&amp;isFromPublicArea=True&amp;isModal=False" TargetMode="External"/><Relationship Id="rId992" Type="http://schemas.openxmlformats.org/officeDocument/2006/relationships/hyperlink" Target="https://community.secop.gov.co/Public/Tendering/ContractNoticePhases/View?PPI=CO1.PPI.42012599&amp;isFromPublicArea=True&amp;isModal=False" TargetMode="External"/><Relationship Id="rId200" Type="http://schemas.openxmlformats.org/officeDocument/2006/relationships/hyperlink" Target="https://community.secop.gov.co/Public/Tendering/ContractNoticePhases/View?PPI=CO1.PPI.40071944&amp;isFromPublicArea=True&amp;isModal=False" TargetMode="External"/><Relationship Id="rId438" Type="http://schemas.openxmlformats.org/officeDocument/2006/relationships/hyperlink" Target="https://community.secop.gov.co/Public/Tendering/ContractNoticePhases/View?PPI=CO1.PPI.41231974&amp;isFromPublicArea=True&amp;isModal=False" TargetMode="External"/><Relationship Id="rId645" Type="http://schemas.openxmlformats.org/officeDocument/2006/relationships/hyperlink" Target="https://community.secop.gov.co/Public/Tendering/ContractNoticePhases/View?PPI=CO1.PPI.41515632&amp;isFromPublicArea=True&amp;isModal=False" TargetMode="External"/><Relationship Id="rId852" Type="http://schemas.openxmlformats.org/officeDocument/2006/relationships/hyperlink" Target="https://community.secop.gov.co/Public/Tendering/ContractNoticePhases/View?PPI=CO1.PPI.41670220&amp;isFromPublicArea=True&amp;isModal=False" TargetMode="External"/><Relationship Id="rId1068" Type="http://schemas.openxmlformats.org/officeDocument/2006/relationships/hyperlink" Target="https://community.secop.gov.co/Public/Tendering/ContractNoticePhases/View?PPI=CO1.PPI.42324812&amp;isFromPublicArea=True&amp;isModal=False" TargetMode="External"/><Relationship Id="rId284" Type="http://schemas.openxmlformats.org/officeDocument/2006/relationships/hyperlink" Target="https://community.secop.gov.co/Public/Tendering/ContractNoticePhases/View?PPI=CO1.PPI.40406668&amp;isFromPublicArea=True&amp;isModal=False" TargetMode="External"/><Relationship Id="rId491" Type="http://schemas.openxmlformats.org/officeDocument/2006/relationships/hyperlink" Target="https://community.secop.gov.co/Public/Tendering/ContractNoticePhases/View?PPI=CO1.PPI.41346000&amp;isFromPublicArea=True&amp;isModal=False" TargetMode="External"/><Relationship Id="rId505" Type="http://schemas.openxmlformats.org/officeDocument/2006/relationships/hyperlink" Target="https://community.secop.gov.co/Public/Tendering/ContractNoticePhases/View?PPI=CO1.PPI.41347496&amp;isFromPublicArea=True&amp;isModal=False" TargetMode="External"/><Relationship Id="rId712" Type="http://schemas.openxmlformats.org/officeDocument/2006/relationships/hyperlink" Target="https://community.secop.gov.co/Public/Tendering/ContractNoticePhases/View?PPI=CO1.PPI.41581698&amp;isFromPublicArea=True&amp;isModal=False" TargetMode="External"/><Relationship Id="rId1135" Type="http://schemas.openxmlformats.org/officeDocument/2006/relationships/hyperlink" Target="https://community.secop.gov.co/Public/Tendering/ContractNoticePhases/View?PPI=CO1.PPI.43008386&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44" Type="http://schemas.openxmlformats.org/officeDocument/2006/relationships/hyperlink" Target="https://community.secop.gov.co/Public/Tendering/ContractNoticePhases/View?PPI=CO1.PPI.39091570&amp;isFromPublicArea=True&amp;isModal=False" TargetMode="External"/><Relationship Id="rId589" Type="http://schemas.openxmlformats.org/officeDocument/2006/relationships/hyperlink" Target="https://community.secop.gov.co/Public/Tendering/ContractNoticePhases/View?PPI=CO1.PPI.41500696&amp;isFromPublicArea=True&amp;isModal=False" TargetMode="External"/><Relationship Id="rId796" Type="http://schemas.openxmlformats.org/officeDocument/2006/relationships/hyperlink" Target="https://community.secop.gov.co/Public/Tendering/ContractNoticePhases/View?PPI=CO1.PPI.41616500&amp;isFromPublicArea=True&amp;isModal=False" TargetMode="External"/><Relationship Id="rId1202" Type="http://schemas.openxmlformats.org/officeDocument/2006/relationships/hyperlink" Target="https://community.secop.gov.co/Public/Tendering/ContractNoticePhases/View?PPI=CO1.PPI.43273564&amp;isFromPublicArea=True&amp;isModal=False" TargetMode="External"/><Relationship Id="rId351" Type="http://schemas.openxmlformats.org/officeDocument/2006/relationships/hyperlink" Target="https://community.secop.gov.co/Public/Tendering/ContractNoticePhases/View?PPI=CO1.PPI.40976396&amp;isFromPublicArea=True&amp;isModal=False" TargetMode="External"/><Relationship Id="rId449" Type="http://schemas.openxmlformats.org/officeDocument/2006/relationships/hyperlink" Target="https://community.secop.gov.co/Public/Tendering/ContractNoticePhases/View?PPI=CO1.PPI.41241216&amp;isFromPublicArea=True&amp;isModal=False" TargetMode="External"/><Relationship Id="rId656" Type="http://schemas.openxmlformats.org/officeDocument/2006/relationships/hyperlink" Target="https://community.secop.gov.co/Public/Tendering/ContractNoticePhases/View?PPI=CO1.PPI.41535134&amp;isFromPublicArea=True&amp;isModal=False" TargetMode="External"/><Relationship Id="rId863" Type="http://schemas.openxmlformats.org/officeDocument/2006/relationships/hyperlink" Target="https://community.secop.gov.co/Public/Tendering/ContractNoticePhases/View?PPI=CO1.PPI.41683123&amp;isFromPublicArea=True&amp;isModal=False" TargetMode="External"/><Relationship Id="rId1079" Type="http://schemas.openxmlformats.org/officeDocument/2006/relationships/hyperlink" Target="https://community.secop.gov.co/Public/Tendering/ContractNoticePhases/View?PPI=CO1.PPI.42404022&amp;isFromPublicArea=True&amp;isModal=False" TargetMode="External"/><Relationship Id="rId211" Type="http://schemas.openxmlformats.org/officeDocument/2006/relationships/hyperlink" Target="https://community.secop.gov.co/Public/Tendering/ContractNoticePhases/View?PPI=CO1.PPI.40107169&amp;isFromPublicArea=True&amp;isModal=False" TargetMode="External"/><Relationship Id="rId295" Type="http://schemas.openxmlformats.org/officeDocument/2006/relationships/hyperlink" Target="https://community.secop.gov.co/Public/Tendering/ContractNoticePhases/View?PPI=CO1.PPI.40652899&amp;isFromPublicArea=True&amp;isModal=False" TargetMode="External"/><Relationship Id="rId309" Type="http://schemas.openxmlformats.org/officeDocument/2006/relationships/hyperlink" Target="https://community.secop.gov.co/Public/Tendering/ContractNoticePhases/View?PPI=CO1.PPI.40756922&amp;isFromPublicArea=True&amp;isModal=False" TargetMode="External"/><Relationship Id="rId516" Type="http://schemas.openxmlformats.org/officeDocument/2006/relationships/hyperlink" Target="https://community.secop.gov.co/Public/Tendering/ContractNoticePhases/View?PPI=CO1.PPI.41351221&amp;isFromPublicArea=True&amp;isModal=False" TargetMode="External"/><Relationship Id="rId1146" Type="http://schemas.openxmlformats.org/officeDocument/2006/relationships/hyperlink" Target="https://community.secop.gov.co/Public/Tendering/ContractNoticePhases/View?PPI=CO1.PPI.43065170&amp;isFromPublicArea=True&amp;isModal=False" TargetMode="External"/><Relationship Id="rId723" Type="http://schemas.openxmlformats.org/officeDocument/2006/relationships/hyperlink" Target="https://community.secop.gov.co/Public/Tendering/ContractNoticePhases/View?PPI=CO1.PPI.41584903&amp;isFromPublicArea=True&amp;isModal=False" TargetMode="External"/><Relationship Id="rId930" Type="http://schemas.openxmlformats.org/officeDocument/2006/relationships/hyperlink" Target="https://community.secop.gov.co/Public/Tendering/ContractNoticePhases/View?PPI=CO1.PPI.41767981&amp;isFromPublicArea=True&amp;isModal=False" TargetMode="External"/><Relationship Id="rId1006" Type="http://schemas.openxmlformats.org/officeDocument/2006/relationships/hyperlink" Target="https://community.secop.gov.co/Public/Tendering/ContractNoticePhases/View?PPI=CO1.PPI.42052065&amp;isFromPublicArea=True&amp;isModal=False" TargetMode="External"/><Relationship Id="rId155" Type="http://schemas.openxmlformats.org/officeDocument/2006/relationships/hyperlink" Target="https://community.secop.gov.co/Public/Tendering/ContractNoticePhases/View?PPI=CO1.PPI.39386295&amp;isFromPublicArea=True&amp;isModal=False" TargetMode="External"/><Relationship Id="rId362" Type="http://schemas.openxmlformats.org/officeDocument/2006/relationships/hyperlink" Target="https://community.secop.gov.co/Public/Tendering/ContractNoticePhases/View?PPI=CO1.PPI.41060050&amp;isFromPublicArea=True&amp;isModal=False" TargetMode="External"/><Relationship Id="rId1213" Type="http://schemas.openxmlformats.org/officeDocument/2006/relationships/hyperlink" Target="https://community.secop.gov.co/Public/Tendering/ContractNoticePhases/View?PPI=CO1.PPI.43320071&amp;isFromPublicArea=True&amp;isModal=False" TargetMode="External"/><Relationship Id="rId222" Type="http://schemas.openxmlformats.org/officeDocument/2006/relationships/hyperlink" Target="https://community.secop.gov.co/Public/Tendering/ContractNoticePhases/View?PPI=CO1.PPI.40197078&amp;isFromPublicArea=True&amp;isModal=False" TargetMode="External"/><Relationship Id="rId667" Type="http://schemas.openxmlformats.org/officeDocument/2006/relationships/hyperlink" Target="https://community.secop.gov.co/Public/Tendering/ContractNoticePhases/View?PPI=CO1.PPI.41546562&amp;isFromPublicArea=True&amp;isModal=False" TargetMode="External"/><Relationship Id="rId874" Type="http://schemas.openxmlformats.org/officeDocument/2006/relationships/hyperlink" Target="https://community.secop.gov.co/Public/Tendering/ContractNoticePhases/View?PPI=CO1.PPI.41687882&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527" Type="http://schemas.openxmlformats.org/officeDocument/2006/relationships/hyperlink" Target="https://community.secop.gov.co/Public/Tendering/ContractNoticePhases/View?PPI=CO1.PPI.41359841&amp;isFromPublicArea=True&amp;isModal=False" TargetMode="External"/><Relationship Id="rId734" Type="http://schemas.openxmlformats.org/officeDocument/2006/relationships/hyperlink" Target="https://community.secop.gov.co/Public/Tendering/ContractNoticePhases/View?PPI=CO1.PPI.41584801&amp;isFromPublicArea=True&amp;isModal=False" TargetMode="External"/><Relationship Id="rId941" Type="http://schemas.openxmlformats.org/officeDocument/2006/relationships/hyperlink" Target="https://community.secop.gov.co/Public/Tendering/ContractNoticePhases/View?PPI=CO1.PPI.41777158&amp;isFromPublicArea=True&amp;isModal=False" TargetMode="External"/><Relationship Id="rId1157" Type="http://schemas.openxmlformats.org/officeDocument/2006/relationships/hyperlink" Target="https://community.secop.gov.co/Public/Tendering/ContractNoticePhases/View?PPI=CO1.PPI.43073606&amp;isFromPublicArea=True&amp;isModal=False" TargetMode="External"/><Relationship Id="rId70" Type="http://schemas.openxmlformats.org/officeDocument/2006/relationships/hyperlink" Target="https://community.secop.gov.co/Public/Tendering/ContractNoticePhases/View?PPI=CO1.PPI.37651855&amp;isFromPublicArea=True&amp;isModal=False" TargetMode="External"/><Relationship Id="rId166" Type="http://schemas.openxmlformats.org/officeDocument/2006/relationships/hyperlink" Target="https://community.secop.gov.co/Public/Tendering/ContractNoticePhases/View?PPI=CO1.PPI.39568561&amp;isFromPublicArea=True&amp;isModal=False" TargetMode="External"/><Relationship Id="rId373" Type="http://schemas.openxmlformats.org/officeDocument/2006/relationships/hyperlink" Target="https://community.secop.gov.co/Public/Tendering/ContractNoticePhases/View?PPI=CO1.PPI.41099698&amp;isFromPublicArea=True&amp;isModal=False" TargetMode="External"/><Relationship Id="rId580" Type="http://schemas.openxmlformats.org/officeDocument/2006/relationships/hyperlink" Target="https://community.secop.gov.co/Public/Tendering/ContractNoticePhases/View?PPI=CO1.PPI.41450013&amp;isFromPublicArea=True&amp;isModal=False" TargetMode="External"/><Relationship Id="rId801" Type="http://schemas.openxmlformats.org/officeDocument/2006/relationships/hyperlink" Target="https://community.secop.gov.co/Public/Tendering/ContractNoticePhases/View?PPI=CO1.PPI.41617138&amp;isFromPublicArea=True&amp;isModal=False" TargetMode="External"/><Relationship Id="rId1017" Type="http://schemas.openxmlformats.org/officeDocument/2006/relationships/hyperlink" Target="https://community.secop.gov.co/Public/Tendering/ContractNoticePhases/View?PPI=CO1.PPI.42078944&amp;isFromPublicArea=True&amp;isModal=False" TargetMode="External"/><Relationship Id="rId1224" Type="http://schemas.openxmlformats.org/officeDocument/2006/relationships/hyperlink" Target="https://community.secop.gov.co/Public/Tendering/ContractNoticePhases/View?PPI=CO1.PPI.43353654&amp;isFromPublicArea=True&amp;isModal=False" TargetMode="External"/><Relationship Id="rId1" Type="http://schemas.openxmlformats.org/officeDocument/2006/relationships/hyperlink" Target="https://community.secop.gov.co/Public/Tendering/ContractNoticePhases/View?PPI=CO1.PPI.37186315&amp;isFromPublicArea=True&amp;isModal=False" TargetMode="External"/><Relationship Id="rId233" Type="http://schemas.openxmlformats.org/officeDocument/2006/relationships/hyperlink" Target="https://community.secop.gov.co/Public/Tendering/ContractNoticePhases/View?PPI=CO1.PPI.40219217&amp;isFromPublicArea=True&amp;isModal=False" TargetMode="External"/><Relationship Id="rId440" Type="http://schemas.openxmlformats.org/officeDocument/2006/relationships/hyperlink" Target="https://community.secop.gov.co/Public/Tendering/ContractNoticePhases/View?PPI=CO1.PPI.41234824&amp;isFromPublicArea=True&amp;isModal=False" TargetMode="External"/><Relationship Id="rId678" Type="http://schemas.openxmlformats.org/officeDocument/2006/relationships/hyperlink" Target="https://community.secop.gov.co/Public/Tendering/ContractNoticePhases/View?PPI=CO1.PPI.41559790&amp;isFromPublicArea=True&amp;isModal=False" TargetMode="External"/><Relationship Id="rId885" Type="http://schemas.openxmlformats.org/officeDocument/2006/relationships/hyperlink" Target="https://community.secop.gov.co/Public/Tendering/ContractNoticePhases/View?PPI=CO1.PPI.41707688&amp;isFromPublicArea=True&amp;isModal=False" TargetMode="External"/><Relationship Id="rId1070" Type="http://schemas.openxmlformats.org/officeDocument/2006/relationships/hyperlink" Target="https://community.secop.gov.co/Public/Tendering/ContractNoticePhases/View?PPI=CO1.PPI.42325784&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300" Type="http://schemas.openxmlformats.org/officeDocument/2006/relationships/hyperlink" Target="https://community.secop.gov.co/Public/Tendering/ContractNoticePhases/View?PPI=CO1.PPI.40690214&amp;isFromPublicArea=True&amp;isModal=False" TargetMode="External"/><Relationship Id="rId538" Type="http://schemas.openxmlformats.org/officeDocument/2006/relationships/hyperlink" Target="https://community.secop.gov.co/Public/Tendering/ContractNoticePhases/View?PPI=CO1.PPI.41393544&amp;isFromPublicArea=True&amp;isModal=False" TargetMode="External"/><Relationship Id="rId745" Type="http://schemas.openxmlformats.org/officeDocument/2006/relationships/hyperlink" Target="https://community.secop.gov.co/Public/Tendering/ContractNoticePhases/View?PPI=CO1.PPI.41607275&amp;isFromPublicArea=True&amp;isModal=False" TargetMode="External"/><Relationship Id="rId952" Type="http://schemas.openxmlformats.org/officeDocument/2006/relationships/hyperlink" Target="https://community.secop.gov.co/Public/Tendering/ContractNoticePhases/View?PPI=CO1.PPI.41800616&amp;isFromPublicArea=True&amp;isModal=False" TargetMode="External"/><Relationship Id="rId1168" Type="http://schemas.openxmlformats.org/officeDocument/2006/relationships/hyperlink" Target="https://community.secop.gov.co/Public/Tendering/ContractNoticePhases/View?PPI=CO1.PPI.43081504&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177" Type="http://schemas.openxmlformats.org/officeDocument/2006/relationships/hyperlink" Target="https://community.secop.gov.co/Public/Tendering/ContractNoticePhases/View?PPI=CO1.PPI.39759126&amp;isFromPublicArea=True&amp;isModal=False" TargetMode="External"/><Relationship Id="rId384" Type="http://schemas.openxmlformats.org/officeDocument/2006/relationships/hyperlink" Target="https://community.secop.gov.co/Public/Tendering/ContractNoticePhases/View?PPI=CO1.PPI.41159303&amp;isFromPublicArea=True&amp;isModal=False" TargetMode="External"/><Relationship Id="rId591" Type="http://schemas.openxmlformats.org/officeDocument/2006/relationships/hyperlink" Target="https://community.secop.gov.co/Public/Tendering/ContractNoticePhases/View?PPI=CO1.PPI.41501969&amp;isFromPublicArea=True&amp;isModal=False" TargetMode="External"/><Relationship Id="rId605" Type="http://schemas.openxmlformats.org/officeDocument/2006/relationships/hyperlink" Target="https://community.secop.gov.co/Public/Tendering/ContractNoticePhases/View?PPI=CO1.PPI.41506431&amp;isFromPublicArea=True&amp;isModal=False" TargetMode="External"/><Relationship Id="rId812" Type="http://schemas.openxmlformats.org/officeDocument/2006/relationships/hyperlink" Target="https://community.secop.gov.co/Public/Tendering/ContractNoticePhases/View?PPI=CO1.PPI.41636718&amp;isFromPublicArea=True&amp;isModal=False" TargetMode="External"/><Relationship Id="rId1028" Type="http://schemas.openxmlformats.org/officeDocument/2006/relationships/hyperlink" Target="https://community.secop.gov.co/Public/Tendering/ContractNoticePhases/View?PPI=CO1.PPI.42111760&amp;isFromPublicArea=True&amp;isModal=False" TargetMode="External"/><Relationship Id="rId1235" Type="http://schemas.openxmlformats.org/officeDocument/2006/relationships/vmlDrawing" Target="../drawings/vmlDrawing1.vml"/><Relationship Id="rId244" Type="http://schemas.openxmlformats.org/officeDocument/2006/relationships/hyperlink" Target="https://community.secop.gov.co/Public/Tendering/ContractNoticePhases/View?PPI=CO1.PPI.40252903&amp;isFromPublicArea=True&amp;isModal=False" TargetMode="External"/><Relationship Id="rId689" Type="http://schemas.openxmlformats.org/officeDocument/2006/relationships/hyperlink" Target="https://community.secop.gov.co/Public/Tendering/ContractNoticePhases/View?PPI=CO1.PPI.41565502&amp;isFromPublicArea=True&amp;isModal=False" TargetMode="External"/><Relationship Id="rId896" Type="http://schemas.openxmlformats.org/officeDocument/2006/relationships/hyperlink" Target="https://community.secop.gov.co/Public/Tendering/ContractNoticePhases/View?PPI=CO1.PPI.41729437&amp;isFromPublicArea=True&amp;isModal=False" TargetMode="External"/><Relationship Id="rId1081" Type="http://schemas.openxmlformats.org/officeDocument/2006/relationships/hyperlink" Target="https://community.secop.gov.co/Public/Tendering/ContractNoticePhases/View?PPI=CO1.PPI.42405523&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451" Type="http://schemas.openxmlformats.org/officeDocument/2006/relationships/hyperlink" Target="https://community.secop.gov.co/Public/Tendering/ContractNoticePhases/View?PPI=CO1.PPI.41245130&amp;isFromPublicArea=True&amp;isModal=False" TargetMode="External"/><Relationship Id="rId549" Type="http://schemas.openxmlformats.org/officeDocument/2006/relationships/hyperlink" Target="https://community.secop.gov.co/Public/Tendering/ContractNoticePhases/View?PPI=CO1.PPI.41424674&amp;isFromPublicArea=True&amp;isModal=False" TargetMode="External"/><Relationship Id="rId756" Type="http://schemas.openxmlformats.org/officeDocument/2006/relationships/hyperlink" Target="https://community.secop.gov.co/Public/Tendering/ContractNoticePhases/View?PPI=CO1.PPI.41613952&amp;isFromPublicArea=True&amp;isModal=False" TargetMode="External"/><Relationship Id="rId1179" Type="http://schemas.openxmlformats.org/officeDocument/2006/relationships/hyperlink" Target="https://community.secop.gov.co/Public/Tendering/ContractNoticePhases/View?PPI=CO1.PPI.43111692&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88" Type="http://schemas.openxmlformats.org/officeDocument/2006/relationships/hyperlink" Target="https://community.secop.gov.co/Public/Tendering/ContractNoticePhases/View?PPI=CO1.PPI.39917020&amp;isFromPublicArea=True&amp;isModal=False" TargetMode="External"/><Relationship Id="rId311" Type="http://schemas.openxmlformats.org/officeDocument/2006/relationships/hyperlink" Target="https://community.secop.gov.co/Public/Tendering/ContractNoticePhases/View?PPI=CO1.PPI.40760409&amp;isFromPublicArea=True&amp;isModal=False" TargetMode="External"/><Relationship Id="rId395" Type="http://schemas.openxmlformats.org/officeDocument/2006/relationships/hyperlink" Target="https://community.secop.gov.co/Public/Tendering/ContractNoticePhases/View?PPI=CO1.PPI.41168227&amp;isFromPublicArea=True&amp;isModal=False" TargetMode="External"/><Relationship Id="rId409" Type="http://schemas.openxmlformats.org/officeDocument/2006/relationships/hyperlink" Target="https://community.secop.gov.co/Public/Tendering/ContractNoticePhases/View?PPI=CO1.PPI.41172720&amp;isFromPublicArea=True&amp;isModal=False" TargetMode="External"/><Relationship Id="rId963" Type="http://schemas.openxmlformats.org/officeDocument/2006/relationships/hyperlink" Target="https://community.secop.gov.co/Public/Tendering/ContractNoticePhases/View?PPI=CO1.PPI.41836358&amp;isFromPublicArea=True&amp;isModal=False" TargetMode="External"/><Relationship Id="rId1039" Type="http://schemas.openxmlformats.org/officeDocument/2006/relationships/hyperlink" Target="https://community.secop.gov.co/Public/Tendering/ContractNoticePhases/View?PPI=CO1.PPI.42199398&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616" Type="http://schemas.openxmlformats.org/officeDocument/2006/relationships/hyperlink" Target="https://community.secop.gov.co/Public/Tendering/ContractNoticePhases/View?PPI=CO1.PPI.41508017&amp;isFromPublicArea=True&amp;isModal=False" TargetMode="External"/><Relationship Id="rId823" Type="http://schemas.openxmlformats.org/officeDocument/2006/relationships/hyperlink" Target="https://community.secop.gov.co/Public/Tendering/ContractNoticePhases/View?PPI=CO1.PPI.41639366&amp;isFromPublicArea=True&amp;isModal=False" TargetMode="External"/><Relationship Id="rId255" Type="http://schemas.openxmlformats.org/officeDocument/2006/relationships/hyperlink" Target="https://community.secop.gov.co/Public/Tendering/ContractNoticePhases/View?PPI=CO1.PPI.40281150&amp;isFromPublicArea=True&amp;isModal=False" TargetMode="External"/><Relationship Id="rId462" Type="http://schemas.openxmlformats.org/officeDocument/2006/relationships/hyperlink" Target="https://community.secop.gov.co/Public/Tendering/ContractNoticePhases/View?PPI=CO1.PPI.41267639&amp;isFromPublicArea=True&amp;isModal=False" TargetMode="External"/><Relationship Id="rId1092" Type="http://schemas.openxmlformats.org/officeDocument/2006/relationships/hyperlink" Target="https://community.secop.gov.co/Public/Tendering/ContractNoticePhases/View?PPI=CO1.PPI.42638249&amp;isFromPublicArea=True&amp;isModal=False" TargetMode="External"/><Relationship Id="rId1106" Type="http://schemas.openxmlformats.org/officeDocument/2006/relationships/hyperlink" Target="https://community.secop.gov.co/Public/Tendering/ContractNoticePhases/View?PPI=CO1.PPI.42763764&amp;isFromPublicArea=True&amp;isModal=False" TargetMode="External"/><Relationship Id="rId115" Type="http://schemas.openxmlformats.org/officeDocument/2006/relationships/hyperlink" Target="https://community.secop.gov.co/Public/Tendering/ContractNoticePhases/View?PPI=CO1.PPI.38332980&amp;isFromPublicArea=True&amp;isModal=False" TargetMode="External"/><Relationship Id="rId322" Type="http://schemas.openxmlformats.org/officeDocument/2006/relationships/hyperlink" Target="https://community.secop.gov.co/Public/Tendering/ContractNoticePhases/View?PPI=CO1.PPI.40834575&amp;isFromPublicArea=True&amp;isModal=False" TargetMode="External"/><Relationship Id="rId767" Type="http://schemas.openxmlformats.org/officeDocument/2006/relationships/hyperlink" Target="https://community.secop.gov.co/Public/Tendering/ContractNoticePhases/View?PPI=CO1.PPI.41615742&amp;isFromPublicArea=True&amp;isModal=False" TargetMode="External"/><Relationship Id="rId974" Type="http://schemas.openxmlformats.org/officeDocument/2006/relationships/hyperlink" Target="https://community.secop.gov.co/Public/Tendering/ContractNoticePhases/View?PPI=CO1.PPI.41866593&amp;isFromPublicArea=True&amp;isModal=False" TargetMode="External"/><Relationship Id="rId199" Type="http://schemas.openxmlformats.org/officeDocument/2006/relationships/hyperlink" Target="https://community.secop.gov.co/Public/Tendering/ContractNoticePhases/View?PPI=CO1.PPI.40063529&amp;isFromPublicArea=True&amp;isModal=False" TargetMode="External"/><Relationship Id="rId627" Type="http://schemas.openxmlformats.org/officeDocument/2006/relationships/hyperlink" Target="https://community.secop.gov.co/Public/Tendering/ContractNoticePhases/View?PPI=CO1.PPI.41514435&amp;isFromPublicArea=True&amp;isModal=False" TargetMode="External"/><Relationship Id="rId834" Type="http://schemas.openxmlformats.org/officeDocument/2006/relationships/hyperlink" Target="https://community.secop.gov.co/Public/Tendering/ContractNoticePhases/View?PPI=CO1.PPI.41642878&amp;isFromPublicArea=True&amp;isModal=False" TargetMode="External"/><Relationship Id="rId266" Type="http://schemas.openxmlformats.org/officeDocument/2006/relationships/hyperlink" Target="https://community.secop.gov.co/Public/Tendering/ContractNoticePhases/View?PPI=CO1.PPI.40335810&amp;isFromPublicArea=True&amp;isModal=False" TargetMode="External"/><Relationship Id="rId473" Type="http://schemas.openxmlformats.org/officeDocument/2006/relationships/hyperlink" Target="https://community.secop.gov.co/Public/Tendering/ContractNoticePhases/View?PPI=CO1.PPI.41325730&amp;isFromPublicArea=True&amp;isModal=False" TargetMode="External"/><Relationship Id="rId680" Type="http://schemas.openxmlformats.org/officeDocument/2006/relationships/hyperlink" Target="https://community.secop.gov.co/Public/Tendering/ContractNoticePhases/View?PPI=CO1.PPI.41560666&amp;isFromPublicArea=True&amp;isModal=False" TargetMode="External"/><Relationship Id="rId901" Type="http://schemas.openxmlformats.org/officeDocument/2006/relationships/hyperlink" Target="https://community.secop.gov.co/Public/Tendering/ContractNoticePhases/View?PPI=CO1.PPI.41737751&amp;isFromPublicArea=True&amp;isModal=False" TargetMode="External"/><Relationship Id="rId1117" Type="http://schemas.openxmlformats.org/officeDocument/2006/relationships/hyperlink" Target="https://community.secop.gov.co/Public/Tendering/ContractNoticePhases/View?PPI=CO1.PPI.42793546&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333" Type="http://schemas.openxmlformats.org/officeDocument/2006/relationships/hyperlink" Target="https://community.secop.gov.co/Public/Tendering/ContractNoticePhases/View?PPI=CO1.PPI.40878152&amp;isFromPublicArea=True&amp;isModal=False" TargetMode="External"/><Relationship Id="rId540" Type="http://schemas.openxmlformats.org/officeDocument/2006/relationships/hyperlink" Target="https://community.secop.gov.co/Public/Tendering/ContractNoticePhases/View?PPI=CO1.PPI.41410735&amp;isFromPublicArea=True&amp;isModal=False" TargetMode="External"/><Relationship Id="rId778" Type="http://schemas.openxmlformats.org/officeDocument/2006/relationships/hyperlink" Target="https://community.secop.gov.co/Public/Tendering/ContractNoticePhases/View?PPI=CO1.PPI.41616567&amp;isFromPublicArea=True&amp;isModal=False" TargetMode="External"/><Relationship Id="rId985" Type="http://schemas.openxmlformats.org/officeDocument/2006/relationships/hyperlink" Target="https://community.secop.gov.co/Public/Tendering/ContractNoticePhases/View?PPI=CO1.PPI.41934704&amp;isFromPublicArea=True&amp;isModal=False" TargetMode="External"/><Relationship Id="rId1170" Type="http://schemas.openxmlformats.org/officeDocument/2006/relationships/hyperlink" Target="https://community.secop.gov.co/Public/Tendering/ContractNoticePhases/View?PPI=CO1.PPI.43084713&amp;isFromPublicArea=True&amp;isModal=False" TargetMode="External"/><Relationship Id="rId638" Type="http://schemas.openxmlformats.org/officeDocument/2006/relationships/hyperlink" Target="https://community.secop.gov.co/Public/Tendering/ContractNoticePhases/View?PPI=CO1.PPI.41515822&amp;isFromPublicArea=True&amp;isModal=False" TargetMode="External"/><Relationship Id="rId845" Type="http://schemas.openxmlformats.org/officeDocument/2006/relationships/hyperlink" Target="https://community.secop.gov.co/Public/Tendering/ContractNoticePhases/View?PPI=CO1.PPI.41653936&amp;isFromPublicArea=True&amp;isModal=False" TargetMode="External"/><Relationship Id="rId1030" Type="http://schemas.openxmlformats.org/officeDocument/2006/relationships/hyperlink" Target="https://community.secop.gov.co/Public/Tendering/ContractNoticePhases/View?PPI=CO1.PPI.42138924&amp;isFromPublicArea=True&amp;isModal=False" TargetMode="External"/><Relationship Id="rId277" Type="http://schemas.openxmlformats.org/officeDocument/2006/relationships/hyperlink" Target="https://community.secop.gov.co/Public/Tendering/ContractNoticePhases/View?PPI=CO1.PPI.40376063&amp;isFromPublicArea=True&amp;isModal=False" TargetMode="External"/><Relationship Id="rId400" Type="http://schemas.openxmlformats.org/officeDocument/2006/relationships/hyperlink" Target="https://community.secop.gov.co/Public/Tendering/ContractNoticePhases/View?PPI=CO1.PPI.41170463&amp;isFromPublicArea=True&amp;isModal=False" TargetMode="External"/><Relationship Id="rId484" Type="http://schemas.openxmlformats.org/officeDocument/2006/relationships/hyperlink" Target="https://community.secop.gov.co/Public/Tendering/ContractNoticePhases/View?PPI=CO1.PPI.41338415&amp;isFromPublicArea=True&amp;isModal=False" TargetMode="External"/><Relationship Id="rId705" Type="http://schemas.openxmlformats.org/officeDocument/2006/relationships/hyperlink" Target="https://community.secop.gov.co/Public/Tendering/ContractNoticePhases/View?PPI=CO1.PPI.41577686&amp;isFromPublicArea=True&amp;isModal=False" TargetMode="External"/><Relationship Id="rId1128" Type="http://schemas.openxmlformats.org/officeDocument/2006/relationships/hyperlink" Target="https://community.secop.gov.co/Public/Tendering/ContractNoticePhases/View?PPI=CO1.PPI.42986182&amp;isFromPublicArea=True&amp;isModal=False" TargetMode="External"/><Relationship Id="rId137" Type="http://schemas.openxmlformats.org/officeDocument/2006/relationships/hyperlink" Target="https://community.secop.gov.co/Public/Tendering/ContractNoticePhases/View?PPI=CO1.PPI.38842729&amp;isFromPublicArea=True&amp;isModal=False" TargetMode="External"/><Relationship Id="rId344" Type="http://schemas.openxmlformats.org/officeDocument/2006/relationships/hyperlink" Target="https://community.secop.gov.co/Public/Tendering/ContractNoticePhases/View?PPI=CO1.PPI.40934997&amp;isFromPublicArea=True&amp;isModal=False" TargetMode="External"/><Relationship Id="rId691" Type="http://schemas.openxmlformats.org/officeDocument/2006/relationships/hyperlink" Target="https://community.secop.gov.co/Public/Tendering/ContractNoticePhases/View?PPI=CO1.PPI.41566310&amp;isFromPublicArea=True&amp;isModal=False" TargetMode="External"/><Relationship Id="rId789" Type="http://schemas.openxmlformats.org/officeDocument/2006/relationships/hyperlink" Target="https://community.secop.gov.co/Public/Tendering/ContractNoticePhases/View?PPI=CO1.PPI.41616181&amp;isFromPublicArea=True&amp;isModal=False" TargetMode="External"/><Relationship Id="rId912" Type="http://schemas.openxmlformats.org/officeDocument/2006/relationships/hyperlink" Target="https://community.secop.gov.co/Public/Tendering/ContractNoticePhases/View?PPI=CO1.PPI.41748833&amp;isFromPublicArea=True&amp;isModal=False" TargetMode="External"/><Relationship Id="rId996" Type="http://schemas.openxmlformats.org/officeDocument/2006/relationships/hyperlink" Target="https://community.secop.gov.co/Public/Tendering/ContractNoticePhases/View?PPI=CO1.PPI.42037404&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551" Type="http://schemas.openxmlformats.org/officeDocument/2006/relationships/hyperlink" Target="https://community.secop.gov.co/Public/Tendering/ContractNoticePhases/View?PPI=CO1.PPI.41426028&amp;isFromPublicArea=True&amp;isModal=False" TargetMode="External"/><Relationship Id="rId649" Type="http://schemas.openxmlformats.org/officeDocument/2006/relationships/hyperlink" Target="https://community.secop.gov.co/Public/Tendering/ContractNoticePhases/View?PPI=CO1.PPI.41531780&amp;isFromPublicArea=True&amp;isModal=False" TargetMode="External"/><Relationship Id="rId856" Type="http://schemas.openxmlformats.org/officeDocument/2006/relationships/hyperlink" Target="https://community.secop.gov.co/Public/Tendering/ContractNoticePhases/View?PPI=CO1.PPI.41677402&amp;isFromPublicArea=True&amp;isModal=False" TargetMode="External"/><Relationship Id="rId1181" Type="http://schemas.openxmlformats.org/officeDocument/2006/relationships/hyperlink" Target="https://community.secop.gov.co/Public/Tendering/ContractNoticePhases/View?PPI=CO1.PPI.43135857&amp;isFromPublicArea=True&amp;isModal=False" TargetMode="External"/><Relationship Id="rId190" Type="http://schemas.openxmlformats.org/officeDocument/2006/relationships/hyperlink" Target="https://community.secop.gov.co/Public/Tendering/ContractNoticePhases/View?PPI=CO1.PPI.39918923&amp;isFromPublicArea=True&amp;isModal=False" TargetMode="External"/><Relationship Id="rId204" Type="http://schemas.openxmlformats.org/officeDocument/2006/relationships/hyperlink" Target="https://community.secop.gov.co/Public/Tendering/ContractNoticePhases/View?PPI=CO1.PPI.40089538&amp;isFromPublicArea=True&amp;isModal=False" TargetMode="External"/><Relationship Id="rId288" Type="http://schemas.openxmlformats.org/officeDocument/2006/relationships/hyperlink" Target="https://community.secop.gov.co/Public/Tendering/ContractNoticePhases/View?PPI=CO1.PPI.40455756&amp;isFromPublicArea=True&amp;isModal=False" TargetMode="External"/><Relationship Id="rId411" Type="http://schemas.openxmlformats.org/officeDocument/2006/relationships/hyperlink" Target="https://community.secop.gov.co/Public/Tendering/ContractNoticePhases/View?PPI=CO1.PPI.41172762&amp;isFromPublicArea=True&amp;isModal=False" TargetMode="External"/><Relationship Id="rId509" Type="http://schemas.openxmlformats.org/officeDocument/2006/relationships/hyperlink" Target="https://community.secop.gov.co/Public/Tendering/ContractNoticePhases/View?PPI=CO1.PPI.41350606&amp;isFromPublicArea=True&amp;isModal=False" TargetMode="External"/><Relationship Id="rId1041" Type="http://schemas.openxmlformats.org/officeDocument/2006/relationships/hyperlink" Target="https://community.secop.gov.co/Public/Tendering/ContractNoticePhases/View?PPI=CO1.PPI.42226975&amp;isFromPublicArea=True&amp;isModal=False" TargetMode="External"/><Relationship Id="rId1139" Type="http://schemas.openxmlformats.org/officeDocument/2006/relationships/hyperlink" Target="https://community.secop.gov.co/Public/Tendering/ContractNoticePhases/View?PPI=CO1.PPI.43033845&amp;isFromPublicArea=True&amp;isModal=False" TargetMode="External"/><Relationship Id="rId495" Type="http://schemas.openxmlformats.org/officeDocument/2006/relationships/hyperlink" Target="https://community.secop.gov.co/Public/Tendering/ContractNoticePhases/View?PPI=CO1.PPI.41346721&amp;isFromPublicArea=True&amp;isModal=False" TargetMode="External"/><Relationship Id="rId716" Type="http://schemas.openxmlformats.org/officeDocument/2006/relationships/hyperlink" Target="https://community.secop.gov.co/Public/Tendering/ContractNoticePhases/View?PPI=CO1.PPI.41583351&amp;isFromPublicArea=True&amp;isModal=False" TargetMode="External"/><Relationship Id="rId923" Type="http://schemas.openxmlformats.org/officeDocument/2006/relationships/hyperlink" Target="https://community.secop.gov.co/Public/Tendering/ContractNoticePhases/View?PPI=CO1.PPI.41760945&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148" Type="http://schemas.openxmlformats.org/officeDocument/2006/relationships/hyperlink" Target="https://community.secop.gov.co/Public/Tendering/ContractNoticePhases/View?PPI=CO1.PPI.39133139&amp;isFromPublicArea=True&amp;isModal=False" TargetMode="External"/><Relationship Id="rId355" Type="http://schemas.openxmlformats.org/officeDocument/2006/relationships/hyperlink" Target="https://community.secop.gov.co/Public/Tendering/ContractNoticePhases/View?PPI=CO1.PPI.40999948&amp;isFromPublicArea=True&amp;isModal=False" TargetMode="External"/><Relationship Id="rId562" Type="http://schemas.openxmlformats.org/officeDocument/2006/relationships/hyperlink" Target="https://community.secop.gov.co/Public/Tendering/ContractNoticePhases/View?PPI=CO1.PPI.41439756&amp;isFromPublicArea=True&amp;isModal=False" TargetMode="External"/><Relationship Id="rId1192" Type="http://schemas.openxmlformats.org/officeDocument/2006/relationships/hyperlink" Target="https://community.secop.gov.co/Public/Tendering/ContractNoticePhases/View?PPI=CO1.PPI.43167627&amp;isFromPublicArea=True&amp;isModal=False" TargetMode="External"/><Relationship Id="rId1206" Type="http://schemas.openxmlformats.org/officeDocument/2006/relationships/hyperlink" Target="https://community.secop.gov.co/Public/Tendering/ContractNoticePhases/View?PPI=CO1.PPI.43310331&amp;isFromPublicArea=True&amp;isModal=False" TargetMode="External"/><Relationship Id="rId215" Type="http://schemas.openxmlformats.org/officeDocument/2006/relationships/hyperlink" Target="https://community.secop.gov.co/Public/Tendering/ContractNoticePhases/View?PPI=CO1.PPI.40130643&amp;isFromPublicArea=True&amp;isModal=False" TargetMode="External"/><Relationship Id="rId422" Type="http://schemas.openxmlformats.org/officeDocument/2006/relationships/hyperlink" Target="https://community.secop.gov.co/Public/Tendering/ContractNoticePhases/View?PPI=CO1.PPI.41172229&amp;isFromPublicArea=True&amp;isModal=False" TargetMode="External"/><Relationship Id="rId867" Type="http://schemas.openxmlformats.org/officeDocument/2006/relationships/hyperlink" Target="https://community.secop.gov.co/Public/Tendering/ContractNoticePhases/View?PPI=CO1.PPI.41685442&amp;isFromPublicArea=True&amp;isModal=False" TargetMode="External"/><Relationship Id="rId1052" Type="http://schemas.openxmlformats.org/officeDocument/2006/relationships/hyperlink" Target="https://community.secop.gov.co/Public/Tendering/ContractNoticePhases/View?PPI=CO1.PPI.42242184&amp;isFromPublicArea=True&amp;isModal=False" TargetMode="External"/><Relationship Id="rId299" Type="http://schemas.openxmlformats.org/officeDocument/2006/relationships/hyperlink" Target="https://community.secop.gov.co/Public/Tendering/ContractNoticePhases/View?PPI=CO1.PPI.40689224&amp;isFromPublicArea=True&amp;isModal=False" TargetMode="External"/><Relationship Id="rId727" Type="http://schemas.openxmlformats.org/officeDocument/2006/relationships/hyperlink" Target="https://community.secop.gov.co/Public/Tendering/ContractNoticePhases/View?PPI=CO1.PPI.41583179&amp;isFromPublicArea=True&amp;isModal=False" TargetMode="External"/><Relationship Id="rId934" Type="http://schemas.openxmlformats.org/officeDocument/2006/relationships/hyperlink" Target="https://community.secop.gov.co/Public/Tendering/ContractNoticePhases/View?PPI=CO1.PPI.41771496&amp;isFromPublicArea=True&amp;isModal=False" TargetMode="External"/><Relationship Id="rId63" Type="http://schemas.openxmlformats.org/officeDocument/2006/relationships/hyperlink" Target="https://community.secop.gov.co/Public/Tendering/ContractNoticePhases/View?PPI=CO1.PPI.37613638&amp;isFromPublicArea=True&amp;isModal=False" TargetMode="External"/><Relationship Id="rId159" Type="http://schemas.openxmlformats.org/officeDocument/2006/relationships/hyperlink" Target="https://community.secop.gov.co/Public/Tendering/ContractNoticePhases/View?PPI=CO1.PPI.39549563&amp;isFromPublicArea=True&amp;isModal=False" TargetMode="External"/><Relationship Id="rId366" Type="http://schemas.openxmlformats.org/officeDocument/2006/relationships/hyperlink" Target="https://community.secop.gov.co/Public/Tendering/ContractNoticePhases/View?PPI=CO1.PPI.41073806&amp;isFromPublicArea=True&amp;isModal=False" TargetMode="External"/><Relationship Id="rId573" Type="http://schemas.openxmlformats.org/officeDocument/2006/relationships/hyperlink" Target="https://community.secop.gov.co/Public/Tendering/ContractNoticePhases/View?PPI=CO1.PPI.41447473&amp;isFromPublicArea=True&amp;isModal=False" TargetMode="External"/><Relationship Id="rId780" Type="http://schemas.openxmlformats.org/officeDocument/2006/relationships/hyperlink" Target="https://community.secop.gov.co/Public/Tendering/ContractNoticePhases/View?PPI=CO1.PPI.41616771&amp;isFromPublicArea=True&amp;isModal=False" TargetMode="External"/><Relationship Id="rId1217" Type="http://schemas.openxmlformats.org/officeDocument/2006/relationships/hyperlink" Target="https://community.secop.gov.co/Public/Tendering/ContractNoticePhases/View?PPI=CO1.PPI.43343551&amp;isFromPublicArea=True&amp;isModal=False" TargetMode="External"/><Relationship Id="rId226" Type="http://schemas.openxmlformats.org/officeDocument/2006/relationships/hyperlink" Target="https://community.secop.gov.co/Public/Tendering/ContractNoticePhases/View?PPI=CO1.PPI.40201630&amp;isFromPublicArea=True&amp;isModal=False" TargetMode="External"/><Relationship Id="rId433" Type="http://schemas.openxmlformats.org/officeDocument/2006/relationships/hyperlink" Target="https://community.secop.gov.co/Public/Tendering/ContractNoticePhases/View?PPI=CO1.PPI.41220559&amp;isFromPublicArea=True&amp;isModal=False" TargetMode="External"/><Relationship Id="rId878" Type="http://schemas.openxmlformats.org/officeDocument/2006/relationships/hyperlink" Target="https://community.secop.gov.co/Public/Tendering/ContractNoticePhases/View?PPI=CO1.PPI.41700609&amp;isFromPublicArea=True&amp;isModal=False" TargetMode="External"/><Relationship Id="rId1063" Type="http://schemas.openxmlformats.org/officeDocument/2006/relationships/hyperlink" Target="https://community.secop.gov.co/Public/Tendering/ContractNoticePhases/View?PPI=CO1.PPI.42288385&amp;isFromPublicArea=True&amp;isModal=False" TargetMode="External"/><Relationship Id="rId640" Type="http://schemas.openxmlformats.org/officeDocument/2006/relationships/hyperlink" Target="https://community.secop.gov.co/Public/Tendering/ContractNoticePhases/View?PPI=CO1.PPI.41515718&amp;isFromPublicArea=True&amp;isModal=False" TargetMode="External"/><Relationship Id="rId738" Type="http://schemas.openxmlformats.org/officeDocument/2006/relationships/hyperlink" Target="https://community.secop.gov.co/Public/Tendering/ContractNoticePhases/View?PPI=CO1.PPI.41597670&amp;isFromPublicArea=True&amp;isModal=False" TargetMode="External"/><Relationship Id="rId945" Type="http://schemas.openxmlformats.org/officeDocument/2006/relationships/hyperlink" Target="https://community.secop.gov.co/Public/Tendering/ContractNoticePhases/View?PPI=CO1.PPI.41790879&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377" Type="http://schemas.openxmlformats.org/officeDocument/2006/relationships/hyperlink" Target="https://community.secop.gov.co/Public/Tendering/ContractNoticePhases/View?PPI=CO1.PPI.41104507&amp;isFromPublicArea=True&amp;isModal=False" TargetMode="External"/><Relationship Id="rId500" Type="http://schemas.openxmlformats.org/officeDocument/2006/relationships/hyperlink" Target="https://community.secop.gov.co/Public/Tendering/ContractNoticePhases/View?PPI=CO1.PPI.41347349&amp;isFromPublicArea=True&amp;isModal=False" TargetMode="External"/><Relationship Id="rId584" Type="http://schemas.openxmlformats.org/officeDocument/2006/relationships/hyperlink" Target="https://community.secop.gov.co/Public/Tendering/ContractNoticePhases/View?PPI=CO1.PPI.41480621&amp;isFromPublicArea=True&amp;isModal=False" TargetMode="External"/><Relationship Id="rId805" Type="http://schemas.openxmlformats.org/officeDocument/2006/relationships/hyperlink" Target="https://community.secop.gov.co/Public/Tendering/ContractNoticePhases/View?PPI=CO1.PPI.41627756&amp;isFromPublicArea=True&amp;isModal=False" TargetMode="External"/><Relationship Id="rId1130" Type="http://schemas.openxmlformats.org/officeDocument/2006/relationships/hyperlink" Target="https://community.secop.gov.co/Public/Tendering/ContractNoticePhases/View?PPI=CO1.PPI.43003150&amp;isFromPublicArea=True&amp;isModal=False" TargetMode="External"/><Relationship Id="rId1228" Type="http://schemas.openxmlformats.org/officeDocument/2006/relationships/hyperlink" Target="https://community.secop.gov.co/Public/Tendering/ContractNoticePhases/View?PPI=CO1.PPI.43357167&amp;isFromPublicArea=True&amp;isModal=False" TargetMode="External"/><Relationship Id="rId5" Type="http://schemas.openxmlformats.org/officeDocument/2006/relationships/hyperlink" Target="https://community.secop.gov.co/Public/Tendering/ContractNoticePhases/View?PPI=CO1.PPI.37255451&amp;isFromPublicArea=True&amp;isModal=False" TargetMode="External"/><Relationship Id="rId237" Type="http://schemas.openxmlformats.org/officeDocument/2006/relationships/hyperlink" Target="https://community.secop.gov.co/Public/Tendering/ContractNoticePhases/View?PPI=CO1.PPI.40236305&amp;isFromPublicArea=True&amp;isModal=False" TargetMode="External"/><Relationship Id="rId791" Type="http://schemas.openxmlformats.org/officeDocument/2006/relationships/hyperlink" Target="https://community.secop.gov.co/Public/Tendering/ContractNoticePhases/View?PPI=CO1.PPI.41616616&amp;isFromPublicArea=True&amp;isModal=False" TargetMode="External"/><Relationship Id="rId889" Type="http://schemas.openxmlformats.org/officeDocument/2006/relationships/hyperlink" Target="https://community.secop.gov.co/Public/Tendering/ContractNoticePhases/View?PPI=CO1.PPI.41712422&amp;isFromPublicArea=True&amp;isModal=False" TargetMode="External"/><Relationship Id="rId1074" Type="http://schemas.openxmlformats.org/officeDocument/2006/relationships/hyperlink" Target="https://community.secop.gov.co/Public/Tendering/ContractNoticePhases/View?PPI=CO1.PPI.42392010&amp;isFromPublicArea=True&amp;isModal=False" TargetMode="External"/><Relationship Id="rId444" Type="http://schemas.openxmlformats.org/officeDocument/2006/relationships/hyperlink" Target="https://community.secop.gov.co/Public/Tendering/ContractNoticePhases/View?PPI=CO1.PPI.41237604&amp;isFromPublicArea=True&amp;isModal=False" TargetMode="External"/><Relationship Id="rId651" Type="http://schemas.openxmlformats.org/officeDocument/2006/relationships/hyperlink" Target="https://community.secop.gov.co/Public/Tendering/ContractNoticePhases/View?PPI=CO1.PPI.41532800&amp;isFromPublicArea=True&amp;isModal=False" TargetMode="External"/><Relationship Id="rId749" Type="http://schemas.openxmlformats.org/officeDocument/2006/relationships/hyperlink" Target="https://community.secop.gov.co/Public/Tendering/ContractNoticePhases/View?PPI=CO1.PPI.41610444&amp;isFromPublicArea=True&amp;isModal=False" TargetMode="External"/><Relationship Id="rId290" Type="http://schemas.openxmlformats.org/officeDocument/2006/relationships/hyperlink" Target="https://community.secop.gov.co/Public/Tendering/ContractNoticePhases/View?PPI=CO1.PPI.40457129&amp;isFromPublicArea=True&amp;isModal=False" TargetMode="External"/><Relationship Id="rId304" Type="http://schemas.openxmlformats.org/officeDocument/2006/relationships/hyperlink" Target="https://community.secop.gov.co/Public/Tendering/ContractNoticePhases/View?PPI=CO1.PPI.40694008&amp;isFromPublicArea=True&amp;isModal=False" TargetMode="External"/><Relationship Id="rId388" Type="http://schemas.openxmlformats.org/officeDocument/2006/relationships/hyperlink" Target="https://community.secop.gov.co/Public/Tendering/ContractNoticePhases/View?PPI=CO1.PPI.41159292&amp;isFromPublicArea=True&amp;isModal=False" TargetMode="External"/><Relationship Id="rId511" Type="http://schemas.openxmlformats.org/officeDocument/2006/relationships/hyperlink" Target="https://community.secop.gov.co/Public/Tendering/ContractNoticePhases/View?PPI=CO1.PPI.41349874&amp;isFromPublicArea=True&amp;isModal=False" TargetMode="External"/><Relationship Id="rId609" Type="http://schemas.openxmlformats.org/officeDocument/2006/relationships/hyperlink" Target="https://community.secop.gov.co/Public/Tendering/ContractNoticePhases/View?PPI=CO1.PPI.41506941&amp;isFromPublicArea=True&amp;isModal=False" TargetMode="External"/><Relationship Id="rId956" Type="http://schemas.openxmlformats.org/officeDocument/2006/relationships/hyperlink" Target="https://community.secop.gov.co/Public/Tendering/ContractNoticePhases/View?PPI=CO1.PPI.41832648&amp;isFromPublicArea=True&amp;isModal=False" TargetMode="External"/><Relationship Id="rId1141" Type="http://schemas.openxmlformats.org/officeDocument/2006/relationships/hyperlink" Target="https://community.secop.gov.co/Public/Tendering/ContractNoticePhases/View?PPI=CO1.PPI.43037162&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150" Type="http://schemas.openxmlformats.org/officeDocument/2006/relationships/hyperlink" Target="https://community.secop.gov.co/Public/Tendering/ContractNoticePhases/View?PPI=CO1.PPI.39135685&amp;isFromPublicArea=True&amp;isModal=False" TargetMode="External"/><Relationship Id="rId595" Type="http://schemas.openxmlformats.org/officeDocument/2006/relationships/hyperlink" Target="https://community.secop.gov.co/Public/Tendering/ContractNoticePhases/View?PPI=CO1.PPI.41503965&amp;isFromPublicArea=True&amp;isModal=False" TargetMode="External"/><Relationship Id="rId816" Type="http://schemas.openxmlformats.org/officeDocument/2006/relationships/hyperlink" Target="https://community.secop.gov.co/Public/Tendering/ContractNoticePhases/View?PPI=CO1.PPI.41637763&amp;isFromPublicArea=True&amp;isModal=False" TargetMode="External"/><Relationship Id="rId1001" Type="http://schemas.openxmlformats.org/officeDocument/2006/relationships/hyperlink" Target="https://community.secop.gov.co/Public/Tendering/ContractNoticePhases/View?PPI=CO1.PPI.42048211&amp;isFromPublicArea=True&amp;isModal=False" TargetMode="External"/><Relationship Id="rId248" Type="http://schemas.openxmlformats.org/officeDocument/2006/relationships/hyperlink" Target="https://community.secop.gov.co/Public/Tendering/ContractNoticePhases/View?PPI=CO1.PPI.40263548&amp;isFromPublicArea=True&amp;isModal=False" TargetMode="External"/><Relationship Id="rId455" Type="http://schemas.openxmlformats.org/officeDocument/2006/relationships/hyperlink" Target="https://community.secop.gov.co/Public/Tendering/ContractNoticePhases/View?PPI=CO1.PPI.41254280&amp;isFromPublicArea=True&amp;isModal=False" TargetMode="External"/><Relationship Id="rId662" Type="http://schemas.openxmlformats.org/officeDocument/2006/relationships/hyperlink" Target="https://community.secop.gov.co/Public/Tendering/ContractNoticePhases/View?PPI=CO1.PPI.41542720&amp;isFromPublicArea=True&amp;isModal=False" TargetMode="External"/><Relationship Id="rId1085" Type="http://schemas.openxmlformats.org/officeDocument/2006/relationships/hyperlink" Target="https://community.secop.gov.co/Public/Tendering/ContractNoticePhases/View?PPI=CO1.PPI.42521881&amp;isFromPublicArea=True&amp;isModal=False" TargetMode="External"/><Relationship Id="rId12" Type="http://schemas.openxmlformats.org/officeDocument/2006/relationships/hyperlink" Target="https://community.secop.gov.co/Public/Tendering/ContractNoticePhases/View?PPI=CO1.PPI.37383359&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315" Type="http://schemas.openxmlformats.org/officeDocument/2006/relationships/hyperlink" Target="https://community.secop.gov.co/Public/Tendering/ContractNoticePhases/View?PPI=CO1.PPI.40790446&amp;isFromPublicArea=True&amp;isModal=False" TargetMode="External"/><Relationship Id="rId522" Type="http://schemas.openxmlformats.org/officeDocument/2006/relationships/hyperlink" Target="https://community.secop.gov.co/Public/Tendering/ContractNoticePhases/View?PPI=CO1.PPI.41350688&amp;isFromPublicArea=True&amp;isModal=False" TargetMode="External"/><Relationship Id="rId967" Type="http://schemas.openxmlformats.org/officeDocument/2006/relationships/hyperlink" Target="https://community.secop.gov.co/Public/Tendering/ContractNoticePhases/View?PPI=CO1.PPI.41848257&amp;isFromPublicArea=True&amp;isModal=False" TargetMode="External"/><Relationship Id="rId1152" Type="http://schemas.openxmlformats.org/officeDocument/2006/relationships/hyperlink" Target="https://community.secop.gov.co/Public/Tendering/ContractNoticePhases/View?PPI=CO1.PPI.43067998&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61" Type="http://schemas.openxmlformats.org/officeDocument/2006/relationships/hyperlink" Target="https://community.secop.gov.co/Public/Tendering/ContractNoticePhases/View?PPI=CO1.PPI.39562531&amp;isFromPublicArea=True&amp;isModal=False" TargetMode="External"/><Relationship Id="rId399" Type="http://schemas.openxmlformats.org/officeDocument/2006/relationships/hyperlink" Target="https://community.secop.gov.co/Public/Tendering/ContractNoticePhases/View?PPI=CO1.PPI.41168971&amp;isFromPublicArea=True&amp;isModal=False" TargetMode="External"/><Relationship Id="rId827" Type="http://schemas.openxmlformats.org/officeDocument/2006/relationships/hyperlink" Target="https://community.secop.gov.co/Public/Tendering/ContractNoticePhases/View?PPI=CO1.PPI.41640496&amp;isFromPublicArea=True&amp;isModal=False" TargetMode="External"/><Relationship Id="rId1012" Type="http://schemas.openxmlformats.org/officeDocument/2006/relationships/hyperlink" Target="https://community.secop.gov.co/Public/Tendering/ContractNoticePhases/View?PPI=CO1.PPI.42067926&amp;isFromPublicArea=True&amp;isModal=False" TargetMode="External"/><Relationship Id="rId259" Type="http://schemas.openxmlformats.org/officeDocument/2006/relationships/hyperlink" Target="https://community.secop.gov.co/Public/Tendering/ContractNoticePhases/View?PPI=CO1.PPI.40320021&amp;isFromPublicArea=True&amp;isModal=False" TargetMode="External"/><Relationship Id="rId466" Type="http://schemas.openxmlformats.org/officeDocument/2006/relationships/hyperlink" Target="https://community.secop.gov.co/Public/Tendering/ContractNoticePhases/View?PPI=CO1.PPI.41273639&amp;isFromPublicArea=True&amp;isModal=False" TargetMode="External"/><Relationship Id="rId673" Type="http://schemas.openxmlformats.org/officeDocument/2006/relationships/hyperlink" Target="https://community.secop.gov.co/Public/Tendering/ContractNoticePhases/View?PPI=CO1.PPI.41550590&amp;isFromPublicArea=True&amp;isModal=False" TargetMode="External"/><Relationship Id="rId880" Type="http://schemas.openxmlformats.org/officeDocument/2006/relationships/hyperlink" Target="https://community.secop.gov.co/Public/Tendering/ContractNoticePhases/View?PPI=CO1.PPI.41701265&amp;isFromPublicArea=True&amp;isModal=False" TargetMode="External"/><Relationship Id="rId1096" Type="http://schemas.openxmlformats.org/officeDocument/2006/relationships/hyperlink" Target="https://community.secop.gov.co/Public/Tendering/ContractNoticePhases/View?PPI=CO1.PPI.42642351&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326" Type="http://schemas.openxmlformats.org/officeDocument/2006/relationships/hyperlink" Target="https://community.secop.gov.co/Public/Tendering/ContractNoticePhases/View?PPI=CO1.PPI.40852916&amp;isFromPublicArea=True&amp;isModal=False" TargetMode="External"/><Relationship Id="rId533" Type="http://schemas.openxmlformats.org/officeDocument/2006/relationships/hyperlink" Target="https://community.secop.gov.co/Public/Tendering/ContractNoticePhases/View?PPI=CO1.PPI.41378561&amp;isFromPublicArea=True&amp;isModal=False" TargetMode="External"/><Relationship Id="rId978" Type="http://schemas.openxmlformats.org/officeDocument/2006/relationships/hyperlink" Target="https://community.secop.gov.co/Public/Tendering/ContractNoticePhases/View?PPI=CO1.PPI.41879436&amp;isFromPublicArea=True&amp;isModal=False" TargetMode="External"/><Relationship Id="rId1163" Type="http://schemas.openxmlformats.org/officeDocument/2006/relationships/hyperlink" Target="https://community.secop.gov.co/Public/Tendering/ContractNoticePhases/View?PPI=CO1.PPI.43078429&amp;isFromPublicArea=True&amp;isModal=False" TargetMode="External"/><Relationship Id="rId740" Type="http://schemas.openxmlformats.org/officeDocument/2006/relationships/hyperlink" Target="https://community.secop.gov.co/Public/Tendering/ContractNoticePhases/View?PPI=CO1.PPI.41602594&amp;isFromPublicArea=True&amp;isModal=False" TargetMode="External"/><Relationship Id="rId838" Type="http://schemas.openxmlformats.org/officeDocument/2006/relationships/hyperlink" Target="https://community.secop.gov.co/Public/Tendering/ContractNoticePhases/View?PPI=CO1.PPI.41643286&amp;isFromPublicArea=True&amp;isModal=False" TargetMode="External"/><Relationship Id="rId1023" Type="http://schemas.openxmlformats.org/officeDocument/2006/relationships/hyperlink" Target="https://community.secop.gov.co/Public/Tendering/ContractNoticePhases/View?PPI=CO1.PPI.42085276&amp;isFromPublicArea=True&amp;isModal=False" TargetMode="External"/><Relationship Id="rId172" Type="http://schemas.openxmlformats.org/officeDocument/2006/relationships/hyperlink" Target="https://community.secop.gov.co/Public/Tendering/ContractNoticePhases/View?PPI=CO1.PPI.39659245&amp;isFromPublicArea=True&amp;isModal=False" TargetMode="External"/><Relationship Id="rId477" Type="http://schemas.openxmlformats.org/officeDocument/2006/relationships/hyperlink" Target="https://community.secop.gov.co/Public/Tendering/ContractNoticePhases/View?PPI=CO1.PPI.41330472&amp;isFromPublicArea=True&amp;isModal=False" TargetMode="External"/><Relationship Id="rId600" Type="http://schemas.openxmlformats.org/officeDocument/2006/relationships/hyperlink" Target="https://community.secop.gov.co/Public/Tendering/ContractNoticePhases/View?PPI=CO1.PPI.41504674&amp;isFromPublicArea=True&amp;isModal=False" TargetMode="External"/><Relationship Id="rId684" Type="http://schemas.openxmlformats.org/officeDocument/2006/relationships/hyperlink" Target="https://community.secop.gov.co/Public/Tendering/ContractNoticePhases/View?PPI=CO1.PPI.41562341&amp;isFromPublicArea=True&amp;isModal=False" TargetMode="External"/><Relationship Id="rId1230" Type="http://schemas.openxmlformats.org/officeDocument/2006/relationships/hyperlink" Target="https://community.secop.gov.co/Public/Tendering/ContractNoticePhases/View?PPI=CO1.PPI.43358708&amp;isFromPublicArea=True&amp;isModal=False" TargetMode="External"/><Relationship Id="rId337" Type="http://schemas.openxmlformats.org/officeDocument/2006/relationships/hyperlink" Target="https://community.secop.gov.co/Public/Tendering/ContractNoticePhases/View?PPI=CO1.PPI.40881150&amp;isFromPublicArea=True&amp;isModal=False" TargetMode="External"/><Relationship Id="rId891" Type="http://schemas.openxmlformats.org/officeDocument/2006/relationships/hyperlink" Target="https://community.secop.gov.co/Public/Tendering/ContractNoticePhases/View?PPI=CO1.PPI.41713410&amp;isFromPublicArea=True&amp;isModal=False" TargetMode="External"/><Relationship Id="rId905" Type="http://schemas.openxmlformats.org/officeDocument/2006/relationships/hyperlink" Target="https://community.secop.gov.co/Public/Tendering/ContractNoticePhases/View?PPI=CO1.PPI.41742076&amp;isFromPublicArea=True&amp;isModal=False" TargetMode="External"/><Relationship Id="rId989" Type="http://schemas.openxmlformats.org/officeDocument/2006/relationships/hyperlink" Target="https://community.secop.gov.co/Public/Tendering/ContractNoticePhases/View?PPI=CO1.PPI.42001364&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44" Type="http://schemas.openxmlformats.org/officeDocument/2006/relationships/hyperlink" Target="https://community.secop.gov.co/Public/Tendering/ContractNoticePhases/View?PPI=CO1.PPI.41333998&amp;isFromPublicArea=True&amp;isModal=False" TargetMode="External"/><Relationship Id="rId751" Type="http://schemas.openxmlformats.org/officeDocument/2006/relationships/hyperlink" Target="https://community.secop.gov.co/Public/Tendering/ContractNoticePhases/View?PPI=CO1.PPI.41611777&amp;isFromPublicArea=True&amp;isModal=False" TargetMode="External"/><Relationship Id="rId849" Type="http://schemas.openxmlformats.org/officeDocument/2006/relationships/hyperlink" Target="https://community.secop.gov.co/Public/Tendering/ContractNoticePhases/View?PPI=CO1.PPI.41654143&amp;isFromPublicArea=True&amp;isModal=False" TargetMode="External"/><Relationship Id="rId1174" Type="http://schemas.openxmlformats.org/officeDocument/2006/relationships/hyperlink" Target="https://community.secop.gov.co/Public/Tendering/ContractNoticePhases/View?PPI=CO1.PPI.43106895&amp;isFromPublicArea=True&amp;isModal=False" TargetMode="External"/><Relationship Id="rId183" Type="http://schemas.openxmlformats.org/officeDocument/2006/relationships/hyperlink" Target="https://community.secop.gov.co/Public/Tendering/ContractNoticePhases/View?PPI=CO1.PPI.39888380&amp;isFromPublicArea=True&amp;isModal=False" TargetMode="External"/><Relationship Id="rId390" Type="http://schemas.openxmlformats.org/officeDocument/2006/relationships/hyperlink" Target="https://community.secop.gov.co/Public/Tendering/ContractNoticePhases/View?PPI=CO1.PPI.41161497&amp;isFromPublicArea=True&amp;isModal=False" TargetMode="External"/><Relationship Id="rId404" Type="http://schemas.openxmlformats.org/officeDocument/2006/relationships/hyperlink" Target="https://community.secop.gov.co/Public/Tendering/ContractNoticePhases/View?PPI=CO1.PPI.41171853&amp;isFromPublicArea=True&amp;isModal=False" TargetMode="External"/><Relationship Id="rId611" Type="http://schemas.openxmlformats.org/officeDocument/2006/relationships/hyperlink" Target="https://community.secop.gov.co/Public/Tendering/ContractNoticePhases/View?PPI=CO1.PPI.41507168&amp;isFromPublicArea=True&amp;isModal=False" TargetMode="External"/><Relationship Id="rId1034" Type="http://schemas.openxmlformats.org/officeDocument/2006/relationships/hyperlink" Target="https://community.secop.gov.co/Public/Tendering/ContractNoticePhases/View?PPI=CO1.PPI.42180748&amp;isFromPublicArea=True&amp;isModal=False" TargetMode="External"/><Relationship Id="rId250" Type="http://schemas.openxmlformats.org/officeDocument/2006/relationships/hyperlink" Target="https://community.secop.gov.co/Public/Tendering/ContractNoticePhases/View?PPI=CO1.PPI.40278484&amp;isFromPublicArea=True&amp;isModal=False" TargetMode="External"/><Relationship Id="rId488" Type="http://schemas.openxmlformats.org/officeDocument/2006/relationships/hyperlink" Target="https://community.secop.gov.co/Public/Tendering/ContractNoticePhases/View?PPI=CO1.PPI.41339721&amp;isFromPublicArea=True&amp;isModal=False" TargetMode="External"/><Relationship Id="rId695" Type="http://schemas.openxmlformats.org/officeDocument/2006/relationships/hyperlink" Target="https://community.secop.gov.co/Public/Tendering/ContractNoticePhases/View?PPI=CO1.PPI.41571610&amp;isFromPublicArea=True&amp;isModal=False" TargetMode="External"/><Relationship Id="rId709" Type="http://schemas.openxmlformats.org/officeDocument/2006/relationships/hyperlink" Target="https://community.secop.gov.co/Public/Tendering/ContractNoticePhases/View?PPI=CO1.PPI.41581090&amp;isFromPublicArea=True&amp;isModal=False" TargetMode="External"/><Relationship Id="rId916" Type="http://schemas.openxmlformats.org/officeDocument/2006/relationships/hyperlink" Target="https://community.secop.gov.co/Public/Tendering/ContractNoticePhases/View?PPI=CO1.PPI.41749655&amp;isFromPublicArea=True&amp;isModal=False" TargetMode="External"/><Relationship Id="rId1101" Type="http://schemas.openxmlformats.org/officeDocument/2006/relationships/hyperlink" Target="https://community.secop.gov.co/Public/Tendering/ContractNoticePhases/View?PPI=CO1.PPI.42742982&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348" Type="http://schemas.openxmlformats.org/officeDocument/2006/relationships/hyperlink" Target="https://community.secop.gov.co/Public/Tendering/ContractNoticePhases/View?PPI=CO1.PPI.40963880&amp;isFromPublicArea=True&amp;isModal=False" TargetMode="External"/><Relationship Id="rId555" Type="http://schemas.openxmlformats.org/officeDocument/2006/relationships/hyperlink" Target="https://community.secop.gov.co/Public/Tendering/ContractNoticePhases/View?PPI=CO1.PPI.41429524&amp;isFromPublicArea=True&amp;isModal=False" TargetMode="External"/><Relationship Id="rId762" Type="http://schemas.openxmlformats.org/officeDocument/2006/relationships/hyperlink" Target="https://community.secop.gov.co/Public/Tendering/ContractNoticePhases/View?PPI=CO1.PPI.41614178&amp;isFromPublicArea=True&amp;isModal=False" TargetMode="External"/><Relationship Id="rId1185" Type="http://schemas.openxmlformats.org/officeDocument/2006/relationships/hyperlink" Target="https://community.secop.gov.co/Public/Tendering/ContractNoticePhases/View?PPI=CO1.PPI.43145894&amp;isFromPublicArea=True&amp;isModal=False" TargetMode="External"/><Relationship Id="rId194" Type="http://schemas.openxmlformats.org/officeDocument/2006/relationships/hyperlink" Target="https://community.secop.gov.co/Public/Tendering/ContractNoticePhases/View?PPI=CO1.PPI.39962612&amp;isFromPublicArea=True&amp;isModal=False" TargetMode="External"/><Relationship Id="rId208" Type="http://schemas.openxmlformats.org/officeDocument/2006/relationships/hyperlink" Target="https://community.secop.gov.co/Public/Tendering/ContractNoticePhases/View?PPI=CO1.PPI.40103194&amp;isFromPublicArea=True&amp;isModal=False" TargetMode="External"/><Relationship Id="rId415" Type="http://schemas.openxmlformats.org/officeDocument/2006/relationships/hyperlink" Target="https://community.secop.gov.co/Public/Tendering/ContractNoticePhases/View?PPI=CO1.PPI.41171599&amp;isFromPublicArea=True&amp;isModal=False" TargetMode="External"/><Relationship Id="rId622" Type="http://schemas.openxmlformats.org/officeDocument/2006/relationships/hyperlink" Target="https://community.secop.gov.co/Public/Tendering/ContractNoticePhases/View?PPI=CO1.PPI.41513959&amp;isFromPublicArea=True&amp;isModal=False" TargetMode="External"/><Relationship Id="rId1045" Type="http://schemas.openxmlformats.org/officeDocument/2006/relationships/hyperlink" Target="https://community.secop.gov.co/Public/Tendering/ContractNoticePhases/View?PPI=CO1.PPI.42229834&amp;isFromPublicArea=True&amp;isModal=False" TargetMode="External"/><Relationship Id="rId261" Type="http://schemas.openxmlformats.org/officeDocument/2006/relationships/hyperlink" Target="https://community.secop.gov.co/Public/Tendering/ContractNoticePhases/View?PPI=CO1.PPI.40331623&amp;isFromPublicArea=True&amp;isModal=False" TargetMode="External"/><Relationship Id="rId499" Type="http://schemas.openxmlformats.org/officeDocument/2006/relationships/hyperlink" Target="https://community.secop.gov.co/Public/Tendering/ContractNoticePhases/View?PPI=CO1.PPI.41347030&amp;isFromPublicArea=True&amp;isModal=False" TargetMode="External"/><Relationship Id="rId927" Type="http://schemas.openxmlformats.org/officeDocument/2006/relationships/hyperlink" Target="https://community.secop.gov.co/Public/Tendering/ContractNoticePhases/View?PPI=CO1.PPI.41762734&amp;isFromPublicArea=True&amp;isModal=False" TargetMode="External"/><Relationship Id="rId1112" Type="http://schemas.openxmlformats.org/officeDocument/2006/relationships/hyperlink" Target="https://community.secop.gov.co/Public/Tendering/ContractNoticePhases/View?PPI=CO1.PPI.42766381&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359" Type="http://schemas.openxmlformats.org/officeDocument/2006/relationships/hyperlink" Target="https://community.secop.gov.co/Public/Tendering/ContractNoticePhases/View?PPI=CO1.PPI.41034709&amp;isFromPublicArea=True&amp;isModal=False" TargetMode="External"/><Relationship Id="rId566" Type="http://schemas.openxmlformats.org/officeDocument/2006/relationships/hyperlink" Target="https://community.secop.gov.co/Public/Tendering/ContractNoticePhases/View?PPI=CO1.PPI.41442690&amp;isFromPublicArea=True&amp;isModal=False" TargetMode="External"/><Relationship Id="rId773" Type="http://schemas.openxmlformats.org/officeDocument/2006/relationships/hyperlink" Target="https://community.secop.gov.co/Public/Tendering/ContractNoticePhases/View?PPI=CO1.PPI.41616172&amp;isFromPublicArea=True&amp;isModal=False" TargetMode="External"/><Relationship Id="rId1196" Type="http://schemas.openxmlformats.org/officeDocument/2006/relationships/hyperlink" Target="https://community.secop.gov.co/Public/Tendering/ContractNoticePhases/View?PPI=CO1.PPI.43247070&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219" Type="http://schemas.openxmlformats.org/officeDocument/2006/relationships/hyperlink" Target="https://community.secop.gov.co/Public/Tendering/ContractNoticePhases/View?PPI=CO1.PPI.40166769&amp;isFromPublicArea=True&amp;isModal=False" TargetMode="External"/><Relationship Id="rId426" Type="http://schemas.openxmlformats.org/officeDocument/2006/relationships/hyperlink" Target="https://community.secop.gov.co/Public/Tendering/ContractNoticePhases/View?PPI=CO1.PPI.41172481&amp;isFromPublicArea=True&amp;isModal=False" TargetMode="External"/><Relationship Id="rId633" Type="http://schemas.openxmlformats.org/officeDocument/2006/relationships/hyperlink" Target="https://community.secop.gov.co/Public/Tendering/ContractNoticePhases/View?PPI=CO1.PPI.41513665&amp;isFromPublicArea=True&amp;isModal=False" TargetMode="External"/><Relationship Id="rId980" Type="http://schemas.openxmlformats.org/officeDocument/2006/relationships/hyperlink" Target="https://community.secop.gov.co/Public/Tendering/ContractNoticePhases/View?PPI=CO1.PPI.41885947&amp;isFromPublicArea=True&amp;isModal=False" TargetMode="External"/><Relationship Id="rId1056" Type="http://schemas.openxmlformats.org/officeDocument/2006/relationships/hyperlink" Target="https://community.secop.gov.co/Public/Tendering/ContractNoticePhases/View?PPI=CO1.PPI.42271553&amp;isFromPublicArea=True&amp;isModal=False" TargetMode="External"/><Relationship Id="rId840" Type="http://schemas.openxmlformats.org/officeDocument/2006/relationships/hyperlink" Target="https://community.secop.gov.co/Public/Tendering/ContractNoticePhases/View?PPI=CO1.PPI.41653710&amp;isFromPublicArea=True&amp;isModal=False" TargetMode="External"/><Relationship Id="rId938" Type="http://schemas.openxmlformats.org/officeDocument/2006/relationships/hyperlink" Target="https://community.secop.gov.co/Public/Tendering/ContractNoticePhases/View?PPI=CO1.PPI.41774175&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272" Type="http://schemas.openxmlformats.org/officeDocument/2006/relationships/hyperlink" Target="https://community.secop.gov.co/Public/Tendering/ContractNoticePhases/View?PPI=CO1.PPI.40363524&amp;isFromPublicArea=True&amp;isModal=False" TargetMode="External"/><Relationship Id="rId577" Type="http://schemas.openxmlformats.org/officeDocument/2006/relationships/hyperlink" Target="https://community.secop.gov.co/Public/Tendering/ContractNoticePhases/View?PPI=CO1.PPI.41449137&amp;isFromPublicArea=True&amp;isModal=False" TargetMode="External"/><Relationship Id="rId700" Type="http://schemas.openxmlformats.org/officeDocument/2006/relationships/hyperlink" Target="https://community.secop.gov.co/Public/Tendering/ContractNoticePhases/View?PPI=CO1.PPI.41574432&amp;isFromPublicArea=True&amp;isModal=False" TargetMode="External"/><Relationship Id="rId1123" Type="http://schemas.openxmlformats.org/officeDocument/2006/relationships/hyperlink" Target="https://community.secop.gov.co/Public/Tendering/ContractNoticePhases/View?PPI=CO1.PPI.42911827&amp;isFromPublicArea=True&amp;isModal=False" TargetMode="External"/><Relationship Id="rId132" Type="http://schemas.openxmlformats.org/officeDocument/2006/relationships/hyperlink" Target="https://community.secop.gov.co/Public/Tendering/ContractNoticePhases/View?PPI=CO1.PPI.38769615&amp;isFromPublicArea=True&amp;isModal=False" TargetMode="External"/><Relationship Id="rId784" Type="http://schemas.openxmlformats.org/officeDocument/2006/relationships/hyperlink" Target="https://community.secop.gov.co/Public/Tendering/ContractNoticePhases/View?PPI=CO1.PPI.41617037&amp;isFromPublicArea=True&amp;isModal=False" TargetMode="External"/><Relationship Id="rId991" Type="http://schemas.openxmlformats.org/officeDocument/2006/relationships/hyperlink" Target="https://community.secop.gov.co/Public/Tendering/ContractNoticePhases/View?PPI=CO1.PPI.42002830&amp;isFromPublicArea=True&amp;isModal=False" TargetMode="External"/><Relationship Id="rId1067" Type="http://schemas.openxmlformats.org/officeDocument/2006/relationships/hyperlink" Target="https://community.secop.gov.co/Public/Tendering/ContractNoticePhases/View?PPI=CO1.PPI.42324019&amp;isFromPublicArea=True&amp;isModal=False" TargetMode="External"/><Relationship Id="rId437" Type="http://schemas.openxmlformats.org/officeDocument/2006/relationships/hyperlink" Target="https://community.secop.gov.co/Public/Tendering/ContractNoticePhases/View?PPI=CO1.PPI.41227195&amp;isFromPublicArea=True&amp;isModal=False" TargetMode="External"/><Relationship Id="rId644" Type="http://schemas.openxmlformats.org/officeDocument/2006/relationships/hyperlink" Target="https://community.secop.gov.co/Public/Tendering/ContractNoticePhases/View?PPI=CO1.PPI.41515838&amp;isFromPublicArea=True&amp;isModal=False" TargetMode="External"/><Relationship Id="rId851" Type="http://schemas.openxmlformats.org/officeDocument/2006/relationships/hyperlink" Target="https://community.secop.gov.co/Public/Tendering/ContractNoticePhases/View?PPI=CO1.PPI.41668876&amp;isFromPublicArea=True&amp;isModal=False" TargetMode="External"/><Relationship Id="rId283" Type="http://schemas.openxmlformats.org/officeDocument/2006/relationships/hyperlink" Target="https://community.secop.gov.co/Public/Tendering/ContractNoticePhases/View?PPI=CO1.PPI.40380529&amp;isFromPublicArea=True&amp;isModal=False" TargetMode="External"/><Relationship Id="rId490" Type="http://schemas.openxmlformats.org/officeDocument/2006/relationships/hyperlink" Target="https://community.secop.gov.co/Public/Tendering/ContractNoticePhases/View?PPI=CO1.PPI.41346313&amp;isFromPublicArea=True&amp;isModal=False" TargetMode="External"/><Relationship Id="rId504" Type="http://schemas.openxmlformats.org/officeDocument/2006/relationships/hyperlink" Target="https://community.secop.gov.co/Public/Tendering/ContractNoticePhases/View?PPI=CO1.PPI.41347165&amp;isFromPublicArea=True&amp;isModal=False" TargetMode="External"/><Relationship Id="rId711" Type="http://schemas.openxmlformats.org/officeDocument/2006/relationships/hyperlink" Target="https://community.secop.gov.co/Public/Tendering/ContractNoticePhases/View?PPI=CO1.PPI.41581662&amp;isFromPublicArea=True&amp;isModal=False" TargetMode="External"/><Relationship Id="rId949" Type="http://schemas.openxmlformats.org/officeDocument/2006/relationships/hyperlink" Target="https://community.secop.gov.co/Public/Tendering/ContractNoticePhases/View?PPI=CO1.PPI.41798483&amp;isFromPublicArea=True&amp;isModal=False" TargetMode="External"/><Relationship Id="rId1134" Type="http://schemas.openxmlformats.org/officeDocument/2006/relationships/hyperlink" Target="https://community.secop.gov.co/Public/Tendering/ContractNoticePhases/View?PPI=CO1.PPI.43007801&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143" Type="http://schemas.openxmlformats.org/officeDocument/2006/relationships/hyperlink" Target="https://community.secop.gov.co/Public/Tendering/ContractNoticePhases/View?PPI=CO1.PPI.39063494&amp;isFromPublicArea=True&amp;isModal=False" TargetMode="External"/><Relationship Id="rId350" Type="http://schemas.openxmlformats.org/officeDocument/2006/relationships/hyperlink" Target="https://community.secop.gov.co/Public/Tendering/ContractNoticePhases/View?PPI=CO1.PPI.40965330&amp;isFromPublicArea=True&amp;isModal=False" TargetMode="External"/><Relationship Id="rId588" Type="http://schemas.openxmlformats.org/officeDocument/2006/relationships/hyperlink" Target="https://community.secop.gov.co/Public/Tendering/ContractNoticePhases/View?PPI=CO1.PPI.41498932&amp;isFromPublicArea=True&amp;isModal=False" TargetMode="External"/><Relationship Id="rId795" Type="http://schemas.openxmlformats.org/officeDocument/2006/relationships/hyperlink" Target="https://community.secop.gov.co/Public/Tendering/ContractNoticePhases/View?PPI=CO1.PPI.41616665&amp;isFromPublicArea=True&amp;isModal=False" TargetMode="External"/><Relationship Id="rId809" Type="http://schemas.openxmlformats.org/officeDocument/2006/relationships/hyperlink" Target="https://community.secop.gov.co/Public/Tendering/ContractNoticePhases/View?PPI=CO1.PPI.41635033&amp;isFromPublicArea=True&amp;isModal=False" TargetMode="External"/><Relationship Id="rId1201" Type="http://schemas.openxmlformats.org/officeDocument/2006/relationships/hyperlink" Target="https://community.secop.gov.co/Public/Tendering/ContractNoticePhases/View?PPI=CO1.PPI.43263241&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210" Type="http://schemas.openxmlformats.org/officeDocument/2006/relationships/hyperlink" Target="https://community.secop.gov.co/Public/Tendering/ContractNoticePhases/View?PPI=CO1.PPI.40106155&amp;isFromPublicArea=True&amp;isModal=False" TargetMode="External"/><Relationship Id="rId448" Type="http://schemas.openxmlformats.org/officeDocument/2006/relationships/hyperlink" Target="https://community.secop.gov.co/Public/Tendering/ContractNoticePhases/View?PPI=CO1.PPI.41240068&amp;isFromPublicArea=True&amp;isModal=False" TargetMode="External"/><Relationship Id="rId655" Type="http://schemas.openxmlformats.org/officeDocument/2006/relationships/hyperlink" Target="https://community.secop.gov.co/Public/Tendering/ContractNoticePhases/View?PPI=CO1.PPI.41534741&amp;isFromPublicArea=True&amp;isModal=False" TargetMode="External"/><Relationship Id="rId862" Type="http://schemas.openxmlformats.org/officeDocument/2006/relationships/hyperlink" Target="https://community.secop.gov.co/Public/Tendering/ContractNoticePhases/View?PPI=CO1.PPI.41682646&amp;isFromPublicArea=True&amp;isModal=False" TargetMode="External"/><Relationship Id="rId1078" Type="http://schemas.openxmlformats.org/officeDocument/2006/relationships/hyperlink" Target="https://community.secop.gov.co/Public/Tendering/ContractNoticePhases/View?PPI=CO1.PPI.42403296&amp;isFromPublicArea=True&amp;isModal=False" TargetMode="External"/><Relationship Id="rId294" Type="http://schemas.openxmlformats.org/officeDocument/2006/relationships/hyperlink" Target="https://community.secop.gov.co/Public/Tendering/ContractNoticePhases/View?PPI=CO1.PPI.40652325&amp;isFromPublicArea=True&amp;isModal=False" TargetMode="External"/><Relationship Id="rId308" Type="http://schemas.openxmlformats.org/officeDocument/2006/relationships/hyperlink" Target="https://community.secop.gov.co/Public/Tendering/ContractNoticePhases/View?PPI=CO1.PPI.40756121&amp;isFromPublicArea=True&amp;isModal=False" TargetMode="External"/><Relationship Id="rId515" Type="http://schemas.openxmlformats.org/officeDocument/2006/relationships/hyperlink" Target="https://community.secop.gov.co/Public/Tendering/ContractNoticePhases/View?PPI=CO1.PPI.41349900&amp;isFromPublicArea=True&amp;isModal=False" TargetMode="External"/><Relationship Id="rId722" Type="http://schemas.openxmlformats.org/officeDocument/2006/relationships/hyperlink" Target="https://community.secop.gov.co/Public/Tendering/ContractNoticePhases/View?PPI=CO1.PPI.41584373&amp;isFromPublicArea=True&amp;isModal=False" TargetMode="External"/><Relationship Id="rId1145" Type="http://schemas.openxmlformats.org/officeDocument/2006/relationships/hyperlink" Target="https://community.secop.gov.co/Public/Tendering/ContractNoticePhases/View?PPI=CO1.PPI.43064788&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54" Type="http://schemas.openxmlformats.org/officeDocument/2006/relationships/hyperlink" Target="https://community.secop.gov.co/Public/Tendering/ContractNoticePhases/View?PPI=CO1.PPI.39294096&amp;isFromPublicArea=True&amp;isModal=False" TargetMode="External"/><Relationship Id="rId361" Type="http://schemas.openxmlformats.org/officeDocument/2006/relationships/hyperlink" Target="https://community.secop.gov.co/Public/Tendering/ContractNoticePhases/View?PPI=CO1.PPI.41059518&amp;isFromPublicArea=True&amp;isModal=False" TargetMode="External"/><Relationship Id="rId599" Type="http://schemas.openxmlformats.org/officeDocument/2006/relationships/hyperlink" Target="https://community.secop.gov.co/Public/Tendering/ContractNoticePhases/View?PPI=CO1.PPI.41505075&amp;isFromPublicArea=True&amp;isModal=False" TargetMode="External"/><Relationship Id="rId1005" Type="http://schemas.openxmlformats.org/officeDocument/2006/relationships/hyperlink" Target="https://community.secop.gov.co/Public/Tendering/ContractNoticePhases/View?PPI=CO1.PPI.42052009&amp;isFromPublicArea=True&amp;isModal=False" TargetMode="External"/><Relationship Id="rId1212" Type="http://schemas.openxmlformats.org/officeDocument/2006/relationships/hyperlink" Target="https://community.secop.gov.co/Public/Tendering/ContractNoticePhases/View?PPI=CO1.PPI.43320004&amp;isFromPublicArea=True&amp;isModal=False" TargetMode="External"/><Relationship Id="rId459" Type="http://schemas.openxmlformats.org/officeDocument/2006/relationships/hyperlink" Target="https://community.secop.gov.co/Public/Tendering/ContractNoticePhases/View?PPI=CO1.PPI.41256228&amp;isFromPublicArea=True&amp;isModal=False" TargetMode="External"/><Relationship Id="rId666" Type="http://schemas.openxmlformats.org/officeDocument/2006/relationships/hyperlink" Target="https://community.secop.gov.co/Public/Tendering/ContractNoticePhases/View?PPI=CO1.PPI.41546504&amp;isFromPublicArea=True&amp;isModal=False" TargetMode="External"/><Relationship Id="rId873" Type="http://schemas.openxmlformats.org/officeDocument/2006/relationships/hyperlink" Target="https://community.secop.gov.co/Public/Tendering/ContractNoticePhases/View?PPI=CO1.PPI.41687820&amp;isFromPublicArea=True&amp;isModal=False" TargetMode="External"/><Relationship Id="rId1089" Type="http://schemas.openxmlformats.org/officeDocument/2006/relationships/hyperlink" Target="https://community.secop.gov.co/Public/Tendering/ContractNoticePhases/View?PPI=CO1.PPI.42567460&amp;isFromPublicArea=True&amp;isModal=False" TargetMode="External"/><Relationship Id="rId16" Type="http://schemas.openxmlformats.org/officeDocument/2006/relationships/hyperlink" Target="https://community.secop.gov.co/Public/Tendering/ContractNoticePhases/View?PPI=CO1.PPI.37434612&amp;isFromPublicArea=True&amp;isModal=False" TargetMode="External"/><Relationship Id="rId221" Type="http://schemas.openxmlformats.org/officeDocument/2006/relationships/hyperlink" Target="https://community.secop.gov.co/Public/Tendering/ContractNoticePhases/View?PPI=CO1.PPI.40170990&amp;isFromPublicArea=True&amp;isModal=False" TargetMode="External"/><Relationship Id="rId319" Type="http://schemas.openxmlformats.org/officeDocument/2006/relationships/hyperlink" Target="https://community.secop.gov.co/Public/Tendering/ContractNoticePhases/View?PPI=CO1.PPI.40821473&amp;isFromPublicArea=True&amp;isModal=False" TargetMode="External"/><Relationship Id="rId526" Type="http://schemas.openxmlformats.org/officeDocument/2006/relationships/hyperlink" Target="https://community.secop.gov.co/Public/Tendering/ContractNoticePhases/View?PPI=CO1.PPI.41358363&amp;isFromPublicArea=True&amp;isModal=False" TargetMode="External"/><Relationship Id="rId1156" Type="http://schemas.openxmlformats.org/officeDocument/2006/relationships/hyperlink" Target="https://community.secop.gov.co/Public/Tendering/ContractNoticePhases/View?PPI=CO1.PPI.43069639&amp;isFromPublicArea=True&amp;isModal=False" TargetMode="External"/><Relationship Id="rId733" Type="http://schemas.openxmlformats.org/officeDocument/2006/relationships/hyperlink" Target="https://community.secop.gov.co/Public/Tendering/ContractNoticePhases/View?PPI=CO1.PPI.41584291&amp;isFromPublicArea=True&amp;isModal=False" TargetMode="External"/><Relationship Id="rId940" Type="http://schemas.openxmlformats.org/officeDocument/2006/relationships/hyperlink" Target="https://community.secop.gov.co/Public/Tendering/ContractNoticePhases/View?PPI=CO1.PPI.41776396&amp;isFromPublicArea=True&amp;isModal=False" TargetMode="External"/><Relationship Id="rId1016" Type="http://schemas.openxmlformats.org/officeDocument/2006/relationships/hyperlink" Target="https://community.secop.gov.co/Public/Tendering/ContractNoticePhases/View?PPI=CO1.PPI.42076751&amp;isFromPublicArea=True&amp;isModal=False" TargetMode="External"/><Relationship Id="rId165" Type="http://schemas.openxmlformats.org/officeDocument/2006/relationships/hyperlink" Target="https://community.secop.gov.co/Public/Tendering/ContractNoticePhases/View?PPI=CO1.PPI.39568114&amp;isFromPublicArea=True&amp;isModal=False" TargetMode="External"/><Relationship Id="rId372" Type="http://schemas.openxmlformats.org/officeDocument/2006/relationships/hyperlink" Target="https://community.secop.gov.co/Public/Tendering/ContractNoticePhases/View?PPI=CO1.PPI.41098296&amp;isFromPublicArea=True&amp;isModal=False" TargetMode="External"/><Relationship Id="rId677" Type="http://schemas.openxmlformats.org/officeDocument/2006/relationships/hyperlink" Target="https://community.secop.gov.co/Public/Tendering/ContractNoticePhases/View?PPI=CO1.PPI.41559705&amp;isFromPublicArea=True&amp;isModal=False" TargetMode="External"/><Relationship Id="rId800" Type="http://schemas.openxmlformats.org/officeDocument/2006/relationships/hyperlink" Target="https://community.secop.gov.co/Public/Tendering/ContractNoticePhases/View?PPI=CO1.PPI.41617115&amp;isFromPublicArea=True&amp;isModal=False" TargetMode="External"/><Relationship Id="rId1223" Type="http://schemas.openxmlformats.org/officeDocument/2006/relationships/hyperlink" Target="https://community.secop.gov.co/Public/Tendering/ContractNoticePhases/View?PPI=CO1.PPI.43352855&amp;isFromPublicArea=True&amp;isModal=False" TargetMode="External"/><Relationship Id="rId232" Type="http://schemas.openxmlformats.org/officeDocument/2006/relationships/hyperlink" Target="https://community.secop.gov.co/Public/Tendering/ContractNoticePhases/View?PPI=CO1.PPI.40218143&amp;isFromPublicArea=True&amp;isModal=False" TargetMode="External"/><Relationship Id="rId884" Type="http://schemas.openxmlformats.org/officeDocument/2006/relationships/hyperlink" Target="https://community.secop.gov.co/Public/Tendering/ContractNoticePhases/View?PPI=CO1.PPI.41706791&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537" Type="http://schemas.openxmlformats.org/officeDocument/2006/relationships/hyperlink" Target="https://community.secop.gov.co/Public/Tendering/ContractNoticePhases/View?PPI=CO1.PPI.41393033&amp;isFromPublicArea=True&amp;isModal=False" TargetMode="External"/><Relationship Id="rId744" Type="http://schemas.openxmlformats.org/officeDocument/2006/relationships/hyperlink" Target="https://community.secop.gov.co/Public/Tendering/ContractNoticePhases/View?PPI=CO1.PPI.41606859&amp;isFromPublicArea=True&amp;isModal=False" TargetMode="External"/><Relationship Id="rId951" Type="http://schemas.openxmlformats.org/officeDocument/2006/relationships/hyperlink" Target="https://community.secop.gov.co/Public/Tendering/ContractNoticePhases/View?PPI=CO1.PPI.41799675&amp;isFromPublicArea=True&amp;isModal=False" TargetMode="External"/><Relationship Id="rId1167" Type="http://schemas.openxmlformats.org/officeDocument/2006/relationships/hyperlink" Target="https://community.secop.gov.co/Public/Tendering/ContractNoticePhases/View?PPI=CO1.PPI.43080590&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176" Type="http://schemas.openxmlformats.org/officeDocument/2006/relationships/hyperlink" Target="https://community.secop.gov.co/Public/Tendering/ContractNoticePhases/View?PPI=CO1.PPI.39757971&amp;isFromPublicArea=True&amp;isModal=False" TargetMode="External"/><Relationship Id="rId383" Type="http://schemas.openxmlformats.org/officeDocument/2006/relationships/hyperlink" Target="https://community.secop.gov.co/Public/Tendering/ContractNoticePhases/View?PPI=CO1.PPI.41110808&amp;isFromPublicArea=True&amp;isModal=False" TargetMode="External"/><Relationship Id="rId590" Type="http://schemas.openxmlformats.org/officeDocument/2006/relationships/hyperlink" Target="https://community.secop.gov.co/Public/Tendering/ContractNoticePhases/View?PPI=CO1.PPI.41501925&amp;isFromPublicArea=True&amp;isModal=False" TargetMode="External"/><Relationship Id="rId604" Type="http://schemas.openxmlformats.org/officeDocument/2006/relationships/hyperlink" Target="https://community.secop.gov.co/Public/Tendering/ContractNoticePhases/View?PPI=CO1.PPI.41506601&amp;isFromPublicArea=True&amp;isModal=False" TargetMode="External"/><Relationship Id="rId811" Type="http://schemas.openxmlformats.org/officeDocument/2006/relationships/hyperlink" Target="https://community.secop.gov.co/Public/Tendering/ContractNoticePhases/View?PPI=CO1.PPI.41636172&amp;isFromPublicArea=True&amp;isModal=False" TargetMode="External"/><Relationship Id="rId1027" Type="http://schemas.openxmlformats.org/officeDocument/2006/relationships/hyperlink" Target="https://community.secop.gov.co/Public/Tendering/ContractNoticePhases/View?PPI=CO1.PPI.42111489&amp;isFromPublicArea=True&amp;isModal=False" TargetMode="External"/><Relationship Id="rId1234" Type="http://schemas.openxmlformats.org/officeDocument/2006/relationships/drawing" Target="../drawings/drawing14.xml"/><Relationship Id="rId243" Type="http://schemas.openxmlformats.org/officeDocument/2006/relationships/hyperlink" Target="https://community.secop.gov.co/Public/Tendering/ContractNoticePhases/View?PPI=CO1.PPI.40251637&amp;isFromPublicArea=True&amp;isModal=False" TargetMode="External"/><Relationship Id="rId450" Type="http://schemas.openxmlformats.org/officeDocument/2006/relationships/hyperlink" Target="https://community.secop.gov.co/Public/Tendering/ContractNoticePhases/View?PPI=CO1.PPI.41241905&amp;isFromPublicArea=True&amp;isModal=False" TargetMode="External"/><Relationship Id="rId688" Type="http://schemas.openxmlformats.org/officeDocument/2006/relationships/hyperlink" Target="https://community.secop.gov.co/Public/Tendering/ContractNoticePhases/View?PPI=CO1.PPI.41564197&amp;isFromPublicArea=True&amp;isModal=False" TargetMode="External"/><Relationship Id="rId895" Type="http://schemas.openxmlformats.org/officeDocument/2006/relationships/hyperlink" Target="https://community.secop.gov.co/Public/Tendering/ContractNoticePhases/View?PPI=CO1.PPI.41728770&amp;isFromPublicArea=True&amp;isModal=False" TargetMode="External"/><Relationship Id="rId909" Type="http://schemas.openxmlformats.org/officeDocument/2006/relationships/hyperlink" Target="https://community.secop.gov.co/Public/Tendering/ContractNoticePhases/View?PPI=CO1.PPI.41744911&amp;isFromPublicArea=True&amp;isModal=False" TargetMode="External"/><Relationship Id="rId1080" Type="http://schemas.openxmlformats.org/officeDocument/2006/relationships/hyperlink" Target="https://community.secop.gov.co/Public/Tendering/ContractNoticePhases/View?PPI=CO1.PPI.42404336&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310" Type="http://schemas.openxmlformats.org/officeDocument/2006/relationships/hyperlink" Target="https://community.secop.gov.co/Public/Tendering/ContractNoticePhases/View?PPI=CO1.PPI.40758923&amp;isFromPublicArea=True&amp;isModal=False" TargetMode="External"/><Relationship Id="rId548" Type="http://schemas.openxmlformats.org/officeDocument/2006/relationships/hyperlink" Target="https://community.secop.gov.co/Public/Tendering/ContractNoticePhases/View?PPI=CO1.PPI.41418058&amp;isFromPublicArea=True&amp;isModal=False" TargetMode="External"/><Relationship Id="rId755" Type="http://schemas.openxmlformats.org/officeDocument/2006/relationships/hyperlink" Target="https://community.secop.gov.co/Public/Tendering/ContractNoticePhases/View?PPI=CO1.PPI.41613583&amp;isFromPublicArea=True&amp;isModal=False" TargetMode="External"/><Relationship Id="rId962" Type="http://schemas.openxmlformats.org/officeDocument/2006/relationships/hyperlink" Target="https://community.secop.gov.co/Public/Tendering/ContractNoticePhases/View?PPI=CO1.PPI.41835818&amp;isFromPublicArea=True&amp;isModal=False" TargetMode="External"/><Relationship Id="rId1178" Type="http://schemas.openxmlformats.org/officeDocument/2006/relationships/hyperlink" Target="https://community.secop.gov.co/Public/Tendering/ContractNoticePhases/View?PPI=CO1.PPI.43108924&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187" Type="http://schemas.openxmlformats.org/officeDocument/2006/relationships/hyperlink" Target="https://community.secop.gov.co/Public/Tendering/ContractNoticePhases/View?PPI=CO1.PPI.39914910&amp;isFromPublicArea=True&amp;isModal=False" TargetMode="External"/><Relationship Id="rId394" Type="http://schemas.openxmlformats.org/officeDocument/2006/relationships/hyperlink" Target="https://community.secop.gov.co/Public/Tendering/ContractNoticePhases/View?PPI=CO1.PPI.41167189&amp;isFromPublicArea=True&amp;isModal=False" TargetMode="External"/><Relationship Id="rId408" Type="http://schemas.openxmlformats.org/officeDocument/2006/relationships/hyperlink" Target="https://community.secop.gov.co/Public/Tendering/ContractNoticePhases/View?PPI=CO1.PPI.41172705&amp;isFromPublicArea=True&amp;isModal=False" TargetMode="External"/><Relationship Id="rId615" Type="http://schemas.openxmlformats.org/officeDocument/2006/relationships/hyperlink" Target="https://community.secop.gov.co/Public/Tendering/ContractNoticePhases/View?PPI=CO1.PPI.41507280&amp;isFromPublicArea=True&amp;isModal=False" TargetMode="External"/><Relationship Id="rId822" Type="http://schemas.openxmlformats.org/officeDocument/2006/relationships/hyperlink" Target="https://community.secop.gov.co/Public/Tendering/ContractNoticePhases/View?PPI=CO1.PPI.41639543&amp;isFromPublicArea=True&amp;isModal=False" TargetMode="External"/><Relationship Id="rId1038" Type="http://schemas.openxmlformats.org/officeDocument/2006/relationships/hyperlink" Target="https://community.secop.gov.co/Public/Tendering/ContractNoticePhases/View?PPI=CO1.PPI.42198921&amp;isFromPublicArea=True&amp;isModal=False" TargetMode="External"/><Relationship Id="rId254" Type="http://schemas.openxmlformats.org/officeDocument/2006/relationships/hyperlink" Target="https://community.secop.gov.co/Public/Tendering/ContractNoticePhases/View?PPI=CO1.PPI.40280711&amp;isFromPublicArea=True&amp;isModal=False" TargetMode="External"/><Relationship Id="rId699" Type="http://schemas.openxmlformats.org/officeDocument/2006/relationships/hyperlink" Target="https://community.secop.gov.co/Public/Tendering/ContractNoticePhases/View?PPI=CO1.PPI.41574102&amp;isFromPublicArea=True&amp;isModal=False" TargetMode="External"/><Relationship Id="rId1091" Type="http://schemas.openxmlformats.org/officeDocument/2006/relationships/hyperlink" Target="https://community.secop.gov.co/Public/Tendering/ContractNoticePhases/View?PPI=CO1.PPI.42637674&amp;isFromPublicArea=True&amp;isModal=False" TargetMode="External"/><Relationship Id="rId1105" Type="http://schemas.openxmlformats.org/officeDocument/2006/relationships/hyperlink" Target="https://community.secop.gov.co/Public/Tendering/ContractNoticePhases/View?PPI=CO1.PPI.42763091&amp;isFromPublicArea=True&amp;isModal=False" TargetMode="External"/><Relationship Id="rId49" Type="http://schemas.openxmlformats.org/officeDocument/2006/relationships/hyperlink" Target="https://community.secop.gov.co/Public/Tendering/ContractNoticePhases/View?PPI=CO1.PPI.37555767&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461" Type="http://schemas.openxmlformats.org/officeDocument/2006/relationships/hyperlink" Target="https://community.secop.gov.co/Public/Tendering/ContractNoticePhases/View?PPI=CO1.PPI.41257808&amp;isFromPublicArea=True&amp;isModal=False" TargetMode="External"/><Relationship Id="rId559" Type="http://schemas.openxmlformats.org/officeDocument/2006/relationships/hyperlink" Target="https://community.secop.gov.co/Public/Tendering/ContractNoticePhases/View?PPI=CO1.PPI.41437833&amp;isFromPublicArea=True&amp;isModal=False" TargetMode="External"/><Relationship Id="rId766" Type="http://schemas.openxmlformats.org/officeDocument/2006/relationships/hyperlink" Target="https://community.secop.gov.co/Public/Tendering/ContractNoticePhases/View?PPI=CO1.PPI.41615830&amp;isFromPublicArea=True&amp;isModal=False" TargetMode="External"/><Relationship Id="rId1189" Type="http://schemas.openxmlformats.org/officeDocument/2006/relationships/hyperlink" Target="https://community.secop.gov.co/Public/Tendering/ContractNoticePhases/View?PPI=CO1.PPI.43153078&amp;isFromPublicArea=True&amp;isModal=False" TargetMode="External"/><Relationship Id="rId198" Type="http://schemas.openxmlformats.org/officeDocument/2006/relationships/hyperlink" Target="https://community.secop.gov.co/Public/Tendering/ContractNoticePhases/View?PPI=CO1.PPI.40041791&amp;isFromPublicArea=True&amp;isModal=False" TargetMode="External"/><Relationship Id="rId321" Type="http://schemas.openxmlformats.org/officeDocument/2006/relationships/hyperlink" Target="https://community.secop.gov.co/Public/Tendering/ContractNoticePhases/View?PPI=CO1.PPI.40824313&amp;isFromPublicArea=True&amp;isModal=False" TargetMode="External"/><Relationship Id="rId419" Type="http://schemas.openxmlformats.org/officeDocument/2006/relationships/hyperlink" Target="https://community.secop.gov.co/Public/Tendering/ContractNoticePhases/View?PPI=CO1.PPI.41171964&amp;isFromPublicArea=True&amp;isModal=False" TargetMode="External"/><Relationship Id="rId626" Type="http://schemas.openxmlformats.org/officeDocument/2006/relationships/hyperlink" Target="https://community.secop.gov.co/Public/Tendering/ContractNoticePhases/View?PPI=CO1.PPI.41514422&amp;isFromPublicArea=True&amp;isModal=False" TargetMode="External"/><Relationship Id="rId973" Type="http://schemas.openxmlformats.org/officeDocument/2006/relationships/hyperlink" Target="https://community.secop.gov.co/Public/Tendering/ContractNoticePhases/View?PPI=CO1.PPI.41865802&amp;isFromPublicArea=True&amp;isModal=False" TargetMode="External"/><Relationship Id="rId1049" Type="http://schemas.openxmlformats.org/officeDocument/2006/relationships/hyperlink" Target="https://community.secop.gov.co/Public/Tendering/ContractNoticePhases/View?PPI=CO1.PPI.42239676&amp;isFromPublicArea=True&amp;isModal=False" TargetMode="External"/><Relationship Id="rId833" Type="http://schemas.openxmlformats.org/officeDocument/2006/relationships/hyperlink" Target="https://community.secop.gov.co/Public/Tendering/ContractNoticePhases/View?PPI=CO1.PPI.41642868&amp;isFromPublicArea=True&amp;isModal=False" TargetMode="External"/><Relationship Id="rId1116" Type="http://schemas.openxmlformats.org/officeDocument/2006/relationships/hyperlink" Target="https://community.secop.gov.co/Public/Tendering/ContractNoticePhases/View?PPI=CO1.PPI.42792359&amp;isFromPublicArea=True&amp;isModal=False" TargetMode="External"/><Relationship Id="rId265" Type="http://schemas.openxmlformats.org/officeDocument/2006/relationships/hyperlink" Target="https://community.secop.gov.co/Public/Tendering/ContractNoticePhases/View?PPI=CO1.PPI.40335061&amp;isFromPublicArea=True&amp;isModal=False" TargetMode="External"/><Relationship Id="rId472" Type="http://schemas.openxmlformats.org/officeDocument/2006/relationships/hyperlink" Target="https://community.secop.gov.co/Public/Tendering/ContractNoticePhases/View?PPI=CO1.PPI.41320458&amp;isFromPublicArea=True&amp;isModal=False" TargetMode="External"/><Relationship Id="rId900" Type="http://schemas.openxmlformats.org/officeDocument/2006/relationships/hyperlink" Target="https://community.secop.gov.co/Public/Tendering/ContractNoticePhases/View?PPI=CO1.PPI.41733083&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332" Type="http://schemas.openxmlformats.org/officeDocument/2006/relationships/hyperlink" Target="https://community.secop.gov.co/Public/Tendering/ContractNoticePhases/View?PPI=CO1.PPI.40876236&amp;isFromPublicArea=True&amp;isModal=False" TargetMode="External"/><Relationship Id="rId777" Type="http://schemas.openxmlformats.org/officeDocument/2006/relationships/hyperlink" Target="https://community.secop.gov.co/Public/Tendering/ContractNoticePhases/View?PPI=CO1.PPI.41616702&amp;isFromPublicArea=True&amp;isModal=False" TargetMode="External"/><Relationship Id="rId984" Type="http://schemas.openxmlformats.org/officeDocument/2006/relationships/hyperlink" Target="https://community.secop.gov.co/Public/Tendering/ContractNoticePhases/View?PPI=CO1.PPI.41933061&amp;isFromPublicArea=True&amp;isModal=False" TargetMode="External"/><Relationship Id="rId637" Type="http://schemas.openxmlformats.org/officeDocument/2006/relationships/hyperlink" Target="https://community.secop.gov.co/Public/Tendering/ContractNoticePhases/View?PPI=CO1.PPI.41515618&amp;isFromPublicArea=True&amp;isModal=False" TargetMode="External"/><Relationship Id="rId844" Type="http://schemas.openxmlformats.org/officeDocument/2006/relationships/hyperlink" Target="https://community.secop.gov.co/Public/Tendering/ContractNoticePhases/View?PPI=CO1.PPI.41653726&amp;isFromPublicArea=True&amp;isModal=False" TargetMode="External"/><Relationship Id="rId276" Type="http://schemas.openxmlformats.org/officeDocument/2006/relationships/hyperlink" Target="https://community.secop.gov.co/Public/Tendering/ContractNoticePhases/View?PPI=CO1.PPI.40375486&amp;isFromPublicArea=True&amp;isModal=False" TargetMode="External"/><Relationship Id="rId483" Type="http://schemas.openxmlformats.org/officeDocument/2006/relationships/hyperlink" Target="https://community.secop.gov.co/Public/Tendering/ContractNoticePhases/View?PPI=CO1.PPI.41337138&amp;isFromPublicArea=True&amp;isModal=False" TargetMode="External"/><Relationship Id="rId690" Type="http://schemas.openxmlformats.org/officeDocument/2006/relationships/hyperlink" Target="https://community.secop.gov.co/Public/Tendering/ContractNoticePhases/View?PPI=CO1.PPI.41565927&amp;isFromPublicArea=True&amp;isModal=False" TargetMode="External"/><Relationship Id="rId704" Type="http://schemas.openxmlformats.org/officeDocument/2006/relationships/hyperlink" Target="https://community.secop.gov.co/Public/Tendering/ContractNoticePhases/View?PPI=CO1.PPI.41577630&amp;isFromPublicArea=True&amp;isModal=False" TargetMode="External"/><Relationship Id="rId911" Type="http://schemas.openxmlformats.org/officeDocument/2006/relationships/hyperlink" Target="https://community.secop.gov.co/Public/Tendering/ContractNoticePhases/View?PPI=CO1.PPI.41748177&amp;isFromPublicArea=True&amp;isModal=False" TargetMode="External"/><Relationship Id="rId1127" Type="http://schemas.openxmlformats.org/officeDocument/2006/relationships/hyperlink" Target="https://community.secop.gov.co/Public/Tendering/ContractNoticePhases/View?PPI=CO1.PPI.42985084&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136" Type="http://schemas.openxmlformats.org/officeDocument/2006/relationships/hyperlink" Target="https://community.secop.gov.co/Public/Tendering/ContractNoticePhases/View?PPI=CO1.PPI.38841679&amp;isFromPublicArea=True&amp;isModal=False" TargetMode="External"/><Relationship Id="rId343" Type="http://schemas.openxmlformats.org/officeDocument/2006/relationships/hyperlink" Target="https://community.secop.gov.co/Public/Tendering/ContractNoticePhases/View?PPI=CO1.PPI.40934585&amp;isFromPublicArea=True&amp;isModal=False" TargetMode="External"/><Relationship Id="rId550" Type="http://schemas.openxmlformats.org/officeDocument/2006/relationships/hyperlink" Target="https://community.secop.gov.co/Public/Tendering/ContractNoticePhases/View?PPI=CO1.PPI.41425636&amp;isFromPublicArea=True&amp;isModal=False" TargetMode="External"/><Relationship Id="rId788" Type="http://schemas.openxmlformats.org/officeDocument/2006/relationships/hyperlink" Target="https://community.secop.gov.co/Public/Tendering/ContractNoticePhases/View?PPI=CO1.PPI.41615995&amp;isFromPublicArea=True&amp;isModal=False" TargetMode="External"/><Relationship Id="rId995" Type="http://schemas.openxmlformats.org/officeDocument/2006/relationships/hyperlink" Target="https://community.secop.gov.co/Public/Tendering/ContractNoticePhases/View?PPI=CO1.PPI.42036319&amp;isFromPublicArea=True&amp;isModal=False" TargetMode="External"/><Relationship Id="rId1180" Type="http://schemas.openxmlformats.org/officeDocument/2006/relationships/hyperlink" Target="https://community.secop.gov.co/Public/Tendering/ContractNoticePhases/View?PPI=CO1.PPI.43112134&amp;isFromPublicArea=True&amp;isModal=False" TargetMode="External"/><Relationship Id="rId203" Type="http://schemas.openxmlformats.org/officeDocument/2006/relationships/hyperlink" Target="https://community.secop.gov.co/Public/Tendering/ContractNoticePhases/View?PPI=CO1.PPI.40076581&amp;isFromPublicArea=True&amp;isModal=False" TargetMode="External"/><Relationship Id="rId648" Type="http://schemas.openxmlformats.org/officeDocument/2006/relationships/hyperlink" Target="https://community.secop.gov.co/Public/Tendering/ContractNoticePhases/View?PPI=CO1.PPI.41531075&amp;isFromPublicArea=True&amp;isModal=False" TargetMode="External"/><Relationship Id="rId855" Type="http://schemas.openxmlformats.org/officeDocument/2006/relationships/hyperlink" Target="https://community.secop.gov.co/Public/Tendering/ContractNoticePhases/View?PPI=CO1.PPI.41676826&amp;isFromPublicArea=True&amp;isModal=False" TargetMode="External"/><Relationship Id="rId1040" Type="http://schemas.openxmlformats.org/officeDocument/2006/relationships/hyperlink" Target="https://community.secop.gov.co/Public/Tendering/ContractNoticePhases/View?PPI=CO1.PPI.42226053&amp;isFromPublicArea=True&amp;isModal=False" TargetMode="External"/><Relationship Id="rId287" Type="http://schemas.openxmlformats.org/officeDocument/2006/relationships/hyperlink" Target="https://community.secop.gov.co/Public/Tendering/ContractNoticePhases/View?PPI=CO1.PPI.40454909&amp;isFromPublicArea=True&amp;isModal=False" TargetMode="External"/><Relationship Id="rId410" Type="http://schemas.openxmlformats.org/officeDocument/2006/relationships/hyperlink" Target="https://community.secop.gov.co/Public/Tendering/ContractNoticePhases/View?PPI=CO1.PPI.41172749&amp;isFromPublicArea=True&amp;isModal=False" TargetMode="External"/><Relationship Id="rId494" Type="http://schemas.openxmlformats.org/officeDocument/2006/relationships/hyperlink" Target="https://community.secop.gov.co/Public/Tendering/ContractNoticePhases/View?PPI=CO1.PPI.41346254&amp;isFromPublicArea=True&amp;isModal=False" TargetMode="External"/><Relationship Id="rId508" Type="http://schemas.openxmlformats.org/officeDocument/2006/relationships/hyperlink" Target="https://community.secop.gov.co/Public/Tendering/ContractNoticePhases/View?PPI=CO1.PPI.41350188&amp;isFromPublicArea=True&amp;isModal=False" TargetMode="External"/><Relationship Id="rId715" Type="http://schemas.openxmlformats.org/officeDocument/2006/relationships/hyperlink" Target="https://community.secop.gov.co/Public/Tendering/ContractNoticePhases/View?PPI=CO1.PPI.41583315&amp;isFromPublicArea=True&amp;isModal=False" TargetMode="External"/><Relationship Id="rId922" Type="http://schemas.openxmlformats.org/officeDocument/2006/relationships/hyperlink" Target="https://community.secop.gov.co/Public/Tendering/ContractNoticePhases/View?PPI=CO1.PPI.41760350&amp;isFromPublicArea=True&amp;isModal=False" TargetMode="External"/><Relationship Id="rId1138" Type="http://schemas.openxmlformats.org/officeDocument/2006/relationships/hyperlink" Target="https://community.secop.gov.co/Public/Tendering/ContractNoticePhases/View?PPI=CO1.PPI.43026638&amp;isFromPublicArea=True&amp;isModal=False" TargetMode="External"/><Relationship Id="rId147" Type="http://schemas.openxmlformats.org/officeDocument/2006/relationships/hyperlink" Target="https://community.secop.gov.co/Public/Tendering/ContractNoticePhases/View?PPI=CO1.PPI.39103646&amp;isFromPublicArea=True&amp;isModal=False" TargetMode="External"/><Relationship Id="rId354" Type="http://schemas.openxmlformats.org/officeDocument/2006/relationships/hyperlink" Target="https://community.secop.gov.co/Public/Tendering/ContractNoticePhases/View?PPI=CO1.PPI.40999246&amp;isFromPublicArea=True&amp;isModal=False" TargetMode="External"/><Relationship Id="rId799" Type="http://schemas.openxmlformats.org/officeDocument/2006/relationships/hyperlink" Target="https://community.secop.gov.co/Public/Tendering/ContractNoticePhases/View?PPI=CO1.PPI.41616660&amp;isFromPublicArea=True&amp;isModal=False" TargetMode="External"/><Relationship Id="rId1191" Type="http://schemas.openxmlformats.org/officeDocument/2006/relationships/hyperlink" Target="https://community.secop.gov.co/Public/Tendering/ContractNoticePhases/View?PPI=CO1.PPI.43154425&amp;isFromPublicArea=True&amp;isModal=False" TargetMode="External"/><Relationship Id="rId1205" Type="http://schemas.openxmlformats.org/officeDocument/2006/relationships/hyperlink" Target="https://community.secop.gov.co/Public/Tendering/ContractNoticePhases/View?PPI=CO1.PPI.43309355&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561" Type="http://schemas.openxmlformats.org/officeDocument/2006/relationships/hyperlink" Target="https://community.secop.gov.co/Public/Tendering/ContractNoticePhases/View?PPI=CO1.PPI.41439418&amp;isFromPublicArea=True&amp;isModal=False" TargetMode="External"/><Relationship Id="rId659" Type="http://schemas.openxmlformats.org/officeDocument/2006/relationships/hyperlink" Target="https://community.secop.gov.co/Public/Tendering/ContractNoticePhases/View?PPI=CO1.PPI.41536743&amp;isFromPublicArea=True&amp;isModal=False" TargetMode="External"/><Relationship Id="rId866" Type="http://schemas.openxmlformats.org/officeDocument/2006/relationships/hyperlink" Target="https://community.secop.gov.co/Public/Tendering/ContractNoticePhases/View?PPI=CO1.PPI.41684798&amp;isFromPublicArea=True&amp;isModal=False" TargetMode="External"/><Relationship Id="rId214" Type="http://schemas.openxmlformats.org/officeDocument/2006/relationships/hyperlink" Target="https://community.secop.gov.co/Public/Tendering/ContractNoticePhases/View?PPI=CO1.PPI.40121462&amp;isFromPublicArea=True&amp;isModal=False" TargetMode="External"/><Relationship Id="rId298" Type="http://schemas.openxmlformats.org/officeDocument/2006/relationships/hyperlink" Target="https://community.secop.gov.co/Public/Tendering/ContractNoticePhases/View?PPI=CO1.PPI.40687929&amp;isFromPublicArea=True&amp;isModal=False" TargetMode="External"/><Relationship Id="rId421" Type="http://schemas.openxmlformats.org/officeDocument/2006/relationships/hyperlink" Target="https://community.secop.gov.co/Public/Tendering/ContractNoticePhases/View?PPI=CO1.PPI.41171993&amp;isFromPublicArea=True&amp;isModal=False" TargetMode="External"/><Relationship Id="rId519" Type="http://schemas.openxmlformats.org/officeDocument/2006/relationships/hyperlink" Target="https://community.secop.gov.co/Public/Tendering/ContractNoticePhases/View?PPI=CO1.PPI.41351452&amp;isFromPublicArea=True&amp;isModal=False" TargetMode="External"/><Relationship Id="rId1051" Type="http://schemas.openxmlformats.org/officeDocument/2006/relationships/hyperlink" Target="https://community.secop.gov.co/Public/Tendering/ContractNoticePhases/View?PPI=CO1.PPI.42241909&amp;isFromPublicArea=True&amp;isModal=False" TargetMode="External"/><Relationship Id="rId1149" Type="http://schemas.openxmlformats.org/officeDocument/2006/relationships/hyperlink" Target="https://community.secop.gov.co/Public/Tendering/ContractNoticePhases/View?PPI=CO1.PPI.43066396&amp;isFromPublicArea=True&amp;isModal=False" TargetMode="External"/><Relationship Id="rId158" Type="http://schemas.openxmlformats.org/officeDocument/2006/relationships/hyperlink" Target="https://community.secop.gov.co/Public/Tendering/ContractNoticePhases/View?PPI=CO1.PPI.39491290&amp;isFromPublicArea=True&amp;isModal=False" TargetMode="External"/><Relationship Id="rId726" Type="http://schemas.openxmlformats.org/officeDocument/2006/relationships/hyperlink" Target="https://community.secop.gov.co/Public/Tendering/ContractNoticePhases/View?PPI=CO1.PPI.41584951&amp;isFromPublicArea=True&amp;isModal=False" TargetMode="External"/><Relationship Id="rId933" Type="http://schemas.openxmlformats.org/officeDocument/2006/relationships/hyperlink" Target="https://community.secop.gov.co/Public/Tendering/ContractNoticePhases/View?PPI=CO1.PPI.41771413&amp;isFromPublicArea=True&amp;isModal=False" TargetMode="External"/><Relationship Id="rId1009" Type="http://schemas.openxmlformats.org/officeDocument/2006/relationships/hyperlink" Target="https://community.secop.gov.co/Public/Tendering/ContractNoticePhases/View?PPI=CO1.PPI.42064739&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365" Type="http://schemas.openxmlformats.org/officeDocument/2006/relationships/hyperlink" Target="https://community.secop.gov.co/Public/Tendering/ContractNoticePhases/View?PPI=CO1.PPI.41072933&amp;isFromPublicArea=True&amp;isModal=False" TargetMode="External"/><Relationship Id="rId572" Type="http://schemas.openxmlformats.org/officeDocument/2006/relationships/hyperlink" Target="https://community.secop.gov.co/Public/Tendering/ContractNoticePhases/View?PPI=CO1.PPI.41446589&amp;isFromPublicArea=True&amp;isModal=False" TargetMode="External"/><Relationship Id="rId1216" Type="http://schemas.openxmlformats.org/officeDocument/2006/relationships/hyperlink" Target="https://community.secop.gov.co/Public/Tendering/ContractNoticePhases/View?PPI=CO1.PPI.43342784&amp;isFromPublicArea=True&amp;isModal=False" TargetMode="External"/><Relationship Id="rId225" Type="http://schemas.openxmlformats.org/officeDocument/2006/relationships/hyperlink" Target="https://community.secop.gov.co/Public/Tendering/ContractNoticePhases/View?PPI=CO1.PPI.40198893&amp;isFromPublicArea=True&amp;isModal=False" TargetMode="External"/><Relationship Id="rId432" Type="http://schemas.openxmlformats.org/officeDocument/2006/relationships/hyperlink" Target="https://community.secop.gov.co/Public/Tendering/ContractNoticePhases/View?PPI=CO1.PPI.41206840&amp;isFromPublicArea=True&amp;isModal=False" TargetMode="External"/><Relationship Id="rId877" Type="http://schemas.openxmlformats.org/officeDocument/2006/relationships/hyperlink" Target="https://community.secop.gov.co/Public/Tendering/ContractNoticePhases/View?PPI=CO1.PPI.41699441&amp;isFromPublicArea=True&amp;isModal=False" TargetMode="External"/><Relationship Id="rId1062" Type="http://schemas.openxmlformats.org/officeDocument/2006/relationships/hyperlink" Target="https://community.secop.gov.co/Public/Tendering/ContractNoticePhases/View?PPI=CO1.PPI.42287698&amp;isFromPublicArea=True&amp;isModal=False" TargetMode="External"/><Relationship Id="rId737" Type="http://schemas.openxmlformats.org/officeDocument/2006/relationships/hyperlink" Target="https://community.secop.gov.co/Public/Tendering/ContractNoticePhases/View?PPI=CO1.PPI.41596380&amp;isFromPublicArea=True&amp;isModal=False" TargetMode="External"/><Relationship Id="rId944" Type="http://schemas.openxmlformats.org/officeDocument/2006/relationships/hyperlink" Target="https://community.secop.gov.co/Public/Tendering/ContractNoticePhases/View?PPI=CO1.PPI.41790283&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169" Type="http://schemas.openxmlformats.org/officeDocument/2006/relationships/hyperlink" Target="https://community.secop.gov.co/Public/Tendering/ContractNoticePhases/View?PPI=CO1.PPI.39614363&amp;isFromPublicArea=True&amp;isModal=False" TargetMode="External"/><Relationship Id="rId376" Type="http://schemas.openxmlformats.org/officeDocument/2006/relationships/hyperlink" Target="https://community.secop.gov.co/Public/Tendering/ContractNoticePhases/View?PPI=CO1.PPI.41103607&amp;isFromPublicArea=True&amp;isModal=False" TargetMode="External"/><Relationship Id="rId583" Type="http://schemas.openxmlformats.org/officeDocument/2006/relationships/hyperlink" Target="https://community.secop.gov.co/Public/Tendering/ContractNoticePhases/View?PPI=CO1.PPI.41479685&amp;isFromPublicArea=True&amp;isModal=False" TargetMode="External"/><Relationship Id="rId790" Type="http://schemas.openxmlformats.org/officeDocument/2006/relationships/hyperlink" Target="https://community.secop.gov.co/Public/Tendering/ContractNoticePhases/View?PPI=CO1.PPI.41616241&amp;isFromPublicArea=True&amp;isModal=False" TargetMode="External"/><Relationship Id="rId804" Type="http://schemas.openxmlformats.org/officeDocument/2006/relationships/hyperlink" Target="https://community.secop.gov.co/Public/Tendering/ContractNoticePhases/View?PPI=CO1.PPI.41627243&amp;isFromPublicArea=True&amp;isModal=False" TargetMode="External"/><Relationship Id="rId1227" Type="http://schemas.openxmlformats.org/officeDocument/2006/relationships/hyperlink" Target="https://community.secop.gov.co/Public/Tendering/ContractNoticePhases/View?PPI=CO1.PPI.43356420&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236" Type="http://schemas.openxmlformats.org/officeDocument/2006/relationships/hyperlink" Target="https://community.secop.gov.co/Public/Tendering/ContractNoticePhases/View?PPI=CO1.PPI.40235441&amp;isFromPublicArea=True&amp;isModal=False" TargetMode="External"/><Relationship Id="rId443" Type="http://schemas.openxmlformats.org/officeDocument/2006/relationships/hyperlink" Target="https://community.secop.gov.co/Public/Tendering/ContractNoticePhases/View?PPI=CO1.PPI.41237106&amp;isFromPublicArea=True&amp;isModal=False" TargetMode="External"/><Relationship Id="rId650" Type="http://schemas.openxmlformats.org/officeDocument/2006/relationships/hyperlink" Target="https://community.secop.gov.co/Public/Tendering/ContractNoticePhases/View?PPI=CO1.PPI.41532181&amp;isFromPublicArea=True&amp;isModal=False" TargetMode="External"/><Relationship Id="rId888" Type="http://schemas.openxmlformats.org/officeDocument/2006/relationships/hyperlink" Target="https://community.secop.gov.co/Public/Tendering/ContractNoticePhases/View?PPI=CO1.PPI.41711743&amp;isFromPublicArea=True&amp;isModal=False" TargetMode="External"/><Relationship Id="rId1073" Type="http://schemas.openxmlformats.org/officeDocument/2006/relationships/hyperlink" Target="https://community.secop.gov.co/Public/Tendering/ContractNoticePhases/View?PPI=CO1.PPI.42328880&amp;isFromPublicArea=True&amp;isModal=False" TargetMode="External"/><Relationship Id="rId303" Type="http://schemas.openxmlformats.org/officeDocument/2006/relationships/hyperlink" Target="https://community.secop.gov.co/Public/Tendering/ContractNoticePhases/View?PPI=CO1.PPI.40693501&amp;isFromPublicArea=True&amp;isModal=False" TargetMode="External"/><Relationship Id="rId748" Type="http://schemas.openxmlformats.org/officeDocument/2006/relationships/hyperlink" Target="https://community.secop.gov.co/Public/Tendering/ContractNoticePhases/View?PPI=CO1.PPI.41609838&amp;isFromPublicArea=True&amp;isModal=False" TargetMode="External"/><Relationship Id="rId955" Type="http://schemas.openxmlformats.org/officeDocument/2006/relationships/hyperlink" Target="https://community.secop.gov.co/Public/Tendering/ContractNoticePhases/View?PPI=CO1.PPI.41832125&amp;isFromPublicArea=True&amp;isModal=False" TargetMode="External"/><Relationship Id="rId1140" Type="http://schemas.openxmlformats.org/officeDocument/2006/relationships/hyperlink" Target="https://community.secop.gov.co/Public/Tendering/ContractNoticePhases/View?PPI=CO1.PPI.43034469&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387" Type="http://schemas.openxmlformats.org/officeDocument/2006/relationships/hyperlink" Target="https://community.secop.gov.co/Public/Tendering/ContractNoticePhases/View?PPI=CO1.PPI.41160368&amp;isFromPublicArea=True&amp;isModal=False" TargetMode="External"/><Relationship Id="rId510" Type="http://schemas.openxmlformats.org/officeDocument/2006/relationships/hyperlink" Target="https://community.secop.gov.co/Public/Tendering/ContractNoticePhases/View?PPI=CO1.PPI.41350620&amp;isFromPublicArea=True&amp;isModal=False" TargetMode="External"/><Relationship Id="rId594" Type="http://schemas.openxmlformats.org/officeDocument/2006/relationships/hyperlink" Target="https://community.secop.gov.co/Public/Tendering/ContractNoticePhases/View?PPI=CO1.PPI.41503242&amp;isFromPublicArea=True&amp;isModal=False" TargetMode="External"/><Relationship Id="rId608" Type="http://schemas.openxmlformats.org/officeDocument/2006/relationships/hyperlink" Target="https://community.secop.gov.co/Public/Tendering/ContractNoticePhases/View?PPI=CO1.PPI.41506679&amp;isFromPublicArea=True&amp;isModal=False" TargetMode="External"/><Relationship Id="rId815" Type="http://schemas.openxmlformats.org/officeDocument/2006/relationships/hyperlink" Target="https://community.secop.gov.co/Public/Tendering/ContractNoticePhases/View?PPI=CO1.PPI.41637263&amp;isFromPublicArea=True&amp;isModal=False" TargetMode="External"/><Relationship Id="rId247" Type="http://schemas.openxmlformats.org/officeDocument/2006/relationships/hyperlink" Target="https://community.secop.gov.co/Public/Tendering/ContractNoticePhases/View?PPI=CO1.PPI.40261286&amp;isFromPublicArea=True&amp;isModal=False" TargetMode="External"/><Relationship Id="rId899" Type="http://schemas.openxmlformats.org/officeDocument/2006/relationships/hyperlink" Target="https://community.secop.gov.co/Public/Tendering/ContractNoticePhases/View?PPI=CO1.PPI.41733009&amp;isFromPublicArea=True&amp;isModal=False" TargetMode="External"/><Relationship Id="rId1000" Type="http://schemas.openxmlformats.org/officeDocument/2006/relationships/hyperlink" Target="https://community.secop.gov.co/Public/Tendering/ContractNoticePhases/View?PPI=CO1.PPI.42046791&amp;isFromPublicArea=True&amp;isModal=False" TargetMode="External"/><Relationship Id="rId1084" Type="http://schemas.openxmlformats.org/officeDocument/2006/relationships/hyperlink" Target="https://community.secop.gov.co/Public/Tendering/ContractNoticePhases/View?PPI=CO1.PPI.42500187&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454" Type="http://schemas.openxmlformats.org/officeDocument/2006/relationships/hyperlink" Target="https://community.secop.gov.co/Public/Tendering/ContractNoticePhases/View?PPI=CO1.PPI.41252851&amp;isFromPublicArea=True&amp;isModal=False" TargetMode="External"/><Relationship Id="rId661" Type="http://schemas.openxmlformats.org/officeDocument/2006/relationships/hyperlink" Target="https://community.secop.gov.co/Public/Tendering/ContractNoticePhases/View?PPI=CO1.PPI.41541338&amp;isFromPublicArea=True&amp;isModal=False" TargetMode="External"/><Relationship Id="rId759" Type="http://schemas.openxmlformats.org/officeDocument/2006/relationships/hyperlink" Target="https://community.secop.gov.co/Public/Tendering/ContractNoticePhases/View?PPI=CO1.PPI.41613995&amp;isFromPublicArea=True&amp;isModal=False" TargetMode="External"/><Relationship Id="rId966" Type="http://schemas.openxmlformats.org/officeDocument/2006/relationships/hyperlink" Target="https://community.secop.gov.co/Public/Tendering/ContractNoticePhases/View?PPI=CO1.PPI.41846415&amp;isFromPublicArea=True&amp;isModal=False" TargetMode="External"/><Relationship Id="rId11" Type="http://schemas.openxmlformats.org/officeDocument/2006/relationships/hyperlink" Target="https://community.secop.gov.co/Public/Tendering/ContractNoticePhases/View?PPI=CO1.PPI.37355969&amp;isFromPublicArea=True&amp;isModal=False" TargetMode="External"/><Relationship Id="rId314" Type="http://schemas.openxmlformats.org/officeDocument/2006/relationships/hyperlink" Target="https://community.secop.gov.co/Public/Tendering/ContractNoticePhases/View?PPI=CO1.PPI.40789661&amp;isFromPublicArea=True&amp;isModal=False" TargetMode="External"/><Relationship Id="rId398" Type="http://schemas.openxmlformats.org/officeDocument/2006/relationships/hyperlink" Target="https://community.secop.gov.co/Public/Tendering/ContractNoticePhases/View?PPI=CO1.PPI.41168742&amp;isFromPublicArea=True&amp;isModal=False" TargetMode="External"/><Relationship Id="rId521" Type="http://schemas.openxmlformats.org/officeDocument/2006/relationships/hyperlink" Target="https://community.secop.gov.co/Public/Tendering/ContractNoticePhases/View?PPI=CO1.PPI.41351480&amp;isFromPublicArea=True&amp;isModal=False" TargetMode="External"/><Relationship Id="rId619" Type="http://schemas.openxmlformats.org/officeDocument/2006/relationships/hyperlink" Target="https://community.secop.gov.co/Public/Tendering/ContractNoticePhases/View?PPI=CO1.PPI.41513932&amp;isFromPublicArea=True&amp;isModal=False" TargetMode="External"/><Relationship Id="rId1151" Type="http://schemas.openxmlformats.org/officeDocument/2006/relationships/hyperlink" Target="https://community.secop.gov.co/Public/Tendering/ContractNoticePhases/View?PPI=CO1.PPI.43067426&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160" Type="http://schemas.openxmlformats.org/officeDocument/2006/relationships/hyperlink" Target="https://community.secop.gov.co/Public/Tendering/ContractNoticePhases/View?PPI=CO1.PPI.39551431&amp;isFromPublicArea=True&amp;isModal=False" TargetMode="External"/><Relationship Id="rId826" Type="http://schemas.openxmlformats.org/officeDocument/2006/relationships/hyperlink" Target="https://community.secop.gov.co/Public/Tendering/ContractNoticePhases/View?PPI=CO1.PPI.41640934&amp;isFromPublicArea=True&amp;isModal=False" TargetMode="External"/><Relationship Id="rId1011" Type="http://schemas.openxmlformats.org/officeDocument/2006/relationships/hyperlink" Target="https://community.secop.gov.co/Public/Tendering/ContractNoticePhases/View?PPI=CO1.PPI.42065846&amp;isFromPublicArea=True&amp;isModal=False" TargetMode="External"/><Relationship Id="rId1109" Type="http://schemas.openxmlformats.org/officeDocument/2006/relationships/hyperlink" Target="https://community.secop.gov.co/Public/Tendering/ContractNoticePhases/View?PPI=CO1.PPI.42764798&amp;isFromPublicArea=True&amp;isModal=False" TargetMode="External"/><Relationship Id="rId258" Type="http://schemas.openxmlformats.org/officeDocument/2006/relationships/hyperlink" Target="https://community.secop.gov.co/Public/Tendering/ContractNoticePhases/View?PPI=CO1.PPI.40318985&amp;isFromPublicArea=True&amp;isModal=False" TargetMode="External"/><Relationship Id="rId465" Type="http://schemas.openxmlformats.org/officeDocument/2006/relationships/hyperlink" Target="https://community.secop.gov.co/Public/Tendering/ContractNoticePhases/View?PPI=CO1.PPI.41271089&amp;isFromPublicArea=True&amp;isModal=False" TargetMode="External"/><Relationship Id="rId672" Type="http://schemas.openxmlformats.org/officeDocument/2006/relationships/hyperlink" Target="https://community.secop.gov.co/Public/Tendering/ContractNoticePhases/View?PPI=CO1.PPI.41549507&amp;isFromPublicArea=True&amp;isModal=False" TargetMode="External"/><Relationship Id="rId1095" Type="http://schemas.openxmlformats.org/officeDocument/2006/relationships/hyperlink" Target="https://community.secop.gov.co/Public/Tendering/ContractNoticePhases/View?PPI=CO1.PPI.42641725&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325" Type="http://schemas.openxmlformats.org/officeDocument/2006/relationships/hyperlink" Target="https://community.secop.gov.co/Public/Tendering/ContractNoticePhases/View?PPI=CO1.PPI.40836729&amp;isFromPublicArea=True&amp;isModal=False" TargetMode="External"/><Relationship Id="rId532" Type="http://schemas.openxmlformats.org/officeDocument/2006/relationships/hyperlink" Target="https://community.secop.gov.co/Public/Tendering/ContractNoticePhases/View?PPI=CO1.PPI.41372724&amp;isFromPublicArea=True&amp;isModal=False" TargetMode="External"/><Relationship Id="rId977" Type="http://schemas.openxmlformats.org/officeDocument/2006/relationships/hyperlink" Target="https://community.secop.gov.co/Public/Tendering/ContractNoticePhases/View?PPI=CO1.PPI.41878079&amp;isFromPublicArea=True&amp;isModal=False" TargetMode="External"/><Relationship Id="rId1162" Type="http://schemas.openxmlformats.org/officeDocument/2006/relationships/hyperlink" Target="https://community.secop.gov.co/Public/Tendering/ContractNoticePhases/View?PPI=CO1.PPI.43078306&amp;isFromPublicArea=True&amp;isModal=False" TargetMode="External"/><Relationship Id="rId171" Type="http://schemas.openxmlformats.org/officeDocument/2006/relationships/hyperlink" Target="https://community.secop.gov.co/Public/Tendering/ContractNoticePhases/View?PPI=CO1.PPI.39625247&amp;isFromPublicArea=True&amp;isModal=False" TargetMode="External"/><Relationship Id="rId837" Type="http://schemas.openxmlformats.org/officeDocument/2006/relationships/hyperlink" Target="https://community.secop.gov.co/Public/Tendering/ContractNoticePhases/View?PPI=CO1.PPI.41643818&amp;isFromPublicArea=True&amp;isModal=False" TargetMode="External"/><Relationship Id="rId1022" Type="http://schemas.openxmlformats.org/officeDocument/2006/relationships/hyperlink" Target="https://community.secop.gov.co/Public/Tendering/ContractNoticePhases/View?PPI=CO1.PPI.42083699&amp;isFromPublicArea=True&amp;isModal=False" TargetMode="External"/><Relationship Id="rId269" Type="http://schemas.openxmlformats.org/officeDocument/2006/relationships/hyperlink" Target="https://community.secop.gov.co/Public/Tendering/ContractNoticePhases/View?PPI=CO1.PPI.40337137&amp;isFromPublicArea=True&amp;isModal=False" TargetMode="External"/><Relationship Id="rId476" Type="http://schemas.openxmlformats.org/officeDocument/2006/relationships/hyperlink" Target="https://community.secop.gov.co/Public/Tendering/ContractNoticePhases/View?PPI=CO1.PPI.41329978&amp;isFromPublicArea=True&amp;isModal=False" TargetMode="External"/><Relationship Id="rId683" Type="http://schemas.openxmlformats.org/officeDocument/2006/relationships/hyperlink" Target="https://community.secop.gov.co/Public/Tendering/ContractNoticePhases/View?PPI=CO1.PPI.41561958&amp;isFromPublicArea=True&amp;isModal=False" TargetMode="External"/><Relationship Id="rId890" Type="http://schemas.openxmlformats.org/officeDocument/2006/relationships/hyperlink" Target="https://community.secop.gov.co/Public/Tendering/ContractNoticePhases/View?PPI=CO1.PPI.41712589&amp;isFromPublicArea=True&amp;isModal=False" TargetMode="External"/><Relationship Id="rId904" Type="http://schemas.openxmlformats.org/officeDocument/2006/relationships/hyperlink" Target="https://community.secop.gov.co/Public/Tendering/ContractNoticePhases/View?PPI=CO1.PPI.41741500&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129" Type="http://schemas.openxmlformats.org/officeDocument/2006/relationships/hyperlink" Target="https://community.secop.gov.co/Public/Tendering/ContractNoticePhases/View?PPI=CO1.PPI.38652359&amp;isFromPublicArea=True&amp;isModal=False" TargetMode="External"/><Relationship Id="rId336" Type="http://schemas.openxmlformats.org/officeDocument/2006/relationships/hyperlink" Target="https://community.secop.gov.co/Public/Tendering/ContractNoticePhases/View?PPI=CO1.PPI.40880628&amp;isFromPublicArea=True&amp;isModal=False" TargetMode="External"/><Relationship Id="rId543" Type="http://schemas.openxmlformats.org/officeDocument/2006/relationships/hyperlink" Target="https://community.secop.gov.co/Public/Tendering/ContractNoticePhases/View?PPI=CO1.PPI.41413181&amp;isFromPublicArea=True&amp;isModal=False" TargetMode="External"/><Relationship Id="rId988" Type="http://schemas.openxmlformats.org/officeDocument/2006/relationships/hyperlink" Target="https://community.secop.gov.co/Public/Tendering/ContractNoticePhases/View?PPI=CO1.PPI.41943550&amp;isFromPublicArea=True&amp;isModal=False" TargetMode="External"/><Relationship Id="rId1173" Type="http://schemas.openxmlformats.org/officeDocument/2006/relationships/hyperlink" Target="https://community.secop.gov.co/Public/Tendering/ContractNoticePhases/View?PPI=CO1.PPI.43106494&amp;isFromPublicArea=True&amp;isModal=False" TargetMode="External"/><Relationship Id="rId182" Type="http://schemas.openxmlformats.org/officeDocument/2006/relationships/hyperlink" Target="https://community.secop.gov.co/Public/Tendering/ContractNoticePhases/View?PPI=CO1.PPI.39886721&amp;isFromPublicArea=True&amp;isModal=False" TargetMode="External"/><Relationship Id="rId403" Type="http://schemas.openxmlformats.org/officeDocument/2006/relationships/hyperlink" Target="https://community.secop.gov.co/Public/Tendering/ContractNoticePhases/View?PPI=CO1.PPI.41171807&amp;isFromPublicArea=True&amp;isModal=False" TargetMode="External"/><Relationship Id="rId750" Type="http://schemas.openxmlformats.org/officeDocument/2006/relationships/hyperlink" Target="https://community.secop.gov.co/Public/Tendering/ContractNoticePhases/View?PPI=CO1.PPI.41611062&amp;isFromPublicArea=True&amp;isModal=False" TargetMode="External"/><Relationship Id="rId848" Type="http://schemas.openxmlformats.org/officeDocument/2006/relationships/hyperlink" Target="https://community.secop.gov.co/Public/Tendering/ContractNoticePhases/View?PPI=CO1.PPI.41653945&amp;isFromPublicArea=True&amp;isModal=False" TargetMode="External"/><Relationship Id="rId1033" Type="http://schemas.openxmlformats.org/officeDocument/2006/relationships/hyperlink" Target="https://community.secop.gov.co/Public/Tendering/ContractNoticePhases/View?PPI=CO1.PPI.42180087&amp;isFromPublicArea=True&amp;isModal=False" TargetMode="External"/><Relationship Id="rId487" Type="http://schemas.openxmlformats.org/officeDocument/2006/relationships/hyperlink" Target="https://community.secop.gov.co/Public/Tendering/ContractNoticePhases/View?PPI=CO1.PPI.41338384&amp;isFromPublicArea=True&amp;isModal=False" TargetMode="External"/><Relationship Id="rId610" Type="http://schemas.openxmlformats.org/officeDocument/2006/relationships/hyperlink" Target="https://community.secop.gov.co/Public/Tendering/ContractNoticePhases/View?PPI=CO1.PPI.41506792&amp;isFromPublicArea=True&amp;isModal=False" TargetMode="External"/><Relationship Id="rId694" Type="http://schemas.openxmlformats.org/officeDocument/2006/relationships/hyperlink" Target="https://community.secop.gov.co/Public/Tendering/ContractNoticePhases/View?PPI=CO1.PPI.41570969&amp;isFromPublicArea=True&amp;isModal=False" TargetMode="External"/><Relationship Id="rId708" Type="http://schemas.openxmlformats.org/officeDocument/2006/relationships/hyperlink" Target="https://community.secop.gov.co/Public/Tendering/ContractNoticePhases/View?PPI=CO1.PPI.41580564&amp;isFromPublicArea=True&amp;isModal=False" TargetMode="External"/><Relationship Id="rId915" Type="http://schemas.openxmlformats.org/officeDocument/2006/relationships/hyperlink" Target="https://community.secop.gov.co/Public/Tendering/ContractNoticePhases/View?PPI=CO1.PPI.41749589&amp;isFromPublicArea=True&amp;isModal=False" TargetMode="External"/><Relationship Id="rId347" Type="http://schemas.openxmlformats.org/officeDocument/2006/relationships/hyperlink" Target="https://community.secop.gov.co/Public/Tendering/ContractNoticePhases/View?PPI=CO1.PPI.40951661&amp;isFromPublicArea=True&amp;isModal=False" TargetMode="External"/><Relationship Id="rId999" Type="http://schemas.openxmlformats.org/officeDocument/2006/relationships/hyperlink" Target="https://community.secop.gov.co/Public/Tendering/ContractNoticePhases/View?PPI=CO1.PPI.42046806&amp;isFromPublicArea=True&amp;isModal=False" TargetMode="External"/><Relationship Id="rId1100" Type="http://schemas.openxmlformats.org/officeDocument/2006/relationships/hyperlink" Target="https://community.secop.gov.co/Public/Tendering/ContractNoticePhases/View?PPI=CO1.PPI.42720255&amp;isFromPublicArea=True&amp;isModal=False" TargetMode="External"/><Relationship Id="rId1184" Type="http://schemas.openxmlformats.org/officeDocument/2006/relationships/hyperlink" Target="https://community.secop.gov.co/Public/Tendering/ContractNoticePhases/View?PPI=CO1.PPI.43139280&amp;isFromPublicArea=True&amp;isModal=False" TargetMode="External"/><Relationship Id="rId44" Type="http://schemas.openxmlformats.org/officeDocument/2006/relationships/hyperlink" Target="https://community.secop.gov.co/Public/Tendering/ContractNoticePhases/View?PPI=CO1.PPI.37544370&amp;isFromPublicArea=True&amp;isModal=False" TargetMode="External"/><Relationship Id="rId554" Type="http://schemas.openxmlformats.org/officeDocument/2006/relationships/hyperlink" Target="https://community.secop.gov.co/Public/Tendering/ContractNoticePhases/View?PPI=CO1.PPI.41428792&amp;isFromPublicArea=True&amp;isModal=False" TargetMode="External"/><Relationship Id="rId761" Type="http://schemas.openxmlformats.org/officeDocument/2006/relationships/hyperlink" Target="https://community.secop.gov.co/Public/Tendering/ContractNoticePhases/View?PPI=CO1.PPI.41614648&amp;isFromPublicArea=True&amp;isModal=False" TargetMode="External"/><Relationship Id="rId859" Type="http://schemas.openxmlformats.org/officeDocument/2006/relationships/hyperlink" Target="https://community.secop.gov.co/Public/Tendering/ContractNoticePhases/View?PPI=CO1.PPI.41680599&amp;isFromPublicArea=True&amp;isModal=False" TargetMode="External"/><Relationship Id="rId193" Type="http://schemas.openxmlformats.org/officeDocument/2006/relationships/hyperlink" Target="https://community.secop.gov.co/Public/Tendering/ContractNoticePhases/View?PPI=CO1.PPI.39934939&amp;isFromPublicArea=True&amp;isModal=False" TargetMode="External"/><Relationship Id="rId207" Type="http://schemas.openxmlformats.org/officeDocument/2006/relationships/hyperlink" Target="https://community.secop.gov.co/Public/Tendering/ContractNoticePhases/View?PPI=CO1.PPI.40102282&amp;isFromPublicArea=True&amp;isModal=False" TargetMode="External"/><Relationship Id="rId414" Type="http://schemas.openxmlformats.org/officeDocument/2006/relationships/hyperlink" Target="https://community.secop.gov.co/Public/Tendering/ContractNoticePhases/View?PPI=CO1.PPI.41171543&amp;isFromPublicArea=True&amp;isModal=False" TargetMode="External"/><Relationship Id="rId498" Type="http://schemas.openxmlformats.org/officeDocument/2006/relationships/hyperlink" Target="https://community.secop.gov.co/Public/Tendering/ContractNoticePhases/View?PPI=CO1.PPI.41346825&amp;isFromPublicArea=True&amp;isModal=False" TargetMode="External"/><Relationship Id="rId621" Type="http://schemas.openxmlformats.org/officeDocument/2006/relationships/hyperlink" Target="https://community.secop.gov.co/Public/Tendering/ContractNoticePhases/View?PPI=CO1.PPI.41513641&amp;isFromPublicArea=True&amp;isModal=False" TargetMode="External"/><Relationship Id="rId1044" Type="http://schemas.openxmlformats.org/officeDocument/2006/relationships/hyperlink" Target="https://community.secop.gov.co/Public/Tendering/ContractNoticePhases/View?PPI=CO1.PPI.42228888&amp;isFromPublicArea=True&amp;isModal=False" TargetMode="External"/><Relationship Id="rId260" Type="http://schemas.openxmlformats.org/officeDocument/2006/relationships/hyperlink" Target="https://community.secop.gov.co/Public/Tendering/ContractNoticePhases/View?PPI=CO1.PPI.40320472&amp;isFromPublicArea=True&amp;isModal=False" TargetMode="External"/><Relationship Id="rId719" Type="http://schemas.openxmlformats.org/officeDocument/2006/relationships/hyperlink" Target="https://community.secop.gov.co/Public/Tendering/ContractNoticePhases/View?PPI=CO1.PPI.41583849&amp;isFromPublicArea=True&amp;isModal=False" TargetMode="External"/><Relationship Id="rId926" Type="http://schemas.openxmlformats.org/officeDocument/2006/relationships/hyperlink" Target="https://community.secop.gov.co/Public/Tendering/ContractNoticePhases/View?PPI=CO1.PPI.41762331&amp;isFromPublicArea=True&amp;isModal=False" TargetMode="External"/><Relationship Id="rId1111" Type="http://schemas.openxmlformats.org/officeDocument/2006/relationships/hyperlink" Target="https://community.secop.gov.co/Public/Tendering/ContractNoticePhases/View?PPI=CO1.PPI.42765853&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358" Type="http://schemas.openxmlformats.org/officeDocument/2006/relationships/hyperlink" Target="https://community.secop.gov.co/Public/Tendering/ContractNoticePhases/View?PPI=CO1.PPI.41032548&amp;isFromPublicArea=True&amp;isModal=False" TargetMode="External"/><Relationship Id="rId565" Type="http://schemas.openxmlformats.org/officeDocument/2006/relationships/hyperlink" Target="https://community.secop.gov.co/Public/Tendering/ContractNoticePhases/View?PPI=CO1.PPI.41442196&amp;isFromPublicArea=True&amp;isModal=False" TargetMode="External"/><Relationship Id="rId772" Type="http://schemas.openxmlformats.org/officeDocument/2006/relationships/hyperlink" Target="https://community.secop.gov.co/Public/Tendering/ContractNoticePhases/View?PPI=CO1.PPI.41616214&amp;isFromPublicArea=True&amp;isModal=False" TargetMode="External"/><Relationship Id="rId1195" Type="http://schemas.openxmlformats.org/officeDocument/2006/relationships/hyperlink" Target="https://community.secop.gov.co/Public/Tendering/ContractNoticePhases/View?PPI=CO1.PPI.43243396&amp;isFromPublicArea=True&amp;isModal=False" TargetMode="External"/><Relationship Id="rId1209" Type="http://schemas.openxmlformats.org/officeDocument/2006/relationships/hyperlink" Target="https://community.secop.gov.co/Public/Tendering/ContractNoticePhases/View?PPI=CO1.PPI.43313259&amp;isFromPublicArea=True&amp;isModal=False" TargetMode="External"/><Relationship Id="rId218" Type="http://schemas.openxmlformats.org/officeDocument/2006/relationships/hyperlink" Target="https://community.secop.gov.co/Public/Tendering/ContractNoticePhases/View?PPI=CO1.PPI.40157722&amp;isFromPublicArea=True&amp;isModal=False" TargetMode="External"/><Relationship Id="rId425" Type="http://schemas.openxmlformats.org/officeDocument/2006/relationships/hyperlink" Target="https://community.secop.gov.co/Public/Tendering/ContractNoticePhases/View?PPI=CO1.PPI.41172468&amp;isFromPublicArea=True&amp;isModal=False" TargetMode="External"/><Relationship Id="rId632" Type="http://schemas.openxmlformats.org/officeDocument/2006/relationships/hyperlink" Target="https://community.secop.gov.co/Public/Tendering/ContractNoticePhases/View?PPI=CO1.PPI.41513993&amp;isFromPublicArea=True&amp;isModal=False" TargetMode="External"/><Relationship Id="rId1055" Type="http://schemas.openxmlformats.org/officeDocument/2006/relationships/hyperlink" Target="https://community.secop.gov.co/Public/Tendering/ContractNoticePhases/View?PPI=CO1.PPI.42271162&amp;isFromPublicArea=True&amp;isModal=False" TargetMode="External"/><Relationship Id="rId271" Type="http://schemas.openxmlformats.org/officeDocument/2006/relationships/hyperlink" Target="https://community.secop.gov.co/Public/Tendering/ContractNoticePhases/View?PPI=CO1.PPI.40362142&amp;isFromPublicArea=True&amp;isModal=False" TargetMode="External"/><Relationship Id="rId937" Type="http://schemas.openxmlformats.org/officeDocument/2006/relationships/hyperlink" Target="https://community.secop.gov.co/Public/Tendering/ContractNoticePhases/View?PPI=CO1.PPI.41773766&amp;isFromPublicArea=True&amp;isModal=False" TargetMode="External"/><Relationship Id="rId1122" Type="http://schemas.openxmlformats.org/officeDocument/2006/relationships/hyperlink" Target="https://community.secop.gov.co/Public/Tendering/ContractNoticePhases/View?PPI=CO1.PPI.42910596&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131" Type="http://schemas.openxmlformats.org/officeDocument/2006/relationships/hyperlink" Target="https://community.secop.gov.co/Public/Tendering/ContractNoticePhases/View?PPI=CO1.PPI.38679014&amp;isFromPublicArea=True&amp;isModal=False" TargetMode="External"/><Relationship Id="rId369" Type="http://schemas.openxmlformats.org/officeDocument/2006/relationships/hyperlink" Target="https://community.secop.gov.co/Public/Tendering/ContractNoticePhases/View?PPI=CO1.PPI.41091499&amp;isFromPublicArea=True&amp;isModal=False" TargetMode="External"/><Relationship Id="rId576" Type="http://schemas.openxmlformats.org/officeDocument/2006/relationships/hyperlink" Target="https://community.secop.gov.co/Public/Tendering/ContractNoticePhases/View?PPI=CO1.PPI.41448689&amp;isFromPublicArea=True&amp;isModal=False" TargetMode="External"/><Relationship Id="rId783" Type="http://schemas.openxmlformats.org/officeDocument/2006/relationships/hyperlink" Target="https://community.secop.gov.co/Public/Tendering/ContractNoticePhases/View?PPI=CO1.PPI.41617303&amp;isFromPublicArea=True&amp;isModal=False" TargetMode="External"/><Relationship Id="rId990" Type="http://schemas.openxmlformats.org/officeDocument/2006/relationships/hyperlink" Target="https://community.secop.gov.co/Public/Tendering/ContractNoticePhases/View?PPI=CO1.PPI.42002322&amp;isFromPublicArea=True&amp;isModal=False" TargetMode="External"/><Relationship Id="rId229" Type="http://schemas.openxmlformats.org/officeDocument/2006/relationships/hyperlink" Target="https://community.secop.gov.co/Public/Tendering/ContractNoticePhases/View?PPI=CO1.PPI.40215946&amp;isFromPublicArea=True&amp;isModal=False" TargetMode="External"/><Relationship Id="rId436" Type="http://schemas.openxmlformats.org/officeDocument/2006/relationships/hyperlink" Target="https://community.secop.gov.co/Public/Tendering/ContractNoticePhases/View?PPI=CO1.PPI.41226641&amp;isFromPublicArea=True&amp;isModal=False" TargetMode="External"/><Relationship Id="rId643" Type="http://schemas.openxmlformats.org/officeDocument/2006/relationships/hyperlink" Target="https://community.secop.gov.co/Public/Tendering/ContractNoticePhases/View?PPI=CO1.PPI.41515835&amp;isFromPublicArea=True&amp;isModal=False" TargetMode="External"/><Relationship Id="rId1066" Type="http://schemas.openxmlformats.org/officeDocument/2006/relationships/hyperlink" Target="https://community.secop.gov.co/Public/Tendering/ContractNoticePhases/View?PPI=CO1.PPI.42296126&amp;isFromPublicArea=True&amp;isModal=False" TargetMode="External"/><Relationship Id="rId850" Type="http://schemas.openxmlformats.org/officeDocument/2006/relationships/hyperlink" Target="https://community.secop.gov.co/Public/Tendering/ContractNoticePhases/View?PPI=CO1.PPI.41653951&amp;isFromPublicArea=True&amp;isModal=False" TargetMode="External"/><Relationship Id="rId948" Type="http://schemas.openxmlformats.org/officeDocument/2006/relationships/hyperlink" Target="https://community.secop.gov.co/Public/Tendering/ContractNoticePhases/View?PPI=CO1.PPI.41792754&amp;isFromPublicArea=True&amp;isModal=False" TargetMode="External"/><Relationship Id="rId1133" Type="http://schemas.openxmlformats.org/officeDocument/2006/relationships/hyperlink" Target="https://community.secop.gov.co/Public/Tendering/ContractNoticePhases/View?PPI=CO1.PPI.43006562&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282" Type="http://schemas.openxmlformats.org/officeDocument/2006/relationships/hyperlink" Target="https://community.secop.gov.co/Public/Tendering/ContractNoticePhases/View?PPI=CO1.PPI.40379245&amp;isFromPublicArea=True&amp;isModal=False" TargetMode="External"/><Relationship Id="rId503" Type="http://schemas.openxmlformats.org/officeDocument/2006/relationships/hyperlink" Target="https://community.secop.gov.co/Public/Tendering/ContractNoticePhases/View?PPI=CO1.PPI.41347072&amp;isFromPublicArea=True&amp;isModal=False" TargetMode="External"/><Relationship Id="rId587" Type="http://schemas.openxmlformats.org/officeDocument/2006/relationships/hyperlink" Target="https://community.secop.gov.co/Public/Tendering/ContractNoticePhases/View?PPI=CO1.PPI.41491981&amp;isFromPublicArea=True&amp;isModal=False" TargetMode="External"/><Relationship Id="rId710" Type="http://schemas.openxmlformats.org/officeDocument/2006/relationships/hyperlink" Target="https://community.secop.gov.co/Public/Tendering/ContractNoticePhases/View?PPI=CO1.PPI.41581533&amp;isFromPublicArea=True&amp;isModal=False" TargetMode="External"/><Relationship Id="rId808" Type="http://schemas.openxmlformats.org/officeDocument/2006/relationships/hyperlink" Target="https://community.secop.gov.co/Public/Tendering/ContractNoticePhases/View?PPI=CO1.PPI.41634826&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142" Type="http://schemas.openxmlformats.org/officeDocument/2006/relationships/hyperlink" Target="https://community.secop.gov.co/Public/Tendering/ContractNoticePhases/View?PPI=CO1.PPI.39054641&amp;isFromPublicArea=True&amp;isModal=False" TargetMode="External"/><Relationship Id="rId447" Type="http://schemas.openxmlformats.org/officeDocument/2006/relationships/hyperlink" Target="https://community.secop.gov.co/Public/Tendering/ContractNoticePhases/View?PPI=CO1.PPI.41239768&amp;isFromPublicArea=True&amp;isModal=False" TargetMode="External"/><Relationship Id="rId794" Type="http://schemas.openxmlformats.org/officeDocument/2006/relationships/hyperlink" Target="https://community.secop.gov.co/Public/Tendering/ContractNoticePhases/View?PPI=CO1.PPI.41616654&amp;isFromPublicArea=True&amp;isModal=False" TargetMode="External"/><Relationship Id="rId1077" Type="http://schemas.openxmlformats.org/officeDocument/2006/relationships/hyperlink" Target="https://community.secop.gov.co/Public/Tendering/ContractNoticePhases/View?PPI=CO1.PPI.42402524&amp;isFromPublicArea=True&amp;isModal=False" TargetMode="External"/><Relationship Id="rId1200" Type="http://schemas.openxmlformats.org/officeDocument/2006/relationships/hyperlink" Target="https://community.secop.gov.co/Public/Tendering/ContractNoticePhases/View?PPI=CO1.PPI.43262796&amp;isFromPublicArea=True&amp;isModal=False" TargetMode="External"/><Relationship Id="rId654" Type="http://schemas.openxmlformats.org/officeDocument/2006/relationships/hyperlink" Target="https://community.secop.gov.co/Public/Tendering/ContractNoticePhases/View?PPI=CO1.PPI.41534135&amp;isFromPublicArea=True&amp;isModal=False" TargetMode="External"/><Relationship Id="rId861" Type="http://schemas.openxmlformats.org/officeDocument/2006/relationships/hyperlink" Target="https://community.secop.gov.co/Public/Tendering/ContractNoticePhases/View?PPI=CO1.PPI.41682100&amp;isFromPublicArea=True&amp;isModal=False" TargetMode="External"/><Relationship Id="rId959" Type="http://schemas.openxmlformats.org/officeDocument/2006/relationships/hyperlink" Target="https://community.secop.gov.co/Public/Tendering/ContractNoticePhases/View?PPI=CO1.PPI.41833700&amp;isFromPublicArea=True&amp;isModal=False" TargetMode="External"/><Relationship Id="rId293" Type="http://schemas.openxmlformats.org/officeDocument/2006/relationships/hyperlink" Target="https://community.secop.gov.co/Public/Tendering/ContractNoticePhases/View?PPI=CO1.PPI.40651242&amp;isFromPublicArea=True&amp;isModal=False" TargetMode="External"/><Relationship Id="rId307" Type="http://schemas.openxmlformats.org/officeDocument/2006/relationships/hyperlink" Target="https://community.secop.gov.co/Public/Tendering/ContractNoticePhases/View?PPI=CO1.PPI.40755534&amp;isFromPublicArea=True&amp;isModal=False" TargetMode="External"/><Relationship Id="rId514" Type="http://schemas.openxmlformats.org/officeDocument/2006/relationships/hyperlink" Target="https://community.secop.gov.co/Public/Tendering/ContractNoticePhases/View?PPI=CO1.PPI.41350642&amp;isFromPublicArea=True&amp;isModal=False" TargetMode="External"/><Relationship Id="rId721" Type="http://schemas.openxmlformats.org/officeDocument/2006/relationships/hyperlink" Target="https://community.secop.gov.co/Public/Tendering/ContractNoticePhases/View?PPI=CO1.PPI.41584078&amp;isFromPublicArea=True&amp;isModal=False" TargetMode="External"/><Relationship Id="rId1144" Type="http://schemas.openxmlformats.org/officeDocument/2006/relationships/hyperlink" Target="https://community.secop.gov.co/Public/Tendering/ContractNoticePhases/View?PPI=CO1.PPI.43063894&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153" Type="http://schemas.openxmlformats.org/officeDocument/2006/relationships/hyperlink" Target="https://community.secop.gov.co/Public/Tendering/ContractNoticePhases/View?PPI=CO1.PPI.39288141&amp;isFromPublicArea=True&amp;isModal=False" TargetMode="External"/><Relationship Id="rId360" Type="http://schemas.openxmlformats.org/officeDocument/2006/relationships/hyperlink" Target="https://community.secop.gov.co/Public/Tendering/ContractNoticePhases/View?PPI=CO1.PPI.41035622&amp;isFromPublicArea=True&amp;isModal=False" TargetMode="External"/><Relationship Id="rId598" Type="http://schemas.openxmlformats.org/officeDocument/2006/relationships/hyperlink" Target="https://community.secop.gov.co/Public/Tendering/ContractNoticePhases/View?PPI=CO1.PPI.41504632&amp;isFromPublicArea=True&amp;isModal=False" TargetMode="External"/><Relationship Id="rId819" Type="http://schemas.openxmlformats.org/officeDocument/2006/relationships/hyperlink" Target="https://community.secop.gov.co/Public/Tendering/ContractNoticePhases/View?PPI=CO1.PPI.41638236&amp;isFromPublicArea=True&amp;isModal=False" TargetMode="External"/><Relationship Id="rId1004" Type="http://schemas.openxmlformats.org/officeDocument/2006/relationships/hyperlink" Target="https://community.secop.gov.co/Public/Tendering/ContractNoticePhases/View?PPI=CO1.PPI.42051047&amp;isFromPublicArea=True&amp;isModal=False" TargetMode="External"/><Relationship Id="rId1211" Type="http://schemas.openxmlformats.org/officeDocument/2006/relationships/hyperlink" Target="https://community.secop.gov.co/Public/Tendering/ContractNoticePhases/View?PPI=CO1.PPI.43319239&amp;isFromPublicArea=True&amp;isModal=False" TargetMode="External"/><Relationship Id="rId220" Type="http://schemas.openxmlformats.org/officeDocument/2006/relationships/hyperlink" Target="https://community.secop.gov.co/Public/Tendering/ContractNoticePhases/View?PPI=CO1.PPI.40170036&amp;isFromPublicArea=True&amp;isModal=False" TargetMode="External"/><Relationship Id="rId458" Type="http://schemas.openxmlformats.org/officeDocument/2006/relationships/hyperlink" Target="https://community.secop.gov.co/Public/Tendering/ContractNoticePhases/View?PPI=CO1.PPI.41255448&amp;isFromPublicArea=True&amp;isModal=False" TargetMode="External"/><Relationship Id="rId665" Type="http://schemas.openxmlformats.org/officeDocument/2006/relationships/hyperlink" Target="https://community.secop.gov.co/Public/Tendering/ContractNoticePhases/View?PPI=CO1.PPI.41546005&amp;isFromPublicArea=True&amp;isModal=False" TargetMode="External"/><Relationship Id="rId872" Type="http://schemas.openxmlformats.org/officeDocument/2006/relationships/hyperlink" Target="https://community.secop.gov.co/Public/Tendering/ContractNoticePhases/View?PPI=CO1.PPI.41687148&amp;isFromPublicArea=True&amp;isModal=False" TargetMode="External"/><Relationship Id="rId1088" Type="http://schemas.openxmlformats.org/officeDocument/2006/relationships/hyperlink" Target="https://community.secop.gov.co/Public/Tendering/ContractNoticePhases/View?PPI=CO1.PPI.42566936&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318" Type="http://schemas.openxmlformats.org/officeDocument/2006/relationships/hyperlink" Target="https://community.secop.gov.co/Public/Tendering/ContractNoticePhases/View?PPI=CO1.PPI.40820538&amp;isFromPublicArea=True&amp;isModal=False" TargetMode="External"/><Relationship Id="rId525" Type="http://schemas.openxmlformats.org/officeDocument/2006/relationships/hyperlink" Target="https://community.secop.gov.co/Public/Tendering/ContractNoticePhases/View?PPI=CO1.PPI.41352111&amp;isFromPublicArea=True&amp;isModal=False" TargetMode="External"/><Relationship Id="rId732" Type="http://schemas.openxmlformats.org/officeDocument/2006/relationships/hyperlink" Target="https://community.secop.gov.co/Public/Tendering/ContractNoticePhases/View?PPI=CO1.PPI.41584266&amp;isFromPublicArea=True&amp;isModal=False" TargetMode="External"/><Relationship Id="rId1155" Type="http://schemas.openxmlformats.org/officeDocument/2006/relationships/hyperlink" Target="https://community.secop.gov.co/Public/Tendering/ContractNoticePhases/View?PPI=CO1.PPI.43069283&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64" Type="http://schemas.openxmlformats.org/officeDocument/2006/relationships/hyperlink" Target="https://community.secop.gov.co/Public/Tendering/ContractNoticePhases/View?PPI=CO1.PPI.39566716&amp;isFromPublicArea=True&amp;isModal=False" TargetMode="External"/><Relationship Id="rId371" Type="http://schemas.openxmlformats.org/officeDocument/2006/relationships/hyperlink" Target="https://community.secop.gov.co/Public/Tendering/ContractNoticePhases/View?PPI=CO1.PPI.41092997&amp;isFromPublicArea=True&amp;isModal=False" TargetMode="External"/><Relationship Id="rId1015" Type="http://schemas.openxmlformats.org/officeDocument/2006/relationships/hyperlink" Target="https://community.secop.gov.co/Public/Tendering/ContractNoticePhases/View?PPI=CO1.PPI.42069907&amp;isFromPublicArea=True&amp;isModal=False" TargetMode="External"/><Relationship Id="rId1222" Type="http://schemas.openxmlformats.org/officeDocument/2006/relationships/hyperlink" Target="https://community.secop.gov.co/Public/Tendering/ContractNoticePhases/View?PPI=CO1.PPI.43352252&amp;isFromPublicArea=True&amp;isModal=False" TargetMode="External"/><Relationship Id="rId469" Type="http://schemas.openxmlformats.org/officeDocument/2006/relationships/hyperlink" Target="https://community.secop.gov.co/Public/Tendering/ContractNoticePhases/View?PPI=CO1.PPI.41296857&amp;isFromPublicArea=True&amp;isModal=False" TargetMode="External"/><Relationship Id="rId676" Type="http://schemas.openxmlformats.org/officeDocument/2006/relationships/hyperlink" Target="https://community.secop.gov.co/Public/Tendering/ContractNoticePhases/View?PPI=CO1.PPI.41559215&amp;isFromPublicArea=True&amp;isModal=False" TargetMode="External"/><Relationship Id="rId883" Type="http://schemas.openxmlformats.org/officeDocument/2006/relationships/hyperlink" Target="https://community.secop.gov.co/Public/Tendering/ContractNoticePhases/View?PPI=CO1.PPI.41705884&amp;isFromPublicArea=True&amp;isModal=False" TargetMode="External"/><Relationship Id="rId1099" Type="http://schemas.openxmlformats.org/officeDocument/2006/relationships/hyperlink" Target="https://community.secop.gov.co/Public/Tendering/ContractNoticePhases/View?PPI=CO1.PPI.42678043&amp;isFromPublicArea=True&amp;isModal=False" TargetMode="External"/><Relationship Id="rId26" Type="http://schemas.openxmlformats.org/officeDocument/2006/relationships/hyperlink" Target="https://community.secop.gov.co/Public/Tendering/ContractNoticePhases/View?PPI=CO1.PPI.37461105&amp;isFromPublicArea=True&amp;isModal=False" TargetMode="External"/><Relationship Id="rId231" Type="http://schemas.openxmlformats.org/officeDocument/2006/relationships/hyperlink" Target="https://community.secop.gov.co/Public/Tendering/ContractNoticePhases/View?PPI=CO1.PPI.40217457&amp;isFromPublicArea=True&amp;isModal=False" TargetMode="External"/><Relationship Id="rId329" Type="http://schemas.openxmlformats.org/officeDocument/2006/relationships/hyperlink" Target="https://community.secop.gov.co/Public/Tendering/ContractNoticePhases/View?PPI=CO1.PPI.40865742&amp;isFromPublicArea=True&amp;isModal=False" TargetMode="External"/><Relationship Id="rId536" Type="http://schemas.openxmlformats.org/officeDocument/2006/relationships/hyperlink" Target="https://community.secop.gov.co/Public/Tendering/ContractNoticePhases/View?PPI=CO1.PPI.41392286&amp;isFromPublicArea=True&amp;isModal=False" TargetMode="External"/><Relationship Id="rId1166" Type="http://schemas.openxmlformats.org/officeDocument/2006/relationships/hyperlink" Target="https://community.secop.gov.co/Public/Tendering/ContractNoticePhases/View?PPI=CO1.PPI.43079831&amp;isFromPublicArea=True&amp;isModal=False" TargetMode="External"/><Relationship Id="rId175" Type="http://schemas.openxmlformats.org/officeDocument/2006/relationships/hyperlink" Target="https://community.secop.gov.co/Public/Tendering/ContractNoticePhases/View?PPI=CO1.PPI.39756507&amp;isFromPublicArea=True&amp;isModal=False" TargetMode="External"/><Relationship Id="rId743" Type="http://schemas.openxmlformats.org/officeDocument/2006/relationships/hyperlink" Target="https://community.secop.gov.co/Public/Tendering/ContractNoticePhases/View?PPI=CO1.PPI.41606243&amp;isFromPublicArea=True&amp;isModal=False" TargetMode="External"/><Relationship Id="rId950" Type="http://schemas.openxmlformats.org/officeDocument/2006/relationships/hyperlink" Target="https://community.secop.gov.co/Public/Tendering/ContractNoticePhases/View?PPI=CO1.PPI.41799060&amp;isFromPublicArea=True&amp;isModal=False" TargetMode="External"/><Relationship Id="rId1026" Type="http://schemas.openxmlformats.org/officeDocument/2006/relationships/hyperlink" Target="https://community.secop.gov.co/Public/Tendering/ContractNoticePhases/View?PPI=CO1.PPI.42111077&amp;isFromPublicArea=True&amp;isModal=False" TargetMode="External"/><Relationship Id="rId382" Type="http://schemas.openxmlformats.org/officeDocument/2006/relationships/hyperlink" Target="https://community.secop.gov.co/Public/Tendering/ContractNoticePhases/View?PPI=CO1.PPI.41121748&amp;isFromPublicArea=True&amp;isModal=False" TargetMode="External"/><Relationship Id="rId603" Type="http://schemas.openxmlformats.org/officeDocument/2006/relationships/hyperlink" Target="https://community.secop.gov.co/Public/Tendering/ContractNoticePhases/View?PPI=CO1.PPI.41505876&amp;isFromPublicArea=True&amp;isModal=False" TargetMode="External"/><Relationship Id="rId687" Type="http://schemas.openxmlformats.org/officeDocument/2006/relationships/hyperlink" Target="https://community.secop.gov.co/Public/Tendering/ContractNoticePhases/View?PPI=CO1.PPI.41563565&amp;isFromPublicArea=True&amp;isModal=False" TargetMode="External"/><Relationship Id="rId810" Type="http://schemas.openxmlformats.org/officeDocument/2006/relationships/hyperlink" Target="https://community.secop.gov.co/Public/Tendering/ContractNoticePhases/View?PPI=CO1.PPI.41635604&amp;isFromPublicArea=True&amp;isModal=False" TargetMode="External"/><Relationship Id="rId908" Type="http://schemas.openxmlformats.org/officeDocument/2006/relationships/hyperlink" Target="https://community.secop.gov.co/Public/Tendering/ContractNoticePhases/View?PPI=CO1.PPI.41744096&amp;isFromPublicArea=True&amp;isModal=False" TargetMode="External"/><Relationship Id="rId1233" Type="http://schemas.openxmlformats.org/officeDocument/2006/relationships/printerSettings" Target="../printerSettings/printerSettings13.bin"/><Relationship Id="rId242" Type="http://schemas.openxmlformats.org/officeDocument/2006/relationships/hyperlink" Target="https://community.secop.gov.co/Public/Tendering/ContractNoticePhases/View?PPI=CO1.PPI.40250787&amp;isFromPublicArea=True&amp;isModal=False" TargetMode="External"/><Relationship Id="rId894" Type="http://schemas.openxmlformats.org/officeDocument/2006/relationships/hyperlink" Target="https://community.secop.gov.co/Public/Tendering/ContractNoticePhases/View?PPI=CO1.PPI.41728622&amp;isFromPublicArea=True&amp;isModal=False" TargetMode="External"/><Relationship Id="rId1177" Type="http://schemas.openxmlformats.org/officeDocument/2006/relationships/hyperlink" Target="https://community.secop.gov.co/Public/Tendering/ContractNoticePhases/View?PPI=CO1.PPI.43108337&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547" Type="http://schemas.openxmlformats.org/officeDocument/2006/relationships/hyperlink" Target="https://community.secop.gov.co/Public/Tendering/ContractNoticePhases/View?PPI=CO1.PPI.41417794&amp;isFromPublicArea=True&amp;isModal=False" TargetMode="External"/><Relationship Id="rId754" Type="http://schemas.openxmlformats.org/officeDocument/2006/relationships/hyperlink" Target="https://community.secop.gov.co/Public/Tendering/ContractNoticePhases/View?PPI=CO1.PPI.41613556&amp;isFromPublicArea=True&amp;isModal=False" TargetMode="External"/><Relationship Id="rId961" Type="http://schemas.openxmlformats.org/officeDocument/2006/relationships/hyperlink" Target="https://community.secop.gov.co/Public/Tendering/ContractNoticePhases/View?PPI=CO1.PPI.41835021&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186" Type="http://schemas.openxmlformats.org/officeDocument/2006/relationships/hyperlink" Target="https://community.secop.gov.co/Public/Tendering/ContractNoticePhases/View?PPI=CO1.PPI.39912400&amp;isFromPublicArea=True&amp;isModal=False" TargetMode="External"/><Relationship Id="rId393" Type="http://schemas.openxmlformats.org/officeDocument/2006/relationships/hyperlink" Target="https://community.secop.gov.co/Public/Tendering/ContractNoticePhases/View?PPI=CO1.PPI.41163731&amp;isFromPublicArea=True&amp;isModal=False" TargetMode="External"/><Relationship Id="rId407" Type="http://schemas.openxmlformats.org/officeDocument/2006/relationships/hyperlink" Target="https://community.secop.gov.co/Public/Tendering/ContractNoticePhases/View?PPI=CO1.PPI.41172162&amp;isFromPublicArea=True&amp;isModal=False" TargetMode="External"/><Relationship Id="rId614" Type="http://schemas.openxmlformats.org/officeDocument/2006/relationships/hyperlink" Target="https://community.secop.gov.co/Public/Tendering/ContractNoticePhases/View?PPI=CO1.PPI.41508111&amp;isFromPublicArea=True&amp;isModal=False" TargetMode="External"/><Relationship Id="rId821" Type="http://schemas.openxmlformats.org/officeDocument/2006/relationships/hyperlink" Target="https://community.secop.gov.co/Public/Tendering/ContractNoticePhases/View?PPI=CO1.PPI.41639304&amp;isFromPublicArea=True&amp;isModal=False" TargetMode="External"/><Relationship Id="rId1037" Type="http://schemas.openxmlformats.org/officeDocument/2006/relationships/hyperlink" Target="https://community.secop.gov.co/Public/Tendering/ContractNoticePhases/View?PPI=CO1.PPI.42198148&amp;isFromPublicArea=True&amp;isModal=False" TargetMode="External"/><Relationship Id="rId253" Type="http://schemas.openxmlformats.org/officeDocument/2006/relationships/hyperlink" Target="https://community.secop.gov.co/Public/Tendering/ContractNoticePhases/View?PPI=CO1.PPI.40280403&amp;isFromPublicArea=True&amp;isModal=False" TargetMode="External"/><Relationship Id="rId460" Type="http://schemas.openxmlformats.org/officeDocument/2006/relationships/hyperlink" Target="https://community.secop.gov.co/Public/Tendering/ContractNoticePhases/View?PPI=CO1.PPI.41256629&amp;isFromPublicArea=True&amp;isModal=False" TargetMode="External"/><Relationship Id="rId698" Type="http://schemas.openxmlformats.org/officeDocument/2006/relationships/hyperlink" Target="https://community.secop.gov.co/Public/Tendering/ContractNoticePhases/View?PPI=CO1.PPI.41572560&amp;isFromPublicArea=True&amp;isModal=False" TargetMode="External"/><Relationship Id="rId919" Type="http://schemas.openxmlformats.org/officeDocument/2006/relationships/hyperlink" Target="https://community.secop.gov.co/Public/Tendering/ContractNoticePhases/View?PPI=CO1.PPI.41756177&amp;isFromPublicArea=True&amp;isModal=False" TargetMode="External"/><Relationship Id="rId1090" Type="http://schemas.openxmlformats.org/officeDocument/2006/relationships/hyperlink" Target="https://community.secop.gov.co/Public/Tendering/ContractNoticePhases/View?PPI=CO1.PPI.42569104&amp;isFromPublicArea=True&amp;isModal=False" TargetMode="External"/><Relationship Id="rId1104" Type="http://schemas.openxmlformats.org/officeDocument/2006/relationships/hyperlink" Target="https://community.secop.gov.co/Public/Tendering/ContractNoticePhases/View?PPI=CO1.PPI.42762447&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320" Type="http://schemas.openxmlformats.org/officeDocument/2006/relationships/hyperlink" Target="https://community.secop.gov.co/Public/Tendering/ContractNoticePhases/View?PPI=CO1.PPI.40824049&amp;isFromPublicArea=True&amp;isModal=False" TargetMode="External"/><Relationship Id="rId558" Type="http://schemas.openxmlformats.org/officeDocument/2006/relationships/hyperlink" Target="https://community.secop.gov.co/Public/Tendering/ContractNoticePhases/View?PPI=CO1.PPI.41437407&amp;isFromPublicArea=True&amp;isModal=False" TargetMode="External"/><Relationship Id="rId765" Type="http://schemas.openxmlformats.org/officeDocument/2006/relationships/hyperlink" Target="https://community.secop.gov.co/Public/Tendering/ContractNoticePhases/View?PPI=CO1.PPI.41615556&amp;isFromPublicArea=True&amp;isModal=False" TargetMode="External"/><Relationship Id="rId972" Type="http://schemas.openxmlformats.org/officeDocument/2006/relationships/hyperlink" Target="https://community.secop.gov.co/Public/Tendering/ContractNoticePhases/View?PPI=CO1.PPI.41858951&amp;isFromPublicArea=True&amp;isModal=False" TargetMode="External"/><Relationship Id="rId1188" Type="http://schemas.openxmlformats.org/officeDocument/2006/relationships/hyperlink" Target="https://community.secop.gov.co/Public/Tendering/ContractNoticePhases/View?PPI=CO1.PPI.43152409&amp;isFromPublicArea=True&amp;isModal=False" TargetMode="External"/><Relationship Id="rId197" Type="http://schemas.openxmlformats.org/officeDocument/2006/relationships/hyperlink" Target="https://community.secop.gov.co/Public/Tendering/ContractNoticePhases/View?PPI=CO1.PPI.40032880&amp;isFromPublicArea=True&amp;isModal=False" TargetMode="External"/><Relationship Id="rId418" Type="http://schemas.openxmlformats.org/officeDocument/2006/relationships/hyperlink" Target="https://community.secop.gov.co/Public/Tendering/ContractNoticePhases/View?PPI=CO1.PPI.41171948&amp;isFromPublicArea=True&amp;isModal=False" TargetMode="External"/><Relationship Id="rId625" Type="http://schemas.openxmlformats.org/officeDocument/2006/relationships/hyperlink" Target="https://community.secop.gov.co/Public/Tendering/ContractNoticePhases/View?PPI=CO1.PPI.41513857&amp;isFromPublicArea=True&amp;isModal=False" TargetMode="External"/><Relationship Id="rId832" Type="http://schemas.openxmlformats.org/officeDocument/2006/relationships/hyperlink" Target="https://community.secop.gov.co/Public/Tendering/ContractNoticePhases/View?PPI=CO1.PPI.41642855&amp;isFromPublicArea=True&amp;isModal=False" TargetMode="External"/><Relationship Id="rId1048" Type="http://schemas.openxmlformats.org/officeDocument/2006/relationships/hyperlink" Target="https://community.secop.gov.co/Public/Tendering/ContractNoticePhases/View?PPI=CO1.PPI.42237196&amp;isFromPublicArea=True&amp;isModal=False" TargetMode="External"/><Relationship Id="rId264" Type="http://schemas.openxmlformats.org/officeDocument/2006/relationships/hyperlink" Target="https://community.secop.gov.co/Public/Tendering/ContractNoticePhases/View?PPI=CO1.PPI.40334708&amp;isFromPublicArea=True&amp;isModal=False" TargetMode="External"/><Relationship Id="rId471" Type="http://schemas.openxmlformats.org/officeDocument/2006/relationships/hyperlink" Target="https://community.secop.gov.co/Public/Tendering/ContractNoticePhases/View?PPI=CO1.PPI.41298663&amp;isFromPublicArea=True&amp;isModal=False" TargetMode="External"/><Relationship Id="rId1115" Type="http://schemas.openxmlformats.org/officeDocument/2006/relationships/hyperlink" Target="https://community.secop.gov.co/Public/Tendering/ContractNoticePhases/View?PPI=CO1.PPI.42792228&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569" Type="http://schemas.openxmlformats.org/officeDocument/2006/relationships/hyperlink" Target="https://community.secop.gov.co/Public/Tendering/ContractNoticePhases/View?PPI=CO1.PPI.41444379&amp;isFromPublicArea=True&amp;isModal=False" TargetMode="External"/><Relationship Id="rId776" Type="http://schemas.openxmlformats.org/officeDocument/2006/relationships/hyperlink" Target="https://community.secop.gov.co/Public/Tendering/ContractNoticePhases/View?PPI=CO1.PPI.41616528&amp;isFromPublicArea=True&amp;isModal=False" TargetMode="External"/><Relationship Id="rId983" Type="http://schemas.openxmlformats.org/officeDocument/2006/relationships/hyperlink" Target="https://community.secop.gov.co/Public/Tendering/ContractNoticePhases/View?PPI=CO1.PPI.41932532&amp;isFromPublicArea=True&amp;isModal=False" TargetMode="External"/><Relationship Id="rId1199" Type="http://schemas.openxmlformats.org/officeDocument/2006/relationships/hyperlink" Target="https://community.secop.gov.co/Public/Tendering/ContractNoticePhases/View?PPI=CO1.PPI.43261872&amp;isFromPublicArea=True&amp;isModal=False" TargetMode="External"/><Relationship Id="rId331" Type="http://schemas.openxmlformats.org/officeDocument/2006/relationships/hyperlink" Target="https://community.secop.gov.co/Public/Tendering/ContractNoticePhases/View?PPI=CO1.PPI.40875541&amp;isFromPublicArea=True&amp;isModal=False" TargetMode="External"/><Relationship Id="rId429" Type="http://schemas.openxmlformats.org/officeDocument/2006/relationships/hyperlink" Target="https://community.secop.gov.co/Public/Tendering/ContractNoticePhases/View?PPI=CO1.PPI.41172925&amp;isFromPublicArea=True&amp;isModal=False" TargetMode="External"/><Relationship Id="rId636" Type="http://schemas.openxmlformats.org/officeDocument/2006/relationships/hyperlink" Target="https://community.secop.gov.co/Public/Tendering/ContractNoticePhases/View?PPI=CO1.PPI.41515511&amp;isFromPublicArea=True&amp;isModal=False" TargetMode="External"/><Relationship Id="rId1059" Type="http://schemas.openxmlformats.org/officeDocument/2006/relationships/hyperlink" Target="https://community.secop.gov.co/Public/Tendering/ContractNoticePhases/View?PPI=CO1.PPI.42286486&amp;isFromPublicArea=True&amp;isModal=False" TargetMode="External"/><Relationship Id="rId843" Type="http://schemas.openxmlformats.org/officeDocument/2006/relationships/hyperlink" Target="https://community.secop.gov.co/Public/Tendering/ContractNoticePhases/View?PPI=CO1.PPI.41653721&amp;isFromPublicArea=True&amp;isModal=False" TargetMode="External"/><Relationship Id="rId1126" Type="http://schemas.openxmlformats.org/officeDocument/2006/relationships/hyperlink" Target="https://community.secop.gov.co/Public/Tendering/ContractNoticePhases/View?PPI=CO1.PPI.42934655&amp;isFromPublicArea=True&amp;isModal=False" TargetMode="External"/><Relationship Id="rId275" Type="http://schemas.openxmlformats.org/officeDocument/2006/relationships/hyperlink" Target="https://community.secop.gov.co/Public/Tendering/ContractNoticePhases/View?PPI=CO1.PPI.40374971&amp;isFromPublicArea=True&amp;isModal=False" TargetMode="External"/><Relationship Id="rId482" Type="http://schemas.openxmlformats.org/officeDocument/2006/relationships/hyperlink" Target="https://community.secop.gov.co/Public/Tendering/ContractNoticePhases/View?PPI=CO1.PPI.41336718&amp;isFromPublicArea=True&amp;isModal=False" TargetMode="External"/><Relationship Id="rId703" Type="http://schemas.openxmlformats.org/officeDocument/2006/relationships/hyperlink" Target="https://community.secop.gov.co/Public/Tendering/ContractNoticePhases/View?PPI=CO1.PPI.41577108&amp;isFromPublicArea=True&amp;isModal=False" TargetMode="External"/><Relationship Id="rId910" Type="http://schemas.openxmlformats.org/officeDocument/2006/relationships/hyperlink" Target="https://community.secop.gov.co/Public/Tendering/ContractNoticePhases/View?PPI=CO1.PPI.41745393&amp;isFromPublicArea=True&amp;isModal=False" TargetMode="External"/><Relationship Id="rId135" Type="http://schemas.openxmlformats.org/officeDocument/2006/relationships/hyperlink" Target="https://community.secop.gov.co/Public/Tendering/ContractNoticePhases/View?PPI=CO1.PPI.38816473&amp;isFromPublicArea=True&amp;isModal=False" TargetMode="External"/><Relationship Id="rId342" Type="http://schemas.openxmlformats.org/officeDocument/2006/relationships/hyperlink" Target="https://community.secop.gov.co/Public/Tendering/ContractNoticePhases/View?PPI=CO1.PPI.40920879&amp;isFromPublicArea=True&amp;isModal=False" TargetMode="External"/><Relationship Id="rId787" Type="http://schemas.openxmlformats.org/officeDocument/2006/relationships/hyperlink" Target="https://community.secop.gov.co/Public/Tendering/ContractNoticePhases/View?PPI=CO1.PPI.41617050&amp;isFromPublicArea=True&amp;isModal=False" TargetMode="External"/><Relationship Id="rId994" Type="http://schemas.openxmlformats.org/officeDocument/2006/relationships/hyperlink" Target="https://community.secop.gov.co/Public/Tendering/ContractNoticePhases/View?PPI=CO1.PPI.42017317&amp;isFromPublicArea=True&amp;isModal=False" TargetMode="External"/><Relationship Id="rId202" Type="http://schemas.openxmlformats.org/officeDocument/2006/relationships/hyperlink" Target="https://community.secop.gov.co/Public/Tendering/ContractNoticePhases/View?PPI=CO1.PPI.40075329&amp;isFromPublicArea=True&amp;isModal=False" TargetMode="External"/><Relationship Id="rId647" Type="http://schemas.openxmlformats.org/officeDocument/2006/relationships/hyperlink" Target="https://community.secop.gov.co/Public/Tendering/ContractNoticePhases/View?PPI=CO1.PPI.41515855&amp;isFromPublicArea=True&amp;isModal=False" TargetMode="External"/><Relationship Id="rId854" Type="http://schemas.openxmlformats.org/officeDocument/2006/relationships/hyperlink" Target="https://community.secop.gov.co/Public/Tendering/ContractNoticePhases/View?PPI=CO1.PPI.41675241&amp;isFromPublicArea=True&amp;isModal=False" TargetMode="External"/><Relationship Id="rId286" Type="http://schemas.openxmlformats.org/officeDocument/2006/relationships/hyperlink" Target="https://community.secop.gov.co/Public/Tendering/ContractNoticePhases/View?PPI=CO1.PPI.40450947&amp;isFromPublicArea=True&amp;isModal=False" TargetMode="External"/><Relationship Id="rId493" Type="http://schemas.openxmlformats.org/officeDocument/2006/relationships/hyperlink" Target="https://community.secop.gov.co/Public/Tendering/ContractNoticePhases/View?PPI=CO1.PPI.41346175&amp;isFromPublicArea=True&amp;isModal=False" TargetMode="External"/><Relationship Id="rId507" Type="http://schemas.openxmlformats.org/officeDocument/2006/relationships/hyperlink" Target="https://community.secop.gov.co/Public/Tendering/ContractNoticePhases/View?PPI=CO1.PPI.41347096&amp;isFromPublicArea=True&amp;isModal=False" TargetMode="External"/><Relationship Id="rId714" Type="http://schemas.openxmlformats.org/officeDocument/2006/relationships/hyperlink" Target="https://community.secop.gov.co/Public/Tendering/ContractNoticePhases/View?PPI=CO1.PPI.41582396&amp;isFromPublicArea=True&amp;isModal=False" TargetMode="External"/><Relationship Id="rId921" Type="http://schemas.openxmlformats.org/officeDocument/2006/relationships/hyperlink" Target="https://community.secop.gov.co/Public/Tendering/ContractNoticePhases/View?PPI=CO1.PPI.41758222&amp;isFromPublicArea=True&amp;isModal=False" TargetMode="External"/><Relationship Id="rId1137" Type="http://schemas.openxmlformats.org/officeDocument/2006/relationships/hyperlink" Target="https://community.secop.gov.co/Public/Tendering/ContractNoticePhases/View?PPI=CO1.PPI.43025795&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146" Type="http://schemas.openxmlformats.org/officeDocument/2006/relationships/hyperlink" Target="https://community.secop.gov.co/Public/Tendering/ContractNoticePhases/View?PPI=CO1.PPI.39094630&amp;isFromPublicArea=True&amp;isModal=False" TargetMode="External"/><Relationship Id="rId353" Type="http://schemas.openxmlformats.org/officeDocument/2006/relationships/hyperlink" Target="https://community.secop.gov.co/Public/Tendering/ContractNoticePhases/View?PPI=CO1.PPI.40978524&amp;isFromPublicArea=True&amp;isModal=False" TargetMode="External"/><Relationship Id="rId560" Type="http://schemas.openxmlformats.org/officeDocument/2006/relationships/hyperlink" Target="https://community.secop.gov.co/Public/Tendering/ContractNoticePhases/View?PPI=CO1.PPI.41438665&amp;isFromPublicArea=True&amp;isModal=False" TargetMode="External"/><Relationship Id="rId798" Type="http://schemas.openxmlformats.org/officeDocument/2006/relationships/hyperlink" Target="https://community.secop.gov.co/Public/Tendering/ContractNoticePhases/View?PPI=CO1.PPI.41617219&amp;isFromPublicArea=True&amp;isModal=False" TargetMode="External"/><Relationship Id="rId1190" Type="http://schemas.openxmlformats.org/officeDocument/2006/relationships/hyperlink" Target="https://community.secop.gov.co/Public/Tendering/ContractNoticePhases/View?PPI=CO1.PPI.43153928&amp;isFromPublicArea=True&amp;isModal=False" TargetMode="External"/><Relationship Id="rId1204" Type="http://schemas.openxmlformats.org/officeDocument/2006/relationships/hyperlink" Target="https://community.secop.gov.co/Public/Tendering/ContractNoticePhases/View?PPI=CO1.PPI.43308617&amp;isFromPublicArea=True&amp;isModal=False" TargetMode="External"/><Relationship Id="rId213" Type="http://schemas.openxmlformats.org/officeDocument/2006/relationships/hyperlink" Target="https://community.secop.gov.co/Public/Tendering/ContractNoticePhases/View?PPI=CO1.PPI.40120183&amp;isFromPublicArea=True&amp;isModal=False" TargetMode="External"/><Relationship Id="rId420" Type="http://schemas.openxmlformats.org/officeDocument/2006/relationships/hyperlink" Target="https://community.secop.gov.co/Public/Tendering/ContractNoticePhases/View?PPI=CO1.PPI.41171976&amp;isFromPublicArea=True&amp;isModal=False" TargetMode="External"/><Relationship Id="rId658" Type="http://schemas.openxmlformats.org/officeDocument/2006/relationships/hyperlink" Target="https://community.secop.gov.co/Public/Tendering/ContractNoticePhases/View?PPI=CO1.PPI.41536277&amp;isFromPublicArea=True&amp;isModal=False" TargetMode="External"/><Relationship Id="rId865" Type="http://schemas.openxmlformats.org/officeDocument/2006/relationships/hyperlink" Target="https://community.secop.gov.co/Public/Tendering/ContractNoticePhases/View?PPI=CO1.PPI.41683698&amp;isFromPublicArea=True&amp;isModal=False" TargetMode="External"/><Relationship Id="rId1050" Type="http://schemas.openxmlformats.org/officeDocument/2006/relationships/hyperlink" Target="https://community.secop.gov.co/Public/Tendering/ContractNoticePhases/View?PPI=CO1.PPI.42241023&amp;isFromPublicArea=True&amp;isModal=False" TargetMode="External"/><Relationship Id="rId297" Type="http://schemas.openxmlformats.org/officeDocument/2006/relationships/hyperlink" Target="https://community.secop.gov.co/Public/Tendering/ContractNoticePhases/View?PPI=CO1.PPI.40665267&amp;isFromPublicArea=True&amp;isModal=False" TargetMode="External"/><Relationship Id="rId518" Type="http://schemas.openxmlformats.org/officeDocument/2006/relationships/hyperlink" Target="https://community.secop.gov.co/Public/Tendering/ContractNoticePhases/View?PPI=CO1.PPI.41351433&amp;isFromPublicArea=True&amp;isModal=False" TargetMode="External"/><Relationship Id="rId725" Type="http://schemas.openxmlformats.org/officeDocument/2006/relationships/hyperlink" Target="https://community.secop.gov.co/Public/Tendering/ContractNoticePhases/View?PPI=CO1.PPI.41584923&amp;isFromPublicArea=True&amp;isModal=False" TargetMode="External"/><Relationship Id="rId932" Type="http://schemas.openxmlformats.org/officeDocument/2006/relationships/hyperlink" Target="https://community.secop.gov.co/Public/Tendering/ContractNoticePhases/View?PPI=CO1.PPI.41769247&amp;isFromPublicArea=True&amp;isModal=False" TargetMode="External"/><Relationship Id="rId1148" Type="http://schemas.openxmlformats.org/officeDocument/2006/relationships/hyperlink" Target="https://community.secop.gov.co/Public/Tendering/ContractNoticePhases/View?PPI=CO1.PPI.43065877&amp;isFromPublicArea=True&amp;isModal=False" TargetMode="External"/><Relationship Id="rId157" Type="http://schemas.openxmlformats.org/officeDocument/2006/relationships/hyperlink" Target="https://community.secop.gov.co/Public/Tendering/ContractNoticePhases/View?PPI=CO1.PPI.39489466&amp;isFromPublicArea=True&amp;isModal=False" TargetMode="External"/><Relationship Id="rId364" Type="http://schemas.openxmlformats.org/officeDocument/2006/relationships/hyperlink" Target="https://community.secop.gov.co/Public/Tendering/ContractNoticePhases/View?PPI=CO1.PPI.41071276&amp;isFromPublicArea=True&amp;isModal=False" TargetMode="External"/><Relationship Id="rId1008" Type="http://schemas.openxmlformats.org/officeDocument/2006/relationships/hyperlink" Target="https://community.secop.gov.co/Public/Tendering/ContractNoticePhases/View?PPI=CO1.PPI.42063710&amp;isFromPublicArea=True&amp;isModal=False" TargetMode="External"/><Relationship Id="rId1215" Type="http://schemas.openxmlformats.org/officeDocument/2006/relationships/hyperlink" Target="https://community.secop.gov.co/Public/Tendering/ContractNoticePhases/View?PPI=CO1.PPI.43340758&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571" Type="http://schemas.openxmlformats.org/officeDocument/2006/relationships/hyperlink" Target="https://community.secop.gov.co/Public/Tendering/ContractNoticePhases/View?PPI=CO1.PPI.41446552&amp;isFromPublicArea=True&amp;isModal=False" TargetMode="External"/><Relationship Id="rId669" Type="http://schemas.openxmlformats.org/officeDocument/2006/relationships/hyperlink" Target="https://community.secop.gov.co/Public/Tendering/ContractNoticePhases/View?PPI=CO1.PPI.41548024&amp;isFromPublicArea=True&amp;isModal=False" TargetMode="External"/><Relationship Id="rId876" Type="http://schemas.openxmlformats.org/officeDocument/2006/relationships/hyperlink" Target="https://community.secop.gov.co/Public/Tendering/ContractNoticePhases/View?PPI=CO1.PPI.41698863&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224" Type="http://schemas.openxmlformats.org/officeDocument/2006/relationships/hyperlink" Target="https://community.secop.gov.co/Public/Tendering/ContractNoticePhases/View?PPI=CO1.PPI.40198295&amp;isFromPublicArea=True&amp;isModal=False" TargetMode="External"/><Relationship Id="rId431" Type="http://schemas.openxmlformats.org/officeDocument/2006/relationships/hyperlink" Target="https://community.secop.gov.co/Public/Tendering/ContractNoticePhases/View?PPI=CO1.PPI.41206820&amp;isFromPublicArea=True&amp;isModal=False" TargetMode="External"/><Relationship Id="rId529" Type="http://schemas.openxmlformats.org/officeDocument/2006/relationships/hyperlink" Target="https://community.secop.gov.co/Public/Tendering/ContractNoticePhases/View?PPI=CO1.PPI.41361687&amp;isFromPublicArea=True&amp;isModal=False" TargetMode="External"/><Relationship Id="rId736" Type="http://schemas.openxmlformats.org/officeDocument/2006/relationships/hyperlink" Target="https://community.secop.gov.co/Public/Tendering/ContractNoticePhases/View?PPI=CO1.PPI.41595715&amp;isFromPublicArea=True&amp;isModal=False" TargetMode="External"/><Relationship Id="rId1061" Type="http://schemas.openxmlformats.org/officeDocument/2006/relationships/hyperlink" Target="https://community.secop.gov.co/Public/Tendering/ContractNoticePhases/View?PPI=CO1.PPI.42287620&amp;isFromPublicArea=True&amp;isModal=False" TargetMode="External"/><Relationship Id="rId1159" Type="http://schemas.openxmlformats.org/officeDocument/2006/relationships/hyperlink" Target="https://community.secop.gov.co/Public/Tendering/ContractNoticePhases/View?PPI=CO1.PPI.43075443&amp;isFromPublicArea=True&amp;isModal=False" TargetMode="External"/><Relationship Id="rId168" Type="http://schemas.openxmlformats.org/officeDocument/2006/relationships/hyperlink" Target="https://community.secop.gov.co/Public/Tendering/ContractNoticePhases/View?PPI=CO1.PPI.39611869&amp;isFromPublicArea=True&amp;isModal=False" TargetMode="External"/><Relationship Id="rId943" Type="http://schemas.openxmlformats.org/officeDocument/2006/relationships/hyperlink" Target="https://community.secop.gov.co/Public/Tendering/ContractNoticePhases/View?PPI=CO1.PPI.41789782&amp;isFromPublicArea=True&amp;isModal=False" TargetMode="External"/><Relationship Id="rId1019" Type="http://schemas.openxmlformats.org/officeDocument/2006/relationships/hyperlink" Target="https://community.secop.gov.co/Public/Tendering/ContractNoticePhases/View?PPI=CO1.PPI.42067274&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375" Type="http://schemas.openxmlformats.org/officeDocument/2006/relationships/hyperlink" Target="https://community.secop.gov.co/Public/Tendering/ContractNoticePhases/View?PPI=CO1.PPI.41101839&amp;isFromPublicArea=True&amp;isModal=False" TargetMode="External"/><Relationship Id="rId582" Type="http://schemas.openxmlformats.org/officeDocument/2006/relationships/hyperlink" Target="https://community.secop.gov.co/Public/Tendering/ContractNoticePhases/View?PPI=CO1.PPI.41455974&amp;isFromPublicArea=True&amp;isModal=False" TargetMode="External"/><Relationship Id="rId803" Type="http://schemas.openxmlformats.org/officeDocument/2006/relationships/hyperlink" Target="https://community.secop.gov.co/Public/Tendering/ContractNoticePhases/View?PPI=CO1.PPI.41617315&amp;isFromPublicArea=True&amp;isModal=False" TargetMode="External"/><Relationship Id="rId1226" Type="http://schemas.openxmlformats.org/officeDocument/2006/relationships/hyperlink" Target="https://community.secop.gov.co/Public/Tendering/ContractNoticePhases/View?PPI=CO1.PPI.43355321&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 Id="rId235" Type="http://schemas.openxmlformats.org/officeDocument/2006/relationships/hyperlink" Target="https://community.secop.gov.co/Public/Tendering/ContractNoticePhases/View?PPI=CO1.PPI.40234364&amp;isFromPublicArea=True&amp;isModal=False" TargetMode="External"/><Relationship Id="rId442" Type="http://schemas.openxmlformats.org/officeDocument/2006/relationships/hyperlink" Target="https://community.secop.gov.co/Public/Tendering/ContractNoticePhases/View?PPI=CO1.PPI.41235698&amp;isFromPublicArea=True&amp;isModal=False" TargetMode="External"/><Relationship Id="rId887" Type="http://schemas.openxmlformats.org/officeDocument/2006/relationships/hyperlink" Target="https://community.secop.gov.co/Public/Tendering/ContractNoticePhases/View?PPI=CO1.PPI.41710853&amp;isFromPublicArea=True&amp;isModal=False" TargetMode="External"/><Relationship Id="rId1072" Type="http://schemas.openxmlformats.org/officeDocument/2006/relationships/hyperlink" Target="https://community.secop.gov.co/Public/Tendering/ContractNoticePhases/View?PPI=CO1.PPI.42327890&amp;isFromPublicArea=True&amp;isModal=False" TargetMode="External"/><Relationship Id="rId302" Type="http://schemas.openxmlformats.org/officeDocument/2006/relationships/hyperlink" Target="https://community.secop.gov.co/Public/Tendering/ContractNoticePhases/View?PPI=CO1.PPI.40691487&amp;isFromPublicArea=True&amp;isModal=False" TargetMode="External"/><Relationship Id="rId747" Type="http://schemas.openxmlformats.org/officeDocument/2006/relationships/hyperlink" Target="https://community.secop.gov.co/Public/Tendering/ContractNoticePhases/View?PPI=CO1.PPI.41609043&amp;isFromPublicArea=True&amp;isModal=False" TargetMode="External"/><Relationship Id="rId954" Type="http://schemas.openxmlformats.org/officeDocument/2006/relationships/hyperlink" Target="https://community.secop.gov.co/Public/Tendering/ContractNoticePhases/View?PPI=CO1.PPI.41800997&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179" Type="http://schemas.openxmlformats.org/officeDocument/2006/relationships/hyperlink" Target="https://community.secop.gov.co/Public/Tendering/ContractNoticePhases/View?PPI=CO1.PPI.39773527&amp;isFromPublicArea=True&amp;isModal=False" TargetMode="External"/><Relationship Id="rId386" Type="http://schemas.openxmlformats.org/officeDocument/2006/relationships/hyperlink" Target="https://community.secop.gov.co/Public/Tendering/ContractNoticePhases/View?PPI=CO1.PPI.41160828&amp;isFromPublicArea=True&amp;isModal=False" TargetMode="External"/><Relationship Id="rId593" Type="http://schemas.openxmlformats.org/officeDocument/2006/relationships/hyperlink" Target="https://community.secop.gov.co/Public/Tendering/ContractNoticePhases/View?PPI=CO1.PPI.41503253&amp;isFromPublicArea=True&amp;isModal=False" TargetMode="External"/><Relationship Id="rId607" Type="http://schemas.openxmlformats.org/officeDocument/2006/relationships/hyperlink" Target="https://community.secop.gov.co/Public/Tendering/ContractNoticePhases/View?PPI=CO1.PPI.41506751&amp;isFromPublicArea=True&amp;isModal=False" TargetMode="External"/><Relationship Id="rId814" Type="http://schemas.openxmlformats.org/officeDocument/2006/relationships/hyperlink" Target="https://community.secop.gov.co/Public/Tendering/ContractNoticePhases/View?PPI=CO1.PPI.41637260&amp;isFromPublicArea=True&amp;isModal=False" TargetMode="External"/><Relationship Id="rId246" Type="http://schemas.openxmlformats.org/officeDocument/2006/relationships/hyperlink" Target="https://community.secop.gov.co/Public/Tendering/ContractNoticePhases/View?PPI=CO1.PPI.40260954&amp;isFromPublicArea=True&amp;isModal=False" TargetMode="External"/><Relationship Id="rId453" Type="http://schemas.openxmlformats.org/officeDocument/2006/relationships/hyperlink" Target="https://community.secop.gov.co/Public/Tendering/ContractNoticePhases/View?PPI=CO1.PPI.41252274&amp;isFromPublicArea=True&amp;isModal=False" TargetMode="External"/><Relationship Id="rId660" Type="http://schemas.openxmlformats.org/officeDocument/2006/relationships/hyperlink" Target="https://community.secop.gov.co/Public/Tendering/ContractNoticePhases/View?PPI=CO1.PPI.41540810&amp;isFromPublicArea=True&amp;isModal=False" TargetMode="External"/><Relationship Id="rId898" Type="http://schemas.openxmlformats.org/officeDocument/2006/relationships/hyperlink" Target="https://community.secop.gov.co/Public/Tendering/ContractNoticePhases/View?PPI=CO1.PPI.41732324&amp;isFromPublicArea=True&amp;isModal=False" TargetMode="External"/><Relationship Id="rId1083" Type="http://schemas.openxmlformats.org/officeDocument/2006/relationships/hyperlink" Target="https://community.secop.gov.co/Public/Tendering/ContractNoticePhases/View?PPI=CO1.PPI.42436913&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313" Type="http://schemas.openxmlformats.org/officeDocument/2006/relationships/hyperlink" Target="https://community.secop.gov.co/Public/Tendering/ContractNoticePhases/View?PPI=CO1.PPI.40788579&amp;isFromPublicArea=True&amp;isModal=False" TargetMode="External"/><Relationship Id="rId758" Type="http://schemas.openxmlformats.org/officeDocument/2006/relationships/hyperlink" Target="https://community.secop.gov.co/Public/Tendering/ContractNoticePhases/View?PPI=CO1.PPI.41613982&amp;isFromPublicArea=True&amp;isModal=False" TargetMode="External"/><Relationship Id="rId965" Type="http://schemas.openxmlformats.org/officeDocument/2006/relationships/hyperlink" Target="https://community.secop.gov.co/Public/Tendering/ContractNoticePhases/View?PPI=CO1.PPI.41845192&amp;isFromPublicArea=True&amp;isModal=False" TargetMode="External"/><Relationship Id="rId1150" Type="http://schemas.openxmlformats.org/officeDocument/2006/relationships/hyperlink" Target="https://community.secop.gov.co/Public/Tendering/ContractNoticePhases/View?PPI=CO1.PPI.43065788&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397" Type="http://schemas.openxmlformats.org/officeDocument/2006/relationships/hyperlink" Target="https://community.secop.gov.co/Public/Tendering/ContractNoticePhases/View?PPI=CO1.PPI.41168285&amp;isFromPublicArea=True&amp;isModal=False" TargetMode="External"/><Relationship Id="rId520" Type="http://schemas.openxmlformats.org/officeDocument/2006/relationships/hyperlink" Target="https://community.secop.gov.co/Public/Tendering/ContractNoticePhases/View?PPI=CO1.PPI.41351462&amp;isFromPublicArea=True&amp;isModal=False" TargetMode="External"/><Relationship Id="rId618" Type="http://schemas.openxmlformats.org/officeDocument/2006/relationships/hyperlink" Target="https://community.secop.gov.co/Public/Tendering/ContractNoticePhases/View?PPI=CO1.PPI.41513827&amp;isFromPublicArea=True&amp;isModal=False" TargetMode="External"/><Relationship Id="rId825" Type="http://schemas.openxmlformats.org/officeDocument/2006/relationships/hyperlink" Target="https://community.secop.gov.co/Public/Tendering/ContractNoticePhases/View?PPI=CO1.PPI.41640322&amp;isFromPublicArea=True&amp;isModal=False" TargetMode="External"/><Relationship Id="rId257" Type="http://schemas.openxmlformats.org/officeDocument/2006/relationships/hyperlink" Target="https://community.secop.gov.co/Public/Tendering/ContractNoticePhases/View?PPI=CO1.PPI.40318745&amp;isFromPublicArea=True&amp;isModal=False" TargetMode="External"/><Relationship Id="rId464" Type="http://schemas.openxmlformats.org/officeDocument/2006/relationships/hyperlink" Target="https://community.secop.gov.co/Public/Tendering/ContractNoticePhases/View?PPI=CO1.PPI.41269929&amp;isFromPublicArea=True&amp;isModal=False" TargetMode="External"/><Relationship Id="rId1010" Type="http://schemas.openxmlformats.org/officeDocument/2006/relationships/hyperlink" Target="https://community.secop.gov.co/Public/Tendering/ContractNoticePhases/View?PPI=CO1.PPI.42065174&amp;isFromPublicArea=True&amp;isModal=False" TargetMode="External"/><Relationship Id="rId1094" Type="http://schemas.openxmlformats.org/officeDocument/2006/relationships/hyperlink" Target="https://community.secop.gov.co/Public/Tendering/ContractNoticePhases/View?PPI=CO1.PPI.42640752&amp;isFromPublicArea=True&amp;isModal=False" TargetMode="External"/><Relationship Id="rId1108" Type="http://schemas.openxmlformats.org/officeDocument/2006/relationships/hyperlink" Target="https://community.secop.gov.co/Public/Tendering/ContractNoticePhases/View?PPI=CO1.PPI.42764723&amp;isFromPublicArea=True&amp;isModal=False" TargetMode="External"/><Relationship Id="rId117" Type="http://schemas.openxmlformats.org/officeDocument/2006/relationships/hyperlink" Target="https://community.secop.gov.co/Public/Tendering/ContractNoticePhases/View?PPI=CO1.PPI.38347285&amp;isFromPublicArea=True&amp;isModal=False" TargetMode="External"/><Relationship Id="rId671" Type="http://schemas.openxmlformats.org/officeDocument/2006/relationships/hyperlink" Target="https://community.secop.gov.co/Public/Tendering/ContractNoticePhases/View?PPI=CO1.PPI.41549042&amp;isFromPublicArea=True&amp;isModal=False" TargetMode="External"/><Relationship Id="rId769" Type="http://schemas.openxmlformats.org/officeDocument/2006/relationships/hyperlink" Target="https://community.secop.gov.co/Public/Tendering/ContractNoticePhases/View?PPI=CO1.PPI.41615783&amp;isFromPublicArea=True&amp;isModal=False" TargetMode="External"/><Relationship Id="rId976" Type="http://schemas.openxmlformats.org/officeDocument/2006/relationships/hyperlink" Target="https://community.secop.gov.co/Public/Tendering/ContractNoticePhases/View?PPI=CO1.PPI.41869697&amp;isFromPublicArea=True&amp;isModal=False" TargetMode="External"/><Relationship Id="rId324" Type="http://schemas.openxmlformats.org/officeDocument/2006/relationships/hyperlink" Target="https://community.secop.gov.co/Public/Tendering/ContractNoticePhases/View?PPI=CO1.PPI.40835579&amp;isFromPublicArea=True&amp;isModal=False" TargetMode="External"/><Relationship Id="rId531" Type="http://schemas.openxmlformats.org/officeDocument/2006/relationships/hyperlink" Target="https://community.secop.gov.co/Public/Tendering/ContractNoticePhases/View?PPI=CO1.PPI.41364089&amp;isFromPublicArea=True&amp;isModal=False" TargetMode="External"/><Relationship Id="rId629" Type="http://schemas.openxmlformats.org/officeDocument/2006/relationships/hyperlink" Target="https://community.secop.gov.co/Public/Tendering/ContractNoticePhases/View?PPI=CO1.PPI.41513985&amp;isFromPublicArea=True&amp;isModal=False" TargetMode="External"/><Relationship Id="rId1161" Type="http://schemas.openxmlformats.org/officeDocument/2006/relationships/hyperlink" Target="https://community.secop.gov.co/Public/Tendering/ContractNoticePhases/View?PPI=CO1.PPI.43077292&amp;isFromPublicArea=True&amp;isModal=False" TargetMode="External"/><Relationship Id="rId836" Type="http://schemas.openxmlformats.org/officeDocument/2006/relationships/hyperlink" Target="https://community.secop.gov.co/Public/Tendering/ContractNoticePhases/View?PPI=CO1.PPI.41643445&amp;isFromPublicArea=True&amp;isModal=False" TargetMode="External"/><Relationship Id="rId1021" Type="http://schemas.openxmlformats.org/officeDocument/2006/relationships/hyperlink" Target="https://community.secop.gov.co/Public/Tendering/ContractNoticePhases/View?PPI=CO1.PPI.42083647&amp;isFromPublicArea=True&amp;isModal=False" TargetMode="External"/><Relationship Id="rId1119" Type="http://schemas.openxmlformats.org/officeDocument/2006/relationships/hyperlink" Target="https://community.secop.gov.co/Public/Tendering/ContractNoticePhases/View?PPI=CO1.PPI.42809294&amp;isFromPublicArea=True&amp;isModal=False" TargetMode="External"/><Relationship Id="rId903" Type="http://schemas.openxmlformats.org/officeDocument/2006/relationships/hyperlink" Target="https://community.secop.gov.co/Public/Tendering/ContractNoticePhases/View?PPI=CO1.PPI.41739094&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181" Type="http://schemas.openxmlformats.org/officeDocument/2006/relationships/hyperlink" Target="https://community.secop.gov.co/Public/Tendering/ContractNoticePhases/View?PPI=CO1.PPI.39878602&amp;isFromPublicArea=True&amp;isModal=False" TargetMode="External"/><Relationship Id="rId279" Type="http://schemas.openxmlformats.org/officeDocument/2006/relationships/hyperlink" Target="https://community.secop.gov.co/Public/Tendering/ContractNoticePhases/View?PPI=CO1.PPI.40377523&amp;isFromPublicArea=True&amp;isModal=False" TargetMode="External"/><Relationship Id="rId486" Type="http://schemas.openxmlformats.org/officeDocument/2006/relationships/hyperlink" Target="https://community.secop.gov.co/Public/Tendering/ContractNoticePhases/View?PPI=CO1.PPI.41338646&amp;isFromPublicArea=True&amp;isModal=False" TargetMode="External"/><Relationship Id="rId693" Type="http://schemas.openxmlformats.org/officeDocument/2006/relationships/hyperlink" Target="https://community.secop.gov.co/Public/Tendering/ContractNoticePhases/View?PPI=CO1.PPI.41566962&amp;isFromPublicArea=True&amp;isModal=False" TargetMode="External"/><Relationship Id="rId139" Type="http://schemas.openxmlformats.org/officeDocument/2006/relationships/hyperlink" Target="https://community.secop.gov.co/Public/Tendering/ContractNoticePhases/View?PPI=CO1.PPI.38872267&amp;isFromPublicArea=True&amp;isModal=False" TargetMode="External"/><Relationship Id="rId346" Type="http://schemas.openxmlformats.org/officeDocument/2006/relationships/hyperlink" Target="https://community.secop.gov.co/Public/Tendering/ContractNoticePhases/View?PPI=CO1.PPI.40961188&amp;isFromPublicArea=True&amp;isModal=False" TargetMode="External"/><Relationship Id="rId553" Type="http://schemas.openxmlformats.org/officeDocument/2006/relationships/hyperlink" Target="https://community.secop.gov.co/Public/Tendering/ContractNoticePhases/View?PPI=CO1.PPI.41428376&amp;isFromPublicArea=True&amp;isModal=False" TargetMode="External"/><Relationship Id="rId760" Type="http://schemas.openxmlformats.org/officeDocument/2006/relationships/hyperlink" Target="https://community.secop.gov.co/Public/Tendering/ContractNoticePhases/View?PPI=CO1.PPI.41614922&amp;isFromPublicArea=True&amp;isModal=False" TargetMode="External"/><Relationship Id="rId998" Type="http://schemas.openxmlformats.org/officeDocument/2006/relationships/hyperlink" Target="https://community.secop.gov.co/Public/Tendering/ContractNoticePhases/View?PPI=CO1.PPI.42044979&amp;isFromPublicArea=True&amp;isModal=False" TargetMode="External"/><Relationship Id="rId1183" Type="http://schemas.openxmlformats.org/officeDocument/2006/relationships/hyperlink" Target="https://community.secop.gov.co/Public/Tendering/ContractNoticePhases/View?PPI=CO1.PPI.43137077&amp;isFromPublicArea=True&amp;isModal=False" TargetMode="External"/><Relationship Id="rId206" Type="http://schemas.openxmlformats.org/officeDocument/2006/relationships/hyperlink" Target="https://community.secop.gov.co/Public/Tendering/ContractNoticePhases/View?PPI=CO1.PPI.40092257&amp;isFromPublicArea=True&amp;isModal=False" TargetMode="External"/><Relationship Id="rId413" Type="http://schemas.openxmlformats.org/officeDocument/2006/relationships/hyperlink" Target="https://community.secop.gov.co/Public/Tendering/ContractNoticePhases/View?PPI=CO1.PPI.41171510&amp;isFromPublicArea=True&amp;isModal=False" TargetMode="External"/><Relationship Id="rId858" Type="http://schemas.openxmlformats.org/officeDocument/2006/relationships/hyperlink" Target="https://community.secop.gov.co/Public/Tendering/ContractNoticePhases/View?PPI=CO1.PPI.41680619&amp;isFromPublicArea=True&amp;isModal=False" TargetMode="External"/><Relationship Id="rId1043" Type="http://schemas.openxmlformats.org/officeDocument/2006/relationships/hyperlink" Target="https://community.secop.gov.co/Public/Tendering/ContractNoticePhases/View?PPI=CO1.PPI.42228202&amp;isFromPublicArea=True&amp;isModal=False" TargetMode="External"/><Relationship Id="rId620" Type="http://schemas.openxmlformats.org/officeDocument/2006/relationships/hyperlink" Target="https://community.secop.gov.co/Public/Tendering/ContractNoticePhases/View?PPI=CO1.PPI.41513638&amp;isFromPublicArea=True&amp;isModal=False" TargetMode="External"/><Relationship Id="rId718" Type="http://schemas.openxmlformats.org/officeDocument/2006/relationships/hyperlink" Target="https://community.secop.gov.co/Public/Tendering/ContractNoticePhases/View?PPI=CO1.PPI.41583833&amp;isFromPublicArea=True&amp;isModal=False" TargetMode="External"/><Relationship Id="rId925" Type="http://schemas.openxmlformats.org/officeDocument/2006/relationships/hyperlink" Target="https://community.secop.gov.co/Public/Tendering/ContractNoticePhases/View?PPI=CO1.PPI.41761854&amp;isFromPublicArea=True&amp;isModal=False" TargetMode="External"/><Relationship Id="rId1110" Type="http://schemas.openxmlformats.org/officeDocument/2006/relationships/hyperlink" Target="https://community.secop.gov.co/Public/Tendering/ContractNoticePhases/View?PPI=CO1.PPI.42765615&amp;isFromPublicArea=True&amp;isModal=False" TargetMode="External"/><Relationship Id="rId1208" Type="http://schemas.openxmlformats.org/officeDocument/2006/relationships/hyperlink" Target="https://community.secop.gov.co/Public/Tendering/ContractNoticePhases/View?PPI=CO1.PPI.43311868&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270" Type="http://schemas.openxmlformats.org/officeDocument/2006/relationships/hyperlink" Target="https://community.secop.gov.co/Public/Tendering/ContractNoticePhases/View?PPI=CO1.PPI.40359557&amp;isFromPublicArea=True&amp;isModal=False" TargetMode="External"/><Relationship Id="rId130" Type="http://schemas.openxmlformats.org/officeDocument/2006/relationships/hyperlink" Target="https://community.secop.gov.co/Public/Tendering/ContractNoticePhases/View?PPI=CO1.PPI.38677282&amp;isFromPublicArea=True&amp;isModal=False" TargetMode="External"/><Relationship Id="rId368" Type="http://schemas.openxmlformats.org/officeDocument/2006/relationships/hyperlink" Target="https://community.secop.gov.co/Public/Tendering/ContractNoticePhases/View?PPI=CO1.PPI.41091248&amp;isFromPublicArea=True&amp;isModal=False" TargetMode="External"/><Relationship Id="rId575" Type="http://schemas.openxmlformats.org/officeDocument/2006/relationships/hyperlink" Target="https://community.secop.gov.co/Public/Tendering/ContractNoticePhases/View?PPI=CO1.PPI.41448652&amp;isFromPublicArea=True&amp;isModal=False" TargetMode="External"/><Relationship Id="rId782" Type="http://schemas.openxmlformats.org/officeDocument/2006/relationships/hyperlink" Target="https://community.secop.gov.co/Public/Tendering/ContractNoticePhases/View?PPI=CO1.PPI.41617018&amp;isFromPublicArea=True&amp;isModal=False" TargetMode="External"/><Relationship Id="rId228" Type="http://schemas.openxmlformats.org/officeDocument/2006/relationships/hyperlink" Target="https://community.secop.gov.co/Public/Tendering/ContractNoticePhases/View?PPI=CO1.PPI.40214788&amp;isFromPublicArea=True&amp;isModal=False" TargetMode="External"/><Relationship Id="rId435" Type="http://schemas.openxmlformats.org/officeDocument/2006/relationships/hyperlink" Target="https://community.secop.gov.co/Public/Tendering/ContractNoticePhases/View?PPI=CO1.PPI.41225588&amp;isFromPublicArea=True&amp;isModal=False" TargetMode="External"/><Relationship Id="rId642" Type="http://schemas.openxmlformats.org/officeDocument/2006/relationships/hyperlink" Target="https://community.secop.gov.co/Public/Tendering/ContractNoticePhases/View?PPI=CO1.PPI.41515627&amp;isFromPublicArea=True&amp;isModal=False" TargetMode="External"/><Relationship Id="rId1065" Type="http://schemas.openxmlformats.org/officeDocument/2006/relationships/hyperlink" Target="https://community.secop.gov.co/Public/Tendering/ContractNoticePhases/View?PPI=CO1.PPI.42289487&amp;isFromPublicArea=True&amp;isModal=False" TargetMode="External"/><Relationship Id="rId502" Type="http://schemas.openxmlformats.org/officeDocument/2006/relationships/hyperlink" Target="https://community.secop.gov.co/Public/Tendering/ContractNoticePhases/View?PPI=CO1.PPI.41347503&amp;isFromPublicArea=True&amp;isModal=False" TargetMode="External"/><Relationship Id="rId947" Type="http://schemas.openxmlformats.org/officeDocument/2006/relationships/hyperlink" Target="https://community.secop.gov.co/Public/Tendering/ContractNoticePhases/View?PPI=CO1.PPI.41792387&amp;isFromPublicArea=True&amp;isModal=False" TargetMode="External"/><Relationship Id="rId1132" Type="http://schemas.openxmlformats.org/officeDocument/2006/relationships/hyperlink" Target="https://community.secop.gov.co/Public/Tendering/ContractNoticePhases/View?PPI=CO1.PPI.43005408&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807" Type="http://schemas.openxmlformats.org/officeDocument/2006/relationships/hyperlink" Target="https://community.secop.gov.co/Public/Tendering/ContractNoticePhases/View?PPI=CO1.PPI.41633854&amp;isFromPublicArea=True&amp;isModal=False" TargetMode="External"/><Relationship Id="rId292" Type="http://schemas.openxmlformats.org/officeDocument/2006/relationships/hyperlink" Target="https://community.secop.gov.co/Public/Tendering/ContractNoticePhases/View?PPI=CO1.PPI.40648901&amp;isFromPublicArea=True&amp;isModal=False" TargetMode="External"/><Relationship Id="rId597" Type="http://schemas.openxmlformats.org/officeDocument/2006/relationships/hyperlink" Target="https://community.secop.gov.co/Public/Tendering/ContractNoticePhases/View?PPI=CO1.PPI.41505004&amp;isFromPublicArea=True&amp;isModal=False" TargetMode="External"/><Relationship Id="rId152" Type="http://schemas.openxmlformats.org/officeDocument/2006/relationships/hyperlink" Target="https://community.secop.gov.co/Public/Tendering/ContractNoticePhases/View?PPI=CO1.PPI.39187930&amp;isFromPublicArea=True&amp;isModal=False" TargetMode="External"/><Relationship Id="rId457" Type="http://schemas.openxmlformats.org/officeDocument/2006/relationships/hyperlink" Target="https://community.secop.gov.co/Public/Tendering/ContractNoticePhases/View?PPI=CO1.PPI.41255153&amp;isFromPublicArea=True&amp;isModal=False" TargetMode="External"/><Relationship Id="rId1087" Type="http://schemas.openxmlformats.org/officeDocument/2006/relationships/hyperlink" Target="https://community.secop.gov.co/Public/Tendering/ContractNoticePhases/View?PPI=CO1.PPI.42566478&amp;isFromPublicArea=True&amp;isModal=False" TargetMode="External"/><Relationship Id="rId664" Type="http://schemas.openxmlformats.org/officeDocument/2006/relationships/hyperlink" Target="https://community.secop.gov.co/Public/Tendering/ContractNoticePhases/View?PPI=CO1.PPI.41545056&amp;isFromPublicArea=True&amp;isModal=False" TargetMode="External"/><Relationship Id="rId871" Type="http://schemas.openxmlformats.org/officeDocument/2006/relationships/hyperlink" Target="https://community.secop.gov.co/Public/Tendering/ContractNoticePhases/View?PPI=CO1.PPI.41687101&amp;isFromPublicArea=True&amp;isModal=False" TargetMode="External"/><Relationship Id="rId969" Type="http://schemas.openxmlformats.org/officeDocument/2006/relationships/hyperlink" Target="https://community.secop.gov.co/Public/Tendering/ContractNoticePhases/View?PPI=CO1.PPI.41850950&amp;isFromPublicArea=True&amp;isModal=False" TargetMode="External"/><Relationship Id="rId317" Type="http://schemas.openxmlformats.org/officeDocument/2006/relationships/hyperlink" Target="https://community.secop.gov.co/Public/Tendering/ContractNoticePhases/View?PPI=CO1.PPI.40797294&amp;isFromPublicArea=True&amp;isModal=False" TargetMode="External"/><Relationship Id="rId524" Type="http://schemas.openxmlformats.org/officeDocument/2006/relationships/hyperlink" Target="https://community.secop.gov.co/Public/Tendering/ContractNoticePhases/View?PPI=CO1.PPI.41352106&amp;isFromPublicArea=True&amp;isModal=False" TargetMode="External"/><Relationship Id="rId731" Type="http://schemas.openxmlformats.org/officeDocument/2006/relationships/hyperlink" Target="https://community.secop.gov.co/Public/Tendering/ContractNoticePhases/View?PPI=CO1.PPI.41584321&amp;isFromPublicArea=True&amp;isModal=False" TargetMode="External"/><Relationship Id="rId1154" Type="http://schemas.openxmlformats.org/officeDocument/2006/relationships/hyperlink" Target="https://community.secop.gov.co/Public/Tendering/ContractNoticePhases/View?PPI=CO1.PPI.43069205&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829" Type="http://schemas.openxmlformats.org/officeDocument/2006/relationships/hyperlink" Target="https://community.secop.gov.co/Public/Tendering/ContractNoticePhases/View?PPI=CO1.PPI.41642825&amp;isFromPublicArea=True&amp;isModal=False" TargetMode="External"/><Relationship Id="rId1014" Type="http://schemas.openxmlformats.org/officeDocument/2006/relationships/hyperlink" Target="https://community.secop.gov.co/Public/Tendering/ContractNoticePhases/View?PPI=CO1.PPI.42069122&amp;isFromPublicArea=True&amp;isModal=False" TargetMode="External"/><Relationship Id="rId1221" Type="http://schemas.openxmlformats.org/officeDocument/2006/relationships/hyperlink" Target="https://community.secop.gov.co/Public/Tendering/ContractNoticePhases/View?PPI=CO1.PPI.43351672&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174" Type="http://schemas.openxmlformats.org/officeDocument/2006/relationships/hyperlink" Target="https://community.secop.gov.co/Public/Tendering/ContractNoticePhases/View?PPI=CO1.PPI.39746561&amp;isFromPublicArea=True&amp;isModal=False" TargetMode="External"/><Relationship Id="rId381" Type="http://schemas.openxmlformats.org/officeDocument/2006/relationships/hyperlink" Target="https://community.secop.gov.co/Public/Tendering/ContractNoticePhases/View?PPI=CO1.PPI.41109266&amp;isFromPublicArea=True&amp;isModal=False" TargetMode="External"/><Relationship Id="rId241" Type="http://schemas.openxmlformats.org/officeDocument/2006/relationships/hyperlink" Target="https://community.secop.gov.co/Public/Tendering/ContractNoticePhases/View?PPI=CO1.PPI.40249878&amp;isFromPublicArea=True&amp;isModal=False" TargetMode="External"/><Relationship Id="rId479" Type="http://schemas.openxmlformats.org/officeDocument/2006/relationships/hyperlink" Target="https://community.secop.gov.co/Public/Tendering/ContractNoticePhases/View?PPI=CO1.PPI.41331660&amp;isFromPublicArea=True&amp;isModal=False" TargetMode="External"/><Relationship Id="rId686" Type="http://schemas.openxmlformats.org/officeDocument/2006/relationships/hyperlink" Target="https://community.secop.gov.co/Public/Tendering/ContractNoticePhases/View?PPI=CO1.PPI.41563411&amp;isFromPublicArea=True&amp;isModal=False" TargetMode="External"/><Relationship Id="rId893" Type="http://schemas.openxmlformats.org/officeDocument/2006/relationships/hyperlink" Target="https://community.secop.gov.co/Public/Tendering/ContractNoticePhases/View?PPI=CO1.PPI.41728232&amp;isFromPublicArea=True&amp;isModal=False" TargetMode="External"/><Relationship Id="rId339" Type="http://schemas.openxmlformats.org/officeDocument/2006/relationships/hyperlink" Target="https://community.secop.gov.co/Public/Tendering/ContractNoticePhases/View?PPI=CO1.PPI.40881778&amp;isFromPublicArea=True&amp;isModal=False" TargetMode="External"/><Relationship Id="rId546" Type="http://schemas.openxmlformats.org/officeDocument/2006/relationships/hyperlink" Target="https://community.secop.gov.co/Public/Tendering/ContractNoticePhases/View?PPI=CO1.PPI.41416783&amp;isFromPublicArea=True&amp;isModal=False" TargetMode="External"/><Relationship Id="rId753" Type="http://schemas.openxmlformats.org/officeDocument/2006/relationships/hyperlink" Target="https://community.secop.gov.co/Public/Tendering/ContractNoticePhases/View?PPI=CO1.PPI.41613630&amp;isFromPublicArea=True&amp;isModal=False" TargetMode="External"/><Relationship Id="rId1176" Type="http://schemas.openxmlformats.org/officeDocument/2006/relationships/hyperlink" Target="https://community.secop.gov.co/Public/Tendering/ContractNoticePhases/View?PPI=CO1.PPI.43107857&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406" Type="http://schemas.openxmlformats.org/officeDocument/2006/relationships/hyperlink" Target="https://community.secop.gov.co/Public/Tendering/ContractNoticePhases/View?PPI=CO1.PPI.41169722&amp;isFromPublicArea=True&amp;isModal=False" TargetMode="External"/><Relationship Id="rId960" Type="http://schemas.openxmlformats.org/officeDocument/2006/relationships/hyperlink" Target="https://community.secop.gov.co/Public/Tendering/ContractNoticePhases/View?PPI=CO1.PPI.41834612&amp;isFromPublicArea=True&amp;isModal=False" TargetMode="External"/><Relationship Id="rId1036" Type="http://schemas.openxmlformats.org/officeDocument/2006/relationships/hyperlink" Target="https://community.secop.gov.co/Public/Tendering/ContractNoticePhases/View?PPI=CO1.PPI.42197634&amp;isFromPublicArea=True&amp;isModal=False" TargetMode="External"/><Relationship Id="rId613" Type="http://schemas.openxmlformats.org/officeDocument/2006/relationships/hyperlink" Target="https://community.secop.gov.co/Public/Tendering/ContractNoticePhases/View?PPI=CO1.PPI.41507197&amp;isFromPublicArea=True&amp;isModal=False" TargetMode="External"/><Relationship Id="rId820" Type="http://schemas.openxmlformats.org/officeDocument/2006/relationships/hyperlink" Target="https://community.secop.gov.co/Public/Tendering/ContractNoticePhases/View?PPI=CO1.PPI.41638844&amp;isFromPublicArea=True&amp;isModal=False" TargetMode="External"/><Relationship Id="rId918" Type="http://schemas.openxmlformats.org/officeDocument/2006/relationships/hyperlink" Target="https://community.secop.gov.co/Public/Tendering/ContractNoticePhases/View?PPI=CO1.PPI.41750918&amp;isFromPublicArea=True&amp;isModal=False" TargetMode="External"/><Relationship Id="rId1103" Type="http://schemas.openxmlformats.org/officeDocument/2006/relationships/hyperlink" Target="https://community.secop.gov.co/Public/Tendering/ContractNoticePhases/View?PPI=CO1.PPI.42744584&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196" Type="http://schemas.openxmlformats.org/officeDocument/2006/relationships/hyperlink" Target="https://community.secop.gov.co/Public/Tendering/ContractNoticePhases/View?PPI=CO1.PPI.39966368&amp;isFromPublicArea=True&amp;isModal=False" TargetMode="External"/><Relationship Id="rId263" Type="http://schemas.openxmlformats.org/officeDocument/2006/relationships/hyperlink" Target="https://community.secop.gov.co/Public/Tendering/ContractNoticePhases/View?PPI=CO1.PPI.40333171&amp;isFromPublicArea=True&amp;isModal=False" TargetMode="External"/><Relationship Id="rId470" Type="http://schemas.openxmlformats.org/officeDocument/2006/relationships/hyperlink" Target="https://community.secop.gov.co/Public/Tendering/ContractNoticePhases/View?PPI=CO1.PPI.41297300&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330" Type="http://schemas.openxmlformats.org/officeDocument/2006/relationships/hyperlink" Target="https://community.secop.gov.co/Public/Tendering/ContractNoticePhases/View?PPI=CO1.PPI.40867007&amp;isFromPublicArea=True&amp;isModal=False" TargetMode="External"/><Relationship Id="rId568" Type="http://schemas.openxmlformats.org/officeDocument/2006/relationships/hyperlink" Target="https://community.secop.gov.co/Public/Tendering/ContractNoticePhases/View?PPI=CO1.PPI.41443995&amp;isFromPublicArea=True&amp;isModal=False" TargetMode="External"/><Relationship Id="rId775" Type="http://schemas.openxmlformats.org/officeDocument/2006/relationships/hyperlink" Target="https://community.secop.gov.co/Public/Tendering/ContractNoticePhases/View?PPI=CO1.PPI.41616375&amp;isFromPublicArea=True&amp;isModal=False" TargetMode="External"/><Relationship Id="rId982" Type="http://schemas.openxmlformats.org/officeDocument/2006/relationships/hyperlink" Target="https://community.secop.gov.co/Public/Tendering/ContractNoticePhases/View?PPI=CO1.PPI.41931445&amp;isFromPublicArea=True&amp;isModal=False" TargetMode="External"/><Relationship Id="rId1198" Type="http://schemas.openxmlformats.org/officeDocument/2006/relationships/hyperlink" Target="https://community.secop.gov.co/Public/Tendering/ContractNoticePhases/View?PPI=CO1.PPI.43260724&amp;isFromPublicArea=True&amp;isModal=False" TargetMode="External"/><Relationship Id="rId428" Type="http://schemas.openxmlformats.org/officeDocument/2006/relationships/hyperlink" Target="https://community.secop.gov.co/Public/Tendering/ContractNoticePhases/View?PPI=CO1.PPI.41172902&amp;isFromPublicArea=True&amp;isModal=False" TargetMode="External"/><Relationship Id="rId635" Type="http://schemas.openxmlformats.org/officeDocument/2006/relationships/hyperlink" Target="https://community.secop.gov.co/Public/Tendering/ContractNoticePhases/View?PPI=CO1.PPI.41515813&amp;isFromPublicArea=True&amp;isModal=False" TargetMode="External"/><Relationship Id="rId842" Type="http://schemas.openxmlformats.org/officeDocument/2006/relationships/hyperlink" Target="https://community.secop.gov.co/Public/Tendering/ContractNoticePhases/View?PPI=CO1.PPI.41653716&amp;isFromPublicArea=True&amp;isModal=False" TargetMode="External"/><Relationship Id="rId1058" Type="http://schemas.openxmlformats.org/officeDocument/2006/relationships/hyperlink" Target="https://community.secop.gov.co/Public/Tendering/ContractNoticePhases/View?PPI=CO1.PPI.42286155&amp;isFromPublicArea=True&amp;isModal=False" TargetMode="External"/><Relationship Id="rId702" Type="http://schemas.openxmlformats.org/officeDocument/2006/relationships/hyperlink" Target="https://community.secop.gov.co/Public/Tendering/ContractNoticePhases/View?PPI=CO1.PPI.41575613&amp;isFromPublicArea=True&amp;isModal=False" TargetMode="External"/><Relationship Id="rId1125" Type="http://schemas.openxmlformats.org/officeDocument/2006/relationships/hyperlink" Target="https://community.secop.gov.co/Public/Tendering/ContractNoticePhases/View?PPI=CO1.PPI.42916745&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285" Type="http://schemas.openxmlformats.org/officeDocument/2006/relationships/hyperlink" Target="https://community.secop.gov.co/Public/Tendering/ContractNoticePhases/View?PPI=CO1.PPI.40407253&amp;isFromPublicArea=True&amp;isModal=False" TargetMode="External"/><Relationship Id="rId492" Type="http://schemas.openxmlformats.org/officeDocument/2006/relationships/hyperlink" Target="https://community.secop.gov.co/Public/Tendering/ContractNoticePhases/View?PPI=CO1.PPI.41346333&amp;isFromPublicArea=True&amp;isModal=False" TargetMode="External"/><Relationship Id="rId797" Type="http://schemas.openxmlformats.org/officeDocument/2006/relationships/hyperlink" Target="https://community.secop.gov.co/Public/Tendering/ContractNoticePhases/View?PPI=CO1.PPI.41617210&amp;isFromPublicArea=True&amp;isModal=False" TargetMode="External"/><Relationship Id="rId145" Type="http://schemas.openxmlformats.org/officeDocument/2006/relationships/hyperlink" Target="https://community.secop.gov.co/Public/Tendering/ContractNoticePhases/View?PPI=CO1.PPI.39092492&amp;isFromPublicArea=True&amp;isModal=False" TargetMode="External"/><Relationship Id="rId352" Type="http://schemas.openxmlformats.org/officeDocument/2006/relationships/hyperlink" Target="https://community.secop.gov.co/Public/Tendering/ContractNoticePhases/View?PPI=CO1.PPI.40977477&amp;isFromPublicArea=True&amp;isModal=False" TargetMode="External"/><Relationship Id="rId212" Type="http://schemas.openxmlformats.org/officeDocument/2006/relationships/hyperlink" Target="https://community.secop.gov.co/Public/Tendering/ContractNoticePhases/View?PPI=CO1.PPI.40119662&amp;isFromPublicArea=True&amp;isModal=False" TargetMode="External"/><Relationship Id="rId657" Type="http://schemas.openxmlformats.org/officeDocument/2006/relationships/hyperlink" Target="https://community.secop.gov.co/Public/Tendering/ContractNoticePhases/View?PPI=CO1.PPI.41535676&amp;isFromPublicArea=True&amp;isModal=False" TargetMode="External"/><Relationship Id="rId864" Type="http://schemas.openxmlformats.org/officeDocument/2006/relationships/hyperlink" Target="https://community.secop.gov.co/Public/Tendering/ContractNoticePhases/View?PPI=CO1.PPI.41683194&amp;isFromPublicArea=True&amp;isModal=False" TargetMode="External"/><Relationship Id="rId517" Type="http://schemas.openxmlformats.org/officeDocument/2006/relationships/hyperlink" Target="https://community.secop.gov.co/Public/Tendering/ContractNoticePhases/View?PPI=CO1.PPI.41351421&amp;isFromPublicArea=True&amp;isModal=False" TargetMode="External"/><Relationship Id="rId724" Type="http://schemas.openxmlformats.org/officeDocument/2006/relationships/hyperlink" Target="https://community.secop.gov.co/Public/Tendering/ContractNoticePhases/View?PPI=CO1.PPI.41584917&amp;isFromPublicArea=True&amp;isModal=False" TargetMode="External"/><Relationship Id="rId931" Type="http://schemas.openxmlformats.org/officeDocument/2006/relationships/hyperlink" Target="https://community.secop.gov.co/Public/Tendering/ContractNoticePhases/View?PPI=CO1.PPI.41769208&amp;isFromPublicArea=True&amp;isModal=False" TargetMode="External"/><Relationship Id="rId1147" Type="http://schemas.openxmlformats.org/officeDocument/2006/relationships/hyperlink" Target="https://community.secop.gov.co/Public/Tendering/ContractNoticePhases/View?PPI=CO1.PPI.43065567&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1007" Type="http://schemas.openxmlformats.org/officeDocument/2006/relationships/hyperlink" Target="https://community.secop.gov.co/Public/Tendering/ContractNoticePhases/View?PPI=CO1.PPI.42063348&amp;isFromPublicArea=True&amp;isModal=False" TargetMode="External"/><Relationship Id="rId1214" Type="http://schemas.openxmlformats.org/officeDocument/2006/relationships/hyperlink" Target="https://community.secop.gov.co/Public/Tendering/ContractNoticePhases/View?PPI=CO1.PPI.43321503&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167" Type="http://schemas.openxmlformats.org/officeDocument/2006/relationships/hyperlink" Target="https://community.secop.gov.co/Public/Tendering/ContractNoticePhases/View?PPI=CO1.PPI.39591519&amp;isFromPublicArea=True&amp;isModal=False" TargetMode="External"/><Relationship Id="rId374" Type="http://schemas.openxmlformats.org/officeDocument/2006/relationships/hyperlink" Target="https://community.secop.gov.co/Public/Tendering/ContractNoticePhases/View?PPI=CO1.PPI.41100944&amp;isFromPublicArea=True&amp;isModal=False" TargetMode="External"/><Relationship Id="rId581" Type="http://schemas.openxmlformats.org/officeDocument/2006/relationships/hyperlink" Target="https://community.secop.gov.co/Public/Tendering/ContractNoticePhases/View?PPI=CO1.PPI.41449986&amp;isFromPublicArea=True&amp;isModal=False" TargetMode="External"/><Relationship Id="rId234" Type="http://schemas.openxmlformats.org/officeDocument/2006/relationships/hyperlink" Target="https://community.secop.gov.co/Public/Tendering/ContractNoticePhases/View?PPI=CO1.PPI.40220512&amp;isFromPublicArea=True&amp;isModal=False" TargetMode="External"/><Relationship Id="rId679" Type="http://schemas.openxmlformats.org/officeDocument/2006/relationships/hyperlink" Target="https://community.secop.gov.co/Public/Tendering/ContractNoticePhases/View?PPI=CO1.PPI.41560194&amp;isFromPublicArea=True&amp;isModal=False" TargetMode="External"/><Relationship Id="rId886" Type="http://schemas.openxmlformats.org/officeDocument/2006/relationships/hyperlink" Target="https://community.secop.gov.co/Public/Tendering/ContractNoticePhases/View?PPI=CO1.PPI.41710006&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441" Type="http://schemas.openxmlformats.org/officeDocument/2006/relationships/hyperlink" Target="https://community.secop.gov.co/Public/Tendering/ContractNoticePhases/View?PPI=CO1.PPI.41235339&amp;isFromPublicArea=True&amp;isModal=False" TargetMode="External"/><Relationship Id="rId539" Type="http://schemas.openxmlformats.org/officeDocument/2006/relationships/hyperlink" Target="https://community.secop.gov.co/Public/Tendering/ContractNoticePhases/View?PPI=CO1.PPI.41410037&amp;isFromPublicArea=True&amp;isModal=False" TargetMode="External"/><Relationship Id="rId746" Type="http://schemas.openxmlformats.org/officeDocument/2006/relationships/hyperlink" Target="https://community.secop.gov.co/Public/Tendering/ContractNoticePhases/View?PPI=CO1.PPI.41608379&amp;isFromPublicArea=True&amp;isModal=False" TargetMode="External"/><Relationship Id="rId1071" Type="http://schemas.openxmlformats.org/officeDocument/2006/relationships/hyperlink" Target="https://community.secop.gov.co/Public/Tendering/ContractNoticePhases/View?PPI=CO1.PPI.42326737&amp;isFromPublicArea=True&amp;isModal=False" TargetMode="External"/><Relationship Id="rId1169" Type="http://schemas.openxmlformats.org/officeDocument/2006/relationships/hyperlink" Target="https://community.secop.gov.co/Public/Tendering/ContractNoticePhases/View?PPI=CO1.PPI.43083444&amp;isFromPublicArea=True&amp;isModal=False" TargetMode="External"/><Relationship Id="rId301" Type="http://schemas.openxmlformats.org/officeDocument/2006/relationships/hyperlink" Target="https://community.secop.gov.co/Public/Tendering/ContractNoticePhases/View?PPI=CO1.PPI.40690937&amp;isFromPublicArea=True&amp;isModal=False" TargetMode="External"/><Relationship Id="rId953" Type="http://schemas.openxmlformats.org/officeDocument/2006/relationships/hyperlink" Target="https://community.secop.gov.co/Public/Tendering/ContractNoticePhases/View?PPI=CO1.PPI.41801025&amp;isFromPublicArea=True&amp;isModal=False" TargetMode="External"/><Relationship Id="rId1029" Type="http://schemas.openxmlformats.org/officeDocument/2006/relationships/hyperlink" Target="https://community.secop.gov.co/Public/Tendering/ContractNoticePhases/View?PPI=CO1.PPI.42112162&amp;isFromPublicArea=True&amp;isModal=False" TargetMode="External"/><Relationship Id="rId1236"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8385215&amp;isFromPublicArea=True&amp;isModal=False" TargetMode="External"/><Relationship Id="rId21" Type="http://schemas.openxmlformats.org/officeDocument/2006/relationships/hyperlink" Target="https://community.secop.gov.co/Public/Tendering/OpportunityDetail/Index?noticeUID=CO1.NTC.7870459&amp;isFromPublicArea=True&amp;isModal=False" TargetMode="External"/><Relationship Id="rId42" Type="http://schemas.openxmlformats.org/officeDocument/2006/relationships/hyperlink" Target="https://community.secop.gov.co/Public/Tendering/OpportunityDetail/Index?noticeUID=CO1.NTC.8050553&amp;isFromPublicArea=True&amp;isModal=False" TargetMode="External"/><Relationship Id="rId63" Type="http://schemas.openxmlformats.org/officeDocument/2006/relationships/hyperlink" Target="https://community.secop.gov.co/Public/Tendering/OpportunityDetail/Index?noticeUID=CO1.NTC.8202921&amp;isFromPublicArea=True&amp;isModal=False" TargetMode="External"/><Relationship Id="rId84" Type="http://schemas.openxmlformats.org/officeDocument/2006/relationships/hyperlink" Target="https://community.secop.gov.co/Public/Tendering/OpportunityDetail/Index?noticeUID=CO1.NTC.8370598&amp;isFromPublicArea=True&amp;isModal=False" TargetMode="External"/><Relationship Id="rId138" Type="http://schemas.openxmlformats.org/officeDocument/2006/relationships/hyperlink" Target="https://community.secop.gov.co/Public/Tendering/OpportunityDetail/Index?noticeUID=CO1.NTC.8446647&amp;isFromPublicArea=True&amp;isModal=False" TargetMode="External"/><Relationship Id="rId159" Type="http://schemas.openxmlformats.org/officeDocument/2006/relationships/hyperlink" Target="https://community.secop.gov.co/Public/Tendering/OpportunityDetail/Index?noticeUID=CO1.NTC.8460851&amp;isFromPublicArea=True&amp;isModal=False" TargetMode="External"/><Relationship Id="rId170" Type="http://schemas.openxmlformats.org/officeDocument/2006/relationships/hyperlink" Target="https://community.secop.gov.co/Public/Tendering/OpportunityDetail/Index?noticeUID=CO1.NTC.8476483&amp;isFromPublicArea=True&amp;isModal=False" TargetMode="External"/><Relationship Id="rId191" Type="http://schemas.openxmlformats.org/officeDocument/2006/relationships/hyperlink" Target="https://community.secop.gov.co/Public/Tendering/OpportunityDetail/Index?noticeUID=CO1.NTC.8447998&amp;isFromPublicArea=True&amp;isModal=False" TargetMode="External"/><Relationship Id="rId205" Type="http://schemas.openxmlformats.org/officeDocument/2006/relationships/hyperlink" Target="https://community.secop.gov.co/Public/Tendering/OpportunityDetail/Index?noticeUID=CO1.NTC.8434512&amp;isFromPublicArea=True&amp;isModal=False" TargetMode="External"/><Relationship Id="rId107" Type="http://schemas.openxmlformats.org/officeDocument/2006/relationships/hyperlink" Target="https://community.secop.gov.co/Public/Tendering/OpportunityDetail/Index?noticeUID=CO1.NTC.8381065&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32" Type="http://schemas.openxmlformats.org/officeDocument/2006/relationships/hyperlink" Target="https://community.secop.gov.co/Public/Tendering/OpportunityDetail/Index?noticeUID=CO1.NTC.7964036&amp;isFromPublicArea=True&amp;isModal=False" TargetMode="External"/><Relationship Id="rId53" Type="http://schemas.openxmlformats.org/officeDocument/2006/relationships/hyperlink" Target="https://community.secop.gov.co/Public/Tendering/OpportunityDetail/Index?noticeUID=CO1.NTC.7952658&amp;isFromPublicArea=True&amp;isModal=False" TargetMode="External"/><Relationship Id="rId74" Type="http://schemas.openxmlformats.org/officeDocument/2006/relationships/hyperlink" Target="https://community.secop.gov.co/Public/Tendering/OpportunityDetail/Index?noticeUID=CO1.NTC.8303868&amp;isFromPublicArea=True&amp;isModal=False" TargetMode="External"/><Relationship Id="rId128" Type="http://schemas.openxmlformats.org/officeDocument/2006/relationships/hyperlink" Target="https://community.secop.gov.co/Public/Tendering/OpportunityDetail/Index?noticeUID=CO1.NTC.8405560&amp;isFromPublicArea=True&amp;isModal=False" TargetMode="External"/><Relationship Id="rId149" Type="http://schemas.openxmlformats.org/officeDocument/2006/relationships/hyperlink" Target="https://community.secop.gov.co/Public/Tendering/OpportunityDetail/Index?noticeUID=CO1.NTC.8457908&amp;isFromPublicArea=True&amp;isModal=False" TargetMode="External"/><Relationship Id="rId5" Type="http://schemas.openxmlformats.org/officeDocument/2006/relationships/hyperlink" Target="https://community.secop.gov.co/Public/Tendering/OpportunityDetail/Index?noticeUID=CO1.NTC.7684109&amp;isFromPublicArea=True&amp;isModal=False" TargetMode="External"/><Relationship Id="rId95" Type="http://schemas.openxmlformats.org/officeDocument/2006/relationships/hyperlink" Target="https://community.secop.gov.co/Public/Tendering/OpportunityDetail/Index?noticeUID=CO1.NTC.8372517&amp;isFromPublicArea=True&amp;isModal=False" TargetMode="External"/><Relationship Id="rId160" Type="http://schemas.openxmlformats.org/officeDocument/2006/relationships/hyperlink" Target="https://community.secop.gov.co/Public/Tendering/OpportunityDetail/Index?noticeUID=CO1.NTC.8460797&amp;isFromPublicArea=True&amp;isModal=False" TargetMode="External"/><Relationship Id="rId181" Type="http://schemas.openxmlformats.org/officeDocument/2006/relationships/hyperlink" Target="https://community.secop.gov.co/Public/Tendering/OpportunityDetail/Index?noticeUID=CO1.NTC.8476492&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43" Type="http://schemas.openxmlformats.org/officeDocument/2006/relationships/hyperlink" Target="https://community.secop.gov.co/Public/Tendering/OpportunityDetail/Index?noticeUID=CO1.NTC.8050444&amp;isFromPublicArea=True&amp;isModal=False" TargetMode="External"/><Relationship Id="rId64" Type="http://schemas.openxmlformats.org/officeDocument/2006/relationships/hyperlink" Target="https://community.secop.gov.co/Public/Tendering/OpportunityDetail/Index?noticeUID=CO1.NTC.8097881&amp;isFromPublicArea=True&amp;isModal=False" TargetMode="External"/><Relationship Id="rId118" Type="http://schemas.openxmlformats.org/officeDocument/2006/relationships/hyperlink" Target="https://community.secop.gov.co/Public/Tendering/OpportunityDetail/Index?noticeUID=CO1.NTC.8386105&amp;isFromPublicArea=True&amp;isModal=False" TargetMode="External"/><Relationship Id="rId139" Type="http://schemas.openxmlformats.org/officeDocument/2006/relationships/hyperlink" Target="https://community.secop.gov.co/Public/Tendering/OpportunityDetail/Index?noticeUID=CO1.NTC.8446697&amp;isFromPublicArea=True&amp;isModal=False" TargetMode="External"/><Relationship Id="rId85" Type="http://schemas.openxmlformats.org/officeDocument/2006/relationships/hyperlink" Target="https://community.secop.gov.co/Public/Tendering/OpportunityDetail/Index?noticeUID=CO1.NTC.8371114&amp;isFromPublicArea=True&amp;isModal=False" TargetMode="External"/><Relationship Id="rId150" Type="http://schemas.openxmlformats.org/officeDocument/2006/relationships/hyperlink" Target="https://community.secop.gov.co/Public/Tendering/OpportunityDetail/Index?noticeUID=CO1.NTC.8457917&amp;isFromPublicArea=True&amp;isModal=False" TargetMode="External"/><Relationship Id="rId171" Type="http://schemas.openxmlformats.org/officeDocument/2006/relationships/hyperlink" Target="https://community.secop.gov.co/Public/Tendering/OpportunityDetail/Index?noticeUID=CO1.NTC.8480589&amp;isFromPublicArea=True&amp;isModal=False" TargetMode="External"/><Relationship Id="rId192" Type="http://schemas.openxmlformats.org/officeDocument/2006/relationships/hyperlink" Target="https://community.secop.gov.co/Public/Tendering/OpportunityDetail/Index?noticeUID=CO1.NTC.8483235&amp;isFromPublicArea=True&amp;isModal=False" TargetMode="External"/><Relationship Id="rId206" Type="http://schemas.openxmlformats.org/officeDocument/2006/relationships/hyperlink" Target="https://community.secop.gov.co/Public/Tendering/OpportunityDetail/Index?noticeUID=CO1.NTC.9047817&amp;isFromPublicArea=True&amp;isModal=False" TargetMode="External"/><Relationship Id="rId12" Type="http://schemas.openxmlformats.org/officeDocument/2006/relationships/hyperlink" Target="https://community.secop.gov.co/Public/Tendering/OpportunityDetail/Index?noticeUID=CO1.NTC.7696667&amp;isFromPublicArea=True&amp;isModal=False" TargetMode="External"/><Relationship Id="rId33" Type="http://schemas.openxmlformats.org/officeDocument/2006/relationships/hyperlink" Target="https://community.secop.gov.co/Public/Tendering/OpportunityDetail/Index?noticeUID=CO1.NTC.7953368&amp;isFromPublicArea=True&amp;isModal=False" TargetMode="External"/><Relationship Id="rId108" Type="http://schemas.openxmlformats.org/officeDocument/2006/relationships/hyperlink" Target="https://community.secop.gov.co/Public/Tendering/OpportunityDetail/Index?noticeUID=CO1.NTC.8380698&amp;isFromPublicArea=True&amp;isModal=False" TargetMode="External"/><Relationship Id="rId129" Type="http://schemas.openxmlformats.org/officeDocument/2006/relationships/hyperlink" Target="https://community.secop.gov.co/Public/Tendering/OpportunityDetail/Index?noticeUID=CO1.NTC.8405650&amp;isFromPublicArea=True&amp;isModal=False" TargetMode="External"/><Relationship Id="rId54" Type="http://schemas.openxmlformats.org/officeDocument/2006/relationships/hyperlink" Target="https://community.secop.gov.co/Public/Tendering/OpportunityDetail/Index?noticeUID=CO1.NTC.7987515&amp;isFromPublicArea=True&amp;isModal=False" TargetMode="External"/><Relationship Id="rId75" Type="http://schemas.openxmlformats.org/officeDocument/2006/relationships/hyperlink" Target="https://community.secop.gov.co/Public/Tendering/OpportunityDetail/Index?noticeUID=CO1.NTC.8304222&amp;isFromPublicArea=True&amp;isModal=False" TargetMode="External"/><Relationship Id="rId96" Type="http://schemas.openxmlformats.org/officeDocument/2006/relationships/hyperlink" Target="https://community.secop.gov.co/Public/Tendering/OpportunityDetail/Index?noticeUID=CO1.NTC.8372606&amp;isFromPublicArea=True&amp;isModal=False" TargetMode="External"/><Relationship Id="rId140" Type="http://schemas.openxmlformats.org/officeDocument/2006/relationships/hyperlink" Target="https://community.secop.gov.co/Public/Tendering/OpportunityDetail/Index?noticeUID=CO1.NTC.8447515&amp;isFromPublicArea=True&amp;isModal=False" TargetMode="External"/><Relationship Id="rId161" Type="http://schemas.openxmlformats.org/officeDocument/2006/relationships/hyperlink" Target="https://community.secop.gov.co/Public/Tendering/OpportunityDetail/Index?noticeUID=CO1.NTC.8460887&amp;isFromPublicArea=True&amp;isModal=False" TargetMode="External"/><Relationship Id="rId182" Type="http://schemas.openxmlformats.org/officeDocument/2006/relationships/hyperlink" Target="https://community.secop.gov.co/Public/Tendering/OpportunityDetail/Index?noticeUID=CO1.NTC.8377293&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119" Type="http://schemas.openxmlformats.org/officeDocument/2006/relationships/hyperlink" Target="https://community.secop.gov.co/Public/Tendering/OpportunityDetail/Index?noticeUID=CO1.NTC.8388099&amp;isFromPublicArea=True&amp;isModal=False" TargetMode="External"/><Relationship Id="rId44" Type="http://schemas.openxmlformats.org/officeDocument/2006/relationships/hyperlink" Target="https://community.secop.gov.co/Public/Tendering/OpportunityDetail/Index?noticeUID=CO1.NTC.8050345&amp;isFromPublicArea=True&amp;isModal=False" TargetMode="External"/><Relationship Id="rId65" Type="http://schemas.openxmlformats.org/officeDocument/2006/relationships/hyperlink" Target="https://community.secop.gov.co/Public/Tendering/OpportunityDetail/Index?noticeUID=CO1.NTC.8174005&amp;isFromPublicArea=True&amp;isModal=False" TargetMode="External"/><Relationship Id="rId86" Type="http://schemas.openxmlformats.org/officeDocument/2006/relationships/hyperlink" Target="https://community.secop.gov.co/Public/Tendering/OpportunityDetail/Index?noticeUID=CO1.NTC.8370881&amp;isFromPublicArea=True&amp;isModal=False" TargetMode="External"/><Relationship Id="rId130" Type="http://schemas.openxmlformats.org/officeDocument/2006/relationships/hyperlink" Target="https://community.secop.gov.co/Public/Tendering/OpportunityDetail/Index?noticeUID=CO1.NTC.8405925&amp;isFromPublicArea=True&amp;isModal=False" TargetMode="External"/><Relationship Id="rId151" Type="http://schemas.openxmlformats.org/officeDocument/2006/relationships/hyperlink" Target="https://community.secop.gov.co/Public/Tendering/OpportunityDetail/Index?noticeUID=CO1.NTC.8459768&amp;isFromPublicArea=True&amp;isModal=False" TargetMode="External"/><Relationship Id="rId172" Type="http://schemas.openxmlformats.org/officeDocument/2006/relationships/hyperlink" Target="https://community.secop.gov.co/Public/Tendering/OpportunityDetail/Index?noticeUID=CO1.NTC.8482838&amp;isFromPublicArea=True&amp;isModal=False" TargetMode="External"/><Relationship Id="rId193" Type="http://schemas.openxmlformats.org/officeDocument/2006/relationships/hyperlink" Target="https://community.secop.gov.co/Public/Tendering/OpportunityDetail/Index?noticeUID=CO1.NTC.8483317&amp;isFromPublicArea=True&amp;isModal=False" TargetMode="External"/><Relationship Id="rId207" Type="http://schemas.openxmlformats.org/officeDocument/2006/relationships/printerSettings" Target="../printerSettings/printerSettings14.bin"/><Relationship Id="rId13" Type="http://schemas.openxmlformats.org/officeDocument/2006/relationships/hyperlink" Target="https://community.secop.gov.co/Public/Tendering/OpportunityDetail/Index?noticeUID=CO1.NTC.7824295&amp;isFromPublicArea=True&amp;isModal=False" TargetMode="External"/><Relationship Id="rId109" Type="http://schemas.openxmlformats.org/officeDocument/2006/relationships/hyperlink" Target="https://community.secop.gov.co/Public/Tendering/OpportunityDetail/Index?noticeUID=CO1.NTC.8381319&amp;isFromPublicArea=True&amp;isModal=False" TargetMode="External"/><Relationship Id="rId34" Type="http://schemas.openxmlformats.org/officeDocument/2006/relationships/hyperlink" Target="https://community.secop.gov.co/Public/Tendering/OpportunityDetail/Index?noticeUID=CO1.NTC.7968680&amp;isFromPublicArea=True&amp;isModal=False" TargetMode="External"/><Relationship Id="rId55" Type="http://schemas.openxmlformats.org/officeDocument/2006/relationships/hyperlink" Target="https://community.secop.gov.co/Public/Tendering/OpportunityDetail/Index?noticeUID=CO1.NTC.7987653&amp;isFromPublicArea=True&amp;isModal=False" TargetMode="External"/><Relationship Id="rId76" Type="http://schemas.openxmlformats.org/officeDocument/2006/relationships/hyperlink" Target="https://community.secop.gov.co/Public/Tendering/OpportunityDetail/Index?noticeUID=CO1.NTC.8313321&amp;isFromPublicArea=True&amp;isModal=False" TargetMode="External"/><Relationship Id="rId97" Type="http://schemas.openxmlformats.org/officeDocument/2006/relationships/hyperlink" Target="https://community.secop.gov.co/Public/Tendering/OpportunityDetail/Index?noticeUID=CO1.NTC.8372396&amp;isFromPublicArea=True&amp;isModal=False" TargetMode="External"/><Relationship Id="rId120" Type="http://schemas.openxmlformats.org/officeDocument/2006/relationships/hyperlink" Target="https://community.secop.gov.co/Public/Tendering/OpportunityDetail/Index?noticeUID=CO1.NTC.8388186&amp;isFromPublicArea=True&amp;isModal=False" TargetMode="External"/><Relationship Id="rId141" Type="http://schemas.openxmlformats.org/officeDocument/2006/relationships/hyperlink" Target="https://community.secop.gov.co/Public/Tendering/OpportunityDetail/Index?noticeUID=CO1.NTC.8447533&amp;isFromPublicArea=True&amp;isModal=False" TargetMode="External"/><Relationship Id="rId7" Type="http://schemas.openxmlformats.org/officeDocument/2006/relationships/hyperlink" Target="https://community.secop.gov.co/Public/Tendering/OpportunityDetail/Index?noticeUID=CO1.NTC.7648808&amp;isFromPublicArea=True&amp;isModal=False" TargetMode="External"/><Relationship Id="rId162" Type="http://schemas.openxmlformats.org/officeDocument/2006/relationships/hyperlink" Target="https://community.secop.gov.co/Public/Tendering/OpportunityDetail/Index?noticeUID=CO1.NTC.8461208&amp;isFromPublicArea=True&amp;isModal=False" TargetMode="External"/><Relationship Id="rId183" Type="http://schemas.openxmlformats.org/officeDocument/2006/relationships/hyperlink" Target="https://community.secop.gov.co/Public/Tendering/OpportunityDetail/Index?noticeUID=CO1.NTC.8377474&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40" Type="http://schemas.openxmlformats.org/officeDocument/2006/relationships/hyperlink" Target="https://community.secop.gov.co/Public/Tendering/OpportunityDetail/Index?noticeUID=CO1.NTC.8038888&amp;isFromPublicArea=True&amp;isModal=False" TargetMode="External"/><Relationship Id="rId45" Type="http://schemas.openxmlformats.org/officeDocument/2006/relationships/hyperlink" Target="https://community.secop.gov.co/Public/Tendering/OpportunityDetail/Index?noticeUID=CO1.NTC.7965776&amp;isFromPublicArea=True&amp;isModal=False" TargetMode="External"/><Relationship Id="rId66" Type="http://schemas.openxmlformats.org/officeDocument/2006/relationships/hyperlink" Target="https://community.secop.gov.co/Public/Tendering/OpportunityDetail/Index?noticeUID=CO1.NTC.8235152&amp;isFromPublicArea=True&amp;isModal=False" TargetMode="External"/><Relationship Id="rId87" Type="http://schemas.openxmlformats.org/officeDocument/2006/relationships/hyperlink" Target="https://community.secop.gov.co/Public/Tendering/OpportunityDetail/Index?noticeUID=CO1.NTC.8371274&amp;isFromPublicArea=True&amp;isModal=False" TargetMode="External"/><Relationship Id="rId110" Type="http://schemas.openxmlformats.org/officeDocument/2006/relationships/hyperlink" Target="https://community.secop.gov.co/Public/Tendering/OpportunityDetail/Index?noticeUID=CO1.NTC.8381438&amp;isFromPublicArea=True&amp;isModal=False" TargetMode="External"/><Relationship Id="rId115" Type="http://schemas.openxmlformats.org/officeDocument/2006/relationships/hyperlink" Target="https://community.secop.gov.co/Public/Tendering/OpportunityDetail/Index?noticeUID=CO1.NTC.8384752&amp;isFromPublicArea=True&amp;isModal=False" TargetMode="External"/><Relationship Id="rId131" Type="http://schemas.openxmlformats.org/officeDocument/2006/relationships/hyperlink" Target="https://community.secop.gov.co/Public/Tendering/OpportunityDetail/Index?noticeUID=CO1.NTC.8406016&amp;isFromPublicArea=True&amp;isModal=False" TargetMode="External"/><Relationship Id="rId136" Type="http://schemas.openxmlformats.org/officeDocument/2006/relationships/hyperlink" Target="https://community.secop.gov.co/Public/Tendering/OpportunityDetail/Index?noticeUID=CO1.NTC.8435918&amp;isFromPublicArea=True&amp;isModal=False" TargetMode="External"/><Relationship Id="rId157" Type="http://schemas.openxmlformats.org/officeDocument/2006/relationships/hyperlink" Target="https://community.secop.gov.co/Public/Tendering/OpportunityDetail/Index?noticeUID=CO1.NTC.8460698&amp;isFromPublicArea=True&amp;isModal=False" TargetMode="External"/><Relationship Id="rId178" Type="http://schemas.openxmlformats.org/officeDocument/2006/relationships/hyperlink" Target="https://community.secop.gov.co/Public/Tendering/OpportunityDetail/Index?noticeUID=CO1.NTC.8447562&amp;isFromPublicArea=True&amp;isModal=False" TargetMode="External"/><Relationship Id="rId61" Type="http://schemas.openxmlformats.org/officeDocument/2006/relationships/hyperlink" Target="https://community.secop.gov.co/Public/Tendering/OpportunityDetail/Index?noticeUID=CO1.NTC.8163666&amp;isFromPublicArea=True&amp;isModal=False" TargetMode="External"/><Relationship Id="rId82" Type="http://schemas.openxmlformats.org/officeDocument/2006/relationships/hyperlink" Target="https://community.secop.gov.co/Public/Tendering/OpportunityDetail/Index?noticeUID=CO1.NTC.8336518&amp;isFromPublicArea=True&amp;isModal=False" TargetMode="External"/><Relationship Id="rId152" Type="http://schemas.openxmlformats.org/officeDocument/2006/relationships/hyperlink" Target="https://community.secop.gov.co/Public/Tendering/OpportunityDetail/Index?noticeUID=CO1.NTC.8460503&amp;isFromPublicArea=True&amp;isModal=False" TargetMode="External"/><Relationship Id="rId173" Type="http://schemas.openxmlformats.org/officeDocument/2006/relationships/hyperlink" Target="https://community.secop.gov.co/Public/Tendering/OpportunityDetail/Index?noticeUID=CO1.NTC.8482942&amp;isFromPublicArea=True&amp;isModal=False" TargetMode="External"/><Relationship Id="rId194" Type="http://schemas.openxmlformats.org/officeDocument/2006/relationships/hyperlink" Target="https://community.secop.gov.co/Public/Tendering/OpportunityDetail/Index?noticeUID=CO1.NTC.8483186&amp;isFromPublicArea=True&amp;isModal=False" TargetMode="External"/><Relationship Id="rId199" Type="http://schemas.openxmlformats.org/officeDocument/2006/relationships/hyperlink" Target="https://community.secop.gov.co/Public/Tendering/OpportunityDetail/Index?noticeUID=CO1.NTC.8488249&amp;isFromPublicArea=True&amp;isModal=False" TargetMode="External"/><Relationship Id="rId203" Type="http://schemas.openxmlformats.org/officeDocument/2006/relationships/hyperlink" Target="https://community.secop.gov.co/Public/Tendering/OpportunityDetail/Index?noticeUID=CO1.NTC.8434178&amp;isFromPublicArea=True&amp;isModal=False" TargetMode="External"/><Relationship Id="rId208" Type="http://schemas.openxmlformats.org/officeDocument/2006/relationships/drawing" Target="../drawings/drawing15.xml"/><Relationship Id="rId19" Type="http://schemas.openxmlformats.org/officeDocument/2006/relationships/hyperlink" Target="https://community.secop.gov.co/Public/Tendering/OpportunityDetail/Index?noticeUID=CO1.NTC.7898960&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30" Type="http://schemas.openxmlformats.org/officeDocument/2006/relationships/hyperlink" Target="https://community.secop.gov.co/Public/Tendering/OpportunityDetail/Index?noticeUID=CO1.NTC.7939031&amp;isFromPublicArea=True&amp;isModal=False" TargetMode="External"/><Relationship Id="rId35" Type="http://schemas.openxmlformats.org/officeDocument/2006/relationships/hyperlink" Target="https://community.secop.gov.co/Public/Tendering/OpportunityDetail/Index?noticeUID=CO1.NTC.7976025&amp;isFromPublicArea=True&amp;isModal=False" TargetMode="External"/><Relationship Id="rId56" Type="http://schemas.openxmlformats.org/officeDocument/2006/relationships/hyperlink" Target="https://community.secop.gov.co/Public/Tendering/OpportunityDetail/Index?noticeUID=CO1.NTC.7994395&amp;isFromPublicArea=True&amp;isModal=False" TargetMode="External"/><Relationship Id="rId77" Type="http://schemas.openxmlformats.org/officeDocument/2006/relationships/hyperlink" Target="https://community.secop.gov.co/Public/Tendering/OpportunityDetail/Index?noticeUID=CO1.NTC.8322202&amp;isFromPublicArea=True&amp;isModal=False" TargetMode="External"/><Relationship Id="rId100" Type="http://schemas.openxmlformats.org/officeDocument/2006/relationships/hyperlink" Target="https://community.secop.gov.co/Public/Tendering/OpportunityDetail/Index?noticeUID=CO1.NTC.8372039&amp;isFromPublicArea=True&amp;isModal=False" TargetMode="External"/><Relationship Id="rId105" Type="http://schemas.openxmlformats.org/officeDocument/2006/relationships/hyperlink" Target="https://community.secop.gov.co/Public/Tendering/OpportunityDetail/Index?noticeUID=CO1.NTC.8380792&amp;isFromPublicArea=True&amp;isModal=False" TargetMode="External"/><Relationship Id="rId126" Type="http://schemas.openxmlformats.org/officeDocument/2006/relationships/hyperlink" Target="https://community.secop.gov.co/Public/Tendering/OpportunityDetail/Index?noticeUID=CO1.NTC.8405614&amp;isFromPublicArea=True&amp;isModal=False" TargetMode="External"/><Relationship Id="rId147" Type="http://schemas.openxmlformats.org/officeDocument/2006/relationships/hyperlink" Target="https://community.secop.gov.co/Public/Tendering/OpportunityDetail/Index?noticeUID=CO1.NTC.8457452&amp;isFromPublicArea=True&amp;isModal=False" TargetMode="External"/><Relationship Id="rId168" Type="http://schemas.openxmlformats.org/officeDocument/2006/relationships/hyperlink" Target="https://community.secop.gov.co/Public/Tendering/OpportunityDetail/Index?noticeUID=CO1.NTC.8462476&amp;isFromPublicArea=True&amp;isModal=False" TargetMode="External"/><Relationship Id="rId8" Type="http://schemas.openxmlformats.org/officeDocument/2006/relationships/hyperlink" Target="https://community.secop.gov.co/Public/Tendering/OpportunityDetail/Index?noticeUID=CO1.NTC.7675907&amp;isFromPublicArea=True&amp;isModal=False" TargetMode="External"/><Relationship Id="rId51" Type="http://schemas.openxmlformats.org/officeDocument/2006/relationships/hyperlink" Target="https://community.secop.gov.co/Public/Tendering/OpportunityDetail/Index?noticeUID=CO1.NTC.8050429&amp;isFromPublicArea=True&amp;isModal=False" TargetMode="External"/><Relationship Id="rId72" Type="http://schemas.openxmlformats.org/officeDocument/2006/relationships/hyperlink" Target="https://community.secop.gov.co/Public/Tendering/OpportunityDetail/Index?noticeUID=CO1.NTC.8264684&amp;isFromPublicArea=True&amp;isModal=False" TargetMode="External"/><Relationship Id="rId93" Type="http://schemas.openxmlformats.org/officeDocument/2006/relationships/hyperlink" Target="https://community.secop.gov.co/Public/Tendering/OpportunityDetail/Index?noticeUID=CO1.NTC.8372534&amp;isFromPublicArea=True&amp;isModal=False" TargetMode="External"/><Relationship Id="rId98" Type="http://schemas.openxmlformats.org/officeDocument/2006/relationships/hyperlink" Target="https://community.secop.gov.co/Public/Tendering/OpportunityDetail/Index?noticeUID=CO1.NTC.8371622&amp;isFromPublicArea=True&amp;isModal=False" TargetMode="External"/><Relationship Id="rId121" Type="http://schemas.openxmlformats.org/officeDocument/2006/relationships/hyperlink" Target="https://community.secop.gov.co/Public/Tendering/OpportunityDetail/Index?noticeUID=CO1.NTC.8389104&amp;isFromPublicArea=True&amp;isModal=False" TargetMode="External"/><Relationship Id="rId142" Type="http://schemas.openxmlformats.org/officeDocument/2006/relationships/hyperlink" Target="https://community.secop.gov.co/Public/Tendering/OpportunityDetail/Index?noticeUID=CO1.NTC.8447387&amp;isFromPublicArea=True&amp;isModal=False" TargetMode="External"/><Relationship Id="rId163" Type="http://schemas.openxmlformats.org/officeDocument/2006/relationships/hyperlink" Target="https://community.secop.gov.co/Public/Tendering/OpportunityDetail/Index?noticeUID=CO1.NTC.8461322&amp;isFromPublicArea=True&amp;isModal=False" TargetMode="External"/><Relationship Id="rId184" Type="http://schemas.openxmlformats.org/officeDocument/2006/relationships/hyperlink" Target="https://community.secop.gov.co/Public/Tendering/OpportunityDetail/Index?noticeUID=CO1.NTC.8377701&amp;isFromPublicArea=True&amp;isModal=False" TargetMode="External"/><Relationship Id="rId189" Type="http://schemas.openxmlformats.org/officeDocument/2006/relationships/hyperlink" Target="https://community.secop.gov.co/Public/Tendering/OpportunityDetail/Index?noticeUID=CO1.NTC.8448305&amp;isFromPublicArea=True&amp;isModal=False" TargetMode="External"/><Relationship Id="rId3" Type="http://schemas.openxmlformats.org/officeDocument/2006/relationships/hyperlink" Target="https://community.secop.gov.co/Public/Tendering/OpportunityDetail/Index?noticeUID=CO1.NTC.7476375" TargetMode="External"/><Relationship Id="rId25" Type="http://schemas.openxmlformats.org/officeDocument/2006/relationships/hyperlink" Target="https://community.secop.gov.co/Public/Tendering/OpportunityDetail/Index?noticeUID=CO1.NTC.7882358&amp;isFromPublicArea=True&amp;isModal=False" TargetMode="External"/><Relationship Id="rId46" Type="http://schemas.openxmlformats.org/officeDocument/2006/relationships/hyperlink" Target="https://community.secop.gov.co/Public/Tendering/OpportunityDetail/Index?noticeUID=CO1.NTC.7975555&amp;isFromPublicArea=True&amp;isModal=False" TargetMode="External"/><Relationship Id="rId67" Type="http://schemas.openxmlformats.org/officeDocument/2006/relationships/hyperlink" Target="https://community.secop.gov.co/Public/Tendering/OpportunityDetail/Index?noticeUID=CO1.NTC.8235079&amp;isFromPublicArea=True&amp;isModal=False" TargetMode="External"/><Relationship Id="rId116" Type="http://schemas.openxmlformats.org/officeDocument/2006/relationships/hyperlink" Target="https://community.secop.gov.co/Public/Tendering/OpportunityDetail/Index?noticeUID=CO1.NTC.8384772&amp;isFromPublicArea=True&amp;isModal=False" TargetMode="External"/><Relationship Id="rId137" Type="http://schemas.openxmlformats.org/officeDocument/2006/relationships/hyperlink" Target="https://community.secop.gov.co/Public/Tendering/OpportunityDetail/Index?noticeUID=CO1.NTC.8441904&amp;isFromPublicArea=True&amp;isModal=False" TargetMode="External"/><Relationship Id="rId158" Type="http://schemas.openxmlformats.org/officeDocument/2006/relationships/hyperlink" Target="https://community.secop.gov.co/Public/Tendering/OpportunityDetail/Index?noticeUID=CO1.NTC.8460943&amp;isFromPublicArea=True&amp;isModal=False" TargetMode="External"/><Relationship Id="rId20" Type="http://schemas.openxmlformats.org/officeDocument/2006/relationships/hyperlink" Target="https://community.secop.gov.co/Public/Tendering/OpportunityDetail/Index?noticeUID=CO1.NTC.7899085&amp;isFromPublicArea=True&amp;isModal=False" TargetMode="External"/><Relationship Id="rId41" Type="http://schemas.openxmlformats.org/officeDocument/2006/relationships/hyperlink" Target="https://community.secop.gov.co/Public/Tendering/OpportunityDetail/Index?noticeUID=CO1.NTC.8051090&amp;isFromPublicArea=True&amp;isModal=False" TargetMode="External"/><Relationship Id="rId62" Type="http://schemas.openxmlformats.org/officeDocument/2006/relationships/hyperlink" Target="https://community.secop.gov.co/Public/Tendering/OpportunityDetail/Index?noticeUID=CO1.NTC.8196093&amp;isFromPublicArea=True&amp;isModal=False" TargetMode="External"/><Relationship Id="rId83" Type="http://schemas.openxmlformats.org/officeDocument/2006/relationships/hyperlink" Target="https://community.secop.gov.co/Public/Tendering/OpportunityDetail/Index?noticeUID=CO1.NTC.8370495&amp;isFromPublicArea=True&amp;isModal=False" TargetMode="External"/><Relationship Id="rId88" Type="http://schemas.openxmlformats.org/officeDocument/2006/relationships/hyperlink" Target="https://community.secop.gov.co/Public/Tendering/OpportunityDetail/Index?noticeUID=CO1.NTC.8371293&amp;isFromPublicArea=True&amp;isModal=False" TargetMode="External"/><Relationship Id="rId111" Type="http://schemas.openxmlformats.org/officeDocument/2006/relationships/hyperlink" Target="https://community.secop.gov.co/Public/Tendering/OpportunityDetail/Index?noticeUID=CO1.NTC.8381380&amp;isFromPublicArea=True&amp;isModal=False" TargetMode="External"/><Relationship Id="rId132" Type="http://schemas.openxmlformats.org/officeDocument/2006/relationships/hyperlink" Target="https://community.secop.gov.co/Public/Tendering/OpportunityDetail/Index?noticeUID=CO1.NTC.8405765&amp;isFromPublicArea=True&amp;isModal=False" TargetMode="External"/><Relationship Id="rId153" Type="http://schemas.openxmlformats.org/officeDocument/2006/relationships/hyperlink" Target="https://community.secop.gov.co/Public/Tendering/OpportunityDetail/Index?noticeUID=CO1.NTC.8460634&amp;isFromPublicArea=True&amp;isModal=False" TargetMode="External"/><Relationship Id="rId174" Type="http://schemas.openxmlformats.org/officeDocument/2006/relationships/hyperlink" Target="https://community.secop.gov.co/Public/Tendering/OpportunityDetail/Index?noticeUID=CO1.NTC.8488055&amp;isFromPublicArea=True&amp;isModal=False" TargetMode="External"/><Relationship Id="rId179" Type="http://schemas.openxmlformats.org/officeDocument/2006/relationships/hyperlink" Target="https://community.secop.gov.co/Public/Tendering/OpportunityDetail/Index?noticeUID=CO1.NTC.8462081&amp;isFromPublicArea=True&amp;isModal=False" TargetMode="External"/><Relationship Id="rId195" Type="http://schemas.openxmlformats.org/officeDocument/2006/relationships/hyperlink" Target="https://community.secop.gov.co/Public/Tendering/OpportunityDetail/Index?noticeUID=CO1.NTC.8487845&amp;isFromPublicArea=True&amp;isModal=False" TargetMode="External"/><Relationship Id="rId190" Type="http://schemas.openxmlformats.org/officeDocument/2006/relationships/hyperlink" Target="https://community.secop.gov.co/Public/Tendering/OpportunityDetail/Index?noticeUID=CO1.NTC.8447974&amp;isFromPublicArea=True&amp;isModal=False" TargetMode="External"/><Relationship Id="rId204" Type="http://schemas.openxmlformats.org/officeDocument/2006/relationships/hyperlink" Target="https://community.secop.gov.co/Public/Tendering/OpportunityDetail/Index?noticeUID=CO1.NTC.8510085&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36" Type="http://schemas.openxmlformats.org/officeDocument/2006/relationships/hyperlink" Target="https://community.secop.gov.co/Public/Tendering/OpportunityDetail/Index?noticeUID=CO1.NTC.7987916&amp;isFromPublicArea=True&amp;isModal=False" TargetMode="External"/><Relationship Id="rId57" Type="http://schemas.openxmlformats.org/officeDocument/2006/relationships/hyperlink" Target="https://community.secop.gov.co/Public/Tendering/OpportunityDetail/Index?noticeUID=CO1.NTC.8037986&amp;isFromPublicArea=True&amp;isModal=False" TargetMode="External"/><Relationship Id="rId106" Type="http://schemas.openxmlformats.org/officeDocument/2006/relationships/hyperlink" Target="https://community.secop.gov.co/Public/Tendering/OpportunityDetail/Index?noticeUID=CO1.NTC.8381031&amp;isFromPublicArea=True&amp;isModal=False" TargetMode="External"/><Relationship Id="rId127" Type="http://schemas.openxmlformats.org/officeDocument/2006/relationships/hyperlink" Target="https://community.secop.gov.co/Public/Tendering/OpportunityDetail/Index?noticeUID=CO1.NTC.8405384&amp;isFromPublicArea=True&amp;isModal=False" TargetMode="External"/><Relationship Id="rId10" Type="http://schemas.openxmlformats.org/officeDocument/2006/relationships/hyperlink" Target="https://community.secop.gov.co/Public/Tendering/OpportunityDetail/Index?noticeUID=CO1.NTC.7725982&amp;isFromPublicArea=True&amp;isModal=False" TargetMode="External"/><Relationship Id="rId31" Type="http://schemas.openxmlformats.org/officeDocument/2006/relationships/hyperlink" Target="https://community.secop.gov.co/Public/Tendering/OpportunityDetail/Index?noticeUID=CO1.NTC.7939212&amp;isFromPublicArea=True&amp;isModal=False" TargetMode="External"/><Relationship Id="rId52" Type="http://schemas.openxmlformats.org/officeDocument/2006/relationships/hyperlink" Target="https://community.secop.gov.co/Public/Tendering/OpportunityDetail/Index?noticeUID=CO1.NTC.7935782&amp;isFromPublicArea=True&amp;isModal=False" TargetMode="External"/><Relationship Id="rId73" Type="http://schemas.openxmlformats.org/officeDocument/2006/relationships/hyperlink" Target="https://community.secop.gov.co/Public/Tendering/OpportunityDetail/Index?noticeUID=CO1.NTC.8274888&amp;isFromPublicArea=True&amp;isModal=False" TargetMode="External"/><Relationship Id="rId78" Type="http://schemas.openxmlformats.org/officeDocument/2006/relationships/hyperlink" Target="https://community.secop.gov.co/Public/Tendering/OpportunityDetail/Index?noticeUID=CO1.NTC.8321969&amp;isFromPublicArea=True&amp;isModal=False" TargetMode="External"/><Relationship Id="rId94" Type="http://schemas.openxmlformats.org/officeDocument/2006/relationships/hyperlink" Target="https://community.secop.gov.co/Public/Tendering/OpportunityDetail/Index?noticeUID=CO1.NTC.8372649&amp;isFromPublicArea=True&amp;isModal=False" TargetMode="External"/><Relationship Id="rId99" Type="http://schemas.openxmlformats.org/officeDocument/2006/relationships/hyperlink" Target="https://community.secop.gov.co/Public/Tendering/OpportunityDetail/Index?noticeUID=CO1.NTC.8371875&amp;isFromPublicArea=True&amp;isModal=False" TargetMode="External"/><Relationship Id="rId101" Type="http://schemas.openxmlformats.org/officeDocument/2006/relationships/hyperlink" Target="https://community.secop.gov.co/Public/Tendering/OpportunityDetail/Index?noticeUID=CO1.NTC.8372229&amp;isFromPublicArea=True&amp;isModal=False" TargetMode="External"/><Relationship Id="rId122" Type="http://schemas.openxmlformats.org/officeDocument/2006/relationships/hyperlink" Target="https://community.secop.gov.co/Public/Tendering/OpportunityDetail/Index?noticeUID=CO1.NTC.8389115&amp;isFromPublicArea=True&amp;isModal=False" TargetMode="External"/><Relationship Id="rId143" Type="http://schemas.openxmlformats.org/officeDocument/2006/relationships/hyperlink" Target="https://community.secop.gov.co/Public/Tendering/OpportunityDetail/Index?noticeUID=CO1.NTC.8447550&amp;isFromPublicArea=True&amp;isModal=False" TargetMode="External"/><Relationship Id="rId148" Type="http://schemas.openxmlformats.org/officeDocument/2006/relationships/hyperlink" Target="https://community.secop.gov.co/Public/Tendering/OpportunityDetail/Index?noticeUID=CO1.NTC.8457585&amp;isFromPublicArea=True&amp;isModal=False" TargetMode="External"/><Relationship Id="rId164" Type="http://schemas.openxmlformats.org/officeDocument/2006/relationships/hyperlink" Target="https://community.secop.gov.co/Public/Tendering/OpportunityDetail/Index?noticeUID=CO1.NTC.8461518&amp;isFromPublicArea=True&amp;isModal=False" TargetMode="External"/><Relationship Id="rId169" Type="http://schemas.openxmlformats.org/officeDocument/2006/relationships/hyperlink" Target="https://community.secop.gov.co/Public/Tendering/OpportunityDetail/Index?noticeUID=CO1.NTC.8462676&amp;isFromPublicArea=True&amp;isModal=False" TargetMode="External"/><Relationship Id="rId185" Type="http://schemas.openxmlformats.org/officeDocument/2006/relationships/hyperlink" Target="https://community.secop.gov.co/Public/Tendering/OpportunityDetail/Index?noticeUID=CO1.NTC.8377615&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80" Type="http://schemas.openxmlformats.org/officeDocument/2006/relationships/hyperlink" Target="https://community.secop.gov.co/Public/Tendering/OpportunityDetail/Index?noticeUID=CO1.NTC.8476903&amp;isFromPublicArea=True&amp;isModal=False" TargetMode="External"/><Relationship Id="rId26" Type="http://schemas.openxmlformats.org/officeDocument/2006/relationships/hyperlink" Target="https://community.secop.gov.co/Public/Tendering/OpportunityDetail/Index?noticeUID=CO1.NTC.7935727&amp;isFromPublicArea=True&amp;isModal=False" TargetMode="External"/><Relationship Id="rId47" Type="http://schemas.openxmlformats.org/officeDocument/2006/relationships/hyperlink" Target="https://community.secop.gov.co/Public/Tendering/OpportunityDetail/Index?noticeUID=CO1.NTC.7976188&amp;isFromPublicArea=True&amp;isModal=False" TargetMode="External"/><Relationship Id="rId68" Type="http://schemas.openxmlformats.org/officeDocument/2006/relationships/hyperlink" Target="https://community.secop.gov.co/Public/Tendering/OpportunityDetail/Index?noticeUID=CO1.NTC.8242812&amp;isFromPublicArea=True&amp;isModal=False" TargetMode="External"/><Relationship Id="rId89" Type="http://schemas.openxmlformats.org/officeDocument/2006/relationships/hyperlink" Target="https://community.secop.gov.co/Public/Tendering/OpportunityDetail/Index?noticeUID=CO1.NTC.8371634&amp;isFromPublicArea=True&amp;isModal=False" TargetMode="External"/><Relationship Id="rId112" Type="http://schemas.openxmlformats.org/officeDocument/2006/relationships/hyperlink" Target="https://community.secop.gov.co/Public/Tendering/OpportunityDetail/Index?noticeUID=CO1.NTC.8381400&amp;isFromPublicArea=True&amp;isModal=False" TargetMode="External"/><Relationship Id="rId133" Type="http://schemas.openxmlformats.org/officeDocument/2006/relationships/hyperlink" Target="https://community.secop.gov.co/Public/Tendering/OpportunityDetail/Index?noticeUID=CO1.NTC.8412746&amp;isFromPublicArea=True&amp;isModal=False" TargetMode="External"/><Relationship Id="rId154" Type="http://schemas.openxmlformats.org/officeDocument/2006/relationships/hyperlink" Target="https://community.secop.gov.co/Public/Tendering/OpportunityDetail/Index?noticeUID=CO1.NTC.8460722&amp;isFromPublicArea=True&amp;isModal=False" TargetMode="External"/><Relationship Id="rId175" Type="http://schemas.openxmlformats.org/officeDocument/2006/relationships/hyperlink" Target="https://community.secop.gov.co/Public/Tendering/OpportunityDetail/Index?noticeUID=CO1.NTC.8502324&amp;isFromPublicArea=True&amp;isModal=False" TargetMode="External"/><Relationship Id="rId196" Type="http://schemas.openxmlformats.org/officeDocument/2006/relationships/hyperlink" Target="https://community.secop.gov.co/Public/Tendering/OpportunityDetail/Index?noticeUID=CO1.NTC.8487855&amp;isFromPublicArea=True&amp;isModal=False" TargetMode="External"/><Relationship Id="rId200" Type="http://schemas.openxmlformats.org/officeDocument/2006/relationships/hyperlink" Target="https://community.secop.gov.co/Public/Tendering/OpportunityDetail/Index?noticeUID=CO1.NTC.8502497&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37" Type="http://schemas.openxmlformats.org/officeDocument/2006/relationships/hyperlink" Target="https://community.secop.gov.co/Public/Tendering/OpportunityDetail/Index?noticeUID=CO1.NTC.7987761&amp;isFromPublicArea=True&amp;isModal=False" TargetMode="External"/><Relationship Id="rId58" Type="http://schemas.openxmlformats.org/officeDocument/2006/relationships/hyperlink" Target="https://community.secop.gov.co/Public/Tendering/OpportunityDetail/Index?noticeUID=CO1.NTC.7969043&amp;isFromPublicArea=True&amp;isModal=False" TargetMode="External"/><Relationship Id="rId79" Type="http://schemas.openxmlformats.org/officeDocument/2006/relationships/hyperlink" Target="https://community.secop.gov.co/Public/Tendering/OpportunityDetail/Index?noticeUID=CO1.NTC.8322247&amp;isFromPublicArea=True&amp;isModal=False" TargetMode="External"/><Relationship Id="rId102" Type="http://schemas.openxmlformats.org/officeDocument/2006/relationships/hyperlink" Target="https://community.secop.gov.co/Public/Tendering/OpportunityDetail/Index?noticeUID=CO1.NTC.8380381&amp;isFromPublicArea=True&amp;isModal=False" TargetMode="External"/><Relationship Id="rId123" Type="http://schemas.openxmlformats.org/officeDocument/2006/relationships/hyperlink" Target="https://community.secop.gov.co/Public/Tendering/OpportunityDetail/Index?noticeUID=CO1.NTC.8388642&amp;isFromPublicArea=True&amp;isModal=False" TargetMode="External"/><Relationship Id="rId144" Type="http://schemas.openxmlformats.org/officeDocument/2006/relationships/hyperlink" Target="https://community.secop.gov.co/Public/Tendering/OpportunityDetail/Index?noticeUID=CO1.NTC.8447818&amp;isFromPublicArea=True&amp;isModal=False" TargetMode="External"/><Relationship Id="rId90" Type="http://schemas.openxmlformats.org/officeDocument/2006/relationships/hyperlink" Target="https://community.secop.gov.co/Public/Tendering/OpportunityDetail/Index?noticeUID=CO1.NTC.8372012&amp;isFromPublicArea=True&amp;isModal=False" TargetMode="External"/><Relationship Id="rId165" Type="http://schemas.openxmlformats.org/officeDocument/2006/relationships/hyperlink" Target="https://community.secop.gov.co/Public/Tendering/OpportunityDetail/Index?noticeUID=CO1.NTC.8461275&amp;isFromPublicArea=True&amp;isModal=False" TargetMode="External"/><Relationship Id="rId186" Type="http://schemas.openxmlformats.org/officeDocument/2006/relationships/hyperlink" Target="https://community.secop.gov.co/Public/Tendering/OpportunityDetail/Index?noticeUID=CO1.NTC.8487831&amp;isFromPublicArea=True&amp;isModal=False" TargetMode="External"/><Relationship Id="rId27" Type="http://schemas.openxmlformats.org/officeDocument/2006/relationships/hyperlink" Target="https://community.secop.gov.co/Public/Tendering/OpportunityDetail/Index?noticeUID=CO1.NTC.7935865&amp;isFromPublicArea=True&amp;isModal=False" TargetMode="External"/><Relationship Id="rId48" Type="http://schemas.openxmlformats.org/officeDocument/2006/relationships/hyperlink" Target="https://community.secop.gov.co/Public/Tendering/OpportunityDetail/Index?noticeUID=CO1.NTC.8039012&amp;isFromPublicArea=True&amp;isModal=False" TargetMode="External"/><Relationship Id="rId69" Type="http://schemas.openxmlformats.org/officeDocument/2006/relationships/hyperlink" Target="https://community.secop.gov.co/Public/Tendering/OpportunityDetail/Index?noticeUID=CO1.NTC.8242548&amp;isFromPublicArea=True&amp;isModal=False" TargetMode="External"/><Relationship Id="rId113" Type="http://schemas.openxmlformats.org/officeDocument/2006/relationships/hyperlink" Target="https://community.secop.gov.co/Public/Tendering/OpportunityDetail/Index?noticeUID=CO1.NTC.8381273&amp;isFromPublicArea=True&amp;isModal=False" TargetMode="External"/><Relationship Id="rId134" Type="http://schemas.openxmlformats.org/officeDocument/2006/relationships/hyperlink" Target="https://community.secop.gov.co/Public/Tendering/OpportunityDetail/Index?noticeUID=CO1.NTC.8412762&amp;isFromPublicArea=True&amp;isModal=False" TargetMode="External"/><Relationship Id="rId80" Type="http://schemas.openxmlformats.org/officeDocument/2006/relationships/hyperlink" Target="https://community.secop.gov.co/Public/Tendering/OpportunityDetail/Index?noticeUID=CO1.NTC.8322262&amp;isFromPublicArea=True&amp;isModal=False" TargetMode="External"/><Relationship Id="rId155" Type="http://schemas.openxmlformats.org/officeDocument/2006/relationships/hyperlink" Target="https://community.secop.gov.co/Public/Tendering/OpportunityDetail/Index?noticeUID=CO1.NTC.8460805&amp;isFromPublicArea=True&amp;isModal=False" TargetMode="External"/><Relationship Id="rId176" Type="http://schemas.openxmlformats.org/officeDocument/2006/relationships/hyperlink" Target="https://community.secop.gov.co/Public/Tendering/OpportunityDetail/Index?noticeUID=CO1.NTC.8502330&amp;isFromPublicArea=True&amp;isModal=False" TargetMode="External"/><Relationship Id="rId197" Type="http://schemas.openxmlformats.org/officeDocument/2006/relationships/hyperlink" Target="https://community.secop.gov.co/Public/Tendering/OpportunityDetail/Index?noticeUID=CO1.NTC.8502175&amp;isFromPublicArea=True&amp;isModal=False" TargetMode="External"/><Relationship Id="rId201" Type="http://schemas.openxmlformats.org/officeDocument/2006/relationships/hyperlink" Target="https://community.secop.gov.co/Public/Tendering/OpportunityDetail/Index?noticeUID=CO1.NTC.8502365&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38" Type="http://schemas.openxmlformats.org/officeDocument/2006/relationships/hyperlink" Target="https://community.secop.gov.co/Public/Tendering/OpportunityDetail/Index?noticeUID=CO1.NTC.8029945&amp;isFromPublicArea=True&amp;isModal=False" TargetMode="External"/><Relationship Id="rId59" Type="http://schemas.openxmlformats.org/officeDocument/2006/relationships/hyperlink" Target="https://community.secop.gov.co/Public/Tendering/OpportunityDetail/Index?noticeUID=CO1.NTC.7969053&amp;isFromPublicArea=True&amp;isModal=False" TargetMode="External"/><Relationship Id="rId103" Type="http://schemas.openxmlformats.org/officeDocument/2006/relationships/hyperlink" Target="https://community.secop.gov.co/Public/Tendering/OpportunityDetail/Index?noticeUID=CO1.NTC.8380605&amp;isFromPublicArea=True&amp;isModal=False" TargetMode="External"/><Relationship Id="rId124" Type="http://schemas.openxmlformats.org/officeDocument/2006/relationships/hyperlink" Target="https://community.secop.gov.co/Public/Tendering/OpportunityDetail/Index?noticeUID=CO1.NTC.8404694&amp;isFromPublicArea=True&amp;isModal=False" TargetMode="External"/><Relationship Id="rId70" Type="http://schemas.openxmlformats.org/officeDocument/2006/relationships/hyperlink" Target="https://community.secop.gov.co/Public/Tendering/OpportunityDetail/Index?noticeUID=CO1.NTC.8252389&amp;isFromPublicArea=True&amp;isModal=False" TargetMode="External"/><Relationship Id="rId91" Type="http://schemas.openxmlformats.org/officeDocument/2006/relationships/hyperlink" Target="https://community.secop.gov.co/Public/Tendering/OpportunityDetail/Index?noticeUID=CO1.NTC.8372303&amp;isFromPublicArea=True&amp;isModal=False" TargetMode="External"/><Relationship Id="rId145" Type="http://schemas.openxmlformats.org/officeDocument/2006/relationships/hyperlink" Target="https://community.secop.gov.co/Public/Tendering/OpportunityDetail/Index?noticeUID=CO1.NTC.8457263&amp;isFromPublicArea=True&amp;isModal=False" TargetMode="External"/><Relationship Id="rId166" Type="http://schemas.openxmlformats.org/officeDocument/2006/relationships/hyperlink" Target="https://community.secop.gov.co/Public/Tendering/OpportunityDetail/Index?noticeUID=CO1.NTC.8462727&amp;isFromPublicArea=True&amp;isModal=False" TargetMode="External"/><Relationship Id="rId187" Type="http://schemas.openxmlformats.org/officeDocument/2006/relationships/hyperlink" Target="https://community.secop.gov.co/Public/Tendering/OpportunityDetail/Index?noticeUID=CO1.NTC.8447774&amp;isFromPublicArea=True&amp;isModal=False" TargetMode="External"/><Relationship Id="rId1" Type="http://schemas.openxmlformats.org/officeDocument/2006/relationships/hyperlink" Target="https://community.secop.gov.co/Public/Tendering/OpportunityDetail/Index?noticeUID=CO1.NTC.7486739&amp;isFromPublicArea=True&amp;isModal=False" TargetMode="External"/><Relationship Id="rId28" Type="http://schemas.openxmlformats.org/officeDocument/2006/relationships/hyperlink" Target="https://community.secop.gov.co/Public/Tendering/OpportunityDetail/Index?noticeUID=CO1.NTC.7938498&amp;isFromPublicArea=True&amp;isModal=False" TargetMode="External"/><Relationship Id="rId49" Type="http://schemas.openxmlformats.org/officeDocument/2006/relationships/hyperlink" Target="https://community.secop.gov.co/Public/Tendering/OpportunityDetail/Index?noticeUID=CO1.NTC.8038825&amp;isFromPublicArea=True&amp;isModal=False" TargetMode="External"/><Relationship Id="rId114" Type="http://schemas.openxmlformats.org/officeDocument/2006/relationships/hyperlink" Target="https://community.secop.gov.co/Public/Tendering/OpportunityDetail/Index?noticeUID=CO1.NTC.8384376&amp;isFromPublicArea=True&amp;isModal=False" TargetMode="External"/><Relationship Id="rId60" Type="http://schemas.openxmlformats.org/officeDocument/2006/relationships/hyperlink" Target="https://community.secop.gov.co/Public/Tendering/OpportunityDetail/Index?noticeUID=CO1.NTC.7975410&amp;isFromPublicArea=True&amp;isModal=False" TargetMode="External"/><Relationship Id="rId81" Type="http://schemas.openxmlformats.org/officeDocument/2006/relationships/hyperlink" Target="https://community.secop.gov.co/Public/Tendering/OpportunityDetail/Index?noticeUID=CO1.NTC.8339775&amp;isFromPublicArea=True&amp;isModal=False" TargetMode="External"/><Relationship Id="rId135" Type="http://schemas.openxmlformats.org/officeDocument/2006/relationships/hyperlink" Target="https://community.secop.gov.co/Public/Tendering/OpportunityDetail/Index?noticeUID=CO1.NTC.8412863&amp;isFromPublicArea=True&amp;isModal=False" TargetMode="External"/><Relationship Id="rId156" Type="http://schemas.openxmlformats.org/officeDocument/2006/relationships/hyperlink" Target="https://community.secop.gov.co/Public/Tendering/OpportunityDetail/Index?noticeUID=CO1.NTC.8460816&amp;isFromPublicArea=True&amp;isModal=False" TargetMode="External"/><Relationship Id="rId177" Type="http://schemas.openxmlformats.org/officeDocument/2006/relationships/hyperlink" Target="https://community.secop.gov.co/Public/Tendering/OpportunityDetail/Index?noticeUID=CO1.NTC.8405776&amp;isFromPublicArea=True&amp;isModal=False" TargetMode="External"/><Relationship Id="rId198" Type="http://schemas.openxmlformats.org/officeDocument/2006/relationships/hyperlink" Target="https://community.secop.gov.co/Public/Tendering/OpportunityDetail/Index?noticeUID=CO1.NTC.8412512&amp;isFromPublicArea=True&amp;isModal=False" TargetMode="External"/><Relationship Id="rId202" Type="http://schemas.openxmlformats.org/officeDocument/2006/relationships/hyperlink" Target="https://community.secop.gov.co/Public/Tendering/OpportunityDetail/Index?noticeUID=CO1.NTC.8503217&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39" Type="http://schemas.openxmlformats.org/officeDocument/2006/relationships/hyperlink" Target="https://community.secop.gov.co/Public/Tendering/OpportunityDetail/Index?noticeUID=CO1.NTC.8029681&amp;isFromPublicArea=True&amp;isModal=False" TargetMode="External"/><Relationship Id="rId50" Type="http://schemas.openxmlformats.org/officeDocument/2006/relationships/hyperlink" Target="https://community.secop.gov.co/Public/Tendering/OpportunityDetail/Index?noticeUID=CO1.NTC.8038877&amp;isFromPublicArea=True&amp;isModal=False" TargetMode="External"/><Relationship Id="rId104" Type="http://schemas.openxmlformats.org/officeDocument/2006/relationships/hyperlink" Target="https://community.secop.gov.co/Public/Tendering/OpportunityDetail/Index?noticeUID=CO1.NTC.8380543&amp;isFromPublicArea=True&amp;isModal=False" TargetMode="External"/><Relationship Id="rId125" Type="http://schemas.openxmlformats.org/officeDocument/2006/relationships/hyperlink" Target="https://community.secop.gov.co/Public/Tendering/OpportunityDetail/Index?noticeUID=CO1.NTC.8405000&amp;isFromPublicArea=True&amp;isModal=False" TargetMode="External"/><Relationship Id="rId146" Type="http://schemas.openxmlformats.org/officeDocument/2006/relationships/hyperlink" Target="https://community.secop.gov.co/Public/Tendering/OpportunityDetail/Index?noticeUID=CO1.NTC.8457526&amp;isFromPublicArea=True&amp;isModal=False" TargetMode="External"/><Relationship Id="rId167" Type="http://schemas.openxmlformats.org/officeDocument/2006/relationships/hyperlink" Target="https://community.secop.gov.co/Public/Tendering/OpportunityDetail/Index?noticeUID=CO1.NTC.8462467&amp;isFromPublicArea=True&amp;isModal=False" TargetMode="External"/><Relationship Id="rId188" Type="http://schemas.openxmlformats.org/officeDocument/2006/relationships/hyperlink" Target="https://community.secop.gov.co/Public/Tendering/OpportunityDetail/Index?noticeUID=CO1.NTC.8447880&amp;isFromPublicArea=True&amp;isModal=False" TargetMode="External"/><Relationship Id="rId71" Type="http://schemas.openxmlformats.org/officeDocument/2006/relationships/hyperlink" Target="https://community.secop.gov.co/Public/Tendering/OpportunityDetail/Index?noticeUID=CO1.NTC.8250360&amp;isFromPublicArea=True&amp;isModal=False" TargetMode="External"/><Relationship Id="rId92" Type="http://schemas.openxmlformats.org/officeDocument/2006/relationships/hyperlink" Target="https://community.secop.gov.co/Public/Tendering/OpportunityDetail/Index?noticeUID=CO1.NTC.8372061&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29" Type="http://schemas.openxmlformats.org/officeDocument/2006/relationships/hyperlink" Target="https://community.secop.gov.co/Public/Tendering/OpportunityDetail/Index?noticeUID=CO1.NTC.7938920&amp;isFromPublicArea=True&amp;isModal=Fals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075133&amp;isFromPublicArea=True&amp;isModal=False" TargetMode="External"/><Relationship Id="rId13" Type="http://schemas.openxmlformats.org/officeDocument/2006/relationships/drawing" Target="../drawings/drawing2.xml"/><Relationship Id="rId3" Type="http://schemas.openxmlformats.org/officeDocument/2006/relationships/hyperlink" Target="https://community.secop.gov.co/Public/Tendering/ContractNoticePhases/View?PPI=CO1.PPI.40669283&amp;isFromPublicArea=True&amp;isModal=False" TargetMode="External"/><Relationship Id="rId7" Type="http://schemas.openxmlformats.org/officeDocument/2006/relationships/hyperlink" Target="https://community.secop.gov.co/Public/Tendering/ContractNoticePhases/View?PPI=CO1.PPI.40876185&amp;isFromPublicArea=True&amp;isModal=False" TargetMode="External"/><Relationship Id="rId12" Type="http://schemas.openxmlformats.org/officeDocument/2006/relationships/printerSettings" Target="../printerSettings/printerSettings1.bin"/><Relationship Id="rId2" Type="http://schemas.openxmlformats.org/officeDocument/2006/relationships/hyperlink" Target="https://community.secop.gov.co/Public/Tendering/ContractNoticePhases/View?PPI=CO1.PPI.40669143&amp;isFromPublicArea=True&amp;isModal=False" TargetMode="External"/><Relationship Id="rId1" Type="http://schemas.openxmlformats.org/officeDocument/2006/relationships/hyperlink" Target="https://community.secop.gov.co/Public/Tendering/ContractNoticePhases/View?PPI=CO1.PPI.39945451&amp;isFromPublicArea=True&amp;isModal=False" TargetMode="External"/><Relationship Id="rId6" Type="http://schemas.openxmlformats.org/officeDocument/2006/relationships/hyperlink" Target="https://community.secop.gov.co/Public/Tendering/ContractNoticePhases/View?PPI=CO1.PPI.40670834&amp;isFromPublicArea=True&amp;isModal=False" TargetMode="External"/><Relationship Id="rId11" Type="http://schemas.openxmlformats.org/officeDocument/2006/relationships/hyperlink" Target="https://community.secop.gov.co/Public/Common/GoogleReCaptcha/Index?previousUrl=https%3a%2f%2fcommunity.secop.gov.co%2fPublic%2fTendering%2fOpportunityDetail%2fIndex%3fnoticeUID%3dCO1.NTC.8931624%26isFromPublicArea%3dTrue%26isModal%3dFalse" TargetMode="External"/><Relationship Id="rId5" Type="http://schemas.openxmlformats.org/officeDocument/2006/relationships/hyperlink" Target="https://community.secop.gov.co/Public/Tendering/ContractNoticePhases/View?PPI=CO1.PPI.40670282&amp;isFromPublicArea=True&amp;isModal=False" TargetMode="External"/><Relationship Id="rId10" Type="http://schemas.openxmlformats.org/officeDocument/2006/relationships/hyperlink" Target="https://community.secop.gov.co/Public/Common/GoogleReCaptcha/Index?previousUrl=https%3a%2f%2fcommunity.secop.gov.co%2fPublic%2fTendering%2fOpportunityDetail%2fIndex%3fnoticeUID%3dCO1.NTC.8882711%26isFromPublicArea%3dTrue%26isModal%3dFalse" TargetMode="External"/><Relationship Id="rId4" Type="http://schemas.openxmlformats.org/officeDocument/2006/relationships/hyperlink" Target="https://community.secop.gov.co/Public/Tendering/ContractNoticePhases/View?PPI=CO1.PPI.40670213&amp;isFromPublicArea=True&amp;isModal=False" TargetMode="External"/><Relationship Id="rId9" Type="http://schemas.openxmlformats.org/officeDocument/2006/relationships/hyperlink" Target="https://community.secop.gov.co/Public/Tendering/OpportunityDetail/Index?noticeUID=CO1.NTC.8739299&amp;isFromPublicArea=True&amp;isModal=Fal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STS/Users/Login/Index" TargetMode="External"/><Relationship Id="rId2" Type="http://schemas.openxmlformats.org/officeDocument/2006/relationships/hyperlink" Target="https://community.secop.gov.co/Public/Tendering/ContractNoticePhases/View?PPI=CO1.PPI.39458809&amp;isFromPublicArea=True&amp;isModal=False" TargetMode="External"/><Relationship Id="rId1" Type="http://schemas.openxmlformats.org/officeDocument/2006/relationships/hyperlink" Target="https://community.secop.gov.co/Public/Tendering/ContractNoticePhases/View?PPI=CO1.PPI.39265212&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42108286&amp;isFromPublicArea=True&amp;isModal=False" TargetMode="External"/><Relationship Id="rId2" Type="http://schemas.openxmlformats.org/officeDocument/2006/relationships/hyperlink" Target="https://community.secop.gov.co/Public/Tendering/ContractNoticePhases/View?PPI=CO1.PPI.42110200&amp;isFromPublicArea=True&amp;isModal=False" TargetMode="External"/><Relationship Id="rId1" Type="http://schemas.openxmlformats.org/officeDocument/2006/relationships/hyperlink" Target="https://community.secop.gov.co/Public/Tendering/ContractNoticePhases/View?PPI=CO1.PPI.40385467&amp;isFromPublicArea=True&amp;isModal=False"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7650401&amp;isFromPublicArea=True&amp;isModal=False" TargetMode="External"/><Relationship Id="rId18" Type="http://schemas.openxmlformats.org/officeDocument/2006/relationships/hyperlink" Target="https://community.secop.gov.co/Public/Tendering/ContractNoticePhases/View?PPI=CO1.PPI.37631908&amp;isFromPublicArea=True&amp;isModal=False" TargetMode="External"/><Relationship Id="rId26" Type="http://schemas.openxmlformats.org/officeDocument/2006/relationships/hyperlink" Target="https://community.secop.gov.co/Public/Tendering/OpportunityDetail/Index?noticeUID=CO1.NTC.8434824&amp;isFromPublicArea=True&amp;isModal=False" TargetMode="External"/><Relationship Id="rId3" Type="http://schemas.openxmlformats.org/officeDocument/2006/relationships/hyperlink" Target="https://community.secop.gov.co/Public/Tendering/OpportunityDetail/Index?noticeUID=CO1.NTC.7432446&amp;isFromPublicArea=True&amp;isModal=False" TargetMode="External"/><Relationship Id="rId21" Type="http://schemas.openxmlformats.org/officeDocument/2006/relationships/hyperlink" Target="https://community.secop.gov.co/Public/Tendering/OpportunityDetail/Index?noticeUID=CO1.NTC.7726489&amp;isFromPublicArea=True&amp;isModal=False" TargetMode="External"/><Relationship Id="rId34" Type="http://schemas.openxmlformats.org/officeDocument/2006/relationships/drawing" Target="../drawings/drawing6.xml"/><Relationship Id="rId7" Type="http://schemas.openxmlformats.org/officeDocument/2006/relationships/hyperlink" Target="https://community.secop.gov.co/Public/Tendering/OpportunityDetail/Index?noticeUID=CO1.NTC.7433156&amp;isFromPublicArea=True&amp;isModal=False" TargetMode="External"/><Relationship Id="rId12" Type="http://schemas.openxmlformats.org/officeDocument/2006/relationships/hyperlink" Target="https://community.secop.gov.co/Public/Tendering/OpportunityDetail/Index?noticeUID=CO1.NTC.7622201&amp;isFromPublicArea=True&amp;isModal=False" TargetMode="External"/><Relationship Id="rId17" Type="http://schemas.openxmlformats.org/officeDocument/2006/relationships/hyperlink" Target="https://community.secop.gov.co/Public/Tendering/OpportunityDetail/Index?noticeUID=CO1.NTC.7675832&amp;isFromPublicArea=True&amp;isModal=False" TargetMode="External"/><Relationship Id="rId25" Type="http://schemas.openxmlformats.org/officeDocument/2006/relationships/hyperlink" Target="https://community.secop.gov.co/Public/Tendering/OpportunityDetail/Index?noticeUID=CO1.NTC.8313632&amp;isFromPublicArea=True&amp;isModal=False" TargetMode="External"/><Relationship Id="rId33" Type="http://schemas.openxmlformats.org/officeDocument/2006/relationships/printerSettings" Target="../printerSettings/printerSettings5.bin"/><Relationship Id="rId2" Type="http://schemas.openxmlformats.org/officeDocument/2006/relationships/hyperlink" Target="https://community.secop.gov.co/Public/Tendering/OpportunityDetail/Index?noticeUID=CO1.NTC.7432425&amp;isFromPublicArea=True&amp;isModal=False" TargetMode="External"/><Relationship Id="rId16" Type="http://schemas.openxmlformats.org/officeDocument/2006/relationships/hyperlink" Target="https://community.secop.gov.co/Public/Tendering/OpportunityDetail/Index?noticeUID=CO1.NTC.7677616&amp;isFromPublicArea=True&amp;isModal=False" TargetMode="External"/><Relationship Id="rId20" Type="http://schemas.openxmlformats.org/officeDocument/2006/relationships/hyperlink" Target="https://community.secop.gov.co/Public/Tendering/OpportunityDetail/Index?noticeUID=CO1.NTC.7726542&amp;isFromPublicArea=True&amp;isModal=False" TargetMode="External"/><Relationship Id="rId29" Type="http://schemas.openxmlformats.org/officeDocument/2006/relationships/hyperlink" Target="https://community.secop.gov.co/Public/Tendering/OpportunityDetail/Index?noticeUID=CO1.NTC.8956865&amp;isFromPublicArea=True&amp;isModal=False" TargetMode="External"/><Relationship Id="rId1" Type="http://schemas.openxmlformats.org/officeDocument/2006/relationships/hyperlink" Target="https://community.secop.gov.co/Public/Tendering/OpportunityDetail/Index?noticeUID=CO1.NTC.7431882&amp;isFromPublicArea=True&amp;isModal=False" TargetMode="External"/><Relationship Id="rId6" Type="http://schemas.openxmlformats.org/officeDocument/2006/relationships/hyperlink" Target="https://community.secop.gov.co/Public/Tendering/OpportunityDetail/Index?noticeUID=CO1.NTC.7432496&amp;isFromPublicArea=True&amp;isModal=False" TargetMode="External"/><Relationship Id="rId11" Type="http://schemas.openxmlformats.org/officeDocument/2006/relationships/hyperlink" Target="https://community.secop.gov.co/Public/Tendering/OpportunityDetail/Index?noticeUID=CO1.NTC.7621930&amp;isFromPublicArea=True&amp;isModal=False" TargetMode="External"/><Relationship Id="rId24" Type="http://schemas.openxmlformats.org/officeDocument/2006/relationships/hyperlink" Target="https://community.secop.gov.co/Public/Tendering/OpportunityDetail/Index?noticeUID=CO1.NTC.8341011&amp;isFromPublicArea=True&amp;isModal=False" TargetMode="External"/><Relationship Id="rId32" Type="http://schemas.openxmlformats.org/officeDocument/2006/relationships/hyperlink" Target="https://community.secop.gov.co/Public/Tendering/OpportunityDetail/Index?noticeUID=CO1.NTC.7431850&amp;isFromPublicArea=True&amp;isModal=False" TargetMode="External"/><Relationship Id="rId5" Type="http://schemas.openxmlformats.org/officeDocument/2006/relationships/hyperlink" Target="https://community.secop.gov.co/Public/Tendering/OpportunityDetail/Index?noticeUID=CO1.NTC.7433115&amp;isFromPublicArea=True&amp;isModal=False" TargetMode="External"/><Relationship Id="rId15" Type="http://schemas.openxmlformats.org/officeDocument/2006/relationships/hyperlink" Target="https://community.secop.gov.co/Public/Tendering/OpportunityDetail/Index?noticeUID=CO1.NTC.7675266&amp;isFromPublicArea=True&amp;isModal=False" TargetMode="External"/><Relationship Id="rId23" Type="http://schemas.openxmlformats.org/officeDocument/2006/relationships/hyperlink" Target="https://community.secop.gov.co/Public/Tendering/OpportunityDetail/Index?noticeUID=CO1.NTC.7841568&amp;isFromPublicArea=True&amp;isModal=False" TargetMode="External"/><Relationship Id="rId28" Type="http://schemas.openxmlformats.org/officeDocument/2006/relationships/hyperlink" Target="https://community.secop.gov.co/Public/Tendering/OpportunityDetail/Index?noticeUID=CO1.NTC.8956337&amp;isFromPublicArea=True&amp;isModal=False" TargetMode="External"/><Relationship Id="rId10" Type="http://schemas.openxmlformats.org/officeDocument/2006/relationships/hyperlink" Target="https://community.secop.gov.co/Public/Tendering/OpportunityDetail/Index?noticeUID=CO1.NTC.7503468&amp;isFromPublicArea=True&amp;isModal=False" TargetMode="External"/><Relationship Id="rId19" Type="http://schemas.openxmlformats.org/officeDocument/2006/relationships/hyperlink" Target="https://community.secop.gov.co/Public/Tendering/OpportunityDetail/Index?noticeUID=CO1.NTC.7726511&amp;isFromPublicArea=True&amp;isModal=False" TargetMode="External"/><Relationship Id="rId31" Type="http://schemas.openxmlformats.org/officeDocument/2006/relationships/hyperlink" Target="https://community.secop.gov.co/Public/Tendering/OpportunityDetail/Index?noticeUID=CO1.NTC.8972093&amp;isFromPublicArea=True&amp;isModal=False" TargetMode="External"/><Relationship Id="rId4" Type="http://schemas.openxmlformats.org/officeDocument/2006/relationships/hyperlink" Target="https://community.secop.gov.co/Public/Tendering/OpportunityDetail/Index?noticeUID=CO1.NTC.7432496&amp;isFromPublicArea=True&amp;isModal=False" TargetMode="External"/><Relationship Id="rId9" Type="http://schemas.openxmlformats.org/officeDocument/2006/relationships/hyperlink" Target="https://community.secop.gov.co/Public/Tendering/OpportunityDetail/Index?noticeUID=CO1.NTC.75034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830434&amp;isFromPublicArea=True&amp;isModal=False" TargetMode="External"/><Relationship Id="rId27" Type="http://schemas.openxmlformats.org/officeDocument/2006/relationships/hyperlink" Target="https://community.secop.gov.co/Public/Tendering/OpportunityDetail/Index?noticeUID=CO1.NTC.8436706&amp;isFromPublicArea=True&amp;isModal=False" TargetMode="External"/><Relationship Id="rId30" Type="http://schemas.openxmlformats.org/officeDocument/2006/relationships/hyperlink" Target="https://community.secop.gov.co/Public/Tendering/OpportunityDetail/Index?noticeUID=CO1.NTC.8957442&amp;isFromPublicArea=True&amp;isModal=False" TargetMode="External"/><Relationship Id="rId8" Type="http://schemas.openxmlformats.org/officeDocument/2006/relationships/hyperlink" Target="https://community.secop.gov.co/Public/Tendering/OpportunityDetail/Index?noticeUID=CO1.NTC.7433134&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577064&amp;isFromPublicArea=True&amp;isModal=False" TargetMode="External"/><Relationship Id="rId13" Type="http://schemas.openxmlformats.org/officeDocument/2006/relationships/hyperlink" Target="https://community.secop.gov.co/Public/Tendering/ContractNoticePhases/View?PPI=CO1.PPI.41681861&amp;isFromPublicArea=True&amp;isModal=False" TargetMode="External"/><Relationship Id="rId18" Type="http://schemas.openxmlformats.org/officeDocument/2006/relationships/printerSettings" Target="../printerSettings/printerSettings6.bin"/><Relationship Id="rId3" Type="http://schemas.openxmlformats.org/officeDocument/2006/relationships/hyperlink" Target="https://community.secop.gov.co/Public/Tendering/ContractNoticePhases/View?PPI=CO1.PPI.38352397&amp;isFromPublicArea=True&amp;isModal=False" TargetMode="External"/><Relationship Id="rId7" Type="http://schemas.openxmlformats.org/officeDocument/2006/relationships/hyperlink" Target="https://community.secop.gov.co/Public/Tendering/OpportunityDetail/Index?noticeUID=CO1.NTC.8626138" TargetMode="External"/><Relationship Id="rId12" Type="http://schemas.openxmlformats.org/officeDocument/2006/relationships/hyperlink" Target="https://community.secop.gov.co/Public/Tendering/ContractNoticePhases/View?PPI=CO1.PPI.41678134&amp;isFromPublicArea=True&amp;isModal=False" TargetMode="External"/><Relationship Id="rId17" Type="http://schemas.openxmlformats.org/officeDocument/2006/relationships/hyperlink" Target="https://community.secop.gov.co/Public/Tendering/ContractNoticePhases/View?PPI=CO1.PPI.43097660&amp;isFromPublicArea=True&amp;isModal=False" TargetMode="External"/><Relationship Id="rId2" Type="http://schemas.openxmlformats.org/officeDocument/2006/relationships/hyperlink" Target="https://community.secop.gov.co/Public/Tendering/ContractNoticePhases/View?PPI=CO1.PPI.38363931&amp;isFromPublicArea=True&amp;isModal=False" TargetMode="External"/><Relationship Id="rId16" Type="http://schemas.openxmlformats.org/officeDocument/2006/relationships/hyperlink" Target="https://community.secop.gov.co/Public/Tendering/ContractNoticePhases/View?PPI=CO1.PPI.42596202&amp;isFromPublicArea=True&amp;isModal=False" TargetMode="External"/><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hyperlink" Target="https://community.secop.gov.co/Public/Tendering/ContractNoticePhases/View?PPI=CO1.PPI.41575171&amp;isFromPublicArea=True&amp;isModal=False" TargetMode="External"/><Relationship Id="rId11" Type="http://schemas.openxmlformats.org/officeDocument/2006/relationships/hyperlink" Target="https://community.secop.gov.co/Public/Tendering/ContractNoticePhases/View?PPI=CO1.PPI.41676869&amp;isFromPublicArea=True&amp;isModal=False" TargetMode="External"/><Relationship Id="rId5" Type="http://schemas.openxmlformats.org/officeDocument/2006/relationships/hyperlink" Target="https://community.secop.gov.co/Public/Tendering/ContractNoticePhases/View?PPI=CO1.PPI.39255439&amp;isFromPublicArea=True&amp;isModal=False" TargetMode="External"/><Relationship Id="rId15" Type="http://schemas.openxmlformats.org/officeDocument/2006/relationships/hyperlink" Target="https://community.secop.gov.co/Public/Tendering/ContractNoticePhases/View?PPI=CO1.PPI.42467882&amp;isFromPublicArea=True&amp;isModal=False" TargetMode="External"/><Relationship Id="rId10" Type="http://schemas.openxmlformats.org/officeDocument/2006/relationships/hyperlink" Target="https://community.secop.gov.co/Public/Tendering/ContractNoticePhases/View?PPI=CO1.PPI.41580052&amp;isFromPublicArea=True&amp;isModal=False" TargetMode="External"/><Relationship Id="rId19" Type="http://schemas.openxmlformats.org/officeDocument/2006/relationships/drawing" Target="../drawings/drawing7.xml"/><Relationship Id="rId4" Type="http://schemas.openxmlformats.org/officeDocument/2006/relationships/hyperlink" Target="https://community.secop.gov.co/Public/Tendering/ContractNoticePhases/View?PPI=CO1.PPI.38421246&amp;isFromPublicArea=True&amp;isModal=False" TargetMode="External"/><Relationship Id="rId9" Type="http://schemas.openxmlformats.org/officeDocument/2006/relationships/hyperlink" Target="https://community.secop.gov.co/Public/Tendering/ContractNoticePhases/View?PPI=CO1.PPI.41579189&amp;isFromPublicArea=True&amp;isModal=False" TargetMode="External"/><Relationship Id="rId14" Type="http://schemas.openxmlformats.org/officeDocument/2006/relationships/hyperlink" Target="https://community.secop.gov.co/Public/Tendering/ContractNoticePhases/View?PPI=CO1.PPI.41682542&amp;isFromPublicArea=True&amp;isModal=False"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26" Type="http://schemas.openxmlformats.org/officeDocument/2006/relationships/hyperlink" Target="https://community.secop.gov.co/Public/Tendering/OpportunityDetail/Index?noticeUID=CO1.NTC.8460604&amp;isFromPublicArea=True&amp;isModal=False" TargetMode="External"/><Relationship Id="rId39" Type="http://schemas.openxmlformats.org/officeDocument/2006/relationships/hyperlink" Target="https://community.secop.gov.co/Public/Tendering/OpportunityDetail/Index?noticeUID=CO1.NTC.8585208&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34" Type="http://schemas.openxmlformats.org/officeDocument/2006/relationships/hyperlink" Target="https://community.secop.gov.co/Public/Tendering/OpportunityDetail/Index?noticeUID=CO1.NTC.8573718&amp;isFromPublicArea=True&amp;isModal=False" TargetMode="External"/><Relationship Id="rId42" Type="http://schemas.openxmlformats.org/officeDocument/2006/relationships/hyperlink" Target="https://community.secop.gov.co/Public/Tendering/OpportunityDetail/Index?noticeUID=CO1.NTC.8716120&amp;isFromPublicArea=True&amp;isModal=False" TargetMode="External"/><Relationship Id="rId7" Type="http://schemas.openxmlformats.org/officeDocument/2006/relationships/hyperlink" Target="https://community.secop.gov.co/Public/Tendering/OpportunityDetail/Index?noticeUID=CO1.NTC.7522157&amp;isFromPublicArea=True&amp;isModal=False" TargetMode="Externa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9" Type="http://schemas.openxmlformats.org/officeDocument/2006/relationships/hyperlink" Target="https://community.secop.gov.co/Public/Tendering/OpportunityDetail/Index?noticeUID=CO1.NTC.8525184&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24" Type="http://schemas.openxmlformats.org/officeDocument/2006/relationships/hyperlink" Target="https://community.secop.gov.co/Public/Tendering/OpportunityDetail/Index?noticeUID=CO1.NTC.8446632&amp;isFromPublicArea=True&amp;isModal=False" TargetMode="External"/><Relationship Id="rId32" Type="http://schemas.openxmlformats.org/officeDocument/2006/relationships/hyperlink" Target="https://community.secop.gov.co/Public/Tendering/OpportunityDetail/Index?noticeUID=CO1.NTC.8555709&amp;isFromPublicArea=True&amp;isModal=False" TargetMode="External"/><Relationship Id="rId37" Type="http://schemas.openxmlformats.org/officeDocument/2006/relationships/hyperlink" Target="https://community.secop.gov.co/Public/Tendering/OpportunityDetail/Index?noticeUID=CO1.NTC.8584750&amp;isFromPublicArea=True&amp;isModal=False" TargetMode="External"/><Relationship Id="rId40" Type="http://schemas.openxmlformats.org/officeDocument/2006/relationships/hyperlink" Target="https://community.secop.gov.co/Public/Tendering/OpportunityDetail/Index?noticeUID=CO1.NTC.8632706&amp;isFromPublicArea=True&amp;isModal=False" TargetMode="External"/><Relationship Id="rId45" Type="http://schemas.openxmlformats.org/officeDocument/2006/relationships/printerSettings" Target="../printerSettings/printerSettings7.bin"/><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hyperlink" Target="https://community.secop.gov.co/Public/Tendering/OpportunityDetail/Index?noticeUID=CO1.NTC.8203480&amp;isFromPublicArea=True&amp;isModal=False" TargetMode="External"/><Relationship Id="rId28" Type="http://schemas.openxmlformats.org/officeDocument/2006/relationships/hyperlink" Target="https://community.secop.gov.co/Public/Tendering/OpportunityDetail/Index?noticeUID=CO1.NTC.8460048&amp;isFromPublicArea=True&amp;isModal=False" TargetMode="External"/><Relationship Id="rId36" Type="http://schemas.openxmlformats.org/officeDocument/2006/relationships/hyperlink" Target="https://community.secop.gov.co/Public/Tendering/OpportunityDetail/Index?noticeUID=CO1.NTC.8576310&amp;isFromPublicArea=True&amp;isModal=False" TargetMode="External"/><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31" Type="http://schemas.openxmlformats.org/officeDocument/2006/relationships/hyperlink" Target="https://community.secop.gov.co/Public/Tendering/OpportunityDetail/Index?noticeUID=CO1.NTC.8533881&amp;isFromPublicArea=True&amp;isModal=False" TargetMode="External"/><Relationship Id="rId44" Type="http://schemas.openxmlformats.org/officeDocument/2006/relationships/hyperlink" Target="https://community.secop.gov.co/Public/Tendering/OpportunityDetail/Index?noticeUID=CO1.NTC.8942483&amp;isFromPublicArea=True&amp;isModal=False" TargetMode="External"/><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hyperlink" Target="https://community.secop.gov.co/Public/Tendering/OpportunityDetail/Index?noticeUID=CO1.NTC.8073751&amp;isFromPublicArea=True&amp;isModal=False" TargetMode="External"/><Relationship Id="rId27" Type="http://schemas.openxmlformats.org/officeDocument/2006/relationships/hyperlink" Target="https://community.secop.gov.co/Public/Tendering/OpportunityDetail/Index?noticeUID=CO1.NTC.8460645&amp;isFromPublicArea=True&amp;isModal=False" TargetMode="External"/><Relationship Id="rId30" Type="http://schemas.openxmlformats.org/officeDocument/2006/relationships/hyperlink" Target="https://community.secop.gov.co/Public/Tendering/OpportunityDetail/Index?noticeUID=CO1.NTC.8525460&amp;isFromPublicArea=True&amp;isModal=False" TargetMode="External"/><Relationship Id="rId35" Type="http://schemas.openxmlformats.org/officeDocument/2006/relationships/hyperlink" Target="https://community.secop.gov.co/Public/Tendering/OpportunityDetail/Index?noticeUID=CO1.NTC.8574160&amp;isFromPublicArea=True&amp;isModal=False" TargetMode="External"/><Relationship Id="rId43" Type="http://schemas.openxmlformats.org/officeDocument/2006/relationships/hyperlink" Target="https://community.secop.gov.co/Public/Tendering/OpportunityDetail/Index?noticeUID=CO1.NTC.8870821&amp;isFromPublicArea=True&amp;isModal=False" TargetMode="External"/><Relationship Id="rId8" Type="http://schemas.openxmlformats.org/officeDocument/2006/relationships/hyperlink" Target="https://community.secop.gov.co/Public/Tendering/OpportunityDetail/Index?noticeUID=CO1.NTC.7533303&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5" Type="http://schemas.openxmlformats.org/officeDocument/2006/relationships/hyperlink" Target="https://community.secop.gov.co/Public/Tendering/OpportunityDetail/Index?noticeUID=CO1.NTC.8446570&amp;isFromPublicArea=True&amp;isModal=False" TargetMode="External"/><Relationship Id="rId33" Type="http://schemas.openxmlformats.org/officeDocument/2006/relationships/hyperlink" Target="https://community.secop.gov.co/Public/Tendering/OpportunityDetail/Index?noticeUID=CO1.NTC.8556028&amp;isFromPublicArea=True&amp;isModal=False" TargetMode="External"/><Relationship Id="rId38" Type="http://schemas.openxmlformats.org/officeDocument/2006/relationships/hyperlink" Target="https://community.secop.gov.co/Public/Tendering/OpportunityDetail/Index?noticeUID=CO1.NTC.8576821&amp;isFromPublicArea=True&amp;isModal=False" TargetMode="External"/><Relationship Id="rId46" Type="http://schemas.openxmlformats.org/officeDocument/2006/relationships/drawing" Target="../drawings/drawing8.xml"/><Relationship Id="rId20" Type="http://schemas.openxmlformats.org/officeDocument/2006/relationships/hyperlink" Target="https://community.secop.gov.co/Public/Tendering/ContractNoticePhases/View?PPI=CO1.PPI.37648038&amp;isFromPublicArea=True&amp;isModal=False" TargetMode="External"/><Relationship Id="rId41" Type="http://schemas.openxmlformats.org/officeDocument/2006/relationships/hyperlink" Target="https://community.secop.gov.co/Public/Tendering/OpportunityDetail/Index?noticeUID=CO1.NTC.8636331&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8524818&amp;isFromPublicArea=True&amp;isModal=False" TargetMode="External"/><Relationship Id="rId13" Type="http://schemas.openxmlformats.org/officeDocument/2006/relationships/printerSettings" Target="../printerSettings/printerSettings8.bin"/><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hyperlink" Target="https://community.secop.gov.co/Public/Tendering/OpportunityDetail/Index?noticeUID=CO1.NTC.8510150&amp;isFromPublicArea=True&amp;isModal=False" TargetMode="External"/><Relationship Id="rId12" Type="http://schemas.openxmlformats.org/officeDocument/2006/relationships/hyperlink" Target="https://community.secop.gov.co/Public/Tendering/OpportunityDetail/Index?noticeUID=CO1.NTC.8942918&amp;isFromPublicArea=True&amp;isModal=False" TargetMode="External"/><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hyperlink" Target="https://community.secop.gov.co/Public/Tendering/OpportunityDetail/Index?noticeUID=CO1.NTC.8504312&amp;isFromPublicArea=True&amp;isModal=False" TargetMode="External"/><Relationship Id="rId11" Type="http://schemas.openxmlformats.org/officeDocument/2006/relationships/hyperlink" Target="https://community.secop.gov.co/Public/Tendering/OpportunityDetail/Index?noticeUID=CO1.NTC.8606831&amp;isFromPublicArea=True&amp;isModal=False" TargetMode="External"/><Relationship Id="rId5" Type="http://schemas.openxmlformats.org/officeDocument/2006/relationships/hyperlink" Target="https://community.secop.gov.co/Public/Tendering/OpportunityDetail/Index?noticeUID=CO1.NTC.7481939&amp;isFromPublicArea=True&amp;isModal=False" TargetMode="External"/><Relationship Id="rId10" Type="http://schemas.openxmlformats.org/officeDocument/2006/relationships/hyperlink" Target="https://community.secop.gov.co/Public/Tendering/OpportunityDetail/Index?noticeUID=CO1.NTC.8606436&amp;isFromPublicArea=True&amp;isModal=False" TargetMode="External"/><Relationship Id="rId4" Type="http://schemas.openxmlformats.org/officeDocument/2006/relationships/hyperlink" Target="https://community.secop.gov.co/Public/Tendering/OpportunityDetail/Index?noticeUID=CO1.NTC.7472439&amp;isFromPublicArea=True&amp;isModal=False" TargetMode="External"/><Relationship Id="rId9" Type="http://schemas.openxmlformats.org/officeDocument/2006/relationships/hyperlink" Target="https://community.secop.gov.co/Public/Tendering/OpportunityDetail/Index?noticeUID=CO1.NTC.8566405&amp;isFromPublicArea=True&amp;isModal=False" TargetMode="External"/><Relationship Id="rId1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workbookViewId="0">
      <selection activeCell="N7" sqref="N7"/>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463C7-32E3-4D69-846F-9B5146EDD7AD}">
  <sheetPr>
    <tabColor rgb="FFFFFF00"/>
  </sheetPr>
  <dimension ref="A1:BV28"/>
  <sheetViews>
    <sheetView showGridLines="0" zoomScaleNormal="100" workbookViewId="0">
      <selection activeCell="BL9" sqref="BL9"/>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37" customWidth="1"/>
    <col min="7" max="7" width="15.85546875" style="37" customWidth="1"/>
    <col min="8" max="8" width="16.5703125" style="37" customWidth="1"/>
    <col min="9" max="9" width="17.42578125" style="37" customWidth="1"/>
    <col min="10" max="10" width="17.42578125" style="38"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654"/>
      <c r="C4" s="655"/>
      <c r="D4" s="661"/>
      <c r="E4" s="662"/>
      <c r="F4" s="662"/>
      <c r="G4" s="663"/>
      <c r="H4" s="668"/>
      <c r="I4" s="669"/>
      <c r="J4" s="36"/>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654"/>
      <c r="C5" s="655"/>
      <c r="D5" s="7" t="s">
        <v>2</v>
      </c>
      <c r="E5" s="8"/>
      <c r="F5" s="674" t="s">
        <v>312</v>
      </c>
      <c r="G5" s="674"/>
      <c r="H5" s="670"/>
      <c r="I5" s="671"/>
      <c r="J5" s="36"/>
      <c r="K5" s="10">
        <f>+L6*K4</f>
        <v>59787000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74" s="12" customFormat="1" ht="31.5" customHeight="1" thickBot="1" x14ac:dyDescent="0.3">
      <c r="B6" s="656"/>
      <c r="C6" s="657"/>
      <c r="D6" s="13" t="s">
        <v>5</v>
      </c>
      <c r="E6" s="672" t="s">
        <v>8659</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74" s="22" customFormat="1" ht="76.5" x14ac:dyDescent="0.25">
      <c r="A7" s="14"/>
      <c r="B7" s="300" t="s">
        <v>16</v>
      </c>
      <c r="C7" s="301" t="s">
        <v>17</v>
      </c>
      <c r="D7" s="301" t="s">
        <v>18</v>
      </c>
      <c r="E7" s="300" t="s">
        <v>19</v>
      </c>
      <c r="F7" s="300" t="s">
        <v>20</v>
      </c>
      <c r="G7" s="301" t="s">
        <v>21</v>
      </c>
      <c r="H7" s="300" t="s">
        <v>22</v>
      </c>
      <c r="I7" s="300" t="s">
        <v>70</v>
      </c>
      <c r="J7" s="300" t="s">
        <v>78</v>
      </c>
      <c r="K7" s="300" t="s">
        <v>23</v>
      </c>
      <c r="L7" s="300" t="s">
        <v>24</v>
      </c>
      <c r="M7" s="300" t="s">
        <v>25</v>
      </c>
      <c r="N7" s="300" t="s">
        <v>26</v>
      </c>
      <c r="O7" s="301" t="s">
        <v>27</v>
      </c>
      <c r="P7" s="301" t="s">
        <v>28</v>
      </c>
      <c r="Q7" s="300" t="s">
        <v>29</v>
      </c>
      <c r="R7" s="300" t="s">
        <v>30</v>
      </c>
      <c r="S7" s="300" t="s">
        <v>31</v>
      </c>
      <c r="T7" s="300" t="s">
        <v>32</v>
      </c>
      <c r="U7" s="300" t="s">
        <v>33</v>
      </c>
      <c r="V7" s="301" t="s">
        <v>34</v>
      </c>
      <c r="W7" s="300" t="s">
        <v>35</v>
      </c>
      <c r="X7" s="300" t="s">
        <v>68</v>
      </c>
      <c r="Y7" s="300" t="s">
        <v>36</v>
      </c>
      <c r="Z7" s="300" t="s">
        <v>37</v>
      </c>
      <c r="AA7" s="306" t="s">
        <v>38</v>
      </c>
      <c r="AB7" s="305" t="s">
        <v>39</v>
      </c>
      <c r="AC7" s="300" t="s">
        <v>40</v>
      </c>
      <c r="AD7" s="300" t="s">
        <v>41</v>
      </c>
      <c r="AE7" s="300" t="s">
        <v>42</v>
      </c>
      <c r="AF7" s="306" t="s">
        <v>43</v>
      </c>
      <c r="AG7" s="305" t="s">
        <v>44</v>
      </c>
      <c r="AH7" s="300" t="s">
        <v>45</v>
      </c>
      <c r="AI7" s="300" t="s">
        <v>46</v>
      </c>
      <c r="AJ7" s="306" t="s">
        <v>47</v>
      </c>
      <c r="AK7" s="306" t="s">
        <v>80</v>
      </c>
      <c r="AL7" s="300" t="s">
        <v>48</v>
      </c>
      <c r="AM7" s="306" t="s">
        <v>49</v>
      </c>
      <c r="AN7" s="306" t="s">
        <v>50</v>
      </c>
      <c r="AO7" s="306" t="s">
        <v>79</v>
      </c>
      <c r="AP7" s="305" t="s">
        <v>51</v>
      </c>
      <c r="AQ7" s="305" t="s">
        <v>52</v>
      </c>
      <c r="AR7" s="300" t="s">
        <v>76</v>
      </c>
      <c r="AS7" s="300" t="s">
        <v>77</v>
      </c>
      <c r="AT7" s="300" t="s">
        <v>53</v>
      </c>
      <c r="AU7" s="300" t="s">
        <v>54</v>
      </c>
      <c r="AV7" s="300" t="s">
        <v>55</v>
      </c>
      <c r="AW7" s="304" t="s">
        <v>56</v>
      </c>
      <c r="AX7" s="303" t="s">
        <v>57</v>
      </c>
      <c r="AY7" s="303" t="s">
        <v>83</v>
      </c>
      <c r="AZ7" s="302" t="s">
        <v>84</v>
      </c>
      <c r="BA7" s="300" t="s">
        <v>58</v>
      </c>
      <c r="BB7" s="300" t="s">
        <v>59</v>
      </c>
      <c r="BC7" s="301" t="s">
        <v>60</v>
      </c>
      <c r="BD7" s="301" t="s">
        <v>61</v>
      </c>
      <c r="BE7" s="301" t="s">
        <v>62</v>
      </c>
      <c r="BF7" s="21"/>
      <c r="BG7" s="21"/>
      <c r="BH7" s="21"/>
      <c r="BI7" s="21"/>
      <c r="BJ7" s="21"/>
      <c r="BK7" s="21"/>
      <c r="BL7" s="21"/>
      <c r="BM7" s="21"/>
      <c r="BN7" s="21"/>
      <c r="BO7" s="21"/>
      <c r="BP7" s="21"/>
      <c r="BQ7" s="21"/>
      <c r="BR7" s="21"/>
      <c r="BS7" s="21"/>
      <c r="BT7" s="21"/>
      <c r="BU7" s="21"/>
      <c r="BV7" s="21"/>
    </row>
    <row r="8" spans="1:74" s="12" customFormat="1" ht="12.75" x14ac:dyDescent="0.2">
      <c r="B8" s="71">
        <v>2025</v>
      </c>
      <c r="C8" s="71">
        <v>891780111</v>
      </c>
      <c r="D8" s="71" t="s">
        <v>63</v>
      </c>
      <c r="E8" s="104" t="s">
        <v>8658</v>
      </c>
      <c r="F8" s="72" t="s">
        <v>8657</v>
      </c>
      <c r="G8" s="72">
        <v>0</v>
      </c>
      <c r="H8" s="72" t="s">
        <v>71</v>
      </c>
      <c r="I8" s="71" t="s">
        <v>64</v>
      </c>
      <c r="J8" s="73" t="s">
        <v>81</v>
      </c>
      <c r="K8" s="74" t="s">
        <v>8656</v>
      </c>
      <c r="L8" s="76">
        <v>29425000</v>
      </c>
      <c r="M8" s="71" t="s">
        <v>66</v>
      </c>
      <c r="N8" s="74" t="s">
        <v>8623</v>
      </c>
      <c r="O8" s="74">
        <v>85155728</v>
      </c>
      <c r="P8" s="75">
        <v>130</v>
      </c>
      <c r="Q8" s="147">
        <v>45680</v>
      </c>
      <c r="R8" s="75">
        <v>29425000</v>
      </c>
      <c r="S8" s="80">
        <v>45680</v>
      </c>
      <c r="T8" s="76">
        <v>29425000</v>
      </c>
      <c r="U8" s="72" t="s">
        <v>65</v>
      </c>
      <c r="V8" s="76">
        <v>32770239</v>
      </c>
      <c r="W8" s="73" t="s">
        <v>1079</v>
      </c>
      <c r="X8" s="147">
        <v>45680</v>
      </c>
      <c r="Y8" s="147">
        <v>45680</v>
      </c>
      <c r="Z8" s="78" t="s">
        <v>73</v>
      </c>
      <c r="AA8" s="147">
        <v>45846</v>
      </c>
      <c r="AB8" s="102">
        <f t="shared" ref="AB8:AB27" si="0">+IF(Z8="1800-01-01",AA8-Y8,AA8-Z8)</f>
        <v>166</v>
      </c>
      <c r="AC8" s="72">
        <v>0</v>
      </c>
      <c r="AD8" s="76">
        <v>0</v>
      </c>
      <c r="AE8" s="72">
        <v>0</v>
      </c>
      <c r="AF8" s="79" t="s">
        <v>73</v>
      </c>
      <c r="AG8" s="102">
        <f t="shared" ref="AG8:AG27" si="1">+IF(AF8="1800-01-01",0,AF8-AA8)</f>
        <v>0</v>
      </c>
      <c r="AH8" s="72">
        <v>0</v>
      </c>
      <c r="AI8" s="76">
        <v>0</v>
      </c>
      <c r="AJ8" s="72" t="s">
        <v>73</v>
      </c>
      <c r="AK8" s="80" t="s">
        <v>73</v>
      </c>
      <c r="AL8" s="72">
        <v>0</v>
      </c>
      <c r="AM8" s="80" t="s">
        <v>73</v>
      </c>
      <c r="AN8" s="80" t="s">
        <v>73</v>
      </c>
      <c r="AO8" s="80" t="s">
        <v>73</v>
      </c>
      <c r="AP8" s="102">
        <f t="shared" ref="AP8:AP27" si="2">+IF(AM8="1800-01-01",0,AN8-AM8)</f>
        <v>0</v>
      </c>
      <c r="AQ8" s="102">
        <f t="shared" ref="AQ8:AQ27" si="3">+L8+AD8-AI8</f>
        <v>29425000</v>
      </c>
      <c r="AR8" s="72" t="s">
        <v>65</v>
      </c>
      <c r="AS8" s="76">
        <v>29425000</v>
      </c>
      <c r="AT8" s="72" t="s">
        <v>319</v>
      </c>
      <c r="AU8" s="76">
        <v>0</v>
      </c>
      <c r="AV8" s="81" t="s">
        <v>73</v>
      </c>
      <c r="AW8" s="82">
        <f>5350000+5350000+5350000+5350000+5350000+2675000</f>
        <v>29425000</v>
      </c>
      <c r="AX8" s="143">
        <f t="shared" ref="AX8:AX27" si="4">AQ8-AW8</f>
        <v>0</v>
      </c>
      <c r="AY8" s="84">
        <f t="shared" ref="AY8:AY27" si="5">+IFERROR(AW8/AQ8,"_")</f>
        <v>1</v>
      </c>
      <c r="AZ8" s="85">
        <v>1</v>
      </c>
      <c r="BA8" s="81" t="s">
        <v>73</v>
      </c>
      <c r="BB8" s="72" t="s">
        <v>208</v>
      </c>
      <c r="BC8" s="297" t="s">
        <v>8655</v>
      </c>
      <c r="BD8" s="71" t="s">
        <v>65</v>
      </c>
      <c r="BE8" s="71" t="s">
        <v>65</v>
      </c>
    </row>
    <row r="9" spans="1:74" x14ac:dyDescent="0.25">
      <c r="B9" s="71">
        <v>2025</v>
      </c>
      <c r="C9" s="71">
        <v>891780111</v>
      </c>
      <c r="D9" s="71" t="s">
        <v>63</v>
      </c>
      <c r="E9" s="104" t="s">
        <v>8654</v>
      </c>
      <c r="F9" s="72" t="s">
        <v>8653</v>
      </c>
      <c r="G9" s="72">
        <v>0</v>
      </c>
      <c r="H9" s="72" t="s">
        <v>71</v>
      </c>
      <c r="I9" s="71" t="s">
        <v>64</v>
      </c>
      <c r="J9" s="73" t="s">
        <v>81</v>
      </c>
      <c r="K9" s="74" t="s">
        <v>8652</v>
      </c>
      <c r="L9" s="76">
        <v>12100000</v>
      </c>
      <c r="M9" s="71" t="s">
        <v>66</v>
      </c>
      <c r="N9" s="74" t="s">
        <v>8618</v>
      </c>
      <c r="O9" s="74">
        <v>1007820106</v>
      </c>
      <c r="P9" s="75">
        <v>131</v>
      </c>
      <c r="Q9" s="147">
        <v>45680</v>
      </c>
      <c r="R9" s="75">
        <v>12100000</v>
      </c>
      <c r="S9" s="80">
        <v>45680</v>
      </c>
      <c r="T9" s="76">
        <v>12100000</v>
      </c>
      <c r="U9" s="72" t="s">
        <v>65</v>
      </c>
      <c r="V9" s="76">
        <v>32770239</v>
      </c>
      <c r="W9" s="73" t="s">
        <v>1079</v>
      </c>
      <c r="X9" s="147">
        <v>45680</v>
      </c>
      <c r="Y9" s="147">
        <v>45680</v>
      </c>
      <c r="Z9" s="78" t="s">
        <v>73</v>
      </c>
      <c r="AA9" s="147">
        <v>45846</v>
      </c>
      <c r="AB9" s="102">
        <f t="shared" si="0"/>
        <v>166</v>
      </c>
      <c r="AC9" s="72">
        <v>0</v>
      </c>
      <c r="AD9" s="76">
        <v>0</v>
      </c>
      <c r="AE9" s="72">
        <v>0</v>
      </c>
      <c r="AF9" s="79" t="s">
        <v>73</v>
      </c>
      <c r="AG9" s="102">
        <f t="shared" si="1"/>
        <v>0</v>
      </c>
      <c r="AH9" s="72">
        <v>0</v>
      </c>
      <c r="AI9" s="76">
        <v>0</v>
      </c>
      <c r="AJ9" s="72" t="s">
        <v>73</v>
      </c>
      <c r="AK9" s="80" t="s">
        <v>73</v>
      </c>
      <c r="AL9" s="72">
        <v>0</v>
      </c>
      <c r="AM9" s="80" t="s">
        <v>73</v>
      </c>
      <c r="AN9" s="80" t="s">
        <v>73</v>
      </c>
      <c r="AO9" s="80" t="s">
        <v>73</v>
      </c>
      <c r="AP9" s="102">
        <f t="shared" si="2"/>
        <v>0</v>
      </c>
      <c r="AQ9" s="102">
        <f t="shared" si="3"/>
        <v>12100000</v>
      </c>
      <c r="AR9" s="72" t="s">
        <v>65</v>
      </c>
      <c r="AS9" s="76">
        <v>12100000</v>
      </c>
      <c r="AT9" s="72" t="s">
        <v>319</v>
      </c>
      <c r="AU9" s="76">
        <v>0</v>
      </c>
      <c r="AV9" s="81" t="s">
        <v>73</v>
      </c>
      <c r="AW9" s="82">
        <f>2200000+2200000+2200000+2200000+2200000+1100000</f>
        <v>12100000</v>
      </c>
      <c r="AX9" s="143">
        <f t="shared" si="4"/>
        <v>0</v>
      </c>
      <c r="AY9" s="84">
        <f t="shared" si="5"/>
        <v>1</v>
      </c>
      <c r="AZ9" s="85">
        <v>1</v>
      </c>
      <c r="BA9" s="81" t="s">
        <v>73</v>
      </c>
      <c r="BB9" s="72" t="s">
        <v>208</v>
      </c>
      <c r="BC9" s="297" t="s">
        <v>8651</v>
      </c>
      <c r="BD9" s="71" t="s">
        <v>65</v>
      </c>
      <c r="BE9" s="71" t="s">
        <v>65</v>
      </c>
    </row>
    <row r="10" spans="1:74" x14ac:dyDescent="0.25">
      <c r="B10" s="71">
        <v>2025</v>
      </c>
      <c r="C10" s="71">
        <v>891780111</v>
      </c>
      <c r="D10" s="71" t="s">
        <v>63</v>
      </c>
      <c r="E10" s="104" t="s">
        <v>8650</v>
      </c>
      <c r="F10" s="72" t="s">
        <v>8649</v>
      </c>
      <c r="G10" s="72">
        <v>0</v>
      </c>
      <c r="H10" s="72" t="s">
        <v>71</v>
      </c>
      <c r="I10" s="71" t="s">
        <v>64</v>
      </c>
      <c r="J10" s="73" t="s">
        <v>81</v>
      </c>
      <c r="K10" s="74" t="s">
        <v>8648</v>
      </c>
      <c r="L10" s="76">
        <v>20350000</v>
      </c>
      <c r="M10" s="71" t="s">
        <v>66</v>
      </c>
      <c r="N10" s="74" t="s">
        <v>8614</v>
      </c>
      <c r="O10" s="74">
        <v>1083004668</v>
      </c>
      <c r="P10" s="75">
        <v>139</v>
      </c>
      <c r="Q10" s="147">
        <v>45680</v>
      </c>
      <c r="R10" s="75">
        <v>20350000</v>
      </c>
      <c r="S10" s="80">
        <v>45681</v>
      </c>
      <c r="T10" s="76">
        <v>20350000</v>
      </c>
      <c r="U10" s="72" t="s">
        <v>65</v>
      </c>
      <c r="V10" s="76">
        <v>1083554320</v>
      </c>
      <c r="W10" s="73" t="s">
        <v>8613</v>
      </c>
      <c r="X10" s="147">
        <v>45681</v>
      </c>
      <c r="Y10" s="147">
        <v>45681</v>
      </c>
      <c r="Z10" s="78" t="s">
        <v>73</v>
      </c>
      <c r="AA10" s="147">
        <v>45847</v>
      </c>
      <c r="AB10" s="102">
        <f t="shared" si="0"/>
        <v>166</v>
      </c>
      <c r="AC10" s="72">
        <v>0</v>
      </c>
      <c r="AD10" s="76">
        <v>0</v>
      </c>
      <c r="AE10" s="72">
        <v>0</v>
      </c>
      <c r="AF10" s="79" t="s">
        <v>73</v>
      </c>
      <c r="AG10" s="102">
        <f t="shared" si="1"/>
        <v>0</v>
      </c>
      <c r="AH10" s="72">
        <v>0</v>
      </c>
      <c r="AI10" s="76">
        <v>0</v>
      </c>
      <c r="AJ10" s="72" t="s">
        <v>73</v>
      </c>
      <c r="AK10" s="80" t="s">
        <v>73</v>
      </c>
      <c r="AL10" s="72">
        <v>0</v>
      </c>
      <c r="AM10" s="80" t="s">
        <v>73</v>
      </c>
      <c r="AN10" s="80" t="s">
        <v>73</v>
      </c>
      <c r="AO10" s="80" t="s">
        <v>73</v>
      </c>
      <c r="AP10" s="102">
        <f t="shared" si="2"/>
        <v>0</v>
      </c>
      <c r="AQ10" s="102">
        <f t="shared" si="3"/>
        <v>20350000</v>
      </c>
      <c r="AR10" s="72" t="s">
        <v>65</v>
      </c>
      <c r="AS10" s="76">
        <v>20350000</v>
      </c>
      <c r="AT10" s="72" t="s">
        <v>319</v>
      </c>
      <c r="AU10" s="76">
        <v>0</v>
      </c>
      <c r="AV10" s="81" t="s">
        <v>73</v>
      </c>
      <c r="AW10" s="82">
        <f>3700000+3700000+3700000+3700000+3700000+1850000</f>
        <v>20350000</v>
      </c>
      <c r="AX10" s="143">
        <f t="shared" si="4"/>
        <v>0</v>
      </c>
      <c r="AY10" s="84">
        <f t="shared" si="5"/>
        <v>1</v>
      </c>
      <c r="AZ10" s="85">
        <v>1</v>
      </c>
      <c r="BA10" s="81" t="s">
        <v>73</v>
      </c>
      <c r="BB10" s="72" t="s">
        <v>208</v>
      </c>
      <c r="BC10" s="297" t="s">
        <v>8647</v>
      </c>
      <c r="BD10" s="71" t="s">
        <v>65</v>
      </c>
      <c r="BE10" s="71" t="s">
        <v>65</v>
      </c>
    </row>
    <row r="11" spans="1:74" x14ac:dyDescent="0.25">
      <c r="B11" s="71">
        <v>2025</v>
      </c>
      <c r="C11" s="71">
        <v>891780111</v>
      </c>
      <c r="D11" s="71" t="s">
        <v>63</v>
      </c>
      <c r="E11" s="104" t="s">
        <v>8646</v>
      </c>
      <c r="F11" s="72" t="s">
        <v>8645</v>
      </c>
      <c r="G11" s="72">
        <v>0</v>
      </c>
      <c r="H11" s="72" t="s">
        <v>71</v>
      </c>
      <c r="I11" s="71" t="s">
        <v>64</v>
      </c>
      <c r="J11" s="73" t="s">
        <v>81</v>
      </c>
      <c r="K11" s="74" t="s">
        <v>8644</v>
      </c>
      <c r="L11" s="76">
        <v>20350000</v>
      </c>
      <c r="M11" s="71" t="s">
        <v>66</v>
      </c>
      <c r="N11" s="74" t="s">
        <v>8608</v>
      </c>
      <c r="O11" s="74">
        <v>1083018407</v>
      </c>
      <c r="P11" s="75">
        <v>138</v>
      </c>
      <c r="Q11" s="147">
        <v>45680</v>
      </c>
      <c r="R11" s="75">
        <v>20350000</v>
      </c>
      <c r="S11" s="80">
        <v>45681</v>
      </c>
      <c r="T11" s="76">
        <v>20350000</v>
      </c>
      <c r="U11" s="72" t="s">
        <v>65</v>
      </c>
      <c r="V11" s="76">
        <v>91156594</v>
      </c>
      <c r="W11" s="73" t="s">
        <v>8607</v>
      </c>
      <c r="X11" s="147">
        <v>45681</v>
      </c>
      <c r="Y11" s="147">
        <v>45681</v>
      </c>
      <c r="Z11" s="78" t="s">
        <v>73</v>
      </c>
      <c r="AA11" s="147">
        <v>45847</v>
      </c>
      <c r="AB11" s="102">
        <f t="shared" si="0"/>
        <v>166</v>
      </c>
      <c r="AC11" s="72">
        <v>0</v>
      </c>
      <c r="AD11" s="76">
        <v>0</v>
      </c>
      <c r="AE11" s="72">
        <v>0</v>
      </c>
      <c r="AF11" s="79" t="s">
        <v>73</v>
      </c>
      <c r="AG11" s="102">
        <f t="shared" si="1"/>
        <v>0</v>
      </c>
      <c r="AH11" s="72">
        <v>0</v>
      </c>
      <c r="AI11" s="76">
        <v>0</v>
      </c>
      <c r="AJ11" s="72" t="s">
        <v>73</v>
      </c>
      <c r="AK11" s="80" t="s">
        <v>73</v>
      </c>
      <c r="AL11" s="72">
        <v>0</v>
      </c>
      <c r="AM11" s="80" t="s">
        <v>73</v>
      </c>
      <c r="AN11" s="80" t="s">
        <v>73</v>
      </c>
      <c r="AO11" s="80" t="s">
        <v>73</v>
      </c>
      <c r="AP11" s="102">
        <f t="shared" si="2"/>
        <v>0</v>
      </c>
      <c r="AQ11" s="102">
        <f t="shared" si="3"/>
        <v>20350000</v>
      </c>
      <c r="AR11" s="72" t="s">
        <v>65</v>
      </c>
      <c r="AS11" s="76">
        <v>20350000</v>
      </c>
      <c r="AT11" s="72" t="s">
        <v>319</v>
      </c>
      <c r="AU11" s="76">
        <v>0</v>
      </c>
      <c r="AV11" s="81" t="s">
        <v>73</v>
      </c>
      <c r="AW11" s="82">
        <f>3700000+3700000+3700000+3700000+3700000+1850000</f>
        <v>20350000</v>
      </c>
      <c r="AX11" s="143">
        <f t="shared" si="4"/>
        <v>0</v>
      </c>
      <c r="AY11" s="84">
        <f t="shared" si="5"/>
        <v>1</v>
      </c>
      <c r="AZ11" s="85">
        <v>1</v>
      </c>
      <c r="BA11" s="81" t="s">
        <v>73</v>
      </c>
      <c r="BB11" s="72" t="s">
        <v>208</v>
      </c>
      <c r="BC11" s="297" t="s">
        <v>8643</v>
      </c>
      <c r="BD11" s="71" t="s">
        <v>65</v>
      </c>
      <c r="BE11" s="71" t="s">
        <v>65</v>
      </c>
    </row>
    <row r="12" spans="1:74" x14ac:dyDescent="0.25">
      <c r="B12" s="71">
        <v>2025</v>
      </c>
      <c r="C12" s="71">
        <v>891780111</v>
      </c>
      <c r="D12" s="71" t="s">
        <v>63</v>
      </c>
      <c r="E12" s="104" t="s">
        <v>8642</v>
      </c>
      <c r="F12" s="72" t="s">
        <v>8641</v>
      </c>
      <c r="G12" s="72">
        <v>0</v>
      </c>
      <c r="H12" s="72" t="s">
        <v>71</v>
      </c>
      <c r="I12" s="71" t="s">
        <v>64</v>
      </c>
      <c r="J12" s="73" t="s">
        <v>81</v>
      </c>
      <c r="K12" s="74" t="s">
        <v>8640</v>
      </c>
      <c r="L12" s="76">
        <v>14850000</v>
      </c>
      <c r="M12" s="71" t="s">
        <v>66</v>
      </c>
      <c r="N12" s="74" t="s">
        <v>8603</v>
      </c>
      <c r="O12" s="74">
        <v>1065657067</v>
      </c>
      <c r="P12" s="75">
        <v>137</v>
      </c>
      <c r="Q12" s="147">
        <v>45680</v>
      </c>
      <c r="R12" s="75">
        <v>29700000</v>
      </c>
      <c r="S12" s="80">
        <v>45681</v>
      </c>
      <c r="T12" s="76">
        <v>14850000</v>
      </c>
      <c r="U12" s="72" t="s">
        <v>65</v>
      </c>
      <c r="V12" s="76">
        <v>1082863147</v>
      </c>
      <c r="W12" s="73" t="s">
        <v>8602</v>
      </c>
      <c r="X12" s="147">
        <v>45681</v>
      </c>
      <c r="Y12" s="147">
        <v>45681</v>
      </c>
      <c r="Z12" s="78" t="s">
        <v>73</v>
      </c>
      <c r="AA12" s="147">
        <v>45847</v>
      </c>
      <c r="AB12" s="102">
        <f t="shared" si="0"/>
        <v>166</v>
      </c>
      <c r="AC12" s="72">
        <v>0</v>
      </c>
      <c r="AD12" s="76">
        <v>0</v>
      </c>
      <c r="AE12" s="72">
        <v>0</v>
      </c>
      <c r="AF12" s="79" t="s">
        <v>73</v>
      </c>
      <c r="AG12" s="102">
        <f t="shared" si="1"/>
        <v>0</v>
      </c>
      <c r="AH12" s="72">
        <v>0</v>
      </c>
      <c r="AI12" s="76">
        <v>0</v>
      </c>
      <c r="AJ12" s="72" t="s">
        <v>73</v>
      </c>
      <c r="AK12" s="80" t="s">
        <v>73</v>
      </c>
      <c r="AL12" s="72">
        <v>0</v>
      </c>
      <c r="AM12" s="80" t="s">
        <v>73</v>
      </c>
      <c r="AN12" s="80" t="s">
        <v>73</v>
      </c>
      <c r="AO12" s="80" t="s">
        <v>73</v>
      </c>
      <c r="AP12" s="102">
        <f t="shared" si="2"/>
        <v>0</v>
      </c>
      <c r="AQ12" s="102">
        <f t="shared" si="3"/>
        <v>14850000</v>
      </c>
      <c r="AR12" s="72" t="s">
        <v>65</v>
      </c>
      <c r="AS12" s="76">
        <v>14850000</v>
      </c>
      <c r="AT12" s="72" t="s">
        <v>319</v>
      </c>
      <c r="AU12" s="76">
        <v>0</v>
      </c>
      <c r="AV12" s="81" t="s">
        <v>73</v>
      </c>
      <c r="AW12" s="82">
        <f>2700000+2700000+2700000+2700000+2700000+1350000</f>
        <v>14850000</v>
      </c>
      <c r="AX12" s="143">
        <f t="shared" si="4"/>
        <v>0</v>
      </c>
      <c r="AY12" s="84">
        <f t="shared" si="5"/>
        <v>1</v>
      </c>
      <c r="AZ12" s="85">
        <v>1</v>
      </c>
      <c r="BA12" s="81" t="s">
        <v>73</v>
      </c>
      <c r="BB12" s="72" t="s">
        <v>208</v>
      </c>
      <c r="BC12" s="297" t="s">
        <v>8639</v>
      </c>
      <c r="BD12" s="71" t="s">
        <v>65</v>
      </c>
      <c r="BE12" s="71" t="s">
        <v>65</v>
      </c>
    </row>
    <row r="13" spans="1:74" x14ac:dyDescent="0.25">
      <c r="B13" s="71">
        <v>2025</v>
      </c>
      <c r="C13" s="71">
        <v>891780111</v>
      </c>
      <c r="D13" s="71" t="s">
        <v>63</v>
      </c>
      <c r="E13" s="104" t="s">
        <v>8638</v>
      </c>
      <c r="F13" s="72" t="s">
        <v>8637</v>
      </c>
      <c r="G13" s="72">
        <v>0</v>
      </c>
      <c r="H13" s="72" t="s">
        <v>71</v>
      </c>
      <c r="I13" s="71" t="s">
        <v>64</v>
      </c>
      <c r="J13" s="73" t="s">
        <v>81</v>
      </c>
      <c r="K13" s="74" t="s">
        <v>8636</v>
      </c>
      <c r="L13" s="76">
        <v>14850000</v>
      </c>
      <c r="M13" s="71" t="s">
        <v>66</v>
      </c>
      <c r="N13" s="74" t="s">
        <v>8588</v>
      </c>
      <c r="O13" s="74">
        <v>84456404</v>
      </c>
      <c r="P13" s="75">
        <v>136</v>
      </c>
      <c r="Q13" s="147">
        <v>45680</v>
      </c>
      <c r="R13" s="75">
        <v>14850000</v>
      </c>
      <c r="S13" s="80">
        <v>45681</v>
      </c>
      <c r="T13" s="76">
        <v>14850000</v>
      </c>
      <c r="U13" s="72" t="s">
        <v>65</v>
      </c>
      <c r="V13" s="76">
        <v>1083432808</v>
      </c>
      <c r="W13" s="73" t="s">
        <v>8587</v>
      </c>
      <c r="X13" s="147">
        <v>45681</v>
      </c>
      <c r="Y13" s="147">
        <v>45681</v>
      </c>
      <c r="Z13" s="78" t="s">
        <v>73</v>
      </c>
      <c r="AA13" s="147">
        <v>45847</v>
      </c>
      <c r="AB13" s="102">
        <f t="shared" si="0"/>
        <v>166</v>
      </c>
      <c r="AC13" s="72">
        <v>0</v>
      </c>
      <c r="AD13" s="76">
        <v>0</v>
      </c>
      <c r="AE13" s="72">
        <v>0</v>
      </c>
      <c r="AF13" s="79" t="s">
        <v>73</v>
      </c>
      <c r="AG13" s="102">
        <f t="shared" si="1"/>
        <v>0</v>
      </c>
      <c r="AH13" s="72">
        <v>0</v>
      </c>
      <c r="AI13" s="76">
        <v>0</v>
      </c>
      <c r="AJ13" s="72" t="s">
        <v>73</v>
      </c>
      <c r="AK13" s="80" t="s">
        <v>73</v>
      </c>
      <c r="AL13" s="72">
        <v>0</v>
      </c>
      <c r="AM13" s="80" t="s">
        <v>73</v>
      </c>
      <c r="AN13" s="80" t="s">
        <v>73</v>
      </c>
      <c r="AO13" s="80" t="s">
        <v>73</v>
      </c>
      <c r="AP13" s="102">
        <f t="shared" si="2"/>
        <v>0</v>
      </c>
      <c r="AQ13" s="102">
        <f t="shared" si="3"/>
        <v>14850000</v>
      </c>
      <c r="AR13" s="72" t="s">
        <v>65</v>
      </c>
      <c r="AS13" s="76">
        <v>14850000</v>
      </c>
      <c r="AT13" s="72" t="s">
        <v>319</v>
      </c>
      <c r="AU13" s="76">
        <v>0</v>
      </c>
      <c r="AV13" s="81" t="s">
        <v>73</v>
      </c>
      <c r="AW13" s="82">
        <f>2700000+2700000+2700000+2700000+2700000+1350000</f>
        <v>14850000</v>
      </c>
      <c r="AX13" s="143">
        <f t="shared" si="4"/>
        <v>0</v>
      </c>
      <c r="AY13" s="84">
        <f t="shared" si="5"/>
        <v>1</v>
      </c>
      <c r="AZ13" s="85">
        <v>1</v>
      </c>
      <c r="BA13" s="81" t="s">
        <v>73</v>
      </c>
      <c r="BB13" s="72" t="s">
        <v>208</v>
      </c>
      <c r="BC13" s="297" t="s">
        <v>8635</v>
      </c>
      <c r="BD13" s="71" t="s">
        <v>65</v>
      </c>
      <c r="BE13" s="71" t="s">
        <v>65</v>
      </c>
    </row>
    <row r="14" spans="1:74" x14ac:dyDescent="0.25">
      <c r="B14" s="71">
        <v>2025</v>
      </c>
      <c r="C14" s="71">
        <v>891780111</v>
      </c>
      <c r="D14" s="71" t="s">
        <v>63</v>
      </c>
      <c r="E14" s="104" t="s">
        <v>8634</v>
      </c>
      <c r="F14" s="72" t="s">
        <v>8633</v>
      </c>
      <c r="G14" s="72">
        <v>0</v>
      </c>
      <c r="H14" s="72" t="s">
        <v>71</v>
      </c>
      <c r="I14" s="71" t="s">
        <v>64</v>
      </c>
      <c r="J14" s="73" t="s">
        <v>81</v>
      </c>
      <c r="K14" s="74" t="s">
        <v>8632</v>
      </c>
      <c r="L14" s="76">
        <v>14850000</v>
      </c>
      <c r="M14" s="71" t="s">
        <v>66</v>
      </c>
      <c r="N14" s="74" t="s">
        <v>8598</v>
      </c>
      <c r="O14" s="74">
        <v>1103120398</v>
      </c>
      <c r="P14" s="75">
        <v>137</v>
      </c>
      <c r="Q14" s="147">
        <v>45680</v>
      </c>
      <c r="R14" s="75">
        <v>14850000</v>
      </c>
      <c r="S14" s="80">
        <v>45681</v>
      </c>
      <c r="T14" s="76">
        <v>14850000</v>
      </c>
      <c r="U14" s="72" t="s">
        <v>65</v>
      </c>
      <c r="V14" s="76">
        <v>79732773</v>
      </c>
      <c r="W14" s="73" t="s">
        <v>8581</v>
      </c>
      <c r="X14" s="147">
        <v>45681</v>
      </c>
      <c r="Y14" s="147">
        <v>45681</v>
      </c>
      <c r="Z14" s="78" t="s">
        <v>73</v>
      </c>
      <c r="AA14" s="147">
        <v>45847</v>
      </c>
      <c r="AB14" s="102">
        <f t="shared" si="0"/>
        <v>166</v>
      </c>
      <c r="AC14" s="72">
        <v>0</v>
      </c>
      <c r="AD14" s="76">
        <v>0</v>
      </c>
      <c r="AE14" s="72">
        <v>0</v>
      </c>
      <c r="AF14" s="79" t="s">
        <v>73</v>
      </c>
      <c r="AG14" s="102">
        <f t="shared" si="1"/>
        <v>0</v>
      </c>
      <c r="AH14" s="72">
        <v>0</v>
      </c>
      <c r="AI14" s="76">
        <v>0</v>
      </c>
      <c r="AJ14" s="72" t="s">
        <v>73</v>
      </c>
      <c r="AK14" s="80" t="s">
        <v>73</v>
      </c>
      <c r="AL14" s="72">
        <v>0</v>
      </c>
      <c r="AM14" s="80" t="s">
        <v>73</v>
      </c>
      <c r="AN14" s="80" t="s">
        <v>73</v>
      </c>
      <c r="AO14" s="80" t="s">
        <v>73</v>
      </c>
      <c r="AP14" s="102">
        <f t="shared" si="2"/>
        <v>0</v>
      </c>
      <c r="AQ14" s="102">
        <f t="shared" si="3"/>
        <v>14850000</v>
      </c>
      <c r="AR14" s="72" t="s">
        <v>65</v>
      </c>
      <c r="AS14" s="76">
        <v>14850000</v>
      </c>
      <c r="AT14" s="72" t="s">
        <v>319</v>
      </c>
      <c r="AU14" s="76">
        <v>0</v>
      </c>
      <c r="AV14" s="81" t="s">
        <v>73</v>
      </c>
      <c r="AW14" s="82">
        <f>2700000+2700000+2700000+2700000+2700000+1350000</f>
        <v>14850000</v>
      </c>
      <c r="AX14" s="143">
        <f t="shared" si="4"/>
        <v>0</v>
      </c>
      <c r="AY14" s="84">
        <f t="shared" si="5"/>
        <v>1</v>
      </c>
      <c r="AZ14" s="85">
        <v>1</v>
      </c>
      <c r="BA14" s="81" t="s">
        <v>73</v>
      </c>
      <c r="BB14" s="72" t="s">
        <v>208</v>
      </c>
      <c r="BC14" s="297" t="s">
        <v>8631</v>
      </c>
      <c r="BD14" s="71" t="s">
        <v>65</v>
      </c>
      <c r="BE14" s="71" t="s">
        <v>65</v>
      </c>
    </row>
    <row r="15" spans="1:74" s="296" customFormat="1" x14ac:dyDescent="0.25">
      <c r="B15" s="71">
        <v>2025</v>
      </c>
      <c r="C15" s="71">
        <v>891780111</v>
      </c>
      <c r="D15" s="71" t="s">
        <v>63</v>
      </c>
      <c r="E15" s="73" t="s">
        <v>8630</v>
      </c>
      <c r="F15" s="71" t="s">
        <v>8629</v>
      </c>
      <c r="G15" s="71">
        <v>0</v>
      </c>
      <c r="H15" s="71" t="s">
        <v>71</v>
      </c>
      <c r="I15" s="71" t="s">
        <v>64</v>
      </c>
      <c r="J15" s="73" t="s">
        <v>81</v>
      </c>
      <c r="K15" s="74" t="s">
        <v>8628</v>
      </c>
      <c r="L15" s="86">
        <v>10000000</v>
      </c>
      <c r="M15" s="71" t="s">
        <v>66</v>
      </c>
      <c r="N15" s="74" t="s">
        <v>8576</v>
      </c>
      <c r="O15" s="74">
        <v>1082250917</v>
      </c>
      <c r="P15" s="74">
        <v>869</v>
      </c>
      <c r="Q15" s="299">
        <v>45754</v>
      </c>
      <c r="R15" s="74">
        <v>10000000</v>
      </c>
      <c r="S15" s="80">
        <v>45757</v>
      </c>
      <c r="T15" s="86">
        <v>10000000</v>
      </c>
      <c r="U15" s="71" t="s">
        <v>65</v>
      </c>
      <c r="V15" s="86">
        <v>1083432808</v>
      </c>
      <c r="W15" s="73" t="s">
        <v>8587</v>
      </c>
      <c r="X15" s="299">
        <v>45757</v>
      </c>
      <c r="Y15" s="299">
        <v>45757</v>
      </c>
      <c r="Z15" s="80" t="s">
        <v>73</v>
      </c>
      <c r="AA15" s="299">
        <v>45879</v>
      </c>
      <c r="AB15" s="187">
        <f t="shared" si="0"/>
        <v>122</v>
      </c>
      <c r="AC15" s="71">
        <v>0</v>
      </c>
      <c r="AD15" s="86">
        <v>0</v>
      </c>
      <c r="AE15" s="71">
        <v>0</v>
      </c>
      <c r="AF15" s="79" t="s">
        <v>73</v>
      </c>
      <c r="AG15" s="187">
        <f t="shared" si="1"/>
        <v>0</v>
      </c>
      <c r="AH15" s="71">
        <v>0</v>
      </c>
      <c r="AI15" s="86">
        <v>0</v>
      </c>
      <c r="AJ15" s="71" t="s">
        <v>73</v>
      </c>
      <c r="AK15" s="80" t="s">
        <v>73</v>
      </c>
      <c r="AL15" s="71">
        <v>0</v>
      </c>
      <c r="AM15" s="80" t="s">
        <v>73</v>
      </c>
      <c r="AN15" s="80" t="s">
        <v>73</v>
      </c>
      <c r="AO15" s="80" t="s">
        <v>73</v>
      </c>
      <c r="AP15" s="187">
        <f t="shared" si="2"/>
        <v>0</v>
      </c>
      <c r="AQ15" s="187">
        <f t="shared" si="3"/>
        <v>10000000</v>
      </c>
      <c r="AR15" s="71" t="s">
        <v>65</v>
      </c>
      <c r="AS15" s="86">
        <v>10000000</v>
      </c>
      <c r="AT15" s="71" t="s">
        <v>319</v>
      </c>
      <c r="AU15" s="86">
        <v>0</v>
      </c>
      <c r="AV15" s="81" t="s">
        <v>73</v>
      </c>
      <c r="AW15" s="298">
        <f>2500000+2500000+2500000+2500000</f>
        <v>10000000</v>
      </c>
      <c r="AX15" s="143">
        <f t="shared" si="4"/>
        <v>0</v>
      </c>
      <c r="AY15" s="84">
        <f t="shared" si="5"/>
        <v>1</v>
      </c>
      <c r="AZ15" s="85">
        <v>1</v>
      </c>
      <c r="BA15" s="81" t="s">
        <v>73</v>
      </c>
      <c r="BB15" s="71" t="s">
        <v>208</v>
      </c>
      <c r="BC15" s="297" t="s">
        <v>8627</v>
      </c>
      <c r="BD15" s="71" t="s">
        <v>65</v>
      </c>
      <c r="BE15" s="71" t="s">
        <v>65</v>
      </c>
    </row>
    <row r="16" spans="1:74" x14ac:dyDescent="0.25">
      <c r="B16" s="71">
        <v>2025</v>
      </c>
      <c r="C16" s="71">
        <v>891780111</v>
      </c>
      <c r="D16" s="71" t="s">
        <v>63</v>
      </c>
      <c r="E16" s="104" t="s">
        <v>8626</v>
      </c>
      <c r="F16" s="72" t="s">
        <v>8625</v>
      </c>
      <c r="G16" s="72">
        <v>0</v>
      </c>
      <c r="H16" s="72" t="s">
        <v>71</v>
      </c>
      <c r="I16" s="72" t="s">
        <v>64</v>
      </c>
      <c r="J16" s="73" t="s">
        <v>81</v>
      </c>
      <c r="K16" s="74" t="s">
        <v>8624</v>
      </c>
      <c r="L16" s="76">
        <v>29425000</v>
      </c>
      <c r="M16" s="71" t="s">
        <v>66</v>
      </c>
      <c r="N16" s="74" t="s">
        <v>8623</v>
      </c>
      <c r="O16" s="74">
        <v>85155728</v>
      </c>
      <c r="P16" s="75">
        <v>1476</v>
      </c>
      <c r="Q16" s="147">
        <v>45847</v>
      </c>
      <c r="R16" s="75">
        <v>29425000</v>
      </c>
      <c r="S16" s="78">
        <v>45852</v>
      </c>
      <c r="T16" s="76">
        <v>29425000</v>
      </c>
      <c r="U16" s="72" t="s">
        <v>65</v>
      </c>
      <c r="V16" s="76">
        <v>57440103</v>
      </c>
      <c r="W16" s="104" t="s">
        <v>8565</v>
      </c>
      <c r="X16" s="147">
        <v>45852</v>
      </c>
      <c r="Y16" s="147">
        <v>45852</v>
      </c>
      <c r="Z16" s="78" t="s">
        <v>73</v>
      </c>
      <c r="AA16" s="147">
        <v>46020</v>
      </c>
      <c r="AB16" s="102">
        <f t="shared" si="0"/>
        <v>168</v>
      </c>
      <c r="AC16" s="72">
        <v>0</v>
      </c>
      <c r="AD16" s="76">
        <v>0</v>
      </c>
      <c r="AE16" s="72">
        <v>0</v>
      </c>
      <c r="AF16" s="79" t="s">
        <v>73</v>
      </c>
      <c r="AG16" s="102">
        <f t="shared" si="1"/>
        <v>0</v>
      </c>
      <c r="AH16" s="72">
        <v>0</v>
      </c>
      <c r="AI16" s="76">
        <v>0</v>
      </c>
      <c r="AJ16" s="72" t="s">
        <v>73</v>
      </c>
      <c r="AK16" s="80" t="s">
        <v>73</v>
      </c>
      <c r="AL16" s="72">
        <v>0</v>
      </c>
      <c r="AM16" s="80" t="s">
        <v>73</v>
      </c>
      <c r="AN16" s="80" t="s">
        <v>73</v>
      </c>
      <c r="AO16" s="80" t="s">
        <v>73</v>
      </c>
      <c r="AP16" s="102">
        <f t="shared" si="2"/>
        <v>0</v>
      </c>
      <c r="AQ16" s="102">
        <f t="shared" si="3"/>
        <v>29425000</v>
      </c>
      <c r="AR16" s="72" t="s">
        <v>65</v>
      </c>
      <c r="AS16" s="76">
        <v>29425000</v>
      </c>
      <c r="AT16" s="72" t="s">
        <v>319</v>
      </c>
      <c r="AU16" s="76">
        <v>0</v>
      </c>
      <c r="AV16" s="81" t="s">
        <v>73</v>
      </c>
      <c r="AW16" s="144">
        <f>5350000+5350000+5350000</f>
        <v>16050000</v>
      </c>
      <c r="AX16" s="143">
        <f t="shared" si="4"/>
        <v>13375000</v>
      </c>
      <c r="AY16" s="84">
        <f t="shared" si="5"/>
        <v>0.54545454545454541</v>
      </c>
      <c r="AZ16" s="85">
        <v>0.55000000000000004</v>
      </c>
      <c r="BA16" s="81" t="s">
        <v>73</v>
      </c>
      <c r="BB16" s="72" t="s">
        <v>123</v>
      </c>
      <c r="BC16" s="141" t="s">
        <v>8622</v>
      </c>
      <c r="BD16" s="72" t="s">
        <v>65</v>
      </c>
      <c r="BE16" s="72" t="s">
        <v>65</v>
      </c>
    </row>
    <row r="17" spans="2:57" x14ac:dyDescent="0.25">
      <c r="B17" s="71">
        <v>2025</v>
      </c>
      <c r="C17" s="71">
        <v>891780111</v>
      </c>
      <c r="D17" s="71" t="s">
        <v>63</v>
      </c>
      <c r="E17" s="104" t="s">
        <v>8621</v>
      </c>
      <c r="F17" s="72" t="s">
        <v>8620</v>
      </c>
      <c r="G17" s="72">
        <v>0</v>
      </c>
      <c r="H17" s="72" t="s">
        <v>71</v>
      </c>
      <c r="I17" s="72" t="s">
        <v>64</v>
      </c>
      <c r="J17" s="73" t="s">
        <v>81</v>
      </c>
      <c r="K17" s="74" t="s">
        <v>8619</v>
      </c>
      <c r="L17" s="76">
        <v>12100000</v>
      </c>
      <c r="M17" s="71" t="s">
        <v>66</v>
      </c>
      <c r="N17" s="74" t="s">
        <v>8618</v>
      </c>
      <c r="O17" s="74">
        <v>1007820106</v>
      </c>
      <c r="P17" s="75">
        <v>1475</v>
      </c>
      <c r="Q17" s="147">
        <v>45847</v>
      </c>
      <c r="R17" s="75">
        <v>12100000</v>
      </c>
      <c r="S17" s="78">
        <v>45852</v>
      </c>
      <c r="T17" s="76">
        <v>12100000</v>
      </c>
      <c r="U17" s="72" t="s">
        <v>65</v>
      </c>
      <c r="V17" s="76">
        <v>57440103</v>
      </c>
      <c r="W17" s="104" t="s">
        <v>8565</v>
      </c>
      <c r="X17" s="147">
        <v>45852</v>
      </c>
      <c r="Y17" s="147">
        <v>45852</v>
      </c>
      <c r="Z17" s="78" t="s">
        <v>73</v>
      </c>
      <c r="AA17" s="147">
        <v>46020</v>
      </c>
      <c r="AB17" s="102">
        <f t="shared" si="0"/>
        <v>168</v>
      </c>
      <c r="AC17" s="72">
        <v>0</v>
      </c>
      <c r="AD17" s="76">
        <v>0</v>
      </c>
      <c r="AE17" s="72">
        <v>0</v>
      </c>
      <c r="AF17" s="79" t="s">
        <v>73</v>
      </c>
      <c r="AG17" s="102">
        <f t="shared" si="1"/>
        <v>0</v>
      </c>
      <c r="AH17" s="72">
        <v>0</v>
      </c>
      <c r="AI17" s="76">
        <v>0</v>
      </c>
      <c r="AJ17" s="72" t="s">
        <v>73</v>
      </c>
      <c r="AK17" s="80" t="s">
        <v>73</v>
      </c>
      <c r="AL17" s="72">
        <v>0</v>
      </c>
      <c r="AM17" s="80" t="s">
        <v>73</v>
      </c>
      <c r="AN17" s="80" t="s">
        <v>73</v>
      </c>
      <c r="AO17" s="80" t="s">
        <v>73</v>
      </c>
      <c r="AP17" s="102">
        <f t="shared" si="2"/>
        <v>0</v>
      </c>
      <c r="AQ17" s="102">
        <f t="shared" si="3"/>
        <v>12100000</v>
      </c>
      <c r="AR17" s="72" t="s">
        <v>65</v>
      </c>
      <c r="AS17" s="76">
        <v>12100000</v>
      </c>
      <c r="AT17" s="72" t="s">
        <v>319</v>
      </c>
      <c r="AU17" s="76">
        <v>0</v>
      </c>
      <c r="AV17" s="81" t="s">
        <v>73</v>
      </c>
      <c r="AW17" s="144">
        <f>2200000+2200000+2200000</f>
        <v>6600000</v>
      </c>
      <c r="AX17" s="143">
        <f t="shared" si="4"/>
        <v>5500000</v>
      </c>
      <c r="AY17" s="84">
        <f t="shared" si="5"/>
        <v>0.54545454545454541</v>
      </c>
      <c r="AZ17" s="85">
        <v>0.55000000000000004</v>
      </c>
      <c r="BA17" s="81" t="s">
        <v>73</v>
      </c>
      <c r="BB17" s="72" t="s">
        <v>123</v>
      </c>
      <c r="BC17" s="141" t="s">
        <v>8617</v>
      </c>
      <c r="BD17" s="72" t="s">
        <v>65</v>
      </c>
      <c r="BE17" s="72" t="s">
        <v>65</v>
      </c>
    </row>
    <row r="18" spans="2:57" x14ac:dyDescent="0.25">
      <c r="B18" s="71">
        <v>2025</v>
      </c>
      <c r="C18" s="71">
        <v>891780111</v>
      </c>
      <c r="D18" s="71" t="s">
        <v>63</v>
      </c>
      <c r="E18" s="104" t="s">
        <v>8616</v>
      </c>
      <c r="F18" s="72" t="s">
        <v>8615</v>
      </c>
      <c r="G18" s="72">
        <v>0</v>
      </c>
      <c r="H18" s="72" t="s">
        <v>71</v>
      </c>
      <c r="I18" s="72" t="s">
        <v>64</v>
      </c>
      <c r="J18" s="73" t="s">
        <v>81</v>
      </c>
      <c r="K18" s="74" t="s">
        <v>8589</v>
      </c>
      <c r="L18" s="76">
        <v>14850000</v>
      </c>
      <c r="M18" s="71" t="s">
        <v>66</v>
      </c>
      <c r="N18" s="74" t="s">
        <v>8614</v>
      </c>
      <c r="O18" s="74">
        <v>1083004668</v>
      </c>
      <c r="P18" s="75">
        <v>1474</v>
      </c>
      <c r="Q18" s="147">
        <v>45847</v>
      </c>
      <c r="R18" s="75">
        <v>29700000</v>
      </c>
      <c r="S18" s="78">
        <v>45852</v>
      </c>
      <c r="T18" s="76">
        <v>14850000</v>
      </c>
      <c r="U18" s="72" t="s">
        <v>65</v>
      </c>
      <c r="V18" s="76">
        <v>1083554320</v>
      </c>
      <c r="W18" s="73" t="s">
        <v>8613</v>
      </c>
      <c r="X18" s="147">
        <v>45852</v>
      </c>
      <c r="Y18" s="147">
        <v>45852</v>
      </c>
      <c r="Z18" s="78" t="s">
        <v>73</v>
      </c>
      <c r="AA18" s="147">
        <v>46020</v>
      </c>
      <c r="AB18" s="102">
        <f t="shared" si="0"/>
        <v>168</v>
      </c>
      <c r="AC18" s="72">
        <v>0</v>
      </c>
      <c r="AD18" s="76">
        <v>0</v>
      </c>
      <c r="AE18" s="72">
        <v>0</v>
      </c>
      <c r="AF18" s="79" t="s">
        <v>73</v>
      </c>
      <c r="AG18" s="102">
        <f t="shared" si="1"/>
        <v>0</v>
      </c>
      <c r="AH18" s="72">
        <v>0</v>
      </c>
      <c r="AI18" s="76">
        <v>0</v>
      </c>
      <c r="AJ18" s="72" t="s">
        <v>73</v>
      </c>
      <c r="AK18" s="80" t="s">
        <v>73</v>
      </c>
      <c r="AL18" s="72">
        <v>0</v>
      </c>
      <c r="AM18" s="80" t="s">
        <v>73</v>
      </c>
      <c r="AN18" s="80" t="s">
        <v>73</v>
      </c>
      <c r="AO18" s="80" t="s">
        <v>73</v>
      </c>
      <c r="AP18" s="102">
        <f t="shared" si="2"/>
        <v>0</v>
      </c>
      <c r="AQ18" s="102">
        <f t="shared" si="3"/>
        <v>14850000</v>
      </c>
      <c r="AR18" s="72" t="s">
        <v>65</v>
      </c>
      <c r="AS18" s="76">
        <v>14850000</v>
      </c>
      <c r="AT18" s="72" t="s">
        <v>319</v>
      </c>
      <c r="AU18" s="76">
        <v>0</v>
      </c>
      <c r="AV18" s="81" t="s">
        <v>73</v>
      </c>
      <c r="AW18" s="144">
        <f>2700000+2700000+2700000</f>
        <v>8100000</v>
      </c>
      <c r="AX18" s="143">
        <f t="shared" si="4"/>
        <v>6750000</v>
      </c>
      <c r="AY18" s="84">
        <f t="shared" si="5"/>
        <v>0.54545454545454541</v>
      </c>
      <c r="AZ18" s="85">
        <v>0.55000000000000004</v>
      </c>
      <c r="BA18" s="81" t="s">
        <v>73</v>
      </c>
      <c r="BB18" s="72" t="s">
        <v>123</v>
      </c>
      <c r="BC18" s="141" t="s">
        <v>8612</v>
      </c>
      <c r="BD18" s="72" t="s">
        <v>65</v>
      </c>
      <c r="BE18" s="72" t="s">
        <v>65</v>
      </c>
    </row>
    <row r="19" spans="2:57" x14ac:dyDescent="0.25">
      <c r="B19" s="71">
        <v>2025</v>
      </c>
      <c r="C19" s="71">
        <v>891780111</v>
      </c>
      <c r="D19" s="71" t="s">
        <v>63</v>
      </c>
      <c r="E19" s="104" t="s">
        <v>8611</v>
      </c>
      <c r="F19" s="72" t="s">
        <v>8610</v>
      </c>
      <c r="G19" s="72">
        <v>0</v>
      </c>
      <c r="H19" s="72" t="s">
        <v>71</v>
      </c>
      <c r="I19" s="72" t="s">
        <v>64</v>
      </c>
      <c r="J19" s="73" t="s">
        <v>81</v>
      </c>
      <c r="K19" s="74" t="s">
        <v>8609</v>
      </c>
      <c r="L19" s="76">
        <v>20350000</v>
      </c>
      <c r="M19" s="71" t="s">
        <v>66</v>
      </c>
      <c r="N19" s="74" t="s">
        <v>8608</v>
      </c>
      <c r="O19" s="74">
        <v>1083018407</v>
      </c>
      <c r="P19" s="75">
        <v>1477</v>
      </c>
      <c r="Q19" s="147">
        <v>45847</v>
      </c>
      <c r="R19" s="75">
        <v>20350000</v>
      </c>
      <c r="S19" s="78">
        <v>45852</v>
      </c>
      <c r="T19" s="76">
        <v>20350000</v>
      </c>
      <c r="U19" s="72" t="s">
        <v>65</v>
      </c>
      <c r="V19" s="76">
        <v>91156594</v>
      </c>
      <c r="W19" s="73" t="s">
        <v>8607</v>
      </c>
      <c r="X19" s="147">
        <v>45852</v>
      </c>
      <c r="Y19" s="147">
        <v>45852</v>
      </c>
      <c r="Z19" s="78" t="s">
        <v>73</v>
      </c>
      <c r="AA19" s="147">
        <v>46020</v>
      </c>
      <c r="AB19" s="102">
        <f t="shared" si="0"/>
        <v>168</v>
      </c>
      <c r="AC19" s="72">
        <v>0</v>
      </c>
      <c r="AD19" s="76">
        <v>0</v>
      </c>
      <c r="AE19" s="72">
        <v>0</v>
      </c>
      <c r="AF19" s="79" t="s">
        <v>73</v>
      </c>
      <c r="AG19" s="102">
        <f t="shared" si="1"/>
        <v>0</v>
      </c>
      <c r="AH19" s="72">
        <v>0</v>
      </c>
      <c r="AI19" s="76">
        <v>0</v>
      </c>
      <c r="AJ19" s="72" t="s">
        <v>73</v>
      </c>
      <c r="AK19" s="80" t="s">
        <v>73</v>
      </c>
      <c r="AL19" s="72">
        <v>0</v>
      </c>
      <c r="AM19" s="80" t="s">
        <v>73</v>
      </c>
      <c r="AN19" s="80" t="s">
        <v>73</v>
      </c>
      <c r="AO19" s="80" t="s">
        <v>73</v>
      </c>
      <c r="AP19" s="102">
        <f t="shared" si="2"/>
        <v>0</v>
      </c>
      <c r="AQ19" s="102">
        <f t="shared" si="3"/>
        <v>20350000</v>
      </c>
      <c r="AR19" s="72" t="s">
        <v>65</v>
      </c>
      <c r="AS19" s="76">
        <v>20350000</v>
      </c>
      <c r="AT19" s="72" t="s">
        <v>319</v>
      </c>
      <c r="AU19" s="76">
        <v>0</v>
      </c>
      <c r="AV19" s="81" t="s">
        <v>73</v>
      </c>
      <c r="AW19" s="144">
        <f>3700000+3700000+3700000</f>
        <v>11100000</v>
      </c>
      <c r="AX19" s="143">
        <f t="shared" si="4"/>
        <v>9250000</v>
      </c>
      <c r="AY19" s="84">
        <f t="shared" si="5"/>
        <v>0.54545454545454541</v>
      </c>
      <c r="AZ19" s="85">
        <v>0.55000000000000004</v>
      </c>
      <c r="BA19" s="81" t="s">
        <v>73</v>
      </c>
      <c r="BB19" s="72" t="s">
        <v>123</v>
      </c>
      <c r="BC19" s="141" t="s">
        <v>8606</v>
      </c>
      <c r="BD19" s="72" t="s">
        <v>65</v>
      </c>
      <c r="BE19" s="72" t="s">
        <v>65</v>
      </c>
    </row>
    <row r="20" spans="2:57" x14ac:dyDescent="0.25">
      <c r="B20" s="71">
        <v>2025</v>
      </c>
      <c r="C20" s="71">
        <v>891780111</v>
      </c>
      <c r="D20" s="71" t="s">
        <v>63</v>
      </c>
      <c r="E20" s="104" t="s">
        <v>8605</v>
      </c>
      <c r="F20" s="72" t="s">
        <v>8604</v>
      </c>
      <c r="G20" s="72">
        <v>0</v>
      </c>
      <c r="H20" s="72" t="s">
        <v>71</v>
      </c>
      <c r="I20" s="72" t="s">
        <v>64</v>
      </c>
      <c r="J20" s="73" t="s">
        <v>81</v>
      </c>
      <c r="K20" s="74" t="s">
        <v>8589</v>
      </c>
      <c r="L20" s="76">
        <v>14850000</v>
      </c>
      <c r="M20" s="71" t="s">
        <v>66</v>
      </c>
      <c r="N20" s="74" t="s">
        <v>8603</v>
      </c>
      <c r="O20" s="74">
        <v>1065657067</v>
      </c>
      <c r="P20" s="75">
        <v>1473</v>
      </c>
      <c r="Q20" s="147">
        <v>45847</v>
      </c>
      <c r="R20" s="75">
        <v>29700000</v>
      </c>
      <c r="S20" s="78">
        <v>45852</v>
      </c>
      <c r="T20" s="76">
        <v>14850000</v>
      </c>
      <c r="U20" s="72" t="s">
        <v>65</v>
      </c>
      <c r="V20" s="76">
        <v>1082863147</v>
      </c>
      <c r="W20" s="73" t="s">
        <v>8602</v>
      </c>
      <c r="X20" s="147">
        <v>45852</v>
      </c>
      <c r="Y20" s="147">
        <v>45852</v>
      </c>
      <c r="Z20" s="78" t="s">
        <v>73</v>
      </c>
      <c r="AA20" s="147">
        <v>46020</v>
      </c>
      <c r="AB20" s="102">
        <f t="shared" si="0"/>
        <v>168</v>
      </c>
      <c r="AC20" s="72">
        <v>0</v>
      </c>
      <c r="AD20" s="76">
        <v>0</v>
      </c>
      <c r="AE20" s="72">
        <v>0</v>
      </c>
      <c r="AF20" s="79" t="s">
        <v>73</v>
      </c>
      <c r="AG20" s="102">
        <f t="shared" si="1"/>
        <v>0</v>
      </c>
      <c r="AH20" s="72">
        <v>0</v>
      </c>
      <c r="AI20" s="76">
        <v>0</v>
      </c>
      <c r="AJ20" s="72" t="s">
        <v>73</v>
      </c>
      <c r="AK20" s="80" t="s">
        <v>73</v>
      </c>
      <c r="AL20" s="72">
        <v>0</v>
      </c>
      <c r="AM20" s="80" t="s">
        <v>73</v>
      </c>
      <c r="AN20" s="80" t="s">
        <v>73</v>
      </c>
      <c r="AO20" s="80" t="s">
        <v>73</v>
      </c>
      <c r="AP20" s="102">
        <f t="shared" si="2"/>
        <v>0</v>
      </c>
      <c r="AQ20" s="102">
        <f t="shared" si="3"/>
        <v>14850000</v>
      </c>
      <c r="AR20" s="72" t="s">
        <v>65</v>
      </c>
      <c r="AS20" s="76">
        <v>14850000</v>
      </c>
      <c r="AT20" s="72" t="s">
        <v>319</v>
      </c>
      <c r="AU20" s="76">
        <v>0</v>
      </c>
      <c r="AV20" s="81" t="s">
        <v>73</v>
      </c>
      <c r="AW20" s="144">
        <f>2700000+2700000+2700000</f>
        <v>8100000</v>
      </c>
      <c r="AX20" s="143">
        <f t="shared" si="4"/>
        <v>6750000</v>
      </c>
      <c r="AY20" s="84">
        <f t="shared" si="5"/>
        <v>0.54545454545454541</v>
      </c>
      <c r="AZ20" s="85">
        <v>0.55000000000000004</v>
      </c>
      <c r="BA20" s="81" t="s">
        <v>73</v>
      </c>
      <c r="BB20" s="72" t="s">
        <v>123</v>
      </c>
      <c r="BC20" s="141" t="s">
        <v>8601</v>
      </c>
      <c r="BD20" s="72" t="s">
        <v>65</v>
      </c>
      <c r="BE20" s="72" t="s">
        <v>65</v>
      </c>
    </row>
    <row r="21" spans="2:57" x14ac:dyDescent="0.25">
      <c r="B21" s="71">
        <v>2025</v>
      </c>
      <c r="C21" s="71">
        <v>891780111</v>
      </c>
      <c r="D21" s="71" t="s">
        <v>63</v>
      </c>
      <c r="E21" s="104" t="s">
        <v>8600</v>
      </c>
      <c r="F21" s="72" t="s">
        <v>8599</v>
      </c>
      <c r="G21" s="72">
        <v>0</v>
      </c>
      <c r="H21" s="72" t="s">
        <v>71</v>
      </c>
      <c r="I21" s="72" t="s">
        <v>64</v>
      </c>
      <c r="J21" s="73" t="s">
        <v>81</v>
      </c>
      <c r="K21" s="74" t="s">
        <v>8589</v>
      </c>
      <c r="L21" s="76">
        <v>14850000</v>
      </c>
      <c r="M21" s="71" t="s">
        <v>66</v>
      </c>
      <c r="N21" s="74" t="s">
        <v>8598</v>
      </c>
      <c r="O21" s="74">
        <v>1103120398</v>
      </c>
      <c r="P21" s="75">
        <v>1473</v>
      </c>
      <c r="Q21" s="147">
        <v>45847</v>
      </c>
      <c r="R21" s="75">
        <v>29700000</v>
      </c>
      <c r="S21" s="78">
        <v>45852</v>
      </c>
      <c r="T21" s="76">
        <v>14850000</v>
      </c>
      <c r="U21" s="72" t="s">
        <v>65</v>
      </c>
      <c r="V21" s="76">
        <v>79732773</v>
      </c>
      <c r="W21" s="73" t="s">
        <v>8581</v>
      </c>
      <c r="X21" s="147">
        <v>45852</v>
      </c>
      <c r="Y21" s="147">
        <v>45852</v>
      </c>
      <c r="Z21" s="78" t="s">
        <v>73</v>
      </c>
      <c r="AA21" s="147">
        <v>46020</v>
      </c>
      <c r="AB21" s="102">
        <f t="shared" si="0"/>
        <v>168</v>
      </c>
      <c r="AC21" s="72">
        <v>0</v>
      </c>
      <c r="AD21" s="76">
        <v>0</v>
      </c>
      <c r="AE21" s="72">
        <v>0</v>
      </c>
      <c r="AF21" s="79" t="s">
        <v>73</v>
      </c>
      <c r="AG21" s="102">
        <f t="shared" si="1"/>
        <v>0</v>
      </c>
      <c r="AH21" s="72">
        <v>0</v>
      </c>
      <c r="AI21" s="76">
        <v>0</v>
      </c>
      <c r="AJ21" s="72" t="s">
        <v>73</v>
      </c>
      <c r="AK21" s="80" t="s">
        <v>73</v>
      </c>
      <c r="AL21" s="72">
        <v>0</v>
      </c>
      <c r="AM21" s="80" t="s">
        <v>73</v>
      </c>
      <c r="AN21" s="80" t="s">
        <v>73</v>
      </c>
      <c r="AO21" s="80" t="s">
        <v>73</v>
      </c>
      <c r="AP21" s="102">
        <f t="shared" si="2"/>
        <v>0</v>
      </c>
      <c r="AQ21" s="102">
        <f t="shared" si="3"/>
        <v>14850000</v>
      </c>
      <c r="AR21" s="72" t="s">
        <v>65</v>
      </c>
      <c r="AS21" s="76">
        <v>14850000</v>
      </c>
      <c r="AT21" s="72" t="s">
        <v>319</v>
      </c>
      <c r="AU21" s="76">
        <v>0</v>
      </c>
      <c r="AV21" s="81" t="s">
        <v>73</v>
      </c>
      <c r="AW21" s="144">
        <f>2700000+2700000+2700000</f>
        <v>8100000</v>
      </c>
      <c r="AX21" s="143">
        <f t="shared" si="4"/>
        <v>6750000</v>
      </c>
      <c r="AY21" s="84">
        <f t="shared" si="5"/>
        <v>0.54545454545454541</v>
      </c>
      <c r="AZ21" s="85">
        <v>0.55000000000000004</v>
      </c>
      <c r="BA21" s="81" t="s">
        <v>73</v>
      </c>
      <c r="BB21" s="72" t="s">
        <v>123</v>
      </c>
      <c r="BC21" s="141" t="s">
        <v>8597</v>
      </c>
      <c r="BD21" s="72" t="s">
        <v>65</v>
      </c>
      <c r="BE21" s="72" t="s">
        <v>65</v>
      </c>
    </row>
    <row r="22" spans="2:57" x14ac:dyDescent="0.25">
      <c r="B22" s="71">
        <v>2025</v>
      </c>
      <c r="C22" s="71">
        <v>891780111</v>
      </c>
      <c r="D22" s="71" t="s">
        <v>63</v>
      </c>
      <c r="E22" s="104" t="s">
        <v>8596</v>
      </c>
      <c r="F22" s="72" t="s">
        <v>8595</v>
      </c>
      <c r="G22" s="72">
        <v>0</v>
      </c>
      <c r="H22" s="72" t="s">
        <v>71</v>
      </c>
      <c r="I22" s="72" t="s">
        <v>64</v>
      </c>
      <c r="J22" s="73" t="s">
        <v>81</v>
      </c>
      <c r="K22" s="74" t="s">
        <v>8589</v>
      </c>
      <c r="L22" s="76">
        <v>14850000</v>
      </c>
      <c r="M22" s="71" t="s">
        <v>66</v>
      </c>
      <c r="N22" s="75" t="s">
        <v>8594</v>
      </c>
      <c r="O22" s="75">
        <v>1082927274</v>
      </c>
      <c r="P22" s="75">
        <v>1472</v>
      </c>
      <c r="Q22" s="147">
        <v>45847</v>
      </c>
      <c r="R22" s="75">
        <v>14850000</v>
      </c>
      <c r="S22" s="78">
        <v>45852</v>
      </c>
      <c r="T22" s="76">
        <v>14850000</v>
      </c>
      <c r="U22" s="72" t="s">
        <v>65</v>
      </c>
      <c r="V22" s="76">
        <v>85475141</v>
      </c>
      <c r="W22" s="104" t="s">
        <v>8593</v>
      </c>
      <c r="X22" s="147">
        <v>45852</v>
      </c>
      <c r="Y22" s="147">
        <v>45852</v>
      </c>
      <c r="Z22" s="78" t="s">
        <v>73</v>
      </c>
      <c r="AA22" s="147">
        <v>46020</v>
      </c>
      <c r="AB22" s="102">
        <f t="shared" si="0"/>
        <v>168</v>
      </c>
      <c r="AC22" s="72">
        <v>0</v>
      </c>
      <c r="AD22" s="76">
        <v>0</v>
      </c>
      <c r="AE22" s="72">
        <v>0</v>
      </c>
      <c r="AF22" s="79" t="s">
        <v>73</v>
      </c>
      <c r="AG22" s="102">
        <f t="shared" si="1"/>
        <v>0</v>
      </c>
      <c r="AH22" s="72">
        <v>0</v>
      </c>
      <c r="AI22" s="76">
        <v>0</v>
      </c>
      <c r="AJ22" s="72" t="s">
        <v>73</v>
      </c>
      <c r="AK22" s="80" t="s">
        <v>73</v>
      </c>
      <c r="AL22" s="72">
        <v>0</v>
      </c>
      <c r="AM22" s="80" t="s">
        <v>73</v>
      </c>
      <c r="AN22" s="80" t="s">
        <v>73</v>
      </c>
      <c r="AO22" s="80" t="s">
        <v>73</v>
      </c>
      <c r="AP22" s="102">
        <f t="shared" si="2"/>
        <v>0</v>
      </c>
      <c r="AQ22" s="102">
        <f t="shared" si="3"/>
        <v>14850000</v>
      </c>
      <c r="AR22" s="72" t="s">
        <v>65</v>
      </c>
      <c r="AS22" s="76">
        <v>14850000</v>
      </c>
      <c r="AT22" s="72" t="s">
        <v>319</v>
      </c>
      <c r="AU22" s="76">
        <v>0</v>
      </c>
      <c r="AV22" s="81" t="s">
        <v>73</v>
      </c>
      <c r="AW22" s="144">
        <f>2700000+2700000+2700000</f>
        <v>8100000</v>
      </c>
      <c r="AX22" s="143">
        <f t="shared" si="4"/>
        <v>6750000</v>
      </c>
      <c r="AY22" s="84">
        <f t="shared" si="5"/>
        <v>0.54545454545454541</v>
      </c>
      <c r="AZ22" s="85">
        <v>0.55000000000000004</v>
      </c>
      <c r="BA22" s="81" t="s">
        <v>73</v>
      </c>
      <c r="BB22" s="72" t="s">
        <v>123</v>
      </c>
      <c r="BC22" s="141" t="s">
        <v>8592</v>
      </c>
      <c r="BD22" s="72" t="s">
        <v>65</v>
      </c>
      <c r="BE22" s="72" t="s">
        <v>65</v>
      </c>
    </row>
    <row r="23" spans="2:57" x14ac:dyDescent="0.25">
      <c r="B23" s="71">
        <v>2025</v>
      </c>
      <c r="C23" s="71">
        <v>891780111</v>
      </c>
      <c r="D23" s="71" t="s">
        <v>63</v>
      </c>
      <c r="E23" s="104" t="s">
        <v>8591</v>
      </c>
      <c r="F23" s="72" t="s">
        <v>8590</v>
      </c>
      <c r="G23" s="72">
        <v>0</v>
      </c>
      <c r="H23" s="72" t="s">
        <v>71</v>
      </c>
      <c r="I23" s="72" t="s">
        <v>64</v>
      </c>
      <c r="J23" s="73" t="s">
        <v>81</v>
      </c>
      <c r="K23" s="74" t="s">
        <v>8589</v>
      </c>
      <c r="L23" s="76">
        <v>14850000</v>
      </c>
      <c r="M23" s="71" t="s">
        <v>66</v>
      </c>
      <c r="N23" s="74" t="s">
        <v>8588</v>
      </c>
      <c r="O23" s="74">
        <v>84456404</v>
      </c>
      <c r="P23" s="75">
        <v>1474</v>
      </c>
      <c r="Q23" s="147">
        <v>45847</v>
      </c>
      <c r="R23" s="75">
        <v>14850000</v>
      </c>
      <c r="S23" s="78">
        <v>45852</v>
      </c>
      <c r="T23" s="76">
        <v>14850000</v>
      </c>
      <c r="U23" s="72" t="s">
        <v>65</v>
      </c>
      <c r="V23" s="76">
        <v>1083432808</v>
      </c>
      <c r="W23" s="73" t="s">
        <v>8587</v>
      </c>
      <c r="X23" s="147">
        <v>45852</v>
      </c>
      <c r="Y23" s="147">
        <v>45852</v>
      </c>
      <c r="Z23" s="78" t="s">
        <v>73</v>
      </c>
      <c r="AA23" s="147">
        <v>46020</v>
      </c>
      <c r="AB23" s="102">
        <f t="shared" si="0"/>
        <v>168</v>
      </c>
      <c r="AC23" s="72">
        <v>0</v>
      </c>
      <c r="AD23" s="76">
        <v>0</v>
      </c>
      <c r="AE23" s="72">
        <v>0</v>
      </c>
      <c r="AF23" s="79" t="s">
        <v>73</v>
      </c>
      <c r="AG23" s="102">
        <f t="shared" si="1"/>
        <v>0</v>
      </c>
      <c r="AH23" s="72">
        <v>0</v>
      </c>
      <c r="AI23" s="76">
        <v>0</v>
      </c>
      <c r="AJ23" s="72" t="s">
        <v>73</v>
      </c>
      <c r="AK23" s="80" t="s">
        <v>73</v>
      </c>
      <c r="AL23" s="72">
        <v>0</v>
      </c>
      <c r="AM23" s="80" t="s">
        <v>73</v>
      </c>
      <c r="AN23" s="80" t="s">
        <v>73</v>
      </c>
      <c r="AO23" s="80" t="s">
        <v>73</v>
      </c>
      <c r="AP23" s="102">
        <f t="shared" si="2"/>
        <v>0</v>
      </c>
      <c r="AQ23" s="102">
        <f t="shared" si="3"/>
        <v>14850000</v>
      </c>
      <c r="AR23" s="72" t="s">
        <v>65</v>
      </c>
      <c r="AS23" s="76">
        <v>14850000</v>
      </c>
      <c r="AT23" s="72" t="s">
        <v>319</v>
      </c>
      <c r="AU23" s="76">
        <v>0</v>
      </c>
      <c r="AV23" s="81" t="s">
        <v>73</v>
      </c>
      <c r="AW23" s="144">
        <f>2700000+2700000+2700000</f>
        <v>8100000</v>
      </c>
      <c r="AX23" s="143">
        <f t="shared" si="4"/>
        <v>6750000</v>
      </c>
      <c r="AY23" s="84">
        <f t="shared" si="5"/>
        <v>0.54545454545454541</v>
      </c>
      <c r="AZ23" s="85">
        <v>0.55000000000000004</v>
      </c>
      <c r="BA23" s="81" t="s">
        <v>73</v>
      </c>
      <c r="BB23" s="72" t="s">
        <v>123</v>
      </c>
      <c r="BC23" s="141" t="s">
        <v>8586</v>
      </c>
      <c r="BD23" s="72" t="s">
        <v>65</v>
      </c>
      <c r="BE23" s="72" t="s">
        <v>65</v>
      </c>
    </row>
    <row r="24" spans="2:57" x14ac:dyDescent="0.25">
      <c r="B24" s="71">
        <v>2025</v>
      </c>
      <c r="C24" s="71">
        <v>891780111</v>
      </c>
      <c r="D24" s="71" t="s">
        <v>63</v>
      </c>
      <c r="E24" s="104" t="s">
        <v>8585</v>
      </c>
      <c r="F24" s="72" t="s">
        <v>8584</v>
      </c>
      <c r="G24" s="72">
        <v>0</v>
      </c>
      <c r="H24" s="72" t="s">
        <v>71</v>
      </c>
      <c r="I24" s="72" t="s">
        <v>64</v>
      </c>
      <c r="J24" s="73" t="s">
        <v>81</v>
      </c>
      <c r="K24" s="74" t="s">
        <v>8583</v>
      </c>
      <c r="L24" s="76">
        <v>7000000</v>
      </c>
      <c r="M24" s="71" t="s">
        <v>66</v>
      </c>
      <c r="N24" s="75" t="s">
        <v>8582</v>
      </c>
      <c r="O24" s="75">
        <v>860012336</v>
      </c>
      <c r="P24" s="75">
        <v>1497</v>
      </c>
      <c r="Q24" s="147">
        <v>45848</v>
      </c>
      <c r="R24" s="75">
        <v>7000000</v>
      </c>
      <c r="S24" s="78">
        <v>45856</v>
      </c>
      <c r="T24" s="76">
        <v>7000000</v>
      </c>
      <c r="U24" s="72" t="s">
        <v>65</v>
      </c>
      <c r="V24" s="76">
        <v>79732773</v>
      </c>
      <c r="W24" s="73" t="s">
        <v>8581</v>
      </c>
      <c r="X24" s="147">
        <v>45855</v>
      </c>
      <c r="Y24" s="147">
        <v>45856</v>
      </c>
      <c r="Z24" s="78" t="s">
        <v>73</v>
      </c>
      <c r="AA24" s="147">
        <v>45864</v>
      </c>
      <c r="AB24" s="102">
        <f t="shared" si="0"/>
        <v>8</v>
      </c>
      <c r="AC24" s="72">
        <v>0</v>
      </c>
      <c r="AD24" s="76">
        <v>0</v>
      </c>
      <c r="AE24" s="72">
        <v>0</v>
      </c>
      <c r="AF24" s="79" t="s">
        <v>73</v>
      </c>
      <c r="AG24" s="102">
        <f t="shared" si="1"/>
        <v>0</v>
      </c>
      <c r="AH24" s="72">
        <v>0</v>
      </c>
      <c r="AI24" s="76">
        <v>0</v>
      </c>
      <c r="AJ24" s="72" t="s">
        <v>73</v>
      </c>
      <c r="AK24" s="80" t="s">
        <v>73</v>
      </c>
      <c r="AL24" s="72">
        <v>0</v>
      </c>
      <c r="AM24" s="80" t="s">
        <v>73</v>
      </c>
      <c r="AN24" s="80" t="s">
        <v>73</v>
      </c>
      <c r="AO24" s="80" t="s">
        <v>73</v>
      </c>
      <c r="AP24" s="102">
        <f t="shared" si="2"/>
        <v>0</v>
      </c>
      <c r="AQ24" s="102">
        <f t="shared" si="3"/>
        <v>7000000</v>
      </c>
      <c r="AR24" s="72" t="s">
        <v>65</v>
      </c>
      <c r="AS24" s="76">
        <v>7000000</v>
      </c>
      <c r="AT24" s="72" t="s">
        <v>319</v>
      </c>
      <c r="AU24" s="76">
        <v>0</v>
      </c>
      <c r="AV24" s="81" t="s">
        <v>73</v>
      </c>
      <c r="AW24" s="144">
        <v>7000000</v>
      </c>
      <c r="AX24" s="143">
        <f t="shared" si="4"/>
        <v>0</v>
      </c>
      <c r="AY24" s="84">
        <f t="shared" si="5"/>
        <v>1</v>
      </c>
      <c r="AZ24" s="85">
        <v>1</v>
      </c>
      <c r="BA24" s="81" t="s">
        <v>73</v>
      </c>
      <c r="BB24" s="72" t="s">
        <v>208</v>
      </c>
      <c r="BC24" s="141" t="s">
        <v>8580</v>
      </c>
      <c r="BD24" s="72" t="s">
        <v>65</v>
      </c>
      <c r="BE24" s="72" t="s">
        <v>65</v>
      </c>
    </row>
    <row r="25" spans="2:57" x14ac:dyDescent="0.25">
      <c r="B25" s="71">
        <v>2025</v>
      </c>
      <c r="C25" s="71">
        <v>891780111</v>
      </c>
      <c r="D25" s="71" t="s">
        <v>63</v>
      </c>
      <c r="E25" s="104" t="s">
        <v>8579</v>
      </c>
      <c r="F25" s="72" t="s">
        <v>8578</v>
      </c>
      <c r="G25" s="72">
        <v>0</v>
      </c>
      <c r="H25" s="72" t="s">
        <v>71</v>
      </c>
      <c r="I25" s="72" t="s">
        <v>64</v>
      </c>
      <c r="J25" s="73" t="s">
        <v>81</v>
      </c>
      <c r="K25" s="74" t="s">
        <v>8577</v>
      </c>
      <c r="L25" s="76">
        <v>11200000</v>
      </c>
      <c r="M25" s="71" t="s">
        <v>66</v>
      </c>
      <c r="N25" s="75" t="s">
        <v>8576</v>
      </c>
      <c r="O25" s="75">
        <v>1082250917</v>
      </c>
      <c r="P25" s="75">
        <v>1844</v>
      </c>
      <c r="Q25" s="147">
        <v>45891</v>
      </c>
      <c r="R25" s="75">
        <v>11200000</v>
      </c>
      <c r="S25" s="147">
        <v>45891</v>
      </c>
      <c r="T25" s="76">
        <v>11200000</v>
      </c>
      <c r="U25" s="72" t="s">
        <v>65</v>
      </c>
      <c r="V25" s="76">
        <v>57440103</v>
      </c>
      <c r="W25" s="104" t="s">
        <v>8565</v>
      </c>
      <c r="X25" s="147">
        <v>45891</v>
      </c>
      <c r="Y25" s="147">
        <v>45891</v>
      </c>
      <c r="Z25" s="78" t="s">
        <v>73</v>
      </c>
      <c r="AA25" s="147">
        <v>46013</v>
      </c>
      <c r="AB25" s="102">
        <f t="shared" si="0"/>
        <v>122</v>
      </c>
      <c r="AC25" s="72">
        <v>0</v>
      </c>
      <c r="AD25" s="76">
        <v>0</v>
      </c>
      <c r="AE25" s="72">
        <v>0</v>
      </c>
      <c r="AF25" s="79" t="s">
        <v>73</v>
      </c>
      <c r="AG25" s="102">
        <f t="shared" si="1"/>
        <v>0</v>
      </c>
      <c r="AH25" s="72">
        <v>0</v>
      </c>
      <c r="AI25" s="76">
        <v>0</v>
      </c>
      <c r="AJ25" s="72" t="s">
        <v>73</v>
      </c>
      <c r="AK25" s="80" t="s">
        <v>73</v>
      </c>
      <c r="AL25" s="72">
        <v>0</v>
      </c>
      <c r="AM25" s="80" t="s">
        <v>73</v>
      </c>
      <c r="AN25" s="80" t="s">
        <v>73</v>
      </c>
      <c r="AO25" s="80" t="s">
        <v>73</v>
      </c>
      <c r="AP25" s="102">
        <f t="shared" si="2"/>
        <v>0</v>
      </c>
      <c r="AQ25" s="102">
        <f t="shared" si="3"/>
        <v>11200000</v>
      </c>
      <c r="AR25" s="72" t="s">
        <v>65</v>
      </c>
      <c r="AS25" s="76">
        <v>11200000</v>
      </c>
      <c r="AT25" s="72" t="s">
        <v>319</v>
      </c>
      <c r="AU25" s="76">
        <v>0</v>
      </c>
      <c r="AV25" s="81" t="s">
        <v>73</v>
      </c>
      <c r="AW25" s="144">
        <f>2800000+2800000</f>
        <v>5600000</v>
      </c>
      <c r="AX25" s="143">
        <f t="shared" si="4"/>
        <v>5600000</v>
      </c>
      <c r="AY25" s="84">
        <f t="shared" si="5"/>
        <v>0.5</v>
      </c>
      <c r="AZ25" s="85">
        <v>0.5</v>
      </c>
      <c r="BA25" s="81" t="s">
        <v>73</v>
      </c>
      <c r="BB25" s="72" t="s">
        <v>123</v>
      </c>
      <c r="BC25" s="141" t="s">
        <v>8575</v>
      </c>
      <c r="BD25" s="72" t="s">
        <v>65</v>
      </c>
      <c r="BE25" s="72" t="s">
        <v>65</v>
      </c>
    </row>
    <row r="26" spans="2:57" x14ac:dyDescent="0.25">
      <c r="B26" s="71">
        <v>2025</v>
      </c>
      <c r="C26" s="71">
        <v>891780111</v>
      </c>
      <c r="D26" s="71" t="s">
        <v>63</v>
      </c>
      <c r="E26" s="104" t="s">
        <v>8574</v>
      </c>
      <c r="F26" s="72" t="s">
        <v>8573</v>
      </c>
      <c r="G26" s="72">
        <v>0</v>
      </c>
      <c r="H26" s="72" t="s">
        <v>71</v>
      </c>
      <c r="I26" s="72" t="s">
        <v>64</v>
      </c>
      <c r="J26" s="73" t="s">
        <v>81</v>
      </c>
      <c r="K26" s="74" t="s">
        <v>8572</v>
      </c>
      <c r="L26" s="76">
        <v>12000000</v>
      </c>
      <c r="M26" s="71" t="s">
        <v>66</v>
      </c>
      <c r="N26" s="75" t="s">
        <v>8571</v>
      </c>
      <c r="O26" s="75">
        <v>33108459</v>
      </c>
      <c r="P26" s="75">
        <v>2420</v>
      </c>
      <c r="Q26" s="147">
        <v>45954</v>
      </c>
      <c r="R26" s="75">
        <v>12000000</v>
      </c>
      <c r="S26" s="147">
        <v>45960</v>
      </c>
      <c r="T26" s="76">
        <v>12000000</v>
      </c>
      <c r="U26" s="72" t="s">
        <v>65</v>
      </c>
      <c r="V26" s="76">
        <v>57440103</v>
      </c>
      <c r="W26" s="104" t="s">
        <v>8565</v>
      </c>
      <c r="X26" s="147">
        <v>45959</v>
      </c>
      <c r="Y26" s="147">
        <v>45959</v>
      </c>
      <c r="Z26" s="78" t="s">
        <v>73</v>
      </c>
      <c r="AA26" s="147">
        <v>46021</v>
      </c>
      <c r="AB26" s="102">
        <f t="shared" si="0"/>
        <v>62</v>
      </c>
      <c r="AC26" s="72">
        <v>0</v>
      </c>
      <c r="AD26" s="76">
        <v>0</v>
      </c>
      <c r="AE26" s="72">
        <v>0</v>
      </c>
      <c r="AF26" s="79" t="s">
        <v>73</v>
      </c>
      <c r="AG26" s="102">
        <f t="shared" si="1"/>
        <v>0</v>
      </c>
      <c r="AH26" s="72">
        <v>0</v>
      </c>
      <c r="AI26" s="76">
        <v>0</v>
      </c>
      <c r="AJ26" s="72" t="s">
        <v>73</v>
      </c>
      <c r="AK26" s="80" t="s">
        <v>73</v>
      </c>
      <c r="AL26" s="72">
        <v>0</v>
      </c>
      <c r="AM26" s="80" t="s">
        <v>73</v>
      </c>
      <c r="AN26" s="80" t="s">
        <v>73</v>
      </c>
      <c r="AO26" s="80" t="s">
        <v>73</v>
      </c>
      <c r="AP26" s="102">
        <f t="shared" si="2"/>
        <v>0</v>
      </c>
      <c r="AQ26" s="102">
        <f t="shared" si="3"/>
        <v>12000000</v>
      </c>
      <c r="AR26" s="72" t="s">
        <v>65</v>
      </c>
      <c r="AS26" s="76">
        <v>12000000</v>
      </c>
      <c r="AT26" s="72" t="s">
        <v>319</v>
      </c>
      <c r="AU26" s="76">
        <v>0</v>
      </c>
      <c r="AV26" s="81" t="s">
        <v>5692</v>
      </c>
      <c r="AW26" s="144">
        <v>0</v>
      </c>
      <c r="AX26" s="143">
        <f t="shared" si="4"/>
        <v>12000000</v>
      </c>
      <c r="AY26" s="84">
        <f t="shared" si="5"/>
        <v>0</v>
      </c>
      <c r="AZ26" s="85">
        <v>0</v>
      </c>
      <c r="BA26" s="81" t="s">
        <v>73</v>
      </c>
      <c r="BB26" s="72" t="s">
        <v>123</v>
      </c>
      <c r="BC26" s="141" t="s">
        <v>8570</v>
      </c>
      <c r="BD26" s="72" t="s">
        <v>65</v>
      </c>
      <c r="BE26" s="72" t="s">
        <v>65</v>
      </c>
    </row>
    <row r="27" spans="2:57" ht="15.75" thickBot="1" x14ac:dyDescent="0.3">
      <c r="B27" s="89">
        <v>2025</v>
      </c>
      <c r="C27" s="89">
        <v>891780111</v>
      </c>
      <c r="D27" s="89" t="s">
        <v>63</v>
      </c>
      <c r="E27" s="140" t="s">
        <v>8569</v>
      </c>
      <c r="F27" s="90" t="s">
        <v>8568</v>
      </c>
      <c r="G27" s="90">
        <v>0</v>
      </c>
      <c r="H27" s="90" t="s">
        <v>71</v>
      </c>
      <c r="I27" s="90" t="s">
        <v>64</v>
      </c>
      <c r="J27" s="91" t="s">
        <v>81</v>
      </c>
      <c r="K27" s="92" t="s">
        <v>8567</v>
      </c>
      <c r="L27" s="95">
        <v>6944000</v>
      </c>
      <c r="M27" s="89" t="s">
        <v>66</v>
      </c>
      <c r="N27" s="94" t="s">
        <v>8566</v>
      </c>
      <c r="O27" s="94">
        <v>1049348815</v>
      </c>
      <c r="P27" s="94">
        <v>2477</v>
      </c>
      <c r="Q27" s="295">
        <v>45961</v>
      </c>
      <c r="R27" s="94">
        <v>6944000</v>
      </c>
      <c r="S27" s="295">
        <v>45961</v>
      </c>
      <c r="T27" s="95">
        <v>6944000</v>
      </c>
      <c r="U27" s="90" t="s">
        <v>65</v>
      </c>
      <c r="V27" s="95">
        <v>57440103</v>
      </c>
      <c r="W27" s="140" t="s">
        <v>8565</v>
      </c>
      <c r="X27" s="295">
        <v>45961</v>
      </c>
      <c r="Y27" s="295">
        <v>45961</v>
      </c>
      <c r="Z27" s="97" t="s">
        <v>73</v>
      </c>
      <c r="AA27" s="295">
        <v>46022</v>
      </c>
      <c r="AB27" s="110">
        <f t="shared" si="0"/>
        <v>61</v>
      </c>
      <c r="AC27" s="90">
        <v>0</v>
      </c>
      <c r="AD27" s="95">
        <v>0</v>
      </c>
      <c r="AE27" s="90">
        <v>0</v>
      </c>
      <c r="AF27" s="98" t="s">
        <v>73</v>
      </c>
      <c r="AG27" s="110">
        <f t="shared" si="1"/>
        <v>0</v>
      </c>
      <c r="AH27" s="90">
        <v>0</v>
      </c>
      <c r="AI27" s="95">
        <v>0</v>
      </c>
      <c r="AJ27" s="90" t="s">
        <v>73</v>
      </c>
      <c r="AK27" s="99" t="s">
        <v>73</v>
      </c>
      <c r="AL27" s="90">
        <v>0</v>
      </c>
      <c r="AM27" s="99" t="s">
        <v>73</v>
      </c>
      <c r="AN27" s="99" t="s">
        <v>73</v>
      </c>
      <c r="AO27" s="99" t="s">
        <v>73</v>
      </c>
      <c r="AP27" s="110">
        <f t="shared" si="2"/>
        <v>0</v>
      </c>
      <c r="AQ27" s="110">
        <f t="shared" si="3"/>
        <v>6944000</v>
      </c>
      <c r="AR27" s="90" t="s">
        <v>65</v>
      </c>
      <c r="AS27" s="95">
        <v>6944000</v>
      </c>
      <c r="AT27" s="90" t="s">
        <v>319</v>
      </c>
      <c r="AU27" s="95">
        <v>0</v>
      </c>
      <c r="AV27" s="100" t="s">
        <v>5687</v>
      </c>
      <c r="AW27" s="139">
        <v>0</v>
      </c>
      <c r="AX27" s="138">
        <f t="shared" si="4"/>
        <v>6944000</v>
      </c>
      <c r="AY27" s="101">
        <f t="shared" si="5"/>
        <v>0</v>
      </c>
      <c r="AZ27" s="113">
        <v>0</v>
      </c>
      <c r="BA27" s="100" t="s">
        <v>73</v>
      </c>
      <c r="BB27" s="90" t="s">
        <v>123</v>
      </c>
      <c r="BC27" s="136" t="s">
        <v>8564</v>
      </c>
      <c r="BD27" s="90" t="s">
        <v>65</v>
      </c>
      <c r="BE27" s="90" t="s">
        <v>65</v>
      </c>
    </row>
    <row r="28" spans="2:57" s="23" customFormat="1" ht="15.75" thickBot="1" x14ac:dyDescent="0.3">
      <c r="B28" s="675" t="s">
        <v>67</v>
      </c>
      <c r="C28" s="676"/>
      <c r="D28" s="677"/>
      <c r="E28" s="39">
        <f>+SUBTOTAL(3,E8:E27)</f>
        <v>20</v>
      </c>
      <c r="F28" s="40"/>
      <c r="G28" s="41"/>
      <c r="H28" s="41"/>
      <c r="I28" s="41"/>
      <c r="J28" s="42"/>
      <c r="K28" s="49"/>
      <c r="L28" s="43">
        <f>SUM(L8:L27)</f>
        <v>310044000</v>
      </c>
      <c r="M28" s="664"/>
      <c r="N28" s="665"/>
      <c r="O28" s="665"/>
      <c r="P28" s="665"/>
      <c r="Q28" s="665"/>
      <c r="R28" s="665"/>
      <c r="S28" s="665"/>
      <c r="T28" s="665"/>
      <c r="U28" s="665"/>
      <c r="V28" s="665"/>
      <c r="W28" s="665"/>
      <c r="X28" s="665"/>
      <c r="Y28" s="665"/>
      <c r="Z28" s="665"/>
      <c r="AA28" s="665"/>
      <c r="AB28" s="678"/>
      <c r="AC28" s="50">
        <f>SUM(AC8:AC27)</f>
        <v>0</v>
      </c>
      <c r="AD28" s="51">
        <f>SUM(AD8:AD27)</f>
        <v>0</v>
      </c>
      <c r="AE28" s="51">
        <f>SUM(AE8:AE27)</f>
        <v>0</v>
      </c>
      <c r="AF28" s="44"/>
      <c r="AG28" s="51">
        <f>SUM(AG8:AG27)</f>
        <v>0</v>
      </c>
      <c r="AH28" s="51">
        <f>SUM(AH8:AH27)</f>
        <v>0</v>
      </c>
      <c r="AI28" s="52">
        <f>SUM(AI8:AI27)</f>
        <v>0</v>
      </c>
      <c r="AJ28" s="44"/>
      <c r="AK28" s="44"/>
      <c r="AL28" s="53">
        <f>SUM(AL8:AL27)</f>
        <v>0</v>
      </c>
      <c r="AM28" s="664"/>
      <c r="AN28" s="665"/>
      <c r="AO28" s="665"/>
      <c r="AP28" s="678"/>
      <c r="AQ28" s="50">
        <f>SUM(AQ8:AQ27)</f>
        <v>310044000</v>
      </c>
      <c r="AR28" s="44"/>
      <c r="AS28" s="54">
        <f>SUM(AQ28:AR28)</f>
        <v>310044000</v>
      </c>
      <c r="AT28" s="44"/>
      <c r="AU28" s="51">
        <f>SUM(AU8:AU27)</f>
        <v>0</v>
      </c>
      <c r="AV28" s="44"/>
      <c r="AW28" s="45">
        <f>SUM(AW8:AW27)</f>
        <v>223625000</v>
      </c>
      <c r="AX28" s="46">
        <f>SUM(AX8:AX27)</f>
        <v>86419000</v>
      </c>
      <c r="AY28" s="664"/>
      <c r="AZ28" s="665"/>
      <c r="BA28" s="665"/>
      <c r="BB28" s="665"/>
      <c r="BC28" s="665"/>
      <c r="BD28" s="665"/>
      <c r="BE28" s="665"/>
    </row>
  </sheetData>
  <sheetProtection formatCells="0" formatColumns="0" formatRows="0" insertRows="0" deleteRows="0" autoFilter="0"/>
  <mergeCells count="23">
    <mergeCell ref="AT6:AY6"/>
    <mergeCell ref="AZ6:BB6"/>
    <mergeCell ref="BC6:BE6"/>
    <mergeCell ref="B28:D28"/>
    <mergeCell ref="M28:AB28"/>
    <mergeCell ref="AM28:AP28"/>
    <mergeCell ref="AY28:BE28"/>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37"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7">
    <cfRule type="cellIs" dxfId="36" priority="2" operator="greaterThan">
      <formula>$K$5</formula>
    </cfRule>
  </conditionalFormatting>
  <conditionalFormatting sqref="AB8:AB27 AG8:AG27 AP8:AS27 AX8:AZ27">
    <cfRule type="expression" dxfId="35" priority="3">
      <formula>+_xlfn.ISFORMULA(AB8)</formula>
    </cfRule>
  </conditionalFormatting>
  <conditionalFormatting sqref="AD8:AD27">
    <cfRule type="cellIs" dxfId="34" priority="1" operator="greaterThan">
      <formula>$L$8/2</formula>
    </cfRule>
  </conditionalFormatting>
  <dataValidations count="10">
    <dataValidation type="list" allowBlank="1" showInputMessage="1" showErrorMessage="1" sqref="BB8:BB27" xr:uid="{FA06D190-A007-494B-ADBC-B7DFD4DF586A}">
      <formula1>"Por iniciar,En ejecucion,Suspendido,Terminado,Liquidado"</formula1>
    </dataValidation>
    <dataValidation type="list" allowBlank="1" showInputMessage="1" showErrorMessage="1" sqref="J8:J27" xr:uid="{41964777-3656-4849-90B9-B8A66886CF41}">
      <formula1>"CONTRATO DE OBRAS, OTROS TIPOS, PRESTACIÓN DE SERVICIOS, SUMINISTROS"</formula1>
    </dataValidation>
    <dataValidation type="list" allowBlank="1" showInputMessage="1" showErrorMessage="1" sqref="H8:H14" xr:uid="{0FC5F5F8-60CF-4369-9DF6-824A31E101FA}">
      <formula1>"OTRO SECTOR"</formula1>
    </dataValidation>
    <dataValidation type="list" allowBlank="1" showInputMessage="1" showErrorMessage="1" sqref="M8:M27" xr:uid="{800AB73A-C770-4A48-AF32-2355489C91A0}">
      <formula1>"DIRECTA"</formula1>
    </dataValidation>
    <dataValidation type="list" allowBlank="1" showInputMessage="1" showErrorMessage="1" sqref="I8:I14" xr:uid="{68D6A057-2618-4D3B-BAF3-B26B1987D99A}">
      <formula1>"FUNCIONAMIENTO,INVERSION,OTROS"</formula1>
    </dataValidation>
    <dataValidation type="list" allowBlank="1" showInputMessage="1" showErrorMessage="1" sqref="BE8:BE14" xr:uid="{89C799D1-81D4-4FB4-8B0E-7A241346B18F}">
      <formula1>"SI,NA por TIPO Contrato"</formula1>
    </dataValidation>
    <dataValidation type="list" allowBlank="1" showInputMessage="1" showErrorMessage="1" sqref="BD8:BD14" xr:uid="{4F5DFF3E-876F-4E79-B2AD-6A01965A2446}">
      <formula1>"SI,NO HA INICIADO"</formula1>
    </dataValidation>
    <dataValidation type="list" allowBlank="1" showInputMessage="1" showErrorMessage="1" errorTitle="ERROR" error="SOLO VALIDO LISTA DESPLEGABLE" promptTitle="ESCOJA EL PERIODO" sqref="F5" xr:uid="{9AB695DF-6576-4297-B264-6D439C94BD2F}">
      <formula1>"Seleccione el periodo a presentar,ENERO,FEBRERO,MARZO,ABRIL,MAYO,JUNIO,JULIO,AGOSTO,SEPTIEMBRE,OCTUBRE,NOVIEMBRE,DICIEMBRE"</formula1>
    </dataValidation>
    <dataValidation type="list" allowBlank="1" showInputMessage="1" showErrorMessage="1" sqref="K4" xr:uid="{24B157F0-BCD4-4D0A-A48C-980D09940AA1}">
      <formula1>"42,250,1000,3000"</formula1>
    </dataValidation>
    <dataValidation type="list" allowBlank="1" showInputMessage="1" showErrorMessage="1" sqref="U8:U14 AT8:AT14 AR8:AR27" xr:uid="{07AD24D7-99F0-4B8C-8038-C5598CEC62F4}">
      <formula1>"SI,NO"</formula1>
    </dataValidation>
  </dataValidations>
  <hyperlinks>
    <hyperlink ref="BC8" r:id="rId1" xr:uid="{3100113A-9A2A-4E83-B3DE-7C266A0FB001}"/>
    <hyperlink ref="BC9" r:id="rId2" xr:uid="{3FF94AC5-5B36-4EEC-AF55-4B69AC63DA19}"/>
    <hyperlink ref="BC10" r:id="rId3" xr:uid="{05E1D486-07D5-459F-B93D-3E08C935093E}"/>
    <hyperlink ref="BC11" r:id="rId4" xr:uid="{4007E7AF-CC77-4ED1-BEE5-F0D740EF4870}"/>
    <hyperlink ref="BC12" r:id="rId5" xr:uid="{781D0153-0407-4C1D-8C47-EFE4E3687A7D}"/>
    <hyperlink ref="BC13" r:id="rId6" xr:uid="{DE486132-F551-4A72-9485-FAF262578955}"/>
    <hyperlink ref="BC14" r:id="rId7" xr:uid="{636BCB57-F427-4A41-9301-E4353F2E7D35}"/>
    <hyperlink ref="BC15" r:id="rId8" xr:uid="{78064BE0-00C9-422C-AF0C-94ACED759576}"/>
    <hyperlink ref="BC16" r:id="rId9" xr:uid="{738BA7A2-BE13-423D-82DB-88AB995E9BBC}"/>
    <hyperlink ref="BC26" r:id="rId10" xr:uid="{25924A13-F495-4AB8-B705-0F5C731B780C}"/>
    <hyperlink ref="BC27" r:id="rId11" xr:uid="{E1538AF8-7255-4969-9707-9218A1D26025}"/>
  </hyperlinks>
  <pageMargins left="0.7" right="0.7" top="0.75" bottom="0.75" header="0.3" footer="0.3"/>
  <pageSetup orientation="portrait" horizontalDpi="300" verticalDpi="300" r:id="rId12"/>
  <ignoredErrors>
    <ignoredError sqref="AW8:AW18" unlockedFormula="1"/>
    <ignoredError sqref="AW19:AW20 AW21:AW23 AW25" formula="1" unlockedFormula="1"/>
    <ignoredError sqref="AW24" formula="1"/>
  </ignoredErrors>
  <drawing r:id="rId1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263C-AC94-413C-A5E1-58984982CFD3}">
  <sheetPr>
    <tabColor rgb="FFFFFF00"/>
  </sheetPr>
  <dimension ref="A1:BV11"/>
  <sheetViews>
    <sheetView showGridLines="0" zoomScaleNormal="100" workbookViewId="0">
      <selection activeCell="BG8" sqref="BG8"/>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37" customWidth="1"/>
    <col min="7" max="7" width="15.85546875" style="37" customWidth="1"/>
    <col min="8" max="8" width="16.5703125" style="37" customWidth="1"/>
    <col min="9" max="9" width="17.42578125" style="37" customWidth="1"/>
    <col min="10" max="10" width="17.42578125" style="38"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654"/>
      <c r="C4" s="655"/>
      <c r="D4" s="661"/>
      <c r="E4" s="662"/>
      <c r="F4" s="662"/>
      <c r="G4" s="663"/>
      <c r="H4" s="668"/>
      <c r="I4" s="669"/>
      <c r="J4" s="36"/>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654"/>
      <c r="C5" s="655"/>
      <c r="D5" s="7" t="s">
        <v>2</v>
      </c>
      <c r="E5" s="8"/>
      <c r="F5" s="674" t="s">
        <v>312</v>
      </c>
      <c r="G5" s="674"/>
      <c r="H5" s="670"/>
      <c r="I5" s="671"/>
      <c r="J5" s="36"/>
      <c r="K5" s="10">
        <f>+L6*K4</f>
        <v>355875000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74" s="12" customFormat="1" ht="31.5" customHeight="1" thickBot="1" x14ac:dyDescent="0.3">
      <c r="B6" s="656"/>
      <c r="C6" s="657"/>
      <c r="D6" s="13" t="s">
        <v>5</v>
      </c>
      <c r="E6" s="672" t="s">
        <v>9203</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2" t="s">
        <v>39</v>
      </c>
      <c r="AC7" s="15" t="s">
        <v>40</v>
      </c>
      <c r="AD7" s="15" t="s">
        <v>41</v>
      </c>
      <c r="AE7" s="15" t="s">
        <v>42</v>
      </c>
      <c r="AF7" s="19" t="s">
        <v>43</v>
      </c>
      <c r="AG7" s="32" t="s">
        <v>44</v>
      </c>
      <c r="AH7" s="15" t="s">
        <v>45</v>
      </c>
      <c r="AI7" s="15" t="s">
        <v>46</v>
      </c>
      <c r="AJ7" s="19" t="s">
        <v>47</v>
      </c>
      <c r="AK7" s="19" t="s">
        <v>80</v>
      </c>
      <c r="AL7" s="15" t="s">
        <v>48</v>
      </c>
      <c r="AM7" s="19" t="s">
        <v>49</v>
      </c>
      <c r="AN7" s="19" t="s">
        <v>50</v>
      </c>
      <c r="AO7" s="19" t="s">
        <v>79</v>
      </c>
      <c r="AP7" s="32" t="s">
        <v>51</v>
      </c>
      <c r="AQ7" s="32" t="s">
        <v>52</v>
      </c>
      <c r="AR7" s="15" t="s">
        <v>76</v>
      </c>
      <c r="AS7" s="15" t="s">
        <v>77</v>
      </c>
      <c r="AT7" s="15" t="s">
        <v>53</v>
      </c>
      <c r="AU7" s="15" t="s">
        <v>54</v>
      </c>
      <c r="AV7" s="15" t="s">
        <v>55</v>
      </c>
      <c r="AW7" s="20" t="s">
        <v>56</v>
      </c>
      <c r="AX7" s="33" t="s">
        <v>57</v>
      </c>
      <c r="AY7" s="33" t="s">
        <v>83</v>
      </c>
      <c r="AZ7" s="34"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55">
        <v>2025</v>
      </c>
      <c r="C8" s="55">
        <v>891780111</v>
      </c>
      <c r="D8" s="55" t="s">
        <v>63</v>
      </c>
      <c r="E8" s="153" t="s">
        <v>9202</v>
      </c>
      <c r="F8" s="56" t="s">
        <v>9201</v>
      </c>
      <c r="G8" s="56">
        <v>0</v>
      </c>
      <c r="H8" s="56" t="s">
        <v>71</v>
      </c>
      <c r="I8" s="55" t="s">
        <v>64</v>
      </c>
      <c r="J8" s="57" t="s">
        <v>81</v>
      </c>
      <c r="K8" s="58" t="s">
        <v>9200</v>
      </c>
      <c r="L8" s="60">
        <v>20000000</v>
      </c>
      <c r="M8" s="55" t="s">
        <v>66</v>
      </c>
      <c r="N8" s="58" t="s">
        <v>9199</v>
      </c>
      <c r="O8" s="58">
        <v>901094352</v>
      </c>
      <c r="P8" s="59">
        <v>145</v>
      </c>
      <c r="Q8" s="65">
        <v>45681</v>
      </c>
      <c r="R8" s="59">
        <v>60000000</v>
      </c>
      <c r="S8" s="65">
        <v>45688</v>
      </c>
      <c r="T8" s="60">
        <v>20000000</v>
      </c>
      <c r="U8" s="56" t="s">
        <v>65</v>
      </c>
      <c r="V8" s="60">
        <v>36718996</v>
      </c>
      <c r="W8" s="57" t="s">
        <v>9188</v>
      </c>
      <c r="X8" s="62">
        <v>45688</v>
      </c>
      <c r="Y8" s="62">
        <v>45688</v>
      </c>
      <c r="Z8" s="62" t="s">
        <v>73</v>
      </c>
      <c r="AA8" s="62">
        <v>46022</v>
      </c>
      <c r="AB8" s="63">
        <f>+IF(Z8="1800-01-01",AA8-Y8,AA8-Z8)</f>
        <v>334</v>
      </c>
      <c r="AC8" s="56">
        <v>0</v>
      </c>
      <c r="AD8" s="60">
        <v>0</v>
      </c>
      <c r="AE8" s="56">
        <v>0</v>
      </c>
      <c r="AF8" s="64" t="s">
        <v>73</v>
      </c>
      <c r="AG8" s="63">
        <f>+IF(AF8="1800-01-01",0,AF8-AA8)</f>
        <v>0</v>
      </c>
      <c r="AH8" s="56">
        <v>0</v>
      </c>
      <c r="AI8" s="60">
        <v>0</v>
      </c>
      <c r="AJ8" s="56" t="s">
        <v>73</v>
      </c>
      <c r="AK8" s="65" t="s">
        <v>73</v>
      </c>
      <c r="AL8" s="56">
        <v>0</v>
      </c>
      <c r="AM8" s="65"/>
      <c r="AN8" s="65"/>
      <c r="AO8" s="65" t="s">
        <v>73</v>
      </c>
      <c r="AP8" s="63">
        <f>+IF(AM8="1800-01-01",0,AN8-AM8)</f>
        <v>0</v>
      </c>
      <c r="AQ8" s="63">
        <f>+L8+AD8-AI8</f>
        <v>20000000</v>
      </c>
      <c r="AR8" s="56" t="s">
        <v>65</v>
      </c>
      <c r="AS8" s="60">
        <v>20000000</v>
      </c>
      <c r="AT8" s="56" t="s">
        <v>319</v>
      </c>
      <c r="AU8" s="60">
        <v>0</v>
      </c>
      <c r="AV8" s="66" t="s">
        <v>73</v>
      </c>
      <c r="AW8" s="402">
        <v>19987276</v>
      </c>
      <c r="AX8" s="150">
        <f>AQ8-AW8</f>
        <v>12724</v>
      </c>
      <c r="AY8" s="69">
        <f>+IFERROR(AW8/AQ8,"_")</f>
        <v>0.99936380000000002</v>
      </c>
      <c r="AZ8" s="70">
        <v>1</v>
      </c>
      <c r="BA8" s="66" t="s">
        <v>73</v>
      </c>
      <c r="BB8" s="56" t="s">
        <v>208</v>
      </c>
      <c r="BC8" s="288" t="s">
        <v>9198</v>
      </c>
      <c r="BD8" s="55" t="s">
        <v>65</v>
      </c>
      <c r="BE8" s="55" t="s">
        <v>65</v>
      </c>
    </row>
    <row r="9" spans="1:74" x14ac:dyDescent="0.25">
      <c r="B9" s="71">
        <v>2025</v>
      </c>
      <c r="C9" s="71">
        <v>891780111</v>
      </c>
      <c r="D9" s="71" t="s">
        <v>63</v>
      </c>
      <c r="E9" s="104" t="s">
        <v>9197</v>
      </c>
      <c r="F9" s="72" t="s">
        <v>9196</v>
      </c>
      <c r="G9" s="72">
        <v>0</v>
      </c>
      <c r="H9" s="72" t="s">
        <v>71</v>
      </c>
      <c r="I9" s="72" t="s">
        <v>64</v>
      </c>
      <c r="J9" s="104" t="s">
        <v>9195</v>
      </c>
      <c r="K9" s="75" t="s">
        <v>9194</v>
      </c>
      <c r="L9" s="76">
        <v>25000000</v>
      </c>
      <c r="M9" s="72" t="s">
        <v>66</v>
      </c>
      <c r="N9" s="75" t="s">
        <v>562</v>
      </c>
      <c r="O9" s="75">
        <v>7144967</v>
      </c>
      <c r="P9" s="75">
        <v>545</v>
      </c>
      <c r="Q9" s="78">
        <v>45721</v>
      </c>
      <c r="R9" s="75">
        <v>25000000</v>
      </c>
      <c r="S9" s="80">
        <v>45742</v>
      </c>
      <c r="T9" s="76">
        <v>25000000</v>
      </c>
      <c r="U9" s="72" t="s">
        <v>65</v>
      </c>
      <c r="V9" s="76">
        <v>36718996</v>
      </c>
      <c r="W9" s="73" t="s">
        <v>9188</v>
      </c>
      <c r="X9" s="78">
        <v>45736</v>
      </c>
      <c r="Y9" s="78">
        <v>45742</v>
      </c>
      <c r="Z9" s="78">
        <v>45742</v>
      </c>
      <c r="AA9" s="78">
        <v>46022</v>
      </c>
      <c r="AB9" s="102">
        <f>+IF(Z9="1800-01-01",AA9-Y9,AA9-Z9)</f>
        <v>280</v>
      </c>
      <c r="AC9" s="72">
        <v>0</v>
      </c>
      <c r="AD9" s="76">
        <v>0</v>
      </c>
      <c r="AE9" s="72">
        <v>0</v>
      </c>
      <c r="AF9" s="79" t="s">
        <v>73</v>
      </c>
      <c r="AG9" s="102">
        <f>+IF(AF9="1800-01-01",0,AF9-AA9)</f>
        <v>0</v>
      </c>
      <c r="AH9" s="72">
        <v>0</v>
      </c>
      <c r="AI9" s="76">
        <v>0</v>
      </c>
      <c r="AJ9" s="79" t="s">
        <v>73</v>
      </c>
      <c r="AK9" s="79" t="s">
        <v>73</v>
      </c>
      <c r="AL9" s="72">
        <v>0</v>
      </c>
      <c r="AM9" s="72"/>
      <c r="AN9" s="72"/>
      <c r="AO9" s="79" t="s">
        <v>73</v>
      </c>
      <c r="AP9" s="102">
        <f>+IF(AM9="1800-01-01",0,AN9-AM9)</f>
        <v>0</v>
      </c>
      <c r="AQ9" s="102">
        <f>+L9+AD9-AI9</f>
        <v>25000000</v>
      </c>
      <c r="AR9" s="72" t="s">
        <v>65</v>
      </c>
      <c r="AS9" s="76">
        <v>25000000</v>
      </c>
      <c r="AT9" s="72" t="s">
        <v>319</v>
      </c>
      <c r="AU9" s="76">
        <v>0</v>
      </c>
      <c r="AV9" s="79" t="s">
        <v>73</v>
      </c>
      <c r="AW9" s="109">
        <v>24999570</v>
      </c>
      <c r="AX9" s="143">
        <f>AQ9-AW9</f>
        <v>430</v>
      </c>
      <c r="AY9" s="84">
        <f>+IFERROR(AW9/AQ9,"_")</f>
        <v>0.99998279999999995</v>
      </c>
      <c r="AZ9" s="85">
        <v>1</v>
      </c>
      <c r="BA9" s="72" t="s">
        <v>73</v>
      </c>
      <c r="BB9" s="72" t="s">
        <v>208</v>
      </c>
      <c r="BC9" s="401" t="s">
        <v>9193</v>
      </c>
      <c r="BD9" s="72" t="s">
        <v>65</v>
      </c>
      <c r="BE9" s="72" t="s">
        <v>65</v>
      </c>
    </row>
    <row r="10" spans="1:74" ht="15.75" thickBot="1" x14ac:dyDescent="0.3">
      <c r="B10" s="89">
        <v>2025</v>
      </c>
      <c r="C10" s="89">
        <v>891780111</v>
      </c>
      <c r="D10" s="89" t="s">
        <v>63</v>
      </c>
      <c r="E10" s="140" t="s">
        <v>9192</v>
      </c>
      <c r="F10" s="90" t="s">
        <v>9191</v>
      </c>
      <c r="G10" s="90">
        <v>0</v>
      </c>
      <c r="H10" s="90" t="s">
        <v>71</v>
      </c>
      <c r="I10" s="90" t="s">
        <v>64</v>
      </c>
      <c r="J10" s="91" t="s">
        <v>81</v>
      </c>
      <c r="K10" s="94" t="s">
        <v>9190</v>
      </c>
      <c r="L10" s="95">
        <v>29000000</v>
      </c>
      <c r="M10" s="90" t="s">
        <v>66</v>
      </c>
      <c r="N10" s="94" t="s">
        <v>9189</v>
      </c>
      <c r="O10" s="94">
        <v>79418273</v>
      </c>
      <c r="P10" s="94">
        <v>1373</v>
      </c>
      <c r="Q10" s="97">
        <v>45833</v>
      </c>
      <c r="R10" s="94">
        <v>29000000</v>
      </c>
      <c r="S10" s="97">
        <v>45846</v>
      </c>
      <c r="T10" s="95">
        <v>29000000</v>
      </c>
      <c r="U10" s="90" t="s">
        <v>65</v>
      </c>
      <c r="V10" s="95">
        <v>36718996</v>
      </c>
      <c r="W10" s="91" t="s">
        <v>9188</v>
      </c>
      <c r="X10" s="97">
        <v>45846</v>
      </c>
      <c r="Y10" s="97">
        <v>45846</v>
      </c>
      <c r="Z10" s="97" t="s">
        <v>73</v>
      </c>
      <c r="AA10" s="97">
        <v>45877</v>
      </c>
      <c r="AB10" s="110">
        <f>+IF(Z10="1800-01-01",AA10-Y10,AA10-Z10)</f>
        <v>31</v>
      </c>
      <c r="AC10" s="90">
        <v>0</v>
      </c>
      <c r="AD10" s="95">
        <v>0</v>
      </c>
      <c r="AE10" s="90">
        <v>0</v>
      </c>
      <c r="AF10" s="98" t="s">
        <v>73</v>
      </c>
      <c r="AG10" s="110">
        <f>+IF(AF10="1800-01-01",0,AF10-AA10)</f>
        <v>0</v>
      </c>
      <c r="AH10" s="90">
        <v>0</v>
      </c>
      <c r="AI10" s="95">
        <v>0</v>
      </c>
      <c r="AJ10" s="98" t="s">
        <v>73</v>
      </c>
      <c r="AK10" s="98" t="s">
        <v>73</v>
      </c>
      <c r="AL10" s="90">
        <v>0</v>
      </c>
      <c r="AM10" s="90"/>
      <c r="AN10" s="90"/>
      <c r="AO10" s="98" t="s">
        <v>73</v>
      </c>
      <c r="AP10" s="110">
        <f>+IF(AM10="1800-01-01",0,AN10-AM10)</f>
        <v>0</v>
      </c>
      <c r="AQ10" s="110">
        <f>+L10+AD10-AI10</f>
        <v>29000000</v>
      </c>
      <c r="AR10" s="90" t="s">
        <v>65</v>
      </c>
      <c r="AS10" s="95">
        <v>29000000</v>
      </c>
      <c r="AT10" s="90" t="s">
        <v>319</v>
      </c>
      <c r="AU10" s="95">
        <v>0</v>
      </c>
      <c r="AV10" s="98" t="s">
        <v>73</v>
      </c>
      <c r="AW10" s="400">
        <v>28999998</v>
      </c>
      <c r="AX10" s="138">
        <f>AQ10-AW10</f>
        <v>2</v>
      </c>
      <c r="AY10" s="101">
        <f>+IFERROR(AW10/AQ10,"_")</f>
        <v>0.99999993103448281</v>
      </c>
      <c r="AZ10" s="113">
        <v>1</v>
      </c>
      <c r="BA10" s="90" t="s">
        <v>73</v>
      </c>
      <c r="BB10" s="90" t="s">
        <v>208</v>
      </c>
      <c r="BC10" s="294" t="s">
        <v>9187</v>
      </c>
      <c r="BD10" s="90" t="s">
        <v>65</v>
      </c>
      <c r="BE10" s="90" t="s">
        <v>65</v>
      </c>
    </row>
    <row r="11" spans="1:74" s="23" customFormat="1" ht="15.75" thickBot="1" x14ac:dyDescent="0.3">
      <c r="B11" s="681" t="s">
        <v>67</v>
      </c>
      <c r="C11" s="682"/>
      <c r="D11" s="683"/>
      <c r="E11" s="135">
        <f>+SUBTOTAL(3,E8:E10)</f>
        <v>3</v>
      </c>
      <c r="F11" s="48"/>
      <c r="G11" s="47"/>
      <c r="H11" s="47"/>
      <c r="I11" s="47"/>
      <c r="J11" s="134"/>
      <c r="K11" s="24"/>
      <c r="L11" s="133">
        <f>SUM(L8:L10)</f>
        <v>74000000</v>
      </c>
      <c r="M11" s="686"/>
      <c r="N11" s="687"/>
      <c r="O11" s="687"/>
      <c r="P11" s="687"/>
      <c r="Q11" s="687"/>
      <c r="R11" s="687"/>
      <c r="S11" s="687"/>
      <c r="T11" s="687"/>
      <c r="U11" s="687"/>
      <c r="V11" s="687"/>
      <c r="W11" s="687"/>
      <c r="X11" s="687"/>
      <c r="Y11" s="687"/>
      <c r="Z11" s="687"/>
      <c r="AA11" s="687"/>
      <c r="AB11" s="688"/>
      <c r="AC11" s="27">
        <f>SUM(AC8:AC10)</f>
        <v>0</v>
      </c>
      <c r="AD11" s="26">
        <f>SUM(AD8:AD10)</f>
        <v>0</v>
      </c>
      <c r="AE11" s="26">
        <f>SUM(AE8:AE10)</f>
        <v>0</v>
      </c>
      <c r="AF11" s="25"/>
      <c r="AG11" s="26">
        <f>SUM(AG8:AG10)</f>
        <v>0</v>
      </c>
      <c r="AH11" s="26">
        <f>SUM(AH8:AH10)</f>
        <v>0</v>
      </c>
      <c r="AI11" s="28">
        <f>SUM(AI8:AI10)</f>
        <v>0</v>
      </c>
      <c r="AJ11" s="25"/>
      <c r="AK11" s="25"/>
      <c r="AL11" s="29">
        <f>SUM(AL8:AL10)</f>
        <v>0</v>
      </c>
      <c r="AM11" s="686"/>
      <c r="AN11" s="687"/>
      <c r="AO11" s="687"/>
      <c r="AP11" s="688"/>
      <c r="AQ11" s="27">
        <f>SUM(AQ8:AQ10)</f>
        <v>74000000</v>
      </c>
      <c r="AR11" s="25"/>
      <c r="AS11" s="31">
        <f>SUM(AQ11:AR11)</f>
        <v>74000000</v>
      </c>
      <c r="AT11" s="25"/>
      <c r="AU11" s="26">
        <f>SUM(AU8:AU10)</f>
        <v>0</v>
      </c>
      <c r="AV11" s="25"/>
      <c r="AW11" s="132">
        <f>SUM(AW8:AW10)</f>
        <v>73986844</v>
      </c>
      <c r="AX11" s="131">
        <f>SUM(AX8:AX10)</f>
        <v>13156</v>
      </c>
      <c r="AY11" s="686"/>
      <c r="AZ11" s="687"/>
      <c r="BA11" s="687"/>
      <c r="BB11" s="687"/>
      <c r="BC11" s="687"/>
      <c r="BD11" s="687"/>
      <c r="BE11" s="687"/>
    </row>
  </sheetData>
  <sheetProtection formatCells="0" formatColumns="0" formatRows="0" insertRows="0" deleteRows="0" autoFilter="0"/>
  <mergeCells count="23">
    <mergeCell ref="F5:G5"/>
    <mergeCell ref="AC5:AP5"/>
    <mergeCell ref="H6:K6"/>
    <mergeCell ref="AT6:AY6"/>
    <mergeCell ref="AR6:AS6"/>
    <mergeCell ref="AH6:AK6"/>
    <mergeCell ref="AL6:AP6"/>
    <mergeCell ref="B3:C6"/>
    <mergeCell ref="D3:G4"/>
    <mergeCell ref="AY11:BE11"/>
    <mergeCell ref="B11:D11"/>
    <mergeCell ref="M11:AB11"/>
    <mergeCell ref="BC6:BE6"/>
    <mergeCell ref="N6:O6"/>
    <mergeCell ref="P6:R6"/>
    <mergeCell ref="S6:T6"/>
    <mergeCell ref="AM11:AP11"/>
    <mergeCell ref="U6:W6"/>
    <mergeCell ref="X6:AB6"/>
    <mergeCell ref="AC6:AG6"/>
    <mergeCell ref="H3:I5"/>
    <mergeCell ref="E6:G6"/>
    <mergeCell ref="AZ6:BB6"/>
  </mergeCells>
  <conditionalFormatting sqref="F5 E6">
    <cfRule type="containsText" dxfId="33"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32" priority="4" operator="greaterThan">
      <formula>$K$5</formula>
    </cfRule>
  </conditionalFormatting>
  <conditionalFormatting sqref="AB8:AB10 AG8:AG10 AP8:AS10 AX8:AZ10">
    <cfRule type="expression" dxfId="31" priority="5">
      <formula>+_xlfn.ISFORMULA(AB8)</formula>
    </cfRule>
  </conditionalFormatting>
  <conditionalFormatting sqref="AD8:AD10">
    <cfRule type="cellIs" dxfId="30" priority="3" operator="greaterThan">
      <formula>$L$8/2</formula>
    </cfRule>
  </conditionalFormatting>
  <dataValidations count="10">
    <dataValidation type="list" allowBlank="1" showInputMessage="1" showErrorMessage="1" sqref="J8 J10" xr:uid="{FAF74885-72D6-4561-BE2D-B13692DE44E5}">
      <formula1>"CONTRATO DE OBRAS, OTROS TIPOS, PRESTACIÓN DE SERVICIOS, SUMINISTROS"</formula1>
    </dataValidation>
    <dataValidation type="list" allowBlank="1" showInputMessage="1" showErrorMessage="1" sqref="BB8:BB10"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10" xr:uid="{301B71B2-D3E4-4E77-88BC-DCB7485E0C66}">
      <formula1>"SI,NO"</formula1>
    </dataValidation>
  </dataValidations>
  <hyperlinks>
    <hyperlink ref="BC8" r:id="rId1" xr:uid="{B098EE6B-6337-479A-917C-394D829C5B44}"/>
    <hyperlink ref="BC9" r:id="rId2" xr:uid="{F69FB139-B900-476B-9AE8-6EAA3FA88684}"/>
    <hyperlink ref="BC10" r:id="rId3" xr:uid="{6A46FEF1-9934-42EE-8156-5A0866BE9449}"/>
  </hyperlinks>
  <pageMargins left="0.7" right="0.7" top="0.75" bottom="0.75" header="0.3" footer="0.3"/>
  <pageSetup orientation="portrait" horizontalDpi="300" verticalDpi="300"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EF2C8-74C4-4624-A900-375D648412A8}">
  <sheetPr>
    <tabColor rgb="FFFFFF00"/>
  </sheetPr>
  <dimension ref="B1:BV109"/>
  <sheetViews>
    <sheetView showGridLines="0" zoomScaleNormal="100" workbookViewId="0">
      <selection activeCell="BF12" sqref="BF12"/>
    </sheetView>
  </sheetViews>
  <sheetFormatPr baseColWidth="10" defaultColWidth="104.7109375" defaultRowHeight="15" x14ac:dyDescent="0.25"/>
  <cols>
    <col min="1" max="1" width="1.85546875" customWidth="1"/>
    <col min="2" max="2" width="9.28515625" customWidth="1"/>
    <col min="3" max="3" width="11.28515625" customWidth="1"/>
    <col min="4" max="4" width="25.42578125" style="311" customWidth="1"/>
    <col min="5" max="5" width="18.140625" customWidth="1"/>
    <col min="6" max="6" width="17" style="37" customWidth="1"/>
    <col min="7" max="7" width="16.140625" style="37" customWidth="1"/>
    <col min="8" max="8" width="16" style="310" customWidth="1"/>
    <col min="9" max="9" width="18.28515625" style="309" customWidth="1"/>
    <col min="10" max="10" width="15.140625" style="308" customWidth="1"/>
    <col min="11" max="11" width="20.140625" customWidth="1"/>
    <col min="12" max="12" width="16.28515625" customWidth="1"/>
    <col min="13" max="13" width="15.28515625" customWidth="1"/>
    <col min="14" max="14" width="17" customWidth="1"/>
    <col min="15" max="15" width="14.85546875" style="307" customWidth="1"/>
    <col min="16" max="16" width="12" customWidth="1"/>
    <col min="17" max="17" width="15.42578125" customWidth="1"/>
    <col min="18" max="18" width="14.5703125" customWidth="1"/>
    <col min="19" max="19" width="16.140625" customWidth="1"/>
    <col min="20" max="20" width="14.28515625" customWidth="1"/>
    <col min="21" max="21" width="14.42578125" customWidth="1"/>
    <col min="22" max="22" width="15.7109375" customWidth="1"/>
    <col min="23" max="23" width="14" customWidth="1"/>
    <col min="24" max="24" width="13.140625" customWidth="1"/>
    <col min="25" max="25" width="14.140625" customWidth="1"/>
    <col min="26" max="26" width="13.85546875" customWidth="1"/>
    <col min="27" max="27" width="13.140625" customWidth="1"/>
    <col min="28" max="28" width="10.5703125" customWidth="1"/>
    <col min="29" max="29" width="11.5703125" customWidth="1"/>
    <col min="30" max="30" width="13.140625" customWidth="1"/>
    <col min="31" max="31" width="12" customWidth="1"/>
    <col min="32" max="32" width="13.28515625" customWidth="1"/>
    <col min="33" max="33" width="13.7109375" customWidth="1"/>
    <col min="34" max="34" width="16.140625" customWidth="1"/>
    <col min="35" max="35" width="15" customWidth="1"/>
    <col min="36" max="36" width="13.85546875" style="37" customWidth="1"/>
    <col min="37" max="37" width="14.5703125" customWidth="1"/>
    <col min="38" max="39" width="14" customWidth="1"/>
    <col min="40" max="40" width="13" customWidth="1"/>
    <col min="41" max="41" width="13.5703125" customWidth="1"/>
    <col min="42" max="42" width="12.7109375" customWidth="1"/>
    <col min="43" max="43" width="14.85546875" customWidth="1"/>
    <col min="44" max="44" width="16.7109375" customWidth="1"/>
    <col min="45" max="45" width="18.42578125" customWidth="1"/>
    <col min="46" max="46" width="15.5703125" customWidth="1"/>
    <col min="47" max="47" width="16.42578125" customWidth="1"/>
    <col min="48" max="48" width="14.5703125" customWidth="1"/>
    <col min="49" max="49" width="13.42578125" customWidth="1"/>
    <col min="50" max="50" width="15.42578125" customWidth="1"/>
    <col min="51" max="51" width="12.85546875" customWidth="1"/>
    <col min="52" max="52" width="15.28515625" customWidth="1"/>
    <col min="53" max="53" width="12.7109375" customWidth="1"/>
    <col min="54" max="54" width="14.28515625" customWidth="1"/>
    <col min="55" max="55" width="15.7109375" customWidth="1"/>
    <col min="56" max="56" width="13.28515625" customWidth="1"/>
    <col min="57" max="57" width="20.140625" customWidth="1"/>
  </cols>
  <sheetData>
    <row r="1" spans="2:74" x14ac:dyDescent="0.25">
      <c r="F1"/>
      <c r="G1"/>
      <c r="H1" s="307"/>
      <c r="I1" s="311"/>
      <c r="J1" s="311"/>
      <c r="W1" s="1"/>
      <c r="AJ1"/>
    </row>
    <row r="2" spans="2:74" ht="15.75" thickBot="1" x14ac:dyDescent="0.3">
      <c r="F2"/>
      <c r="G2"/>
      <c r="H2" s="399"/>
      <c r="I2" s="311"/>
      <c r="J2" s="311"/>
      <c r="W2" s="1"/>
      <c r="AJ2"/>
    </row>
    <row r="3" spans="2:74" ht="15.75" thickBot="1" x14ac:dyDescent="0.3">
      <c r="B3" s="652"/>
      <c r="C3" s="653"/>
      <c r="D3" s="697" t="s">
        <v>69</v>
      </c>
      <c r="E3" s="698"/>
      <c r="F3" s="698"/>
      <c r="G3" s="699"/>
      <c r="H3" s="703" t="s">
        <v>0</v>
      </c>
      <c r="I3" s="704"/>
      <c r="J3" s="398"/>
      <c r="K3" s="4" t="s">
        <v>74</v>
      </c>
      <c r="L3" s="9"/>
      <c r="M3" s="5"/>
      <c r="N3" s="5"/>
      <c r="O3" s="394"/>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2:74" ht="15.75" thickBot="1" x14ac:dyDescent="0.3">
      <c r="B4" s="654"/>
      <c r="C4" s="655"/>
      <c r="D4" s="700"/>
      <c r="E4" s="701"/>
      <c r="F4" s="701"/>
      <c r="G4" s="702"/>
      <c r="H4" s="705"/>
      <c r="I4" s="706"/>
      <c r="J4" s="395"/>
      <c r="K4" s="3">
        <v>3000</v>
      </c>
      <c r="L4" s="4" t="s">
        <v>1</v>
      </c>
      <c r="M4" s="5"/>
      <c r="N4" s="5"/>
      <c r="O4" s="394"/>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2:74" ht="15.75" thickBot="1" x14ac:dyDescent="0.3">
      <c r="B5" s="654"/>
      <c r="C5" s="655"/>
      <c r="D5" s="397" t="s">
        <v>2</v>
      </c>
      <c r="E5" s="396"/>
      <c r="F5" s="692" t="s">
        <v>312</v>
      </c>
      <c r="G5" s="693"/>
      <c r="H5" s="707"/>
      <c r="I5" s="708"/>
      <c r="J5" s="395"/>
      <c r="K5" s="10">
        <f>+L6*K4</f>
        <v>4270500000</v>
      </c>
      <c r="L5" s="11" t="s">
        <v>3</v>
      </c>
      <c r="M5" s="5"/>
      <c r="N5" s="5"/>
      <c r="O5" s="394"/>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2:74" s="12" customFormat="1" ht="41.25" customHeight="1" thickBot="1" x14ac:dyDescent="0.3">
      <c r="B6" s="656"/>
      <c r="C6" s="657"/>
      <c r="D6" s="393" t="s">
        <v>5</v>
      </c>
      <c r="E6" s="694" t="s">
        <v>9186</v>
      </c>
      <c r="F6" s="694"/>
      <c r="G6" s="695"/>
      <c r="H6" s="696" t="s">
        <v>82</v>
      </c>
      <c r="I6" s="696"/>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2:74" s="22" customFormat="1" ht="66" customHeight="1" thickBot="1" x14ac:dyDescent="0.3">
      <c r="B7" s="247" t="s">
        <v>16</v>
      </c>
      <c r="C7" s="248" t="s">
        <v>17</v>
      </c>
      <c r="D7" s="258" t="s">
        <v>18</v>
      </c>
      <c r="E7" s="259" t="s">
        <v>19</v>
      </c>
      <c r="F7" s="259" t="s">
        <v>20</v>
      </c>
      <c r="G7" s="258" t="s">
        <v>21</v>
      </c>
      <c r="H7" s="247" t="s">
        <v>22</v>
      </c>
      <c r="I7" s="247" t="s">
        <v>70</v>
      </c>
      <c r="J7" s="247" t="s">
        <v>78</v>
      </c>
      <c r="K7" s="247" t="s">
        <v>23</v>
      </c>
      <c r="L7" s="247" t="s">
        <v>24</v>
      </c>
      <c r="M7" s="247" t="s">
        <v>25</v>
      </c>
      <c r="N7" s="247" t="s">
        <v>26</v>
      </c>
      <c r="O7" s="248" t="s">
        <v>27</v>
      </c>
      <c r="P7" s="248" t="s">
        <v>28</v>
      </c>
      <c r="Q7" s="247" t="s">
        <v>29</v>
      </c>
      <c r="R7" s="247" t="s">
        <v>30</v>
      </c>
      <c r="S7" s="247" t="s">
        <v>31</v>
      </c>
      <c r="T7" s="247" t="s">
        <v>32</v>
      </c>
      <c r="U7" s="247" t="s">
        <v>33</v>
      </c>
      <c r="V7" s="248" t="s">
        <v>34</v>
      </c>
      <c r="W7" s="247" t="s">
        <v>35</v>
      </c>
      <c r="X7" s="247" t="s">
        <v>68</v>
      </c>
      <c r="Y7" s="247" t="s">
        <v>36</v>
      </c>
      <c r="Z7" s="247" t="s">
        <v>37</v>
      </c>
      <c r="AA7" s="254" t="s">
        <v>38</v>
      </c>
      <c r="AB7" s="253" t="s">
        <v>39</v>
      </c>
      <c r="AC7" s="247" t="s">
        <v>40</v>
      </c>
      <c r="AD7" s="247" t="s">
        <v>41</v>
      </c>
      <c r="AE7" s="247" t="s">
        <v>42</v>
      </c>
      <c r="AF7" s="254" t="s">
        <v>43</v>
      </c>
      <c r="AG7" s="253" t="s">
        <v>44</v>
      </c>
      <c r="AH7" s="247" t="s">
        <v>45</v>
      </c>
      <c r="AI7" s="247" t="s">
        <v>46</v>
      </c>
      <c r="AJ7" s="254" t="s">
        <v>47</v>
      </c>
      <c r="AK7" s="254" t="s">
        <v>80</v>
      </c>
      <c r="AL7" s="247" t="s">
        <v>48</v>
      </c>
      <c r="AM7" s="254" t="s">
        <v>49</v>
      </c>
      <c r="AN7" s="254" t="s">
        <v>50</v>
      </c>
      <c r="AO7" s="254" t="s">
        <v>79</v>
      </c>
      <c r="AP7" s="253" t="s">
        <v>51</v>
      </c>
      <c r="AQ7" s="253" t="s">
        <v>52</v>
      </c>
      <c r="AR7" s="247" t="s">
        <v>76</v>
      </c>
      <c r="AS7" s="247" t="s">
        <v>77</v>
      </c>
      <c r="AT7" s="247" t="s">
        <v>53</v>
      </c>
      <c r="AU7" s="247" t="s">
        <v>54</v>
      </c>
      <c r="AV7" s="247" t="s">
        <v>55</v>
      </c>
      <c r="AW7" s="392" t="s">
        <v>56</v>
      </c>
      <c r="AX7" s="250" t="s">
        <v>57</v>
      </c>
      <c r="AY7" s="250" t="s">
        <v>83</v>
      </c>
      <c r="AZ7" s="249" t="s">
        <v>84</v>
      </c>
      <c r="BA7" s="247" t="s">
        <v>58</v>
      </c>
      <c r="BB7" s="247" t="s">
        <v>59</v>
      </c>
      <c r="BC7" s="248" t="s">
        <v>60</v>
      </c>
      <c r="BD7" s="248" t="s">
        <v>61</v>
      </c>
      <c r="BE7" s="248" t="s">
        <v>62</v>
      </c>
      <c r="BF7" s="21"/>
      <c r="BG7" s="21"/>
      <c r="BH7" s="21"/>
      <c r="BI7" s="21"/>
      <c r="BJ7" s="21"/>
      <c r="BK7" s="21"/>
      <c r="BL7" s="21"/>
      <c r="BM7" s="21"/>
      <c r="BN7" s="21"/>
      <c r="BO7" s="21"/>
      <c r="BP7" s="21"/>
      <c r="BQ7" s="21"/>
      <c r="BR7" s="21"/>
      <c r="BS7" s="21"/>
      <c r="BT7" s="21"/>
      <c r="BU7" s="21"/>
      <c r="BV7" s="21"/>
    </row>
    <row r="8" spans="2:74" s="12" customFormat="1" ht="12.75" x14ac:dyDescent="0.2">
      <c r="B8" s="372">
        <v>2025</v>
      </c>
      <c r="C8" s="372">
        <v>891780111</v>
      </c>
      <c r="D8" s="372" t="s">
        <v>63</v>
      </c>
      <c r="E8" s="391" t="s">
        <v>9185</v>
      </c>
      <c r="F8" s="390" t="s">
        <v>9184</v>
      </c>
      <c r="G8" s="374">
        <v>0</v>
      </c>
      <c r="H8" s="374" t="s">
        <v>71</v>
      </c>
      <c r="I8" s="372" t="s">
        <v>64</v>
      </c>
      <c r="J8" s="389" t="s">
        <v>211</v>
      </c>
      <c r="K8" s="386" t="s">
        <v>9183</v>
      </c>
      <c r="L8" s="371">
        <v>53905944</v>
      </c>
      <c r="M8" s="372" t="s">
        <v>66</v>
      </c>
      <c r="N8" s="388" t="s">
        <v>9182</v>
      </c>
      <c r="O8" s="387">
        <v>57461792</v>
      </c>
      <c r="P8" s="371">
        <v>74</v>
      </c>
      <c r="Q8" s="375">
        <v>45674</v>
      </c>
      <c r="R8" s="381">
        <v>53905944</v>
      </c>
      <c r="S8" s="382">
        <v>45681</v>
      </c>
      <c r="T8" s="381">
        <v>53905944</v>
      </c>
      <c r="U8" s="374" t="s">
        <v>65</v>
      </c>
      <c r="V8" s="370">
        <v>72175282</v>
      </c>
      <c r="W8" s="386" t="s">
        <v>9150</v>
      </c>
      <c r="X8" s="385">
        <v>45681</v>
      </c>
      <c r="Y8" s="385">
        <v>45681</v>
      </c>
      <c r="Z8" s="385" t="s">
        <v>73</v>
      </c>
      <c r="AA8" s="385">
        <v>46022</v>
      </c>
      <c r="AB8" s="370">
        <f t="shared" ref="AB8:AB39" si="0">+IF(Z8="1800-01-01",AA8-Y8,AA8-Z8)</f>
        <v>341</v>
      </c>
      <c r="AC8" s="374">
        <v>0</v>
      </c>
      <c r="AD8" s="381">
        <v>0</v>
      </c>
      <c r="AE8" s="374">
        <v>0</v>
      </c>
      <c r="AF8" s="384" t="s">
        <v>73</v>
      </c>
      <c r="AG8" s="370">
        <f t="shared" ref="AG8:AG39" si="1">+IF(AF8="1800-01-01",0,AF8-AA8)</f>
        <v>0</v>
      </c>
      <c r="AH8" s="374">
        <v>0</v>
      </c>
      <c r="AI8" s="381">
        <v>0</v>
      </c>
      <c r="AJ8" s="383" t="s">
        <v>73</v>
      </c>
      <c r="AK8" s="375" t="s">
        <v>73</v>
      </c>
      <c r="AL8" s="374">
        <v>0</v>
      </c>
      <c r="AM8" s="374" t="s">
        <v>73</v>
      </c>
      <c r="AN8" s="374" t="s">
        <v>73</v>
      </c>
      <c r="AO8" s="382" t="s">
        <v>73</v>
      </c>
      <c r="AP8" s="370">
        <f t="shared" ref="AP8:AP39" si="2">+IF(AM8="1800-01-01",0,AN8-AM8)</f>
        <v>0</v>
      </c>
      <c r="AQ8" s="370">
        <f t="shared" ref="AQ8:AQ39" si="3">+L8+AD8-AI8</f>
        <v>53905944</v>
      </c>
      <c r="AR8" s="374" t="s">
        <v>65</v>
      </c>
      <c r="AS8" s="381">
        <v>53905944</v>
      </c>
      <c r="AT8" s="374" t="s">
        <v>319</v>
      </c>
      <c r="AU8" s="381">
        <v>0</v>
      </c>
      <c r="AV8" s="380" t="s">
        <v>73</v>
      </c>
      <c r="AW8" s="379">
        <v>53905944</v>
      </c>
      <c r="AX8" s="378">
        <f t="shared" ref="AX8:AX39" si="4">AQ8-AW8</f>
        <v>0</v>
      </c>
      <c r="AY8" s="377">
        <f t="shared" ref="AY8:AY39" si="5">+IFERROR(AW8/AQ8,"_")</f>
        <v>1</v>
      </c>
      <c r="AZ8" s="376">
        <v>0.8</v>
      </c>
      <c r="BA8" s="375" t="s">
        <v>73</v>
      </c>
      <c r="BB8" s="374" t="s">
        <v>123</v>
      </c>
      <c r="BC8" s="373" t="s">
        <v>9181</v>
      </c>
      <c r="BD8" s="372" t="s">
        <v>65</v>
      </c>
      <c r="BE8" s="372" t="s">
        <v>207</v>
      </c>
    </row>
    <row r="9" spans="2:74" x14ac:dyDescent="0.25">
      <c r="B9" s="334">
        <v>2025</v>
      </c>
      <c r="C9" s="334">
        <v>891780111</v>
      </c>
      <c r="D9" s="334" t="s">
        <v>63</v>
      </c>
      <c r="E9" s="347" t="s">
        <v>9180</v>
      </c>
      <c r="F9" s="351" t="s">
        <v>9179</v>
      </c>
      <c r="G9" s="336">
        <v>0</v>
      </c>
      <c r="H9" s="336" t="s">
        <v>71</v>
      </c>
      <c r="I9" s="334" t="s">
        <v>64</v>
      </c>
      <c r="J9" s="350" t="s">
        <v>211</v>
      </c>
      <c r="K9" s="355" t="s">
        <v>9178</v>
      </c>
      <c r="L9" s="349">
        <v>595420680.48000002</v>
      </c>
      <c r="M9" s="334" t="s">
        <v>66</v>
      </c>
      <c r="N9" s="333" t="s">
        <v>9177</v>
      </c>
      <c r="O9" s="352">
        <v>900864404</v>
      </c>
      <c r="P9" s="349">
        <v>26</v>
      </c>
      <c r="Q9" s="344">
        <v>45670</v>
      </c>
      <c r="R9" s="343">
        <v>595420681</v>
      </c>
      <c r="S9" s="353">
        <v>45684</v>
      </c>
      <c r="T9" s="343">
        <v>595420680.48000002</v>
      </c>
      <c r="U9" s="336" t="s">
        <v>65</v>
      </c>
      <c r="V9" s="352">
        <v>85459497</v>
      </c>
      <c r="W9" s="333" t="s">
        <v>9141</v>
      </c>
      <c r="X9" s="353">
        <v>45684</v>
      </c>
      <c r="Y9" s="353">
        <v>45689</v>
      </c>
      <c r="Z9" s="353" t="s">
        <v>73</v>
      </c>
      <c r="AA9" s="353">
        <v>46053</v>
      </c>
      <c r="AB9" s="333">
        <f t="shared" si="0"/>
        <v>364</v>
      </c>
      <c r="AC9" s="336">
        <v>0</v>
      </c>
      <c r="AD9" s="343">
        <v>0</v>
      </c>
      <c r="AE9" s="336">
        <v>0</v>
      </c>
      <c r="AF9" s="345" t="s">
        <v>73</v>
      </c>
      <c r="AG9" s="333">
        <f t="shared" si="1"/>
        <v>0</v>
      </c>
      <c r="AH9" s="336">
        <v>0</v>
      </c>
      <c r="AI9" s="343">
        <v>0</v>
      </c>
      <c r="AJ9" s="344" t="s">
        <v>73</v>
      </c>
      <c r="AK9" s="337" t="s">
        <v>73</v>
      </c>
      <c r="AL9" s="336">
        <v>0</v>
      </c>
      <c r="AM9" s="336" t="s">
        <v>73</v>
      </c>
      <c r="AN9" s="336" t="s">
        <v>73</v>
      </c>
      <c r="AO9" s="336" t="s">
        <v>73</v>
      </c>
      <c r="AP9" s="333">
        <f t="shared" si="2"/>
        <v>0</v>
      </c>
      <c r="AQ9" s="333">
        <f t="shared" si="3"/>
        <v>595420680.48000002</v>
      </c>
      <c r="AR9" s="336" t="s">
        <v>65</v>
      </c>
      <c r="AS9" s="343">
        <v>595420680.48000002</v>
      </c>
      <c r="AT9" s="336" t="s">
        <v>319</v>
      </c>
      <c r="AU9" s="343">
        <v>0</v>
      </c>
      <c r="AV9" s="342" t="s">
        <v>73</v>
      </c>
      <c r="AW9" s="341">
        <v>347328730.27999997</v>
      </c>
      <c r="AX9" s="340">
        <f t="shared" si="4"/>
        <v>248091950.20000005</v>
      </c>
      <c r="AY9" s="339">
        <f t="shared" si="5"/>
        <v>0.58333333333333326</v>
      </c>
      <c r="AZ9" s="338">
        <v>0.8</v>
      </c>
      <c r="BA9" s="337" t="s">
        <v>73</v>
      </c>
      <c r="BB9" s="336" t="s">
        <v>123</v>
      </c>
      <c r="BC9" s="335" t="s">
        <v>9176</v>
      </c>
      <c r="BD9" s="334" t="s">
        <v>65</v>
      </c>
      <c r="BE9" s="334" t="s">
        <v>207</v>
      </c>
    </row>
    <row r="10" spans="2:74" x14ac:dyDescent="0.25">
      <c r="B10" s="334">
        <v>2025</v>
      </c>
      <c r="C10" s="334">
        <v>891780111</v>
      </c>
      <c r="D10" s="334" t="s">
        <v>63</v>
      </c>
      <c r="E10" s="347" t="s">
        <v>9175</v>
      </c>
      <c r="F10" s="351" t="s">
        <v>9174</v>
      </c>
      <c r="G10" s="336">
        <v>0</v>
      </c>
      <c r="H10" s="336" t="s">
        <v>71</v>
      </c>
      <c r="I10" s="334" t="s">
        <v>166</v>
      </c>
      <c r="J10" s="350" t="s">
        <v>167</v>
      </c>
      <c r="K10" s="347" t="s">
        <v>9173</v>
      </c>
      <c r="L10" s="349">
        <v>3940378050</v>
      </c>
      <c r="M10" s="334" t="s">
        <v>66</v>
      </c>
      <c r="N10" s="362" t="s">
        <v>8662</v>
      </c>
      <c r="O10" s="362">
        <v>900173983</v>
      </c>
      <c r="P10" s="349">
        <v>185</v>
      </c>
      <c r="Q10" s="344">
        <v>45685</v>
      </c>
      <c r="R10" s="343">
        <v>3940378050</v>
      </c>
      <c r="S10" s="353">
        <v>45688</v>
      </c>
      <c r="T10" s="343">
        <v>3940378050</v>
      </c>
      <c r="U10" s="336" t="s">
        <v>65</v>
      </c>
      <c r="V10" s="335">
        <v>85152695</v>
      </c>
      <c r="W10" s="348" t="s">
        <v>8672</v>
      </c>
      <c r="X10" s="353">
        <v>45688</v>
      </c>
      <c r="Y10" s="353">
        <v>45688</v>
      </c>
      <c r="Z10" s="353">
        <v>45688</v>
      </c>
      <c r="AA10" s="353">
        <v>45808</v>
      </c>
      <c r="AB10" s="333">
        <f t="shared" si="0"/>
        <v>120</v>
      </c>
      <c r="AC10" s="336">
        <v>1</v>
      </c>
      <c r="AD10" s="343">
        <v>306956100</v>
      </c>
      <c r="AE10" s="336">
        <v>1</v>
      </c>
      <c r="AF10" s="345">
        <v>45836</v>
      </c>
      <c r="AG10" s="333">
        <f t="shared" si="1"/>
        <v>28</v>
      </c>
      <c r="AH10" s="336">
        <v>0</v>
      </c>
      <c r="AI10" s="343">
        <v>0</v>
      </c>
      <c r="AJ10" s="344" t="s">
        <v>73</v>
      </c>
      <c r="AK10" s="337" t="s">
        <v>73</v>
      </c>
      <c r="AL10" s="336">
        <v>0</v>
      </c>
      <c r="AM10" s="336" t="s">
        <v>73</v>
      </c>
      <c r="AN10" s="336" t="s">
        <v>73</v>
      </c>
      <c r="AO10" s="336" t="s">
        <v>73</v>
      </c>
      <c r="AP10" s="333">
        <f t="shared" si="2"/>
        <v>0</v>
      </c>
      <c r="AQ10" s="333">
        <f t="shared" si="3"/>
        <v>4247334150</v>
      </c>
      <c r="AR10" s="336" t="s">
        <v>65</v>
      </c>
      <c r="AS10" s="343">
        <v>1576151220</v>
      </c>
      <c r="AT10" s="336" t="s">
        <v>319</v>
      </c>
      <c r="AU10" s="343">
        <v>0</v>
      </c>
      <c r="AV10" s="342" t="s">
        <v>73</v>
      </c>
      <c r="AW10" s="341">
        <v>4247329730</v>
      </c>
      <c r="AX10" s="340">
        <f t="shared" si="4"/>
        <v>4420</v>
      </c>
      <c r="AY10" s="339">
        <f t="shared" si="5"/>
        <v>0.99999895934724137</v>
      </c>
      <c r="AZ10" s="338">
        <v>1</v>
      </c>
      <c r="BA10" s="337" t="s">
        <v>73</v>
      </c>
      <c r="BB10" s="336" t="s">
        <v>208</v>
      </c>
      <c r="BC10" s="335" t="s">
        <v>9172</v>
      </c>
      <c r="BD10" s="334" t="s">
        <v>65</v>
      </c>
      <c r="BE10" s="334" t="s">
        <v>207</v>
      </c>
    </row>
    <row r="11" spans="2:74" x14ac:dyDescent="0.25">
      <c r="B11" s="334">
        <v>2025</v>
      </c>
      <c r="C11" s="334">
        <v>891780111</v>
      </c>
      <c r="D11" s="334" t="s">
        <v>63</v>
      </c>
      <c r="E11" s="347" t="s">
        <v>9171</v>
      </c>
      <c r="F11" s="351" t="s">
        <v>9170</v>
      </c>
      <c r="G11" s="336">
        <v>0</v>
      </c>
      <c r="H11" s="336" t="s">
        <v>71</v>
      </c>
      <c r="I11" s="334" t="s">
        <v>166</v>
      </c>
      <c r="J11" s="350" t="s">
        <v>9067</v>
      </c>
      <c r="K11" s="347" t="s">
        <v>9169</v>
      </c>
      <c r="L11" s="349">
        <v>889314545</v>
      </c>
      <c r="M11" s="334" t="s">
        <v>66</v>
      </c>
      <c r="N11" s="349" t="s">
        <v>9168</v>
      </c>
      <c r="O11" s="349">
        <v>901912166</v>
      </c>
      <c r="P11" s="349">
        <v>1</v>
      </c>
      <c r="Q11" s="344">
        <v>45659</v>
      </c>
      <c r="R11" s="343">
        <v>889314545</v>
      </c>
      <c r="S11" s="353">
        <v>45692</v>
      </c>
      <c r="T11" s="343">
        <v>889314545</v>
      </c>
      <c r="U11" s="336" t="s">
        <v>65</v>
      </c>
      <c r="V11" s="343">
        <v>15443332</v>
      </c>
      <c r="W11" s="347" t="s">
        <v>9064</v>
      </c>
      <c r="X11" s="353">
        <v>45692</v>
      </c>
      <c r="Y11" s="353">
        <v>45713</v>
      </c>
      <c r="Z11" s="353" t="s">
        <v>73</v>
      </c>
      <c r="AA11" s="353">
        <v>45787</v>
      </c>
      <c r="AB11" s="333">
        <f t="shared" si="0"/>
        <v>74</v>
      </c>
      <c r="AC11" s="336">
        <v>1</v>
      </c>
      <c r="AD11" s="343">
        <v>108560000</v>
      </c>
      <c r="AE11" s="336">
        <v>2</v>
      </c>
      <c r="AF11" s="345">
        <v>45903</v>
      </c>
      <c r="AG11" s="333">
        <f t="shared" si="1"/>
        <v>116</v>
      </c>
      <c r="AH11" s="336">
        <v>0</v>
      </c>
      <c r="AI11" s="343">
        <v>0</v>
      </c>
      <c r="AJ11" s="344" t="s">
        <v>73</v>
      </c>
      <c r="AK11" s="337" t="s">
        <v>73</v>
      </c>
      <c r="AL11" s="336">
        <v>1</v>
      </c>
      <c r="AM11" s="353">
        <v>45827</v>
      </c>
      <c r="AN11" s="353">
        <v>45890</v>
      </c>
      <c r="AO11" s="336" t="s">
        <v>73</v>
      </c>
      <c r="AP11" s="333">
        <f t="shared" si="2"/>
        <v>63</v>
      </c>
      <c r="AQ11" s="333">
        <f t="shared" si="3"/>
        <v>997874545</v>
      </c>
      <c r="AR11" s="336" t="s">
        <v>319</v>
      </c>
      <c r="AS11" s="343">
        <v>0</v>
      </c>
      <c r="AT11" s="336" t="s">
        <v>65</v>
      </c>
      <c r="AU11" s="343">
        <v>266794363.5</v>
      </c>
      <c r="AV11" s="337">
        <v>45708</v>
      </c>
      <c r="AW11" s="341">
        <v>796449440.08000004</v>
      </c>
      <c r="AX11" s="340">
        <f t="shared" si="4"/>
        <v>201425104.91999996</v>
      </c>
      <c r="AY11" s="339">
        <f t="shared" si="5"/>
        <v>0.79814586319565861</v>
      </c>
      <c r="AZ11" s="338">
        <v>1</v>
      </c>
      <c r="BA11" s="337" t="s">
        <v>73</v>
      </c>
      <c r="BB11" s="336" t="s">
        <v>208</v>
      </c>
      <c r="BC11" s="335" t="s">
        <v>9167</v>
      </c>
      <c r="BD11" s="334" t="s">
        <v>65</v>
      </c>
      <c r="BE11" s="334" t="s">
        <v>207</v>
      </c>
    </row>
    <row r="12" spans="2:74" x14ac:dyDescent="0.25">
      <c r="B12" s="334">
        <v>2025</v>
      </c>
      <c r="C12" s="334">
        <v>891780111</v>
      </c>
      <c r="D12" s="334" t="s">
        <v>63</v>
      </c>
      <c r="E12" s="347" t="s">
        <v>9166</v>
      </c>
      <c r="F12" s="351" t="s">
        <v>9165</v>
      </c>
      <c r="G12" s="336">
        <v>0</v>
      </c>
      <c r="H12" s="336" t="s">
        <v>71</v>
      </c>
      <c r="I12" s="334" t="s">
        <v>64</v>
      </c>
      <c r="J12" s="350" t="s">
        <v>81</v>
      </c>
      <c r="K12" s="347" t="s">
        <v>9164</v>
      </c>
      <c r="L12" s="349">
        <v>1287265711.03</v>
      </c>
      <c r="M12" s="334" t="s">
        <v>66</v>
      </c>
      <c r="N12" s="349" t="s">
        <v>9076</v>
      </c>
      <c r="O12" s="352">
        <v>901572832</v>
      </c>
      <c r="P12" s="349">
        <v>508</v>
      </c>
      <c r="Q12" s="344">
        <v>45716</v>
      </c>
      <c r="R12" s="343">
        <v>1287265712</v>
      </c>
      <c r="S12" s="353">
        <v>45721</v>
      </c>
      <c r="T12" s="343">
        <v>1287265711.03</v>
      </c>
      <c r="U12" s="336" t="s">
        <v>65</v>
      </c>
      <c r="V12" s="343">
        <v>85465146</v>
      </c>
      <c r="W12" s="347" t="s">
        <v>9135</v>
      </c>
      <c r="X12" s="353">
        <v>45721</v>
      </c>
      <c r="Y12" s="353">
        <v>45722</v>
      </c>
      <c r="Z12" s="353">
        <v>45722</v>
      </c>
      <c r="AA12" s="353">
        <v>45726</v>
      </c>
      <c r="AB12" s="333">
        <f t="shared" si="0"/>
        <v>4</v>
      </c>
      <c r="AC12" s="336">
        <v>0</v>
      </c>
      <c r="AD12" s="343">
        <v>0</v>
      </c>
      <c r="AE12" s="336">
        <v>0</v>
      </c>
      <c r="AF12" s="345" t="s">
        <v>73</v>
      </c>
      <c r="AG12" s="333">
        <f t="shared" si="1"/>
        <v>0</v>
      </c>
      <c r="AH12" s="336">
        <v>0</v>
      </c>
      <c r="AI12" s="343">
        <v>0</v>
      </c>
      <c r="AJ12" s="344" t="s">
        <v>73</v>
      </c>
      <c r="AK12" s="337" t="s">
        <v>73</v>
      </c>
      <c r="AL12" s="336">
        <v>0</v>
      </c>
      <c r="AM12" s="336" t="s">
        <v>73</v>
      </c>
      <c r="AN12" s="336" t="s">
        <v>73</v>
      </c>
      <c r="AO12" s="336" t="s">
        <v>73</v>
      </c>
      <c r="AP12" s="333">
        <f t="shared" si="2"/>
        <v>0</v>
      </c>
      <c r="AQ12" s="333">
        <f t="shared" si="3"/>
        <v>1287265711.03</v>
      </c>
      <c r="AR12" s="336" t="s">
        <v>319</v>
      </c>
      <c r="AS12" s="343">
        <v>0</v>
      </c>
      <c r="AT12" s="336" t="s">
        <v>319</v>
      </c>
      <c r="AU12" s="343">
        <v>0</v>
      </c>
      <c r="AV12" s="342" t="s">
        <v>73</v>
      </c>
      <c r="AW12" s="341">
        <v>1287265711.03</v>
      </c>
      <c r="AX12" s="340">
        <f t="shared" si="4"/>
        <v>0</v>
      </c>
      <c r="AY12" s="339">
        <f t="shared" si="5"/>
        <v>1</v>
      </c>
      <c r="AZ12" s="338">
        <v>1</v>
      </c>
      <c r="BA12" s="337" t="s">
        <v>73</v>
      </c>
      <c r="BB12" s="336" t="s">
        <v>208</v>
      </c>
      <c r="BC12" s="335" t="s">
        <v>9163</v>
      </c>
      <c r="BD12" s="334" t="s">
        <v>65</v>
      </c>
      <c r="BE12" s="334" t="s">
        <v>207</v>
      </c>
    </row>
    <row r="13" spans="2:74" x14ac:dyDescent="0.25">
      <c r="B13" s="334">
        <v>2025</v>
      </c>
      <c r="C13" s="334">
        <v>891780111</v>
      </c>
      <c r="D13" s="334" t="s">
        <v>63</v>
      </c>
      <c r="E13" s="347" t="s">
        <v>9162</v>
      </c>
      <c r="F13" s="351" t="s">
        <v>9158</v>
      </c>
      <c r="G13" s="336">
        <v>0</v>
      </c>
      <c r="H13" s="336" t="s">
        <v>71</v>
      </c>
      <c r="I13" s="334" t="s">
        <v>64</v>
      </c>
      <c r="J13" s="350" t="s">
        <v>81</v>
      </c>
      <c r="K13" s="347" t="s">
        <v>9161</v>
      </c>
      <c r="L13" s="349">
        <v>380250000</v>
      </c>
      <c r="M13" s="334" t="s">
        <v>9049</v>
      </c>
      <c r="N13" s="349" t="s">
        <v>9160</v>
      </c>
      <c r="O13" s="352">
        <v>819007190</v>
      </c>
      <c r="P13" s="349">
        <v>184</v>
      </c>
      <c r="Q13" s="344">
        <v>45685</v>
      </c>
      <c r="R13" s="343">
        <v>845000000</v>
      </c>
      <c r="S13" s="353">
        <v>45727</v>
      </c>
      <c r="T13" s="343">
        <v>380250000</v>
      </c>
      <c r="U13" s="336" t="s">
        <v>65</v>
      </c>
      <c r="V13" s="352">
        <v>85459497</v>
      </c>
      <c r="W13" s="347" t="s">
        <v>9141</v>
      </c>
      <c r="X13" s="353">
        <v>45727</v>
      </c>
      <c r="Y13" s="353">
        <v>45735</v>
      </c>
      <c r="Z13" s="353">
        <v>45728</v>
      </c>
      <c r="AA13" s="353">
        <v>46022</v>
      </c>
      <c r="AB13" s="333">
        <f t="shared" si="0"/>
        <v>294</v>
      </c>
      <c r="AC13" s="336">
        <v>1</v>
      </c>
      <c r="AD13" s="343">
        <v>90000000</v>
      </c>
      <c r="AE13" s="336">
        <v>0</v>
      </c>
      <c r="AF13" s="345" t="s">
        <v>73</v>
      </c>
      <c r="AG13" s="333">
        <f t="shared" si="1"/>
        <v>0</v>
      </c>
      <c r="AH13" s="336">
        <v>0</v>
      </c>
      <c r="AI13" s="343">
        <v>0</v>
      </c>
      <c r="AJ13" s="344" t="s">
        <v>73</v>
      </c>
      <c r="AK13" s="337" t="s">
        <v>73</v>
      </c>
      <c r="AL13" s="336">
        <v>0</v>
      </c>
      <c r="AM13" s="336" t="s">
        <v>73</v>
      </c>
      <c r="AN13" s="336" t="s">
        <v>73</v>
      </c>
      <c r="AO13" s="336" t="s">
        <v>73</v>
      </c>
      <c r="AP13" s="333">
        <f t="shared" si="2"/>
        <v>0</v>
      </c>
      <c r="AQ13" s="333">
        <f t="shared" si="3"/>
        <v>470250000</v>
      </c>
      <c r="AR13" s="336" t="s">
        <v>65</v>
      </c>
      <c r="AS13" s="343">
        <v>380250000</v>
      </c>
      <c r="AT13" s="336" t="s">
        <v>65</v>
      </c>
      <c r="AU13" s="343">
        <v>114075000</v>
      </c>
      <c r="AV13" s="337">
        <v>45735</v>
      </c>
      <c r="AW13" s="341">
        <v>303492103</v>
      </c>
      <c r="AX13" s="340">
        <f t="shared" si="4"/>
        <v>166757897</v>
      </c>
      <c r="AY13" s="339">
        <f t="shared" si="5"/>
        <v>0.64538458904837848</v>
      </c>
      <c r="AZ13" s="338">
        <v>0.8</v>
      </c>
      <c r="BA13" s="337" t="s">
        <v>73</v>
      </c>
      <c r="BB13" s="336" t="s">
        <v>123</v>
      </c>
      <c r="BC13" s="335" t="s">
        <v>9155</v>
      </c>
      <c r="BD13" s="334" t="s">
        <v>65</v>
      </c>
      <c r="BE13" s="334" t="s">
        <v>207</v>
      </c>
    </row>
    <row r="14" spans="2:74" x14ac:dyDescent="0.25">
      <c r="B14" s="334">
        <v>2025</v>
      </c>
      <c r="C14" s="334">
        <v>891780111</v>
      </c>
      <c r="D14" s="334" t="s">
        <v>63</v>
      </c>
      <c r="E14" s="347" t="s">
        <v>9159</v>
      </c>
      <c r="F14" s="351" t="s">
        <v>9158</v>
      </c>
      <c r="G14" s="336">
        <v>0</v>
      </c>
      <c r="H14" s="336" t="s">
        <v>71</v>
      </c>
      <c r="I14" s="334" t="s">
        <v>64</v>
      </c>
      <c r="J14" s="350" t="s">
        <v>81</v>
      </c>
      <c r="K14" s="347" t="s">
        <v>9157</v>
      </c>
      <c r="L14" s="349">
        <v>464750000</v>
      </c>
      <c r="M14" s="334" t="s">
        <v>9049</v>
      </c>
      <c r="N14" s="349" t="s">
        <v>9156</v>
      </c>
      <c r="O14" s="352">
        <v>900200085</v>
      </c>
      <c r="P14" s="349">
        <v>184</v>
      </c>
      <c r="Q14" s="344">
        <v>45685</v>
      </c>
      <c r="R14" s="343">
        <v>845000000</v>
      </c>
      <c r="S14" s="353">
        <v>45727</v>
      </c>
      <c r="T14" s="343">
        <v>464750000</v>
      </c>
      <c r="U14" s="336" t="s">
        <v>65</v>
      </c>
      <c r="V14" s="352">
        <v>85459497</v>
      </c>
      <c r="W14" s="347" t="s">
        <v>9141</v>
      </c>
      <c r="X14" s="353">
        <v>45727</v>
      </c>
      <c r="Y14" s="353">
        <v>45733</v>
      </c>
      <c r="Z14" s="353">
        <v>45728</v>
      </c>
      <c r="AA14" s="353">
        <v>46022</v>
      </c>
      <c r="AB14" s="333">
        <f t="shared" si="0"/>
        <v>294</v>
      </c>
      <c r="AC14" s="336">
        <v>1</v>
      </c>
      <c r="AD14" s="343">
        <v>100000000</v>
      </c>
      <c r="AE14" s="336">
        <v>0</v>
      </c>
      <c r="AF14" s="345" t="s">
        <v>73</v>
      </c>
      <c r="AG14" s="333">
        <f t="shared" si="1"/>
        <v>0</v>
      </c>
      <c r="AH14" s="336">
        <v>0</v>
      </c>
      <c r="AI14" s="343">
        <v>0</v>
      </c>
      <c r="AJ14" s="344" t="s">
        <v>73</v>
      </c>
      <c r="AK14" s="337" t="s">
        <v>73</v>
      </c>
      <c r="AL14" s="336">
        <v>0</v>
      </c>
      <c r="AM14" s="336" t="s">
        <v>73</v>
      </c>
      <c r="AN14" s="336" t="s">
        <v>73</v>
      </c>
      <c r="AO14" s="336" t="s">
        <v>73</v>
      </c>
      <c r="AP14" s="333">
        <f t="shared" si="2"/>
        <v>0</v>
      </c>
      <c r="AQ14" s="333">
        <f t="shared" si="3"/>
        <v>564750000</v>
      </c>
      <c r="AR14" s="336" t="s">
        <v>65</v>
      </c>
      <c r="AS14" s="343">
        <v>464750000</v>
      </c>
      <c r="AT14" s="336" t="s">
        <v>65</v>
      </c>
      <c r="AU14" s="343">
        <v>139425000</v>
      </c>
      <c r="AV14" s="337">
        <v>45733</v>
      </c>
      <c r="AW14" s="341">
        <v>355123126.00999999</v>
      </c>
      <c r="AX14" s="340">
        <f t="shared" si="4"/>
        <v>209626873.99000001</v>
      </c>
      <c r="AY14" s="339">
        <f t="shared" si="5"/>
        <v>0.62881474282425853</v>
      </c>
      <c r="AZ14" s="338">
        <v>0.8</v>
      </c>
      <c r="BA14" s="337" t="s">
        <v>73</v>
      </c>
      <c r="BB14" s="336" t="s">
        <v>123</v>
      </c>
      <c r="BC14" s="335" t="s">
        <v>9155</v>
      </c>
      <c r="BD14" s="334" t="s">
        <v>65</v>
      </c>
      <c r="BE14" s="334" t="s">
        <v>207</v>
      </c>
    </row>
    <row r="15" spans="2:74" x14ac:dyDescent="0.25">
      <c r="B15" s="334">
        <v>2025</v>
      </c>
      <c r="C15" s="334">
        <v>891780111</v>
      </c>
      <c r="D15" s="334" t="s">
        <v>63</v>
      </c>
      <c r="E15" s="347" t="s">
        <v>9154</v>
      </c>
      <c r="F15" s="351" t="s">
        <v>9153</v>
      </c>
      <c r="G15" s="336">
        <v>0</v>
      </c>
      <c r="H15" s="336" t="s">
        <v>71</v>
      </c>
      <c r="I15" s="334" t="s">
        <v>166</v>
      </c>
      <c r="J15" s="350" t="s">
        <v>81</v>
      </c>
      <c r="K15" s="347" t="s">
        <v>9152</v>
      </c>
      <c r="L15" s="349">
        <v>334900000</v>
      </c>
      <c r="M15" s="334" t="s">
        <v>66</v>
      </c>
      <c r="N15" s="349" t="s">
        <v>9151</v>
      </c>
      <c r="O15" s="349">
        <v>900965852</v>
      </c>
      <c r="P15" s="349">
        <v>729</v>
      </c>
      <c r="Q15" s="344">
        <v>45735</v>
      </c>
      <c r="R15" s="343">
        <v>334900000</v>
      </c>
      <c r="S15" s="353">
        <v>45736</v>
      </c>
      <c r="T15" s="343">
        <v>334900000</v>
      </c>
      <c r="U15" s="336" t="s">
        <v>65</v>
      </c>
      <c r="V15" s="333">
        <v>72175282</v>
      </c>
      <c r="W15" s="347" t="s">
        <v>9150</v>
      </c>
      <c r="X15" s="353">
        <v>45736</v>
      </c>
      <c r="Y15" s="353">
        <v>45748</v>
      </c>
      <c r="Z15" s="353">
        <v>45744</v>
      </c>
      <c r="AA15" s="353">
        <v>45869</v>
      </c>
      <c r="AB15" s="333">
        <f t="shared" si="0"/>
        <v>125</v>
      </c>
      <c r="AC15" s="336">
        <v>0</v>
      </c>
      <c r="AD15" s="343">
        <v>0</v>
      </c>
      <c r="AE15" s="336">
        <v>0</v>
      </c>
      <c r="AF15" s="345" t="s">
        <v>73</v>
      </c>
      <c r="AG15" s="333">
        <f t="shared" si="1"/>
        <v>0</v>
      </c>
      <c r="AH15" s="336">
        <v>0</v>
      </c>
      <c r="AI15" s="343">
        <v>0</v>
      </c>
      <c r="AJ15" s="344" t="s">
        <v>73</v>
      </c>
      <c r="AK15" s="337" t="s">
        <v>73</v>
      </c>
      <c r="AL15" s="336">
        <v>0</v>
      </c>
      <c r="AM15" s="336" t="s">
        <v>73</v>
      </c>
      <c r="AN15" s="336" t="s">
        <v>73</v>
      </c>
      <c r="AO15" s="336" t="s">
        <v>73</v>
      </c>
      <c r="AP15" s="333">
        <f t="shared" si="2"/>
        <v>0</v>
      </c>
      <c r="AQ15" s="333">
        <f t="shared" si="3"/>
        <v>334900000</v>
      </c>
      <c r="AR15" s="336" t="s">
        <v>65</v>
      </c>
      <c r="AS15" s="343">
        <v>334900000</v>
      </c>
      <c r="AT15" s="336" t="s">
        <v>65</v>
      </c>
      <c r="AU15" s="343">
        <v>150705000</v>
      </c>
      <c r="AV15" s="337">
        <v>45747</v>
      </c>
      <c r="AW15" s="341">
        <v>270000000</v>
      </c>
      <c r="AX15" s="340">
        <f t="shared" si="4"/>
        <v>64900000</v>
      </c>
      <c r="AY15" s="339">
        <f t="shared" si="5"/>
        <v>0.80621080919677512</v>
      </c>
      <c r="AZ15" s="338">
        <v>1</v>
      </c>
      <c r="BA15" s="337" t="s">
        <v>73</v>
      </c>
      <c r="BB15" s="336" t="s">
        <v>208</v>
      </c>
      <c r="BC15" s="335" t="s">
        <v>9149</v>
      </c>
      <c r="BD15" s="334" t="s">
        <v>65</v>
      </c>
      <c r="BE15" s="334" t="s">
        <v>207</v>
      </c>
    </row>
    <row r="16" spans="2:74" s="296" customFormat="1" ht="38.25" x14ac:dyDescent="0.25">
      <c r="B16" s="334">
        <v>2025</v>
      </c>
      <c r="C16" s="334">
        <v>891780111</v>
      </c>
      <c r="D16" s="334" t="s">
        <v>63</v>
      </c>
      <c r="E16" s="350" t="s">
        <v>9148</v>
      </c>
      <c r="F16" s="360" t="s">
        <v>9147</v>
      </c>
      <c r="G16" s="334">
        <v>0</v>
      </c>
      <c r="H16" s="334" t="s">
        <v>71</v>
      </c>
      <c r="I16" s="334" t="s">
        <v>64</v>
      </c>
      <c r="J16" s="350" t="s">
        <v>81</v>
      </c>
      <c r="K16" s="350" t="s">
        <v>9146</v>
      </c>
      <c r="L16" s="624">
        <v>1692712640</v>
      </c>
      <c r="M16" s="334" t="s">
        <v>66</v>
      </c>
      <c r="N16" s="362" t="s">
        <v>9145</v>
      </c>
      <c r="O16" s="362">
        <v>819000635</v>
      </c>
      <c r="P16" s="365" t="s">
        <v>9144</v>
      </c>
      <c r="Q16" s="368" t="s">
        <v>9143</v>
      </c>
      <c r="R16" s="365" t="s">
        <v>9142</v>
      </c>
      <c r="S16" s="359">
        <v>45737</v>
      </c>
      <c r="T16" s="364">
        <v>1692712640</v>
      </c>
      <c r="U16" s="334" t="s">
        <v>65</v>
      </c>
      <c r="V16" s="369">
        <v>85459497</v>
      </c>
      <c r="W16" s="350" t="s">
        <v>9141</v>
      </c>
      <c r="X16" s="359">
        <v>45737</v>
      </c>
      <c r="Y16" s="359">
        <v>45744</v>
      </c>
      <c r="Z16" s="359">
        <v>45741</v>
      </c>
      <c r="AA16" s="359">
        <v>46022</v>
      </c>
      <c r="AB16" s="335">
        <f t="shared" si="0"/>
        <v>281</v>
      </c>
      <c r="AC16" s="334">
        <v>1</v>
      </c>
      <c r="AD16" s="364">
        <v>980000000</v>
      </c>
      <c r="AE16" s="334">
        <v>0</v>
      </c>
      <c r="AF16" s="345" t="s">
        <v>73</v>
      </c>
      <c r="AG16" s="335">
        <f t="shared" si="1"/>
        <v>0</v>
      </c>
      <c r="AH16" s="334">
        <v>0</v>
      </c>
      <c r="AI16" s="364">
        <v>0</v>
      </c>
      <c r="AJ16" s="337" t="s">
        <v>73</v>
      </c>
      <c r="AK16" s="337" t="s">
        <v>73</v>
      </c>
      <c r="AL16" s="334">
        <v>0</v>
      </c>
      <c r="AM16" s="334" t="s">
        <v>73</v>
      </c>
      <c r="AN16" s="334" t="s">
        <v>73</v>
      </c>
      <c r="AO16" s="334" t="s">
        <v>73</v>
      </c>
      <c r="AP16" s="335">
        <f t="shared" si="2"/>
        <v>0</v>
      </c>
      <c r="AQ16" s="335">
        <f t="shared" si="3"/>
        <v>2672712640</v>
      </c>
      <c r="AR16" s="334" t="s">
        <v>65</v>
      </c>
      <c r="AS16" s="364">
        <v>822296517</v>
      </c>
      <c r="AT16" s="334" t="s">
        <v>65</v>
      </c>
      <c r="AU16" s="364">
        <v>677085056</v>
      </c>
      <c r="AV16" s="337">
        <v>45744</v>
      </c>
      <c r="AW16" s="363">
        <v>1198954103</v>
      </c>
      <c r="AX16" s="340">
        <f t="shared" si="4"/>
        <v>1473758537</v>
      </c>
      <c r="AY16" s="339">
        <f t="shared" si="5"/>
        <v>0.44859072578786474</v>
      </c>
      <c r="AZ16" s="338">
        <v>0.8</v>
      </c>
      <c r="BA16" s="337" t="s">
        <v>73</v>
      </c>
      <c r="BB16" s="334" t="s">
        <v>123</v>
      </c>
      <c r="BC16" s="335" t="s">
        <v>9140</v>
      </c>
      <c r="BD16" s="334" t="s">
        <v>65</v>
      </c>
      <c r="BE16" s="334" t="s">
        <v>207</v>
      </c>
    </row>
    <row r="17" spans="2:57" x14ac:dyDescent="0.25">
      <c r="B17" s="334">
        <v>2025</v>
      </c>
      <c r="C17" s="334">
        <v>891780111</v>
      </c>
      <c r="D17" s="334" t="s">
        <v>63</v>
      </c>
      <c r="E17" s="347" t="s">
        <v>9139</v>
      </c>
      <c r="F17" s="351" t="s">
        <v>9138</v>
      </c>
      <c r="G17" s="336">
        <v>0</v>
      </c>
      <c r="H17" s="336" t="s">
        <v>71</v>
      </c>
      <c r="I17" s="334" t="s">
        <v>166</v>
      </c>
      <c r="J17" s="350" t="s">
        <v>211</v>
      </c>
      <c r="K17" s="347" t="s">
        <v>9137</v>
      </c>
      <c r="L17" s="362">
        <v>866360000</v>
      </c>
      <c r="M17" s="334" t="s">
        <v>66</v>
      </c>
      <c r="N17" s="349" t="s">
        <v>9136</v>
      </c>
      <c r="O17" s="349">
        <v>900199867</v>
      </c>
      <c r="P17" s="349">
        <v>152</v>
      </c>
      <c r="Q17" s="344">
        <v>45681</v>
      </c>
      <c r="R17" s="343">
        <v>981000000</v>
      </c>
      <c r="S17" s="353">
        <v>45744</v>
      </c>
      <c r="T17" s="343">
        <v>866360000</v>
      </c>
      <c r="U17" s="336" t="s">
        <v>65</v>
      </c>
      <c r="V17" s="343">
        <v>85465146</v>
      </c>
      <c r="W17" s="347" t="s">
        <v>9135</v>
      </c>
      <c r="X17" s="353">
        <v>45744</v>
      </c>
      <c r="Y17" s="353">
        <v>45750</v>
      </c>
      <c r="Z17" s="353">
        <v>45748</v>
      </c>
      <c r="AA17" s="353">
        <v>45809</v>
      </c>
      <c r="AB17" s="333">
        <f t="shared" si="0"/>
        <v>61</v>
      </c>
      <c r="AC17" s="336">
        <v>0</v>
      </c>
      <c r="AD17" s="343">
        <v>0</v>
      </c>
      <c r="AE17" s="336">
        <v>0</v>
      </c>
      <c r="AF17" s="345" t="s">
        <v>73</v>
      </c>
      <c r="AG17" s="333">
        <f t="shared" si="1"/>
        <v>0</v>
      </c>
      <c r="AH17" s="336">
        <v>0</v>
      </c>
      <c r="AI17" s="343">
        <v>0</v>
      </c>
      <c r="AJ17" s="344" t="s">
        <v>73</v>
      </c>
      <c r="AK17" s="337" t="s">
        <v>73</v>
      </c>
      <c r="AL17" s="336">
        <v>0</v>
      </c>
      <c r="AM17" s="336" t="s">
        <v>73</v>
      </c>
      <c r="AN17" s="336" t="s">
        <v>73</v>
      </c>
      <c r="AO17" s="336" t="s">
        <v>73</v>
      </c>
      <c r="AP17" s="333">
        <f t="shared" si="2"/>
        <v>0</v>
      </c>
      <c r="AQ17" s="333">
        <f t="shared" si="3"/>
        <v>866360000</v>
      </c>
      <c r="AR17" s="336" t="s">
        <v>319</v>
      </c>
      <c r="AS17" s="343">
        <v>0</v>
      </c>
      <c r="AT17" s="336" t="s">
        <v>65</v>
      </c>
      <c r="AU17" s="343">
        <v>433180000</v>
      </c>
      <c r="AV17" s="337">
        <v>45750</v>
      </c>
      <c r="AW17" s="341">
        <v>866360000</v>
      </c>
      <c r="AX17" s="340">
        <f t="shared" si="4"/>
        <v>0</v>
      </c>
      <c r="AY17" s="339">
        <f t="shared" si="5"/>
        <v>1</v>
      </c>
      <c r="AZ17" s="338">
        <v>1</v>
      </c>
      <c r="BA17" s="337" t="s">
        <v>73</v>
      </c>
      <c r="BB17" s="336" t="s">
        <v>208</v>
      </c>
      <c r="BC17" s="335" t="s">
        <v>9134</v>
      </c>
      <c r="BD17" s="334" t="s">
        <v>65</v>
      </c>
      <c r="BE17" s="334" t="s">
        <v>207</v>
      </c>
    </row>
    <row r="18" spans="2:57" x14ac:dyDescent="0.25">
      <c r="B18" s="334">
        <v>2025</v>
      </c>
      <c r="C18" s="334">
        <v>891780111</v>
      </c>
      <c r="D18" s="334" t="s">
        <v>63</v>
      </c>
      <c r="E18" s="347" t="s">
        <v>9133</v>
      </c>
      <c r="F18" s="351" t="s">
        <v>9132</v>
      </c>
      <c r="G18" s="336">
        <v>0</v>
      </c>
      <c r="H18" s="336" t="s">
        <v>71</v>
      </c>
      <c r="I18" s="334" t="s">
        <v>166</v>
      </c>
      <c r="J18" s="350" t="s">
        <v>81</v>
      </c>
      <c r="K18" s="349" t="s">
        <v>9131</v>
      </c>
      <c r="L18" s="362">
        <v>425700000</v>
      </c>
      <c r="M18" s="334" t="s">
        <v>66</v>
      </c>
      <c r="N18" s="349" t="s">
        <v>9071</v>
      </c>
      <c r="O18" s="349">
        <v>900827433</v>
      </c>
      <c r="P18" s="349">
        <v>751</v>
      </c>
      <c r="Q18" s="344">
        <v>45737</v>
      </c>
      <c r="R18" s="349">
        <v>500000000</v>
      </c>
      <c r="S18" s="344">
        <v>45749</v>
      </c>
      <c r="T18" s="343">
        <v>425700000</v>
      </c>
      <c r="U18" s="336" t="s">
        <v>65</v>
      </c>
      <c r="V18" s="335">
        <v>85152695</v>
      </c>
      <c r="W18" s="347" t="s">
        <v>8672</v>
      </c>
      <c r="X18" s="353">
        <v>45749</v>
      </c>
      <c r="Y18" s="353">
        <v>45757</v>
      </c>
      <c r="Z18" s="353">
        <v>45754</v>
      </c>
      <c r="AA18" s="353">
        <v>45900</v>
      </c>
      <c r="AB18" s="333">
        <f t="shared" si="0"/>
        <v>146</v>
      </c>
      <c r="AC18" s="336">
        <v>1</v>
      </c>
      <c r="AD18" s="343">
        <v>210000000</v>
      </c>
      <c r="AE18" s="336">
        <v>0</v>
      </c>
      <c r="AF18" s="345" t="s">
        <v>73</v>
      </c>
      <c r="AG18" s="333">
        <f t="shared" si="1"/>
        <v>0</v>
      </c>
      <c r="AH18" s="336">
        <v>0</v>
      </c>
      <c r="AI18" s="343">
        <v>0</v>
      </c>
      <c r="AJ18" s="344" t="s">
        <v>73</v>
      </c>
      <c r="AK18" s="337" t="s">
        <v>73</v>
      </c>
      <c r="AL18" s="336">
        <v>0</v>
      </c>
      <c r="AM18" s="336" t="s">
        <v>73</v>
      </c>
      <c r="AN18" s="336" t="s">
        <v>73</v>
      </c>
      <c r="AO18" s="336" t="s">
        <v>73</v>
      </c>
      <c r="AP18" s="333">
        <f t="shared" si="2"/>
        <v>0</v>
      </c>
      <c r="AQ18" s="333">
        <f t="shared" si="3"/>
        <v>635700000</v>
      </c>
      <c r="AR18" s="336" t="s">
        <v>65</v>
      </c>
      <c r="AS18" s="343">
        <v>425700000</v>
      </c>
      <c r="AT18" s="336" t="s">
        <v>65</v>
      </c>
      <c r="AU18" s="343">
        <v>127710000</v>
      </c>
      <c r="AV18" s="337">
        <v>45756</v>
      </c>
      <c r="AW18" s="341">
        <v>635700000</v>
      </c>
      <c r="AX18" s="340">
        <f t="shared" si="4"/>
        <v>0</v>
      </c>
      <c r="AY18" s="339">
        <f t="shared" si="5"/>
        <v>1</v>
      </c>
      <c r="AZ18" s="338">
        <v>1</v>
      </c>
      <c r="BA18" s="337" t="s">
        <v>73</v>
      </c>
      <c r="BB18" s="336" t="s">
        <v>208</v>
      </c>
      <c r="BC18" s="335" t="s">
        <v>9130</v>
      </c>
      <c r="BD18" s="334" t="s">
        <v>65</v>
      </c>
      <c r="BE18" s="334" t="s">
        <v>207</v>
      </c>
    </row>
    <row r="19" spans="2:57" x14ac:dyDescent="0.25">
      <c r="B19" s="334">
        <v>2025</v>
      </c>
      <c r="C19" s="334">
        <v>891780111</v>
      </c>
      <c r="D19" s="334" t="s">
        <v>63</v>
      </c>
      <c r="E19" s="347" t="s">
        <v>9129</v>
      </c>
      <c r="F19" s="351" t="s">
        <v>9128</v>
      </c>
      <c r="G19" s="336">
        <v>0</v>
      </c>
      <c r="H19" s="336" t="s">
        <v>71</v>
      </c>
      <c r="I19" s="334" t="s">
        <v>64</v>
      </c>
      <c r="J19" s="350" t="s">
        <v>81</v>
      </c>
      <c r="K19" s="347" t="s">
        <v>9127</v>
      </c>
      <c r="L19" s="362">
        <v>437331888</v>
      </c>
      <c r="M19" s="334" t="s">
        <v>66</v>
      </c>
      <c r="N19" s="349" t="s">
        <v>9126</v>
      </c>
      <c r="O19" s="352">
        <v>819003851</v>
      </c>
      <c r="P19" s="349">
        <v>944</v>
      </c>
      <c r="Q19" s="344">
        <v>45771</v>
      </c>
      <c r="R19" s="343">
        <v>910000000</v>
      </c>
      <c r="S19" s="353">
        <v>45777</v>
      </c>
      <c r="T19" s="343">
        <v>437331888</v>
      </c>
      <c r="U19" s="336" t="s">
        <v>65</v>
      </c>
      <c r="V19" s="343">
        <v>84457182</v>
      </c>
      <c r="W19" s="347" t="s">
        <v>9113</v>
      </c>
      <c r="X19" s="353">
        <v>45777</v>
      </c>
      <c r="Y19" s="353">
        <v>45778</v>
      </c>
      <c r="Z19" s="353">
        <v>45777</v>
      </c>
      <c r="AA19" s="353">
        <v>46173</v>
      </c>
      <c r="AB19" s="333">
        <f t="shared" si="0"/>
        <v>396</v>
      </c>
      <c r="AC19" s="336">
        <v>0</v>
      </c>
      <c r="AD19" s="343">
        <v>0</v>
      </c>
      <c r="AE19" s="336">
        <v>0</v>
      </c>
      <c r="AF19" s="345" t="s">
        <v>73</v>
      </c>
      <c r="AG19" s="333">
        <f t="shared" si="1"/>
        <v>0</v>
      </c>
      <c r="AH19" s="336">
        <v>0</v>
      </c>
      <c r="AI19" s="343">
        <v>0</v>
      </c>
      <c r="AJ19" s="344" t="s">
        <v>73</v>
      </c>
      <c r="AK19" s="337" t="s">
        <v>73</v>
      </c>
      <c r="AL19" s="336">
        <v>0</v>
      </c>
      <c r="AM19" s="336" t="s">
        <v>73</v>
      </c>
      <c r="AN19" s="336" t="s">
        <v>73</v>
      </c>
      <c r="AO19" s="336" t="s">
        <v>73</v>
      </c>
      <c r="AP19" s="333">
        <f t="shared" si="2"/>
        <v>0</v>
      </c>
      <c r="AQ19" s="333">
        <f t="shared" si="3"/>
        <v>437331888</v>
      </c>
      <c r="AR19" s="336" t="s">
        <v>319</v>
      </c>
      <c r="AS19" s="343">
        <v>0</v>
      </c>
      <c r="AT19" s="336" t="s">
        <v>319</v>
      </c>
      <c r="AU19" s="343">
        <v>0</v>
      </c>
      <c r="AV19" s="342" t="s">
        <v>73</v>
      </c>
      <c r="AW19" s="341">
        <v>52242147.159999996</v>
      </c>
      <c r="AX19" s="340">
        <f t="shared" si="4"/>
        <v>385089740.84000003</v>
      </c>
      <c r="AY19" s="339">
        <f t="shared" si="5"/>
        <v>0.11945652396607311</v>
      </c>
      <c r="AZ19" s="338">
        <v>0.25</v>
      </c>
      <c r="BA19" s="337" t="s">
        <v>73</v>
      </c>
      <c r="BB19" s="336" t="s">
        <v>123</v>
      </c>
      <c r="BC19" s="361" t="s">
        <v>9125</v>
      </c>
      <c r="BD19" s="334" t="s">
        <v>65</v>
      </c>
      <c r="BE19" s="334" t="s">
        <v>207</v>
      </c>
    </row>
    <row r="20" spans="2:57" s="296" customFormat="1" ht="25.5" x14ac:dyDescent="0.25">
      <c r="B20" s="334">
        <v>2025</v>
      </c>
      <c r="C20" s="334">
        <v>891780111</v>
      </c>
      <c r="D20" s="334" t="s">
        <v>63</v>
      </c>
      <c r="E20" s="350" t="s">
        <v>9124</v>
      </c>
      <c r="F20" s="360" t="s">
        <v>9123</v>
      </c>
      <c r="G20" s="334">
        <v>0</v>
      </c>
      <c r="H20" s="334" t="s">
        <v>71</v>
      </c>
      <c r="I20" s="334" t="s">
        <v>166</v>
      </c>
      <c r="J20" s="350" t="s">
        <v>81</v>
      </c>
      <c r="K20" s="350" t="s">
        <v>9122</v>
      </c>
      <c r="L20" s="362">
        <v>617193500</v>
      </c>
      <c r="M20" s="334" t="s">
        <v>66</v>
      </c>
      <c r="N20" s="362" t="s">
        <v>9121</v>
      </c>
      <c r="O20" s="362">
        <v>85471449</v>
      </c>
      <c r="P20" s="362">
        <v>938</v>
      </c>
      <c r="Q20" s="368" t="s">
        <v>9120</v>
      </c>
      <c r="R20" s="365" t="s">
        <v>9119</v>
      </c>
      <c r="S20" s="359">
        <v>45777</v>
      </c>
      <c r="T20" s="364">
        <v>617193500</v>
      </c>
      <c r="U20" s="334" t="s">
        <v>65</v>
      </c>
      <c r="V20" s="335">
        <v>85152695</v>
      </c>
      <c r="W20" s="348" t="s">
        <v>8672</v>
      </c>
      <c r="X20" s="359">
        <v>45777</v>
      </c>
      <c r="Y20" s="359">
        <v>45783</v>
      </c>
      <c r="Z20" s="359">
        <v>45783</v>
      </c>
      <c r="AA20" s="359">
        <v>45787</v>
      </c>
      <c r="AB20" s="335">
        <f t="shared" si="0"/>
        <v>4</v>
      </c>
      <c r="AC20" s="334">
        <v>2</v>
      </c>
      <c r="AD20" s="364">
        <v>72670920</v>
      </c>
      <c r="AE20" s="334">
        <v>0</v>
      </c>
      <c r="AF20" s="345" t="s">
        <v>73</v>
      </c>
      <c r="AG20" s="335">
        <f t="shared" si="1"/>
        <v>0</v>
      </c>
      <c r="AH20" s="334">
        <v>0</v>
      </c>
      <c r="AI20" s="364">
        <v>0</v>
      </c>
      <c r="AJ20" s="337" t="s">
        <v>73</v>
      </c>
      <c r="AK20" s="337" t="s">
        <v>73</v>
      </c>
      <c r="AL20" s="334">
        <v>0</v>
      </c>
      <c r="AM20" s="334" t="s">
        <v>73</v>
      </c>
      <c r="AN20" s="334" t="s">
        <v>73</v>
      </c>
      <c r="AO20" s="334" t="s">
        <v>73</v>
      </c>
      <c r="AP20" s="335">
        <f t="shared" si="2"/>
        <v>0</v>
      </c>
      <c r="AQ20" s="335">
        <f t="shared" si="3"/>
        <v>689864420</v>
      </c>
      <c r="AR20" s="334" t="s">
        <v>65</v>
      </c>
      <c r="AS20" s="364">
        <v>632901500</v>
      </c>
      <c r="AT20" s="334" t="s">
        <v>65</v>
      </c>
      <c r="AU20" s="364">
        <v>308596750</v>
      </c>
      <c r="AV20" s="337">
        <v>45779</v>
      </c>
      <c r="AW20" s="363">
        <v>689864420</v>
      </c>
      <c r="AX20" s="340">
        <f t="shared" si="4"/>
        <v>0</v>
      </c>
      <c r="AY20" s="339">
        <f t="shared" si="5"/>
        <v>1</v>
      </c>
      <c r="AZ20" s="338">
        <v>1</v>
      </c>
      <c r="BA20" s="337" t="s">
        <v>73</v>
      </c>
      <c r="BB20" s="334" t="s">
        <v>208</v>
      </c>
      <c r="BC20" s="361" t="s">
        <v>9118</v>
      </c>
      <c r="BD20" s="334" t="s">
        <v>65</v>
      </c>
      <c r="BE20" s="334" t="s">
        <v>207</v>
      </c>
    </row>
    <row r="21" spans="2:57" x14ac:dyDescent="0.25">
      <c r="B21" s="334">
        <v>2025</v>
      </c>
      <c r="C21" s="334">
        <v>891780111</v>
      </c>
      <c r="D21" s="334" t="s">
        <v>63</v>
      </c>
      <c r="E21" s="347" t="s">
        <v>9117</v>
      </c>
      <c r="F21" s="351" t="s">
        <v>9116</v>
      </c>
      <c r="G21" s="336">
        <v>0</v>
      </c>
      <c r="H21" s="336" t="s">
        <v>71</v>
      </c>
      <c r="I21" s="334" t="s">
        <v>64</v>
      </c>
      <c r="J21" s="350" t="s">
        <v>81</v>
      </c>
      <c r="K21" s="347" t="s">
        <v>9115</v>
      </c>
      <c r="L21" s="362">
        <v>428899800</v>
      </c>
      <c r="M21" s="334" t="s">
        <v>66</v>
      </c>
      <c r="N21" s="349" t="s">
        <v>9114</v>
      </c>
      <c r="O21" s="349">
        <v>901717018</v>
      </c>
      <c r="P21" s="349">
        <v>944</v>
      </c>
      <c r="Q21" s="344">
        <v>45771</v>
      </c>
      <c r="R21" s="343">
        <v>910000000</v>
      </c>
      <c r="S21" s="353">
        <v>45777</v>
      </c>
      <c r="T21" s="343">
        <v>428899800</v>
      </c>
      <c r="U21" s="336" t="s">
        <v>65</v>
      </c>
      <c r="V21" s="343">
        <v>84457182</v>
      </c>
      <c r="W21" s="347" t="s">
        <v>9113</v>
      </c>
      <c r="X21" s="353">
        <v>45777</v>
      </c>
      <c r="Y21" s="353">
        <v>45782</v>
      </c>
      <c r="Z21" s="353">
        <v>45782</v>
      </c>
      <c r="AA21" s="353">
        <v>46173</v>
      </c>
      <c r="AB21" s="333">
        <f t="shared" si="0"/>
        <v>391</v>
      </c>
      <c r="AC21" s="336">
        <v>0</v>
      </c>
      <c r="AD21" s="343">
        <v>0</v>
      </c>
      <c r="AE21" s="336">
        <v>0</v>
      </c>
      <c r="AF21" s="345" t="s">
        <v>73</v>
      </c>
      <c r="AG21" s="333">
        <f t="shared" si="1"/>
        <v>0</v>
      </c>
      <c r="AH21" s="336">
        <v>0</v>
      </c>
      <c r="AI21" s="343">
        <v>0</v>
      </c>
      <c r="AJ21" s="344" t="s">
        <v>73</v>
      </c>
      <c r="AK21" s="337" t="s">
        <v>73</v>
      </c>
      <c r="AL21" s="336">
        <v>0</v>
      </c>
      <c r="AM21" s="336" t="s">
        <v>73</v>
      </c>
      <c r="AN21" s="336" t="s">
        <v>73</v>
      </c>
      <c r="AO21" s="336" t="s">
        <v>73</v>
      </c>
      <c r="AP21" s="333">
        <f t="shared" si="2"/>
        <v>0</v>
      </c>
      <c r="AQ21" s="333">
        <f t="shared" si="3"/>
        <v>428899800</v>
      </c>
      <c r="AR21" s="336" t="s">
        <v>319</v>
      </c>
      <c r="AS21" s="343">
        <v>0</v>
      </c>
      <c r="AT21" s="336" t="s">
        <v>319</v>
      </c>
      <c r="AU21" s="343">
        <v>0</v>
      </c>
      <c r="AV21" s="342" t="s">
        <v>73</v>
      </c>
      <c r="AW21" s="341">
        <v>86637950</v>
      </c>
      <c r="AX21" s="340">
        <f t="shared" si="4"/>
        <v>342261850</v>
      </c>
      <c r="AY21" s="339">
        <f t="shared" si="5"/>
        <v>0.20200044392653016</v>
      </c>
      <c r="AZ21" s="338">
        <v>0.25</v>
      </c>
      <c r="BA21" s="337" t="s">
        <v>73</v>
      </c>
      <c r="BB21" s="336" t="s">
        <v>123</v>
      </c>
      <c r="BC21" s="361" t="s">
        <v>9112</v>
      </c>
      <c r="BD21" s="334" t="s">
        <v>65</v>
      </c>
      <c r="BE21" s="334" t="s">
        <v>207</v>
      </c>
    </row>
    <row r="22" spans="2:57" x14ac:dyDescent="0.25">
      <c r="B22" s="334">
        <v>2025</v>
      </c>
      <c r="C22" s="334">
        <v>891780111</v>
      </c>
      <c r="D22" s="334" t="s">
        <v>63</v>
      </c>
      <c r="E22" s="347" t="s">
        <v>9111</v>
      </c>
      <c r="F22" s="351" t="s">
        <v>9110</v>
      </c>
      <c r="G22" s="336">
        <v>0</v>
      </c>
      <c r="H22" s="336" t="s">
        <v>71</v>
      </c>
      <c r="I22" s="334" t="s">
        <v>166</v>
      </c>
      <c r="J22" s="350" t="s">
        <v>81</v>
      </c>
      <c r="K22" s="347" t="s">
        <v>9109</v>
      </c>
      <c r="L22" s="362">
        <v>1033853839</v>
      </c>
      <c r="M22" s="334" t="s">
        <v>66</v>
      </c>
      <c r="N22" s="349" t="s">
        <v>574</v>
      </c>
      <c r="O22" s="349">
        <v>900692909</v>
      </c>
      <c r="P22" s="349">
        <v>964</v>
      </c>
      <c r="Q22" s="344">
        <v>45775</v>
      </c>
      <c r="R22" s="343">
        <v>1274921120</v>
      </c>
      <c r="S22" s="353">
        <v>45777</v>
      </c>
      <c r="T22" s="343">
        <v>1033853839</v>
      </c>
      <c r="U22" s="336" t="s">
        <v>65</v>
      </c>
      <c r="V22" s="335">
        <v>85152695</v>
      </c>
      <c r="W22" s="348" t="s">
        <v>8672</v>
      </c>
      <c r="X22" s="353">
        <v>45777</v>
      </c>
      <c r="Y22" s="353">
        <v>45783</v>
      </c>
      <c r="Z22" s="353">
        <v>45782</v>
      </c>
      <c r="AA22" s="353">
        <v>45787</v>
      </c>
      <c r="AB22" s="333">
        <f t="shared" si="0"/>
        <v>5</v>
      </c>
      <c r="AC22" s="336">
        <v>0</v>
      </c>
      <c r="AD22" s="343">
        <v>0</v>
      </c>
      <c r="AE22" s="336">
        <v>0</v>
      </c>
      <c r="AF22" s="345" t="s">
        <v>73</v>
      </c>
      <c r="AG22" s="333">
        <f t="shared" si="1"/>
        <v>0</v>
      </c>
      <c r="AH22" s="336">
        <v>0</v>
      </c>
      <c r="AI22" s="343">
        <v>0</v>
      </c>
      <c r="AJ22" s="344" t="s">
        <v>73</v>
      </c>
      <c r="AK22" s="337" t="s">
        <v>73</v>
      </c>
      <c r="AL22" s="336">
        <v>0</v>
      </c>
      <c r="AM22" s="336" t="s">
        <v>73</v>
      </c>
      <c r="AN22" s="336" t="s">
        <v>73</v>
      </c>
      <c r="AO22" s="336" t="s">
        <v>73</v>
      </c>
      <c r="AP22" s="333">
        <f t="shared" si="2"/>
        <v>0</v>
      </c>
      <c r="AQ22" s="333">
        <f t="shared" si="3"/>
        <v>1033853839</v>
      </c>
      <c r="AR22" s="336" t="s">
        <v>65</v>
      </c>
      <c r="AS22" s="343">
        <v>185353839</v>
      </c>
      <c r="AT22" s="336" t="s">
        <v>65</v>
      </c>
      <c r="AU22" s="343">
        <v>516926919.5</v>
      </c>
      <c r="AV22" s="337">
        <v>45782</v>
      </c>
      <c r="AW22" s="341">
        <v>1033853839</v>
      </c>
      <c r="AX22" s="340">
        <f t="shared" si="4"/>
        <v>0</v>
      </c>
      <c r="AY22" s="339">
        <f t="shared" si="5"/>
        <v>1</v>
      </c>
      <c r="AZ22" s="338">
        <v>1</v>
      </c>
      <c r="BA22" s="337" t="s">
        <v>73</v>
      </c>
      <c r="BB22" s="336" t="s">
        <v>208</v>
      </c>
      <c r="BC22" s="361" t="s">
        <v>9108</v>
      </c>
      <c r="BD22" s="334" t="s">
        <v>65</v>
      </c>
      <c r="BE22" s="334" t="s">
        <v>207</v>
      </c>
    </row>
    <row r="23" spans="2:57" ht="39" x14ac:dyDescent="0.25">
      <c r="B23" s="334">
        <v>2025</v>
      </c>
      <c r="C23" s="334">
        <v>891780111</v>
      </c>
      <c r="D23" s="334" t="s">
        <v>63</v>
      </c>
      <c r="E23" s="347" t="s">
        <v>9107</v>
      </c>
      <c r="F23" s="351" t="s">
        <v>9106</v>
      </c>
      <c r="G23" s="336">
        <v>0</v>
      </c>
      <c r="H23" s="336" t="s">
        <v>71</v>
      </c>
      <c r="I23" s="334" t="s">
        <v>64</v>
      </c>
      <c r="J23" s="350" t="s">
        <v>167</v>
      </c>
      <c r="K23" s="347" t="s">
        <v>9105</v>
      </c>
      <c r="L23" s="362">
        <v>963976382</v>
      </c>
      <c r="M23" s="334" t="s">
        <v>66</v>
      </c>
      <c r="N23" s="333" t="s">
        <v>8855</v>
      </c>
      <c r="O23" s="352">
        <v>824000089</v>
      </c>
      <c r="P23" s="367" t="s">
        <v>9104</v>
      </c>
      <c r="Q23" s="357" t="s">
        <v>9103</v>
      </c>
      <c r="R23" s="356" t="s">
        <v>9102</v>
      </c>
      <c r="S23" s="344">
        <v>45792</v>
      </c>
      <c r="T23" s="343">
        <v>963976382</v>
      </c>
      <c r="U23" s="336" t="s">
        <v>65</v>
      </c>
      <c r="V23" s="352">
        <v>84452087</v>
      </c>
      <c r="W23" s="333" t="s">
        <v>8844</v>
      </c>
      <c r="X23" s="353">
        <v>45791</v>
      </c>
      <c r="Y23" s="353">
        <v>45793</v>
      </c>
      <c r="Z23" s="344">
        <v>45792</v>
      </c>
      <c r="AA23" s="344">
        <v>46022</v>
      </c>
      <c r="AB23" s="333">
        <f t="shared" si="0"/>
        <v>230</v>
      </c>
      <c r="AC23" s="336">
        <v>0</v>
      </c>
      <c r="AD23" s="343">
        <v>0</v>
      </c>
      <c r="AE23" s="336">
        <v>0</v>
      </c>
      <c r="AF23" s="345" t="s">
        <v>73</v>
      </c>
      <c r="AG23" s="333">
        <f t="shared" si="1"/>
        <v>0</v>
      </c>
      <c r="AH23" s="336">
        <v>0</v>
      </c>
      <c r="AI23" s="343">
        <v>0</v>
      </c>
      <c r="AJ23" s="344" t="s">
        <v>73</v>
      </c>
      <c r="AK23" s="337" t="s">
        <v>73</v>
      </c>
      <c r="AL23" s="336">
        <v>0</v>
      </c>
      <c r="AM23" s="336" t="s">
        <v>73</v>
      </c>
      <c r="AN23" s="336" t="s">
        <v>73</v>
      </c>
      <c r="AO23" s="336" t="s">
        <v>73</v>
      </c>
      <c r="AP23" s="333">
        <f t="shared" si="2"/>
        <v>0</v>
      </c>
      <c r="AQ23" s="333">
        <f t="shared" si="3"/>
        <v>963976382</v>
      </c>
      <c r="AR23" s="336" t="s">
        <v>65</v>
      </c>
      <c r="AS23" s="343">
        <v>917965260</v>
      </c>
      <c r="AT23" s="336" t="s">
        <v>319</v>
      </c>
      <c r="AU23" s="343">
        <v>0</v>
      </c>
      <c r="AV23" s="342" t="s">
        <v>73</v>
      </c>
      <c r="AW23" s="341">
        <v>500328225</v>
      </c>
      <c r="AX23" s="340">
        <f t="shared" si="4"/>
        <v>463648157</v>
      </c>
      <c r="AY23" s="339">
        <f t="shared" si="5"/>
        <v>0.51902539765751232</v>
      </c>
      <c r="AZ23" s="338">
        <v>0.6</v>
      </c>
      <c r="BA23" s="337" t="s">
        <v>73</v>
      </c>
      <c r="BB23" s="336" t="s">
        <v>123</v>
      </c>
      <c r="BC23" s="361" t="s">
        <v>9101</v>
      </c>
      <c r="BD23" s="334" t="s">
        <v>65</v>
      </c>
      <c r="BE23" s="334" t="s">
        <v>207</v>
      </c>
    </row>
    <row r="24" spans="2:57" x14ac:dyDescent="0.25">
      <c r="B24" s="334">
        <v>2025</v>
      </c>
      <c r="C24" s="334">
        <v>891780111</v>
      </c>
      <c r="D24" s="334" t="s">
        <v>63</v>
      </c>
      <c r="E24" s="347" t="s">
        <v>9100</v>
      </c>
      <c r="F24" s="351" t="s">
        <v>9099</v>
      </c>
      <c r="G24" s="336">
        <v>0</v>
      </c>
      <c r="H24" s="336" t="s">
        <v>71</v>
      </c>
      <c r="I24" s="334" t="s">
        <v>166</v>
      </c>
      <c r="J24" s="350" t="s">
        <v>211</v>
      </c>
      <c r="K24" s="347" t="s">
        <v>9098</v>
      </c>
      <c r="L24" s="362">
        <v>683459483</v>
      </c>
      <c r="M24" s="334" t="s">
        <v>66</v>
      </c>
      <c r="N24" s="333" t="s">
        <v>9097</v>
      </c>
      <c r="O24" s="352">
        <v>901406739</v>
      </c>
      <c r="P24" s="349">
        <v>1080</v>
      </c>
      <c r="Q24" s="344">
        <v>45790</v>
      </c>
      <c r="R24" s="343">
        <v>683459483</v>
      </c>
      <c r="S24" s="353">
        <v>45796</v>
      </c>
      <c r="T24" s="343">
        <v>683459483</v>
      </c>
      <c r="U24" s="336" t="s">
        <v>65</v>
      </c>
      <c r="V24" s="352">
        <v>85467461</v>
      </c>
      <c r="W24" s="333" t="s">
        <v>9096</v>
      </c>
      <c r="X24" s="353">
        <v>45796</v>
      </c>
      <c r="Y24" s="353">
        <v>45806</v>
      </c>
      <c r="Z24" s="353">
        <v>45796</v>
      </c>
      <c r="AA24" s="353">
        <v>45835</v>
      </c>
      <c r="AB24" s="333">
        <f t="shared" si="0"/>
        <v>39</v>
      </c>
      <c r="AC24" s="336">
        <v>0</v>
      </c>
      <c r="AD24" s="343">
        <v>0</v>
      </c>
      <c r="AE24" s="336">
        <v>1</v>
      </c>
      <c r="AF24" s="345">
        <v>45855</v>
      </c>
      <c r="AG24" s="333">
        <f t="shared" si="1"/>
        <v>20</v>
      </c>
      <c r="AH24" s="336">
        <v>0</v>
      </c>
      <c r="AI24" s="343">
        <v>0</v>
      </c>
      <c r="AJ24" s="344" t="s">
        <v>73</v>
      </c>
      <c r="AK24" s="337" t="s">
        <v>73</v>
      </c>
      <c r="AL24" s="336">
        <v>0</v>
      </c>
      <c r="AM24" s="336" t="s">
        <v>73</v>
      </c>
      <c r="AN24" s="336" t="s">
        <v>73</v>
      </c>
      <c r="AO24" s="336" t="s">
        <v>73</v>
      </c>
      <c r="AP24" s="333">
        <f t="shared" si="2"/>
        <v>0</v>
      </c>
      <c r="AQ24" s="333">
        <f t="shared" si="3"/>
        <v>683459483</v>
      </c>
      <c r="AR24" s="336" t="s">
        <v>319</v>
      </c>
      <c r="AS24" s="343">
        <v>0</v>
      </c>
      <c r="AT24" s="336" t="s">
        <v>65</v>
      </c>
      <c r="AU24" s="343">
        <v>273383793.19999999</v>
      </c>
      <c r="AV24" s="337">
        <v>45806</v>
      </c>
      <c r="AW24" s="341">
        <v>683459483</v>
      </c>
      <c r="AX24" s="340">
        <f t="shared" si="4"/>
        <v>0</v>
      </c>
      <c r="AY24" s="339">
        <f t="shared" si="5"/>
        <v>1</v>
      </c>
      <c r="AZ24" s="338">
        <v>1</v>
      </c>
      <c r="BA24" s="337" t="s">
        <v>73</v>
      </c>
      <c r="BB24" s="336" t="s">
        <v>208</v>
      </c>
      <c r="BC24" s="361" t="s">
        <v>9095</v>
      </c>
      <c r="BD24" s="334" t="s">
        <v>65</v>
      </c>
      <c r="BE24" s="334" t="s">
        <v>207</v>
      </c>
    </row>
    <row r="25" spans="2:57" x14ac:dyDescent="0.25">
      <c r="B25" s="334">
        <v>2025</v>
      </c>
      <c r="C25" s="334">
        <v>891780111</v>
      </c>
      <c r="D25" s="334" t="s">
        <v>63</v>
      </c>
      <c r="E25" s="347" t="s">
        <v>9094</v>
      </c>
      <c r="F25" s="351" t="s">
        <v>9093</v>
      </c>
      <c r="G25" s="336">
        <v>0</v>
      </c>
      <c r="H25" s="336" t="s">
        <v>71</v>
      </c>
      <c r="I25" s="334" t="s">
        <v>166</v>
      </c>
      <c r="J25" s="350" t="s">
        <v>211</v>
      </c>
      <c r="K25" s="347" t="s">
        <v>9092</v>
      </c>
      <c r="L25" s="362">
        <v>780340662</v>
      </c>
      <c r="M25" s="334" t="s">
        <v>66</v>
      </c>
      <c r="N25" s="333" t="s">
        <v>9091</v>
      </c>
      <c r="O25" s="352">
        <v>901117825</v>
      </c>
      <c r="P25" s="349">
        <v>410</v>
      </c>
      <c r="Q25" s="344">
        <v>45708</v>
      </c>
      <c r="R25" s="343">
        <v>784696996</v>
      </c>
      <c r="S25" s="353">
        <v>45853</v>
      </c>
      <c r="T25" s="343">
        <v>780340662</v>
      </c>
      <c r="U25" s="336" t="s">
        <v>65</v>
      </c>
      <c r="V25" s="352">
        <v>85151631</v>
      </c>
      <c r="W25" s="333" t="s">
        <v>9090</v>
      </c>
      <c r="X25" s="353">
        <v>45853</v>
      </c>
      <c r="Y25" s="353">
        <v>45874</v>
      </c>
      <c r="Z25" s="353">
        <v>45854</v>
      </c>
      <c r="AA25" s="353">
        <v>45981</v>
      </c>
      <c r="AB25" s="333">
        <f t="shared" si="0"/>
        <v>127</v>
      </c>
      <c r="AC25" s="336">
        <v>0</v>
      </c>
      <c r="AD25" s="343">
        <v>0</v>
      </c>
      <c r="AE25" s="336">
        <v>0</v>
      </c>
      <c r="AF25" s="345" t="s">
        <v>73</v>
      </c>
      <c r="AG25" s="333">
        <f t="shared" si="1"/>
        <v>0</v>
      </c>
      <c r="AH25" s="336">
        <v>0</v>
      </c>
      <c r="AI25" s="343">
        <v>0</v>
      </c>
      <c r="AJ25" s="344" t="s">
        <v>73</v>
      </c>
      <c r="AK25" s="337" t="s">
        <v>73</v>
      </c>
      <c r="AL25" s="336">
        <v>0</v>
      </c>
      <c r="AM25" s="336" t="s">
        <v>73</v>
      </c>
      <c r="AN25" s="336" t="s">
        <v>73</v>
      </c>
      <c r="AO25" s="336" t="s">
        <v>73</v>
      </c>
      <c r="AP25" s="333">
        <f t="shared" si="2"/>
        <v>0</v>
      </c>
      <c r="AQ25" s="333">
        <f t="shared" si="3"/>
        <v>780340662</v>
      </c>
      <c r="AR25" s="336" t="s">
        <v>65</v>
      </c>
      <c r="AS25" s="343">
        <v>250340662</v>
      </c>
      <c r="AT25" s="336" t="s">
        <v>65</v>
      </c>
      <c r="AU25" s="343">
        <v>234102199</v>
      </c>
      <c r="AV25" s="337">
        <v>45870</v>
      </c>
      <c r="AW25" s="341">
        <v>0</v>
      </c>
      <c r="AX25" s="340">
        <f t="shared" si="4"/>
        <v>780340662</v>
      </c>
      <c r="AY25" s="339">
        <f t="shared" si="5"/>
        <v>0</v>
      </c>
      <c r="AZ25" s="338">
        <v>0.1</v>
      </c>
      <c r="BA25" s="337" t="s">
        <v>73</v>
      </c>
      <c r="BB25" s="336" t="s">
        <v>123</v>
      </c>
      <c r="BC25" s="361" t="s">
        <v>9089</v>
      </c>
      <c r="BD25" s="334" t="s">
        <v>65</v>
      </c>
      <c r="BE25" s="334" t="s">
        <v>207</v>
      </c>
    </row>
    <row r="26" spans="2:57" x14ac:dyDescent="0.25">
      <c r="B26" s="334">
        <v>2025</v>
      </c>
      <c r="C26" s="334">
        <v>891780111</v>
      </c>
      <c r="D26" s="334" t="s">
        <v>63</v>
      </c>
      <c r="E26" s="347" t="s">
        <v>9088</v>
      </c>
      <c r="F26" s="351" t="s">
        <v>9087</v>
      </c>
      <c r="G26" s="336">
        <v>0</v>
      </c>
      <c r="H26" s="336" t="s">
        <v>71</v>
      </c>
      <c r="I26" s="334" t="s">
        <v>166</v>
      </c>
      <c r="J26" s="350" t="s">
        <v>167</v>
      </c>
      <c r="K26" s="333" t="s">
        <v>9086</v>
      </c>
      <c r="L26" s="362">
        <v>1039192578</v>
      </c>
      <c r="M26" s="334" t="s">
        <v>66</v>
      </c>
      <c r="N26" s="333" t="s">
        <v>8226</v>
      </c>
      <c r="O26" s="352">
        <v>900173983</v>
      </c>
      <c r="P26" s="349">
        <v>1687</v>
      </c>
      <c r="Q26" s="344">
        <v>45863</v>
      </c>
      <c r="R26" s="343">
        <v>1039192578</v>
      </c>
      <c r="S26" s="353">
        <v>45870</v>
      </c>
      <c r="T26" s="343">
        <v>1039192578</v>
      </c>
      <c r="U26" s="336" t="s">
        <v>65</v>
      </c>
      <c r="V26" s="335">
        <v>85152695</v>
      </c>
      <c r="W26" s="348" t="s">
        <v>8672</v>
      </c>
      <c r="X26" s="353">
        <v>45870</v>
      </c>
      <c r="Y26" s="353">
        <v>45873</v>
      </c>
      <c r="Z26" s="353">
        <v>45873</v>
      </c>
      <c r="AA26" s="353">
        <v>45899</v>
      </c>
      <c r="AB26" s="333">
        <f t="shared" si="0"/>
        <v>26</v>
      </c>
      <c r="AC26" s="336">
        <v>1</v>
      </c>
      <c r="AD26" s="343">
        <v>519596289</v>
      </c>
      <c r="AE26" s="336">
        <v>1</v>
      </c>
      <c r="AF26" s="345">
        <v>45910</v>
      </c>
      <c r="AG26" s="333">
        <f t="shared" si="1"/>
        <v>11</v>
      </c>
      <c r="AH26" s="336">
        <v>0</v>
      </c>
      <c r="AI26" s="343">
        <v>0</v>
      </c>
      <c r="AJ26" s="344" t="s">
        <v>73</v>
      </c>
      <c r="AK26" s="337" t="s">
        <v>73</v>
      </c>
      <c r="AL26" s="336">
        <v>0</v>
      </c>
      <c r="AM26" s="336" t="s">
        <v>73</v>
      </c>
      <c r="AN26" s="336" t="s">
        <v>73</v>
      </c>
      <c r="AO26" s="336" t="s">
        <v>73</v>
      </c>
      <c r="AP26" s="333">
        <f t="shared" si="2"/>
        <v>0</v>
      </c>
      <c r="AQ26" s="333">
        <f t="shared" si="3"/>
        <v>1558788867</v>
      </c>
      <c r="AR26" s="336" t="s">
        <v>65</v>
      </c>
      <c r="AS26" s="343">
        <v>532411710</v>
      </c>
      <c r="AT26" s="336" t="s">
        <v>319</v>
      </c>
      <c r="AU26" s="343">
        <v>0</v>
      </c>
      <c r="AV26" s="342" t="s">
        <v>73</v>
      </c>
      <c r="AW26" s="341">
        <v>1437417600</v>
      </c>
      <c r="AX26" s="340">
        <f t="shared" si="4"/>
        <v>121371267</v>
      </c>
      <c r="AY26" s="339">
        <f t="shared" si="5"/>
        <v>0.92213745583544771</v>
      </c>
      <c r="AZ26" s="338">
        <v>1</v>
      </c>
      <c r="BA26" s="337" t="s">
        <v>73</v>
      </c>
      <c r="BB26" s="336" t="s">
        <v>208</v>
      </c>
      <c r="BC26" s="361" t="s">
        <v>9085</v>
      </c>
      <c r="BD26" s="334" t="s">
        <v>65</v>
      </c>
      <c r="BE26" s="334" t="s">
        <v>207</v>
      </c>
    </row>
    <row r="27" spans="2:57" x14ac:dyDescent="0.25">
      <c r="B27" s="334">
        <v>2025</v>
      </c>
      <c r="C27" s="334">
        <v>891780111</v>
      </c>
      <c r="D27" s="334" t="s">
        <v>63</v>
      </c>
      <c r="E27" s="347" t="s">
        <v>9084</v>
      </c>
      <c r="F27" s="351" t="s">
        <v>9083</v>
      </c>
      <c r="G27" s="336">
        <v>0</v>
      </c>
      <c r="H27" s="336" t="s">
        <v>71</v>
      </c>
      <c r="I27" s="334" t="s">
        <v>166</v>
      </c>
      <c r="J27" s="350" t="s">
        <v>9067</v>
      </c>
      <c r="K27" s="347" t="s">
        <v>9082</v>
      </c>
      <c r="L27" s="362">
        <v>62522646366</v>
      </c>
      <c r="M27" s="334" t="s">
        <v>9049</v>
      </c>
      <c r="N27" s="333" t="s">
        <v>9081</v>
      </c>
      <c r="O27" s="352">
        <v>890115406</v>
      </c>
      <c r="P27" s="349">
        <v>1439</v>
      </c>
      <c r="Q27" s="344">
        <v>45841</v>
      </c>
      <c r="R27" s="343">
        <v>37542651227</v>
      </c>
      <c r="S27" s="353">
        <v>45875</v>
      </c>
      <c r="T27" s="343">
        <v>37542651227</v>
      </c>
      <c r="U27" s="336" t="s">
        <v>65</v>
      </c>
      <c r="V27" s="352">
        <v>901986716</v>
      </c>
      <c r="W27" s="349" t="s">
        <v>9048</v>
      </c>
      <c r="X27" s="353">
        <v>45875</v>
      </c>
      <c r="Y27" s="353">
        <v>45929</v>
      </c>
      <c r="Z27" s="353">
        <v>45889</v>
      </c>
      <c r="AA27" s="353">
        <v>46720</v>
      </c>
      <c r="AB27" s="333">
        <f t="shared" si="0"/>
        <v>831</v>
      </c>
      <c r="AC27" s="336">
        <v>0</v>
      </c>
      <c r="AD27" s="343">
        <v>0</v>
      </c>
      <c r="AE27" s="336">
        <v>0</v>
      </c>
      <c r="AF27" s="345" t="s">
        <v>73</v>
      </c>
      <c r="AG27" s="333">
        <f t="shared" si="1"/>
        <v>0</v>
      </c>
      <c r="AH27" s="336">
        <v>0</v>
      </c>
      <c r="AI27" s="343">
        <v>0</v>
      </c>
      <c r="AJ27" s="344" t="s">
        <v>73</v>
      </c>
      <c r="AK27" s="337" t="s">
        <v>73</v>
      </c>
      <c r="AL27" s="336">
        <v>0</v>
      </c>
      <c r="AM27" s="336" t="s">
        <v>73</v>
      </c>
      <c r="AN27" s="336" t="s">
        <v>73</v>
      </c>
      <c r="AO27" s="336" t="s">
        <v>73</v>
      </c>
      <c r="AP27" s="333">
        <f t="shared" si="2"/>
        <v>0</v>
      </c>
      <c r="AQ27" s="333">
        <f t="shared" si="3"/>
        <v>62522646366</v>
      </c>
      <c r="AR27" s="336" t="s">
        <v>319</v>
      </c>
      <c r="AS27" s="343">
        <v>0</v>
      </c>
      <c r="AT27" s="336" t="s">
        <v>65</v>
      </c>
      <c r="AU27" s="343">
        <v>25009058546</v>
      </c>
      <c r="AV27" s="337">
        <v>45901</v>
      </c>
      <c r="AW27" s="341">
        <v>0</v>
      </c>
      <c r="AX27" s="340">
        <f t="shared" si="4"/>
        <v>62522646366</v>
      </c>
      <c r="AY27" s="339">
        <f t="shared" si="5"/>
        <v>0</v>
      </c>
      <c r="AZ27" s="338">
        <v>0</v>
      </c>
      <c r="BA27" s="337" t="s">
        <v>73</v>
      </c>
      <c r="BB27" s="336" t="s">
        <v>123</v>
      </c>
      <c r="BC27" s="361" t="s">
        <v>9080</v>
      </c>
      <c r="BD27" s="334" t="s">
        <v>65</v>
      </c>
      <c r="BE27" s="334" t="s">
        <v>207</v>
      </c>
    </row>
    <row r="28" spans="2:57" x14ac:dyDescent="0.25">
      <c r="B28" s="334">
        <v>2025</v>
      </c>
      <c r="C28" s="334">
        <v>891780111</v>
      </c>
      <c r="D28" s="334" t="s">
        <v>63</v>
      </c>
      <c r="E28" s="347" t="s">
        <v>9079</v>
      </c>
      <c r="F28" s="351" t="s">
        <v>9078</v>
      </c>
      <c r="G28" s="336">
        <v>0</v>
      </c>
      <c r="H28" s="336" t="s">
        <v>71</v>
      </c>
      <c r="I28" s="334" t="s">
        <v>64</v>
      </c>
      <c r="J28" s="350" t="s">
        <v>81</v>
      </c>
      <c r="K28" s="333" t="s">
        <v>9077</v>
      </c>
      <c r="L28" s="362">
        <v>738641400</v>
      </c>
      <c r="M28" s="334" t="s">
        <v>66</v>
      </c>
      <c r="N28" s="333" t="s">
        <v>9076</v>
      </c>
      <c r="O28" s="352">
        <v>901572832</v>
      </c>
      <c r="P28" s="349">
        <v>1756</v>
      </c>
      <c r="Q28" s="344">
        <v>45877</v>
      </c>
      <c r="R28" s="343">
        <v>738641400</v>
      </c>
      <c r="S28" s="353">
        <v>45882</v>
      </c>
      <c r="T28" s="343">
        <v>738641400</v>
      </c>
      <c r="U28" s="336" t="s">
        <v>65</v>
      </c>
      <c r="V28" s="352">
        <v>84452087</v>
      </c>
      <c r="W28" s="333" t="s">
        <v>8844</v>
      </c>
      <c r="X28" s="353">
        <v>45882</v>
      </c>
      <c r="Y28" s="353">
        <v>45882</v>
      </c>
      <c r="Z28" s="353">
        <v>45882</v>
      </c>
      <c r="AA28" s="353">
        <v>45884</v>
      </c>
      <c r="AB28" s="333">
        <f t="shared" si="0"/>
        <v>2</v>
      </c>
      <c r="AC28" s="336">
        <v>0</v>
      </c>
      <c r="AD28" s="343">
        <v>0</v>
      </c>
      <c r="AE28" s="336">
        <v>0</v>
      </c>
      <c r="AF28" s="345" t="s">
        <v>73</v>
      </c>
      <c r="AG28" s="333">
        <f t="shared" si="1"/>
        <v>0</v>
      </c>
      <c r="AH28" s="336">
        <v>0</v>
      </c>
      <c r="AI28" s="343">
        <v>0</v>
      </c>
      <c r="AJ28" s="344" t="s">
        <v>73</v>
      </c>
      <c r="AK28" s="337" t="s">
        <v>73</v>
      </c>
      <c r="AL28" s="336">
        <v>0</v>
      </c>
      <c r="AM28" s="336" t="s">
        <v>73</v>
      </c>
      <c r="AN28" s="336" t="s">
        <v>73</v>
      </c>
      <c r="AO28" s="336" t="s">
        <v>73</v>
      </c>
      <c r="AP28" s="333">
        <f t="shared" si="2"/>
        <v>0</v>
      </c>
      <c r="AQ28" s="333">
        <f t="shared" si="3"/>
        <v>738641400</v>
      </c>
      <c r="AR28" s="336" t="s">
        <v>319</v>
      </c>
      <c r="AS28" s="343">
        <v>0</v>
      </c>
      <c r="AT28" s="336" t="s">
        <v>319</v>
      </c>
      <c r="AU28" s="343">
        <v>0</v>
      </c>
      <c r="AV28" s="342" t="s">
        <v>73</v>
      </c>
      <c r="AW28" s="341">
        <v>738641400</v>
      </c>
      <c r="AX28" s="340">
        <f t="shared" si="4"/>
        <v>0</v>
      </c>
      <c r="AY28" s="339">
        <f t="shared" si="5"/>
        <v>1</v>
      </c>
      <c r="AZ28" s="338">
        <v>1</v>
      </c>
      <c r="BA28" s="337" t="s">
        <v>73</v>
      </c>
      <c r="BB28" s="336" t="s">
        <v>208</v>
      </c>
      <c r="BC28" s="361" t="s">
        <v>9075</v>
      </c>
      <c r="BD28" s="334" t="s">
        <v>65</v>
      </c>
      <c r="BE28" s="334" t="s">
        <v>207</v>
      </c>
    </row>
    <row r="29" spans="2:57" x14ac:dyDescent="0.25">
      <c r="B29" s="334">
        <v>2025</v>
      </c>
      <c r="C29" s="334">
        <v>891780111</v>
      </c>
      <c r="D29" s="334" t="s">
        <v>63</v>
      </c>
      <c r="E29" s="347" t="s">
        <v>9074</v>
      </c>
      <c r="F29" s="351" t="s">
        <v>9073</v>
      </c>
      <c r="G29" s="336">
        <v>0</v>
      </c>
      <c r="H29" s="336" t="s">
        <v>71</v>
      </c>
      <c r="I29" s="334" t="s">
        <v>166</v>
      </c>
      <c r="J29" s="350" t="s">
        <v>81</v>
      </c>
      <c r="K29" s="347" t="s">
        <v>9072</v>
      </c>
      <c r="L29" s="362">
        <v>633000000</v>
      </c>
      <c r="M29" s="334" t="s">
        <v>66</v>
      </c>
      <c r="N29" s="349" t="s">
        <v>9071</v>
      </c>
      <c r="O29" s="349">
        <v>900827433</v>
      </c>
      <c r="P29" s="349">
        <v>1875</v>
      </c>
      <c r="Q29" s="344">
        <v>45894</v>
      </c>
      <c r="R29" s="343">
        <v>633000000</v>
      </c>
      <c r="S29" s="353">
        <v>45897</v>
      </c>
      <c r="T29" s="343">
        <v>633000000</v>
      </c>
      <c r="U29" s="336" t="s">
        <v>65</v>
      </c>
      <c r="V29" s="335">
        <v>85152695</v>
      </c>
      <c r="W29" s="348" t="s">
        <v>8672</v>
      </c>
      <c r="X29" s="353">
        <v>45897</v>
      </c>
      <c r="Y29" s="353">
        <v>45897</v>
      </c>
      <c r="Z29" s="353">
        <v>45897</v>
      </c>
      <c r="AA29" s="353">
        <v>46021</v>
      </c>
      <c r="AB29" s="333">
        <f t="shared" si="0"/>
        <v>124</v>
      </c>
      <c r="AC29" s="336">
        <v>0</v>
      </c>
      <c r="AD29" s="343">
        <v>0</v>
      </c>
      <c r="AE29" s="336">
        <v>0</v>
      </c>
      <c r="AF29" s="345" t="s">
        <v>73</v>
      </c>
      <c r="AG29" s="333">
        <f t="shared" si="1"/>
        <v>0</v>
      </c>
      <c r="AH29" s="336">
        <v>0</v>
      </c>
      <c r="AI29" s="343">
        <v>0</v>
      </c>
      <c r="AJ29" s="344" t="s">
        <v>73</v>
      </c>
      <c r="AK29" s="337" t="s">
        <v>73</v>
      </c>
      <c r="AL29" s="336">
        <v>0</v>
      </c>
      <c r="AM29" s="336" t="s">
        <v>73</v>
      </c>
      <c r="AN29" s="336" t="s">
        <v>73</v>
      </c>
      <c r="AO29" s="336" t="s">
        <v>73</v>
      </c>
      <c r="AP29" s="333">
        <f t="shared" si="2"/>
        <v>0</v>
      </c>
      <c r="AQ29" s="333">
        <f t="shared" si="3"/>
        <v>633000000</v>
      </c>
      <c r="AR29" s="336" t="s">
        <v>65</v>
      </c>
      <c r="AS29" s="343">
        <v>633000000</v>
      </c>
      <c r="AT29" s="336" t="s">
        <v>65</v>
      </c>
      <c r="AU29" s="343">
        <v>189900000</v>
      </c>
      <c r="AV29" s="337">
        <v>45904</v>
      </c>
      <c r="AW29" s="341">
        <v>130260000</v>
      </c>
      <c r="AX29" s="340">
        <f t="shared" si="4"/>
        <v>502740000</v>
      </c>
      <c r="AY29" s="339">
        <f t="shared" si="5"/>
        <v>0.20578199052132701</v>
      </c>
      <c r="AZ29" s="338">
        <v>0.3</v>
      </c>
      <c r="BA29" s="337" t="s">
        <v>73</v>
      </c>
      <c r="BB29" s="336" t="s">
        <v>123</v>
      </c>
      <c r="BC29" s="361" t="s">
        <v>9070</v>
      </c>
      <c r="BD29" s="334" t="s">
        <v>65</v>
      </c>
      <c r="BE29" s="334" t="s">
        <v>207</v>
      </c>
    </row>
    <row r="30" spans="2:57" x14ac:dyDescent="0.25">
      <c r="B30" s="334">
        <v>2025</v>
      </c>
      <c r="C30" s="334">
        <v>891780111</v>
      </c>
      <c r="D30" s="334" t="s">
        <v>63</v>
      </c>
      <c r="E30" s="347" t="s">
        <v>9069</v>
      </c>
      <c r="F30" s="351" t="s">
        <v>9068</v>
      </c>
      <c r="G30" s="336">
        <v>0</v>
      </c>
      <c r="H30" s="336" t="s">
        <v>71</v>
      </c>
      <c r="I30" s="334" t="s">
        <v>166</v>
      </c>
      <c r="J30" s="350" t="s">
        <v>9067</v>
      </c>
      <c r="K30" s="347" t="s">
        <v>9066</v>
      </c>
      <c r="L30" s="362">
        <v>698869370</v>
      </c>
      <c r="M30" s="334" t="s">
        <v>66</v>
      </c>
      <c r="N30" s="349" t="s">
        <v>9065</v>
      </c>
      <c r="O30" s="349">
        <v>900597814</v>
      </c>
      <c r="P30" s="349">
        <v>1342</v>
      </c>
      <c r="Q30" s="344">
        <v>45826</v>
      </c>
      <c r="R30" s="343">
        <v>698959468.63</v>
      </c>
      <c r="S30" s="353">
        <v>45904</v>
      </c>
      <c r="T30" s="343">
        <v>698869370</v>
      </c>
      <c r="U30" s="336" t="s">
        <v>65</v>
      </c>
      <c r="V30" s="343">
        <v>15443332</v>
      </c>
      <c r="W30" s="347" t="s">
        <v>9064</v>
      </c>
      <c r="X30" s="353">
        <v>45904</v>
      </c>
      <c r="Y30" s="353">
        <v>45944</v>
      </c>
      <c r="Z30" s="353">
        <v>45905</v>
      </c>
      <c r="AA30" s="353">
        <v>46036</v>
      </c>
      <c r="AB30" s="333">
        <f t="shared" si="0"/>
        <v>131</v>
      </c>
      <c r="AC30" s="336">
        <v>0</v>
      </c>
      <c r="AD30" s="343">
        <v>0</v>
      </c>
      <c r="AE30" s="336">
        <v>0</v>
      </c>
      <c r="AF30" s="345" t="s">
        <v>73</v>
      </c>
      <c r="AG30" s="333">
        <f t="shared" si="1"/>
        <v>0</v>
      </c>
      <c r="AH30" s="336">
        <v>0</v>
      </c>
      <c r="AI30" s="343">
        <v>0</v>
      </c>
      <c r="AJ30" s="344" t="s">
        <v>73</v>
      </c>
      <c r="AK30" s="337" t="s">
        <v>73</v>
      </c>
      <c r="AL30" s="336">
        <v>0</v>
      </c>
      <c r="AM30" s="336" t="s">
        <v>73</v>
      </c>
      <c r="AN30" s="336" t="s">
        <v>73</v>
      </c>
      <c r="AO30" s="336" t="s">
        <v>73</v>
      </c>
      <c r="AP30" s="333">
        <f t="shared" si="2"/>
        <v>0</v>
      </c>
      <c r="AQ30" s="333">
        <f t="shared" si="3"/>
        <v>698869370</v>
      </c>
      <c r="AR30" s="336" t="s">
        <v>319</v>
      </c>
      <c r="AS30" s="343">
        <v>0</v>
      </c>
      <c r="AT30" s="336" t="s">
        <v>65</v>
      </c>
      <c r="AU30" s="343">
        <v>209660811</v>
      </c>
      <c r="AV30" s="337" t="s">
        <v>9063</v>
      </c>
      <c r="AW30" s="341">
        <v>0</v>
      </c>
      <c r="AX30" s="340">
        <f t="shared" si="4"/>
        <v>698869370</v>
      </c>
      <c r="AY30" s="339">
        <f t="shared" si="5"/>
        <v>0</v>
      </c>
      <c r="AZ30" s="338">
        <v>0</v>
      </c>
      <c r="BA30" s="337" t="s">
        <v>73</v>
      </c>
      <c r="BB30" s="336" t="s">
        <v>7736</v>
      </c>
      <c r="BC30" s="335" t="s">
        <v>9062</v>
      </c>
      <c r="BD30" s="334" t="s">
        <v>424</v>
      </c>
      <c r="BE30" s="334" t="s">
        <v>207</v>
      </c>
    </row>
    <row r="31" spans="2:57" x14ac:dyDescent="0.25">
      <c r="B31" s="334">
        <v>2025</v>
      </c>
      <c r="C31" s="334">
        <v>891780111</v>
      </c>
      <c r="D31" s="334" t="s">
        <v>63</v>
      </c>
      <c r="E31" s="347" t="s">
        <v>9061</v>
      </c>
      <c r="F31" s="351" t="s">
        <v>9060</v>
      </c>
      <c r="G31" s="336">
        <v>0</v>
      </c>
      <c r="H31" s="336" t="s">
        <v>71</v>
      </c>
      <c r="I31" s="334" t="s">
        <v>166</v>
      </c>
      <c r="J31" s="350" t="s">
        <v>81</v>
      </c>
      <c r="K31" s="333" t="s">
        <v>9059</v>
      </c>
      <c r="L31" s="362">
        <v>351000000</v>
      </c>
      <c r="M31" s="334" t="s">
        <v>66</v>
      </c>
      <c r="N31" s="349" t="s">
        <v>9058</v>
      </c>
      <c r="O31" s="352">
        <v>900965852</v>
      </c>
      <c r="P31" s="349">
        <v>1939</v>
      </c>
      <c r="Q31" s="344">
        <v>45897</v>
      </c>
      <c r="R31" s="343">
        <v>351000000</v>
      </c>
      <c r="S31" s="353">
        <v>45908</v>
      </c>
      <c r="T31" s="343">
        <v>351000000</v>
      </c>
      <c r="U31" s="336" t="s">
        <v>65</v>
      </c>
      <c r="V31" s="343">
        <v>72175281</v>
      </c>
      <c r="W31" s="347" t="s">
        <v>8886</v>
      </c>
      <c r="X31" s="353">
        <v>45908</v>
      </c>
      <c r="Y31" s="353">
        <v>45916</v>
      </c>
      <c r="Z31" s="353">
        <v>45909</v>
      </c>
      <c r="AA31" s="353">
        <v>46022</v>
      </c>
      <c r="AB31" s="333">
        <f t="shared" si="0"/>
        <v>113</v>
      </c>
      <c r="AC31" s="336">
        <v>0</v>
      </c>
      <c r="AD31" s="343">
        <v>0</v>
      </c>
      <c r="AE31" s="336">
        <v>0</v>
      </c>
      <c r="AF31" s="345" t="s">
        <v>73</v>
      </c>
      <c r="AG31" s="333">
        <f t="shared" si="1"/>
        <v>0</v>
      </c>
      <c r="AH31" s="336">
        <v>0</v>
      </c>
      <c r="AI31" s="343">
        <v>0</v>
      </c>
      <c r="AJ31" s="344" t="s">
        <v>73</v>
      </c>
      <c r="AK31" s="337" t="s">
        <v>73</v>
      </c>
      <c r="AL31" s="336">
        <v>0</v>
      </c>
      <c r="AM31" s="336" t="s">
        <v>73</v>
      </c>
      <c r="AN31" s="336" t="s">
        <v>73</v>
      </c>
      <c r="AO31" s="336" t="s">
        <v>73</v>
      </c>
      <c r="AP31" s="333">
        <f t="shared" si="2"/>
        <v>0</v>
      </c>
      <c r="AQ31" s="333">
        <f t="shared" si="3"/>
        <v>351000000</v>
      </c>
      <c r="AR31" s="336" t="s">
        <v>65</v>
      </c>
      <c r="AS31" s="343">
        <v>351000000</v>
      </c>
      <c r="AT31" s="336" t="s">
        <v>65</v>
      </c>
      <c r="AU31" s="343">
        <v>157950000</v>
      </c>
      <c r="AV31" s="337">
        <v>45916</v>
      </c>
      <c r="AW31" s="341">
        <v>0</v>
      </c>
      <c r="AX31" s="340">
        <f t="shared" si="4"/>
        <v>351000000</v>
      </c>
      <c r="AY31" s="339">
        <f t="shared" si="5"/>
        <v>0</v>
      </c>
      <c r="AZ31" s="338">
        <v>0</v>
      </c>
      <c r="BA31" s="337" t="s">
        <v>73</v>
      </c>
      <c r="BB31" s="336" t="s">
        <v>123</v>
      </c>
      <c r="BC31" s="361" t="s">
        <v>9057</v>
      </c>
      <c r="BD31" s="334" t="s">
        <v>65</v>
      </c>
      <c r="BE31" s="334" t="s">
        <v>207</v>
      </c>
    </row>
    <row r="32" spans="2:57" x14ac:dyDescent="0.25">
      <c r="B32" s="334">
        <v>2025</v>
      </c>
      <c r="C32" s="334">
        <v>891780111</v>
      </c>
      <c r="D32" s="334" t="s">
        <v>63</v>
      </c>
      <c r="E32" s="347" t="s">
        <v>9056</v>
      </c>
      <c r="F32" s="351" t="s">
        <v>9055</v>
      </c>
      <c r="G32" s="336">
        <v>0</v>
      </c>
      <c r="H32" s="336" t="s">
        <v>71</v>
      </c>
      <c r="I32" s="334" t="s">
        <v>166</v>
      </c>
      <c r="J32" s="350" t="s">
        <v>167</v>
      </c>
      <c r="K32" s="333" t="s">
        <v>9054</v>
      </c>
      <c r="L32" s="362">
        <v>3367514325</v>
      </c>
      <c r="M32" s="334" t="s">
        <v>66</v>
      </c>
      <c r="N32" s="349" t="s">
        <v>8226</v>
      </c>
      <c r="O32" s="352">
        <v>900173983</v>
      </c>
      <c r="P32" s="349">
        <v>2040</v>
      </c>
      <c r="Q32" s="344">
        <v>45908</v>
      </c>
      <c r="R32" s="343">
        <v>3367514325</v>
      </c>
      <c r="S32" s="353">
        <v>45910</v>
      </c>
      <c r="T32" s="343">
        <v>3367514325</v>
      </c>
      <c r="U32" s="336" t="s">
        <v>65</v>
      </c>
      <c r="V32" s="343">
        <v>85152695</v>
      </c>
      <c r="W32" s="347" t="s">
        <v>8704</v>
      </c>
      <c r="X32" s="353">
        <v>45910</v>
      </c>
      <c r="Y32" s="353">
        <v>45910</v>
      </c>
      <c r="Z32" s="353">
        <v>45910</v>
      </c>
      <c r="AA32" s="353">
        <v>45983</v>
      </c>
      <c r="AB32" s="333">
        <f t="shared" si="0"/>
        <v>73</v>
      </c>
      <c r="AC32" s="336">
        <v>0</v>
      </c>
      <c r="AD32" s="343">
        <v>0</v>
      </c>
      <c r="AE32" s="336">
        <v>0</v>
      </c>
      <c r="AF32" s="345" t="s">
        <v>73</v>
      </c>
      <c r="AG32" s="333">
        <f t="shared" si="1"/>
        <v>0</v>
      </c>
      <c r="AH32" s="336">
        <v>0</v>
      </c>
      <c r="AI32" s="343">
        <v>0</v>
      </c>
      <c r="AJ32" s="344" t="s">
        <v>73</v>
      </c>
      <c r="AK32" s="337" t="s">
        <v>73</v>
      </c>
      <c r="AL32" s="336">
        <v>0</v>
      </c>
      <c r="AM32" s="336" t="s">
        <v>73</v>
      </c>
      <c r="AN32" s="336" t="s">
        <v>73</v>
      </c>
      <c r="AO32" s="336" t="s">
        <v>73</v>
      </c>
      <c r="AP32" s="333">
        <f t="shared" si="2"/>
        <v>0</v>
      </c>
      <c r="AQ32" s="333">
        <f t="shared" si="3"/>
        <v>3367514325</v>
      </c>
      <c r="AR32" s="336" t="s">
        <v>65</v>
      </c>
      <c r="AS32" s="343">
        <v>1433788761</v>
      </c>
      <c r="AT32" s="336" t="s">
        <v>319</v>
      </c>
      <c r="AU32" s="343">
        <v>0</v>
      </c>
      <c r="AV32" s="342" t="s">
        <v>73</v>
      </c>
      <c r="AW32" s="341">
        <v>0</v>
      </c>
      <c r="AX32" s="340">
        <f t="shared" si="4"/>
        <v>3367514325</v>
      </c>
      <c r="AY32" s="339">
        <f t="shared" si="5"/>
        <v>0</v>
      </c>
      <c r="AZ32" s="338">
        <v>0</v>
      </c>
      <c r="BA32" s="337" t="s">
        <v>73</v>
      </c>
      <c r="BB32" s="336" t="s">
        <v>123</v>
      </c>
      <c r="BC32" s="361" t="s">
        <v>9053</v>
      </c>
      <c r="BD32" s="334" t="s">
        <v>65</v>
      </c>
      <c r="BE32" s="334" t="s">
        <v>207</v>
      </c>
    </row>
    <row r="33" spans="2:57" x14ac:dyDescent="0.25">
      <c r="B33" s="334">
        <v>2025</v>
      </c>
      <c r="C33" s="334">
        <v>891780111</v>
      </c>
      <c r="D33" s="334" t="s">
        <v>63</v>
      </c>
      <c r="E33" s="347" t="s">
        <v>9052</v>
      </c>
      <c r="F33" s="351" t="s">
        <v>9051</v>
      </c>
      <c r="G33" s="336">
        <v>0</v>
      </c>
      <c r="H33" s="336" t="s">
        <v>71</v>
      </c>
      <c r="I33" s="334" t="s">
        <v>166</v>
      </c>
      <c r="J33" s="350" t="s">
        <v>81</v>
      </c>
      <c r="K33" s="333" t="s">
        <v>9050</v>
      </c>
      <c r="L33" s="362">
        <v>3842340313</v>
      </c>
      <c r="M33" s="334" t="s">
        <v>9049</v>
      </c>
      <c r="N33" s="349" t="s">
        <v>9048</v>
      </c>
      <c r="O33" s="352">
        <v>901986716</v>
      </c>
      <c r="P33" s="349">
        <v>1841</v>
      </c>
      <c r="Q33" s="344">
        <v>45889</v>
      </c>
      <c r="R33" s="343">
        <v>2321662008</v>
      </c>
      <c r="S33" s="353">
        <v>45911</v>
      </c>
      <c r="T33" s="343">
        <v>2321662008</v>
      </c>
      <c r="U33" s="336" t="s">
        <v>65</v>
      </c>
      <c r="V33" s="343">
        <v>15443332</v>
      </c>
      <c r="W33" s="347" t="s">
        <v>3532</v>
      </c>
      <c r="X33" s="353">
        <v>45911</v>
      </c>
      <c r="Y33" s="353">
        <v>45919</v>
      </c>
      <c r="Z33" s="353">
        <v>45916</v>
      </c>
      <c r="AA33" s="353">
        <v>46710</v>
      </c>
      <c r="AB33" s="333">
        <f t="shared" si="0"/>
        <v>794</v>
      </c>
      <c r="AC33" s="336">
        <v>0</v>
      </c>
      <c r="AD33" s="343">
        <v>0</v>
      </c>
      <c r="AE33" s="336">
        <v>0</v>
      </c>
      <c r="AF33" s="345" t="s">
        <v>73</v>
      </c>
      <c r="AG33" s="333">
        <f t="shared" si="1"/>
        <v>0</v>
      </c>
      <c r="AH33" s="336">
        <v>0</v>
      </c>
      <c r="AI33" s="343">
        <v>0</v>
      </c>
      <c r="AJ33" s="344" t="s">
        <v>73</v>
      </c>
      <c r="AK33" s="337" t="s">
        <v>73</v>
      </c>
      <c r="AL33" s="336">
        <v>0</v>
      </c>
      <c r="AM33" s="336" t="s">
        <v>73</v>
      </c>
      <c r="AN33" s="336" t="s">
        <v>73</v>
      </c>
      <c r="AO33" s="336" t="s">
        <v>73</v>
      </c>
      <c r="AP33" s="333">
        <f t="shared" si="2"/>
        <v>0</v>
      </c>
      <c r="AQ33" s="333">
        <f t="shared" si="3"/>
        <v>3842340313</v>
      </c>
      <c r="AR33" s="336" t="s">
        <v>319</v>
      </c>
      <c r="AS33" s="343">
        <v>0</v>
      </c>
      <c r="AT33" s="336" t="s">
        <v>65</v>
      </c>
      <c r="AU33" s="343">
        <v>1536936125.2</v>
      </c>
      <c r="AV33" s="337">
        <v>45918</v>
      </c>
      <c r="AW33" s="341">
        <v>0</v>
      </c>
      <c r="AX33" s="340">
        <f t="shared" si="4"/>
        <v>3842340313</v>
      </c>
      <c r="AY33" s="339">
        <f t="shared" si="5"/>
        <v>0</v>
      </c>
      <c r="AZ33" s="338">
        <v>0</v>
      </c>
      <c r="BA33" s="337" t="s">
        <v>73</v>
      </c>
      <c r="BB33" s="336" t="s">
        <v>123</v>
      </c>
      <c r="BC33" s="361" t="s">
        <v>9047</v>
      </c>
      <c r="BD33" s="334" t="s">
        <v>65</v>
      </c>
      <c r="BE33" s="334" t="s">
        <v>207</v>
      </c>
    </row>
    <row r="34" spans="2:57" x14ac:dyDescent="0.25">
      <c r="B34" s="334">
        <v>2025</v>
      </c>
      <c r="C34" s="334">
        <v>891780111</v>
      </c>
      <c r="D34" s="334" t="s">
        <v>63</v>
      </c>
      <c r="E34" s="347" t="s">
        <v>9046</v>
      </c>
      <c r="F34" s="351" t="s">
        <v>9045</v>
      </c>
      <c r="G34" s="336">
        <v>0</v>
      </c>
      <c r="H34" s="336" t="s">
        <v>71</v>
      </c>
      <c r="I34" s="334" t="s">
        <v>166</v>
      </c>
      <c r="J34" s="350" t="s">
        <v>211</v>
      </c>
      <c r="K34" s="333" t="s">
        <v>9044</v>
      </c>
      <c r="L34" s="362">
        <v>468000000</v>
      </c>
      <c r="M34" s="334" t="s">
        <v>66</v>
      </c>
      <c r="N34" s="349" t="s">
        <v>9043</v>
      </c>
      <c r="O34" s="352">
        <v>901039840</v>
      </c>
      <c r="P34" s="349">
        <v>2084</v>
      </c>
      <c r="Q34" s="344">
        <v>45911</v>
      </c>
      <c r="R34" s="343">
        <v>470400000</v>
      </c>
      <c r="S34" s="353">
        <v>45918</v>
      </c>
      <c r="T34" s="343">
        <v>468000000</v>
      </c>
      <c r="U34" s="336" t="s">
        <v>65</v>
      </c>
      <c r="V34" s="343">
        <v>85465146</v>
      </c>
      <c r="W34" s="347" t="s">
        <v>9042</v>
      </c>
      <c r="X34" s="353">
        <v>45918</v>
      </c>
      <c r="Y34" s="353">
        <v>45923</v>
      </c>
      <c r="Z34" s="353">
        <v>45919</v>
      </c>
      <c r="AA34" s="353">
        <v>45932</v>
      </c>
      <c r="AB34" s="333">
        <f t="shared" si="0"/>
        <v>13</v>
      </c>
      <c r="AC34" s="336">
        <v>0</v>
      </c>
      <c r="AD34" s="343">
        <v>0</v>
      </c>
      <c r="AE34" s="336">
        <v>0</v>
      </c>
      <c r="AF34" s="345" t="s">
        <v>73</v>
      </c>
      <c r="AG34" s="333">
        <f t="shared" si="1"/>
        <v>0</v>
      </c>
      <c r="AH34" s="336">
        <v>0</v>
      </c>
      <c r="AI34" s="343">
        <v>0</v>
      </c>
      <c r="AJ34" s="344" t="s">
        <v>73</v>
      </c>
      <c r="AK34" s="337" t="s">
        <v>73</v>
      </c>
      <c r="AL34" s="336">
        <v>0</v>
      </c>
      <c r="AM34" s="336" t="s">
        <v>73</v>
      </c>
      <c r="AN34" s="336" t="s">
        <v>73</v>
      </c>
      <c r="AO34" s="336" t="s">
        <v>73</v>
      </c>
      <c r="AP34" s="333">
        <f t="shared" si="2"/>
        <v>0</v>
      </c>
      <c r="AQ34" s="333">
        <f t="shared" si="3"/>
        <v>468000000</v>
      </c>
      <c r="AR34" s="336" t="s">
        <v>319</v>
      </c>
      <c r="AS34" s="343">
        <v>0</v>
      </c>
      <c r="AT34" s="336" t="s">
        <v>65</v>
      </c>
      <c r="AU34" s="343">
        <v>234000000</v>
      </c>
      <c r="AV34" s="337">
        <v>45923</v>
      </c>
      <c r="AW34" s="341">
        <v>468000000</v>
      </c>
      <c r="AX34" s="340">
        <f t="shared" si="4"/>
        <v>0</v>
      </c>
      <c r="AY34" s="339">
        <f t="shared" si="5"/>
        <v>1</v>
      </c>
      <c r="AZ34" s="338">
        <v>1</v>
      </c>
      <c r="BA34" s="337" t="s">
        <v>73</v>
      </c>
      <c r="BB34" s="336" t="s">
        <v>208</v>
      </c>
      <c r="BC34" s="361" t="s">
        <v>9041</v>
      </c>
      <c r="BD34" s="334" t="s">
        <v>65</v>
      </c>
      <c r="BE34" s="334" t="s">
        <v>207</v>
      </c>
    </row>
    <row r="35" spans="2:57" x14ac:dyDescent="0.25">
      <c r="B35" s="334">
        <v>2025</v>
      </c>
      <c r="C35" s="334">
        <v>891780111</v>
      </c>
      <c r="D35" s="334" t="s">
        <v>63</v>
      </c>
      <c r="E35" s="347" t="s">
        <v>9040</v>
      </c>
      <c r="F35" s="351" t="s">
        <v>9039</v>
      </c>
      <c r="G35" s="336">
        <v>0</v>
      </c>
      <c r="H35" s="336" t="s">
        <v>71</v>
      </c>
      <c r="I35" s="334" t="s">
        <v>64</v>
      </c>
      <c r="J35" s="350" t="s">
        <v>81</v>
      </c>
      <c r="K35" s="333" t="s">
        <v>9038</v>
      </c>
      <c r="L35" s="362">
        <v>94777148</v>
      </c>
      <c r="M35" s="334" t="s">
        <v>66</v>
      </c>
      <c r="N35" s="333" t="s">
        <v>9037</v>
      </c>
      <c r="O35" s="352">
        <v>890980040</v>
      </c>
      <c r="P35" s="349">
        <v>2301</v>
      </c>
      <c r="Q35" s="344">
        <v>45937</v>
      </c>
      <c r="R35" s="343">
        <v>94777148</v>
      </c>
      <c r="S35" s="353">
        <v>45953</v>
      </c>
      <c r="T35" s="343">
        <v>94777148</v>
      </c>
      <c r="U35" s="336" t="s">
        <v>65</v>
      </c>
      <c r="V35" s="352">
        <v>84452087</v>
      </c>
      <c r="W35" s="333" t="s">
        <v>8844</v>
      </c>
      <c r="X35" s="353">
        <v>45953</v>
      </c>
      <c r="Y35" s="353">
        <v>45954</v>
      </c>
      <c r="Z35" s="359" t="s">
        <v>73</v>
      </c>
      <c r="AA35" s="353">
        <v>45996</v>
      </c>
      <c r="AB35" s="333">
        <f t="shared" si="0"/>
        <v>42</v>
      </c>
      <c r="AC35" s="336">
        <v>0</v>
      </c>
      <c r="AD35" s="343">
        <v>0</v>
      </c>
      <c r="AE35" s="336">
        <v>0</v>
      </c>
      <c r="AF35" s="345" t="s">
        <v>73</v>
      </c>
      <c r="AG35" s="333">
        <f t="shared" si="1"/>
        <v>0</v>
      </c>
      <c r="AH35" s="336">
        <v>0</v>
      </c>
      <c r="AI35" s="343">
        <v>0</v>
      </c>
      <c r="AJ35" s="344" t="s">
        <v>73</v>
      </c>
      <c r="AK35" s="337" t="s">
        <v>73</v>
      </c>
      <c r="AL35" s="336">
        <v>0</v>
      </c>
      <c r="AM35" s="336" t="s">
        <v>73</v>
      </c>
      <c r="AN35" s="336" t="s">
        <v>73</v>
      </c>
      <c r="AO35" s="336" t="s">
        <v>73</v>
      </c>
      <c r="AP35" s="333">
        <f t="shared" si="2"/>
        <v>0</v>
      </c>
      <c r="AQ35" s="333">
        <f t="shared" si="3"/>
        <v>94777148</v>
      </c>
      <c r="AR35" s="336" t="s">
        <v>65</v>
      </c>
      <c r="AS35" s="343">
        <v>94777148</v>
      </c>
      <c r="AT35" s="336" t="s">
        <v>319</v>
      </c>
      <c r="AU35" s="343">
        <v>0</v>
      </c>
      <c r="AV35" s="342" t="s">
        <v>73</v>
      </c>
      <c r="AW35" s="341">
        <v>0</v>
      </c>
      <c r="AX35" s="340">
        <f t="shared" si="4"/>
        <v>94777148</v>
      </c>
      <c r="AY35" s="339">
        <f t="shared" si="5"/>
        <v>0</v>
      </c>
      <c r="AZ35" s="338">
        <v>0.1</v>
      </c>
      <c r="BA35" s="337" t="s">
        <v>73</v>
      </c>
      <c r="BB35" s="336" t="s">
        <v>123</v>
      </c>
      <c r="BC35" s="361" t="s">
        <v>9036</v>
      </c>
      <c r="BD35" s="334" t="s">
        <v>65</v>
      </c>
      <c r="BE35" s="334" t="s">
        <v>207</v>
      </c>
    </row>
    <row r="36" spans="2:57" x14ac:dyDescent="0.25">
      <c r="B36" s="334">
        <v>2025</v>
      </c>
      <c r="C36" s="334">
        <v>891780111</v>
      </c>
      <c r="D36" s="334" t="s">
        <v>63</v>
      </c>
      <c r="E36" s="347" t="s">
        <v>9035</v>
      </c>
      <c r="F36" s="351" t="s">
        <v>9034</v>
      </c>
      <c r="G36" s="336">
        <v>0</v>
      </c>
      <c r="H36" s="336" t="s">
        <v>71</v>
      </c>
      <c r="I36" s="334" t="s">
        <v>64</v>
      </c>
      <c r="J36" s="350" t="s">
        <v>211</v>
      </c>
      <c r="K36" s="347" t="s">
        <v>9033</v>
      </c>
      <c r="L36" s="349">
        <v>77500000</v>
      </c>
      <c r="M36" s="334" t="s">
        <v>66</v>
      </c>
      <c r="N36" s="349" t="s">
        <v>9032</v>
      </c>
      <c r="O36" s="349">
        <v>1083038159</v>
      </c>
      <c r="P36" s="349">
        <v>321</v>
      </c>
      <c r="Q36" s="344">
        <v>45699</v>
      </c>
      <c r="R36" s="343">
        <v>77500000</v>
      </c>
      <c r="S36" s="353">
        <v>45714</v>
      </c>
      <c r="T36" s="343">
        <v>77500000</v>
      </c>
      <c r="U36" s="336" t="s">
        <v>65</v>
      </c>
      <c r="V36" s="352">
        <v>57400977</v>
      </c>
      <c r="W36" s="347" t="s">
        <v>8864</v>
      </c>
      <c r="X36" s="353">
        <v>45714</v>
      </c>
      <c r="Y36" s="353">
        <v>45714</v>
      </c>
      <c r="Z36" s="353" t="s">
        <v>73</v>
      </c>
      <c r="AA36" s="353">
        <v>45716</v>
      </c>
      <c r="AB36" s="333">
        <f t="shared" si="0"/>
        <v>2</v>
      </c>
      <c r="AC36" s="336">
        <v>0</v>
      </c>
      <c r="AD36" s="343">
        <v>0</v>
      </c>
      <c r="AE36" s="336">
        <v>0</v>
      </c>
      <c r="AF36" s="345" t="s">
        <v>73</v>
      </c>
      <c r="AG36" s="333">
        <f t="shared" si="1"/>
        <v>0</v>
      </c>
      <c r="AH36" s="336">
        <v>0</v>
      </c>
      <c r="AI36" s="343">
        <v>0</v>
      </c>
      <c r="AJ36" s="344" t="s">
        <v>73</v>
      </c>
      <c r="AK36" s="337" t="s">
        <v>73</v>
      </c>
      <c r="AL36" s="336">
        <v>0</v>
      </c>
      <c r="AM36" s="336" t="s">
        <v>73</v>
      </c>
      <c r="AN36" s="336" t="s">
        <v>73</v>
      </c>
      <c r="AO36" s="336" t="s">
        <v>73</v>
      </c>
      <c r="AP36" s="333">
        <f t="shared" si="2"/>
        <v>0</v>
      </c>
      <c r="AQ36" s="333">
        <f t="shared" si="3"/>
        <v>77500000</v>
      </c>
      <c r="AR36" s="336" t="s">
        <v>65</v>
      </c>
      <c r="AS36" s="343">
        <v>77500000</v>
      </c>
      <c r="AT36" s="336" t="s">
        <v>319</v>
      </c>
      <c r="AU36" s="343">
        <v>0</v>
      </c>
      <c r="AV36" s="342" t="s">
        <v>73</v>
      </c>
      <c r="AW36" s="341">
        <v>77500000</v>
      </c>
      <c r="AX36" s="340">
        <f t="shared" si="4"/>
        <v>0</v>
      </c>
      <c r="AY36" s="339">
        <f t="shared" si="5"/>
        <v>1</v>
      </c>
      <c r="AZ36" s="338">
        <v>1</v>
      </c>
      <c r="BA36" s="337" t="s">
        <v>73</v>
      </c>
      <c r="BB36" s="336" t="s">
        <v>208</v>
      </c>
      <c r="BC36" s="335" t="s">
        <v>9031</v>
      </c>
      <c r="BD36" s="334" t="s">
        <v>65</v>
      </c>
      <c r="BE36" s="334" t="s">
        <v>207</v>
      </c>
    </row>
    <row r="37" spans="2:57" x14ac:dyDescent="0.25">
      <c r="B37" s="334">
        <v>2025</v>
      </c>
      <c r="C37" s="334">
        <v>891780111</v>
      </c>
      <c r="D37" s="334" t="s">
        <v>63</v>
      </c>
      <c r="E37" s="347" t="s">
        <v>9030</v>
      </c>
      <c r="F37" s="351" t="s">
        <v>9029</v>
      </c>
      <c r="G37" s="354">
        <v>2021000100084</v>
      </c>
      <c r="H37" s="336" t="s">
        <v>71</v>
      </c>
      <c r="I37" s="334" t="s">
        <v>210</v>
      </c>
      <c r="J37" s="350" t="s">
        <v>211</v>
      </c>
      <c r="K37" s="347" t="s">
        <v>9028</v>
      </c>
      <c r="L37" s="349">
        <v>39993886</v>
      </c>
      <c r="M37" s="334" t="s">
        <v>66</v>
      </c>
      <c r="N37" s="349" t="s">
        <v>9027</v>
      </c>
      <c r="O37" s="349">
        <v>84450925</v>
      </c>
      <c r="P37" s="349">
        <v>48</v>
      </c>
      <c r="Q37" s="344">
        <v>45688</v>
      </c>
      <c r="R37" s="343">
        <v>148144360</v>
      </c>
      <c r="S37" s="353">
        <v>45726</v>
      </c>
      <c r="T37" s="343">
        <v>39993886</v>
      </c>
      <c r="U37" s="336" t="s">
        <v>65</v>
      </c>
      <c r="V37" s="352">
        <v>51913961</v>
      </c>
      <c r="W37" s="347" t="s">
        <v>8749</v>
      </c>
      <c r="X37" s="353">
        <v>45726</v>
      </c>
      <c r="Y37" s="353">
        <v>45728</v>
      </c>
      <c r="Z37" s="353">
        <v>45727</v>
      </c>
      <c r="AA37" s="353">
        <v>45742</v>
      </c>
      <c r="AB37" s="333">
        <f t="shared" si="0"/>
        <v>15</v>
      </c>
      <c r="AC37" s="336">
        <v>0</v>
      </c>
      <c r="AD37" s="343">
        <v>0</v>
      </c>
      <c r="AE37" s="336">
        <v>0</v>
      </c>
      <c r="AF37" s="345" t="s">
        <v>73</v>
      </c>
      <c r="AG37" s="333">
        <f t="shared" si="1"/>
        <v>0</v>
      </c>
      <c r="AH37" s="336">
        <v>0</v>
      </c>
      <c r="AI37" s="343">
        <v>0</v>
      </c>
      <c r="AJ37" s="344" t="s">
        <v>73</v>
      </c>
      <c r="AK37" s="337" t="s">
        <v>73</v>
      </c>
      <c r="AL37" s="336">
        <v>0</v>
      </c>
      <c r="AM37" s="336" t="s">
        <v>73</v>
      </c>
      <c r="AN37" s="336" t="s">
        <v>73</v>
      </c>
      <c r="AO37" s="336" t="s">
        <v>73</v>
      </c>
      <c r="AP37" s="333">
        <f t="shared" si="2"/>
        <v>0</v>
      </c>
      <c r="AQ37" s="333">
        <f t="shared" si="3"/>
        <v>39993886</v>
      </c>
      <c r="AR37" s="336" t="s">
        <v>319</v>
      </c>
      <c r="AS37" s="343">
        <v>0</v>
      </c>
      <c r="AT37" s="336" t="s">
        <v>319</v>
      </c>
      <c r="AU37" s="343">
        <v>0</v>
      </c>
      <c r="AV37" s="342" t="s">
        <v>73</v>
      </c>
      <c r="AW37" s="341">
        <v>39993886</v>
      </c>
      <c r="AX37" s="340">
        <f t="shared" si="4"/>
        <v>0</v>
      </c>
      <c r="AY37" s="339">
        <f t="shared" si="5"/>
        <v>1</v>
      </c>
      <c r="AZ37" s="338">
        <v>1</v>
      </c>
      <c r="BA37" s="337" t="s">
        <v>73</v>
      </c>
      <c r="BB37" s="336" t="s">
        <v>208</v>
      </c>
      <c r="BC37" s="335" t="s">
        <v>9026</v>
      </c>
      <c r="BD37" s="334" t="s">
        <v>65</v>
      </c>
      <c r="BE37" s="334" t="s">
        <v>207</v>
      </c>
    </row>
    <row r="38" spans="2:57" x14ac:dyDescent="0.25">
      <c r="B38" s="334">
        <v>2025</v>
      </c>
      <c r="C38" s="334">
        <v>891780111</v>
      </c>
      <c r="D38" s="334" t="s">
        <v>63</v>
      </c>
      <c r="E38" s="347" t="s">
        <v>9025</v>
      </c>
      <c r="F38" s="351" t="s">
        <v>9024</v>
      </c>
      <c r="G38" s="354">
        <v>2020000100036</v>
      </c>
      <c r="H38" s="336" t="s">
        <v>71</v>
      </c>
      <c r="I38" s="334" t="s">
        <v>210</v>
      </c>
      <c r="J38" s="350" t="s">
        <v>211</v>
      </c>
      <c r="K38" s="355" t="s">
        <v>9023</v>
      </c>
      <c r="L38" s="333">
        <v>4083524.27</v>
      </c>
      <c r="M38" s="334" t="s">
        <v>66</v>
      </c>
      <c r="N38" s="349" t="s">
        <v>9022</v>
      </c>
      <c r="O38" s="349">
        <v>890115230</v>
      </c>
      <c r="P38" s="349">
        <v>73</v>
      </c>
      <c r="Q38" s="344">
        <v>45722</v>
      </c>
      <c r="R38" s="343">
        <v>5907583.6399999997</v>
      </c>
      <c r="S38" s="353">
        <v>45737</v>
      </c>
      <c r="T38" s="343">
        <v>5907583.6399999997</v>
      </c>
      <c r="U38" s="336" t="s">
        <v>65</v>
      </c>
      <c r="V38" s="333">
        <v>45498601</v>
      </c>
      <c r="W38" s="347" t="s">
        <v>8715</v>
      </c>
      <c r="X38" s="353">
        <v>45737</v>
      </c>
      <c r="Y38" s="353">
        <v>45741</v>
      </c>
      <c r="Z38" s="353" t="s">
        <v>73</v>
      </c>
      <c r="AA38" s="353">
        <v>45785</v>
      </c>
      <c r="AB38" s="333">
        <f t="shared" si="0"/>
        <v>44</v>
      </c>
      <c r="AC38" s="336">
        <v>0</v>
      </c>
      <c r="AD38" s="343">
        <v>0</v>
      </c>
      <c r="AE38" s="336">
        <v>1</v>
      </c>
      <c r="AF38" s="345">
        <v>45801</v>
      </c>
      <c r="AG38" s="333">
        <f t="shared" si="1"/>
        <v>16</v>
      </c>
      <c r="AH38" s="336">
        <v>0</v>
      </c>
      <c r="AI38" s="343">
        <v>0</v>
      </c>
      <c r="AJ38" s="344" t="s">
        <v>73</v>
      </c>
      <c r="AK38" s="337" t="s">
        <v>73</v>
      </c>
      <c r="AL38" s="336">
        <v>0</v>
      </c>
      <c r="AM38" s="336" t="s">
        <v>73</v>
      </c>
      <c r="AN38" s="336" t="s">
        <v>73</v>
      </c>
      <c r="AO38" s="336" t="s">
        <v>73</v>
      </c>
      <c r="AP38" s="333">
        <f t="shared" si="2"/>
        <v>0</v>
      </c>
      <c r="AQ38" s="333">
        <f t="shared" si="3"/>
        <v>4083524.27</v>
      </c>
      <c r="AR38" s="336" t="s">
        <v>319</v>
      </c>
      <c r="AS38" s="333">
        <v>0</v>
      </c>
      <c r="AT38" s="336" t="s">
        <v>319</v>
      </c>
      <c r="AU38" s="333">
        <v>0</v>
      </c>
      <c r="AV38" s="342" t="s">
        <v>73</v>
      </c>
      <c r="AW38" s="333">
        <v>4083524</v>
      </c>
      <c r="AX38" s="340">
        <f t="shared" si="4"/>
        <v>0.27000000001862645</v>
      </c>
      <c r="AY38" s="339">
        <f t="shared" si="5"/>
        <v>0.99999993388064279</v>
      </c>
      <c r="AZ38" s="338">
        <v>1</v>
      </c>
      <c r="BA38" s="337" t="s">
        <v>73</v>
      </c>
      <c r="BB38" s="336" t="s">
        <v>208</v>
      </c>
      <c r="BC38" s="335" t="s">
        <v>9021</v>
      </c>
      <c r="BD38" s="334" t="s">
        <v>65</v>
      </c>
      <c r="BE38" s="334" t="s">
        <v>207</v>
      </c>
    </row>
    <row r="39" spans="2:57" s="296" customFormat="1" ht="25.5" x14ac:dyDescent="0.25">
      <c r="B39" s="334">
        <v>2025</v>
      </c>
      <c r="C39" s="334">
        <v>891780111</v>
      </c>
      <c r="D39" s="334" t="s">
        <v>63</v>
      </c>
      <c r="E39" s="350" t="s">
        <v>9020</v>
      </c>
      <c r="F39" s="360" t="s">
        <v>9019</v>
      </c>
      <c r="G39" s="366">
        <v>2020000100036</v>
      </c>
      <c r="H39" s="334" t="s">
        <v>71</v>
      </c>
      <c r="I39" s="334" t="s">
        <v>210</v>
      </c>
      <c r="J39" s="350" t="s">
        <v>211</v>
      </c>
      <c r="K39" s="350" t="s">
        <v>9018</v>
      </c>
      <c r="L39" s="362">
        <v>7745110</v>
      </c>
      <c r="M39" s="334" t="s">
        <v>66</v>
      </c>
      <c r="N39" s="362" t="s">
        <v>9017</v>
      </c>
      <c r="O39" s="362">
        <v>900352772</v>
      </c>
      <c r="P39" s="365" t="s">
        <v>9016</v>
      </c>
      <c r="Q39" s="337">
        <v>45722</v>
      </c>
      <c r="R39" s="365" t="s">
        <v>9015</v>
      </c>
      <c r="S39" s="359">
        <v>45743</v>
      </c>
      <c r="T39" s="364">
        <v>7745110</v>
      </c>
      <c r="U39" s="334" t="s">
        <v>65</v>
      </c>
      <c r="V39" s="335">
        <v>45498601</v>
      </c>
      <c r="W39" s="350" t="s">
        <v>8715</v>
      </c>
      <c r="X39" s="359">
        <v>45743</v>
      </c>
      <c r="Y39" s="359">
        <v>45747</v>
      </c>
      <c r="Z39" s="359" t="s">
        <v>73</v>
      </c>
      <c r="AA39" s="359">
        <v>45777</v>
      </c>
      <c r="AB39" s="335">
        <f t="shared" si="0"/>
        <v>30</v>
      </c>
      <c r="AC39" s="334">
        <v>0</v>
      </c>
      <c r="AD39" s="364">
        <v>0</v>
      </c>
      <c r="AE39" s="334">
        <v>0</v>
      </c>
      <c r="AF39" s="345" t="s">
        <v>73</v>
      </c>
      <c r="AG39" s="335">
        <f t="shared" si="1"/>
        <v>0</v>
      </c>
      <c r="AH39" s="334">
        <v>0</v>
      </c>
      <c r="AI39" s="364">
        <v>0</v>
      </c>
      <c r="AJ39" s="337" t="s">
        <v>73</v>
      </c>
      <c r="AK39" s="337" t="s">
        <v>73</v>
      </c>
      <c r="AL39" s="334">
        <v>0</v>
      </c>
      <c r="AM39" s="334" t="s">
        <v>73</v>
      </c>
      <c r="AN39" s="334" t="s">
        <v>73</v>
      </c>
      <c r="AO39" s="334" t="s">
        <v>73</v>
      </c>
      <c r="AP39" s="335">
        <f t="shared" si="2"/>
        <v>0</v>
      </c>
      <c r="AQ39" s="335">
        <f t="shared" si="3"/>
        <v>7745110</v>
      </c>
      <c r="AR39" s="334" t="s">
        <v>319</v>
      </c>
      <c r="AS39" s="364">
        <v>0</v>
      </c>
      <c r="AT39" s="334" t="s">
        <v>319</v>
      </c>
      <c r="AU39" s="364">
        <v>0</v>
      </c>
      <c r="AV39" s="342" t="s">
        <v>73</v>
      </c>
      <c r="AW39" s="363">
        <v>7745110</v>
      </c>
      <c r="AX39" s="340">
        <f t="shared" si="4"/>
        <v>0</v>
      </c>
      <c r="AY39" s="339">
        <f t="shared" si="5"/>
        <v>1</v>
      </c>
      <c r="AZ39" s="338">
        <v>1</v>
      </c>
      <c r="BA39" s="337" t="s">
        <v>73</v>
      </c>
      <c r="BB39" s="334" t="s">
        <v>208</v>
      </c>
      <c r="BC39" s="335" t="s">
        <v>9014</v>
      </c>
      <c r="BD39" s="334" t="s">
        <v>65</v>
      </c>
      <c r="BE39" s="334" t="s">
        <v>207</v>
      </c>
    </row>
    <row r="40" spans="2:57" s="296" customFormat="1" x14ac:dyDescent="0.2">
      <c r="B40" s="334">
        <v>2025</v>
      </c>
      <c r="C40" s="334">
        <v>891780111</v>
      </c>
      <c r="D40" s="334" t="s">
        <v>63</v>
      </c>
      <c r="E40" s="350" t="s">
        <v>9013</v>
      </c>
      <c r="F40" s="360" t="s">
        <v>9012</v>
      </c>
      <c r="G40" s="366">
        <v>0</v>
      </c>
      <c r="H40" s="334" t="s">
        <v>71</v>
      </c>
      <c r="I40" s="334" t="s">
        <v>166</v>
      </c>
      <c r="J40" s="350" t="s">
        <v>211</v>
      </c>
      <c r="K40" s="355" t="s">
        <v>9011</v>
      </c>
      <c r="L40" s="362">
        <v>209000000</v>
      </c>
      <c r="M40" s="334" t="s">
        <v>66</v>
      </c>
      <c r="N40" s="333" t="s">
        <v>9010</v>
      </c>
      <c r="O40" s="333" t="s">
        <v>9009</v>
      </c>
      <c r="P40" s="365">
        <v>1059</v>
      </c>
      <c r="Q40" s="337">
        <v>45786</v>
      </c>
      <c r="R40" s="365">
        <v>209000000</v>
      </c>
      <c r="S40" s="359">
        <v>45789</v>
      </c>
      <c r="T40" s="364">
        <v>209000000</v>
      </c>
      <c r="U40" s="336" t="s">
        <v>65</v>
      </c>
      <c r="V40" s="335">
        <v>36564011</v>
      </c>
      <c r="W40" s="350" t="s">
        <v>8902</v>
      </c>
      <c r="X40" s="359">
        <v>45789</v>
      </c>
      <c r="Y40" s="359">
        <v>45789</v>
      </c>
      <c r="Z40" s="359" t="s">
        <v>73</v>
      </c>
      <c r="AA40" s="359">
        <v>45820</v>
      </c>
      <c r="AB40" s="335">
        <f t="shared" ref="AB40:AB71" si="6">+IF(Z40="1800-01-01",AA40-Y40,AA40-Z40)</f>
        <v>31</v>
      </c>
      <c r="AC40" s="334">
        <v>1</v>
      </c>
      <c r="AD40" s="364">
        <v>1599012</v>
      </c>
      <c r="AE40" s="334">
        <v>0</v>
      </c>
      <c r="AF40" s="345" t="s">
        <v>73</v>
      </c>
      <c r="AG40" s="335">
        <f t="shared" ref="AG40:AG71" si="7">+IF(AF40="1800-01-01",0,AF40-AA40)</f>
        <v>0</v>
      </c>
      <c r="AH40" s="334">
        <v>0</v>
      </c>
      <c r="AI40" s="364">
        <v>0</v>
      </c>
      <c r="AJ40" s="337" t="s">
        <v>73</v>
      </c>
      <c r="AK40" s="337" t="s">
        <v>73</v>
      </c>
      <c r="AL40" s="334">
        <v>0</v>
      </c>
      <c r="AM40" s="334" t="s">
        <v>73</v>
      </c>
      <c r="AN40" s="334" t="s">
        <v>73</v>
      </c>
      <c r="AO40" s="334" t="s">
        <v>73</v>
      </c>
      <c r="AP40" s="335">
        <f t="shared" ref="AP40:AP71" si="8">+IF(AM40="1800-01-01",0,AN40-AM40)</f>
        <v>0</v>
      </c>
      <c r="AQ40" s="335">
        <f t="shared" ref="AQ40:AQ71" si="9">+L40+AD40-AI40</f>
        <v>210599012</v>
      </c>
      <c r="AR40" s="334" t="s">
        <v>65</v>
      </c>
      <c r="AS40" s="364">
        <v>210599012</v>
      </c>
      <c r="AT40" s="334" t="s">
        <v>319</v>
      </c>
      <c r="AU40" s="364">
        <v>0</v>
      </c>
      <c r="AV40" s="342" t="s">
        <v>73</v>
      </c>
      <c r="AW40" s="363">
        <v>210598932.83000001</v>
      </c>
      <c r="AX40" s="340">
        <f t="shared" ref="AX40:AX71" si="10">AQ40-AW40</f>
        <v>79.169999986886978</v>
      </c>
      <c r="AY40" s="339">
        <f t="shared" ref="AY40:AY71" si="11">+IFERROR(AW40/AQ40,"_")</f>
        <v>0.99999962407231058</v>
      </c>
      <c r="AZ40" s="338">
        <v>1</v>
      </c>
      <c r="BA40" s="337" t="s">
        <v>73</v>
      </c>
      <c r="BB40" s="334" t="s">
        <v>208</v>
      </c>
      <c r="BC40" s="335" t="s">
        <v>9008</v>
      </c>
      <c r="BD40" s="334" t="s">
        <v>65</v>
      </c>
      <c r="BE40" s="334" t="s">
        <v>207</v>
      </c>
    </row>
    <row r="41" spans="2:57" s="296" customFormat="1" x14ac:dyDescent="0.2">
      <c r="B41" s="334">
        <v>2025</v>
      </c>
      <c r="C41" s="334">
        <v>891780111</v>
      </c>
      <c r="D41" s="334" t="s">
        <v>63</v>
      </c>
      <c r="E41" s="350" t="s">
        <v>9007</v>
      </c>
      <c r="F41" s="351" t="s">
        <v>9006</v>
      </c>
      <c r="G41" s="366">
        <v>2020000100036</v>
      </c>
      <c r="H41" s="334" t="s">
        <v>71</v>
      </c>
      <c r="I41" s="334" t="s">
        <v>210</v>
      </c>
      <c r="J41" s="350" t="s">
        <v>211</v>
      </c>
      <c r="K41" s="355" t="s">
        <v>9005</v>
      </c>
      <c r="L41" s="362">
        <v>11623377</v>
      </c>
      <c r="M41" s="334" t="s">
        <v>66</v>
      </c>
      <c r="N41" s="333" t="s">
        <v>9004</v>
      </c>
      <c r="O41" s="352">
        <v>900428481</v>
      </c>
      <c r="P41" s="365">
        <v>79</v>
      </c>
      <c r="Q41" s="337">
        <v>45796</v>
      </c>
      <c r="R41" s="365">
        <v>11623377</v>
      </c>
      <c r="S41" s="359">
        <v>45804</v>
      </c>
      <c r="T41" s="364">
        <v>11623377</v>
      </c>
      <c r="U41" s="336" t="s">
        <v>65</v>
      </c>
      <c r="V41" s="335">
        <v>45498601</v>
      </c>
      <c r="W41" s="350" t="s">
        <v>8715</v>
      </c>
      <c r="X41" s="359">
        <v>45804</v>
      </c>
      <c r="Y41" s="359">
        <v>45804</v>
      </c>
      <c r="Z41" s="359" t="s">
        <v>73</v>
      </c>
      <c r="AA41" s="359">
        <v>45865</v>
      </c>
      <c r="AB41" s="335">
        <f t="shared" si="6"/>
        <v>61</v>
      </c>
      <c r="AC41" s="334">
        <v>0</v>
      </c>
      <c r="AD41" s="364">
        <v>0</v>
      </c>
      <c r="AE41" s="334">
        <v>0</v>
      </c>
      <c r="AF41" s="345" t="s">
        <v>73</v>
      </c>
      <c r="AG41" s="335">
        <f t="shared" si="7"/>
        <v>0</v>
      </c>
      <c r="AH41" s="334">
        <v>0</v>
      </c>
      <c r="AI41" s="364">
        <v>0</v>
      </c>
      <c r="AJ41" s="337" t="s">
        <v>73</v>
      </c>
      <c r="AK41" s="337" t="s">
        <v>73</v>
      </c>
      <c r="AL41" s="334">
        <v>0</v>
      </c>
      <c r="AM41" s="334" t="s">
        <v>73</v>
      </c>
      <c r="AN41" s="334" t="s">
        <v>73</v>
      </c>
      <c r="AO41" s="334" t="s">
        <v>73</v>
      </c>
      <c r="AP41" s="335">
        <f t="shared" si="8"/>
        <v>0</v>
      </c>
      <c r="AQ41" s="335">
        <f t="shared" si="9"/>
        <v>11623377</v>
      </c>
      <c r="AR41" s="334" t="s">
        <v>319</v>
      </c>
      <c r="AS41" s="364">
        <v>0</v>
      </c>
      <c r="AT41" s="334" t="s">
        <v>319</v>
      </c>
      <c r="AU41" s="364">
        <v>0</v>
      </c>
      <c r="AV41" s="342" t="s">
        <v>73</v>
      </c>
      <c r="AW41" s="363">
        <v>0</v>
      </c>
      <c r="AX41" s="340">
        <f t="shared" si="10"/>
        <v>11623377</v>
      </c>
      <c r="AY41" s="339">
        <f t="shared" si="11"/>
        <v>0</v>
      </c>
      <c r="AZ41" s="338">
        <v>0</v>
      </c>
      <c r="BA41" s="337" t="s">
        <v>73</v>
      </c>
      <c r="BB41" s="334" t="s">
        <v>317</v>
      </c>
      <c r="BC41" s="335" t="s">
        <v>9003</v>
      </c>
      <c r="BD41" s="334" t="s">
        <v>65</v>
      </c>
      <c r="BE41" s="334" t="s">
        <v>207</v>
      </c>
    </row>
    <row r="42" spans="2:57" s="296" customFormat="1" x14ac:dyDescent="0.2">
      <c r="B42" s="334">
        <v>2025</v>
      </c>
      <c r="C42" s="334">
        <v>891780111</v>
      </c>
      <c r="D42" s="334" t="s">
        <v>63</v>
      </c>
      <c r="E42" s="350" t="s">
        <v>9002</v>
      </c>
      <c r="F42" s="351" t="s">
        <v>9001</v>
      </c>
      <c r="G42" s="354">
        <v>2021000100084</v>
      </c>
      <c r="H42" s="334" t="s">
        <v>71</v>
      </c>
      <c r="I42" s="334" t="s">
        <v>210</v>
      </c>
      <c r="J42" s="350" t="s">
        <v>211</v>
      </c>
      <c r="K42" s="355" t="s">
        <v>9000</v>
      </c>
      <c r="L42" s="362">
        <v>36744781.920000002</v>
      </c>
      <c r="M42" s="334" t="s">
        <v>66</v>
      </c>
      <c r="N42" s="333" t="s">
        <v>928</v>
      </c>
      <c r="O42" s="352">
        <v>900355024</v>
      </c>
      <c r="P42" s="365">
        <v>48</v>
      </c>
      <c r="Q42" s="337">
        <v>45688</v>
      </c>
      <c r="R42" s="365">
        <v>148144360</v>
      </c>
      <c r="S42" s="359">
        <v>45814</v>
      </c>
      <c r="T42" s="364">
        <v>36744781.920000002</v>
      </c>
      <c r="U42" s="336" t="s">
        <v>65</v>
      </c>
      <c r="V42" s="352">
        <v>51913961</v>
      </c>
      <c r="W42" s="347" t="s">
        <v>8749</v>
      </c>
      <c r="X42" s="359">
        <v>45814</v>
      </c>
      <c r="Y42" s="359">
        <v>45820</v>
      </c>
      <c r="Z42" s="359">
        <v>45819</v>
      </c>
      <c r="AA42" s="359">
        <v>45834</v>
      </c>
      <c r="AB42" s="335">
        <f t="shared" si="6"/>
        <v>15</v>
      </c>
      <c r="AC42" s="334">
        <v>0</v>
      </c>
      <c r="AD42" s="364">
        <v>0</v>
      </c>
      <c r="AE42" s="334">
        <v>0</v>
      </c>
      <c r="AF42" s="345" t="s">
        <v>73</v>
      </c>
      <c r="AG42" s="335">
        <f t="shared" si="7"/>
        <v>0</v>
      </c>
      <c r="AH42" s="334">
        <v>0</v>
      </c>
      <c r="AI42" s="364">
        <v>0</v>
      </c>
      <c r="AJ42" s="337" t="s">
        <v>73</v>
      </c>
      <c r="AK42" s="337" t="s">
        <v>73</v>
      </c>
      <c r="AL42" s="334">
        <v>0</v>
      </c>
      <c r="AM42" s="334" t="s">
        <v>73</v>
      </c>
      <c r="AN42" s="334" t="s">
        <v>73</v>
      </c>
      <c r="AO42" s="334" t="s">
        <v>73</v>
      </c>
      <c r="AP42" s="335">
        <f t="shared" si="8"/>
        <v>0</v>
      </c>
      <c r="AQ42" s="335">
        <f t="shared" si="9"/>
        <v>36744781.920000002</v>
      </c>
      <c r="AR42" s="334" t="s">
        <v>319</v>
      </c>
      <c r="AS42" s="364">
        <v>0</v>
      </c>
      <c r="AT42" s="334" t="s">
        <v>319</v>
      </c>
      <c r="AU42" s="364">
        <v>0</v>
      </c>
      <c r="AV42" s="342" t="s">
        <v>73</v>
      </c>
      <c r="AW42" s="363">
        <v>36744781.920000002</v>
      </c>
      <c r="AX42" s="340">
        <f t="shared" si="10"/>
        <v>0</v>
      </c>
      <c r="AY42" s="339">
        <f t="shared" si="11"/>
        <v>1</v>
      </c>
      <c r="AZ42" s="338">
        <v>1</v>
      </c>
      <c r="BA42" s="337" t="s">
        <v>73</v>
      </c>
      <c r="BB42" s="334" t="s">
        <v>208</v>
      </c>
      <c r="BC42" s="335" t="s">
        <v>8999</v>
      </c>
      <c r="BD42" s="334" t="s">
        <v>65</v>
      </c>
      <c r="BE42" s="334" t="s">
        <v>207</v>
      </c>
    </row>
    <row r="43" spans="2:57" s="296" customFormat="1" x14ac:dyDescent="0.2">
      <c r="B43" s="334">
        <v>2025</v>
      </c>
      <c r="C43" s="334">
        <v>891780111</v>
      </c>
      <c r="D43" s="334" t="s">
        <v>63</v>
      </c>
      <c r="E43" s="350" t="s">
        <v>8998</v>
      </c>
      <c r="F43" s="351" t="s">
        <v>8997</v>
      </c>
      <c r="G43" s="354">
        <v>2021000100084</v>
      </c>
      <c r="H43" s="334" t="s">
        <v>71</v>
      </c>
      <c r="I43" s="334" t="s">
        <v>210</v>
      </c>
      <c r="J43" s="350" t="s">
        <v>211</v>
      </c>
      <c r="K43" s="333" t="s">
        <v>8996</v>
      </c>
      <c r="L43" s="362">
        <v>2392528.5</v>
      </c>
      <c r="M43" s="334" t="s">
        <v>66</v>
      </c>
      <c r="N43" s="333" t="s">
        <v>8995</v>
      </c>
      <c r="O43" s="352">
        <v>900730558</v>
      </c>
      <c r="P43" s="365">
        <v>50</v>
      </c>
      <c r="Q43" s="337">
        <v>45688</v>
      </c>
      <c r="R43" s="365">
        <v>52517363.140000001</v>
      </c>
      <c r="S43" s="359">
        <v>45881</v>
      </c>
      <c r="T43" s="364">
        <v>2392528.5</v>
      </c>
      <c r="U43" s="336" t="s">
        <v>65</v>
      </c>
      <c r="V43" s="352">
        <v>51913961</v>
      </c>
      <c r="W43" s="347" t="s">
        <v>8749</v>
      </c>
      <c r="X43" s="359">
        <v>45881</v>
      </c>
      <c r="Y43" s="359">
        <v>45882</v>
      </c>
      <c r="Z43" s="359" t="s">
        <v>73</v>
      </c>
      <c r="AA43" s="359">
        <v>45968</v>
      </c>
      <c r="AB43" s="335">
        <f t="shared" si="6"/>
        <v>86</v>
      </c>
      <c r="AC43" s="334">
        <v>0</v>
      </c>
      <c r="AD43" s="364">
        <v>0</v>
      </c>
      <c r="AE43" s="334">
        <v>0</v>
      </c>
      <c r="AF43" s="345" t="s">
        <v>73</v>
      </c>
      <c r="AG43" s="335">
        <f t="shared" si="7"/>
        <v>0</v>
      </c>
      <c r="AH43" s="334">
        <v>0</v>
      </c>
      <c r="AI43" s="364">
        <v>0</v>
      </c>
      <c r="AJ43" s="337" t="s">
        <v>73</v>
      </c>
      <c r="AK43" s="337" t="s">
        <v>73</v>
      </c>
      <c r="AL43" s="334">
        <v>0</v>
      </c>
      <c r="AM43" s="334" t="s">
        <v>73</v>
      </c>
      <c r="AN43" s="334" t="s">
        <v>73</v>
      </c>
      <c r="AO43" s="334" t="s">
        <v>73</v>
      </c>
      <c r="AP43" s="335">
        <f t="shared" si="8"/>
        <v>0</v>
      </c>
      <c r="AQ43" s="335">
        <f t="shared" si="9"/>
        <v>2392528.5</v>
      </c>
      <c r="AR43" s="334" t="s">
        <v>319</v>
      </c>
      <c r="AS43" s="364">
        <v>0</v>
      </c>
      <c r="AT43" s="334" t="s">
        <v>319</v>
      </c>
      <c r="AU43" s="364">
        <v>0</v>
      </c>
      <c r="AV43" s="342" t="s">
        <v>73</v>
      </c>
      <c r="AW43" s="363">
        <v>0</v>
      </c>
      <c r="AX43" s="340">
        <f t="shared" si="10"/>
        <v>2392528.5</v>
      </c>
      <c r="AY43" s="339">
        <f t="shared" si="11"/>
        <v>0</v>
      </c>
      <c r="AZ43" s="338">
        <v>0</v>
      </c>
      <c r="BA43" s="337" t="s">
        <v>73</v>
      </c>
      <c r="BB43" s="334" t="s">
        <v>123</v>
      </c>
      <c r="BC43" s="335" t="s">
        <v>8994</v>
      </c>
      <c r="BD43" s="334" t="s">
        <v>65</v>
      </c>
      <c r="BE43" s="334" t="s">
        <v>207</v>
      </c>
    </row>
    <row r="44" spans="2:57" s="296" customFormat="1" x14ac:dyDescent="0.2">
      <c r="B44" s="334">
        <v>2025</v>
      </c>
      <c r="C44" s="334">
        <v>891780111</v>
      </c>
      <c r="D44" s="334" t="s">
        <v>63</v>
      </c>
      <c r="E44" s="350" t="s">
        <v>8993</v>
      </c>
      <c r="F44" s="351" t="s">
        <v>8992</v>
      </c>
      <c r="G44" s="366">
        <v>2020000100036</v>
      </c>
      <c r="H44" s="334" t="s">
        <v>71</v>
      </c>
      <c r="I44" s="334" t="s">
        <v>210</v>
      </c>
      <c r="J44" s="350" t="s">
        <v>211</v>
      </c>
      <c r="K44" s="355" t="s">
        <v>8991</v>
      </c>
      <c r="L44" s="362">
        <v>4515000</v>
      </c>
      <c r="M44" s="334" t="s">
        <v>66</v>
      </c>
      <c r="N44" s="333" t="s">
        <v>8990</v>
      </c>
      <c r="O44" s="352">
        <v>900763287</v>
      </c>
      <c r="P44" s="365">
        <v>101</v>
      </c>
      <c r="Q44" s="337">
        <v>45895</v>
      </c>
      <c r="R44" s="365">
        <v>4900000</v>
      </c>
      <c r="S44" s="359">
        <v>45895</v>
      </c>
      <c r="T44" s="364">
        <v>4515000</v>
      </c>
      <c r="U44" s="336" t="s">
        <v>65</v>
      </c>
      <c r="V44" s="335">
        <v>45498601</v>
      </c>
      <c r="W44" s="350" t="s">
        <v>8715</v>
      </c>
      <c r="X44" s="359">
        <v>45897</v>
      </c>
      <c r="Y44" s="359">
        <v>45897</v>
      </c>
      <c r="Z44" s="353" t="s">
        <v>73</v>
      </c>
      <c r="AA44" s="359">
        <v>45899</v>
      </c>
      <c r="AB44" s="335">
        <f t="shared" si="6"/>
        <v>2</v>
      </c>
      <c r="AC44" s="334">
        <v>0</v>
      </c>
      <c r="AD44" s="364">
        <v>0</v>
      </c>
      <c r="AE44" s="334">
        <v>0</v>
      </c>
      <c r="AF44" s="345" t="s">
        <v>73</v>
      </c>
      <c r="AG44" s="335">
        <f t="shared" si="7"/>
        <v>0</v>
      </c>
      <c r="AH44" s="334">
        <v>0</v>
      </c>
      <c r="AI44" s="364">
        <v>0</v>
      </c>
      <c r="AJ44" s="337" t="s">
        <v>73</v>
      </c>
      <c r="AK44" s="337" t="s">
        <v>73</v>
      </c>
      <c r="AL44" s="334">
        <v>0</v>
      </c>
      <c r="AM44" s="334" t="s">
        <v>73</v>
      </c>
      <c r="AN44" s="334" t="s">
        <v>73</v>
      </c>
      <c r="AO44" s="334" t="s">
        <v>73</v>
      </c>
      <c r="AP44" s="335">
        <f t="shared" si="8"/>
        <v>0</v>
      </c>
      <c r="AQ44" s="335">
        <f t="shared" si="9"/>
        <v>4515000</v>
      </c>
      <c r="AR44" s="334" t="s">
        <v>319</v>
      </c>
      <c r="AS44" s="364">
        <v>0</v>
      </c>
      <c r="AT44" s="334" t="s">
        <v>319</v>
      </c>
      <c r="AU44" s="364">
        <v>0</v>
      </c>
      <c r="AV44" s="342" t="s">
        <v>73</v>
      </c>
      <c r="AW44" s="363">
        <v>4515000</v>
      </c>
      <c r="AX44" s="340">
        <f t="shared" si="10"/>
        <v>0</v>
      </c>
      <c r="AY44" s="339">
        <f t="shared" si="11"/>
        <v>1</v>
      </c>
      <c r="AZ44" s="338">
        <v>1</v>
      </c>
      <c r="BA44" s="337" t="s">
        <v>73</v>
      </c>
      <c r="BB44" s="334" t="s">
        <v>208</v>
      </c>
      <c r="BC44" s="335" t="s">
        <v>8989</v>
      </c>
      <c r="BD44" s="334" t="s">
        <v>65</v>
      </c>
      <c r="BE44" s="334" t="s">
        <v>207</v>
      </c>
    </row>
    <row r="45" spans="2:57" s="296" customFormat="1" x14ac:dyDescent="0.2">
      <c r="B45" s="334">
        <v>2025</v>
      </c>
      <c r="C45" s="334">
        <v>891780111</v>
      </c>
      <c r="D45" s="334" t="s">
        <v>63</v>
      </c>
      <c r="E45" s="350" t="s">
        <v>8988</v>
      </c>
      <c r="F45" s="351" t="s">
        <v>8987</v>
      </c>
      <c r="G45" s="366">
        <v>2021000100084</v>
      </c>
      <c r="H45" s="334" t="s">
        <v>71</v>
      </c>
      <c r="I45" s="334" t="s">
        <v>210</v>
      </c>
      <c r="J45" s="350" t="s">
        <v>211</v>
      </c>
      <c r="K45" s="333" t="s">
        <v>8986</v>
      </c>
      <c r="L45" s="362">
        <v>8157528.0999999996</v>
      </c>
      <c r="M45" s="334" t="s">
        <v>66</v>
      </c>
      <c r="N45" s="333" t="s">
        <v>8985</v>
      </c>
      <c r="O45" s="352">
        <v>800154351</v>
      </c>
      <c r="P45" s="365">
        <v>50</v>
      </c>
      <c r="Q45" s="337">
        <v>45688</v>
      </c>
      <c r="R45" s="365">
        <v>52517363.140000001</v>
      </c>
      <c r="S45" s="359">
        <v>45940</v>
      </c>
      <c r="T45" s="364">
        <v>8157528.0999999996</v>
      </c>
      <c r="U45" s="336" t="s">
        <v>65</v>
      </c>
      <c r="V45" s="335">
        <v>51913961</v>
      </c>
      <c r="W45" s="350" t="s">
        <v>456</v>
      </c>
      <c r="X45" s="359">
        <v>45940</v>
      </c>
      <c r="Y45" s="359">
        <v>45940</v>
      </c>
      <c r="Z45" s="353" t="s">
        <v>73</v>
      </c>
      <c r="AA45" s="359">
        <v>46121</v>
      </c>
      <c r="AB45" s="335">
        <f t="shared" si="6"/>
        <v>181</v>
      </c>
      <c r="AC45" s="334">
        <v>0</v>
      </c>
      <c r="AD45" s="364">
        <v>0</v>
      </c>
      <c r="AE45" s="334">
        <v>0</v>
      </c>
      <c r="AF45" s="345" t="s">
        <v>73</v>
      </c>
      <c r="AG45" s="335">
        <f t="shared" si="7"/>
        <v>0</v>
      </c>
      <c r="AH45" s="334">
        <v>0</v>
      </c>
      <c r="AI45" s="364">
        <v>0</v>
      </c>
      <c r="AJ45" s="337" t="s">
        <v>73</v>
      </c>
      <c r="AK45" s="337" t="s">
        <v>73</v>
      </c>
      <c r="AL45" s="334">
        <v>0</v>
      </c>
      <c r="AM45" s="334" t="s">
        <v>73</v>
      </c>
      <c r="AN45" s="334" t="s">
        <v>73</v>
      </c>
      <c r="AO45" s="334" t="s">
        <v>73</v>
      </c>
      <c r="AP45" s="335">
        <f t="shared" si="8"/>
        <v>0</v>
      </c>
      <c r="AQ45" s="335">
        <f t="shared" si="9"/>
        <v>8157528.0999999996</v>
      </c>
      <c r="AR45" s="334" t="s">
        <v>319</v>
      </c>
      <c r="AS45" s="364">
        <v>0</v>
      </c>
      <c r="AT45" s="334" t="s">
        <v>319</v>
      </c>
      <c r="AU45" s="364">
        <v>0</v>
      </c>
      <c r="AV45" s="342" t="s">
        <v>73</v>
      </c>
      <c r="AW45" s="363">
        <v>0</v>
      </c>
      <c r="AX45" s="340">
        <f t="shared" si="10"/>
        <v>8157528.0999999996</v>
      </c>
      <c r="AY45" s="339">
        <f t="shared" si="11"/>
        <v>0</v>
      </c>
      <c r="AZ45" s="338">
        <v>0.1</v>
      </c>
      <c r="BA45" s="337" t="s">
        <v>73</v>
      </c>
      <c r="BB45" s="334" t="s">
        <v>123</v>
      </c>
      <c r="BC45" s="335" t="s">
        <v>8984</v>
      </c>
      <c r="BD45" s="334" t="s">
        <v>65</v>
      </c>
      <c r="BE45" s="334" t="s">
        <v>207</v>
      </c>
    </row>
    <row r="46" spans="2:57" s="296" customFormat="1" x14ac:dyDescent="0.2">
      <c r="B46" s="334">
        <v>2025</v>
      </c>
      <c r="C46" s="334">
        <v>891780111</v>
      </c>
      <c r="D46" s="334" t="s">
        <v>63</v>
      </c>
      <c r="E46" s="350" t="s">
        <v>8983</v>
      </c>
      <c r="F46" s="351" t="s">
        <v>8982</v>
      </c>
      <c r="G46" s="366">
        <v>0</v>
      </c>
      <c r="H46" s="334" t="s">
        <v>71</v>
      </c>
      <c r="I46" s="334" t="s">
        <v>210</v>
      </c>
      <c r="J46" s="350" t="s">
        <v>211</v>
      </c>
      <c r="K46" s="333" t="s">
        <v>8981</v>
      </c>
      <c r="L46" s="362">
        <v>17992800</v>
      </c>
      <c r="M46" s="334" t="s">
        <v>66</v>
      </c>
      <c r="N46" s="333" t="s">
        <v>8980</v>
      </c>
      <c r="O46" s="352">
        <v>901550798</v>
      </c>
      <c r="P46" s="365">
        <v>2008</v>
      </c>
      <c r="Q46" s="337">
        <v>45904</v>
      </c>
      <c r="R46" s="365">
        <v>18000000</v>
      </c>
      <c r="S46" s="359">
        <v>45944</v>
      </c>
      <c r="T46" s="364">
        <v>17992800</v>
      </c>
      <c r="U46" s="336" t="s">
        <v>65</v>
      </c>
      <c r="V46" s="335">
        <v>57400977</v>
      </c>
      <c r="W46" s="350" t="s">
        <v>8979</v>
      </c>
      <c r="X46" s="359">
        <v>45944</v>
      </c>
      <c r="Y46" s="359">
        <v>45944</v>
      </c>
      <c r="Z46" s="353" t="s">
        <v>73</v>
      </c>
      <c r="AA46" s="359">
        <v>45946</v>
      </c>
      <c r="AB46" s="335">
        <f t="shared" si="6"/>
        <v>2</v>
      </c>
      <c r="AC46" s="334">
        <v>0</v>
      </c>
      <c r="AD46" s="364">
        <v>0</v>
      </c>
      <c r="AE46" s="334">
        <v>0</v>
      </c>
      <c r="AF46" s="345" t="s">
        <v>73</v>
      </c>
      <c r="AG46" s="335">
        <f t="shared" si="7"/>
        <v>0</v>
      </c>
      <c r="AH46" s="334">
        <v>0</v>
      </c>
      <c r="AI46" s="364">
        <v>0</v>
      </c>
      <c r="AJ46" s="337" t="s">
        <v>73</v>
      </c>
      <c r="AK46" s="337" t="s">
        <v>73</v>
      </c>
      <c r="AL46" s="334">
        <v>0</v>
      </c>
      <c r="AM46" s="334" t="s">
        <v>73</v>
      </c>
      <c r="AN46" s="334" t="s">
        <v>73</v>
      </c>
      <c r="AO46" s="334" t="s">
        <v>73</v>
      </c>
      <c r="AP46" s="335">
        <f t="shared" si="8"/>
        <v>0</v>
      </c>
      <c r="AQ46" s="335">
        <f t="shared" si="9"/>
        <v>17992800</v>
      </c>
      <c r="AR46" s="334" t="s">
        <v>319</v>
      </c>
      <c r="AS46" s="364">
        <v>0</v>
      </c>
      <c r="AT46" s="334" t="s">
        <v>319</v>
      </c>
      <c r="AU46" s="364">
        <v>0</v>
      </c>
      <c r="AV46" s="342" t="s">
        <v>73</v>
      </c>
      <c r="AW46" s="363">
        <v>0</v>
      </c>
      <c r="AX46" s="340">
        <f t="shared" si="10"/>
        <v>17992800</v>
      </c>
      <c r="AY46" s="339">
        <f t="shared" si="11"/>
        <v>0</v>
      </c>
      <c r="AZ46" s="338">
        <v>1</v>
      </c>
      <c r="BA46" s="337" t="s">
        <v>73</v>
      </c>
      <c r="BB46" s="334" t="s">
        <v>208</v>
      </c>
      <c r="BC46" s="335" t="s">
        <v>8978</v>
      </c>
      <c r="BD46" s="334" t="s">
        <v>65</v>
      </c>
      <c r="BE46" s="334" t="s">
        <v>207</v>
      </c>
    </row>
    <row r="47" spans="2:57" x14ac:dyDescent="0.25">
      <c r="B47" s="334">
        <v>2025</v>
      </c>
      <c r="C47" s="334">
        <v>891780111</v>
      </c>
      <c r="D47" s="334" t="s">
        <v>63</v>
      </c>
      <c r="E47" s="347" t="s">
        <v>8977</v>
      </c>
      <c r="F47" s="351" t="s">
        <v>8976</v>
      </c>
      <c r="G47" s="354">
        <v>2022000100019</v>
      </c>
      <c r="H47" s="336" t="s">
        <v>71</v>
      </c>
      <c r="I47" s="334" t="s">
        <v>210</v>
      </c>
      <c r="J47" s="350" t="s">
        <v>211</v>
      </c>
      <c r="K47" s="347" t="s">
        <v>8975</v>
      </c>
      <c r="L47" s="349">
        <v>17600000</v>
      </c>
      <c r="M47" s="334" t="s">
        <v>66</v>
      </c>
      <c r="N47" s="349" t="s">
        <v>8974</v>
      </c>
      <c r="O47" s="352">
        <v>1124005920</v>
      </c>
      <c r="P47" s="349">
        <v>74</v>
      </c>
      <c r="Q47" s="344">
        <v>45727</v>
      </c>
      <c r="R47" s="343">
        <v>146600000</v>
      </c>
      <c r="S47" s="353">
        <v>45735</v>
      </c>
      <c r="T47" s="343">
        <v>17600000</v>
      </c>
      <c r="U47" s="336" t="s">
        <v>65</v>
      </c>
      <c r="V47" s="343">
        <v>85468582</v>
      </c>
      <c r="W47" s="347" t="s">
        <v>8689</v>
      </c>
      <c r="X47" s="353">
        <v>45734</v>
      </c>
      <c r="Y47" s="353">
        <v>45735</v>
      </c>
      <c r="Z47" s="353" t="s">
        <v>73</v>
      </c>
      <c r="AA47" s="353">
        <v>45960</v>
      </c>
      <c r="AB47" s="333">
        <f t="shared" si="6"/>
        <v>225</v>
      </c>
      <c r="AC47" s="336">
        <v>1</v>
      </c>
      <c r="AD47" s="343">
        <v>2200000</v>
      </c>
      <c r="AE47" s="336">
        <v>0</v>
      </c>
      <c r="AF47" s="345">
        <v>45989</v>
      </c>
      <c r="AG47" s="333">
        <f t="shared" si="7"/>
        <v>29</v>
      </c>
      <c r="AH47" s="336">
        <v>0</v>
      </c>
      <c r="AI47" s="343">
        <v>0</v>
      </c>
      <c r="AJ47" s="344" t="s">
        <v>73</v>
      </c>
      <c r="AK47" s="337" t="s">
        <v>73</v>
      </c>
      <c r="AL47" s="336">
        <v>0</v>
      </c>
      <c r="AM47" s="336" t="s">
        <v>73</v>
      </c>
      <c r="AN47" s="336" t="s">
        <v>73</v>
      </c>
      <c r="AO47" s="336" t="s">
        <v>73</v>
      </c>
      <c r="AP47" s="333">
        <f t="shared" si="8"/>
        <v>0</v>
      </c>
      <c r="AQ47" s="333">
        <f t="shared" si="9"/>
        <v>19800000</v>
      </c>
      <c r="AR47" s="336" t="s">
        <v>319</v>
      </c>
      <c r="AS47" s="343">
        <v>0</v>
      </c>
      <c r="AT47" s="336" t="s">
        <v>319</v>
      </c>
      <c r="AU47" s="343">
        <v>0</v>
      </c>
      <c r="AV47" s="342" t="s">
        <v>73</v>
      </c>
      <c r="AW47" s="341">
        <v>6600000</v>
      </c>
      <c r="AX47" s="340">
        <f t="shared" si="10"/>
        <v>13200000</v>
      </c>
      <c r="AY47" s="339">
        <f t="shared" si="11"/>
        <v>0.33333333333333331</v>
      </c>
      <c r="AZ47" s="338">
        <v>0.38</v>
      </c>
      <c r="BA47" s="337" t="s">
        <v>73</v>
      </c>
      <c r="BB47" s="336" t="s">
        <v>123</v>
      </c>
      <c r="BC47" s="361" t="s">
        <v>8973</v>
      </c>
      <c r="BD47" s="334" t="s">
        <v>65</v>
      </c>
      <c r="BE47" s="334" t="s">
        <v>65</v>
      </c>
    </row>
    <row r="48" spans="2:57" x14ac:dyDescent="0.25">
      <c r="B48" s="334">
        <v>2025</v>
      </c>
      <c r="C48" s="334">
        <v>891780111</v>
      </c>
      <c r="D48" s="334" t="s">
        <v>63</v>
      </c>
      <c r="E48" s="347" t="s">
        <v>8972</v>
      </c>
      <c r="F48" s="351" t="s">
        <v>8971</v>
      </c>
      <c r="G48" s="354">
        <v>2022000100019</v>
      </c>
      <c r="H48" s="336" t="s">
        <v>71</v>
      </c>
      <c r="I48" s="334" t="s">
        <v>210</v>
      </c>
      <c r="J48" s="350" t="s">
        <v>211</v>
      </c>
      <c r="K48" s="347" t="s">
        <v>8970</v>
      </c>
      <c r="L48" s="349">
        <v>13200000</v>
      </c>
      <c r="M48" s="334" t="s">
        <v>66</v>
      </c>
      <c r="N48" s="349" t="s">
        <v>8969</v>
      </c>
      <c r="O48" s="352">
        <v>1082409369</v>
      </c>
      <c r="P48" s="349">
        <v>74</v>
      </c>
      <c r="Q48" s="344">
        <v>45727</v>
      </c>
      <c r="R48" s="343">
        <v>146600000</v>
      </c>
      <c r="S48" s="353">
        <v>45784</v>
      </c>
      <c r="T48" s="343">
        <v>13200000</v>
      </c>
      <c r="U48" s="336" t="s">
        <v>65</v>
      </c>
      <c r="V48" s="343">
        <v>85468582</v>
      </c>
      <c r="W48" s="347" t="s">
        <v>8689</v>
      </c>
      <c r="X48" s="353">
        <v>45783</v>
      </c>
      <c r="Y48" s="353">
        <v>45784</v>
      </c>
      <c r="Z48" s="353" t="s">
        <v>73</v>
      </c>
      <c r="AA48" s="353">
        <v>45966</v>
      </c>
      <c r="AB48" s="333">
        <f t="shared" si="6"/>
        <v>182</v>
      </c>
      <c r="AC48" s="336">
        <v>1</v>
      </c>
      <c r="AD48" s="343">
        <v>2200000</v>
      </c>
      <c r="AE48" s="336">
        <v>0</v>
      </c>
      <c r="AF48" s="345">
        <v>45989</v>
      </c>
      <c r="AG48" s="333">
        <f t="shared" si="7"/>
        <v>23</v>
      </c>
      <c r="AH48" s="336">
        <v>0</v>
      </c>
      <c r="AI48" s="343">
        <v>0</v>
      </c>
      <c r="AJ48" s="344" t="s">
        <v>73</v>
      </c>
      <c r="AK48" s="337" t="s">
        <v>73</v>
      </c>
      <c r="AL48" s="336">
        <v>0</v>
      </c>
      <c r="AM48" s="336" t="s">
        <v>73</v>
      </c>
      <c r="AN48" s="336" t="s">
        <v>73</v>
      </c>
      <c r="AO48" s="336" t="s">
        <v>73</v>
      </c>
      <c r="AP48" s="333">
        <f t="shared" si="8"/>
        <v>0</v>
      </c>
      <c r="AQ48" s="333">
        <f t="shared" si="9"/>
        <v>15400000</v>
      </c>
      <c r="AR48" s="336" t="s">
        <v>319</v>
      </c>
      <c r="AS48" s="343">
        <v>0</v>
      </c>
      <c r="AT48" s="336" t="s">
        <v>319</v>
      </c>
      <c r="AU48" s="343">
        <v>0</v>
      </c>
      <c r="AV48" s="342" t="s">
        <v>73</v>
      </c>
      <c r="AW48" s="341">
        <v>8800000</v>
      </c>
      <c r="AX48" s="340">
        <f t="shared" si="10"/>
        <v>6600000</v>
      </c>
      <c r="AY48" s="339">
        <f t="shared" si="11"/>
        <v>0.5714285714285714</v>
      </c>
      <c r="AZ48" s="338">
        <v>0.67</v>
      </c>
      <c r="BA48" s="337" t="s">
        <v>73</v>
      </c>
      <c r="BB48" s="336" t="s">
        <v>123</v>
      </c>
      <c r="BC48" s="361" t="s">
        <v>8968</v>
      </c>
      <c r="BD48" s="334" t="s">
        <v>65</v>
      </c>
      <c r="BE48" s="334" t="s">
        <v>65</v>
      </c>
    </row>
    <row r="49" spans="2:57" x14ac:dyDescent="0.25">
      <c r="B49" s="334">
        <v>2025</v>
      </c>
      <c r="C49" s="334">
        <v>891780111</v>
      </c>
      <c r="D49" s="334" t="s">
        <v>63</v>
      </c>
      <c r="E49" s="347" t="s">
        <v>8967</v>
      </c>
      <c r="F49" s="351" t="s">
        <v>8966</v>
      </c>
      <c r="G49" s="354">
        <v>2022000100019</v>
      </c>
      <c r="H49" s="336" t="s">
        <v>71</v>
      </c>
      <c r="I49" s="334" t="s">
        <v>210</v>
      </c>
      <c r="J49" s="350" t="s">
        <v>211</v>
      </c>
      <c r="K49" s="347" t="s">
        <v>8965</v>
      </c>
      <c r="L49" s="349">
        <v>13200000</v>
      </c>
      <c r="M49" s="334" t="s">
        <v>66</v>
      </c>
      <c r="N49" s="349" t="s">
        <v>8964</v>
      </c>
      <c r="O49" s="352">
        <v>19594169</v>
      </c>
      <c r="P49" s="349">
        <v>74</v>
      </c>
      <c r="Q49" s="344">
        <v>45727</v>
      </c>
      <c r="R49" s="343">
        <v>146600000</v>
      </c>
      <c r="S49" s="353">
        <v>45784</v>
      </c>
      <c r="T49" s="343">
        <v>13200000</v>
      </c>
      <c r="U49" s="336" t="s">
        <v>65</v>
      </c>
      <c r="V49" s="343">
        <v>85468582</v>
      </c>
      <c r="W49" s="347" t="s">
        <v>8689</v>
      </c>
      <c r="X49" s="353">
        <v>45783</v>
      </c>
      <c r="Y49" s="353">
        <v>45784</v>
      </c>
      <c r="Z49" s="353" t="s">
        <v>73</v>
      </c>
      <c r="AA49" s="353">
        <v>45966</v>
      </c>
      <c r="AB49" s="333">
        <f t="shared" si="6"/>
        <v>182</v>
      </c>
      <c r="AC49" s="336">
        <v>1</v>
      </c>
      <c r="AD49" s="343">
        <v>2200000</v>
      </c>
      <c r="AE49" s="336">
        <v>0</v>
      </c>
      <c r="AF49" s="345">
        <v>45989</v>
      </c>
      <c r="AG49" s="333">
        <f t="shared" si="7"/>
        <v>23</v>
      </c>
      <c r="AH49" s="336">
        <v>0</v>
      </c>
      <c r="AI49" s="343">
        <v>0</v>
      </c>
      <c r="AJ49" s="344" t="s">
        <v>73</v>
      </c>
      <c r="AK49" s="337" t="s">
        <v>73</v>
      </c>
      <c r="AL49" s="336">
        <v>0</v>
      </c>
      <c r="AM49" s="336" t="s">
        <v>73</v>
      </c>
      <c r="AN49" s="336" t="s">
        <v>73</v>
      </c>
      <c r="AO49" s="336" t="s">
        <v>73</v>
      </c>
      <c r="AP49" s="333">
        <f t="shared" si="8"/>
        <v>0</v>
      </c>
      <c r="AQ49" s="333">
        <f t="shared" si="9"/>
        <v>15400000</v>
      </c>
      <c r="AR49" s="336" t="s">
        <v>319</v>
      </c>
      <c r="AS49" s="343">
        <v>0</v>
      </c>
      <c r="AT49" s="336" t="s">
        <v>319</v>
      </c>
      <c r="AU49" s="343">
        <v>0</v>
      </c>
      <c r="AV49" s="342" t="s">
        <v>73</v>
      </c>
      <c r="AW49" s="341">
        <v>8800000</v>
      </c>
      <c r="AX49" s="340">
        <f t="shared" si="10"/>
        <v>6600000</v>
      </c>
      <c r="AY49" s="339">
        <f t="shared" si="11"/>
        <v>0.5714285714285714</v>
      </c>
      <c r="AZ49" s="338">
        <v>0.67</v>
      </c>
      <c r="BA49" s="337" t="s">
        <v>73</v>
      </c>
      <c r="BB49" s="336" t="s">
        <v>123</v>
      </c>
      <c r="BC49" s="361" t="s">
        <v>8963</v>
      </c>
      <c r="BD49" s="334" t="s">
        <v>65</v>
      </c>
      <c r="BE49" s="334" t="s">
        <v>65</v>
      </c>
    </row>
    <row r="50" spans="2:57" x14ac:dyDescent="0.25">
      <c r="B50" s="334">
        <v>2025</v>
      </c>
      <c r="C50" s="334">
        <v>891780111</v>
      </c>
      <c r="D50" s="334" t="s">
        <v>63</v>
      </c>
      <c r="E50" s="347" t="s">
        <v>8962</v>
      </c>
      <c r="F50" s="351" t="s">
        <v>8961</v>
      </c>
      <c r="G50" s="354">
        <v>2022000100019</v>
      </c>
      <c r="H50" s="336" t="s">
        <v>71</v>
      </c>
      <c r="I50" s="334" t="s">
        <v>210</v>
      </c>
      <c r="J50" s="350" t="s">
        <v>211</v>
      </c>
      <c r="K50" s="347" t="s">
        <v>8960</v>
      </c>
      <c r="L50" s="349">
        <v>13200000</v>
      </c>
      <c r="M50" s="334" t="s">
        <v>66</v>
      </c>
      <c r="N50" s="349" t="s">
        <v>8959</v>
      </c>
      <c r="O50" s="352">
        <v>17958170</v>
      </c>
      <c r="P50" s="349">
        <v>74</v>
      </c>
      <c r="Q50" s="344">
        <v>45727</v>
      </c>
      <c r="R50" s="343">
        <v>146600000</v>
      </c>
      <c r="S50" s="353">
        <v>45784</v>
      </c>
      <c r="T50" s="343">
        <v>13200000</v>
      </c>
      <c r="U50" s="336" t="s">
        <v>65</v>
      </c>
      <c r="V50" s="343">
        <v>85468582</v>
      </c>
      <c r="W50" s="347" t="s">
        <v>8689</v>
      </c>
      <c r="X50" s="353">
        <v>45783</v>
      </c>
      <c r="Y50" s="353">
        <v>45784</v>
      </c>
      <c r="Z50" s="353" t="s">
        <v>73</v>
      </c>
      <c r="AA50" s="353">
        <v>45966</v>
      </c>
      <c r="AB50" s="333">
        <f t="shared" si="6"/>
        <v>182</v>
      </c>
      <c r="AC50" s="336">
        <v>1</v>
      </c>
      <c r="AD50" s="343">
        <v>2200000</v>
      </c>
      <c r="AE50" s="336">
        <v>0</v>
      </c>
      <c r="AF50" s="345">
        <v>45989</v>
      </c>
      <c r="AG50" s="333">
        <f t="shared" si="7"/>
        <v>23</v>
      </c>
      <c r="AH50" s="336">
        <v>0</v>
      </c>
      <c r="AI50" s="343">
        <v>0</v>
      </c>
      <c r="AJ50" s="344" t="s">
        <v>73</v>
      </c>
      <c r="AK50" s="337" t="s">
        <v>73</v>
      </c>
      <c r="AL50" s="336">
        <v>0</v>
      </c>
      <c r="AM50" s="336" t="s">
        <v>73</v>
      </c>
      <c r="AN50" s="336" t="s">
        <v>73</v>
      </c>
      <c r="AO50" s="336" t="s">
        <v>73</v>
      </c>
      <c r="AP50" s="333">
        <f t="shared" si="8"/>
        <v>0</v>
      </c>
      <c r="AQ50" s="333">
        <f t="shared" si="9"/>
        <v>15400000</v>
      </c>
      <c r="AR50" s="336" t="s">
        <v>319</v>
      </c>
      <c r="AS50" s="343">
        <v>0</v>
      </c>
      <c r="AT50" s="336" t="s">
        <v>319</v>
      </c>
      <c r="AU50" s="343">
        <v>0</v>
      </c>
      <c r="AV50" s="342" t="s">
        <v>73</v>
      </c>
      <c r="AW50" s="341">
        <v>8800000</v>
      </c>
      <c r="AX50" s="340">
        <f t="shared" si="10"/>
        <v>6600000</v>
      </c>
      <c r="AY50" s="339">
        <f t="shared" si="11"/>
        <v>0.5714285714285714</v>
      </c>
      <c r="AZ50" s="338">
        <v>0.67</v>
      </c>
      <c r="BA50" s="337" t="s">
        <v>73</v>
      </c>
      <c r="BB50" s="336" t="s">
        <v>123</v>
      </c>
      <c r="BC50" s="361" t="s">
        <v>8958</v>
      </c>
      <c r="BD50" s="334" t="s">
        <v>65</v>
      </c>
      <c r="BE50" s="334" t="s">
        <v>65</v>
      </c>
    </row>
    <row r="51" spans="2:57" x14ac:dyDescent="0.25">
      <c r="B51" s="334">
        <v>2025</v>
      </c>
      <c r="C51" s="334">
        <v>891780111</v>
      </c>
      <c r="D51" s="334" t="s">
        <v>63</v>
      </c>
      <c r="E51" s="347" t="s">
        <v>8957</v>
      </c>
      <c r="F51" s="351" t="s">
        <v>8956</v>
      </c>
      <c r="G51" s="354">
        <v>2022000100019</v>
      </c>
      <c r="H51" s="336" t="s">
        <v>71</v>
      </c>
      <c r="I51" s="334" t="s">
        <v>210</v>
      </c>
      <c r="J51" s="350" t="s">
        <v>211</v>
      </c>
      <c r="K51" s="347" t="s">
        <v>8955</v>
      </c>
      <c r="L51" s="349">
        <v>13200000</v>
      </c>
      <c r="M51" s="334" t="s">
        <v>66</v>
      </c>
      <c r="N51" s="349" t="s">
        <v>8954</v>
      </c>
      <c r="O51" s="352">
        <v>85050226</v>
      </c>
      <c r="P51" s="349">
        <v>74</v>
      </c>
      <c r="Q51" s="344">
        <v>45727</v>
      </c>
      <c r="R51" s="343">
        <v>146600000</v>
      </c>
      <c r="S51" s="353">
        <v>45784</v>
      </c>
      <c r="T51" s="343">
        <v>13200000</v>
      </c>
      <c r="U51" s="336" t="s">
        <v>65</v>
      </c>
      <c r="V51" s="343">
        <v>85468582</v>
      </c>
      <c r="W51" s="347" t="s">
        <v>8689</v>
      </c>
      <c r="X51" s="353">
        <v>45784</v>
      </c>
      <c r="Y51" s="353">
        <v>45785</v>
      </c>
      <c r="Z51" s="353" t="s">
        <v>73</v>
      </c>
      <c r="AA51" s="353">
        <v>45966</v>
      </c>
      <c r="AB51" s="333">
        <f t="shared" si="6"/>
        <v>181</v>
      </c>
      <c r="AC51" s="336">
        <v>1</v>
      </c>
      <c r="AD51" s="343">
        <v>2200000</v>
      </c>
      <c r="AE51" s="336">
        <v>0</v>
      </c>
      <c r="AF51" s="345">
        <v>45989</v>
      </c>
      <c r="AG51" s="333">
        <f t="shared" si="7"/>
        <v>23</v>
      </c>
      <c r="AH51" s="336">
        <v>0</v>
      </c>
      <c r="AI51" s="343">
        <v>0</v>
      </c>
      <c r="AJ51" s="344" t="s">
        <v>73</v>
      </c>
      <c r="AK51" s="337" t="s">
        <v>73</v>
      </c>
      <c r="AL51" s="336">
        <v>0</v>
      </c>
      <c r="AM51" s="336" t="s">
        <v>73</v>
      </c>
      <c r="AN51" s="336" t="s">
        <v>73</v>
      </c>
      <c r="AO51" s="336" t="s">
        <v>73</v>
      </c>
      <c r="AP51" s="333">
        <f t="shared" si="8"/>
        <v>0</v>
      </c>
      <c r="AQ51" s="333">
        <f t="shared" si="9"/>
        <v>15400000</v>
      </c>
      <c r="AR51" s="336" t="s">
        <v>319</v>
      </c>
      <c r="AS51" s="343">
        <v>0</v>
      </c>
      <c r="AT51" s="336" t="s">
        <v>319</v>
      </c>
      <c r="AU51" s="343">
        <v>0</v>
      </c>
      <c r="AV51" s="342" t="s">
        <v>73</v>
      </c>
      <c r="AW51" s="341">
        <v>8800000</v>
      </c>
      <c r="AX51" s="340">
        <f t="shared" si="10"/>
        <v>6600000</v>
      </c>
      <c r="AY51" s="339">
        <f t="shared" si="11"/>
        <v>0.5714285714285714</v>
      </c>
      <c r="AZ51" s="338">
        <v>0.67</v>
      </c>
      <c r="BA51" s="337" t="s">
        <v>73</v>
      </c>
      <c r="BB51" s="336" t="s">
        <v>123</v>
      </c>
      <c r="BC51" s="361" t="s">
        <v>8953</v>
      </c>
      <c r="BD51" s="334" t="s">
        <v>65</v>
      </c>
      <c r="BE51" s="334" t="s">
        <v>65</v>
      </c>
    </row>
    <row r="52" spans="2:57" x14ac:dyDescent="0.25">
      <c r="B52" s="334">
        <v>2025</v>
      </c>
      <c r="C52" s="334">
        <v>891780111</v>
      </c>
      <c r="D52" s="334" t="s">
        <v>63</v>
      </c>
      <c r="E52" s="347" t="s">
        <v>8952</v>
      </c>
      <c r="F52" s="351" t="s">
        <v>8951</v>
      </c>
      <c r="G52" s="354">
        <v>2022000100019</v>
      </c>
      <c r="H52" s="336" t="s">
        <v>71</v>
      </c>
      <c r="I52" s="334" t="s">
        <v>210</v>
      </c>
      <c r="J52" s="350" t="s">
        <v>211</v>
      </c>
      <c r="K52" s="347" t="s">
        <v>8950</v>
      </c>
      <c r="L52" s="349">
        <v>13200000</v>
      </c>
      <c r="M52" s="334" t="s">
        <v>66</v>
      </c>
      <c r="N52" s="349" t="s">
        <v>8949</v>
      </c>
      <c r="O52" s="352">
        <v>5166144</v>
      </c>
      <c r="P52" s="349">
        <v>74</v>
      </c>
      <c r="Q52" s="344">
        <v>45727</v>
      </c>
      <c r="R52" s="343">
        <v>146600000</v>
      </c>
      <c r="S52" s="353">
        <v>45784</v>
      </c>
      <c r="T52" s="343">
        <v>13200000</v>
      </c>
      <c r="U52" s="336" t="s">
        <v>65</v>
      </c>
      <c r="V52" s="343">
        <v>85468582</v>
      </c>
      <c r="W52" s="347" t="s">
        <v>8689</v>
      </c>
      <c r="X52" s="353">
        <v>45784</v>
      </c>
      <c r="Y52" s="353">
        <v>45785</v>
      </c>
      <c r="Z52" s="353" t="s">
        <v>73</v>
      </c>
      <c r="AA52" s="353">
        <v>45966</v>
      </c>
      <c r="AB52" s="333">
        <f t="shared" si="6"/>
        <v>181</v>
      </c>
      <c r="AC52" s="336">
        <v>1</v>
      </c>
      <c r="AD52" s="343">
        <v>2200000</v>
      </c>
      <c r="AE52" s="336">
        <v>0</v>
      </c>
      <c r="AF52" s="345">
        <v>45989</v>
      </c>
      <c r="AG52" s="333">
        <f t="shared" si="7"/>
        <v>23</v>
      </c>
      <c r="AH52" s="336">
        <v>0</v>
      </c>
      <c r="AI52" s="343">
        <v>0</v>
      </c>
      <c r="AJ52" s="344" t="s">
        <v>73</v>
      </c>
      <c r="AK52" s="337" t="s">
        <v>73</v>
      </c>
      <c r="AL52" s="336">
        <v>0</v>
      </c>
      <c r="AM52" s="336" t="s">
        <v>73</v>
      </c>
      <c r="AN52" s="336" t="s">
        <v>73</v>
      </c>
      <c r="AO52" s="336" t="s">
        <v>73</v>
      </c>
      <c r="AP52" s="333">
        <f t="shared" si="8"/>
        <v>0</v>
      </c>
      <c r="AQ52" s="333">
        <f t="shared" si="9"/>
        <v>15400000</v>
      </c>
      <c r="AR52" s="336" t="s">
        <v>319</v>
      </c>
      <c r="AS52" s="343">
        <v>0</v>
      </c>
      <c r="AT52" s="336" t="s">
        <v>319</v>
      </c>
      <c r="AU52" s="343">
        <v>0</v>
      </c>
      <c r="AV52" s="342" t="s">
        <v>73</v>
      </c>
      <c r="AW52" s="341">
        <v>8800000</v>
      </c>
      <c r="AX52" s="340">
        <f t="shared" si="10"/>
        <v>6600000</v>
      </c>
      <c r="AY52" s="339">
        <f t="shared" si="11"/>
        <v>0.5714285714285714</v>
      </c>
      <c r="AZ52" s="338">
        <v>0.67</v>
      </c>
      <c r="BA52" s="337" t="s">
        <v>73</v>
      </c>
      <c r="BB52" s="336" t="s">
        <v>123</v>
      </c>
      <c r="BC52" s="361" t="s">
        <v>8948</v>
      </c>
      <c r="BD52" s="334" t="s">
        <v>65</v>
      </c>
      <c r="BE52" s="334" t="s">
        <v>65</v>
      </c>
    </row>
    <row r="53" spans="2:57" x14ac:dyDescent="0.25">
      <c r="B53" s="334">
        <v>2025</v>
      </c>
      <c r="C53" s="334">
        <v>891780111</v>
      </c>
      <c r="D53" s="334" t="s">
        <v>63</v>
      </c>
      <c r="E53" s="347" t="s">
        <v>8947</v>
      </c>
      <c r="F53" s="351" t="s">
        <v>8946</v>
      </c>
      <c r="G53" s="336">
        <v>0</v>
      </c>
      <c r="H53" s="336" t="s">
        <v>71</v>
      </c>
      <c r="I53" s="334" t="s">
        <v>166</v>
      </c>
      <c r="J53" s="350" t="s">
        <v>211</v>
      </c>
      <c r="K53" s="347" t="s">
        <v>8945</v>
      </c>
      <c r="L53" s="349">
        <v>20000000</v>
      </c>
      <c r="M53" s="334" t="s">
        <v>66</v>
      </c>
      <c r="N53" s="349" t="s">
        <v>562</v>
      </c>
      <c r="O53" s="349">
        <v>7144967</v>
      </c>
      <c r="P53" s="349">
        <v>197</v>
      </c>
      <c r="Q53" s="344">
        <v>45686</v>
      </c>
      <c r="R53" s="343">
        <v>20000000</v>
      </c>
      <c r="S53" s="353">
        <v>45326</v>
      </c>
      <c r="T53" s="343">
        <v>20000000</v>
      </c>
      <c r="U53" s="336" t="s">
        <v>65</v>
      </c>
      <c r="V53" s="335">
        <v>85152695</v>
      </c>
      <c r="W53" s="348" t="s">
        <v>8672</v>
      </c>
      <c r="X53" s="353">
        <v>45692</v>
      </c>
      <c r="Y53" s="353">
        <v>45694</v>
      </c>
      <c r="Z53" s="353">
        <v>45693</v>
      </c>
      <c r="AA53" s="353">
        <v>45777</v>
      </c>
      <c r="AB53" s="333">
        <f t="shared" si="6"/>
        <v>84</v>
      </c>
      <c r="AC53" s="336">
        <v>1</v>
      </c>
      <c r="AD53" s="343">
        <v>10000000</v>
      </c>
      <c r="AE53" s="336">
        <v>0</v>
      </c>
      <c r="AF53" s="345" t="s">
        <v>73</v>
      </c>
      <c r="AG53" s="333">
        <f t="shared" si="7"/>
        <v>0</v>
      </c>
      <c r="AH53" s="336">
        <v>0</v>
      </c>
      <c r="AI53" s="343">
        <v>0</v>
      </c>
      <c r="AJ53" s="344" t="s">
        <v>73</v>
      </c>
      <c r="AK53" s="337" t="s">
        <v>73</v>
      </c>
      <c r="AL53" s="336">
        <v>0</v>
      </c>
      <c r="AM53" s="336" t="s">
        <v>73</v>
      </c>
      <c r="AN53" s="336" t="s">
        <v>73</v>
      </c>
      <c r="AO53" s="336" t="s">
        <v>73</v>
      </c>
      <c r="AP53" s="333">
        <f t="shared" si="8"/>
        <v>0</v>
      </c>
      <c r="AQ53" s="333">
        <f t="shared" si="9"/>
        <v>30000000</v>
      </c>
      <c r="AR53" s="336" t="s">
        <v>65</v>
      </c>
      <c r="AS53" s="343">
        <v>20000000</v>
      </c>
      <c r="AT53" s="336" t="s">
        <v>319</v>
      </c>
      <c r="AU53" s="343">
        <v>0</v>
      </c>
      <c r="AV53" s="342" t="s">
        <v>73</v>
      </c>
      <c r="AW53" s="341">
        <v>0</v>
      </c>
      <c r="AX53" s="340">
        <f t="shared" si="10"/>
        <v>30000000</v>
      </c>
      <c r="AY53" s="339">
        <f t="shared" si="11"/>
        <v>0</v>
      </c>
      <c r="AZ53" s="338">
        <v>1</v>
      </c>
      <c r="BA53" s="337" t="s">
        <v>73</v>
      </c>
      <c r="BB53" s="336" t="s">
        <v>208</v>
      </c>
      <c r="BC53" s="335" t="s">
        <v>8944</v>
      </c>
      <c r="BD53" s="334" t="s">
        <v>65</v>
      </c>
      <c r="BE53" s="334" t="s">
        <v>207</v>
      </c>
    </row>
    <row r="54" spans="2:57" x14ac:dyDescent="0.25">
      <c r="B54" s="334">
        <v>2025</v>
      </c>
      <c r="C54" s="334">
        <v>891780111</v>
      </c>
      <c r="D54" s="334" t="s">
        <v>63</v>
      </c>
      <c r="E54" s="347" t="s">
        <v>8943</v>
      </c>
      <c r="F54" s="351" t="s">
        <v>8942</v>
      </c>
      <c r="G54" s="336">
        <v>0</v>
      </c>
      <c r="H54" s="336" t="s">
        <v>71</v>
      </c>
      <c r="I54" s="334" t="s">
        <v>64</v>
      </c>
      <c r="J54" s="350" t="s">
        <v>211</v>
      </c>
      <c r="K54" s="355" t="s">
        <v>8941</v>
      </c>
      <c r="L54" s="349">
        <v>60000000</v>
      </c>
      <c r="M54" s="334" t="s">
        <v>66</v>
      </c>
      <c r="N54" s="349" t="s">
        <v>8940</v>
      </c>
      <c r="O54" s="352">
        <v>901781602</v>
      </c>
      <c r="P54" s="349">
        <v>193</v>
      </c>
      <c r="Q54" s="344">
        <v>45686</v>
      </c>
      <c r="R54" s="343">
        <v>60000000</v>
      </c>
      <c r="S54" s="353">
        <v>45695</v>
      </c>
      <c r="T54" s="343">
        <v>60000000</v>
      </c>
      <c r="U54" s="336" t="s">
        <v>65</v>
      </c>
      <c r="V54" s="335">
        <v>57461757</v>
      </c>
      <c r="W54" s="348" t="s">
        <v>8939</v>
      </c>
      <c r="X54" s="353">
        <v>45695</v>
      </c>
      <c r="Y54" s="353">
        <v>45700</v>
      </c>
      <c r="Z54" s="353">
        <v>45700</v>
      </c>
      <c r="AA54" s="353">
        <v>45930</v>
      </c>
      <c r="AB54" s="333">
        <f t="shared" si="6"/>
        <v>230</v>
      </c>
      <c r="AC54" s="336">
        <v>1</v>
      </c>
      <c r="AD54" s="343">
        <v>30000000</v>
      </c>
      <c r="AE54" s="336">
        <v>0</v>
      </c>
      <c r="AF54" s="345" t="s">
        <v>73</v>
      </c>
      <c r="AG54" s="333">
        <f t="shared" si="7"/>
        <v>0</v>
      </c>
      <c r="AH54" s="336">
        <v>0</v>
      </c>
      <c r="AI54" s="343">
        <v>0</v>
      </c>
      <c r="AJ54" s="344" t="s">
        <v>73</v>
      </c>
      <c r="AK54" s="337" t="s">
        <v>73</v>
      </c>
      <c r="AL54" s="336">
        <v>0</v>
      </c>
      <c r="AM54" s="336" t="s">
        <v>73</v>
      </c>
      <c r="AN54" s="336" t="s">
        <v>73</v>
      </c>
      <c r="AO54" s="336" t="s">
        <v>73</v>
      </c>
      <c r="AP54" s="333">
        <f t="shared" si="8"/>
        <v>0</v>
      </c>
      <c r="AQ54" s="333">
        <f t="shared" si="9"/>
        <v>90000000</v>
      </c>
      <c r="AR54" s="336" t="s">
        <v>65</v>
      </c>
      <c r="AS54" s="343">
        <v>60000000</v>
      </c>
      <c r="AT54" s="336" t="s">
        <v>65</v>
      </c>
      <c r="AU54" s="343">
        <v>10835500</v>
      </c>
      <c r="AV54" s="342" t="s">
        <v>73</v>
      </c>
      <c r="AW54" s="341">
        <v>0</v>
      </c>
      <c r="AX54" s="340">
        <f t="shared" si="10"/>
        <v>90000000</v>
      </c>
      <c r="AY54" s="339">
        <f t="shared" si="11"/>
        <v>0</v>
      </c>
      <c r="AZ54" s="338">
        <v>0.05</v>
      </c>
      <c r="BA54" s="337" t="s">
        <v>73</v>
      </c>
      <c r="BB54" s="336" t="s">
        <v>123</v>
      </c>
      <c r="BC54" s="335" t="s">
        <v>8938</v>
      </c>
      <c r="BD54" s="334" t="s">
        <v>65</v>
      </c>
      <c r="BE54" s="334" t="s">
        <v>207</v>
      </c>
    </row>
    <row r="55" spans="2:57" x14ac:dyDescent="0.25">
      <c r="B55" s="334">
        <v>2025</v>
      </c>
      <c r="C55" s="334">
        <v>891780111</v>
      </c>
      <c r="D55" s="334" t="s">
        <v>63</v>
      </c>
      <c r="E55" s="347" t="s">
        <v>8937</v>
      </c>
      <c r="F55" s="351" t="s">
        <v>8936</v>
      </c>
      <c r="G55" s="336">
        <v>0</v>
      </c>
      <c r="H55" s="336" t="s">
        <v>71</v>
      </c>
      <c r="I55" s="334" t="s">
        <v>64</v>
      </c>
      <c r="J55" s="350" t="s">
        <v>211</v>
      </c>
      <c r="K55" s="355" t="s">
        <v>8935</v>
      </c>
      <c r="L55" s="349">
        <v>194810616</v>
      </c>
      <c r="M55" s="334" t="s">
        <v>66</v>
      </c>
      <c r="N55" s="349" t="s">
        <v>8934</v>
      </c>
      <c r="O55" s="352">
        <v>901337523</v>
      </c>
      <c r="P55" s="349">
        <v>235</v>
      </c>
      <c r="Q55" s="344">
        <v>45692</v>
      </c>
      <c r="R55" s="343">
        <v>194810616</v>
      </c>
      <c r="S55" s="353">
        <v>45700</v>
      </c>
      <c r="T55" s="343">
        <v>196810616</v>
      </c>
      <c r="U55" s="336" t="s">
        <v>65</v>
      </c>
      <c r="V55" s="352">
        <v>85449357</v>
      </c>
      <c r="W55" s="333" t="s">
        <v>8933</v>
      </c>
      <c r="X55" s="353">
        <v>45700</v>
      </c>
      <c r="Y55" s="353">
        <v>45707</v>
      </c>
      <c r="Z55" s="353">
        <v>45707</v>
      </c>
      <c r="AA55" s="353">
        <v>46022</v>
      </c>
      <c r="AB55" s="333">
        <f t="shared" si="6"/>
        <v>315</v>
      </c>
      <c r="AC55" s="336">
        <v>0</v>
      </c>
      <c r="AD55" s="343">
        <v>0</v>
      </c>
      <c r="AE55" s="336">
        <v>0</v>
      </c>
      <c r="AF55" s="345" t="s">
        <v>73</v>
      </c>
      <c r="AG55" s="333">
        <f t="shared" si="7"/>
        <v>0</v>
      </c>
      <c r="AH55" s="336">
        <v>0</v>
      </c>
      <c r="AI55" s="343">
        <v>0</v>
      </c>
      <c r="AJ55" s="344" t="s">
        <v>73</v>
      </c>
      <c r="AK55" s="337" t="s">
        <v>73</v>
      </c>
      <c r="AL55" s="336">
        <v>0</v>
      </c>
      <c r="AM55" s="336" t="s">
        <v>73</v>
      </c>
      <c r="AN55" s="336" t="s">
        <v>73</v>
      </c>
      <c r="AO55" s="336" t="s">
        <v>73</v>
      </c>
      <c r="AP55" s="333">
        <f t="shared" si="8"/>
        <v>0</v>
      </c>
      <c r="AQ55" s="333">
        <f t="shared" si="9"/>
        <v>194810616</v>
      </c>
      <c r="AR55" s="336" t="s">
        <v>65</v>
      </c>
      <c r="AS55" s="343">
        <v>194810616</v>
      </c>
      <c r="AT55" s="336" t="s">
        <v>65</v>
      </c>
      <c r="AU55" s="343">
        <v>77924246</v>
      </c>
      <c r="AV55" s="337">
        <v>45722</v>
      </c>
      <c r="AW55" s="341">
        <v>116866370</v>
      </c>
      <c r="AX55" s="340">
        <f t="shared" si="10"/>
        <v>77944246</v>
      </c>
      <c r="AY55" s="339">
        <f t="shared" si="11"/>
        <v>0.59989733824362013</v>
      </c>
      <c r="AZ55" s="338">
        <v>0.6</v>
      </c>
      <c r="BA55" s="337" t="s">
        <v>73</v>
      </c>
      <c r="BB55" s="336" t="s">
        <v>123</v>
      </c>
      <c r="BC55" s="335" t="s">
        <v>8932</v>
      </c>
      <c r="BD55" s="334" t="s">
        <v>65</v>
      </c>
      <c r="BE55" s="334" t="s">
        <v>207</v>
      </c>
    </row>
    <row r="56" spans="2:57" x14ac:dyDescent="0.25">
      <c r="B56" s="334">
        <v>2025</v>
      </c>
      <c r="C56" s="334">
        <v>891780111</v>
      </c>
      <c r="D56" s="334" t="s">
        <v>63</v>
      </c>
      <c r="E56" s="347" t="s">
        <v>8931</v>
      </c>
      <c r="F56" s="351" t="s">
        <v>8930</v>
      </c>
      <c r="G56" s="354">
        <v>2022000100019</v>
      </c>
      <c r="H56" s="336" t="s">
        <v>71</v>
      </c>
      <c r="I56" s="334" t="s">
        <v>210</v>
      </c>
      <c r="J56" s="350" t="s">
        <v>211</v>
      </c>
      <c r="K56" s="355" t="s">
        <v>8929</v>
      </c>
      <c r="L56" s="349">
        <v>288179531</v>
      </c>
      <c r="M56" s="334" t="s">
        <v>66</v>
      </c>
      <c r="N56" s="349" t="s">
        <v>8928</v>
      </c>
      <c r="O56" s="352">
        <v>901535597</v>
      </c>
      <c r="P56" s="349">
        <v>60</v>
      </c>
      <c r="Q56" s="344">
        <v>45693</v>
      </c>
      <c r="R56" s="343">
        <v>408219572</v>
      </c>
      <c r="S56" s="353">
        <v>45706</v>
      </c>
      <c r="T56" s="343">
        <v>288179531</v>
      </c>
      <c r="U56" s="336" t="s">
        <v>65</v>
      </c>
      <c r="V56" s="352">
        <v>72220242</v>
      </c>
      <c r="W56" s="333" t="s">
        <v>8766</v>
      </c>
      <c r="X56" s="353">
        <v>45706</v>
      </c>
      <c r="Y56" s="353">
        <v>45714</v>
      </c>
      <c r="Z56" s="353">
        <v>45706</v>
      </c>
      <c r="AA56" s="353">
        <v>45777</v>
      </c>
      <c r="AB56" s="333">
        <f t="shared" si="6"/>
        <v>71</v>
      </c>
      <c r="AC56" s="336">
        <v>0</v>
      </c>
      <c r="AD56" s="343">
        <v>0</v>
      </c>
      <c r="AE56" s="336">
        <v>0</v>
      </c>
      <c r="AF56" s="345" t="s">
        <v>73</v>
      </c>
      <c r="AG56" s="333">
        <f t="shared" si="7"/>
        <v>0</v>
      </c>
      <c r="AH56" s="336">
        <v>0</v>
      </c>
      <c r="AI56" s="343">
        <v>0</v>
      </c>
      <c r="AJ56" s="344" t="s">
        <v>73</v>
      </c>
      <c r="AK56" s="337" t="s">
        <v>73</v>
      </c>
      <c r="AL56" s="336">
        <v>0</v>
      </c>
      <c r="AM56" s="336" t="s">
        <v>73</v>
      </c>
      <c r="AN56" s="336" t="s">
        <v>73</v>
      </c>
      <c r="AO56" s="336" t="s">
        <v>73</v>
      </c>
      <c r="AP56" s="333">
        <f t="shared" si="8"/>
        <v>0</v>
      </c>
      <c r="AQ56" s="333">
        <f t="shared" si="9"/>
        <v>288179531</v>
      </c>
      <c r="AR56" s="336" t="s">
        <v>319</v>
      </c>
      <c r="AS56" s="343">
        <v>0</v>
      </c>
      <c r="AT56" s="336" t="s">
        <v>65</v>
      </c>
      <c r="AU56" s="343">
        <v>57635906</v>
      </c>
      <c r="AV56" s="337">
        <v>45712</v>
      </c>
      <c r="AW56" s="341">
        <v>288179530</v>
      </c>
      <c r="AX56" s="340">
        <f t="shared" si="10"/>
        <v>1</v>
      </c>
      <c r="AY56" s="339">
        <f t="shared" si="11"/>
        <v>0.99999999652994087</v>
      </c>
      <c r="AZ56" s="338">
        <v>1</v>
      </c>
      <c r="BA56" s="337" t="s">
        <v>73</v>
      </c>
      <c r="BB56" s="336" t="s">
        <v>208</v>
      </c>
      <c r="BC56" s="335" t="s">
        <v>8927</v>
      </c>
      <c r="BD56" s="334" t="s">
        <v>65</v>
      </c>
      <c r="BE56" s="334" t="s">
        <v>207</v>
      </c>
    </row>
    <row r="57" spans="2:57" x14ac:dyDescent="0.25">
      <c r="B57" s="334">
        <v>2025</v>
      </c>
      <c r="C57" s="334">
        <v>891780111</v>
      </c>
      <c r="D57" s="334" t="s">
        <v>63</v>
      </c>
      <c r="E57" s="347" t="s">
        <v>8926</v>
      </c>
      <c r="F57" s="351" t="s">
        <v>8925</v>
      </c>
      <c r="G57" s="336">
        <v>0</v>
      </c>
      <c r="H57" s="336" t="s">
        <v>71</v>
      </c>
      <c r="I57" s="334" t="s">
        <v>166</v>
      </c>
      <c r="J57" s="350" t="s">
        <v>211</v>
      </c>
      <c r="K57" s="347" t="s">
        <v>8924</v>
      </c>
      <c r="L57" s="349">
        <v>70564000</v>
      </c>
      <c r="M57" s="334" t="s">
        <v>66</v>
      </c>
      <c r="N57" s="349" t="s">
        <v>8923</v>
      </c>
      <c r="O57" s="349">
        <v>891700341</v>
      </c>
      <c r="P57" s="349">
        <v>760</v>
      </c>
      <c r="Q57" s="344">
        <v>45741</v>
      </c>
      <c r="R57" s="343">
        <v>70564000</v>
      </c>
      <c r="S57" s="353">
        <v>45743</v>
      </c>
      <c r="T57" s="343">
        <v>70564000</v>
      </c>
      <c r="U57" s="336" t="s">
        <v>65</v>
      </c>
      <c r="V57" s="335">
        <v>36724655</v>
      </c>
      <c r="W57" s="348" t="s">
        <v>8678</v>
      </c>
      <c r="X57" s="353">
        <v>45743</v>
      </c>
      <c r="Y57" s="353">
        <v>45744</v>
      </c>
      <c r="Z57" s="353">
        <v>45744</v>
      </c>
      <c r="AA57" s="353">
        <v>45745</v>
      </c>
      <c r="AB57" s="333">
        <f t="shared" si="6"/>
        <v>1</v>
      </c>
      <c r="AC57" s="336">
        <v>0</v>
      </c>
      <c r="AD57" s="343">
        <v>0</v>
      </c>
      <c r="AE57" s="336">
        <v>0</v>
      </c>
      <c r="AF57" s="345" t="s">
        <v>73</v>
      </c>
      <c r="AG57" s="333">
        <f t="shared" si="7"/>
        <v>0</v>
      </c>
      <c r="AH57" s="336">
        <v>0</v>
      </c>
      <c r="AI57" s="343">
        <v>0</v>
      </c>
      <c r="AJ57" s="344" t="s">
        <v>73</v>
      </c>
      <c r="AK57" s="337" t="s">
        <v>73</v>
      </c>
      <c r="AL57" s="336">
        <v>0</v>
      </c>
      <c r="AM57" s="336" t="s">
        <v>73</v>
      </c>
      <c r="AN57" s="336" t="s">
        <v>73</v>
      </c>
      <c r="AO57" s="336" t="s">
        <v>73</v>
      </c>
      <c r="AP57" s="333">
        <f t="shared" si="8"/>
        <v>0</v>
      </c>
      <c r="AQ57" s="333">
        <f t="shared" si="9"/>
        <v>70564000</v>
      </c>
      <c r="AR57" s="336" t="s">
        <v>65</v>
      </c>
      <c r="AS57" s="343">
        <v>70564000</v>
      </c>
      <c r="AT57" s="336" t="s">
        <v>319</v>
      </c>
      <c r="AU57" s="343">
        <v>0</v>
      </c>
      <c r="AV57" s="342" t="s">
        <v>73</v>
      </c>
      <c r="AW57" s="341">
        <v>70564000</v>
      </c>
      <c r="AX57" s="340">
        <f t="shared" si="10"/>
        <v>0</v>
      </c>
      <c r="AY57" s="339">
        <f t="shared" si="11"/>
        <v>1</v>
      </c>
      <c r="AZ57" s="338">
        <v>1</v>
      </c>
      <c r="BA57" s="337" t="s">
        <v>73</v>
      </c>
      <c r="BB57" s="336" t="s">
        <v>208</v>
      </c>
      <c r="BC57" s="361" t="s">
        <v>8922</v>
      </c>
      <c r="BD57" s="334" t="s">
        <v>65</v>
      </c>
      <c r="BE57" s="334" t="s">
        <v>207</v>
      </c>
    </row>
    <row r="58" spans="2:57" x14ac:dyDescent="0.25">
      <c r="B58" s="334">
        <v>2025</v>
      </c>
      <c r="C58" s="334">
        <v>891780111</v>
      </c>
      <c r="D58" s="334" t="s">
        <v>63</v>
      </c>
      <c r="E58" s="347" t="s">
        <v>8921</v>
      </c>
      <c r="F58" s="351" t="s">
        <v>8920</v>
      </c>
      <c r="G58" s="336">
        <v>0</v>
      </c>
      <c r="H58" s="336" t="s">
        <v>71</v>
      </c>
      <c r="I58" s="334" t="s">
        <v>166</v>
      </c>
      <c r="J58" s="350" t="s">
        <v>211</v>
      </c>
      <c r="K58" s="347" t="s">
        <v>8919</v>
      </c>
      <c r="L58" s="349">
        <v>31167700</v>
      </c>
      <c r="M58" s="334" t="s">
        <v>66</v>
      </c>
      <c r="N58" s="349" t="s">
        <v>562</v>
      </c>
      <c r="O58" s="349">
        <v>7144967</v>
      </c>
      <c r="P58" s="349">
        <v>903</v>
      </c>
      <c r="Q58" s="344">
        <v>45758</v>
      </c>
      <c r="R58" s="343">
        <v>31167700</v>
      </c>
      <c r="S58" s="353">
        <v>45772</v>
      </c>
      <c r="T58" s="343">
        <v>31167700</v>
      </c>
      <c r="U58" s="336" t="s">
        <v>65</v>
      </c>
      <c r="V58" s="335">
        <v>85152695</v>
      </c>
      <c r="W58" s="347" t="s">
        <v>8672</v>
      </c>
      <c r="X58" s="353">
        <v>45772</v>
      </c>
      <c r="Y58" s="353">
        <v>45772</v>
      </c>
      <c r="Z58" s="353">
        <v>45772</v>
      </c>
      <c r="AA58" s="353">
        <v>45807</v>
      </c>
      <c r="AB58" s="333">
        <f t="shared" si="6"/>
        <v>35</v>
      </c>
      <c r="AC58" s="336">
        <v>1</v>
      </c>
      <c r="AD58" s="343">
        <v>7250290</v>
      </c>
      <c r="AE58" s="336">
        <v>1</v>
      </c>
      <c r="AF58" s="345">
        <v>45838</v>
      </c>
      <c r="AG58" s="333">
        <f t="shared" si="7"/>
        <v>31</v>
      </c>
      <c r="AH58" s="336">
        <v>0</v>
      </c>
      <c r="AI58" s="343">
        <v>0</v>
      </c>
      <c r="AJ58" s="344" t="s">
        <v>73</v>
      </c>
      <c r="AK58" s="337" t="s">
        <v>73</v>
      </c>
      <c r="AL58" s="336">
        <v>0</v>
      </c>
      <c r="AM58" s="336" t="s">
        <v>73</v>
      </c>
      <c r="AN58" s="336" t="s">
        <v>73</v>
      </c>
      <c r="AO58" s="336" t="s">
        <v>73</v>
      </c>
      <c r="AP58" s="333">
        <f t="shared" si="8"/>
        <v>0</v>
      </c>
      <c r="AQ58" s="333">
        <f t="shared" si="9"/>
        <v>38417990</v>
      </c>
      <c r="AR58" s="336" t="s">
        <v>65</v>
      </c>
      <c r="AS58" s="343">
        <v>27048923</v>
      </c>
      <c r="AT58" s="336" t="s">
        <v>319</v>
      </c>
      <c r="AU58" s="343">
        <v>0</v>
      </c>
      <c r="AV58" s="342" t="s">
        <v>73</v>
      </c>
      <c r="AW58" s="341">
        <v>38417990</v>
      </c>
      <c r="AX58" s="340">
        <f t="shared" si="10"/>
        <v>0</v>
      </c>
      <c r="AY58" s="339">
        <f t="shared" si="11"/>
        <v>1</v>
      </c>
      <c r="AZ58" s="338">
        <v>1</v>
      </c>
      <c r="BA58" s="337" t="s">
        <v>73</v>
      </c>
      <c r="BB58" s="336" t="s">
        <v>208</v>
      </c>
      <c r="BC58" s="335" t="s">
        <v>8918</v>
      </c>
      <c r="BD58" s="334" t="s">
        <v>65</v>
      </c>
      <c r="BE58" s="334" t="s">
        <v>207</v>
      </c>
    </row>
    <row r="59" spans="2:57" x14ac:dyDescent="0.25">
      <c r="B59" s="334">
        <v>2025</v>
      </c>
      <c r="C59" s="334">
        <v>891780111</v>
      </c>
      <c r="D59" s="334" t="s">
        <v>63</v>
      </c>
      <c r="E59" s="347" t="s">
        <v>8917</v>
      </c>
      <c r="F59" s="351" t="s">
        <v>8913</v>
      </c>
      <c r="G59" s="336">
        <v>0</v>
      </c>
      <c r="H59" s="336" t="s">
        <v>71</v>
      </c>
      <c r="I59" s="334" t="s">
        <v>166</v>
      </c>
      <c r="J59" s="350" t="s">
        <v>211</v>
      </c>
      <c r="K59" s="347" t="s">
        <v>8916</v>
      </c>
      <c r="L59" s="349">
        <v>190000000</v>
      </c>
      <c r="M59" s="334" t="s">
        <v>66</v>
      </c>
      <c r="N59" s="349" t="s">
        <v>8673</v>
      </c>
      <c r="O59" s="349">
        <v>36560048</v>
      </c>
      <c r="P59" s="349">
        <v>926</v>
      </c>
      <c r="Q59" s="344">
        <v>45769</v>
      </c>
      <c r="R59" s="343">
        <v>190000000</v>
      </c>
      <c r="S59" s="353">
        <v>45777</v>
      </c>
      <c r="T59" s="343">
        <v>190000000</v>
      </c>
      <c r="U59" s="336" t="s">
        <v>65</v>
      </c>
      <c r="V59" s="335">
        <v>85152695</v>
      </c>
      <c r="W59" s="347" t="s">
        <v>8672</v>
      </c>
      <c r="X59" s="353">
        <v>45777</v>
      </c>
      <c r="Y59" s="353">
        <v>45782</v>
      </c>
      <c r="Z59" s="353">
        <v>45779</v>
      </c>
      <c r="AA59" s="353">
        <v>45786</v>
      </c>
      <c r="AB59" s="333">
        <f t="shared" si="6"/>
        <v>7</v>
      </c>
      <c r="AC59" s="336">
        <v>1</v>
      </c>
      <c r="AD59" s="343">
        <v>50000000</v>
      </c>
      <c r="AE59" s="336">
        <v>0</v>
      </c>
      <c r="AF59" s="345" t="s">
        <v>73</v>
      </c>
      <c r="AG59" s="333">
        <f t="shared" si="7"/>
        <v>0</v>
      </c>
      <c r="AH59" s="336">
        <v>0</v>
      </c>
      <c r="AI59" s="343">
        <v>0</v>
      </c>
      <c r="AJ59" s="344" t="s">
        <v>73</v>
      </c>
      <c r="AK59" s="337" t="s">
        <v>73</v>
      </c>
      <c r="AL59" s="336">
        <v>0</v>
      </c>
      <c r="AM59" s="336" t="s">
        <v>73</v>
      </c>
      <c r="AN59" s="336" t="s">
        <v>73</v>
      </c>
      <c r="AO59" s="336" t="s">
        <v>73</v>
      </c>
      <c r="AP59" s="333">
        <f t="shared" si="8"/>
        <v>0</v>
      </c>
      <c r="AQ59" s="333">
        <f t="shared" si="9"/>
        <v>240000000</v>
      </c>
      <c r="AR59" s="336" t="s">
        <v>65</v>
      </c>
      <c r="AS59" s="343">
        <v>240000000</v>
      </c>
      <c r="AT59" s="336" t="s">
        <v>65</v>
      </c>
      <c r="AU59" s="343">
        <v>95000000</v>
      </c>
      <c r="AV59" s="337">
        <v>45782</v>
      </c>
      <c r="AW59" s="341">
        <v>240000000</v>
      </c>
      <c r="AX59" s="340">
        <f t="shared" si="10"/>
        <v>0</v>
      </c>
      <c r="AY59" s="339">
        <f t="shared" si="11"/>
        <v>1</v>
      </c>
      <c r="AZ59" s="338">
        <v>1</v>
      </c>
      <c r="BA59" s="337" t="s">
        <v>73</v>
      </c>
      <c r="BB59" s="336" t="s">
        <v>208</v>
      </c>
      <c r="BC59" s="361" t="s">
        <v>8915</v>
      </c>
      <c r="BD59" s="334" t="s">
        <v>65</v>
      </c>
      <c r="BE59" s="334" t="s">
        <v>207</v>
      </c>
    </row>
    <row r="60" spans="2:57" x14ac:dyDescent="0.25">
      <c r="B60" s="334">
        <v>2025</v>
      </c>
      <c r="C60" s="334">
        <v>891780111</v>
      </c>
      <c r="D60" s="334" t="s">
        <v>63</v>
      </c>
      <c r="E60" s="333" t="s">
        <v>8914</v>
      </c>
      <c r="F60" s="351" t="s">
        <v>8913</v>
      </c>
      <c r="G60" s="336">
        <v>0</v>
      </c>
      <c r="H60" s="336" t="s">
        <v>71</v>
      </c>
      <c r="I60" s="334" t="s">
        <v>64</v>
      </c>
      <c r="J60" s="350" t="s">
        <v>211</v>
      </c>
      <c r="K60" s="333" t="s">
        <v>8912</v>
      </c>
      <c r="L60" s="625">
        <v>60000000</v>
      </c>
      <c r="M60" s="334" t="s">
        <v>66</v>
      </c>
      <c r="N60" s="333" t="s">
        <v>8855</v>
      </c>
      <c r="O60" s="352">
        <v>824000089</v>
      </c>
      <c r="P60" s="349">
        <v>981</v>
      </c>
      <c r="Q60" s="344">
        <v>45776</v>
      </c>
      <c r="R60" s="343">
        <v>60000000</v>
      </c>
      <c r="S60" s="353">
        <v>45779</v>
      </c>
      <c r="T60" s="343">
        <v>60000000</v>
      </c>
      <c r="U60" s="336" t="s">
        <v>65</v>
      </c>
      <c r="V60" s="352">
        <v>84452087</v>
      </c>
      <c r="W60" s="333" t="s">
        <v>8844</v>
      </c>
      <c r="X60" s="346">
        <v>45779</v>
      </c>
      <c r="Y60" s="346">
        <v>45779</v>
      </c>
      <c r="Z60" s="353" t="s">
        <v>73</v>
      </c>
      <c r="AA60" s="353">
        <v>46024</v>
      </c>
      <c r="AB60" s="333">
        <f t="shared" si="6"/>
        <v>245</v>
      </c>
      <c r="AC60" s="336">
        <v>3</v>
      </c>
      <c r="AD60" s="343">
        <v>60000000</v>
      </c>
      <c r="AE60" s="336">
        <v>0</v>
      </c>
      <c r="AF60" s="345" t="s">
        <v>73</v>
      </c>
      <c r="AG60" s="333">
        <f t="shared" si="7"/>
        <v>0</v>
      </c>
      <c r="AH60" s="336">
        <v>0</v>
      </c>
      <c r="AI60" s="343">
        <v>0</v>
      </c>
      <c r="AJ60" s="344" t="s">
        <v>73</v>
      </c>
      <c r="AK60" s="344" t="s">
        <v>73</v>
      </c>
      <c r="AL60" s="336">
        <v>0</v>
      </c>
      <c r="AM60" s="336" t="s">
        <v>73</v>
      </c>
      <c r="AN60" s="336" t="s">
        <v>73</v>
      </c>
      <c r="AO60" s="336" t="s">
        <v>73</v>
      </c>
      <c r="AP60" s="333">
        <f t="shared" si="8"/>
        <v>0</v>
      </c>
      <c r="AQ60" s="430">
        <f t="shared" si="9"/>
        <v>120000000</v>
      </c>
      <c r="AR60" s="336" t="s">
        <v>65</v>
      </c>
      <c r="AS60" s="343">
        <v>60000000</v>
      </c>
      <c r="AT60" s="336" t="s">
        <v>319</v>
      </c>
      <c r="AU60" s="343">
        <v>0</v>
      </c>
      <c r="AV60" s="342" t="s">
        <v>73</v>
      </c>
      <c r="AW60" s="341">
        <v>0</v>
      </c>
      <c r="AX60" s="340">
        <f t="shared" si="10"/>
        <v>120000000</v>
      </c>
      <c r="AY60" s="339">
        <f t="shared" si="11"/>
        <v>0</v>
      </c>
      <c r="AZ60" s="338">
        <v>0.5</v>
      </c>
      <c r="BA60" s="337" t="s">
        <v>73</v>
      </c>
      <c r="BB60" s="336" t="s">
        <v>123</v>
      </c>
      <c r="BC60" s="361" t="s">
        <v>8911</v>
      </c>
      <c r="BD60" s="334" t="s">
        <v>65</v>
      </c>
      <c r="BE60" s="334" t="s">
        <v>207</v>
      </c>
    </row>
    <row r="61" spans="2:57" x14ac:dyDescent="0.25">
      <c r="B61" s="334">
        <v>2025</v>
      </c>
      <c r="C61" s="334">
        <v>891780111</v>
      </c>
      <c r="D61" s="334" t="s">
        <v>63</v>
      </c>
      <c r="E61" s="333" t="s">
        <v>8910</v>
      </c>
      <c r="F61" s="351" t="s">
        <v>8909</v>
      </c>
      <c r="G61" s="336">
        <v>0</v>
      </c>
      <c r="H61" s="336" t="s">
        <v>71</v>
      </c>
      <c r="I61" s="334" t="s">
        <v>166</v>
      </c>
      <c r="J61" s="350" t="s">
        <v>211</v>
      </c>
      <c r="K61" s="333" t="s">
        <v>8908</v>
      </c>
      <c r="L61" s="349">
        <v>52000000</v>
      </c>
      <c r="M61" s="334" t="s">
        <v>66</v>
      </c>
      <c r="N61" s="333" t="s">
        <v>8907</v>
      </c>
      <c r="O61" s="352">
        <v>900825035</v>
      </c>
      <c r="P61" s="349">
        <v>922</v>
      </c>
      <c r="Q61" s="344">
        <v>45769</v>
      </c>
      <c r="R61" s="343">
        <v>52000000</v>
      </c>
      <c r="S61" s="353">
        <v>45785</v>
      </c>
      <c r="T61" s="343">
        <v>52000000</v>
      </c>
      <c r="U61" s="336" t="s">
        <v>65</v>
      </c>
      <c r="V61" s="335">
        <v>1082870070</v>
      </c>
      <c r="W61" s="347" t="s">
        <v>8880</v>
      </c>
      <c r="X61" s="346">
        <v>45785</v>
      </c>
      <c r="Y61" s="346">
        <v>45791</v>
      </c>
      <c r="Z61" s="353">
        <v>45791</v>
      </c>
      <c r="AA61" s="353">
        <v>45944</v>
      </c>
      <c r="AB61" s="333">
        <f t="shared" si="6"/>
        <v>153</v>
      </c>
      <c r="AC61" s="336">
        <v>0</v>
      </c>
      <c r="AD61" s="343">
        <v>0</v>
      </c>
      <c r="AE61" s="336">
        <v>0</v>
      </c>
      <c r="AF61" s="345" t="s">
        <v>73</v>
      </c>
      <c r="AG61" s="333">
        <f t="shared" si="7"/>
        <v>0</v>
      </c>
      <c r="AH61" s="336">
        <v>0</v>
      </c>
      <c r="AI61" s="343">
        <v>0</v>
      </c>
      <c r="AJ61" s="344" t="s">
        <v>73</v>
      </c>
      <c r="AK61" s="344" t="s">
        <v>73</v>
      </c>
      <c r="AL61" s="336">
        <v>0</v>
      </c>
      <c r="AM61" s="336" t="s">
        <v>73</v>
      </c>
      <c r="AN61" s="336" t="s">
        <v>73</v>
      </c>
      <c r="AO61" s="336" t="s">
        <v>73</v>
      </c>
      <c r="AP61" s="333">
        <f t="shared" si="8"/>
        <v>0</v>
      </c>
      <c r="AQ61" s="333">
        <f t="shared" si="9"/>
        <v>52000000</v>
      </c>
      <c r="AR61" s="336" t="s">
        <v>65</v>
      </c>
      <c r="AS61" s="343">
        <v>52000000</v>
      </c>
      <c r="AT61" s="336" t="s">
        <v>319</v>
      </c>
      <c r="AU61" s="343">
        <v>0</v>
      </c>
      <c r="AV61" s="342" t="s">
        <v>73</v>
      </c>
      <c r="AW61" s="341">
        <v>0</v>
      </c>
      <c r="AX61" s="340">
        <f t="shared" si="10"/>
        <v>52000000</v>
      </c>
      <c r="AY61" s="339">
        <f t="shared" si="11"/>
        <v>0</v>
      </c>
      <c r="AZ61" s="338">
        <v>0</v>
      </c>
      <c r="BA61" s="337" t="s">
        <v>73</v>
      </c>
      <c r="BB61" s="336" t="s">
        <v>123</v>
      </c>
      <c r="BC61" s="361" t="s">
        <v>8906</v>
      </c>
      <c r="BD61" s="334" t="s">
        <v>65</v>
      </c>
      <c r="BE61" s="334" t="s">
        <v>207</v>
      </c>
    </row>
    <row r="62" spans="2:57" x14ac:dyDescent="0.25">
      <c r="B62" s="334">
        <v>2025</v>
      </c>
      <c r="C62" s="334">
        <v>891780111</v>
      </c>
      <c r="D62" s="334" t="s">
        <v>63</v>
      </c>
      <c r="E62" s="333" t="s">
        <v>8905</v>
      </c>
      <c r="F62" s="351" t="s">
        <v>8904</v>
      </c>
      <c r="G62" s="336">
        <v>0</v>
      </c>
      <c r="H62" s="336" t="s">
        <v>71</v>
      </c>
      <c r="I62" s="334" t="s">
        <v>166</v>
      </c>
      <c r="J62" s="350" t="s">
        <v>211</v>
      </c>
      <c r="K62" s="333" t="s">
        <v>8903</v>
      </c>
      <c r="L62" s="349">
        <v>255225200</v>
      </c>
      <c r="M62" s="334" t="s">
        <v>66</v>
      </c>
      <c r="N62" s="333" t="s">
        <v>562</v>
      </c>
      <c r="O62" s="352">
        <v>7144967</v>
      </c>
      <c r="P62" s="349">
        <v>1236</v>
      </c>
      <c r="Q62" s="344">
        <v>45811</v>
      </c>
      <c r="R62" s="343">
        <v>255225200</v>
      </c>
      <c r="S62" s="353">
        <v>45814</v>
      </c>
      <c r="T62" s="343">
        <v>255225200</v>
      </c>
      <c r="U62" s="336" t="s">
        <v>65</v>
      </c>
      <c r="V62" s="335">
        <v>36564011</v>
      </c>
      <c r="W62" s="350" t="s">
        <v>8902</v>
      </c>
      <c r="X62" s="346">
        <v>45814</v>
      </c>
      <c r="Y62" s="346">
        <v>45817</v>
      </c>
      <c r="Z62" s="353">
        <v>45817</v>
      </c>
      <c r="AA62" s="353">
        <v>45821</v>
      </c>
      <c r="AB62" s="333">
        <f t="shared" si="6"/>
        <v>4</v>
      </c>
      <c r="AC62" s="336">
        <v>1</v>
      </c>
      <c r="AD62" s="343">
        <v>20473950</v>
      </c>
      <c r="AE62" s="336">
        <v>0</v>
      </c>
      <c r="AF62" s="345" t="s">
        <v>73</v>
      </c>
      <c r="AG62" s="333">
        <f t="shared" si="7"/>
        <v>0</v>
      </c>
      <c r="AH62" s="336">
        <v>0</v>
      </c>
      <c r="AI62" s="343">
        <v>0</v>
      </c>
      <c r="AJ62" s="344" t="s">
        <v>73</v>
      </c>
      <c r="AK62" s="344" t="s">
        <v>73</v>
      </c>
      <c r="AL62" s="336">
        <v>0</v>
      </c>
      <c r="AM62" s="336" t="s">
        <v>73</v>
      </c>
      <c r="AN62" s="336" t="s">
        <v>73</v>
      </c>
      <c r="AO62" s="336" t="s">
        <v>73</v>
      </c>
      <c r="AP62" s="333">
        <f t="shared" si="8"/>
        <v>0</v>
      </c>
      <c r="AQ62" s="333">
        <f t="shared" si="9"/>
        <v>275699150</v>
      </c>
      <c r="AR62" s="336" t="s">
        <v>65</v>
      </c>
      <c r="AS62" s="343">
        <v>275699150</v>
      </c>
      <c r="AT62" s="336" t="s">
        <v>65</v>
      </c>
      <c r="AU62" s="343">
        <v>127612600</v>
      </c>
      <c r="AV62" s="337">
        <v>45818</v>
      </c>
      <c r="AW62" s="341">
        <v>275699150</v>
      </c>
      <c r="AX62" s="340">
        <f t="shared" si="10"/>
        <v>0</v>
      </c>
      <c r="AY62" s="339">
        <f t="shared" si="11"/>
        <v>1</v>
      </c>
      <c r="AZ62" s="338">
        <v>1</v>
      </c>
      <c r="BA62" s="337" t="s">
        <v>73</v>
      </c>
      <c r="BB62" s="336" t="s">
        <v>208</v>
      </c>
      <c r="BC62" s="361" t="s">
        <v>8901</v>
      </c>
      <c r="BD62" s="334" t="s">
        <v>65</v>
      </c>
      <c r="BE62" s="334" t="s">
        <v>207</v>
      </c>
    </row>
    <row r="63" spans="2:57" x14ac:dyDescent="0.25">
      <c r="B63" s="334">
        <v>2025</v>
      </c>
      <c r="C63" s="334">
        <v>891780111</v>
      </c>
      <c r="D63" s="334" t="s">
        <v>63</v>
      </c>
      <c r="E63" s="333" t="s">
        <v>8900</v>
      </c>
      <c r="F63" s="351" t="s">
        <v>8899</v>
      </c>
      <c r="G63" s="336">
        <v>0</v>
      </c>
      <c r="H63" s="336" t="s">
        <v>71</v>
      </c>
      <c r="I63" s="334" t="s">
        <v>166</v>
      </c>
      <c r="J63" s="350" t="s">
        <v>211</v>
      </c>
      <c r="K63" s="333" t="s">
        <v>8898</v>
      </c>
      <c r="L63" s="349">
        <v>116000000</v>
      </c>
      <c r="M63" s="334" t="s">
        <v>66</v>
      </c>
      <c r="N63" s="333" t="s">
        <v>8897</v>
      </c>
      <c r="O63" s="352">
        <v>811029311</v>
      </c>
      <c r="P63" s="349">
        <v>1382</v>
      </c>
      <c r="Q63" s="344">
        <v>45834</v>
      </c>
      <c r="R63" s="343">
        <v>116000000</v>
      </c>
      <c r="S63" s="353">
        <v>45839</v>
      </c>
      <c r="T63" s="343">
        <v>116000000</v>
      </c>
      <c r="U63" s="336" t="s">
        <v>65</v>
      </c>
      <c r="V63" s="352">
        <v>36724655</v>
      </c>
      <c r="W63" s="333" t="s">
        <v>8892</v>
      </c>
      <c r="X63" s="346">
        <v>45839</v>
      </c>
      <c r="Y63" s="346">
        <v>45842</v>
      </c>
      <c r="Z63" s="353">
        <v>45839</v>
      </c>
      <c r="AA63" s="353">
        <v>45843</v>
      </c>
      <c r="AB63" s="333">
        <f t="shared" si="6"/>
        <v>4</v>
      </c>
      <c r="AC63" s="336">
        <v>0</v>
      </c>
      <c r="AD63" s="343">
        <v>0</v>
      </c>
      <c r="AE63" s="336">
        <v>0</v>
      </c>
      <c r="AF63" s="345" t="s">
        <v>73</v>
      </c>
      <c r="AG63" s="333">
        <f t="shared" si="7"/>
        <v>0</v>
      </c>
      <c r="AH63" s="336">
        <v>0</v>
      </c>
      <c r="AI63" s="343">
        <v>0</v>
      </c>
      <c r="AJ63" s="344" t="s">
        <v>73</v>
      </c>
      <c r="AK63" s="344" t="s">
        <v>73</v>
      </c>
      <c r="AL63" s="336">
        <v>0</v>
      </c>
      <c r="AM63" s="336" t="s">
        <v>73</v>
      </c>
      <c r="AN63" s="336" t="s">
        <v>73</v>
      </c>
      <c r="AO63" s="336" t="s">
        <v>73</v>
      </c>
      <c r="AP63" s="333">
        <f t="shared" si="8"/>
        <v>0</v>
      </c>
      <c r="AQ63" s="333">
        <f t="shared" si="9"/>
        <v>116000000</v>
      </c>
      <c r="AR63" s="336" t="s">
        <v>319</v>
      </c>
      <c r="AS63" s="343">
        <v>0</v>
      </c>
      <c r="AT63" s="336" t="s">
        <v>319</v>
      </c>
      <c r="AU63" s="343">
        <v>0</v>
      </c>
      <c r="AV63" s="342" t="s">
        <v>73</v>
      </c>
      <c r="AW63" s="341">
        <v>116000000</v>
      </c>
      <c r="AX63" s="340">
        <f t="shared" si="10"/>
        <v>0</v>
      </c>
      <c r="AY63" s="339">
        <f t="shared" si="11"/>
        <v>1</v>
      </c>
      <c r="AZ63" s="338">
        <v>1</v>
      </c>
      <c r="BA63" s="337" t="s">
        <v>73</v>
      </c>
      <c r="BB63" s="336" t="s">
        <v>208</v>
      </c>
      <c r="BC63" s="361" t="s">
        <v>8896</v>
      </c>
      <c r="BD63" s="334" t="s">
        <v>65</v>
      </c>
      <c r="BE63" s="334" t="s">
        <v>207</v>
      </c>
    </row>
    <row r="64" spans="2:57" x14ac:dyDescent="0.25">
      <c r="B64" s="334">
        <v>2025</v>
      </c>
      <c r="C64" s="334">
        <v>891780111</v>
      </c>
      <c r="D64" s="334" t="s">
        <v>63</v>
      </c>
      <c r="E64" s="333" t="s">
        <v>8895</v>
      </c>
      <c r="F64" s="351" t="s">
        <v>8894</v>
      </c>
      <c r="G64" s="336">
        <v>0</v>
      </c>
      <c r="H64" s="336" t="s">
        <v>71</v>
      </c>
      <c r="I64" s="334" t="s">
        <v>166</v>
      </c>
      <c r="J64" s="350" t="s">
        <v>211</v>
      </c>
      <c r="K64" s="333" t="s">
        <v>8893</v>
      </c>
      <c r="L64" s="349">
        <v>65863920</v>
      </c>
      <c r="M64" s="334" t="s">
        <v>66</v>
      </c>
      <c r="N64" s="333" t="s">
        <v>562</v>
      </c>
      <c r="O64" s="352">
        <v>7144967</v>
      </c>
      <c r="P64" s="352">
        <v>1398</v>
      </c>
      <c r="Q64" s="344">
        <v>45839</v>
      </c>
      <c r="R64" s="343">
        <v>65863920</v>
      </c>
      <c r="S64" s="353">
        <v>45841</v>
      </c>
      <c r="T64" s="343">
        <v>65863920</v>
      </c>
      <c r="U64" s="336" t="s">
        <v>65</v>
      </c>
      <c r="V64" s="352">
        <v>36724655</v>
      </c>
      <c r="W64" s="333" t="s">
        <v>8892</v>
      </c>
      <c r="X64" s="346">
        <v>45841</v>
      </c>
      <c r="Y64" s="346">
        <v>45842</v>
      </c>
      <c r="Z64" s="353">
        <v>45842</v>
      </c>
      <c r="AA64" s="353">
        <v>45899</v>
      </c>
      <c r="AB64" s="333">
        <f t="shared" si="6"/>
        <v>57</v>
      </c>
      <c r="AC64" s="336">
        <v>0</v>
      </c>
      <c r="AD64" s="343">
        <v>0</v>
      </c>
      <c r="AE64" s="336">
        <v>0</v>
      </c>
      <c r="AF64" s="345" t="s">
        <v>73</v>
      </c>
      <c r="AG64" s="333">
        <f t="shared" si="7"/>
        <v>0</v>
      </c>
      <c r="AH64" s="336">
        <v>0</v>
      </c>
      <c r="AI64" s="343">
        <v>0</v>
      </c>
      <c r="AJ64" s="344" t="s">
        <v>73</v>
      </c>
      <c r="AK64" s="344" t="s">
        <v>73</v>
      </c>
      <c r="AL64" s="336">
        <v>0</v>
      </c>
      <c r="AM64" s="336" t="s">
        <v>73</v>
      </c>
      <c r="AN64" s="336" t="s">
        <v>73</v>
      </c>
      <c r="AO64" s="336" t="s">
        <v>73</v>
      </c>
      <c r="AP64" s="333">
        <f t="shared" si="8"/>
        <v>0</v>
      </c>
      <c r="AQ64" s="333">
        <f t="shared" si="9"/>
        <v>65863920</v>
      </c>
      <c r="AR64" s="336" t="s">
        <v>319</v>
      </c>
      <c r="AS64" s="343">
        <v>0</v>
      </c>
      <c r="AT64" s="336" t="s">
        <v>319</v>
      </c>
      <c r="AU64" s="343">
        <v>0</v>
      </c>
      <c r="AV64" s="342" t="s">
        <v>73</v>
      </c>
      <c r="AW64" s="341">
        <v>65863920</v>
      </c>
      <c r="AX64" s="340">
        <f t="shared" si="10"/>
        <v>0</v>
      </c>
      <c r="AY64" s="339">
        <f t="shared" si="11"/>
        <v>1</v>
      </c>
      <c r="AZ64" s="338">
        <v>1</v>
      </c>
      <c r="BA64" s="337" t="s">
        <v>73</v>
      </c>
      <c r="BB64" s="336" t="s">
        <v>208</v>
      </c>
      <c r="BC64" s="361" t="s">
        <v>8891</v>
      </c>
      <c r="BD64" s="334" t="s">
        <v>65</v>
      </c>
      <c r="BE64" s="334" t="s">
        <v>207</v>
      </c>
    </row>
    <row r="65" spans="2:57" x14ac:dyDescent="0.25">
      <c r="B65" s="334">
        <v>2025</v>
      </c>
      <c r="C65" s="334">
        <v>891780111</v>
      </c>
      <c r="D65" s="334" t="s">
        <v>63</v>
      </c>
      <c r="E65" s="333" t="s">
        <v>8890</v>
      </c>
      <c r="F65" s="351" t="s">
        <v>8889</v>
      </c>
      <c r="G65" s="336">
        <v>0</v>
      </c>
      <c r="H65" s="336" t="s">
        <v>71</v>
      </c>
      <c r="I65" s="334" t="s">
        <v>166</v>
      </c>
      <c r="J65" s="350" t="s">
        <v>211</v>
      </c>
      <c r="K65" s="333" t="s">
        <v>8888</v>
      </c>
      <c r="L65" s="349">
        <v>192557942</v>
      </c>
      <c r="M65" s="334" t="s">
        <v>66</v>
      </c>
      <c r="N65" s="333" t="s">
        <v>8887</v>
      </c>
      <c r="O65" s="349">
        <v>890304099</v>
      </c>
      <c r="P65" s="352">
        <v>1405</v>
      </c>
      <c r="Q65" s="344">
        <v>45840</v>
      </c>
      <c r="R65" s="343">
        <v>192557942</v>
      </c>
      <c r="S65" s="353">
        <v>45848</v>
      </c>
      <c r="T65" s="343">
        <v>192557942</v>
      </c>
      <c r="U65" s="336" t="s">
        <v>65</v>
      </c>
      <c r="V65" s="352">
        <v>72175281</v>
      </c>
      <c r="W65" s="333" t="s">
        <v>8886</v>
      </c>
      <c r="X65" s="346">
        <v>45848</v>
      </c>
      <c r="Y65" s="346">
        <v>45849</v>
      </c>
      <c r="Z65" s="353">
        <v>45848</v>
      </c>
      <c r="AA65" s="353">
        <v>46002</v>
      </c>
      <c r="AB65" s="333">
        <f t="shared" si="6"/>
        <v>154</v>
      </c>
      <c r="AC65" s="336">
        <v>1</v>
      </c>
      <c r="AD65" s="343">
        <v>92934855</v>
      </c>
      <c r="AE65" s="336">
        <v>0</v>
      </c>
      <c r="AF65" s="345" t="s">
        <v>73</v>
      </c>
      <c r="AG65" s="333">
        <f t="shared" si="7"/>
        <v>0</v>
      </c>
      <c r="AH65" s="336">
        <v>0</v>
      </c>
      <c r="AI65" s="343">
        <v>0</v>
      </c>
      <c r="AJ65" s="344" t="s">
        <v>73</v>
      </c>
      <c r="AK65" s="344" t="s">
        <v>73</v>
      </c>
      <c r="AL65" s="336">
        <v>0</v>
      </c>
      <c r="AM65" s="336" t="s">
        <v>73</v>
      </c>
      <c r="AN65" s="336" t="s">
        <v>73</v>
      </c>
      <c r="AO65" s="336" t="s">
        <v>73</v>
      </c>
      <c r="AP65" s="333">
        <f t="shared" si="8"/>
        <v>0</v>
      </c>
      <c r="AQ65" s="333">
        <f t="shared" si="9"/>
        <v>285492797</v>
      </c>
      <c r="AR65" s="336" t="s">
        <v>65</v>
      </c>
      <c r="AS65" s="343">
        <v>192557942</v>
      </c>
      <c r="AT65" s="336" t="s">
        <v>319</v>
      </c>
      <c r="AU65" s="343">
        <v>0</v>
      </c>
      <c r="AV65" s="342" t="s">
        <v>73</v>
      </c>
      <c r="AW65" s="341">
        <v>0</v>
      </c>
      <c r="AX65" s="340">
        <f t="shared" si="10"/>
        <v>285492797</v>
      </c>
      <c r="AY65" s="339">
        <f t="shared" si="11"/>
        <v>0</v>
      </c>
      <c r="AZ65" s="338">
        <v>0.2</v>
      </c>
      <c r="BA65" s="337" t="s">
        <v>73</v>
      </c>
      <c r="BB65" s="336" t="s">
        <v>123</v>
      </c>
      <c r="BC65" s="361" t="s">
        <v>8885</v>
      </c>
      <c r="BD65" s="334" t="s">
        <v>65</v>
      </c>
      <c r="BE65" s="334" t="s">
        <v>207</v>
      </c>
    </row>
    <row r="66" spans="2:57" x14ac:dyDescent="0.25">
      <c r="B66" s="334">
        <v>2025</v>
      </c>
      <c r="C66" s="334">
        <v>891780111</v>
      </c>
      <c r="D66" s="334" t="s">
        <v>63</v>
      </c>
      <c r="E66" s="333" t="s">
        <v>8884</v>
      </c>
      <c r="F66" s="351" t="s">
        <v>8883</v>
      </c>
      <c r="G66" s="336">
        <v>0</v>
      </c>
      <c r="H66" s="336" t="s">
        <v>71</v>
      </c>
      <c r="I66" s="334" t="s">
        <v>166</v>
      </c>
      <c r="J66" s="350" t="s">
        <v>211</v>
      </c>
      <c r="K66" s="333" t="s">
        <v>8882</v>
      </c>
      <c r="L66" s="349">
        <v>261125239</v>
      </c>
      <c r="M66" s="334" t="s">
        <v>66</v>
      </c>
      <c r="N66" s="333" t="s">
        <v>8881</v>
      </c>
      <c r="O66" s="352">
        <v>890909099</v>
      </c>
      <c r="P66" s="349">
        <v>1484</v>
      </c>
      <c r="Q66" s="344">
        <v>45847</v>
      </c>
      <c r="R66" s="343">
        <v>262000000</v>
      </c>
      <c r="S66" s="353">
        <v>45853</v>
      </c>
      <c r="T66" s="343">
        <v>261125239</v>
      </c>
      <c r="U66" s="336" t="s">
        <v>65</v>
      </c>
      <c r="V66" s="335">
        <v>1082870070</v>
      </c>
      <c r="W66" s="350" t="s">
        <v>8880</v>
      </c>
      <c r="X66" s="346">
        <v>45853</v>
      </c>
      <c r="Y66" s="346">
        <v>45895</v>
      </c>
      <c r="Z66" s="353">
        <v>45861</v>
      </c>
      <c r="AA66" s="353">
        <v>45954</v>
      </c>
      <c r="AB66" s="333">
        <f t="shared" si="6"/>
        <v>93</v>
      </c>
      <c r="AC66" s="336">
        <v>0</v>
      </c>
      <c r="AD66" s="343">
        <v>0</v>
      </c>
      <c r="AE66" s="336">
        <v>0</v>
      </c>
      <c r="AF66" s="345" t="s">
        <v>73</v>
      </c>
      <c r="AG66" s="333">
        <f t="shared" si="7"/>
        <v>0</v>
      </c>
      <c r="AH66" s="336">
        <v>0</v>
      </c>
      <c r="AI66" s="343">
        <v>0</v>
      </c>
      <c r="AJ66" s="344" t="s">
        <v>73</v>
      </c>
      <c r="AK66" s="344" t="s">
        <v>73</v>
      </c>
      <c r="AL66" s="336">
        <v>0</v>
      </c>
      <c r="AM66" s="336" t="s">
        <v>73</v>
      </c>
      <c r="AN66" s="336" t="s">
        <v>73</v>
      </c>
      <c r="AO66" s="336" t="s">
        <v>73</v>
      </c>
      <c r="AP66" s="333">
        <f t="shared" si="8"/>
        <v>0</v>
      </c>
      <c r="AQ66" s="333">
        <f t="shared" si="9"/>
        <v>261125239</v>
      </c>
      <c r="AR66" s="336" t="s">
        <v>65</v>
      </c>
      <c r="AS66" s="343">
        <v>261125239</v>
      </c>
      <c r="AT66" s="336" t="s">
        <v>65</v>
      </c>
      <c r="AU66" s="343">
        <v>130562619.5</v>
      </c>
      <c r="AV66" s="337">
        <v>45894</v>
      </c>
      <c r="AW66" s="341">
        <v>0</v>
      </c>
      <c r="AX66" s="340">
        <f t="shared" si="10"/>
        <v>261125239</v>
      </c>
      <c r="AY66" s="339">
        <f t="shared" si="11"/>
        <v>0</v>
      </c>
      <c r="AZ66" s="338">
        <v>0</v>
      </c>
      <c r="BA66" s="337" t="s">
        <v>73</v>
      </c>
      <c r="BB66" s="336" t="s">
        <v>123</v>
      </c>
      <c r="BC66" s="361" t="s">
        <v>8879</v>
      </c>
      <c r="BD66" s="334" t="s">
        <v>65</v>
      </c>
      <c r="BE66" s="334" t="s">
        <v>207</v>
      </c>
    </row>
    <row r="67" spans="2:57" x14ac:dyDescent="0.25">
      <c r="B67" s="334">
        <v>2025</v>
      </c>
      <c r="C67" s="334">
        <v>891780111</v>
      </c>
      <c r="D67" s="334" t="s">
        <v>63</v>
      </c>
      <c r="E67" s="333" t="s">
        <v>8878</v>
      </c>
      <c r="F67" s="351" t="s">
        <v>8877</v>
      </c>
      <c r="G67" s="336">
        <v>0</v>
      </c>
      <c r="H67" s="336" t="s">
        <v>71</v>
      </c>
      <c r="I67" s="334" t="s">
        <v>64</v>
      </c>
      <c r="J67" s="350" t="s">
        <v>211</v>
      </c>
      <c r="K67" s="333" t="s">
        <v>8876</v>
      </c>
      <c r="L67" s="349">
        <v>66640000</v>
      </c>
      <c r="M67" s="334" t="s">
        <v>66</v>
      </c>
      <c r="N67" s="333" t="s">
        <v>8875</v>
      </c>
      <c r="O67" s="352">
        <v>901667375</v>
      </c>
      <c r="P67" s="349">
        <v>1555</v>
      </c>
      <c r="Q67" s="344">
        <v>45853</v>
      </c>
      <c r="R67" s="343">
        <v>66640000</v>
      </c>
      <c r="S67" s="353">
        <v>45861</v>
      </c>
      <c r="T67" s="343">
        <v>66640000</v>
      </c>
      <c r="U67" s="336" t="s">
        <v>65</v>
      </c>
      <c r="V67" s="352">
        <v>57400977</v>
      </c>
      <c r="W67" s="347" t="s">
        <v>8864</v>
      </c>
      <c r="X67" s="346">
        <v>45861</v>
      </c>
      <c r="Y67" s="346">
        <v>45861</v>
      </c>
      <c r="Z67" s="353" t="s">
        <v>73</v>
      </c>
      <c r="AA67" s="353">
        <v>46021</v>
      </c>
      <c r="AB67" s="333">
        <f t="shared" si="6"/>
        <v>160</v>
      </c>
      <c r="AC67" s="336">
        <v>0</v>
      </c>
      <c r="AD67" s="343">
        <v>0</v>
      </c>
      <c r="AE67" s="336">
        <v>0</v>
      </c>
      <c r="AF67" s="345" t="s">
        <v>73</v>
      </c>
      <c r="AG67" s="333">
        <f t="shared" si="7"/>
        <v>0</v>
      </c>
      <c r="AH67" s="336">
        <v>0</v>
      </c>
      <c r="AI67" s="343">
        <v>0</v>
      </c>
      <c r="AJ67" s="344" t="s">
        <v>73</v>
      </c>
      <c r="AK67" s="344" t="s">
        <v>73</v>
      </c>
      <c r="AL67" s="336">
        <v>0</v>
      </c>
      <c r="AM67" s="336" t="s">
        <v>73</v>
      </c>
      <c r="AN67" s="336" t="s">
        <v>73</v>
      </c>
      <c r="AO67" s="336" t="s">
        <v>73</v>
      </c>
      <c r="AP67" s="333">
        <f t="shared" si="8"/>
        <v>0</v>
      </c>
      <c r="AQ67" s="333">
        <f t="shared" si="9"/>
        <v>66640000</v>
      </c>
      <c r="AR67" s="336" t="s">
        <v>65</v>
      </c>
      <c r="AS67" s="343">
        <v>66640000</v>
      </c>
      <c r="AT67" s="336" t="s">
        <v>319</v>
      </c>
      <c r="AU67" s="343">
        <v>0</v>
      </c>
      <c r="AV67" s="342" t="s">
        <v>73</v>
      </c>
      <c r="AW67" s="341">
        <v>0</v>
      </c>
      <c r="AX67" s="340">
        <f t="shared" si="10"/>
        <v>66640000</v>
      </c>
      <c r="AY67" s="339">
        <f t="shared" si="11"/>
        <v>0</v>
      </c>
      <c r="AZ67" s="338">
        <v>0.05</v>
      </c>
      <c r="BA67" s="337" t="s">
        <v>73</v>
      </c>
      <c r="BB67" s="336" t="s">
        <v>123</v>
      </c>
      <c r="BC67" s="361" t="s">
        <v>8874</v>
      </c>
      <c r="BD67" s="334" t="s">
        <v>65</v>
      </c>
      <c r="BE67" s="334" t="s">
        <v>207</v>
      </c>
    </row>
    <row r="68" spans="2:57" x14ac:dyDescent="0.25">
      <c r="B68" s="334">
        <v>2025</v>
      </c>
      <c r="C68" s="334">
        <v>891780111</v>
      </c>
      <c r="D68" s="334" t="s">
        <v>63</v>
      </c>
      <c r="E68" s="333" t="s">
        <v>8873</v>
      </c>
      <c r="F68" s="351" t="s">
        <v>8872</v>
      </c>
      <c r="G68" s="354">
        <v>2022000100019</v>
      </c>
      <c r="H68" s="336" t="s">
        <v>71</v>
      </c>
      <c r="I68" s="334" t="s">
        <v>210</v>
      </c>
      <c r="J68" s="350" t="s">
        <v>211</v>
      </c>
      <c r="K68" s="333" t="s">
        <v>8871</v>
      </c>
      <c r="L68" s="349">
        <v>100694087.2</v>
      </c>
      <c r="M68" s="334" t="s">
        <v>66</v>
      </c>
      <c r="N68" s="333" t="s">
        <v>8870</v>
      </c>
      <c r="O68" s="352">
        <v>900781571</v>
      </c>
      <c r="P68" s="349">
        <v>93</v>
      </c>
      <c r="Q68" s="344">
        <v>45845</v>
      </c>
      <c r="R68" s="343">
        <v>100694373</v>
      </c>
      <c r="S68" s="353">
        <v>45866</v>
      </c>
      <c r="T68" s="343">
        <v>100694087.2</v>
      </c>
      <c r="U68" s="336" t="s">
        <v>65</v>
      </c>
      <c r="V68" s="352">
        <v>72220242</v>
      </c>
      <c r="W68" s="347" t="s">
        <v>8766</v>
      </c>
      <c r="X68" s="346">
        <v>45866</v>
      </c>
      <c r="Y68" s="346">
        <v>45881</v>
      </c>
      <c r="Z68" s="353">
        <v>45874</v>
      </c>
      <c r="AA68" s="353">
        <v>45976</v>
      </c>
      <c r="AB68" s="333">
        <f t="shared" si="6"/>
        <v>102</v>
      </c>
      <c r="AC68" s="336">
        <v>0</v>
      </c>
      <c r="AD68" s="343">
        <v>0</v>
      </c>
      <c r="AE68" s="336">
        <v>0</v>
      </c>
      <c r="AF68" s="345" t="s">
        <v>73</v>
      </c>
      <c r="AG68" s="333">
        <f t="shared" si="7"/>
        <v>0</v>
      </c>
      <c r="AH68" s="336">
        <v>0</v>
      </c>
      <c r="AI68" s="343">
        <v>0</v>
      </c>
      <c r="AJ68" s="344" t="s">
        <v>73</v>
      </c>
      <c r="AK68" s="344" t="s">
        <v>73</v>
      </c>
      <c r="AL68" s="336">
        <v>0</v>
      </c>
      <c r="AM68" s="336" t="s">
        <v>73</v>
      </c>
      <c r="AN68" s="336" t="s">
        <v>73</v>
      </c>
      <c r="AO68" s="336" t="s">
        <v>73</v>
      </c>
      <c r="AP68" s="333">
        <f t="shared" si="8"/>
        <v>0</v>
      </c>
      <c r="AQ68" s="333">
        <f t="shared" si="9"/>
        <v>100694087.2</v>
      </c>
      <c r="AR68" s="336" t="s">
        <v>319</v>
      </c>
      <c r="AS68" s="343">
        <v>0</v>
      </c>
      <c r="AT68" s="336" t="s">
        <v>65</v>
      </c>
      <c r="AU68" s="343">
        <v>40277634.880000003</v>
      </c>
      <c r="AV68" s="337">
        <v>45881</v>
      </c>
      <c r="AW68" s="341">
        <v>0</v>
      </c>
      <c r="AX68" s="340">
        <f t="shared" si="10"/>
        <v>100694087.2</v>
      </c>
      <c r="AY68" s="339">
        <f t="shared" si="11"/>
        <v>0</v>
      </c>
      <c r="AZ68" s="338">
        <v>0</v>
      </c>
      <c r="BA68" s="337" t="s">
        <v>73</v>
      </c>
      <c r="BB68" s="336" t="s">
        <v>123</v>
      </c>
      <c r="BC68" s="361" t="s">
        <v>8869</v>
      </c>
      <c r="BD68" s="334" t="s">
        <v>65</v>
      </c>
      <c r="BE68" s="334" t="s">
        <v>207</v>
      </c>
    </row>
    <row r="69" spans="2:57" x14ac:dyDescent="0.25">
      <c r="B69" s="334">
        <v>2025</v>
      </c>
      <c r="C69" s="334">
        <v>891780111</v>
      </c>
      <c r="D69" s="334" t="s">
        <v>63</v>
      </c>
      <c r="E69" s="333" t="s">
        <v>8868</v>
      </c>
      <c r="F69" s="351" t="s">
        <v>8867</v>
      </c>
      <c r="G69" s="354">
        <v>0</v>
      </c>
      <c r="H69" s="336" t="s">
        <v>71</v>
      </c>
      <c r="I69" s="334" t="s">
        <v>64</v>
      </c>
      <c r="J69" s="350" t="s">
        <v>211</v>
      </c>
      <c r="K69" s="333" t="s">
        <v>8866</v>
      </c>
      <c r="L69" s="349">
        <v>276080000</v>
      </c>
      <c r="M69" s="334" t="s">
        <v>66</v>
      </c>
      <c r="N69" s="333" t="s">
        <v>8865</v>
      </c>
      <c r="O69" s="352">
        <v>802005585</v>
      </c>
      <c r="P69" s="349">
        <v>1860</v>
      </c>
      <c r="Q69" s="344">
        <v>45891</v>
      </c>
      <c r="R69" s="343">
        <v>272080000</v>
      </c>
      <c r="S69" s="353">
        <v>45909</v>
      </c>
      <c r="T69" s="343">
        <v>276080000</v>
      </c>
      <c r="U69" s="336" t="s">
        <v>65</v>
      </c>
      <c r="V69" s="352">
        <v>57400977</v>
      </c>
      <c r="W69" s="347" t="s">
        <v>8864</v>
      </c>
      <c r="X69" s="346">
        <v>45909</v>
      </c>
      <c r="Y69" s="346">
        <v>45939</v>
      </c>
      <c r="Z69" s="353">
        <v>45911</v>
      </c>
      <c r="AA69" s="353">
        <v>46061</v>
      </c>
      <c r="AB69" s="333">
        <f t="shared" si="6"/>
        <v>150</v>
      </c>
      <c r="AC69" s="336">
        <v>0</v>
      </c>
      <c r="AD69" s="343">
        <v>0</v>
      </c>
      <c r="AE69" s="336">
        <v>0</v>
      </c>
      <c r="AF69" s="345" t="s">
        <v>73</v>
      </c>
      <c r="AG69" s="333">
        <f t="shared" si="7"/>
        <v>0</v>
      </c>
      <c r="AH69" s="336">
        <v>0</v>
      </c>
      <c r="AI69" s="343">
        <v>0</v>
      </c>
      <c r="AJ69" s="344" t="s">
        <v>73</v>
      </c>
      <c r="AK69" s="344" t="s">
        <v>73</v>
      </c>
      <c r="AL69" s="336">
        <v>0</v>
      </c>
      <c r="AM69" s="336" t="s">
        <v>73</v>
      </c>
      <c r="AN69" s="336" t="s">
        <v>73</v>
      </c>
      <c r="AO69" s="336" t="s">
        <v>73</v>
      </c>
      <c r="AP69" s="333">
        <f t="shared" si="8"/>
        <v>0</v>
      </c>
      <c r="AQ69" s="333">
        <f t="shared" si="9"/>
        <v>276080000</v>
      </c>
      <c r="AR69" s="336" t="s">
        <v>319</v>
      </c>
      <c r="AS69" s="343">
        <v>0</v>
      </c>
      <c r="AT69" s="336" t="s">
        <v>65</v>
      </c>
      <c r="AU69" s="343">
        <v>110432000</v>
      </c>
      <c r="AV69" s="337">
        <v>45938</v>
      </c>
      <c r="AW69" s="341">
        <v>0</v>
      </c>
      <c r="AX69" s="340">
        <f t="shared" si="10"/>
        <v>276080000</v>
      </c>
      <c r="AY69" s="339">
        <f t="shared" si="11"/>
        <v>0</v>
      </c>
      <c r="AZ69" s="338">
        <v>0</v>
      </c>
      <c r="BA69" s="337" t="s">
        <v>73</v>
      </c>
      <c r="BB69" s="336" t="s">
        <v>123</v>
      </c>
      <c r="BC69" s="361" t="s">
        <v>8863</v>
      </c>
      <c r="BD69" s="334" t="s">
        <v>65</v>
      </c>
      <c r="BE69" s="334" t="s">
        <v>207</v>
      </c>
    </row>
    <row r="70" spans="2:57" x14ac:dyDescent="0.25">
      <c r="B70" s="334">
        <v>2025</v>
      </c>
      <c r="C70" s="334">
        <v>891780111</v>
      </c>
      <c r="D70" s="334" t="s">
        <v>63</v>
      </c>
      <c r="E70" s="333" t="s">
        <v>8862</v>
      </c>
      <c r="F70" s="351" t="s">
        <v>8861</v>
      </c>
      <c r="G70" s="354">
        <v>0</v>
      </c>
      <c r="H70" s="336" t="s">
        <v>71</v>
      </c>
      <c r="I70" s="334" t="s">
        <v>166</v>
      </c>
      <c r="J70" s="350" t="s">
        <v>211</v>
      </c>
      <c r="K70" s="483" t="s">
        <v>8860</v>
      </c>
      <c r="L70" s="349">
        <v>23000000</v>
      </c>
      <c r="M70" s="334" t="s">
        <v>66</v>
      </c>
      <c r="N70" s="333" t="s">
        <v>8859</v>
      </c>
      <c r="O70" s="352">
        <v>900484135</v>
      </c>
      <c r="P70" s="349">
        <v>2013</v>
      </c>
      <c r="Q70" s="344">
        <v>45904</v>
      </c>
      <c r="R70" s="343">
        <v>23000000</v>
      </c>
      <c r="S70" s="353">
        <v>45911</v>
      </c>
      <c r="T70" s="343">
        <v>23000000</v>
      </c>
      <c r="U70" s="336" t="s">
        <v>65</v>
      </c>
      <c r="V70" s="352">
        <v>84452087</v>
      </c>
      <c r="W70" s="333" t="s">
        <v>8844</v>
      </c>
      <c r="X70" s="346">
        <v>45911</v>
      </c>
      <c r="Y70" s="346">
        <v>45911</v>
      </c>
      <c r="Z70" s="353" t="s">
        <v>73</v>
      </c>
      <c r="AA70" s="353">
        <v>45972</v>
      </c>
      <c r="AB70" s="333">
        <f t="shared" si="6"/>
        <v>61</v>
      </c>
      <c r="AC70" s="336">
        <v>0</v>
      </c>
      <c r="AD70" s="343">
        <v>0</v>
      </c>
      <c r="AE70" s="336">
        <v>0</v>
      </c>
      <c r="AF70" s="345" t="s">
        <v>73</v>
      </c>
      <c r="AG70" s="333">
        <f t="shared" si="7"/>
        <v>0</v>
      </c>
      <c r="AH70" s="336">
        <v>0</v>
      </c>
      <c r="AI70" s="343">
        <v>0</v>
      </c>
      <c r="AJ70" s="344" t="s">
        <v>73</v>
      </c>
      <c r="AK70" s="344" t="s">
        <v>73</v>
      </c>
      <c r="AL70" s="336">
        <v>0</v>
      </c>
      <c r="AM70" s="336" t="s">
        <v>73</v>
      </c>
      <c r="AN70" s="336" t="s">
        <v>73</v>
      </c>
      <c r="AO70" s="336" t="s">
        <v>73</v>
      </c>
      <c r="AP70" s="333">
        <f t="shared" si="8"/>
        <v>0</v>
      </c>
      <c r="AQ70" s="333">
        <f t="shared" si="9"/>
        <v>23000000</v>
      </c>
      <c r="AR70" s="336" t="s">
        <v>65</v>
      </c>
      <c r="AS70" s="343">
        <v>23000000</v>
      </c>
      <c r="AT70" s="336" t="s">
        <v>319</v>
      </c>
      <c r="AU70" s="343">
        <v>0</v>
      </c>
      <c r="AV70" s="342" t="s">
        <v>73</v>
      </c>
      <c r="AW70" s="341">
        <v>0</v>
      </c>
      <c r="AX70" s="340">
        <f t="shared" si="10"/>
        <v>23000000</v>
      </c>
      <c r="AY70" s="339">
        <f t="shared" si="11"/>
        <v>0</v>
      </c>
      <c r="AZ70" s="338">
        <v>0</v>
      </c>
      <c r="BA70" s="337" t="s">
        <v>73</v>
      </c>
      <c r="BB70" s="336" t="s">
        <v>123</v>
      </c>
      <c r="BC70" s="361" t="s">
        <v>8858</v>
      </c>
      <c r="BD70" s="334" t="s">
        <v>65</v>
      </c>
      <c r="BE70" s="334" t="s">
        <v>207</v>
      </c>
    </row>
    <row r="71" spans="2:57" x14ac:dyDescent="0.25">
      <c r="B71" s="334">
        <v>2025</v>
      </c>
      <c r="C71" s="334">
        <v>891780111</v>
      </c>
      <c r="D71" s="334" t="s">
        <v>63</v>
      </c>
      <c r="E71" s="333" t="s">
        <v>8857</v>
      </c>
      <c r="F71" s="351" t="s">
        <v>8856</v>
      </c>
      <c r="G71" s="354">
        <v>0</v>
      </c>
      <c r="H71" s="336" t="s">
        <v>71</v>
      </c>
      <c r="I71" s="334" t="s">
        <v>64</v>
      </c>
      <c r="J71" s="350" t="s">
        <v>211</v>
      </c>
      <c r="K71" s="483" t="s">
        <v>8851</v>
      </c>
      <c r="L71" s="349">
        <v>60000000</v>
      </c>
      <c r="M71" s="334" t="s">
        <v>66</v>
      </c>
      <c r="N71" s="333" t="s">
        <v>8855</v>
      </c>
      <c r="O71" s="352">
        <v>824000089</v>
      </c>
      <c r="P71" s="349">
        <v>2164</v>
      </c>
      <c r="Q71" s="344">
        <v>45919</v>
      </c>
      <c r="R71" s="343">
        <v>160000000</v>
      </c>
      <c r="S71" s="353">
        <v>45924</v>
      </c>
      <c r="T71" s="343">
        <v>60000000</v>
      </c>
      <c r="U71" s="336" t="s">
        <v>65</v>
      </c>
      <c r="V71" s="352">
        <v>84452087</v>
      </c>
      <c r="W71" s="333" t="s">
        <v>8844</v>
      </c>
      <c r="X71" s="346">
        <v>45924</v>
      </c>
      <c r="Y71" s="346">
        <v>45924</v>
      </c>
      <c r="Z71" s="353" t="s">
        <v>73</v>
      </c>
      <c r="AA71" s="353">
        <v>46022</v>
      </c>
      <c r="AB71" s="333">
        <f t="shared" si="6"/>
        <v>98</v>
      </c>
      <c r="AC71" s="336">
        <v>0</v>
      </c>
      <c r="AD71" s="343">
        <v>0</v>
      </c>
      <c r="AE71" s="336">
        <v>0</v>
      </c>
      <c r="AF71" s="345" t="s">
        <v>73</v>
      </c>
      <c r="AG71" s="333">
        <f t="shared" si="7"/>
        <v>0</v>
      </c>
      <c r="AH71" s="336">
        <v>0</v>
      </c>
      <c r="AI71" s="343">
        <v>0</v>
      </c>
      <c r="AJ71" s="344" t="s">
        <v>73</v>
      </c>
      <c r="AK71" s="344" t="s">
        <v>73</v>
      </c>
      <c r="AL71" s="336">
        <v>0</v>
      </c>
      <c r="AM71" s="336" t="s">
        <v>73</v>
      </c>
      <c r="AN71" s="336" t="s">
        <v>73</v>
      </c>
      <c r="AO71" s="336" t="s">
        <v>73</v>
      </c>
      <c r="AP71" s="333">
        <f t="shared" si="8"/>
        <v>0</v>
      </c>
      <c r="AQ71" s="333">
        <f t="shared" si="9"/>
        <v>60000000</v>
      </c>
      <c r="AR71" s="336" t="s">
        <v>65</v>
      </c>
      <c r="AS71" s="343">
        <v>60000000</v>
      </c>
      <c r="AT71" s="336" t="s">
        <v>319</v>
      </c>
      <c r="AU71" s="343">
        <v>0</v>
      </c>
      <c r="AV71" s="342" t="s">
        <v>73</v>
      </c>
      <c r="AW71" s="341">
        <v>0</v>
      </c>
      <c r="AX71" s="340">
        <f t="shared" si="10"/>
        <v>60000000</v>
      </c>
      <c r="AY71" s="339">
        <f t="shared" si="11"/>
        <v>0</v>
      </c>
      <c r="AZ71" s="338">
        <v>0</v>
      </c>
      <c r="BA71" s="337" t="s">
        <v>73</v>
      </c>
      <c r="BB71" s="336" t="s">
        <v>123</v>
      </c>
      <c r="BC71" s="361" t="s">
        <v>8854</v>
      </c>
      <c r="BD71" s="334" t="s">
        <v>65</v>
      </c>
      <c r="BE71" s="334" t="s">
        <v>207</v>
      </c>
    </row>
    <row r="72" spans="2:57" x14ac:dyDescent="0.25">
      <c r="B72" s="334">
        <v>2025</v>
      </c>
      <c r="C72" s="334">
        <v>891780111</v>
      </c>
      <c r="D72" s="334" t="s">
        <v>63</v>
      </c>
      <c r="E72" s="333" t="s">
        <v>8853</v>
      </c>
      <c r="F72" s="351" t="s">
        <v>8852</v>
      </c>
      <c r="G72" s="354">
        <v>0</v>
      </c>
      <c r="H72" s="336" t="s">
        <v>71</v>
      </c>
      <c r="I72" s="334" t="s">
        <v>64</v>
      </c>
      <c r="J72" s="350" t="s">
        <v>211</v>
      </c>
      <c r="K72" s="483" t="s">
        <v>8851</v>
      </c>
      <c r="L72" s="349">
        <v>100000000</v>
      </c>
      <c r="M72" s="334" t="s">
        <v>66</v>
      </c>
      <c r="N72" s="333" t="s">
        <v>8850</v>
      </c>
      <c r="O72" s="352">
        <v>9009297397</v>
      </c>
      <c r="P72" s="349">
        <v>2164</v>
      </c>
      <c r="Q72" s="344">
        <v>45919</v>
      </c>
      <c r="R72" s="343">
        <v>160000000</v>
      </c>
      <c r="S72" s="353">
        <v>45924</v>
      </c>
      <c r="T72" s="343">
        <v>100000000</v>
      </c>
      <c r="U72" s="336" t="s">
        <v>65</v>
      </c>
      <c r="V72" s="352">
        <v>84452087</v>
      </c>
      <c r="W72" s="333" t="s">
        <v>8844</v>
      </c>
      <c r="X72" s="346">
        <v>45924</v>
      </c>
      <c r="Y72" s="346">
        <v>45924</v>
      </c>
      <c r="Z72" s="353" t="s">
        <v>73</v>
      </c>
      <c r="AA72" s="353">
        <v>46022</v>
      </c>
      <c r="AB72" s="333">
        <f t="shared" ref="AB72:AB103" si="12">+IF(Z72="1800-01-01",AA72-Y72,AA72-Z72)</f>
        <v>98</v>
      </c>
      <c r="AC72" s="336">
        <v>0</v>
      </c>
      <c r="AD72" s="343">
        <v>0</v>
      </c>
      <c r="AE72" s="336">
        <v>0</v>
      </c>
      <c r="AF72" s="345" t="s">
        <v>73</v>
      </c>
      <c r="AG72" s="333">
        <f t="shared" ref="AG72:AG84" si="13">+IF(AF72="1800-01-01",0,AF72-AA72)</f>
        <v>0</v>
      </c>
      <c r="AH72" s="336">
        <v>0</v>
      </c>
      <c r="AI72" s="343">
        <v>0</v>
      </c>
      <c r="AJ72" s="344" t="s">
        <v>73</v>
      </c>
      <c r="AK72" s="344" t="s">
        <v>73</v>
      </c>
      <c r="AL72" s="336">
        <v>0</v>
      </c>
      <c r="AM72" s="336" t="s">
        <v>73</v>
      </c>
      <c r="AN72" s="336" t="s">
        <v>73</v>
      </c>
      <c r="AO72" s="336" t="s">
        <v>73</v>
      </c>
      <c r="AP72" s="333">
        <f t="shared" ref="AP72:AP108" si="14">+IF(AM72="1800-01-01",0,AN72-AM72)</f>
        <v>0</v>
      </c>
      <c r="AQ72" s="333">
        <f t="shared" ref="AQ72:AQ108" si="15">+L72+AD72-AI72</f>
        <v>100000000</v>
      </c>
      <c r="AR72" s="336" t="s">
        <v>65</v>
      </c>
      <c r="AS72" s="343">
        <v>100000000</v>
      </c>
      <c r="AT72" s="336" t="s">
        <v>319</v>
      </c>
      <c r="AU72" s="343">
        <v>0</v>
      </c>
      <c r="AV72" s="342" t="s">
        <v>73</v>
      </c>
      <c r="AW72" s="341">
        <v>0</v>
      </c>
      <c r="AX72" s="340">
        <f t="shared" ref="AX72:AX103" si="16">AQ72-AW72</f>
        <v>100000000</v>
      </c>
      <c r="AY72" s="339">
        <f t="shared" ref="AY72:AY108" si="17">+IFERROR(AW72/AQ72,"_")</f>
        <v>0</v>
      </c>
      <c r="AZ72" s="338">
        <v>0</v>
      </c>
      <c r="BA72" s="337" t="s">
        <v>73</v>
      </c>
      <c r="BB72" s="336" t="s">
        <v>123</v>
      </c>
      <c r="BC72" s="361" t="s">
        <v>8849</v>
      </c>
      <c r="BD72" s="334" t="s">
        <v>65</v>
      </c>
      <c r="BE72" s="334" t="s">
        <v>207</v>
      </c>
    </row>
    <row r="73" spans="2:57" x14ac:dyDescent="0.25">
      <c r="B73" s="334">
        <v>2025</v>
      </c>
      <c r="C73" s="334">
        <v>891780111</v>
      </c>
      <c r="D73" s="334" t="s">
        <v>63</v>
      </c>
      <c r="E73" s="333" t="s">
        <v>8848</v>
      </c>
      <c r="F73" s="351" t="s">
        <v>8847</v>
      </c>
      <c r="G73" s="354">
        <v>0</v>
      </c>
      <c r="H73" s="336" t="s">
        <v>71</v>
      </c>
      <c r="I73" s="334" t="s">
        <v>64</v>
      </c>
      <c r="J73" s="350" t="s">
        <v>211</v>
      </c>
      <c r="K73" s="333" t="s">
        <v>8846</v>
      </c>
      <c r="L73" s="349">
        <v>67758600</v>
      </c>
      <c r="M73" s="334" t="s">
        <v>66</v>
      </c>
      <c r="N73" s="333" t="s">
        <v>8845</v>
      </c>
      <c r="O73" s="352">
        <v>8605223811</v>
      </c>
      <c r="P73" s="349">
        <v>2299</v>
      </c>
      <c r="Q73" s="344">
        <v>45937</v>
      </c>
      <c r="R73" s="343">
        <v>67758600</v>
      </c>
      <c r="S73" s="353">
        <v>45954</v>
      </c>
      <c r="T73" s="343">
        <v>67758600</v>
      </c>
      <c r="U73" s="336" t="s">
        <v>65</v>
      </c>
      <c r="V73" s="352">
        <v>84452087</v>
      </c>
      <c r="W73" s="333" t="s">
        <v>8844</v>
      </c>
      <c r="X73" s="346">
        <v>45954</v>
      </c>
      <c r="Y73" s="346">
        <v>45954</v>
      </c>
      <c r="Z73" s="353" t="s">
        <v>73</v>
      </c>
      <c r="AA73" s="353">
        <v>45996</v>
      </c>
      <c r="AB73" s="333">
        <f t="shared" si="12"/>
        <v>42</v>
      </c>
      <c r="AC73" s="336">
        <v>0</v>
      </c>
      <c r="AD73" s="343">
        <v>0</v>
      </c>
      <c r="AE73" s="336">
        <v>0</v>
      </c>
      <c r="AF73" s="345" t="s">
        <v>73</v>
      </c>
      <c r="AG73" s="333">
        <f t="shared" si="13"/>
        <v>0</v>
      </c>
      <c r="AH73" s="336">
        <v>0</v>
      </c>
      <c r="AI73" s="343">
        <v>0</v>
      </c>
      <c r="AJ73" s="344" t="s">
        <v>73</v>
      </c>
      <c r="AK73" s="344" t="s">
        <v>73</v>
      </c>
      <c r="AL73" s="336">
        <v>0</v>
      </c>
      <c r="AM73" s="336" t="s">
        <v>73</v>
      </c>
      <c r="AN73" s="336" t="s">
        <v>73</v>
      </c>
      <c r="AO73" s="336" t="s">
        <v>73</v>
      </c>
      <c r="AP73" s="333">
        <f t="shared" si="14"/>
        <v>0</v>
      </c>
      <c r="AQ73" s="333">
        <f t="shared" si="15"/>
        <v>67758600</v>
      </c>
      <c r="AR73" s="336" t="s">
        <v>65</v>
      </c>
      <c r="AS73" s="343">
        <v>67758600</v>
      </c>
      <c r="AT73" s="336" t="s">
        <v>319</v>
      </c>
      <c r="AU73" s="343">
        <v>0</v>
      </c>
      <c r="AV73" s="342" t="s">
        <v>73</v>
      </c>
      <c r="AW73" s="341">
        <v>0</v>
      </c>
      <c r="AX73" s="340">
        <f t="shared" si="16"/>
        <v>67758600</v>
      </c>
      <c r="AY73" s="339">
        <f t="shared" si="17"/>
        <v>0</v>
      </c>
      <c r="AZ73" s="338">
        <v>0</v>
      </c>
      <c r="BA73" s="337" t="s">
        <v>73</v>
      </c>
      <c r="BB73" s="336" t="s">
        <v>123</v>
      </c>
      <c r="BC73" s="361" t="s">
        <v>8843</v>
      </c>
      <c r="BD73" s="334" t="s">
        <v>65</v>
      </c>
      <c r="BE73" s="334" t="s">
        <v>207</v>
      </c>
    </row>
    <row r="74" spans="2:57" x14ac:dyDescent="0.25">
      <c r="B74" s="334">
        <v>2025</v>
      </c>
      <c r="C74" s="334">
        <v>891780111</v>
      </c>
      <c r="D74" s="334" t="s">
        <v>63</v>
      </c>
      <c r="E74" s="347" t="s">
        <v>8842</v>
      </c>
      <c r="F74" s="351" t="s">
        <v>8841</v>
      </c>
      <c r="G74" s="336">
        <v>0</v>
      </c>
      <c r="H74" s="336" t="s">
        <v>71</v>
      </c>
      <c r="I74" s="334" t="s">
        <v>64</v>
      </c>
      <c r="J74" s="350" t="s">
        <v>211</v>
      </c>
      <c r="K74" s="347" t="s">
        <v>8837</v>
      </c>
      <c r="L74" s="349">
        <v>40000000</v>
      </c>
      <c r="M74" s="334" t="s">
        <v>66</v>
      </c>
      <c r="N74" s="333" t="s">
        <v>8836</v>
      </c>
      <c r="O74" s="352">
        <v>900333004</v>
      </c>
      <c r="P74" s="349">
        <v>86</v>
      </c>
      <c r="Q74" s="344">
        <v>45677</v>
      </c>
      <c r="R74" s="343">
        <v>40000000</v>
      </c>
      <c r="S74" s="353">
        <v>45681</v>
      </c>
      <c r="T74" s="343">
        <v>40000000</v>
      </c>
      <c r="U74" s="336" t="s">
        <v>65</v>
      </c>
      <c r="V74" s="343">
        <v>12621405</v>
      </c>
      <c r="W74" s="347" t="s">
        <v>8709</v>
      </c>
      <c r="X74" s="353">
        <v>45681</v>
      </c>
      <c r="Y74" s="353">
        <v>45681</v>
      </c>
      <c r="Z74" s="353" t="s">
        <v>73</v>
      </c>
      <c r="AA74" s="353">
        <v>45838</v>
      </c>
      <c r="AB74" s="333">
        <f t="shared" si="12"/>
        <v>157</v>
      </c>
      <c r="AC74" s="336">
        <v>0</v>
      </c>
      <c r="AD74" s="343">
        <v>0</v>
      </c>
      <c r="AE74" s="336">
        <v>0</v>
      </c>
      <c r="AF74" s="345" t="s">
        <v>73</v>
      </c>
      <c r="AG74" s="333">
        <f t="shared" si="13"/>
        <v>0</v>
      </c>
      <c r="AH74" s="336">
        <v>1</v>
      </c>
      <c r="AI74" s="343">
        <v>40000000</v>
      </c>
      <c r="AJ74" s="344">
        <v>45692</v>
      </c>
      <c r="AK74" s="337" t="s">
        <v>73</v>
      </c>
      <c r="AL74" s="336">
        <v>0</v>
      </c>
      <c r="AM74" s="336" t="s">
        <v>73</v>
      </c>
      <c r="AN74" s="336" t="s">
        <v>73</v>
      </c>
      <c r="AO74" s="336" t="s">
        <v>73</v>
      </c>
      <c r="AP74" s="333">
        <f t="shared" si="14"/>
        <v>0</v>
      </c>
      <c r="AQ74" s="333">
        <f t="shared" si="15"/>
        <v>0</v>
      </c>
      <c r="AR74" s="336" t="s">
        <v>65</v>
      </c>
      <c r="AS74" s="343">
        <v>40000000</v>
      </c>
      <c r="AT74" s="336" t="s">
        <v>319</v>
      </c>
      <c r="AU74" s="343">
        <v>0</v>
      </c>
      <c r="AV74" s="342" t="s">
        <v>73</v>
      </c>
      <c r="AW74" s="341">
        <v>0</v>
      </c>
      <c r="AX74" s="340">
        <f t="shared" si="16"/>
        <v>0</v>
      </c>
      <c r="AY74" s="339" t="str">
        <f>+IFERROR(AW74/AQ74,"_")</f>
        <v>_</v>
      </c>
      <c r="AZ74" s="338">
        <v>0</v>
      </c>
      <c r="BA74" s="337">
        <v>45692</v>
      </c>
      <c r="BB74" s="336" t="s">
        <v>426</v>
      </c>
      <c r="BC74" s="361" t="s">
        <v>8840</v>
      </c>
      <c r="BD74" s="334" t="s">
        <v>65</v>
      </c>
      <c r="BE74" s="334" t="s">
        <v>207</v>
      </c>
    </row>
    <row r="75" spans="2:57" x14ac:dyDescent="0.25">
      <c r="B75" s="334">
        <v>2025</v>
      </c>
      <c r="C75" s="334">
        <v>891780111</v>
      </c>
      <c r="D75" s="334" t="s">
        <v>63</v>
      </c>
      <c r="E75" s="347" t="s">
        <v>8839</v>
      </c>
      <c r="F75" s="351" t="s">
        <v>8838</v>
      </c>
      <c r="G75" s="336">
        <v>0</v>
      </c>
      <c r="H75" s="336" t="s">
        <v>71</v>
      </c>
      <c r="I75" s="334" t="s">
        <v>64</v>
      </c>
      <c r="J75" s="350" t="s">
        <v>211</v>
      </c>
      <c r="K75" s="347" t="s">
        <v>8837</v>
      </c>
      <c r="L75" s="349">
        <v>110000000</v>
      </c>
      <c r="M75" s="334" t="s">
        <v>66</v>
      </c>
      <c r="N75" s="333" t="s">
        <v>8836</v>
      </c>
      <c r="O75" s="352">
        <v>900333004</v>
      </c>
      <c r="P75" s="349">
        <v>247</v>
      </c>
      <c r="Q75" s="344">
        <v>45693</v>
      </c>
      <c r="R75" s="343">
        <v>110000000</v>
      </c>
      <c r="S75" s="353">
        <v>45694</v>
      </c>
      <c r="T75" s="343">
        <v>110000000</v>
      </c>
      <c r="U75" s="336" t="s">
        <v>65</v>
      </c>
      <c r="V75" s="343">
        <v>12621405</v>
      </c>
      <c r="W75" s="347" t="s">
        <v>8709</v>
      </c>
      <c r="X75" s="353">
        <v>45693</v>
      </c>
      <c r="Y75" s="353">
        <v>45694</v>
      </c>
      <c r="Z75" s="353" t="s">
        <v>73</v>
      </c>
      <c r="AA75" s="353">
        <v>46022</v>
      </c>
      <c r="AB75" s="333">
        <f t="shared" si="12"/>
        <v>328</v>
      </c>
      <c r="AC75" s="336">
        <v>0</v>
      </c>
      <c r="AD75" s="343">
        <v>0</v>
      </c>
      <c r="AE75" s="336">
        <v>0</v>
      </c>
      <c r="AF75" s="345" t="s">
        <v>73</v>
      </c>
      <c r="AG75" s="333">
        <f t="shared" si="13"/>
        <v>0</v>
      </c>
      <c r="AH75" s="336">
        <v>0</v>
      </c>
      <c r="AI75" s="343">
        <v>0</v>
      </c>
      <c r="AJ75" s="344" t="s">
        <v>73</v>
      </c>
      <c r="AK75" s="337" t="s">
        <v>73</v>
      </c>
      <c r="AL75" s="336">
        <v>0</v>
      </c>
      <c r="AM75" s="336" t="s">
        <v>73</v>
      </c>
      <c r="AN75" s="336" t="s">
        <v>73</v>
      </c>
      <c r="AO75" s="336" t="s">
        <v>73</v>
      </c>
      <c r="AP75" s="333">
        <f t="shared" si="14"/>
        <v>0</v>
      </c>
      <c r="AQ75" s="333">
        <f t="shared" si="15"/>
        <v>110000000</v>
      </c>
      <c r="AR75" s="336" t="s">
        <v>65</v>
      </c>
      <c r="AS75" s="343">
        <v>110000000</v>
      </c>
      <c r="AT75" s="336" t="s">
        <v>319</v>
      </c>
      <c r="AU75" s="343">
        <v>0</v>
      </c>
      <c r="AV75" s="342" t="s">
        <v>73</v>
      </c>
      <c r="AW75" s="341">
        <v>10000000</v>
      </c>
      <c r="AX75" s="340">
        <f t="shared" si="16"/>
        <v>100000000</v>
      </c>
      <c r="AY75" s="339">
        <f t="shared" si="17"/>
        <v>9.0909090909090912E-2</v>
      </c>
      <c r="AZ75" s="338">
        <v>0.1</v>
      </c>
      <c r="BA75" s="337" t="s">
        <v>73</v>
      </c>
      <c r="BB75" s="336" t="s">
        <v>123</v>
      </c>
      <c r="BC75" s="361" t="s">
        <v>8835</v>
      </c>
      <c r="BD75" s="334" t="s">
        <v>65</v>
      </c>
      <c r="BE75" s="334" t="s">
        <v>207</v>
      </c>
    </row>
    <row r="76" spans="2:57" x14ac:dyDescent="0.25">
      <c r="B76" s="334">
        <v>2025</v>
      </c>
      <c r="C76" s="334">
        <v>891780111</v>
      </c>
      <c r="D76" s="334" t="s">
        <v>63</v>
      </c>
      <c r="E76" s="347" t="s">
        <v>8834</v>
      </c>
      <c r="F76" s="351" t="s">
        <v>8833</v>
      </c>
      <c r="G76" s="354">
        <v>2020000100036</v>
      </c>
      <c r="H76" s="336" t="s">
        <v>71</v>
      </c>
      <c r="I76" s="334" t="s">
        <v>210</v>
      </c>
      <c r="J76" s="350" t="s">
        <v>211</v>
      </c>
      <c r="K76" s="347" t="s">
        <v>8832</v>
      </c>
      <c r="L76" s="349">
        <v>18000000</v>
      </c>
      <c r="M76" s="334" t="s">
        <v>66</v>
      </c>
      <c r="N76" s="349" t="s">
        <v>8831</v>
      </c>
      <c r="O76" s="349">
        <v>57297436</v>
      </c>
      <c r="P76" s="349">
        <v>61</v>
      </c>
      <c r="Q76" s="344">
        <v>45693</v>
      </c>
      <c r="R76" s="343">
        <v>22000000</v>
      </c>
      <c r="S76" s="353">
        <v>45699</v>
      </c>
      <c r="T76" s="343">
        <v>18000000</v>
      </c>
      <c r="U76" s="336" t="s">
        <v>65</v>
      </c>
      <c r="V76" s="352">
        <v>45498601</v>
      </c>
      <c r="W76" s="347" t="s">
        <v>8715</v>
      </c>
      <c r="X76" s="353">
        <v>45698</v>
      </c>
      <c r="Y76" s="353">
        <v>45699</v>
      </c>
      <c r="Z76" s="353" t="s">
        <v>73</v>
      </c>
      <c r="AA76" s="353">
        <v>45869</v>
      </c>
      <c r="AB76" s="333">
        <f t="shared" si="12"/>
        <v>170</v>
      </c>
      <c r="AC76" s="336">
        <v>0</v>
      </c>
      <c r="AD76" s="343">
        <v>0</v>
      </c>
      <c r="AE76" s="336">
        <v>0</v>
      </c>
      <c r="AF76" s="345" t="s">
        <v>73</v>
      </c>
      <c r="AG76" s="333">
        <f t="shared" si="13"/>
        <v>0</v>
      </c>
      <c r="AH76" s="336">
        <v>0</v>
      </c>
      <c r="AI76" s="343">
        <v>0</v>
      </c>
      <c r="AJ76" s="344" t="s">
        <v>73</v>
      </c>
      <c r="AK76" s="337" t="s">
        <v>73</v>
      </c>
      <c r="AL76" s="336">
        <v>0</v>
      </c>
      <c r="AM76" s="336" t="s">
        <v>73</v>
      </c>
      <c r="AN76" s="336" t="s">
        <v>73</v>
      </c>
      <c r="AO76" s="336" t="s">
        <v>73</v>
      </c>
      <c r="AP76" s="333">
        <f t="shared" si="14"/>
        <v>0</v>
      </c>
      <c r="AQ76" s="333">
        <f t="shared" si="15"/>
        <v>18000000</v>
      </c>
      <c r="AR76" s="336" t="s">
        <v>319</v>
      </c>
      <c r="AS76" s="343">
        <v>0</v>
      </c>
      <c r="AT76" s="336" t="s">
        <v>319</v>
      </c>
      <c r="AU76" s="343">
        <v>0</v>
      </c>
      <c r="AV76" s="342" t="s">
        <v>73</v>
      </c>
      <c r="AW76" s="341">
        <v>18000000</v>
      </c>
      <c r="AX76" s="340">
        <f t="shared" si="16"/>
        <v>0</v>
      </c>
      <c r="AY76" s="339">
        <f t="shared" si="17"/>
        <v>1</v>
      </c>
      <c r="AZ76" s="338">
        <v>1</v>
      </c>
      <c r="BA76" s="337" t="s">
        <v>73</v>
      </c>
      <c r="BB76" s="336" t="s">
        <v>208</v>
      </c>
      <c r="BC76" s="335" t="s">
        <v>8830</v>
      </c>
      <c r="BD76" s="334" t="s">
        <v>65</v>
      </c>
      <c r="BE76" s="334" t="s">
        <v>65</v>
      </c>
    </row>
    <row r="77" spans="2:57" x14ac:dyDescent="0.25">
      <c r="B77" s="334">
        <v>2025</v>
      </c>
      <c r="C77" s="334">
        <v>891780111</v>
      </c>
      <c r="D77" s="334" t="s">
        <v>63</v>
      </c>
      <c r="E77" s="347" t="s">
        <v>8829</v>
      </c>
      <c r="F77" s="351" t="s">
        <v>8828</v>
      </c>
      <c r="G77" s="354">
        <v>2022000100019</v>
      </c>
      <c r="H77" s="336" t="s">
        <v>71</v>
      </c>
      <c r="I77" s="334" t="s">
        <v>210</v>
      </c>
      <c r="J77" s="350" t="s">
        <v>81</v>
      </c>
      <c r="K77" s="347" t="s">
        <v>8827</v>
      </c>
      <c r="L77" s="349">
        <v>10500000</v>
      </c>
      <c r="M77" s="334" t="s">
        <v>66</v>
      </c>
      <c r="N77" s="349" t="s">
        <v>8826</v>
      </c>
      <c r="O77" s="349">
        <v>1004369361</v>
      </c>
      <c r="P77" s="349">
        <v>60</v>
      </c>
      <c r="Q77" s="344">
        <v>45693</v>
      </c>
      <c r="R77" s="343">
        <v>408219572</v>
      </c>
      <c r="S77" s="353">
        <v>45700</v>
      </c>
      <c r="T77" s="343">
        <v>10500000</v>
      </c>
      <c r="U77" s="336" t="s">
        <v>65</v>
      </c>
      <c r="V77" s="352">
        <v>72220242</v>
      </c>
      <c r="W77" s="347" t="s">
        <v>8766</v>
      </c>
      <c r="X77" s="353">
        <v>45700</v>
      </c>
      <c r="Y77" s="353">
        <v>45700</v>
      </c>
      <c r="Z77" s="353" t="s">
        <v>73</v>
      </c>
      <c r="AA77" s="353">
        <v>45789</v>
      </c>
      <c r="AB77" s="333">
        <f t="shared" si="12"/>
        <v>89</v>
      </c>
      <c r="AC77" s="336">
        <v>0</v>
      </c>
      <c r="AD77" s="343">
        <v>0</v>
      </c>
      <c r="AE77" s="336">
        <v>0</v>
      </c>
      <c r="AF77" s="345" t="s">
        <v>73</v>
      </c>
      <c r="AG77" s="333">
        <f t="shared" si="13"/>
        <v>0</v>
      </c>
      <c r="AH77" s="336">
        <v>0</v>
      </c>
      <c r="AI77" s="343">
        <v>0</v>
      </c>
      <c r="AJ77" s="344" t="s">
        <v>73</v>
      </c>
      <c r="AK77" s="337" t="s">
        <v>73</v>
      </c>
      <c r="AL77" s="336">
        <v>0</v>
      </c>
      <c r="AM77" s="336" t="s">
        <v>73</v>
      </c>
      <c r="AN77" s="336" t="s">
        <v>73</v>
      </c>
      <c r="AO77" s="336" t="s">
        <v>73</v>
      </c>
      <c r="AP77" s="333">
        <f t="shared" si="14"/>
        <v>0</v>
      </c>
      <c r="AQ77" s="333">
        <f t="shared" si="15"/>
        <v>10500000</v>
      </c>
      <c r="AR77" s="336" t="s">
        <v>319</v>
      </c>
      <c r="AS77" s="343">
        <v>0</v>
      </c>
      <c r="AT77" s="336" t="s">
        <v>319</v>
      </c>
      <c r="AU77" s="343">
        <v>0</v>
      </c>
      <c r="AV77" s="342" t="s">
        <v>73</v>
      </c>
      <c r="AW77" s="341">
        <v>10500000</v>
      </c>
      <c r="AX77" s="340">
        <f t="shared" si="16"/>
        <v>0</v>
      </c>
      <c r="AY77" s="339">
        <f t="shared" si="17"/>
        <v>1</v>
      </c>
      <c r="AZ77" s="338">
        <v>1</v>
      </c>
      <c r="BA77" s="337" t="s">
        <v>73</v>
      </c>
      <c r="BB77" s="336" t="s">
        <v>208</v>
      </c>
      <c r="BC77" s="335" t="s">
        <v>8825</v>
      </c>
      <c r="BD77" s="334" t="s">
        <v>65</v>
      </c>
      <c r="BE77" s="334" t="s">
        <v>65</v>
      </c>
    </row>
    <row r="78" spans="2:57" x14ac:dyDescent="0.25">
      <c r="B78" s="334">
        <v>2025</v>
      </c>
      <c r="C78" s="334">
        <v>891780111</v>
      </c>
      <c r="D78" s="334" t="s">
        <v>63</v>
      </c>
      <c r="E78" s="347" t="s">
        <v>8824</v>
      </c>
      <c r="F78" s="351" t="s">
        <v>8823</v>
      </c>
      <c r="G78" s="354">
        <v>2022000100019</v>
      </c>
      <c r="H78" s="336" t="s">
        <v>71</v>
      </c>
      <c r="I78" s="334" t="s">
        <v>210</v>
      </c>
      <c r="J78" s="350" t="s">
        <v>81</v>
      </c>
      <c r="K78" s="347" t="s">
        <v>8822</v>
      </c>
      <c r="L78" s="349">
        <v>11400000</v>
      </c>
      <c r="M78" s="334" t="s">
        <v>66</v>
      </c>
      <c r="N78" s="349" t="s">
        <v>8821</v>
      </c>
      <c r="O78" s="349">
        <v>1083024056</v>
      </c>
      <c r="P78" s="349">
        <v>60</v>
      </c>
      <c r="Q78" s="344">
        <v>45693</v>
      </c>
      <c r="R78" s="343">
        <v>408219572</v>
      </c>
      <c r="S78" s="353">
        <v>45700</v>
      </c>
      <c r="T78" s="343">
        <v>11400000</v>
      </c>
      <c r="U78" s="336" t="s">
        <v>65</v>
      </c>
      <c r="V78" s="352">
        <v>72220242</v>
      </c>
      <c r="W78" s="347" t="s">
        <v>8766</v>
      </c>
      <c r="X78" s="353">
        <v>45700</v>
      </c>
      <c r="Y78" s="353">
        <v>45700</v>
      </c>
      <c r="Z78" s="353" t="s">
        <v>73</v>
      </c>
      <c r="AA78" s="353">
        <v>45789</v>
      </c>
      <c r="AB78" s="333">
        <f t="shared" si="12"/>
        <v>89</v>
      </c>
      <c r="AC78" s="336">
        <v>0</v>
      </c>
      <c r="AD78" s="343">
        <v>0</v>
      </c>
      <c r="AE78" s="336">
        <v>0</v>
      </c>
      <c r="AF78" s="345" t="s">
        <v>73</v>
      </c>
      <c r="AG78" s="333">
        <f t="shared" si="13"/>
        <v>0</v>
      </c>
      <c r="AH78" s="336">
        <v>0</v>
      </c>
      <c r="AI78" s="343">
        <v>0</v>
      </c>
      <c r="AJ78" s="344" t="s">
        <v>73</v>
      </c>
      <c r="AK78" s="337" t="s">
        <v>73</v>
      </c>
      <c r="AL78" s="336">
        <v>0</v>
      </c>
      <c r="AM78" s="336" t="s">
        <v>73</v>
      </c>
      <c r="AN78" s="336" t="s">
        <v>73</v>
      </c>
      <c r="AO78" s="336" t="s">
        <v>73</v>
      </c>
      <c r="AP78" s="333">
        <f t="shared" si="14"/>
        <v>0</v>
      </c>
      <c r="AQ78" s="333">
        <f t="shared" si="15"/>
        <v>11400000</v>
      </c>
      <c r="AR78" s="336" t="s">
        <v>319</v>
      </c>
      <c r="AS78" s="343">
        <v>0</v>
      </c>
      <c r="AT78" s="336" t="s">
        <v>319</v>
      </c>
      <c r="AU78" s="343">
        <v>0</v>
      </c>
      <c r="AV78" s="342" t="s">
        <v>73</v>
      </c>
      <c r="AW78" s="341">
        <v>11400000</v>
      </c>
      <c r="AX78" s="340">
        <f t="shared" si="16"/>
        <v>0</v>
      </c>
      <c r="AY78" s="339">
        <f t="shared" si="17"/>
        <v>1</v>
      </c>
      <c r="AZ78" s="338">
        <v>1</v>
      </c>
      <c r="BA78" s="337" t="s">
        <v>73</v>
      </c>
      <c r="BB78" s="336" t="s">
        <v>208</v>
      </c>
      <c r="BC78" s="335" t="s">
        <v>8820</v>
      </c>
      <c r="BD78" s="334" t="s">
        <v>65</v>
      </c>
      <c r="BE78" s="334" t="s">
        <v>65</v>
      </c>
    </row>
    <row r="79" spans="2:57" x14ac:dyDescent="0.25">
      <c r="B79" s="334">
        <v>2025</v>
      </c>
      <c r="C79" s="334">
        <v>891780111</v>
      </c>
      <c r="D79" s="334" t="s">
        <v>63</v>
      </c>
      <c r="E79" s="347" t="s">
        <v>8819</v>
      </c>
      <c r="F79" s="351" t="s">
        <v>8818</v>
      </c>
      <c r="G79" s="354">
        <v>2022000100019</v>
      </c>
      <c r="H79" s="336" t="s">
        <v>71</v>
      </c>
      <c r="I79" s="334" t="s">
        <v>210</v>
      </c>
      <c r="J79" s="350" t="s">
        <v>81</v>
      </c>
      <c r="K79" s="347" t="s">
        <v>8817</v>
      </c>
      <c r="L79" s="349">
        <v>14400000</v>
      </c>
      <c r="M79" s="334" t="s">
        <v>66</v>
      </c>
      <c r="N79" s="349" t="s">
        <v>8816</v>
      </c>
      <c r="O79" s="349">
        <v>1045695140</v>
      </c>
      <c r="P79" s="349">
        <v>60</v>
      </c>
      <c r="Q79" s="344">
        <v>45693</v>
      </c>
      <c r="R79" s="343">
        <v>408219572</v>
      </c>
      <c r="S79" s="353">
        <v>45700</v>
      </c>
      <c r="T79" s="343">
        <v>14400000</v>
      </c>
      <c r="U79" s="336" t="s">
        <v>65</v>
      </c>
      <c r="V79" s="352">
        <v>72220242</v>
      </c>
      <c r="W79" s="347" t="s">
        <v>8766</v>
      </c>
      <c r="X79" s="353">
        <v>45700</v>
      </c>
      <c r="Y79" s="353">
        <v>45700</v>
      </c>
      <c r="Z79" s="353" t="s">
        <v>73</v>
      </c>
      <c r="AA79" s="353">
        <v>45789</v>
      </c>
      <c r="AB79" s="333">
        <f t="shared" si="12"/>
        <v>89</v>
      </c>
      <c r="AC79" s="336">
        <v>0</v>
      </c>
      <c r="AD79" s="343">
        <v>0</v>
      </c>
      <c r="AE79" s="336">
        <v>0</v>
      </c>
      <c r="AF79" s="345" t="s">
        <v>73</v>
      </c>
      <c r="AG79" s="333">
        <f t="shared" si="13"/>
        <v>0</v>
      </c>
      <c r="AH79" s="336">
        <v>0</v>
      </c>
      <c r="AI79" s="343">
        <v>0</v>
      </c>
      <c r="AJ79" s="344" t="s">
        <v>73</v>
      </c>
      <c r="AK79" s="337" t="s">
        <v>73</v>
      </c>
      <c r="AL79" s="336">
        <v>0</v>
      </c>
      <c r="AM79" s="336" t="s">
        <v>73</v>
      </c>
      <c r="AN79" s="336" t="s">
        <v>73</v>
      </c>
      <c r="AO79" s="336" t="s">
        <v>73</v>
      </c>
      <c r="AP79" s="333">
        <f t="shared" si="14"/>
        <v>0</v>
      </c>
      <c r="AQ79" s="333">
        <f t="shared" si="15"/>
        <v>14400000</v>
      </c>
      <c r="AR79" s="336" t="s">
        <v>319</v>
      </c>
      <c r="AS79" s="343">
        <v>0</v>
      </c>
      <c r="AT79" s="336" t="s">
        <v>319</v>
      </c>
      <c r="AU79" s="343">
        <v>0</v>
      </c>
      <c r="AV79" s="342" t="s">
        <v>73</v>
      </c>
      <c r="AW79" s="341">
        <v>14400000</v>
      </c>
      <c r="AX79" s="340">
        <f t="shared" si="16"/>
        <v>0</v>
      </c>
      <c r="AY79" s="339">
        <f t="shared" si="17"/>
        <v>1</v>
      </c>
      <c r="AZ79" s="338">
        <v>1</v>
      </c>
      <c r="BA79" s="337" t="s">
        <v>73</v>
      </c>
      <c r="BB79" s="336" t="s">
        <v>208</v>
      </c>
      <c r="BC79" s="335" t="s">
        <v>8815</v>
      </c>
      <c r="BD79" s="334" t="s">
        <v>65</v>
      </c>
      <c r="BE79" s="334" t="s">
        <v>65</v>
      </c>
    </row>
    <row r="80" spans="2:57" x14ac:dyDescent="0.25">
      <c r="B80" s="334">
        <v>2025</v>
      </c>
      <c r="C80" s="334">
        <v>891780111</v>
      </c>
      <c r="D80" s="334" t="s">
        <v>63</v>
      </c>
      <c r="E80" s="347" t="s">
        <v>8814</v>
      </c>
      <c r="F80" s="351" t="s">
        <v>8813</v>
      </c>
      <c r="G80" s="354">
        <v>2022000100019</v>
      </c>
      <c r="H80" s="336" t="s">
        <v>71</v>
      </c>
      <c r="I80" s="334" t="s">
        <v>210</v>
      </c>
      <c r="J80" s="350" t="s">
        <v>81</v>
      </c>
      <c r="K80" s="347" t="s">
        <v>8812</v>
      </c>
      <c r="L80" s="349">
        <v>10500000</v>
      </c>
      <c r="M80" s="334" t="s">
        <v>66</v>
      </c>
      <c r="N80" s="349" t="s">
        <v>8811</v>
      </c>
      <c r="O80" s="349">
        <v>1083558878</v>
      </c>
      <c r="P80" s="349">
        <v>60</v>
      </c>
      <c r="Q80" s="344">
        <v>45693</v>
      </c>
      <c r="R80" s="343">
        <v>408219572</v>
      </c>
      <c r="S80" s="353">
        <v>45700</v>
      </c>
      <c r="T80" s="343">
        <v>10500000</v>
      </c>
      <c r="U80" s="336" t="s">
        <v>65</v>
      </c>
      <c r="V80" s="352">
        <v>72220242</v>
      </c>
      <c r="W80" s="347" t="s">
        <v>8766</v>
      </c>
      <c r="X80" s="353">
        <v>45700</v>
      </c>
      <c r="Y80" s="353">
        <v>45700</v>
      </c>
      <c r="Z80" s="353" t="s">
        <v>73</v>
      </c>
      <c r="AA80" s="353">
        <v>45789</v>
      </c>
      <c r="AB80" s="333">
        <f t="shared" si="12"/>
        <v>89</v>
      </c>
      <c r="AC80" s="336">
        <v>0</v>
      </c>
      <c r="AD80" s="343">
        <v>0</v>
      </c>
      <c r="AE80" s="336">
        <v>0</v>
      </c>
      <c r="AF80" s="345" t="s">
        <v>73</v>
      </c>
      <c r="AG80" s="333">
        <f t="shared" si="13"/>
        <v>0</v>
      </c>
      <c r="AH80" s="336">
        <v>0</v>
      </c>
      <c r="AI80" s="343">
        <v>0</v>
      </c>
      <c r="AJ80" s="344" t="s">
        <v>73</v>
      </c>
      <c r="AK80" s="337" t="s">
        <v>73</v>
      </c>
      <c r="AL80" s="336">
        <v>0</v>
      </c>
      <c r="AM80" s="336" t="s">
        <v>73</v>
      </c>
      <c r="AN80" s="336" t="s">
        <v>73</v>
      </c>
      <c r="AO80" s="336" t="s">
        <v>73</v>
      </c>
      <c r="AP80" s="333">
        <f t="shared" si="14"/>
        <v>0</v>
      </c>
      <c r="AQ80" s="333">
        <f t="shared" si="15"/>
        <v>10500000</v>
      </c>
      <c r="AR80" s="336" t="s">
        <v>319</v>
      </c>
      <c r="AS80" s="343">
        <v>0</v>
      </c>
      <c r="AT80" s="336" t="s">
        <v>319</v>
      </c>
      <c r="AU80" s="343">
        <v>0</v>
      </c>
      <c r="AV80" s="342" t="s">
        <v>73</v>
      </c>
      <c r="AW80" s="341">
        <v>10500000</v>
      </c>
      <c r="AX80" s="340">
        <f t="shared" si="16"/>
        <v>0</v>
      </c>
      <c r="AY80" s="339">
        <f t="shared" si="17"/>
        <v>1</v>
      </c>
      <c r="AZ80" s="338">
        <v>1</v>
      </c>
      <c r="BA80" s="337" t="s">
        <v>73</v>
      </c>
      <c r="BB80" s="336" t="s">
        <v>208</v>
      </c>
      <c r="BC80" s="335" t="s">
        <v>8810</v>
      </c>
      <c r="BD80" s="334" t="s">
        <v>65</v>
      </c>
      <c r="BE80" s="334" t="s">
        <v>65</v>
      </c>
    </row>
    <row r="81" spans="2:57" x14ac:dyDescent="0.25">
      <c r="B81" s="334">
        <v>2025</v>
      </c>
      <c r="C81" s="334">
        <v>891780111</v>
      </c>
      <c r="D81" s="334" t="s">
        <v>63</v>
      </c>
      <c r="E81" s="347" t="s">
        <v>8809</v>
      </c>
      <c r="F81" s="351" t="s">
        <v>8808</v>
      </c>
      <c r="G81" s="354">
        <v>2022000100019</v>
      </c>
      <c r="H81" s="336" t="s">
        <v>71</v>
      </c>
      <c r="I81" s="334" t="s">
        <v>210</v>
      </c>
      <c r="J81" s="350" t="s">
        <v>81</v>
      </c>
      <c r="K81" s="347" t="s">
        <v>8807</v>
      </c>
      <c r="L81" s="349">
        <v>11400000</v>
      </c>
      <c r="M81" s="334" t="s">
        <v>66</v>
      </c>
      <c r="N81" s="349" t="s">
        <v>8806</v>
      </c>
      <c r="O81" s="349">
        <v>1042456745</v>
      </c>
      <c r="P81" s="349">
        <v>60</v>
      </c>
      <c r="Q81" s="344">
        <v>45693</v>
      </c>
      <c r="R81" s="343">
        <v>408219572</v>
      </c>
      <c r="S81" s="353">
        <v>45700</v>
      </c>
      <c r="T81" s="343">
        <v>11400000</v>
      </c>
      <c r="U81" s="336" t="s">
        <v>65</v>
      </c>
      <c r="V81" s="352">
        <v>72220242</v>
      </c>
      <c r="W81" s="347" t="s">
        <v>8766</v>
      </c>
      <c r="X81" s="353">
        <v>45701</v>
      </c>
      <c r="Y81" s="353">
        <v>45701</v>
      </c>
      <c r="Z81" s="353" t="s">
        <v>73</v>
      </c>
      <c r="AA81" s="353">
        <v>45790</v>
      </c>
      <c r="AB81" s="333">
        <f t="shared" si="12"/>
        <v>89</v>
      </c>
      <c r="AC81" s="336">
        <v>0</v>
      </c>
      <c r="AD81" s="343">
        <v>0</v>
      </c>
      <c r="AE81" s="336">
        <v>0</v>
      </c>
      <c r="AF81" s="345" t="s">
        <v>73</v>
      </c>
      <c r="AG81" s="333">
        <f t="shared" si="13"/>
        <v>0</v>
      </c>
      <c r="AH81" s="336">
        <v>0</v>
      </c>
      <c r="AI81" s="343">
        <v>0</v>
      </c>
      <c r="AJ81" s="344" t="s">
        <v>73</v>
      </c>
      <c r="AK81" s="337" t="s">
        <v>73</v>
      </c>
      <c r="AL81" s="336">
        <v>0</v>
      </c>
      <c r="AM81" s="336" t="s">
        <v>73</v>
      </c>
      <c r="AN81" s="336" t="s">
        <v>73</v>
      </c>
      <c r="AO81" s="336" t="s">
        <v>73</v>
      </c>
      <c r="AP81" s="333">
        <f t="shared" si="14"/>
        <v>0</v>
      </c>
      <c r="AQ81" s="333">
        <f t="shared" si="15"/>
        <v>11400000</v>
      </c>
      <c r="AR81" s="336" t="s">
        <v>319</v>
      </c>
      <c r="AS81" s="343">
        <v>0</v>
      </c>
      <c r="AT81" s="336" t="s">
        <v>319</v>
      </c>
      <c r="AU81" s="343">
        <v>0</v>
      </c>
      <c r="AV81" s="342" t="s">
        <v>73</v>
      </c>
      <c r="AW81" s="341">
        <v>11400000</v>
      </c>
      <c r="AX81" s="340">
        <f t="shared" si="16"/>
        <v>0</v>
      </c>
      <c r="AY81" s="339">
        <f t="shared" si="17"/>
        <v>1</v>
      </c>
      <c r="AZ81" s="338">
        <v>1</v>
      </c>
      <c r="BA81" s="337" t="s">
        <v>73</v>
      </c>
      <c r="BB81" s="336" t="s">
        <v>208</v>
      </c>
      <c r="BC81" s="335" t="s">
        <v>8805</v>
      </c>
      <c r="BD81" s="334" t="s">
        <v>65</v>
      </c>
      <c r="BE81" s="334" t="s">
        <v>65</v>
      </c>
    </row>
    <row r="82" spans="2:57" x14ac:dyDescent="0.25">
      <c r="B82" s="334">
        <v>2025</v>
      </c>
      <c r="C82" s="334">
        <v>891780111</v>
      </c>
      <c r="D82" s="334" t="s">
        <v>63</v>
      </c>
      <c r="E82" s="347" t="s">
        <v>8804</v>
      </c>
      <c r="F82" s="351" t="s">
        <v>8803</v>
      </c>
      <c r="G82" s="354">
        <v>2022000100019</v>
      </c>
      <c r="H82" s="336" t="s">
        <v>71</v>
      </c>
      <c r="I82" s="334" t="s">
        <v>210</v>
      </c>
      <c r="J82" s="350" t="s">
        <v>81</v>
      </c>
      <c r="K82" s="347" t="s">
        <v>8802</v>
      </c>
      <c r="L82" s="349">
        <v>10500000</v>
      </c>
      <c r="M82" s="334" t="s">
        <v>66</v>
      </c>
      <c r="N82" s="349" t="s">
        <v>8801</v>
      </c>
      <c r="O82" s="349">
        <v>1140897871</v>
      </c>
      <c r="P82" s="349">
        <v>60</v>
      </c>
      <c r="Q82" s="344">
        <v>45693</v>
      </c>
      <c r="R82" s="343">
        <v>408219572</v>
      </c>
      <c r="S82" s="353">
        <v>45700</v>
      </c>
      <c r="T82" s="343">
        <v>10500000</v>
      </c>
      <c r="U82" s="336" t="s">
        <v>65</v>
      </c>
      <c r="V82" s="352">
        <v>72220242</v>
      </c>
      <c r="W82" s="347" t="s">
        <v>8766</v>
      </c>
      <c r="X82" s="353">
        <v>45701</v>
      </c>
      <c r="Y82" s="353">
        <v>45701</v>
      </c>
      <c r="Z82" s="353" t="s">
        <v>73</v>
      </c>
      <c r="AA82" s="353">
        <v>45790</v>
      </c>
      <c r="AB82" s="333">
        <f t="shared" si="12"/>
        <v>89</v>
      </c>
      <c r="AC82" s="336">
        <v>0</v>
      </c>
      <c r="AD82" s="343">
        <v>0</v>
      </c>
      <c r="AE82" s="336">
        <v>0</v>
      </c>
      <c r="AF82" s="345" t="s">
        <v>73</v>
      </c>
      <c r="AG82" s="333">
        <f t="shared" si="13"/>
        <v>0</v>
      </c>
      <c r="AH82" s="336">
        <v>0</v>
      </c>
      <c r="AI82" s="343">
        <v>0</v>
      </c>
      <c r="AJ82" s="344" t="s">
        <v>73</v>
      </c>
      <c r="AK82" s="337" t="s">
        <v>73</v>
      </c>
      <c r="AL82" s="336">
        <v>0</v>
      </c>
      <c r="AM82" s="336" t="s">
        <v>73</v>
      </c>
      <c r="AN82" s="336" t="s">
        <v>73</v>
      </c>
      <c r="AO82" s="336" t="s">
        <v>73</v>
      </c>
      <c r="AP82" s="333">
        <f t="shared" si="14"/>
        <v>0</v>
      </c>
      <c r="AQ82" s="333">
        <f t="shared" si="15"/>
        <v>10500000</v>
      </c>
      <c r="AR82" s="336" t="s">
        <v>319</v>
      </c>
      <c r="AS82" s="343">
        <v>0</v>
      </c>
      <c r="AT82" s="336" t="s">
        <v>319</v>
      </c>
      <c r="AU82" s="343">
        <v>0</v>
      </c>
      <c r="AV82" s="342" t="s">
        <v>73</v>
      </c>
      <c r="AW82" s="341">
        <v>10500000</v>
      </c>
      <c r="AX82" s="340">
        <f t="shared" si="16"/>
        <v>0</v>
      </c>
      <c r="AY82" s="339">
        <f t="shared" si="17"/>
        <v>1</v>
      </c>
      <c r="AZ82" s="338">
        <v>1</v>
      </c>
      <c r="BA82" s="337" t="s">
        <v>73</v>
      </c>
      <c r="BB82" s="336" t="s">
        <v>208</v>
      </c>
      <c r="BC82" s="335" t="s">
        <v>8800</v>
      </c>
      <c r="BD82" s="334" t="s">
        <v>65</v>
      </c>
      <c r="BE82" s="334" t="s">
        <v>65</v>
      </c>
    </row>
    <row r="83" spans="2:57" x14ac:dyDescent="0.25">
      <c r="B83" s="334">
        <v>2025</v>
      </c>
      <c r="C83" s="334">
        <v>891780111</v>
      </c>
      <c r="D83" s="334" t="s">
        <v>63</v>
      </c>
      <c r="E83" s="347" t="s">
        <v>8799</v>
      </c>
      <c r="F83" s="351" t="s">
        <v>8798</v>
      </c>
      <c r="G83" s="354">
        <v>2022000100019</v>
      </c>
      <c r="H83" s="336" t="s">
        <v>71</v>
      </c>
      <c r="I83" s="334" t="s">
        <v>210</v>
      </c>
      <c r="J83" s="350" t="s">
        <v>81</v>
      </c>
      <c r="K83" s="347" t="s">
        <v>8797</v>
      </c>
      <c r="L83" s="349">
        <v>14400000</v>
      </c>
      <c r="M83" s="334" t="s">
        <v>66</v>
      </c>
      <c r="N83" s="349" t="s">
        <v>8796</v>
      </c>
      <c r="O83" s="349">
        <v>1082886224</v>
      </c>
      <c r="P83" s="349">
        <v>60</v>
      </c>
      <c r="Q83" s="344">
        <v>45693</v>
      </c>
      <c r="R83" s="343">
        <v>408219572</v>
      </c>
      <c r="S83" s="353">
        <v>45700</v>
      </c>
      <c r="T83" s="343">
        <v>14400000</v>
      </c>
      <c r="U83" s="336" t="s">
        <v>65</v>
      </c>
      <c r="V83" s="352">
        <v>72220242</v>
      </c>
      <c r="W83" s="347" t="s">
        <v>8766</v>
      </c>
      <c r="X83" s="353">
        <v>45701</v>
      </c>
      <c r="Y83" s="353">
        <v>45701</v>
      </c>
      <c r="Z83" s="353" t="s">
        <v>73</v>
      </c>
      <c r="AA83" s="353">
        <v>45790</v>
      </c>
      <c r="AB83" s="333">
        <f t="shared" si="12"/>
        <v>89</v>
      </c>
      <c r="AC83" s="336">
        <v>0</v>
      </c>
      <c r="AD83" s="343">
        <v>0</v>
      </c>
      <c r="AE83" s="336">
        <v>0</v>
      </c>
      <c r="AF83" s="345" t="s">
        <v>73</v>
      </c>
      <c r="AG83" s="333">
        <f t="shared" si="13"/>
        <v>0</v>
      </c>
      <c r="AH83" s="336">
        <v>0</v>
      </c>
      <c r="AI83" s="343">
        <v>0</v>
      </c>
      <c r="AJ83" s="344" t="s">
        <v>73</v>
      </c>
      <c r="AK83" s="337" t="s">
        <v>73</v>
      </c>
      <c r="AL83" s="336">
        <v>0</v>
      </c>
      <c r="AM83" s="336" t="s">
        <v>73</v>
      </c>
      <c r="AN83" s="336" t="s">
        <v>73</v>
      </c>
      <c r="AO83" s="336" t="s">
        <v>73</v>
      </c>
      <c r="AP83" s="333">
        <f t="shared" si="14"/>
        <v>0</v>
      </c>
      <c r="AQ83" s="333">
        <f t="shared" si="15"/>
        <v>14400000</v>
      </c>
      <c r="AR83" s="336" t="s">
        <v>319</v>
      </c>
      <c r="AS83" s="343">
        <v>0</v>
      </c>
      <c r="AT83" s="336" t="s">
        <v>319</v>
      </c>
      <c r="AU83" s="343">
        <v>0</v>
      </c>
      <c r="AV83" s="342" t="s">
        <v>73</v>
      </c>
      <c r="AW83" s="341">
        <v>14400000</v>
      </c>
      <c r="AX83" s="340">
        <f t="shared" si="16"/>
        <v>0</v>
      </c>
      <c r="AY83" s="339">
        <f t="shared" si="17"/>
        <v>1</v>
      </c>
      <c r="AZ83" s="338">
        <v>1</v>
      </c>
      <c r="BA83" s="337" t="s">
        <v>73</v>
      </c>
      <c r="BB83" s="336" t="s">
        <v>208</v>
      </c>
      <c r="BC83" s="335" t="s">
        <v>8795</v>
      </c>
      <c r="BD83" s="334" t="s">
        <v>65</v>
      </c>
      <c r="BE83" s="334" t="s">
        <v>65</v>
      </c>
    </row>
    <row r="84" spans="2:57" x14ac:dyDescent="0.25">
      <c r="B84" s="334">
        <v>2025</v>
      </c>
      <c r="C84" s="334">
        <v>891780111</v>
      </c>
      <c r="D84" s="334" t="s">
        <v>63</v>
      </c>
      <c r="E84" s="347" t="s">
        <v>8794</v>
      </c>
      <c r="F84" s="351" t="s">
        <v>8793</v>
      </c>
      <c r="G84" s="354">
        <v>2022000100019</v>
      </c>
      <c r="H84" s="336" t="s">
        <v>71</v>
      </c>
      <c r="I84" s="334" t="s">
        <v>210</v>
      </c>
      <c r="J84" s="350" t="s">
        <v>81</v>
      </c>
      <c r="K84" s="347" t="s">
        <v>8792</v>
      </c>
      <c r="L84" s="349">
        <v>10500000</v>
      </c>
      <c r="M84" s="334" t="s">
        <v>66</v>
      </c>
      <c r="N84" s="349" t="s">
        <v>8791</v>
      </c>
      <c r="O84" s="349">
        <v>85486288</v>
      </c>
      <c r="P84" s="349">
        <v>60</v>
      </c>
      <c r="Q84" s="344">
        <v>45693</v>
      </c>
      <c r="R84" s="343">
        <v>408219572</v>
      </c>
      <c r="S84" s="353">
        <v>45700</v>
      </c>
      <c r="T84" s="343">
        <v>10500000</v>
      </c>
      <c r="U84" s="336" t="s">
        <v>65</v>
      </c>
      <c r="V84" s="352">
        <v>72220242</v>
      </c>
      <c r="W84" s="347" t="s">
        <v>8766</v>
      </c>
      <c r="X84" s="353">
        <v>45701</v>
      </c>
      <c r="Y84" s="353">
        <v>45701</v>
      </c>
      <c r="Z84" s="353" t="s">
        <v>73</v>
      </c>
      <c r="AA84" s="353">
        <v>45790</v>
      </c>
      <c r="AB84" s="333">
        <f t="shared" si="12"/>
        <v>89</v>
      </c>
      <c r="AC84" s="336">
        <v>0</v>
      </c>
      <c r="AD84" s="343">
        <v>0</v>
      </c>
      <c r="AE84" s="336">
        <v>0</v>
      </c>
      <c r="AF84" s="345" t="s">
        <v>73</v>
      </c>
      <c r="AG84" s="333">
        <f t="shared" si="13"/>
        <v>0</v>
      </c>
      <c r="AH84" s="336">
        <v>0</v>
      </c>
      <c r="AI84" s="343">
        <v>0</v>
      </c>
      <c r="AJ84" s="344" t="s">
        <v>73</v>
      </c>
      <c r="AK84" s="344" t="s">
        <v>73</v>
      </c>
      <c r="AL84" s="336">
        <v>0</v>
      </c>
      <c r="AM84" s="336" t="s">
        <v>73</v>
      </c>
      <c r="AN84" s="336" t="s">
        <v>73</v>
      </c>
      <c r="AO84" s="336" t="s">
        <v>73</v>
      </c>
      <c r="AP84" s="333">
        <f t="shared" si="14"/>
        <v>0</v>
      </c>
      <c r="AQ84" s="333">
        <f t="shared" si="15"/>
        <v>10500000</v>
      </c>
      <c r="AR84" s="336" t="s">
        <v>319</v>
      </c>
      <c r="AS84" s="343">
        <v>0</v>
      </c>
      <c r="AT84" s="336" t="s">
        <v>319</v>
      </c>
      <c r="AU84" s="343">
        <v>0</v>
      </c>
      <c r="AV84" s="342" t="s">
        <v>73</v>
      </c>
      <c r="AW84" s="341">
        <v>10500000</v>
      </c>
      <c r="AX84" s="340">
        <f t="shared" si="16"/>
        <v>0</v>
      </c>
      <c r="AY84" s="339">
        <f t="shared" si="17"/>
        <v>1</v>
      </c>
      <c r="AZ84" s="338">
        <v>1</v>
      </c>
      <c r="BA84" s="337" t="s">
        <v>73</v>
      </c>
      <c r="BB84" s="336" t="s">
        <v>208</v>
      </c>
      <c r="BC84" s="335" t="s">
        <v>8790</v>
      </c>
      <c r="BD84" s="334" t="s">
        <v>65</v>
      </c>
      <c r="BE84" s="334" t="s">
        <v>65</v>
      </c>
    </row>
    <row r="85" spans="2:57" x14ac:dyDescent="0.25">
      <c r="B85" s="334">
        <v>2025</v>
      </c>
      <c r="C85" s="334">
        <v>891780111</v>
      </c>
      <c r="D85" s="334" t="s">
        <v>63</v>
      </c>
      <c r="E85" s="347" t="s">
        <v>8789</v>
      </c>
      <c r="F85" s="351" t="s">
        <v>8788</v>
      </c>
      <c r="G85" s="336">
        <v>0</v>
      </c>
      <c r="H85" s="336" t="s">
        <v>71</v>
      </c>
      <c r="I85" s="334" t="s">
        <v>64</v>
      </c>
      <c r="J85" s="350" t="s">
        <v>81</v>
      </c>
      <c r="K85" s="347" t="s">
        <v>8787</v>
      </c>
      <c r="L85" s="349">
        <v>87000000</v>
      </c>
      <c r="M85" s="334" t="s">
        <v>66</v>
      </c>
      <c r="N85" s="349" t="s">
        <v>8786</v>
      </c>
      <c r="O85" s="349">
        <v>900101197</v>
      </c>
      <c r="P85" s="349">
        <v>359</v>
      </c>
      <c r="Q85" s="344">
        <v>45702</v>
      </c>
      <c r="R85" s="343">
        <v>87000000</v>
      </c>
      <c r="S85" s="353">
        <v>45720</v>
      </c>
      <c r="T85" s="343">
        <v>87000000</v>
      </c>
      <c r="U85" s="336" t="s">
        <v>65</v>
      </c>
      <c r="V85" s="352">
        <v>12621405</v>
      </c>
      <c r="W85" s="347" t="s">
        <v>8709</v>
      </c>
      <c r="X85" s="353">
        <v>45720</v>
      </c>
      <c r="Y85" s="353">
        <v>45720</v>
      </c>
      <c r="Z85" s="353" t="s">
        <v>73</v>
      </c>
      <c r="AA85" s="353">
        <v>45904</v>
      </c>
      <c r="AB85" s="333">
        <f t="shared" si="12"/>
        <v>184</v>
      </c>
      <c r="AC85" s="336">
        <v>0</v>
      </c>
      <c r="AD85" s="343">
        <v>0</v>
      </c>
      <c r="AE85" s="336">
        <v>0</v>
      </c>
      <c r="AF85" s="345" t="s">
        <v>73</v>
      </c>
      <c r="AG85" s="333">
        <f t="shared" ref="AG85:AG99" si="18">+IF(AF84="1800-01-01",0,AF84-AA84)</f>
        <v>0</v>
      </c>
      <c r="AH85" s="336">
        <v>0</v>
      </c>
      <c r="AI85" s="343">
        <v>0</v>
      </c>
      <c r="AJ85" s="344" t="s">
        <v>73</v>
      </c>
      <c r="AK85" s="344" t="s">
        <v>73</v>
      </c>
      <c r="AL85" s="336">
        <v>0</v>
      </c>
      <c r="AM85" s="336" t="s">
        <v>73</v>
      </c>
      <c r="AN85" s="336" t="s">
        <v>73</v>
      </c>
      <c r="AO85" s="336" t="s">
        <v>73</v>
      </c>
      <c r="AP85" s="333">
        <f t="shared" si="14"/>
        <v>0</v>
      </c>
      <c r="AQ85" s="333">
        <f t="shared" si="15"/>
        <v>87000000</v>
      </c>
      <c r="AR85" s="336" t="s">
        <v>65</v>
      </c>
      <c r="AS85" s="343">
        <v>87000000</v>
      </c>
      <c r="AT85" s="336" t="s">
        <v>319</v>
      </c>
      <c r="AU85" s="343">
        <v>0</v>
      </c>
      <c r="AV85" s="342" t="s">
        <v>73</v>
      </c>
      <c r="AW85" s="341">
        <v>0</v>
      </c>
      <c r="AX85" s="340">
        <f t="shared" si="16"/>
        <v>87000000</v>
      </c>
      <c r="AY85" s="339">
        <f t="shared" si="17"/>
        <v>0</v>
      </c>
      <c r="AZ85" s="338">
        <v>0</v>
      </c>
      <c r="BA85" s="337" t="s">
        <v>73</v>
      </c>
      <c r="BB85" s="336" t="s">
        <v>123</v>
      </c>
      <c r="BC85" s="335" t="s">
        <v>8785</v>
      </c>
      <c r="BD85" s="334" t="s">
        <v>65</v>
      </c>
      <c r="BE85" s="334" t="s">
        <v>207</v>
      </c>
    </row>
    <row r="86" spans="2:57" x14ac:dyDescent="0.25">
      <c r="B86" s="334">
        <v>2025</v>
      </c>
      <c r="C86" s="334">
        <v>891780111</v>
      </c>
      <c r="D86" s="334" t="s">
        <v>63</v>
      </c>
      <c r="E86" s="347" t="s">
        <v>8784</v>
      </c>
      <c r="F86" s="351" t="s">
        <v>8783</v>
      </c>
      <c r="G86" s="354">
        <v>2022000100019</v>
      </c>
      <c r="H86" s="336" t="s">
        <v>71</v>
      </c>
      <c r="I86" s="334" t="s">
        <v>210</v>
      </c>
      <c r="J86" s="350" t="s">
        <v>81</v>
      </c>
      <c r="K86" s="347" t="s">
        <v>8782</v>
      </c>
      <c r="L86" s="349">
        <v>16206345</v>
      </c>
      <c r="M86" s="334" t="s">
        <v>66</v>
      </c>
      <c r="N86" s="349" t="s">
        <v>1454</v>
      </c>
      <c r="O86" s="352">
        <v>1082941708</v>
      </c>
      <c r="P86" s="349">
        <v>58</v>
      </c>
      <c r="Q86" s="344">
        <v>45692</v>
      </c>
      <c r="R86" s="343">
        <v>83619035</v>
      </c>
      <c r="S86" s="353">
        <v>45756</v>
      </c>
      <c r="T86" s="343">
        <v>16206345</v>
      </c>
      <c r="U86" s="336" t="s">
        <v>65</v>
      </c>
      <c r="V86" s="352">
        <v>72220242</v>
      </c>
      <c r="W86" s="347" t="s">
        <v>8766</v>
      </c>
      <c r="X86" s="353">
        <v>45756</v>
      </c>
      <c r="Y86" s="353">
        <v>45756</v>
      </c>
      <c r="Z86" s="353" t="s">
        <v>73</v>
      </c>
      <c r="AA86" s="353">
        <v>45909</v>
      </c>
      <c r="AB86" s="333">
        <f t="shared" si="12"/>
        <v>153</v>
      </c>
      <c r="AC86" s="336">
        <v>0</v>
      </c>
      <c r="AD86" s="343">
        <v>0</v>
      </c>
      <c r="AE86" s="336">
        <v>0</v>
      </c>
      <c r="AF86" s="345" t="s">
        <v>73</v>
      </c>
      <c r="AG86" s="333">
        <f t="shared" si="18"/>
        <v>0</v>
      </c>
      <c r="AH86" s="336">
        <v>0</v>
      </c>
      <c r="AI86" s="343">
        <v>0</v>
      </c>
      <c r="AJ86" s="344" t="s">
        <v>73</v>
      </c>
      <c r="AK86" s="344" t="s">
        <v>73</v>
      </c>
      <c r="AL86" s="336">
        <v>0</v>
      </c>
      <c r="AM86" s="336" t="s">
        <v>73</v>
      </c>
      <c r="AN86" s="336" t="s">
        <v>73</v>
      </c>
      <c r="AO86" s="336" t="s">
        <v>73</v>
      </c>
      <c r="AP86" s="333">
        <f t="shared" si="14"/>
        <v>0</v>
      </c>
      <c r="AQ86" s="333">
        <f t="shared" si="15"/>
        <v>16206345</v>
      </c>
      <c r="AR86" s="336" t="s">
        <v>319</v>
      </c>
      <c r="AS86" s="343">
        <v>0</v>
      </c>
      <c r="AT86" s="336" t="s">
        <v>319</v>
      </c>
      <c r="AU86" s="343">
        <v>0</v>
      </c>
      <c r="AV86" s="342" t="s">
        <v>73</v>
      </c>
      <c r="AW86" s="341">
        <v>16206345</v>
      </c>
      <c r="AX86" s="340">
        <f t="shared" si="16"/>
        <v>0</v>
      </c>
      <c r="AY86" s="339">
        <f t="shared" si="17"/>
        <v>1</v>
      </c>
      <c r="AZ86" s="338">
        <v>1</v>
      </c>
      <c r="BA86" s="337" t="s">
        <v>73</v>
      </c>
      <c r="BB86" s="336" t="s">
        <v>208</v>
      </c>
      <c r="BC86" s="335" t="s">
        <v>8781</v>
      </c>
      <c r="BD86" s="334" t="s">
        <v>65</v>
      </c>
      <c r="BE86" s="334" t="s">
        <v>65</v>
      </c>
    </row>
    <row r="87" spans="2:57" x14ac:dyDescent="0.25">
      <c r="B87" s="334">
        <v>2025</v>
      </c>
      <c r="C87" s="334">
        <v>891780111</v>
      </c>
      <c r="D87" s="334" t="s">
        <v>63</v>
      </c>
      <c r="E87" s="347" t="s">
        <v>8780</v>
      </c>
      <c r="F87" s="351" t="s">
        <v>8779</v>
      </c>
      <c r="G87" s="354">
        <v>2022000100019</v>
      </c>
      <c r="H87" s="336" t="s">
        <v>71</v>
      </c>
      <c r="I87" s="334" t="s">
        <v>210</v>
      </c>
      <c r="J87" s="350" t="s">
        <v>81</v>
      </c>
      <c r="K87" s="347" t="s">
        <v>8778</v>
      </c>
      <c r="L87" s="349">
        <v>35000000</v>
      </c>
      <c r="M87" s="334" t="s">
        <v>66</v>
      </c>
      <c r="N87" s="349" t="s">
        <v>8777</v>
      </c>
      <c r="O87" s="352">
        <v>1083040792</v>
      </c>
      <c r="P87" s="349">
        <v>58</v>
      </c>
      <c r="Q87" s="344">
        <v>45692</v>
      </c>
      <c r="R87" s="343">
        <v>83619035</v>
      </c>
      <c r="S87" s="353">
        <v>45756</v>
      </c>
      <c r="T87" s="343">
        <v>35000000</v>
      </c>
      <c r="U87" s="336" t="s">
        <v>65</v>
      </c>
      <c r="V87" s="352">
        <v>72220242</v>
      </c>
      <c r="W87" s="347" t="s">
        <v>8766</v>
      </c>
      <c r="X87" s="353">
        <v>45756</v>
      </c>
      <c r="Y87" s="353">
        <v>45756</v>
      </c>
      <c r="Z87" s="353" t="s">
        <v>73</v>
      </c>
      <c r="AA87" s="353">
        <v>45970</v>
      </c>
      <c r="AB87" s="333">
        <f t="shared" si="12"/>
        <v>214</v>
      </c>
      <c r="AC87" s="336">
        <v>0</v>
      </c>
      <c r="AD87" s="343">
        <v>0</v>
      </c>
      <c r="AE87" s="336">
        <v>0</v>
      </c>
      <c r="AF87" s="345" t="s">
        <v>73</v>
      </c>
      <c r="AG87" s="333">
        <f t="shared" si="18"/>
        <v>0</v>
      </c>
      <c r="AH87" s="336">
        <v>0</v>
      </c>
      <c r="AI87" s="343">
        <v>0</v>
      </c>
      <c r="AJ87" s="344" t="s">
        <v>73</v>
      </c>
      <c r="AK87" s="344" t="s">
        <v>73</v>
      </c>
      <c r="AL87" s="336">
        <v>0</v>
      </c>
      <c r="AM87" s="336" t="s">
        <v>73</v>
      </c>
      <c r="AN87" s="336" t="s">
        <v>73</v>
      </c>
      <c r="AO87" s="336" t="s">
        <v>73</v>
      </c>
      <c r="AP87" s="333">
        <f t="shared" si="14"/>
        <v>0</v>
      </c>
      <c r="AQ87" s="333">
        <f t="shared" si="15"/>
        <v>35000000</v>
      </c>
      <c r="AR87" s="336" t="s">
        <v>319</v>
      </c>
      <c r="AS87" s="343">
        <v>0</v>
      </c>
      <c r="AT87" s="336" t="s">
        <v>319</v>
      </c>
      <c r="AU87" s="343">
        <v>0</v>
      </c>
      <c r="AV87" s="342" t="s">
        <v>73</v>
      </c>
      <c r="AW87" s="341">
        <v>25000000</v>
      </c>
      <c r="AX87" s="340">
        <f t="shared" si="16"/>
        <v>10000000</v>
      </c>
      <c r="AY87" s="339">
        <f t="shared" si="17"/>
        <v>0.7142857142857143</v>
      </c>
      <c r="AZ87" s="338">
        <v>0.71</v>
      </c>
      <c r="BA87" s="337" t="s">
        <v>73</v>
      </c>
      <c r="BB87" s="336" t="s">
        <v>123</v>
      </c>
      <c r="BC87" s="335" t="s">
        <v>8776</v>
      </c>
      <c r="BD87" s="334" t="s">
        <v>65</v>
      </c>
      <c r="BE87" s="334" t="s">
        <v>65</v>
      </c>
    </row>
    <row r="88" spans="2:57" x14ac:dyDescent="0.25">
      <c r="B88" s="334">
        <v>2025</v>
      </c>
      <c r="C88" s="334">
        <v>891780111</v>
      </c>
      <c r="D88" s="334" t="s">
        <v>63</v>
      </c>
      <c r="E88" s="347" t="s">
        <v>8775</v>
      </c>
      <c r="F88" s="351" t="s">
        <v>8774</v>
      </c>
      <c r="G88" s="354">
        <v>2022000100019</v>
      </c>
      <c r="H88" s="336" t="s">
        <v>71</v>
      </c>
      <c r="I88" s="334" t="s">
        <v>210</v>
      </c>
      <c r="J88" s="350" t="s">
        <v>81</v>
      </c>
      <c r="K88" s="347" t="s">
        <v>8773</v>
      </c>
      <c r="L88" s="349">
        <v>16206345</v>
      </c>
      <c r="M88" s="334" t="s">
        <v>66</v>
      </c>
      <c r="N88" s="349" t="s">
        <v>8772</v>
      </c>
      <c r="O88" s="352">
        <v>1123631254</v>
      </c>
      <c r="P88" s="349">
        <v>58</v>
      </c>
      <c r="Q88" s="344">
        <v>45692</v>
      </c>
      <c r="R88" s="343">
        <v>83619035</v>
      </c>
      <c r="S88" s="353">
        <v>45756</v>
      </c>
      <c r="T88" s="343">
        <v>16206345</v>
      </c>
      <c r="U88" s="336" t="s">
        <v>65</v>
      </c>
      <c r="V88" s="352">
        <v>72220242</v>
      </c>
      <c r="W88" s="347" t="s">
        <v>8766</v>
      </c>
      <c r="X88" s="353">
        <v>45756</v>
      </c>
      <c r="Y88" s="353">
        <v>45756</v>
      </c>
      <c r="Z88" s="353" t="s">
        <v>73</v>
      </c>
      <c r="AA88" s="353">
        <v>45909</v>
      </c>
      <c r="AB88" s="333">
        <f t="shared" si="12"/>
        <v>153</v>
      </c>
      <c r="AC88" s="336">
        <v>0</v>
      </c>
      <c r="AD88" s="343">
        <v>0</v>
      </c>
      <c r="AE88" s="336">
        <v>0</v>
      </c>
      <c r="AF88" s="345" t="s">
        <v>73</v>
      </c>
      <c r="AG88" s="333">
        <f t="shared" si="18"/>
        <v>0</v>
      </c>
      <c r="AH88" s="336">
        <v>0</v>
      </c>
      <c r="AI88" s="343">
        <v>0</v>
      </c>
      <c r="AJ88" s="344" t="s">
        <v>73</v>
      </c>
      <c r="AK88" s="344" t="s">
        <v>73</v>
      </c>
      <c r="AL88" s="336">
        <v>0</v>
      </c>
      <c r="AM88" s="336" t="s">
        <v>73</v>
      </c>
      <c r="AN88" s="336" t="s">
        <v>73</v>
      </c>
      <c r="AO88" s="336" t="s">
        <v>73</v>
      </c>
      <c r="AP88" s="333">
        <f t="shared" si="14"/>
        <v>0</v>
      </c>
      <c r="AQ88" s="333">
        <f t="shared" si="15"/>
        <v>16206345</v>
      </c>
      <c r="AR88" s="336" t="s">
        <v>319</v>
      </c>
      <c r="AS88" s="343">
        <v>0</v>
      </c>
      <c r="AT88" s="336" t="s">
        <v>319</v>
      </c>
      <c r="AU88" s="343">
        <v>0</v>
      </c>
      <c r="AV88" s="342" t="s">
        <v>73</v>
      </c>
      <c r="AW88" s="341">
        <v>16206345</v>
      </c>
      <c r="AX88" s="340">
        <f t="shared" si="16"/>
        <v>0</v>
      </c>
      <c r="AY88" s="339">
        <f t="shared" si="17"/>
        <v>1</v>
      </c>
      <c r="AZ88" s="338">
        <v>1</v>
      </c>
      <c r="BA88" s="337" t="s">
        <v>73</v>
      </c>
      <c r="BB88" s="336" t="s">
        <v>208</v>
      </c>
      <c r="BC88" s="335" t="s">
        <v>8771</v>
      </c>
      <c r="BD88" s="334" t="s">
        <v>65</v>
      </c>
      <c r="BE88" s="334" t="s">
        <v>65</v>
      </c>
    </row>
    <row r="89" spans="2:57" x14ac:dyDescent="0.25">
      <c r="B89" s="334">
        <v>2025</v>
      </c>
      <c r="C89" s="334">
        <v>891780111</v>
      </c>
      <c r="D89" s="334" t="s">
        <v>63</v>
      </c>
      <c r="E89" s="347" t="s">
        <v>8770</v>
      </c>
      <c r="F89" s="351" t="s">
        <v>8769</v>
      </c>
      <c r="G89" s="354">
        <v>2022000100019</v>
      </c>
      <c r="H89" s="336" t="s">
        <v>71</v>
      </c>
      <c r="I89" s="334" t="s">
        <v>210</v>
      </c>
      <c r="J89" s="350" t="s">
        <v>81</v>
      </c>
      <c r="K89" s="347" t="s">
        <v>8768</v>
      </c>
      <c r="L89" s="349">
        <v>16206345</v>
      </c>
      <c r="M89" s="334" t="s">
        <v>66</v>
      </c>
      <c r="N89" s="349" t="s">
        <v>8767</v>
      </c>
      <c r="O89" s="352">
        <v>1082944582</v>
      </c>
      <c r="P89" s="349">
        <v>58</v>
      </c>
      <c r="Q89" s="344">
        <v>45692</v>
      </c>
      <c r="R89" s="343">
        <v>83619035</v>
      </c>
      <c r="S89" s="353">
        <v>45756</v>
      </c>
      <c r="T89" s="343">
        <v>16206345</v>
      </c>
      <c r="U89" s="336" t="s">
        <v>65</v>
      </c>
      <c r="V89" s="352">
        <v>72220242</v>
      </c>
      <c r="W89" s="347" t="s">
        <v>8766</v>
      </c>
      <c r="X89" s="353">
        <v>45756</v>
      </c>
      <c r="Y89" s="353">
        <v>45756</v>
      </c>
      <c r="Z89" s="353" t="s">
        <v>73</v>
      </c>
      <c r="AA89" s="353">
        <v>45909</v>
      </c>
      <c r="AB89" s="333">
        <f t="shared" si="12"/>
        <v>153</v>
      </c>
      <c r="AC89" s="336">
        <v>0</v>
      </c>
      <c r="AD89" s="343">
        <v>0</v>
      </c>
      <c r="AE89" s="336">
        <v>0</v>
      </c>
      <c r="AF89" s="345" t="s">
        <v>73</v>
      </c>
      <c r="AG89" s="333">
        <f t="shared" si="18"/>
        <v>0</v>
      </c>
      <c r="AH89" s="336">
        <v>0</v>
      </c>
      <c r="AI89" s="343">
        <v>0</v>
      </c>
      <c r="AJ89" s="344" t="s">
        <v>73</v>
      </c>
      <c r="AK89" s="344" t="s">
        <v>73</v>
      </c>
      <c r="AL89" s="336">
        <v>0</v>
      </c>
      <c r="AM89" s="336" t="s">
        <v>73</v>
      </c>
      <c r="AN89" s="336" t="s">
        <v>73</v>
      </c>
      <c r="AO89" s="336" t="s">
        <v>73</v>
      </c>
      <c r="AP89" s="333">
        <f t="shared" si="14"/>
        <v>0</v>
      </c>
      <c r="AQ89" s="333">
        <f t="shared" si="15"/>
        <v>16206345</v>
      </c>
      <c r="AR89" s="336" t="s">
        <v>319</v>
      </c>
      <c r="AS89" s="343">
        <v>0</v>
      </c>
      <c r="AT89" s="336" t="s">
        <v>319</v>
      </c>
      <c r="AU89" s="343">
        <v>0</v>
      </c>
      <c r="AV89" s="342" t="s">
        <v>73</v>
      </c>
      <c r="AW89" s="341">
        <v>12965076</v>
      </c>
      <c r="AX89" s="340">
        <f t="shared" si="16"/>
        <v>3241269</v>
      </c>
      <c r="AY89" s="482">
        <f t="shared" si="17"/>
        <v>0.8</v>
      </c>
      <c r="AZ89" s="338">
        <v>0.8</v>
      </c>
      <c r="BA89" s="337" t="s">
        <v>73</v>
      </c>
      <c r="BB89" s="336" t="s">
        <v>123</v>
      </c>
      <c r="BC89" s="335" t="s">
        <v>8765</v>
      </c>
      <c r="BD89" s="334" t="s">
        <v>65</v>
      </c>
      <c r="BE89" s="334" t="s">
        <v>65</v>
      </c>
    </row>
    <row r="90" spans="2:57" x14ac:dyDescent="0.25">
      <c r="B90" s="334">
        <v>2025</v>
      </c>
      <c r="C90" s="334">
        <v>891780111</v>
      </c>
      <c r="D90" s="334" t="s">
        <v>63</v>
      </c>
      <c r="E90" s="347" t="s">
        <v>8764</v>
      </c>
      <c r="F90" s="351" t="s">
        <v>8763</v>
      </c>
      <c r="G90" s="354">
        <v>0</v>
      </c>
      <c r="H90" s="336" t="s">
        <v>71</v>
      </c>
      <c r="I90" s="334" t="s">
        <v>210</v>
      </c>
      <c r="J90" s="350" t="s">
        <v>81</v>
      </c>
      <c r="K90" s="347" t="s">
        <v>8762</v>
      </c>
      <c r="L90" s="349">
        <v>88060000</v>
      </c>
      <c r="M90" s="334" t="s">
        <v>66</v>
      </c>
      <c r="N90" s="333" t="s">
        <v>8761</v>
      </c>
      <c r="O90" s="352">
        <v>800214001</v>
      </c>
      <c r="P90" s="349">
        <v>778</v>
      </c>
      <c r="Q90" s="344">
        <v>45742</v>
      </c>
      <c r="R90" s="343">
        <v>88060000</v>
      </c>
      <c r="S90" s="353">
        <v>45798</v>
      </c>
      <c r="T90" s="343">
        <v>88060000</v>
      </c>
      <c r="U90" s="336" t="s">
        <v>65</v>
      </c>
      <c r="V90" s="352">
        <v>85449357</v>
      </c>
      <c r="W90" s="347" t="s">
        <v>8760</v>
      </c>
      <c r="X90" s="353">
        <v>45798</v>
      </c>
      <c r="Y90" s="346">
        <v>45798</v>
      </c>
      <c r="Z90" s="353" t="s">
        <v>73</v>
      </c>
      <c r="AA90" s="346">
        <v>46022</v>
      </c>
      <c r="AB90" s="333">
        <f t="shared" si="12"/>
        <v>224</v>
      </c>
      <c r="AC90" s="336">
        <v>0</v>
      </c>
      <c r="AD90" s="343">
        <v>0</v>
      </c>
      <c r="AE90" s="336">
        <v>0</v>
      </c>
      <c r="AF90" s="345" t="s">
        <v>73</v>
      </c>
      <c r="AG90" s="333">
        <f t="shared" si="18"/>
        <v>0</v>
      </c>
      <c r="AH90" s="336">
        <v>0</v>
      </c>
      <c r="AI90" s="343">
        <v>0</v>
      </c>
      <c r="AJ90" s="344" t="s">
        <v>73</v>
      </c>
      <c r="AK90" s="344" t="s">
        <v>73</v>
      </c>
      <c r="AL90" s="336">
        <v>0</v>
      </c>
      <c r="AM90" s="336" t="s">
        <v>73</v>
      </c>
      <c r="AN90" s="336" t="s">
        <v>73</v>
      </c>
      <c r="AO90" s="336" t="s">
        <v>73</v>
      </c>
      <c r="AP90" s="333">
        <f t="shared" si="14"/>
        <v>0</v>
      </c>
      <c r="AQ90" s="333">
        <f t="shared" si="15"/>
        <v>88060000</v>
      </c>
      <c r="AR90" s="336" t="s">
        <v>65</v>
      </c>
      <c r="AS90" s="343">
        <v>88060000</v>
      </c>
      <c r="AT90" s="336" t="s">
        <v>319</v>
      </c>
      <c r="AU90" s="343">
        <v>0</v>
      </c>
      <c r="AV90" s="342" t="s">
        <v>73</v>
      </c>
      <c r="AW90" s="341">
        <v>0</v>
      </c>
      <c r="AX90" s="340">
        <f t="shared" si="16"/>
        <v>88060000</v>
      </c>
      <c r="AY90" s="339">
        <f t="shared" si="17"/>
        <v>0</v>
      </c>
      <c r="AZ90" s="338">
        <v>0</v>
      </c>
      <c r="BA90" s="337" t="s">
        <v>73</v>
      </c>
      <c r="BB90" s="336" t="s">
        <v>123</v>
      </c>
      <c r="BC90" s="335" t="s">
        <v>8759</v>
      </c>
      <c r="BD90" s="334" t="s">
        <v>65</v>
      </c>
      <c r="BE90" s="334" t="s">
        <v>207</v>
      </c>
    </row>
    <row r="91" spans="2:57" x14ac:dyDescent="0.25">
      <c r="B91" s="334">
        <v>2025</v>
      </c>
      <c r="C91" s="334">
        <v>891780111</v>
      </c>
      <c r="D91" s="334" t="s">
        <v>63</v>
      </c>
      <c r="E91" s="347" t="s">
        <v>8758</v>
      </c>
      <c r="F91" s="351" t="s">
        <v>8757</v>
      </c>
      <c r="G91" s="354">
        <v>2021000100084</v>
      </c>
      <c r="H91" s="336" t="s">
        <v>71</v>
      </c>
      <c r="I91" s="334" t="s">
        <v>210</v>
      </c>
      <c r="J91" s="350" t="s">
        <v>81</v>
      </c>
      <c r="K91" s="347" t="s">
        <v>8756</v>
      </c>
      <c r="L91" s="349">
        <v>3244005.08</v>
      </c>
      <c r="M91" s="334" t="s">
        <v>66</v>
      </c>
      <c r="N91" s="333" t="s">
        <v>8755</v>
      </c>
      <c r="O91" s="352">
        <v>1119816325</v>
      </c>
      <c r="P91" s="349">
        <v>54</v>
      </c>
      <c r="Q91" s="344">
        <v>45691</v>
      </c>
      <c r="R91" s="343">
        <v>24263649.859999999</v>
      </c>
      <c r="S91" s="353">
        <v>45826</v>
      </c>
      <c r="T91" s="343">
        <v>3244005.08</v>
      </c>
      <c r="U91" s="336" t="s">
        <v>65</v>
      </c>
      <c r="V91" s="352">
        <v>51913961</v>
      </c>
      <c r="W91" s="347" t="s">
        <v>8749</v>
      </c>
      <c r="X91" s="346">
        <v>45826</v>
      </c>
      <c r="Y91" s="346">
        <v>45839</v>
      </c>
      <c r="Z91" s="353" t="s">
        <v>73</v>
      </c>
      <c r="AA91" s="346">
        <v>45869</v>
      </c>
      <c r="AB91" s="333">
        <f t="shared" si="12"/>
        <v>30</v>
      </c>
      <c r="AC91" s="336">
        <v>0</v>
      </c>
      <c r="AD91" s="343">
        <v>0</v>
      </c>
      <c r="AE91" s="336">
        <v>0</v>
      </c>
      <c r="AF91" s="345" t="s">
        <v>73</v>
      </c>
      <c r="AG91" s="333">
        <f t="shared" si="18"/>
        <v>0</v>
      </c>
      <c r="AH91" s="336">
        <v>0</v>
      </c>
      <c r="AI91" s="343">
        <v>0</v>
      </c>
      <c r="AJ91" s="344" t="s">
        <v>73</v>
      </c>
      <c r="AK91" s="344" t="s">
        <v>73</v>
      </c>
      <c r="AL91" s="336">
        <v>0</v>
      </c>
      <c r="AM91" s="336" t="s">
        <v>73</v>
      </c>
      <c r="AN91" s="336" t="s">
        <v>73</v>
      </c>
      <c r="AO91" s="336" t="s">
        <v>73</v>
      </c>
      <c r="AP91" s="333">
        <f t="shared" si="14"/>
        <v>0</v>
      </c>
      <c r="AQ91" s="333">
        <f t="shared" si="15"/>
        <v>3244005.08</v>
      </c>
      <c r="AR91" s="336" t="s">
        <v>319</v>
      </c>
      <c r="AS91" s="343">
        <v>0</v>
      </c>
      <c r="AT91" s="336" t="s">
        <v>319</v>
      </c>
      <c r="AU91" s="343">
        <v>0</v>
      </c>
      <c r="AV91" s="342" t="s">
        <v>73</v>
      </c>
      <c r="AW91" s="341">
        <v>3244005</v>
      </c>
      <c r="AX91" s="340">
        <f t="shared" si="16"/>
        <v>8.0000000074505806E-2</v>
      </c>
      <c r="AY91" s="339">
        <f t="shared" si="17"/>
        <v>0.9999999753391261</v>
      </c>
      <c r="AZ91" s="338">
        <v>1</v>
      </c>
      <c r="BA91" s="337" t="s">
        <v>73</v>
      </c>
      <c r="BB91" s="336" t="s">
        <v>208</v>
      </c>
      <c r="BC91" s="335" t="s">
        <v>8754</v>
      </c>
      <c r="BD91" s="334" t="s">
        <v>65</v>
      </c>
      <c r="BE91" s="334" t="s">
        <v>65</v>
      </c>
    </row>
    <row r="92" spans="2:57" x14ac:dyDescent="0.25">
      <c r="B92" s="334">
        <v>2025</v>
      </c>
      <c r="C92" s="334">
        <v>891780111</v>
      </c>
      <c r="D92" s="334" t="s">
        <v>63</v>
      </c>
      <c r="E92" s="347" t="s">
        <v>8753</v>
      </c>
      <c r="F92" s="351" t="s">
        <v>8752</v>
      </c>
      <c r="G92" s="354">
        <v>2021000100084</v>
      </c>
      <c r="H92" s="336" t="s">
        <v>71</v>
      </c>
      <c r="I92" s="334" t="s">
        <v>210</v>
      </c>
      <c r="J92" s="350" t="s">
        <v>81</v>
      </c>
      <c r="K92" s="347" t="s">
        <v>8751</v>
      </c>
      <c r="L92" s="349">
        <v>3244005.08</v>
      </c>
      <c r="M92" s="334" t="s">
        <v>66</v>
      </c>
      <c r="N92" s="333" t="s">
        <v>8750</v>
      </c>
      <c r="O92" s="352">
        <v>1083046349</v>
      </c>
      <c r="P92" s="349">
        <v>54</v>
      </c>
      <c r="Q92" s="344">
        <v>45691</v>
      </c>
      <c r="R92" s="343">
        <v>24263649.859999999</v>
      </c>
      <c r="S92" s="353">
        <v>45826</v>
      </c>
      <c r="T92" s="343">
        <v>3244005.08</v>
      </c>
      <c r="U92" s="336" t="s">
        <v>65</v>
      </c>
      <c r="V92" s="352">
        <v>51913961</v>
      </c>
      <c r="W92" s="347" t="s">
        <v>8749</v>
      </c>
      <c r="X92" s="346">
        <v>45826</v>
      </c>
      <c r="Y92" s="346">
        <v>45839</v>
      </c>
      <c r="Z92" s="359" t="s">
        <v>73</v>
      </c>
      <c r="AA92" s="346">
        <v>45869</v>
      </c>
      <c r="AB92" s="333">
        <f t="shared" si="12"/>
        <v>30</v>
      </c>
      <c r="AC92" s="336">
        <v>0</v>
      </c>
      <c r="AD92" s="343">
        <v>0</v>
      </c>
      <c r="AE92" s="336">
        <v>0</v>
      </c>
      <c r="AF92" s="345" t="s">
        <v>73</v>
      </c>
      <c r="AG92" s="333">
        <f t="shared" si="18"/>
        <v>0</v>
      </c>
      <c r="AH92" s="336">
        <v>0</v>
      </c>
      <c r="AI92" s="343">
        <v>0</v>
      </c>
      <c r="AJ92" s="344" t="s">
        <v>73</v>
      </c>
      <c r="AK92" s="344" t="s">
        <v>73</v>
      </c>
      <c r="AL92" s="336">
        <v>0</v>
      </c>
      <c r="AM92" s="336" t="s">
        <v>73</v>
      </c>
      <c r="AN92" s="336" t="s">
        <v>73</v>
      </c>
      <c r="AO92" s="336" t="s">
        <v>73</v>
      </c>
      <c r="AP92" s="333">
        <f t="shared" si="14"/>
        <v>0</v>
      </c>
      <c r="AQ92" s="333">
        <f t="shared" si="15"/>
        <v>3244005.08</v>
      </c>
      <c r="AR92" s="336" t="s">
        <v>319</v>
      </c>
      <c r="AS92" s="343">
        <v>0</v>
      </c>
      <c r="AT92" s="336" t="s">
        <v>319</v>
      </c>
      <c r="AU92" s="343">
        <v>0</v>
      </c>
      <c r="AV92" s="342" t="s">
        <v>73</v>
      </c>
      <c r="AW92" s="341">
        <v>3244005</v>
      </c>
      <c r="AX92" s="340">
        <f t="shared" si="16"/>
        <v>8.0000000074505806E-2</v>
      </c>
      <c r="AY92" s="339">
        <f t="shared" si="17"/>
        <v>0.9999999753391261</v>
      </c>
      <c r="AZ92" s="338">
        <v>1</v>
      </c>
      <c r="BA92" s="337" t="s">
        <v>73</v>
      </c>
      <c r="BB92" s="336" t="s">
        <v>208</v>
      </c>
      <c r="BC92" s="335" t="s">
        <v>8748</v>
      </c>
      <c r="BD92" s="334" t="s">
        <v>65</v>
      </c>
      <c r="BE92" s="334" t="s">
        <v>65</v>
      </c>
    </row>
    <row r="93" spans="2:57" x14ac:dyDescent="0.25">
      <c r="B93" s="334">
        <v>2025</v>
      </c>
      <c r="C93" s="334">
        <v>891780111</v>
      </c>
      <c r="D93" s="334" t="s">
        <v>63</v>
      </c>
      <c r="E93" s="347" t="s">
        <v>8747</v>
      </c>
      <c r="F93" s="351" t="s">
        <v>8746</v>
      </c>
      <c r="G93" s="354">
        <v>2021000100084</v>
      </c>
      <c r="H93" s="336" t="s">
        <v>71</v>
      </c>
      <c r="I93" s="334" t="s">
        <v>210</v>
      </c>
      <c r="J93" s="350" t="s">
        <v>81</v>
      </c>
      <c r="K93" s="347" t="s">
        <v>8745</v>
      </c>
      <c r="L93" s="349">
        <v>3244005.07</v>
      </c>
      <c r="M93" s="334" t="s">
        <v>66</v>
      </c>
      <c r="N93" s="333" t="s">
        <v>8744</v>
      </c>
      <c r="O93" s="352">
        <v>85470095</v>
      </c>
      <c r="P93" s="349">
        <v>54</v>
      </c>
      <c r="Q93" s="344">
        <v>45691</v>
      </c>
      <c r="R93" s="343">
        <v>24263649.859999999</v>
      </c>
      <c r="S93" s="353">
        <v>45826</v>
      </c>
      <c r="T93" s="343">
        <v>3244005.07</v>
      </c>
      <c r="U93" s="336" t="s">
        <v>65</v>
      </c>
      <c r="V93" s="352">
        <v>12448927</v>
      </c>
      <c r="W93" s="347" t="s">
        <v>8743</v>
      </c>
      <c r="X93" s="346">
        <v>45826</v>
      </c>
      <c r="Y93" s="346">
        <v>45839</v>
      </c>
      <c r="Z93" s="353" t="s">
        <v>73</v>
      </c>
      <c r="AA93" s="346">
        <v>45869</v>
      </c>
      <c r="AB93" s="333">
        <f t="shared" si="12"/>
        <v>30</v>
      </c>
      <c r="AC93" s="336">
        <v>0</v>
      </c>
      <c r="AD93" s="343">
        <v>0</v>
      </c>
      <c r="AE93" s="336">
        <v>0</v>
      </c>
      <c r="AF93" s="345" t="s">
        <v>73</v>
      </c>
      <c r="AG93" s="333">
        <f t="shared" si="18"/>
        <v>0</v>
      </c>
      <c r="AH93" s="336">
        <v>0</v>
      </c>
      <c r="AI93" s="343">
        <v>0</v>
      </c>
      <c r="AJ93" s="344" t="s">
        <v>73</v>
      </c>
      <c r="AK93" s="344" t="s">
        <v>73</v>
      </c>
      <c r="AL93" s="336">
        <v>0</v>
      </c>
      <c r="AM93" s="336" t="s">
        <v>73</v>
      </c>
      <c r="AN93" s="336" t="s">
        <v>73</v>
      </c>
      <c r="AO93" s="336" t="s">
        <v>73</v>
      </c>
      <c r="AP93" s="333">
        <f t="shared" si="14"/>
        <v>0</v>
      </c>
      <c r="AQ93" s="333">
        <f t="shared" si="15"/>
        <v>3244005.07</v>
      </c>
      <c r="AR93" s="336" t="s">
        <v>319</v>
      </c>
      <c r="AS93" s="343">
        <v>0</v>
      </c>
      <c r="AT93" s="336" t="s">
        <v>319</v>
      </c>
      <c r="AU93" s="343">
        <v>0</v>
      </c>
      <c r="AV93" s="342" t="s">
        <v>73</v>
      </c>
      <c r="AW93" s="341">
        <v>0</v>
      </c>
      <c r="AX93" s="340">
        <f t="shared" si="16"/>
        <v>3244005.07</v>
      </c>
      <c r="AY93" s="339">
        <f t="shared" si="17"/>
        <v>0</v>
      </c>
      <c r="AZ93" s="338">
        <v>1</v>
      </c>
      <c r="BA93" s="337" t="s">
        <v>73</v>
      </c>
      <c r="BB93" s="336" t="s">
        <v>208</v>
      </c>
      <c r="BC93" s="335" t="s">
        <v>8742</v>
      </c>
      <c r="BD93" s="334" t="s">
        <v>65</v>
      </c>
      <c r="BE93" s="334" t="s">
        <v>65</v>
      </c>
    </row>
    <row r="94" spans="2:57" ht="26.25" x14ac:dyDescent="0.25">
      <c r="B94" s="334">
        <v>2025</v>
      </c>
      <c r="C94" s="334">
        <v>891780111</v>
      </c>
      <c r="D94" s="334" t="s">
        <v>63</v>
      </c>
      <c r="E94" s="347" t="s">
        <v>8741</v>
      </c>
      <c r="F94" s="351" t="s">
        <v>8740</v>
      </c>
      <c r="G94" s="354">
        <v>2021000100084</v>
      </c>
      <c r="H94" s="336" t="s">
        <v>71</v>
      </c>
      <c r="I94" s="334" t="s">
        <v>210</v>
      </c>
      <c r="J94" s="350" t="s">
        <v>81</v>
      </c>
      <c r="K94" s="347" t="s">
        <v>8739</v>
      </c>
      <c r="L94" s="349">
        <v>3244002.21</v>
      </c>
      <c r="M94" s="334" t="s">
        <v>66</v>
      </c>
      <c r="N94" s="333" t="s">
        <v>1607</v>
      </c>
      <c r="O94" s="352">
        <v>39143300</v>
      </c>
      <c r="P94" s="358" t="s">
        <v>8733</v>
      </c>
      <c r="Q94" s="357" t="s">
        <v>8732</v>
      </c>
      <c r="R94" s="356" t="s">
        <v>8731</v>
      </c>
      <c r="S94" s="353">
        <v>45839</v>
      </c>
      <c r="T94" s="343">
        <v>3244002.21</v>
      </c>
      <c r="U94" s="336" t="s">
        <v>65</v>
      </c>
      <c r="V94" s="352">
        <v>51913961</v>
      </c>
      <c r="W94" s="347" t="s">
        <v>456</v>
      </c>
      <c r="X94" s="346">
        <v>45839</v>
      </c>
      <c r="Y94" s="346">
        <v>45839</v>
      </c>
      <c r="Z94" s="353" t="s">
        <v>73</v>
      </c>
      <c r="AA94" s="346">
        <v>45869</v>
      </c>
      <c r="AB94" s="333">
        <f t="shared" si="12"/>
        <v>30</v>
      </c>
      <c r="AC94" s="336">
        <v>0</v>
      </c>
      <c r="AD94" s="343">
        <v>0</v>
      </c>
      <c r="AE94" s="336">
        <v>0</v>
      </c>
      <c r="AF94" s="345" t="s">
        <v>73</v>
      </c>
      <c r="AG94" s="333">
        <f t="shared" si="18"/>
        <v>0</v>
      </c>
      <c r="AH94" s="336">
        <v>0</v>
      </c>
      <c r="AI94" s="343">
        <v>0</v>
      </c>
      <c r="AJ94" s="344" t="s">
        <v>73</v>
      </c>
      <c r="AK94" s="344" t="s">
        <v>73</v>
      </c>
      <c r="AL94" s="336">
        <v>0</v>
      </c>
      <c r="AM94" s="336" t="s">
        <v>73</v>
      </c>
      <c r="AN94" s="336" t="s">
        <v>73</v>
      </c>
      <c r="AO94" s="336" t="s">
        <v>73</v>
      </c>
      <c r="AP94" s="333">
        <f t="shared" si="14"/>
        <v>0</v>
      </c>
      <c r="AQ94" s="333">
        <f t="shared" si="15"/>
        <v>3244002.21</v>
      </c>
      <c r="AR94" s="336" t="s">
        <v>319</v>
      </c>
      <c r="AS94" s="343">
        <v>0</v>
      </c>
      <c r="AT94" s="336" t="s">
        <v>319</v>
      </c>
      <c r="AU94" s="343">
        <v>0</v>
      </c>
      <c r="AV94" s="342" t="s">
        <v>73</v>
      </c>
      <c r="AW94" s="341">
        <v>0</v>
      </c>
      <c r="AX94" s="340">
        <f t="shared" si="16"/>
        <v>3244002.21</v>
      </c>
      <c r="AY94" s="339">
        <f t="shared" si="17"/>
        <v>0</v>
      </c>
      <c r="AZ94" s="338">
        <v>1</v>
      </c>
      <c r="BA94" s="337" t="s">
        <v>73</v>
      </c>
      <c r="BB94" s="336" t="s">
        <v>208</v>
      </c>
      <c r="BC94" s="335" t="s">
        <v>8738</v>
      </c>
      <c r="BD94" s="334" t="s">
        <v>65</v>
      </c>
      <c r="BE94" s="334" t="s">
        <v>65</v>
      </c>
    </row>
    <row r="95" spans="2:57" ht="26.25" x14ac:dyDescent="0.25">
      <c r="B95" s="334">
        <v>2025</v>
      </c>
      <c r="C95" s="334">
        <v>891780111</v>
      </c>
      <c r="D95" s="334" t="s">
        <v>63</v>
      </c>
      <c r="E95" s="347" t="s">
        <v>8737</v>
      </c>
      <c r="F95" s="351" t="s">
        <v>8736</v>
      </c>
      <c r="G95" s="354">
        <v>2021000100084</v>
      </c>
      <c r="H95" s="336" t="s">
        <v>71</v>
      </c>
      <c r="I95" s="334" t="s">
        <v>210</v>
      </c>
      <c r="J95" s="350" t="s">
        <v>81</v>
      </c>
      <c r="K95" s="347" t="s">
        <v>8735</v>
      </c>
      <c r="L95" s="349">
        <v>3244005.09</v>
      </c>
      <c r="M95" s="334" t="s">
        <v>66</v>
      </c>
      <c r="N95" s="333" t="s">
        <v>8734</v>
      </c>
      <c r="O95" s="352">
        <v>1083005312</v>
      </c>
      <c r="P95" s="358" t="s">
        <v>8733</v>
      </c>
      <c r="Q95" s="357" t="s">
        <v>8732</v>
      </c>
      <c r="R95" s="356" t="s">
        <v>8731</v>
      </c>
      <c r="S95" s="353">
        <v>45839</v>
      </c>
      <c r="T95" s="343">
        <v>3244005.09</v>
      </c>
      <c r="U95" s="336" t="s">
        <v>65</v>
      </c>
      <c r="V95" s="352">
        <v>51913961</v>
      </c>
      <c r="W95" s="347" t="s">
        <v>456</v>
      </c>
      <c r="X95" s="346">
        <v>45839</v>
      </c>
      <c r="Y95" s="346">
        <v>45839</v>
      </c>
      <c r="Z95" s="353" t="s">
        <v>73</v>
      </c>
      <c r="AA95" s="346">
        <v>45869</v>
      </c>
      <c r="AB95" s="333">
        <f t="shared" si="12"/>
        <v>30</v>
      </c>
      <c r="AC95" s="336">
        <v>0</v>
      </c>
      <c r="AD95" s="343">
        <v>0</v>
      </c>
      <c r="AE95" s="336">
        <v>0</v>
      </c>
      <c r="AF95" s="345" t="s">
        <v>73</v>
      </c>
      <c r="AG95" s="333">
        <f t="shared" si="18"/>
        <v>0</v>
      </c>
      <c r="AH95" s="336">
        <v>0</v>
      </c>
      <c r="AI95" s="343">
        <v>0</v>
      </c>
      <c r="AJ95" s="344" t="s">
        <v>73</v>
      </c>
      <c r="AK95" s="344" t="s">
        <v>73</v>
      </c>
      <c r="AL95" s="336">
        <v>0</v>
      </c>
      <c r="AM95" s="336" t="s">
        <v>73</v>
      </c>
      <c r="AN95" s="336" t="s">
        <v>73</v>
      </c>
      <c r="AO95" s="336" t="s">
        <v>73</v>
      </c>
      <c r="AP95" s="333">
        <f t="shared" si="14"/>
        <v>0</v>
      </c>
      <c r="AQ95" s="333">
        <f t="shared" si="15"/>
        <v>3244005.09</v>
      </c>
      <c r="AR95" s="336" t="s">
        <v>319</v>
      </c>
      <c r="AS95" s="343">
        <v>0</v>
      </c>
      <c r="AT95" s="336" t="s">
        <v>319</v>
      </c>
      <c r="AU95" s="343">
        <v>0</v>
      </c>
      <c r="AV95" s="342" t="s">
        <v>73</v>
      </c>
      <c r="AW95" s="341">
        <v>3244005</v>
      </c>
      <c r="AX95" s="340">
        <f t="shared" si="16"/>
        <v>8.9999999850988388E-2</v>
      </c>
      <c r="AY95" s="339">
        <f t="shared" si="17"/>
        <v>0.99999997225651704</v>
      </c>
      <c r="AZ95" s="338">
        <v>1</v>
      </c>
      <c r="BA95" s="337" t="s">
        <v>73</v>
      </c>
      <c r="BB95" s="336" t="s">
        <v>208</v>
      </c>
      <c r="BC95" s="335" t="s">
        <v>8730</v>
      </c>
      <c r="BD95" s="334" t="s">
        <v>65</v>
      </c>
      <c r="BE95" s="334" t="s">
        <v>65</v>
      </c>
    </row>
    <row r="96" spans="2:57" x14ac:dyDescent="0.25">
      <c r="B96" s="334">
        <v>2025</v>
      </c>
      <c r="C96" s="334">
        <v>891780111</v>
      </c>
      <c r="D96" s="334" t="s">
        <v>63</v>
      </c>
      <c r="E96" s="347" t="s">
        <v>8729</v>
      </c>
      <c r="F96" s="351" t="s">
        <v>8728</v>
      </c>
      <c r="G96" s="354">
        <v>2021000100084</v>
      </c>
      <c r="H96" s="336" t="s">
        <v>71</v>
      </c>
      <c r="I96" s="334" t="s">
        <v>210</v>
      </c>
      <c r="J96" s="350" t="s">
        <v>81</v>
      </c>
      <c r="K96" s="347" t="s">
        <v>8727</v>
      </c>
      <c r="L96" s="349">
        <v>3244005.08</v>
      </c>
      <c r="M96" s="334" t="s">
        <v>66</v>
      </c>
      <c r="N96" s="333" t="s">
        <v>8726</v>
      </c>
      <c r="O96" s="352">
        <v>1083006847</v>
      </c>
      <c r="P96" s="349">
        <v>89</v>
      </c>
      <c r="Q96" s="344">
        <v>45826</v>
      </c>
      <c r="R96" s="343">
        <v>47116669.609999999</v>
      </c>
      <c r="S96" s="353">
        <v>45839</v>
      </c>
      <c r="T96" s="343">
        <v>3244005.08</v>
      </c>
      <c r="U96" s="336" t="s">
        <v>65</v>
      </c>
      <c r="V96" s="352">
        <v>51913961</v>
      </c>
      <c r="W96" s="347" t="s">
        <v>456</v>
      </c>
      <c r="X96" s="346">
        <v>45839</v>
      </c>
      <c r="Y96" s="346">
        <v>45839</v>
      </c>
      <c r="Z96" s="353" t="s">
        <v>73</v>
      </c>
      <c r="AA96" s="346">
        <v>45869</v>
      </c>
      <c r="AB96" s="333">
        <f t="shared" si="12"/>
        <v>30</v>
      </c>
      <c r="AC96" s="336">
        <v>0</v>
      </c>
      <c r="AD96" s="343">
        <v>0</v>
      </c>
      <c r="AE96" s="336">
        <v>0</v>
      </c>
      <c r="AF96" s="345" t="s">
        <v>73</v>
      </c>
      <c r="AG96" s="333">
        <f t="shared" si="18"/>
        <v>0</v>
      </c>
      <c r="AH96" s="336">
        <v>0</v>
      </c>
      <c r="AI96" s="343">
        <v>0</v>
      </c>
      <c r="AJ96" s="344" t="s">
        <v>73</v>
      </c>
      <c r="AK96" s="344" t="s">
        <v>73</v>
      </c>
      <c r="AL96" s="336">
        <v>0</v>
      </c>
      <c r="AM96" s="336" t="s">
        <v>73</v>
      </c>
      <c r="AN96" s="336" t="s">
        <v>73</v>
      </c>
      <c r="AO96" s="336" t="s">
        <v>73</v>
      </c>
      <c r="AP96" s="333">
        <f t="shared" si="14"/>
        <v>0</v>
      </c>
      <c r="AQ96" s="333">
        <f t="shared" si="15"/>
        <v>3244005.08</v>
      </c>
      <c r="AR96" s="336" t="s">
        <v>319</v>
      </c>
      <c r="AS96" s="343">
        <v>0</v>
      </c>
      <c r="AT96" s="336" t="s">
        <v>319</v>
      </c>
      <c r="AU96" s="343">
        <v>0</v>
      </c>
      <c r="AV96" s="342" t="s">
        <v>73</v>
      </c>
      <c r="AW96" s="341">
        <v>3244005.08</v>
      </c>
      <c r="AX96" s="340">
        <f t="shared" si="16"/>
        <v>0</v>
      </c>
      <c r="AY96" s="339">
        <f t="shared" si="17"/>
        <v>1</v>
      </c>
      <c r="AZ96" s="338">
        <v>1</v>
      </c>
      <c r="BA96" s="337" t="s">
        <v>73</v>
      </c>
      <c r="BB96" s="336" t="s">
        <v>208</v>
      </c>
      <c r="BC96" s="335" t="s">
        <v>8725</v>
      </c>
      <c r="BD96" s="334" t="s">
        <v>65</v>
      </c>
      <c r="BE96" s="334" t="s">
        <v>65</v>
      </c>
    </row>
    <row r="97" spans="2:57" x14ac:dyDescent="0.25">
      <c r="B97" s="334">
        <v>2025</v>
      </c>
      <c r="C97" s="334">
        <v>891780111</v>
      </c>
      <c r="D97" s="334" t="s">
        <v>63</v>
      </c>
      <c r="E97" s="347" t="s">
        <v>8724</v>
      </c>
      <c r="F97" s="351" t="s">
        <v>8723</v>
      </c>
      <c r="G97" s="354">
        <v>2021000100084</v>
      </c>
      <c r="H97" s="336" t="s">
        <v>71</v>
      </c>
      <c r="I97" s="334" t="s">
        <v>210</v>
      </c>
      <c r="J97" s="350" t="s">
        <v>81</v>
      </c>
      <c r="K97" s="333" t="s">
        <v>8722</v>
      </c>
      <c r="L97" s="349">
        <v>38928000</v>
      </c>
      <c r="M97" s="334" t="s">
        <v>66</v>
      </c>
      <c r="N97" s="333" t="s">
        <v>8721</v>
      </c>
      <c r="O97" s="352">
        <v>1082998052</v>
      </c>
      <c r="P97" s="349">
        <v>89</v>
      </c>
      <c r="Q97" s="344">
        <v>45826</v>
      </c>
      <c r="R97" s="343">
        <v>47116669.609999999</v>
      </c>
      <c r="S97" s="353">
        <v>45839</v>
      </c>
      <c r="T97" s="343">
        <v>38928000</v>
      </c>
      <c r="U97" s="336" t="s">
        <v>65</v>
      </c>
      <c r="V97" s="352">
        <v>51913961</v>
      </c>
      <c r="W97" s="347" t="s">
        <v>456</v>
      </c>
      <c r="X97" s="346">
        <v>45839</v>
      </c>
      <c r="Y97" s="346">
        <v>45839</v>
      </c>
      <c r="Z97" s="353" t="s">
        <v>73</v>
      </c>
      <c r="AA97" s="346">
        <v>46157</v>
      </c>
      <c r="AB97" s="333">
        <f t="shared" si="12"/>
        <v>318</v>
      </c>
      <c r="AC97" s="336">
        <v>0</v>
      </c>
      <c r="AD97" s="343">
        <v>0</v>
      </c>
      <c r="AE97" s="336">
        <v>0</v>
      </c>
      <c r="AF97" s="345" t="s">
        <v>73</v>
      </c>
      <c r="AG97" s="333">
        <f t="shared" si="18"/>
        <v>0</v>
      </c>
      <c r="AH97" s="336">
        <v>0</v>
      </c>
      <c r="AI97" s="343">
        <v>0</v>
      </c>
      <c r="AJ97" s="344" t="s">
        <v>73</v>
      </c>
      <c r="AK97" s="344" t="s">
        <v>73</v>
      </c>
      <c r="AL97" s="336">
        <v>0</v>
      </c>
      <c r="AM97" s="336" t="s">
        <v>73</v>
      </c>
      <c r="AN97" s="336" t="s">
        <v>73</v>
      </c>
      <c r="AO97" s="336" t="s">
        <v>73</v>
      </c>
      <c r="AP97" s="333">
        <f t="shared" si="14"/>
        <v>0</v>
      </c>
      <c r="AQ97" s="333">
        <f t="shared" si="15"/>
        <v>38928000</v>
      </c>
      <c r="AR97" s="336" t="s">
        <v>319</v>
      </c>
      <c r="AS97" s="343">
        <v>0</v>
      </c>
      <c r="AT97" s="336" t="s">
        <v>319</v>
      </c>
      <c r="AU97" s="343">
        <v>0</v>
      </c>
      <c r="AV97" s="342" t="s">
        <v>73</v>
      </c>
      <c r="AW97" s="341">
        <v>7077820</v>
      </c>
      <c r="AX97" s="340">
        <f t="shared" si="16"/>
        <v>31850180</v>
      </c>
      <c r="AY97" s="339">
        <f t="shared" si="17"/>
        <v>0.18181822852445539</v>
      </c>
      <c r="AZ97" s="338">
        <v>0.18</v>
      </c>
      <c r="BA97" s="337" t="s">
        <v>73</v>
      </c>
      <c r="BB97" s="336" t="s">
        <v>123</v>
      </c>
      <c r="BC97" s="335" t="s">
        <v>8720</v>
      </c>
      <c r="BD97" s="334" t="s">
        <v>65</v>
      </c>
      <c r="BE97" s="334" t="s">
        <v>65</v>
      </c>
    </row>
    <row r="98" spans="2:57" x14ac:dyDescent="0.25">
      <c r="B98" s="334">
        <v>2025</v>
      </c>
      <c r="C98" s="334">
        <v>891780111</v>
      </c>
      <c r="D98" s="334" t="s">
        <v>63</v>
      </c>
      <c r="E98" s="347" t="s">
        <v>8719</v>
      </c>
      <c r="F98" s="351" t="s">
        <v>8718</v>
      </c>
      <c r="G98" s="354">
        <v>2021000100084</v>
      </c>
      <c r="H98" s="336" t="s">
        <v>71</v>
      </c>
      <c r="I98" s="334" t="s">
        <v>210</v>
      </c>
      <c r="J98" s="350" t="s">
        <v>81</v>
      </c>
      <c r="K98" s="333" t="s">
        <v>8717</v>
      </c>
      <c r="L98" s="349">
        <v>4000000</v>
      </c>
      <c r="M98" s="334" t="s">
        <v>66</v>
      </c>
      <c r="N98" s="333" t="s">
        <v>8716</v>
      </c>
      <c r="O98" s="352">
        <v>1082858570</v>
      </c>
      <c r="P98" s="349">
        <v>61</v>
      </c>
      <c r="Q98" s="344">
        <v>45693</v>
      </c>
      <c r="R98" s="343">
        <v>22000000</v>
      </c>
      <c r="S98" s="353">
        <v>45882</v>
      </c>
      <c r="T98" s="343">
        <v>4000000</v>
      </c>
      <c r="U98" s="336" t="s">
        <v>65</v>
      </c>
      <c r="V98" s="352">
        <v>45498601</v>
      </c>
      <c r="W98" s="347" t="s">
        <v>8715</v>
      </c>
      <c r="X98" s="346">
        <v>45882</v>
      </c>
      <c r="Y98" s="346">
        <v>45887</v>
      </c>
      <c r="Z98" s="353" t="s">
        <v>73</v>
      </c>
      <c r="AA98" s="346">
        <v>45899</v>
      </c>
      <c r="AB98" s="333">
        <f t="shared" si="12"/>
        <v>12</v>
      </c>
      <c r="AC98" s="336">
        <v>0</v>
      </c>
      <c r="AD98" s="343">
        <v>0</v>
      </c>
      <c r="AE98" s="336">
        <v>0</v>
      </c>
      <c r="AF98" s="345" t="s">
        <v>73</v>
      </c>
      <c r="AG98" s="333">
        <f t="shared" si="18"/>
        <v>0</v>
      </c>
      <c r="AH98" s="336">
        <v>0</v>
      </c>
      <c r="AI98" s="343">
        <v>0</v>
      </c>
      <c r="AJ98" s="344" t="s">
        <v>73</v>
      </c>
      <c r="AK98" s="344" t="s">
        <v>73</v>
      </c>
      <c r="AL98" s="336">
        <v>0</v>
      </c>
      <c r="AM98" s="336" t="s">
        <v>73</v>
      </c>
      <c r="AN98" s="336" t="s">
        <v>73</v>
      </c>
      <c r="AO98" s="336" t="s">
        <v>73</v>
      </c>
      <c r="AP98" s="333">
        <f t="shared" si="14"/>
        <v>0</v>
      </c>
      <c r="AQ98" s="333">
        <f t="shared" si="15"/>
        <v>4000000</v>
      </c>
      <c r="AR98" s="336" t="s">
        <v>319</v>
      </c>
      <c r="AS98" s="343">
        <v>0</v>
      </c>
      <c r="AT98" s="336" t="s">
        <v>319</v>
      </c>
      <c r="AU98" s="343">
        <v>0</v>
      </c>
      <c r="AV98" s="342" t="s">
        <v>73</v>
      </c>
      <c r="AW98" s="341">
        <v>0</v>
      </c>
      <c r="AX98" s="340">
        <f t="shared" si="16"/>
        <v>4000000</v>
      </c>
      <c r="AY98" s="339">
        <f t="shared" si="17"/>
        <v>0</v>
      </c>
      <c r="AZ98" s="338">
        <v>1</v>
      </c>
      <c r="BA98" s="337" t="s">
        <v>73</v>
      </c>
      <c r="BB98" s="336" t="s">
        <v>208</v>
      </c>
      <c r="BC98" s="335" t="s">
        <v>8714</v>
      </c>
      <c r="BD98" s="334" t="s">
        <v>65</v>
      </c>
      <c r="BE98" s="334" t="s">
        <v>65</v>
      </c>
    </row>
    <row r="99" spans="2:57" x14ac:dyDescent="0.25">
      <c r="B99" s="334">
        <v>2025</v>
      </c>
      <c r="C99" s="334">
        <v>891780111</v>
      </c>
      <c r="D99" s="334" t="s">
        <v>63</v>
      </c>
      <c r="E99" s="347" t="s">
        <v>8713</v>
      </c>
      <c r="F99" s="351" t="s">
        <v>8712</v>
      </c>
      <c r="G99" s="354">
        <v>0</v>
      </c>
      <c r="H99" s="336" t="s">
        <v>71</v>
      </c>
      <c r="I99" s="334" t="s">
        <v>210</v>
      </c>
      <c r="J99" s="350" t="s">
        <v>81</v>
      </c>
      <c r="K99" s="333" t="s">
        <v>8711</v>
      </c>
      <c r="L99" s="349">
        <v>29000000</v>
      </c>
      <c r="M99" s="334" t="s">
        <v>66</v>
      </c>
      <c r="N99" s="333" t="s">
        <v>8710</v>
      </c>
      <c r="O99" s="352">
        <v>900101197</v>
      </c>
      <c r="P99" s="349">
        <v>2405</v>
      </c>
      <c r="Q99" s="344">
        <v>45953</v>
      </c>
      <c r="R99" s="343">
        <v>29000000</v>
      </c>
      <c r="S99" s="353">
        <v>45959</v>
      </c>
      <c r="T99" s="343">
        <v>29000000</v>
      </c>
      <c r="U99" s="336" t="s">
        <v>65</v>
      </c>
      <c r="V99" s="343">
        <v>12621405</v>
      </c>
      <c r="W99" s="347" t="s">
        <v>8709</v>
      </c>
      <c r="X99" s="346">
        <v>45959</v>
      </c>
      <c r="Y99" s="346">
        <v>45959</v>
      </c>
      <c r="Z99" s="353" t="s">
        <v>73</v>
      </c>
      <c r="AA99" s="346">
        <v>46020</v>
      </c>
      <c r="AB99" s="333">
        <f t="shared" si="12"/>
        <v>61</v>
      </c>
      <c r="AC99" s="336">
        <v>0</v>
      </c>
      <c r="AD99" s="343">
        <v>0</v>
      </c>
      <c r="AE99" s="336">
        <v>0</v>
      </c>
      <c r="AF99" s="345" t="s">
        <v>73</v>
      </c>
      <c r="AG99" s="333">
        <f t="shared" si="18"/>
        <v>0</v>
      </c>
      <c r="AH99" s="336">
        <v>0</v>
      </c>
      <c r="AI99" s="343">
        <v>0</v>
      </c>
      <c r="AJ99" s="344" t="s">
        <v>73</v>
      </c>
      <c r="AK99" s="344" t="s">
        <v>73</v>
      </c>
      <c r="AL99" s="336">
        <v>0</v>
      </c>
      <c r="AM99" s="336" t="s">
        <v>73</v>
      </c>
      <c r="AN99" s="336" t="s">
        <v>73</v>
      </c>
      <c r="AO99" s="336" t="s">
        <v>73</v>
      </c>
      <c r="AP99" s="333">
        <f t="shared" si="14"/>
        <v>0</v>
      </c>
      <c r="AQ99" s="333">
        <f t="shared" si="15"/>
        <v>29000000</v>
      </c>
      <c r="AR99" s="336" t="s">
        <v>65</v>
      </c>
      <c r="AS99" s="343">
        <v>29000000</v>
      </c>
      <c r="AT99" s="336" t="s">
        <v>319</v>
      </c>
      <c r="AU99" s="343">
        <v>0</v>
      </c>
      <c r="AV99" s="342" t="s">
        <v>73</v>
      </c>
      <c r="AW99" s="341">
        <v>0</v>
      </c>
      <c r="AX99" s="340">
        <f t="shared" si="16"/>
        <v>29000000</v>
      </c>
      <c r="AY99" s="339">
        <f t="shared" si="17"/>
        <v>0</v>
      </c>
      <c r="AZ99" s="338">
        <v>0</v>
      </c>
      <c r="BA99" s="337" t="s">
        <v>73</v>
      </c>
      <c r="BB99" s="336" t="s">
        <v>123</v>
      </c>
      <c r="BC99" s="335" t="s">
        <v>8708</v>
      </c>
      <c r="BD99" s="334" t="s">
        <v>65</v>
      </c>
      <c r="BE99" s="334" t="s">
        <v>207</v>
      </c>
    </row>
    <row r="100" spans="2:57" x14ac:dyDescent="0.25">
      <c r="B100" s="334">
        <v>2025</v>
      </c>
      <c r="C100" s="334">
        <v>891780111</v>
      </c>
      <c r="D100" s="334" t="s">
        <v>63</v>
      </c>
      <c r="E100" s="347" t="s">
        <v>8707</v>
      </c>
      <c r="F100" s="351" t="s">
        <v>8706</v>
      </c>
      <c r="G100" s="336">
        <v>0</v>
      </c>
      <c r="H100" s="336" t="s">
        <v>71</v>
      </c>
      <c r="I100" s="334" t="s">
        <v>166</v>
      </c>
      <c r="J100" s="350" t="s">
        <v>167</v>
      </c>
      <c r="K100" s="355" t="s">
        <v>8705</v>
      </c>
      <c r="L100" s="349">
        <v>80000000</v>
      </c>
      <c r="M100" s="334" t="s">
        <v>66</v>
      </c>
      <c r="N100" s="349" t="s">
        <v>8673</v>
      </c>
      <c r="O100" s="349">
        <v>36560048</v>
      </c>
      <c r="P100" s="349">
        <v>274</v>
      </c>
      <c r="Q100" s="344">
        <v>45694</v>
      </c>
      <c r="R100" s="343">
        <v>80000000</v>
      </c>
      <c r="S100" s="353">
        <v>45700</v>
      </c>
      <c r="T100" s="343">
        <v>80000000</v>
      </c>
      <c r="U100" s="336" t="s">
        <v>65</v>
      </c>
      <c r="V100" s="352">
        <v>85152695</v>
      </c>
      <c r="W100" s="333" t="s">
        <v>8704</v>
      </c>
      <c r="X100" s="353">
        <v>45700</v>
      </c>
      <c r="Y100" s="353">
        <v>45702</v>
      </c>
      <c r="Z100" s="353" t="s">
        <v>73</v>
      </c>
      <c r="AA100" s="353">
        <v>45869</v>
      </c>
      <c r="AB100" s="333">
        <f t="shared" si="12"/>
        <v>167</v>
      </c>
      <c r="AC100" s="336">
        <v>1</v>
      </c>
      <c r="AD100" s="343">
        <v>40000000</v>
      </c>
      <c r="AE100" s="336">
        <v>0</v>
      </c>
      <c r="AF100" s="345" t="s">
        <v>73</v>
      </c>
      <c r="AG100" s="333">
        <f t="shared" ref="AG100:AG108" si="19">+IF(AF100="1800-01-01",0,AF100-AA100)</f>
        <v>0</v>
      </c>
      <c r="AH100" s="336">
        <v>0</v>
      </c>
      <c r="AI100" s="343">
        <v>0</v>
      </c>
      <c r="AJ100" s="344" t="s">
        <v>73</v>
      </c>
      <c r="AK100" s="337" t="s">
        <v>73</v>
      </c>
      <c r="AL100" s="336">
        <v>0</v>
      </c>
      <c r="AM100" s="336" t="s">
        <v>73</v>
      </c>
      <c r="AN100" s="336" t="s">
        <v>73</v>
      </c>
      <c r="AO100" s="336" t="s">
        <v>73</v>
      </c>
      <c r="AP100" s="333">
        <f t="shared" si="14"/>
        <v>0</v>
      </c>
      <c r="AQ100" s="333">
        <f t="shared" si="15"/>
        <v>120000000</v>
      </c>
      <c r="AR100" s="336" t="s">
        <v>65</v>
      </c>
      <c r="AS100" s="343">
        <v>80000000</v>
      </c>
      <c r="AT100" s="336" t="s">
        <v>319</v>
      </c>
      <c r="AU100" s="343">
        <v>0</v>
      </c>
      <c r="AV100" s="342" t="s">
        <v>73</v>
      </c>
      <c r="AW100" s="341">
        <v>120000000</v>
      </c>
      <c r="AX100" s="340">
        <f t="shared" si="16"/>
        <v>0</v>
      </c>
      <c r="AY100" s="339">
        <f t="shared" si="17"/>
        <v>1</v>
      </c>
      <c r="AZ100" s="338">
        <v>1</v>
      </c>
      <c r="BA100" s="337" t="s">
        <v>73</v>
      </c>
      <c r="BB100" s="336" t="s">
        <v>208</v>
      </c>
      <c r="BC100" s="335" t="s">
        <v>8703</v>
      </c>
      <c r="BD100" s="334" t="s">
        <v>65</v>
      </c>
      <c r="BE100" s="334" t="s">
        <v>207</v>
      </c>
    </row>
    <row r="101" spans="2:57" x14ac:dyDescent="0.25">
      <c r="B101" s="334">
        <v>2025</v>
      </c>
      <c r="C101" s="334">
        <v>891780111</v>
      </c>
      <c r="D101" s="334" t="s">
        <v>63</v>
      </c>
      <c r="E101" s="347" t="s">
        <v>8702</v>
      </c>
      <c r="F101" s="351" t="s">
        <v>8701</v>
      </c>
      <c r="G101" s="336">
        <v>0</v>
      </c>
      <c r="H101" s="336" t="s">
        <v>71</v>
      </c>
      <c r="I101" s="334" t="s">
        <v>64</v>
      </c>
      <c r="J101" s="350" t="s">
        <v>167</v>
      </c>
      <c r="K101" s="355" t="s">
        <v>8700</v>
      </c>
      <c r="L101" s="349">
        <v>20000000</v>
      </c>
      <c r="M101" s="334" t="s">
        <v>66</v>
      </c>
      <c r="N101" s="349" t="s">
        <v>8662</v>
      </c>
      <c r="O101" s="352">
        <v>900173983</v>
      </c>
      <c r="P101" s="349">
        <v>238</v>
      </c>
      <c r="Q101" s="344">
        <v>45702</v>
      </c>
      <c r="R101" s="343">
        <v>20000000</v>
      </c>
      <c r="S101" s="353">
        <v>45702</v>
      </c>
      <c r="T101" s="343">
        <v>20000000</v>
      </c>
      <c r="U101" s="336" t="s">
        <v>65</v>
      </c>
      <c r="V101" s="352">
        <v>57462359</v>
      </c>
      <c r="W101" s="333" t="s">
        <v>8699</v>
      </c>
      <c r="X101" s="353">
        <v>45702</v>
      </c>
      <c r="Y101" s="353">
        <v>45708</v>
      </c>
      <c r="Z101" s="353" t="s">
        <v>73</v>
      </c>
      <c r="AA101" s="353">
        <v>45858</v>
      </c>
      <c r="AB101" s="333">
        <f t="shared" si="12"/>
        <v>150</v>
      </c>
      <c r="AC101" s="336">
        <v>1</v>
      </c>
      <c r="AD101" s="343">
        <v>10000000</v>
      </c>
      <c r="AE101" s="336">
        <v>0</v>
      </c>
      <c r="AF101" s="345" t="s">
        <v>73</v>
      </c>
      <c r="AG101" s="333">
        <f t="shared" si="19"/>
        <v>0</v>
      </c>
      <c r="AH101" s="336">
        <v>0</v>
      </c>
      <c r="AI101" s="343">
        <v>4350</v>
      </c>
      <c r="AJ101" s="344" t="s">
        <v>73</v>
      </c>
      <c r="AK101" s="337" t="s">
        <v>73</v>
      </c>
      <c r="AL101" s="336">
        <v>0</v>
      </c>
      <c r="AM101" s="336" t="s">
        <v>73</v>
      </c>
      <c r="AN101" s="336" t="s">
        <v>73</v>
      </c>
      <c r="AO101" s="336" t="s">
        <v>73</v>
      </c>
      <c r="AP101" s="333">
        <f t="shared" si="14"/>
        <v>0</v>
      </c>
      <c r="AQ101" s="333">
        <f t="shared" si="15"/>
        <v>29995650</v>
      </c>
      <c r="AR101" s="336" t="s">
        <v>65</v>
      </c>
      <c r="AS101" s="343">
        <v>20000000</v>
      </c>
      <c r="AT101" s="336" t="s">
        <v>319</v>
      </c>
      <c r="AU101" s="343">
        <v>0</v>
      </c>
      <c r="AV101" s="342" t="s">
        <v>73</v>
      </c>
      <c r="AW101" s="341">
        <v>29995650</v>
      </c>
      <c r="AX101" s="340">
        <f t="shared" si="16"/>
        <v>0</v>
      </c>
      <c r="AY101" s="339">
        <f t="shared" si="17"/>
        <v>1</v>
      </c>
      <c r="AZ101" s="338">
        <v>1</v>
      </c>
      <c r="BA101" s="337" t="s">
        <v>73</v>
      </c>
      <c r="BB101" s="336" t="s">
        <v>208</v>
      </c>
      <c r="BC101" s="335" t="s">
        <v>8698</v>
      </c>
      <c r="BD101" s="334" t="s">
        <v>65</v>
      </c>
      <c r="BE101" s="334" t="s">
        <v>207</v>
      </c>
    </row>
    <row r="102" spans="2:57" x14ac:dyDescent="0.25">
      <c r="B102" s="334">
        <v>2025</v>
      </c>
      <c r="C102" s="334">
        <v>891780111</v>
      </c>
      <c r="D102" s="334" t="s">
        <v>63</v>
      </c>
      <c r="E102" s="347" t="s">
        <v>8697</v>
      </c>
      <c r="F102" s="351" t="s">
        <v>8696</v>
      </c>
      <c r="G102" s="336">
        <v>0</v>
      </c>
      <c r="H102" s="336" t="s">
        <v>71</v>
      </c>
      <c r="I102" s="334" t="s">
        <v>166</v>
      </c>
      <c r="J102" s="350" t="s">
        <v>167</v>
      </c>
      <c r="K102" s="347" t="s">
        <v>8695</v>
      </c>
      <c r="L102" s="349">
        <v>64875000</v>
      </c>
      <c r="M102" s="334" t="s">
        <v>66</v>
      </c>
      <c r="N102" s="349" t="s">
        <v>8662</v>
      </c>
      <c r="O102" s="352">
        <v>900173983</v>
      </c>
      <c r="P102" s="349">
        <v>503</v>
      </c>
      <c r="Q102" s="344">
        <v>45715</v>
      </c>
      <c r="R102" s="343">
        <v>64875000</v>
      </c>
      <c r="S102" s="353">
        <v>45720</v>
      </c>
      <c r="T102" s="343">
        <v>64875000</v>
      </c>
      <c r="U102" s="336" t="s">
        <v>65</v>
      </c>
      <c r="V102" s="343">
        <v>7633817</v>
      </c>
      <c r="W102" s="347" t="s">
        <v>8661</v>
      </c>
      <c r="X102" s="353">
        <v>45720</v>
      </c>
      <c r="Y102" s="353">
        <v>45721</v>
      </c>
      <c r="Z102" s="353">
        <v>45721</v>
      </c>
      <c r="AA102" s="353">
        <v>46001</v>
      </c>
      <c r="AB102" s="333">
        <f t="shared" si="12"/>
        <v>280</v>
      </c>
      <c r="AC102" s="336">
        <v>0</v>
      </c>
      <c r="AD102" s="343">
        <v>0</v>
      </c>
      <c r="AE102" s="336">
        <v>0</v>
      </c>
      <c r="AF102" s="345" t="s">
        <v>73</v>
      </c>
      <c r="AG102" s="333">
        <f t="shared" si="19"/>
        <v>0</v>
      </c>
      <c r="AH102" s="336">
        <v>1</v>
      </c>
      <c r="AI102" s="343">
        <v>25439650</v>
      </c>
      <c r="AJ102" s="344">
        <v>45884</v>
      </c>
      <c r="AK102" s="337" t="s">
        <v>73</v>
      </c>
      <c r="AL102" s="336">
        <v>0</v>
      </c>
      <c r="AM102" s="336" t="s">
        <v>73</v>
      </c>
      <c r="AN102" s="336" t="s">
        <v>73</v>
      </c>
      <c r="AO102" s="336" t="s">
        <v>73</v>
      </c>
      <c r="AP102" s="333">
        <f t="shared" si="14"/>
        <v>0</v>
      </c>
      <c r="AQ102" s="333">
        <f t="shared" si="15"/>
        <v>39435350</v>
      </c>
      <c r="AR102" s="336" t="s">
        <v>65</v>
      </c>
      <c r="AS102" s="343">
        <v>64875000</v>
      </c>
      <c r="AT102" s="336" t="s">
        <v>319</v>
      </c>
      <c r="AU102" s="343">
        <v>0</v>
      </c>
      <c r="AV102" s="342" t="s">
        <v>73</v>
      </c>
      <c r="AW102" s="341">
        <v>39435350</v>
      </c>
      <c r="AX102" s="340">
        <f t="shared" si="16"/>
        <v>0</v>
      </c>
      <c r="AY102" s="339">
        <f t="shared" si="17"/>
        <v>1</v>
      </c>
      <c r="AZ102" s="338">
        <v>0.61</v>
      </c>
      <c r="BA102" s="337">
        <v>45888</v>
      </c>
      <c r="BB102" s="336" t="s">
        <v>426</v>
      </c>
      <c r="BC102" s="335" t="s">
        <v>8694</v>
      </c>
      <c r="BD102" s="334" t="s">
        <v>65</v>
      </c>
      <c r="BE102" s="334" t="s">
        <v>207</v>
      </c>
    </row>
    <row r="103" spans="2:57" x14ac:dyDescent="0.25">
      <c r="B103" s="334">
        <v>2025</v>
      </c>
      <c r="C103" s="334">
        <v>891780111</v>
      </c>
      <c r="D103" s="334" t="s">
        <v>63</v>
      </c>
      <c r="E103" s="347" t="s">
        <v>8693</v>
      </c>
      <c r="F103" s="351" t="s">
        <v>8692</v>
      </c>
      <c r="G103" s="354">
        <v>20220000100019</v>
      </c>
      <c r="H103" s="336" t="s">
        <v>71</v>
      </c>
      <c r="I103" s="334" t="s">
        <v>210</v>
      </c>
      <c r="J103" s="350" t="s">
        <v>167</v>
      </c>
      <c r="K103" s="347" t="s">
        <v>8691</v>
      </c>
      <c r="L103" s="349">
        <v>120061510</v>
      </c>
      <c r="M103" s="334" t="s">
        <v>66</v>
      </c>
      <c r="N103" s="349" t="s">
        <v>8690</v>
      </c>
      <c r="O103" s="349">
        <v>13378007</v>
      </c>
      <c r="P103" s="349">
        <v>66</v>
      </c>
      <c r="Q103" s="344">
        <v>45701</v>
      </c>
      <c r="R103" s="343">
        <v>148411510</v>
      </c>
      <c r="S103" s="353">
        <v>45730</v>
      </c>
      <c r="T103" s="343">
        <v>120061510</v>
      </c>
      <c r="U103" s="336" t="s">
        <v>65</v>
      </c>
      <c r="V103" s="343">
        <v>85468582</v>
      </c>
      <c r="W103" s="347" t="s">
        <v>8689</v>
      </c>
      <c r="X103" s="353">
        <v>45729</v>
      </c>
      <c r="Y103" s="353">
        <v>45737</v>
      </c>
      <c r="Z103" s="353">
        <v>45733</v>
      </c>
      <c r="AA103" s="353">
        <v>45829</v>
      </c>
      <c r="AB103" s="333">
        <f t="shared" si="12"/>
        <v>96</v>
      </c>
      <c r="AC103" s="336">
        <v>0</v>
      </c>
      <c r="AD103" s="343">
        <v>0</v>
      </c>
      <c r="AE103" s="336">
        <v>0</v>
      </c>
      <c r="AF103" s="345" t="s">
        <v>73</v>
      </c>
      <c r="AG103" s="333">
        <f t="shared" si="19"/>
        <v>0</v>
      </c>
      <c r="AH103" s="336">
        <v>0</v>
      </c>
      <c r="AI103" s="343">
        <v>0</v>
      </c>
      <c r="AJ103" s="344" t="s">
        <v>73</v>
      </c>
      <c r="AK103" s="337" t="s">
        <v>73</v>
      </c>
      <c r="AL103" s="336">
        <v>0</v>
      </c>
      <c r="AM103" s="336" t="s">
        <v>73</v>
      </c>
      <c r="AN103" s="336" t="s">
        <v>73</v>
      </c>
      <c r="AO103" s="336" t="s">
        <v>73</v>
      </c>
      <c r="AP103" s="333">
        <f t="shared" si="14"/>
        <v>0</v>
      </c>
      <c r="AQ103" s="333">
        <f t="shared" si="15"/>
        <v>120061510</v>
      </c>
      <c r="AR103" s="336" t="s">
        <v>319</v>
      </c>
      <c r="AS103" s="343">
        <v>0</v>
      </c>
      <c r="AT103" s="336" t="s">
        <v>319</v>
      </c>
      <c r="AU103" s="343">
        <v>0</v>
      </c>
      <c r="AV103" s="342" t="s">
        <v>73</v>
      </c>
      <c r="AW103" s="341">
        <v>120061510</v>
      </c>
      <c r="AX103" s="340">
        <f t="shared" si="16"/>
        <v>0</v>
      </c>
      <c r="AY103" s="339">
        <f t="shared" si="17"/>
        <v>1</v>
      </c>
      <c r="AZ103" s="338">
        <v>1</v>
      </c>
      <c r="BA103" s="337" t="s">
        <v>73</v>
      </c>
      <c r="BB103" s="336" t="s">
        <v>208</v>
      </c>
      <c r="BC103" s="335" t="s">
        <v>8688</v>
      </c>
      <c r="BD103" s="334" t="s">
        <v>65</v>
      </c>
      <c r="BE103" s="334" t="s">
        <v>207</v>
      </c>
    </row>
    <row r="104" spans="2:57" x14ac:dyDescent="0.25">
      <c r="B104" s="334">
        <v>2025</v>
      </c>
      <c r="C104" s="334">
        <v>891780111</v>
      </c>
      <c r="D104" s="334" t="s">
        <v>63</v>
      </c>
      <c r="E104" s="347" t="s">
        <v>8687</v>
      </c>
      <c r="F104" s="351" t="s">
        <v>8686</v>
      </c>
      <c r="G104" s="336">
        <v>0</v>
      </c>
      <c r="H104" s="336" t="s">
        <v>71</v>
      </c>
      <c r="I104" s="334" t="s">
        <v>64</v>
      </c>
      <c r="J104" s="350" t="s">
        <v>167</v>
      </c>
      <c r="K104" s="347" t="s">
        <v>8685</v>
      </c>
      <c r="L104" s="349">
        <v>150000000</v>
      </c>
      <c r="M104" s="334" t="s">
        <v>66</v>
      </c>
      <c r="N104" s="349" t="s">
        <v>8684</v>
      </c>
      <c r="O104" s="349">
        <v>39048396</v>
      </c>
      <c r="P104" s="349">
        <v>496</v>
      </c>
      <c r="Q104" s="344">
        <v>45715</v>
      </c>
      <c r="R104" s="343">
        <v>150000000</v>
      </c>
      <c r="S104" s="353">
        <v>45747</v>
      </c>
      <c r="T104" s="343">
        <v>150000000</v>
      </c>
      <c r="U104" s="336" t="s">
        <v>65</v>
      </c>
      <c r="V104" s="343">
        <v>57462359</v>
      </c>
      <c r="W104" s="347" t="s">
        <v>8667</v>
      </c>
      <c r="X104" s="353">
        <v>45747</v>
      </c>
      <c r="Y104" s="353">
        <v>45748</v>
      </c>
      <c r="Z104" s="353">
        <v>45748</v>
      </c>
      <c r="AA104" s="353">
        <v>46022</v>
      </c>
      <c r="AB104" s="333">
        <f t="shared" ref="AB104:AB108" si="20">+IF(Z104="1800-01-01",AA104-Y104,AA104-Z104)</f>
        <v>274</v>
      </c>
      <c r="AC104" s="336">
        <v>0</v>
      </c>
      <c r="AD104" s="343">
        <v>0</v>
      </c>
      <c r="AE104" s="336">
        <v>0</v>
      </c>
      <c r="AF104" s="345" t="s">
        <v>73</v>
      </c>
      <c r="AG104" s="333">
        <f t="shared" si="19"/>
        <v>0</v>
      </c>
      <c r="AH104" s="336">
        <v>0</v>
      </c>
      <c r="AI104" s="343">
        <v>0</v>
      </c>
      <c r="AJ104" s="344" t="s">
        <v>73</v>
      </c>
      <c r="AK104" s="337" t="s">
        <v>73</v>
      </c>
      <c r="AL104" s="336">
        <v>0</v>
      </c>
      <c r="AM104" s="336" t="s">
        <v>73</v>
      </c>
      <c r="AN104" s="336" t="s">
        <v>73</v>
      </c>
      <c r="AO104" s="336" t="s">
        <v>73</v>
      </c>
      <c r="AP104" s="333">
        <f t="shared" si="14"/>
        <v>0</v>
      </c>
      <c r="AQ104" s="333">
        <f t="shared" si="15"/>
        <v>150000000</v>
      </c>
      <c r="AR104" s="336" t="s">
        <v>65</v>
      </c>
      <c r="AS104" s="343">
        <v>150000000</v>
      </c>
      <c r="AT104" s="336" t="s">
        <v>319</v>
      </c>
      <c r="AU104" s="343">
        <v>0</v>
      </c>
      <c r="AV104" s="342" t="s">
        <v>73</v>
      </c>
      <c r="AW104" s="341">
        <v>85097053.870000005</v>
      </c>
      <c r="AX104" s="340">
        <f t="shared" ref="AX104:AX108" si="21">AQ104-AW104</f>
        <v>64902946.129999995</v>
      </c>
      <c r="AY104" s="339">
        <f t="shared" si="17"/>
        <v>0.56731369246666674</v>
      </c>
      <c r="AZ104" s="338">
        <v>0.56999999999999995</v>
      </c>
      <c r="BA104" s="337" t="s">
        <v>73</v>
      </c>
      <c r="BB104" s="336" t="s">
        <v>123</v>
      </c>
      <c r="BC104" s="335" t="s">
        <v>8683</v>
      </c>
      <c r="BD104" s="334" t="s">
        <v>65</v>
      </c>
      <c r="BE104" s="334" t="s">
        <v>207</v>
      </c>
    </row>
    <row r="105" spans="2:57" x14ac:dyDescent="0.25">
      <c r="B105" s="334">
        <v>2025</v>
      </c>
      <c r="C105" s="334">
        <v>891780111</v>
      </c>
      <c r="D105" s="334" t="s">
        <v>63</v>
      </c>
      <c r="E105" s="347" t="s">
        <v>8682</v>
      </c>
      <c r="F105" s="351" t="s">
        <v>8681</v>
      </c>
      <c r="G105" s="351">
        <v>0</v>
      </c>
      <c r="H105" s="336" t="s">
        <v>71</v>
      </c>
      <c r="I105" s="334" t="s">
        <v>64</v>
      </c>
      <c r="J105" s="350" t="s">
        <v>167</v>
      </c>
      <c r="K105" s="347" t="s">
        <v>8680</v>
      </c>
      <c r="L105" s="349">
        <v>107608188</v>
      </c>
      <c r="M105" s="334" t="s">
        <v>66</v>
      </c>
      <c r="N105" s="349" t="s">
        <v>8679</v>
      </c>
      <c r="O105" s="349">
        <v>800219876</v>
      </c>
      <c r="P105" s="349">
        <v>408</v>
      </c>
      <c r="Q105" s="344">
        <v>45708</v>
      </c>
      <c r="R105" s="343">
        <v>122655806</v>
      </c>
      <c r="S105" s="346">
        <v>45758</v>
      </c>
      <c r="T105" s="343">
        <v>107608188</v>
      </c>
      <c r="U105" s="336" t="s">
        <v>65</v>
      </c>
      <c r="V105" s="335">
        <v>36724655</v>
      </c>
      <c r="W105" s="348" t="s">
        <v>8678</v>
      </c>
      <c r="X105" s="346">
        <v>45758</v>
      </c>
      <c r="Y105" s="346">
        <v>45769</v>
      </c>
      <c r="Z105" s="346">
        <v>45772</v>
      </c>
      <c r="AA105" s="346">
        <v>46022</v>
      </c>
      <c r="AB105" s="333">
        <f t="shared" si="20"/>
        <v>250</v>
      </c>
      <c r="AC105" s="336">
        <v>0</v>
      </c>
      <c r="AD105" s="343">
        <v>0</v>
      </c>
      <c r="AE105" s="336">
        <v>0</v>
      </c>
      <c r="AF105" s="345" t="s">
        <v>73</v>
      </c>
      <c r="AG105" s="333">
        <f t="shared" si="19"/>
        <v>0</v>
      </c>
      <c r="AH105" s="336">
        <v>0</v>
      </c>
      <c r="AI105" s="343">
        <v>0</v>
      </c>
      <c r="AJ105" s="344" t="s">
        <v>73</v>
      </c>
      <c r="AK105" s="337" t="s">
        <v>73</v>
      </c>
      <c r="AL105" s="336">
        <v>0</v>
      </c>
      <c r="AM105" s="336" t="s">
        <v>73</v>
      </c>
      <c r="AN105" s="336" t="s">
        <v>73</v>
      </c>
      <c r="AO105" s="336" t="s">
        <v>73</v>
      </c>
      <c r="AP105" s="333">
        <f t="shared" si="14"/>
        <v>0</v>
      </c>
      <c r="AQ105" s="333">
        <f t="shared" si="15"/>
        <v>107608188</v>
      </c>
      <c r="AR105" s="336" t="s">
        <v>65</v>
      </c>
      <c r="AS105" s="343">
        <v>270489223</v>
      </c>
      <c r="AT105" s="336" t="s">
        <v>319</v>
      </c>
      <c r="AU105" s="343">
        <v>0</v>
      </c>
      <c r="AV105" s="342" t="s">
        <v>73</v>
      </c>
      <c r="AW105" s="341">
        <v>36358644</v>
      </c>
      <c r="AX105" s="340">
        <f t="shared" si="21"/>
        <v>71249544</v>
      </c>
      <c r="AY105" s="339">
        <f t="shared" si="17"/>
        <v>0.33787990185282185</v>
      </c>
      <c r="AZ105" s="338">
        <v>0.34</v>
      </c>
      <c r="BA105" s="337" t="s">
        <v>73</v>
      </c>
      <c r="BB105" s="336" t="s">
        <v>123</v>
      </c>
      <c r="BC105" s="335" t="s">
        <v>8677</v>
      </c>
      <c r="BD105" s="334" t="s">
        <v>65</v>
      </c>
      <c r="BE105" s="334" t="s">
        <v>207</v>
      </c>
    </row>
    <row r="106" spans="2:57" x14ac:dyDescent="0.25">
      <c r="B106" s="334">
        <v>2025</v>
      </c>
      <c r="C106" s="334">
        <v>891780111</v>
      </c>
      <c r="D106" s="334" t="s">
        <v>63</v>
      </c>
      <c r="E106" s="347" t="s">
        <v>8676</v>
      </c>
      <c r="F106" s="351" t="s">
        <v>8675</v>
      </c>
      <c r="G106" s="351">
        <v>0</v>
      </c>
      <c r="H106" s="336" t="s">
        <v>71</v>
      </c>
      <c r="I106" s="334" t="s">
        <v>166</v>
      </c>
      <c r="J106" s="350" t="s">
        <v>167</v>
      </c>
      <c r="K106" s="347" t="s">
        <v>8674</v>
      </c>
      <c r="L106" s="349">
        <v>60003550</v>
      </c>
      <c r="M106" s="334" t="s">
        <v>66</v>
      </c>
      <c r="N106" s="349" t="s">
        <v>8673</v>
      </c>
      <c r="O106" s="352">
        <v>36560048</v>
      </c>
      <c r="P106" s="349">
        <v>1295</v>
      </c>
      <c r="Q106" s="344">
        <v>45819</v>
      </c>
      <c r="R106" s="343">
        <v>60003550</v>
      </c>
      <c r="S106" s="346">
        <v>45828</v>
      </c>
      <c r="T106" s="343">
        <v>60003550</v>
      </c>
      <c r="U106" s="336" t="s">
        <v>65</v>
      </c>
      <c r="V106" s="335">
        <v>85152695</v>
      </c>
      <c r="W106" s="347" t="s">
        <v>8672</v>
      </c>
      <c r="X106" s="346">
        <v>45826</v>
      </c>
      <c r="Y106" s="346">
        <v>45832</v>
      </c>
      <c r="Z106" s="346">
        <v>45827</v>
      </c>
      <c r="AA106" s="346">
        <v>45930</v>
      </c>
      <c r="AB106" s="333">
        <f t="shared" si="20"/>
        <v>103</v>
      </c>
      <c r="AC106" s="336">
        <v>1</v>
      </c>
      <c r="AD106" s="343">
        <v>30000000</v>
      </c>
      <c r="AE106" s="336">
        <v>1</v>
      </c>
      <c r="AF106" s="345">
        <v>46021</v>
      </c>
      <c r="AG106" s="333">
        <f t="shared" si="19"/>
        <v>91</v>
      </c>
      <c r="AH106" s="336">
        <v>0</v>
      </c>
      <c r="AI106" s="343">
        <v>0</v>
      </c>
      <c r="AJ106" s="344" t="s">
        <v>73</v>
      </c>
      <c r="AK106" s="337" t="s">
        <v>73</v>
      </c>
      <c r="AL106" s="336">
        <v>0</v>
      </c>
      <c r="AM106" s="336" t="s">
        <v>73</v>
      </c>
      <c r="AN106" s="336" t="s">
        <v>73</v>
      </c>
      <c r="AO106" s="336" t="s">
        <v>73</v>
      </c>
      <c r="AP106" s="333">
        <f t="shared" si="14"/>
        <v>0</v>
      </c>
      <c r="AQ106" s="333">
        <f t="shared" si="15"/>
        <v>90003550</v>
      </c>
      <c r="AR106" s="336" t="s">
        <v>65</v>
      </c>
      <c r="AS106" s="343">
        <v>60003550</v>
      </c>
      <c r="AT106" s="336" t="s">
        <v>319</v>
      </c>
      <c r="AU106" s="343">
        <v>0</v>
      </c>
      <c r="AV106" s="342" t="s">
        <v>73</v>
      </c>
      <c r="AW106" s="341">
        <v>34633300</v>
      </c>
      <c r="AX106" s="340">
        <f t="shared" si="21"/>
        <v>55370250</v>
      </c>
      <c r="AY106" s="339">
        <f t="shared" si="17"/>
        <v>0.38479926625116456</v>
      </c>
      <c r="AZ106" s="338">
        <v>0.6</v>
      </c>
      <c r="BA106" s="337" t="s">
        <v>73</v>
      </c>
      <c r="BB106" s="336" t="s">
        <v>123</v>
      </c>
      <c r="BC106" s="335" t="s">
        <v>8671</v>
      </c>
      <c r="BD106" s="334" t="s">
        <v>65</v>
      </c>
      <c r="BE106" s="334" t="s">
        <v>207</v>
      </c>
    </row>
    <row r="107" spans="2:57" x14ac:dyDescent="0.25">
      <c r="B107" s="334">
        <v>2025</v>
      </c>
      <c r="C107" s="334">
        <v>891780111</v>
      </c>
      <c r="D107" s="334" t="s">
        <v>63</v>
      </c>
      <c r="E107" s="347" t="s">
        <v>8670</v>
      </c>
      <c r="F107" s="351" t="s">
        <v>8669</v>
      </c>
      <c r="G107" s="351">
        <v>0</v>
      </c>
      <c r="H107" s="336" t="s">
        <v>71</v>
      </c>
      <c r="I107" s="334" t="s">
        <v>64</v>
      </c>
      <c r="J107" s="350" t="s">
        <v>167</v>
      </c>
      <c r="K107" s="333" t="s">
        <v>8668</v>
      </c>
      <c r="L107" s="349">
        <v>30000000</v>
      </c>
      <c r="M107" s="334" t="s">
        <v>66</v>
      </c>
      <c r="N107" s="349" t="s">
        <v>8662</v>
      </c>
      <c r="O107" s="352">
        <v>900173983</v>
      </c>
      <c r="P107" s="352">
        <v>1628</v>
      </c>
      <c r="Q107" s="344">
        <v>45856</v>
      </c>
      <c r="R107" s="343">
        <v>30000000</v>
      </c>
      <c r="S107" s="346">
        <v>45908</v>
      </c>
      <c r="T107" s="343">
        <v>30000000</v>
      </c>
      <c r="U107" s="336" t="s">
        <v>65</v>
      </c>
      <c r="V107" s="343">
        <v>57462359</v>
      </c>
      <c r="W107" s="347" t="s">
        <v>8667</v>
      </c>
      <c r="X107" s="346">
        <v>45908</v>
      </c>
      <c r="Y107" s="346">
        <v>45908</v>
      </c>
      <c r="Z107" s="346">
        <v>45908</v>
      </c>
      <c r="AA107" s="346">
        <v>46022</v>
      </c>
      <c r="AB107" s="333">
        <f t="shared" si="20"/>
        <v>114</v>
      </c>
      <c r="AC107" s="336">
        <v>0</v>
      </c>
      <c r="AD107" s="343">
        <v>0</v>
      </c>
      <c r="AE107" s="336">
        <v>0</v>
      </c>
      <c r="AF107" s="345" t="s">
        <v>73</v>
      </c>
      <c r="AG107" s="333">
        <f t="shared" si="19"/>
        <v>0</v>
      </c>
      <c r="AH107" s="336">
        <v>0</v>
      </c>
      <c r="AI107" s="343">
        <v>0</v>
      </c>
      <c r="AJ107" s="344" t="s">
        <v>73</v>
      </c>
      <c r="AK107" s="337" t="s">
        <v>73</v>
      </c>
      <c r="AL107" s="336">
        <v>0</v>
      </c>
      <c r="AM107" s="336" t="s">
        <v>73</v>
      </c>
      <c r="AN107" s="336" t="s">
        <v>73</v>
      </c>
      <c r="AO107" s="336" t="s">
        <v>73</v>
      </c>
      <c r="AP107" s="333">
        <f t="shared" si="14"/>
        <v>0</v>
      </c>
      <c r="AQ107" s="333">
        <f t="shared" si="15"/>
        <v>30000000</v>
      </c>
      <c r="AR107" s="336" t="s">
        <v>65</v>
      </c>
      <c r="AS107" s="343">
        <v>30000000</v>
      </c>
      <c r="AT107" s="336" t="s">
        <v>319</v>
      </c>
      <c r="AU107" s="343">
        <v>0</v>
      </c>
      <c r="AV107" s="342" t="s">
        <v>73</v>
      </c>
      <c r="AW107" s="341">
        <v>0</v>
      </c>
      <c r="AX107" s="340">
        <f t="shared" si="21"/>
        <v>30000000</v>
      </c>
      <c r="AY107" s="339">
        <f t="shared" si="17"/>
        <v>0</v>
      </c>
      <c r="AZ107" s="338">
        <v>0.05</v>
      </c>
      <c r="BA107" s="337" t="s">
        <v>73</v>
      </c>
      <c r="BB107" s="336" t="s">
        <v>123</v>
      </c>
      <c r="BC107" s="335" t="s">
        <v>8666</v>
      </c>
      <c r="BD107" s="334" t="s">
        <v>65</v>
      </c>
      <c r="BE107" s="334" t="s">
        <v>207</v>
      </c>
    </row>
    <row r="108" spans="2:57" ht="15.75" thickBot="1" x14ac:dyDescent="0.3">
      <c r="B108" s="316">
        <v>2025</v>
      </c>
      <c r="C108" s="316">
        <v>891780111</v>
      </c>
      <c r="D108" s="316" t="s">
        <v>63</v>
      </c>
      <c r="E108" s="329" t="s">
        <v>8665</v>
      </c>
      <c r="F108" s="332" t="s">
        <v>8664</v>
      </c>
      <c r="G108" s="332">
        <v>0</v>
      </c>
      <c r="H108" s="318" t="s">
        <v>71</v>
      </c>
      <c r="I108" s="316" t="s">
        <v>166</v>
      </c>
      <c r="J108" s="331" t="s">
        <v>167</v>
      </c>
      <c r="K108" s="315" t="s">
        <v>8663</v>
      </c>
      <c r="L108" s="330">
        <v>67125000</v>
      </c>
      <c r="M108" s="316" t="s">
        <v>66</v>
      </c>
      <c r="N108" s="330" t="s">
        <v>8662</v>
      </c>
      <c r="O108" s="484">
        <v>900173983</v>
      </c>
      <c r="P108" s="484">
        <v>2028</v>
      </c>
      <c r="Q108" s="326">
        <v>45905</v>
      </c>
      <c r="R108" s="325">
        <v>67125000</v>
      </c>
      <c r="S108" s="328">
        <v>45909</v>
      </c>
      <c r="T108" s="325">
        <v>67125000</v>
      </c>
      <c r="U108" s="318" t="s">
        <v>65</v>
      </c>
      <c r="V108" s="325">
        <v>7633817</v>
      </c>
      <c r="W108" s="329" t="s">
        <v>8661</v>
      </c>
      <c r="X108" s="328">
        <v>45909</v>
      </c>
      <c r="Y108" s="328">
        <v>45910</v>
      </c>
      <c r="Z108" s="328">
        <v>45909</v>
      </c>
      <c r="AA108" s="328">
        <v>46001</v>
      </c>
      <c r="AB108" s="315">
        <f t="shared" si="20"/>
        <v>92</v>
      </c>
      <c r="AC108" s="318">
        <v>0</v>
      </c>
      <c r="AD108" s="325">
        <v>0</v>
      </c>
      <c r="AE108" s="318">
        <v>0</v>
      </c>
      <c r="AF108" s="327" t="s">
        <v>73</v>
      </c>
      <c r="AG108" s="315">
        <f t="shared" si="19"/>
        <v>0</v>
      </c>
      <c r="AH108" s="318">
        <v>0</v>
      </c>
      <c r="AI108" s="325">
        <v>0</v>
      </c>
      <c r="AJ108" s="326" t="s">
        <v>73</v>
      </c>
      <c r="AK108" s="319" t="s">
        <v>73</v>
      </c>
      <c r="AL108" s="318">
        <v>0</v>
      </c>
      <c r="AM108" s="318" t="s">
        <v>73</v>
      </c>
      <c r="AN108" s="318" t="s">
        <v>73</v>
      </c>
      <c r="AO108" s="318" t="s">
        <v>73</v>
      </c>
      <c r="AP108" s="315">
        <f t="shared" si="14"/>
        <v>0</v>
      </c>
      <c r="AQ108" s="315">
        <f t="shared" si="15"/>
        <v>67125000</v>
      </c>
      <c r="AR108" s="318" t="s">
        <v>65</v>
      </c>
      <c r="AS108" s="325">
        <v>67125000</v>
      </c>
      <c r="AT108" s="318" t="s">
        <v>319</v>
      </c>
      <c r="AU108" s="325">
        <v>0</v>
      </c>
      <c r="AV108" s="324" t="s">
        <v>73</v>
      </c>
      <c r="AW108" s="323">
        <v>12288350</v>
      </c>
      <c r="AX108" s="322">
        <f t="shared" si="21"/>
        <v>54836650</v>
      </c>
      <c r="AY108" s="321">
        <f t="shared" si="17"/>
        <v>0.18306666666666666</v>
      </c>
      <c r="AZ108" s="320">
        <v>0.2</v>
      </c>
      <c r="BA108" s="319" t="s">
        <v>73</v>
      </c>
      <c r="BB108" s="318" t="s">
        <v>123</v>
      </c>
      <c r="BC108" s="317" t="s">
        <v>8660</v>
      </c>
      <c r="BD108" s="316" t="s">
        <v>65</v>
      </c>
      <c r="BE108" s="316" t="s">
        <v>207</v>
      </c>
    </row>
    <row r="109" spans="2:57" s="23" customFormat="1" ht="15.75" thickBot="1" x14ac:dyDescent="0.3">
      <c r="B109" s="675" t="s">
        <v>67</v>
      </c>
      <c r="C109" s="676"/>
      <c r="D109" s="677"/>
      <c r="E109" s="39">
        <f>+SUBTOTAL(3,E8:E108)</f>
        <v>101</v>
      </c>
      <c r="F109" s="40"/>
      <c r="G109" s="41"/>
      <c r="H109" s="314"/>
      <c r="I109" s="313"/>
      <c r="J109" s="312"/>
      <c r="K109" s="49"/>
      <c r="L109" s="626">
        <f>SUM(L8:L108)</f>
        <v>93998354306.110016</v>
      </c>
      <c r="M109" s="664"/>
      <c r="N109" s="665"/>
      <c r="O109" s="665"/>
      <c r="P109" s="665"/>
      <c r="Q109" s="665"/>
      <c r="R109" s="665"/>
      <c r="S109" s="665"/>
      <c r="T109" s="665"/>
      <c r="U109" s="665"/>
      <c r="V109" s="665"/>
      <c r="W109" s="665"/>
      <c r="X109" s="665"/>
      <c r="Y109" s="665"/>
      <c r="Z109" s="665"/>
      <c r="AA109" s="665"/>
      <c r="AB109" s="678"/>
      <c r="AC109" s="50">
        <f>SUM(AC8:AC108)</f>
        <v>28</v>
      </c>
      <c r="AD109" s="51">
        <f>SUM(AD8:AD108)</f>
        <v>2753241416</v>
      </c>
      <c r="AE109" s="51">
        <f>SUM(AE8:AE108)</f>
        <v>8</v>
      </c>
      <c r="AF109" s="44"/>
      <c r="AG109" s="51">
        <f>SUM(AG8:AG108)</f>
        <v>457</v>
      </c>
      <c r="AH109" s="51">
        <f>SUM(AH8:AH108)</f>
        <v>2</v>
      </c>
      <c r="AI109" s="52">
        <f>SUM(AI8:AI108)</f>
        <v>65444000</v>
      </c>
      <c r="AJ109" s="44"/>
      <c r="AK109" s="44"/>
      <c r="AL109" s="53">
        <f>SUM(AL8:AL108)</f>
        <v>1</v>
      </c>
      <c r="AM109" s="664"/>
      <c r="AN109" s="665"/>
      <c r="AO109" s="665"/>
      <c r="AP109" s="678"/>
      <c r="AQ109" s="50">
        <f>SUM(AQ8:AQ108)</f>
        <v>96686151722.110016</v>
      </c>
      <c r="AR109" s="44"/>
      <c r="AS109" s="54">
        <f>SUM(AQ109:AR109)</f>
        <v>96686151722.110016</v>
      </c>
      <c r="AT109" s="44"/>
      <c r="AU109" s="51">
        <f>SUM(AU8:AU108)</f>
        <v>31229770069.780003</v>
      </c>
      <c r="AV109" s="44"/>
      <c r="AW109" s="45">
        <f>SUM(AW8:AW108)</f>
        <v>18515887610.259998</v>
      </c>
      <c r="AX109" s="46">
        <f>SUM(AX8:AX108)</f>
        <v>78170264111.850021</v>
      </c>
      <c r="AY109" s="664"/>
      <c r="AZ109" s="665"/>
      <c r="BA109" s="665"/>
      <c r="BB109" s="665"/>
      <c r="BC109" s="665"/>
      <c r="BD109" s="665"/>
      <c r="BE109" s="665"/>
    </row>
  </sheetData>
  <sheetProtection formatCells="0" formatColumns="0" formatRows="0" insertRows="0" deleteRows="0" autoFilter="0"/>
  <mergeCells count="23">
    <mergeCell ref="AT6:AY6"/>
    <mergeCell ref="AZ6:BB6"/>
    <mergeCell ref="BC6:BE6"/>
    <mergeCell ref="B109:D109"/>
    <mergeCell ref="M109:AB109"/>
    <mergeCell ref="AM109:AP109"/>
    <mergeCell ref="AY109:BE109"/>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29" priority="12" operator="containsText" text="Seleccione Ordenador">
      <formula>NOT(ISERROR(SEARCH("Seleccione Ordenador",E5)))</formula>
    </cfRule>
  </conditionalFormatting>
  <conditionalFormatting sqref="F74">
    <cfRule type="colorScale" priority="10">
      <colorScale>
        <cfvo type="min"/>
        <cfvo type="max"/>
        <color theme="5" tint="0.59999389629810485"/>
        <color rgb="FFFFEF9C"/>
      </colorScale>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37 L39:L108">
    <cfRule type="cellIs" dxfId="28" priority="8" operator="greaterThan">
      <formula>$K$5</formula>
    </cfRule>
  </conditionalFormatting>
  <conditionalFormatting sqref="T77:T84">
    <cfRule type="cellIs" dxfId="27" priority="5" operator="greaterThan">
      <formula>$K$5</formula>
    </cfRule>
  </conditionalFormatting>
  <conditionalFormatting sqref="T87:T99">
    <cfRule type="cellIs" dxfId="26" priority="2" operator="greaterThan">
      <formula>$K$5</formula>
    </cfRule>
  </conditionalFormatting>
  <conditionalFormatting sqref="AP8:AS36 AB8:AB108 AG8:AG108 AX8:AZ108 AP53:AS108">
    <cfRule type="expression" dxfId="25" priority="3">
      <formula>+_xlfn.ISFORMULA(AB8)</formula>
    </cfRule>
  </conditionalFormatting>
  <conditionalFormatting sqref="AQ37:AS37 AP37:AP52 AQ38:AQ52 AR39:AS52">
    <cfRule type="expression" dxfId="24" priority="9">
      <formula>+_xlfn.ISFORMULA(AP37)</formula>
    </cfRule>
  </conditionalFormatting>
  <conditionalFormatting sqref="AR38">
    <cfRule type="expression" dxfId="23" priority="4">
      <formula>+_xlfn.ISFORMULA(AR38)</formula>
    </cfRule>
  </conditionalFormatting>
  <dataValidations count="10">
    <dataValidation type="list" allowBlank="1" showInputMessage="1" showErrorMessage="1" sqref="J8:J108" xr:uid="{B1CBB220-2863-4DDD-8E65-6B1868EEEA5A}">
      <formula1>"CONTRATO DE OBRAS, OTROS TIPOS, PRESTACIÓN DE SERVICIOS, SUMINISTROS"</formula1>
    </dataValidation>
    <dataValidation type="list" allowBlank="1" showInputMessage="1" showErrorMessage="1" sqref="BB8:BB108" xr:uid="{2D69C6B5-9BD6-475D-A144-60154B1F334A}">
      <formula1>"Por iniciar,En ejecucion,Suspendido,Terminado,Liquidado"</formula1>
    </dataValidation>
    <dataValidation type="list" allowBlank="1" showInputMessage="1" showErrorMessage="1" sqref="H8:H108" xr:uid="{F377EB5B-35AA-4F01-B4A5-836782798225}">
      <formula1>"OTRO SECTOR"</formula1>
    </dataValidation>
    <dataValidation type="list" allowBlank="1" showInputMessage="1" showErrorMessage="1" sqref="I8:I108" xr:uid="{E31A1156-3DFF-441E-9D72-FF8EB2EB25F6}">
      <formula1>"FUNCIONAMIENTO,INVERSION,OTROS"</formula1>
    </dataValidation>
    <dataValidation type="list" allowBlank="1" showInputMessage="1" showErrorMessage="1" sqref="BE8:BE108" xr:uid="{F12918E8-D28A-424D-8972-3078B33B2D6D}">
      <formula1>"SI,NA por TIPO Contrato"</formula1>
    </dataValidation>
    <dataValidation type="list" allowBlank="1" showInputMessage="1" showErrorMessage="1" sqref="BD8:BD108" xr:uid="{FD942106-8FBA-4651-860B-7470BCDB5307}">
      <formula1>"SI,NO HA INICIADO"</formula1>
    </dataValidation>
    <dataValidation type="list" allowBlank="1" showInputMessage="1" showErrorMessage="1" sqref="U8:U108 AT8:AT108 AR8:AR108" xr:uid="{346C721C-00C4-448F-BB6A-3F295604A4EC}">
      <formula1>"SI,NO"</formula1>
    </dataValidation>
    <dataValidation type="list" allowBlank="1" showInputMessage="1" showErrorMessage="1" sqref="M8:M108" xr:uid="{C3295CEB-1D64-45BD-9D2F-79F8B0FD1116}">
      <formula1>"DIRECTA,CONVOCATORIA"</formula1>
    </dataValidation>
    <dataValidation type="list" allowBlank="1" showInputMessage="1" showErrorMessage="1" errorTitle="ERROR" error="SOLO VALIDO LISTA DESPLEGABLE" promptTitle="ESCOJA EL PERIODO" sqref="F5" xr:uid="{542E5F20-8243-44D0-991A-F1B2DCB40684}">
      <formula1>"Seleccione el periodo a presentar,ENERO,FEBRERO,MARZO,ABRIL,MAYO,JUNIO,JULIO,AGOSTO,SEPTIEMBRE,OCTUBRE,NOVIEMBRE,DICIEMBRE"</formula1>
    </dataValidation>
    <dataValidation type="list" allowBlank="1" showInputMessage="1" showErrorMessage="1" sqref="K4" xr:uid="{6AE68154-D960-48DA-B841-AA1106EB3B2C}">
      <formula1>"42,250,1000,3000"</formula1>
    </dataValidation>
  </dataValidations>
  <hyperlinks>
    <hyperlink ref="BC19" r:id="rId1" xr:uid="{E68B2818-F15A-4278-9B83-9C44F83DED61}"/>
    <hyperlink ref="BC20" r:id="rId2" xr:uid="{70CB4912-3712-44DF-8403-5551ED0F7DD7}"/>
    <hyperlink ref="BC21" r:id="rId3" xr:uid="{CF3D40D2-FE40-445C-833A-67735650619A}"/>
    <hyperlink ref="BC22" r:id="rId4" xr:uid="{F221BDD8-4BD9-4D16-B970-16053F959409}"/>
    <hyperlink ref="BC59" r:id="rId5" xr:uid="{93E1EA2A-2190-4E95-AC6B-6BCABA1AD590}"/>
    <hyperlink ref="BC47" r:id="rId6" xr:uid="{826EB9C2-7735-47F7-AA18-B54D2DC07A24}"/>
    <hyperlink ref="BC57" r:id="rId7" xr:uid="{CE491E82-5850-4B5C-94CB-B2B65C3AD4D9}"/>
    <hyperlink ref="BC74" r:id="rId8" xr:uid="{2DB69681-F892-408C-8F10-FE33B9F6F1CC}"/>
    <hyperlink ref="BC75" r:id="rId9" xr:uid="{66C2FD52-3854-4AA3-BC5D-AE8DAFCEF610}"/>
  </hyperlinks>
  <pageMargins left="0.7" right="0.7" top="0.75" bottom="0.75" header="0.3" footer="0.3"/>
  <pageSetup paperSize="41" scale="5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309A8-807E-4E8A-B0A9-FA9132C892E8}">
  <sheetPr>
    <tabColor rgb="FFFFFF00"/>
  </sheetPr>
  <dimension ref="A1:BV1444"/>
  <sheetViews>
    <sheetView showGridLines="0" zoomScaleNormal="100" workbookViewId="0">
      <selection activeCell="BG8" sqref="BG8"/>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0.140625" style="37" customWidth="1"/>
    <col min="6" max="6" width="19.7109375" style="37" customWidth="1"/>
    <col min="7" max="7" width="12.7109375" style="588" customWidth="1"/>
    <col min="8" max="8" width="17" style="37" customWidth="1"/>
    <col min="9" max="9" width="20.85546875" style="37" customWidth="1"/>
    <col min="10" max="10" width="21.7109375" style="38" customWidth="1"/>
    <col min="11" max="11" width="23.85546875" customWidth="1"/>
    <col min="12" max="12" width="15.7109375" customWidth="1"/>
    <col min="13" max="13" width="13.85546875" customWidth="1"/>
    <col min="14" max="14" width="20.7109375" customWidth="1"/>
    <col min="15" max="15" width="16.42578125" customWidth="1"/>
    <col min="16" max="16" width="17.7109375" style="37" customWidth="1"/>
    <col min="17" max="17" width="14.42578125" customWidth="1"/>
    <col min="18" max="18" width="15.28515625" customWidth="1"/>
    <col min="19" max="19" width="14.42578125" customWidth="1"/>
    <col min="20" max="20" width="19.5703125" customWidth="1"/>
    <col min="21" max="21" width="14.140625" customWidth="1"/>
    <col min="22" max="22" width="14.42578125" customWidth="1"/>
    <col min="23" max="23" width="17.140625" customWidth="1"/>
    <col min="24" max="24" width="15.5703125" style="585" customWidth="1"/>
    <col min="25" max="25" width="14.42578125" style="585" customWidth="1"/>
    <col min="26" max="26" width="13.85546875" customWidth="1"/>
    <col min="27" max="27" width="13.85546875" style="585" customWidth="1"/>
    <col min="28" max="28" width="14" customWidth="1"/>
    <col min="29" max="29" width="13.5703125" customWidth="1"/>
    <col min="30" max="30" width="13.85546875" style="586" customWidth="1"/>
    <col min="31" max="31" width="11.28515625" customWidth="1"/>
    <col min="32" max="32" width="14.5703125" customWidth="1"/>
    <col min="33" max="33" width="14" customWidth="1"/>
    <col min="34" max="34" width="16.5703125" customWidth="1"/>
    <col min="35" max="35" width="14.140625" style="587" customWidth="1"/>
    <col min="36" max="36" width="14.42578125" style="37" customWidth="1"/>
    <col min="37" max="37" width="13.85546875" customWidth="1"/>
    <col min="38" max="38" width="15.5703125" customWidth="1"/>
    <col min="39" max="41" width="13.28515625" customWidth="1"/>
    <col min="42" max="42" width="14" customWidth="1"/>
    <col min="43" max="43" width="14.140625" customWidth="1"/>
    <col min="44" max="44" width="14.7109375" customWidth="1"/>
    <col min="45" max="45" width="15" customWidth="1"/>
    <col min="46" max="46" width="13.28515625" customWidth="1"/>
    <col min="47" max="47" width="14.42578125" customWidth="1"/>
    <col min="48" max="48" width="11.7109375" customWidth="1"/>
    <col min="49" max="49" width="17.28515625" style="586" customWidth="1"/>
    <col min="50" max="50" width="15.28515625" style="586" customWidth="1"/>
    <col min="51" max="52" width="12" customWidth="1"/>
    <col min="53" max="53" width="15.42578125" style="585" customWidth="1"/>
    <col min="54" max="54" width="12.42578125" customWidth="1"/>
  </cols>
  <sheetData>
    <row r="1" spans="1:74" ht="7.5" customHeight="1" x14ac:dyDescent="0.25">
      <c r="F1"/>
      <c r="G1" s="158"/>
      <c r="H1"/>
      <c r="I1"/>
      <c r="J1"/>
      <c r="W1" s="619"/>
      <c r="AD1" s="618"/>
      <c r="AJ1"/>
      <c r="AW1" s="618"/>
      <c r="AX1" s="617"/>
    </row>
    <row r="2" spans="1:74" ht="11.25" customHeight="1" thickBot="1" x14ac:dyDescent="0.3">
      <c r="F2"/>
      <c r="G2" s="158"/>
      <c r="H2" s="2"/>
      <c r="I2"/>
      <c r="J2"/>
      <c r="W2" s="619"/>
      <c r="AD2" s="618"/>
      <c r="AJ2"/>
      <c r="AW2" s="618"/>
      <c r="AX2" s="617"/>
    </row>
    <row r="3" spans="1:74" ht="21" customHeight="1" thickBot="1" x14ac:dyDescent="0.3">
      <c r="B3" s="652"/>
      <c r="C3" s="653"/>
      <c r="D3" s="658" t="s">
        <v>69</v>
      </c>
      <c r="E3" s="659"/>
      <c r="F3" s="659"/>
      <c r="G3" s="660"/>
      <c r="H3" s="666" t="s">
        <v>0</v>
      </c>
      <c r="I3" s="717"/>
      <c r="J3" s="35"/>
      <c r="K3" s="4" t="s">
        <v>74</v>
      </c>
      <c r="L3" s="616"/>
      <c r="M3" s="5"/>
      <c r="N3" s="5"/>
      <c r="O3" s="5"/>
      <c r="P3" s="264"/>
      <c r="Q3" s="5"/>
      <c r="R3" s="5"/>
      <c r="S3" s="5"/>
      <c r="T3" s="5"/>
      <c r="U3" s="5"/>
      <c r="V3" s="5"/>
      <c r="W3" s="609"/>
      <c r="X3" s="610"/>
      <c r="Y3" s="606"/>
      <c r="Z3" s="609"/>
      <c r="AA3" s="606"/>
      <c r="AB3" s="609"/>
      <c r="AC3" s="5"/>
      <c r="AD3" s="608"/>
      <c r="AE3" s="5"/>
      <c r="AF3" s="609"/>
      <c r="AG3" s="5"/>
      <c r="AH3" s="609"/>
      <c r="AI3" s="615"/>
      <c r="AJ3" s="5"/>
      <c r="AK3" s="609"/>
      <c r="AL3" s="5"/>
      <c r="AM3" s="609"/>
      <c r="AN3" s="5"/>
      <c r="AO3" s="5"/>
      <c r="AP3" s="609"/>
      <c r="AQ3" s="5"/>
      <c r="AR3" s="5"/>
      <c r="AS3" s="5"/>
      <c r="AT3" s="5"/>
      <c r="AU3" s="5"/>
      <c r="AV3" s="5"/>
      <c r="AW3" s="608"/>
      <c r="AX3" s="607"/>
      <c r="AY3" s="5"/>
      <c r="AZ3" s="609"/>
      <c r="BA3" s="606"/>
      <c r="BB3" s="609"/>
      <c r="BC3" s="5"/>
      <c r="BD3" s="609"/>
      <c r="BE3" s="5"/>
    </row>
    <row r="4" spans="1:74" ht="28.5" customHeight="1" thickBot="1" x14ac:dyDescent="0.3">
      <c r="B4" s="654"/>
      <c r="C4" s="655"/>
      <c r="D4" s="715"/>
      <c r="E4" s="701"/>
      <c r="F4" s="701"/>
      <c r="G4" s="716"/>
      <c r="H4" s="668"/>
      <c r="I4" s="705"/>
      <c r="J4" s="36"/>
      <c r="K4" s="3">
        <v>42</v>
      </c>
      <c r="L4" s="4" t="s">
        <v>1</v>
      </c>
      <c r="M4" s="5"/>
      <c r="N4" s="5"/>
      <c r="O4" s="5"/>
      <c r="P4" s="264"/>
      <c r="Q4" s="5"/>
      <c r="R4" s="5"/>
      <c r="S4" s="5"/>
      <c r="T4" s="5"/>
      <c r="U4" s="5"/>
      <c r="V4" s="5"/>
      <c r="W4" s="609"/>
      <c r="X4" s="610"/>
      <c r="Y4" s="606"/>
      <c r="Z4" s="609"/>
      <c r="AA4" s="606"/>
      <c r="AB4" s="609"/>
      <c r="AC4" s="5"/>
      <c r="AD4" s="608"/>
      <c r="AE4" s="5"/>
      <c r="AF4" s="609"/>
      <c r="AG4" s="5"/>
      <c r="AH4" s="609"/>
      <c r="AI4" s="615"/>
      <c r="AJ4" s="5"/>
      <c r="AK4" s="609"/>
      <c r="AL4" s="5"/>
      <c r="AM4" s="609"/>
      <c r="AN4" s="5"/>
      <c r="AO4" s="5"/>
      <c r="AP4" s="609"/>
      <c r="AQ4" s="5"/>
      <c r="AR4" s="5"/>
      <c r="AS4" s="5"/>
      <c r="AT4" s="5"/>
      <c r="AU4" s="5"/>
      <c r="AV4" s="5"/>
      <c r="AW4" s="608"/>
      <c r="AX4" s="607"/>
      <c r="AY4" s="5"/>
      <c r="AZ4" s="609"/>
      <c r="BA4" s="606"/>
      <c r="BB4" s="609"/>
      <c r="BC4" s="5"/>
      <c r="BD4" s="609"/>
      <c r="BE4" s="5"/>
    </row>
    <row r="5" spans="1:74" ht="23.25" customHeight="1" thickBot="1" x14ac:dyDescent="0.3">
      <c r="B5" s="654"/>
      <c r="C5" s="655"/>
      <c r="D5" s="614" t="s">
        <v>2</v>
      </c>
      <c r="E5" s="613"/>
      <c r="F5" s="719" t="s">
        <v>312</v>
      </c>
      <c r="G5" s="720"/>
      <c r="H5" s="670"/>
      <c r="I5" s="718"/>
      <c r="J5" s="584"/>
      <c r="K5" s="612">
        <f>+L6*K4</f>
        <v>59787000</v>
      </c>
      <c r="L5" s="611" t="s">
        <v>3</v>
      </c>
      <c r="M5" s="5"/>
      <c r="N5" s="5"/>
      <c r="O5" s="5"/>
      <c r="P5" s="264"/>
      <c r="Q5" s="5"/>
      <c r="R5" s="5"/>
      <c r="S5" s="5"/>
      <c r="T5" s="5"/>
      <c r="U5" s="5"/>
      <c r="V5" s="5"/>
      <c r="W5" s="609"/>
      <c r="X5" s="610"/>
      <c r="Y5" s="610"/>
      <c r="Z5" s="609"/>
      <c r="AA5" s="610"/>
      <c r="AB5" s="609"/>
      <c r="AC5" s="643" t="s">
        <v>4</v>
      </c>
      <c r="AD5" s="644"/>
      <c r="AE5" s="644"/>
      <c r="AF5" s="644"/>
      <c r="AG5" s="644"/>
      <c r="AH5" s="644"/>
      <c r="AI5" s="644"/>
      <c r="AJ5" s="644"/>
      <c r="AK5" s="644"/>
      <c r="AL5" s="644"/>
      <c r="AM5" s="644"/>
      <c r="AN5" s="644"/>
      <c r="AO5" s="644"/>
      <c r="AP5" s="645"/>
      <c r="AQ5" s="5"/>
      <c r="AR5" s="5"/>
      <c r="AS5" s="5"/>
      <c r="AT5" s="5"/>
      <c r="AU5" s="5"/>
      <c r="AV5" s="5"/>
      <c r="AW5" s="608"/>
      <c r="AX5" s="607"/>
      <c r="AY5" s="5"/>
      <c r="AZ5" s="5"/>
      <c r="BA5" s="606"/>
      <c r="BB5" s="5"/>
      <c r="BC5" s="5"/>
      <c r="BD5" s="5"/>
      <c r="BE5" s="5"/>
    </row>
    <row r="6" spans="1:74" s="12" customFormat="1" ht="31.5" customHeight="1" thickBot="1" x14ac:dyDescent="0.3">
      <c r="B6" s="656"/>
      <c r="C6" s="657"/>
      <c r="D6" s="13" t="s">
        <v>5</v>
      </c>
      <c r="E6" s="672" t="s">
        <v>9186</v>
      </c>
      <c r="F6" s="672"/>
      <c r="G6" s="673"/>
      <c r="H6" s="696" t="s">
        <v>82</v>
      </c>
      <c r="I6" s="696"/>
      <c r="J6" s="696"/>
      <c r="K6" s="696"/>
      <c r="L6" s="605">
        <v>1423500</v>
      </c>
      <c r="M6" s="604"/>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16623</v>
      </c>
      <c r="AI6" s="650"/>
      <c r="AJ6" s="650"/>
      <c r="AK6" s="651"/>
      <c r="AL6" s="649" t="s">
        <v>13</v>
      </c>
      <c r="AM6" s="650"/>
      <c r="AN6" s="650"/>
      <c r="AO6" s="650"/>
      <c r="AP6" s="651"/>
      <c r="AQ6" s="603"/>
      <c r="AR6" s="649" t="s">
        <v>75</v>
      </c>
      <c r="AS6" s="651"/>
      <c r="AT6" s="649" t="s">
        <v>14</v>
      </c>
      <c r="AU6" s="650"/>
      <c r="AV6" s="650"/>
      <c r="AW6" s="650"/>
      <c r="AX6" s="709"/>
      <c r="AY6" s="651"/>
      <c r="AZ6" s="649" t="s">
        <v>72</v>
      </c>
      <c r="BA6" s="710"/>
      <c r="BB6" s="651"/>
      <c r="BC6" s="649" t="s">
        <v>15</v>
      </c>
      <c r="BD6" s="650"/>
      <c r="BE6" s="651"/>
    </row>
    <row r="7" spans="1:74" s="22" customFormat="1" ht="64.5" thickBot="1" x14ac:dyDescent="0.3">
      <c r="A7" s="14"/>
      <c r="B7" s="247" t="s">
        <v>16</v>
      </c>
      <c r="C7" s="248" t="s">
        <v>17</v>
      </c>
      <c r="D7" s="258" t="s">
        <v>18</v>
      </c>
      <c r="E7" s="259" t="s">
        <v>19</v>
      </c>
      <c r="F7" s="259" t="s">
        <v>20</v>
      </c>
      <c r="G7" s="602" t="s">
        <v>21</v>
      </c>
      <c r="H7" s="247" t="s">
        <v>22</v>
      </c>
      <c r="I7" s="247" t="s">
        <v>70</v>
      </c>
      <c r="J7" s="247" t="s">
        <v>78</v>
      </c>
      <c r="K7" s="247" t="s">
        <v>23</v>
      </c>
      <c r="L7" s="247" t="s">
        <v>24</v>
      </c>
      <c r="M7" s="247" t="s">
        <v>25</v>
      </c>
      <c r="N7" s="247" t="s">
        <v>26</v>
      </c>
      <c r="O7" s="248" t="s">
        <v>27</v>
      </c>
      <c r="P7" s="248" t="s">
        <v>28</v>
      </c>
      <c r="Q7" s="247" t="s">
        <v>29</v>
      </c>
      <c r="R7" s="247" t="s">
        <v>30</v>
      </c>
      <c r="S7" s="247" t="s">
        <v>31</v>
      </c>
      <c r="T7" s="247" t="s">
        <v>32</v>
      </c>
      <c r="U7" s="247" t="s">
        <v>33</v>
      </c>
      <c r="V7" s="248" t="s">
        <v>34</v>
      </c>
      <c r="W7" s="247" t="s">
        <v>35</v>
      </c>
      <c r="X7" s="597" t="s">
        <v>68</v>
      </c>
      <c r="Y7" s="597" t="s">
        <v>36</v>
      </c>
      <c r="Z7" s="247" t="s">
        <v>37</v>
      </c>
      <c r="AA7" s="601" t="s">
        <v>38</v>
      </c>
      <c r="AB7" s="253" t="s">
        <v>39</v>
      </c>
      <c r="AC7" s="247" t="s">
        <v>40</v>
      </c>
      <c r="AD7" s="599" t="s">
        <v>41</v>
      </c>
      <c r="AE7" s="247" t="s">
        <v>42</v>
      </c>
      <c r="AF7" s="254" t="s">
        <v>16622</v>
      </c>
      <c r="AG7" s="253" t="s">
        <v>44</v>
      </c>
      <c r="AH7" s="247" t="s">
        <v>16621</v>
      </c>
      <c r="AI7" s="600" t="s">
        <v>46</v>
      </c>
      <c r="AJ7" s="254" t="s">
        <v>47</v>
      </c>
      <c r="AK7" s="254" t="s">
        <v>80</v>
      </c>
      <c r="AL7" s="247" t="s">
        <v>48</v>
      </c>
      <c r="AM7" s="254" t="s">
        <v>49</v>
      </c>
      <c r="AN7" s="254" t="s">
        <v>50</v>
      </c>
      <c r="AO7" s="254" t="s">
        <v>16620</v>
      </c>
      <c r="AP7" s="253" t="s">
        <v>51</v>
      </c>
      <c r="AQ7" s="253" t="s">
        <v>52</v>
      </c>
      <c r="AR7" s="247" t="s">
        <v>76</v>
      </c>
      <c r="AS7" s="247" t="s">
        <v>77</v>
      </c>
      <c r="AT7" s="247" t="s">
        <v>53</v>
      </c>
      <c r="AU7" s="247" t="s">
        <v>54</v>
      </c>
      <c r="AV7" s="247" t="s">
        <v>55</v>
      </c>
      <c r="AW7" s="599" t="s">
        <v>56</v>
      </c>
      <c r="AX7" s="598" t="s">
        <v>57</v>
      </c>
      <c r="AY7" s="250" t="s">
        <v>83</v>
      </c>
      <c r="AZ7" s="249" t="s">
        <v>84</v>
      </c>
      <c r="BA7" s="597" t="s">
        <v>58</v>
      </c>
      <c r="BB7" s="247" t="s">
        <v>59</v>
      </c>
      <c r="BC7" s="248" t="s">
        <v>60</v>
      </c>
      <c r="BD7" s="248" t="s">
        <v>61</v>
      </c>
      <c r="BE7" s="248" t="s">
        <v>62</v>
      </c>
      <c r="BF7" s="21"/>
      <c r="BG7" s="21"/>
      <c r="BH7" s="21"/>
      <c r="BI7" s="21"/>
      <c r="BJ7" s="21"/>
      <c r="BK7" s="21"/>
      <c r="BL7" s="21"/>
      <c r="BM7" s="21"/>
      <c r="BN7" s="21"/>
      <c r="BO7" s="21"/>
      <c r="BP7" s="21"/>
      <c r="BQ7" s="21"/>
      <c r="BR7" s="21"/>
      <c r="BS7" s="21"/>
      <c r="BT7" s="21"/>
      <c r="BU7" s="21"/>
      <c r="BV7" s="21"/>
    </row>
    <row r="8" spans="1:74" s="12" customFormat="1" ht="12.75" x14ac:dyDescent="0.2">
      <c r="B8" s="55">
        <v>2025</v>
      </c>
      <c r="C8" s="55">
        <v>891780111</v>
      </c>
      <c r="D8" s="55" t="s">
        <v>63</v>
      </c>
      <c r="E8" s="56" t="s">
        <v>16619</v>
      </c>
      <c r="F8" s="56" t="s">
        <v>16618</v>
      </c>
      <c r="G8" s="245">
        <v>0</v>
      </c>
      <c r="H8" s="56" t="s">
        <v>71</v>
      </c>
      <c r="I8" s="55" t="s">
        <v>64</v>
      </c>
      <c r="J8" s="57" t="s">
        <v>81</v>
      </c>
      <c r="K8" s="58" t="s">
        <v>16617</v>
      </c>
      <c r="L8" s="60">
        <v>18412700</v>
      </c>
      <c r="M8" s="55" t="s">
        <v>66</v>
      </c>
      <c r="N8" s="58" t="s">
        <v>13778</v>
      </c>
      <c r="O8" s="58">
        <v>1098731749</v>
      </c>
      <c r="P8" s="56">
        <v>28</v>
      </c>
      <c r="Q8" s="65">
        <v>45670</v>
      </c>
      <c r="R8" s="59">
        <v>5573604000</v>
      </c>
      <c r="S8" s="65">
        <v>45671</v>
      </c>
      <c r="T8" s="60">
        <v>18412700</v>
      </c>
      <c r="U8" s="56" t="s">
        <v>65</v>
      </c>
      <c r="V8" s="60">
        <v>26671578</v>
      </c>
      <c r="W8" s="57" t="s">
        <v>12856</v>
      </c>
      <c r="X8" s="62">
        <v>45671</v>
      </c>
      <c r="Y8" s="62">
        <v>45671</v>
      </c>
      <c r="Z8" s="62" t="s">
        <v>73</v>
      </c>
      <c r="AA8" s="62">
        <v>45808</v>
      </c>
      <c r="AB8" s="63">
        <f t="shared" ref="AB8:AB71" si="0">+IF(Z8="1800-01-01",AA8-Y8,AA8-Z8)</f>
        <v>137</v>
      </c>
      <c r="AC8" s="56">
        <v>2</v>
      </c>
      <c r="AD8" s="513">
        <v>3890000</v>
      </c>
      <c r="AE8" s="56">
        <v>1</v>
      </c>
      <c r="AF8" s="65">
        <v>45838</v>
      </c>
      <c r="AG8" s="63">
        <f t="shared" ref="AG8:AG71" si="1">+IF(AF8="1800-01-01",0,AF8-AA8)</f>
        <v>30</v>
      </c>
      <c r="AH8" s="56">
        <v>0</v>
      </c>
      <c r="AI8" s="627">
        <v>0</v>
      </c>
      <c r="AJ8" s="56" t="s">
        <v>73</v>
      </c>
      <c r="AK8" s="65" t="s">
        <v>73</v>
      </c>
      <c r="AL8" s="56">
        <v>0</v>
      </c>
      <c r="AM8" s="65" t="s">
        <v>73</v>
      </c>
      <c r="AN8" s="65" t="s">
        <v>73</v>
      </c>
      <c r="AO8" s="65" t="s">
        <v>73</v>
      </c>
      <c r="AP8" s="63">
        <f t="shared" ref="AP8:AP71" si="2">+IF(AM8="1800-01-01",0,AN8-AM8)</f>
        <v>0</v>
      </c>
      <c r="AQ8" s="63">
        <f t="shared" ref="AQ8:AQ71" si="3">+L8+AD8-AI8</f>
        <v>22302700</v>
      </c>
      <c r="AR8" s="56" t="s">
        <v>65</v>
      </c>
      <c r="AS8" s="60">
        <v>18412700</v>
      </c>
      <c r="AT8" s="56" t="s">
        <v>319</v>
      </c>
      <c r="AU8" s="60">
        <v>0</v>
      </c>
      <c r="AV8" s="66" t="s">
        <v>73</v>
      </c>
      <c r="AW8" s="590">
        <v>22302700</v>
      </c>
      <c r="AX8" s="560">
        <f t="shared" ref="AX8:AX71" si="4">AQ8-AW8</f>
        <v>0</v>
      </c>
      <c r="AY8" s="69">
        <f t="shared" ref="AY8:AY71" si="5">+IFERROR(AW8/AQ8,"_")</f>
        <v>1</v>
      </c>
      <c r="AZ8" s="69">
        <v>1</v>
      </c>
      <c r="BA8" s="66" t="s">
        <v>73</v>
      </c>
      <c r="BB8" s="56" t="s">
        <v>208</v>
      </c>
      <c r="BC8" s="58" t="s">
        <v>16616</v>
      </c>
      <c r="BD8" s="55" t="s">
        <v>65</v>
      </c>
      <c r="BE8" s="55" t="s">
        <v>65</v>
      </c>
    </row>
    <row r="9" spans="1:74" x14ac:dyDescent="0.25">
      <c r="B9" s="71">
        <v>2025</v>
      </c>
      <c r="C9" s="71">
        <v>891780111</v>
      </c>
      <c r="D9" s="71" t="s">
        <v>63</v>
      </c>
      <c r="E9" s="72" t="s">
        <v>16615</v>
      </c>
      <c r="F9" s="72" t="s">
        <v>16614</v>
      </c>
      <c r="G9" s="176">
        <v>0</v>
      </c>
      <c r="H9" s="72" t="s">
        <v>71</v>
      </c>
      <c r="I9" s="71" t="s">
        <v>64</v>
      </c>
      <c r="J9" s="73" t="s">
        <v>81</v>
      </c>
      <c r="K9" s="75" t="s">
        <v>16613</v>
      </c>
      <c r="L9" s="76">
        <v>20826700</v>
      </c>
      <c r="M9" s="71" t="s">
        <v>66</v>
      </c>
      <c r="N9" s="75" t="s">
        <v>13773</v>
      </c>
      <c r="O9" s="75">
        <v>57291189</v>
      </c>
      <c r="P9" s="72">
        <v>28</v>
      </c>
      <c r="Q9" s="80">
        <v>45670</v>
      </c>
      <c r="R9" s="75">
        <v>5573604000</v>
      </c>
      <c r="S9" s="80">
        <v>45671</v>
      </c>
      <c r="T9" s="76">
        <v>20826700</v>
      </c>
      <c r="U9" s="72" t="s">
        <v>65</v>
      </c>
      <c r="V9" s="76">
        <v>26671578</v>
      </c>
      <c r="W9" s="104" t="s">
        <v>12856</v>
      </c>
      <c r="X9" s="78">
        <v>45671</v>
      </c>
      <c r="Y9" s="78">
        <v>45671</v>
      </c>
      <c r="Z9" s="78" t="s">
        <v>73</v>
      </c>
      <c r="AA9" s="78">
        <v>45808</v>
      </c>
      <c r="AB9" s="102">
        <f t="shared" si="0"/>
        <v>137</v>
      </c>
      <c r="AC9" s="72">
        <v>2</v>
      </c>
      <c r="AD9" s="514">
        <v>4400000</v>
      </c>
      <c r="AE9" s="72">
        <v>1</v>
      </c>
      <c r="AF9" s="80">
        <v>45838</v>
      </c>
      <c r="AG9" s="102">
        <f t="shared" si="1"/>
        <v>30</v>
      </c>
      <c r="AH9" s="72">
        <v>0</v>
      </c>
      <c r="AI9" s="628">
        <v>0</v>
      </c>
      <c r="AJ9" s="72" t="s">
        <v>73</v>
      </c>
      <c r="AK9" s="80" t="s">
        <v>73</v>
      </c>
      <c r="AL9" s="72">
        <v>0</v>
      </c>
      <c r="AM9" s="80" t="s">
        <v>73</v>
      </c>
      <c r="AN9" s="80" t="s">
        <v>73</v>
      </c>
      <c r="AO9" s="80" t="s">
        <v>73</v>
      </c>
      <c r="AP9" s="102">
        <f t="shared" si="2"/>
        <v>0</v>
      </c>
      <c r="AQ9" s="102">
        <f t="shared" si="3"/>
        <v>25226700</v>
      </c>
      <c r="AR9" s="72" t="s">
        <v>65</v>
      </c>
      <c r="AS9" s="76">
        <v>20826700</v>
      </c>
      <c r="AT9" s="72" t="s">
        <v>319</v>
      </c>
      <c r="AU9" s="76">
        <v>0</v>
      </c>
      <c r="AV9" s="81" t="s">
        <v>73</v>
      </c>
      <c r="AW9" s="620">
        <v>25226700</v>
      </c>
      <c r="AX9" s="488">
        <f t="shared" si="4"/>
        <v>0</v>
      </c>
      <c r="AY9" s="84">
        <f t="shared" si="5"/>
        <v>1</v>
      </c>
      <c r="AZ9" s="84">
        <v>1</v>
      </c>
      <c r="BA9" s="81" t="s">
        <v>73</v>
      </c>
      <c r="BB9" s="72" t="s">
        <v>208</v>
      </c>
      <c r="BC9" s="75" t="s">
        <v>16612</v>
      </c>
      <c r="BD9" s="71" t="s">
        <v>65</v>
      </c>
      <c r="BE9" s="71" t="s">
        <v>65</v>
      </c>
    </row>
    <row r="10" spans="1:74" x14ac:dyDescent="0.25">
      <c r="B10" s="71">
        <v>2025</v>
      </c>
      <c r="C10" s="71">
        <v>891780111</v>
      </c>
      <c r="D10" s="71" t="s">
        <v>63</v>
      </c>
      <c r="E10" s="72" t="s">
        <v>16611</v>
      </c>
      <c r="F10" s="72" t="s">
        <v>16610</v>
      </c>
      <c r="G10" s="176">
        <v>0</v>
      </c>
      <c r="H10" s="72" t="s">
        <v>71</v>
      </c>
      <c r="I10" s="71" t="s">
        <v>64</v>
      </c>
      <c r="J10" s="73" t="s">
        <v>81</v>
      </c>
      <c r="K10" s="75" t="s">
        <v>16609</v>
      </c>
      <c r="L10" s="76">
        <v>38813400</v>
      </c>
      <c r="M10" s="71" t="s">
        <v>66</v>
      </c>
      <c r="N10" s="75" t="s">
        <v>13454</v>
      </c>
      <c r="O10" s="75">
        <v>85468614</v>
      </c>
      <c r="P10" s="72">
        <v>28</v>
      </c>
      <c r="Q10" s="80">
        <v>45670</v>
      </c>
      <c r="R10" s="75">
        <v>5573604000</v>
      </c>
      <c r="S10" s="80">
        <v>45671</v>
      </c>
      <c r="T10" s="76">
        <v>38813400</v>
      </c>
      <c r="U10" s="72" t="s">
        <v>65</v>
      </c>
      <c r="V10" s="76">
        <v>85455983</v>
      </c>
      <c r="W10" s="104" t="s">
        <v>11723</v>
      </c>
      <c r="X10" s="78">
        <v>45671</v>
      </c>
      <c r="Y10" s="78">
        <v>45671</v>
      </c>
      <c r="Z10" s="78" t="s">
        <v>73</v>
      </c>
      <c r="AA10" s="78">
        <v>45808</v>
      </c>
      <c r="AB10" s="102">
        <f t="shared" si="0"/>
        <v>137</v>
      </c>
      <c r="AC10" s="72">
        <v>2</v>
      </c>
      <c r="AD10" s="514">
        <v>8200000</v>
      </c>
      <c r="AE10" s="72">
        <v>1</v>
      </c>
      <c r="AF10" s="80">
        <v>45838</v>
      </c>
      <c r="AG10" s="102">
        <f t="shared" si="1"/>
        <v>30</v>
      </c>
      <c r="AH10" s="72">
        <v>0</v>
      </c>
      <c r="AI10" s="628">
        <v>0</v>
      </c>
      <c r="AJ10" s="72" t="s">
        <v>73</v>
      </c>
      <c r="AK10" s="80" t="s">
        <v>73</v>
      </c>
      <c r="AL10" s="72">
        <v>0</v>
      </c>
      <c r="AM10" s="80" t="s">
        <v>73</v>
      </c>
      <c r="AN10" s="80" t="s">
        <v>73</v>
      </c>
      <c r="AO10" s="80" t="s">
        <v>73</v>
      </c>
      <c r="AP10" s="102">
        <f t="shared" si="2"/>
        <v>0</v>
      </c>
      <c r="AQ10" s="102">
        <f t="shared" si="3"/>
        <v>47013400</v>
      </c>
      <c r="AR10" s="72" t="s">
        <v>65</v>
      </c>
      <c r="AS10" s="76">
        <v>38813400</v>
      </c>
      <c r="AT10" s="72" t="s">
        <v>319</v>
      </c>
      <c r="AU10" s="76">
        <v>0</v>
      </c>
      <c r="AV10" s="81" t="s">
        <v>73</v>
      </c>
      <c r="AW10" s="620">
        <v>47013400</v>
      </c>
      <c r="AX10" s="488">
        <f t="shared" si="4"/>
        <v>0</v>
      </c>
      <c r="AY10" s="84">
        <f t="shared" si="5"/>
        <v>1</v>
      </c>
      <c r="AZ10" s="84">
        <v>1</v>
      </c>
      <c r="BA10" s="81" t="s">
        <v>73</v>
      </c>
      <c r="BB10" s="72" t="s">
        <v>208</v>
      </c>
      <c r="BC10" s="75" t="s">
        <v>16608</v>
      </c>
      <c r="BD10" s="71" t="s">
        <v>65</v>
      </c>
      <c r="BE10" s="71" t="s">
        <v>65</v>
      </c>
    </row>
    <row r="11" spans="1:74" x14ac:dyDescent="0.25">
      <c r="B11" s="71">
        <v>2025</v>
      </c>
      <c r="C11" s="71">
        <v>891780111</v>
      </c>
      <c r="D11" s="71" t="s">
        <v>63</v>
      </c>
      <c r="E11" s="72" t="s">
        <v>16607</v>
      </c>
      <c r="F11" s="72" t="s">
        <v>16606</v>
      </c>
      <c r="G11" s="176">
        <v>0</v>
      </c>
      <c r="H11" s="72" t="s">
        <v>71</v>
      </c>
      <c r="I11" s="71" t="s">
        <v>64</v>
      </c>
      <c r="J11" s="73" t="s">
        <v>81</v>
      </c>
      <c r="K11" s="75" t="s">
        <v>16605</v>
      </c>
      <c r="L11" s="76">
        <v>38813400</v>
      </c>
      <c r="M11" s="71" t="s">
        <v>66</v>
      </c>
      <c r="N11" s="75" t="s">
        <v>12917</v>
      </c>
      <c r="O11" s="75">
        <v>13542773</v>
      </c>
      <c r="P11" s="72">
        <v>28</v>
      </c>
      <c r="Q11" s="80">
        <v>45670</v>
      </c>
      <c r="R11" s="75">
        <v>5573604000</v>
      </c>
      <c r="S11" s="80">
        <v>45671</v>
      </c>
      <c r="T11" s="76">
        <v>38813400</v>
      </c>
      <c r="U11" s="72" t="s">
        <v>65</v>
      </c>
      <c r="V11" s="76">
        <v>85455983</v>
      </c>
      <c r="W11" s="104" t="s">
        <v>11723</v>
      </c>
      <c r="X11" s="78">
        <v>45671</v>
      </c>
      <c r="Y11" s="78">
        <v>45671</v>
      </c>
      <c r="Z11" s="78" t="s">
        <v>73</v>
      </c>
      <c r="AA11" s="78">
        <v>45808</v>
      </c>
      <c r="AB11" s="102">
        <f t="shared" si="0"/>
        <v>137</v>
      </c>
      <c r="AC11" s="72">
        <v>2</v>
      </c>
      <c r="AD11" s="514">
        <v>8200000</v>
      </c>
      <c r="AE11" s="72">
        <v>1</v>
      </c>
      <c r="AF11" s="80">
        <v>45838</v>
      </c>
      <c r="AG11" s="102">
        <f t="shared" si="1"/>
        <v>30</v>
      </c>
      <c r="AH11" s="72">
        <v>0</v>
      </c>
      <c r="AI11" s="628">
        <v>0</v>
      </c>
      <c r="AJ11" s="72" t="s">
        <v>73</v>
      </c>
      <c r="AK11" s="80" t="s">
        <v>73</v>
      </c>
      <c r="AL11" s="72">
        <v>0</v>
      </c>
      <c r="AM11" s="80" t="s">
        <v>73</v>
      </c>
      <c r="AN11" s="80" t="s">
        <v>73</v>
      </c>
      <c r="AO11" s="80" t="s">
        <v>73</v>
      </c>
      <c r="AP11" s="102">
        <f t="shared" si="2"/>
        <v>0</v>
      </c>
      <c r="AQ11" s="102">
        <f t="shared" si="3"/>
        <v>47013400</v>
      </c>
      <c r="AR11" s="72" t="s">
        <v>65</v>
      </c>
      <c r="AS11" s="76">
        <v>38813400</v>
      </c>
      <c r="AT11" s="72" t="s">
        <v>319</v>
      </c>
      <c r="AU11" s="76">
        <v>0</v>
      </c>
      <c r="AV11" s="81" t="s">
        <v>73</v>
      </c>
      <c r="AW11" s="620">
        <v>47013400</v>
      </c>
      <c r="AX11" s="488">
        <f t="shared" si="4"/>
        <v>0</v>
      </c>
      <c r="AY11" s="84">
        <f t="shared" si="5"/>
        <v>1</v>
      </c>
      <c r="AZ11" s="84">
        <v>1</v>
      </c>
      <c r="BA11" s="81" t="s">
        <v>73</v>
      </c>
      <c r="BB11" s="72" t="s">
        <v>208</v>
      </c>
      <c r="BC11" s="75" t="s">
        <v>16604</v>
      </c>
      <c r="BD11" s="71" t="s">
        <v>65</v>
      </c>
      <c r="BE11" s="71" t="s">
        <v>65</v>
      </c>
    </row>
    <row r="12" spans="1:74" x14ac:dyDescent="0.25">
      <c r="B12" s="71">
        <v>2025</v>
      </c>
      <c r="C12" s="71">
        <v>891780111</v>
      </c>
      <c r="D12" s="71" t="s">
        <v>63</v>
      </c>
      <c r="E12" s="72" t="s">
        <v>16603</v>
      </c>
      <c r="F12" s="72" t="s">
        <v>16602</v>
      </c>
      <c r="G12" s="176">
        <v>0</v>
      </c>
      <c r="H12" s="72" t="s">
        <v>71</v>
      </c>
      <c r="I12" s="71" t="s">
        <v>64</v>
      </c>
      <c r="J12" s="73" t="s">
        <v>81</v>
      </c>
      <c r="K12" s="75" t="s">
        <v>16601</v>
      </c>
      <c r="L12" s="76">
        <v>22000000</v>
      </c>
      <c r="M12" s="71" t="s">
        <v>66</v>
      </c>
      <c r="N12" s="75" t="s">
        <v>13743</v>
      </c>
      <c r="O12" s="75">
        <v>1083019267</v>
      </c>
      <c r="P12" s="72">
        <v>28</v>
      </c>
      <c r="Q12" s="80">
        <v>45670</v>
      </c>
      <c r="R12" s="75">
        <v>5573604000</v>
      </c>
      <c r="S12" s="80">
        <v>45671</v>
      </c>
      <c r="T12" s="76">
        <v>22000000</v>
      </c>
      <c r="U12" s="72" t="s">
        <v>65</v>
      </c>
      <c r="V12" s="76">
        <v>12621405</v>
      </c>
      <c r="W12" s="104" t="s">
        <v>10350</v>
      </c>
      <c r="X12" s="78">
        <v>45671</v>
      </c>
      <c r="Y12" s="78">
        <v>45671</v>
      </c>
      <c r="Z12" s="78" t="s">
        <v>73</v>
      </c>
      <c r="AA12" s="78">
        <v>45808</v>
      </c>
      <c r="AB12" s="102">
        <f t="shared" si="0"/>
        <v>137</v>
      </c>
      <c r="AC12" s="72">
        <v>2</v>
      </c>
      <c r="AD12" s="514">
        <v>4400000</v>
      </c>
      <c r="AE12" s="72">
        <v>1</v>
      </c>
      <c r="AF12" s="80">
        <v>45838</v>
      </c>
      <c r="AG12" s="102">
        <f t="shared" si="1"/>
        <v>30</v>
      </c>
      <c r="AH12" s="72">
        <v>0</v>
      </c>
      <c r="AI12" s="628">
        <v>0</v>
      </c>
      <c r="AJ12" s="72" t="s">
        <v>73</v>
      </c>
      <c r="AK12" s="80" t="s">
        <v>73</v>
      </c>
      <c r="AL12" s="72">
        <v>0</v>
      </c>
      <c r="AM12" s="80" t="s">
        <v>73</v>
      </c>
      <c r="AN12" s="80" t="s">
        <v>73</v>
      </c>
      <c r="AO12" s="80" t="s">
        <v>73</v>
      </c>
      <c r="AP12" s="102">
        <f t="shared" si="2"/>
        <v>0</v>
      </c>
      <c r="AQ12" s="102">
        <f t="shared" si="3"/>
        <v>26400000</v>
      </c>
      <c r="AR12" s="72" t="s">
        <v>65</v>
      </c>
      <c r="AS12" s="76">
        <v>22000000</v>
      </c>
      <c r="AT12" s="72" t="s">
        <v>319</v>
      </c>
      <c r="AU12" s="76">
        <v>0</v>
      </c>
      <c r="AV12" s="81" t="s">
        <v>73</v>
      </c>
      <c r="AW12" s="620">
        <v>26400000</v>
      </c>
      <c r="AX12" s="488">
        <f t="shared" si="4"/>
        <v>0</v>
      </c>
      <c r="AY12" s="84">
        <f t="shared" si="5"/>
        <v>1</v>
      </c>
      <c r="AZ12" s="84">
        <v>1</v>
      </c>
      <c r="BA12" s="81" t="s">
        <v>73</v>
      </c>
      <c r="BB12" s="72" t="s">
        <v>208</v>
      </c>
      <c r="BC12" s="75" t="s">
        <v>16600</v>
      </c>
      <c r="BD12" s="71" t="s">
        <v>65</v>
      </c>
      <c r="BE12" s="71" t="s">
        <v>65</v>
      </c>
    </row>
    <row r="13" spans="1:74" x14ac:dyDescent="0.25">
      <c r="B13" s="71">
        <v>2025</v>
      </c>
      <c r="C13" s="71">
        <v>891780111</v>
      </c>
      <c r="D13" s="71" t="s">
        <v>63</v>
      </c>
      <c r="E13" s="72" t="s">
        <v>16599</v>
      </c>
      <c r="F13" s="72" t="s">
        <v>16598</v>
      </c>
      <c r="G13" s="176">
        <v>0</v>
      </c>
      <c r="H13" s="72" t="s">
        <v>71</v>
      </c>
      <c r="I13" s="71" t="s">
        <v>64</v>
      </c>
      <c r="J13" s="73" t="s">
        <v>81</v>
      </c>
      <c r="K13" s="75" t="s">
        <v>16597</v>
      </c>
      <c r="L13" s="76">
        <v>17925200</v>
      </c>
      <c r="M13" s="71" t="s">
        <v>66</v>
      </c>
      <c r="N13" s="75" t="s">
        <v>13758</v>
      </c>
      <c r="O13" s="75">
        <v>1065812085</v>
      </c>
      <c r="P13" s="72">
        <v>28</v>
      </c>
      <c r="Q13" s="80">
        <v>45670</v>
      </c>
      <c r="R13" s="75">
        <v>5573604000</v>
      </c>
      <c r="S13" s="80">
        <v>45671</v>
      </c>
      <c r="T13" s="76">
        <v>17925200</v>
      </c>
      <c r="U13" s="72" t="s">
        <v>65</v>
      </c>
      <c r="V13" s="76">
        <v>12621405</v>
      </c>
      <c r="W13" s="104" t="s">
        <v>10350</v>
      </c>
      <c r="X13" s="78">
        <v>45671</v>
      </c>
      <c r="Y13" s="78">
        <v>45671</v>
      </c>
      <c r="Z13" s="78" t="s">
        <v>73</v>
      </c>
      <c r="AA13" s="78">
        <v>45808</v>
      </c>
      <c r="AB13" s="102">
        <f t="shared" si="0"/>
        <v>137</v>
      </c>
      <c r="AC13" s="72">
        <v>2</v>
      </c>
      <c r="AD13" s="514">
        <v>3787000</v>
      </c>
      <c r="AE13" s="72">
        <v>1</v>
      </c>
      <c r="AF13" s="80">
        <v>45838</v>
      </c>
      <c r="AG13" s="102">
        <f t="shared" si="1"/>
        <v>30</v>
      </c>
      <c r="AH13" s="72">
        <v>0</v>
      </c>
      <c r="AI13" s="628">
        <v>0</v>
      </c>
      <c r="AJ13" s="72" t="s">
        <v>73</v>
      </c>
      <c r="AK13" s="80" t="s">
        <v>73</v>
      </c>
      <c r="AL13" s="72">
        <v>0</v>
      </c>
      <c r="AM13" s="80" t="s">
        <v>73</v>
      </c>
      <c r="AN13" s="80" t="s">
        <v>73</v>
      </c>
      <c r="AO13" s="80" t="s">
        <v>73</v>
      </c>
      <c r="AP13" s="102">
        <f t="shared" si="2"/>
        <v>0</v>
      </c>
      <c r="AQ13" s="102">
        <f t="shared" si="3"/>
        <v>21712200</v>
      </c>
      <c r="AR13" s="72" t="s">
        <v>65</v>
      </c>
      <c r="AS13" s="76">
        <v>17925200</v>
      </c>
      <c r="AT13" s="72" t="s">
        <v>319</v>
      </c>
      <c r="AU13" s="76">
        <v>0</v>
      </c>
      <c r="AV13" s="81" t="s">
        <v>73</v>
      </c>
      <c r="AW13" s="620">
        <v>21712200</v>
      </c>
      <c r="AX13" s="488">
        <f t="shared" si="4"/>
        <v>0</v>
      </c>
      <c r="AY13" s="84">
        <f t="shared" si="5"/>
        <v>1</v>
      </c>
      <c r="AZ13" s="84">
        <v>1</v>
      </c>
      <c r="BA13" s="81" t="s">
        <v>73</v>
      </c>
      <c r="BB13" s="72" t="s">
        <v>208</v>
      </c>
      <c r="BC13" s="75" t="s">
        <v>16593</v>
      </c>
      <c r="BD13" s="71" t="s">
        <v>65</v>
      </c>
      <c r="BE13" s="71" t="s">
        <v>65</v>
      </c>
    </row>
    <row r="14" spans="1:74" x14ac:dyDescent="0.25">
      <c r="B14" s="71">
        <v>2025</v>
      </c>
      <c r="C14" s="71">
        <v>891780111</v>
      </c>
      <c r="D14" s="71" t="s">
        <v>63</v>
      </c>
      <c r="E14" s="72" t="s">
        <v>16596</v>
      </c>
      <c r="F14" s="72" t="s">
        <v>16595</v>
      </c>
      <c r="G14" s="176">
        <v>0</v>
      </c>
      <c r="H14" s="72" t="s">
        <v>71</v>
      </c>
      <c r="I14" s="71" t="s">
        <v>64</v>
      </c>
      <c r="J14" s="73" t="s">
        <v>81</v>
      </c>
      <c r="K14" s="75" t="s">
        <v>16594</v>
      </c>
      <c r="L14" s="76">
        <v>29346700</v>
      </c>
      <c r="M14" s="71" t="s">
        <v>66</v>
      </c>
      <c r="N14" s="75" t="s">
        <v>13483</v>
      </c>
      <c r="O14" s="75">
        <v>84457585</v>
      </c>
      <c r="P14" s="72">
        <v>28</v>
      </c>
      <c r="Q14" s="80">
        <v>45670</v>
      </c>
      <c r="R14" s="75">
        <v>5573604000</v>
      </c>
      <c r="S14" s="80">
        <v>45671</v>
      </c>
      <c r="T14" s="76">
        <v>29346700</v>
      </c>
      <c r="U14" s="72" t="s">
        <v>65</v>
      </c>
      <c r="V14" s="76">
        <v>85455983</v>
      </c>
      <c r="W14" s="104" t="s">
        <v>11723</v>
      </c>
      <c r="X14" s="78">
        <v>45671</v>
      </c>
      <c r="Y14" s="78">
        <v>45671</v>
      </c>
      <c r="Z14" s="78" t="s">
        <v>73</v>
      </c>
      <c r="AA14" s="78">
        <v>45808</v>
      </c>
      <c r="AB14" s="102">
        <f t="shared" si="0"/>
        <v>137</v>
      </c>
      <c r="AC14" s="72">
        <v>2</v>
      </c>
      <c r="AD14" s="514">
        <v>6200000</v>
      </c>
      <c r="AE14" s="72">
        <v>1</v>
      </c>
      <c r="AF14" s="80">
        <v>45838</v>
      </c>
      <c r="AG14" s="102">
        <f t="shared" si="1"/>
        <v>30</v>
      </c>
      <c r="AH14" s="72">
        <v>0</v>
      </c>
      <c r="AI14" s="628">
        <v>0</v>
      </c>
      <c r="AJ14" s="72" t="s">
        <v>73</v>
      </c>
      <c r="AK14" s="80" t="s">
        <v>73</v>
      </c>
      <c r="AL14" s="72">
        <v>0</v>
      </c>
      <c r="AM14" s="80" t="s">
        <v>73</v>
      </c>
      <c r="AN14" s="80" t="s">
        <v>73</v>
      </c>
      <c r="AO14" s="80" t="s">
        <v>73</v>
      </c>
      <c r="AP14" s="102">
        <f t="shared" si="2"/>
        <v>0</v>
      </c>
      <c r="AQ14" s="102">
        <f t="shared" si="3"/>
        <v>35546700</v>
      </c>
      <c r="AR14" s="72" t="s">
        <v>65</v>
      </c>
      <c r="AS14" s="76">
        <v>29346700</v>
      </c>
      <c r="AT14" s="72" t="s">
        <v>319</v>
      </c>
      <c r="AU14" s="76">
        <v>0</v>
      </c>
      <c r="AV14" s="81" t="s">
        <v>73</v>
      </c>
      <c r="AW14" s="620">
        <v>35546700</v>
      </c>
      <c r="AX14" s="488">
        <f t="shared" si="4"/>
        <v>0</v>
      </c>
      <c r="AY14" s="84">
        <f t="shared" si="5"/>
        <v>1</v>
      </c>
      <c r="AZ14" s="84">
        <v>1</v>
      </c>
      <c r="BA14" s="81" t="s">
        <v>73</v>
      </c>
      <c r="BB14" s="72" t="s">
        <v>208</v>
      </c>
      <c r="BC14" s="75" t="s">
        <v>16593</v>
      </c>
      <c r="BD14" s="71" t="s">
        <v>65</v>
      </c>
      <c r="BE14" s="71" t="s">
        <v>65</v>
      </c>
    </row>
    <row r="15" spans="1:74" x14ac:dyDescent="0.25">
      <c r="B15" s="71">
        <v>2025</v>
      </c>
      <c r="C15" s="71">
        <v>891780111</v>
      </c>
      <c r="D15" s="71" t="s">
        <v>63</v>
      </c>
      <c r="E15" s="72" t="s">
        <v>16592</v>
      </c>
      <c r="F15" s="72" t="s">
        <v>16591</v>
      </c>
      <c r="G15" s="176">
        <v>0</v>
      </c>
      <c r="H15" s="72" t="s">
        <v>71</v>
      </c>
      <c r="I15" s="71" t="s">
        <v>64</v>
      </c>
      <c r="J15" s="73" t="s">
        <v>81</v>
      </c>
      <c r="K15" s="75" t="s">
        <v>16590</v>
      </c>
      <c r="L15" s="76">
        <v>17925200</v>
      </c>
      <c r="M15" s="71" t="s">
        <v>66</v>
      </c>
      <c r="N15" s="75" t="s">
        <v>13664</v>
      </c>
      <c r="O15" s="75">
        <v>1020757081</v>
      </c>
      <c r="P15" s="72">
        <v>28</v>
      </c>
      <c r="Q15" s="80">
        <v>45670</v>
      </c>
      <c r="R15" s="75">
        <v>5573604000</v>
      </c>
      <c r="S15" s="80">
        <v>45671</v>
      </c>
      <c r="T15" s="76">
        <v>17925200</v>
      </c>
      <c r="U15" s="72" t="s">
        <v>65</v>
      </c>
      <c r="V15" s="76">
        <v>85455983</v>
      </c>
      <c r="W15" s="104" t="s">
        <v>11723</v>
      </c>
      <c r="X15" s="78">
        <v>45671</v>
      </c>
      <c r="Y15" s="78">
        <v>45671</v>
      </c>
      <c r="Z15" s="78" t="s">
        <v>73</v>
      </c>
      <c r="AA15" s="78">
        <v>45808</v>
      </c>
      <c r="AB15" s="102">
        <f t="shared" si="0"/>
        <v>137</v>
      </c>
      <c r="AC15" s="72">
        <v>2</v>
      </c>
      <c r="AD15" s="514">
        <v>3787000</v>
      </c>
      <c r="AE15" s="72">
        <v>1</v>
      </c>
      <c r="AF15" s="80">
        <v>45838</v>
      </c>
      <c r="AG15" s="102">
        <f t="shared" si="1"/>
        <v>30</v>
      </c>
      <c r="AH15" s="72">
        <v>0</v>
      </c>
      <c r="AI15" s="628">
        <v>0</v>
      </c>
      <c r="AJ15" s="72" t="s">
        <v>73</v>
      </c>
      <c r="AK15" s="80" t="s">
        <v>73</v>
      </c>
      <c r="AL15" s="72">
        <v>0</v>
      </c>
      <c r="AM15" s="80" t="s">
        <v>73</v>
      </c>
      <c r="AN15" s="80" t="s">
        <v>73</v>
      </c>
      <c r="AO15" s="80" t="s">
        <v>73</v>
      </c>
      <c r="AP15" s="102">
        <f t="shared" si="2"/>
        <v>0</v>
      </c>
      <c r="AQ15" s="102">
        <f t="shared" si="3"/>
        <v>21712200</v>
      </c>
      <c r="AR15" s="72" t="s">
        <v>65</v>
      </c>
      <c r="AS15" s="76">
        <v>17925200</v>
      </c>
      <c r="AT15" s="72" t="s">
        <v>319</v>
      </c>
      <c r="AU15" s="76">
        <v>0</v>
      </c>
      <c r="AV15" s="81" t="s">
        <v>73</v>
      </c>
      <c r="AW15" s="620">
        <v>21712200</v>
      </c>
      <c r="AX15" s="488">
        <f t="shared" si="4"/>
        <v>0</v>
      </c>
      <c r="AY15" s="84">
        <f t="shared" si="5"/>
        <v>1</v>
      </c>
      <c r="AZ15" s="84">
        <v>1</v>
      </c>
      <c r="BA15" s="81" t="s">
        <v>73</v>
      </c>
      <c r="BB15" s="72" t="s">
        <v>208</v>
      </c>
      <c r="BC15" s="75" t="s">
        <v>16589</v>
      </c>
      <c r="BD15" s="71" t="s">
        <v>65</v>
      </c>
      <c r="BE15" s="71" t="s">
        <v>65</v>
      </c>
    </row>
    <row r="16" spans="1:74" x14ac:dyDescent="0.25">
      <c r="B16" s="71">
        <v>2025</v>
      </c>
      <c r="C16" s="71">
        <v>891780111</v>
      </c>
      <c r="D16" s="71" t="s">
        <v>63</v>
      </c>
      <c r="E16" s="72" t="s">
        <v>16588</v>
      </c>
      <c r="F16" s="72" t="s">
        <v>16587</v>
      </c>
      <c r="G16" s="176">
        <v>0</v>
      </c>
      <c r="H16" s="72" t="s">
        <v>71</v>
      </c>
      <c r="I16" s="71" t="s">
        <v>64</v>
      </c>
      <c r="J16" s="73" t="s">
        <v>81</v>
      </c>
      <c r="K16" s="75" t="s">
        <v>16586</v>
      </c>
      <c r="L16" s="76">
        <v>16434200</v>
      </c>
      <c r="M16" s="71" t="s">
        <v>66</v>
      </c>
      <c r="N16" s="75" t="s">
        <v>13738</v>
      </c>
      <c r="O16" s="75">
        <v>1045726836</v>
      </c>
      <c r="P16" s="72">
        <v>28</v>
      </c>
      <c r="Q16" s="80">
        <v>45670</v>
      </c>
      <c r="R16" s="75">
        <v>5573604000</v>
      </c>
      <c r="S16" s="80">
        <v>45671</v>
      </c>
      <c r="T16" s="76">
        <v>16434200</v>
      </c>
      <c r="U16" s="72" t="s">
        <v>65</v>
      </c>
      <c r="V16" s="76">
        <v>12621405</v>
      </c>
      <c r="W16" s="104" t="s">
        <v>10350</v>
      </c>
      <c r="X16" s="78">
        <v>45671</v>
      </c>
      <c r="Y16" s="78">
        <v>45671</v>
      </c>
      <c r="Z16" s="78" t="s">
        <v>73</v>
      </c>
      <c r="AA16" s="78">
        <v>45808</v>
      </c>
      <c r="AB16" s="102">
        <f t="shared" si="0"/>
        <v>137</v>
      </c>
      <c r="AC16" s="72">
        <v>2</v>
      </c>
      <c r="AD16" s="514">
        <v>3472000</v>
      </c>
      <c r="AE16" s="72">
        <v>1</v>
      </c>
      <c r="AF16" s="80">
        <v>45838</v>
      </c>
      <c r="AG16" s="102">
        <f t="shared" si="1"/>
        <v>30</v>
      </c>
      <c r="AH16" s="72">
        <v>0</v>
      </c>
      <c r="AI16" s="628">
        <v>0</v>
      </c>
      <c r="AJ16" s="72" t="s">
        <v>73</v>
      </c>
      <c r="AK16" s="80" t="s">
        <v>73</v>
      </c>
      <c r="AL16" s="72">
        <v>0</v>
      </c>
      <c r="AM16" s="80" t="s">
        <v>73</v>
      </c>
      <c r="AN16" s="80" t="s">
        <v>73</v>
      </c>
      <c r="AO16" s="80" t="s">
        <v>73</v>
      </c>
      <c r="AP16" s="102">
        <f t="shared" si="2"/>
        <v>0</v>
      </c>
      <c r="AQ16" s="102">
        <f t="shared" si="3"/>
        <v>19906200</v>
      </c>
      <c r="AR16" s="72" t="s">
        <v>65</v>
      </c>
      <c r="AS16" s="76">
        <v>16434200</v>
      </c>
      <c r="AT16" s="72" t="s">
        <v>319</v>
      </c>
      <c r="AU16" s="76">
        <v>0</v>
      </c>
      <c r="AV16" s="81" t="s">
        <v>73</v>
      </c>
      <c r="AW16" s="620">
        <v>19906200</v>
      </c>
      <c r="AX16" s="488">
        <f t="shared" si="4"/>
        <v>0</v>
      </c>
      <c r="AY16" s="84">
        <f t="shared" si="5"/>
        <v>1</v>
      </c>
      <c r="AZ16" s="84">
        <v>1</v>
      </c>
      <c r="BA16" s="81" t="s">
        <v>73</v>
      </c>
      <c r="BB16" s="72" t="s">
        <v>208</v>
      </c>
      <c r="BC16" s="75" t="s">
        <v>16585</v>
      </c>
      <c r="BD16" s="71" t="s">
        <v>65</v>
      </c>
      <c r="BE16" s="71" t="s">
        <v>65</v>
      </c>
    </row>
    <row r="17" spans="2:57" x14ac:dyDescent="0.25">
      <c r="B17" s="71">
        <v>2025</v>
      </c>
      <c r="C17" s="71">
        <v>891780111</v>
      </c>
      <c r="D17" s="71" t="s">
        <v>63</v>
      </c>
      <c r="E17" s="72" t="s">
        <v>16584</v>
      </c>
      <c r="F17" s="72" t="s">
        <v>16583</v>
      </c>
      <c r="G17" s="176">
        <v>0</v>
      </c>
      <c r="H17" s="72" t="s">
        <v>71</v>
      </c>
      <c r="I17" s="71" t="s">
        <v>64</v>
      </c>
      <c r="J17" s="73" t="s">
        <v>81</v>
      </c>
      <c r="K17" s="75" t="s">
        <v>16582</v>
      </c>
      <c r="L17" s="76">
        <v>12543400</v>
      </c>
      <c r="M17" s="71" t="s">
        <v>66</v>
      </c>
      <c r="N17" s="75" t="s">
        <v>12192</v>
      </c>
      <c r="O17" s="75">
        <v>1043020726</v>
      </c>
      <c r="P17" s="72">
        <v>27</v>
      </c>
      <c r="Q17" s="80">
        <v>45670</v>
      </c>
      <c r="R17" s="75">
        <v>2494141000</v>
      </c>
      <c r="S17" s="80">
        <v>45671</v>
      </c>
      <c r="T17" s="76">
        <v>12543400</v>
      </c>
      <c r="U17" s="72" t="s">
        <v>65</v>
      </c>
      <c r="V17" s="76">
        <v>84452087</v>
      </c>
      <c r="W17" s="104" t="s">
        <v>10326</v>
      </c>
      <c r="X17" s="78">
        <v>45671</v>
      </c>
      <c r="Y17" s="78">
        <v>45671</v>
      </c>
      <c r="Z17" s="78" t="s">
        <v>73</v>
      </c>
      <c r="AA17" s="78">
        <v>45808</v>
      </c>
      <c r="AB17" s="102">
        <f t="shared" si="0"/>
        <v>137</v>
      </c>
      <c r="AC17" s="72">
        <v>2</v>
      </c>
      <c r="AD17" s="514">
        <v>2650000</v>
      </c>
      <c r="AE17" s="72">
        <v>1</v>
      </c>
      <c r="AF17" s="80">
        <v>45838</v>
      </c>
      <c r="AG17" s="102">
        <f t="shared" si="1"/>
        <v>30</v>
      </c>
      <c r="AH17" s="72">
        <v>0</v>
      </c>
      <c r="AI17" s="628">
        <v>0</v>
      </c>
      <c r="AJ17" s="72" t="s">
        <v>73</v>
      </c>
      <c r="AK17" s="80" t="s">
        <v>73</v>
      </c>
      <c r="AL17" s="72">
        <v>0</v>
      </c>
      <c r="AM17" s="80" t="s">
        <v>73</v>
      </c>
      <c r="AN17" s="80" t="s">
        <v>73</v>
      </c>
      <c r="AO17" s="80" t="s">
        <v>73</v>
      </c>
      <c r="AP17" s="102">
        <f t="shared" si="2"/>
        <v>0</v>
      </c>
      <c r="AQ17" s="102">
        <f t="shared" si="3"/>
        <v>15193400</v>
      </c>
      <c r="AR17" s="72" t="s">
        <v>65</v>
      </c>
      <c r="AS17" s="76">
        <v>12543400</v>
      </c>
      <c r="AT17" s="72" t="s">
        <v>319</v>
      </c>
      <c r="AU17" s="76">
        <v>0</v>
      </c>
      <c r="AV17" s="81" t="s">
        <v>73</v>
      </c>
      <c r="AW17" s="620">
        <v>15193400</v>
      </c>
      <c r="AX17" s="488">
        <f t="shared" si="4"/>
        <v>0</v>
      </c>
      <c r="AY17" s="84">
        <f t="shared" si="5"/>
        <v>1</v>
      </c>
      <c r="AZ17" s="84">
        <v>1</v>
      </c>
      <c r="BA17" s="81" t="s">
        <v>73</v>
      </c>
      <c r="BB17" s="72" t="s">
        <v>208</v>
      </c>
      <c r="BC17" s="75" t="s">
        <v>16581</v>
      </c>
      <c r="BD17" s="71" t="s">
        <v>65</v>
      </c>
      <c r="BE17" s="71" t="s">
        <v>65</v>
      </c>
    </row>
    <row r="18" spans="2:57" x14ac:dyDescent="0.25">
      <c r="B18" s="71">
        <v>2025</v>
      </c>
      <c r="C18" s="71">
        <v>891780111</v>
      </c>
      <c r="D18" s="71" t="s">
        <v>63</v>
      </c>
      <c r="E18" s="72" t="s">
        <v>16580</v>
      </c>
      <c r="F18" s="72" t="s">
        <v>16579</v>
      </c>
      <c r="G18" s="176">
        <v>0</v>
      </c>
      <c r="H18" s="72" t="s">
        <v>71</v>
      </c>
      <c r="I18" s="71" t="s">
        <v>64</v>
      </c>
      <c r="J18" s="73" t="s">
        <v>81</v>
      </c>
      <c r="K18" s="75" t="s">
        <v>16578</v>
      </c>
      <c r="L18" s="76">
        <v>16434200</v>
      </c>
      <c r="M18" s="71" t="s">
        <v>66</v>
      </c>
      <c r="N18" s="75" t="s">
        <v>13673</v>
      </c>
      <c r="O18" s="75">
        <v>1082931831</v>
      </c>
      <c r="P18" s="72">
        <v>28</v>
      </c>
      <c r="Q18" s="80">
        <v>45670</v>
      </c>
      <c r="R18" s="75">
        <v>5573604000</v>
      </c>
      <c r="S18" s="80">
        <v>45672</v>
      </c>
      <c r="T18" s="76">
        <v>16434200</v>
      </c>
      <c r="U18" s="72" t="s">
        <v>65</v>
      </c>
      <c r="V18" s="76">
        <v>93400727</v>
      </c>
      <c r="W18" s="104" t="s">
        <v>10636</v>
      </c>
      <c r="X18" s="78">
        <v>45672</v>
      </c>
      <c r="Y18" s="78">
        <v>45672</v>
      </c>
      <c r="Z18" s="78" t="s">
        <v>73</v>
      </c>
      <c r="AA18" s="78">
        <v>45808</v>
      </c>
      <c r="AB18" s="102">
        <f t="shared" si="0"/>
        <v>136</v>
      </c>
      <c r="AC18" s="72">
        <v>2</v>
      </c>
      <c r="AD18" s="514">
        <v>3472000</v>
      </c>
      <c r="AE18" s="72">
        <v>1</v>
      </c>
      <c r="AF18" s="80">
        <v>45838</v>
      </c>
      <c r="AG18" s="102">
        <f t="shared" si="1"/>
        <v>30</v>
      </c>
      <c r="AH18" s="72">
        <v>0</v>
      </c>
      <c r="AI18" s="628">
        <v>0</v>
      </c>
      <c r="AJ18" s="72" t="s">
        <v>73</v>
      </c>
      <c r="AK18" s="80" t="s">
        <v>73</v>
      </c>
      <c r="AL18" s="72">
        <v>0</v>
      </c>
      <c r="AM18" s="80" t="s">
        <v>73</v>
      </c>
      <c r="AN18" s="80" t="s">
        <v>73</v>
      </c>
      <c r="AO18" s="80" t="s">
        <v>73</v>
      </c>
      <c r="AP18" s="102">
        <f t="shared" si="2"/>
        <v>0</v>
      </c>
      <c r="AQ18" s="102">
        <f t="shared" si="3"/>
        <v>19906200</v>
      </c>
      <c r="AR18" s="72" t="s">
        <v>65</v>
      </c>
      <c r="AS18" s="76">
        <v>16434200</v>
      </c>
      <c r="AT18" s="72" t="s">
        <v>319</v>
      </c>
      <c r="AU18" s="76">
        <v>0</v>
      </c>
      <c r="AV18" s="81" t="s">
        <v>73</v>
      </c>
      <c r="AW18" s="620">
        <v>19906200</v>
      </c>
      <c r="AX18" s="488">
        <f t="shared" si="4"/>
        <v>0</v>
      </c>
      <c r="AY18" s="84">
        <f t="shared" si="5"/>
        <v>1</v>
      </c>
      <c r="AZ18" s="84">
        <v>1</v>
      </c>
      <c r="BA18" s="81" t="s">
        <v>73</v>
      </c>
      <c r="BB18" s="72" t="s">
        <v>208</v>
      </c>
      <c r="BC18" s="75" t="s">
        <v>16577</v>
      </c>
      <c r="BD18" s="71" t="s">
        <v>65</v>
      </c>
      <c r="BE18" s="71" t="s">
        <v>65</v>
      </c>
    </row>
    <row r="19" spans="2:57" x14ac:dyDescent="0.25">
      <c r="B19" s="71">
        <v>2025</v>
      </c>
      <c r="C19" s="71">
        <v>891780111</v>
      </c>
      <c r="D19" s="71" t="s">
        <v>63</v>
      </c>
      <c r="E19" s="72" t="s">
        <v>16576</v>
      </c>
      <c r="F19" s="72" t="s">
        <v>16575</v>
      </c>
      <c r="G19" s="176">
        <v>0</v>
      </c>
      <c r="H19" s="72" t="s">
        <v>71</v>
      </c>
      <c r="I19" s="71" t="s">
        <v>64</v>
      </c>
      <c r="J19" s="73" t="s">
        <v>81</v>
      </c>
      <c r="K19" s="75" t="s">
        <v>16574</v>
      </c>
      <c r="L19" s="76">
        <v>16434200</v>
      </c>
      <c r="M19" s="71" t="s">
        <v>66</v>
      </c>
      <c r="N19" s="75" t="s">
        <v>13768</v>
      </c>
      <c r="O19" s="75">
        <v>1082944543</v>
      </c>
      <c r="P19" s="72">
        <v>28</v>
      </c>
      <c r="Q19" s="80">
        <v>45670</v>
      </c>
      <c r="R19" s="75">
        <v>5573604000</v>
      </c>
      <c r="S19" s="80">
        <v>45672</v>
      </c>
      <c r="T19" s="76">
        <v>16434200</v>
      </c>
      <c r="U19" s="72" t="s">
        <v>65</v>
      </c>
      <c r="V19" s="76">
        <v>93400727</v>
      </c>
      <c r="W19" s="104" t="s">
        <v>10636</v>
      </c>
      <c r="X19" s="78">
        <v>45672</v>
      </c>
      <c r="Y19" s="78">
        <v>45672</v>
      </c>
      <c r="Z19" s="78" t="s">
        <v>73</v>
      </c>
      <c r="AA19" s="78">
        <v>45808</v>
      </c>
      <c r="AB19" s="102">
        <f t="shared" si="0"/>
        <v>136</v>
      </c>
      <c r="AC19" s="72">
        <v>2</v>
      </c>
      <c r="AD19" s="514">
        <v>3472000</v>
      </c>
      <c r="AE19" s="72">
        <v>1</v>
      </c>
      <c r="AF19" s="80">
        <v>45838</v>
      </c>
      <c r="AG19" s="102">
        <f t="shared" si="1"/>
        <v>30</v>
      </c>
      <c r="AH19" s="72">
        <v>0</v>
      </c>
      <c r="AI19" s="628">
        <v>0</v>
      </c>
      <c r="AJ19" s="72" t="s">
        <v>73</v>
      </c>
      <c r="AK19" s="80" t="s">
        <v>73</v>
      </c>
      <c r="AL19" s="72">
        <v>0</v>
      </c>
      <c r="AM19" s="80" t="s">
        <v>73</v>
      </c>
      <c r="AN19" s="80" t="s">
        <v>73</v>
      </c>
      <c r="AO19" s="80" t="s">
        <v>73</v>
      </c>
      <c r="AP19" s="102">
        <f t="shared" si="2"/>
        <v>0</v>
      </c>
      <c r="AQ19" s="102">
        <f t="shared" si="3"/>
        <v>19906200</v>
      </c>
      <c r="AR19" s="72" t="s">
        <v>65</v>
      </c>
      <c r="AS19" s="76">
        <v>16434200</v>
      </c>
      <c r="AT19" s="72" t="s">
        <v>319</v>
      </c>
      <c r="AU19" s="76">
        <v>0</v>
      </c>
      <c r="AV19" s="81" t="s">
        <v>73</v>
      </c>
      <c r="AW19" s="620">
        <v>19906200</v>
      </c>
      <c r="AX19" s="488">
        <f t="shared" si="4"/>
        <v>0</v>
      </c>
      <c r="AY19" s="84">
        <f t="shared" si="5"/>
        <v>1</v>
      </c>
      <c r="AZ19" s="84">
        <v>1</v>
      </c>
      <c r="BA19" s="81" t="s">
        <v>73</v>
      </c>
      <c r="BB19" s="72" t="s">
        <v>208</v>
      </c>
      <c r="BC19" s="75" t="s">
        <v>16573</v>
      </c>
      <c r="BD19" s="71" t="s">
        <v>65</v>
      </c>
      <c r="BE19" s="71" t="s">
        <v>65</v>
      </c>
    </row>
    <row r="20" spans="2:57" x14ac:dyDescent="0.25">
      <c r="B20" s="71">
        <v>2025</v>
      </c>
      <c r="C20" s="71">
        <v>891780111</v>
      </c>
      <c r="D20" s="71" t="s">
        <v>63</v>
      </c>
      <c r="E20" s="72" t="s">
        <v>16572</v>
      </c>
      <c r="F20" s="72" t="s">
        <v>16571</v>
      </c>
      <c r="G20" s="176">
        <v>0</v>
      </c>
      <c r="H20" s="72" t="s">
        <v>71</v>
      </c>
      <c r="I20" s="71" t="s">
        <v>64</v>
      </c>
      <c r="J20" s="73" t="s">
        <v>81</v>
      </c>
      <c r="K20" s="75" t="s">
        <v>16570</v>
      </c>
      <c r="L20" s="76">
        <v>17360000</v>
      </c>
      <c r="M20" s="71" t="s">
        <v>66</v>
      </c>
      <c r="N20" s="75" t="s">
        <v>12532</v>
      </c>
      <c r="O20" s="75">
        <v>1082941397</v>
      </c>
      <c r="P20" s="72">
        <v>28</v>
      </c>
      <c r="Q20" s="80">
        <v>45670</v>
      </c>
      <c r="R20" s="75">
        <v>5573604000</v>
      </c>
      <c r="S20" s="80">
        <v>45672</v>
      </c>
      <c r="T20" s="76">
        <v>17360000</v>
      </c>
      <c r="U20" s="72" t="s">
        <v>65</v>
      </c>
      <c r="V20" s="76">
        <v>57435262</v>
      </c>
      <c r="W20" s="104" t="s">
        <v>12506</v>
      </c>
      <c r="X20" s="78">
        <v>45672</v>
      </c>
      <c r="Y20" s="78">
        <v>45672</v>
      </c>
      <c r="Z20" s="78" t="s">
        <v>73</v>
      </c>
      <c r="AA20" s="78">
        <v>45808</v>
      </c>
      <c r="AB20" s="102">
        <f t="shared" si="0"/>
        <v>136</v>
      </c>
      <c r="AC20" s="72">
        <v>2</v>
      </c>
      <c r="AD20" s="514">
        <v>3472000</v>
      </c>
      <c r="AE20" s="72">
        <v>1</v>
      </c>
      <c r="AF20" s="80">
        <v>45838</v>
      </c>
      <c r="AG20" s="102">
        <f t="shared" si="1"/>
        <v>30</v>
      </c>
      <c r="AH20" s="72">
        <v>0</v>
      </c>
      <c r="AI20" s="628">
        <v>0</v>
      </c>
      <c r="AJ20" s="72" t="s">
        <v>73</v>
      </c>
      <c r="AK20" s="80" t="s">
        <v>73</v>
      </c>
      <c r="AL20" s="72">
        <v>0</v>
      </c>
      <c r="AM20" s="80" t="s">
        <v>73</v>
      </c>
      <c r="AN20" s="80" t="s">
        <v>73</v>
      </c>
      <c r="AO20" s="80" t="s">
        <v>73</v>
      </c>
      <c r="AP20" s="102">
        <f t="shared" si="2"/>
        <v>0</v>
      </c>
      <c r="AQ20" s="102">
        <f t="shared" si="3"/>
        <v>20832000</v>
      </c>
      <c r="AR20" s="72" t="s">
        <v>65</v>
      </c>
      <c r="AS20" s="76">
        <v>17360000</v>
      </c>
      <c r="AT20" s="72" t="s">
        <v>319</v>
      </c>
      <c r="AU20" s="76">
        <v>0</v>
      </c>
      <c r="AV20" s="81" t="s">
        <v>73</v>
      </c>
      <c r="AW20" s="620">
        <v>20832000</v>
      </c>
      <c r="AX20" s="488">
        <f t="shared" si="4"/>
        <v>0</v>
      </c>
      <c r="AY20" s="84">
        <f t="shared" si="5"/>
        <v>1</v>
      </c>
      <c r="AZ20" s="84">
        <v>1</v>
      </c>
      <c r="BA20" s="81" t="s">
        <v>73</v>
      </c>
      <c r="BB20" s="72" t="s">
        <v>208</v>
      </c>
      <c r="BC20" s="75" t="s">
        <v>16569</v>
      </c>
      <c r="BD20" s="71" t="s">
        <v>65</v>
      </c>
      <c r="BE20" s="71" t="s">
        <v>65</v>
      </c>
    </row>
    <row r="21" spans="2:57" x14ac:dyDescent="0.25">
      <c r="B21" s="71">
        <v>2025</v>
      </c>
      <c r="C21" s="71">
        <v>891780111</v>
      </c>
      <c r="D21" s="71" t="s">
        <v>63</v>
      </c>
      <c r="E21" s="72" t="s">
        <v>16568</v>
      </c>
      <c r="F21" s="72" t="s">
        <v>16567</v>
      </c>
      <c r="G21" s="176">
        <v>0</v>
      </c>
      <c r="H21" s="72" t="s">
        <v>71</v>
      </c>
      <c r="I21" s="71" t="s">
        <v>64</v>
      </c>
      <c r="J21" s="73" t="s">
        <v>81</v>
      </c>
      <c r="K21" s="75" t="s">
        <v>16566</v>
      </c>
      <c r="L21" s="76">
        <v>10650000</v>
      </c>
      <c r="M21" s="71" t="s">
        <v>66</v>
      </c>
      <c r="N21" s="75" t="s">
        <v>13734</v>
      </c>
      <c r="O21" s="75">
        <v>1083023147</v>
      </c>
      <c r="P21" s="72">
        <v>27</v>
      </c>
      <c r="Q21" s="80">
        <v>45670</v>
      </c>
      <c r="R21" s="75">
        <v>2494141000</v>
      </c>
      <c r="S21" s="80">
        <v>45672</v>
      </c>
      <c r="T21" s="76">
        <v>10650000</v>
      </c>
      <c r="U21" s="72" t="s">
        <v>65</v>
      </c>
      <c r="V21" s="76">
        <v>93400727</v>
      </c>
      <c r="W21" s="104" t="s">
        <v>10636</v>
      </c>
      <c r="X21" s="78">
        <v>45672</v>
      </c>
      <c r="Y21" s="78">
        <v>45672</v>
      </c>
      <c r="Z21" s="78" t="s">
        <v>73</v>
      </c>
      <c r="AA21" s="78">
        <v>45808</v>
      </c>
      <c r="AB21" s="102">
        <f t="shared" si="0"/>
        <v>136</v>
      </c>
      <c r="AC21" s="72">
        <v>2</v>
      </c>
      <c r="AD21" s="514">
        <v>2250000</v>
      </c>
      <c r="AE21" s="72">
        <v>1</v>
      </c>
      <c r="AF21" s="80">
        <v>45838</v>
      </c>
      <c r="AG21" s="102">
        <f t="shared" si="1"/>
        <v>30</v>
      </c>
      <c r="AH21" s="72">
        <v>0</v>
      </c>
      <c r="AI21" s="628">
        <v>0</v>
      </c>
      <c r="AJ21" s="72" t="s">
        <v>73</v>
      </c>
      <c r="AK21" s="80" t="s">
        <v>73</v>
      </c>
      <c r="AL21" s="72">
        <v>0</v>
      </c>
      <c r="AM21" s="80" t="s">
        <v>73</v>
      </c>
      <c r="AN21" s="80" t="s">
        <v>73</v>
      </c>
      <c r="AO21" s="80" t="s">
        <v>73</v>
      </c>
      <c r="AP21" s="102">
        <f t="shared" si="2"/>
        <v>0</v>
      </c>
      <c r="AQ21" s="102">
        <f t="shared" si="3"/>
        <v>12900000</v>
      </c>
      <c r="AR21" s="72" t="s">
        <v>65</v>
      </c>
      <c r="AS21" s="76">
        <v>10650000</v>
      </c>
      <c r="AT21" s="72" t="s">
        <v>319</v>
      </c>
      <c r="AU21" s="76">
        <v>0</v>
      </c>
      <c r="AV21" s="81" t="s">
        <v>73</v>
      </c>
      <c r="AW21" s="620">
        <v>12900000</v>
      </c>
      <c r="AX21" s="488">
        <f t="shared" si="4"/>
        <v>0</v>
      </c>
      <c r="AY21" s="84">
        <f t="shared" si="5"/>
        <v>1</v>
      </c>
      <c r="AZ21" s="84">
        <v>1</v>
      </c>
      <c r="BA21" s="81" t="s">
        <v>73</v>
      </c>
      <c r="BB21" s="72" t="s">
        <v>208</v>
      </c>
      <c r="BC21" s="75" t="s">
        <v>16565</v>
      </c>
      <c r="BD21" s="71" t="s">
        <v>65</v>
      </c>
      <c r="BE21" s="71" t="s">
        <v>65</v>
      </c>
    </row>
    <row r="22" spans="2:57" x14ac:dyDescent="0.25">
      <c r="B22" s="71">
        <v>2025</v>
      </c>
      <c r="C22" s="71">
        <v>891780111</v>
      </c>
      <c r="D22" s="71" t="s">
        <v>63</v>
      </c>
      <c r="E22" s="72" t="s">
        <v>16564</v>
      </c>
      <c r="F22" s="72" t="s">
        <v>16563</v>
      </c>
      <c r="G22" s="176">
        <v>0</v>
      </c>
      <c r="H22" s="72" t="s">
        <v>71</v>
      </c>
      <c r="I22" s="71" t="s">
        <v>64</v>
      </c>
      <c r="J22" s="73" t="s">
        <v>81</v>
      </c>
      <c r="K22" s="75" t="s">
        <v>16562</v>
      </c>
      <c r="L22" s="76">
        <v>14938400</v>
      </c>
      <c r="M22" s="71" t="s">
        <v>66</v>
      </c>
      <c r="N22" s="75" t="s">
        <v>13753</v>
      </c>
      <c r="O22" s="75">
        <v>1083038004</v>
      </c>
      <c r="P22" s="72">
        <v>28</v>
      </c>
      <c r="Q22" s="80">
        <v>45670</v>
      </c>
      <c r="R22" s="75">
        <v>5573604000</v>
      </c>
      <c r="S22" s="80">
        <v>45672</v>
      </c>
      <c r="T22" s="76">
        <v>14938400</v>
      </c>
      <c r="U22" s="72" t="s">
        <v>65</v>
      </c>
      <c r="V22" s="76">
        <v>93400727</v>
      </c>
      <c r="W22" s="104" t="s">
        <v>10636</v>
      </c>
      <c r="X22" s="78">
        <v>45672</v>
      </c>
      <c r="Y22" s="78">
        <v>45672</v>
      </c>
      <c r="Z22" s="78" t="s">
        <v>73</v>
      </c>
      <c r="AA22" s="78">
        <v>45808</v>
      </c>
      <c r="AB22" s="102">
        <f t="shared" si="0"/>
        <v>136</v>
      </c>
      <c r="AC22" s="72">
        <v>2</v>
      </c>
      <c r="AD22" s="514">
        <v>3156000</v>
      </c>
      <c r="AE22" s="72">
        <v>1</v>
      </c>
      <c r="AF22" s="80">
        <v>45838</v>
      </c>
      <c r="AG22" s="102">
        <f t="shared" si="1"/>
        <v>30</v>
      </c>
      <c r="AH22" s="72">
        <v>0</v>
      </c>
      <c r="AI22" s="628">
        <v>0</v>
      </c>
      <c r="AJ22" s="72" t="s">
        <v>73</v>
      </c>
      <c r="AK22" s="80" t="s">
        <v>73</v>
      </c>
      <c r="AL22" s="72">
        <v>0</v>
      </c>
      <c r="AM22" s="80" t="s">
        <v>73</v>
      </c>
      <c r="AN22" s="80" t="s">
        <v>73</v>
      </c>
      <c r="AO22" s="80" t="s">
        <v>73</v>
      </c>
      <c r="AP22" s="102">
        <f t="shared" si="2"/>
        <v>0</v>
      </c>
      <c r="AQ22" s="102">
        <f t="shared" si="3"/>
        <v>18094400</v>
      </c>
      <c r="AR22" s="72" t="s">
        <v>65</v>
      </c>
      <c r="AS22" s="76">
        <v>14938400</v>
      </c>
      <c r="AT22" s="72" t="s">
        <v>319</v>
      </c>
      <c r="AU22" s="76">
        <v>0</v>
      </c>
      <c r="AV22" s="81" t="s">
        <v>73</v>
      </c>
      <c r="AW22" s="620">
        <v>18094400</v>
      </c>
      <c r="AX22" s="488">
        <f t="shared" si="4"/>
        <v>0</v>
      </c>
      <c r="AY22" s="84">
        <f t="shared" si="5"/>
        <v>1</v>
      </c>
      <c r="AZ22" s="84">
        <v>1</v>
      </c>
      <c r="BA22" s="81" t="s">
        <v>73</v>
      </c>
      <c r="BB22" s="72" t="s">
        <v>208</v>
      </c>
      <c r="BC22" s="75" t="s">
        <v>16561</v>
      </c>
      <c r="BD22" s="71" t="s">
        <v>65</v>
      </c>
      <c r="BE22" s="71" t="s">
        <v>65</v>
      </c>
    </row>
    <row r="23" spans="2:57" x14ac:dyDescent="0.25">
      <c r="B23" s="71">
        <v>2025</v>
      </c>
      <c r="C23" s="71">
        <v>891780111</v>
      </c>
      <c r="D23" s="71" t="s">
        <v>63</v>
      </c>
      <c r="E23" s="72" t="s">
        <v>16560</v>
      </c>
      <c r="F23" s="72" t="s">
        <v>16559</v>
      </c>
      <c r="G23" s="176">
        <v>0</v>
      </c>
      <c r="H23" s="72" t="s">
        <v>71</v>
      </c>
      <c r="I23" s="71" t="s">
        <v>64</v>
      </c>
      <c r="J23" s="73" t="s">
        <v>81</v>
      </c>
      <c r="K23" s="75" t="s">
        <v>16558</v>
      </c>
      <c r="L23" s="76">
        <v>15971200</v>
      </c>
      <c r="M23" s="71" t="s">
        <v>66</v>
      </c>
      <c r="N23" s="75" t="s">
        <v>12862</v>
      </c>
      <c r="O23" s="75">
        <v>57428933</v>
      </c>
      <c r="P23" s="72">
        <v>28</v>
      </c>
      <c r="Q23" s="80">
        <v>45670</v>
      </c>
      <c r="R23" s="75">
        <v>5573604000</v>
      </c>
      <c r="S23" s="80">
        <v>45672</v>
      </c>
      <c r="T23" s="76">
        <v>15971200</v>
      </c>
      <c r="U23" s="72" t="s">
        <v>65</v>
      </c>
      <c r="V23" s="76">
        <v>57435262</v>
      </c>
      <c r="W23" s="104" t="s">
        <v>12506</v>
      </c>
      <c r="X23" s="78">
        <v>45672</v>
      </c>
      <c r="Y23" s="78">
        <v>45672</v>
      </c>
      <c r="Z23" s="78" t="s">
        <v>73</v>
      </c>
      <c r="AA23" s="78">
        <v>45808</v>
      </c>
      <c r="AB23" s="102">
        <f t="shared" si="0"/>
        <v>136</v>
      </c>
      <c r="AC23" s="72">
        <v>2</v>
      </c>
      <c r="AD23" s="514">
        <v>3472000</v>
      </c>
      <c r="AE23" s="72">
        <v>1</v>
      </c>
      <c r="AF23" s="80">
        <v>45838</v>
      </c>
      <c r="AG23" s="102">
        <f t="shared" si="1"/>
        <v>30</v>
      </c>
      <c r="AH23" s="72">
        <v>0</v>
      </c>
      <c r="AI23" s="628">
        <v>0</v>
      </c>
      <c r="AJ23" s="72" t="s">
        <v>73</v>
      </c>
      <c r="AK23" s="80" t="s">
        <v>73</v>
      </c>
      <c r="AL23" s="72">
        <v>0</v>
      </c>
      <c r="AM23" s="80" t="s">
        <v>73</v>
      </c>
      <c r="AN23" s="80" t="s">
        <v>73</v>
      </c>
      <c r="AO23" s="80" t="s">
        <v>73</v>
      </c>
      <c r="AP23" s="102">
        <f t="shared" si="2"/>
        <v>0</v>
      </c>
      <c r="AQ23" s="102">
        <f t="shared" si="3"/>
        <v>19443200</v>
      </c>
      <c r="AR23" s="72" t="s">
        <v>65</v>
      </c>
      <c r="AS23" s="76">
        <v>15971200</v>
      </c>
      <c r="AT23" s="72" t="s">
        <v>319</v>
      </c>
      <c r="AU23" s="76">
        <v>0</v>
      </c>
      <c r="AV23" s="81" t="s">
        <v>73</v>
      </c>
      <c r="AW23" s="620">
        <v>19443200</v>
      </c>
      <c r="AX23" s="488">
        <f t="shared" si="4"/>
        <v>0</v>
      </c>
      <c r="AY23" s="84">
        <f t="shared" si="5"/>
        <v>1</v>
      </c>
      <c r="AZ23" s="84">
        <v>1</v>
      </c>
      <c r="BA23" s="81" t="s">
        <v>73</v>
      </c>
      <c r="BB23" s="72" t="s">
        <v>208</v>
      </c>
      <c r="BC23" s="75" t="s">
        <v>16557</v>
      </c>
      <c r="BD23" s="71" t="s">
        <v>65</v>
      </c>
      <c r="BE23" s="71" t="s">
        <v>65</v>
      </c>
    </row>
    <row r="24" spans="2:57" x14ac:dyDescent="0.25">
      <c r="B24" s="71">
        <v>2025</v>
      </c>
      <c r="C24" s="71">
        <v>891780111</v>
      </c>
      <c r="D24" s="71" t="s">
        <v>63</v>
      </c>
      <c r="E24" s="72" t="s">
        <v>16556</v>
      </c>
      <c r="F24" s="72" t="s">
        <v>16555</v>
      </c>
      <c r="G24" s="176">
        <v>0</v>
      </c>
      <c r="H24" s="72" t="s">
        <v>71</v>
      </c>
      <c r="I24" s="71" t="s">
        <v>64</v>
      </c>
      <c r="J24" s="73" t="s">
        <v>81</v>
      </c>
      <c r="K24" s="75" t="s">
        <v>14381</v>
      </c>
      <c r="L24" s="76">
        <v>11250000</v>
      </c>
      <c r="M24" s="71" t="s">
        <v>66</v>
      </c>
      <c r="N24" s="75" t="s">
        <v>13693</v>
      </c>
      <c r="O24" s="75">
        <v>7144181</v>
      </c>
      <c r="P24" s="72">
        <v>27</v>
      </c>
      <c r="Q24" s="80">
        <v>45670</v>
      </c>
      <c r="R24" s="75">
        <v>2494141000</v>
      </c>
      <c r="S24" s="80">
        <v>45672</v>
      </c>
      <c r="T24" s="76">
        <v>11250000</v>
      </c>
      <c r="U24" s="72" t="s">
        <v>65</v>
      </c>
      <c r="V24" s="76">
        <v>85459497</v>
      </c>
      <c r="W24" s="104" t="s">
        <v>9141</v>
      </c>
      <c r="X24" s="78">
        <v>45672</v>
      </c>
      <c r="Y24" s="78">
        <v>45672</v>
      </c>
      <c r="Z24" s="78" t="s">
        <v>73</v>
      </c>
      <c r="AA24" s="78">
        <v>45808</v>
      </c>
      <c r="AB24" s="102">
        <f t="shared" si="0"/>
        <v>136</v>
      </c>
      <c r="AC24" s="72">
        <v>2</v>
      </c>
      <c r="AD24" s="514">
        <v>2250000</v>
      </c>
      <c r="AE24" s="72">
        <v>1</v>
      </c>
      <c r="AF24" s="80">
        <v>45838</v>
      </c>
      <c r="AG24" s="102">
        <f t="shared" si="1"/>
        <v>30</v>
      </c>
      <c r="AH24" s="72">
        <v>0</v>
      </c>
      <c r="AI24" s="628">
        <v>0</v>
      </c>
      <c r="AJ24" s="72" t="s">
        <v>73</v>
      </c>
      <c r="AK24" s="80" t="s">
        <v>73</v>
      </c>
      <c r="AL24" s="72">
        <v>0</v>
      </c>
      <c r="AM24" s="80" t="s">
        <v>73</v>
      </c>
      <c r="AN24" s="80" t="s">
        <v>73</v>
      </c>
      <c r="AO24" s="80" t="s">
        <v>73</v>
      </c>
      <c r="AP24" s="102">
        <f t="shared" si="2"/>
        <v>0</v>
      </c>
      <c r="AQ24" s="102">
        <f t="shared" si="3"/>
        <v>13500000</v>
      </c>
      <c r="AR24" s="72" t="s">
        <v>65</v>
      </c>
      <c r="AS24" s="76">
        <v>11250000</v>
      </c>
      <c r="AT24" s="72" t="s">
        <v>319</v>
      </c>
      <c r="AU24" s="76">
        <v>0</v>
      </c>
      <c r="AV24" s="81" t="s">
        <v>73</v>
      </c>
      <c r="AW24" s="620">
        <v>13500000</v>
      </c>
      <c r="AX24" s="488">
        <f t="shared" si="4"/>
        <v>0</v>
      </c>
      <c r="AY24" s="84">
        <f t="shared" si="5"/>
        <v>1</v>
      </c>
      <c r="AZ24" s="84">
        <v>1</v>
      </c>
      <c r="BA24" s="81" t="s">
        <v>73</v>
      </c>
      <c r="BB24" s="72" t="s">
        <v>208</v>
      </c>
      <c r="BC24" s="75" t="s">
        <v>16554</v>
      </c>
      <c r="BD24" s="71" t="s">
        <v>65</v>
      </c>
      <c r="BE24" s="71" t="s">
        <v>65</v>
      </c>
    </row>
    <row r="25" spans="2:57" x14ac:dyDescent="0.25">
      <c r="B25" s="71">
        <v>2025</v>
      </c>
      <c r="C25" s="71">
        <v>891780111</v>
      </c>
      <c r="D25" s="71" t="s">
        <v>63</v>
      </c>
      <c r="E25" s="72" t="s">
        <v>16553</v>
      </c>
      <c r="F25" s="72" t="s">
        <v>16552</v>
      </c>
      <c r="G25" s="176">
        <v>0</v>
      </c>
      <c r="H25" s="72" t="s">
        <v>71</v>
      </c>
      <c r="I25" s="71" t="s">
        <v>64</v>
      </c>
      <c r="J25" s="73" t="s">
        <v>81</v>
      </c>
      <c r="K25" s="75" t="s">
        <v>16551</v>
      </c>
      <c r="L25" s="76">
        <v>11250000</v>
      </c>
      <c r="M25" s="71" t="s">
        <v>66</v>
      </c>
      <c r="N25" s="75" t="s">
        <v>13683</v>
      </c>
      <c r="O25" s="75">
        <v>1007934124</v>
      </c>
      <c r="P25" s="72">
        <v>27</v>
      </c>
      <c r="Q25" s="80">
        <v>45670</v>
      </c>
      <c r="R25" s="75">
        <v>2494141000</v>
      </c>
      <c r="S25" s="80">
        <v>45672</v>
      </c>
      <c r="T25" s="76">
        <v>11250000</v>
      </c>
      <c r="U25" s="72" t="s">
        <v>65</v>
      </c>
      <c r="V25" s="76">
        <v>85459497</v>
      </c>
      <c r="W25" s="104" t="s">
        <v>9141</v>
      </c>
      <c r="X25" s="78">
        <v>45672</v>
      </c>
      <c r="Y25" s="78">
        <v>45672</v>
      </c>
      <c r="Z25" s="78" t="s">
        <v>73</v>
      </c>
      <c r="AA25" s="78">
        <v>45808</v>
      </c>
      <c r="AB25" s="102">
        <f t="shared" si="0"/>
        <v>136</v>
      </c>
      <c r="AC25" s="72">
        <v>2</v>
      </c>
      <c r="AD25" s="514">
        <v>2250000</v>
      </c>
      <c r="AE25" s="72">
        <v>1</v>
      </c>
      <c r="AF25" s="80">
        <v>45838</v>
      </c>
      <c r="AG25" s="102">
        <f t="shared" si="1"/>
        <v>30</v>
      </c>
      <c r="AH25" s="72">
        <v>0</v>
      </c>
      <c r="AI25" s="628">
        <v>0</v>
      </c>
      <c r="AJ25" s="72" t="s">
        <v>73</v>
      </c>
      <c r="AK25" s="80" t="s">
        <v>73</v>
      </c>
      <c r="AL25" s="72">
        <v>0</v>
      </c>
      <c r="AM25" s="80" t="s">
        <v>73</v>
      </c>
      <c r="AN25" s="80" t="s">
        <v>73</v>
      </c>
      <c r="AO25" s="80" t="s">
        <v>73</v>
      </c>
      <c r="AP25" s="102">
        <f t="shared" si="2"/>
        <v>0</v>
      </c>
      <c r="AQ25" s="102">
        <f t="shared" si="3"/>
        <v>13500000</v>
      </c>
      <c r="AR25" s="72" t="s">
        <v>65</v>
      </c>
      <c r="AS25" s="76">
        <v>11250000</v>
      </c>
      <c r="AT25" s="72" t="s">
        <v>319</v>
      </c>
      <c r="AU25" s="76">
        <v>0</v>
      </c>
      <c r="AV25" s="81" t="s">
        <v>73</v>
      </c>
      <c r="AW25" s="620">
        <v>13500000</v>
      </c>
      <c r="AX25" s="488">
        <f t="shared" si="4"/>
        <v>0</v>
      </c>
      <c r="AY25" s="84">
        <f t="shared" si="5"/>
        <v>1</v>
      </c>
      <c r="AZ25" s="84">
        <v>1</v>
      </c>
      <c r="BA25" s="81" t="s">
        <v>73</v>
      </c>
      <c r="BB25" s="72" t="s">
        <v>208</v>
      </c>
      <c r="BC25" s="75" t="s">
        <v>16550</v>
      </c>
      <c r="BD25" s="71" t="s">
        <v>65</v>
      </c>
      <c r="BE25" s="71" t="s">
        <v>65</v>
      </c>
    </row>
    <row r="26" spans="2:57" x14ac:dyDescent="0.25">
      <c r="B26" s="71">
        <v>2025</v>
      </c>
      <c r="C26" s="71">
        <v>891780111</v>
      </c>
      <c r="D26" s="71" t="s">
        <v>63</v>
      </c>
      <c r="E26" s="72" t="s">
        <v>16549</v>
      </c>
      <c r="F26" s="72" t="s">
        <v>16548</v>
      </c>
      <c r="G26" s="176">
        <v>0</v>
      </c>
      <c r="H26" s="72" t="s">
        <v>71</v>
      </c>
      <c r="I26" s="71" t="s">
        <v>64</v>
      </c>
      <c r="J26" s="73" t="s">
        <v>81</v>
      </c>
      <c r="K26" s="75" t="s">
        <v>16547</v>
      </c>
      <c r="L26" s="76">
        <v>11250000</v>
      </c>
      <c r="M26" s="71" t="s">
        <v>66</v>
      </c>
      <c r="N26" s="75" t="s">
        <v>13688</v>
      </c>
      <c r="O26" s="75">
        <v>19619141</v>
      </c>
      <c r="P26" s="72">
        <v>27</v>
      </c>
      <c r="Q26" s="80">
        <v>45670</v>
      </c>
      <c r="R26" s="75">
        <v>2494141000</v>
      </c>
      <c r="S26" s="80">
        <v>45672</v>
      </c>
      <c r="T26" s="76">
        <v>11250000</v>
      </c>
      <c r="U26" s="72" t="s">
        <v>65</v>
      </c>
      <c r="V26" s="76">
        <v>85459497</v>
      </c>
      <c r="W26" s="104" t="s">
        <v>9141</v>
      </c>
      <c r="X26" s="78">
        <v>45672</v>
      </c>
      <c r="Y26" s="78">
        <v>45672</v>
      </c>
      <c r="Z26" s="78" t="s">
        <v>73</v>
      </c>
      <c r="AA26" s="78">
        <v>45808</v>
      </c>
      <c r="AB26" s="102">
        <f t="shared" si="0"/>
        <v>136</v>
      </c>
      <c r="AC26" s="72">
        <v>2</v>
      </c>
      <c r="AD26" s="514">
        <v>2250000</v>
      </c>
      <c r="AE26" s="72">
        <v>1</v>
      </c>
      <c r="AF26" s="80">
        <v>45838</v>
      </c>
      <c r="AG26" s="102">
        <f t="shared" si="1"/>
        <v>30</v>
      </c>
      <c r="AH26" s="72">
        <v>0</v>
      </c>
      <c r="AI26" s="628">
        <v>0</v>
      </c>
      <c r="AJ26" s="72" t="s">
        <v>73</v>
      </c>
      <c r="AK26" s="80" t="s">
        <v>73</v>
      </c>
      <c r="AL26" s="72">
        <v>0</v>
      </c>
      <c r="AM26" s="80" t="s">
        <v>73</v>
      </c>
      <c r="AN26" s="80" t="s">
        <v>73</v>
      </c>
      <c r="AO26" s="80" t="s">
        <v>73</v>
      </c>
      <c r="AP26" s="102">
        <f t="shared" si="2"/>
        <v>0</v>
      </c>
      <c r="AQ26" s="102">
        <f t="shared" si="3"/>
        <v>13500000</v>
      </c>
      <c r="AR26" s="72" t="s">
        <v>65</v>
      </c>
      <c r="AS26" s="76">
        <v>11250000</v>
      </c>
      <c r="AT26" s="72" t="s">
        <v>319</v>
      </c>
      <c r="AU26" s="76">
        <v>0</v>
      </c>
      <c r="AV26" s="81" t="s">
        <v>73</v>
      </c>
      <c r="AW26" s="620">
        <v>13500000</v>
      </c>
      <c r="AX26" s="488">
        <f t="shared" si="4"/>
        <v>0</v>
      </c>
      <c r="AY26" s="84">
        <f t="shared" si="5"/>
        <v>1</v>
      </c>
      <c r="AZ26" s="84">
        <v>1</v>
      </c>
      <c r="BA26" s="81" t="s">
        <v>73</v>
      </c>
      <c r="BB26" s="72" t="s">
        <v>208</v>
      </c>
      <c r="BC26" s="75" t="s">
        <v>16546</v>
      </c>
      <c r="BD26" s="71" t="s">
        <v>65</v>
      </c>
      <c r="BE26" s="71" t="s">
        <v>65</v>
      </c>
    </row>
    <row r="27" spans="2:57" x14ac:dyDescent="0.25">
      <c r="B27" s="71">
        <v>2025</v>
      </c>
      <c r="C27" s="71">
        <v>891780111</v>
      </c>
      <c r="D27" s="71" t="s">
        <v>63</v>
      </c>
      <c r="E27" s="72" t="s">
        <v>16545</v>
      </c>
      <c r="F27" s="72" t="s">
        <v>16544</v>
      </c>
      <c r="G27" s="176">
        <v>0</v>
      </c>
      <c r="H27" s="72" t="s">
        <v>71</v>
      </c>
      <c r="I27" s="71" t="s">
        <v>64</v>
      </c>
      <c r="J27" s="73" t="s">
        <v>81</v>
      </c>
      <c r="K27" s="75" t="s">
        <v>16543</v>
      </c>
      <c r="L27" s="76">
        <v>11250000</v>
      </c>
      <c r="M27" s="71" t="s">
        <v>66</v>
      </c>
      <c r="N27" s="75" t="s">
        <v>11611</v>
      </c>
      <c r="O27" s="75">
        <v>12637472</v>
      </c>
      <c r="P27" s="72">
        <v>27</v>
      </c>
      <c r="Q27" s="80">
        <v>45670</v>
      </c>
      <c r="R27" s="75">
        <v>2494141000</v>
      </c>
      <c r="S27" s="80">
        <v>45672</v>
      </c>
      <c r="T27" s="76">
        <v>11250000</v>
      </c>
      <c r="U27" s="72" t="s">
        <v>65</v>
      </c>
      <c r="V27" s="76">
        <v>85459497</v>
      </c>
      <c r="W27" s="104" t="s">
        <v>9141</v>
      </c>
      <c r="X27" s="78">
        <v>45672</v>
      </c>
      <c r="Y27" s="78">
        <v>45672</v>
      </c>
      <c r="Z27" s="78" t="s">
        <v>73</v>
      </c>
      <c r="AA27" s="78">
        <v>45808</v>
      </c>
      <c r="AB27" s="102">
        <f t="shared" si="0"/>
        <v>136</v>
      </c>
      <c r="AC27" s="72">
        <v>2</v>
      </c>
      <c r="AD27" s="514">
        <v>2250000</v>
      </c>
      <c r="AE27" s="72">
        <v>1</v>
      </c>
      <c r="AF27" s="80">
        <v>45838</v>
      </c>
      <c r="AG27" s="102">
        <f t="shared" si="1"/>
        <v>30</v>
      </c>
      <c r="AH27" s="72">
        <v>0</v>
      </c>
      <c r="AI27" s="628">
        <v>0</v>
      </c>
      <c r="AJ27" s="72" t="s">
        <v>73</v>
      </c>
      <c r="AK27" s="80" t="s">
        <v>73</v>
      </c>
      <c r="AL27" s="72">
        <v>0</v>
      </c>
      <c r="AM27" s="80" t="s">
        <v>73</v>
      </c>
      <c r="AN27" s="80" t="s">
        <v>73</v>
      </c>
      <c r="AO27" s="80" t="s">
        <v>73</v>
      </c>
      <c r="AP27" s="102">
        <f t="shared" si="2"/>
        <v>0</v>
      </c>
      <c r="AQ27" s="102">
        <f t="shared" si="3"/>
        <v>13500000</v>
      </c>
      <c r="AR27" s="72" t="s">
        <v>65</v>
      </c>
      <c r="AS27" s="76">
        <v>11250000</v>
      </c>
      <c r="AT27" s="72" t="s">
        <v>319</v>
      </c>
      <c r="AU27" s="76">
        <v>0</v>
      </c>
      <c r="AV27" s="81" t="s">
        <v>73</v>
      </c>
      <c r="AW27" s="620">
        <v>13500000</v>
      </c>
      <c r="AX27" s="488">
        <f t="shared" si="4"/>
        <v>0</v>
      </c>
      <c r="AY27" s="84">
        <f t="shared" si="5"/>
        <v>1</v>
      </c>
      <c r="AZ27" s="84">
        <v>1</v>
      </c>
      <c r="BA27" s="81" t="s">
        <v>73</v>
      </c>
      <c r="BB27" s="72" t="s">
        <v>208</v>
      </c>
      <c r="BC27" s="75" t="s">
        <v>16542</v>
      </c>
      <c r="BD27" s="71" t="s">
        <v>65</v>
      </c>
      <c r="BE27" s="71" t="s">
        <v>65</v>
      </c>
    </row>
    <row r="28" spans="2:57" x14ac:dyDescent="0.25">
      <c r="B28" s="71">
        <v>2025</v>
      </c>
      <c r="C28" s="71">
        <v>891780111</v>
      </c>
      <c r="D28" s="71" t="s">
        <v>63</v>
      </c>
      <c r="E28" s="72" t="s">
        <v>16541</v>
      </c>
      <c r="F28" s="72" t="s">
        <v>16540</v>
      </c>
      <c r="G28" s="176">
        <v>0</v>
      </c>
      <c r="H28" s="72" t="s">
        <v>71</v>
      </c>
      <c r="I28" s="71" t="s">
        <v>64</v>
      </c>
      <c r="J28" s="73" t="s">
        <v>81</v>
      </c>
      <c r="K28" s="75" t="s">
        <v>14381</v>
      </c>
      <c r="L28" s="76">
        <v>11250000</v>
      </c>
      <c r="M28" s="71" t="s">
        <v>66</v>
      </c>
      <c r="N28" s="75" t="s">
        <v>13492</v>
      </c>
      <c r="O28" s="75">
        <v>84455698</v>
      </c>
      <c r="P28" s="72">
        <v>27</v>
      </c>
      <c r="Q28" s="80">
        <v>45670</v>
      </c>
      <c r="R28" s="75">
        <v>2494141000</v>
      </c>
      <c r="S28" s="80">
        <v>45672</v>
      </c>
      <c r="T28" s="76">
        <v>11250000</v>
      </c>
      <c r="U28" s="72" t="s">
        <v>65</v>
      </c>
      <c r="V28" s="76">
        <v>85459497</v>
      </c>
      <c r="W28" s="104" t="s">
        <v>9141</v>
      </c>
      <c r="X28" s="78">
        <v>45672</v>
      </c>
      <c r="Y28" s="78">
        <v>45672</v>
      </c>
      <c r="Z28" s="78" t="s">
        <v>73</v>
      </c>
      <c r="AA28" s="78">
        <v>45808</v>
      </c>
      <c r="AB28" s="102">
        <f t="shared" si="0"/>
        <v>136</v>
      </c>
      <c r="AC28" s="72">
        <v>2</v>
      </c>
      <c r="AD28" s="514">
        <v>1125000</v>
      </c>
      <c r="AE28" s="72">
        <v>1</v>
      </c>
      <c r="AF28" s="80">
        <v>45823</v>
      </c>
      <c r="AG28" s="102">
        <f t="shared" si="1"/>
        <v>15</v>
      </c>
      <c r="AH28" s="72">
        <v>0</v>
      </c>
      <c r="AI28" s="628">
        <v>0</v>
      </c>
      <c r="AJ28" s="72" t="s">
        <v>73</v>
      </c>
      <c r="AK28" s="80" t="s">
        <v>73</v>
      </c>
      <c r="AL28" s="72">
        <v>0</v>
      </c>
      <c r="AM28" s="80" t="s">
        <v>73</v>
      </c>
      <c r="AN28" s="80" t="s">
        <v>73</v>
      </c>
      <c r="AO28" s="80" t="s">
        <v>73</v>
      </c>
      <c r="AP28" s="102">
        <f t="shared" si="2"/>
        <v>0</v>
      </c>
      <c r="AQ28" s="102">
        <f t="shared" si="3"/>
        <v>12375000</v>
      </c>
      <c r="AR28" s="72" t="s">
        <v>65</v>
      </c>
      <c r="AS28" s="76">
        <v>11250000</v>
      </c>
      <c r="AT28" s="72" t="s">
        <v>319</v>
      </c>
      <c r="AU28" s="76">
        <v>0</v>
      </c>
      <c r="AV28" s="81" t="s">
        <v>73</v>
      </c>
      <c r="AW28" s="620">
        <v>12375000</v>
      </c>
      <c r="AX28" s="488">
        <f t="shared" si="4"/>
        <v>0</v>
      </c>
      <c r="AY28" s="84">
        <f t="shared" si="5"/>
        <v>1</v>
      </c>
      <c r="AZ28" s="84">
        <v>1</v>
      </c>
      <c r="BA28" s="81" t="s">
        <v>73</v>
      </c>
      <c r="BB28" s="72" t="s">
        <v>208</v>
      </c>
      <c r="BC28" s="75" t="s">
        <v>16539</v>
      </c>
      <c r="BD28" s="71" t="s">
        <v>65</v>
      </c>
      <c r="BE28" s="71" t="s">
        <v>65</v>
      </c>
    </row>
    <row r="29" spans="2:57" x14ac:dyDescent="0.25">
      <c r="B29" s="71">
        <v>2025</v>
      </c>
      <c r="C29" s="71">
        <v>891780111</v>
      </c>
      <c r="D29" s="71" t="s">
        <v>63</v>
      </c>
      <c r="E29" s="72" t="s">
        <v>16538</v>
      </c>
      <c r="F29" s="72" t="s">
        <v>16537</v>
      </c>
      <c r="G29" s="176">
        <v>0</v>
      </c>
      <c r="H29" s="72" t="s">
        <v>71</v>
      </c>
      <c r="I29" s="71" t="s">
        <v>64</v>
      </c>
      <c r="J29" s="73" t="s">
        <v>81</v>
      </c>
      <c r="K29" s="75" t="s">
        <v>14381</v>
      </c>
      <c r="L29" s="76">
        <v>11250000</v>
      </c>
      <c r="M29" s="71" t="s">
        <v>66</v>
      </c>
      <c r="N29" s="75" t="s">
        <v>13669</v>
      </c>
      <c r="O29" s="75">
        <v>84092041</v>
      </c>
      <c r="P29" s="72">
        <v>27</v>
      </c>
      <c r="Q29" s="80">
        <v>45670</v>
      </c>
      <c r="R29" s="75">
        <v>2494141000</v>
      </c>
      <c r="S29" s="80">
        <v>45672</v>
      </c>
      <c r="T29" s="76">
        <v>11250000</v>
      </c>
      <c r="U29" s="72" t="s">
        <v>65</v>
      </c>
      <c r="V29" s="76">
        <v>85459497</v>
      </c>
      <c r="W29" s="104" t="s">
        <v>9141</v>
      </c>
      <c r="X29" s="78">
        <v>45672</v>
      </c>
      <c r="Y29" s="78">
        <v>45672</v>
      </c>
      <c r="Z29" s="78" t="s">
        <v>73</v>
      </c>
      <c r="AA29" s="78">
        <v>45808</v>
      </c>
      <c r="AB29" s="102">
        <f t="shared" si="0"/>
        <v>136</v>
      </c>
      <c r="AC29" s="72">
        <v>2</v>
      </c>
      <c r="AD29" s="514">
        <v>2250000</v>
      </c>
      <c r="AE29" s="72">
        <v>1</v>
      </c>
      <c r="AF29" s="80">
        <v>45838</v>
      </c>
      <c r="AG29" s="102">
        <f t="shared" si="1"/>
        <v>30</v>
      </c>
      <c r="AH29" s="72">
        <v>0</v>
      </c>
      <c r="AI29" s="628">
        <v>0</v>
      </c>
      <c r="AJ29" s="72" t="s">
        <v>73</v>
      </c>
      <c r="AK29" s="80" t="s">
        <v>73</v>
      </c>
      <c r="AL29" s="72">
        <v>0</v>
      </c>
      <c r="AM29" s="80" t="s">
        <v>73</v>
      </c>
      <c r="AN29" s="80" t="s">
        <v>73</v>
      </c>
      <c r="AO29" s="80" t="s">
        <v>73</v>
      </c>
      <c r="AP29" s="102">
        <f t="shared" si="2"/>
        <v>0</v>
      </c>
      <c r="AQ29" s="102">
        <f t="shared" si="3"/>
        <v>13500000</v>
      </c>
      <c r="AR29" s="72" t="s">
        <v>65</v>
      </c>
      <c r="AS29" s="76">
        <v>11250000</v>
      </c>
      <c r="AT29" s="72" t="s">
        <v>319</v>
      </c>
      <c r="AU29" s="76">
        <v>0</v>
      </c>
      <c r="AV29" s="81" t="s">
        <v>73</v>
      </c>
      <c r="AW29" s="620">
        <v>13500000</v>
      </c>
      <c r="AX29" s="488">
        <f t="shared" si="4"/>
        <v>0</v>
      </c>
      <c r="AY29" s="84">
        <f t="shared" si="5"/>
        <v>1</v>
      </c>
      <c r="AZ29" s="84">
        <v>1</v>
      </c>
      <c r="BA29" s="81" t="s">
        <v>73</v>
      </c>
      <c r="BB29" s="72" t="s">
        <v>208</v>
      </c>
      <c r="BC29" s="75" t="s">
        <v>16536</v>
      </c>
      <c r="BD29" s="71" t="s">
        <v>65</v>
      </c>
      <c r="BE29" s="71" t="s">
        <v>65</v>
      </c>
    </row>
    <row r="30" spans="2:57" x14ac:dyDescent="0.25">
      <c r="B30" s="71">
        <v>2025</v>
      </c>
      <c r="C30" s="71">
        <v>891780111</v>
      </c>
      <c r="D30" s="71" t="s">
        <v>63</v>
      </c>
      <c r="E30" s="72" t="s">
        <v>16535</v>
      </c>
      <c r="F30" s="72" t="s">
        <v>16534</v>
      </c>
      <c r="G30" s="176">
        <v>0</v>
      </c>
      <c r="H30" s="72" t="s">
        <v>71</v>
      </c>
      <c r="I30" s="71" t="s">
        <v>64</v>
      </c>
      <c r="J30" s="73" t="s">
        <v>81</v>
      </c>
      <c r="K30" s="75" t="s">
        <v>14381</v>
      </c>
      <c r="L30" s="76">
        <v>11250000</v>
      </c>
      <c r="M30" s="71" t="s">
        <v>66</v>
      </c>
      <c r="N30" s="75" t="s">
        <v>13289</v>
      </c>
      <c r="O30" s="75">
        <v>7631755</v>
      </c>
      <c r="P30" s="72">
        <v>27</v>
      </c>
      <c r="Q30" s="80">
        <v>45670</v>
      </c>
      <c r="R30" s="75">
        <v>2494141000</v>
      </c>
      <c r="S30" s="80">
        <v>45672</v>
      </c>
      <c r="T30" s="76">
        <v>11250000</v>
      </c>
      <c r="U30" s="72" t="s">
        <v>65</v>
      </c>
      <c r="V30" s="76">
        <v>85459497</v>
      </c>
      <c r="W30" s="104" t="s">
        <v>9141</v>
      </c>
      <c r="X30" s="78">
        <v>45672</v>
      </c>
      <c r="Y30" s="78">
        <v>45672</v>
      </c>
      <c r="Z30" s="78" t="s">
        <v>73</v>
      </c>
      <c r="AA30" s="78">
        <v>45808</v>
      </c>
      <c r="AB30" s="102">
        <f t="shared" si="0"/>
        <v>136</v>
      </c>
      <c r="AC30" s="72">
        <v>2</v>
      </c>
      <c r="AD30" s="514">
        <v>2250000</v>
      </c>
      <c r="AE30" s="72">
        <v>1</v>
      </c>
      <c r="AF30" s="80">
        <v>45838</v>
      </c>
      <c r="AG30" s="102">
        <f t="shared" si="1"/>
        <v>30</v>
      </c>
      <c r="AH30" s="72">
        <v>0</v>
      </c>
      <c r="AI30" s="628">
        <v>0</v>
      </c>
      <c r="AJ30" s="72" t="s">
        <v>73</v>
      </c>
      <c r="AK30" s="80" t="s">
        <v>73</v>
      </c>
      <c r="AL30" s="72">
        <v>0</v>
      </c>
      <c r="AM30" s="80" t="s">
        <v>73</v>
      </c>
      <c r="AN30" s="80" t="s">
        <v>73</v>
      </c>
      <c r="AO30" s="80" t="s">
        <v>73</v>
      </c>
      <c r="AP30" s="102">
        <f t="shared" si="2"/>
        <v>0</v>
      </c>
      <c r="AQ30" s="102">
        <f t="shared" si="3"/>
        <v>13500000</v>
      </c>
      <c r="AR30" s="72" t="s">
        <v>65</v>
      </c>
      <c r="AS30" s="76">
        <v>11250000</v>
      </c>
      <c r="AT30" s="72" t="s">
        <v>319</v>
      </c>
      <c r="AU30" s="76">
        <v>0</v>
      </c>
      <c r="AV30" s="81" t="s">
        <v>73</v>
      </c>
      <c r="AW30" s="620">
        <v>13500000</v>
      </c>
      <c r="AX30" s="488">
        <f t="shared" si="4"/>
        <v>0</v>
      </c>
      <c r="AY30" s="84">
        <f t="shared" si="5"/>
        <v>1</v>
      </c>
      <c r="AZ30" s="84">
        <v>1</v>
      </c>
      <c r="BA30" s="81" t="s">
        <v>73</v>
      </c>
      <c r="BB30" s="72" t="s">
        <v>208</v>
      </c>
      <c r="BC30" s="75" t="s">
        <v>16533</v>
      </c>
      <c r="BD30" s="71" t="s">
        <v>65</v>
      </c>
      <c r="BE30" s="71" t="s">
        <v>65</v>
      </c>
    </row>
    <row r="31" spans="2:57" x14ac:dyDescent="0.25">
      <c r="B31" s="71">
        <v>2025</v>
      </c>
      <c r="C31" s="71">
        <v>891780111</v>
      </c>
      <c r="D31" s="71" t="s">
        <v>63</v>
      </c>
      <c r="E31" s="72" t="s">
        <v>16532</v>
      </c>
      <c r="F31" s="72" t="s">
        <v>16531</v>
      </c>
      <c r="G31" s="176">
        <v>0</v>
      </c>
      <c r="H31" s="72" t="s">
        <v>71</v>
      </c>
      <c r="I31" s="71" t="s">
        <v>64</v>
      </c>
      <c r="J31" s="73" t="s">
        <v>81</v>
      </c>
      <c r="K31" s="75" t="s">
        <v>14381</v>
      </c>
      <c r="L31" s="76">
        <v>11250000</v>
      </c>
      <c r="M31" s="71" t="s">
        <v>66</v>
      </c>
      <c r="N31" s="75" t="s">
        <v>13546</v>
      </c>
      <c r="O31" s="75">
        <v>85451015</v>
      </c>
      <c r="P31" s="72">
        <v>27</v>
      </c>
      <c r="Q31" s="80">
        <v>45670</v>
      </c>
      <c r="R31" s="75">
        <v>2494141000</v>
      </c>
      <c r="S31" s="80">
        <v>45672</v>
      </c>
      <c r="T31" s="76">
        <v>11250000</v>
      </c>
      <c r="U31" s="72" t="s">
        <v>65</v>
      </c>
      <c r="V31" s="76">
        <v>85459497</v>
      </c>
      <c r="W31" s="104" t="s">
        <v>9141</v>
      </c>
      <c r="X31" s="78">
        <v>45672</v>
      </c>
      <c r="Y31" s="78">
        <v>45672</v>
      </c>
      <c r="Z31" s="78" t="s">
        <v>73</v>
      </c>
      <c r="AA31" s="78">
        <v>45808</v>
      </c>
      <c r="AB31" s="102">
        <f t="shared" si="0"/>
        <v>136</v>
      </c>
      <c r="AC31" s="72">
        <v>2</v>
      </c>
      <c r="AD31" s="514">
        <v>2250000</v>
      </c>
      <c r="AE31" s="72">
        <v>1</v>
      </c>
      <c r="AF31" s="80">
        <v>45838</v>
      </c>
      <c r="AG31" s="102">
        <f t="shared" si="1"/>
        <v>30</v>
      </c>
      <c r="AH31" s="72">
        <v>0</v>
      </c>
      <c r="AI31" s="628">
        <v>0</v>
      </c>
      <c r="AJ31" s="72" t="s">
        <v>73</v>
      </c>
      <c r="AK31" s="80" t="s">
        <v>73</v>
      </c>
      <c r="AL31" s="72">
        <v>0</v>
      </c>
      <c r="AM31" s="80" t="s">
        <v>73</v>
      </c>
      <c r="AN31" s="80" t="s">
        <v>73</v>
      </c>
      <c r="AO31" s="80" t="s">
        <v>73</v>
      </c>
      <c r="AP31" s="102">
        <f t="shared" si="2"/>
        <v>0</v>
      </c>
      <c r="AQ31" s="102">
        <f t="shared" si="3"/>
        <v>13500000</v>
      </c>
      <c r="AR31" s="72" t="s">
        <v>65</v>
      </c>
      <c r="AS31" s="76">
        <v>11250000</v>
      </c>
      <c r="AT31" s="72" t="s">
        <v>319</v>
      </c>
      <c r="AU31" s="76">
        <v>0</v>
      </c>
      <c r="AV31" s="81" t="s">
        <v>73</v>
      </c>
      <c r="AW31" s="620">
        <v>13500000</v>
      </c>
      <c r="AX31" s="488">
        <f t="shared" si="4"/>
        <v>0</v>
      </c>
      <c r="AY31" s="84">
        <f t="shared" si="5"/>
        <v>1</v>
      </c>
      <c r="AZ31" s="84">
        <v>1</v>
      </c>
      <c r="BA31" s="81" t="s">
        <v>73</v>
      </c>
      <c r="BB31" s="72" t="s">
        <v>208</v>
      </c>
      <c r="BC31" s="75" t="s">
        <v>16530</v>
      </c>
      <c r="BD31" s="71" t="s">
        <v>65</v>
      </c>
      <c r="BE31" s="71" t="s">
        <v>65</v>
      </c>
    </row>
    <row r="32" spans="2:57" x14ac:dyDescent="0.25">
      <c r="B32" s="71">
        <v>2025</v>
      </c>
      <c r="C32" s="71">
        <v>891780111</v>
      </c>
      <c r="D32" s="71" t="s">
        <v>63</v>
      </c>
      <c r="E32" s="72" t="s">
        <v>16529</v>
      </c>
      <c r="F32" s="72" t="s">
        <v>16528</v>
      </c>
      <c r="G32" s="176">
        <v>0</v>
      </c>
      <c r="H32" s="72" t="s">
        <v>71</v>
      </c>
      <c r="I32" s="71" t="s">
        <v>64</v>
      </c>
      <c r="J32" s="73" t="s">
        <v>81</v>
      </c>
      <c r="K32" s="75" t="s">
        <v>16527</v>
      </c>
      <c r="L32" s="76">
        <v>11250000</v>
      </c>
      <c r="M32" s="71" t="s">
        <v>66</v>
      </c>
      <c r="N32" s="75" t="s">
        <v>13541</v>
      </c>
      <c r="O32" s="75">
        <v>1079941098</v>
      </c>
      <c r="P32" s="72">
        <v>27</v>
      </c>
      <c r="Q32" s="80">
        <v>45670</v>
      </c>
      <c r="R32" s="75">
        <v>2494141000</v>
      </c>
      <c r="S32" s="80">
        <v>45672</v>
      </c>
      <c r="T32" s="76">
        <v>11250000</v>
      </c>
      <c r="U32" s="72" t="s">
        <v>65</v>
      </c>
      <c r="V32" s="76">
        <v>85459497</v>
      </c>
      <c r="W32" s="104" t="s">
        <v>9141</v>
      </c>
      <c r="X32" s="78">
        <v>45672</v>
      </c>
      <c r="Y32" s="78">
        <v>45672</v>
      </c>
      <c r="Z32" s="78" t="s">
        <v>73</v>
      </c>
      <c r="AA32" s="78">
        <v>45808</v>
      </c>
      <c r="AB32" s="102">
        <f t="shared" si="0"/>
        <v>136</v>
      </c>
      <c r="AC32" s="72">
        <v>2</v>
      </c>
      <c r="AD32" s="514">
        <v>2250000</v>
      </c>
      <c r="AE32" s="72">
        <v>1</v>
      </c>
      <c r="AF32" s="80">
        <v>45838</v>
      </c>
      <c r="AG32" s="102">
        <f t="shared" si="1"/>
        <v>30</v>
      </c>
      <c r="AH32" s="72">
        <v>0</v>
      </c>
      <c r="AI32" s="628">
        <v>0</v>
      </c>
      <c r="AJ32" s="72" t="s">
        <v>73</v>
      </c>
      <c r="AK32" s="80" t="s">
        <v>73</v>
      </c>
      <c r="AL32" s="72">
        <v>0</v>
      </c>
      <c r="AM32" s="80" t="s">
        <v>73</v>
      </c>
      <c r="AN32" s="80" t="s">
        <v>73</v>
      </c>
      <c r="AO32" s="80" t="s">
        <v>73</v>
      </c>
      <c r="AP32" s="102">
        <f t="shared" si="2"/>
        <v>0</v>
      </c>
      <c r="AQ32" s="102">
        <f t="shared" si="3"/>
        <v>13500000</v>
      </c>
      <c r="AR32" s="72" t="s">
        <v>65</v>
      </c>
      <c r="AS32" s="76">
        <v>11250000</v>
      </c>
      <c r="AT32" s="72" t="s">
        <v>319</v>
      </c>
      <c r="AU32" s="76">
        <v>0</v>
      </c>
      <c r="AV32" s="81" t="s">
        <v>73</v>
      </c>
      <c r="AW32" s="620">
        <v>13500000</v>
      </c>
      <c r="AX32" s="488">
        <f t="shared" si="4"/>
        <v>0</v>
      </c>
      <c r="AY32" s="84">
        <f t="shared" si="5"/>
        <v>1</v>
      </c>
      <c r="AZ32" s="84">
        <v>1</v>
      </c>
      <c r="BA32" s="81" t="s">
        <v>73</v>
      </c>
      <c r="BB32" s="72" t="s">
        <v>208</v>
      </c>
      <c r="BC32" s="75" t="s">
        <v>16524</v>
      </c>
      <c r="BD32" s="71" t="s">
        <v>65</v>
      </c>
      <c r="BE32" s="71" t="s">
        <v>65</v>
      </c>
    </row>
    <row r="33" spans="2:57" x14ac:dyDescent="0.25">
      <c r="B33" s="71">
        <v>2025</v>
      </c>
      <c r="C33" s="71">
        <v>891780111</v>
      </c>
      <c r="D33" s="71" t="s">
        <v>63</v>
      </c>
      <c r="E33" s="72" t="s">
        <v>16526</v>
      </c>
      <c r="F33" s="72" t="s">
        <v>16525</v>
      </c>
      <c r="G33" s="176">
        <v>0</v>
      </c>
      <c r="H33" s="72" t="s">
        <v>71</v>
      </c>
      <c r="I33" s="71" t="s">
        <v>64</v>
      </c>
      <c r="J33" s="73" t="s">
        <v>81</v>
      </c>
      <c r="K33" s="75" t="s">
        <v>14381</v>
      </c>
      <c r="L33" s="76">
        <v>11250000</v>
      </c>
      <c r="M33" s="71" t="s">
        <v>66</v>
      </c>
      <c r="N33" s="75" t="s">
        <v>13659</v>
      </c>
      <c r="O33" s="75">
        <v>84459314</v>
      </c>
      <c r="P33" s="72">
        <v>27</v>
      </c>
      <c r="Q33" s="80">
        <v>45670</v>
      </c>
      <c r="R33" s="75">
        <v>2494141000</v>
      </c>
      <c r="S33" s="80">
        <v>45672</v>
      </c>
      <c r="T33" s="76">
        <v>11250000</v>
      </c>
      <c r="U33" s="72" t="s">
        <v>65</v>
      </c>
      <c r="V33" s="76">
        <v>85459497</v>
      </c>
      <c r="W33" s="104" t="s">
        <v>9141</v>
      </c>
      <c r="X33" s="78">
        <v>45672</v>
      </c>
      <c r="Y33" s="78">
        <v>45672</v>
      </c>
      <c r="Z33" s="78" t="s">
        <v>73</v>
      </c>
      <c r="AA33" s="78">
        <v>45808</v>
      </c>
      <c r="AB33" s="102">
        <f t="shared" si="0"/>
        <v>136</v>
      </c>
      <c r="AC33" s="72">
        <v>2</v>
      </c>
      <c r="AD33" s="514">
        <v>2250000</v>
      </c>
      <c r="AE33" s="72">
        <v>1</v>
      </c>
      <c r="AF33" s="80">
        <v>45838</v>
      </c>
      <c r="AG33" s="102">
        <f t="shared" si="1"/>
        <v>30</v>
      </c>
      <c r="AH33" s="72">
        <v>0</v>
      </c>
      <c r="AI33" s="628">
        <v>0</v>
      </c>
      <c r="AJ33" s="72" t="s">
        <v>73</v>
      </c>
      <c r="AK33" s="80" t="s">
        <v>73</v>
      </c>
      <c r="AL33" s="72">
        <v>0</v>
      </c>
      <c r="AM33" s="80" t="s">
        <v>73</v>
      </c>
      <c r="AN33" s="80" t="s">
        <v>73</v>
      </c>
      <c r="AO33" s="80" t="s">
        <v>73</v>
      </c>
      <c r="AP33" s="102">
        <f t="shared" si="2"/>
        <v>0</v>
      </c>
      <c r="AQ33" s="102">
        <f t="shared" si="3"/>
        <v>13500000</v>
      </c>
      <c r="AR33" s="72" t="s">
        <v>65</v>
      </c>
      <c r="AS33" s="76">
        <v>11250000</v>
      </c>
      <c r="AT33" s="72" t="s">
        <v>319</v>
      </c>
      <c r="AU33" s="76">
        <v>0</v>
      </c>
      <c r="AV33" s="81" t="s">
        <v>73</v>
      </c>
      <c r="AW33" s="620">
        <v>13500000</v>
      </c>
      <c r="AX33" s="488">
        <f t="shared" si="4"/>
        <v>0</v>
      </c>
      <c r="AY33" s="84">
        <f t="shared" si="5"/>
        <v>1</v>
      </c>
      <c r="AZ33" s="84">
        <v>1</v>
      </c>
      <c r="BA33" s="81" t="s">
        <v>73</v>
      </c>
      <c r="BB33" s="72" t="s">
        <v>208</v>
      </c>
      <c r="BC33" s="75" t="s">
        <v>16524</v>
      </c>
      <c r="BD33" s="71" t="s">
        <v>65</v>
      </c>
      <c r="BE33" s="71" t="s">
        <v>65</v>
      </c>
    </row>
    <row r="34" spans="2:57" x14ac:dyDescent="0.25">
      <c r="B34" s="71">
        <v>2025</v>
      </c>
      <c r="C34" s="71">
        <v>891780111</v>
      </c>
      <c r="D34" s="71" t="s">
        <v>63</v>
      </c>
      <c r="E34" s="72" t="s">
        <v>16523</v>
      </c>
      <c r="F34" s="72" t="s">
        <v>16522</v>
      </c>
      <c r="G34" s="176">
        <v>0</v>
      </c>
      <c r="H34" s="72" t="s">
        <v>71</v>
      </c>
      <c r="I34" s="71" t="s">
        <v>64</v>
      </c>
      <c r="J34" s="73" t="s">
        <v>81</v>
      </c>
      <c r="K34" s="75" t="s">
        <v>14757</v>
      </c>
      <c r="L34" s="76">
        <v>11250000</v>
      </c>
      <c r="M34" s="71" t="s">
        <v>66</v>
      </c>
      <c r="N34" s="75" t="s">
        <v>13294</v>
      </c>
      <c r="O34" s="75">
        <v>85466757</v>
      </c>
      <c r="P34" s="72">
        <v>27</v>
      </c>
      <c r="Q34" s="80">
        <v>45670</v>
      </c>
      <c r="R34" s="75">
        <v>2494141000</v>
      </c>
      <c r="S34" s="80">
        <v>45672</v>
      </c>
      <c r="T34" s="76">
        <v>11250000</v>
      </c>
      <c r="U34" s="72" t="s">
        <v>65</v>
      </c>
      <c r="V34" s="76">
        <v>85459497</v>
      </c>
      <c r="W34" s="104" t="s">
        <v>9141</v>
      </c>
      <c r="X34" s="78">
        <v>45672</v>
      </c>
      <c r="Y34" s="78">
        <v>45672</v>
      </c>
      <c r="Z34" s="78" t="s">
        <v>73</v>
      </c>
      <c r="AA34" s="78">
        <v>45808</v>
      </c>
      <c r="AB34" s="102">
        <f t="shared" si="0"/>
        <v>136</v>
      </c>
      <c r="AC34" s="72">
        <v>2</v>
      </c>
      <c r="AD34" s="514">
        <v>2250000</v>
      </c>
      <c r="AE34" s="72">
        <v>1</v>
      </c>
      <c r="AF34" s="80">
        <v>45838</v>
      </c>
      <c r="AG34" s="102">
        <f t="shared" si="1"/>
        <v>30</v>
      </c>
      <c r="AH34" s="72">
        <v>0</v>
      </c>
      <c r="AI34" s="628">
        <v>0</v>
      </c>
      <c r="AJ34" s="72" t="s">
        <v>73</v>
      </c>
      <c r="AK34" s="80" t="s">
        <v>73</v>
      </c>
      <c r="AL34" s="72">
        <v>0</v>
      </c>
      <c r="AM34" s="80" t="s">
        <v>73</v>
      </c>
      <c r="AN34" s="80" t="s">
        <v>73</v>
      </c>
      <c r="AO34" s="80" t="s">
        <v>73</v>
      </c>
      <c r="AP34" s="102">
        <f t="shared" si="2"/>
        <v>0</v>
      </c>
      <c r="AQ34" s="102">
        <f t="shared" si="3"/>
        <v>13500000</v>
      </c>
      <c r="AR34" s="72" t="s">
        <v>65</v>
      </c>
      <c r="AS34" s="76">
        <v>11250000</v>
      </c>
      <c r="AT34" s="72" t="s">
        <v>319</v>
      </c>
      <c r="AU34" s="76">
        <v>0</v>
      </c>
      <c r="AV34" s="81" t="s">
        <v>73</v>
      </c>
      <c r="AW34" s="620">
        <v>13500000</v>
      </c>
      <c r="AX34" s="488">
        <f t="shared" si="4"/>
        <v>0</v>
      </c>
      <c r="AY34" s="84">
        <f t="shared" si="5"/>
        <v>1</v>
      </c>
      <c r="AZ34" s="84">
        <v>1</v>
      </c>
      <c r="BA34" s="81" t="s">
        <v>73</v>
      </c>
      <c r="BB34" s="72" t="s">
        <v>208</v>
      </c>
      <c r="BC34" s="75" t="s">
        <v>16521</v>
      </c>
      <c r="BD34" s="71" t="s">
        <v>65</v>
      </c>
      <c r="BE34" s="71" t="s">
        <v>65</v>
      </c>
    </row>
    <row r="35" spans="2:57" x14ac:dyDescent="0.25">
      <c r="B35" s="71">
        <v>2025</v>
      </c>
      <c r="C35" s="71">
        <v>891780111</v>
      </c>
      <c r="D35" s="71" t="s">
        <v>63</v>
      </c>
      <c r="E35" s="72" t="s">
        <v>16520</v>
      </c>
      <c r="F35" s="72" t="s">
        <v>16519</v>
      </c>
      <c r="G35" s="176">
        <v>0</v>
      </c>
      <c r="H35" s="72" t="s">
        <v>71</v>
      </c>
      <c r="I35" s="71" t="s">
        <v>64</v>
      </c>
      <c r="J35" s="73" t="s">
        <v>81</v>
      </c>
      <c r="K35" s="75" t="s">
        <v>16518</v>
      </c>
      <c r="L35" s="76">
        <v>10650000</v>
      </c>
      <c r="M35" s="71" t="s">
        <v>66</v>
      </c>
      <c r="N35" s="75" t="s">
        <v>12846</v>
      </c>
      <c r="O35" s="75">
        <v>1119816783</v>
      </c>
      <c r="P35" s="72">
        <v>27</v>
      </c>
      <c r="Q35" s="80">
        <v>45670</v>
      </c>
      <c r="R35" s="75">
        <v>2494141000</v>
      </c>
      <c r="S35" s="80">
        <v>45672</v>
      </c>
      <c r="T35" s="76">
        <v>10650000</v>
      </c>
      <c r="U35" s="72" t="s">
        <v>65</v>
      </c>
      <c r="V35" s="76">
        <v>7631392</v>
      </c>
      <c r="W35" s="104" t="s">
        <v>11002</v>
      </c>
      <c r="X35" s="78">
        <v>45672</v>
      </c>
      <c r="Y35" s="78">
        <v>45672</v>
      </c>
      <c r="Z35" s="78" t="s">
        <v>73</v>
      </c>
      <c r="AA35" s="78">
        <v>45808</v>
      </c>
      <c r="AB35" s="102">
        <f t="shared" si="0"/>
        <v>136</v>
      </c>
      <c r="AC35" s="72">
        <v>2</v>
      </c>
      <c r="AD35" s="514">
        <v>2250000</v>
      </c>
      <c r="AE35" s="72">
        <v>1</v>
      </c>
      <c r="AF35" s="80">
        <v>45838</v>
      </c>
      <c r="AG35" s="102">
        <f t="shared" si="1"/>
        <v>30</v>
      </c>
      <c r="AH35" s="72">
        <v>0</v>
      </c>
      <c r="AI35" s="628">
        <v>0</v>
      </c>
      <c r="AJ35" s="72" t="s">
        <v>73</v>
      </c>
      <c r="AK35" s="80" t="s">
        <v>73</v>
      </c>
      <c r="AL35" s="72">
        <v>0</v>
      </c>
      <c r="AM35" s="80" t="s">
        <v>73</v>
      </c>
      <c r="AN35" s="80" t="s">
        <v>73</v>
      </c>
      <c r="AO35" s="80" t="s">
        <v>73</v>
      </c>
      <c r="AP35" s="102">
        <f t="shared" si="2"/>
        <v>0</v>
      </c>
      <c r="AQ35" s="102">
        <f t="shared" si="3"/>
        <v>12900000</v>
      </c>
      <c r="AR35" s="72" t="s">
        <v>65</v>
      </c>
      <c r="AS35" s="76">
        <v>10650000</v>
      </c>
      <c r="AT35" s="72" t="s">
        <v>319</v>
      </c>
      <c r="AU35" s="76">
        <v>0</v>
      </c>
      <c r="AV35" s="81" t="s">
        <v>73</v>
      </c>
      <c r="AW35" s="620">
        <v>12900000</v>
      </c>
      <c r="AX35" s="488">
        <f t="shared" si="4"/>
        <v>0</v>
      </c>
      <c r="AY35" s="84">
        <f t="shared" si="5"/>
        <v>1</v>
      </c>
      <c r="AZ35" s="84">
        <v>1</v>
      </c>
      <c r="BA35" s="81" t="s">
        <v>73</v>
      </c>
      <c r="BB35" s="72" t="s">
        <v>208</v>
      </c>
      <c r="BC35" s="75" t="s">
        <v>16517</v>
      </c>
      <c r="BD35" s="71" t="s">
        <v>65</v>
      </c>
      <c r="BE35" s="71" t="s">
        <v>65</v>
      </c>
    </row>
    <row r="36" spans="2:57" x14ac:dyDescent="0.25">
      <c r="B36" s="71">
        <v>2025</v>
      </c>
      <c r="C36" s="71">
        <v>891780111</v>
      </c>
      <c r="D36" s="71" t="s">
        <v>63</v>
      </c>
      <c r="E36" s="72" t="s">
        <v>16516</v>
      </c>
      <c r="F36" s="72" t="s">
        <v>16515</v>
      </c>
      <c r="G36" s="176">
        <v>0</v>
      </c>
      <c r="H36" s="72" t="s">
        <v>71</v>
      </c>
      <c r="I36" s="71" t="s">
        <v>64</v>
      </c>
      <c r="J36" s="73" t="s">
        <v>81</v>
      </c>
      <c r="K36" s="75" t="s">
        <v>16514</v>
      </c>
      <c r="L36" s="76">
        <v>17925200</v>
      </c>
      <c r="M36" s="71" t="s">
        <v>66</v>
      </c>
      <c r="N36" s="75" t="s">
        <v>13363</v>
      </c>
      <c r="O36" s="75">
        <v>7602961</v>
      </c>
      <c r="P36" s="72">
        <v>28</v>
      </c>
      <c r="Q36" s="80">
        <v>45670</v>
      </c>
      <c r="R36" s="75">
        <v>5573604000</v>
      </c>
      <c r="S36" s="80">
        <v>45672</v>
      </c>
      <c r="T36" s="76">
        <v>17925200</v>
      </c>
      <c r="U36" s="72" t="s">
        <v>65</v>
      </c>
      <c r="V36" s="76">
        <v>7631392</v>
      </c>
      <c r="W36" s="104" t="s">
        <v>11002</v>
      </c>
      <c r="X36" s="78">
        <v>45672</v>
      </c>
      <c r="Y36" s="78">
        <v>45672</v>
      </c>
      <c r="Z36" s="78" t="s">
        <v>73</v>
      </c>
      <c r="AA36" s="78">
        <v>45808</v>
      </c>
      <c r="AB36" s="102">
        <f t="shared" si="0"/>
        <v>136</v>
      </c>
      <c r="AC36" s="72">
        <v>2</v>
      </c>
      <c r="AD36" s="514">
        <v>3787000</v>
      </c>
      <c r="AE36" s="72">
        <v>1</v>
      </c>
      <c r="AF36" s="80">
        <v>45838</v>
      </c>
      <c r="AG36" s="102">
        <f t="shared" si="1"/>
        <v>30</v>
      </c>
      <c r="AH36" s="72">
        <v>0</v>
      </c>
      <c r="AI36" s="628">
        <v>0</v>
      </c>
      <c r="AJ36" s="72" t="s">
        <v>73</v>
      </c>
      <c r="AK36" s="80" t="s">
        <v>73</v>
      </c>
      <c r="AL36" s="72">
        <v>0</v>
      </c>
      <c r="AM36" s="80" t="s">
        <v>73</v>
      </c>
      <c r="AN36" s="80" t="s">
        <v>73</v>
      </c>
      <c r="AO36" s="80" t="s">
        <v>73</v>
      </c>
      <c r="AP36" s="102">
        <f t="shared" si="2"/>
        <v>0</v>
      </c>
      <c r="AQ36" s="102">
        <f t="shared" si="3"/>
        <v>21712200</v>
      </c>
      <c r="AR36" s="72" t="s">
        <v>65</v>
      </c>
      <c r="AS36" s="76">
        <v>17925200</v>
      </c>
      <c r="AT36" s="72" t="s">
        <v>319</v>
      </c>
      <c r="AU36" s="76">
        <v>0</v>
      </c>
      <c r="AV36" s="81" t="s">
        <v>73</v>
      </c>
      <c r="AW36" s="620">
        <v>21712200</v>
      </c>
      <c r="AX36" s="488">
        <f t="shared" si="4"/>
        <v>0</v>
      </c>
      <c r="AY36" s="84">
        <f t="shared" si="5"/>
        <v>1</v>
      </c>
      <c r="AZ36" s="84">
        <v>1</v>
      </c>
      <c r="BA36" s="81" t="s">
        <v>73</v>
      </c>
      <c r="BB36" s="72" t="s">
        <v>208</v>
      </c>
      <c r="BC36" s="75" t="s">
        <v>16513</v>
      </c>
      <c r="BD36" s="71" t="s">
        <v>65</v>
      </c>
      <c r="BE36" s="71" t="s">
        <v>65</v>
      </c>
    </row>
    <row r="37" spans="2:57" x14ac:dyDescent="0.25">
      <c r="B37" s="71">
        <v>2025</v>
      </c>
      <c r="C37" s="71">
        <v>891780111</v>
      </c>
      <c r="D37" s="71" t="s">
        <v>63</v>
      </c>
      <c r="E37" s="72" t="s">
        <v>16512</v>
      </c>
      <c r="F37" s="72" t="s">
        <v>16511</v>
      </c>
      <c r="G37" s="176">
        <v>0</v>
      </c>
      <c r="H37" s="72" t="s">
        <v>71</v>
      </c>
      <c r="I37" s="71" t="s">
        <v>64</v>
      </c>
      <c r="J37" s="73" t="s">
        <v>81</v>
      </c>
      <c r="K37" s="75" t="s">
        <v>16510</v>
      </c>
      <c r="L37" s="76">
        <v>20826700</v>
      </c>
      <c r="M37" s="71" t="s">
        <v>66</v>
      </c>
      <c r="N37" s="75" t="s">
        <v>12467</v>
      </c>
      <c r="O37" s="75">
        <v>1082920567</v>
      </c>
      <c r="P37" s="72">
        <v>28</v>
      </c>
      <c r="Q37" s="80">
        <v>45670</v>
      </c>
      <c r="R37" s="75">
        <v>5573604000</v>
      </c>
      <c r="S37" s="80">
        <v>45672</v>
      </c>
      <c r="T37" s="76">
        <v>20826700</v>
      </c>
      <c r="U37" s="72" t="s">
        <v>65</v>
      </c>
      <c r="V37" s="76">
        <v>93400727</v>
      </c>
      <c r="W37" s="104" t="s">
        <v>10636</v>
      </c>
      <c r="X37" s="78">
        <v>45672</v>
      </c>
      <c r="Y37" s="78">
        <v>45672</v>
      </c>
      <c r="Z37" s="78" t="s">
        <v>73</v>
      </c>
      <c r="AA37" s="78">
        <v>45808</v>
      </c>
      <c r="AB37" s="102">
        <f t="shared" si="0"/>
        <v>136</v>
      </c>
      <c r="AC37" s="72">
        <v>2</v>
      </c>
      <c r="AD37" s="514">
        <v>4400000</v>
      </c>
      <c r="AE37" s="72">
        <v>1</v>
      </c>
      <c r="AF37" s="80">
        <v>45838</v>
      </c>
      <c r="AG37" s="102">
        <f t="shared" si="1"/>
        <v>30</v>
      </c>
      <c r="AH37" s="72">
        <v>0</v>
      </c>
      <c r="AI37" s="628">
        <v>0</v>
      </c>
      <c r="AJ37" s="72" t="s">
        <v>73</v>
      </c>
      <c r="AK37" s="80" t="s">
        <v>73</v>
      </c>
      <c r="AL37" s="72">
        <v>0</v>
      </c>
      <c r="AM37" s="80" t="s">
        <v>73</v>
      </c>
      <c r="AN37" s="80" t="s">
        <v>73</v>
      </c>
      <c r="AO37" s="80" t="s">
        <v>73</v>
      </c>
      <c r="AP37" s="102">
        <f t="shared" si="2"/>
        <v>0</v>
      </c>
      <c r="AQ37" s="102">
        <f t="shared" si="3"/>
        <v>25226700</v>
      </c>
      <c r="AR37" s="72" t="s">
        <v>65</v>
      </c>
      <c r="AS37" s="76">
        <v>20826700</v>
      </c>
      <c r="AT37" s="72" t="s">
        <v>319</v>
      </c>
      <c r="AU37" s="76">
        <v>0</v>
      </c>
      <c r="AV37" s="81" t="s">
        <v>73</v>
      </c>
      <c r="AW37" s="620">
        <v>25226700</v>
      </c>
      <c r="AX37" s="488">
        <f t="shared" si="4"/>
        <v>0</v>
      </c>
      <c r="AY37" s="84">
        <f t="shared" si="5"/>
        <v>1</v>
      </c>
      <c r="AZ37" s="84">
        <v>1</v>
      </c>
      <c r="BA37" s="81" t="s">
        <v>73</v>
      </c>
      <c r="BB37" s="72" t="s">
        <v>208</v>
      </c>
      <c r="BC37" s="75" t="s">
        <v>16509</v>
      </c>
      <c r="BD37" s="71" t="s">
        <v>65</v>
      </c>
      <c r="BE37" s="71" t="s">
        <v>65</v>
      </c>
    </row>
    <row r="38" spans="2:57" x14ac:dyDescent="0.25">
      <c r="B38" s="71">
        <v>2025</v>
      </c>
      <c r="C38" s="71">
        <v>891780111</v>
      </c>
      <c r="D38" s="71" t="s">
        <v>63</v>
      </c>
      <c r="E38" s="72" t="s">
        <v>16508</v>
      </c>
      <c r="F38" s="72" t="s">
        <v>16507</v>
      </c>
      <c r="G38" s="176">
        <v>0</v>
      </c>
      <c r="H38" s="72" t="s">
        <v>71</v>
      </c>
      <c r="I38" s="71" t="s">
        <v>64</v>
      </c>
      <c r="J38" s="73" t="s">
        <v>81</v>
      </c>
      <c r="K38" s="75" t="s">
        <v>16506</v>
      </c>
      <c r="L38" s="76">
        <v>17360000</v>
      </c>
      <c r="M38" s="71" t="s">
        <v>66</v>
      </c>
      <c r="N38" s="75" t="s">
        <v>12897</v>
      </c>
      <c r="O38" s="75">
        <v>1004369176</v>
      </c>
      <c r="P38" s="72">
        <v>28</v>
      </c>
      <c r="Q38" s="80">
        <v>45670</v>
      </c>
      <c r="R38" s="75">
        <v>5573604000</v>
      </c>
      <c r="S38" s="80">
        <v>45672</v>
      </c>
      <c r="T38" s="76">
        <v>17360000</v>
      </c>
      <c r="U38" s="72" t="s">
        <v>65</v>
      </c>
      <c r="V38" s="76">
        <v>85449357</v>
      </c>
      <c r="W38" s="104" t="s">
        <v>11233</v>
      </c>
      <c r="X38" s="78">
        <v>45672</v>
      </c>
      <c r="Y38" s="78">
        <v>45672</v>
      </c>
      <c r="Z38" s="78" t="s">
        <v>73</v>
      </c>
      <c r="AA38" s="78">
        <v>45808</v>
      </c>
      <c r="AB38" s="102">
        <f t="shared" si="0"/>
        <v>136</v>
      </c>
      <c r="AC38" s="72">
        <v>4</v>
      </c>
      <c r="AD38" s="514">
        <v>5562000</v>
      </c>
      <c r="AE38" s="72">
        <v>1</v>
      </c>
      <c r="AF38" s="80">
        <v>45838</v>
      </c>
      <c r="AG38" s="102">
        <f t="shared" si="1"/>
        <v>30</v>
      </c>
      <c r="AH38" s="72">
        <v>0</v>
      </c>
      <c r="AI38" s="628">
        <v>0</v>
      </c>
      <c r="AJ38" s="72" t="s">
        <v>73</v>
      </c>
      <c r="AK38" s="80" t="s">
        <v>73</v>
      </c>
      <c r="AL38" s="72">
        <v>0</v>
      </c>
      <c r="AM38" s="80" t="s">
        <v>73</v>
      </c>
      <c r="AN38" s="80" t="s">
        <v>73</v>
      </c>
      <c r="AO38" s="80" t="s">
        <v>73</v>
      </c>
      <c r="AP38" s="102">
        <f t="shared" si="2"/>
        <v>0</v>
      </c>
      <c r="AQ38" s="102">
        <f t="shared" si="3"/>
        <v>22922000</v>
      </c>
      <c r="AR38" s="72" t="s">
        <v>65</v>
      </c>
      <c r="AS38" s="76">
        <v>19032000</v>
      </c>
      <c r="AT38" s="72" t="s">
        <v>319</v>
      </c>
      <c r="AU38" s="76">
        <v>0</v>
      </c>
      <c r="AV38" s="81" t="s">
        <v>73</v>
      </c>
      <c r="AW38" s="620">
        <v>22922000</v>
      </c>
      <c r="AX38" s="488">
        <f t="shared" si="4"/>
        <v>0</v>
      </c>
      <c r="AY38" s="84">
        <f t="shared" si="5"/>
        <v>1</v>
      </c>
      <c r="AZ38" s="84">
        <v>1</v>
      </c>
      <c r="BA38" s="81" t="s">
        <v>73</v>
      </c>
      <c r="BB38" s="72" t="s">
        <v>208</v>
      </c>
      <c r="BC38" s="75" t="s">
        <v>16505</v>
      </c>
      <c r="BD38" s="71" t="s">
        <v>65</v>
      </c>
      <c r="BE38" s="71" t="s">
        <v>65</v>
      </c>
    </row>
    <row r="39" spans="2:57" x14ac:dyDescent="0.25">
      <c r="B39" s="71">
        <v>2025</v>
      </c>
      <c r="C39" s="71">
        <v>891780111</v>
      </c>
      <c r="D39" s="71" t="s">
        <v>63</v>
      </c>
      <c r="E39" s="72" t="s">
        <v>16504</v>
      </c>
      <c r="F39" s="72" t="s">
        <v>16503</v>
      </c>
      <c r="G39" s="176">
        <v>0</v>
      </c>
      <c r="H39" s="72" t="s">
        <v>71</v>
      </c>
      <c r="I39" s="71" t="s">
        <v>64</v>
      </c>
      <c r="J39" s="73" t="s">
        <v>81</v>
      </c>
      <c r="K39" s="75" t="s">
        <v>16502</v>
      </c>
      <c r="L39" s="76">
        <v>14938400</v>
      </c>
      <c r="M39" s="71" t="s">
        <v>66</v>
      </c>
      <c r="N39" s="75" t="s">
        <v>13763</v>
      </c>
      <c r="O39" s="75">
        <v>1148705492</v>
      </c>
      <c r="P39" s="72">
        <v>28</v>
      </c>
      <c r="Q39" s="80">
        <v>45670</v>
      </c>
      <c r="R39" s="75">
        <v>5573604000</v>
      </c>
      <c r="S39" s="80">
        <v>45672</v>
      </c>
      <c r="T39" s="76">
        <v>14938400</v>
      </c>
      <c r="U39" s="72" t="s">
        <v>65</v>
      </c>
      <c r="V39" s="76">
        <v>93400727</v>
      </c>
      <c r="W39" s="104" t="s">
        <v>10636</v>
      </c>
      <c r="X39" s="78">
        <v>45672</v>
      </c>
      <c r="Y39" s="78">
        <v>45672</v>
      </c>
      <c r="Z39" s="78" t="s">
        <v>73</v>
      </c>
      <c r="AA39" s="78">
        <v>45808</v>
      </c>
      <c r="AB39" s="102">
        <f t="shared" si="0"/>
        <v>136</v>
      </c>
      <c r="AC39" s="72">
        <v>2</v>
      </c>
      <c r="AD39" s="514">
        <v>3156000</v>
      </c>
      <c r="AE39" s="72">
        <v>1</v>
      </c>
      <c r="AF39" s="80">
        <v>45838</v>
      </c>
      <c r="AG39" s="102">
        <f t="shared" si="1"/>
        <v>30</v>
      </c>
      <c r="AH39" s="72">
        <v>0</v>
      </c>
      <c r="AI39" s="628">
        <v>0</v>
      </c>
      <c r="AJ39" s="72" t="s">
        <v>73</v>
      </c>
      <c r="AK39" s="80" t="s">
        <v>73</v>
      </c>
      <c r="AL39" s="72">
        <v>0</v>
      </c>
      <c r="AM39" s="80" t="s">
        <v>73</v>
      </c>
      <c r="AN39" s="80" t="s">
        <v>73</v>
      </c>
      <c r="AO39" s="80" t="s">
        <v>73</v>
      </c>
      <c r="AP39" s="102">
        <f t="shared" si="2"/>
        <v>0</v>
      </c>
      <c r="AQ39" s="102">
        <f t="shared" si="3"/>
        <v>18094400</v>
      </c>
      <c r="AR39" s="72" t="s">
        <v>65</v>
      </c>
      <c r="AS39" s="76">
        <v>14938400</v>
      </c>
      <c r="AT39" s="72" t="s">
        <v>319</v>
      </c>
      <c r="AU39" s="76">
        <v>0</v>
      </c>
      <c r="AV39" s="81" t="s">
        <v>73</v>
      </c>
      <c r="AW39" s="620">
        <v>18094400</v>
      </c>
      <c r="AX39" s="488">
        <f t="shared" si="4"/>
        <v>0</v>
      </c>
      <c r="AY39" s="84">
        <f t="shared" si="5"/>
        <v>1</v>
      </c>
      <c r="AZ39" s="84">
        <v>1</v>
      </c>
      <c r="BA39" s="81" t="s">
        <v>73</v>
      </c>
      <c r="BB39" s="72" t="s">
        <v>208</v>
      </c>
      <c r="BC39" s="75" t="s">
        <v>16501</v>
      </c>
      <c r="BD39" s="71" t="s">
        <v>65</v>
      </c>
      <c r="BE39" s="71" t="s">
        <v>65</v>
      </c>
    </row>
    <row r="40" spans="2:57" x14ac:dyDescent="0.25">
      <c r="B40" s="71">
        <v>2025</v>
      </c>
      <c r="C40" s="71">
        <v>891780111</v>
      </c>
      <c r="D40" s="71" t="s">
        <v>63</v>
      </c>
      <c r="E40" s="72" t="s">
        <v>16500</v>
      </c>
      <c r="F40" s="72" t="s">
        <v>16499</v>
      </c>
      <c r="G40" s="176">
        <v>0</v>
      </c>
      <c r="H40" s="72" t="s">
        <v>71</v>
      </c>
      <c r="I40" s="71" t="s">
        <v>64</v>
      </c>
      <c r="J40" s="73" t="s">
        <v>81</v>
      </c>
      <c r="K40" s="75" t="s">
        <v>16498</v>
      </c>
      <c r="L40" s="76">
        <v>18400000</v>
      </c>
      <c r="M40" s="71" t="s">
        <v>66</v>
      </c>
      <c r="N40" s="75" t="s">
        <v>13941</v>
      </c>
      <c r="O40" s="75">
        <v>1083002889</v>
      </c>
      <c r="P40" s="72">
        <v>28</v>
      </c>
      <c r="Q40" s="80">
        <v>45670</v>
      </c>
      <c r="R40" s="75">
        <v>5573604000</v>
      </c>
      <c r="S40" s="80">
        <v>45672</v>
      </c>
      <c r="T40" s="76">
        <v>18400000</v>
      </c>
      <c r="U40" s="72" t="s">
        <v>65</v>
      </c>
      <c r="V40" s="76">
        <v>85081920</v>
      </c>
      <c r="W40" s="104" t="s">
        <v>13799</v>
      </c>
      <c r="X40" s="78">
        <v>45672</v>
      </c>
      <c r="Y40" s="78">
        <v>45672</v>
      </c>
      <c r="Z40" s="78" t="s">
        <v>73</v>
      </c>
      <c r="AA40" s="78">
        <v>45808</v>
      </c>
      <c r="AB40" s="102">
        <f t="shared" si="0"/>
        <v>136</v>
      </c>
      <c r="AC40" s="72">
        <v>0</v>
      </c>
      <c r="AD40" s="514">
        <v>0</v>
      </c>
      <c r="AE40" s="72">
        <v>0</v>
      </c>
      <c r="AF40" s="80" t="s">
        <v>73</v>
      </c>
      <c r="AG40" s="102">
        <f t="shared" si="1"/>
        <v>0</v>
      </c>
      <c r="AH40" s="72">
        <v>0</v>
      </c>
      <c r="AI40" s="628">
        <v>0</v>
      </c>
      <c r="AJ40" s="72" t="s">
        <v>73</v>
      </c>
      <c r="AK40" s="80" t="s">
        <v>73</v>
      </c>
      <c r="AL40" s="72">
        <v>0</v>
      </c>
      <c r="AM40" s="80" t="s">
        <v>73</v>
      </c>
      <c r="AN40" s="80" t="s">
        <v>73</v>
      </c>
      <c r="AO40" s="80" t="s">
        <v>73</v>
      </c>
      <c r="AP40" s="102">
        <f t="shared" si="2"/>
        <v>0</v>
      </c>
      <c r="AQ40" s="102">
        <f t="shared" si="3"/>
        <v>18400000</v>
      </c>
      <c r="AR40" s="72" t="s">
        <v>65</v>
      </c>
      <c r="AS40" s="76">
        <v>18400000</v>
      </c>
      <c r="AT40" s="72" t="s">
        <v>319</v>
      </c>
      <c r="AU40" s="76">
        <v>0</v>
      </c>
      <c r="AV40" s="81" t="s">
        <v>73</v>
      </c>
      <c r="AW40" s="620">
        <v>18400000</v>
      </c>
      <c r="AX40" s="488">
        <f t="shared" si="4"/>
        <v>0</v>
      </c>
      <c r="AY40" s="84">
        <f t="shared" si="5"/>
        <v>1</v>
      </c>
      <c r="AZ40" s="84">
        <v>1</v>
      </c>
      <c r="BA40" s="81" t="s">
        <v>73</v>
      </c>
      <c r="BB40" s="72" t="s">
        <v>208</v>
      </c>
      <c r="BC40" s="75" t="s">
        <v>16497</v>
      </c>
      <c r="BD40" s="71" t="s">
        <v>65</v>
      </c>
      <c r="BE40" s="71" t="s">
        <v>65</v>
      </c>
    </row>
    <row r="41" spans="2:57" x14ac:dyDescent="0.25">
      <c r="B41" s="71">
        <v>2025</v>
      </c>
      <c r="C41" s="71">
        <v>891780111</v>
      </c>
      <c r="D41" s="71" t="s">
        <v>63</v>
      </c>
      <c r="E41" s="72" t="s">
        <v>16496</v>
      </c>
      <c r="F41" s="72" t="s">
        <v>16495</v>
      </c>
      <c r="G41" s="176">
        <v>0</v>
      </c>
      <c r="H41" s="72" t="s">
        <v>71</v>
      </c>
      <c r="I41" s="71" t="s">
        <v>64</v>
      </c>
      <c r="J41" s="73" t="s">
        <v>81</v>
      </c>
      <c r="K41" s="75" t="s">
        <v>16494</v>
      </c>
      <c r="L41" s="76">
        <v>13490000</v>
      </c>
      <c r="M41" s="71" t="s">
        <v>66</v>
      </c>
      <c r="N41" s="75" t="s">
        <v>13172</v>
      </c>
      <c r="O41" s="75">
        <v>1004346785</v>
      </c>
      <c r="P41" s="72">
        <v>28</v>
      </c>
      <c r="Q41" s="80">
        <v>45670</v>
      </c>
      <c r="R41" s="75">
        <v>5573604000</v>
      </c>
      <c r="S41" s="80">
        <v>45673</v>
      </c>
      <c r="T41" s="76">
        <v>13490000</v>
      </c>
      <c r="U41" s="72" t="s">
        <v>65</v>
      </c>
      <c r="V41" s="76">
        <v>7631392</v>
      </c>
      <c r="W41" s="104" t="s">
        <v>11002</v>
      </c>
      <c r="X41" s="78">
        <v>45673</v>
      </c>
      <c r="Y41" s="78">
        <v>45673</v>
      </c>
      <c r="Z41" s="78" t="s">
        <v>73</v>
      </c>
      <c r="AA41" s="78">
        <v>45808</v>
      </c>
      <c r="AB41" s="102">
        <f t="shared" si="0"/>
        <v>135</v>
      </c>
      <c r="AC41" s="72">
        <v>2</v>
      </c>
      <c r="AD41" s="514">
        <v>2850000</v>
      </c>
      <c r="AE41" s="72">
        <v>1</v>
      </c>
      <c r="AF41" s="80">
        <v>45838</v>
      </c>
      <c r="AG41" s="102">
        <f t="shared" si="1"/>
        <v>30</v>
      </c>
      <c r="AH41" s="72">
        <v>0</v>
      </c>
      <c r="AI41" s="628">
        <v>0</v>
      </c>
      <c r="AJ41" s="72" t="s">
        <v>73</v>
      </c>
      <c r="AK41" s="80" t="s">
        <v>73</v>
      </c>
      <c r="AL41" s="72">
        <v>0</v>
      </c>
      <c r="AM41" s="80" t="s">
        <v>73</v>
      </c>
      <c r="AN41" s="80" t="s">
        <v>73</v>
      </c>
      <c r="AO41" s="80" t="s">
        <v>73</v>
      </c>
      <c r="AP41" s="102">
        <f t="shared" si="2"/>
        <v>0</v>
      </c>
      <c r="AQ41" s="102">
        <f t="shared" si="3"/>
        <v>16340000</v>
      </c>
      <c r="AR41" s="72" t="s">
        <v>65</v>
      </c>
      <c r="AS41" s="76">
        <v>13490000</v>
      </c>
      <c r="AT41" s="72" t="s">
        <v>319</v>
      </c>
      <c r="AU41" s="76">
        <v>0</v>
      </c>
      <c r="AV41" s="81" t="s">
        <v>73</v>
      </c>
      <c r="AW41" s="620">
        <v>16340000</v>
      </c>
      <c r="AX41" s="488">
        <f t="shared" si="4"/>
        <v>0</v>
      </c>
      <c r="AY41" s="84">
        <f t="shared" si="5"/>
        <v>1</v>
      </c>
      <c r="AZ41" s="84">
        <v>1</v>
      </c>
      <c r="BA41" s="81" t="s">
        <v>73</v>
      </c>
      <c r="BB41" s="72" t="s">
        <v>208</v>
      </c>
      <c r="BC41" s="75" t="s">
        <v>16493</v>
      </c>
      <c r="BD41" s="71" t="s">
        <v>65</v>
      </c>
      <c r="BE41" s="71" t="s">
        <v>65</v>
      </c>
    </row>
    <row r="42" spans="2:57" x14ac:dyDescent="0.25">
      <c r="B42" s="71">
        <v>2025</v>
      </c>
      <c r="C42" s="71">
        <v>891780111</v>
      </c>
      <c r="D42" s="71" t="s">
        <v>63</v>
      </c>
      <c r="E42" s="72" t="s">
        <v>16492</v>
      </c>
      <c r="F42" s="72" t="s">
        <v>16491</v>
      </c>
      <c r="G42" s="176">
        <v>0</v>
      </c>
      <c r="H42" s="72" t="s">
        <v>71</v>
      </c>
      <c r="I42" s="71" t="s">
        <v>64</v>
      </c>
      <c r="J42" s="73" t="s">
        <v>81</v>
      </c>
      <c r="K42" s="75" t="s">
        <v>16490</v>
      </c>
      <c r="L42" s="76">
        <v>13490000</v>
      </c>
      <c r="M42" s="71" t="s">
        <v>66</v>
      </c>
      <c r="N42" s="75" t="s">
        <v>12482</v>
      </c>
      <c r="O42" s="75">
        <v>1083020916</v>
      </c>
      <c r="P42" s="72">
        <v>28</v>
      </c>
      <c r="Q42" s="80">
        <v>45670</v>
      </c>
      <c r="R42" s="75">
        <v>5573604000</v>
      </c>
      <c r="S42" s="80">
        <v>45673</v>
      </c>
      <c r="T42" s="76">
        <v>13490000</v>
      </c>
      <c r="U42" s="72" t="s">
        <v>65</v>
      </c>
      <c r="V42" s="76">
        <v>7631392</v>
      </c>
      <c r="W42" s="104" t="s">
        <v>11002</v>
      </c>
      <c r="X42" s="78">
        <v>45673</v>
      </c>
      <c r="Y42" s="78">
        <v>45673</v>
      </c>
      <c r="Z42" s="78" t="s">
        <v>73</v>
      </c>
      <c r="AA42" s="78">
        <v>45808</v>
      </c>
      <c r="AB42" s="102">
        <f t="shared" si="0"/>
        <v>135</v>
      </c>
      <c r="AC42" s="72">
        <v>2</v>
      </c>
      <c r="AD42" s="514">
        <v>2850000</v>
      </c>
      <c r="AE42" s="72">
        <v>1</v>
      </c>
      <c r="AF42" s="80">
        <v>45838</v>
      </c>
      <c r="AG42" s="102">
        <f t="shared" si="1"/>
        <v>30</v>
      </c>
      <c r="AH42" s="72">
        <v>0</v>
      </c>
      <c r="AI42" s="628">
        <v>0</v>
      </c>
      <c r="AJ42" s="72" t="s">
        <v>73</v>
      </c>
      <c r="AK42" s="80" t="s">
        <v>73</v>
      </c>
      <c r="AL42" s="72">
        <v>0</v>
      </c>
      <c r="AM42" s="80" t="s">
        <v>73</v>
      </c>
      <c r="AN42" s="80" t="s">
        <v>73</v>
      </c>
      <c r="AO42" s="80" t="s">
        <v>73</v>
      </c>
      <c r="AP42" s="102">
        <f t="shared" si="2"/>
        <v>0</v>
      </c>
      <c r="AQ42" s="102">
        <f t="shared" si="3"/>
        <v>16340000</v>
      </c>
      <c r="AR42" s="72" t="s">
        <v>65</v>
      </c>
      <c r="AS42" s="76">
        <v>13490000</v>
      </c>
      <c r="AT42" s="72" t="s">
        <v>319</v>
      </c>
      <c r="AU42" s="76">
        <v>0</v>
      </c>
      <c r="AV42" s="81" t="s">
        <v>73</v>
      </c>
      <c r="AW42" s="620">
        <v>16340000</v>
      </c>
      <c r="AX42" s="488">
        <f t="shared" si="4"/>
        <v>0</v>
      </c>
      <c r="AY42" s="84">
        <f t="shared" si="5"/>
        <v>1</v>
      </c>
      <c r="AZ42" s="84">
        <v>1</v>
      </c>
      <c r="BA42" s="81" t="s">
        <v>73</v>
      </c>
      <c r="BB42" s="72" t="s">
        <v>208</v>
      </c>
      <c r="BC42" s="75" t="s">
        <v>16489</v>
      </c>
      <c r="BD42" s="71" t="s">
        <v>65</v>
      </c>
      <c r="BE42" s="71" t="s">
        <v>65</v>
      </c>
    </row>
    <row r="43" spans="2:57" x14ac:dyDescent="0.25">
      <c r="B43" s="71">
        <v>2025</v>
      </c>
      <c r="C43" s="71">
        <v>891780111</v>
      </c>
      <c r="D43" s="71" t="s">
        <v>63</v>
      </c>
      <c r="E43" s="72" t="s">
        <v>16488</v>
      </c>
      <c r="F43" s="72" t="s">
        <v>16487</v>
      </c>
      <c r="G43" s="176">
        <v>0</v>
      </c>
      <c r="H43" s="72" t="s">
        <v>71</v>
      </c>
      <c r="I43" s="71" t="s">
        <v>64</v>
      </c>
      <c r="J43" s="73" t="s">
        <v>81</v>
      </c>
      <c r="K43" s="75" t="s">
        <v>16486</v>
      </c>
      <c r="L43" s="76">
        <v>15971200</v>
      </c>
      <c r="M43" s="71" t="s">
        <v>66</v>
      </c>
      <c r="N43" s="75" t="s">
        <v>12988</v>
      </c>
      <c r="O43" s="75">
        <v>7602309</v>
      </c>
      <c r="P43" s="72">
        <v>28</v>
      </c>
      <c r="Q43" s="80">
        <v>45670</v>
      </c>
      <c r="R43" s="75">
        <v>5573604000</v>
      </c>
      <c r="S43" s="80">
        <v>45673</v>
      </c>
      <c r="T43" s="76">
        <v>15971200</v>
      </c>
      <c r="U43" s="72" t="s">
        <v>65</v>
      </c>
      <c r="V43" s="76">
        <v>39058006</v>
      </c>
      <c r="W43" s="104" t="s">
        <v>10407</v>
      </c>
      <c r="X43" s="78">
        <v>45673</v>
      </c>
      <c r="Y43" s="78">
        <v>45673</v>
      </c>
      <c r="Z43" s="78" t="s">
        <v>73</v>
      </c>
      <c r="AA43" s="78">
        <v>45808</v>
      </c>
      <c r="AB43" s="102">
        <f t="shared" si="0"/>
        <v>135</v>
      </c>
      <c r="AC43" s="72">
        <v>2</v>
      </c>
      <c r="AD43" s="514">
        <v>1736000</v>
      </c>
      <c r="AE43" s="72">
        <v>1</v>
      </c>
      <c r="AF43" s="80">
        <v>45823</v>
      </c>
      <c r="AG43" s="102">
        <f t="shared" si="1"/>
        <v>15</v>
      </c>
      <c r="AH43" s="72">
        <v>0</v>
      </c>
      <c r="AI43" s="628">
        <v>0</v>
      </c>
      <c r="AJ43" s="72" t="s">
        <v>73</v>
      </c>
      <c r="AK43" s="80" t="s">
        <v>73</v>
      </c>
      <c r="AL43" s="72">
        <v>0</v>
      </c>
      <c r="AM43" s="80" t="s">
        <v>73</v>
      </c>
      <c r="AN43" s="80" t="s">
        <v>73</v>
      </c>
      <c r="AO43" s="80" t="s">
        <v>73</v>
      </c>
      <c r="AP43" s="102">
        <f t="shared" si="2"/>
        <v>0</v>
      </c>
      <c r="AQ43" s="102">
        <f t="shared" si="3"/>
        <v>17707200</v>
      </c>
      <c r="AR43" s="72" t="s">
        <v>65</v>
      </c>
      <c r="AS43" s="76">
        <v>15971200</v>
      </c>
      <c r="AT43" s="72" t="s">
        <v>319</v>
      </c>
      <c r="AU43" s="76">
        <v>0</v>
      </c>
      <c r="AV43" s="81" t="s">
        <v>73</v>
      </c>
      <c r="AW43" s="620">
        <v>17707200</v>
      </c>
      <c r="AX43" s="488">
        <f t="shared" si="4"/>
        <v>0</v>
      </c>
      <c r="AY43" s="84">
        <f t="shared" si="5"/>
        <v>1</v>
      </c>
      <c r="AZ43" s="84">
        <v>1</v>
      </c>
      <c r="BA43" s="81" t="s">
        <v>73</v>
      </c>
      <c r="BB43" s="72" t="s">
        <v>208</v>
      </c>
      <c r="BC43" s="75" t="s">
        <v>16485</v>
      </c>
      <c r="BD43" s="71" t="s">
        <v>65</v>
      </c>
      <c r="BE43" s="71" t="s">
        <v>65</v>
      </c>
    </row>
    <row r="44" spans="2:57" x14ac:dyDescent="0.25">
      <c r="B44" s="71">
        <v>2025</v>
      </c>
      <c r="C44" s="71">
        <v>891780111</v>
      </c>
      <c r="D44" s="71" t="s">
        <v>63</v>
      </c>
      <c r="E44" s="72" t="s">
        <v>16484</v>
      </c>
      <c r="F44" s="72" t="s">
        <v>16483</v>
      </c>
      <c r="G44" s="176">
        <v>0</v>
      </c>
      <c r="H44" s="72" t="s">
        <v>71</v>
      </c>
      <c r="I44" s="71" t="s">
        <v>64</v>
      </c>
      <c r="J44" s="73" t="s">
        <v>81</v>
      </c>
      <c r="K44" s="75" t="s">
        <v>16482</v>
      </c>
      <c r="L44" s="76">
        <v>15971200</v>
      </c>
      <c r="M44" s="71" t="s">
        <v>66</v>
      </c>
      <c r="N44" s="75" t="s">
        <v>12983</v>
      </c>
      <c r="O44" s="75">
        <v>26671855</v>
      </c>
      <c r="P44" s="72">
        <v>28</v>
      </c>
      <c r="Q44" s="80">
        <v>45670</v>
      </c>
      <c r="R44" s="75">
        <v>5573604000</v>
      </c>
      <c r="S44" s="80">
        <v>45673</v>
      </c>
      <c r="T44" s="76">
        <v>15971200</v>
      </c>
      <c r="U44" s="72" t="s">
        <v>65</v>
      </c>
      <c r="V44" s="76">
        <v>39058006</v>
      </c>
      <c r="W44" s="104" t="s">
        <v>10407</v>
      </c>
      <c r="X44" s="78">
        <v>45673</v>
      </c>
      <c r="Y44" s="78">
        <v>45673</v>
      </c>
      <c r="Z44" s="78" t="s">
        <v>73</v>
      </c>
      <c r="AA44" s="78">
        <v>45808</v>
      </c>
      <c r="AB44" s="102">
        <f t="shared" si="0"/>
        <v>135</v>
      </c>
      <c r="AC44" s="72">
        <v>2</v>
      </c>
      <c r="AD44" s="514">
        <v>1736000</v>
      </c>
      <c r="AE44" s="72">
        <v>1</v>
      </c>
      <c r="AF44" s="80">
        <v>45823</v>
      </c>
      <c r="AG44" s="102">
        <f t="shared" si="1"/>
        <v>15</v>
      </c>
      <c r="AH44" s="72">
        <v>0</v>
      </c>
      <c r="AI44" s="628">
        <v>0</v>
      </c>
      <c r="AJ44" s="72" t="s">
        <v>73</v>
      </c>
      <c r="AK44" s="80" t="s">
        <v>73</v>
      </c>
      <c r="AL44" s="72">
        <v>0</v>
      </c>
      <c r="AM44" s="80" t="s">
        <v>73</v>
      </c>
      <c r="AN44" s="80" t="s">
        <v>73</v>
      </c>
      <c r="AO44" s="80" t="s">
        <v>73</v>
      </c>
      <c r="AP44" s="102">
        <f t="shared" si="2"/>
        <v>0</v>
      </c>
      <c r="AQ44" s="102">
        <f t="shared" si="3"/>
        <v>17707200</v>
      </c>
      <c r="AR44" s="72" t="s">
        <v>65</v>
      </c>
      <c r="AS44" s="76">
        <v>15971200</v>
      </c>
      <c r="AT44" s="72" t="s">
        <v>319</v>
      </c>
      <c r="AU44" s="76">
        <v>0</v>
      </c>
      <c r="AV44" s="81" t="s">
        <v>73</v>
      </c>
      <c r="AW44" s="620">
        <v>17707200</v>
      </c>
      <c r="AX44" s="488">
        <f t="shared" si="4"/>
        <v>0</v>
      </c>
      <c r="AY44" s="84">
        <f t="shared" si="5"/>
        <v>1</v>
      </c>
      <c r="AZ44" s="84">
        <v>1</v>
      </c>
      <c r="BA44" s="81" t="s">
        <v>73</v>
      </c>
      <c r="BB44" s="72" t="s">
        <v>208</v>
      </c>
      <c r="BC44" s="75" t="s">
        <v>16481</v>
      </c>
      <c r="BD44" s="71" t="s">
        <v>65</v>
      </c>
      <c r="BE44" s="71" t="s">
        <v>65</v>
      </c>
    </row>
    <row r="45" spans="2:57" x14ac:dyDescent="0.25">
      <c r="B45" s="71">
        <v>2025</v>
      </c>
      <c r="C45" s="71">
        <v>891780111</v>
      </c>
      <c r="D45" s="71" t="s">
        <v>63</v>
      </c>
      <c r="E45" s="72" t="s">
        <v>16480</v>
      </c>
      <c r="F45" s="72" t="s">
        <v>16479</v>
      </c>
      <c r="G45" s="176">
        <v>0</v>
      </c>
      <c r="H45" s="72" t="s">
        <v>71</v>
      </c>
      <c r="I45" s="71" t="s">
        <v>64</v>
      </c>
      <c r="J45" s="73" t="s">
        <v>81</v>
      </c>
      <c r="K45" s="75" t="s">
        <v>16478</v>
      </c>
      <c r="L45" s="76">
        <v>19320000</v>
      </c>
      <c r="M45" s="71" t="s">
        <v>66</v>
      </c>
      <c r="N45" s="75" t="s">
        <v>13464</v>
      </c>
      <c r="O45" s="75">
        <v>85151294</v>
      </c>
      <c r="P45" s="72">
        <v>28</v>
      </c>
      <c r="Q45" s="80">
        <v>45670</v>
      </c>
      <c r="R45" s="75">
        <v>5573604000</v>
      </c>
      <c r="S45" s="80">
        <v>45673</v>
      </c>
      <c r="T45" s="76">
        <v>19320000</v>
      </c>
      <c r="U45" s="72" t="s">
        <v>65</v>
      </c>
      <c r="V45" s="76">
        <v>84452087</v>
      </c>
      <c r="W45" s="104" t="s">
        <v>10326</v>
      </c>
      <c r="X45" s="78">
        <v>45673</v>
      </c>
      <c r="Y45" s="78">
        <v>45673</v>
      </c>
      <c r="Z45" s="78" t="s">
        <v>73</v>
      </c>
      <c r="AA45" s="78">
        <v>45808</v>
      </c>
      <c r="AB45" s="102">
        <f t="shared" si="0"/>
        <v>135</v>
      </c>
      <c r="AC45" s="72">
        <v>2</v>
      </c>
      <c r="AD45" s="514">
        <v>4200000</v>
      </c>
      <c r="AE45" s="72">
        <v>1</v>
      </c>
      <c r="AF45" s="80">
        <v>45838</v>
      </c>
      <c r="AG45" s="102">
        <f t="shared" si="1"/>
        <v>30</v>
      </c>
      <c r="AH45" s="72">
        <v>0</v>
      </c>
      <c r="AI45" s="628">
        <v>0</v>
      </c>
      <c r="AJ45" s="72" t="s">
        <v>73</v>
      </c>
      <c r="AK45" s="80" t="s">
        <v>73</v>
      </c>
      <c r="AL45" s="72">
        <v>0</v>
      </c>
      <c r="AM45" s="80" t="s">
        <v>73</v>
      </c>
      <c r="AN45" s="80" t="s">
        <v>73</v>
      </c>
      <c r="AO45" s="80" t="s">
        <v>73</v>
      </c>
      <c r="AP45" s="102">
        <f t="shared" si="2"/>
        <v>0</v>
      </c>
      <c r="AQ45" s="102">
        <f t="shared" si="3"/>
        <v>23520000</v>
      </c>
      <c r="AR45" s="72" t="s">
        <v>65</v>
      </c>
      <c r="AS45" s="76">
        <v>19320000</v>
      </c>
      <c r="AT45" s="72" t="s">
        <v>319</v>
      </c>
      <c r="AU45" s="76">
        <v>0</v>
      </c>
      <c r="AV45" s="81" t="s">
        <v>73</v>
      </c>
      <c r="AW45" s="620">
        <v>23520000</v>
      </c>
      <c r="AX45" s="488">
        <f t="shared" si="4"/>
        <v>0</v>
      </c>
      <c r="AY45" s="84">
        <f t="shared" si="5"/>
        <v>1</v>
      </c>
      <c r="AZ45" s="84">
        <v>1</v>
      </c>
      <c r="BA45" s="81" t="s">
        <v>73</v>
      </c>
      <c r="BB45" s="72" t="s">
        <v>208</v>
      </c>
      <c r="BC45" s="75" t="s">
        <v>16477</v>
      </c>
      <c r="BD45" s="71" t="s">
        <v>65</v>
      </c>
      <c r="BE45" s="71" t="s">
        <v>65</v>
      </c>
    </row>
    <row r="46" spans="2:57" x14ac:dyDescent="0.25">
      <c r="B46" s="71">
        <v>2025</v>
      </c>
      <c r="C46" s="71">
        <v>891780111</v>
      </c>
      <c r="D46" s="71" t="s">
        <v>63</v>
      </c>
      <c r="E46" s="72" t="s">
        <v>16476</v>
      </c>
      <c r="F46" s="72" t="s">
        <v>16475</v>
      </c>
      <c r="G46" s="176">
        <v>0</v>
      </c>
      <c r="H46" s="72" t="s">
        <v>71</v>
      </c>
      <c r="I46" s="71" t="s">
        <v>64</v>
      </c>
      <c r="J46" s="73" t="s">
        <v>81</v>
      </c>
      <c r="K46" s="75" t="s">
        <v>16474</v>
      </c>
      <c r="L46" s="76">
        <v>18412700</v>
      </c>
      <c r="M46" s="71" t="s">
        <v>66</v>
      </c>
      <c r="N46" s="75" t="s">
        <v>13748</v>
      </c>
      <c r="O46" s="75">
        <v>43760150</v>
      </c>
      <c r="P46" s="72">
        <v>28</v>
      </c>
      <c r="Q46" s="80">
        <v>45670</v>
      </c>
      <c r="R46" s="75">
        <v>5573604000</v>
      </c>
      <c r="S46" s="80">
        <v>45673</v>
      </c>
      <c r="T46" s="76">
        <v>18412700</v>
      </c>
      <c r="U46" s="72" t="s">
        <v>65</v>
      </c>
      <c r="V46" s="76">
        <v>93400727</v>
      </c>
      <c r="W46" s="104" t="s">
        <v>10636</v>
      </c>
      <c r="X46" s="78">
        <v>45673</v>
      </c>
      <c r="Y46" s="78">
        <v>45673</v>
      </c>
      <c r="Z46" s="78" t="s">
        <v>73</v>
      </c>
      <c r="AA46" s="78">
        <v>45808</v>
      </c>
      <c r="AB46" s="102">
        <f t="shared" si="0"/>
        <v>135</v>
      </c>
      <c r="AC46" s="72">
        <v>2</v>
      </c>
      <c r="AD46" s="514">
        <v>3890000</v>
      </c>
      <c r="AE46" s="72">
        <v>1</v>
      </c>
      <c r="AF46" s="80">
        <v>45838</v>
      </c>
      <c r="AG46" s="102">
        <f t="shared" si="1"/>
        <v>30</v>
      </c>
      <c r="AH46" s="72">
        <v>0</v>
      </c>
      <c r="AI46" s="628">
        <v>0</v>
      </c>
      <c r="AJ46" s="72" t="s">
        <v>73</v>
      </c>
      <c r="AK46" s="80" t="s">
        <v>73</v>
      </c>
      <c r="AL46" s="72">
        <v>0</v>
      </c>
      <c r="AM46" s="80" t="s">
        <v>73</v>
      </c>
      <c r="AN46" s="80" t="s">
        <v>73</v>
      </c>
      <c r="AO46" s="80" t="s">
        <v>73</v>
      </c>
      <c r="AP46" s="102">
        <f t="shared" si="2"/>
        <v>0</v>
      </c>
      <c r="AQ46" s="102">
        <f t="shared" si="3"/>
        <v>22302700</v>
      </c>
      <c r="AR46" s="72" t="s">
        <v>65</v>
      </c>
      <c r="AS46" s="76">
        <v>18412700</v>
      </c>
      <c r="AT46" s="72" t="s">
        <v>319</v>
      </c>
      <c r="AU46" s="76">
        <v>0</v>
      </c>
      <c r="AV46" s="81" t="s">
        <v>73</v>
      </c>
      <c r="AW46" s="620">
        <v>22302700</v>
      </c>
      <c r="AX46" s="488">
        <f t="shared" si="4"/>
        <v>0</v>
      </c>
      <c r="AY46" s="84">
        <f t="shared" si="5"/>
        <v>1</v>
      </c>
      <c r="AZ46" s="84">
        <v>1</v>
      </c>
      <c r="BA46" s="81" t="s">
        <v>73</v>
      </c>
      <c r="BB46" s="72" t="s">
        <v>208</v>
      </c>
      <c r="BC46" s="75" t="s">
        <v>16473</v>
      </c>
      <c r="BD46" s="71" t="s">
        <v>65</v>
      </c>
      <c r="BE46" s="71" t="s">
        <v>65</v>
      </c>
    </row>
    <row r="47" spans="2:57" x14ac:dyDescent="0.25">
      <c r="B47" s="71">
        <v>2025</v>
      </c>
      <c r="C47" s="71">
        <v>891780111</v>
      </c>
      <c r="D47" s="71" t="s">
        <v>63</v>
      </c>
      <c r="E47" s="72" t="s">
        <v>16472</v>
      </c>
      <c r="F47" s="72" t="s">
        <v>16471</v>
      </c>
      <c r="G47" s="176">
        <v>0</v>
      </c>
      <c r="H47" s="72" t="s">
        <v>71</v>
      </c>
      <c r="I47" s="71" t="s">
        <v>64</v>
      </c>
      <c r="J47" s="73" t="s">
        <v>81</v>
      </c>
      <c r="K47" s="75" t="s">
        <v>16470</v>
      </c>
      <c r="L47" s="76">
        <v>10650000</v>
      </c>
      <c r="M47" s="71" t="s">
        <v>66</v>
      </c>
      <c r="N47" s="75" t="s">
        <v>12851</v>
      </c>
      <c r="O47" s="75">
        <v>49746297</v>
      </c>
      <c r="P47" s="72">
        <v>27</v>
      </c>
      <c r="Q47" s="80">
        <v>45670</v>
      </c>
      <c r="R47" s="75">
        <v>2494141000</v>
      </c>
      <c r="S47" s="80">
        <v>45673</v>
      </c>
      <c r="T47" s="76">
        <v>10650000</v>
      </c>
      <c r="U47" s="72" t="s">
        <v>65</v>
      </c>
      <c r="V47" s="76">
        <v>36564011</v>
      </c>
      <c r="W47" s="104" t="s">
        <v>10964</v>
      </c>
      <c r="X47" s="78">
        <v>45673</v>
      </c>
      <c r="Y47" s="78">
        <v>45673</v>
      </c>
      <c r="Z47" s="78" t="s">
        <v>73</v>
      </c>
      <c r="AA47" s="78">
        <v>45808</v>
      </c>
      <c r="AB47" s="102">
        <f t="shared" si="0"/>
        <v>135</v>
      </c>
      <c r="AC47" s="72">
        <v>2</v>
      </c>
      <c r="AD47" s="514">
        <v>2250000</v>
      </c>
      <c r="AE47" s="72">
        <v>1</v>
      </c>
      <c r="AF47" s="80">
        <v>45838</v>
      </c>
      <c r="AG47" s="102">
        <f t="shared" si="1"/>
        <v>30</v>
      </c>
      <c r="AH47" s="72">
        <v>0</v>
      </c>
      <c r="AI47" s="628">
        <v>0</v>
      </c>
      <c r="AJ47" s="72" t="s">
        <v>73</v>
      </c>
      <c r="AK47" s="80" t="s">
        <v>73</v>
      </c>
      <c r="AL47" s="72">
        <v>0</v>
      </c>
      <c r="AM47" s="80" t="s">
        <v>73</v>
      </c>
      <c r="AN47" s="80" t="s">
        <v>73</v>
      </c>
      <c r="AO47" s="80" t="s">
        <v>73</v>
      </c>
      <c r="AP47" s="102">
        <f t="shared" si="2"/>
        <v>0</v>
      </c>
      <c r="AQ47" s="102">
        <f t="shared" si="3"/>
        <v>12900000</v>
      </c>
      <c r="AR47" s="72" t="s">
        <v>65</v>
      </c>
      <c r="AS47" s="76">
        <v>10650000</v>
      </c>
      <c r="AT47" s="72" t="s">
        <v>319</v>
      </c>
      <c r="AU47" s="76">
        <v>0</v>
      </c>
      <c r="AV47" s="81" t="s">
        <v>73</v>
      </c>
      <c r="AW47" s="620">
        <v>12900000</v>
      </c>
      <c r="AX47" s="488">
        <f t="shared" si="4"/>
        <v>0</v>
      </c>
      <c r="AY47" s="84">
        <f t="shared" si="5"/>
        <v>1</v>
      </c>
      <c r="AZ47" s="84">
        <v>1</v>
      </c>
      <c r="BA47" s="81" t="s">
        <v>73</v>
      </c>
      <c r="BB47" s="72" t="s">
        <v>208</v>
      </c>
      <c r="BC47" s="75" t="s">
        <v>16469</v>
      </c>
      <c r="BD47" s="71" t="s">
        <v>65</v>
      </c>
      <c r="BE47" s="71" t="s">
        <v>65</v>
      </c>
    </row>
    <row r="48" spans="2:57" x14ac:dyDescent="0.25">
      <c r="B48" s="71">
        <v>2025</v>
      </c>
      <c r="C48" s="71">
        <v>891780111</v>
      </c>
      <c r="D48" s="71" t="s">
        <v>63</v>
      </c>
      <c r="E48" s="72" t="s">
        <v>16468</v>
      </c>
      <c r="F48" s="72" t="s">
        <v>16467</v>
      </c>
      <c r="G48" s="176">
        <v>0</v>
      </c>
      <c r="H48" s="72" t="s">
        <v>71</v>
      </c>
      <c r="I48" s="71" t="s">
        <v>64</v>
      </c>
      <c r="J48" s="73" t="s">
        <v>81</v>
      </c>
      <c r="K48" s="75" t="s">
        <v>16466</v>
      </c>
      <c r="L48" s="76">
        <v>14938400</v>
      </c>
      <c r="M48" s="71" t="s">
        <v>66</v>
      </c>
      <c r="N48" s="75" t="s">
        <v>13410</v>
      </c>
      <c r="O48" s="75">
        <v>1083033427</v>
      </c>
      <c r="P48" s="72">
        <v>28</v>
      </c>
      <c r="Q48" s="80">
        <v>45670</v>
      </c>
      <c r="R48" s="75">
        <v>5573604000</v>
      </c>
      <c r="S48" s="80">
        <v>45673</v>
      </c>
      <c r="T48" s="76">
        <v>14938400</v>
      </c>
      <c r="U48" s="72" t="s">
        <v>65</v>
      </c>
      <c r="V48" s="76">
        <v>36564011</v>
      </c>
      <c r="W48" s="104" t="s">
        <v>10964</v>
      </c>
      <c r="X48" s="78">
        <v>45673</v>
      </c>
      <c r="Y48" s="78">
        <v>45673</v>
      </c>
      <c r="Z48" s="78" t="s">
        <v>73</v>
      </c>
      <c r="AA48" s="78">
        <v>45808</v>
      </c>
      <c r="AB48" s="102">
        <f t="shared" si="0"/>
        <v>135</v>
      </c>
      <c r="AC48" s="72">
        <v>2</v>
      </c>
      <c r="AD48" s="514">
        <v>3156000</v>
      </c>
      <c r="AE48" s="72">
        <v>1</v>
      </c>
      <c r="AF48" s="80">
        <v>45838</v>
      </c>
      <c r="AG48" s="102">
        <f t="shared" si="1"/>
        <v>30</v>
      </c>
      <c r="AH48" s="72">
        <v>0</v>
      </c>
      <c r="AI48" s="628">
        <v>0</v>
      </c>
      <c r="AJ48" s="72" t="s">
        <v>73</v>
      </c>
      <c r="AK48" s="80" t="s">
        <v>73</v>
      </c>
      <c r="AL48" s="72">
        <v>0</v>
      </c>
      <c r="AM48" s="80" t="s">
        <v>73</v>
      </c>
      <c r="AN48" s="80" t="s">
        <v>73</v>
      </c>
      <c r="AO48" s="80" t="s">
        <v>73</v>
      </c>
      <c r="AP48" s="102">
        <f t="shared" si="2"/>
        <v>0</v>
      </c>
      <c r="AQ48" s="102">
        <f t="shared" si="3"/>
        <v>18094400</v>
      </c>
      <c r="AR48" s="72" t="s">
        <v>65</v>
      </c>
      <c r="AS48" s="76">
        <v>14938400</v>
      </c>
      <c r="AT48" s="72" t="s">
        <v>319</v>
      </c>
      <c r="AU48" s="76">
        <v>0</v>
      </c>
      <c r="AV48" s="81" t="s">
        <v>73</v>
      </c>
      <c r="AW48" s="620">
        <v>18094400</v>
      </c>
      <c r="AX48" s="488">
        <f t="shared" si="4"/>
        <v>0</v>
      </c>
      <c r="AY48" s="84">
        <f t="shared" si="5"/>
        <v>1</v>
      </c>
      <c r="AZ48" s="84">
        <v>1</v>
      </c>
      <c r="BA48" s="81" t="s">
        <v>73</v>
      </c>
      <c r="BB48" s="72" t="s">
        <v>208</v>
      </c>
      <c r="BC48" s="75" t="s">
        <v>16465</v>
      </c>
      <c r="BD48" s="71" t="s">
        <v>65</v>
      </c>
      <c r="BE48" s="71" t="s">
        <v>65</v>
      </c>
    </row>
    <row r="49" spans="2:57" x14ac:dyDescent="0.25">
      <c r="B49" s="71">
        <v>2025</v>
      </c>
      <c r="C49" s="71">
        <v>891780111</v>
      </c>
      <c r="D49" s="71" t="s">
        <v>63</v>
      </c>
      <c r="E49" s="72" t="s">
        <v>16464</v>
      </c>
      <c r="F49" s="72" t="s">
        <v>16463</v>
      </c>
      <c r="G49" s="176">
        <v>0</v>
      </c>
      <c r="H49" s="72" t="s">
        <v>71</v>
      </c>
      <c r="I49" s="71" t="s">
        <v>64</v>
      </c>
      <c r="J49" s="73" t="s">
        <v>81</v>
      </c>
      <c r="K49" s="75" t="s">
        <v>16462</v>
      </c>
      <c r="L49" s="76">
        <v>10650000</v>
      </c>
      <c r="M49" s="71" t="s">
        <v>66</v>
      </c>
      <c r="N49" s="75" t="s">
        <v>10965</v>
      </c>
      <c r="O49" s="75">
        <v>36555376</v>
      </c>
      <c r="P49" s="72">
        <v>27</v>
      </c>
      <c r="Q49" s="80">
        <v>45670</v>
      </c>
      <c r="R49" s="75">
        <v>2494141000</v>
      </c>
      <c r="S49" s="80">
        <v>45673</v>
      </c>
      <c r="T49" s="76">
        <v>10650000</v>
      </c>
      <c r="U49" s="72" t="s">
        <v>65</v>
      </c>
      <c r="V49" s="76">
        <v>36564011</v>
      </c>
      <c r="W49" s="104" t="s">
        <v>10964</v>
      </c>
      <c r="X49" s="78">
        <v>45673</v>
      </c>
      <c r="Y49" s="78">
        <v>45673</v>
      </c>
      <c r="Z49" s="78" t="s">
        <v>73</v>
      </c>
      <c r="AA49" s="78">
        <v>45808</v>
      </c>
      <c r="AB49" s="102">
        <f t="shared" si="0"/>
        <v>135</v>
      </c>
      <c r="AC49" s="72">
        <v>2</v>
      </c>
      <c r="AD49" s="514">
        <v>2250000</v>
      </c>
      <c r="AE49" s="72">
        <v>1</v>
      </c>
      <c r="AF49" s="80">
        <v>45838</v>
      </c>
      <c r="AG49" s="102">
        <f t="shared" si="1"/>
        <v>30</v>
      </c>
      <c r="AH49" s="72">
        <v>0</v>
      </c>
      <c r="AI49" s="628">
        <v>0</v>
      </c>
      <c r="AJ49" s="72" t="s">
        <v>73</v>
      </c>
      <c r="AK49" s="80" t="s">
        <v>73</v>
      </c>
      <c r="AL49" s="72">
        <v>0</v>
      </c>
      <c r="AM49" s="80" t="s">
        <v>73</v>
      </c>
      <c r="AN49" s="80" t="s">
        <v>73</v>
      </c>
      <c r="AO49" s="80" t="s">
        <v>73</v>
      </c>
      <c r="AP49" s="102">
        <f t="shared" si="2"/>
        <v>0</v>
      </c>
      <c r="AQ49" s="102">
        <f t="shared" si="3"/>
        <v>12900000</v>
      </c>
      <c r="AR49" s="72" t="s">
        <v>65</v>
      </c>
      <c r="AS49" s="76">
        <v>10650000</v>
      </c>
      <c r="AT49" s="72" t="s">
        <v>319</v>
      </c>
      <c r="AU49" s="76">
        <v>0</v>
      </c>
      <c r="AV49" s="81" t="s">
        <v>73</v>
      </c>
      <c r="AW49" s="620">
        <v>12900000</v>
      </c>
      <c r="AX49" s="488">
        <f t="shared" si="4"/>
        <v>0</v>
      </c>
      <c r="AY49" s="84">
        <f t="shared" si="5"/>
        <v>1</v>
      </c>
      <c r="AZ49" s="84">
        <v>1</v>
      </c>
      <c r="BA49" s="81" t="s">
        <v>73</v>
      </c>
      <c r="BB49" s="72" t="s">
        <v>208</v>
      </c>
      <c r="BC49" s="75" t="s">
        <v>16461</v>
      </c>
      <c r="BD49" s="71" t="s">
        <v>65</v>
      </c>
      <c r="BE49" s="71" t="s">
        <v>65</v>
      </c>
    </row>
    <row r="50" spans="2:57" x14ac:dyDescent="0.25">
      <c r="B50" s="71">
        <v>2025</v>
      </c>
      <c r="C50" s="71">
        <v>891780111</v>
      </c>
      <c r="D50" s="71" t="s">
        <v>63</v>
      </c>
      <c r="E50" s="72" t="s">
        <v>16460</v>
      </c>
      <c r="F50" s="72" t="s">
        <v>16459</v>
      </c>
      <c r="G50" s="176">
        <v>0</v>
      </c>
      <c r="H50" s="72" t="s">
        <v>71</v>
      </c>
      <c r="I50" s="71" t="s">
        <v>64</v>
      </c>
      <c r="J50" s="73" t="s">
        <v>81</v>
      </c>
      <c r="K50" s="75" t="s">
        <v>16455</v>
      </c>
      <c r="L50" s="76">
        <v>16434200</v>
      </c>
      <c r="M50" s="71" t="s">
        <v>66</v>
      </c>
      <c r="N50" s="75" t="s">
        <v>12522</v>
      </c>
      <c r="O50" s="75">
        <v>1082966872</v>
      </c>
      <c r="P50" s="72">
        <v>28</v>
      </c>
      <c r="Q50" s="80">
        <v>45670</v>
      </c>
      <c r="R50" s="75">
        <v>5573604000</v>
      </c>
      <c r="S50" s="80">
        <v>45673</v>
      </c>
      <c r="T50" s="76">
        <v>16434200</v>
      </c>
      <c r="U50" s="72" t="s">
        <v>65</v>
      </c>
      <c r="V50" s="76">
        <v>1192791759</v>
      </c>
      <c r="W50" s="104" t="s">
        <v>3787</v>
      </c>
      <c r="X50" s="78">
        <v>45673</v>
      </c>
      <c r="Y50" s="78">
        <v>45673</v>
      </c>
      <c r="Z50" s="78" t="s">
        <v>73</v>
      </c>
      <c r="AA50" s="78">
        <v>45808</v>
      </c>
      <c r="AB50" s="102">
        <f t="shared" si="0"/>
        <v>135</v>
      </c>
      <c r="AC50" s="72">
        <v>2</v>
      </c>
      <c r="AD50" s="514">
        <v>3472000</v>
      </c>
      <c r="AE50" s="72">
        <v>1</v>
      </c>
      <c r="AF50" s="80">
        <v>45838</v>
      </c>
      <c r="AG50" s="102">
        <f t="shared" si="1"/>
        <v>30</v>
      </c>
      <c r="AH50" s="72">
        <v>0</v>
      </c>
      <c r="AI50" s="628">
        <v>0</v>
      </c>
      <c r="AJ50" s="72" t="s">
        <v>73</v>
      </c>
      <c r="AK50" s="80" t="s">
        <v>73</v>
      </c>
      <c r="AL50" s="72">
        <v>0</v>
      </c>
      <c r="AM50" s="80" t="s">
        <v>73</v>
      </c>
      <c r="AN50" s="80" t="s">
        <v>73</v>
      </c>
      <c r="AO50" s="80" t="s">
        <v>73</v>
      </c>
      <c r="AP50" s="102">
        <f t="shared" si="2"/>
        <v>0</v>
      </c>
      <c r="AQ50" s="102">
        <f t="shared" si="3"/>
        <v>19906200</v>
      </c>
      <c r="AR50" s="72" t="s">
        <v>65</v>
      </c>
      <c r="AS50" s="76">
        <v>16434200</v>
      </c>
      <c r="AT50" s="72" t="s">
        <v>319</v>
      </c>
      <c r="AU50" s="76">
        <v>0</v>
      </c>
      <c r="AV50" s="81" t="s">
        <v>73</v>
      </c>
      <c r="AW50" s="620">
        <v>19906200</v>
      </c>
      <c r="AX50" s="488">
        <f t="shared" si="4"/>
        <v>0</v>
      </c>
      <c r="AY50" s="84">
        <f t="shared" si="5"/>
        <v>1</v>
      </c>
      <c r="AZ50" s="84">
        <v>1</v>
      </c>
      <c r="BA50" s="81" t="s">
        <v>73</v>
      </c>
      <c r="BB50" s="72" t="s">
        <v>208</v>
      </c>
      <c r="BC50" s="75" t="s">
        <v>16458</v>
      </c>
      <c r="BD50" s="71" t="s">
        <v>65</v>
      </c>
      <c r="BE50" s="71" t="s">
        <v>65</v>
      </c>
    </row>
    <row r="51" spans="2:57" x14ac:dyDescent="0.25">
      <c r="B51" s="71">
        <v>2025</v>
      </c>
      <c r="C51" s="71">
        <v>891780111</v>
      </c>
      <c r="D51" s="71" t="s">
        <v>63</v>
      </c>
      <c r="E51" s="72" t="s">
        <v>16457</v>
      </c>
      <c r="F51" s="72" t="s">
        <v>16456</v>
      </c>
      <c r="G51" s="176">
        <v>0</v>
      </c>
      <c r="H51" s="72" t="s">
        <v>71</v>
      </c>
      <c r="I51" s="71" t="s">
        <v>64</v>
      </c>
      <c r="J51" s="73" t="s">
        <v>81</v>
      </c>
      <c r="K51" s="75" t="s">
        <v>16455</v>
      </c>
      <c r="L51" s="76">
        <v>16434200</v>
      </c>
      <c r="M51" s="71" t="s">
        <v>66</v>
      </c>
      <c r="N51" s="75" t="s">
        <v>12542</v>
      </c>
      <c r="O51" s="75">
        <v>1216977318</v>
      </c>
      <c r="P51" s="72">
        <v>28</v>
      </c>
      <c r="Q51" s="80">
        <v>45670</v>
      </c>
      <c r="R51" s="75">
        <v>5573604000</v>
      </c>
      <c r="S51" s="80">
        <v>45673</v>
      </c>
      <c r="T51" s="76">
        <v>16434200</v>
      </c>
      <c r="U51" s="72" t="s">
        <v>65</v>
      </c>
      <c r="V51" s="76">
        <v>1192791759</v>
      </c>
      <c r="W51" s="104" t="s">
        <v>3787</v>
      </c>
      <c r="X51" s="78">
        <v>45673</v>
      </c>
      <c r="Y51" s="78">
        <v>45673</v>
      </c>
      <c r="Z51" s="78" t="s">
        <v>73</v>
      </c>
      <c r="AA51" s="78">
        <v>45808</v>
      </c>
      <c r="AB51" s="102">
        <f t="shared" si="0"/>
        <v>135</v>
      </c>
      <c r="AC51" s="72">
        <v>2</v>
      </c>
      <c r="AD51" s="514">
        <v>3472000</v>
      </c>
      <c r="AE51" s="72">
        <v>1</v>
      </c>
      <c r="AF51" s="80">
        <v>45838</v>
      </c>
      <c r="AG51" s="102">
        <f t="shared" si="1"/>
        <v>30</v>
      </c>
      <c r="AH51" s="72">
        <v>0</v>
      </c>
      <c r="AI51" s="628">
        <v>0</v>
      </c>
      <c r="AJ51" s="72" t="s">
        <v>73</v>
      </c>
      <c r="AK51" s="80" t="s">
        <v>73</v>
      </c>
      <c r="AL51" s="72">
        <v>0</v>
      </c>
      <c r="AM51" s="80" t="s">
        <v>73</v>
      </c>
      <c r="AN51" s="80" t="s">
        <v>73</v>
      </c>
      <c r="AO51" s="80" t="s">
        <v>73</v>
      </c>
      <c r="AP51" s="102">
        <f t="shared" si="2"/>
        <v>0</v>
      </c>
      <c r="AQ51" s="102">
        <f t="shared" si="3"/>
        <v>19906200</v>
      </c>
      <c r="AR51" s="72" t="s">
        <v>65</v>
      </c>
      <c r="AS51" s="76">
        <v>16434200</v>
      </c>
      <c r="AT51" s="72" t="s">
        <v>319</v>
      </c>
      <c r="AU51" s="76">
        <v>0</v>
      </c>
      <c r="AV51" s="81" t="s">
        <v>73</v>
      </c>
      <c r="AW51" s="620">
        <v>19906200</v>
      </c>
      <c r="AX51" s="488">
        <f t="shared" si="4"/>
        <v>0</v>
      </c>
      <c r="AY51" s="84">
        <f t="shared" si="5"/>
        <v>1</v>
      </c>
      <c r="AZ51" s="84">
        <v>1</v>
      </c>
      <c r="BA51" s="81" t="s">
        <v>73</v>
      </c>
      <c r="BB51" s="72" t="s">
        <v>208</v>
      </c>
      <c r="BC51" s="75" t="s">
        <v>16454</v>
      </c>
      <c r="BD51" s="71" t="s">
        <v>65</v>
      </c>
      <c r="BE51" s="71" t="s">
        <v>65</v>
      </c>
    </row>
    <row r="52" spans="2:57" x14ac:dyDescent="0.25">
      <c r="B52" s="71">
        <v>2025</v>
      </c>
      <c r="C52" s="71">
        <v>891780111</v>
      </c>
      <c r="D52" s="71" t="s">
        <v>63</v>
      </c>
      <c r="E52" s="72" t="s">
        <v>16453</v>
      </c>
      <c r="F52" s="72" t="s">
        <v>16452</v>
      </c>
      <c r="G52" s="176">
        <v>0</v>
      </c>
      <c r="H52" s="72" t="s">
        <v>71</v>
      </c>
      <c r="I52" s="71" t="s">
        <v>64</v>
      </c>
      <c r="J52" s="73" t="s">
        <v>81</v>
      </c>
      <c r="K52" s="75" t="s">
        <v>16451</v>
      </c>
      <c r="L52" s="76">
        <v>15971200</v>
      </c>
      <c r="M52" s="71" t="s">
        <v>66</v>
      </c>
      <c r="N52" s="75" t="s">
        <v>16450</v>
      </c>
      <c r="O52" s="75">
        <v>7634651</v>
      </c>
      <c r="P52" s="72">
        <v>28</v>
      </c>
      <c r="Q52" s="80">
        <v>45670</v>
      </c>
      <c r="R52" s="75">
        <v>5573604000</v>
      </c>
      <c r="S52" s="80">
        <v>45673</v>
      </c>
      <c r="T52" s="76">
        <v>15971200</v>
      </c>
      <c r="U52" s="72" t="s">
        <v>65</v>
      </c>
      <c r="V52" s="76">
        <v>85459497</v>
      </c>
      <c r="W52" s="104" t="s">
        <v>9141</v>
      </c>
      <c r="X52" s="78">
        <v>45673</v>
      </c>
      <c r="Y52" s="78">
        <v>45673</v>
      </c>
      <c r="Z52" s="78" t="s">
        <v>73</v>
      </c>
      <c r="AA52" s="78">
        <v>45808</v>
      </c>
      <c r="AB52" s="102">
        <f t="shared" si="0"/>
        <v>135</v>
      </c>
      <c r="AC52" s="72">
        <v>0</v>
      </c>
      <c r="AD52" s="514">
        <v>0</v>
      </c>
      <c r="AE52" s="72">
        <v>0</v>
      </c>
      <c r="AF52" s="80" t="s">
        <v>73</v>
      </c>
      <c r="AG52" s="102">
        <f t="shared" si="1"/>
        <v>0</v>
      </c>
      <c r="AH52" s="72">
        <v>1</v>
      </c>
      <c r="AI52" s="628">
        <v>7869867</v>
      </c>
      <c r="AJ52" s="78">
        <v>45742</v>
      </c>
      <c r="AK52" s="78">
        <v>45742</v>
      </c>
      <c r="AL52" s="72">
        <v>0</v>
      </c>
      <c r="AM52" s="80" t="s">
        <v>73</v>
      </c>
      <c r="AN52" s="80" t="s">
        <v>73</v>
      </c>
      <c r="AO52" s="80" t="s">
        <v>73</v>
      </c>
      <c r="AP52" s="102">
        <f t="shared" si="2"/>
        <v>0</v>
      </c>
      <c r="AQ52" s="102">
        <f t="shared" si="3"/>
        <v>8101333</v>
      </c>
      <c r="AR52" s="72" t="s">
        <v>65</v>
      </c>
      <c r="AS52" s="76">
        <v>15971200</v>
      </c>
      <c r="AT52" s="72" t="s">
        <v>319</v>
      </c>
      <c r="AU52" s="76">
        <v>0</v>
      </c>
      <c r="AV52" s="81" t="s">
        <v>73</v>
      </c>
      <c r="AW52" s="620">
        <v>8101333</v>
      </c>
      <c r="AX52" s="488">
        <f t="shared" si="4"/>
        <v>0</v>
      </c>
      <c r="AY52" s="84">
        <f t="shared" si="5"/>
        <v>1</v>
      </c>
      <c r="AZ52" s="84">
        <v>1</v>
      </c>
      <c r="BA52" s="80" t="s">
        <v>73</v>
      </c>
      <c r="BB52" s="72" t="s">
        <v>426</v>
      </c>
      <c r="BC52" s="592" t="s">
        <v>16449</v>
      </c>
      <c r="BD52" s="71" t="s">
        <v>65</v>
      </c>
      <c r="BE52" s="71" t="s">
        <v>65</v>
      </c>
    </row>
    <row r="53" spans="2:57" x14ac:dyDescent="0.25">
      <c r="B53" s="71">
        <v>2025</v>
      </c>
      <c r="C53" s="71">
        <v>891780111</v>
      </c>
      <c r="D53" s="71" t="s">
        <v>63</v>
      </c>
      <c r="E53" s="72" t="s">
        <v>16448</v>
      </c>
      <c r="F53" s="72" t="s">
        <v>16447</v>
      </c>
      <c r="G53" s="176">
        <v>0</v>
      </c>
      <c r="H53" s="72" t="s">
        <v>71</v>
      </c>
      <c r="I53" s="71" t="s">
        <v>64</v>
      </c>
      <c r="J53" s="73" t="s">
        <v>81</v>
      </c>
      <c r="K53" s="75" t="s">
        <v>16446</v>
      </c>
      <c r="L53" s="76">
        <v>14517600</v>
      </c>
      <c r="M53" s="71" t="s">
        <v>66</v>
      </c>
      <c r="N53" s="75" t="s">
        <v>8594</v>
      </c>
      <c r="O53" s="75">
        <v>1082927274</v>
      </c>
      <c r="P53" s="72">
        <v>28</v>
      </c>
      <c r="Q53" s="80">
        <v>45670</v>
      </c>
      <c r="R53" s="75">
        <v>5573604000</v>
      </c>
      <c r="S53" s="80">
        <v>45673</v>
      </c>
      <c r="T53" s="76">
        <v>14517600</v>
      </c>
      <c r="U53" s="72" t="s">
        <v>65</v>
      </c>
      <c r="V53" s="76">
        <v>85467461</v>
      </c>
      <c r="W53" s="104" t="s">
        <v>11760</v>
      </c>
      <c r="X53" s="78">
        <v>45673</v>
      </c>
      <c r="Y53" s="78">
        <v>45673</v>
      </c>
      <c r="Z53" s="78" t="s">
        <v>73</v>
      </c>
      <c r="AA53" s="78">
        <v>45808</v>
      </c>
      <c r="AB53" s="102">
        <f t="shared" si="0"/>
        <v>135</v>
      </c>
      <c r="AC53" s="72">
        <v>2</v>
      </c>
      <c r="AD53" s="514">
        <v>3156000</v>
      </c>
      <c r="AE53" s="72">
        <v>1</v>
      </c>
      <c r="AF53" s="80">
        <v>45838</v>
      </c>
      <c r="AG53" s="102">
        <f t="shared" si="1"/>
        <v>30</v>
      </c>
      <c r="AH53" s="72">
        <v>0</v>
      </c>
      <c r="AI53" s="628">
        <v>0</v>
      </c>
      <c r="AJ53" s="72" t="s">
        <v>73</v>
      </c>
      <c r="AK53" s="80" t="s">
        <v>73</v>
      </c>
      <c r="AL53" s="72">
        <v>0</v>
      </c>
      <c r="AM53" s="80" t="s">
        <v>73</v>
      </c>
      <c r="AN53" s="80" t="s">
        <v>73</v>
      </c>
      <c r="AO53" s="80" t="s">
        <v>73</v>
      </c>
      <c r="AP53" s="102">
        <f t="shared" si="2"/>
        <v>0</v>
      </c>
      <c r="AQ53" s="102">
        <f t="shared" si="3"/>
        <v>17673600</v>
      </c>
      <c r="AR53" s="72" t="s">
        <v>65</v>
      </c>
      <c r="AS53" s="76">
        <v>14517600</v>
      </c>
      <c r="AT53" s="72" t="s">
        <v>319</v>
      </c>
      <c r="AU53" s="76">
        <v>0</v>
      </c>
      <c r="AV53" s="81" t="s">
        <v>73</v>
      </c>
      <c r="AW53" s="620">
        <v>17673600</v>
      </c>
      <c r="AX53" s="488">
        <f t="shared" si="4"/>
        <v>0</v>
      </c>
      <c r="AY53" s="84">
        <f t="shared" si="5"/>
        <v>1</v>
      </c>
      <c r="AZ53" s="84">
        <v>1</v>
      </c>
      <c r="BA53" s="81" t="s">
        <v>73</v>
      </c>
      <c r="BB53" s="72" t="s">
        <v>208</v>
      </c>
      <c r="BC53" s="75" t="s">
        <v>16445</v>
      </c>
      <c r="BD53" s="71" t="s">
        <v>65</v>
      </c>
      <c r="BE53" s="71" t="s">
        <v>65</v>
      </c>
    </row>
    <row r="54" spans="2:57" x14ac:dyDescent="0.25">
      <c r="B54" s="71">
        <v>2025</v>
      </c>
      <c r="C54" s="71">
        <v>891780111</v>
      </c>
      <c r="D54" s="71" t="s">
        <v>63</v>
      </c>
      <c r="E54" s="72" t="s">
        <v>16444</v>
      </c>
      <c r="F54" s="72" t="s">
        <v>16443</v>
      </c>
      <c r="G54" s="176">
        <v>0</v>
      </c>
      <c r="H54" s="72" t="s">
        <v>71</v>
      </c>
      <c r="I54" s="71" t="s">
        <v>64</v>
      </c>
      <c r="J54" s="73" t="s">
        <v>81</v>
      </c>
      <c r="K54" s="75" t="s">
        <v>16442</v>
      </c>
      <c r="L54" s="76">
        <v>15971200</v>
      </c>
      <c r="M54" s="71" t="s">
        <v>66</v>
      </c>
      <c r="N54" s="75" t="s">
        <v>12651</v>
      </c>
      <c r="O54" s="75">
        <v>84453261</v>
      </c>
      <c r="P54" s="72">
        <v>28</v>
      </c>
      <c r="Q54" s="80">
        <v>45670</v>
      </c>
      <c r="R54" s="75">
        <v>5573604000</v>
      </c>
      <c r="S54" s="80">
        <v>45673</v>
      </c>
      <c r="T54" s="76">
        <v>15971200</v>
      </c>
      <c r="U54" s="72" t="s">
        <v>65</v>
      </c>
      <c r="V54" s="76">
        <v>85459497</v>
      </c>
      <c r="W54" s="104" t="s">
        <v>9141</v>
      </c>
      <c r="X54" s="78">
        <v>45673</v>
      </c>
      <c r="Y54" s="78">
        <v>45673</v>
      </c>
      <c r="Z54" s="78" t="s">
        <v>73</v>
      </c>
      <c r="AA54" s="78">
        <v>45808</v>
      </c>
      <c r="AB54" s="102">
        <f t="shared" si="0"/>
        <v>135</v>
      </c>
      <c r="AC54" s="72">
        <v>2</v>
      </c>
      <c r="AD54" s="514">
        <v>3472000</v>
      </c>
      <c r="AE54" s="72">
        <v>1</v>
      </c>
      <c r="AF54" s="80">
        <v>45838</v>
      </c>
      <c r="AG54" s="102">
        <f t="shared" si="1"/>
        <v>30</v>
      </c>
      <c r="AH54" s="72">
        <v>0</v>
      </c>
      <c r="AI54" s="628">
        <v>0</v>
      </c>
      <c r="AJ54" s="72" t="s">
        <v>73</v>
      </c>
      <c r="AK54" s="80" t="s">
        <v>73</v>
      </c>
      <c r="AL54" s="72">
        <v>0</v>
      </c>
      <c r="AM54" s="80" t="s">
        <v>73</v>
      </c>
      <c r="AN54" s="80" t="s">
        <v>73</v>
      </c>
      <c r="AO54" s="80" t="s">
        <v>73</v>
      </c>
      <c r="AP54" s="102">
        <f t="shared" si="2"/>
        <v>0</v>
      </c>
      <c r="AQ54" s="102">
        <f t="shared" si="3"/>
        <v>19443200</v>
      </c>
      <c r="AR54" s="72" t="s">
        <v>65</v>
      </c>
      <c r="AS54" s="76">
        <v>15971200</v>
      </c>
      <c r="AT54" s="72" t="s">
        <v>319</v>
      </c>
      <c r="AU54" s="76">
        <v>0</v>
      </c>
      <c r="AV54" s="81" t="s">
        <v>73</v>
      </c>
      <c r="AW54" s="620">
        <v>19443200</v>
      </c>
      <c r="AX54" s="488">
        <f t="shared" si="4"/>
        <v>0</v>
      </c>
      <c r="AY54" s="84">
        <f t="shared" si="5"/>
        <v>1</v>
      </c>
      <c r="AZ54" s="84">
        <v>1</v>
      </c>
      <c r="BA54" s="81" t="s">
        <v>73</v>
      </c>
      <c r="BB54" s="72" t="s">
        <v>208</v>
      </c>
      <c r="BC54" s="75" t="s">
        <v>16441</v>
      </c>
      <c r="BD54" s="71" t="s">
        <v>65</v>
      </c>
      <c r="BE54" s="71" t="s">
        <v>65</v>
      </c>
    </row>
    <row r="55" spans="2:57" x14ac:dyDescent="0.25">
      <c r="B55" s="71">
        <v>2025</v>
      </c>
      <c r="C55" s="71">
        <v>891780111</v>
      </c>
      <c r="D55" s="71" t="s">
        <v>63</v>
      </c>
      <c r="E55" s="72" t="s">
        <v>16440</v>
      </c>
      <c r="F55" s="72" t="s">
        <v>16439</v>
      </c>
      <c r="G55" s="176">
        <v>0</v>
      </c>
      <c r="H55" s="72" t="s">
        <v>71</v>
      </c>
      <c r="I55" s="71" t="s">
        <v>64</v>
      </c>
      <c r="J55" s="73" t="s">
        <v>81</v>
      </c>
      <c r="K55" s="75" t="s">
        <v>14381</v>
      </c>
      <c r="L55" s="76">
        <v>11250000</v>
      </c>
      <c r="M55" s="71" t="s">
        <v>66</v>
      </c>
      <c r="N55" s="75" t="s">
        <v>12964</v>
      </c>
      <c r="O55" s="75">
        <v>1082944401</v>
      </c>
      <c r="P55" s="72">
        <v>27</v>
      </c>
      <c r="Q55" s="80">
        <v>45670</v>
      </c>
      <c r="R55" s="75">
        <v>2494141000</v>
      </c>
      <c r="S55" s="80">
        <v>45673</v>
      </c>
      <c r="T55" s="76">
        <v>11250000</v>
      </c>
      <c r="U55" s="72" t="s">
        <v>65</v>
      </c>
      <c r="V55" s="76">
        <v>85459497</v>
      </c>
      <c r="W55" s="104" t="s">
        <v>9141</v>
      </c>
      <c r="X55" s="78">
        <v>45673</v>
      </c>
      <c r="Y55" s="78">
        <v>45673</v>
      </c>
      <c r="Z55" s="78" t="s">
        <v>73</v>
      </c>
      <c r="AA55" s="78">
        <v>45808</v>
      </c>
      <c r="AB55" s="102">
        <f t="shared" si="0"/>
        <v>135</v>
      </c>
      <c r="AC55" s="72">
        <v>2</v>
      </c>
      <c r="AD55" s="514">
        <v>2250000</v>
      </c>
      <c r="AE55" s="72">
        <v>1</v>
      </c>
      <c r="AF55" s="80">
        <v>45838</v>
      </c>
      <c r="AG55" s="102">
        <f t="shared" si="1"/>
        <v>30</v>
      </c>
      <c r="AH55" s="72">
        <v>0</v>
      </c>
      <c r="AI55" s="628">
        <v>0</v>
      </c>
      <c r="AJ55" s="72" t="s">
        <v>73</v>
      </c>
      <c r="AK55" s="80" t="s">
        <v>73</v>
      </c>
      <c r="AL55" s="72">
        <v>0</v>
      </c>
      <c r="AM55" s="80" t="s">
        <v>73</v>
      </c>
      <c r="AN55" s="80" t="s">
        <v>73</v>
      </c>
      <c r="AO55" s="80" t="s">
        <v>73</v>
      </c>
      <c r="AP55" s="102">
        <f t="shared" si="2"/>
        <v>0</v>
      </c>
      <c r="AQ55" s="102">
        <f t="shared" si="3"/>
        <v>13500000</v>
      </c>
      <c r="AR55" s="72" t="s">
        <v>65</v>
      </c>
      <c r="AS55" s="76">
        <v>11250000</v>
      </c>
      <c r="AT55" s="72" t="s">
        <v>319</v>
      </c>
      <c r="AU55" s="76">
        <v>0</v>
      </c>
      <c r="AV55" s="81" t="s">
        <v>73</v>
      </c>
      <c r="AW55" s="620">
        <v>13500000</v>
      </c>
      <c r="AX55" s="488">
        <f t="shared" si="4"/>
        <v>0</v>
      </c>
      <c r="AY55" s="84">
        <f t="shared" si="5"/>
        <v>1</v>
      </c>
      <c r="AZ55" s="84">
        <v>1</v>
      </c>
      <c r="BA55" s="81" t="s">
        <v>73</v>
      </c>
      <c r="BB55" s="72" t="s">
        <v>208</v>
      </c>
      <c r="BC55" s="75" t="s">
        <v>16438</v>
      </c>
      <c r="BD55" s="71" t="s">
        <v>65</v>
      </c>
      <c r="BE55" s="71" t="s">
        <v>65</v>
      </c>
    </row>
    <row r="56" spans="2:57" x14ac:dyDescent="0.25">
      <c r="B56" s="71">
        <v>2025</v>
      </c>
      <c r="C56" s="71">
        <v>891780111</v>
      </c>
      <c r="D56" s="71" t="s">
        <v>63</v>
      </c>
      <c r="E56" s="72" t="s">
        <v>16437</v>
      </c>
      <c r="F56" s="72" t="s">
        <v>16436</v>
      </c>
      <c r="G56" s="176">
        <v>0</v>
      </c>
      <c r="H56" s="72" t="s">
        <v>71</v>
      </c>
      <c r="I56" s="71" t="s">
        <v>64</v>
      </c>
      <c r="J56" s="73" t="s">
        <v>81</v>
      </c>
      <c r="K56" s="75" t="s">
        <v>16435</v>
      </c>
      <c r="L56" s="76">
        <v>22540000</v>
      </c>
      <c r="M56" s="71" t="s">
        <v>66</v>
      </c>
      <c r="N56" s="75" t="s">
        <v>16434</v>
      </c>
      <c r="O56" s="75">
        <v>1082961349</v>
      </c>
      <c r="P56" s="72">
        <v>28</v>
      </c>
      <c r="Q56" s="80">
        <v>45670</v>
      </c>
      <c r="R56" s="75">
        <v>5573604000</v>
      </c>
      <c r="S56" s="80">
        <v>45673</v>
      </c>
      <c r="T56" s="76">
        <v>22540000</v>
      </c>
      <c r="U56" s="72" t="s">
        <v>65</v>
      </c>
      <c r="V56" s="76">
        <v>12621405</v>
      </c>
      <c r="W56" s="104" t="s">
        <v>10350</v>
      </c>
      <c r="X56" s="78">
        <v>45673</v>
      </c>
      <c r="Y56" s="78">
        <v>45673</v>
      </c>
      <c r="Z56" s="78" t="s">
        <v>73</v>
      </c>
      <c r="AA56" s="78">
        <v>45808</v>
      </c>
      <c r="AB56" s="102">
        <f t="shared" si="0"/>
        <v>135</v>
      </c>
      <c r="AC56" s="72">
        <v>0</v>
      </c>
      <c r="AD56" s="514">
        <v>0</v>
      </c>
      <c r="AE56" s="72">
        <v>0</v>
      </c>
      <c r="AF56" s="80" t="s">
        <v>73</v>
      </c>
      <c r="AG56" s="102">
        <f t="shared" si="1"/>
        <v>0</v>
      </c>
      <c r="AH56" s="72">
        <v>0</v>
      </c>
      <c r="AI56" s="628">
        <v>0</v>
      </c>
      <c r="AJ56" s="72" t="s">
        <v>73</v>
      </c>
      <c r="AK56" s="80" t="s">
        <v>73</v>
      </c>
      <c r="AL56" s="72">
        <v>0</v>
      </c>
      <c r="AM56" s="80" t="s">
        <v>73</v>
      </c>
      <c r="AN56" s="80" t="s">
        <v>73</v>
      </c>
      <c r="AO56" s="80" t="s">
        <v>73</v>
      </c>
      <c r="AP56" s="102">
        <f t="shared" si="2"/>
        <v>0</v>
      </c>
      <c r="AQ56" s="102">
        <f t="shared" si="3"/>
        <v>22540000</v>
      </c>
      <c r="AR56" s="72" t="s">
        <v>65</v>
      </c>
      <c r="AS56" s="76">
        <v>22540000</v>
      </c>
      <c r="AT56" s="72" t="s">
        <v>319</v>
      </c>
      <c r="AU56" s="76">
        <v>0</v>
      </c>
      <c r="AV56" s="81" t="s">
        <v>73</v>
      </c>
      <c r="AW56" s="620">
        <v>22540000</v>
      </c>
      <c r="AX56" s="488">
        <f t="shared" si="4"/>
        <v>0</v>
      </c>
      <c r="AY56" s="84">
        <f t="shared" si="5"/>
        <v>1</v>
      </c>
      <c r="AZ56" s="84">
        <v>1</v>
      </c>
      <c r="BA56" s="81" t="s">
        <v>73</v>
      </c>
      <c r="BB56" s="72" t="s">
        <v>208</v>
      </c>
      <c r="BC56" s="75" t="s">
        <v>16433</v>
      </c>
      <c r="BD56" s="71" t="s">
        <v>65</v>
      </c>
      <c r="BE56" s="71" t="s">
        <v>65</v>
      </c>
    </row>
    <row r="57" spans="2:57" x14ac:dyDescent="0.25">
      <c r="B57" s="71">
        <v>2025</v>
      </c>
      <c r="C57" s="71">
        <v>891780111</v>
      </c>
      <c r="D57" s="71" t="s">
        <v>63</v>
      </c>
      <c r="E57" s="72" t="s">
        <v>16432</v>
      </c>
      <c r="F57" s="72" t="s">
        <v>16431</v>
      </c>
      <c r="G57" s="176">
        <v>0</v>
      </c>
      <c r="H57" s="72" t="s">
        <v>71</v>
      </c>
      <c r="I57" s="71" t="s">
        <v>64</v>
      </c>
      <c r="J57" s="73" t="s">
        <v>81</v>
      </c>
      <c r="K57" s="75" t="s">
        <v>16430</v>
      </c>
      <c r="L57" s="76">
        <v>17925200</v>
      </c>
      <c r="M57" s="71" t="s">
        <v>66</v>
      </c>
      <c r="N57" s="75" t="s">
        <v>12456</v>
      </c>
      <c r="O57" s="75">
        <v>1082886956</v>
      </c>
      <c r="P57" s="72">
        <v>28</v>
      </c>
      <c r="Q57" s="80">
        <v>45670</v>
      </c>
      <c r="R57" s="75">
        <v>5573604000</v>
      </c>
      <c r="S57" s="80">
        <v>45673</v>
      </c>
      <c r="T57" s="76">
        <v>17925200</v>
      </c>
      <c r="U57" s="72" t="s">
        <v>65</v>
      </c>
      <c r="V57" s="76">
        <v>36723283</v>
      </c>
      <c r="W57" s="104" t="s">
        <v>12445</v>
      </c>
      <c r="X57" s="78">
        <v>45673</v>
      </c>
      <c r="Y57" s="78">
        <v>45673</v>
      </c>
      <c r="Z57" s="78" t="s">
        <v>73</v>
      </c>
      <c r="AA57" s="78">
        <v>45808</v>
      </c>
      <c r="AB57" s="102">
        <f t="shared" si="0"/>
        <v>135</v>
      </c>
      <c r="AC57" s="72">
        <v>2</v>
      </c>
      <c r="AD57" s="514">
        <v>3787000</v>
      </c>
      <c r="AE57" s="72">
        <v>1</v>
      </c>
      <c r="AF57" s="80">
        <v>45838</v>
      </c>
      <c r="AG57" s="102">
        <f t="shared" si="1"/>
        <v>30</v>
      </c>
      <c r="AH57" s="72">
        <v>0</v>
      </c>
      <c r="AI57" s="628">
        <v>0</v>
      </c>
      <c r="AJ57" s="72" t="s">
        <v>73</v>
      </c>
      <c r="AK57" s="80" t="s">
        <v>73</v>
      </c>
      <c r="AL57" s="72">
        <v>0</v>
      </c>
      <c r="AM57" s="80" t="s">
        <v>73</v>
      </c>
      <c r="AN57" s="80" t="s">
        <v>73</v>
      </c>
      <c r="AO57" s="80" t="s">
        <v>73</v>
      </c>
      <c r="AP57" s="102">
        <f t="shared" si="2"/>
        <v>0</v>
      </c>
      <c r="AQ57" s="102">
        <f t="shared" si="3"/>
        <v>21712200</v>
      </c>
      <c r="AR57" s="72" t="s">
        <v>65</v>
      </c>
      <c r="AS57" s="76">
        <v>17925200</v>
      </c>
      <c r="AT57" s="72" t="s">
        <v>319</v>
      </c>
      <c r="AU57" s="76">
        <v>0</v>
      </c>
      <c r="AV57" s="81" t="s">
        <v>73</v>
      </c>
      <c r="AW57" s="620">
        <v>21712200</v>
      </c>
      <c r="AX57" s="488">
        <f t="shared" si="4"/>
        <v>0</v>
      </c>
      <c r="AY57" s="84">
        <f t="shared" si="5"/>
        <v>1</v>
      </c>
      <c r="AZ57" s="84">
        <v>1</v>
      </c>
      <c r="BA57" s="81" t="s">
        <v>73</v>
      </c>
      <c r="BB57" s="72" t="s">
        <v>208</v>
      </c>
      <c r="BC57" s="75" t="s">
        <v>16429</v>
      </c>
      <c r="BD57" s="71" t="s">
        <v>65</v>
      </c>
      <c r="BE57" s="71" t="s">
        <v>65</v>
      </c>
    </row>
    <row r="58" spans="2:57" x14ac:dyDescent="0.25">
      <c r="B58" s="71">
        <v>2025</v>
      </c>
      <c r="C58" s="71">
        <v>891780111</v>
      </c>
      <c r="D58" s="71" t="s">
        <v>63</v>
      </c>
      <c r="E58" s="72" t="s">
        <v>16428</v>
      </c>
      <c r="F58" s="72" t="s">
        <v>16427</v>
      </c>
      <c r="G58" s="176">
        <v>0</v>
      </c>
      <c r="H58" s="72" t="s">
        <v>71</v>
      </c>
      <c r="I58" s="71" t="s">
        <v>64</v>
      </c>
      <c r="J58" s="73" t="s">
        <v>81</v>
      </c>
      <c r="K58" s="75" t="s">
        <v>16243</v>
      </c>
      <c r="L58" s="76">
        <v>10650000</v>
      </c>
      <c r="M58" s="71" t="s">
        <v>66</v>
      </c>
      <c r="N58" s="75" t="s">
        <v>12992</v>
      </c>
      <c r="O58" s="75">
        <v>39049110</v>
      </c>
      <c r="P58" s="72">
        <v>27</v>
      </c>
      <c r="Q58" s="80">
        <v>45670</v>
      </c>
      <c r="R58" s="75">
        <v>2494141000</v>
      </c>
      <c r="S58" s="80">
        <v>45673</v>
      </c>
      <c r="T58" s="76">
        <v>10650000</v>
      </c>
      <c r="U58" s="72" t="s">
        <v>65</v>
      </c>
      <c r="V58" s="76">
        <v>7631392</v>
      </c>
      <c r="W58" s="104" t="s">
        <v>11002</v>
      </c>
      <c r="X58" s="78">
        <v>45673</v>
      </c>
      <c r="Y58" s="78">
        <v>45673</v>
      </c>
      <c r="Z58" s="78" t="s">
        <v>73</v>
      </c>
      <c r="AA58" s="78">
        <v>45808</v>
      </c>
      <c r="AB58" s="102">
        <f t="shared" si="0"/>
        <v>135</v>
      </c>
      <c r="AC58" s="72">
        <v>2</v>
      </c>
      <c r="AD58" s="514">
        <v>2250000</v>
      </c>
      <c r="AE58" s="72">
        <v>1</v>
      </c>
      <c r="AF58" s="80">
        <v>45838</v>
      </c>
      <c r="AG58" s="102">
        <f t="shared" si="1"/>
        <v>30</v>
      </c>
      <c r="AH58" s="72">
        <v>0</v>
      </c>
      <c r="AI58" s="628">
        <v>0</v>
      </c>
      <c r="AJ58" s="72" t="s">
        <v>73</v>
      </c>
      <c r="AK58" s="80" t="s">
        <v>73</v>
      </c>
      <c r="AL58" s="72">
        <v>0</v>
      </c>
      <c r="AM58" s="80" t="s">
        <v>73</v>
      </c>
      <c r="AN58" s="80" t="s">
        <v>73</v>
      </c>
      <c r="AO58" s="80" t="s">
        <v>73</v>
      </c>
      <c r="AP58" s="102">
        <f t="shared" si="2"/>
        <v>0</v>
      </c>
      <c r="AQ58" s="102">
        <f t="shared" si="3"/>
        <v>12900000</v>
      </c>
      <c r="AR58" s="72" t="s">
        <v>65</v>
      </c>
      <c r="AS58" s="76">
        <v>10650000</v>
      </c>
      <c r="AT58" s="72" t="s">
        <v>319</v>
      </c>
      <c r="AU58" s="76">
        <v>0</v>
      </c>
      <c r="AV58" s="81" t="s">
        <v>73</v>
      </c>
      <c r="AW58" s="620">
        <v>12900000</v>
      </c>
      <c r="AX58" s="488">
        <f t="shared" si="4"/>
        <v>0</v>
      </c>
      <c r="AY58" s="84">
        <f t="shared" si="5"/>
        <v>1</v>
      </c>
      <c r="AZ58" s="84">
        <v>1</v>
      </c>
      <c r="BA58" s="81" t="s">
        <v>73</v>
      </c>
      <c r="BB58" s="72" t="s">
        <v>208</v>
      </c>
      <c r="BC58" s="75" t="s">
        <v>16426</v>
      </c>
      <c r="BD58" s="71" t="s">
        <v>65</v>
      </c>
      <c r="BE58" s="71" t="s">
        <v>65</v>
      </c>
    </row>
    <row r="59" spans="2:57" x14ac:dyDescent="0.25">
      <c r="B59" s="71">
        <v>2025</v>
      </c>
      <c r="C59" s="71">
        <v>891780111</v>
      </c>
      <c r="D59" s="71" t="s">
        <v>63</v>
      </c>
      <c r="E59" s="72" t="s">
        <v>16425</v>
      </c>
      <c r="F59" s="72" t="s">
        <v>16424</v>
      </c>
      <c r="G59" s="176">
        <v>0</v>
      </c>
      <c r="H59" s="72" t="s">
        <v>71</v>
      </c>
      <c r="I59" s="71" t="s">
        <v>64</v>
      </c>
      <c r="J59" s="73" t="s">
        <v>81</v>
      </c>
      <c r="K59" s="75" t="s">
        <v>16423</v>
      </c>
      <c r="L59" s="76">
        <v>14250000</v>
      </c>
      <c r="M59" s="71" t="s">
        <v>66</v>
      </c>
      <c r="N59" s="75" t="s">
        <v>13162</v>
      </c>
      <c r="O59" s="75">
        <v>1083029737</v>
      </c>
      <c r="P59" s="72">
        <v>28</v>
      </c>
      <c r="Q59" s="80">
        <v>45670</v>
      </c>
      <c r="R59" s="75">
        <v>5573604000</v>
      </c>
      <c r="S59" s="80">
        <v>45673</v>
      </c>
      <c r="T59" s="76">
        <v>14250000</v>
      </c>
      <c r="U59" s="72" t="s">
        <v>65</v>
      </c>
      <c r="V59" s="76">
        <v>7631392</v>
      </c>
      <c r="W59" s="104" t="s">
        <v>11002</v>
      </c>
      <c r="X59" s="78">
        <v>45673</v>
      </c>
      <c r="Y59" s="78">
        <v>45673</v>
      </c>
      <c r="Z59" s="78" t="s">
        <v>73</v>
      </c>
      <c r="AA59" s="78">
        <v>45808</v>
      </c>
      <c r="AB59" s="102">
        <f t="shared" si="0"/>
        <v>135</v>
      </c>
      <c r="AC59" s="72">
        <v>2</v>
      </c>
      <c r="AD59" s="514">
        <v>2850000</v>
      </c>
      <c r="AE59" s="72">
        <v>1</v>
      </c>
      <c r="AF59" s="80">
        <v>45838</v>
      </c>
      <c r="AG59" s="102">
        <f t="shared" si="1"/>
        <v>30</v>
      </c>
      <c r="AH59" s="72">
        <v>0</v>
      </c>
      <c r="AI59" s="628">
        <v>0</v>
      </c>
      <c r="AJ59" s="72" t="s">
        <v>73</v>
      </c>
      <c r="AK59" s="80" t="s">
        <v>73</v>
      </c>
      <c r="AL59" s="72">
        <v>0</v>
      </c>
      <c r="AM59" s="80" t="s">
        <v>73</v>
      </c>
      <c r="AN59" s="80" t="s">
        <v>73</v>
      </c>
      <c r="AO59" s="80" t="s">
        <v>73</v>
      </c>
      <c r="AP59" s="102">
        <f t="shared" si="2"/>
        <v>0</v>
      </c>
      <c r="AQ59" s="102">
        <f t="shared" si="3"/>
        <v>17100000</v>
      </c>
      <c r="AR59" s="72" t="s">
        <v>65</v>
      </c>
      <c r="AS59" s="76">
        <v>14250000</v>
      </c>
      <c r="AT59" s="72" t="s">
        <v>319</v>
      </c>
      <c r="AU59" s="76">
        <v>0</v>
      </c>
      <c r="AV59" s="81" t="s">
        <v>73</v>
      </c>
      <c r="AW59" s="620">
        <v>17100000</v>
      </c>
      <c r="AX59" s="488">
        <f t="shared" si="4"/>
        <v>0</v>
      </c>
      <c r="AY59" s="84">
        <f t="shared" si="5"/>
        <v>1</v>
      </c>
      <c r="AZ59" s="84">
        <v>1</v>
      </c>
      <c r="BA59" s="81" t="s">
        <v>73</v>
      </c>
      <c r="BB59" s="72" t="s">
        <v>208</v>
      </c>
      <c r="BC59" s="75" t="s">
        <v>16422</v>
      </c>
      <c r="BD59" s="71" t="s">
        <v>65</v>
      </c>
      <c r="BE59" s="71" t="s">
        <v>65</v>
      </c>
    </row>
    <row r="60" spans="2:57" x14ac:dyDescent="0.25">
      <c r="B60" s="71">
        <v>2025</v>
      </c>
      <c r="C60" s="71">
        <v>891780111</v>
      </c>
      <c r="D60" s="71" t="s">
        <v>63</v>
      </c>
      <c r="E60" s="72" t="s">
        <v>16421</v>
      </c>
      <c r="F60" s="72" t="s">
        <v>16420</v>
      </c>
      <c r="G60" s="176">
        <v>0</v>
      </c>
      <c r="H60" s="72" t="s">
        <v>71</v>
      </c>
      <c r="I60" s="71" t="s">
        <v>64</v>
      </c>
      <c r="J60" s="73" t="s">
        <v>81</v>
      </c>
      <c r="K60" s="75" t="s">
        <v>16419</v>
      </c>
      <c r="L60" s="76">
        <v>17360000</v>
      </c>
      <c r="M60" s="71" t="s">
        <v>66</v>
      </c>
      <c r="N60" s="75" t="s">
        <v>12912</v>
      </c>
      <c r="O60" s="75">
        <v>85154455</v>
      </c>
      <c r="P60" s="72">
        <v>28</v>
      </c>
      <c r="Q60" s="80">
        <v>45670</v>
      </c>
      <c r="R60" s="75">
        <v>5573604000</v>
      </c>
      <c r="S60" s="80">
        <v>45673</v>
      </c>
      <c r="T60" s="76">
        <v>17360000</v>
      </c>
      <c r="U60" s="72" t="s">
        <v>65</v>
      </c>
      <c r="V60" s="76">
        <v>57435262</v>
      </c>
      <c r="W60" s="104" t="s">
        <v>12506</v>
      </c>
      <c r="X60" s="78">
        <v>45673</v>
      </c>
      <c r="Y60" s="78">
        <v>45673</v>
      </c>
      <c r="Z60" s="78" t="s">
        <v>73</v>
      </c>
      <c r="AA60" s="78">
        <v>45808</v>
      </c>
      <c r="AB60" s="102">
        <f t="shared" si="0"/>
        <v>135</v>
      </c>
      <c r="AC60" s="72">
        <v>2</v>
      </c>
      <c r="AD60" s="514">
        <v>3472000</v>
      </c>
      <c r="AE60" s="72">
        <v>1</v>
      </c>
      <c r="AF60" s="80">
        <v>45838</v>
      </c>
      <c r="AG60" s="102">
        <f t="shared" si="1"/>
        <v>30</v>
      </c>
      <c r="AH60" s="72">
        <v>0</v>
      </c>
      <c r="AI60" s="628">
        <v>0</v>
      </c>
      <c r="AJ60" s="72" t="s">
        <v>73</v>
      </c>
      <c r="AK60" s="80" t="s">
        <v>73</v>
      </c>
      <c r="AL60" s="72">
        <v>0</v>
      </c>
      <c r="AM60" s="80" t="s">
        <v>73</v>
      </c>
      <c r="AN60" s="80" t="s">
        <v>73</v>
      </c>
      <c r="AO60" s="80" t="s">
        <v>73</v>
      </c>
      <c r="AP60" s="102">
        <f t="shared" si="2"/>
        <v>0</v>
      </c>
      <c r="AQ60" s="102">
        <f t="shared" si="3"/>
        <v>20832000</v>
      </c>
      <c r="AR60" s="72" t="s">
        <v>65</v>
      </c>
      <c r="AS60" s="76">
        <v>17360000</v>
      </c>
      <c r="AT60" s="72" t="s">
        <v>319</v>
      </c>
      <c r="AU60" s="76">
        <v>0</v>
      </c>
      <c r="AV60" s="81" t="s">
        <v>73</v>
      </c>
      <c r="AW60" s="620">
        <v>20832000</v>
      </c>
      <c r="AX60" s="488">
        <f t="shared" si="4"/>
        <v>0</v>
      </c>
      <c r="AY60" s="84">
        <f t="shared" si="5"/>
        <v>1</v>
      </c>
      <c r="AZ60" s="84">
        <v>1</v>
      </c>
      <c r="BA60" s="81" t="s">
        <v>73</v>
      </c>
      <c r="BB60" s="72" t="s">
        <v>208</v>
      </c>
      <c r="BC60" s="75" t="s">
        <v>16418</v>
      </c>
      <c r="BD60" s="71" t="s">
        <v>65</v>
      </c>
      <c r="BE60" s="71" t="s">
        <v>65</v>
      </c>
    </row>
    <row r="61" spans="2:57" x14ac:dyDescent="0.25">
      <c r="B61" s="71">
        <v>2025</v>
      </c>
      <c r="C61" s="71">
        <v>891780111</v>
      </c>
      <c r="D61" s="71" t="s">
        <v>63</v>
      </c>
      <c r="E61" s="72" t="s">
        <v>16417</v>
      </c>
      <c r="F61" s="72" t="s">
        <v>16416</v>
      </c>
      <c r="G61" s="176">
        <v>0</v>
      </c>
      <c r="H61" s="72" t="s">
        <v>71</v>
      </c>
      <c r="I61" s="71" t="s">
        <v>64</v>
      </c>
      <c r="J61" s="73" t="s">
        <v>81</v>
      </c>
      <c r="K61" s="75" t="s">
        <v>16415</v>
      </c>
      <c r="L61" s="76">
        <v>17360000</v>
      </c>
      <c r="M61" s="71" t="s">
        <v>66</v>
      </c>
      <c r="N61" s="75" t="s">
        <v>12507</v>
      </c>
      <c r="O61" s="75">
        <v>1082948644</v>
      </c>
      <c r="P61" s="72">
        <v>28</v>
      </c>
      <c r="Q61" s="80">
        <v>45670</v>
      </c>
      <c r="R61" s="75">
        <v>5573604000</v>
      </c>
      <c r="S61" s="80">
        <v>45673</v>
      </c>
      <c r="T61" s="76">
        <v>17360000</v>
      </c>
      <c r="U61" s="72" t="s">
        <v>65</v>
      </c>
      <c r="V61" s="76">
        <v>57435262</v>
      </c>
      <c r="W61" s="104" t="s">
        <v>12506</v>
      </c>
      <c r="X61" s="78">
        <v>45673</v>
      </c>
      <c r="Y61" s="78">
        <v>45673</v>
      </c>
      <c r="Z61" s="78" t="s">
        <v>73</v>
      </c>
      <c r="AA61" s="78">
        <v>45808</v>
      </c>
      <c r="AB61" s="102">
        <f t="shared" si="0"/>
        <v>135</v>
      </c>
      <c r="AC61" s="72">
        <v>2</v>
      </c>
      <c r="AD61" s="514">
        <v>3472000</v>
      </c>
      <c r="AE61" s="72">
        <v>1</v>
      </c>
      <c r="AF61" s="80">
        <v>45838</v>
      </c>
      <c r="AG61" s="102">
        <f t="shared" si="1"/>
        <v>30</v>
      </c>
      <c r="AH61" s="72">
        <v>0</v>
      </c>
      <c r="AI61" s="628">
        <v>0</v>
      </c>
      <c r="AJ61" s="72" t="s">
        <v>73</v>
      </c>
      <c r="AK61" s="80" t="s">
        <v>73</v>
      </c>
      <c r="AL61" s="72">
        <v>0</v>
      </c>
      <c r="AM61" s="80" t="s">
        <v>73</v>
      </c>
      <c r="AN61" s="80" t="s">
        <v>73</v>
      </c>
      <c r="AO61" s="80" t="s">
        <v>73</v>
      </c>
      <c r="AP61" s="102">
        <f t="shared" si="2"/>
        <v>0</v>
      </c>
      <c r="AQ61" s="102">
        <f t="shared" si="3"/>
        <v>20832000</v>
      </c>
      <c r="AR61" s="72" t="s">
        <v>65</v>
      </c>
      <c r="AS61" s="76">
        <v>17360000</v>
      </c>
      <c r="AT61" s="72" t="s">
        <v>319</v>
      </c>
      <c r="AU61" s="76">
        <v>0</v>
      </c>
      <c r="AV61" s="81" t="s">
        <v>73</v>
      </c>
      <c r="AW61" s="620">
        <v>20832000</v>
      </c>
      <c r="AX61" s="488">
        <f t="shared" si="4"/>
        <v>0</v>
      </c>
      <c r="AY61" s="84">
        <f t="shared" si="5"/>
        <v>1</v>
      </c>
      <c r="AZ61" s="84">
        <v>1</v>
      </c>
      <c r="BA61" s="81" t="s">
        <v>73</v>
      </c>
      <c r="BB61" s="72" t="s">
        <v>208</v>
      </c>
      <c r="BC61" s="75" t="s">
        <v>16414</v>
      </c>
      <c r="BD61" s="71" t="s">
        <v>65</v>
      </c>
      <c r="BE61" s="71" t="s">
        <v>65</v>
      </c>
    </row>
    <row r="62" spans="2:57" x14ac:dyDescent="0.25">
      <c r="B62" s="71">
        <v>2025</v>
      </c>
      <c r="C62" s="71">
        <v>891780111</v>
      </c>
      <c r="D62" s="71" t="s">
        <v>63</v>
      </c>
      <c r="E62" s="72" t="s">
        <v>16413</v>
      </c>
      <c r="F62" s="72" t="s">
        <v>16412</v>
      </c>
      <c r="G62" s="176">
        <v>0</v>
      </c>
      <c r="H62" s="72" t="s">
        <v>71</v>
      </c>
      <c r="I62" s="71" t="s">
        <v>64</v>
      </c>
      <c r="J62" s="73" t="s">
        <v>81</v>
      </c>
      <c r="K62" s="75" t="s">
        <v>16411</v>
      </c>
      <c r="L62" s="76">
        <v>13585000</v>
      </c>
      <c r="M62" s="71" t="s">
        <v>66</v>
      </c>
      <c r="N62" s="75" t="s">
        <v>13515</v>
      </c>
      <c r="O62" s="75">
        <v>1221976238</v>
      </c>
      <c r="P62" s="72">
        <v>28</v>
      </c>
      <c r="Q62" s="80">
        <v>45670</v>
      </c>
      <c r="R62" s="75">
        <v>5573604000</v>
      </c>
      <c r="S62" s="80">
        <v>45673</v>
      </c>
      <c r="T62" s="76">
        <v>13585000</v>
      </c>
      <c r="U62" s="72" t="s">
        <v>65</v>
      </c>
      <c r="V62" s="76">
        <v>36722626</v>
      </c>
      <c r="W62" s="104" t="s">
        <v>10840</v>
      </c>
      <c r="X62" s="78">
        <v>45673</v>
      </c>
      <c r="Y62" s="78">
        <v>45673</v>
      </c>
      <c r="Z62" s="78" t="s">
        <v>73</v>
      </c>
      <c r="AA62" s="78">
        <v>45808</v>
      </c>
      <c r="AB62" s="102">
        <f t="shared" si="0"/>
        <v>135</v>
      </c>
      <c r="AC62" s="72">
        <v>2</v>
      </c>
      <c r="AD62" s="514">
        <v>2850000</v>
      </c>
      <c r="AE62" s="72">
        <v>1</v>
      </c>
      <c r="AF62" s="80">
        <v>45838</v>
      </c>
      <c r="AG62" s="102">
        <f t="shared" si="1"/>
        <v>30</v>
      </c>
      <c r="AH62" s="72">
        <v>0</v>
      </c>
      <c r="AI62" s="628">
        <v>0</v>
      </c>
      <c r="AJ62" s="72" t="s">
        <v>73</v>
      </c>
      <c r="AK62" s="80" t="s">
        <v>73</v>
      </c>
      <c r="AL62" s="72">
        <v>0</v>
      </c>
      <c r="AM62" s="80" t="s">
        <v>73</v>
      </c>
      <c r="AN62" s="80" t="s">
        <v>73</v>
      </c>
      <c r="AO62" s="80" t="s">
        <v>73</v>
      </c>
      <c r="AP62" s="102">
        <f t="shared" si="2"/>
        <v>0</v>
      </c>
      <c r="AQ62" s="102">
        <f t="shared" si="3"/>
        <v>16435000</v>
      </c>
      <c r="AR62" s="72" t="s">
        <v>65</v>
      </c>
      <c r="AS62" s="76">
        <v>13585000</v>
      </c>
      <c r="AT62" s="72" t="s">
        <v>319</v>
      </c>
      <c r="AU62" s="76">
        <v>0</v>
      </c>
      <c r="AV62" s="81" t="s">
        <v>73</v>
      </c>
      <c r="AW62" s="620">
        <v>16435000</v>
      </c>
      <c r="AX62" s="488">
        <f t="shared" si="4"/>
        <v>0</v>
      </c>
      <c r="AY62" s="84">
        <f t="shared" si="5"/>
        <v>1</v>
      </c>
      <c r="AZ62" s="84">
        <v>1</v>
      </c>
      <c r="BA62" s="81" t="s">
        <v>73</v>
      </c>
      <c r="BB62" s="72" t="s">
        <v>208</v>
      </c>
      <c r="BC62" s="75" t="s">
        <v>16410</v>
      </c>
      <c r="BD62" s="71" t="s">
        <v>65</v>
      </c>
      <c r="BE62" s="71" t="s">
        <v>65</v>
      </c>
    </row>
    <row r="63" spans="2:57" x14ac:dyDescent="0.25">
      <c r="B63" s="71">
        <v>2025</v>
      </c>
      <c r="C63" s="71">
        <v>891780111</v>
      </c>
      <c r="D63" s="71" t="s">
        <v>63</v>
      </c>
      <c r="E63" s="72" t="s">
        <v>16409</v>
      </c>
      <c r="F63" s="72" t="s">
        <v>16408</v>
      </c>
      <c r="G63" s="176">
        <v>0</v>
      </c>
      <c r="H63" s="72" t="s">
        <v>71</v>
      </c>
      <c r="I63" s="71" t="s">
        <v>64</v>
      </c>
      <c r="J63" s="73" t="s">
        <v>81</v>
      </c>
      <c r="K63" s="75" t="s">
        <v>16407</v>
      </c>
      <c r="L63" s="76">
        <v>13110000</v>
      </c>
      <c r="M63" s="71" t="s">
        <v>66</v>
      </c>
      <c r="N63" s="75" t="s">
        <v>13474</v>
      </c>
      <c r="O63" s="75">
        <v>4979940</v>
      </c>
      <c r="P63" s="72">
        <v>28</v>
      </c>
      <c r="Q63" s="80">
        <v>45670</v>
      </c>
      <c r="R63" s="75">
        <v>5573604000</v>
      </c>
      <c r="S63" s="80">
        <v>45673</v>
      </c>
      <c r="T63" s="76">
        <v>13110000</v>
      </c>
      <c r="U63" s="72" t="s">
        <v>65</v>
      </c>
      <c r="V63" s="76">
        <v>36722626</v>
      </c>
      <c r="W63" s="104" t="s">
        <v>10840</v>
      </c>
      <c r="X63" s="78">
        <v>45673</v>
      </c>
      <c r="Y63" s="78">
        <v>45673</v>
      </c>
      <c r="Z63" s="78" t="s">
        <v>73</v>
      </c>
      <c r="AA63" s="78">
        <v>45808</v>
      </c>
      <c r="AB63" s="102">
        <f t="shared" si="0"/>
        <v>135</v>
      </c>
      <c r="AC63" s="72">
        <v>2</v>
      </c>
      <c r="AD63" s="514">
        <v>2850000</v>
      </c>
      <c r="AE63" s="72">
        <v>1</v>
      </c>
      <c r="AF63" s="80">
        <v>45838</v>
      </c>
      <c r="AG63" s="102">
        <f t="shared" si="1"/>
        <v>30</v>
      </c>
      <c r="AH63" s="72">
        <v>0</v>
      </c>
      <c r="AI63" s="628">
        <v>0</v>
      </c>
      <c r="AJ63" s="72" t="s">
        <v>73</v>
      </c>
      <c r="AK63" s="80" t="s">
        <v>73</v>
      </c>
      <c r="AL63" s="72">
        <v>0</v>
      </c>
      <c r="AM63" s="80" t="s">
        <v>73</v>
      </c>
      <c r="AN63" s="80" t="s">
        <v>73</v>
      </c>
      <c r="AO63" s="80" t="s">
        <v>73</v>
      </c>
      <c r="AP63" s="102">
        <f t="shared" si="2"/>
        <v>0</v>
      </c>
      <c r="AQ63" s="102">
        <f t="shared" si="3"/>
        <v>15960000</v>
      </c>
      <c r="AR63" s="72" t="s">
        <v>65</v>
      </c>
      <c r="AS63" s="76">
        <v>13110000</v>
      </c>
      <c r="AT63" s="72" t="s">
        <v>319</v>
      </c>
      <c r="AU63" s="76">
        <v>0</v>
      </c>
      <c r="AV63" s="81" t="s">
        <v>73</v>
      </c>
      <c r="AW63" s="620">
        <v>15960000</v>
      </c>
      <c r="AX63" s="488">
        <f t="shared" si="4"/>
        <v>0</v>
      </c>
      <c r="AY63" s="84">
        <f t="shared" si="5"/>
        <v>1</v>
      </c>
      <c r="AZ63" s="84">
        <v>1</v>
      </c>
      <c r="BA63" s="81" t="s">
        <v>73</v>
      </c>
      <c r="BB63" s="72" t="s">
        <v>208</v>
      </c>
      <c r="BC63" s="75" t="s">
        <v>16406</v>
      </c>
      <c r="BD63" s="71" t="s">
        <v>65</v>
      </c>
      <c r="BE63" s="71" t="s">
        <v>65</v>
      </c>
    </row>
    <row r="64" spans="2:57" x14ac:dyDescent="0.25">
      <c r="B64" s="71">
        <v>2025</v>
      </c>
      <c r="C64" s="71">
        <v>891780111</v>
      </c>
      <c r="D64" s="71" t="s">
        <v>63</v>
      </c>
      <c r="E64" s="72" t="s">
        <v>16405</v>
      </c>
      <c r="F64" s="72" t="s">
        <v>16404</v>
      </c>
      <c r="G64" s="176">
        <v>0</v>
      </c>
      <c r="H64" s="72" t="s">
        <v>71</v>
      </c>
      <c r="I64" s="71" t="s">
        <v>64</v>
      </c>
      <c r="J64" s="73" t="s">
        <v>81</v>
      </c>
      <c r="K64" s="75" t="s">
        <v>16403</v>
      </c>
      <c r="L64" s="76">
        <v>14785800</v>
      </c>
      <c r="M64" s="71" t="s">
        <v>66</v>
      </c>
      <c r="N64" s="75" t="s">
        <v>13218</v>
      </c>
      <c r="O64" s="75">
        <v>57465032</v>
      </c>
      <c r="P64" s="72">
        <v>28</v>
      </c>
      <c r="Q64" s="80">
        <v>45670</v>
      </c>
      <c r="R64" s="75">
        <v>5573604000</v>
      </c>
      <c r="S64" s="80">
        <v>45673</v>
      </c>
      <c r="T64" s="76">
        <v>14785800</v>
      </c>
      <c r="U64" s="72" t="s">
        <v>65</v>
      </c>
      <c r="V64" s="76">
        <v>57400977</v>
      </c>
      <c r="W64" s="104" t="s">
        <v>10723</v>
      </c>
      <c r="X64" s="78">
        <v>45673</v>
      </c>
      <c r="Y64" s="78">
        <v>45673</v>
      </c>
      <c r="Z64" s="78" t="s">
        <v>73</v>
      </c>
      <c r="AA64" s="78">
        <v>45808</v>
      </c>
      <c r="AB64" s="102">
        <f t="shared" si="0"/>
        <v>135</v>
      </c>
      <c r="AC64" s="72">
        <v>2</v>
      </c>
      <c r="AD64" s="514">
        <v>3123750</v>
      </c>
      <c r="AE64" s="72">
        <v>1</v>
      </c>
      <c r="AF64" s="80">
        <v>45838</v>
      </c>
      <c r="AG64" s="102">
        <f t="shared" si="1"/>
        <v>30</v>
      </c>
      <c r="AH64" s="72">
        <v>0</v>
      </c>
      <c r="AI64" s="628">
        <v>0</v>
      </c>
      <c r="AJ64" s="72" t="s">
        <v>73</v>
      </c>
      <c r="AK64" s="80" t="s">
        <v>73</v>
      </c>
      <c r="AL64" s="72">
        <v>0</v>
      </c>
      <c r="AM64" s="80" t="s">
        <v>73</v>
      </c>
      <c r="AN64" s="80" t="s">
        <v>73</v>
      </c>
      <c r="AO64" s="80" t="s">
        <v>73</v>
      </c>
      <c r="AP64" s="102">
        <f t="shared" si="2"/>
        <v>0</v>
      </c>
      <c r="AQ64" s="102">
        <f t="shared" si="3"/>
        <v>17909550</v>
      </c>
      <c r="AR64" s="72" t="s">
        <v>65</v>
      </c>
      <c r="AS64" s="76">
        <v>14785800</v>
      </c>
      <c r="AT64" s="72" t="s">
        <v>319</v>
      </c>
      <c r="AU64" s="76">
        <v>0</v>
      </c>
      <c r="AV64" s="81" t="s">
        <v>73</v>
      </c>
      <c r="AW64" s="620">
        <v>17909550</v>
      </c>
      <c r="AX64" s="488">
        <f t="shared" si="4"/>
        <v>0</v>
      </c>
      <c r="AY64" s="84">
        <f t="shared" si="5"/>
        <v>1</v>
      </c>
      <c r="AZ64" s="84">
        <v>1</v>
      </c>
      <c r="BA64" s="81" t="s">
        <v>73</v>
      </c>
      <c r="BB64" s="72" t="s">
        <v>208</v>
      </c>
      <c r="BC64" s="75" t="s">
        <v>16402</v>
      </c>
      <c r="BD64" s="71" t="s">
        <v>65</v>
      </c>
      <c r="BE64" s="71" t="s">
        <v>65</v>
      </c>
    </row>
    <row r="65" spans="2:57" x14ac:dyDescent="0.25">
      <c r="B65" s="71">
        <v>2025</v>
      </c>
      <c r="C65" s="71">
        <v>891780111</v>
      </c>
      <c r="D65" s="71" t="s">
        <v>63</v>
      </c>
      <c r="E65" s="72" t="s">
        <v>16401</v>
      </c>
      <c r="F65" s="72" t="s">
        <v>16400</v>
      </c>
      <c r="G65" s="176">
        <v>0</v>
      </c>
      <c r="H65" s="72" t="s">
        <v>71</v>
      </c>
      <c r="I65" s="71" t="s">
        <v>64</v>
      </c>
      <c r="J65" s="73" t="s">
        <v>81</v>
      </c>
      <c r="K65" s="75" t="s">
        <v>16399</v>
      </c>
      <c r="L65" s="76">
        <v>12543400</v>
      </c>
      <c r="M65" s="71" t="s">
        <v>66</v>
      </c>
      <c r="N65" s="75" t="s">
        <v>10662</v>
      </c>
      <c r="O65" s="75">
        <v>57466567</v>
      </c>
      <c r="P65" s="72">
        <v>27</v>
      </c>
      <c r="Q65" s="80">
        <v>45670</v>
      </c>
      <c r="R65" s="75">
        <v>2494141000</v>
      </c>
      <c r="S65" s="80">
        <v>45673</v>
      </c>
      <c r="T65" s="76">
        <v>12543400</v>
      </c>
      <c r="U65" s="72" t="s">
        <v>65</v>
      </c>
      <c r="V65" s="76">
        <v>57444673</v>
      </c>
      <c r="W65" s="104" t="s">
        <v>10483</v>
      </c>
      <c r="X65" s="78">
        <v>45673</v>
      </c>
      <c r="Y65" s="78">
        <v>45673</v>
      </c>
      <c r="Z65" s="78" t="s">
        <v>73</v>
      </c>
      <c r="AA65" s="78">
        <v>45808</v>
      </c>
      <c r="AB65" s="102">
        <f t="shared" si="0"/>
        <v>135</v>
      </c>
      <c r="AC65" s="72">
        <v>0</v>
      </c>
      <c r="AD65" s="514">
        <v>0</v>
      </c>
      <c r="AE65" s="72">
        <v>0</v>
      </c>
      <c r="AF65" s="80" t="s">
        <v>73</v>
      </c>
      <c r="AG65" s="102">
        <f t="shared" si="1"/>
        <v>0</v>
      </c>
      <c r="AH65" s="72">
        <v>1</v>
      </c>
      <c r="AI65" s="628">
        <v>2650000</v>
      </c>
      <c r="AJ65" s="78">
        <v>45776</v>
      </c>
      <c r="AK65" s="78">
        <v>45776</v>
      </c>
      <c r="AL65" s="72">
        <v>0</v>
      </c>
      <c r="AM65" s="80" t="s">
        <v>73</v>
      </c>
      <c r="AN65" s="80" t="s">
        <v>73</v>
      </c>
      <c r="AO65" s="80" t="s">
        <v>73</v>
      </c>
      <c r="AP65" s="102">
        <f t="shared" si="2"/>
        <v>0</v>
      </c>
      <c r="AQ65" s="102">
        <f t="shared" si="3"/>
        <v>9893400</v>
      </c>
      <c r="AR65" s="72" t="s">
        <v>65</v>
      </c>
      <c r="AS65" s="76">
        <v>12543400</v>
      </c>
      <c r="AT65" s="72" t="s">
        <v>319</v>
      </c>
      <c r="AU65" s="76">
        <v>0</v>
      </c>
      <c r="AV65" s="81" t="s">
        <v>73</v>
      </c>
      <c r="AW65" s="620">
        <v>9893400</v>
      </c>
      <c r="AX65" s="488">
        <f t="shared" si="4"/>
        <v>0</v>
      </c>
      <c r="AY65" s="84">
        <f t="shared" si="5"/>
        <v>1</v>
      </c>
      <c r="AZ65" s="84">
        <v>1</v>
      </c>
      <c r="BA65" s="80">
        <v>45910</v>
      </c>
      <c r="BB65" s="72" t="s">
        <v>426</v>
      </c>
      <c r="BC65" s="75" t="s">
        <v>16398</v>
      </c>
      <c r="BD65" s="71" t="s">
        <v>65</v>
      </c>
      <c r="BE65" s="71" t="s">
        <v>65</v>
      </c>
    </row>
    <row r="66" spans="2:57" x14ac:dyDescent="0.25">
      <c r="B66" s="71">
        <v>2025</v>
      </c>
      <c r="C66" s="71">
        <v>891780111</v>
      </c>
      <c r="D66" s="71" t="s">
        <v>63</v>
      </c>
      <c r="E66" s="72" t="s">
        <v>16397</v>
      </c>
      <c r="F66" s="72" t="s">
        <v>16396</v>
      </c>
      <c r="G66" s="176">
        <v>0</v>
      </c>
      <c r="H66" s="72" t="s">
        <v>71</v>
      </c>
      <c r="I66" s="71" t="s">
        <v>64</v>
      </c>
      <c r="J66" s="73" t="s">
        <v>81</v>
      </c>
      <c r="K66" s="75" t="s">
        <v>16395</v>
      </c>
      <c r="L66" s="76">
        <v>28560000</v>
      </c>
      <c r="M66" s="71" t="s">
        <v>66</v>
      </c>
      <c r="N66" s="75" t="s">
        <v>12446</v>
      </c>
      <c r="O66" s="75">
        <v>39029599</v>
      </c>
      <c r="P66" s="72">
        <v>28</v>
      </c>
      <c r="Q66" s="80">
        <v>45670</v>
      </c>
      <c r="R66" s="75">
        <v>5573604000</v>
      </c>
      <c r="S66" s="80">
        <v>45673</v>
      </c>
      <c r="T66" s="76">
        <v>28560000</v>
      </c>
      <c r="U66" s="72" t="s">
        <v>65</v>
      </c>
      <c r="V66" s="76">
        <v>36723283</v>
      </c>
      <c r="W66" s="104" t="s">
        <v>12445</v>
      </c>
      <c r="X66" s="78">
        <v>45673</v>
      </c>
      <c r="Y66" s="78">
        <v>45673</v>
      </c>
      <c r="Z66" s="78" t="s">
        <v>73</v>
      </c>
      <c r="AA66" s="78">
        <v>45808</v>
      </c>
      <c r="AB66" s="102">
        <f t="shared" si="0"/>
        <v>135</v>
      </c>
      <c r="AC66" s="72">
        <v>2</v>
      </c>
      <c r="AD66" s="514">
        <v>6300000</v>
      </c>
      <c r="AE66" s="72">
        <v>1</v>
      </c>
      <c r="AF66" s="80">
        <v>45838</v>
      </c>
      <c r="AG66" s="102">
        <f t="shared" si="1"/>
        <v>30</v>
      </c>
      <c r="AH66" s="72">
        <v>0</v>
      </c>
      <c r="AI66" s="628">
        <v>0</v>
      </c>
      <c r="AJ66" s="72" t="s">
        <v>73</v>
      </c>
      <c r="AK66" s="80" t="s">
        <v>73</v>
      </c>
      <c r="AL66" s="72">
        <v>0</v>
      </c>
      <c r="AM66" s="80" t="s">
        <v>73</v>
      </c>
      <c r="AN66" s="80" t="s">
        <v>73</v>
      </c>
      <c r="AO66" s="80" t="s">
        <v>73</v>
      </c>
      <c r="AP66" s="102">
        <f t="shared" si="2"/>
        <v>0</v>
      </c>
      <c r="AQ66" s="102">
        <f t="shared" si="3"/>
        <v>34860000</v>
      </c>
      <c r="AR66" s="72" t="s">
        <v>65</v>
      </c>
      <c r="AS66" s="76">
        <v>28560000</v>
      </c>
      <c r="AT66" s="72" t="s">
        <v>319</v>
      </c>
      <c r="AU66" s="76">
        <v>0</v>
      </c>
      <c r="AV66" s="81" t="s">
        <v>73</v>
      </c>
      <c r="AW66" s="620">
        <v>34860000</v>
      </c>
      <c r="AX66" s="488">
        <f t="shared" si="4"/>
        <v>0</v>
      </c>
      <c r="AY66" s="84">
        <f t="shared" si="5"/>
        <v>1</v>
      </c>
      <c r="AZ66" s="84">
        <v>1</v>
      </c>
      <c r="BA66" s="81" t="s">
        <v>73</v>
      </c>
      <c r="BB66" s="72" t="s">
        <v>208</v>
      </c>
      <c r="BC66" s="75" t="s">
        <v>16394</v>
      </c>
      <c r="BD66" s="71" t="s">
        <v>65</v>
      </c>
      <c r="BE66" s="71" t="s">
        <v>65</v>
      </c>
    </row>
    <row r="67" spans="2:57" x14ac:dyDescent="0.25">
      <c r="B67" s="71">
        <v>2025</v>
      </c>
      <c r="C67" s="71">
        <v>891780111</v>
      </c>
      <c r="D67" s="71" t="s">
        <v>63</v>
      </c>
      <c r="E67" s="72" t="s">
        <v>16393</v>
      </c>
      <c r="F67" s="72" t="s">
        <v>16392</v>
      </c>
      <c r="G67" s="176">
        <v>0</v>
      </c>
      <c r="H67" s="72" t="s">
        <v>71</v>
      </c>
      <c r="I67" s="71" t="s">
        <v>64</v>
      </c>
      <c r="J67" s="73" t="s">
        <v>81</v>
      </c>
      <c r="K67" s="75" t="s">
        <v>16391</v>
      </c>
      <c r="L67" s="76">
        <v>18586700</v>
      </c>
      <c r="M67" s="71" t="s">
        <v>66</v>
      </c>
      <c r="N67" s="75" t="s">
        <v>13328</v>
      </c>
      <c r="O67" s="75">
        <v>1018414715</v>
      </c>
      <c r="P67" s="72">
        <v>28</v>
      </c>
      <c r="Q67" s="80">
        <v>45670</v>
      </c>
      <c r="R67" s="75">
        <v>5573604000</v>
      </c>
      <c r="S67" s="80">
        <v>45674</v>
      </c>
      <c r="T67" s="76">
        <v>18586700</v>
      </c>
      <c r="U67" s="72" t="s">
        <v>65</v>
      </c>
      <c r="V67" s="76">
        <v>72175281</v>
      </c>
      <c r="W67" s="104" t="s">
        <v>8886</v>
      </c>
      <c r="X67" s="78">
        <v>45674</v>
      </c>
      <c r="Y67" s="78">
        <v>45674</v>
      </c>
      <c r="Z67" s="78" t="s">
        <v>73</v>
      </c>
      <c r="AA67" s="78">
        <v>45808</v>
      </c>
      <c r="AB67" s="102">
        <f t="shared" si="0"/>
        <v>134</v>
      </c>
      <c r="AC67" s="72">
        <v>2</v>
      </c>
      <c r="AD67" s="514">
        <v>4100000</v>
      </c>
      <c r="AE67" s="72">
        <v>1</v>
      </c>
      <c r="AF67" s="80">
        <v>45838</v>
      </c>
      <c r="AG67" s="102">
        <f t="shared" si="1"/>
        <v>30</v>
      </c>
      <c r="AH67" s="72">
        <v>0</v>
      </c>
      <c r="AI67" s="628">
        <v>0</v>
      </c>
      <c r="AJ67" s="72" t="s">
        <v>73</v>
      </c>
      <c r="AK67" s="80" t="s">
        <v>73</v>
      </c>
      <c r="AL67" s="72">
        <v>0</v>
      </c>
      <c r="AM67" s="80" t="s">
        <v>73</v>
      </c>
      <c r="AN67" s="80" t="s">
        <v>73</v>
      </c>
      <c r="AO67" s="80" t="s">
        <v>73</v>
      </c>
      <c r="AP67" s="102">
        <f t="shared" si="2"/>
        <v>0</v>
      </c>
      <c r="AQ67" s="102">
        <f t="shared" si="3"/>
        <v>22686700</v>
      </c>
      <c r="AR67" s="72" t="s">
        <v>65</v>
      </c>
      <c r="AS67" s="76">
        <v>18586700</v>
      </c>
      <c r="AT67" s="72" t="s">
        <v>319</v>
      </c>
      <c r="AU67" s="76">
        <v>0</v>
      </c>
      <c r="AV67" s="81" t="s">
        <v>73</v>
      </c>
      <c r="AW67" s="620">
        <v>22686700</v>
      </c>
      <c r="AX67" s="488">
        <f t="shared" si="4"/>
        <v>0</v>
      </c>
      <c r="AY67" s="84">
        <f t="shared" si="5"/>
        <v>1</v>
      </c>
      <c r="AZ67" s="84">
        <v>1</v>
      </c>
      <c r="BA67" s="81" t="s">
        <v>73</v>
      </c>
      <c r="BB67" s="72" t="s">
        <v>208</v>
      </c>
      <c r="BC67" s="75" t="s">
        <v>16390</v>
      </c>
      <c r="BD67" s="71" t="s">
        <v>65</v>
      </c>
      <c r="BE67" s="71" t="s">
        <v>65</v>
      </c>
    </row>
    <row r="68" spans="2:57" x14ac:dyDescent="0.25">
      <c r="B68" s="71">
        <v>2025</v>
      </c>
      <c r="C68" s="71">
        <v>891780111</v>
      </c>
      <c r="D68" s="71" t="s">
        <v>63</v>
      </c>
      <c r="E68" s="72" t="s">
        <v>16389</v>
      </c>
      <c r="F68" s="72" t="s">
        <v>16388</v>
      </c>
      <c r="G68" s="176">
        <v>0</v>
      </c>
      <c r="H68" s="72" t="s">
        <v>71</v>
      </c>
      <c r="I68" s="71" t="s">
        <v>64</v>
      </c>
      <c r="J68" s="73" t="s">
        <v>81</v>
      </c>
      <c r="K68" s="75" t="s">
        <v>14348</v>
      </c>
      <c r="L68" s="76">
        <v>23573400</v>
      </c>
      <c r="M68" s="71" t="s">
        <v>66</v>
      </c>
      <c r="N68" s="75" t="s">
        <v>12759</v>
      </c>
      <c r="O68" s="75">
        <v>85456107</v>
      </c>
      <c r="P68" s="72">
        <v>28</v>
      </c>
      <c r="Q68" s="80">
        <v>45670</v>
      </c>
      <c r="R68" s="75">
        <v>5573604000</v>
      </c>
      <c r="S68" s="80">
        <v>45674</v>
      </c>
      <c r="T68" s="76">
        <v>23573400</v>
      </c>
      <c r="U68" s="72" t="s">
        <v>65</v>
      </c>
      <c r="V68" s="76">
        <v>15443332</v>
      </c>
      <c r="W68" s="104" t="s">
        <v>3532</v>
      </c>
      <c r="X68" s="78">
        <v>45674</v>
      </c>
      <c r="Y68" s="78">
        <v>45674</v>
      </c>
      <c r="Z68" s="78" t="s">
        <v>73</v>
      </c>
      <c r="AA68" s="78">
        <v>45808</v>
      </c>
      <c r="AB68" s="102">
        <f t="shared" si="0"/>
        <v>134</v>
      </c>
      <c r="AC68" s="72">
        <v>2</v>
      </c>
      <c r="AD68" s="514">
        <v>5200000</v>
      </c>
      <c r="AE68" s="72">
        <v>1</v>
      </c>
      <c r="AF68" s="80">
        <v>45838</v>
      </c>
      <c r="AG68" s="102">
        <f t="shared" si="1"/>
        <v>30</v>
      </c>
      <c r="AH68" s="72">
        <v>0</v>
      </c>
      <c r="AI68" s="628">
        <v>0</v>
      </c>
      <c r="AJ68" s="72" t="s">
        <v>73</v>
      </c>
      <c r="AK68" s="80" t="s">
        <v>73</v>
      </c>
      <c r="AL68" s="72">
        <v>0</v>
      </c>
      <c r="AM68" s="80" t="s">
        <v>73</v>
      </c>
      <c r="AN68" s="80" t="s">
        <v>73</v>
      </c>
      <c r="AO68" s="80" t="s">
        <v>73</v>
      </c>
      <c r="AP68" s="102">
        <f t="shared" si="2"/>
        <v>0</v>
      </c>
      <c r="AQ68" s="102">
        <f t="shared" si="3"/>
        <v>28773400</v>
      </c>
      <c r="AR68" s="72" t="s">
        <v>65</v>
      </c>
      <c r="AS68" s="76">
        <v>23573400</v>
      </c>
      <c r="AT68" s="72" t="s">
        <v>319</v>
      </c>
      <c r="AU68" s="76">
        <v>0</v>
      </c>
      <c r="AV68" s="81" t="s">
        <v>73</v>
      </c>
      <c r="AW68" s="620">
        <v>28773400</v>
      </c>
      <c r="AX68" s="488">
        <f t="shared" si="4"/>
        <v>0</v>
      </c>
      <c r="AY68" s="84">
        <f t="shared" si="5"/>
        <v>1</v>
      </c>
      <c r="AZ68" s="84">
        <v>1</v>
      </c>
      <c r="BA68" s="81" t="s">
        <v>73</v>
      </c>
      <c r="BB68" s="72" t="s">
        <v>208</v>
      </c>
      <c r="BC68" s="75" t="s">
        <v>16387</v>
      </c>
      <c r="BD68" s="71" t="s">
        <v>65</v>
      </c>
      <c r="BE68" s="71" t="s">
        <v>65</v>
      </c>
    </row>
    <row r="69" spans="2:57" x14ac:dyDescent="0.25">
      <c r="B69" s="71">
        <v>2025</v>
      </c>
      <c r="C69" s="71">
        <v>891780111</v>
      </c>
      <c r="D69" s="71" t="s">
        <v>63</v>
      </c>
      <c r="E69" s="72" t="s">
        <v>16386</v>
      </c>
      <c r="F69" s="72" t="s">
        <v>16385</v>
      </c>
      <c r="G69" s="176">
        <v>0</v>
      </c>
      <c r="H69" s="72" t="s">
        <v>71</v>
      </c>
      <c r="I69" s="71" t="s">
        <v>64</v>
      </c>
      <c r="J69" s="73" t="s">
        <v>81</v>
      </c>
      <c r="K69" s="75" t="s">
        <v>14348</v>
      </c>
      <c r="L69" s="76">
        <v>23573400</v>
      </c>
      <c r="M69" s="71" t="s">
        <v>66</v>
      </c>
      <c r="N69" s="75" t="s">
        <v>12767</v>
      </c>
      <c r="O69" s="75">
        <v>7597867</v>
      </c>
      <c r="P69" s="72">
        <v>28</v>
      </c>
      <c r="Q69" s="80">
        <v>45670</v>
      </c>
      <c r="R69" s="75">
        <v>5573604000</v>
      </c>
      <c r="S69" s="80">
        <v>45674</v>
      </c>
      <c r="T69" s="76">
        <v>23573400</v>
      </c>
      <c r="U69" s="72" t="s">
        <v>65</v>
      </c>
      <c r="V69" s="76">
        <v>15443332</v>
      </c>
      <c r="W69" s="104" t="s">
        <v>3532</v>
      </c>
      <c r="X69" s="78">
        <v>45674</v>
      </c>
      <c r="Y69" s="78">
        <v>45674</v>
      </c>
      <c r="Z69" s="78" t="s">
        <v>73</v>
      </c>
      <c r="AA69" s="78">
        <v>45808</v>
      </c>
      <c r="AB69" s="102">
        <f t="shared" si="0"/>
        <v>134</v>
      </c>
      <c r="AC69" s="72">
        <v>2</v>
      </c>
      <c r="AD69" s="514">
        <v>5200000</v>
      </c>
      <c r="AE69" s="72">
        <v>1</v>
      </c>
      <c r="AF69" s="80">
        <v>45838</v>
      </c>
      <c r="AG69" s="102">
        <f t="shared" si="1"/>
        <v>30</v>
      </c>
      <c r="AH69" s="72">
        <v>0</v>
      </c>
      <c r="AI69" s="628">
        <v>0</v>
      </c>
      <c r="AJ69" s="72" t="s">
        <v>73</v>
      </c>
      <c r="AK69" s="80" t="s">
        <v>73</v>
      </c>
      <c r="AL69" s="72">
        <v>0</v>
      </c>
      <c r="AM69" s="80" t="s">
        <v>73</v>
      </c>
      <c r="AN69" s="80" t="s">
        <v>73</v>
      </c>
      <c r="AO69" s="80" t="s">
        <v>73</v>
      </c>
      <c r="AP69" s="102">
        <f t="shared" si="2"/>
        <v>0</v>
      </c>
      <c r="AQ69" s="102">
        <f t="shared" si="3"/>
        <v>28773400</v>
      </c>
      <c r="AR69" s="72" t="s">
        <v>65</v>
      </c>
      <c r="AS69" s="76">
        <v>23573400</v>
      </c>
      <c r="AT69" s="72" t="s">
        <v>319</v>
      </c>
      <c r="AU69" s="76">
        <v>0</v>
      </c>
      <c r="AV69" s="81" t="s">
        <v>73</v>
      </c>
      <c r="AW69" s="620">
        <v>28773400</v>
      </c>
      <c r="AX69" s="488">
        <f t="shared" si="4"/>
        <v>0</v>
      </c>
      <c r="AY69" s="84">
        <f t="shared" si="5"/>
        <v>1</v>
      </c>
      <c r="AZ69" s="84">
        <v>1</v>
      </c>
      <c r="BA69" s="81" t="s">
        <v>73</v>
      </c>
      <c r="BB69" s="72" t="s">
        <v>208</v>
      </c>
      <c r="BC69" s="75" t="s">
        <v>16384</v>
      </c>
      <c r="BD69" s="71" t="s">
        <v>65</v>
      </c>
      <c r="BE69" s="71" t="s">
        <v>65</v>
      </c>
    </row>
    <row r="70" spans="2:57" x14ac:dyDescent="0.25">
      <c r="B70" s="71">
        <v>2025</v>
      </c>
      <c r="C70" s="71">
        <v>891780111</v>
      </c>
      <c r="D70" s="71" t="s">
        <v>63</v>
      </c>
      <c r="E70" s="72" t="s">
        <v>16383</v>
      </c>
      <c r="F70" s="72" t="s">
        <v>16382</v>
      </c>
      <c r="G70" s="176">
        <v>0</v>
      </c>
      <c r="H70" s="72" t="s">
        <v>71</v>
      </c>
      <c r="I70" s="71" t="s">
        <v>64</v>
      </c>
      <c r="J70" s="73" t="s">
        <v>81</v>
      </c>
      <c r="K70" s="75" t="s">
        <v>16381</v>
      </c>
      <c r="L70" s="76">
        <v>15739800</v>
      </c>
      <c r="M70" s="71" t="s">
        <v>66</v>
      </c>
      <c r="N70" s="75" t="s">
        <v>13323</v>
      </c>
      <c r="O70" s="75">
        <v>1082934684</v>
      </c>
      <c r="P70" s="72">
        <v>28</v>
      </c>
      <c r="Q70" s="80">
        <v>45670</v>
      </c>
      <c r="R70" s="75">
        <v>5573604000</v>
      </c>
      <c r="S70" s="80">
        <v>45674</v>
      </c>
      <c r="T70" s="76">
        <v>15739800</v>
      </c>
      <c r="U70" s="72" t="s">
        <v>65</v>
      </c>
      <c r="V70" s="76">
        <v>72175281</v>
      </c>
      <c r="W70" s="104" t="s">
        <v>8886</v>
      </c>
      <c r="X70" s="78">
        <v>45674</v>
      </c>
      <c r="Y70" s="78">
        <v>45674</v>
      </c>
      <c r="Z70" s="78" t="s">
        <v>73</v>
      </c>
      <c r="AA70" s="78">
        <v>45808</v>
      </c>
      <c r="AB70" s="102">
        <f t="shared" si="0"/>
        <v>134</v>
      </c>
      <c r="AC70" s="72">
        <v>2</v>
      </c>
      <c r="AD70" s="514">
        <v>3472000</v>
      </c>
      <c r="AE70" s="72">
        <v>1</v>
      </c>
      <c r="AF70" s="80">
        <v>45838</v>
      </c>
      <c r="AG70" s="102">
        <f t="shared" si="1"/>
        <v>30</v>
      </c>
      <c r="AH70" s="72">
        <v>0</v>
      </c>
      <c r="AI70" s="628">
        <v>0</v>
      </c>
      <c r="AJ70" s="72" t="s">
        <v>73</v>
      </c>
      <c r="AK70" s="80" t="s">
        <v>73</v>
      </c>
      <c r="AL70" s="72">
        <v>0</v>
      </c>
      <c r="AM70" s="80" t="s">
        <v>73</v>
      </c>
      <c r="AN70" s="80" t="s">
        <v>73</v>
      </c>
      <c r="AO70" s="80" t="s">
        <v>73</v>
      </c>
      <c r="AP70" s="102">
        <f t="shared" si="2"/>
        <v>0</v>
      </c>
      <c r="AQ70" s="102">
        <f t="shared" si="3"/>
        <v>19211800</v>
      </c>
      <c r="AR70" s="72" t="s">
        <v>65</v>
      </c>
      <c r="AS70" s="76">
        <v>15739800</v>
      </c>
      <c r="AT70" s="72" t="s">
        <v>319</v>
      </c>
      <c r="AU70" s="76">
        <v>0</v>
      </c>
      <c r="AV70" s="81" t="s">
        <v>73</v>
      </c>
      <c r="AW70" s="620">
        <v>19211800</v>
      </c>
      <c r="AX70" s="488">
        <f t="shared" si="4"/>
        <v>0</v>
      </c>
      <c r="AY70" s="84">
        <f t="shared" si="5"/>
        <v>1</v>
      </c>
      <c r="AZ70" s="84">
        <v>1</v>
      </c>
      <c r="BA70" s="81" t="s">
        <v>73</v>
      </c>
      <c r="BB70" s="72" t="s">
        <v>208</v>
      </c>
      <c r="BC70" s="75" t="s">
        <v>16380</v>
      </c>
      <c r="BD70" s="71" t="s">
        <v>65</v>
      </c>
      <c r="BE70" s="71" t="s">
        <v>65</v>
      </c>
    </row>
    <row r="71" spans="2:57" x14ac:dyDescent="0.25">
      <c r="B71" s="71">
        <v>2025</v>
      </c>
      <c r="C71" s="71">
        <v>891780111</v>
      </c>
      <c r="D71" s="71" t="s">
        <v>63</v>
      </c>
      <c r="E71" s="72" t="s">
        <v>16379</v>
      </c>
      <c r="F71" s="72" t="s">
        <v>16378</v>
      </c>
      <c r="G71" s="176">
        <v>0</v>
      </c>
      <c r="H71" s="72" t="s">
        <v>71</v>
      </c>
      <c r="I71" s="71" t="s">
        <v>64</v>
      </c>
      <c r="J71" s="73" t="s">
        <v>81</v>
      </c>
      <c r="K71" s="75" t="s">
        <v>16377</v>
      </c>
      <c r="L71" s="76">
        <v>17634700</v>
      </c>
      <c r="M71" s="71" t="s">
        <v>66</v>
      </c>
      <c r="N71" s="75" t="s">
        <v>13256</v>
      </c>
      <c r="O71" s="75">
        <v>1083017229</v>
      </c>
      <c r="P71" s="72">
        <v>28</v>
      </c>
      <c r="Q71" s="80">
        <v>45670</v>
      </c>
      <c r="R71" s="75">
        <v>5573604000</v>
      </c>
      <c r="S71" s="80">
        <v>45674</v>
      </c>
      <c r="T71" s="76">
        <v>17634700</v>
      </c>
      <c r="U71" s="72" t="s">
        <v>65</v>
      </c>
      <c r="V71" s="76">
        <v>72175281</v>
      </c>
      <c r="W71" s="104" t="s">
        <v>8886</v>
      </c>
      <c r="X71" s="78">
        <v>45674</v>
      </c>
      <c r="Y71" s="78">
        <v>45674</v>
      </c>
      <c r="Z71" s="78" t="s">
        <v>73</v>
      </c>
      <c r="AA71" s="78">
        <v>45808</v>
      </c>
      <c r="AB71" s="102">
        <f t="shared" si="0"/>
        <v>134</v>
      </c>
      <c r="AC71" s="72">
        <v>2</v>
      </c>
      <c r="AD71" s="514">
        <v>3890000</v>
      </c>
      <c r="AE71" s="72">
        <v>1</v>
      </c>
      <c r="AF71" s="80">
        <v>45838</v>
      </c>
      <c r="AG71" s="102">
        <f t="shared" si="1"/>
        <v>30</v>
      </c>
      <c r="AH71" s="72">
        <v>0</v>
      </c>
      <c r="AI71" s="628">
        <v>0</v>
      </c>
      <c r="AJ71" s="72" t="s">
        <v>73</v>
      </c>
      <c r="AK71" s="80" t="s">
        <v>73</v>
      </c>
      <c r="AL71" s="72">
        <v>0</v>
      </c>
      <c r="AM71" s="80" t="s">
        <v>73</v>
      </c>
      <c r="AN71" s="80" t="s">
        <v>73</v>
      </c>
      <c r="AO71" s="80" t="s">
        <v>73</v>
      </c>
      <c r="AP71" s="102">
        <f t="shared" si="2"/>
        <v>0</v>
      </c>
      <c r="AQ71" s="102">
        <f t="shared" si="3"/>
        <v>21524700</v>
      </c>
      <c r="AR71" s="72" t="s">
        <v>65</v>
      </c>
      <c r="AS71" s="76">
        <v>17634700</v>
      </c>
      <c r="AT71" s="72" t="s">
        <v>319</v>
      </c>
      <c r="AU71" s="76">
        <v>0</v>
      </c>
      <c r="AV71" s="81" t="s">
        <v>73</v>
      </c>
      <c r="AW71" s="620">
        <v>21524700</v>
      </c>
      <c r="AX71" s="488">
        <f t="shared" si="4"/>
        <v>0</v>
      </c>
      <c r="AY71" s="84">
        <f t="shared" si="5"/>
        <v>1</v>
      </c>
      <c r="AZ71" s="84">
        <v>1</v>
      </c>
      <c r="BA71" s="81" t="s">
        <v>73</v>
      </c>
      <c r="BB71" s="72" t="s">
        <v>208</v>
      </c>
      <c r="BC71" s="75" t="s">
        <v>16376</v>
      </c>
      <c r="BD71" s="71" t="s">
        <v>65</v>
      </c>
      <c r="BE71" s="71" t="s">
        <v>65</v>
      </c>
    </row>
    <row r="72" spans="2:57" x14ac:dyDescent="0.25">
      <c r="B72" s="71">
        <v>2025</v>
      </c>
      <c r="C72" s="71">
        <v>891780111</v>
      </c>
      <c r="D72" s="71" t="s">
        <v>63</v>
      </c>
      <c r="E72" s="72" t="s">
        <v>16375</v>
      </c>
      <c r="F72" s="72" t="s">
        <v>16374</v>
      </c>
      <c r="G72" s="176">
        <v>0</v>
      </c>
      <c r="H72" s="72" t="s">
        <v>71</v>
      </c>
      <c r="I72" s="71" t="s">
        <v>64</v>
      </c>
      <c r="J72" s="73" t="s">
        <v>81</v>
      </c>
      <c r="K72" s="75" t="s">
        <v>16373</v>
      </c>
      <c r="L72" s="76">
        <v>14307200</v>
      </c>
      <c r="M72" s="71" t="s">
        <v>66</v>
      </c>
      <c r="N72" s="75" t="s">
        <v>11776</v>
      </c>
      <c r="O72" s="75">
        <v>1082902525</v>
      </c>
      <c r="P72" s="72">
        <v>28</v>
      </c>
      <c r="Q72" s="80">
        <v>45670</v>
      </c>
      <c r="R72" s="75">
        <v>5573604000</v>
      </c>
      <c r="S72" s="80">
        <v>45674</v>
      </c>
      <c r="T72" s="76">
        <v>14307200</v>
      </c>
      <c r="U72" s="72" t="s">
        <v>65</v>
      </c>
      <c r="V72" s="76">
        <v>36557666</v>
      </c>
      <c r="W72" s="104" t="s">
        <v>10440</v>
      </c>
      <c r="X72" s="78">
        <v>45674</v>
      </c>
      <c r="Y72" s="78">
        <v>45674</v>
      </c>
      <c r="Z72" s="78" t="s">
        <v>73</v>
      </c>
      <c r="AA72" s="78">
        <v>45808</v>
      </c>
      <c r="AB72" s="102">
        <f t="shared" ref="AB72:AB135" si="6">+IF(Z72="1800-01-01",AA72-Y72,AA72-Z72)</f>
        <v>134</v>
      </c>
      <c r="AC72" s="72">
        <v>2</v>
      </c>
      <c r="AD72" s="514">
        <v>3156000</v>
      </c>
      <c r="AE72" s="72">
        <v>1</v>
      </c>
      <c r="AF72" s="80">
        <v>45838</v>
      </c>
      <c r="AG72" s="102">
        <f t="shared" ref="AG72:AG135" si="7">+IF(AF72="1800-01-01",0,AF72-AA72)</f>
        <v>30</v>
      </c>
      <c r="AH72" s="72">
        <v>0</v>
      </c>
      <c r="AI72" s="628">
        <v>0</v>
      </c>
      <c r="AJ72" s="72" t="s">
        <v>73</v>
      </c>
      <c r="AK72" s="80" t="s">
        <v>73</v>
      </c>
      <c r="AL72" s="72">
        <v>0</v>
      </c>
      <c r="AM72" s="80" t="s">
        <v>73</v>
      </c>
      <c r="AN72" s="80" t="s">
        <v>73</v>
      </c>
      <c r="AO72" s="80" t="s">
        <v>73</v>
      </c>
      <c r="AP72" s="102">
        <f t="shared" ref="AP72:AP135" si="8">+IF(AM72="1800-01-01",0,AN72-AM72)</f>
        <v>0</v>
      </c>
      <c r="AQ72" s="102">
        <f t="shared" ref="AQ72:AQ135" si="9">+L72+AD72-AI72</f>
        <v>17463200</v>
      </c>
      <c r="AR72" s="72" t="s">
        <v>65</v>
      </c>
      <c r="AS72" s="76">
        <v>14307200</v>
      </c>
      <c r="AT72" s="72" t="s">
        <v>319</v>
      </c>
      <c r="AU72" s="76">
        <v>0</v>
      </c>
      <c r="AV72" s="81" t="s">
        <v>73</v>
      </c>
      <c r="AW72" s="620">
        <v>17463200</v>
      </c>
      <c r="AX72" s="488">
        <f t="shared" ref="AX72:AX135" si="10">AQ72-AW72</f>
        <v>0</v>
      </c>
      <c r="AY72" s="84">
        <f t="shared" ref="AY72:AY135" si="11">+IFERROR(AW72/AQ72,"_")</f>
        <v>1</v>
      </c>
      <c r="AZ72" s="84">
        <v>1</v>
      </c>
      <c r="BA72" s="81" t="s">
        <v>73</v>
      </c>
      <c r="BB72" s="72" t="s">
        <v>208</v>
      </c>
      <c r="BC72" s="75" t="s">
        <v>16372</v>
      </c>
      <c r="BD72" s="71" t="s">
        <v>65</v>
      </c>
      <c r="BE72" s="71" t="s">
        <v>65</v>
      </c>
    </row>
    <row r="73" spans="2:57" x14ac:dyDescent="0.25">
      <c r="B73" s="71">
        <v>2025</v>
      </c>
      <c r="C73" s="71">
        <v>891780111</v>
      </c>
      <c r="D73" s="71" t="s">
        <v>63</v>
      </c>
      <c r="E73" s="72" t="s">
        <v>16371</v>
      </c>
      <c r="F73" s="72" t="s">
        <v>16370</v>
      </c>
      <c r="G73" s="176">
        <v>0</v>
      </c>
      <c r="H73" s="72" t="s">
        <v>71</v>
      </c>
      <c r="I73" s="71" t="s">
        <v>64</v>
      </c>
      <c r="J73" s="73" t="s">
        <v>81</v>
      </c>
      <c r="K73" s="75" t="s">
        <v>16369</v>
      </c>
      <c r="L73" s="76">
        <v>17360000</v>
      </c>
      <c r="M73" s="71" t="s">
        <v>66</v>
      </c>
      <c r="N73" s="75" t="s">
        <v>12944</v>
      </c>
      <c r="O73" s="75">
        <v>7140330</v>
      </c>
      <c r="P73" s="72">
        <v>28</v>
      </c>
      <c r="Q73" s="80">
        <v>45670</v>
      </c>
      <c r="R73" s="75">
        <v>5573604000</v>
      </c>
      <c r="S73" s="80">
        <v>45674</v>
      </c>
      <c r="T73" s="76">
        <v>17360000</v>
      </c>
      <c r="U73" s="72" t="s">
        <v>65</v>
      </c>
      <c r="V73" s="76">
        <v>57435262</v>
      </c>
      <c r="W73" s="104" t="s">
        <v>12506</v>
      </c>
      <c r="X73" s="78">
        <v>45674</v>
      </c>
      <c r="Y73" s="78">
        <v>45674</v>
      </c>
      <c r="Z73" s="78" t="s">
        <v>73</v>
      </c>
      <c r="AA73" s="78">
        <v>45808</v>
      </c>
      <c r="AB73" s="102">
        <f t="shared" si="6"/>
        <v>134</v>
      </c>
      <c r="AC73" s="72">
        <v>2</v>
      </c>
      <c r="AD73" s="514">
        <v>3472000</v>
      </c>
      <c r="AE73" s="72">
        <v>1</v>
      </c>
      <c r="AF73" s="80">
        <v>45838</v>
      </c>
      <c r="AG73" s="102">
        <f t="shared" si="7"/>
        <v>30</v>
      </c>
      <c r="AH73" s="72">
        <v>0</v>
      </c>
      <c r="AI73" s="628">
        <v>0</v>
      </c>
      <c r="AJ73" s="72" t="s">
        <v>73</v>
      </c>
      <c r="AK73" s="80" t="s">
        <v>73</v>
      </c>
      <c r="AL73" s="72">
        <v>0</v>
      </c>
      <c r="AM73" s="80" t="s">
        <v>73</v>
      </c>
      <c r="AN73" s="80" t="s">
        <v>73</v>
      </c>
      <c r="AO73" s="80" t="s">
        <v>73</v>
      </c>
      <c r="AP73" s="102">
        <f t="shared" si="8"/>
        <v>0</v>
      </c>
      <c r="AQ73" s="102">
        <f t="shared" si="9"/>
        <v>20832000</v>
      </c>
      <c r="AR73" s="72" t="s">
        <v>65</v>
      </c>
      <c r="AS73" s="76">
        <v>17360000</v>
      </c>
      <c r="AT73" s="72" t="s">
        <v>319</v>
      </c>
      <c r="AU73" s="76">
        <v>0</v>
      </c>
      <c r="AV73" s="81" t="s">
        <v>73</v>
      </c>
      <c r="AW73" s="620">
        <v>20832000</v>
      </c>
      <c r="AX73" s="488">
        <f t="shared" si="10"/>
        <v>0</v>
      </c>
      <c r="AY73" s="84">
        <f t="shared" si="11"/>
        <v>1</v>
      </c>
      <c r="AZ73" s="84">
        <v>1</v>
      </c>
      <c r="BA73" s="81" t="s">
        <v>73</v>
      </c>
      <c r="BB73" s="72" t="s">
        <v>208</v>
      </c>
      <c r="BC73" s="75" t="s">
        <v>16368</v>
      </c>
      <c r="BD73" s="71" t="s">
        <v>65</v>
      </c>
      <c r="BE73" s="71" t="s">
        <v>65</v>
      </c>
    </row>
    <row r="74" spans="2:57" x14ac:dyDescent="0.25">
      <c r="B74" s="71">
        <v>2025</v>
      </c>
      <c r="C74" s="71">
        <v>891780111</v>
      </c>
      <c r="D74" s="71" t="s">
        <v>63</v>
      </c>
      <c r="E74" s="72" t="s">
        <v>16367</v>
      </c>
      <c r="F74" s="72" t="s">
        <v>16366</v>
      </c>
      <c r="G74" s="176">
        <v>0</v>
      </c>
      <c r="H74" s="72" t="s">
        <v>71</v>
      </c>
      <c r="I74" s="71" t="s">
        <v>64</v>
      </c>
      <c r="J74" s="73" t="s">
        <v>81</v>
      </c>
      <c r="K74" s="75" t="s">
        <v>16365</v>
      </c>
      <c r="L74" s="76">
        <v>33546700</v>
      </c>
      <c r="M74" s="71" t="s">
        <v>66</v>
      </c>
      <c r="N74" s="75" t="s">
        <v>13308</v>
      </c>
      <c r="O74" s="75">
        <v>51937854</v>
      </c>
      <c r="P74" s="72">
        <v>27</v>
      </c>
      <c r="Q74" s="80">
        <v>45670</v>
      </c>
      <c r="R74" s="75">
        <v>2494141000</v>
      </c>
      <c r="S74" s="80">
        <v>45674</v>
      </c>
      <c r="T74" s="76">
        <v>33546700</v>
      </c>
      <c r="U74" s="72" t="s">
        <v>65</v>
      </c>
      <c r="V74" s="76">
        <v>72175281</v>
      </c>
      <c r="W74" s="104" t="s">
        <v>8886</v>
      </c>
      <c r="X74" s="78">
        <v>45674</v>
      </c>
      <c r="Y74" s="78">
        <v>45674</v>
      </c>
      <c r="Z74" s="78" t="s">
        <v>73</v>
      </c>
      <c r="AA74" s="78">
        <v>45808</v>
      </c>
      <c r="AB74" s="102">
        <f t="shared" si="6"/>
        <v>134</v>
      </c>
      <c r="AC74" s="72">
        <v>2</v>
      </c>
      <c r="AD74" s="514">
        <v>7400000</v>
      </c>
      <c r="AE74" s="72">
        <v>1</v>
      </c>
      <c r="AF74" s="80">
        <v>45838</v>
      </c>
      <c r="AG74" s="102">
        <f t="shared" si="7"/>
        <v>30</v>
      </c>
      <c r="AH74" s="72">
        <v>0</v>
      </c>
      <c r="AI74" s="628">
        <v>0</v>
      </c>
      <c r="AJ74" s="72" t="s">
        <v>73</v>
      </c>
      <c r="AK74" s="80" t="s">
        <v>73</v>
      </c>
      <c r="AL74" s="72">
        <v>0</v>
      </c>
      <c r="AM74" s="80" t="s">
        <v>73</v>
      </c>
      <c r="AN74" s="80" t="s">
        <v>73</v>
      </c>
      <c r="AO74" s="80" t="s">
        <v>73</v>
      </c>
      <c r="AP74" s="102">
        <f t="shared" si="8"/>
        <v>0</v>
      </c>
      <c r="AQ74" s="102">
        <f t="shared" si="9"/>
        <v>40946700</v>
      </c>
      <c r="AR74" s="72" t="s">
        <v>65</v>
      </c>
      <c r="AS74" s="76">
        <v>33546700</v>
      </c>
      <c r="AT74" s="72" t="s">
        <v>319</v>
      </c>
      <c r="AU74" s="76">
        <v>0</v>
      </c>
      <c r="AV74" s="81" t="s">
        <v>73</v>
      </c>
      <c r="AW74" s="620">
        <v>40946700</v>
      </c>
      <c r="AX74" s="488">
        <f t="shared" si="10"/>
        <v>0</v>
      </c>
      <c r="AY74" s="84">
        <f t="shared" si="11"/>
        <v>1</v>
      </c>
      <c r="AZ74" s="84">
        <v>1</v>
      </c>
      <c r="BA74" s="81" t="s">
        <v>73</v>
      </c>
      <c r="BB74" s="72" t="s">
        <v>208</v>
      </c>
      <c r="BC74" s="75" t="s">
        <v>16364</v>
      </c>
      <c r="BD74" s="71" t="s">
        <v>65</v>
      </c>
      <c r="BE74" s="71" t="s">
        <v>65</v>
      </c>
    </row>
    <row r="75" spans="2:57" x14ac:dyDescent="0.25">
      <c r="B75" s="71">
        <v>2025</v>
      </c>
      <c r="C75" s="71">
        <v>891780111</v>
      </c>
      <c r="D75" s="71" t="s">
        <v>63</v>
      </c>
      <c r="E75" s="72" t="s">
        <v>16363</v>
      </c>
      <c r="F75" s="72" t="s">
        <v>16362</v>
      </c>
      <c r="G75" s="176">
        <v>0</v>
      </c>
      <c r="H75" s="72" t="s">
        <v>71</v>
      </c>
      <c r="I75" s="71" t="s">
        <v>64</v>
      </c>
      <c r="J75" s="73" t="s">
        <v>81</v>
      </c>
      <c r="K75" s="75" t="s">
        <v>16361</v>
      </c>
      <c r="L75" s="76">
        <v>12825000</v>
      </c>
      <c r="M75" s="71" t="s">
        <v>66</v>
      </c>
      <c r="N75" s="75" t="s">
        <v>12440</v>
      </c>
      <c r="O75" s="75">
        <v>1082958221</v>
      </c>
      <c r="P75" s="72">
        <v>27</v>
      </c>
      <c r="Q75" s="80">
        <v>45670</v>
      </c>
      <c r="R75" s="75">
        <v>2494141000</v>
      </c>
      <c r="S75" s="80">
        <v>45674</v>
      </c>
      <c r="T75" s="76">
        <v>12825000</v>
      </c>
      <c r="U75" s="72" t="s">
        <v>65</v>
      </c>
      <c r="V75" s="76">
        <v>57400977</v>
      </c>
      <c r="W75" s="104" t="s">
        <v>10723</v>
      </c>
      <c r="X75" s="78">
        <v>45674</v>
      </c>
      <c r="Y75" s="78">
        <v>45674</v>
      </c>
      <c r="Z75" s="78" t="s">
        <v>73</v>
      </c>
      <c r="AA75" s="78">
        <v>45808</v>
      </c>
      <c r="AB75" s="102">
        <f t="shared" si="6"/>
        <v>134</v>
      </c>
      <c r="AC75" s="72">
        <v>2</v>
      </c>
      <c r="AD75" s="514">
        <v>2850000</v>
      </c>
      <c r="AE75" s="72">
        <v>1</v>
      </c>
      <c r="AF75" s="80">
        <v>45838</v>
      </c>
      <c r="AG75" s="102">
        <f t="shared" si="7"/>
        <v>30</v>
      </c>
      <c r="AH75" s="72">
        <v>0</v>
      </c>
      <c r="AI75" s="628">
        <v>0</v>
      </c>
      <c r="AJ75" s="72" t="s">
        <v>73</v>
      </c>
      <c r="AK75" s="80" t="s">
        <v>73</v>
      </c>
      <c r="AL75" s="72">
        <v>0</v>
      </c>
      <c r="AM75" s="80" t="s">
        <v>73</v>
      </c>
      <c r="AN75" s="80" t="s">
        <v>73</v>
      </c>
      <c r="AO75" s="80" t="s">
        <v>73</v>
      </c>
      <c r="AP75" s="102">
        <f t="shared" si="8"/>
        <v>0</v>
      </c>
      <c r="AQ75" s="102">
        <f t="shared" si="9"/>
        <v>15675000</v>
      </c>
      <c r="AR75" s="72" t="s">
        <v>65</v>
      </c>
      <c r="AS75" s="76">
        <v>12825000</v>
      </c>
      <c r="AT75" s="72" t="s">
        <v>319</v>
      </c>
      <c r="AU75" s="76">
        <v>0</v>
      </c>
      <c r="AV75" s="81" t="s">
        <v>73</v>
      </c>
      <c r="AW75" s="620">
        <v>15675000</v>
      </c>
      <c r="AX75" s="488">
        <f t="shared" si="10"/>
        <v>0</v>
      </c>
      <c r="AY75" s="84">
        <f t="shared" si="11"/>
        <v>1</v>
      </c>
      <c r="AZ75" s="84">
        <v>1</v>
      </c>
      <c r="BA75" s="81" t="s">
        <v>73</v>
      </c>
      <c r="BB75" s="72" t="s">
        <v>208</v>
      </c>
      <c r="BC75" s="75" t="s">
        <v>16360</v>
      </c>
      <c r="BD75" s="71" t="s">
        <v>65</v>
      </c>
      <c r="BE75" s="71" t="s">
        <v>65</v>
      </c>
    </row>
    <row r="76" spans="2:57" x14ac:dyDescent="0.25">
      <c r="B76" s="71">
        <v>2025</v>
      </c>
      <c r="C76" s="71">
        <v>891780111</v>
      </c>
      <c r="D76" s="71" t="s">
        <v>63</v>
      </c>
      <c r="E76" s="72" t="s">
        <v>16359</v>
      </c>
      <c r="F76" s="72" t="s">
        <v>16358</v>
      </c>
      <c r="G76" s="176">
        <v>0</v>
      </c>
      <c r="H76" s="72" t="s">
        <v>71</v>
      </c>
      <c r="I76" s="71" t="s">
        <v>64</v>
      </c>
      <c r="J76" s="73" t="s">
        <v>81</v>
      </c>
      <c r="K76" s="75" t="s">
        <v>16357</v>
      </c>
      <c r="L76" s="76">
        <v>15780000</v>
      </c>
      <c r="M76" s="71" t="s">
        <v>66</v>
      </c>
      <c r="N76" s="75" t="s">
        <v>10815</v>
      </c>
      <c r="O76" s="75">
        <v>1082854051</v>
      </c>
      <c r="P76" s="72">
        <v>28</v>
      </c>
      <c r="Q76" s="80">
        <v>45670</v>
      </c>
      <c r="R76" s="75">
        <v>5573604000</v>
      </c>
      <c r="S76" s="80">
        <v>45674</v>
      </c>
      <c r="T76" s="76">
        <v>15780000</v>
      </c>
      <c r="U76" s="72" t="s">
        <v>65</v>
      </c>
      <c r="V76" s="76">
        <v>30766322</v>
      </c>
      <c r="W76" s="104" t="s">
        <v>10344</v>
      </c>
      <c r="X76" s="78">
        <v>45674</v>
      </c>
      <c r="Y76" s="78">
        <v>45674</v>
      </c>
      <c r="Z76" s="78" t="s">
        <v>73</v>
      </c>
      <c r="AA76" s="78">
        <v>45808</v>
      </c>
      <c r="AB76" s="102">
        <f t="shared" si="6"/>
        <v>134</v>
      </c>
      <c r="AC76" s="72">
        <v>0</v>
      </c>
      <c r="AD76" s="514">
        <v>0</v>
      </c>
      <c r="AE76" s="72">
        <v>0</v>
      </c>
      <c r="AF76" s="80" t="s">
        <v>73</v>
      </c>
      <c r="AG76" s="102">
        <f t="shared" si="7"/>
        <v>0</v>
      </c>
      <c r="AH76" s="72">
        <v>0</v>
      </c>
      <c r="AI76" s="628">
        <v>0</v>
      </c>
      <c r="AJ76" s="72" t="s">
        <v>73</v>
      </c>
      <c r="AK76" s="80" t="s">
        <v>73</v>
      </c>
      <c r="AL76" s="72">
        <v>0</v>
      </c>
      <c r="AM76" s="80" t="s">
        <v>73</v>
      </c>
      <c r="AN76" s="80" t="s">
        <v>73</v>
      </c>
      <c r="AO76" s="80" t="s">
        <v>73</v>
      </c>
      <c r="AP76" s="102">
        <f t="shared" si="8"/>
        <v>0</v>
      </c>
      <c r="AQ76" s="102">
        <f t="shared" si="9"/>
        <v>15780000</v>
      </c>
      <c r="AR76" s="72" t="s">
        <v>65</v>
      </c>
      <c r="AS76" s="76">
        <v>15780000</v>
      </c>
      <c r="AT76" s="72" t="s">
        <v>319</v>
      </c>
      <c r="AU76" s="76">
        <v>0</v>
      </c>
      <c r="AV76" s="81" t="s">
        <v>73</v>
      </c>
      <c r="AW76" s="620">
        <v>15780000</v>
      </c>
      <c r="AX76" s="488">
        <f t="shared" si="10"/>
        <v>0</v>
      </c>
      <c r="AY76" s="84">
        <f t="shared" si="11"/>
        <v>1</v>
      </c>
      <c r="AZ76" s="84">
        <v>1</v>
      </c>
      <c r="BA76" s="81" t="s">
        <v>73</v>
      </c>
      <c r="BB76" s="72" t="s">
        <v>208</v>
      </c>
      <c r="BC76" s="75" t="s">
        <v>16356</v>
      </c>
      <c r="BD76" s="71" t="s">
        <v>65</v>
      </c>
      <c r="BE76" s="71" t="s">
        <v>65</v>
      </c>
    </row>
    <row r="77" spans="2:57" x14ac:dyDescent="0.25">
      <c r="B77" s="71">
        <v>2025</v>
      </c>
      <c r="C77" s="71">
        <v>891780111</v>
      </c>
      <c r="D77" s="71" t="s">
        <v>63</v>
      </c>
      <c r="E77" s="72" t="s">
        <v>16355</v>
      </c>
      <c r="F77" s="72" t="s">
        <v>16354</v>
      </c>
      <c r="G77" s="176">
        <v>0</v>
      </c>
      <c r="H77" s="72" t="s">
        <v>71</v>
      </c>
      <c r="I77" s="71" t="s">
        <v>64</v>
      </c>
      <c r="J77" s="73" t="s">
        <v>81</v>
      </c>
      <c r="K77" s="75" t="s">
        <v>16353</v>
      </c>
      <c r="L77" s="76">
        <v>14307200</v>
      </c>
      <c r="M77" s="71" t="s">
        <v>66</v>
      </c>
      <c r="N77" s="75" t="s">
        <v>12968</v>
      </c>
      <c r="O77" s="75">
        <v>1082921709</v>
      </c>
      <c r="P77" s="72">
        <v>28</v>
      </c>
      <c r="Q77" s="80">
        <v>45670</v>
      </c>
      <c r="R77" s="75">
        <v>5573604000</v>
      </c>
      <c r="S77" s="80">
        <v>45674</v>
      </c>
      <c r="T77" s="76">
        <v>14307200</v>
      </c>
      <c r="U77" s="72" t="s">
        <v>65</v>
      </c>
      <c r="V77" s="76">
        <v>72175281</v>
      </c>
      <c r="W77" s="104" t="s">
        <v>8886</v>
      </c>
      <c r="X77" s="78">
        <v>45674</v>
      </c>
      <c r="Y77" s="78">
        <v>45674</v>
      </c>
      <c r="Z77" s="78" t="s">
        <v>73</v>
      </c>
      <c r="AA77" s="78">
        <v>45808</v>
      </c>
      <c r="AB77" s="102">
        <f t="shared" si="6"/>
        <v>134</v>
      </c>
      <c r="AC77" s="72">
        <v>2</v>
      </c>
      <c r="AD77" s="514">
        <v>3156000</v>
      </c>
      <c r="AE77" s="72">
        <v>1</v>
      </c>
      <c r="AF77" s="80">
        <v>45838</v>
      </c>
      <c r="AG77" s="102">
        <f t="shared" si="7"/>
        <v>30</v>
      </c>
      <c r="AH77" s="72">
        <v>0</v>
      </c>
      <c r="AI77" s="628">
        <v>0</v>
      </c>
      <c r="AJ77" s="72" t="s">
        <v>73</v>
      </c>
      <c r="AK77" s="80" t="s">
        <v>73</v>
      </c>
      <c r="AL77" s="72">
        <v>0</v>
      </c>
      <c r="AM77" s="80" t="s">
        <v>73</v>
      </c>
      <c r="AN77" s="80" t="s">
        <v>73</v>
      </c>
      <c r="AO77" s="80" t="s">
        <v>73</v>
      </c>
      <c r="AP77" s="102">
        <f t="shared" si="8"/>
        <v>0</v>
      </c>
      <c r="AQ77" s="102">
        <f t="shared" si="9"/>
        <v>17463200</v>
      </c>
      <c r="AR77" s="72" t="s">
        <v>65</v>
      </c>
      <c r="AS77" s="76">
        <v>14307200</v>
      </c>
      <c r="AT77" s="72" t="s">
        <v>319</v>
      </c>
      <c r="AU77" s="76">
        <v>0</v>
      </c>
      <c r="AV77" s="81" t="s">
        <v>73</v>
      </c>
      <c r="AW77" s="620">
        <v>17463200</v>
      </c>
      <c r="AX77" s="488">
        <f t="shared" si="10"/>
        <v>0</v>
      </c>
      <c r="AY77" s="84">
        <f t="shared" si="11"/>
        <v>1</v>
      </c>
      <c r="AZ77" s="84">
        <v>1</v>
      </c>
      <c r="BA77" s="81" t="s">
        <v>73</v>
      </c>
      <c r="BB77" s="72" t="s">
        <v>208</v>
      </c>
      <c r="BC77" s="75" t="s">
        <v>16352</v>
      </c>
      <c r="BD77" s="71" t="s">
        <v>65</v>
      </c>
      <c r="BE77" s="71" t="s">
        <v>65</v>
      </c>
    </row>
    <row r="78" spans="2:57" x14ac:dyDescent="0.25">
      <c r="B78" s="71">
        <v>2025</v>
      </c>
      <c r="C78" s="71">
        <v>891780111</v>
      </c>
      <c r="D78" s="71" t="s">
        <v>63</v>
      </c>
      <c r="E78" s="72" t="s">
        <v>16351</v>
      </c>
      <c r="F78" s="72" t="s">
        <v>16350</v>
      </c>
      <c r="G78" s="176">
        <v>0</v>
      </c>
      <c r="H78" s="72" t="s">
        <v>71</v>
      </c>
      <c r="I78" s="71" t="s">
        <v>64</v>
      </c>
      <c r="J78" s="73" t="s">
        <v>81</v>
      </c>
      <c r="K78" s="75" t="s">
        <v>16349</v>
      </c>
      <c r="L78" s="76">
        <v>10650000</v>
      </c>
      <c r="M78" s="71" t="s">
        <v>66</v>
      </c>
      <c r="N78" s="75" t="s">
        <v>12877</v>
      </c>
      <c r="O78" s="75">
        <v>1081925361</v>
      </c>
      <c r="P78" s="72">
        <v>27</v>
      </c>
      <c r="Q78" s="80">
        <v>45670</v>
      </c>
      <c r="R78" s="75">
        <v>2494141000</v>
      </c>
      <c r="S78" s="80">
        <v>45674</v>
      </c>
      <c r="T78" s="76">
        <v>10650000</v>
      </c>
      <c r="U78" s="72" t="s">
        <v>65</v>
      </c>
      <c r="V78" s="76">
        <v>57444673</v>
      </c>
      <c r="W78" s="104" t="s">
        <v>10483</v>
      </c>
      <c r="X78" s="78">
        <v>45674</v>
      </c>
      <c r="Y78" s="78">
        <v>45674</v>
      </c>
      <c r="Z78" s="78" t="s">
        <v>73</v>
      </c>
      <c r="AA78" s="78">
        <v>45808</v>
      </c>
      <c r="AB78" s="102">
        <f t="shared" si="6"/>
        <v>134</v>
      </c>
      <c r="AC78" s="72">
        <v>2</v>
      </c>
      <c r="AD78" s="514">
        <v>2250000</v>
      </c>
      <c r="AE78" s="72">
        <v>1</v>
      </c>
      <c r="AF78" s="80">
        <v>45838</v>
      </c>
      <c r="AG78" s="102">
        <f t="shared" si="7"/>
        <v>30</v>
      </c>
      <c r="AH78" s="72">
        <v>0</v>
      </c>
      <c r="AI78" s="628">
        <v>0</v>
      </c>
      <c r="AJ78" s="72" t="s">
        <v>73</v>
      </c>
      <c r="AK78" s="80" t="s">
        <v>73</v>
      </c>
      <c r="AL78" s="72">
        <v>0</v>
      </c>
      <c r="AM78" s="80" t="s">
        <v>73</v>
      </c>
      <c r="AN78" s="80" t="s">
        <v>73</v>
      </c>
      <c r="AO78" s="80" t="s">
        <v>73</v>
      </c>
      <c r="AP78" s="102">
        <f t="shared" si="8"/>
        <v>0</v>
      </c>
      <c r="AQ78" s="102">
        <f t="shared" si="9"/>
        <v>12900000</v>
      </c>
      <c r="AR78" s="72" t="s">
        <v>65</v>
      </c>
      <c r="AS78" s="76">
        <v>10650000</v>
      </c>
      <c r="AT78" s="72" t="s">
        <v>319</v>
      </c>
      <c r="AU78" s="76">
        <v>0</v>
      </c>
      <c r="AV78" s="81" t="s">
        <v>73</v>
      </c>
      <c r="AW78" s="620">
        <v>12900000</v>
      </c>
      <c r="AX78" s="488">
        <f t="shared" si="10"/>
        <v>0</v>
      </c>
      <c r="AY78" s="84">
        <f t="shared" si="11"/>
        <v>1</v>
      </c>
      <c r="AZ78" s="84">
        <v>1</v>
      </c>
      <c r="BA78" s="81" t="s">
        <v>73</v>
      </c>
      <c r="BB78" s="72" t="s">
        <v>208</v>
      </c>
      <c r="BC78" s="75" t="s">
        <v>16348</v>
      </c>
      <c r="BD78" s="71" t="s">
        <v>65</v>
      </c>
      <c r="BE78" s="71" t="s">
        <v>65</v>
      </c>
    </row>
    <row r="79" spans="2:57" x14ac:dyDescent="0.25">
      <c r="B79" s="71">
        <v>2025</v>
      </c>
      <c r="C79" s="71">
        <v>891780111</v>
      </c>
      <c r="D79" s="71" t="s">
        <v>63</v>
      </c>
      <c r="E79" s="72" t="s">
        <v>16347</v>
      </c>
      <c r="F79" s="72" t="s">
        <v>16346</v>
      </c>
      <c r="G79" s="176">
        <v>0</v>
      </c>
      <c r="H79" s="72" t="s">
        <v>71</v>
      </c>
      <c r="I79" s="71" t="s">
        <v>64</v>
      </c>
      <c r="J79" s="73" t="s">
        <v>81</v>
      </c>
      <c r="K79" s="75" t="s">
        <v>16345</v>
      </c>
      <c r="L79" s="76">
        <v>10650000</v>
      </c>
      <c r="M79" s="71" t="s">
        <v>66</v>
      </c>
      <c r="N79" s="75" t="s">
        <v>13560</v>
      </c>
      <c r="O79" s="75">
        <v>36729283</v>
      </c>
      <c r="P79" s="72">
        <v>27</v>
      </c>
      <c r="Q79" s="80">
        <v>45670</v>
      </c>
      <c r="R79" s="75">
        <v>2494141000</v>
      </c>
      <c r="S79" s="80">
        <v>45674</v>
      </c>
      <c r="T79" s="76">
        <v>10650000</v>
      </c>
      <c r="U79" s="72" t="s">
        <v>65</v>
      </c>
      <c r="V79" s="76">
        <v>429946</v>
      </c>
      <c r="W79" s="104" t="s">
        <v>10559</v>
      </c>
      <c r="X79" s="78">
        <v>45674</v>
      </c>
      <c r="Y79" s="78">
        <v>45674</v>
      </c>
      <c r="Z79" s="78" t="s">
        <v>73</v>
      </c>
      <c r="AA79" s="78">
        <v>45808</v>
      </c>
      <c r="AB79" s="102">
        <f t="shared" si="6"/>
        <v>134</v>
      </c>
      <c r="AC79" s="72">
        <v>2</v>
      </c>
      <c r="AD79" s="514">
        <v>2250000</v>
      </c>
      <c r="AE79" s="72">
        <v>1</v>
      </c>
      <c r="AF79" s="80">
        <v>45838</v>
      </c>
      <c r="AG79" s="102">
        <f t="shared" si="7"/>
        <v>30</v>
      </c>
      <c r="AH79" s="72">
        <v>0</v>
      </c>
      <c r="AI79" s="628">
        <v>0</v>
      </c>
      <c r="AJ79" s="72" t="s">
        <v>73</v>
      </c>
      <c r="AK79" s="80" t="s">
        <v>73</v>
      </c>
      <c r="AL79" s="72">
        <v>0</v>
      </c>
      <c r="AM79" s="80" t="s">
        <v>73</v>
      </c>
      <c r="AN79" s="80" t="s">
        <v>73</v>
      </c>
      <c r="AO79" s="80" t="s">
        <v>73</v>
      </c>
      <c r="AP79" s="102">
        <f t="shared" si="8"/>
        <v>0</v>
      </c>
      <c r="AQ79" s="102">
        <f t="shared" si="9"/>
        <v>12900000</v>
      </c>
      <c r="AR79" s="72" t="s">
        <v>65</v>
      </c>
      <c r="AS79" s="76">
        <v>10650000</v>
      </c>
      <c r="AT79" s="72" t="s">
        <v>319</v>
      </c>
      <c r="AU79" s="76">
        <v>0</v>
      </c>
      <c r="AV79" s="81" t="s">
        <v>73</v>
      </c>
      <c r="AW79" s="620">
        <v>12900000</v>
      </c>
      <c r="AX79" s="488">
        <f t="shared" si="10"/>
        <v>0</v>
      </c>
      <c r="AY79" s="84">
        <f t="shared" si="11"/>
        <v>1</v>
      </c>
      <c r="AZ79" s="84">
        <v>1</v>
      </c>
      <c r="BA79" s="81" t="s">
        <v>73</v>
      </c>
      <c r="BB79" s="72" t="s">
        <v>208</v>
      </c>
      <c r="BC79" s="75" t="s">
        <v>16344</v>
      </c>
      <c r="BD79" s="71" t="s">
        <v>65</v>
      </c>
      <c r="BE79" s="71" t="s">
        <v>65</v>
      </c>
    </row>
    <row r="80" spans="2:57" x14ac:dyDescent="0.25">
      <c r="B80" s="71">
        <v>2025</v>
      </c>
      <c r="C80" s="71">
        <v>891780111</v>
      </c>
      <c r="D80" s="71" t="s">
        <v>63</v>
      </c>
      <c r="E80" s="72" t="s">
        <v>16343</v>
      </c>
      <c r="F80" s="72" t="s">
        <v>16342</v>
      </c>
      <c r="G80" s="176">
        <v>0</v>
      </c>
      <c r="H80" s="72" t="s">
        <v>71</v>
      </c>
      <c r="I80" s="71" t="s">
        <v>64</v>
      </c>
      <c r="J80" s="73" t="s">
        <v>81</v>
      </c>
      <c r="K80" s="75" t="s">
        <v>16341</v>
      </c>
      <c r="L80" s="76">
        <v>19780000</v>
      </c>
      <c r="M80" s="71" t="s">
        <v>66</v>
      </c>
      <c r="N80" s="75" t="s">
        <v>13429</v>
      </c>
      <c r="O80" s="75">
        <v>1083009761</v>
      </c>
      <c r="P80" s="72">
        <v>28</v>
      </c>
      <c r="Q80" s="80">
        <v>45670</v>
      </c>
      <c r="R80" s="75">
        <v>5573604000</v>
      </c>
      <c r="S80" s="80">
        <v>45674</v>
      </c>
      <c r="T80" s="76">
        <v>19780000</v>
      </c>
      <c r="U80" s="72" t="s">
        <v>65</v>
      </c>
      <c r="V80" s="76">
        <v>12621405</v>
      </c>
      <c r="W80" s="104" t="s">
        <v>10350</v>
      </c>
      <c r="X80" s="78">
        <v>45674</v>
      </c>
      <c r="Y80" s="78">
        <v>45674</v>
      </c>
      <c r="Z80" s="78" t="s">
        <v>73</v>
      </c>
      <c r="AA80" s="78">
        <v>45808</v>
      </c>
      <c r="AB80" s="102">
        <f t="shared" si="6"/>
        <v>134</v>
      </c>
      <c r="AC80" s="72">
        <v>2</v>
      </c>
      <c r="AD80" s="514">
        <v>4300000</v>
      </c>
      <c r="AE80" s="72">
        <v>1</v>
      </c>
      <c r="AF80" s="80">
        <v>45838</v>
      </c>
      <c r="AG80" s="102">
        <f t="shared" si="7"/>
        <v>30</v>
      </c>
      <c r="AH80" s="72">
        <v>0</v>
      </c>
      <c r="AI80" s="628">
        <v>0</v>
      </c>
      <c r="AJ80" s="72" t="s">
        <v>73</v>
      </c>
      <c r="AK80" s="80" t="s">
        <v>73</v>
      </c>
      <c r="AL80" s="72">
        <v>0</v>
      </c>
      <c r="AM80" s="80" t="s">
        <v>73</v>
      </c>
      <c r="AN80" s="80" t="s">
        <v>73</v>
      </c>
      <c r="AO80" s="80" t="s">
        <v>73</v>
      </c>
      <c r="AP80" s="102">
        <f t="shared" si="8"/>
        <v>0</v>
      </c>
      <c r="AQ80" s="102">
        <f t="shared" si="9"/>
        <v>24080000</v>
      </c>
      <c r="AR80" s="72" t="s">
        <v>65</v>
      </c>
      <c r="AS80" s="76">
        <v>19780000</v>
      </c>
      <c r="AT80" s="72" t="s">
        <v>319</v>
      </c>
      <c r="AU80" s="76">
        <v>0</v>
      </c>
      <c r="AV80" s="81" t="s">
        <v>73</v>
      </c>
      <c r="AW80" s="620">
        <v>24080000</v>
      </c>
      <c r="AX80" s="488">
        <f t="shared" si="10"/>
        <v>0</v>
      </c>
      <c r="AY80" s="84">
        <f t="shared" si="11"/>
        <v>1</v>
      </c>
      <c r="AZ80" s="84">
        <v>1</v>
      </c>
      <c r="BA80" s="81" t="s">
        <v>73</v>
      </c>
      <c r="BB80" s="72" t="s">
        <v>208</v>
      </c>
      <c r="BC80" s="75" t="s">
        <v>16340</v>
      </c>
      <c r="BD80" s="71" t="s">
        <v>65</v>
      </c>
      <c r="BE80" s="71" t="s">
        <v>65</v>
      </c>
    </row>
    <row r="81" spans="2:57" x14ac:dyDescent="0.25">
      <c r="B81" s="71">
        <v>2025</v>
      </c>
      <c r="C81" s="71">
        <v>891780111</v>
      </c>
      <c r="D81" s="71" t="s">
        <v>63</v>
      </c>
      <c r="E81" s="72" t="s">
        <v>16339</v>
      </c>
      <c r="F81" s="72" t="s">
        <v>16338</v>
      </c>
      <c r="G81" s="176">
        <v>0</v>
      </c>
      <c r="H81" s="72" t="s">
        <v>71</v>
      </c>
      <c r="I81" s="71" t="s">
        <v>64</v>
      </c>
      <c r="J81" s="73" t="s">
        <v>81</v>
      </c>
      <c r="K81" s="75" t="s">
        <v>15933</v>
      </c>
      <c r="L81" s="76">
        <v>12013400</v>
      </c>
      <c r="M81" s="71" t="s">
        <v>66</v>
      </c>
      <c r="N81" s="75" t="s">
        <v>12739</v>
      </c>
      <c r="O81" s="75">
        <v>36549906</v>
      </c>
      <c r="P81" s="72">
        <v>28</v>
      </c>
      <c r="Q81" s="80">
        <v>45670</v>
      </c>
      <c r="R81" s="75">
        <v>5573604000</v>
      </c>
      <c r="S81" s="80">
        <v>45674</v>
      </c>
      <c r="T81" s="76">
        <v>12013400</v>
      </c>
      <c r="U81" s="72" t="s">
        <v>65</v>
      </c>
      <c r="V81" s="76">
        <v>36557666</v>
      </c>
      <c r="W81" s="104" t="s">
        <v>10440</v>
      </c>
      <c r="X81" s="78">
        <v>45674</v>
      </c>
      <c r="Y81" s="78">
        <v>45674</v>
      </c>
      <c r="Z81" s="78" t="s">
        <v>73</v>
      </c>
      <c r="AA81" s="78">
        <v>45808</v>
      </c>
      <c r="AB81" s="102">
        <f t="shared" si="6"/>
        <v>134</v>
      </c>
      <c r="AC81" s="72">
        <v>2</v>
      </c>
      <c r="AD81" s="514">
        <v>2650000</v>
      </c>
      <c r="AE81" s="72">
        <v>1</v>
      </c>
      <c r="AF81" s="80">
        <v>45838</v>
      </c>
      <c r="AG81" s="102">
        <f t="shared" si="7"/>
        <v>30</v>
      </c>
      <c r="AH81" s="72">
        <v>0</v>
      </c>
      <c r="AI81" s="628">
        <v>0</v>
      </c>
      <c r="AJ81" s="72" t="s">
        <v>73</v>
      </c>
      <c r="AK81" s="80" t="s">
        <v>73</v>
      </c>
      <c r="AL81" s="72">
        <v>0</v>
      </c>
      <c r="AM81" s="80" t="s">
        <v>73</v>
      </c>
      <c r="AN81" s="80" t="s">
        <v>73</v>
      </c>
      <c r="AO81" s="80" t="s">
        <v>73</v>
      </c>
      <c r="AP81" s="102">
        <f t="shared" si="8"/>
        <v>0</v>
      </c>
      <c r="AQ81" s="102">
        <f t="shared" si="9"/>
        <v>14663400</v>
      </c>
      <c r="AR81" s="72" t="s">
        <v>65</v>
      </c>
      <c r="AS81" s="76">
        <v>12013400</v>
      </c>
      <c r="AT81" s="72" t="s">
        <v>319</v>
      </c>
      <c r="AU81" s="76">
        <v>0</v>
      </c>
      <c r="AV81" s="81" t="s">
        <v>73</v>
      </c>
      <c r="AW81" s="620">
        <v>14663400</v>
      </c>
      <c r="AX81" s="488">
        <f t="shared" si="10"/>
        <v>0</v>
      </c>
      <c r="AY81" s="84">
        <f t="shared" si="11"/>
        <v>1</v>
      </c>
      <c r="AZ81" s="84">
        <v>1</v>
      </c>
      <c r="BA81" s="81" t="s">
        <v>73</v>
      </c>
      <c r="BB81" s="72" t="s">
        <v>208</v>
      </c>
      <c r="BC81" s="75" t="s">
        <v>16337</v>
      </c>
      <c r="BD81" s="71" t="s">
        <v>65</v>
      </c>
      <c r="BE81" s="71" t="s">
        <v>65</v>
      </c>
    </row>
    <row r="82" spans="2:57" x14ac:dyDescent="0.25">
      <c r="B82" s="71">
        <v>2025</v>
      </c>
      <c r="C82" s="71">
        <v>891780111</v>
      </c>
      <c r="D82" s="71" t="s">
        <v>63</v>
      </c>
      <c r="E82" s="72" t="s">
        <v>16336</v>
      </c>
      <c r="F82" s="72" t="s">
        <v>16335</v>
      </c>
      <c r="G82" s="176">
        <v>0</v>
      </c>
      <c r="H82" s="72" t="s">
        <v>71</v>
      </c>
      <c r="I82" s="71" t="s">
        <v>64</v>
      </c>
      <c r="J82" s="73" t="s">
        <v>81</v>
      </c>
      <c r="K82" s="75" t="s">
        <v>16334</v>
      </c>
      <c r="L82" s="76">
        <v>10350000</v>
      </c>
      <c r="M82" s="71" t="s">
        <v>66</v>
      </c>
      <c r="N82" s="75" t="s">
        <v>13012</v>
      </c>
      <c r="O82" s="75">
        <v>1148701328</v>
      </c>
      <c r="P82" s="72">
        <v>27</v>
      </c>
      <c r="Q82" s="80">
        <v>45670</v>
      </c>
      <c r="R82" s="75">
        <v>2494141000</v>
      </c>
      <c r="S82" s="80">
        <v>45674</v>
      </c>
      <c r="T82" s="76">
        <v>10350000</v>
      </c>
      <c r="U82" s="72" t="s">
        <v>65</v>
      </c>
      <c r="V82" s="76">
        <v>85467461</v>
      </c>
      <c r="W82" s="104" t="s">
        <v>11760</v>
      </c>
      <c r="X82" s="78">
        <v>45674</v>
      </c>
      <c r="Y82" s="78">
        <v>45674</v>
      </c>
      <c r="Z82" s="78" t="s">
        <v>73</v>
      </c>
      <c r="AA82" s="78">
        <v>45808</v>
      </c>
      <c r="AB82" s="102">
        <f t="shared" si="6"/>
        <v>134</v>
      </c>
      <c r="AC82" s="72">
        <v>2</v>
      </c>
      <c r="AD82" s="514">
        <v>2250000</v>
      </c>
      <c r="AE82" s="72">
        <v>1</v>
      </c>
      <c r="AF82" s="80">
        <v>45838</v>
      </c>
      <c r="AG82" s="102">
        <f t="shared" si="7"/>
        <v>30</v>
      </c>
      <c r="AH82" s="72">
        <v>0</v>
      </c>
      <c r="AI82" s="628">
        <v>0</v>
      </c>
      <c r="AJ82" s="72" t="s">
        <v>73</v>
      </c>
      <c r="AK82" s="80" t="s">
        <v>73</v>
      </c>
      <c r="AL82" s="72">
        <v>0</v>
      </c>
      <c r="AM82" s="80" t="s">
        <v>73</v>
      </c>
      <c r="AN82" s="80" t="s">
        <v>73</v>
      </c>
      <c r="AO82" s="80" t="s">
        <v>73</v>
      </c>
      <c r="AP82" s="102">
        <f t="shared" si="8"/>
        <v>0</v>
      </c>
      <c r="AQ82" s="102">
        <f t="shared" si="9"/>
        <v>12600000</v>
      </c>
      <c r="AR82" s="72" t="s">
        <v>65</v>
      </c>
      <c r="AS82" s="76">
        <v>10350000</v>
      </c>
      <c r="AT82" s="72" t="s">
        <v>319</v>
      </c>
      <c r="AU82" s="76">
        <v>0</v>
      </c>
      <c r="AV82" s="81" t="s">
        <v>73</v>
      </c>
      <c r="AW82" s="620">
        <v>12600000</v>
      </c>
      <c r="AX82" s="488">
        <f t="shared" si="10"/>
        <v>0</v>
      </c>
      <c r="AY82" s="84">
        <f t="shared" si="11"/>
        <v>1</v>
      </c>
      <c r="AZ82" s="84">
        <v>1</v>
      </c>
      <c r="BA82" s="81" t="s">
        <v>73</v>
      </c>
      <c r="BB82" s="72" t="s">
        <v>208</v>
      </c>
      <c r="BC82" s="75" t="s">
        <v>16333</v>
      </c>
      <c r="BD82" s="71" t="s">
        <v>65</v>
      </c>
      <c r="BE82" s="71" t="s">
        <v>65</v>
      </c>
    </row>
    <row r="83" spans="2:57" x14ac:dyDescent="0.25">
      <c r="B83" s="71">
        <v>2025</v>
      </c>
      <c r="C83" s="71">
        <v>891780111</v>
      </c>
      <c r="D83" s="71" t="s">
        <v>63</v>
      </c>
      <c r="E83" s="72" t="s">
        <v>16332</v>
      </c>
      <c r="F83" s="72" t="s">
        <v>16331</v>
      </c>
      <c r="G83" s="176">
        <v>0</v>
      </c>
      <c r="H83" s="72" t="s">
        <v>71</v>
      </c>
      <c r="I83" s="71" t="s">
        <v>64</v>
      </c>
      <c r="J83" s="73" t="s">
        <v>81</v>
      </c>
      <c r="K83" s="75" t="s">
        <v>16330</v>
      </c>
      <c r="L83" s="76">
        <v>19780000</v>
      </c>
      <c r="M83" s="71" t="s">
        <v>66</v>
      </c>
      <c r="N83" s="75" t="s">
        <v>13590</v>
      </c>
      <c r="O83" s="75">
        <v>1082882287</v>
      </c>
      <c r="P83" s="72">
        <v>28</v>
      </c>
      <c r="Q83" s="80">
        <v>45670</v>
      </c>
      <c r="R83" s="75">
        <v>5573604000</v>
      </c>
      <c r="S83" s="80">
        <v>45674</v>
      </c>
      <c r="T83" s="76">
        <v>19780000</v>
      </c>
      <c r="U83" s="72" t="s">
        <v>65</v>
      </c>
      <c r="V83" s="76">
        <v>12621405</v>
      </c>
      <c r="W83" s="104" t="s">
        <v>10350</v>
      </c>
      <c r="X83" s="78">
        <v>45674</v>
      </c>
      <c r="Y83" s="78">
        <v>45674</v>
      </c>
      <c r="Z83" s="78" t="s">
        <v>73</v>
      </c>
      <c r="AA83" s="78">
        <v>45808</v>
      </c>
      <c r="AB83" s="102">
        <f t="shared" si="6"/>
        <v>134</v>
      </c>
      <c r="AC83" s="72">
        <v>2</v>
      </c>
      <c r="AD83" s="514">
        <v>4300000</v>
      </c>
      <c r="AE83" s="72">
        <v>1</v>
      </c>
      <c r="AF83" s="80">
        <v>45838</v>
      </c>
      <c r="AG83" s="102">
        <f t="shared" si="7"/>
        <v>30</v>
      </c>
      <c r="AH83" s="72">
        <v>0</v>
      </c>
      <c r="AI83" s="628">
        <v>0</v>
      </c>
      <c r="AJ83" s="72" t="s">
        <v>73</v>
      </c>
      <c r="AK83" s="80" t="s">
        <v>73</v>
      </c>
      <c r="AL83" s="72">
        <v>0</v>
      </c>
      <c r="AM83" s="80" t="s">
        <v>73</v>
      </c>
      <c r="AN83" s="80" t="s">
        <v>73</v>
      </c>
      <c r="AO83" s="80" t="s">
        <v>73</v>
      </c>
      <c r="AP83" s="102">
        <f t="shared" si="8"/>
        <v>0</v>
      </c>
      <c r="AQ83" s="102">
        <f t="shared" si="9"/>
        <v>24080000</v>
      </c>
      <c r="AR83" s="72" t="s">
        <v>65</v>
      </c>
      <c r="AS83" s="76">
        <v>19780000</v>
      </c>
      <c r="AT83" s="72" t="s">
        <v>319</v>
      </c>
      <c r="AU83" s="76">
        <v>0</v>
      </c>
      <c r="AV83" s="81" t="s">
        <v>73</v>
      </c>
      <c r="AW83" s="620">
        <v>24080000</v>
      </c>
      <c r="AX83" s="488">
        <f t="shared" si="10"/>
        <v>0</v>
      </c>
      <c r="AY83" s="84">
        <f t="shared" si="11"/>
        <v>1</v>
      </c>
      <c r="AZ83" s="84">
        <v>1</v>
      </c>
      <c r="BA83" s="81" t="s">
        <v>73</v>
      </c>
      <c r="BB83" s="72" t="s">
        <v>208</v>
      </c>
      <c r="BC83" s="75" t="s">
        <v>16329</v>
      </c>
      <c r="BD83" s="71" t="s">
        <v>65</v>
      </c>
      <c r="BE83" s="71" t="s">
        <v>65</v>
      </c>
    </row>
    <row r="84" spans="2:57" x14ac:dyDescent="0.25">
      <c r="B84" s="71">
        <v>2025</v>
      </c>
      <c r="C84" s="71">
        <v>891780111</v>
      </c>
      <c r="D84" s="71" t="s">
        <v>63</v>
      </c>
      <c r="E84" s="72" t="s">
        <v>16328</v>
      </c>
      <c r="F84" s="72" t="s">
        <v>16327</v>
      </c>
      <c r="G84" s="176">
        <v>0</v>
      </c>
      <c r="H84" s="72" t="s">
        <v>71</v>
      </c>
      <c r="I84" s="71" t="s">
        <v>64</v>
      </c>
      <c r="J84" s="73" t="s">
        <v>81</v>
      </c>
      <c r="K84" s="75" t="s">
        <v>16319</v>
      </c>
      <c r="L84" s="76">
        <v>22540000</v>
      </c>
      <c r="M84" s="71" t="s">
        <v>66</v>
      </c>
      <c r="N84" s="75" t="s">
        <v>13034</v>
      </c>
      <c r="O84" s="75">
        <v>18491956</v>
      </c>
      <c r="P84" s="72">
        <v>28</v>
      </c>
      <c r="Q84" s="80">
        <v>45670</v>
      </c>
      <c r="R84" s="75">
        <v>5573604000</v>
      </c>
      <c r="S84" s="80">
        <v>45674</v>
      </c>
      <c r="T84" s="76">
        <v>22540000</v>
      </c>
      <c r="U84" s="72" t="s">
        <v>65</v>
      </c>
      <c r="V84" s="76">
        <v>12621405</v>
      </c>
      <c r="W84" s="104" t="s">
        <v>10350</v>
      </c>
      <c r="X84" s="78">
        <v>45674</v>
      </c>
      <c r="Y84" s="78">
        <v>45674</v>
      </c>
      <c r="Z84" s="78" t="s">
        <v>73</v>
      </c>
      <c r="AA84" s="78">
        <v>45808</v>
      </c>
      <c r="AB84" s="102">
        <f t="shared" si="6"/>
        <v>134</v>
      </c>
      <c r="AC84" s="72">
        <v>2</v>
      </c>
      <c r="AD84" s="514">
        <v>4900000</v>
      </c>
      <c r="AE84" s="72">
        <v>1</v>
      </c>
      <c r="AF84" s="80">
        <v>45838</v>
      </c>
      <c r="AG84" s="102">
        <f t="shared" si="7"/>
        <v>30</v>
      </c>
      <c r="AH84" s="72">
        <v>0</v>
      </c>
      <c r="AI84" s="628">
        <v>0</v>
      </c>
      <c r="AJ84" s="72" t="s">
        <v>73</v>
      </c>
      <c r="AK84" s="80" t="s">
        <v>73</v>
      </c>
      <c r="AL84" s="72">
        <v>0</v>
      </c>
      <c r="AM84" s="80" t="s">
        <v>73</v>
      </c>
      <c r="AN84" s="80" t="s">
        <v>73</v>
      </c>
      <c r="AO84" s="80" t="s">
        <v>73</v>
      </c>
      <c r="AP84" s="102">
        <f t="shared" si="8"/>
        <v>0</v>
      </c>
      <c r="AQ84" s="102">
        <f t="shared" si="9"/>
        <v>27440000</v>
      </c>
      <c r="AR84" s="72" t="s">
        <v>65</v>
      </c>
      <c r="AS84" s="76">
        <v>22540000</v>
      </c>
      <c r="AT84" s="72" t="s">
        <v>319</v>
      </c>
      <c r="AU84" s="76">
        <v>0</v>
      </c>
      <c r="AV84" s="81" t="s">
        <v>73</v>
      </c>
      <c r="AW84" s="620">
        <v>27440000</v>
      </c>
      <c r="AX84" s="488">
        <f t="shared" si="10"/>
        <v>0</v>
      </c>
      <c r="AY84" s="84">
        <f t="shared" si="11"/>
        <v>1</v>
      </c>
      <c r="AZ84" s="84">
        <v>1</v>
      </c>
      <c r="BA84" s="81" t="s">
        <v>73</v>
      </c>
      <c r="BB84" s="72" t="s">
        <v>208</v>
      </c>
      <c r="BC84" s="75" t="s">
        <v>16326</v>
      </c>
      <c r="BD84" s="71" t="s">
        <v>65</v>
      </c>
      <c r="BE84" s="71" t="s">
        <v>65</v>
      </c>
    </row>
    <row r="85" spans="2:57" x14ac:dyDescent="0.25">
      <c r="B85" s="71">
        <v>2025</v>
      </c>
      <c r="C85" s="71">
        <v>891780111</v>
      </c>
      <c r="D85" s="71" t="s">
        <v>63</v>
      </c>
      <c r="E85" s="72" t="s">
        <v>16325</v>
      </c>
      <c r="F85" s="72" t="s">
        <v>16324</v>
      </c>
      <c r="G85" s="176">
        <v>0</v>
      </c>
      <c r="H85" s="72" t="s">
        <v>71</v>
      </c>
      <c r="I85" s="71" t="s">
        <v>64</v>
      </c>
      <c r="J85" s="73" t="s">
        <v>81</v>
      </c>
      <c r="K85" s="75" t="s">
        <v>16323</v>
      </c>
      <c r="L85" s="76">
        <v>12013400</v>
      </c>
      <c r="M85" s="71" t="s">
        <v>66</v>
      </c>
      <c r="N85" s="75" t="s">
        <v>13269</v>
      </c>
      <c r="O85" s="75">
        <v>57438355</v>
      </c>
      <c r="P85" s="72">
        <v>27</v>
      </c>
      <c r="Q85" s="80">
        <v>45670</v>
      </c>
      <c r="R85" s="75">
        <v>2494141000</v>
      </c>
      <c r="S85" s="80">
        <v>45674</v>
      </c>
      <c r="T85" s="76">
        <v>12013400</v>
      </c>
      <c r="U85" s="72" t="s">
        <v>65</v>
      </c>
      <c r="V85" s="76">
        <v>85459497</v>
      </c>
      <c r="W85" s="104" t="s">
        <v>9141</v>
      </c>
      <c r="X85" s="78">
        <v>45674</v>
      </c>
      <c r="Y85" s="78">
        <v>45674</v>
      </c>
      <c r="Z85" s="78" t="s">
        <v>73</v>
      </c>
      <c r="AA85" s="78">
        <v>45808</v>
      </c>
      <c r="AB85" s="102">
        <f t="shared" si="6"/>
        <v>134</v>
      </c>
      <c r="AC85" s="72">
        <v>2</v>
      </c>
      <c r="AD85" s="514">
        <v>2650000</v>
      </c>
      <c r="AE85" s="72">
        <v>1</v>
      </c>
      <c r="AF85" s="80">
        <v>45838</v>
      </c>
      <c r="AG85" s="102">
        <f t="shared" si="7"/>
        <v>30</v>
      </c>
      <c r="AH85" s="72">
        <v>0</v>
      </c>
      <c r="AI85" s="628">
        <v>0</v>
      </c>
      <c r="AJ85" s="72" t="s">
        <v>73</v>
      </c>
      <c r="AK85" s="80" t="s">
        <v>73</v>
      </c>
      <c r="AL85" s="72">
        <v>0</v>
      </c>
      <c r="AM85" s="80" t="s">
        <v>73</v>
      </c>
      <c r="AN85" s="80" t="s">
        <v>73</v>
      </c>
      <c r="AO85" s="80" t="s">
        <v>73</v>
      </c>
      <c r="AP85" s="102">
        <f t="shared" si="8"/>
        <v>0</v>
      </c>
      <c r="AQ85" s="102">
        <f t="shared" si="9"/>
        <v>14663400</v>
      </c>
      <c r="AR85" s="72" t="s">
        <v>65</v>
      </c>
      <c r="AS85" s="76">
        <v>12013400</v>
      </c>
      <c r="AT85" s="72" t="s">
        <v>319</v>
      </c>
      <c r="AU85" s="76">
        <v>0</v>
      </c>
      <c r="AV85" s="81" t="s">
        <v>73</v>
      </c>
      <c r="AW85" s="620">
        <v>14663400</v>
      </c>
      <c r="AX85" s="488">
        <f t="shared" si="10"/>
        <v>0</v>
      </c>
      <c r="AY85" s="84">
        <f t="shared" si="11"/>
        <v>1</v>
      </c>
      <c r="AZ85" s="84">
        <v>1</v>
      </c>
      <c r="BA85" s="81" t="s">
        <v>73</v>
      </c>
      <c r="BB85" s="72" t="s">
        <v>208</v>
      </c>
      <c r="BC85" s="75" t="s">
        <v>16322</v>
      </c>
      <c r="BD85" s="71" t="s">
        <v>65</v>
      </c>
      <c r="BE85" s="71" t="s">
        <v>65</v>
      </c>
    </row>
    <row r="86" spans="2:57" x14ac:dyDescent="0.25">
      <c r="B86" s="71">
        <v>2025</v>
      </c>
      <c r="C86" s="71">
        <v>891780111</v>
      </c>
      <c r="D86" s="71" t="s">
        <v>63</v>
      </c>
      <c r="E86" s="72" t="s">
        <v>16321</v>
      </c>
      <c r="F86" s="72" t="s">
        <v>16320</v>
      </c>
      <c r="G86" s="176">
        <v>0</v>
      </c>
      <c r="H86" s="72" t="s">
        <v>71</v>
      </c>
      <c r="I86" s="71" t="s">
        <v>64</v>
      </c>
      <c r="J86" s="73" t="s">
        <v>81</v>
      </c>
      <c r="K86" s="75" t="s">
        <v>16319</v>
      </c>
      <c r="L86" s="76">
        <v>30820000</v>
      </c>
      <c r="M86" s="71" t="s">
        <v>66</v>
      </c>
      <c r="N86" s="75" t="s">
        <v>13073</v>
      </c>
      <c r="O86" s="75">
        <v>12564024</v>
      </c>
      <c r="P86" s="72">
        <v>28</v>
      </c>
      <c r="Q86" s="80">
        <v>45670</v>
      </c>
      <c r="R86" s="75">
        <v>5573604000</v>
      </c>
      <c r="S86" s="80">
        <v>45674</v>
      </c>
      <c r="T86" s="76">
        <v>30820000</v>
      </c>
      <c r="U86" s="72" t="s">
        <v>65</v>
      </c>
      <c r="V86" s="76">
        <v>12621405</v>
      </c>
      <c r="W86" s="104" t="s">
        <v>10350</v>
      </c>
      <c r="X86" s="78">
        <v>45674</v>
      </c>
      <c r="Y86" s="78">
        <v>45674</v>
      </c>
      <c r="Z86" s="78" t="s">
        <v>73</v>
      </c>
      <c r="AA86" s="78">
        <v>45808</v>
      </c>
      <c r="AB86" s="102">
        <f t="shared" si="6"/>
        <v>134</v>
      </c>
      <c r="AC86" s="72">
        <v>2</v>
      </c>
      <c r="AD86" s="514">
        <v>6700000</v>
      </c>
      <c r="AE86" s="72">
        <v>1</v>
      </c>
      <c r="AF86" s="80">
        <v>45838</v>
      </c>
      <c r="AG86" s="102">
        <f t="shared" si="7"/>
        <v>30</v>
      </c>
      <c r="AH86" s="72">
        <v>0</v>
      </c>
      <c r="AI86" s="628">
        <v>0</v>
      </c>
      <c r="AJ86" s="72" t="s">
        <v>73</v>
      </c>
      <c r="AK86" s="80" t="s">
        <v>73</v>
      </c>
      <c r="AL86" s="72">
        <v>0</v>
      </c>
      <c r="AM86" s="80" t="s">
        <v>73</v>
      </c>
      <c r="AN86" s="80" t="s">
        <v>73</v>
      </c>
      <c r="AO86" s="80" t="s">
        <v>73</v>
      </c>
      <c r="AP86" s="102">
        <f t="shared" si="8"/>
        <v>0</v>
      </c>
      <c r="AQ86" s="102">
        <f t="shared" si="9"/>
        <v>37520000</v>
      </c>
      <c r="AR86" s="72" t="s">
        <v>65</v>
      </c>
      <c r="AS86" s="76">
        <v>30820000</v>
      </c>
      <c r="AT86" s="72" t="s">
        <v>319</v>
      </c>
      <c r="AU86" s="76">
        <v>0</v>
      </c>
      <c r="AV86" s="81" t="s">
        <v>73</v>
      </c>
      <c r="AW86" s="620">
        <v>37520000</v>
      </c>
      <c r="AX86" s="488">
        <f t="shared" si="10"/>
        <v>0</v>
      </c>
      <c r="AY86" s="84">
        <f t="shared" si="11"/>
        <v>1</v>
      </c>
      <c r="AZ86" s="84">
        <v>1</v>
      </c>
      <c r="BA86" s="81" t="s">
        <v>73</v>
      </c>
      <c r="BB86" s="72" t="s">
        <v>208</v>
      </c>
      <c r="BC86" s="75" t="s">
        <v>16318</v>
      </c>
      <c r="BD86" s="71" t="s">
        <v>65</v>
      </c>
      <c r="BE86" s="71" t="s">
        <v>65</v>
      </c>
    </row>
    <row r="87" spans="2:57" x14ac:dyDescent="0.25">
      <c r="B87" s="71">
        <v>2025</v>
      </c>
      <c r="C87" s="71">
        <v>891780111</v>
      </c>
      <c r="D87" s="71" t="s">
        <v>63</v>
      </c>
      <c r="E87" s="72" t="s">
        <v>16317</v>
      </c>
      <c r="F87" s="72" t="s">
        <v>16316</v>
      </c>
      <c r="G87" s="176">
        <v>0</v>
      </c>
      <c r="H87" s="72" t="s">
        <v>71</v>
      </c>
      <c r="I87" s="71" t="s">
        <v>64</v>
      </c>
      <c r="J87" s="73" t="s">
        <v>81</v>
      </c>
      <c r="K87" s="75" t="s">
        <v>16315</v>
      </c>
      <c r="L87" s="76">
        <v>14307200</v>
      </c>
      <c r="M87" s="71" t="s">
        <v>66</v>
      </c>
      <c r="N87" s="75" t="s">
        <v>11916</v>
      </c>
      <c r="O87" s="75">
        <v>57414091</v>
      </c>
      <c r="P87" s="72">
        <v>28</v>
      </c>
      <c r="Q87" s="80">
        <v>45670</v>
      </c>
      <c r="R87" s="75">
        <v>5573604000</v>
      </c>
      <c r="S87" s="80">
        <v>45674</v>
      </c>
      <c r="T87" s="76">
        <v>14307200</v>
      </c>
      <c r="U87" s="72" t="s">
        <v>65</v>
      </c>
      <c r="V87" s="76">
        <v>36557666</v>
      </c>
      <c r="W87" s="104" t="s">
        <v>10440</v>
      </c>
      <c r="X87" s="78">
        <v>45674</v>
      </c>
      <c r="Y87" s="78">
        <v>45674</v>
      </c>
      <c r="Z87" s="78" t="s">
        <v>73</v>
      </c>
      <c r="AA87" s="78">
        <v>45808</v>
      </c>
      <c r="AB87" s="102">
        <f t="shared" si="6"/>
        <v>134</v>
      </c>
      <c r="AC87" s="72">
        <v>2</v>
      </c>
      <c r="AD87" s="514">
        <v>3156000</v>
      </c>
      <c r="AE87" s="72">
        <v>1</v>
      </c>
      <c r="AF87" s="80">
        <v>45838</v>
      </c>
      <c r="AG87" s="102">
        <f t="shared" si="7"/>
        <v>30</v>
      </c>
      <c r="AH87" s="72">
        <v>0</v>
      </c>
      <c r="AI87" s="628">
        <v>0</v>
      </c>
      <c r="AJ87" s="72" t="s">
        <v>73</v>
      </c>
      <c r="AK87" s="80" t="s">
        <v>73</v>
      </c>
      <c r="AL87" s="72">
        <v>0</v>
      </c>
      <c r="AM87" s="80" t="s">
        <v>73</v>
      </c>
      <c r="AN87" s="80" t="s">
        <v>73</v>
      </c>
      <c r="AO87" s="80" t="s">
        <v>73</v>
      </c>
      <c r="AP87" s="102">
        <f t="shared" si="8"/>
        <v>0</v>
      </c>
      <c r="AQ87" s="102">
        <f t="shared" si="9"/>
        <v>17463200</v>
      </c>
      <c r="AR87" s="72" t="s">
        <v>65</v>
      </c>
      <c r="AS87" s="76">
        <v>14307200</v>
      </c>
      <c r="AT87" s="72" t="s">
        <v>319</v>
      </c>
      <c r="AU87" s="76">
        <v>0</v>
      </c>
      <c r="AV87" s="81" t="s">
        <v>73</v>
      </c>
      <c r="AW87" s="620">
        <v>17463200</v>
      </c>
      <c r="AX87" s="488">
        <f t="shared" si="10"/>
        <v>0</v>
      </c>
      <c r="AY87" s="84">
        <f t="shared" si="11"/>
        <v>1</v>
      </c>
      <c r="AZ87" s="84">
        <v>1</v>
      </c>
      <c r="BA87" s="81" t="s">
        <v>73</v>
      </c>
      <c r="BB87" s="72" t="s">
        <v>208</v>
      </c>
      <c r="BC87" s="75" t="s">
        <v>16314</v>
      </c>
      <c r="BD87" s="71" t="s">
        <v>65</v>
      </c>
      <c r="BE87" s="71" t="s">
        <v>65</v>
      </c>
    </row>
    <row r="88" spans="2:57" x14ac:dyDescent="0.25">
      <c r="B88" s="71">
        <v>2025</v>
      </c>
      <c r="C88" s="71">
        <v>891780111</v>
      </c>
      <c r="D88" s="71" t="s">
        <v>63</v>
      </c>
      <c r="E88" s="72" t="s">
        <v>16313</v>
      </c>
      <c r="F88" s="72" t="s">
        <v>16312</v>
      </c>
      <c r="G88" s="176">
        <v>0</v>
      </c>
      <c r="H88" s="72" t="s">
        <v>71</v>
      </c>
      <c r="I88" s="71" t="s">
        <v>64</v>
      </c>
      <c r="J88" s="73" t="s">
        <v>81</v>
      </c>
      <c r="K88" s="75" t="s">
        <v>16311</v>
      </c>
      <c r="L88" s="76">
        <v>12013400</v>
      </c>
      <c r="M88" s="71" t="s">
        <v>66</v>
      </c>
      <c r="N88" s="75" t="s">
        <v>12800</v>
      </c>
      <c r="O88" s="75">
        <v>57427809</v>
      </c>
      <c r="P88" s="72">
        <v>27</v>
      </c>
      <c r="Q88" s="80">
        <v>45670</v>
      </c>
      <c r="R88" s="75">
        <v>2494141000</v>
      </c>
      <c r="S88" s="80">
        <v>45674</v>
      </c>
      <c r="T88" s="76">
        <v>12013400</v>
      </c>
      <c r="U88" s="72" t="s">
        <v>65</v>
      </c>
      <c r="V88" s="76">
        <v>36557666</v>
      </c>
      <c r="W88" s="104" t="s">
        <v>10440</v>
      </c>
      <c r="X88" s="78">
        <v>45674</v>
      </c>
      <c r="Y88" s="78">
        <v>45674</v>
      </c>
      <c r="Z88" s="78" t="s">
        <v>73</v>
      </c>
      <c r="AA88" s="78">
        <v>45808</v>
      </c>
      <c r="AB88" s="102">
        <f t="shared" si="6"/>
        <v>134</v>
      </c>
      <c r="AC88" s="72">
        <v>2</v>
      </c>
      <c r="AD88" s="514">
        <v>2650000</v>
      </c>
      <c r="AE88" s="72">
        <v>1</v>
      </c>
      <c r="AF88" s="80">
        <v>45838</v>
      </c>
      <c r="AG88" s="102">
        <f t="shared" si="7"/>
        <v>30</v>
      </c>
      <c r="AH88" s="72">
        <v>0</v>
      </c>
      <c r="AI88" s="628">
        <v>0</v>
      </c>
      <c r="AJ88" s="72" t="s">
        <v>73</v>
      </c>
      <c r="AK88" s="80" t="s">
        <v>73</v>
      </c>
      <c r="AL88" s="72">
        <v>0</v>
      </c>
      <c r="AM88" s="80" t="s">
        <v>73</v>
      </c>
      <c r="AN88" s="80" t="s">
        <v>73</v>
      </c>
      <c r="AO88" s="80" t="s">
        <v>73</v>
      </c>
      <c r="AP88" s="102">
        <f t="shared" si="8"/>
        <v>0</v>
      </c>
      <c r="AQ88" s="102">
        <f t="shared" si="9"/>
        <v>14663400</v>
      </c>
      <c r="AR88" s="72" t="s">
        <v>65</v>
      </c>
      <c r="AS88" s="76">
        <v>12013400</v>
      </c>
      <c r="AT88" s="72" t="s">
        <v>319</v>
      </c>
      <c r="AU88" s="76">
        <v>0</v>
      </c>
      <c r="AV88" s="81" t="s">
        <v>73</v>
      </c>
      <c r="AW88" s="620">
        <v>14663400</v>
      </c>
      <c r="AX88" s="488">
        <f t="shared" si="10"/>
        <v>0</v>
      </c>
      <c r="AY88" s="84">
        <f t="shared" si="11"/>
        <v>1</v>
      </c>
      <c r="AZ88" s="84">
        <v>1</v>
      </c>
      <c r="BA88" s="81" t="s">
        <v>73</v>
      </c>
      <c r="BB88" s="72" t="s">
        <v>208</v>
      </c>
      <c r="BC88" s="75" t="s">
        <v>16310</v>
      </c>
      <c r="BD88" s="71" t="s">
        <v>65</v>
      </c>
      <c r="BE88" s="71" t="s">
        <v>65</v>
      </c>
    </row>
    <row r="89" spans="2:57" x14ac:dyDescent="0.25">
      <c r="B89" s="71">
        <v>2025</v>
      </c>
      <c r="C89" s="71">
        <v>891780111</v>
      </c>
      <c r="D89" s="71" t="s">
        <v>63</v>
      </c>
      <c r="E89" s="72" t="s">
        <v>16309</v>
      </c>
      <c r="F89" s="72" t="s">
        <v>16308</v>
      </c>
      <c r="G89" s="176">
        <v>0</v>
      </c>
      <c r="H89" s="72" t="s">
        <v>71</v>
      </c>
      <c r="I89" s="71" t="s">
        <v>64</v>
      </c>
      <c r="J89" s="73" t="s">
        <v>81</v>
      </c>
      <c r="K89" s="75" t="s">
        <v>16307</v>
      </c>
      <c r="L89" s="76">
        <v>19780000</v>
      </c>
      <c r="M89" s="71" t="s">
        <v>66</v>
      </c>
      <c r="N89" s="75" t="s">
        <v>13434</v>
      </c>
      <c r="O89" s="75">
        <v>1082968283</v>
      </c>
      <c r="P89" s="72">
        <v>28</v>
      </c>
      <c r="Q89" s="80">
        <v>45670</v>
      </c>
      <c r="R89" s="75">
        <v>5573604000</v>
      </c>
      <c r="S89" s="80">
        <v>45674</v>
      </c>
      <c r="T89" s="76">
        <v>19780000</v>
      </c>
      <c r="U89" s="72" t="s">
        <v>65</v>
      </c>
      <c r="V89" s="76">
        <v>12621405</v>
      </c>
      <c r="W89" s="104" t="s">
        <v>10350</v>
      </c>
      <c r="X89" s="78">
        <v>45674</v>
      </c>
      <c r="Y89" s="78">
        <v>45674</v>
      </c>
      <c r="Z89" s="78" t="s">
        <v>73</v>
      </c>
      <c r="AA89" s="78">
        <v>45808</v>
      </c>
      <c r="AB89" s="102">
        <f t="shared" si="6"/>
        <v>134</v>
      </c>
      <c r="AC89" s="72">
        <v>2</v>
      </c>
      <c r="AD89" s="514">
        <v>4300000</v>
      </c>
      <c r="AE89" s="72">
        <v>1</v>
      </c>
      <c r="AF89" s="80">
        <v>45838</v>
      </c>
      <c r="AG89" s="102">
        <f t="shared" si="7"/>
        <v>30</v>
      </c>
      <c r="AH89" s="72">
        <v>0</v>
      </c>
      <c r="AI89" s="628">
        <v>0</v>
      </c>
      <c r="AJ89" s="72" t="s">
        <v>73</v>
      </c>
      <c r="AK89" s="80" t="s">
        <v>73</v>
      </c>
      <c r="AL89" s="72">
        <v>0</v>
      </c>
      <c r="AM89" s="80" t="s">
        <v>73</v>
      </c>
      <c r="AN89" s="80" t="s">
        <v>73</v>
      </c>
      <c r="AO89" s="80" t="s">
        <v>73</v>
      </c>
      <c r="AP89" s="102">
        <f t="shared" si="8"/>
        <v>0</v>
      </c>
      <c r="AQ89" s="102">
        <f t="shared" si="9"/>
        <v>24080000</v>
      </c>
      <c r="AR89" s="72" t="s">
        <v>65</v>
      </c>
      <c r="AS89" s="76">
        <v>19780000</v>
      </c>
      <c r="AT89" s="72" t="s">
        <v>319</v>
      </c>
      <c r="AU89" s="76">
        <v>0</v>
      </c>
      <c r="AV89" s="81" t="s">
        <v>73</v>
      </c>
      <c r="AW89" s="620">
        <v>24080000</v>
      </c>
      <c r="AX89" s="488">
        <f t="shared" si="10"/>
        <v>0</v>
      </c>
      <c r="AY89" s="84">
        <f t="shared" si="11"/>
        <v>1</v>
      </c>
      <c r="AZ89" s="84">
        <v>1</v>
      </c>
      <c r="BA89" s="81" t="s">
        <v>73</v>
      </c>
      <c r="BB89" s="72" t="s">
        <v>208</v>
      </c>
      <c r="BC89" s="75" t="s">
        <v>16306</v>
      </c>
      <c r="BD89" s="71" t="s">
        <v>65</v>
      </c>
      <c r="BE89" s="71" t="s">
        <v>65</v>
      </c>
    </row>
    <row r="90" spans="2:57" x14ac:dyDescent="0.25">
      <c r="B90" s="71">
        <v>2025</v>
      </c>
      <c r="C90" s="71">
        <v>891780111</v>
      </c>
      <c r="D90" s="71" t="s">
        <v>63</v>
      </c>
      <c r="E90" s="72" t="s">
        <v>16305</v>
      </c>
      <c r="F90" s="72" t="s">
        <v>16304</v>
      </c>
      <c r="G90" s="176">
        <v>0</v>
      </c>
      <c r="H90" s="72" t="s">
        <v>71</v>
      </c>
      <c r="I90" s="71" t="s">
        <v>64</v>
      </c>
      <c r="J90" s="73" t="s">
        <v>81</v>
      </c>
      <c r="K90" s="75" t="s">
        <v>16303</v>
      </c>
      <c r="L90" s="76">
        <v>12013400</v>
      </c>
      <c r="M90" s="71" t="s">
        <v>66</v>
      </c>
      <c r="N90" s="75" t="s">
        <v>12626</v>
      </c>
      <c r="O90" s="75">
        <v>36548123</v>
      </c>
      <c r="P90" s="72">
        <v>27</v>
      </c>
      <c r="Q90" s="80">
        <v>45670</v>
      </c>
      <c r="R90" s="75">
        <v>2494141000</v>
      </c>
      <c r="S90" s="80">
        <v>45674</v>
      </c>
      <c r="T90" s="76">
        <v>12013400</v>
      </c>
      <c r="U90" s="72" t="s">
        <v>65</v>
      </c>
      <c r="V90" s="76">
        <v>57400977</v>
      </c>
      <c r="W90" s="104" t="s">
        <v>10723</v>
      </c>
      <c r="X90" s="78">
        <v>45674</v>
      </c>
      <c r="Y90" s="78">
        <v>45674</v>
      </c>
      <c r="Z90" s="78" t="s">
        <v>73</v>
      </c>
      <c r="AA90" s="78">
        <v>45808</v>
      </c>
      <c r="AB90" s="102">
        <f t="shared" si="6"/>
        <v>134</v>
      </c>
      <c r="AC90" s="72">
        <v>2</v>
      </c>
      <c r="AD90" s="514">
        <v>2650000</v>
      </c>
      <c r="AE90" s="72">
        <v>1</v>
      </c>
      <c r="AF90" s="80">
        <v>45838</v>
      </c>
      <c r="AG90" s="102">
        <f t="shared" si="7"/>
        <v>30</v>
      </c>
      <c r="AH90" s="72">
        <v>0</v>
      </c>
      <c r="AI90" s="628">
        <v>0</v>
      </c>
      <c r="AJ90" s="72" t="s">
        <v>73</v>
      </c>
      <c r="AK90" s="80" t="s">
        <v>73</v>
      </c>
      <c r="AL90" s="72">
        <v>0</v>
      </c>
      <c r="AM90" s="80" t="s">
        <v>73</v>
      </c>
      <c r="AN90" s="80" t="s">
        <v>73</v>
      </c>
      <c r="AO90" s="80" t="s">
        <v>73</v>
      </c>
      <c r="AP90" s="102">
        <f t="shared" si="8"/>
        <v>0</v>
      </c>
      <c r="AQ90" s="102">
        <f t="shared" si="9"/>
        <v>14663400</v>
      </c>
      <c r="AR90" s="72" t="s">
        <v>65</v>
      </c>
      <c r="AS90" s="76">
        <v>12013400</v>
      </c>
      <c r="AT90" s="72" t="s">
        <v>319</v>
      </c>
      <c r="AU90" s="76">
        <v>0</v>
      </c>
      <c r="AV90" s="81" t="s">
        <v>73</v>
      </c>
      <c r="AW90" s="620">
        <v>14663400</v>
      </c>
      <c r="AX90" s="488">
        <f t="shared" si="10"/>
        <v>0</v>
      </c>
      <c r="AY90" s="84">
        <f t="shared" si="11"/>
        <v>1</v>
      </c>
      <c r="AZ90" s="84">
        <v>1</v>
      </c>
      <c r="BA90" s="81" t="s">
        <v>73</v>
      </c>
      <c r="BB90" s="72" t="s">
        <v>208</v>
      </c>
      <c r="BC90" s="75" t="s">
        <v>16302</v>
      </c>
      <c r="BD90" s="71" t="s">
        <v>65</v>
      </c>
      <c r="BE90" s="71" t="s">
        <v>65</v>
      </c>
    </row>
    <row r="91" spans="2:57" x14ac:dyDescent="0.25">
      <c r="B91" s="71">
        <v>2025</v>
      </c>
      <c r="C91" s="71">
        <v>891780111</v>
      </c>
      <c r="D91" s="71" t="s">
        <v>63</v>
      </c>
      <c r="E91" s="72" t="s">
        <v>16301</v>
      </c>
      <c r="F91" s="72" t="s">
        <v>16300</v>
      </c>
      <c r="G91" s="176">
        <v>0</v>
      </c>
      <c r="H91" s="72" t="s">
        <v>71</v>
      </c>
      <c r="I91" s="71" t="s">
        <v>64</v>
      </c>
      <c r="J91" s="73" t="s">
        <v>81</v>
      </c>
      <c r="K91" s="75" t="s">
        <v>14348</v>
      </c>
      <c r="L91" s="76">
        <v>19040000</v>
      </c>
      <c r="M91" s="71" t="s">
        <v>66</v>
      </c>
      <c r="N91" s="75" t="s">
        <v>12613</v>
      </c>
      <c r="O91" s="75">
        <v>1065883393</v>
      </c>
      <c r="P91" s="72">
        <v>28</v>
      </c>
      <c r="Q91" s="80">
        <v>45670</v>
      </c>
      <c r="R91" s="75">
        <v>5573604000</v>
      </c>
      <c r="S91" s="80">
        <v>45674</v>
      </c>
      <c r="T91" s="76">
        <v>19040000</v>
      </c>
      <c r="U91" s="72" t="s">
        <v>65</v>
      </c>
      <c r="V91" s="76">
        <v>15443332</v>
      </c>
      <c r="W91" s="104" t="s">
        <v>3532</v>
      </c>
      <c r="X91" s="78">
        <v>45674</v>
      </c>
      <c r="Y91" s="78">
        <v>45674</v>
      </c>
      <c r="Z91" s="78" t="s">
        <v>73</v>
      </c>
      <c r="AA91" s="78">
        <v>45808</v>
      </c>
      <c r="AB91" s="102">
        <f t="shared" si="6"/>
        <v>134</v>
      </c>
      <c r="AC91" s="72">
        <v>2</v>
      </c>
      <c r="AD91" s="514">
        <v>4200000</v>
      </c>
      <c r="AE91" s="72">
        <v>1</v>
      </c>
      <c r="AF91" s="80">
        <v>45838</v>
      </c>
      <c r="AG91" s="102">
        <f t="shared" si="7"/>
        <v>30</v>
      </c>
      <c r="AH91" s="72">
        <v>0</v>
      </c>
      <c r="AI91" s="628">
        <v>0</v>
      </c>
      <c r="AJ91" s="72" t="s">
        <v>73</v>
      </c>
      <c r="AK91" s="80" t="s">
        <v>73</v>
      </c>
      <c r="AL91" s="72">
        <v>0</v>
      </c>
      <c r="AM91" s="80" t="s">
        <v>73</v>
      </c>
      <c r="AN91" s="80" t="s">
        <v>73</v>
      </c>
      <c r="AO91" s="80" t="s">
        <v>73</v>
      </c>
      <c r="AP91" s="102">
        <f t="shared" si="8"/>
        <v>0</v>
      </c>
      <c r="AQ91" s="102">
        <f t="shared" si="9"/>
        <v>23240000</v>
      </c>
      <c r="AR91" s="72" t="s">
        <v>65</v>
      </c>
      <c r="AS91" s="76">
        <v>19040000</v>
      </c>
      <c r="AT91" s="72" t="s">
        <v>319</v>
      </c>
      <c r="AU91" s="76">
        <v>0</v>
      </c>
      <c r="AV91" s="81" t="s">
        <v>73</v>
      </c>
      <c r="AW91" s="620">
        <v>23240000</v>
      </c>
      <c r="AX91" s="488">
        <f t="shared" si="10"/>
        <v>0</v>
      </c>
      <c r="AY91" s="84">
        <f t="shared" si="11"/>
        <v>1</v>
      </c>
      <c r="AZ91" s="84">
        <v>1</v>
      </c>
      <c r="BA91" s="81" t="s">
        <v>73</v>
      </c>
      <c r="BB91" s="72" t="s">
        <v>208</v>
      </c>
      <c r="BC91" s="75" t="s">
        <v>16299</v>
      </c>
      <c r="BD91" s="71" t="s">
        <v>65</v>
      </c>
      <c r="BE91" s="71" t="s">
        <v>65</v>
      </c>
    </row>
    <row r="92" spans="2:57" x14ac:dyDescent="0.25">
      <c r="B92" s="71">
        <v>2025</v>
      </c>
      <c r="C92" s="71">
        <v>891780111</v>
      </c>
      <c r="D92" s="71" t="s">
        <v>63</v>
      </c>
      <c r="E92" s="72" t="s">
        <v>16298</v>
      </c>
      <c r="F92" s="72" t="s">
        <v>16297</v>
      </c>
      <c r="G92" s="176">
        <v>0</v>
      </c>
      <c r="H92" s="72" t="s">
        <v>71</v>
      </c>
      <c r="I92" s="71" t="s">
        <v>64</v>
      </c>
      <c r="J92" s="73" t="s">
        <v>81</v>
      </c>
      <c r="K92" s="75" t="s">
        <v>14348</v>
      </c>
      <c r="L92" s="76">
        <v>17167800</v>
      </c>
      <c r="M92" s="71" t="s">
        <v>66</v>
      </c>
      <c r="N92" s="75" t="s">
        <v>12617</v>
      </c>
      <c r="O92" s="75">
        <v>40935289</v>
      </c>
      <c r="P92" s="72">
        <v>28</v>
      </c>
      <c r="Q92" s="80">
        <v>45670</v>
      </c>
      <c r="R92" s="75">
        <v>5573604000</v>
      </c>
      <c r="S92" s="80">
        <v>45674</v>
      </c>
      <c r="T92" s="76">
        <v>17167800</v>
      </c>
      <c r="U92" s="72" t="s">
        <v>65</v>
      </c>
      <c r="V92" s="76">
        <v>15443332</v>
      </c>
      <c r="W92" s="104" t="s">
        <v>3532</v>
      </c>
      <c r="X92" s="78">
        <v>45674</v>
      </c>
      <c r="Y92" s="78">
        <v>45674</v>
      </c>
      <c r="Z92" s="78" t="s">
        <v>73</v>
      </c>
      <c r="AA92" s="78">
        <v>45808</v>
      </c>
      <c r="AB92" s="102">
        <f t="shared" si="6"/>
        <v>134</v>
      </c>
      <c r="AC92" s="72">
        <v>2</v>
      </c>
      <c r="AD92" s="514">
        <v>3787000</v>
      </c>
      <c r="AE92" s="72">
        <v>1</v>
      </c>
      <c r="AF92" s="80">
        <v>45838</v>
      </c>
      <c r="AG92" s="102">
        <f t="shared" si="7"/>
        <v>30</v>
      </c>
      <c r="AH92" s="72">
        <v>0</v>
      </c>
      <c r="AI92" s="628">
        <v>0</v>
      </c>
      <c r="AJ92" s="72" t="s">
        <v>73</v>
      </c>
      <c r="AK92" s="80" t="s">
        <v>73</v>
      </c>
      <c r="AL92" s="72">
        <v>0</v>
      </c>
      <c r="AM92" s="80" t="s">
        <v>73</v>
      </c>
      <c r="AN92" s="80" t="s">
        <v>73</v>
      </c>
      <c r="AO92" s="80" t="s">
        <v>73</v>
      </c>
      <c r="AP92" s="102">
        <f t="shared" si="8"/>
        <v>0</v>
      </c>
      <c r="AQ92" s="102">
        <f t="shared" si="9"/>
        <v>20954800</v>
      </c>
      <c r="AR92" s="72" t="s">
        <v>65</v>
      </c>
      <c r="AS92" s="76">
        <v>17167800</v>
      </c>
      <c r="AT92" s="72" t="s">
        <v>319</v>
      </c>
      <c r="AU92" s="76">
        <v>0</v>
      </c>
      <c r="AV92" s="81" t="s">
        <v>73</v>
      </c>
      <c r="AW92" s="620">
        <v>20954800</v>
      </c>
      <c r="AX92" s="488">
        <f t="shared" si="10"/>
        <v>0</v>
      </c>
      <c r="AY92" s="84">
        <f t="shared" si="11"/>
        <v>1</v>
      </c>
      <c r="AZ92" s="84">
        <v>1</v>
      </c>
      <c r="BA92" s="81" t="s">
        <v>73</v>
      </c>
      <c r="BB92" s="72" t="s">
        <v>208</v>
      </c>
      <c r="BC92" s="75" t="s">
        <v>16296</v>
      </c>
      <c r="BD92" s="71" t="s">
        <v>65</v>
      </c>
      <c r="BE92" s="71" t="s">
        <v>65</v>
      </c>
    </row>
    <row r="93" spans="2:57" x14ac:dyDescent="0.25">
      <c r="B93" s="71">
        <v>2025</v>
      </c>
      <c r="C93" s="71">
        <v>891780111</v>
      </c>
      <c r="D93" s="71" t="s">
        <v>63</v>
      </c>
      <c r="E93" s="72" t="s">
        <v>16295</v>
      </c>
      <c r="F93" s="72" t="s">
        <v>16294</v>
      </c>
      <c r="G93" s="176">
        <v>0</v>
      </c>
      <c r="H93" s="72" t="s">
        <v>71</v>
      </c>
      <c r="I93" s="71" t="s">
        <v>64</v>
      </c>
      <c r="J93" s="73" t="s">
        <v>81</v>
      </c>
      <c r="K93" s="75" t="s">
        <v>16293</v>
      </c>
      <c r="L93" s="76">
        <v>21000000</v>
      </c>
      <c r="M93" s="71" t="s">
        <v>66</v>
      </c>
      <c r="N93" s="75" t="s">
        <v>13068</v>
      </c>
      <c r="O93" s="75">
        <v>1143139441</v>
      </c>
      <c r="P93" s="72">
        <v>28</v>
      </c>
      <c r="Q93" s="80">
        <v>45670</v>
      </c>
      <c r="R93" s="75">
        <v>5573604000</v>
      </c>
      <c r="S93" s="80">
        <v>45674</v>
      </c>
      <c r="T93" s="76">
        <v>21000000</v>
      </c>
      <c r="U93" s="72" t="s">
        <v>65</v>
      </c>
      <c r="V93" s="76">
        <v>84452087</v>
      </c>
      <c r="W93" s="104" t="s">
        <v>10326</v>
      </c>
      <c r="X93" s="78">
        <v>45674</v>
      </c>
      <c r="Y93" s="78">
        <v>45674</v>
      </c>
      <c r="Z93" s="78" t="s">
        <v>73</v>
      </c>
      <c r="AA93" s="78">
        <v>45808</v>
      </c>
      <c r="AB93" s="102">
        <f t="shared" si="6"/>
        <v>134</v>
      </c>
      <c r="AC93" s="72">
        <v>2</v>
      </c>
      <c r="AD93" s="514">
        <v>4200000</v>
      </c>
      <c r="AE93" s="72">
        <v>1</v>
      </c>
      <c r="AF93" s="80">
        <v>45838</v>
      </c>
      <c r="AG93" s="102">
        <f t="shared" si="7"/>
        <v>30</v>
      </c>
      <c r="AH93" s="72">
        <v>0</v>
      </c>
      <c r="AI93" s="628">
        <v>0</v>
      </c>
      <c r="AJ93" s="72" t="s">
        <v>73</v>
      </c>
      <c r="AK93" s="80" t="s">
        <v>73</v>
      </c>
      <c r="AL93" s="72">
        <v>0</v>
      </c>
      <c r="AM93" s="80" t="s">
        <v>73</v>
      </c>
      <c r="AN93" s="80" t="s">
        <v>73</v>
      </c>
      <c r="AO93" s="80" t="s">
        <v>73</v>
      </c>
      <c r="AP93" s="102">
        <f t="shared" si="8"/>
        <v>0</v>
      </c>
      <c r="AQ93" s="102">
        <f t="shared" si="9"/>
        <v>25200000</v>
      </c>
      <c r="AR93" s="72" t="s">
        <v>65</v>
      </c>
      <c r="AS93" s="76">
        <v>21000000</v>
      </c>
      <c r="AT93" s="72" t="s">
        <v>319</v>
      </c>
      <c r="AU93" s="76">
        <v>0</v>
      </c>
      <c r="AV93" s="81" t="s">
        <v>73</v>
      </c>
      <c r="AW93" s="620">
        <v>25200000</v>
      </c>
      <c r="AX93" s="488">
        <f t="shared" si="10"/>
        <v>0</v>
      </c>
      <c r="AY93" s="84">
        <f t="shared" si="11"/>
        <v>1</v>
      </c>
      <c r="AZ93" s="84">
        <v>1</v>
      </c>
      <c r="BA93" s="81" t="s">
        <v>73</v>
      </c>
      <c r="BB93" s="72" t="s">
        <v>208</v>
      </c>
      <c r="BC93" s="75" t="s">
        <v>16292</v>
      </c>
      <c r="BD93" s="71" t="s">
        <v>65</v>
      </c>
      <c r="BE93" s="71" t="s">
        <v>65</v>
      </c>
    </row>
    <row r="94" spans="2:57" x14ac:dyDescent="0.25">
      <c r="B94" s="71">
        <v>2025</v>
      </c>
      <c r="C94" s="71">
        <v>891780111</v>
      </c>
      <c r="D94" s="71" t="s">
        <v>63</v>
      </c>
      <c r="E94" s="72" t="s">
        <v>16291</v>
      </c>
      <c r="F94" s="72" t="s">
        <v>16290</v>
      </c>
      <c r="G94" s="176">
        <v>0</v>
      </c>
      <c r="H94" s="72" t="s">
        <v>71</v>
      </c>
      <c r="I94" s="71" t="s">
        <v>64</v>
      </c>
      <c r="J94" s="73" t="s">
        <v>81</v>
      </c>
      <c r="K94" s="75" t="s">
        <v>16289</v>
      </c>
      <c r="L94" s="76">
        <v>18133400</v>
      </c>
      <c r="M94" s="71" t="s">
        <v>66</v>
      </c>
      <c r="N94" s="75" t="s">
        <v>12512</v>
      </c>
      <c r="O94" s="75">
        <v>1082911157</v>
      </c>
      <c r="P94" s="72">
        <v>28</v>
      </c>
      <c r="Q94" s="80">
        <v>45670</v>
      </c>
      <c r="R94" s="75">
        <v>5573604000</v>
      </c>
      <c r="S94" s="80">
        <v>45674</v>
      </c>
      <c r="T94" s="76">
        <v>18133400</v>
      </c>
      <c r="U94" s="72" t="s">
        <v>65</v>
      </c>
      <c r="V94" s="76">
        <v>84452087</v>
      </c>
      <c r="W94" s="104" t="s">
        <v>10326</v>
      </c>
      <c r="X94" s="78">
        <v>45674</v>
      </c>
      <c r="Y94" s="78">
        <v>45674</v>
      </c>
      <c r="Z94" s="78" t="s">
        <v>73</v>
      </c>
      <c r="AA94" s="78">
        <v>45808</v>
      </c>
      <c r="AB94" s="102">
        <f t="shared" si="6"/>
        <v>134</v>
      </c>
      <c r="AC94" s="72">
        <v>2</v>
      </c>
      <c r="AD94" s="514">
        <v>4000000</v>
      </c>
      <c r="AE94" s="72">
        <v>1</v>
      </c>
      <c r="AF94" s="80">
        <v>45838</v>
      </c>
      <c r="AG94" s="102">
        <f t="shared" si="7"/>
        <v>30</v>
      </c>
      <c r="AH94" s="72">
        <v>0</v>
      </c>
      <c r="AI94" s="628">
        <v>0</v>
      </c>
      <c r="AJ94" s="72" t="s">
        <v>73</v>
      </c>
      <c r="AK94" s="80" t="s">
        <v>73</v>
      </c>
      <c r="AL94" s="72">
        <v>0</v>
      </c>
      <c r="AM94" s="80" t="s">
        <v>73</v>
      </c>
      <c r="AN94" s="80" t="s">
        <v>73</v>
      </c>
      <c r="AO94" s="80" t="s">
        <v>73</v>
      </c>
      <c r="AP94" s="102">
        <f t="shared" si="8"/>
        <v>0</v>
      </c>
      <c r="AQ94" s="102">
        <f t="shared" si="9"/>
        <v>22133400</v>
      </c>
      <c r="AR94" s="72" t="s">
        <v>65</v>
      </c>
      <c r="AS94" s="76">
        <v>18133400</v>
      </c>
      <c r="AT94" s="72" t="s">
        <v>319</v>
      </c>
      <c r="AU94" s="76">
        <v>0</v>
      </c>
      <c r="AV94" s="81" t="s">
        <v>73</v>
      </c>
      <c r="AW94" s="620">
        <v>22133400</v>
      </c>
      <c r="AX94" s="488">
        <f t="shared" si="10"/>
        <v>0</v>
      </c>
      <c r="AY94" s="84">
        <f t="shared" si="11"/>
        <v>1</v>
      </c>
      <c r="AZ94" s="84">
        <v>1</v>
      </c>
      <c r="BA94" s="81" t="s">
        <v>73</v>
      </c>
      <c r="BB94" s="72" t="s">
        <v>208</v>
      </c>
      <c r="BC94" s="75" t="s">
        <v>16288</v>
      </c>
      <c r="BD94" s="71" t="s">
        <v>65</v>
      </c>
      <c r="BE94" s="71" t="s">
        <v>65</v>
      </c>
    </row>
    <row r="95" spans="2:57" x14ac:dyDescent="0.25">
      <c r="B95" s="71">
        <v>2025</v>
      </c>
      <c r="C95" s="71">
        <v>891780111</v>
      </c>
      <c r="D95" s="71" t="s">
        <v>63</v>
      </c>
      <c r="E95" s="72" t="s">
        <v>16287</v>
      </c>
      <c r="F95" s="72" t="s">
        <v>16286</v>
      </c>
      <c r="G95" s="176">
        <v>0</v>
      </c>
      <c r="H95" s="72" t="s">
        <v>71</v>
      </c>
      <c r="I95" s="71" t="s">
        <v>64</v>
      </c>
      <c r="J95" s="73" t="s">
        <v>81</v>
      </c>
      <c r="K95" s="75" t="s">
        <v>16285</v>
      </c>
      <c r="L95" s="76">
        <v>6944000</v>
      </c>
      <c r="M95" s="71" t="s">
        <v>66</v>
      </c>
      <c r="N95" s="75" t="s">
        <v>13203</v>
      </c>
      <c r="O95" s="75">
        <v>1082935807</v>
      </c>
      <c r="P95" s="72">
        <v>28</v>
      </c>
      <c r="Q95" s="80">
        <v>45670</v>
      </c>
      <c r="R95" s="75">
        <v>5573604000</v>
      </c>
      <c r="S95" s="80">
        <v>45674</v>
      </c>
      <c r="T95" s="76">
        <v>6944000</v>
      </c>
      <c r="U95" s="72" t="s">
        <v>65</v>
      </c>
      <c r="V95" s="76">
        <v>39058006</v>
      </c>
      <c r="W95" s="104" t="s">
        <v>10407</v>
      </c>
      <c r="X95" s="78">
        <v>45674</v>
      </c>
      <c r="Y95" s="78">
        <v>45674</v>
      </c>
      <c r="Z95" s="78" t="s">
        <v>73</v>
      </c>
      <c r="AA95" s="78">
        <v>45716</v>
      </c>
      <c r="AB95" s="102">
        <f t="shared" si="6"/>
        <v>42</v>
      </c>
      <c r="AC95" s="72">
        <v>0</v>
      </c>
      <c r="AD95" s="514">
        <v>0</v>
      </c>
      <c r="AE95" s="72">
        <v>0</v>
      </c>
      <c r="AF95" s="80" t="s">
        <v>73</v>
      </c>
      <c r="AG95" s="102">
        <f t="shared" si="7"/>
        <v>0</v>
      </c>
      <c r="AH95" s="72">
        <v>0</v>
      </c>
      <c r="AI95" s="628">
        <v>0</v>
      </c>
      <c r="AJ95" s="72" t="s">
        <v>73</v>
      </c>
      <c r="AK95" s="80" t="s">
        <v>73</v>
      </c>
      <c r="AL95" s="72">
        <v>0</v>
      </c>
      <c r="AM95" s="80" t="s">
        <v>73</v>
      </c>
      <c r="AN95" s="80" t="s">
        <v>73</v>
      </c>
      <c r="AO95" s="80" t="s">
        <v>73</v>
      </c>
      <c r="AP95" s="102">
        <f t="shared" si="8"/>
        <v>0</v>
      </c>
      <c r="AQ95" s="102">
        <f t="shared" si="9"/>
        <v>6944000</v>
      </c>
      <c r="AR95" s="72" t="s">
        <v>65</v>
      </c>
      <c r="AS95" s="76">
        <v>6944000</v>
      </c>
      <c r="AT95" s="72" t="s">
        <v>319</v>
      </c>
      <c r="AU95" s="76">
        <v>0</v>
      </c>
      <c r="AV95" s="81" t="s">
        <v>73</v>
      </c>
      <c r="AW95" s="620">
        <v>6944000</v>
      </c>
      <c r="AX95" s="488">
        <f t="shared" si="10"/>
        <v>0</v>
      </c>
      <c r="AY95" s="84">
        <f t="shared" si="11"/>
        <v>1</v>
      </c>
      <c r="AZ95" s="84">
        <v>1</v>
      </c>
      <c r="BA95" s="81" t="s">
        <v>73</v>
      </c>
      <c r="BB95" s="72" t="s">
        <v>208</v>
      </c>
      <c r="BC95" s="75" t="s">
        <v>16284</v>
      </c>
      <c r="BD95" s="71" t="s">
        <v>65</v>
      </c>
      <c r="BE95" s="71" t="s">
        <v>65</v>
      </c>
    </row>
    <row r="96" spans="2:57" x14ac:dyDescent="0.25">
      <c r="B96" s="71">
        <v>2025</v>
      </c>
      <c r="C96" s="71">
        <v>891780111</v>
      </c>
      <c r="D96" s="71" t="s">
        <v>63</v>
      </c>
      <c r="E96" s="72" t="s">
        <v>16283</v>
      </c>
      <c r="F96" s="72" t="s">
        <v>16282</v>
      </c>
      <c r="G96" s="176">
        <v>0</v>
      </c>
      <c r="H96" s="72" t="s">
        <v>71</v>
      </c>
      <c r="I96" s="71" t="s">
        <v>64</v>
      </c>
      <c r="J96" s="73" t="s">
        <v>81</v>
      </c>
      <c r="K96" s="75" t="s">
        <v>16281</v>
      </c>
      <c r="L96" s="76">
        <v>15739800</v>
      </c>
      <c r="M96" s="71" t="s">
        <v>66</v>
      </c>
      <c r="N96" s="75" t="s">
        <v>13142</v>
      </c>
      <c r="O96" s="75">
        <v>85468611</v>
      </c>
      <c r="P96" s="72">
        <v>28</v>
      </c>
      <c r="Q96" s="80">
        <v>45670</v>
      </c>
      <c r="R96" s="75">
        <v>5573604000</v>
      </c>
      <c r="S96" s="80">
        <v>45674</v>
      </c>
      <c r="T96" s="76">
        <v>15739800</v>
      </c>
      <c r="U96" s="72" t="s">
        <v>65</v>
      </c>
      <c r="V96" s="76">
        <v>72175281</v>
      </c>
      <c r="W96" s="104" t="s">
        <v>8886</v>
      </c>
      <c r="X96" s="78">
        <v>45674</v>
      </c>
      <c r="Y96" s="78">
        <v>45674</v>
      </c>
      <c r="Z96" s="78" t="s">
        <v>73</v>
      </c>
      <c r="AA96" s="78">
        <v>45808</v>
      </c>
      <c r="AB96" s="102">
        <f t="shared" si="6"/>
        <v>134</v>
      </c>
      <c r="AC96" s="72">
        <v>2</v>
      </c>
      <c r="AD96" s="514">
        <v>3472000</v>
      </c>
      <c r="AE96" s="72">
        <v>1</v>
      </c>
      <c r="AF96" s="80">
        <v>45838</v>
      </c>
      <c r="AG96" s="102">
        <f t="shared" si="7"/>
        <v>30</v>
      </c>
      <c r="AH96" s="72">
        <v>0</v>
      </c>
      <c r="AI96" s="628">
        <v>0</v>
      </c>
      <c r="AJ96" s="72" t="s">
        <v>73</v>
      </c>
      <c r="AK96" s="80" t="s">
        <v>73</v>
      </c>
      <c r="AL96" s="72">
        <v>0</v>
      </c>
      <c r="AM96" s="80" t="s">
        <v>73</v>
      </c>
      <c r="AN96" s="80" t="s">
        <v>73</v>
      </c>
      <c r="AO96" s="80" t="s">
        <v>73</v>
      </c>
      <c r="AP96" s="102">
        <f t="shared" si="8"/>
        <v>0</v>
      </c>
      <c r="AQ96" s="102">
        <f t="shared" si="9"/>
        <v>19211800</v>
      </c>
      <c r="AR96" s="72" t="s">
        <v>65</v>
      </c>
      <c r="AS96" s="76">
        <v>15739800</v>
      </c>
      <c r="AT96" s="72" t="s">
        <v>319</v>
      </c>
      <c r="AU96" s="76">
        <v>0</v>
      </c>
      <c r="AV96" s="81" t="s">
        <v>73</v>
      </c>
      <c r="AW96" s="620">
        <v>19211800</v>
      </c>
      <c r="AX96" s="488">
        <f t="shared" si="10"/>
        <v>0</v>
      </c>
      <c r="AY96" s="84">
        <f t="shared" si="11"/>
        <v>1</v>
      </c>
      <c r="AZ96" s="84">
        <v>1</v>
      </c>
      <c r="BA96" s="81" t="s">
        <v>73</v>
      </c>
      <c r="BB96" s="72" t="s">
        <v>208</v>
      </c>
      <c r="BC96" s="75" t="s">
        <v>16280</v>
      </c>
      <c r="BD96" s="71" t="s">
        <v>65</v>
      </c>
      <c r="BE96" s="71" t="s">
        <v>65</v>
      </c>
    </row>
    <row r="97" spans="2:57" x14ac:dyDescent="0.25">
      <c r="B97" s="71">
        <v>2025</v>
      </c>
      <c r="C97" s="71">
        <v>891780111</v>
      </c>
      <c r="D97" s="71" t="s">
        <v>63</v>
      </c>
      <c r="E97" s="72" t="s">
        <v>16279</v>
      </c>
      <c r="F97" s="72" t="s">
        <v>16278</v>
      </c>
      <c r="G97" s="176">
        <v>0</v>
      </c>
      <c r="H97" s="72" t="s">
        <v>71</v>
      </c>
      <c r="I97" s="71" t="s">
        <v>64</v>
      </c>
      <c r="J97" s="73" t="s">
        <v>81</v>
      </c>
      <c r="K97" s="75" t="s">
        <v>16277</v>
      </c>
      <c r="L97" s="76">
        <v>15161100</v>
      </c>
      <c r="M97" s="71" t="s">
        <v>66</v>
      </c>
      <c r="N97" s="75" t="s">
        <v>12823</v>
      </c>
      <c r="O97" s="75">
        <v>57460431</v>
      </c>
      <c r="P97" s="72">
        <v>28</v>
      </c>
      <c r="Q97" s="80">
        <v>45670</v>
      </c>
      <c r="R97" s="75">
        <v>5573604000</v>
      </c>
      <c r="S97" s="80">
        <v>45677</v>
      </c>
      <c r="T97" s="76">
        <v>15161100</v>
      </c>
      <c r="U97" s="72" t="s">
        <v>65</v>
      </c>
      <c r="V97" s="76">
        <v>1082889541</v>
      </c>
      <c r="W97" s="104" t="s">
        <v>1095</v>
      </c>
      <c r="X97" s="78">
        <v>45677</v>
      </c>
      <c r="Y97" s="78">
        <v>45677</v>
      </c>
      <c r="Z97" s="78" t="s">
        <v>73</v>
      </c>
      <c r="AA97" s="78">
        <v>45808</v>
      </c>
      <c r="AB97" s="102">
        <f t="shared" si="6"/>
        <v>131</v>
      </c>
      <c r="AC97" s="72">
        <v>2</v>
      </c>
      <c r="AD97" s="514">
        <v>3472000</v>
      </c>
      <c r="AE97" s="72">
        <v>1</v>
      </c>
      <c r="AF97" s="80">
        <v>45838</v>
      </c>
      <c r="AG97" s="102">
        <f t="shared" si="7"/>
        <v>30</v>
      </c>
      <c r="AH97" s="72">
        <v>0</v>
      </c>
      <c r="AI97" s="628">
        <v>0</v>
      </c>
      <c r="AJ97" s="72" t="s">
        <v>73</v>
      </c>
      <c r="AK97" s="80" t="s">
        <v>73</v>
      </c>
      <c r="AL97" s="72">
        <v>0</v>
      </c>
      <c r="AM97" s="80" t="s">
        <v>73</v>
      </c>
      <c r="AN97" s="80" t="s">
        <v>73</v>
      </c>
      <c r="AO97" s="80" t="s">
        <v>73</v>
      </c>
      <c r="AP97" s="102">
        <f t="shared" si="8"/>
        <v>0</v>
      </c>
      <c r="AQ97" s="102">
        <f t="shared" si="9"/>
        <v>18633100</v>
      </c>
      <c r="AR97" s="72" t="s">
        <v>65</v>
      </c>
      <c r="AS97" s="76">
        <v>15161100</v>
      </c>
      <c r="AT97" s="72" t="s">
        <v>319</v>
      </c>
      <c r="AU97" s="76">
        <v>0</v>
      </c>
      <c r="AV97" s="81" t="s">
        <v>73</v>
      </c>
      <c r="AW97" s="620">
        <v>18633100</v>
      </c>
      <c r="AX97" s="488">
        <f t="shared" si="10"/>
        <v>0</v>
      </c>
      <c r="AY97" s="84">
        <f t="shared" si="11"/>
        <v>1</v>
      </c>
      <c r="AZ97" s="84">
        <v>1</v>
      </c>
      <c r="BA97" s="81" t="s">
        <v>73</v>
      </c>
      <c r="BB97" s="72" t="s">
        <v>208</v>
      </c>
      <c r="BC97" s="289" t="s">
        <v>16276</v>
      </c>
      <c r="BD97" s="71" t="s">
        <v>65</v>
      </c>
      <c r="BE97" s="71" t="s">
        <v>65</v>
      </c>
    </row>
    <row r="98" spans="2:57" x14ac:dyDescent="0.25">
      <c r="B98" s="71">
        <v>2025</v>
      </c>
      <c r="C98" s="71">
        <v>891780111</v>
      </c>
      <c r="D98" s="71" t="s">
        <v>63</v>
      </c>
      <c r="E98" s="72" t="s">
        <v>16275</v>
      </c>
      <c r="F98" s="72" t="s">
        <v>16274</v>
      </c>
      <c r="G98" s="176">
        <v>0</v>
      </c>
      <c r="H98" s="72" t="s">
        <v>71</v>
      </c>
      <c r="I98" s="71" t="s">
        <v>64</v>
      </c>
      <c r="J98" s="73" t="s">
        <v>81</v>
      </c>
      <c r="K98" s="75" t="s">
        <v>16273</v>
      </c>
      <c r="L98" s="76">
        <v>16536600</v>
      </c>
      <c r="M98" s="71" t="s">
        <v>66</v>
      </c>
      <c r="N98" s="75" t="s">
        <v>12477</v>
      </c>
      <c r="O98" s="75">
        <v>1216966715</v>
      </c>
      <c r="P98" s="72">
        <v>28</v>
      </c>
      <c r="Q98" s="80">
        <v>45670</v>
      </c>
      <c r="R98" s="75">
        <v>5573604000</v>
      </c>
      <c r="S98" s="80">
        <v>45677</v>
      </c>
      <c r="T98" s="76">
        <v>16536600</v>
      </c>
      <c r="U98" s="72" t="s">
        <v>65</v>
      </c>
      <c r="V98" s="76">
        <v>1082889541</v>
      </c>
      <c r="W98" s="104" t="s">
        <v>1095</v>
      </c>
      <c r="X98" s="78">
        <v>45677</v>
      </c>
      <c r="Y98" s="78">
        <v>45677</v>
      </c>
      <c r="Z98" s="78" t="s">
        <v>73</v>
      </c>
      <c r="AA98" s="78">
        <v>45808</v>
      </c>
      <c r="AB98" s="102">
        <f t="shared" si="6"/>
        <v>131</v>
      </c>
      <c r="AC98" s="72">
        <v>2</v>
      </c>
      <c r="AD98" s="514">
        <v>3787000</v>
      </c>
      <c r="AE98" s="72">
        <v>1</v>
      </c>
      <c r="AF98" s="80">
        <v>45838</v>
      </c>
      <c r="AG98" s="102">
        <f t="shared" si="7"/>
        <v>30</v>
      </c>
      <c r="AH98" s="72">
        <v>0</v>
      </c>
      <c r="AI98" s="628">
        <v>0</v>
      </c>
      <c r="AJ98" s="72" t="s">
        <v>73</v>
      </c>
      <c r="AK98" s="80" t="s">
        <v>73</v>
      </c>
      <c r="AL98" s="72">
        <v>0</v>
      </c>
      <c r="AM98" s="80" t="s">
        <v>73</v>
      </c>
      <c r="AN98" s="80" t="s">
        <v>73</v>
      </c>
      <c r="AO98" s="80" t="s">
        <v>73</v>
      </c>
      <c r="AP98" s="102">
        <f t="shared" si="8"/>
        <v>0</v>
      </c>
      <c r="AQ98" s="102">
        <f t="shared" si="9"/>
        <v>20323600</v>
      </c>
      <c r="AR98" s="72" t="s">
        <v>65</v>
      </c>
      <c r="AS98" s="76">
        <v>16536600</v>
      </c>
      <c r="AT98" s="72" t="s">
        <v>319</v>
      </c>
      <c r="AU98" s="76">
        <v>0</v>
      </c>
      <c r="AV98" s="81" t="s">
        <v>73</v>
      </c>
      <c r="AW98" s="620">
        <v>20323600</v>
      </c>
      <c r="AX98" s="488">
        <f t="shared" si="10"/>
        <v>0</v>
      </c>
      <c r="AY98" s="84">
        <f t="shared" si="11"/>
        <v>1</v>
      </c>
      <c r="AZ98" s="84">
        <v>1</v>
      </c>
      <c r="BA98" s="81" t="s">
        <v>73</v>
      </c>
      <c r="BB98" s="72" t="s">
        <v>208</v>
      </c>
      <c r="BC98" s="75" t="s">
        <v>16272</v>
      </c>
      <c r="BD98" s="71" t="s">
        <v>65</v>
      </c>
      <c r="BE98" s="71" t="s">
        <v>65</v>
      </c>
    </row>
    <row r="99" spans="2:57" x14ac:dyDescent="0.25">
      <c r="B99" s="71">
        <v>2025</v>
      </c>
      <c r="C99" s="71">
        <v>891780111</v>
      </c>
      <c r="D99" s="71" t="s">
        <v>63</v>
      </c>
      <c r="E99" s="72" t="s">
        <v>16271</v>
      </c>
      <c r="F99" s="72" t="s">
        <v>16270</v>
      </c>
      <c r="G99" s="176">
        <v>0</v>
      </c>
      <c r="H99" s="72" t="s">
        <v>71</v>
      </c>
      <c r="I99" s="71" t="s">
        <v>64</v>
      </c>
      <c r="J99" s="73" t="s">
        <v>81</v>
      </c>
      <c r="K99" s="75" t="s">
        <v>16269</v>
      </c>
      <c r="L99" s="76">
        <v>15739800</v>
      </c>
      <c r="M99" s="71" t="s">
        <v>66</v>
      </c>
      <c r="N99" s="75" t="s">
        <v>13123</v>
      </c>
      <c r="O99" s="75">
        <v>1064804291</v>
      </c>
      <c r="P99" s="72">
        <v>28</v>
      </c>
      <c r="Q99" s="80">
        <v>45670</v>
      </c>
      <c r="R99" s="75">
        <v>5573604000</v>
      </c>
      <c r="S99" s="80">
        <v>45677</v>
      </c>
      <c r="T99" s="76">
        <v>15739800</v>
      </c>
      <c r="U99" s="72" t="s">
        <v>65</v>
      </c>
      <c r="V99" s="76">
        <v>85152695</v>
      </c>
      <c r="W99" s="104" t="s">
        <v>10424</v>
      </c>
      <c r="X99" s="78">
        <v>45677</v>
      </c>
      <c r="Y99" s="78">
        <v>45677</v>
      </c>
      <c r="Z99" s="78" t="s">
        <v>73</v>
      </c>
      <c r="AA99" s="78">
        <v>45808</v>
      </c>
      <c r="AB99" s="102">
        <f t="shared" si="6"/>
        <v>131</v>
      </c>
      <c r="AC99" s="72">
        <v>2</v>
      </c>
      <c r="AD99" s="514">
        <v>3472000</v>
      </c>
      <c r="AE99" s="72">
        <v>1</v>
      </c>
      <c r="AF99" s="80">
        <v>45838</v>
      </c>
      <c r="AG99" s="102">
        <f t="shared" si="7"/>
        <v>30</v>
      </c>
      <c r="AH99" s="72">
        <v>0</v>
      </c>
      <c r="AI99" s="628">
        <v>0</v>
      </c>
      <c r="AJ99" s="72" t="s">
        <v>73</v>
      </c>
      <c r="AK99" s="80" t="s">
        <v>73</v>
      </c>
      <c r="AL99" s="72">
        <v>0</v>
      </c>
      <c r="AM99" s="80" t="s">
        <v>73</v>
      </c>
      <c r="AN99" s="80" t="s">
        <v>73</v>
      </c>
      <c r="AO99" s="80" t="s">
        <v>73</v>
      </c>
      <c r="AP99" s="102">
        <f t="shared" si="8"/>
        <v>0</v>
      </c>
      <c r="AQ99" s="102">
        <f t="shared" si="9"/>
        <v>19211800</v>
      </c>
      <c r="AR99" s="72" t="s">
        <v>65</v>
      </c>
      <c r="AS99" s="76">
        <v>15739800</v>
      </c>
      <c r="AT99" s="72" t="s">
        <v>319</v>
      </c>
      <c r="AU99" s="76">
        <v>0</v>
      </c>
      <c r="AV99" s="81" t="s">
        <v>73</v>
      </c>
      <c r="AW99" s="620">
        <v>19211800</v>
      </c>
      <c r="AX99" s="488">
        <f t="shared" si="10"/>
        <v>0</v>
      </c>
      <c r="AY99" s="84">
        <f t="shared" si="11"/>
        <v>1</v>
      </c>
      <c r="AZ99" s="84">
        <v>1</v>
      </c>
      <c r="BA99" s="81" t="s">
        <v>73</v>
      </c>
      <c r="BB99" s="72" t="s">
        <v>208</v>
      </c>
      <c r="BC99" s="75" t="s">
        <v>16268</v>
      </c>
      <c r="BD99" s="71" t="s">
        <v>65</v>
      </c>
      <c r="BE99" s="71" t="s">
        <v>65</v>
      </c>
    </row>
    <row r="100" spans="2:57" x14ac:dyDescent="0.25">
      <c r="B100" s="71">
        <v>2025</v>
      </c>
      <c r="C100" s="71">
        <v>891780111</v>
      </c>
      <c r="D100" s="71" t="s">
        <v>63</v>
      </c>
      <c r="E100" s="72" t="s">
        <v>16267</v>
      </c>
      <c r="F100" s="72" t="s">
        <v>16266</v>
      </c>
      <c r="G100" s="176">
        <v>0</v>
      </c>
      <c r="H100" s="72" t="s">
        <v>71</v>
      </c>
      <c r="I100" s="71" t="s">
        <v>64</v>
      </c>
      <c r="J100" s="73" t="s">
        <v>81</v>
      </c>
      <c r="K100" s="75" t="s">
        <v>16265</v>
      </c>
      <c r="L100" s="76">
        <v>19406700</v>
      </c>
      <c r="M100" s="71" t="s">
        <v>66</v>
      </c>
      <c r="N100" s="75" t="s">
        <v>16264</v>
      </c>
      <c r="O100" s="75">
        <v>1082889745</v>
      </c>
      <c r="P100" s="72">
        <v>28</v>
      </c>
      <c r="Q100" s="80">
        <v>45670</v>
      </c>
      <c r="R100" s="75">
        <v>5573604000</v>
      </c>
      <c r="S100" s="80">
        <v>45677</v>
      </c>
      <c r="T100" s="76">
        <v>19406700</v>
      </c>
      <c r="U100" s="72" t="s">
        <v>65</v>
      </c>
      <c r="V100" s="76">
        <v>429946</v>
      </c>
      <c r="W100" s="104" t="s">
        <v>10559</v>
      </c>
      <c r="X100" s="78">
        <v>45677</v>
      </c>
      <c r="Y100" s="78">
        <v>45677</v>
      </c>
      <c r="Z100" s="78" t="s">
        <v>73</v>
      </c>
      <c r="AA100" s="78">
        <v>45808</v>
      </c>
      <c r="AB100" s="102">
        <f t="shared" si="6"/>
        <v>131</v>
      </c>
      <c r="AC100" s="72">
        <v>0</v>
      </c>
      <c r="AD100" s="514">
        <v>0</v>
      </c>
      <c r="AE100" s="72">
        <v>0</v>
      </c>
      <c r="AF100" s="80" t="s">
        <v>73</v>
      </c>
      <c r="AG100" s="102">
        <f t="shared" si="7"/>
        <v>0</v>
      </c>
      <c r="AH100" s="72">
        <v>1</v>
      </c>
      <c r="AI100" s="628">
        <v>16400000</v>
      </c>
      <c r="AJ100" s="78">
        <v>45693</v>
      </c>
      <c r="AK100" s="80">
        <v>45693</v>
      </c>
      <c r="AL100" s="72">
        <v>0</v>
      </c>
      <c r="AM100" s="80" t="s">
        <v>73</v>
      </c>
      <c r="AN100" s="80" t="s">
        <v>73</v>
      </c>
      <c r="AO100" s="80" t="s">
        <v>73</v>
      </c>
      <c r="AP100" s="102">
        <f t="shared" si="8"/>
        <v>0</v>
      </c>
      <c r="AQ100" s="102">
        <f t="shared" si="9"/>
        <v>3006700</v>
      </c>
      <c r="AR100" s="72" t="s">
        <v>65</v>
      </c>
      <c r="AS100" s="76">
        <v>4806700</v>
      </c>
      <c r="AT100" s="72" t="s">
        <v>319</v>
      </c>
      <c r="AU100" s="76">
        <v>0</v>
      </c>
      <c r="AV100" s="81" t="s">
        <v>73</v>
      </c>
      <c r="AW100" s="620">
        <v>3006700</v>
      </c>
      <c r="AX100" s="488">
        <f t="shared" si="10"/>
        <v>0</v>
      </c>
      <c r="AY100" s="84">
        <f t="shared" si="11"/>
        <v>1</v>
      </c>
      <c r="AZ100" s="84">
        <v>1</v>
      </c>
      <c r="BA100" s="80">
        <v>45754</v>
      </c>
      <c r="BB100" s="72" t="s">
        <v>426</v>
      </c>
      <c r="BC100" s="75" t="s">
        <v>16263</v>
      </c>
      <c r="BD100" s="71" t="s">
        <v>65</v>
      </c>
      <c r="BE100" s="71" t="s">
        <v>65</v>
      </c>
    </row>
    <row r="101" spans="2:57" x14ac:dyDescent="0.25">
      <c r="B101" s="71">
        <v>2025</v>
      </c>
      <c r="C101" s="71">
        <v>891780111</v>
      </c>
      <c r="D101" s="71" t="s">
        <v>63</v>
      </c>
      <c r="E101" s="72" t="s">
        <v>16262</v>
      </c>
      <c r="F101" s="72" t="s">
        <v>16261</v>
      </c>
      <c r="G101" s="176">
        <v>0</v>
      </c>
      <c r="H101" s="72" t="s">
        <v>71</v>
      </c>
      <c r="I101" s="71" t="s">
        <v>64</v>
      </c>
      <c r="J101" s="73" t="s">
        <v>81</v>
      </c>
      <c r="K101" s="75" t="s">
        <v>16260</v>
      </c>
      <c r="L101" s="76">
        <v>15971200</v>
      </c>
      <c r="M101" s="71" t="s">
        <v>66</v>
      </c>
      <c r="N101" s="75" t="s">
        <v>12785</v>
      </c>
      <c r="O101" s="75">
        <v>1082250050</v>
      </c>
      <c r="P101" s="72">
        <v>28</v>
      </c>
      <c r="Q101" s="80">
        <v>45670</v>
      </c>
      <c r="R101" s="75">
        <v>5573604000</v>
      </c>
      <c r="S101" s="80">
        <v>45677</v>
      </c>
      <c r="T101" s="76">
        <v>15971200</v>
      </c>
      <c r="U101" s="72" t="s">
        <v>65</v>
      </c>
      <c r="V101" s="76">
        <v>85449357</v>
      </c>
      <c r="W101" s="104" t="s">
        <v>11233</v>
      </c>
      <c r="X101" s="78">
        <v>45677</v>
      </c>
      <c r="Y101" s="78">
        <v>45677</v>
      </c>
      <c r="Z101" s="78" t="s">
        <v>73</v>
      </c>
      <c r="AA101" s="78">
        <v>45808</v>
      </c>
      <c r="AB101" s="102">
        <f t="shared" si="6"/>
        <v>131</v>
      </c>
      <c r="AC101" s="72">
        <v>2</v>
      </c>
      <c r="AD101" s="514">
        <v>3472000</v>
      </c>
      <c r="AE101" s="72">
        <v>1</v>
      </c>
      <c r="AF101" s="80">
        <v>45838</v>
      </c>
      <c r="AG101" s="102">
        <f t="shared" si="7"/>
        <v>30</v>
      </c>
      <c r="AH101" s="72">
        <v>0</v>
      </c>
      <c r="AI101" s="628">
        <v>0</v>
      </c>
      <c r="AJ101" s="72" t="s">
        <v>73</v>
      </c>
      <c r="AK101" s="80" t="s">
        <v>73</v>
      </c>
      <c r="AL101" s="72">
        <v>0</v>
      </c>
      <c r="AM101" s="80" t="s">
        <v>73</v>
      </c>
      <c r="AN101" s="80" t="s">
        <v>73</v>
      </c>
      <c r="AO101" s="80" t="s">
        <v>73</v>
      </c>
      <c r="AP101" s="102">
        <f t="shared" si="8"/>
        <v>0</v>
      </c>
      <c r="AQ101" s="102">
        <f t="shared" si="9"/>
        <v>19443200</v>
      </c>
      <c r="AR101" s="72" t="s">
        <v>65</v>
      </c>
      <c r="AS101" s="76">
        <v>15971200</v>
      </c>
      <c r="AT101" s="72" t="s">
        <v>319</v>
      </c>
      <c r="AU101" s="76">
        <v>0</v>
      </c>
      <c r="AV101" s="81" t="s">
        <v>73</v>
      </c>
      <c r="AW101" s="620">
        <v>19443200</v>
      </c>
      <c r="AX101" s="488">
        <f t="shared" si="10"/>
        <v>0</v>
      </c>
      <c r="AY101" s="84">
        <f t="shared" si="11"/>
        <v>1</v>
      </c>
      <c r="AZ101" s="84">
        <v>1</v>
      </c>
      <c r="BA101" s="81" t="s">
        <v>73</v>
      </c>
      <c r="BB101" s="72" t="s">
        <v>208</v>
      </c>
      <c r="BC101" s="75" t="s">
        <v>16259</v>
      </c>
      <c r="BD101" s="71" t="s">
        <v>65</v>
      </c>
      <c r="BE101" s="71" t="s">
        <v>65</v>
      </c>
    </row>
    <row r="102" spans="2:57" x14ac:dyDescent="0.25">
      <c r="B102" s="71">
        <v>2025</v>
      </c>
      <c r="C102" s="71">
        <v>891780111</v>
      </c>
      <c r="D102" s="71" t="s">
        <v>63</v>
      </c>
      <c r="E102" s="72" t="s">
        <v>16258</v>
      </c>
      <c r="F102" s="72" t="s">
        <v>16257</v>
      </c>
      <c r="G102" s="176">
        <v>0</v>
      </c>
      <c r="H102" s="72" t="s">
        <v>71</v>
      </c>
      <c r="I102" s="71" t="s">
        <v>64</v>
      </c>
      <c r="J102" s="73" t="s">
        <v>81</v>
      </c>
      <c r="K102" s="75" t="s">
        <v>16256</v>
      </c>
      <c r="L102" s="76">
        <v>15739800</v>
      </c>
      <c r="M102" s="71" t="s">
        <v>66</v>
      </c>
      <c r="N102" s="75" t="s">
        <v>12887</v>
      </c>
      <c r="O102" s="75">
        <v>85472349</v>
      </c>
      <c r="P102" s="72">
        <v>28</v>
      </c>
      <c r="Q102" s="80">
        <v>45670</v>
      </c>
      <c r="R102" s="75">
        <v>5573604000</v>
      </c>
      <c r="S102" s="80">
        <v>45677</v>
      </c>
      <c r="T102" s="76">
        <v>15739800</v>
      </c>
      <c r="U102" s="72" t="s">
        <v>65</v>
      </c>
      <c r="V102" s="76">
        <v>85449357</v>
      </c>
      <c r="W102" s="104" t="s">
        <v>11233</v>
      </c>
      <c r="X102" s="78">
        <v>45677</v>
      </c>
      <c r="Y102" s="78">
        <v>45677</v>
      </c>
      <c r="Z102" s="78" t="s">
        <v>73</v>
      </c>
      <c r="AA102" s="78">
        <v>45808</v>
      </c>
      <c r="AB102" s="102">
        <f t="shared" si="6"/>
        <v>131</v>
      </c>
      <c r="AC102" s="72">
        <v>2</v>
      </c>
      <c r="AD102" s="514">
        <v>3472000</v>
      </c>
      <c r="AE102" s="72">
        <v>1</v>
      </c>
      <c r="AF102" s="80">
        <v>45838</v>
      </c>
      <c r="AG102" s="102">
        <f t="shared" si="7"/>
        <v>30</v>
      </c>
      <c r="AH102" s="72">
        <v>0</v>
      </c>
      <c r="AI102" s="628">
        <v>0</v>
      </c>
      <c r="AJ102" s="72" t="s">
        <v>73</v>
      </c>
      <c r="AK102" s="80" t="s">
        <v>73</v>
      </c>
      <c r="AL102" s="72">
        <v>0</v>
      </c>
      <c r="AM102" s="80" t="s">
        <v>73</v>
      </c>
      <c r="AN102" s="80" t="s">
        <v>73</v>
      </c>
      <c r="AO102" s="80" t="s">
        <v>73</v>
      </c>
      <c r="AP102" s="102">
        <f t="shared" si="8"/>
        <v>0</v>
      </c>
      <c r="AQ102" s="102">
        <f t="shared" si="9"/>
        <v>19211800</v>
      </c>
      <c r="AR102" s="72" t="s">
        <v>65</v>
      </c>
      <c r="AS102" s="76">
        <v>15739800</v>
      </c>
      <c r="AT102" s="72" t="s">
        <v>319</v>
      </c>
      <c r="AU102" s="76">
        <v>0</v>
      </c>
      <c r="AV102" s="81" t="s">
        <v>73</v>
      </c>
      <c r="AW102" s="620">
        <v>19211800</v>
      </c>
      <c r="AX102" s="488">
        <f t="shared" si="10"/>
        <v>0</v>
      </c>
      <c r="AY102" s="84">
        <f t="shared" si="11"/>
        <v>1</v>
      </c>
      <c r="AZ102" s="84">
        <v>1</v>
      </c>
      <c r="BA102" s="81" t="s">
        <v>73</v>
      </c>
      <c r="BB102" s="72" t="s">
        <v>208</v>
      </c>
      <c r="BC102" s="75" t="s">
        <v>16255</v>
      </c>
      <c r="BD102" s="71" t="s">
        <v>65</v>
      </c>
      <c r="BE102" s="71" t="s">
        <v>65</v>
      </c>
    </row>
    <row r="103" spans="2:57" x14ac:dyDescent="0.25">
      <c r="B103" s="71">
        <v>2025</v>
      </c>
      <c r="C103" s="71">
        <v>891780111</v>
      </c>
      <c r="D103" s="71" t="s">
        <v>63</v>
      </c>
      <c r="E103" s="72" t="s">
        <v>16254</v>
      </c>
      <c r="F103" s="72" t="s">
        <v>16253</v>
      </c>
      <c r="G103" s="176">
        <v>0</v>
      </c>
      <c r="H103" s="72" t="s">
        <v>71</v>
      </c>
      <c r="I103" s="71" t="s">
        <v>64</v>
      </c>
      <c r="J103" s="73" t="s">
        <v>81</v>
      </c>
      <c r="K103" s="75" t="s">
        <v>16252</v>
      </c>
      <c r="L103" s="76">
        <v>14517600</v>
      </c>
      <c r="M103" s="71" t="s">
        <v>66</v>
      </c>
      <c r="N103" s="75" t="s">
        <v>16251</v>
      </c>
      <c r="O103" s="75">
        <v>1082872335</v>
      </c>
      <c r="P103" s="72">
        <v>28</v>
      </c>
      <c r="Q103" s="80">
        <v>45670</v>
      </c>
      <c r="R103" s="75">
        <v>5573604000</v>
      </c>
      <c r="S103" s="80">
        <v>45677</v>
      </c>
      <c r="T103" s="76">
        <v>14517600</v>
      </c>
      <c r="U103" s="72" t="s">
        <v>65</v>
      </c>
      <c r="V103" s="76">
        <v>85465146</v>
      </c>
      <c r="W103" s="104" t="s">
        <v>9042</v>
      </c>
      <c r="X103" s="78">
        <v>45677</v>
      </c>
      <c r="Y103" s="78">
        <v>45677</v>
      </c>
      <c r="Z103" s="78" t="s">
        <v>73</v>
      </c>
      <c r="AA103" s="78">
        <v>45808</v>
      </c>
      <c r="AB103" s="102">
        <f t="shared" si="6"/>
        <v>131</v>
      </c>
      <c r="AC103" s="72">
        <v>2</v>
      </c>
      <c r="AD103" s="514">
        <v>3156000</v>
      </c>
      <c r="AE103" s="72">
        <v>1</v>
      </c>
      <c r="AF103" s="80">
        <v>45838</v>
      </c>
      <c r="AG103" s="102">
        <f t="shared" si="7"/>
        <v>30</v>
      </c>
      <c r="AH103" s="72">
        <v>1</v>
      </c>
      <c r="AI103" s="628">
        <v>2209200</v>
      </c>
      <c r="AJ103" s="78">
        <v>45817</v>
      </c>
      <c r="AK103" s="78">
        <v>45817</v>
      </c>
      <c r="AL103" s="72">
        <v>0</v>
      </c>
      <c r="AM103" s="80" t="s">
        <v>73</v>
      </c>
      <c r="AN103" s="80" t="s">
        <v>73</v>
      </c>
      <c r="AO103" s="80" t="s">
        <v>73</v>
      </c>
      <c r="AP103" s="102">
        <f t="shared" si="8"/>
        <v>0</v>
      </c>
      <c r="AQ103" s="102">
        <f t="shared" si="9"/>
        <v>15464400</v>
      </c>
      <c r="AR103" s="72" t="s">
        <v>65</v>
      </c>
      <c r="AS103" s="76">
        <v>14517600</v>
      </c>
      <c r="AT103" s="72" t="s">
        <v>319</v>
      </c>
      <c r="AU103" s="76">
        <v>0</v>
      </c>
      <c r="AV103" s="81" t="s">
        <v>73</v>
      </c>
      <c r="AW103" s="620">
        <v>15464400</v>
      </c>
      <c r="AX103" s="488">
        <f t="shared" si="10"/>
        <v>0</v>
      </c>
      <c r="AY103" s="84">
        <f t="shared" si="11"/>
        <v>1</v>
      </c>
      <c r="AZ103" s="84">
        <v>1</v>
      </c>
      <c r="BA103" s="80">
        <v>45919</v>
      </c>
      <c r="BB103" s="72" t="s">
        <v>426</v>
      </c>
      <c r="BC103" s="592" t="s">
        <v>16250</v>
      </c>
      <c r="BD103" s="71" t="s">
        <v>65</v>
      </c>
      <c r="BE103" s="71" t="s">
        <v>65</v>
      </c>
    </row>
    <row r="104" spans="2:57" x14ac:dyDescent="0.25">
      <c r="B104" s="71">
        <v>2025</v>
      </c>
      <c r="C104" s="71">
        <v>891780111</v>
      </c>
      <c r="D104" s="71" t="s">
        <v>63</v>
      </c>
      <c r="E104" s="72" t="s">
        <v>16249</v>
      </c>
      <c r="F104" s="72" t="s">
        <v>16248</v>
      </c>
      <c r="G104" s="176">
        <v>0</v>
      </c>
      <c r="H104" s="72" t="s">
        <v>71</v>
      </c>
      <c r="I104" s="71" t="s">
        <v>64</v>
      </c>
      <c r="J104" s="73" t="s">
        <v>81</v>
      </c>
      <c r="K104" s="75" t="s">
        <v>16247</v>
      </c>
      <c r="L104" s="76">
        <v>10650000</v>
      </c>
      <c r="M104" s="71" t="s">
        <v>66</v>
      </c>
      <c r="N104" s="75" t="s">
        <v>13167</v>
      </c>
      <c r="O104" s="75">
        <v>1082963378</v>
      </c>
      <c r="P104" s="72">
        <v>27</v>
      </c>
      <c r="Q104" s="80">
        <v>45670</v>
      </c>
      <c r="R104" s="75">
        <v>2494141000</v>
      </c>
      <c r="S104" s="80">
        <v>45677</v>
      </c>
      <c r="T104" s="76">
        <v>10650000</v>
      </c>
      <c r="U104" s="72" t="s">
        <v>65</v>
      </c>
      <c r="V104" s="76">
        <v>7631392</v>
      </c>
      <c r="W104" s="104" t="s">
        <v>11002</v>
      </c>
      <c r="X104" s="78">
        <v>45677</v>
      </c>
      <c r="Y104" s="78">
        <v>45677</v>
      </c>
      <c r="Z104" s="78" t="s">
        <v>73</v>
      </c>
      <c r="AA104" s="78">
        <v>45808</v>
      </c>
      <c r="AB104" s="102">
        <f t="shared" si="6"/>
        <v>131</v>
      </c>
      <c r="AC104" s="72">
        <v>2</v>
      </c>
      <c r="AD104" s="514">
        <v>2250000</v>
      </c>
      <c r="AE104" s="72">
        <v>1</v>
      </c>
      <c r="AF104" s="80">
        <v>45838</v>
      </c>
      <c r="AG104" s="102">
        <f t="shared" si="7"/>
        <v>30</v>
      </c>
      <c r="AH104" s="72">
        <v>0</v>
      </c>
      <c r="AI104" s="628">
        <v>0</v>
      </c>
      <c r="AJ104" s="72" t="s">
        <v>73</v>
      </c>
      <c r="AK104" s="80" t="s">
        <v>73</v>
      </c>
      <c r="AL104" s="72">
        <v>0</v>
      </c>
      <c r="AM104" s="80" t="s">
        <v>73</v>
      </c>
      <c r="AN104" s="80" t="s">
        <v>73</v>
      </c>
      <c r="AO104" s="80" t="s">
        <v>73</v>
      </c>
      <c r="AP104" s="102">
        <f t="shared" si="8"/>
        <v>0</v>
      </c>
      <c r="AQ104" s="102">
        <f t="shared" si="9"/>
        <v>12900000</v>
      </c>
      <c r="AR104" s="72" t="s">
        <v>65</v>
      </c>
      <c r="AS104" s="76">
        <v>10650000</v>
      </c>
      <c r="AT104" s="72" t="s">
        <v>319</v>
      </c>
      <c r="AU104" s="76">
        <v>0</v>
      </c>
      <c r="AV104" s="81" t="s">
        <v>73</v>
      </c>
      <c r="AW104" s="620">
        <v>12900000</v>
      </c>
      <c r="AX104" s="488">
        <f t="shared" si="10"/>
        <v>0</v>
      </c>
      <c r="AY104" s="84">
        <f t="shared" si="11"/>
        <v>1</v>
      </c>
      <c r="AZ104" s="84">
        <v>1</v>
      </c>
      <c r="BA104" s="81" t="s">
        <v>73</v>
      </c>
      <c r="BB104" s="72" t="s">
        <v>208</v>
      </c>
      <c r="BC104" s="75" t="s">
        <v>16246</v>
      </c>
      <c r="BD104" s="71" t="s">
        <v>65</v>
      </c>
      <c r="BE104" s="71" t="s">
        <v>65</v>
      </c>
    </row>
    <row r="105" spans="2:57" x14ac:dyDescent="0.25">
      <c r="B105" s="71">
        <v>2025</v>
      </c>
      <c r="C105" s="71">
        <v>891780111</v>
      </c>
      <c r="D105" s="71" t="s">
        <v>63</v>
      </c>
      <c r="E105" s="72" t="s">
        <v>16245</v>
      </c>
      <c r="F105" s="72" t="s">
        <v>16244</v>
      </c>
      <c r="G105" s="176">
        <v>0</v>
      </c>
      <c r="H105" s="72" t="s">
        <v>71</v>
      </c>
      <c r="I105" s="71" t="s">
        <v>64</v>
      </c>
      <c r="J105" s="73" t="s">
        <v>81</v>
      </c>
      <c r="K105" s="75" t="s">
        <v>16243</v>
      </c>
      <c r="L105" s="76">
        <v>10650000</v>
      </c>
      <c r="M105" s="71" t="s">
        <v>66</v>
      </c>
      <c r="N105" s="75" t="s">
        <v>13128</v>
      </c>
      <c r="O105" s="75">
        <v>1082900551</v>
      </c>
      <c r="P105" s="72">
        <v>27</v>
      </c>
      <c r="Q105" s="80">
        <v>45670</v>
      </c>
      <c r="R105" s="75">
        <v>2494141000</v>
      </c>
      <c r="S105" s="80">
        <v>45677</v>
      </c>
      <c r="T105" s="76">
        <v>10650000</v>
      </c>
      <c r="U105" s="72" t="s">
        <v>65</v>
      </c>
      <c r="V105" s="76">
        <v>7631392</v>
      </c>
      <c r="W105" s="104" t="s">
        <v>11002</v>
      </c>
      <c r="X105" s="78">
        <v>45677</v>
      </c>
      <c r="Y105" s="78">
        <v>45677</v>
      </c>
      <c r="Z105" s="78" t="s">
        <v>73</v>
      </c>
      <c r="AA105" s="78">
        <v>45808</v>
      </c>
      <c r="AB105" s="102">
        <f t="shared" si="6"/>
        <v>131</v>
      </c>
      <c r="AC105" s="72">
        <v>2</v>
      </c>
      <c r="AD105" s="514">
        <v>2250000</v>
      </c>
      <c r="AE105" s="72">
        <v>1</v>
      </c>
      <c r="AF105" s="80">
        <v>45838</v>
      </c>
      <c r="AG105" s="102">
        <f t="shared" si="7"/>
        <v>30</v>
      </c>
      <c r="AH105" s="72">
        <v>0</v>
      </c>
      <c r="AI105" s="628">
        <v>0</v>
      </c>
      <c r="AJ105" s="72" t="s">
        <v>73</v>
      </c>
      <c r="AK105" s="80" t="s">
        <v>73</v>
      </c>
      <c r="AL105" s="72">
        <v>0</v>
      </c>
      <c r="AM105" s="80" t="s">
        <v>73</v>
      </c>
      <c r="AN105" s="80" t="s">
        <v>73</v>
      </c>
      <c r="AO105" s="80" t="s">
        <v>73</v>
      </c>
      <c r="AP105" s="102">
        <f t="shared" si="8"/>
        <v>0</v>
      </c>
      <c r="AQ105" s="102">
        <f t="shared" si="9"/>
        <v>12900000</v>
      </c>
      <c r="AR105" s="72" t="s">
        <v>65</v>
      </c>
      <c r="AS105" s="76">
        <v>10650000</v>
      </c>
      <c r="AT105" s="72" t="s">
        <v>319</v>
      </c>
      <c r="AU105" s="76">
        <v>0</v>
      </c>
      <c r="AV105" s="81" t="s">
        <v>73</v>
      </c>
      <c r="AW105" s="620">
        <v>12900000</v>
      </c>
      <c r="AX105" s="488">
        <f t="shared" si="10"/>
        <v>0</v>
      </c>
      <c r="AY105" s="84">
        <f t="shared" si="11"/>
        <v>1</v>
      </c>
      <c r="AZ105" s="84">
        <v>1</v>
      </c>
      <c r="BA105" s="81" t="s">
        <v>73</v>
      </c>
      <c r="BB105" s="72" t="s">
        <v>208</v>
      </c>
      <c r="BC105" s="75" t="s">
        <v>16242</v>
      </c>
      <c r="BD105" s="71" t="s">
        <v>65</v>
      </c>
      <c r="BE105" s="71" t="s">
        <v>65</v>
      </c>
    </row>
    <row r="106" spans="2:57" x14ac:dyDescent="0.25">
      <c r="B106" s="71">
        <v>2025</v>
      </c>
      <c r="C106" s="71">
        <v>891780111</v>
      </c>
      <c r="D106" s="71" t="s">
        <v>63</v>
      </c>
      <c r="E106" s="72" t="s">
        <v>16241</v>
      </c>
      <c r="F106" s="72" t="s">
        <v>16240</v>
      </c>
      <c r="G106" s="176">
        <v>0</v>
      </c>
      <c r="H106" s="72" t="s">
        <v>71</v>
      </c>
      <c r="I106" s="71" t="s">
        <v>64</v>
      </c>
      <c r="J106" s="73" t="s">
        <v>81</v>
      </c>
      <c r="K106" s="75" t="s">
        <v>16239</v>
      </c>
      <c r="L106" s="76">
        <v>13110000</v>
      </c>
      <c r="M106" s="71" t="s">
        <v>66</v>
      </c>
      <c r="N106" s="75" t="s">
        <v>12631</v>
      </c>
      <c r="O106" s="75">
        <v>36729451</v>
      </c>
      <c r="P106" s="72">
        <v>28</v>
      </c>
      <c r="Q106" s="80">
        <v>45670</v>
      </c>
      <c r="R106" s="75">
        <v>5573604000</v>
      </c>
      <c r="S106" s="80">
        <v>45677</v>
      </c>
      <c r="T106" s="76">
        <v>13110000</v>
      </c>
      <c r="U106" s="72" t="s">
        <v>65</v>
      </c>
      <c r="V106" s="76">
        <v>57441846</v>
      </c>
      <c r="W106" s="104" t="s">
        <v>10888</v>
      </c>
      <c r="X106" s="78">
        <v>45677</v>
      </c>
      <c r="Y106" s="78">
        <v>45677</v>
      </c>
      <c r="Z106" s="78" t="s">
        <v>73</v>
      </c>
      <c r="AA106" s="78">
        <v>45808</v>
      </c>
      <c r="AB106" s="102">
        <f t="shared" si="6"/>
        <v>131</v>
      </c>
      <c r="AC106" s="72">
        <v>2</v>
      </c>
      <c r="AD106" s="514">
        <v>2850000</v>
      </c>
      <c r="AE106" s="72">
        <v>1</v>
      </c>
      <c r="AF106" s="80">
        <v>45838</v>
      </c>
      <c r="AG106" s="102">
        <f t="shared" si="7"/>
        <v>30</v>
      </c>
      <c r="AH106" s="72">
        <v>0</v>
      </c>
      <c r="AI106" s="628">
        <v>0</v>
      </c>
      <c r="AJ106" s="72" t="s">
        <v>73</v>
      </c>
      <c r="AK106" s="80" t="s">
        <v>73</v>
      </c>
      <c r="AL106" s="72">
        <v>0</v>
      </c>
      <c r="AM106" s="80" t="s">
        <v>73</v>
      </c>
      <c r="AN106" s="80" t="s">
        <v>73</v>
      </c>
      <c r="AO106" s="80" t="s">
        <v>73</v>
      </c>
      <c r="AP106" s="102">
        <f t="shared" si="8"/>
        <v>0</v>
      </c>
      <c r="AQ106" s="102">
        <f t="shared" si="9"/>
        <v>15960000</v>
      </c>
      <c r="AR106" s="72" t="s">
        <v>65</v>
      </c>
      <c r="AS106" s="76">
        <v>13110000</v>
      </c>
      <c r="AT106" s="72" t="s">
        <v>319</v>
      </c>
      <c r="AU106" s="76">
        <v>0</v>
      </c>
      <c r="AV106" s="81" t="s">
        <v>73</v>
      </c>
      <c r="AW106" s="620">
        <v>15960000</v>
      </c>
      <c r="AX106" s="488">
        <f t="shared" si="10"/>
        <v>0</v>
      </c>
      <c r="AY106" s="84">
        <f t="shared" si="11"/>
        <v>1</v>
      </c>
      <c r="AZ106" s="84">
        <v>1</v>
      </c>
      <c r="BA106" s="81" t="s">
        <v>73</v>
      </c>
      <c r="BB106" s="72" t="s">
        <v>208</v>
      </c>
      <c r="BC106" s="75" t="s">
        <v>16238</v>
      </c>
      <c r="BD106" s="71" t="s">
        <v>65</v>
      </c>
      <c r="BE106" s="71" t="s">
        <v>65</v>
      </c>
    </row>
    <row r="107" spans="2:57" x14ac:dyDescent="0.25">
      <c r="B107" s="71">
        <v>2025</v>
      </c>
      <c r="C107" s="71">
        <v>891780111</v>
      </c>
      <c r="D107" s="71" t="s">
        <v>63</v>
      </c>
      <c r="E107" s="72" t="s">
        <v>16237</v>
      </c>
      <c r="F107" s="72" t="s">
        <v>16236</v>
      </c>
      <c r="G107" s="176">
        <v>0</v>
      </c>
      <c r="H107" s="72" t="s">
        <v>71</v>
      </c>
      <c r="I107" s="71" t="s">
        <v>64</v>
      </c>
      <c r="J107" s="73" t="s">
        <v>81</v>
      </c>
      <c r="K107" s="75" t="s">
        <v>16235</v>
      </c>
      <c r="L107" s="76">
        <v>17167800</v>
      </c>
      <c r="M107" s="71" t="s">
        <v>66</v>
      </c>
      <c r="N107" s="75" t="s">
        <v>12691</v>
      </c>
      <c r="O107" s="75">
        <v>36666112</v>
      </c>
      <c r="P107" s="72">
        <v>28</v>
      </c>
      <c r="Q107" s="80">
        <v>45670</v>
      </c>
      <c r="R107" s="75">
        <v>5573604000</v>
      </c>
      <c r="S107" s="80">
        <v>45677</v>
      </c>
      <c r="T107" s="76">
        <v>17167800</v>
      </c>
      <c r="U107" s="72" t="s">
        <v>65</v>
      </c>
      <c r="V107" s="76">
        <v>32697737</v>
      </c>
      <c r="W107" s="104" t="s">
        <v>10462</v>
      </c>
      <c r="X107" s="78">
        <v>45677</v>
      </c>
      <c r="Y107" s="78">
        <v>45677</v>
      </c>
      <c r="Z107" s="78" t="s">
        <v>73</v>
      </c>
      <c r="AA107" s="78">
        <v>45808</v>
      </c>
      <c r="AB107" s="102">
        <f t="shared" si="6"/>
        <v>131</v>
      </c>
      <c r="AC107" s="72">
        <v>2</v>
      </c>
      <c r="AD107" s="514">
        <v>3787000</v>
      </c>
      <c r="AE107" s="72">
        <v>1</v>
      </c>
      <c r="AF107" s="80">
        <v>45838</v>
      </c>
      <c r="AG107" s="102">
        <f t="shared" si="7"/>
        <v>30</v>
      </c>
      <c r="AH107" s="72">
        <v>0</v>
      </c>
      <c r="AI107" s="628">
        <v>0</v>
      </c>
      <c r="AJ107" s="72" t="s">
        <v>73</v>
      </c>
      <c r="AK107" s="80" t="s">
        <v>73</v>
      </c>
      <c r="AL107" s="72">
        <v>0</v>
      </c>
      <c r="AM107" s="80" t="s">
        <v>73</v>
      </c>
      <c r="AN107" s="80" t="s">
        <v>73</v>
      </c>
      <c r="AO107" s="80" t="s">
        <v>73</v>
      </c>
      <c r="AP107" s="102">
        <f t="shared" si="8"/>
        <v>0</v>
      </c>
      <c r="AQ107" s="102">
        <f t="shared" si="9"/>
        <v>20954800</v>
      </c>
      <c r="AR107" s="72" t="s">
        <v>65</v>
      </c>
      <c r="AS107" s="76">
        <v>17167800</v>
      </c>
      <c r="AT107" s="72" t="s">
        <v>319</v>
      </c>
      <c r="AU107" s="76">
        <v>0</v>
      </c>
      <c r="AV107" s="81" t="s">
        <v>73</v>
      </c>
      <c r="AW107" s="620">
        <v>20954800</v>
      </c>
      <c r="AX107" s="488">
        <f t="shared" si="10"/>
        <v>0</v>
      </c>
      <c r="AY107" s="84">
        <f t="shared" si="11"/>
        <v>1</v>
      </c>
      <c r="AZ107" s="84">
        <v>1</v>
      </c>
      <c r="BA107" s="81" t="s">
        <v>73</v>
      </c>
      <c r="BB107" s="72" t="s">
        <v>208</v>
      </c>
      <c r="BC107" s="75" t="s">
        <v>16234</v>
      </c>
      <c r="BD107" s="71" t="s">
        <v>65</v>
      </c>
      <c r="BE107" s="71" t="s">
        <v>65</v>
      </c>
    </row>
    <row r="108" spans="2:57" x14ac:dyDescent="0.25">
      <c r="B108" s="71">
        <v>2025</v>
      </c>
      <c r="C108" s="71">
        <v>891780111</v>
      </c>
      <c r="D108" s="71" t="s">
        <v>63</v>
      </c>
      <c r="E108" s="72" t="s">
        <v>16233</v>
      </c>
      <c r="F108" s="72" t="s">
        <v>16232</v>
      </c>
      <c r="G108" s="176">
        <v>0</v>
      </c>
      <c r="H108" s="72" t="s">
        <v>71</v>
      </c>
      <c r="I108" s="71" t="s">
        <v>64</v>
      </c>
      <c r="J108" s="73" t="s">
        <v>81</v>
      </c>
      <c r="K108" s="75" t="s">
        <v>16231</v>
      </c>
      <c r="L108" s="76">
        <v>14517600</v>
      </c>
      <c r="M108" s="71" t="s">
        <v>66</v>
      </c>
      <c r="N108" s="75" t="s">
        <v>9211</v>
      </c>
      <c r="O108" s="75">
        <v>7602221</v>
      </c>
      <c r="P108" s="72">
        <v>28</v>
      </c>
      <c r="Q108" s="80">
        <v>45670</v>
      </c>
      <c r="R108" s="75">
        <v>5573604000</v>
      </c>
      <c r="S108" s="80">
        <v>45677</v>
      </c>
      <c r="T108" s="76">
        <v>14517600</v>
      </c>
      <c r="U108" s="72" t="s">
        <v>65</v>
      </c>
      <c r="V108" s="76">
        <v>85467461</v>
      </c>
      <c r="W108" s="104" t="s">
        <v>11760</v>
      </c>
      <c r="X108" s="78">
        <v>45677</v>
      </c>
      <c r="Y108" s="78">
        <v>45677</v>
      </c>
      <c r="Z108" s="78" t="s">
        <v>73</v>
      </c>
      <c r="AA108" s="78">
        <v>45808</v>
      </c>
      <c r="AB108" s="102">
        <f t="shared" si="6"/>
        <v>131</v>
      </c>
      <c r="AC108" s="72">
        <v>2</v>
      </c>
      <c r="AD108" s="514">
        <v>3156000</v>
      </c>
      <c r="AE108" s="72">
        <v>1</v>
      </c>
      <c r="AF108" s="80">
        <v>45838</v>
      </c>
      <c r="AG108" s="102">
        <f t="shared" si="7"/>
        <v>30</v>
      </c>
      <c r="AH108" s="72">
        <v>0</v>
      </c>
      <c r="AI108" s="628">
        <v>0</v>
      </c>
      <c r="AJ108" s="72" t="s">
        <v>73</v>
      </c>
      <c r="AK108" s="80" t="s">
        <v>73</v>
      </c>
      <c r="AL108" s="72">
        <v>0</v>
      </c>
      <c r="AM108" s="80" t="s">
        <v>73</v>
      </c>
      <c r="AN108" s="80" t="s">
        <v>73</v>
      </c>
      <c r="AO108" s="80" t="s">
        <v>73</v>
      </c>
      <c r="AP108" s="102">
        <f t="shared" si="8"/>
        <v>0</v>
      </c>
      <c r="AQ108" s="102">
        <f t="shared" si="9"/>
        <v>17673600</v>
      </c>
      <c r="AR108" s="72" t="s">
        <v>65</v>
      </c>
      <c r="AS108" s="76">
        <v>14517600</v>
      </c>
      <c r="AT108" s="72" t="s">
        <v>319</v>
      </c>
      <c r="AU108" s="76">
        <v>0</v>
      </c>
      <c r="AV108" s="81" t="s">
        <v>73</v>
      </c>
      <c r="AW108" s="620">
        <v>17673600</v>
      </c>
      <c r="AX108" s="488">
        <f t="shared" si="10"/>
        <v>0</v>
      </c>
      <c r="AY108" s="84">
        <f t="shared" si="11"/>
        <v>1</v>
      </c>
      <c r="AZ108" s="84">
        <v>1</v>
      </c>
      <c r="BA108" s="81" t="s">
        <v>73</v>
      </c>
      <c r="BB108" s="72" t="s">
        <v>208</v>
      </c>
      <c r="BC108" s="75" t="s">
        <v>16230</v>
      </c>
      <c r="BD108" s="71" t="s">
        <v>65</v>
      </c>
      <c r="BE108" s="71" t="s">
        <v>65</v>
      </c>
    </row>
    <row r="109" spans="2:57" x14ac:dyDescent="0.25">
      <c r="B109" s="71">
        <v>2025</v>
      </c>
      <c r="C109" s="71">
        <v>891780111</v>
      </c>
      <c r="D109" s="71" t="s">
        <v>63</v>
      </c>
      <c r="E109" s="72" t="s">
        <v>16229</v>
      </c>
      <c r="F109" s="72" t="s">
        <v>16228</v>
      </c>
      <c r="G109" s="176">
        <v>0</v>
      </c>
      <c r="H109" s="72" t="s">
        <v>71</v>
      </c>
      <c r="I109" s="71" t="s">
        <v>64</v>
      </c>
      <c r="J109" s="73" t="s">
        <v>81</v>
      </c>
      <c r="K109" s="75" t="s">
        <v>16227</v>
      </c>
      <c r="L109" s="76">
        <v>15739800</v>
      </c>
      <c r="M109" s="71" t="s">
        <v>66</v>
      </c>
      <c r="N109" s="75" t="s">
        <v>16226</v>
      </c>
      <c r="O109" s="75">
        <v>84450965</v>
      </c>
      <c r="P109" s="72">
        <v>28</v>
      </c>
      <c r="Q109" s="80">
        <v>45670</v>
      </c>
      <c r="R109" s="75">
        <v>5573604000</v>
      </c>
      <c r="S109" s="80">
        <v>45677</v>
      </c>
      <c r="T109" s="76">
        <v>15739800</v>
      </c>
      <c r="U109" s="72" t="s">
        <v>65</v>
      </c>
      <c r="V109" s="76">
        <v>85466528</v>
      </c>
      <c r="W109" s="104" t="s">
        <v>11931</v>
      </c>
      <c r="X109" s="78">
        <v>45677</v>
      </c>
      <c r="Y109" s="78">
        <v>45677</v>
      </c>
      <c r="Z109" s="78" t="s">
        <v>73</v>
      </c>
      <c r="AA109" s="78">
        <v>45808</v>
      </c>
      <c r="AB109" s="102">
        <f t="shared" si="6"/>
        <v>131</v>
      </c>
      <c r="AC109" s="72">
        <v>2</v>
      </c>
      <c r="AD109" s="514">
        <v>1736000</v>
      </c>
      <c r="AE109" s="72">
        <v>1</v>
      </c>
      <c r="AF109" s="80">
        <v>45823</v>
      </c>
      <c r="AG109" s="102">
        <f t="shared" si="7"/>
        <v>15</v>
      </c>
      <c r="AH109" s="72">
        <v>0</v>
      </c>
      <c r="AI109" s="628">
        <v>0</v>
      </c>
      <c r="AJ109" s="72" t="s">
        <v>73</v>
      </c>
      <c r="AK109" s="80" t="s">
        <v>73</v>
      </c>
      <c r="AL109" s="72">
        <v>0</v>
      </c>
      <c r="AM109" s="80" t="s">
        <v>73</v>
      </c>
      <c r="AN109" s="80" t="s">
        <v>73</v>
      </c>
      <c r="AO109" s="80" t="s">
        <v>73</v>
      </c>
      <c r="AP109" s="102">
        <f t="shared" si="8"/>
        <v>0</v>
      </c>
      <c r="AQ109" s="102">
        <f t="shared" si="9"/>
        <v>17475800</v>
      </c>
      <c r="AR109" s="72" t="s">
        <v>65</v>
      </c>
      <c r="AS109" s="76">
        <v>15739800</v>
      </c>
      <c r="AT109" s="72" t="s">
        <v>319</v>
      </c>
      <c r="AU109" s="76">
        <v>0</v>
      </c>
      <c r="AV109" s="81" t="s">
        <v>73</v>
      </c>
      <c r="AW109" s="620">
        <v>17475800</v>
      </c>
      <c r="AX109" s="488">
        <f t="shared" si="10"/>
        <v>0</v>
      </c>
      <c r="AY109" s="84">
        <f t="shared" si="11"/>
        <v>1</v>
      </c>
      <c r="AZ109" s="84">
        <v>1</v>
      </c>
      <c r="BA109" s="81" t="s">
        <v>73</v>
      </c>
      <c r="BB109" s="72" t="s">
        <v>208</v>
      </c>
      <c r="BC109" s="75" t="s">
        <v>16225</v>
      </c>
      <c r="BD109" s="71" t="s">
        <v>65</v>
      </c>
      <c r="BE109" s="71" t="s">
        <v>65</v>
      </c>
    </row>
    <row r="110" spans="2:57" x14ac:dyDescent="0.25">
      <c r="B110" s="71">
        <v>2025</v>
      </c>
      <c r="C110" s="71">
        <v>891780111</v>
      </c>
      <c r="D110" s="71" t="s">
        <v>63</v>
      </c>
      <c r="E110" s="72" t="s">
        <v>16224</v>
      </c>
      <c r="F110" s="72" t="s">
        <v>16223</v>
      </c>
      <c r="G110" s="176">
        <v>0</v>
      </c>
      <c r="H110" s="72" t="s">
        <v>71</v>
      </c>
      <c r="I110" s="71" t="s">
        <v>64</v>
      </c>
      <c r="J110" s="73" t="s">
        <v>81</v>
      </c>
      <c r="K110" s="75" t="s">
        <v>16222</v>
      </c>
      <c r="L110" s="76">
        <v>13110000</v>
      </c>
      <c r="M110" s="71" t="s">
        <v>66</v>
      </c>
      <c r="N110" s="75" t="s">
        <v>13237</v>
      </c>
      <c r="O110" s="75">
        <v>39047351</v>
      </c>
      <c r="P110" s="72">
        <v>28</v>
      </c>
      <c r="Q110" s="80">
        <v>45670</v>
      </c>
      <c r="R110" s="75">
        <v>5573604000</v>
      </c>
      <c r="S110" s="80">
        <v>45677</v>
      </c>
      <c r="T110" s="76">
        <v>13110000</v>
      </c>
      <c r="U110" s="72" t="s">
        <v>65</v>
      </c>
      <c r="V110" s="76">
        <v>57441846</v>
      </c>
      <c r="W110" s="104" t="s">
        <v>10888</v>
      </c>
      <c r="X110" s="78">
        <v>45677</v>
      </c>
      <c r="Y110" s="78">
        <v>45677</v>
      </c>
      <c r="Z110" s="78" t="s">
        <v>73</v>
      </c>
      <c r="AA110" s="78">
        <v>45808</v>
      </c>
      <c r="AB110" s="102">
        <f t="shared" si="6"/>
        <v>131</v>
      </c>
      <c r="AC110" s="72">
        <v>2</v>
      </c>
      <c r="AD110" s="514">
        <v>2850000</v>
      </c>
      <c r="AE110" s="72">
        <v>1</v>
      </c>
      <c r="AF110" s="80">
        <v>45838</v>
      </c>
      <c r="AG110" s="102">
        <f t="shared" si="7"/>
        <v>30</v>
      </c>
      <c r="AH110" s="72">
        <v>0</v>
      </c>
      <c r="AI110" s="628">
        <v>0</v>
      </c>
      <c r="AJ110" s="72" t="s">
        <v>73</v>
      </c>
      <c r="AK110" s="80" t="s">
        <v>73</v>
      </c>
      <c r="AL110" s="72">
        <v>0</v>
      </c>
      <c r="AM110" s="80" t="s">
        <v>73</v>
      </c>
      <c r="AN110" s="80" t="s">
        <v>73</v>
      </c>
      <c r="AO110" s="80" t="s">
        <v>73</v>
      </c>
      <c r="AP110" s="102">
        <f t="shared" si="8"/>
        <v>0</v>
      </c>
      <c r="AQ110" s="102">
        <f t="shared" si="9"/>
        <v>15960000</v>
      </c>
      <c r="AR110" s="72" t="s">
        <v>65</v>
      </c>
      <c r="AS110" s="76">
        <v>13110000</v>
      </c>
      <c r="AT110" s="72" t="s">
        <v>319</v>
      </c>
      <c r="AU110" s="76">
        <v>0</v>
      </c>
      <c r="AV110" s="81" t="s">
        <v>73</v>
      </c>
      <c r="AW110" s="620">
        <v>15960000</v>
      </c>
      <c r="AX110" s="488">
        <f t="shared" si="10"/>
        <v>0</v>
      </c>
      <c r="AY110" s="84">
        <f t="shared" si="11"/>
        <v>1</v>
      </c>
      <c r="AZ110" s="84">
        <v>1</v>
      </c>
      <c r="BA110" s="81" t="s">
        <v>73</v>
      </c>
      <c r="BB110" s="72" t="s">
        <v>208</v>
      </c>
      <c r="BC110" s="75" t="s">
        <v>16221</v>
      </c>
      <c r="BD110" s="71" t="s">
        <v>65</v>
      </c>
      <c r="BE110" s="71" t="s">
        <v>65</v>
      </c>
    </row>
    <row r="111" spans="2:57" x14ac:dyDescent="0.25">
      <c r="B111" s="71">
        <v>2025</v>
      </c>
      <c r="C111" s="71">
        <v>891780111</v>
      </c>
      <c r="D111" s="71" t="s">
        <v>63</v>
      </c>
      <c r="E111" s="72" t="s">
        <v>16220</v>
      </c>
      <c r="F111" s="72" t="s">
        <v>16219</v>
      </c>
      <c r="G111" s="176">
        <v>0</v>
      </c>
      <c r="H111" s="72" t="s">
        <v>71</v>
      </c>
      <c r="I111" s="71" t="s">
        <v>64</v>
      </c>
      <c r="J111" s="73" t="s">
        <v>81</v>
      </c>
      <c r="K111" s="75" t="s">
        <v>16218</v>
      </c>
      <c r="L111" s="76">
        <v>15739800</v>
      </c>
      <c r="M111" s="71" t="s">
        <v>66</v>
      </c>
      <c r="N111" s="75" t="s">
        <v>12527</v>
      </c>
      <c r="O111" s="75">
        <v>17805883</v>
      </c>
      <c r="P111" s="72">
        <v>28</v>
      </c>
      <c r="Q111" s="80">
        <v>45670</v>
      </c>
      <c r="R111" s="75">
        <v>5573604000</v>
      </c>
      <c r="S111" s="80">
        <v>45677</v>
      </c>
      <c r="T111" s="76">
        <v>15739800</v>
      </c>
      <c r="U111" s="72" t="s">
        <v>65</v>
      </c>
      <c r="V111" s="76">
        <v>85449357</v>
      </c>
      <c r="W111" s="104" t="s">
        <v>11233</v>
      </c>
      <c r="X111" s="78">
        <v>45677</v>
      </c>
      <c r="Y111" s="78">
        <v>45677</v>
      </c>
      <c r="Z111" s="78" t="s">
        <v>73</v>
      </c>
      <c r="AA111" s="78">
        <v>45808</v>
      </c>
      <c r="AB111" s="102">
        <f t="shared" si="6"/>
        <v>131</v>
      </c>
      <c r="AC111" s="72">
        <v>2</v>
      </c>
      <c r="AD111" s="514">
        <v>3472000</v>
      </c>
      <c r="AE111" s="72">
        <v>1</v>
      </c>
      <c r="AF111" s="80">
        <v>45838</v>
      </c>
      <c r="AG111" s="102">
        <f t="shared" si="7"/>
        <v>30</v>
      </c>
      <c r="AH111" s="72">
        <v>0</v>
      </c>
      <c r="AI111" s="628">
        <v>0</v>
      </c>
      <c r="AJ111" s="72" t="s">
        <v>73</v>
      </c>
      <c r="AK111" s="80" t="s">
        <v>73</v>
      </c>
      <c r="AL111" s="72">
        <v>0</v>
      </c>
      <c r="AM111" s="80" t="s">
        <v>73</v>
      </c>
      <c r="AN111" s="80" t="s">
        <v>73</v>
      </c>
      <c r="AO111" s="80" t="s">
        <v>73</v>
      </c>
      <c r="AP111" s="102">
        <f t="shared" si="8"/>
        <v>0</v>
      </c>
      <c r="AQ111" s="102">
        <f t="shared" si="9"/>
        <v>19211800</v>
      </c>
      <c r="AR111" s="72" t="s">
        <v>65</v>
      </c>
      <c r="AS111" s="76">
        <v>15739800</v>
      </c>
      <c r="AT111" s="72" t="s">
        <v>319</v>
      </c>
      <c r="AU111" s="76">
        <v>0</v>
      </c>
      <c r="AV111" s="81" t="s">
        <v>73</v>
      </c>
      <c r="AW111" s="620">
        <v>19211800</v>
      </c>
      <c r="AX111" s="488">
        <f t="shared" si="10"/>
        <v>0</v>
      </c>
      <c r="AY111" s="84">
        <f t="shared" si="11"/>
        <v>1</v>
      </c>
      <c r="AZ111" s="84">
        <v>1</v>
      </c>
      <c r="BA111" s="81" t="s">
        <v>73</v>
      </c>
      <c r="BB111" s="72" t="s">
        <v>208</v>
      </c>
      <c r="BC111" s="75" t="s">
        <v>16217</v>
      </c>
      <c r="BD111" s="71" t="s">
        <v>65</v>
      </c>
      <c r="BE111" s="71" t="s">
        <v>65</v>
      </c>
    </row>
    <row r="112" spans="2:57" x14ac:dyDescent="0.25">
      <c r="B112" s="71">
        <v>2025</v>
      </c>
      <c r="C112" s="71">
        <v>891780111</v>
      </c>
      <c r="D112" s="71" t="s">
        <v>63</v>
      </c>
      <c r="E112" s="72" t="s">
        <v>16216</v>
      </c>
      <c r="F112" s="72" t="s">
        <v>16215</v>
      </c>
      <c r="G112" s="176">
        <v>0</v>
      </c>
      <c r="H112" s="72" t="s">
        <v>71</v>
      </c>
      <c r="I112" s="71" t="s">
        <v>64</v>
      </c>
      <c r="J112" s="73" t="s">
        <v>81</v>
      </c>
      <c r="K112" s="75" t="s">
        <v>16214</v>
      </c>
      <c r="L112" s="76">
        <v>29140000</v>
      </c>
      <c r="M112" s="71" t="s">
        <v>66</v>
      </c>
      <c r="N112" s="75" t="s">
        <v>12306</v>
      </c>
      <c r="O112" s="75">
        <v>19601307</v>
      </c>
      <c r="P112" s="72">
        <v>28</v>
      </c>
      <c r="Q112" s="80">
        <v>45670</v>
      </c>
      <c r="R112" s="75">
        <v>5573604000</v>
      </c>
      <c r="S112" s="80">
        <v>45677</v>
      </c>
      <c r="T112" s="76">
        <v>29140000</v>
      </c>
      <c r="U112" s="72" t="s">
        <v>65</v>
      </c>
      <c r="V112" s="76">
        <v>84452087</v>
      </c>
      <c r="W112" s="104" t="s">
        <v>10326</v>
      </c>
      <c r="X112" s="78">
        <v>45677</v>
      </c>
      <c r="Y112" s="78">
        <v>45677</v>
      </c>
      <c r="Z112" s="78" t="s">
        <v>73</v>
      </c>
      <c r="AA112" s="78">
        <v>45808</v>
      </c>
      <c r="AB112" s="102">
        <f t="shared" si="6"/>
        <v>131</v>
      </c>
      <c r="AC112" s="72">
        <v>2</v>
      </c>
      <c r="AD112" s="514">
        <v>6200000</v>
      </c>
      <c r="AE112" s="72">
        <v>1</v>
      </c>
      <c r="AF112" s="80">
        <v>45838</v>
      </c>
      <c r="AG112" s="102">
        <f t="shared" si="7"/>
        <v>30</v>
      </c>
      <c r="AH112" s="72">
        <v>0</v>
      </c>
      <c r="AI112" s="628">
        <v>0</v>
      </c>
      <c r="AJ112" s="72" t="s">
        <v>73</v>
      </c>
      <c r="AK112" s="80" t="s">
        <v>73</v>
      </c>
      <c r="AL112" s="72">
        <v>0</v>
      </c>
      <c r="AM112" s="80" t="s">
        <v>73</v>
      </c>
      <c r="AN112" s="80" t="s">
        <v>73</v>
      </c>
      <c r="AO112" s="80" t="s">
        <v>73</v>
      </c>
      <c r="AP112" s="102">
        <f t="shared" si="8"/>
        <v>0</v>
      </c>
      <c r="AQ112" s="102">
        <f t="shared" si="9"/>
        <v>35340000</v>
      </c>
      <c r="AR112" s="72" t="s">
        <v>65</v>
      </c>
      <c r="AS112" s="76">
        <v>29140000</v>
      </c>
      <c r="AT112" s="72" t="s">
        <v>319</v>
      </c>
      <c r="AU112" s="76">
        <v>0</v>
      </c>
      <c r="AV112" s="81" t="s">
        <v>73</v>
      </c>
      <c r="AW112" s="620">
        <v>35340000</v>
      </c>
      <c r="AX112" s="488">
        <f t="shared" si="10"/>
        <v>0</v>
      </c>
      <c r="AY112" s="84">
        <f t="shared" si="11"/>
        <v>1</v>
      </c>
      <c r="AZ112" s="84">
        <v>1</v>
      </c>
      <c r="BA112" s="81" t="s">
        <v>73</v>
      </c>
      <c r="BB112" s="72" t="s">
        <v>208</v>
      </c>
      <c r="BC112" s="75" t="s">
        <v>16213</v>
      </c>
      <c r="BD112" s="71" t="s">
        <v>65</v>
      </c>
      <c r="BE112" s="71" t="s">
        <v>65</v>
      </c>
    </row>
    <row r="113" spans="2:57" x14ac:dyDescent="0.25">
      <c r="B113" s="71">
        <v>2025</v>
      </c>
      <c r="C113" s="71">
        <v>891780111</v>
      </c>
      <c r="D113" s="71" t="s">
        <v>63</v>
      </c>
      <c r="E113" s="72" t="s">
        <v>16212</v>
      </c>
      <c r="F113" s="72" t="s">
        <v>16211</v>
      </c>
      <c r="G113" s="176">
        <v>0</v>
      </c>
      <c r="H113" s="72" t="s">
        <v>71</v>
      </c>
      <c r="I113" s="71" t="s">
        <v>64</v>
      </c>
      <c r="J113" s="73" t="s">
        <v>81</v>
      </c>
      <c r="K113" s="75" t="s">
        <v>16210</v>
      </c>
      <c r="L113" s="76">
        <v>10200000</v>
      </c>
      <c r="M113" s="71" t="s">
        <v>66</v>
      </c>
      <c r="N113" s="75" t="s">
        <v>12244</v>
      </c>
      <c r="O113" s="75">
        <v>1082887356</v>
      </c>
      <c r="P113" s="72">
        <v>27</v>
      </c>
      <c r="Q113" s="80">
        <v>45670</v>
      </c>
      <c r="R113" s="75">
        <v>2494141000</v>
      </c>
      <c r="S113" s="80">
        <v>45677</v>
      </c>
      <c r="T113" s="76">
        <v>10200000</v>
      </c>
      <c r="U113" s="72" t="s">
        <v>65</v>
      </c>
      <c r="V113" s="76">
        <v>85466528</v>
      </c>
      <c r="W113" s="104" t="s">
        <v>11931</v>
      </c>
      <c r="X113" s="78">
        <v>45677</v>
      </c>
      <c r="Y113" s="78">
        <v>45677</v>
      </c>
      <c r="Z113" s="78" t="s">
        <v>73</v>
      </c>
      <c r="AA113" s="78">
        <v>45808</v>
      </c>
      <c r="AB113" s="102">
        <f t="shared" si="6"/>
        <v>131</v>
      </c>
      <c r="AC113" s="72">
        <v>0</v>
      </c>
      <c r="AD113" s="514">
        <v>0</v>
      </c>
      <c r="AE113" s="72">
        <v>0</v>
      </c>
      <c r="AF113" s="80" t="s">
        <v>73</v>
      </c>
      <c r="AG113" s="102">
        <f t="shared" si="7"/>
        <v>0</v>
      </c>
      <c r="AH113" s="72">
        <v>1</v>
      </c>
      <c r="AI113" s="628">
        <v>9000000</v>
      </c>
      <c r="AJ113" s="78">
        <v>45688</v>
      </c>
      <c r="AK113" s="80">
        <v>45688</v>
      </c>
      <c r="AL113" s="72">
        <v>0</v>
      </c>
      <c r="AM113" s="80" t="s">
        <v>73</v>
      </c>
      <c r="AN113" s="80" t="s">
        <v>73</v>
      </c>
      <c r="AO113" s="80" t="s">
        <v>73</v>
      </c>
      <c r="AP113" s="102">
        <f t="shared" si="8"/>
        <v>0</v>
      </c>
      <c r="AQ113" s="102">
        <f t="shared" si="9"/>
        <v>1200000</v>
      </c>
      <c r="AR113" s="72" t="s">
        <v>65</v>
      </c>
      <c r="AS113" s="76">
        <v>1200000</v>
      </c>
      <c r="AT113" s="72" t="s">
        <v>319</v>
      </c>
      <c r="AU113" s="76">
        <v>0</v>
      </c>
      <c r="AV113" s="81" t="s">
        <v>73</v>
      </c>
      <c r="AW113" s="620">
        <v>1200000</v>
      </c>
      <c r="AX113" s="488">
        <f t="shared" si="10"/>
        <v>0</v>
      </c>
      <c r="AY113" s="84">
        <f t="shared" si="11"/>
        <v>1</v>
      </c>
      <c r="AZ113" s="84">
        <v>1</v>
      </c>
      <c r="BA113" s="80">
        <v>45709</v>
      </c>
      <c r="BB113" s="72" t="s">
        <v>426</v>
      </c>
      <c r="BC113" s="75" t="s">
        <v>16209</v>
      </c>
      <c r="BD113" s="71" t="s">
        <v>65</v>
      </c>
      <c r="BE113" s="71" t="s">
        <v>65</v>
      </c>
    </row>
    <row r="114" spans="2:57" x14ac:dyDescent="0.25">
      <c r="B114" s="71">
        <v>2025</v>
      </c>
      <c r="C114" s="71">
        <v>891780111</v>
      </c>
      <c r="D114" s="71" t="s">
        <v>63</v>
      </c>
      <c r="E114" s="72" t="s">
        <v>16208</v>
      </c>
      <c r="F114" s="72" t="s">
        <v>16207</v>
      </c>
      <c r="G114" s="176">
        <v>0</v>
      </c>
      <c r="H114" s="72" t="s">
        <v>71</v>
      </c>
      <c r="I114" s="71" t="s">
        <v>64</v>
      </c>
      <c r="J114" s="73" t="s">
        <v>81</v>
      </c>
      <c r="K114" s="75" t="s">
        <v>13988</v>
      </c>
      <c r="L114" s="76">
        <v>16549900</v>
      </c>
      <c r="M114" s="71" t="s">
        <v>66</v>
      </c>
      <c r="N114" s="75" t="s">
        <v>12207</v>
      </c>
      <c r="O114" s="75">
        <v>1083554776</v>
      </c>
      <c r="P114" s="72">
        <v>28</v>
      </c>
      <c r="Q114" s="80">
        <v>45670</v>
      </c>
      <c r="R114" s="75">
        <v>5573604000</v>
      </c>
      <c r="S114" s="80">
        <v>45677</v>
      </c>
      <c r="T114" s="76">
        <v>16549900</v>
      </c>
      <c r="U114" s="72" t="s">
        <v>65</v>
      </c>
      <c r="V114" s="76">
        <v>85465146</v>
      </c>
      <c r="W114" s="104" t="s">
        <v>9042</v>
      </c>
      <c r="X114" s="78">
        <v>45677</v>
      </c>
      <c r="Y114" s="78">
        <v>45677</v>
      </c>
      <c r="Z114" s="78" t="s">
        <v>73</v>
      </c>
      <c r="AA114" s="78">
        <v>45808</v>
      </c>
      <c r="AB114" s="102">
        <f t="shared" si="6"/>
        <v>131</v>
      </c>
      <c r="AC114" s="72">
        <v>2</v>
      </c>
      <c r="AD114" s="514">
        <v>3472000</v>
      </c>
      <c r="AE114" s="72">
        <v>1</v>
      </c>
      <c r="AF114" s="80">
        <v>45838</v>
      </c>
      <c r="AG114" s="102">
        <f t="shared" si="7"/>
        <v>30</v>
      </c>
      <c r="AH114" s="72">
        <v>0</v>
      </c>
      <c r="AI114" s="628">
        <v>0</v>
      </c>
      <c r="AJ114" s="72" t="s">
        <v>73</v>
      </c>
      <c r="AK114" s="80" t="s">
        <v>73</v>
      </c>
      <c r="AL114" s="72">
        <v>0</v>
      </c>
      <c r="AM114" s="80" t="s">
        <v>73</v>
      </c>
      <c r="AN114" s="80" t="s">
        <v>73</v>
      </c>
      <c r="AO114" s="80" t="s">
        <v>73</v>
      </c>
      <c r="AP114" s="102">
        <f t="shared" si="8"/>
        <v>0</v>
      </c>
      <c r="AQ114" s="102">
        <f t="shared" si="9"/>
        <v>20021900</v>
      </c>
      <c r="AR114" s="72" t="s">
        <v>65</v>
      </c>
      <c r="AS114" s="76">
        <v>16549900</v>
      </c>
      <c r="AT114" s="72" t="s">
        <v>319</v>
      </c>
      <c r="AU114" s="76">
        <v>0</v>
      </c>
      <c r="AV114" s="81" t="s">
        <v>73</v>
      </c>
      <c r="AW114" s="620">
        <v>20021900</v>
      </c>
      <c r="AX114" s="488">
        <f t="shared" si="10"/>
        <v>0</v>
      </c>
      <c r="AY114" s="84">
        <f t="shared" si="11"/>
        <v>1</v>
      </c>
      <c r="AZ114" s="84">
        <v>1</v>
      </c>
      <c r="BA114" s="81" t="s">
        <v>73</v>
      </c>
      <c r="BB114" s="72" t="s">
        <v>208</v>
      </c>
      <c r="BC114" s="75" t="s">
        <v>16206</v>
      </c>
      <c r="BD114" s="71" t="s">
        <v>65</v>
      </c>
      <c r="BE114" s="71" t="s">
        <v>65</v>
      </c>
    </row>
    <row r="115" spans="2:57" x14ac:dyDescent="0.25">
      <c r="B115" s="71">
        <v>2025</v>
      </c>
      <c r="C115" s="71">
        <v>891780111</v>
      </c>
      <c r="D115" s="71" t="s">
        <v>63</v>
      </c>
      <c r="E115" s="72" t="s">
        <v>16205</v>
      </c>
      <c r="F115" s="72" t="s">
        <v>16204</v>
      </c>
      <c r="G115" s="176">
        <v>0</v>
      </c>
      <c r="H115" s="72" t="s">
        <v>71</v>
      </c>
      <c r="I115" s="71" t="s">
        <v>64</v>
      </c>
      <c r="J115" s="73" t="s">
        <v>81</v>
      </c>
      <c r="K115" s="75" t="s">
        <v>16203</v>
      </c>
      <c r="L115" s="76">
        <v>11500000</v>
      </c>
      <c r="M115" s="71" t="s">
        <v>66</v>
      </c>
      <c r="N115" s="75" t="s">
        <v>13971</v>
      </c>
      <c r="O115" s="75">
        <v>1083014411</v>
      </c>
      <c r="P115" s="72">
        <v>28</v>
      </c>
      <c r="Q115" s="80">
        <v>45670</v>
      </c>
      <c r="R115" s="75">
        <v>5573604000</v>
      </c>
      <c r="S115" s="80">
        <v>45677</v>
      </c>
      <c r="T115" s="76">
        <v>11500000</v>
      </c>
      <c r="U115" s="72" t="s">
        <v>65</v>
      </c>
      <c r="V115" s="76">
        <v>1082870070</v>
      </c>
      <c r="W115" s="104" t="s">
        <v>10451</v>
      </c>
      <c r="X115" s="78">
        <v>45677</v>
      </c>
      <c r="Y115" s="78">
        <v>45677</v>
      </c>
      <c r="Z115" s="78" t="s">
        <v>73</v>
      </c>
      <c r="AA115" s="78">
        <v>45777</v>
      </c>
      <c r="AB115" s="102">
        <f t="shared" si="6"/>
        <v>100</v>
      </c>
      <c r="AC115" s="72">
        <v>0</v>
      </c>
      <c r="AD115" s="514">
        <v>0</v>
      </c>
      <c r="AE115" s="72">
        <v>0</v>
      </c>
      <c r="AF115" s="80" t="s">
        <v>73</v>
      </c>
      <c r="AG115" s="102">
        <f t="shared" si="7"/>
        <v>0</v>
      </c>
      <c r="AH115" s="72">
        <v>0</v>
      </c>
      <c r="AI115" s="628">
        <v>0</v>
      </c>
      <c r="AJ115" s="72" t="s">
        <v>73</v>
      </c>
      <c r="AK115" s="80" t="s">
        <v>73</v>
      </c>
      <c r="AL115" s="72">
        <v>0</v>
      </c>
      <c r="AM115" s="80" t="s">
        <v>73</v>
      </c>
      <c r="AN115" s="80" t="s">
        <v>73</v>
      </c>
      <c r="AO115" s="80" t="s">
        <v>73</v>
      </c>
      <c r="AP115" s="102">
        <f t="shared" si="8"/>
        <v>0</v>
      </c>
      <c r="AQ115" s="102">
        <f t="shared" si="9"/>
        <v>11500000</v>
      </c>
      <c r="AR115" s="72" t="s">
        <v>65</v>
      </c>
      <c r="AS115" s="76">
        <v>11500000</v>
      </c>
      <c r="AT115" s="72" t="s">
        <v>319</v>
      </c>
      <c r="AU115" s="76">
        <v>0</v>
      </c>
      <c r="AV115" s="81" t="s">
        <v>73</v>
      </c>
      <c r="AW115" s="620">
        <v>11500000</v>
      </c>
      <c r="AX115" s="488">
        <f t="shared" si="10"/>
        <v>0</v>
      </c>
      <c r="AY115" s="84">
        <f t="shared" si="11"/>
        <v>1</v>
      </c>
      <c r="AZ115" s="84">
        <v>1</v>
      </c>
      <c r="BA115" s="81" t="s">
        <v>73</v>
      </c>
      <c r="BB115" s="72" t="s">
        <v>208</v>
      </c>
      <c r="BC115" s="75" t="s">
        <v>16202</v>
      </c>
      <c r="BD115" s="71" t="s">
        <v>65</v>
      </c>
      <c r="BE115" s="71" t="s">
        <v>65</v>
      </c>
    </row>
    <row r="116" spans="2:57" x14ac:dyDescent="0.25">
      <c r="B116" s="71">
        <v>2025</v>
      </c>
      <c r="C116" s="71">
        <v>891780111</v>
      </c>
      <c r="D116" s="71" t="s">
        <v>63</v>
      </c>
      <c r="E116" s="72" t="s">
        <v>16201</v>
      </c>
      <c r="F116" s="72" t="s">
        <v>16200</v>
      </c>
      <c r="G116" s="176">
        <v>0</v>
      </c>
      <c r="H116" s="72" t="s">
        <v>71</v>
      </c>
      <c r="I116" s="71" t="s">
        <v>64</v>
      </c>
      <c r="J116" s="73" t="s">
        <v>81</v>
      </c>
      <c r="K116" s="75" t="s">
        <v>16199</v>
      </c>
      <c r="L116" s="76">
        <v>15739800</v>
      </c>
      <c r="M116" s="71" t="s">
        <v>66</v>
      </c>
      <c r="N116" s="75" t="s">
        <v>12296</v>
      </c>
      <c r="O116" s="75">
        <v>57461691</v>
      </c>
      <c r="P116" s="72">
        <v>28</v>
      </c>
      <c r="Q116" s="80">
        <v>45670</v>
      </c>
      <c r="R116" s="75">
        <v>5573604000</v>
      </c>
      <c r="S116" s="80">
        <v>45677</v>
      </c>
      <c r="T116" s="76">
        <v>15739800</v>
      </c>
      <c r="U116" s="72" t="s">
        <v>65</v>
      </c>
      <c r="V116" s="76">
        <v>32697737</v>
      </c>
      <c r="W116" s="104" t="s">
        <v>10462</v>
      </c>
      <c r="X116" s="78">
        <v>45677</v>
      </c>
      <c r="Y116" s="78">
        <v>45677</v>
      </c>
      <c r="Z116" s="78" t="s">
        <v>73</v>
      </c>
      <c r="AA116" s="78">
        <v>45808</v>
      </c>
      <c r="AB116" s="102">
        <f t="shared" si="6"/>
        <v>131</v>
      </c>
      <c r="AC116" s="72">
        <v>2</v>
      </c>
      <c r="AD116" s="514">
        <v>3472000</v>
      </c>
      <c r="AE116" s="72">
        <v>1</v>
      </c>
      <c r="AF116" s="80">
        <v>45838</v>
      </c>
      <c r="AG116" s="102">
        <f t="shared" si="7"/>
        <v>30</v>
      </c>
      <c r="AH116" s="72">
        <v>0</v>
      </c>
      <c r="AI116" s="628">
        <v>0</v>
      </c>
      <c r="AJ116" s="72" t="s">
        <v>73</v>
      </c>
      <c r="AK116" s="80" t="s">
        <v>73</v>
      </c>
      <c r="AL116" s="72">
        <v>0</v>
      </c>
      <c r="AM116" s="80" t="s">
        <v>73</v>
      </c>
      <c r="AN116" s="80" t="s">
        <v>73</v>
      </c>
      <c r="AO116" s="80" t="s">
        <v>73</v>
      </c>
      <c r="AP116" s="102">
        <f t="shared" si="8"/>
        <v>0</v>
      </c>
      <c r="AQ116" s="102">
        <f t="shared" si="9"/>
        <v>19211800</v>
      </c>
      <c r="AR116" s="72" t="s">
        <v>65</v>
      </c>
      <c r="AS116" s="76">
        <v>15739800</v>
      </c>
      <c r="AT116" s="72" t="s">
        <v>319</v>
      </c>
      <c r="AU116" s="76">
        <v>0</v>
      </c>
      <c r="AV116" s="81" t="s">
        <v>73</v>
      </c>
      <c r="AW116" s="620">
        <v>19211800</v>
      </c>
      <c r="AX116" s="488">
        <f t="shared" si="10"/>
        <v>0</v>
      </c>
      <c r="AY116" s="84">
        <f t="shared" si="11"/>
        <v>1</v>
      </c>
      <c r="AZ116" s="84">
        <v>1</v>
      </c>
      <c r="BA116" s="81" t="s">
        <v>73</v>
      </c>
      <c r="BB116" s="72" t="s">
        <v>208</v>
      </c>
      <c r="BC116" s="75" t="s">
        <v>16198</v>
      </c>
      <c r="BD116" s="71" t="s">
        <v>65</v>
      </c>
      <c r="BE116" s="71" t="s">
        <v>65</v>
      </c>
    </row>
    <row r="117" spans="2:57" x14ac:dyDescent="0.25">
      <c r="B117" s="71">
        <v>2025</v>
      </c>
      <c r="C117" s="71">
        <v>891780111</v>
      </c>
      <c r="D117" s="71" t="s">
        <v>63</v>
      </c>
      <c r="E117" s="72" t="s">
        <v>16197</v>
      </c>
      <c r="F117" s="72" t="s">
        <v>16196</v>
      </c>
      <c r="G117" s="176">
        <v>0</v>
      </c>
      <c r="H117" s="72" t="s">
        <v>71</v>
      </c>
      <c r="I117" s="71" t="s">
        <v>64</v>
      </c>
      <c r="J117" s="73" t="s">
        <v>81</v>
      </c>
      <c r="K117" s="75" t="s">
        <v>16195</v>
      </c>
      <c r="L117" s="76">
        <v>13110000</v>
      </c>
      <c r="M117" s="71" t="s">
        <v>66</v>
      </c>
      <c r="N117" s="75" t="s">
        <v>10425</v>
      </c>
      <c r="O117" s="75">
        <v>32801897</v>
      </c>
      <c r="P117" s="72">
        <v>28</v>
      </c>
      <c r="Q117" s="80">
        <v>45670</v>
      </c>
      <c r="R117" s="75">
        <v>5573604000</v>
      </c>
      <c r="S117" s="80">
        <v>45678</v>
      </c>
      <c r="T117" s="76">
        <v>13110000</v>
      </c>
      <c r="U117" s="72" t="s">
        <v>65</v>
      </c>
      <c r="V117" s="76">
        <v>57441846</v>
      </c>
      <c r="W117" s="104" t="s">
        <v>10888</v>
      </c>
      <c r="X117" s="78">
        <v>45678</v>
      </c>
      <c r="Y117" s="78">
        <v>45678</v>
      </c>
      <c r="Z117" s="78" t="s">
        <v>73</v>
      </c>
      <c r="AA117" s="78">
        <v>45808</v>
      </c>
      <c r="AB117" s="102">
        <f t="shared" si="6"/>
        <v>130</v>
      </c>
      <c r="AC117" s="72">
        <v>2</v>
      </c>
      <c r="AD117" s="514">
        <v>2850000</v>
      </c>
      <c r="AE117" s="72">
        <v>1</v>
      </c>
      <c r="AF117" s="80">
        <v>45838</v>
      </c>
      <c r="AG117" s="102">
        <f t="shared" si="7"/>
        <v>30</v>
      </c>
      <c r="AH117" s="72">
        <v>0</v>
      </c>
      <c r="AI117" s="628">
        <v>0</v>
      </c>
      <c r="AJ117" s="72" t="s">
        <v>73</v>
      </c>
      <c r="AK117" s="80" t="s">
        <v>73</v>
      </c>
      <c r="AL117" s="72">
        <v>0</v>
      </c>
      <c r="AM117" s="80" t="s">
        <v>73</v>
      </c>
      <c r="AN117" s="80" t="s">
        <v>73</v>
      </c>
      <c r="AO117" s="80" t="s">
        <v>73</v>
      </c>
      <c r="AP117" s="102">
        <f t="shared" si="8"/>
        <v>0</v>
      </c>
      <c r="AQ117" s="102">
        <f t="shared" si="9"/>
        <v>15960000</v>
      </c>
      <c r="AR117" s="72" t="s">
        <v>65</v>
      </c>
      <c r="AS117" s="76">
        <v>13110000</v>
      </c>
      <c r="AT117" s="72" t="s">
        <v>319</v>
      </c>
      <c r="AU117" s="76">
        <v>0</v>
      </c>
      <c r="AV117" s="81" t="s">
        <v>73</v>
      </c>
      <c r="AW117" s="620">
        <v>15960000</v>
      </c>
      <c r="AX117" s="488">
        <f t="shared" si="10"/>
        <v>0</v>
      </c>
      <c r="AY117" s="84">
        <f t="shared" si="11"/>
        <v>1</v>
      </c>
      <c r="AZ117" s="84">
        <v>1</v>
      </c>
      <c r="BA117" s="81" t="s">
        <v>73</v>
      </c>
      <c r="BB117" s="72" t="s">
        <v>208</v>
      </c>
      <c r="BC117" s="75" t="s">
        <v>16194</v>
      </c>
      <c r="BD117" s="71" t="s">
        <v>65</v>
      </c>
      <c r="BE117" s="71" t="s">
        <v>65</v>
      </c>
    </row>
    <row r="118" spans="2:57" x14ac:dyDescent="0.25">
      <c r="B118" s="71">
        <v>2025</v>
      </c>
      <c r="C118" s="71">
        <v>891780111</v>
      </c>
      <c r="D118" s="71" t="s">
        <v>63</v>
      </c>
      <c r="E118" s="72" t="s">
        <v>16193</v>
      </c>
      <c r="F118" s="72" t="s">
        <v>16192</v>
      </c>
      <c r="G118" s="176">
        <v>0</v>
      </c>
      <c r="H118" s="72" t="s">
        <v>71</v>
      </c>
      <c r="I118" s="71" t="s">
        <v>64</v>
      </c>
      <c r="J118" s="73" t="s">
        <v>81</v>
      </c>
      <c r="K118" s="75" t="s">
        <v>16191</v>
      </c>
      <c r="L118" s="76">
        <v>17167800</v>
      </c>
      <c r="M118" s="71" t="s">
        <v>66</v>
      </c>
      <c r="N118" s="75" t="s">
        <v>13157</v>
      </c>
      <c r="O118" s="75">
        <v>1082964829</v>
      </c>
      <c r="P118" s="72">
        <v>28</v>
      </c>
      <c r="Q118" s="80">
        <v>45670</v>
      </c>
      <c r="R118" s="75">
        <v>5573604000</v>
      </c>
      <c r="S118" s="80">
        <v>45678</v>
      </c>
      <c r="T118" s="76">
        <v>17167800</v>
      </c>
      <c r="U118" s="72" t="s">
        <v>65</v>
      </c>
      <c r="V118" s="76">
        <v>85152695</v>
      </c>
      <c r="W118" s="104" t="s">
        <v>10424</v>
      </c>
      <c r="X118" s="78">
        <v>45678</v>
      </c>
      <c r="Y118" s="78">
        <v>45678</v>
      </c>
      <c r="Z118" s="78" t="s">
        <v>73</v>
      </c>
      <c r="AA118" s="78">
        <v>45808</v>
      </c>
      <c r="AB118" s="102">
        <f t="shared" si="6"/>
        <v>130</v>
      </c>
      <c r="AC118" s="72">
        <v>2</v>
      </c>
      <c r="AD118" s="514">
        <v>3787000</v>
      </c>
      <c r="AE118" s="72">
        <v>1</v>
      </c>
      <c r="AF118" s="80">
        <v>45838</v>
      </c>
      <c r="AG118" s="102">
        <f t="shared" si="7"/>
        <v>30</v>
      </c>
      <c r="AH118" s="72">
        <v>0</v>
      </c>
      <c r="AI118" s="628">
        <v>0</v>
      </c>
      <c r="AJ118" s="72" t="s">
        <v>73</v>
      </c>
      <c r="AK118" s="80" t="s">
        <v>73</v>
      </c>
      <c r="AL118" s="72">
        <v>0</v>
      </c>
      <c r="AM118" s="80" t="s">
        <v>73</v>
      </c>
      <c r="AN118" s="80" t="s">
        <v>73</v>
      </c>
      <c r="AO118" s="80" t="s">
        <v>73</v>
      </c>
      <c r="AP118" s="102">
        <f t="shared" si="8"/>
        <v>0</v>
      </c>
      <c r="AQ118" s="102">
        <f t="shared" si="9"/>
        <v>20954800</v>
      </c>
      <c r="AR118" s="72" t="s">
        <v>65</v>
      </c>
      <c r="AS118" s="76">
        <v>17167800</v>
      </c>
      <c r="AT118" s="72" t="s">
        <v>319</v>
      </c>
      <c r="AU118" s="76">
        <v>0</v>
      </c>
      <c r="AV118" s="81" t="s">
        <v>73</v>
      </c>
      <c r="AW118" s="620">
        <v>20954800</v>
      </c>
      <c r="AX118" s="488">
        <f t="shared" si="10"/>
        <v>0</v>
      </c>
      <c r="AY118" s="84">
        <f t="shared" si="11"/>
        <v>1</v>
      </c>
      <c r="AZ118" s="84">
        <v>1</v>
      </c>
      <c r="BA118" s="81" t="s">
        <v>73</v>
      </c>
      <c r="BB118" s="72" t="s">
        <v>208</v>
      </c>
      <c r="BC118" s="75" t="s">
        <v>16190</v>
      </c>
      <c r="BD118" s="71" t="s">
        <v>65</v>
      </c>
      <c r="BE118" s="71" t="s">
        <v>65</v>
      </c>
    </row>
    <row r="119" spans="2:57" x14ac:dyDescent="0.25">
      <c r="B119" s="71">
        <v>2025</v>
      </c>
      <c r="C119" s="71">
        <v>891780111</v>
      </c>
      <c r="D119" s="71" t="s">
        <v>63</v>
      </c>
      <c r="E119" s="72" t="s">
        <v>16189</v>
      </c>
      <c r="F119" s="72" t="s">
        <v>16188</v>
      </c>
      <c r="G119" s="176">
        <v>0</v>
      </c>
      <c r="H119" s="72" t="s">
        <v>71</v>
      </c>
      <c r="I119" s="71" t="s">
        <v>64</v>
      </c>
      <c r="J119" s="73" t="s">
        <v>81</v>
      </c>
      <c r="K119" s="75" t="s">
        <v>16187</v>
      </c>
      <c r="L119" s="76">
        <v>19040000</v>
      </c>
      <c r="M119" s="71" t="s">
        <v>66</v>
      </c>
      <c r="N119" s="75" t="s">
        <v>13103</v>
      </c>
      <c r="O119" s="75">
        <v>1151937991</v>
      </c>
      <c r="P119" s="72">
        <v>28</v>
      </c>
      <c r="Q119" s="80">
        <v>45670</v>
      </c>
      <c r="R119" s="75">
        <v>5573604000</v>
      </c>
      <c r="S119" s="80">
        <v>45678</v>
      </c>
      <c r="T119" s="76">
        <v>19040000</v>
      </c>
      <c r="U119" s="72" t="s">
        <v>65</v>
      </c>
      <c r="V119" s="76">
        <v>85467461</v>
      </c>
      <c r="W119" s="104" t="s">
        <v>11760</v>
      </c>
      <c r="X119" s="78">
        <v>45678</v>
      </c>
      <c r="Y119" s="78">
        <v>45678</v>
      </c>
      <c r="Z119" s="78" t="s">
        <v>73</v>
      </c>
      <c r="AA119" s="78">
        <v>45808</v>
      </c>
      <c r="AB119" s="102">
        <f t="shared" si="6"/>
        <v>130</v>
      </c>
      <c r="AC119" s="72">
        <v>2</v>
      </c>
      <c r="AD119" s="514">
        <v>4200000</v>
      </c>
      <c r="AE119" s="72">
        <v>1</v>
      </c>
      <c r="AF119" s="80">
        <v>45838</v>
      </c>
      <c r="AG119" s="102">
        <f t="shared" si="7"/>
        <v>30</v>
      </c>
      <c r="AH119" s="72">
        <v>0</v>
      </c>
      <c r="AI119" s="628">
        <v>0</v>
      </c>
      <c r="AJ119" s="72" t="s">
        <v>73</v>
      </c>
      <c r="AK119" s="80" t="s">
        <v>73</v>
      </c>
      <c r="AL119" s="72">
        <v>0</v>
      </c>
      <c r="AM119" s="80" t="s">
        <v>73</v>
      </c>
      <c r="AN119" s="80" t="s">
        <v>73</v>
      </c>
      <c r="AO119" s="80" t="s">
        <v>73</v>
      </c>
      <c r="AP119" s="102">
        <f t="shared" si="8"/>
        <v>0</v>
      </c>
      <c r="AQ119" s="102">
        <f t="shared" si="9"/>
        <v>23240000</v>
      </c>
      <c r="AR119" s="72" t="s">
        <v>65</v>
      </c>
      <c r="AS119" s="76">
        <v>19040000</v>
      </c>
      <c r="AT119" s="72" t="s">
        <v>319</v>
      </c>
      <c r="AU119" s="76">
        <v>0</v>
      </c>
      <c r="AV119" s="81" t="s">
        <v>73</v>
      </c>
      <c r="AW119" s="620">
        <v>23240000</v>
      </c>
      <c r="AX119" s="488">
        <f t="shared" si="10"/>
        <v>0</v>
      </c>
      <c r="AY119" s="84">
        <f t="shared" si="11"/>
        <v>1</v>
      </c>
      <c r="AZ119" s="84">
        <v>1</v>
      </c>
      <c r="BA119" s="81" t="s">
        <v>73</v>
      </c>
      <c r="BB119" s="72" t="s">
        <v>208</v>
      </c>
      <c r="BC119" s="75" t="s">
        <v>16186</v>
      </c>
      <c r="BD119" s="71" t="s">
        <v>65</v>
      </c>
      <c r="BE119" s="71" t="s">
        <v>65</v>
      </c>
    </row>
    <row r="120" spans="2:57" x14ac:dyDescent="0.25">
      <c r="B120" s="71">
        <v>2025</v>
      </c>
      <c r="C120" s="71">
        <v>891780111</v>
      </c>
      <c r="D120" s="71" t="s">
        <v>63</v>
      </c>
      <c r="E120" s="72" t="s">
        <v>16185</v>
      </c>
      <c r="F120" s="72" t="s">
        <v>16184</v>
      </c>
      <c r="G120" s="176">
        <v>0</v>
      </c>
      <c r="H120" s="72" t="s">
        <v>71</v>
      </c>
      <c r="I120" s="71" t="s">
        <v>64</v>
      </c>
      <c r="J120" s="73" t="s">
        <v>81</v>
      </c>
      <c r="K120" s="75" t="s">
        <v>16183</v>
      </c>
      <c r="L120" s="76">
        <v>15739800</v>
      </c>
      <c r="M120" s="71" t="s">
        <v>66</v>
      </c>
      <c r="N120" s="75" t="s">
        <v>12814</v>
      </c>
      <c r="O120" s="75">
        <v>75035405</v>
      </c>
      <c r="P120" s="72">
        <v>28</v>
      </c>
      <c r="Q120" s="80">
        <v>45670</v>
      </c>
      <c r="R120" s="75">
        <v>5573604000</v>
      </c>
      <c r="S120" s="80">
        <v>45678</v>
      </c>
      <c r="T120" s="76">
        <v>15739800</v>
      </c>
      <c r="U120" s="72" t="s">
        <v>65</v>
      </c>
      <c r="V120" s="76">
        <v>85152695</v>
      </c>
      <c r="W120" s="104" t="s">
        <v>10424</v>
      </c>
      <c r="X120" s="78">
        <v>45678</v>
      </c>
      <c r="Y120" s="78">
        <v>45678</v>
      </c>
      <c r="Z120" s="78" t="s">
        <v>73</v>
      </c>
      <c r="AA120" s="78">
        <v>45808</v>
      </c>
      <c r="AB120" s="102">
        <f t="shared" si="6"/>
        <v>130</v>
      </c>
      <c r="AC120" s="72">
        <v>2</v>
      </c>
      <c r="AD120" s="514">
        <v>3472000</v>
      </c>
      <c r="AE120" s="72">
        <v>1</v>
      </c>
      <c r="AF120" s="80">
        <v>45838</v>
      </c>
      <c r="AG120" s="102">
        <f t="shared" si="7"/>
        <v>30</v>
      </c>
      <c r="AH120" s="72">
        <v>0</v>
      </c>
      <c r="AI120" s="628">
        <v>0</v>
      </c>
      <c r="AJ120" s="72" t="s">
        <v>73</v>
      </c>
      <c r="AK120" s="80" t="s">
        <v>73</v>
      </c>
      <c r="AL120" s="72">
        <v>0</v>
      </c>
      <c r="AM120" s="80" t="s">
        <v>73</v>
      </c>
      <c r="AN120" s="80" t="s">
        <v>73</v>
      </c>
      <c r="AO120" s="80" t="s">
        <v>73</v>
      </c>
      <c r="AP120" s="102">
        <f t="shared" si="8"/>
        <v>0</v>
      </c>
      <c r="AQ120" s="102">
        <f t="shared" si="9"/>
        <v>19211800</v>
      </c>
      <c r="AR120" s="72" t="s">
        <v>65</v>
      </c>
      <c r="AS120" s="76">
        <v>15739800</v>
      </c>
      <c r="AT120" s="72" t="s">
        <v>319</v>
      </c>
      <c r="AU120" s="76">
        <v>0</v>
      </c>
      <c r="AV120" s="81" t="s">
        <v>73</v>
      </c>
      <c r="AW120" s="620">
        <v>19211800</v>
      </c>
      <c r="AX120" s="488">
        <f t="shared" si="10"/>
        <v>0</v>
      </c>
      <c r="AY120" s="84">
        <f t="shared" si="11"/>
        <v>1</v>
      </c>
      <c r="AZ120" s="84">
        <v>1</v>
      </c>
      <c r="BA120" s="81" t="s">
        <v>73</v>
      </c>
      <c r="BB120" s="72" t="s">
        <v>208</v>
      </c>
      <c r="BC120" s="75" t="s">
        <v>16182</v>
      </c>
      <c r="BD120" s="71" t="s">
        <v>65</v>
      </c>
      <c r="BE120" s="71" t="s">
        <v>65</v>
      </c>
    </row>
    <row r="121" spans="2:57" x14ac:dyDescent="0.25">
      <c r="B121" s="71">
        <v>2025</v>
      </c>
      <c r="C121" s="71">
        <v>891780111</v>
      </c>
      <c r="D121" s="71" t="s">
        <v>63</v>
      </c>
      <c r="E121" s="72" t="s">
        <v>16181</v>
      </c>
      <c r="F121" s="72" t="s">
        <v>16180</v>
      </c>
      <c r="G121" s="176">
        <v>0</v>
      </c>
      <c r="H121" s="72" t="s">
        <v>71</v>
      </c>
      <c r="I121" s="71" t="s">
        <v>64</v>
      </c>
      <c r="J121" s="73" t="s">
        <v>81</v>
      </c>
      <c r="K121" s="75" t="s">
        <v>16179</v>
      </c>
      <c r="L121" s="76">
        <v>14307200</v>
      </c>
      <c r="M121" s="71" t="s">
        <v>66</v>
      </c>
      <c r="N121" s="75" t="s">
        <v>12386</v>
      </c>
      <c r="O121" s="75">
        <v>1082946247</v>
      </c>
      <c r="P121" s="72">
        <v>28</v>
      </c>
      <c r="Q121" s="80">
        <v>45670</v>
      </c>
      <c r="R121" s="75">
        <v>5573604000</v>
      </c>
      <c r="S121" s="80">
        <v>45678</v>
      </c>
      <c r="T121" s="76">
        <v>14307200</v>
      </c>
      <c r="U121" s="72" t="s">
        <v>65</v>
      </c>
      <c r="V121" s="76">
        <v>85152695</v>
      </c>
      <c r="W121" s="104" t="s">
        <v>10424</v>
      </c>
      <c r="X121" s="78">
        <v>45678</v>
      </c>
      <c r="Y121" s="78">
        <v>45678</v>
      </c>
      <c r="Z121" s="78" t="s">
        <v>73</v>
      </c>
      <c r="AA121" s="78">
        <v>45808</v>
      </c>
      <c r="AB121" s="102">
        <f t="shared" si="6"/>
        <v>130</v>
      </c>
      <c r="AC121" s="72">
        <v>2</v>
      </c>
      <c r="AD121" s="514">
        <v>3156000</v>
      </c>
      <c r="AE121" s="72">
        <v>1</v>
      </c>
      <c r="AF121" s="80">
        <v>45838</v>
      </c>
      <c r="AG121" s="102">
        <f t="shared" si="7"/>
        <v>30</v>
      </c>
      <c r="AH121" s="72">
        <v>0</v>
      </c>
      <c r="AI121" s="628">
        <v>0</v>
      </c>
      <c r="AJ121" s="72" t="s">
        <v>73</v>
      </c>
      <c r="AK121" s="80" t="s">
        <v>73</v>
      </c>
      <c r="AL121" s="72">
        <v>0</v>
      </c>
      <c r="AM121" s="80" t="s">
        <v>73</v>
      </c>
      <c r="AN121" s="80" t="s">
        <v>73</v>
      </c>
      <c r="AO121" s="80" t="s">
        <v>73</v>
      </c>
      <c r="AP121" s="102">
        <f t="shared" si="8"/>
        <v>0</v>
      </c>
      <c r="AQ121" s="102">
        <f t="shared" si="9"/>
        <v>17463200</v>
      </c>
      <c r="AR121" s="72" t="s">
        <v>65</v>
      </c>
      <c r="AS121" s="76">
        <v>14307200</v>
      </c>
      <c r="AT121" s="72" t="s">
        <v>319</v>
      </c>
      <c r="AU121" s="76">
        <v>0</v>
      </c>
      <c r="AV121" s="81" t="s">
        <v>73</v>
      </c>
      <c r="AW121" s="620">
        <v>17463200</v>
      </c>
      <c r="AX121" s="488">
        <f t="shared" si="10"/>
        <v>0</v>
      </c>
      <c r="AY121" s="84">
        <f t="shared" si="11"/>
        <v>1</v>
      </c>
      <c r="AZ121" s="84">
        <v>1</v>
      </c>
      <c r="BA121" s="81" t="s">
        <v>73</v>
      </c>
      <c r="BB121" s="72" t="s">
        <v>208</v>
      </c>
      <c r="BC121" s="75" t="s">
        <v>16178</v>
      </c>
      <c r="BD121" s="71" t="s">
        <v>65</v>
      </c>
      <c r="BE121" s="71" t="s">
        <v>65</v>
      </c>
    </row>
    <row r="122" spans="2:57" x14ac:dyDescent="0.25">
      <c r="B122" s="71">
        <v>2025</v>
      </c>
      <c r="C122" s="71">
        <v>891780111</v>
      </c>
      <c r="D122" s="71" t="s">
        <v>63</v>
      </c>
      <c r="E122" s="72" t="s">
        <v>16177</v>
      </c>
      <c r="F122" s="72" t="s">
        <v>16176</v>
      </c>
      <c r="G122" s="176">
        <v>0</v>
      </c>
      <c r="H122" s="72" t="s">
        <v>71</v>
      </c>
      <c r="I122" s="71" t="s">
        <v>64</v>
      </c>
      <c r="J122" s="73" t="s">
        <v>81</v>
      </c>
      <c r="K122" s="75" t="s">
        <v>16175</v>
      </c>
      <c r="L122" s="76">
        <v>9825000</v>
      </c>
      <c r="M122" s="71" t="s">
        <v>66</v>
      </c>
      <c r="N122" s="75" t="s">
        <v>11541</v>
      </c>
      <c r="O122" s="75">
        <v>36506829</v>
      </c>
      <c r="P122" s="72">
        <v>27</v>
      </c>
      <c r="Q122" s="80">
        <v>45670</v>
      </c>
      <c r="R122" s="75">
        <v>2494141000</v>
      </c>
      <c r="S122" s="80">
        <v>45678</v>
      </c>
      <c r="T122" s="76">
        <v>9825000</v>
      </c>
      <c r="U122" s="72" t="s">
        <v>65</v>
      </c>
      <c r="V122" s="76">
        <v>8742360</v>
      </c>
      <c r="W122" s="104" t="s">
        <v>15516</v>
      </c>
      <c r="X122" s="78">
        <v>45678</v>
      </c>
      <c r="Y122" s="78">
        <v>45678</v>
      </c>
      <c r="Z122" s="78" t="s">
        <v>73</v>
      </c>
      <c r="AA122" s="78">
        <v>45808</v>
      </c>
      <c r="AB122" s="102">
        <f t="shared" si="6"/>
        <v>130</v>
      </c>
      <c r="AC122" s="72">
        <v>2</v>
      </c>
      <c r="AD122" s="514">
        <v>975000</v>
      </c>
      <c r="AE122" s="72">
        <v>1</v>
      </c>
      <c r="AF122" s="80">
        <v>45821</v>
      </c>
      <c r="AG122" s="102">
        <f t="shared" si="7"/>
        <v>13</v>
      </c>
      <c r="AH122" s="72">
        <v>0</v>
      </c>
      <c r="AI122" s="628">
        <v>0</v>
      </c>
      <c r="AJ122" s="72" t="s">
        <v>73</v>
      </c>
      <c r="AK122" s="80" t="s">
        <v>73</v>
      </c>
      <c r="AL122" s="72">
        <v>0</v>
      </c>
      <c r="AM122" s="80" t="s">
        <v>73</v>
      </c>
      <c r="AN122" s="80" t="s">
        <v>73</v>
      </c>
      <c r="AO122" s="80" t="s">
        <v>73</v>
      </c>
      <c r="AP122" s="102">
        <f t="shared" si="8"/>
        <v>0</v>
      </c>
      <c r="AQ122" s="102">
        <f t="shared" si="9"/>
        <v>10800000</v>
      </c>
      <c r="AR122" s="72" t="s">
        <v>65</v>
      </c>
      <c r="AS122" s="76">
        <v>9825000</v>
      </c>
      <c r="AT122" s="72" t="s">
        <v>319</v>
      </c>
      <c r="AU122" s="76">
        <v>0</v>
      </c>
      <c r="AV122" s="81" t="s">
        <v>73</v>
      </c>
      <c r="AW122" s="620">
        <v>10800000</v>
      </c>
      <c r="AX122" s="488">
        <f t="shared" si="10"/>
        <v>0</v>
      </c>
      <c r="AY122" s="84">
        <f t="shared" si="11"/>
        <v>1</v>
      </c>
      <c r="AZ122" s="84">
        <v>1</v>
      </c>
      <c r="BA122" s="81" t="s">
        <v>73</v>
      </c>
      <c r="BB122" s="72" t="s">
        <v>208</v>
      </c>
      <c r="BC122" s="75" t="s">
        <v>16174</v>
      </c>
      <c r="BD122" s="71" t="s">
        <v>65</v>
      </c>
      <c r="BE122" s="71" t="s">
        <v>65</v>
      </c>
    </row>
    <row r="123" spans="2:57" x14ac:dyDescent="0.25">
      <c r="B123" s="71">
        <v>2025</v>
      </c>
      <c r="C123" s="71">
        <v>891780111</v>
      </c>
      <c r="D123" s="71" t="s">
        <v>63</v>
      </c>
      <c r="E123" s="72" t="s">
        <v>16173</v>
      </c>
      <c r="F123" s="72" t="s">
        <v>16172</v>
      </c>
      <c r="G123" s="176">
        <v>0</v>
      </c>
      <c r="H123" s="72" t="s">
        <v>71</v>
      </c>
      <c r="I123" s="71" t="s">
        <v>64</v>
      </c>
      <c r="J123" s="73" t="s">
        <v>81</v>
      </c>
      <c r="K123" s="75" t="s">
        <v>16171</v>
      </c>
      <c r="L123" s="76">
        <v>16536600</v>
      </c>
      <c r="M123" s="71" t="s">
        <v>66</v>
      </c>
      <c r="N123" s="75" t="s">
        <v>12959</v>
      </c>
      <c r="O123" s="75">
        <v>57295586</v>
      </c>
      <c r="P123" s="72">
        <v>28</v>
      </c>
      <c r="Q123" s="80">
        <v>45670</v>
      </c>
      <c r="R123" s="75">
        <v>5573604000</v>
      </c>
      <c r="S123" s="80">
        <v>45678</v>
      </c>
      <c r="T123" s="76">
        <v>16536600</v>
      </c>
      <c r="U123" s="72" t="s">
        <v>65</v>
      </c>
      <c r="V123" s="76">
        <v>1082889541</v>
      </c>
      <c r="W123" s="104" t="s">
        <v>1095</v>
      </c>
      <c r="X123" s="78">
        <v>45678</v>
      </c>
      <c r="Y123" s="78">
        <v>45678</v>
      </c>
      <c r="Z123" s="78" t="s">
        <v>73</v>
      </c>
      <c r="AA123" s="78">
        <v>45808</v>
      </c>
      <c r="AB123" s="102">
        <f t="shared" si="6"/>
        <v>130</v>
      </c>
      <c r="AC123" s="72">
        <v>2</v>
      </c>
      <c r="AD123" s="514">
        <v>3787000</v>
      </c>
      <c r="AE123" s="72">
        <v>1</v>
      </c>
      <c r="AF123" s="80">
        <v>45838</v>
      </c>
      <c r="AG123" s="102">
        <f t="shared" si="7"/>
        <v>30</v>
      </c>
      <c r="AH123" s="72">
        <v>0</v>
      </c>
      <c r="AI123" s="628">
        <v>0</v>
      </c>
      <c r="AJ123" s="72" t="s">
        <v>73</v>
      </c>
      <c r="AK123" s="80" t="s">
        <v>73</v>
      </c>
      <c r="AL123" s="72">
        <v>0</v>
      </c>
      <c r="AM123" s="80" t="s">
        <v>73</v>
      </c>
      <c r="AN123" s="80" t="s">
        <v>73</v>
      </c>
      <c r="AO123" s="80" t="s">
        <v>73</v>
      </c>
      <c r="AP123" s="102">
        <f t="shared" si="8"/>
        <v>0</v>
      </c>
      <c r="AQ123" s="102">
        <f t="shared" si="9"/>
        <v>20323600</v>
      </c>
      <c r="AR123" s="72" t="s">
        <v>65</v>
      </c>
      <c r="AS123" s="76">
        <v>16536600</v>
      </c>
      <c r="AT123" s="72" t="s">
        <v>319</v>
      </c>
      <c r="AU123" s="76">
        <v>0</v>
      </c>
      <c r="AV123" s="81" t="s">
        <v>73</v>
      </c>
      <c r="AW123" s="620">
        <v>20323600</v>
      </c>
      <c r="AX123" s="488">
        <f t="shared" si="10"/>
        <v>0</v>
      </c>
      <c r="AY123" s="84">
        <f t="shared" si="11"/>
        <v>1</v>
      </c>
      <c r="AZ123" s="84">
        <v>1</v>
      </c>
      <c r="BA123" s="81" t="s">
        <v>73</v>
      </c>
      <c r="BB123" s="72" t="s">
        <v>208</v>
      </c>
      <c r="BC123" s="75" t="s">
        <v>16170</v>
      </c>
      <c r="BD123" s="71" t="s">
        <v>65</v>
      </c>
      <c r="BE123" s="71" t="s">
        <v>65</v>
      </c>
    </row>
    <row r="124" spans="2:57" x14ac:dyDescent="0.25">
      <c r="B124" s="71">
        <v>2025</v>
      </c>
      <c r="C124" s="71">
        <v>891780111</v>
      </c>
      <c r="D124" s="71" t="s">
        <v>63</v>
      </c>
      <c r="E124" s="72" t="s">
        <v>16169</v>
      </c>
      <c r="F124" s="72" t="s">
        <v>16168</v>
      </c>
      <c r="G124" s="176">
        <v>0</v>
      </c>
      <c r="H124" s="72" t="s">
        <v>71</v>
      </c>
      <c r="I124" s="71" t="s">
        <v>64</v>
      </c>
      <c r="J124" s="73" t="s">
        <v>81</v>
      </c>
      <c r="K124" s="75" t="s">
        <v>16167</v>
      </c>
      <c r="L124" s="76">
        <v>24890000</v>
      </c>
      <c r="M124" s="71" t="s">
        <v>66</v>
      </c>
      <c r="N124" s="75" t="s">
        <v>12097</v>
      </c>
      <c r="O124" s="75">
        <v>63315351</v>
      </c>
      <c r="P124" s="72">
        <v>28</v>
      </c>
      <c r="Q124" s="80">
        <v>45670</v>
      </c>
      <c r="R124" s="75">
        <v>5573604000</v>
      </c>
      <c r="S124" s="80">
        <v>45678</v>
      </c>
      <c r="T124" s="76">
        <v>24890000</v>
      </c>
      <c r="U124" s="72" t="s">
        <v>65</v>
      </c>
      <c r="V124" s="76">
        <v>45691169</v>
      </c>
      <c r="W124" s="104" t="s">
        <v>10104</v>
      </c>
      <c r="X124" s="78">
        <v>45678</v>
      </c>
      <c r="Y124" s="78">
        <v>45678</v>
      </c>
      <c r="Z124" s="78" t="s">
        <v>73</v>
      </c>
      <c r="AA124" s="78">
        <v>45808</v>
      </c>
      <c r="AB124" s="102">
        <f t="shared" si="6"/>
        <v>130</v>
      </c>
      <c r="AC124" s="72">
        <v>4</v>
      </c>
      <c r="AD124" s="514">
        <v>10700000</v>
      </c>
      <c r="AE124" s="72">
        <v>1</v>
      </c>
      <c r="AF124" s="80">
        <v>45838</v>
      </c>
      <c r="AG124" s="102">
        <f t="shared" si="7"/>
        <v>30</v>
      </c>
      <c r="AH124" s="72">
        <v>0</v>
      </c>
      <c r="AI124" s="628">
        <v>0</v>
      </c>
      <c r="AJ124" s="72" t="s">
        <v>73</v>
      </c>
      <c r="AK124" s="80" t="s">
        <v>73</v>
      </c>
      <c r="AL124" s="72">
        <v>0</v>
      </c>
      <c r="AM124" s="80" t="s">
        <v>73</v>
      </c>
      <c r="AN124" s="80" t="s">
        <v>73</v>
      </c>
      <c r="AO124" s="80" t="s">
        <v>73</v>
      </c>
      <c r="AP124" s="102">
        <f t="shared" si="8"/>
        <v>0</v>
      </c>
      <c r="AQ124" s="102">
        <f t="shared" si="9"/>
        <v>35590000</v>
      </c>
      <c r="AR124" s="72" t="s">
        <v>65</v>
      </c>
      <c r="AS124" s="76">
        <v>28890000</v>
      </c>
      <c r="AT124" s="72" t="s">
        <v>319</v>
      </c>
      <c r="AU124" s="76">
        <v>0</v>
      </c>
      <c r="AV124" s="81" t="s">
        <v>73</v>
      </c>
      <c r="AW124" s="620">
        <v>35590000</v>
      </c>
      <c r="AX124" s="488">
        <f t="shared" si="10"/>
        <v>0</v>
      </c>
      <c r="AY124" s="84">
        <f t="shared" si="11"/>
        <v>1</v>
      </c>
      <c r="AZ124" s="84">
        <v>1</v>
      </c>
      <c r="BA124" s="81" t="s">
        <v>73</v>
      </c>
      <c r="BB124" s="72" t="s">
        <v>208</v>
      </c>
      <c r="BC124" s="75" t="s">
        <v>16166</v>
      </c>
      <c r="BD124" s="71" t="s">
        <v>65</v>
      </c>
      <c r="BE124" s="71" t="s">
        <v>65</v>
      </c>
    </row>
    <row r="125" spans="2:57" x14ac:dyDescent="0.25">
      <c r="B125" s="71">
        <v>2025</v>
      </c>
      <c r="C125" s="71">
        <v>891780111</v>
      </c>
      <c r="D125" s="71" t="s">
        <v>63</v>
      </c>
      <c r="E125" s="72" t="s">
        <v>16165</v>
      </c>
      <c r="F125" s="72" t="s">
        <v>16164</v>
      </c>
      <c r="G125" s="176">
        <v>0</v>
      </c>
      <c r="H125" s="72" t="s">
        <v>71</v>
      </c>
      <c r="I125" s="71" t="s">
        <v>64</v>
      </c>
      <c r="J125" s="73" t="s">
        <v>81</v>
      </c>
      <c r="K125" s="75" t="s">
        <v>16163</v>
      </c>
      <c r="L125" s="76">
        <v>15739800</v>
      </c>
      <c r="M125" s="71" t="s">
        <v>66</v>
      </c>
      <c r="N125" s="75" t="s">
        <v>13098</v>
      </c>
      <c r="O125" s="75">
        <v>84450353</v>
      </c>
      <c r="P125" s="72">
        <v>28</v>
      </c>
      <c r="Q125" s="80">
        <v>45670</v>
      </c>
      <c r="R125" s="75">
        <v>5573604000</v>
      </c>
      <c r="S125" s="80">
        <v>45678</v>
      </c>
      <c r="T125" s="76">
        <v>15739800</v>
      </c>
      <c r="U125" s="72" t="s">
        <v>65</v>
      </c>
      <c r="V125" s="76">
        <v>85449357</v>
      </c>
      <c r="W125" s="104" t="s">
        <v>11233</v>
      </c>
      <c r="X125" s="78">
        <v>45678</v>
      </c>
      <c r="Y125" s="78">
        <v>45678</v>
      </c>
      <c r="Z125" s="78" t="s">
        <v>73</v>
      </c>
      <c r="AA125" s="78">
        <v>45808</v>
      </c>
      <c r="AB125" s="102">
        <f t="shared" si="6"/>
        <v>130</v>
      </c>
      <c r="AC125" s="72">
        <v>2</v>
      </c>
      <c r="AD125" s="514">
        <v>3472000</v>
      </c>
      <c r="AE125" s="72">
        <v>1</v>
      </c>
      <c r="AF125" s="80">
        <v>45838</v>
      </c>
      <c r="AG125" s="102">
        <f t="shared" si="7"/>
        <v>30</v>
      </c>
      <c r="AH125" s="72">
        <v>0</v>
      </c>
      <c r="AI125" s="628">
        <v>0</v>
      </c>
      <c r="AJ125" s="72" t="s">
        <v>73</v>
      </c>
      <c r="AK125" s="80" t="s">
        <v>73</v>
      </c>
      <c r="AL125" s="72">
        <v>0</v>
      </c>
      <c r="AM125" s="80" t="s">
        <v>73</v>
      </c>
      <c r="AN125" s="80" t="s">
        <v>73</v>
      </c>
      <c r="AO125" s="80" t="s">
        <v>73</v>
      </c>
      <c r="AP125" s="102">
        <f t="shared" si="8"/>
        <v>0</v>
      </c>
      <c r="AQ125" s="102">
        <f t="shared" si="9"/>
        <v>19211800</v>
      </c>
      <c r="AR125" s="72" t="s">
        <v>65</v>
      </c>
      <c r="AS125" s="76">
        <v>15739800</v>
      </c>
      <c r="AT125" s="72" t="s">
        <v>319</v>
      </c>
      <c r="AU125" s="76">
        <v>0</v>
      </c>
      <c r="AV125" s="81" t="s">
        <v>73</v>
      </c>
      <c r="AW125" s="620">
        <v>19211800</v>
      </c>
      <c r="AX125" s="488">
        <f t="shared" si="10"/>
        <v>0</v>
      </c>
      <c r="AY125" s="84">
        <f t="shared" si="11"/>
        <v>1</v>
      </c>
      <c r="AZ125" s="84">
        <v>1</v>
      </c>
      <c r="BA125" s="81" t="s">
        <v>73</v>
      </c>
      <c r="BB125" s="72" t="s">
        <v>208</v>
      </c>
      <c r="BC125" s="75" t="s">
        <v>16162</v>
      </c>
      <c r="BD125" s="71" t="s">
        <v>65</v>
      </c>
      <c r="BE125" s="71" t="s">
        <v>65</v>
      </c>
    </row>
    <row r="126" spans="2:57" x14ac:dyDescent="0.25">
      <c r="B126" s="71">
        <v>2025</v>
      </c>
      <c r="C126" s="71">
        <v>891780111</v>
      </c>
      <c r="D126" s="71" t="s">
        <v>63</v>
      </c>
      <c r="E126" s="72" t="s">
        <v>16161</v>
      </c>
      <c r="F126" s="72" t="s">
        <v>16160</v>
      </c>
      <c r="G126" s="176">
        <v>0</v>
      </c>
      <c r="H126" s="72" t="s">
        <v>71</v>
      </c>
      <c r="I126" s="71" t="s">
        <v>64</v>
      </c>
      <c r="J126" s="73" t="s">
        <v>81</v>
      </c>
      <c r="K126" s="75" t="s">
        <v>16159</v>
      </c>
      <c r="L126" s="76">
        <v>16536600</v>
      </c>
      <c r="M126" s="71" t="s">
        <v>66</v>
      </c>
      <c r="N126" s="75" t="s">
        <v>12072</v>
      </c>
      <c r="O126" s="75">
        <v>84450853</v>
      </c>
      <c r="P126" s="72">
        <v>28</v>
      </c>
      <c r="Q126" s="80">
        <v>45670</v>
      </c>
      <c r="R126" s="75">
        <v>5573604000</v>
      </c>
      <c r="S126" s="80">
        <v>45678</v>
      </c>
      <c r="T126" s="76">
        <v>16536600</v>
      </c>
      <c r="U126" s="72" t="s">
        <v>65</v>
      </c>
      <c r="V126" s="76">
        <v>45691169</v>
      </c>
      <c r="W126" s="104" t="s">
        <v>10104</v>
      </c>
      <c r="X126" s="78">
        <v>45678</v>
      </c>
      <c r="Y126" s="78">
        <v>45678</v>
      </c>
      <c r="Z126" s="78" t="s">
        <v>73</v>
      </c>
      <c r="AA126" s="78">
        <v>45808</v>
      </c>
      <c r="AB126" s="102">
        <f t="shared" si="6"/>
        <v>130</v>
      </c>
      <c r="AC126" s="72">
        <v>2</v>
      </c>
      <c r="AD126" s="514">
        <v>3787000</v>
      </c>
      <c r="AE126" s="72">
        <v>1</v>
      </c>
      <c r="AF126" s="80">
        <v>45838</v>
      </c>
      <c r="AG126" s="102">
        <f t="shared" si="7"/>
        <v>30</v>
      </c>
      <c r="AH126" s="72">
        <v>0</v>
      </c>
      <c r="AI126" s="628">
        <v>0</v>
      </c>
      <c r="AJ126" s="72" t="s">
        <v>73</v>
      </c>
      <c r="AK126" s="80" t="s">
        <v>73</v>
      </c>
      <c r="AL126" s="72">
        <v>0</v>
      </c>
      <c r="AM126" s="80" t="s">
        <v>73</v>
      </c>
      <c r="AN126" s="80" t="s">
        <v>73</v>
      </c>
      <c r="AO126" s="80" t="s">
        <v>73</v>
      </c>
      <c r="AP126" s="102">
        <f t="shared" si="8"/>
        <v>0</v>
      </c>
      <c r="AQ126" s="102">
        <f t="shared" si="9"/>
        <v>20323600</v>
      </c>
      <c r="AR126" s="72" t="s">
        <v>65</v>
      </c>
      <c r="AS126" s="76">
        <v>16536600</v>
      </c>
      <c r="AT126" s="72" t="s">
        <v>319</v>
      </c>
      <c r="AU126" s="76">
        <v>0</v>
      </c>
      <c r="AV126" s="81" t="s">
        <v>73</v>
      </c>
      <c r="AW126" s="620">
        <v>20323600</v>
      </c>
      <c r="AX126" s="488">
        <f t="shared" si="10"/>
        <v>0</v>
      </c>
      <c r="AY126" s="84">
        <f t="shared" si="11"/>
        <v>1</v>
      </c>
      <c r="AZ126" s="84">
        <v>1</v>
      </c>
      <c r="BA126" s="81" t="s">
        <v>73</v>
      </c>
      <c r="BB126" s="72" t="s">
        <v>208</v>
      </c>
      <c r="BC126" s="75" t="s">
        <v>16158</v>
      </c>
      <c r="BD126" s="71" t="s">
        <v>65</v>
      </c>
      <c r="BE126" s="71" t="s">
        <v>65</v>
      </c>
    </row>
    <row r="127" spans="2:57" x14ac:dyDescent="0.25">
      <c r="B127" s="71">
        <v>2025</v>
      </c>
      <c r="C127" s="71">
        <v>891780111</v>
      </c>
      <c r="D127" s="71" t="s">
        <v>63</v>
      </c>
      <c r="E127" s="72" t="s">
        <v>16157</v>
      </c>
      <c r="F127" s="72" t="s">
        <v>16156</v>
      </c>
      <c r="G127" s="176">
        <v>0</v>
      </c>
      <c r="H127" s="72" t="s">
        <v>71</v>
      </c>
      <c r="I127" s="71" t="s">
        <v>64</v>
      </c>
      <c r="J127" s="73" t="s">
        <v>81</v>
      </c>
      <c r="K127" s="75" t="s">
        <v>16155</v>
      </c>
      <c r="L127" s="76">
        <v>22050000</v>
      </c>
      <c r="M127" s="71" t="s">
        <v>66</v>
      </c>
      <c r="N127" s="75" t="s">
        <v>16154</v>
      </c>
      <c r="O127" s="75">
        <v>1004370372</v>
      </c>
      <c r="P127" s="72">
        <v>28</v>
      </c>
      <c r="Q127" s="80">
        <v>45670</v>
      </c>
      <c r="R127" s="75">
        <v>5573604000</v>
      </c>
      <c r="S127" s="80">
        <v>45678</v>
      </c>
      <c r="T127" s="76">
        <v>22050000</v>
      </c>
      <c r="U127" s="72" t="s">
        <v>65</v>
      </c>
      <c r="V127" s="76">
        <v>85460304</v>
      </c>
      <c r="W127" s="104" t="s">
        <v>16098</v>
      </c>
      <c r="X127" s="78">
        <v>45678</v>
      </c>
      <c r="Y127" s="78">
        <v>45678</v>
      </c>
      <c r="Z127" s="78" t="s">
        <v>73</v>
      </c>
      <c r="AA127" s="78">
        <v>45808</v>
      </c>
      <c r="AB127" s="102">
        <f t="shared" si="6"/>
        <v>130</v>
      </c>
      <c r="AC127" s="72">
        <v>2</v>
      </c>
      <c r="AD127" s="514">
        <v>6400000</v>
      </c>
      <c r="AE127" s="72">
        <v>1</v>
      </c>
      <c r="AF127" s="80" t="s">
        <v>73</v>
      </c>
      <c r="AG127" s="102">
        <f t="shared" si="7"/>
        <v>0</v>
      </c>
      <c r="AH127" s="72">
        <v>0</v>
      </c>
      <c r="AI127" s="628">
        <v>0</v>
      </c>
      <c r="AJ127" s="72" t="s">
        <v>73</v>
      </c>
      <c r="AK127" s="80" t="s">
        <v>73</v>
      </c>
      <c r="AL127" s="72">
        <v>0</v>
      </c>
      <c r="AM127" s="80" t="s">
        <v>73</v>
      </c>
      <c r="AN127" s="80" t="s">
        <v>73</v>
      </c>
      <c r="AO127" s="80" t="s">
        <v>73</v>
      </c>
      <c r="AP127" s="102">
        <f t="shared" si="8"/>
        <v>0</v>
      </c>
      <c r="AQ127" s="102">
        <f t="shared" si="9"/>
        <v>28450000</v>
      </c>
      <c r="AR127" s="72" t="s">
        <v>65</v>
      </c>
      <c r="AS127" s="76">
        <v>28450000</v>
      </c>
      <c r="AT127" s="72" t="s">
        <v>319</v>
      </c>
      <c r="AU127" s="76">
        <v>0</v>
      </c>
      <c r="AV127" s="81" t="s">
        <v>73</v>
      </c>
      <c r="AW127" s="620">
        <v>28450000</v>
      </c>
      <c r="AX127" s="488">
        <f t="shared" si="10"/>
        <v>0</v>
      </c>
      <c r="AY127" s="84">
        <f t="shared" si="11"/>
        <v>1</v>
      </c>
      <c r="AZ127" s="84">
        <v>1</v>
      </c>
      <c r="BA127" s="81" t="s">
        <v>73</v>
      </c>
      <c r="BB127" s="72" t="s">
        <v>208</v>
      </c>
      <c r="BC127" s="75" t="s">
        <v>16153</v>
      </c>
      <c r="BD127" s="71" t="s">
        <v>65</v>
      </c>
      <c r="BE127" s="71" t="s">
        <v>65</v>
      </c>
    </row>
    <row r="128" spans="2:57" x14ac:dyDescent="0.25">
      <c r="B128" s="71">
        <v>2025</v>
      </c>
      <c r="C128" s="71">
        <v>891780111</v>
      </c>
      <c r="D128" s="71" t="s">
        <v>63</v>
      </c>
      <c r="E128" s="72" t="s">
        <v>16152</v>
      </c>
      <c r="F128" s="72" t="s">
        <v>16151</v>
      </c>
      <c r="G128" s="176">
        <v>0</v>
      </c>
      <c r="H128" s="72" t="s">
        <v>71</v>
      </c>
      <c r="I128" s="71" t="s">
        <v>64</v>
      </c>
      <c r="J128" s="73" t="s">
        <v>81</v>
      </c>
      <c r="K128" s="75" t="s">
        <v>16150</v>
      </c>
      <c r="L128" s="76">
        <v>22213400</v>
      </c>
      <c r="M128" s="71" t="s">
        <v>66</v>
      </c>
      <c r="N128" s="75" t="s">
        <v>12902</v>
      </c>
      <c r="O128" s="75">
        <v>39049050</v>
      </c>
      <c r="P128" s="72">
        <v>28</v>
      </c>
      <c r="Q128" s="80">
        <v>45670</v>
      </c>
      <c r="R128" s="75">
        <v>5573604000</v>
      </c>
      <c r="S128" s="80">
        <v>45678</v>
      </c>
      <c r="T128" s="76">
        <v>22213400</v>
      </c>
      <c r="U128" s="72" t="s">
        <v>65</v>
      </c>
      <c r="V128" s="76">
        <v>36557666</v>
      </c>
      <c r="W128" s="104" t="s">
        <v>10440</v>
      </c>
      <c r="X128" s="78">
        <v>45678</v>
      </c>
      <c r="Y128" s="78">
        <v>45678</v>
      </c>
      <c r="Z128" s="78" t="s">
        <v>73</v>
      </c>
      <c r="AA128" s="78">
        <v>45808</v>
      </c>
      <c r="AB128" s="102">
        <f t="shared" si="6"/>
        <v>130</v>
      </c>
      <c r="AC128" s="72">
        <v>2</v>
      </c>
      <c r="AD128" s="514">
        <v>4900000</v>
      </c>
      <c r="AE128" s="72">
        <v>1</v>
      </c>
      <c r="AF128" s="80">
        <v>45838</v>
      </c>
      <c r="AG128" s="102">
        <f t="shared" si="7"/>
        <v>30</v>
      </c>
      <c r="AH128" s="72">
        <v>0</v>
      </c>
      <c r="AI128" s="628">
        <v>0</v>
      </c>
      <c r="AJ128" s="72" t="s">
        <v>73</v>
      </c>
      <c r="AK128" s="80" t="s">
        <v>73</v>
      </c>
      <c r="AL128" s="72">
        <v>0</v>
      </c>
      <c r="AM128" s="80" t="s">
        <v>73</v>
      </c>
      <c r="AN128" s="80" t="s">
        <v>73</v>
      </c>
      <c r="AO128" s="80" t="s">
        <v>73</v>
      </c>
      <c r="AP128" s="102">
        <f t="shared" si="8"/>
        <v>0</v>
      </c>
      <c r="AQ128" s="102">
        <f t="shared" si="9"/>
        <v>27113400</v>
      </c>
      <c r="AR128" s="72" t="s">
        <v>65</v>
      </c>
      <c r="AS128" s="76">
        <v>22213400</v>
      </c>
      <c r="AT128" s="72" t="s">
        <v>319</v>
      </c>
      <c r="AU128" s="76">
        <v>0</v>
      </c>
      <c r="AV128" s="81" t="s">
        <v>73</v>
      </c>
      <c r="AW128" s="620">
        <v>27113400</v>
      </c>
      <c r="AX128" s="488">
        <f t="shared" si="10"/>
        <v>0</v>
      </c>
      <c r="AY128" s="84">
        <f t="shared" si="11"/>
        <v>1</v>
      </c>
      <c r="AZ128" s="84">
        <v>1</v>
      </c>
      <c r="BA128" s="81" t="s">
        <v>73</v>
      </c>
      <c r="BB128" s="72" t="s">
        <v>208</v>
      </c>
      <c r="BC128" s="75" t="s">
        <v>16149</v>
      </c>
      <c r="BD128" s="71" t="s">
        <v>65</v>
      </c>
      <c r="BE128" s="71" t="s">
        <v>65</v>
      </c>
    </row>
    <row r="129" spans="2:57" x14ac:dyDescent="0.25">
      <c r="B129" s="71">
        <v>2025</v>
      </c>
      <c r="C129" s="71">
        <v>891780111</v>
      </c>
      <c r="D129" s="71" t="s">
        <v>63</v>
      </c>
      <c r="E129" s="72" t="s">
        <v>16148</v>
      </c>
      <c r="F129" s="72" t="s">
        <v>16147</v>
      </c>
      <c r="G129" s="176">
        <v>0</v>
      </c>
      <c r="H129" s="72" t="s">
        <v>71</v>
      </c>
      <c r="I129" s="71" t="s">
        <v>64</v>
      </c>
      <c r="J129" s="73" t="s">
        <v>81</v>
      </c>
      <c r="K129" s="75" t="s">
        <v>16146</v>
      </c>
      <c r="L129" s="76">
        <v>14517600</v>
      </c>
      <c r="M129" s="71" t="s">
        <v>66</v>
      </c>
      <c r="N129" s="75" t="s">
        <v>12027</v>
      </c>
      <c r="O129" s="75">
        <v>1102864782</v>
      </c>
      <c r="P129" s="72">
        <v>28</v>
      </c>
      <c r="Q129" s="80">
        <v>45670</v>
      </c>
      <c r="R129" s="75">
        <v>5573604000</v>
      </c>
      <c r="S129" s="80">
        <v>45678</v>
      </c>
      <c r="T129" s="76">
        <v>14517600</v>
      </c>
      <c r="U129" s="72" t="s">
        <v>65</v>
      </c>
      <c r="V129" s="76">
        <v>72221403</v>
      </c>
      <c r="W129" s="104" t="s">
        <v>11597</v>
      </c>
      <c r="X129" s="78">
        <v>45678</v>
      </c>
      <c r="Y129" s="78">
        <v>45678</v>
      </c>
      <c r="Z129" s="78" t="s">
        <v>73</v>
      </c>
      <c r="AA129" s="78">
        <v>45808</v>
      </c>
      <c r="AB129" s="102">
        <f t="shared" si="6"/>
        <v>130</v>
      </c>
      <c r="AC129" s="72">
        <v>2</v>
      </c>
      <c r="AD129" s="514">
        <v>3156000</v>
      </c>
      <c r="AE129" s="72">
        <v>1</v>
      </c>
      <c r="AF129" s="80">
        <v>45838</v>
      </c>
      <c r="AG129" s="102">
        <f t="shared" si="7"/>
        <v>30</v>
      </c>
      <c r="AH129" s="72">
        <v>0</v>
      </c>
      <c r="AI129" s="628">
        <v>0</v>
      </c>
      <c r="AJ129" s="72" t="s">
        <v>73</v>
      </c>
      <c r="AK129" s="80" t="s">
        <v>73</v>
      </c>
      <c r="AL129" s="72">
        <v>0</v>
      </c>
      <c r="AM129" s="80" t="s">
        <v>73</v>
      </c>
      <c r="AN129" s="80" t="s">
        <v>73</v>
      </c>
      <c r="AO129" s="80" t="s">
        <v>73</v>
      </c>
      <c r="AP129" s="102">
        <f t="shared" si="8"/>
        <v>0</v>
      </c>
      <c r="AQ129" s="102">
        <f t="shared" si="9"/>
        <v>17673600</v>
      </c>
      <c r="AR129" s="72" t="s">
        <v>65</v>
      </c>
      <c r="AS129" s="76">
        <v>14517600</v>
      </c>
      <c r="AT129" s="72" t="s">
        <v>319</v>
      </c>
      <c r="AU129" s="76">
        <v>0</v>
      </c>
      <c r="AV129" s="81" t="s">
        <v>73</v>
      </c>
      <c r="AW129" s="620">
        <v>17673600</v>
      </c>
      <c r="AX129" s="488">
        <f t="shared" si="10"/>
        <v>0</v>
      </c>
      <c r="AY129" s="84">
        <f t="shared" si="11"/>
        <v>1</v>
      </c>
      <c r="AZ129" s="84">
        <v>1</v>
      </c>
      <c r="BA129" s="81" t="s">
        <v>73</v>
      </c>
      <c r="BB129" s="72" t="s">
        <v>208</v>
      </c>
      <c r="BC129" s="75" t="s">
        <v>16145</v>
      </c>
      <c r="BD129" s="71" t="s">
        <v>65</v>
      </c>
      <c r="BE129" s="71" t="s">
        <v>65</v>
      </c>
    </row>
    <row r="130" spans="2:57" x14ac:dyDescent="0.25">
      <c r="B130" s="71">
        <v>2025</v>
      </c>
      <c r="C130" s="71">
        <v>891780111</v>
      </c>
      <c r="D130" s="71" t="s">
        <v>63</v>
      </c>
      <c r="E130" s="72" t="s">
        <v>16144</v>
      </c>
      <c r="F130" s="72" t="s">
        <v>16143</v>
      </c>
      <c r="G130" s="176">
        <v>0</v>
      </c>
      <c r="H130" s="72" t="s">
        <v>71</v>
      </c>
      <c r="I130" s="71" t="s">
        <v>64</v>
      </c>
      <c r="J130" s="73" t="s">
        <v>81</v>
      </c>
      <c r="K130" s="75" t="s">
        <v>16142</v>
      </c>
      <c r="L130" s="76">
        <v>15971200</v>
      </c>
      <c r="M130" s="71" t="s">
        <v>66</v>
      </c>
      <c r="N130" s="75" t="s">
        <v>13555</v>
      </c>
      <c r="O130" s="75">
        <v>85464059</v>
      </c>
      <c r="P130" s="72">
        <v>28</v>
      </c>
      <c r="Q130" s="80">
        <v>45670</v>
      </c>
      <c r="R130" s="75">
        <v>5573604000</v>
      </c>
      <c r="S130" s="80">
        <v>45678</v>
      </c>
      <c r="T130" s="76">
        <v>15971200</v>
      </c>
      <c r="U130" s="72" t="s">
        <v>65</v>
      </c>
      <c r="V130" s="76">
        <v>57461777</v>
      </c>
      <c r="W130" s="104" t="s">
        <v>11910</v>
      </c>
      <c r="X130" s="78">
        <v>45678</v>
      </c>
      <c r="Y130" s="78">
        <v>45678</v>
      </c>
      <c r="Z130" s="78" t="s">
        <v>73</v>
      </c>
      <c r="AA130" s="78">
        <v>45808</v>
      </c>
      <c r="AB130" s="102">
        <f t="shared" si="6"/>
        <v>130</v>
      </c>
      <c r="AC130" s="72">
        <v>2</v>
      </c>
      <c r="AD130" s="514">
        <v>3472000</v>
      </c>
      <c r="AE130" s="72">
        <v>1</v>
      </c>
      <c r="AF130" s="80">
        <v>45838</v>
      </c>
      <c r="AG130" s="102">
        <f t="shared" si="7"/>
        <v>30</v>
      </c>
      <c r="AH130" s="72">
        <v>0</v>
      </c>
      <c r="AI130" s="628">
        <v>0</v>
      </c>
      <c r="AJ130" s="72" t="s">
        <v>73</v>
      </c>
      <c r="AK130" s="80" t="s">
        <v>73</v>
      </c>
      <c r="AL130" s="72">
        <v>0</v>
      </c>
      <c r="AM130" s="80" t="s">
        <v>73</v>
      </c>
      <c r="AN130" s="80" t="s">
        <v>73</v>
      </c>
      <c r="AO130" s="80" t="s">
        <v>73</v>
      </c>
      <c r="AP130" s="102">
        <f t="shared" si="8"/>
        <v>0</v>
      </c>
      <c r="AQ130" s="102">
        <f t="shared" si="9"/>
        <v>19443200</v>
      </c>
      <c r="AR130" s="72" t="s">
        <v>65</v>
      </c>
      <c r="AS130" s="76">
        <v>15971200</v>
      </c>
      <c r="AT130" s="72" t="s">
        <v>319</v>
      </c>
      <c r="AU130" s="76">
        <v>0</v>
      </c>
      <c r="AV130" s="81" t="s">
        <v>73</v>
      </c>
      <c r="AW130" s="620">
        <v>19443200</v>
      </c>
      <c r="AX130" s="488">
        <f t="shared" si="10"/>
        <v>0</v>
      </c>
      <c r="AY130" s="84">
        <f t="shared" si="11"/>
        <v>1</v>
      </c>
      <c r="AZ130" s="84">
        <v>1</v>
      </c>
      <c r="BA130" s="81" t="s">
        <v>73</v>
      </c>
      <c r="BB130" s="72" t="s">
        <v>208</v>
      </c>
      <c r="BC130" s="75" t="s">
        <v>16141</v>
      </c>
      <c r="BD130" s="71" t="s">
        <v>65</v>
      </c>
      <c r="BE130" s="71" t="s">
        <v>65</v>
      </c>
    </row>
    <row r="131" spans="2:57" x14ac:dyDescent="0.25">
      <c r="B131" s="71">
        <v>2025</v>
      </c>
      <c r="C131" s="71">
        <v>891780111</v>
      </c>
      <c r="D131" s="71" t="s">
        <v>63</v>
      </c>
      <c r="E131" s="72" t="s">
        <v>16140</v>
      </c>
      <c r="F131" s="72" t="s">
        <v>16139</v>
      </c>
      <c r="G131" s="176">
        <v>0</v>
      </c>
      <c r="H131" s="72" t="s">
        <v>71</v>
      </c>
      <c r="I131" s="71" t="s">
        <v>64</v>
      </c>
      <c r="J131" s="73" t="s">
        <v>81</v>
      </c>
      <c r="K131" s="75" t="s">
        <v>16138</v>
      </c>
      <c r="L131" s="76">
        <v>15780000</v>
      </c>
      <c r="M131" s="71" t="s">
        <v>66</v>
      </c>
      <c r="N131" s="75" t="s">
        <v>12401</v>
      </c>
      <c r="O131" s="75">
        <v>1082919994</v>
      </c>
      <c r="P131" s="72">
        <v>28</v>
      </c>
      <c r="Q131" s="80">
        <v>45670</v>
      </c>
      <c r="R131" s="75">
        <v>5573604000</v>
      </c>
      <c r="S131" s="80">
        <v>45678</v>
      </c>
      <c r="T131" s="76">
        <v>15780000</v>
      </c>
      <c r="U131" s="72" t="s">
        <v>65</v>
      </c>
      <c r="V131" s="76">
        <v>36557666</v>
      </c>
      <c r="W131" s="104" t="s">
        <v>10440</v>
      </c>
      <c r="X131" s="78">
        <v>45678</v>
      </c>
      <c r="Y131" s="78">
        <v>45678</v>
      </c>
      <c r="Z131" s="78" t="s">
        <v>73</v>
      </c>
      <c r="AA131" s="78">
        <v>45808</v>
      </c>
      <c r="AB131" s="102">
        <f t="shared" si="6"/>
        <v>130</v>
      </c>
      <c r="AC131" s="72">
        <v>2</v>
      </c>
      <c r="AD131" s="514">
        <v>3156000</v>
      </c>
      <c r="AE131" s="72">
        <v>1</v>
      </c>
      <c r="AF131" s="80">
        <v>45838</v>
      </c>
      <c r="AG131" s="102">
        <f t="shared" si="7"/>
        <v>30</v>
      </c>
      <c r="AH131" s="72">
        <v>0</v>
      </c>
      <c r="AI131" s="628">
        <v>0</v>
      </c>
      <c r="AJ131" s="72" t="s">
        <v>73</v>
      </c>
      <c r="AK131" s="80" t="s">
        <v>73</v>
      </c>
      <c r="AL131" s="72">
        <v>0</v>
      </c>
      <c r="AM131" s="80" t="s">
        <v>73</v>
      </c>
      <c r="AN131" s="80" t="s">
        <v>73</v>
      </c>
      <c r="AO131" s="80" t="s">
        <v>73</v>
      </c>
      <c r="AP131" s="102">
        <f t="shared" si="8"/>
        <v>0</v>
      </c>
      <c r="AQ131" s="102">
        <f t="shared" si="9"/>
        <v>18936000</v>
      </c>
      <c r="AR131" s="72" t="s">
        <v>65</v>
      </c>
      <c r="AS131" s="76">
        <v>15780000</v>
      </c>
      <c r="AT131" s="72" t="s">
        <v>319</v>
      </c>
      <c r="AU131" s="76">
        <v>0</v>
      </c>
      <c r="AV131" s="81" t="s">
        <v>73</v>
      </c>
      <c r="AW131" s="620">
        <v>18936000</v>
      </c>
      <c r="AX131" s="488">
        <f t="shared" si="10"/>
        <v>0</v>
      </c>
      <c r="AY131" s="84">
        <f t="shared" si="11"/>
        <v>1</v>
      </c>
      <c r="AZ131" s="84">
        <v>1</v>
      </c>
      <c r="BA131" s="81" t="s">
        <v>73</v>
      </c>
      <c r="BB131" s="72" t="s">
        <v>208</v>
      </c>
      <c r="BC131" s="75" t="s">
        <v>16137</v>
      </c>
      <c r="BD131" s="71" t="s">
        <v>65</v>
      </c>
      <c r="BE131" s="71" t="s">
        <v>65</v>
      </c>
    </row>
    <row r="132" spans="2:57" x14ac:dyDescent="0.25">
      <c r="B132" s="71">
        <v>2025</v>
      </c>
      <c r="C132" s="71">
        <v>891780111</v>
      </c>
      <c r="D132" s="71" t="s">
        <v>63</v>
      </c>
      <c r="E132" s="72" t="s">
        <v>16136</v>
      </c>
      <c r="F132" s="72" t="s">
        <v>16135</v>
      </c>
      <c r="G132" s="176">
        <v>0</v>
      </c>
      <c r="H132" s="72" t="s">
        <v>71</v>
      </c>
      <c r="I132" s="71" t="s">
        <v>64</v>
      </c>
      <c r="J132" s="73" t="s">
        <v>81</v>
      </c>
      <c r="K132" s="75" t="s">
        <v>16134</v>
      </c>
      <c r="L132" s="76">
        <v>3156000</v>
      </c>
      <c r="M132" s="71" t="s">
        <v>66</v>
      </c>
      <c r="N132" s="75" t="s">
        <v>12077</v>
      </c>
      <c r="O132" s="75">
        <v>1082992753</v>
      </c>
      <c r="P132" s="72">
        <v>28</v>
      </c>
      <c r="Q132" s="80">
        <v>45670</v>
      </c>
      <c r="R132" s="75">
        <v>5573604000</v>
      </c>
      <c r="S132" s="80">
        <v>45678</v>
      </c>
      <c r="T132" s="76">
        <v>3156000</v>
      </c>
      <c r="U132" s="72" t="s">
        <v>65</v>
      </c>
      <c r="V132" s="76">
        <v>36718996</v>
      </c>
      <c r="W132" s="104" t="s">
        <v>11399</v>
      </c>
      <c r="X132" s="78">
        <v>45678</v>
      </c>
      <c r="Y132" s="78">
        <v>45678</v>
      </c>
      <c r="Z132" s="78" t="s">
        <v>73</v>
      </c>
      <c r="AA132" s="78">
        <v>45704</v>
      </c>
      <c r="AB132" s="102">
        <f t="shared" si="6"/>
        <v>26</v>
      </c>
      <c r="AC132" s="72">
        <v>0</v>
      </c>
      <c r="AD132" s="514">
        <v>0</v>
      </c>
      <c r="AE132" s="72">
        <v>0</v>
      </c>
      <c r="AF132" s="80" t="s">
        <v>73</v>
      </c>
      <c r="AG132" s="102">
        <f t="shared" si="7"/>
        <v>0</v>
      </c>
      <c r="AH132" s="72">
        <v>0</v>
      </c>
      <c r="AI132" s="628">
        <v>0</v>
      </c>
      <c r="AJ132" s="72" t="s">
        <v>73</v>
      </c>
      <c r="AK132" s="80" t="s">
        <v>73</v>
      </c>
      <c r="AL132" s="72">
        <v>0</v>
      </c>
      <c r="AM132" s="80" t="s">
        <v>73</v>
      </c>
      <c r="AN132" s="80" t="s">
        <v>73</v>
      </c>
      <c r="AO132" s="80" t="s">
        <v>73</v>
      </c>
      <c r="AP132" s="102">
        <f t="shared" si="8"/>
        <v>0</v>
      </c>
      <c r="AQ132" s="102">
        <f t="shared" si="9"/>
        <v>3156000</v>
      </c>
      <c r="AR132" s="72" t="s">
        <v>65</v>
      </c>
      <c r="AS132" s="76">
        <v>3156000</v>
      </c>
      <c r="AT132" s="72" t="s">
        <v>319</v>
      </c>
      <c r="AU132" s="76">
        <v>0</v>
      </c>
      <c r="AV132" s="81" t="s">
        <v>73</v>
      </c>
      <c r="AW132" s="620">
        <v>3156000</v>
      </c>
      <c r="AX132" s="488">
        <f t="shared" si="10"/>
        <v>0</v>
      </c>
      <c r="AY132" s="84">
        <f t="shared" si="11"/>
        <v>1</v>
      </c>
      <c r="AZ132" s="84">
        <v>1</v>
      </c>
      <c r="BA132" s="81" t="s">
        <v>73</v>
      </c>
      <c r="BB132" s="72" t="s">
        <v>208</v>
      </c>
      <c r="BC132" s="75" t="s">
        <v>16133</v>
      </c>
      <c r="BD132" s="71" t="s">
        <v>65</v>
      </c>
      <c r="BE132" s="71" t="s">
        <v>65</v>
      </c>
    </row>
    <row r="133" spans="2:57" x14ac:dyDescent="0.25">
      <c r="B133" s="71">
        <v>2025</v>
      </c>
      <c r="C133" s="71">
        <v>891780111</v>
      </c>
      <c r="D133" s="71" t="s">
        <v>63</v>
      </c>
      <c r="E133" s="72" t="s">
        <v>16132</v>
      </c>
      <c r="F133" s="72" t="s">
        <v>16131</v>
      </c>
      <c r="G133" s="176">
        <v>0</v>
      </c>
      <c r="H133" s="72" t="s">
        <v>71</v>
      </c>
      <c r="I133" s="71" t="s">
        <v>64</v>
      </c>
      <c r="J133" s="73" t="s">
        <v>81</v>
      </c>
      <c r="K133" s="75" t="s">
        <v>16130</v>
      </c>
      <c r="L133" s="76">
        <v>17041500</v>
      </c>
      <c r="M133" s="71" t="s">
        <v>66</v>
      </c>
      <c r="N133" s="75" t="s">
        <v>12311</v>
      </c>
      <c r="O133" s="75">
        <v>1004346912</v>
      </c>
      <c r="P133" s="72">
        <v>28</v>
      </c>
      <c r="Q133" s="80">
        <v>45670</v>
      </c>
      <c r="R133" s="75">
        <v>5573604000</v>
      </c>
      <c r="S133" s="80">
        <v>45678</v>
      </c>
      <c r="T133" s="76">
        <v>17041500</v>
      </c>
      <c r="U133" s="72" t="s">
        <v>65</v>
      </c>
      <c r="V133" s="76">
        <v>57464638</v>
      </c>
      <c r="W133" s="104" t="s">
        <v>10367</v>
      </c>
      <c r="X133" s="78">
        <v>45678</v>
      </c>
      <c r="Y133" s="78">
        <v>45678</v>
      </c>
      <c r="Z133" s="78" t="s">
        <v>73</v>
      </c>
      <c r="AA133" s="78">
        <v>45808</v>
      </c>
      <c r="AB133" s="102">
        <f t="shared" si="6"/>
        <v>130</v>
      </c>
      <c r="AC133" s="72">
        <v>2</v>
      </c>
      <c r="AD133" s="514">
        <v>3787000</v>
      </c>
      <c r="AE133" s="72">
        <v>1</v>
      </c>
      <c r="AF133" s="80">
        <v>45838</v>
      </c>
      <c r="AG133" s="102">
        <f t="shared" si="7"/>
        <v>30</v>
      </c>
      <c r="AH133" s="72">
        <v>0</v>
      </c>
      <c r="AI133" s="628">
        <v>0</v>
      </c>
      <c r="AJ133" s="72" t="s">
        <v>73</v>
      </c>
      <c r="AK133" s="80" t="s">
        <v>73</v>
      </c>
      <c r="AL133" s="72">
        <v>0</v>
      </c>
      <c r="AM133" s="80" t="s">
        <v>73</v>
      </c>
      <c r="AN133" s="80" t="s">
        <v>73</v>
      </c>
      <c r="AO133" s="80" t="s">
        <v>73</v>
      </c>
      <c r="AP133" s="102">
        <f t="shared" si="8"/>
        <v>0</v>
      </c>
      <c r="AQ133" s="102">
        <f t="shared" si="9"/>
        <v>20828500</v>
      </c>
      <c r="AR133" s="72" t="s">
        <v>65</v>
      </c>
      <c r="AS133" s="76">
        <v>17041500</v>
      </c>
      <c r="AT133" s="72" t="s">
        <v>319</v>
      </c>
      <c r="AU133" s="76">
        <v>0</v>
      </c>
      <c r="AV133" s="81" t="s">
        <v>73</v>
      </c>
      <c r="AW133" s="620">
        <v>20828500</v>
      </c>
      <c r="AX133" s="488">
        <f t="shared" si="10"/>
        <v>0</v>
      </c>
      <c r="AY133" s="84">
        <f t="shared" si="11"/>
        <v>1</v>
      </c>
      <c r="AZ133" s="84">
        <v>1</v>
      </c>
      <c r="BA133" s="81" t="s">
        <v>73</v>
      </c>
      <c r="BB133" s="72" t="s">
        <v>208</v>
      </c>
      <c r="BC133" s="75" t="s">
        <v>16129</v>
      </c>
      <c r="BD133" s="71" t="s">
        <v>65</v>
      </c>
      <c r="BE133" s="71" t="s">
        <v>65</v>
      </c>
    </row>
    <row r="134" spans="2:57" x14ac:dyDescent="0.25">
      <c r="B134" s="71">
        <v>2025</v>
      </c>
      <c r="C134" s="71">
        <v>891780111</v>
      </c>
      <c r="D134" s="71" t="s">
        <v>63</v>
      </c>
      <c r="E134" s="72" t="s">
        <v>16128</v>
      </c>
      <c r="F134" s="72" t="s">
        <v>16127</v>
      </c>
      <c r="G134" s="176">
        <v>0</v>
      </c>
      <c r="H134" s="72" t="s">
        <v>71</v>
      </c>
      <c r="I134" s="71" t="s">
        <v>64</v>
      </c>
      <c r="J134" s="73" t="s">
        <v>81</v>
      </c>
      <c r="K134" s="75" t="s">
        <v>15621</v>
      </c>
      <c r="L134" s="76">
        <v>9825000</v>
      </c>
      <c r="M134" s="71" t="s">
        <v>66</v>
      </c>
      <c r="N134" s="75" t="s">
        <v>11663</v>
      </c>
      <c r="O134" s="75">
        <v>1082874612</v>
      </c>
      <c r="P134" s="72">
        <v>27</v>
      </c>
      <c r="Q134" s="80">
        <v>45670</v>
      </c>
      <c r="R134" s="75">
        <v>2494141000</v>
      </c>
      <c r="S134" s="80">
        <v>45678</v>
      </c>
      <c r="T134" s="76">
        <v>9825000</v>
      </c>
      <c r="U134" s="72" t="s">
        <v>65</v>
      </c>
      <c r="V134" s="76">
        <v>8742360</v>
      </c>
      <c r="W134" s="104" t="s">
        <v>15516</v>
      </c>
      <c r="X134" s="78">
        <v>45678</v>
      </c>
      <c r="Y134" s="78">
        <v>45678</v>
      </c>
      <c r="Z134" s="78" t="s">
        <v>73</v>
      </c>
      <c r="AA134" s="78">
        <v>45808</v>
      </c>
      <c r="AB134" s="102">
        <f t="shared" si="6"/>
        <v>130</v>
      </c>
      <c r="AC134" s="72">
        <v>2</v>
      </c>
      <c r="AD134" s="514">
        <v>975000</v>
      </c>
      <c r="AE134" s="72">
        <v>1</v>
      </c>
      <c r="AF134" s="80">
        <v>45821</v>
      </c>
      <c r="AG134" s="102">
        <f t="shared" si="7"/>
        <v>13</v>
      </c>
      <c r="AH134" s="72">
        <v>0</v>
      </c>
      <c r="AI134" s="628">
        <v>0</v>
      </c>
      <c r="AJ134" s="72" t="s">
        <v>73</v>
      </c>
      <c r="AK134" s="80" t="s">
        <v>73</v>
      </c>
      <c r="AL134" s="72">
        <v>0</v>
      </c>
      <c r="AM134" s="80" t="s">
        <v>73</v>
      </c>
      <c r="AN134" s="80" t="s">
        <v>73</v>
      </c>
      <c r="AO134" s="80" t="s">
        <v>73</v>
      </c>
      <c r="AP134" s="102">
        <f t="shared" si="8"/>
        <v>0</v>
      </c>
      <c r="AQ134" s="102">
        <f t="shared" si="9"/>
        <v>10800000</v>
      </c>
      <c r="AR134" s="72" t="s">
        <v>65</v>
      </c>
      <c r="AS134" s="76">
        <v>9825000</v>
      </c>
      <c r="AT134" s="72" t="s">
        <v>319</v>
      </c>
      <c r="AU134" s="76">
        <v>0</v>
      </c>
      <c r="AV134" s="81" t="s">
        <v>73</v>
      </c>
      <c r="AW134" s="620">
        <v>10800000</v>
      </c>
      <c r="AX134" s="488">
        <f t="shared" si="10"/>
        <v>0</v>
      </c>
      <c r="AY134" s="84">
        <f t="shared" si="11"/>
        <v>1</v>
      </c>
      <c r="AZ134" s="84">
        <v>1</v>
      </c>
      <c r="BA134" s="81" t="s">
        <v>73</v>
      </c>
      <c r="BB134" s="72" t="s">
        <v>208</v>
      </c>
      <c r="BC134" s="75" t="s">
        <v>16126</v>
      </c>
      <c r="BD134" s="71" t="s">
        <v>65</v>
      </c>
      <c r="BE134" s="71" t="s">
        <v>65</v>
      </c>
    </row>
    <row r="135" spans="2:57" x14ac:dyDescent="0.25">
      <c r="B135" s="71">
        <v>2025</v>
      </c>
      <c r="C135" s="71">
        <v>891780111</v>
      </c>
      <c r="D135" s="71" t="s">
        <v>63</v>
      </c>
      <c r="E135" s="72" t="s">
        <v>16125</v>
      </c>
      <c r="F135" s="72" t="s">
        <v>16124</v>
      </c>
      <c r="G135" s="176">
        <v>0</v>
      </c>
      <c r="H135" s="72" t="s">
        <v>71</v>
      </c>
      <c r="I135" s="71" t="s">
        <v>64</v>
      </c>
      <c r="J135" s="73" t="s">
        <v>81</v>
      </c>
      <c r="K135" s="75" t="s">
        <v>16123</v>
      </c>
      <c r="L135" s="76">
        <v>15739800</v>
      </c>
      <c r="M135" s="71" t="s">
        <v>66</v>
      </c>
      <c r="N135" s="75" t="s">
        <v>13459</v>
      </c>
      <c r="O135" s="75">
        <v>7144506</v>
      </c>
      <c r="P135" s="72">
        <v>28</v>
      </c>
      <c r="Q135" s="80">
        <v>45670</v>
      </c>
      <c r="R135" s="75">
        <v>5573604000</v>
      </c>
      <c r="S135" s="80">
        <v>45678</v>
      </c>
      <c r="T135" s="76">
        <v>15739800</v>
      </c>
      <c r="U135" s="72" t="s">
        <v>65</v>
      </c>
      <c r="V135" s="76">
        <v>85449357</v>
      </c>
      <c r="W135" s="104" t="s">
        <v>11233</v>
      </c>
      <c r="X135" s="78">
        <v>45678</v>
      </c>
      <c r="Y135" s="78">
        <v>45678</v>
      </c>
      <c r="Z135" s="78" t="s">
        <v>73</v>
      </c>
      <c r="AA135" s="78">
        <v>45808</v>
      </c>
      <c r="AB135" s="102">
        <f t="shared" si="6"/>
        <v>130</v>
      </c>
      <c r="AC135" s="72">
        <v>2</v>
      </c>
      <c r="AD135" s="514">
        <v>3472000</v>
      </c>
      <c r="AE135" s="72">
        <v>1</v>
      </c>
      <c r="AF135" s="80">
        <v>45838</v>
      </c>
      <c r="AG135" s="102">
        <f t="shared" si="7"/>
        <v>30</v>
      </c>
      <c r="AH135" s="72">
        <v>0</v>
      </c>
      <c r="AI135" s="628">
        <v>0</v>
      </c>
      <c r="AJ135" s="72" t="s">
        <v>73</v>
      </c>
      <c r="AK135" s="80" t="s">
        <v>73</v>
      </c>
      <c r="AL135" s="72">
        <v>0</v>
      </c>
      <c r="AM135" s="80" t="s">
        <v>73</v>
      </c>
      <c r="AN135" s="80" t="s">
        <v>73</v>
      </c>
      <c r="AO135" s="80" t="s">
        <v>73</v>
      </c>
      <c r="AP135" s="102">
        <f t="shared" si="8"/>
        <v>0</v>
      </c>
      <c r="AQ135" s="102">
        <f t="shared" si="9"/>
        <v>19211800</v>
      </c>
      <c r="AR135" s="72" t="s">
        <v>65</v>
      </c>
      <c r="AS135" s="76">
        <v>15739800</v>
      </c>
      <c r="AT135" s="72" t="s">
        <v>319</v>
      </c>
      <c r="AU135" s="76">
        <v>0</v>
      </c>
      <c r="AV135" s="81" t="s">
        <v>73</v>
      </c>
      <c r="AW135" s="620">
        <v>19211800</v>
      </c>
      <c r="AX135" s="488">
        <f t="shared" si="10"/>
        <v>0</v>
      </c>
      <c r="AY135" s="84">
        <f t="shared" si="11"/>
        <v>1</v>
      </c>
      <c r="AZ135" s="84">
        <v>1</v>
      </c>
      <c r="BA135" s="81" t="s">
        <v>73</v>
      </c>
      <c r="BB135" s="72" t="s">
        <v>208</v>
      </c>
      <c r="BC135" s="75" t="s">
        <v>16122</v>
      </c>
      <c r="BD135" s="71" t="s">
        <v>65</v>
      </c>
      <c r="BE135" s="71" t="s">
        <v>65</v>
      </c>
    </row>
    <row r="136" spans="2:57" x14ac:dyDescent="0.25">
      <c r="B136" s="71">
        <v>2025</v>
      </c>
      <c r="C136" s="71">
        <v>891780111</v>
      </c>
      <c r="D136" s="71" t="s">
        <v>63</v>
      </c>
      <c r="E136" s="72" t="s">
        <v>16121</v>
      </c>
      <c r="F136" s="72" t="s">
        <v>16120</v>
      </c>
      <c r="G136" s="176">
        <v>0</v>
      </c>
      <c r="H136" s="72" t="s">
        <v>71</v>
      </c>
      <c r="I136" s="71" t="s">
        <v>64</v>
      </c>
      <c r="J136" s="73" t="s">
        <v>81</v>
      </c>
      <c r="K136" s="75" t="s">
        <v>16119</v>
      </c>
      <c r="L136" s="76">
        <v>12825000</v>
      </c>
      <c r="M136" s="71" t="s">
        <v>66</v>
      </c>
      <c r="N136" s="75" t="s">
        <v>12425</v>
      </c>
      <c r="O136" s="75">
        <v>57444371</v>
      </c>
      <c r="P136" s="72">
        <v>28</v>
      </c>
      <c r="Q136" s="80">
        <v>45670</v>
      </c>
      <c r="R136" s="75">
        <v>5573604000</v>
      </c>
      <c r="S136" s="80">
        <v>45678</v>
      </c>
      <c r="T136" s="76">
        <v>12825000</v>
      </c>
      <c r="U136" s="72" t="s">
        <v>65</v>
      </c>
      <c r="V136" s="76">
        <v>57400977</v>
      </c>
      <c r="W136" s="104" t="s">
        <v>10723</v>
      </c>
      <c r="X136" s="78">
        <v>45678</v>
      </c>
      <c r="Y136" s="78">
        <v>45678</v>
      </c>
      <c r="Z136" s="78" t="s">
        <v>73</v>
      </c>
      <c r="AA136" s="78">
        <v>45808</v>
      </c>
      <c r="AB136" s="102">
        <f t="shared" ref="AB136:AB199" si="12">+IF(Z136="1800-01-01",AA136-Y136,AA136-Z136)</f>
        <v>130</v>
      </c>
      <c r="AC136" s="72">
        <v>2</v>
      </c>
      <c r="AD136" s="514">
        <v>2850000</v>
      </c>
      <c r="AE136" s="72">
        <v>1</v>
      </c>
      <c r="AF136" s="80">
        <v>45838</v>
      </c>
      <c r="AG136" s="102">
        <f t="shared" ref="AG136:AG199" si="13">+IF(AF136="1800-01-01",0,AF136-AA136)</f>
        <v>30</v>
      </c>
      <c r="AH136" s="72">
        <v>0</v>
      </c>
      <c r="AI136" s="628">
        <v>0</v>
      </c>
      <c r="AJ136" s="72" t="s">
        <v>73</v>
      </c>
      <c r="AK136" s="80" t="s">
        <v>73</v>
      </c>
      <c r="AL136" s="72">
        <v>0</v>
      </c>
      <c r="AM136" s="80" t="s">
        <v>73</v>
      </c>
      <c r="AN136" s="80" t="s">
        <v>73</v>
      </c>
      <c r="AO136" s="80" t="s">
        <v>73</v>
      </c>
      <c r="AP136" s="102">
        <f t="shared" ref="AP136:AP199" si="14">+IF(AM136="1800-01-01",0,AN136-AM136)</f>
        <v>0</v>
      </c>
      <c r="AQ136" s="102">
        <f t="shared" ref="AQ136:AQ199" si="15">+L136+AD136-AI136</f>
        <v>15675000</v>
      </c>
      <c r="AR136" s="72" t="s">
        <v>65</v>
      </c>
      <c r="AS136" s="76">
        <v>12825000</v>
      </c>
      <c r="AT136" s="72" t="s">
        <v>319</v>
      </c>
      <c r="AU136" s="76">
        <v>0</v>
      </c>
      <c r="AV136" s="81" t="s">
        <v>73</v>
      </c>
      <c r="AW136" s="620">
        <v>15675000</v>
      </c>
      <c r="AX136" s="488">
        <f t="shared" ref="AX136:AX199" si="16">AQ136-AW136</f>
        <v>0</v>
      </c>
      <c r="AY136" s="84">
        <f t="shared" ref="AY136:AY199" si="17">+IFERROR(AW136/AQ136,"_")</f>
        <v>1</v>
      </c>
      <c r="AZ136" s="84">
        <v>1</v>
      </c>
      <c r="BA136" s="81" t="s">
        <v>73</v>
      </c>
      <c r="BB136" s="72" t="s">
        <v>208</v>
      </c>
      <c r="BC136" s="75" t="s">
        <v>16118</v>
      </c>
      <c r="BD136" s="71" t="s">
        <v>65</v>
      </c>
      <c r="BE136" s="71" t="s">
        <v>65</v>
      </c>
    </row>
    <row r="137" spans="2:57" x14ac:dyDescent="0.25">
      <c r="B137" s="71">
        <v>2025</v>
      </c>
      <c r="C137" s="71">
        <v>891780111</v>
      </c>
      <c r="D137" s="71" t="s">
        <v>63</v>
      </c>
      <c r="E137" s="72" t="s">
        <v>16117</v>
      </c>
      <c r="F137" s="72" t="s">
        <v>16116</v>
      </c>
      <c r="G137" s="176">
        <v>0</v>
      </c>
      <c r="H137" s="72" t="s">
        <v>71</v>
      </c>
      <c r="I137" s="71" t="s">
        <v>64</v>
      </c>
      <c r="J137" s="73" t="s">
        <v>81</v>
      </c>
      <c r="K137" s="75" t="s">
        <v>16115</v>
      </c>
      <c r="L137" s="76">
        <v>12920000</v>
      </c>
      <c r="M137" s="71" t="s">
        <v>66</v>
      </c>
      <c r="N137" s="75" t="s">
        <v>12362</v>
      </c>
      <c r="O137" s="75">
        <v>35117743</v>
      </c>
      <c r="P137" s="72">
        <v>28</v>
      </c>
      <c r="Q137" s="80">
        <v>45670</v>
      </c>
      <c r="R137" s="75">
        <v>5573604000</v>
      </c>
      <c r="S137" s="80">
        <v>45678</v>
      </c>
      <c r="T137" s="76">
        <v>12920000</v>
      </c>
      <c r="U137" s="72" t="s">
        <v>65</v>
      </c>
      <c r="V137" s="76">
        <v>85465146</v>
      </c>
      <c r="W137" s="104" t="s">
        <v>9042</v>
      </c>
      <c r="X137" s="78">
        <v>45678</v>
      </c>
      <c r="Y137" s="78">
        <v>45678</v>
      </c>
      <c r="Z137" s="78" t="s">
        <v>73</v>
      </c>
      <c r="AA137" s="78">
        <v>45808</v>
      </c>
      <c r="AB137" s="102">
        <f t="shared" si="12"/>
        <v>130</v>
      </c>
      <c r="AC137" s="72">
        <v>2</v>
      </c>
      <c r="AD137" s="514">
        <v>2850000</v>
      </c>
      <c r="AE137" s="72">
        <v>1</v>
      </c>
      <c r="AF137" s="80">
        <v>45838</v>
      </c>
      <c r="AG137" s="102">
        <f t="shared" si="13"/>
        <v>30</v>
      </c>
      <c r="AH137" s="72">
        <v>0</v>
      </c>
      <c r="AI137" s="628">
        <v>0</v>
      </c>
      <c r="AJ137" s="72" t="s">
        <v>73</v>
      </c>
      <c r="AK137" s="80" t="s">
        <v>73</v>
      </c>
      <c r="AL137" s="72">
        <v>0</v>
      </c>
      <c r="AM137" s="80" t="s">
        <v>73</v>
      </c>
      <c r="AN137" s="80" t="s">
        <v>73</v>
      </c>
      <c r="AO137" s="80" t="s">
        <v>73</v>
      </c>
      <c r="AP137" s="102">
        <f t="shared" si="14"/>
        <v>0</v>
      </c>
      <c r="AQ137" s="102">
        <f t="shared" si="15"/>
        <v>15770000</v>
      </c>
      <c r="AR137" s="72" t="s">
        <v>65</v>
      </c>
      <c r="AS137" s="76">
        <v>12920000</v>
      </c>
      <c r="AT137" s="72" t="s">
        <v>319</v>
      </c>
      <c r="AU137" s="76">
        <v>0</v>
      </c>
      <c r="AV137" s="81" t="s">
        <v>73</v>
      </c>
      <c r="AW137" s="620">
        <v>15770000</v>
      </c>
      <c r="AX137" s="488">
        <f t="shared" si="16"/>
        <v>0</v>
      </c>
      <c r="AY137" s="84">
        <f t="shared" si="17"/>
        <v>1</v>
      </c>
      <c r="AZ137" s="84">
        <v>1</v>
      </c>
      <c r="BA137" s="81" t="s">
        <v>73</v>
      </c>
      <c r="BB137" s="72" t="s">
        <v>208</v>
      </c>
      <c r="BC137" s="75" t="s">
        <v>16114</v>
      </c>
      <c r="BD137" s="71" t="s">
        <v>65</v>
      </c>
      <c r="BE137" s="71" t="s">
        <v>65</v>
      </c>
    </row>
    <row r="138" spans="2:57" x14ac:dyDescent="0.25">
      <c r="B138" s="71">
        <v>2025</v>
      </c>
      <c r="C138" s="71">
        <v>891780111</v>
      </c>
      <c r="D138" s="71" t="s">
        <v>63</v>
      </c>
      <c r="E138" s="72" t="s">
        <v>16113</v>
      </c>
      <c r="F138" s="72" t="s">
        <v>16112</v>
      </c>
      <c r="G138" s="176">
        <v>0</v>
      </c>
      <c r="H138" s="72" t="s">
        <v>71</v>
      </c>
      <c r="I138" s="71" t="s">
        <v>64</v>
      </c>
      <c r="J138" s="73" t="s">
        <v>81</v>
      </c>
      <c r="K138" s="75" t="s">
        <v>16111</v>
      </c>
      <c r="L138" s="76">
        <v>17360000</v>
      </c>
      <c r="M138" s="71" t="s">
        <v>66</v>
      </c>
      <c r="N138" s="75" t="s">
        <v>10430</v>
      </c>
      <c r="O138" s="75">
        <v>1082996348</v>
      </c>
      <c r="P138" s="72">
        <v>28</v>
      </c>
      <c r="Q138" s="80">
        <v>45670</v>
      </c>
      <c r="R138" s="75">
        <v>5573604000</v>
      </c>
      <c r="S138" s="80">
        <v>45678</v>
      </c>
      <c r="T138" s="76">
        <v>17360000</v>
      </c>
      <c r="U138" s="72" t="s">
        <v>65</v>
      </c>
      <c r="V138" s="76">
        <v>32770239</v>
      </c>
      <c r="W138" s="104" t="s">
        <v>1079</v>
      </c>
      <c r="X138" s="78">
        <v>45678</v>
      </c>
      <c r="Y138" s="78">
        <v>45678</v>
      </c>
      <c r="Z138" s="78" t="s">
        <v>73</v>
      </c>
      <c r="AA138" s="78">
        <v>45808</v>
      </c>
      <c r="AB138" s="102">
        <f t="shared" si="12"/>
        <v>130</v>
      </c>
      <c r="AC138" s="72">
        <v>0</v>
      </c>
      <c r="AD138" s="514">
        <v>0</v>
      </c>
      <c r="AE138" s="72">
        <v>0</v>
      </c>
      <c r="AF138" s="80" t="s">
        <v>73</v>
      </c>
      <c r="AG138" s="102">
        <f t="shared" si="13"/>
        <v>0</v>
      </c>
      <c r="AH138" s="72">
        <v>0</v>
      </c>
      <c r="AI138" s="628">
        <v>0</v>
      </c>
      <c r="AJ138" s="72" t="s">
        <v>73</v>
      </c>
      <c r="AK138" s="80" t="s">
        <v>73</v>
      </c>
      <c r="AL138" s="72">
        <v>1</v>
      </c>
      <c r="AM138" s="80">
        <v>45768</v>
      </c>
      <c r="AN138" s="80">
        <v>45888</v>
      </c>
      <c r="AO138" s="80">
        <v>45928</v>
      </c>
      <c r="AP138" s="102">
        <f t="shared" si="14"/>
        <v>120</v>
      </c>
      <c r="AQ138" s="102">
        <f t="shared" si="15"/>
        <v>17360000</v>
      </c>
      <c r="AR138" s="72" t="s">
        <v>65</v>
      </c>
      <c r="AS138" s="76">
        <v>17360000</v>
      </c>
      <c r="AT138" s="72" t="s">
        <v>319</v>
      </c>
      <c r="AU138" s="76">
        <v>0</v>
      </c>
      <c r="AV138" s="81" t="s">
        <v>73</v>
      </c>
      <c r="AW138" s="620">
        <v>17360000</v>
      </c>
      <c r="AX138" s="488">
        <f t="shared" si="16"/>
        <v>0</v>
      </c>
      <c r="AY138" s="84">
        <f t="shared" si="17"/>
        <v>1</v>
      </c>
      <c r="AZ138" s="84">
        <v>1</v>
      </c>
      <c r="BA138" s="81" t="s">
        <v>73</v>
      </c>
      <c r="BB138" s="72" t="s">
        <v>208</v>
      </c>
      <c r="BC138" s="75" t="s">
        <v>16110</v>
      </c>
      <c r="BD138" s="71" t="s">
        <v>65</v>
      </c>
      <c r="BE138" s="71" t="s">
        <v>65</v>
      </c>
    </row>
    <row r="139" spans="2:57" x14ac:dyDescent="0.25">
      <c r="B139" s="71">
        <v>2025</v>
      </c>
      <c r="C139" s="71">
        <v>891780111</v>
      </c>
      <c r="D139" s="71" t="s">
        <v>63</v>
      </c>
      <c r="E139" s="72" t="s">
        <v>16109</v>
      </c>
      <c r="F139" s="72" t="s">
        <v>16108</v>
      </c>
      <c r="G139" s="176">
        <v>0</v>
      </c>
      <c r="H139" s="72" t="s">
        <v>71</v>
      </c>
      <c r="I139" s="71" t="s">
        <v>64</v>
      </c>
      <c r="J139" s="73" t="s">
        <v>81</v>
      </c>
      <c r="K139" s="75" t="s">
        <v>16107</v>
      </c>
      <c r="L139" s="76">
        <v>12013400</v>
      </c>
      <c r="M139" s="71" t="s">
        <v>66</v>
      </c>
      <c r="N139" s="75" t="s">
        <v>12316</v>
      </c>
      <c r="O139" s="75">
        <v>1082972337</v>
      </c>
      <c r="P139" s="72">
        <v>27</v>
      </c>
      <c r="Q139" s="80">
        <v>45670</v>
      </c>
      <c r="R139" s="75">
        <v>2494141000</v>
      </c>
      <c r="S139" s="80">
        <v>45678</v>
      </c>
      <c r="T139" s="76">
        <v>12013400</v>
      </c>
      <c r="U139" s="72" t="s">
        <v>65</v>
      </c>
      <c r="V139" s="76">
        <v>85465146</v>
      </c>
      <c r="W139" s="104" t="s">
        <v>9042</v>
      </c>
      <c r="X139" s="78">
        <v>45678</v>
      </c>
      <c r="Y139" s="78">
        <v>45678</v>
      </c>
      <c r="Z139" s="78" t="s">
        <v>73</v>
      </c>
      <c r="AA139" s="78">
        <v>45808</v>
      </c>
      <c r="AB139" s="102">
        <f t="shared" si="12"/>
        <v>130</v>
      </c>
      <c r="AC139" s="72">
        <v>2</v>
      </c>
      <c r="AD139" s="514">
        <v>2650000</v>
      </c>
      <c r="AE139" s="72">
        <v>1</v>
      </c>
      <c r="AF139" s="80">
        <v>45838</v>
      </c>
      <c r="AG139" s="102">
        <f t="shared" si="13"/>
        <v>30</v>
      </c>
      <c r="AH139" s="72">
        <v>0</v>
      </c>
      <c r="AI139" s="628">
        <v>0</v>
      </c>
      <c r="AJ139" s="72" t="s">
        <v>73</v>
      </c>
      <c r="AK139" s="80" t="s">
        <v>73</v>
      </c>
      <c r="AL139" s="72">
        <v>0</v>
      </c>
      <c r="AM139" s="80" t="s">
        <v>73</v>
      </c>
      <c r="AN139" s="80" t="s">
        <v>73</v>
      </c>
      <c r="AO139" s="80" t="s">
        <v>73</v>
      </c>
      <c r="AP139" s="102">
        <f t="shared" si="14"/>
        <v>0</v>
      </c>
      <c r="AQ139" s="102">
        <f t="shared" si="15"/>
        <v>14663400</v>
      </c>
      <c r="AR139" s="72" t="s">
        <v>65</v>
      </c>
      <c r="AS139" s="76">
        <v>12013400</v>
      </c>
      <c r="AT139" s="72" t="s">
        <v>319</v>
      </c>
      <c r="AU139" s="76">
        <v>0</v>
      </c>
      <c r="AV139" s="81" t="s">
        <v>73</v>
      </c>
      <c r="AW139" s="620">
        <v>14663400</v>
      </c>
      <c r="AX139" s="488">
        <f t="shared" si="16"/>
        <v>0</v>
      </c>
      <c r="AY139" s="84">
        <f t="shared" si="17"/>
        <v>1</v>
      </c>
      <c r="AZ139" s="84">
        <v>1</v>
      </c>
      <c r="BA139" s="81" t="s">
        <v>73</v>
      </c>
      <c r="BB139" s="72" t="s">
        <v>208</v>
      </c>
      <c r="BC139" s="75" t="s">
        <v>16106</v>
      </c>
      <c r="BD139" s="71" t="s">
        <v>65</v>
      </c>
      <c r="BE139" s="71" t="s">
        <v>65</v>
      </c>
    </row>
    <row r="140" spans="2:57" x14ac:dyDescent="0.25">
      <c r="B140" s="71">
        <v>2025</v>
      </c>
      <c r="C140" s="71">
        <v>891780111</v>
      </c>
      <c r="D140" s="71" t="s">
        <v>63</v>
      </c>
      <c r="E140" s="72" t="s">
        <v>16105</v>
      </c>
      <c r="F140" s="72" t="s">
        <v>16104</v>
      </c>
      <c r="G140" s="176">
        <v>0</v>
      </c>
      <c r="H140" s="72" t="s">
        <v>71</v>
      </c>
      <c r="I140" s="71" t="s">
        <v>64</v>
      </c>
      <c r="J140" s="73" t="s">
        <v>81</v>
      </c>
      <c r="K140" s="75" t="s">
        <v>16103</v>
      </c>
      <c r="L140" s="76">
        <v>17041500</v>
      </c>
      <c r="M140" s="71" t="s">
        <v>66</v>
      </c>
      <c r="N140" s="75" t="s">
        <v>12336</v>
      </c>
      <c r="O140" s="75">
        <v>1081928917</v>
      </c>
      <c r="P140" s="72">
        <v>28</v>
      </c>
      <c r="Q140" s="80">
        <v>45670</v>
      </c>
      <c r="R140" s="75">
        <v>5573604000</v>
      </c>
      <c r="S140" s="80">
        <v>45678</v>
      </c>
      <c r="T140" s="76">
        <v>17041500</v>
      </c>
      <c r="U140" s="72" t="s">
        <v>65</v>
      </c>
      <c r="V140" s="76">
        <v>36718996</v>
      </c>
      <c r="W140" s="104" t="s">
        <v>11399</v>
      </c>
      <c r="X140" s="78">
        <v>45678</v>
      </c>
      <c r="Y140" s="78">
        <v>45678</v>
      </c>
      <c r="Z140" s="78" t="s">
        <v>73</v>
      </c>
      <c r="AA140" s="78">
        <v>45808</v>
      </c>
      <c r="AB140" s="102">
        <f t="shared" si="12"/>
        <v>130</v>
      </c>
      <c r="AC140" s="72">
        <v>2</v>
      </c>
      <c r="AD140" s="514">
        <v>3787000</v>
      </c>
      <c r="AE140" s="72">
        <v>1</v>
      </c>
      <c r="AF140" s="80">
        <v>45838</v>
      </c>
      <c r="AG140" s="102">
        <f t="shared" si="13"/>
        <v>30</v>
      </c>
      <c r="AH140" s="72">
        <v>0</v>
      </c>
      <c r="AI140" s="628">
        <v>0</v>
      </c>
      <c r="AJ140" s="72" t="s">
        <v>73</v>
      </c>
      <c r="AK140" s="80" t="s">
        <v>73</v>
      </c>
      <c r="AL140" s="72">
        <v>0</v>
      </c>
      <c r="AM140" s="80" t="s">
        <v>73</v>
      </c>
      <c r="AN140" s="80" t="s">
        <v>73</v>
      </c>
      <c r="AO140" s="80" t="s">
        <v>73</v>
      </c>
      <c r="AP140" s="102">
        <f t="shared" si="14"/>
        <v>0</v>
      </c>
      <c r="AQ140" s="102">
        <f t="shared" si="15"/>
        <v>20828500</v>
      </c>
      <c r="AR140" s="72" t="s">
        <v>65</v>
      </c>
      <c r="AS140" s="76">
        <v>17041500</v>
      </c>
      <c r="AT140" s="72" t="s">
        <v>319</v>
      </c>
      <c r="AU140" s="76">
        <v>0</v>
      </c>
      <c r="AV140" s="81" t="s">
        <v>73</v>
      </c>
      <c r="AW140" s="620">
        <v>20828500</v>
      </c>
      <c r="AX140" s="488">
        <f t="shared" si="16"/>
        <v>0</v>
      </c>
      <c r="AY140" s="84">
        <f t="shared" si="17"/>
        <v>1</v>
      </c>
      <c r="AZ140" s="84">
        <v>1</v>
      </c>
      <c r="BA140" s="81" t="s">
        <v>73</v>
      </c>
      <c r="BB140" s="72" t="s">
        <v>208</v>
      </c>
      <c r="BC140" s="75" t="s">
        <v>16102</v>
      </c>
      <c r="BD140" s="71" t="s">
        <v>65</v>
      </c>
      <c r="BE140" s="71" t="s">
        <v>65</v>
      </c>
    </row>
    <row r="141" spans="2:57" x14ac:dyDescent="0.25">
      <c r="B141" s="71">
        <v>2025</v>
      </c>
      <c r="C141" s="71">
        <v>891780111</v>
      </c>
      <c r="D141" s="71" t="s">
        <v>63</v>
      </c>
      <c r="E141" s="72" t="s">
        <v>16101</v>
      </c>
      <c r="F141" s="72" t="s">
        <v>16100</v>
      </c>
      <c r="G141" s="176">
        <v>0</v>
      </c>
      <c r="H141" s="72" t="s">
        <v>71</v>
      </c>
      <c r="I141" s="71" t="s">
        <v>64</v>
      </c>
      <c r="J141" s="73" t="s">
        <v>81</v>
      </c>
      <c r="K141" s="75" t="s">
        <v>16099</v>
      </c>
      <c r="L141" s="76">
        <v>22050000</v>
      </c>
      <c r="M141" s="71" t="s">
        <v>66</v>
      </c>
      <c r="N141" s="75" t="s">
        <v>10384</v>
      </c>
      <c r="O141" s="75">
        <v>1082977841</v>
      </c>
      <c r="P141" s="72">
        <v>28</v>
      </c>
      <c r="Q141" s="80">
        <v>45670</v>
      </c>
      <c r="R141" s="75">
        <v>5573604000</v>
      </c>
      <c r="S141" s="80">
        <v>45679</v>
      </c>
      <c r="T141" s="76">
        <v>22050000</v>
      </c>
      <c r="U141" s="72" t="s">
        <v>65</v>
      </c>
      <c r="V141" s="76">
        <v>85460304</v>
      </c>
      <c r="W141" s="104" t="s">
        <v>16098</v>
      </c>
      <c r="X141" s="78">
        <v>45679</v>
      </c>
      <c r="Y141" s="78">
        <v>45679</v>
      </c>
      <c r="Z141" s="78" t="s">
        <v>73</v>
      </c>
      <c r="AA141" s="78">
        <v>45808</v>
      </c>
      <c r="AB141" s="102">
        <f t="shared" si="12"/>
        <v>129</v>
      </c>
      <c r="AC141" s="72">
        <v>2</v>
      </c>
      <c r="AD141" s="514">
        <v>6400000</v>
      </c>
      <c r="AE141" s="72">
        <v>1</v>
      </c>
      <c r="AF141" s="80" t="s">
        <v>73</v>
      </c>
      <c r="AG141" s="102">
        <f t="shared" si="13"/>
        <v>0</v>
      </c>
      <c r="AH141" s="72">
        <v>0</v>
      </c>
      <c r="AI141" s="628">
        <v>0</v>
      </c>
      <c r="AJ141" s="72" t="s">
        <v>73</v>
      </c>
      <c r="AK141" s="80" t="s">
        <v>73</v>
      </c>
      <c r="AL141" s="72">
        <v>0</v>
      </c>
      <c r="AM141" s="80" t="s">
        <v>73</v>
      </c>
      <c r="AN141" s="80" t="s">
        <v>73</v>
      </c>
      <c r="AO141" s="80" t="s">
        <v>73</v>
      </c>
      <c r="AP141" s="102">
        <f t="shared" si="14"/>
        <v>0</v>
      </c>
      <c r="AQ141" s="102">
        <f t="shared" si="15"/>
        <v>28450000</v>
      </c>
      <c r="AR141" s="72" t="s">
        <v>65</v>
      </c>
      <c r="AS141" s="76">
        <v>28450000</v>
      </c>
      <c r="AT141" s="72" t="s">
        <v>319</v>
      </c>
      <c r="AU141" s="76">
        <v>0</v>
      </c>
      <c r="AV141" s="81" t="s">
        <v>73</v>
      </c>
      <c r="AW141" s="620">
        <v>28450000</v>
      </c>
      <c r="AX141" s="488">
        <f t="shared" si="16"/>
        <v>0</v>
      </c>
      <c r="AY141" s="84">
        <f t="shared" si="17"/>
        <v>1</v>
      </c>
      <c r="AZ141" s="84">
        <v>1</v>
      </c>
      <c r="BA141" s="81" t="s">
        <v>73</v>
      </c>
      <c r="BB141" s="72" t="s">
        <v>208</v>
      </c>
      <c r="BC141" s="75" t="s">
        <v>16097</v>
      </c>
      <c r="BD141" s="71" t="s">
        <v>65</v>
      </c>
      <c r="BE141" s="71" t="s">
        <v>65</v>
      </c>
    </row>
    <row r="142" spans="2:57" x14ac:dyDescent="0.25">
      <c r="B142" s="71">
        <v>2025</v>
      </c>
      <c r="C142" s="71">
        <v>891780111</v>
      </c>
      <c r="D142" s="71" t="s">
        <v>63</v>
      </c>
      <c r="E142" s="72" t="s">
        <v>16096</v>
      </c>
      <c r="F142" s="72" t="s">
        <v>16095</v>
      </c>
      <c r="G142" s="176">
        <v>0</v>
      </c>
      <c r="H142" s="72" t="s">
        <v>71</v>
      </c>
      <c r="I142" s="71" t="s">
        <v>64</v>
      </c>
      <c r="J142" s="73" t="s">
        <v>81</v>
      </c>
      <c r="K142" s="75" t="s">
        <v>16094</v>
      </c>
      <c r="L142" s="76">
        <v>14307200</v>
      </c>
      <c r="M142" s="71" t="s">
        <v>66</v>
      </c>
      <c r="N142" s="75" t="s">
        <v>12276</v>
      </c>
      <c r="O142" s="75">
        <v>1065612272</v>
      </c>
      <c r="P142" s="72">
        <v>28</v>
      </c>
      <c r="Q142" s="80">
        <v>45670</v>
      </c>
      <c r="R142" s="75">
        <v>5573604000</v>
      </c>
      <c r="S142" s="80">
        <v>45679</v>
      </c>
      <c r="T142" s="76">
        <v>14307200</v>
      </c>
      <c r="U142" s="72" t="s">
        <v>65</v>
      </c>
      <c r="V142" s="76">
        <v>85466528</v>
      </c>
      <c r="W142" s="104" t="s">
        <v>11931</v>
      </c>
      <c r="X142" s="78">
        <v>45679</v>
      </c>
      <c r="Y142" s="78">
        <v>45679</v>
      </c>
      <c r="Z142" s="78" t="s">
        <v>73</v>
      </c>
      <c r="AA142" s="78">
        <v>45808</v>
      </c>
      <c r="AB142" s="102">
        <f t="shared" si="12"/>
        <v>129</v>
      </c>
      <c r="AC142" s="72">
        <v>2</v>
      </c>
      <c r="AD142" s="514">
        <v>3156000</v>
      </c>
      <c r="AE142" s="72">
        <v>1</v>
      </c>
      <c r="AF142" s="80">
        <v>45838</v>
      </c>
      <c r="AG142" s="102">
        <f t="shared" si="13"/>
        <v>30</v>
      </c>
      <c r="AH142" s="72">
        <v>0</v>
      </c>
      <c r="AI142" s="628">
        <v>0</v>
      </c>
      <c r="AJ142" s="72" t="s">
        <v>73</v>
      </c>
      <c r="AK142" s="80" t="s">
        <v>73</v>
      </c>
      <c r="AL142" s="72">
        <v>0</v>
      </c>
      <c r="AM142" s="80" t="s">
        <v>73</v>
      </c>
      <c r="AN142" s="80" t="s">
        <v>73</v>
      </c>
      <c r="AO142" s="80" t="s">
        <v>73</v>
      </c>
      <c r="AP142" s="102">
        <f t="shared" si="14"/>
        <v>0</v>
      </c>
      <c r="AQ142" s="102">
        <f t="shared" si="15"/>
        <v>17463200</v>
      </c>
      <c r="AR142" s="72" t="s">
        <v>65</v>
      </c>
      <c r="AS142" s="76">
        <v>14307200</v>
      </c>
      <c r="AT142" s="72" t="s">
        <v>319</v>
      </c>
      <c r="AU142" s="76">
        <v>0</v>
      </c>
      <c r="AV142" s="81" t="s">
        <v>73</v>
      </c>
      <c r="AW142" s="620">
        <v>17463200</v>
      </c>
      <c r="AX142" s="488">
        <f t="shared" si="16"/>
        <v>0</v>
      </c>
      <c r="AY142" s="84">
        <f t="shared" si="17"/>
        <v>1</v>
      </c>
      <c r="AZ142" s="84">
        <v>1</v>
      </c>
      <c r="BA142" s="81" t="s">
        <v>73</v>
      </c>
      <c r="BB142" s="72" t="s">
        <v>208</v>
      </c>
      <c r="BC142" s="75" t="s">
        <v>16093</v>
      </c>
      <c r="BD142" s="71" t="s">
        <v>65</v>
      </c>
      <c r="BE142" s="71" t="s">
        <v>65</v>
      </c>
    </row>
    <row r="143" spans="2:57" x14ac:dyDescent="0.25">
      <c r="B143" s="71">
        <v>2025</v>
      </c>
      <c r="C143" s="71">
        <v>891780111</v>
      </c>
      <c r="D143" s="71" t="s">
        <v>63</v>
      </c>
      <c r="E143" s="72" t="s">
        <v>16092</v>
      </c>
      <c r="F143" s="72" t="s">
        <v>16091</v>
      </c>
      <c r="G143" s="176">
        <v>0</v>
      </c>
      <c r="H143" s="72" t="s">
        <v>71</v>
      </c>
      <c r="I143" s="71" t="s">
        <v>64</v>
      </c>
      <c r="J143" s="73" t="s">
        <v>81</v>
      </c>
      <c r="K143" s="75" t="s">
        <v>16090</v>
      </c>
      <c r="L143" s="76">
        <v>13200000</v>
      </c>
      <c r="M143" s="71" t="s">
        <v>66</v>
      </c>
      <c r="N143" s="75" t="s">
        <v>14021</v>
      </c>
      <c r="O143" s="75">
        <v>1083015178</v>
      </c>
      <c r="P143" s="72">
        <v>121</v>
      </c>
      <c r="Q143" s="80">
        <v>45679</v>
      </c>
      <c r="R143" s="75">
        <v>231640000</v>
      </c>
      <c r="S143" s="80">
        <v>45679</v>
      </c>
      <c r="T143" s="76">
        <v>13200000</v>
      </c>
      <c r="U143" s="72" t="s">
        <v>65</v>
      </c>
      <c r="V143" s="76">
        <v>85468582</v>
      </c>
      <c r="W143" s="104" t="s">
        <v>12356</v>
      </c>
      <c r="X143" s="78">
        <v>45679</v>
      </c>
      <c r="Y143" s="78">
        <v>45679</v>
      </c>
      <c r="Z143" s="78" t="s">
        <v>73</v>
      </c>
      <c r="AA143" s="78">
        <v>45777</v>
      </c>
      <c r="AB143" s="102">
        <f t="shared" si="12"/>
        <v>98</v>
      </c>
      <c r="AC143" s="72">
        <v>0</v>
      </c>
      <c r="AD143" s="514">
        <v>0</v>
      </c>
      <c r="AE143" s="72">
        <v>0</v>
      </c>
      <c r="AF143" s="80" t="s">
        <v>73</v>
      </c>
      <c r="AG143" s="102">
        <f t="shared" si="13"/>
        <v>0</v>
      </c>
      <c r="AH143" s="72">
        <v>0</v>
      </c>
      <c r="AI143" s="628">
        <v>0</v>
      </c>
      <c r="AJ143" s="72" t="s">
        <v>73</v>
      </c>
      <c r="AK143" s="80" t="s">
        <v>73</v>
      </c>
      <c r="AL143" s="72">
        <v>0</v>
      </c>
      <c r="AM143" s="80" t="s">
        <v>73</v>
      </c>
      <c r="AN143" s="80" t="s">
        <v>73</v>
      </c>
      <c r="AO143" s="80" t="s">
        <v>73</v>
      </c>
      <c r="AP143" s="102">
        <f t="shared" si="14"/>
        <v>0</v>
      </c>
      <c r="AQ143" s="102">
        <f t="shared" si="15"/>
        <v>13200000</v>
      </c>
      <c r="AR143" s="72" t="s">
        <v>65</v>
      </c>
      <c r="AS143" s="76">
        <v>13200000</v>
      </c>
      <c r="AT143" s="72" t="s">
        <v>319</v>
      </c>
      <c r="AU143" s="76">
        <v>0</v>
      </c>
      <c r="AV143" s="81" t="s">
        <v>73</v>
      </c>
      <c r="AW143" s="620">
        <v>13200000</v>
      </c>
      <c r="AX143" s="488">
        <f t="shared" si="16"/>
        <v>0</v>
      </c>
      <c r="AY143" s="84">
        <f t="shared" si="17"/>
        <v>1</v>
      </c>
      <c r="AZ143" s="84">
        <v>1</v>
      </c>
      <c r="BA143" s="81" t="s">
        <v>73</v>
      </c>
      <c r="BB143" s="72" t="s">
        <v>208</v>
      </c>
      <c r="BC143" s="75" t="s">
        <v>16089</v>
      </c>
      <c r="BD143" s="71" t="s">
        <v>65</v>
      </c>
      <c r="BE143" s="71" t="s">
        <v>65</v>
      </c>
    </row>
    <row r="144" spans="2:57" x14ac:dyDescent="0.25">
      <c r="B144" s="71">
        <v>2025</v>
      </c>
      <c r="C144" s="71">
        <v>891780111</v>
      </c>
      <c r="D144" s="71" t="s">
        <v>63</v>
      </c>
      <c r="E144" s="72" t="s">
        <v>16088</v>
      </c>
      <c r="F144" s="72" t="s">
        <v>16087</v>
      </c>
      <c r="G144" s="176">
        <v>0</v>
      </c>
      <c r="H144" s="72" t="s">
        <v>71</v>
      </c>
      <c r="I144" s="71" t="s">
        <v>64</v>
      </c>
      <c r="J144" s="73" t="s">
        <v>81</v>
      </c>
      <c r="K144" s="75" t="s">
        <v>15569</v>
      </c>
      <c r="L144" s="76">
        <v>11250000</v>
      </c>
      <c r="M144" s="71" t="s">
        <v>66</v>
      </c>
      <c r="N144" s="75" t="s">
        <v>10490</v>
      </c>
      <c r="O144" s="75">
        <v>1082900540</v>
      </c>
      <c r="P144" s="72">
        <v>27</v>
      </c>
      <c r="Q144" s="80">
        <v>45670</v>
      </c>
      <c r="R144" s="75">
        <v>2494141000</v>
      </c>
      <c r="S144" s="80">
        <v>45679</v>
      </c>
      <c r="T144" s="76">
        <v>11250000</v>
      </c>
      <c r="U144" s="72" t="s">
        <v>65</v>
      </c>
      <c r="V144" s="76">
        <v>8742360</v>
      </c>
      <c r="W144" s="104" t="s">
        <v>15516</v>
      </c>
      <c r="X144" s="78">
        <v>45679</v>
      </c>
      <c r="Y144" s="78">
        <v>45679</v>
      </c>
      <c r="Z144" s="78" t="s">
        <v>73</v>
      </c>
      <c r="AA144" s="78">
        <v>45808</v>
      </c>
      <c r="AB144" s="102">
        <f t="shared" si="12"/>
        <v>129</v>
      </c>
      <c r="AC144" s="72">
        <v>0</v>
      </c>
      <c r="AD144" s="514">
        <v>0</v>
      </c>
      <c r="AE144" s="72">
        <v>0</v>
      </c>
      <c r="AF144" s="80" t="s">
        <v>73</v>
      </c>
      <c r="AG144" s="102">
        <f t="shared" si="13"/>
        <v>0</v>
      </c>
      <c r="AH144" s="72">
        <v>0</v>
      </c>
      <c r="AI144" s="628">
        <v>0</v>
      </c>
      <c r="AJ144" s="72" t="s">
        <v>73</v>
      </c>
      <c r="AK144" s="80" t="s">
        <v>73</v>
      </c>
      <c r="AL144" s="72">
        <v>1</v>
      </c>
      <c r="AM144" s="80">
        <v>45770</v>
      </c>
      <c r="AN144" s="80">
        <v>45873</v>
      </c>
      <c r="AO144" s="80">
        <v>45912</v>
      </c>
      <c r="AP144" s="102">
        <f t="shared" si="14"/>
        <v>103</v>
      </c>
      <c r="AQ144" s="102">
        <f t="shared" si="15"/>
        <v>11250000</v>
      </c>
      <c r="AR144" s="72" t="s">
        <v>65</v>
      </c>
      <c r="AS144" s="76">
        <v>11250000</v>
      </c>
      <c r="AT144" s="72" t="s">
        <v>319</v>
      </c>
      <c r="AU144" s="76">
        <v>0</v>
      </c>
      <c r="AV144" s="81" t="s">
        <v>73</v>
      </c>
      <c r="AW144" s="620">
        <v>11250000</v>
      </c>
      <c r="AX144" s="488">
        <f t="shared" si="16"/>
        <v>0</v>
      </c>
      <c r="AY144" s="84">
        <f t="shared" si="17"/>
        <v>1</v>
      </c>
      <c r="AZ144" s="84">
        <v>1</v>
      </c>
      <c r="BA144" s="81" t="s">
        <v>73</v>
      </c>
      <c r="BB144" s="72" t="s">
        <v>208</v>
      </c>
      <c r="BC144" s="75" t="s">
        <v>16086</v>
      </c>
      <c r="BD144" s="71" t="s">
        <v>65</v>
      </c>
      <c r="BE144" s="71" t="s">
        <v>65</v>
      </c>
    </row>
    <row r="145" spans="2:57" x14ac:dyDescent="0.25">
      <c r="B145" s="71">
        <v>2025</v>
      </c>
      <c r="C145" s="71">
        <v>891780111</v>
      </c>
      <c r="D145" s="71" t="s">
        <v>63</v>
      </c>
      <c r="E145" s="72" t="s">
        <v>16085</v>
      </c>
      <c r="F145" s="72" t="s">
        <v>16084</v>
      </c>
      <c r="G145" s="176">
        <v>0</v>
      </c>
      <c r="H145" s="72" t="s">
        <v>71</v>
      </c>
      <c r="I145" s="71" t="s">
        <v>64</v>
      </c>
      <c r="J145" s="73" t="s">
        <v>81</v>
      </c>
      <c r="K145" s="75" t="s">
        <v>16083</v>
      </c>
      <c r="L145" s="76">
        <v>12013400</v>
      </c>
      <c r="M145" s="71" t="s">
        <v>66</v>
      </c>
      <c r="N145" s="75" t="s">
        <v>11955</v>
      </c>
      <c r="O145" s="75">
        <v>57434959</v>
      </c>
      <c r="P145" s="72">
        <v>27</v>
      </c>
      <c r="Q145" s="80">
        <v>45670</v>
      </c>
      <c r="R145" s="75">
        <v>2494141000</v>
      </c>
      <c r="S145" s="80">
        <v>45679</v>
      </c>
      <c r="T145" s="76">
        <v>12013400</v>
      </c>
      <c r="U145" s="72" t="s">
        <v>65</v>
      </c>
      <c r="V145" s="76">
        <v>85466528</v>
      </c>
      <c r="W145" s="104" t="s">
        <v>11931</v>
      </c>
      <c r="X145" s="78">
        <v>45679</v>
      </c>
      <c r="Y145" s="78">
        <v>45679</v>
      </c>
      <c r="Z145" s="78" t="s">
        <v>73</v>
      </c>
      <c r="AA145" s="78">
        <v>45808</v>
      </c>
      <c r="AB145" s="102">
        <f t="shared" si="12"/>
        <v>129</v>
      </c>
      <c r="AC145" s="72">
        <v>2</v>
      </c>
      <c r="AD145" s="514">
        <v>2650000</v>
      </c>
      <c r="AE145" s="72">
        <v>1</v>
      </c>
      <c r="AF145" s="80">
        <v>45838</v>
      </c>
      <c r="AG145" s="102">
        <f t="shared" si="13"/>
        <v>30</v>
      </c>
      <c r="AH145" s="72">
        <v>0</v>
      </c>
      <c r="AI145" s="628">
        <v>0</v>
      </c>
      <c r="AJ145" s="72" t="s">
        <v>73</v>
      </c>
      <c r="AK145" s="80" t="s">
        <v>73</v>
      </c>
      <c r="AL145" s="72">
        <v>0</v>
      </c>
      <c r="AM145" s="80" t="s">
        <v>73</v>
      </c>
      <c r="AN145" s="80" t="s">
        <v>73</v>
      </c>
      <c r="AO145" s="80" t="s">
        <v>73</v>
      </c>
      <c r="AP145" s="102">
        <f t="shared" si="14"/>
        <v>0</v>
      </c>
      <c r="AQ145" s="102">
        <f t="shared" si="15"/>
        <v>14663400</v>
      </c>
      <c r="AR145" s="72" t="s">
        <v>65</v>
      </c>
      <c r="AS145" s="76">
        <v>12013400</v>
      </c>
      <c r="AT145" s="72" t="s">
        <v>319</v>
      </c>
      <c r="AU145" s="76">
        <v>0</v>
      </c>
      <c r="AV145" s="81" t="s">
        <v>73</v>
      </c>
      <c r="AW145" s="620">
        <v>14663400</v>
      </c>
      <c r="AX145" s="488">
        <f t="shared" si="16"/>
        <v>0</v>
      </c>
      <c r="AY145" s="84">
        <f t="shared" si="17"/>
        <v>1</v>
      </c>
      <c r="AZ145" s="84">
        <v>1</v>
      </c>
      <c r="BA145" s="81" t="s">
        <v>73</v>
      </c>
      <c r="BB145" s="72" t="s">
        <v>208</v>
      </c>
      <c r="BC145" s="75" t="s">
        <v>16082</v>
      </c>
      <c r="BD145" s="71" t="s">
        <v>65</v>
      </c>
      <c r="BE145" s="71" t="s">
        <v>65</v>
      </c>
    </row>
    <row r="146" spans="2:57" x14ac:dyDescent="0.25">
      <c r="B146" s="71">
        <v>2025</v>
      </c>
      <c r="C146" s="71">
        <v>891780111</v>
      </c>
      <c r="D146" s="71" t="s">
        <v>63</v>
      </c>
      <c r="E146" s="72" t="s">
        <v>16081</v>
      </c>
      <c r="F146" s="72" t="s">
        <v>16080</v>
      </c>
      <c r="G146" s="176">
        <v>0</v>
      </c>
      <c r="H146" s="72" t="s">
        <v>71</v>
      </c>
      <c r="I146" s="71" t="s">
        <v>64</v>
      </c>
      <c r="J146" s="73" t="s">
        <v>81</v>
      </c>
      <c r="K146" s="75" t="s">
        <v>16079</v>
      </c>
      <c r="L146" s="76">
        <v>15971200</v>
      </c>
      <c r="M146" s="71" t="s">
        <v>66</v>
      </c>
      <c r="N146" s="75" t="s">
        <v>13348</v>
      </c>
      <c r="O146" s="75">
        <v>1084789302</v>
      </c>
      <c r="P146" s="72">
        <v>28</v>
      </c>
      <c r="Q146" s="80">
        <v>45670</v>
      </c>
      <c r="R146" s="75">
        <v>5573604000</v>
      </c>
      <c r="S146" s="80">
        <v>45679</v>
      </c>
      <c r="T146" s="76">
        <v>15971200</v>
      </c>
      <c r="U146" s="72" t="s">
        <v>65</v>
      </c>
      <c r="V146" s="76">
        <v>57461777</v>
      </c>
      <c r="W146" s="104" t="s">
        <v>11910</v>
      </c>
      <c r="X146" s="78">
        <v>45679</v>
      </c>
      <c r="Y146" s="78">
        <v>45679</v>
      </c>
      <c r="Z146" s="78" t="s">
        <v>73</v>
      </c>
      <c r="AA146" s="78">
        <v>45808</v>
      </c>
      <c r="AB146" s="102">
        <f t="shared" si="12"/>
        <v>129</v>
      </c>
      <c r="AC146" s="72">
        <v>2</v>
      </c>
      <c r="AD146" s="514">
        <v>3472000</v>
      </c>
      <c r="AE146" s="72">
        <v>1</v>
      </c>
      <c r="AF146" s="80">
        <v>45838</v>
      </c>
      <c r="AG146" s="102">
        <f t="shared" si="13"/>
        <v>30</v>
      </c>
      <c r="AH146" s="72">
        <v>0</v>
      </c>
      <c r="AI146" s="628">
        <v>0</v>
      </c>
      <c r="AJ146" s="72" t="s">
        <v>73</v>
      </c>
      <c r="AK146" s="80" t="s">
        <v>73</v>
      </c>
      <c r="AL146" s="72">
        <v>0</v>
      </c>
      <c r="AM146" s="80" t="s">
        <v>73</v>
      </c>
      <c r="AN146" s="80" t="s">
        <v>73</v>
      </c>
      <c r="AO146" s="80" t="s">
        <v>73</v>
      </c>
      <c r="AP146" s="102">
        <f t="shared" si="14"/>
        <v>0</v>
      </c>
      <c r="AQ146" s="102">
        <f t="shared" si="15"/>
        <v>19443200</v>
      </c>
      <c r="AR146" s="72" t="s">
        <v>65</v>
      </c>
      <c r="AS146" s="76">
        <v>15971200</v>
      </c>
      <c r="AT146" s="72" t="s">
        <v>319</v>
      </c>
      <c r="AU146" s="76">
        <v>0</v>
      </c>
      <c r="AV146" s="81" t="s">
        <v>73</v>
      </c>
      <c r="AW146" s="620">
        <v>19443200</v>
      </c>
      <c r="AX146" s="488">
        <f t="shared" si="16"/>
        <v>0</v>
      </c>
      <c r="AY146" s="84">
        <f t="shared" si="17"/>
        <v>1</v>
      </c>
      <c r="AZ146" s="84">
        <v>1</v>
      </c>
      <c r="BA146" s="81" t="s">
        <v>73</v>
      </c>
      <c r="BB146" s="72" t="s">
        <v>208</v>
      </c>
      <c r="BC146" s="75" t="s">
        <v>16078</v>
      </c>
      <c r="BD146" s="71" t="s">
        <v>65</v>
      </c>
      <c r="BE146" s="71" t="s">
        <v>65</v>
      </c>
    </row>
    <row r="147" spans="2:57" x14ac:dyDescent="0.25">
      <c r="B147" s="71">
        <v>2025</v>
      </c>
      <c r="C147" s="71">
        <v>891780111</v>
      </c>
      <c r="D147" s="71" t="s">
        <v>63</v>
      </c>
      <c r="E147" s="72" t="s">
        <v>16077</v>
      </c>
      <c r="F147" s="72" t="s">
        <v>16076</v>
      </c>
      <c r="G147" s="176">
        <v>0</v>
      </c>
      <c r="H147" s="72" t="s">
        <v>71</v>
      </c>
      <c r="I147" s="71" t="s">
        <v>64</v>
      </c>
      <c r="J147" s="73" t="s">
        <v>81</v>
      </c>
      <c r="K147" s="75" t="s">
        <v>16075</v>
      </c>
      <c r="L147" s="76">
        <v>15739800</v>
      </c>
      <c r="M147" s="71" t="s">
        <v>66</v>
      </c>
      <c r="N147" s="75" t="s">
        <v>12754</v>
      </c>
      <c r="O147" s="75">
        <v>1082903282</v>
      </c>
      <c r="P147" s="72">
        <v>28</v>
      </c>
      <c r="Q147" s="80">
        <v>45670</v>
      </c>
      <c r="R147" s="75">
        <v>5573604000</v>
      </c>
      <c r="S147" s="80">
        <v>45679</v>
      </c>
      <c r="T147" s="76">
        <v>15739800</v>
      </c>
      <c r="U147" s="72" t="s">
        <v>65</v>
      </c>
      <c r="V147" s="76">
        <v>85449357</v>
      </c>
      <c r="W147" s="104" t="s">
        <v>11233</v>
      </c>
      <c r="X147" s="78">
        <v>45679</v>
      </c>
      <c r="Y147" s="78">
        <v>45679</v>
      </c>
      <c r="Z147" s="78" t="s">
        <v>73</v>
      </c>
      <c r="AA147" s="78">
        <v>45808</v>
      </c>
      <c r="AB147" s="102">
        <f t="shared" si="12"/>
        <v>129</v>
      </c>
      <c r="AC147" s="72">
        <v>2</v>
      </c>
      <c r="AD147" s="514">
        <v>3472000</v>
      </c>
      <c r="AE147" s="72">
        <v>1</v>
      </c>
      <c r="AF147" s="80">
        <v>45838</v>
      </c>
      <c r="AG147" s="102">
        <f t="shared" si="13"/>
        <v>30</v>
      </c>
      <c r="AH147" s="72">
        <v>0</v>
      </c>
      <c r="AI147" s="628">
        <v>0</v>
      </c>
      <c r="AJ147" s="72" t="s">
        <v>73</v>
      </c>
      <c r="AK147" s="80" t="s">
        <v>73</v>
      </c>
      <c r="AL147" s="72">
        <v>0</v>
      </c>
      <c r="AM147" s="80" t="s">
        <v>73</v>
      </c>
      <c r="AN147" s="80" t="s">
        <v>73</v>
      </c>
      <c r="AO147" s="80" t="s">
        <v>73</v>
      </c>
      <c r="AP147" s="102">
        <f t="shared" si="14"/>
        <v>0</v>
      </c>
      <c r="AQ147" s="102">
        <f t="shared" si="15"/>
        <v>19211800</v>
      </c>
      <c r="AR147" s="72" t="s">
        <v>65</v>
      </c>
      <c r="AS147" s="76">
        <v>15739800</v>
      </c>
      <c r="AT147" s="72" t="s">
        <v>319</v>
      </c>
      <c r="AU147" s="76">
        <v>0</v>
      </c>
      <c r="AV147" s="81" t="s">
        <v>73</v>
      </c>
      <c r="AW147" s="620">
        <v>19211800</v>
      </c>
      <c r="AX147" s="488">
        <f t="shared" si="16"/>
        <v>0</v>
      </c>
      <c r="AY147" s="84">
        <f t="shared" si="17"/>
        <v>1</v>
      </c>
      <c r="AZ147" s="84">
        <v>1</v>
      </c>
      <c r="BA147" s="81" t="s">
        <v>73</v>
      </c>
      <c r="BB147" s="72" t="s">
        <v>208</v>
      </c>
      <c r="BC147" s="75" t="s">
        <v>16074</v>
      </c>
      <c r="BD147" s="71" t="s">
        <v>65</v>
      </c>
      <c r="BE147" s="71" t="s">
        <v>65</v>
      </c>
    </row>
    <row r="148" spans="2:57" x14ac:dyDescent="0.25">
      <c r="B148" s="71">
        <v>2025</v>
      </c>
      <c r="C148" s="71">
        <v>891780111</v>
      </c>
      <c r="D148" s="71" t="s">
        <v>63</v>
      </c>
      <c r="E148" s="72" t="s">
        <v>16073</v>
      </c>
      <c r="F148" s="72" t="s">
        <v>16072</v>
      </c>
      <c r="G148" s="176">
        <v>0</v>
      </c>
      <c r="H148" s="72" t="s">
        <v>71</v>
      </c>
      <c r="I148" s="71" t="s">
        <v>64</v>
      </c>
      <c r="J148" s="73" t="s">
        <v>81</v>
      </c>
      <c r="K148" s="75" t="s">
        <v>16071</v>
      </c>
      <c r="L148" s="76">
        <v>12825000</v>
      </c>
      <c r="M148" s="71" t="s">
        <v>66</v>
      </c>
      <c r="N148" s="75" t="s">
        <v>13083</v>
      </c>
      <c r="O148" s="75">
        <v>1082969436</v>
      </c>
      <c r="P148" s="72">
        <v>28</v>
      </c>
      <c r="Q148" s="80">
        <v>45670</v>
      </c>
      <c r="R148" s="75">
        <v>5573604000</v>
      </c>
      <c r="S148" s="80">
        <v>45679</v>
      </c>
      <c r="T148" s="76">
        <v>12825000</v>
      </c>
      <c r="U148" s="72" t="s">
        <v>65</v>
      </c>
      <c r="V148" s="76">
        <v>36564011</v>
      </c>
      <c r="W148" s="104" t="s">
        <v>10964</v>
      </c>
      <c r="X148" s="78">
        <v>45679</v>
      </c>
      <c r="Y148" s="78">
        <v>45679</v>
      </c>
      <c r="Z148" s="78" t="s">
        <v>73</v>
      </c>
      <c r="AA148" s="78">
        <v>45808</v>
      </c>
      <c r="AB148" s="102">
        <f t="shared" si="12"/>
        <v>129</v>
      </c>
      <c r="AC148" s="72">
        <v>2</v>
      </c>
      <c r="AD148" s="514">
        <v>2850000</v>
      </c>
      <c r="AE148" s="72">
        <v>1</v>
      </c>
      <c r="AF148" s="80">
        <v>45838</v>
      </c>
      <c r="AG148" s="102">
        <f t="shared" si="13"/>
        <v>30</v>
      </c>
      <c r="AH148" s="72">
        <v>0</v>
      </c>
      <c r="AI148" s="628">
        <v>0</v>
      </c>
      <c r="AJ148" s="72" t="s">
        <v>73</v>
      </c>
      <c r="AK148" s="80" t="s">
        <v>73</v>
      </c>
      <c r="AL148" s="72">
        <v>0</v>
      </c>
      <c r="AM148" s="80" t="s">
        <v>73</v>
      </c>
      <c r="AN148" s="80" t="s">
        <v>73</v>
      </c>
      <c r="AO148" s="80" t="s">
        <v>73</v>
      </c>
      <c r="AP148" s="102">
        <f t="shared" si="14"/>
        <v>0</v>
      </c>
      <c r="AQ148" s="102">
        <f t="shared" si="15"/>
        <v>15675000</v>
      </c>
      <c r="AR148" s="72" t="s">
        <v>65</v>
      </c>
      <c r="AS148" s="76">
        <v>12825000</v>
      </c>
      <c r="AT148" s="72" t="s">
        <v>319</v>
      </c>
      <c r="AU148" s="76">
        <v>0</v>
      </c>
      <c r="AV148" s="81" t="s">
        <v>73</v>
      </c>
      <c r="AW148" s="620">
        <v>15675000</v>
      </c>
      <c r="AX148" s="488">
        <f t="shared" si="16"/>
        <v>0</v>
      </c>
      <c r="AY148" s="84">
        <f t="shared" si="17"/>
        <v>1</v>
      </c>
      <c r="AZ148" s="84">
        <v>1</v>
      </c>
      <c r="BA148" s="81" t="s">
        <v>73</v>
      </c>
      <c r="BB148" s="72" t="s">
        <v>208</v>
      </c>
      <c r="BC148" s="75" t="s">
        <v>16070</v>
      </c>
      <c r="BD148" s="71" t="s">
        <v>65</v>
      </c>
      <c r="BE148" s="71" t="s">
        <v>65</v>
      </c>
    </row>
    <row r="149" spans="2:57" x14ac:dyDescent="0.25">
      <c r="B149" s="71">
        <v>2025</v>
      </c>
      <c r="C149" s="71">
        <v>891780111</v>
      </c>
      <c r="D149" s="71" t="s">
        <v>63</v>
      </c>
      <c r="E149" s="72" t="s">
        <v>16069</v>
      </c>
      <c r="F149" s="72" t="s">
        <v>16068</v>
      </c>
      <c r="G149" s="176">
        <v>0</v>
      </c>
      <c r="H149" s="72" t="s">
        <v>71</v>
      </c>
      <c r="I149" s="71" t="s">
        <v>64</v>
      </c>
      <c r="J149" s="73" t="s">
        <v>81</v>
      </c>
      <c r="K149" s="75" t="s">
        <v>16067</v>
      </c>
      <c r="L149" s="76">
        <v>9825000</v>
      </c>
      <c r="M149" s="71" t="s">
        <v>66</v>
      </c>
      <c r="N149" s="75" t="s">
        <v>11655</v>
      </c>
      <c r="O149" s="75">
        <v>36695081</v>
      </c>
      <c r="P149" s="72">
        <v>27</v>
      </c>
      <c r="Q149" s="80">
        <v>45670</v>
      </c>
      <c r="R149" s="75">
        <v>2494141000</v>
      </c>
      <c r="S149" s="80">
        <v>45679</v>
      </c>
      <c r="T149" s="76">
        <v>9825000</v>
      </c>
      <c r="U149" s="72" t="s">
        <v>65</v>
      </c>
      <c r="V149" s="76">
        <v>8742360</v>
      </c>
      <c r="W149" s="104" t="s">
        <v>15516</v>
      </c>
      <c r="X149" s="78">
        <v>45679</v>
      </c>
      <c r="Y149" s="78">
        <v>45679</v>
      </c>
      <c r="Z149" s="78" t="s">
        <v>73</v>
      </c>
      <c r="AA149" s="78">
        <v>45808</v>
      </c>
      <c r="AB149" s="102">
        <f t="shared" si="12"/>
        <v>129</v>
      </c>
      <c r="AC149" s="72">
        <v>2</v>
      </c>
      <c r="AD149" s="514">
        <v>975000</v>
      </c>
      <c r="AE149" s="72">
        <v>1</v>
      </c>
      <c r="AF149" s="80">
        <v>45821</v>
      </c>
      <c r="AG149" s="102">
        <f t="shared" si="13"/>
        <v>13</v>
      </c>
      <c r="AH149" s="72">
        <v>0</v>
      </c>
      <c r="AI149" s="628">
        <v>0</v>
      </c>
      <c r="AJ149" s="72" t="s">
        <v>73</v>
      </c>
      <c r="AK149" s="80" t="s">
        <v>73</v>
      </c>
      <c r="AL149" s="72">
        <v>0</v>
      </c>
      <c r="AM149" s="80" t="s">
        <v>73</v>
      </c>
      <c r="AN149" s="80" t="s">
        <v>73</v>
      </c>
      <c r="AO149" s="80" t="s">
        <v>73</v>
      </c>
      <c r="AP149" s="102">
        <f t="shared" si="14"/>
        <v>0</v>
      </c>
      <c r="AQ149" s="102">
        <f t="shared" si="15"/>
        <v>10800000</v>
      </c>
      <c r="AR149" s="72" t="s">
        <v>65</v>
      </c>
      <c r="AS149" s="76">
        <v>9825000</v>
      </c>
      <c r="AT149" s="72" t="s">
        <v>319</v>
      </c>
      <c r="AU149" s="76">
        <v>0</v>
      </c>
      <c r="AV149" s="81" t="s">
        <v>73</v>
      </c>
      <c r="AW149" s="620">
        <v>10800000</v>
      </c>
      <c r="AX149" s="488">
        <f t="shared" si="16"/>
        <v>0</v>
      </c>
      <c r="AY149" s="84">
        <f t="shared" si="17"/>
        <v>1</v>
      </c>
      <c r="AZ149" s="84">
        <v>1</v>
      </c>
      <c r="BA149" s="81" t="s">
        <v>73</v>
      </c>
      <c r="BB149" s="72" t="s">
        <v>208</v>
      </c>
      <c r="BC149" s="75" t="s">
        <v>16066</v>
      </c>
      <c r="BD149" s="71" t="s">
        <v>65</v>
      </c>
      <c r="BE149" s="71" t="s">
        <v>65</v>
      </c>
    </row>
    <row r="150" spans="2:57" x14ac:dyDescent="0.25">
      <c r="B150" s="71">
        <v>2025</v>
      </c>
      <c r="C150" s="71">
        <v>891780111</v>
      </c>
      <c r="D150" s="71" t="s">
        <v>63</v>
      </c>
      <c r="E150" s="72" t="s">
        <v>16065</v>
      </c>
      <c r="F150" s="72" t="s">
        <v>16064</v>
      </c>
      <c r="G150" s="176">
        <v>0</v>
      </c>
      <c r="H150" s="72" t="s">
        <v>71</v>
      </c>
      <c r="I150" s="71" t="s">
        <v>64</v>
      </c>
      <c r="J150" s="73" t="s">
        <v>81</v>
      </c>
      <c r="K150" s="75" t="s">
        <v>16063</v>
      </c>
      <c r="L150" s="76">
        <v>14307200</v>
      </c>
      <c r="M150" s="71" t="s">
        <v>66</v>
      </c>
      <c r="N150" s="75" t="s">
        <v>12497</v>
      </c>
      <c r="O150" s="75">
        <v>57466453</v>
      </c>
      <c r="P150" s="72">
        <v>28</v>
      </c>
      <c r="Q150" s="80">
        <v>45670</v>
      </c>
      <c r="R150" s="75">
        <v>5573604000</v>
      </c>
      <c r="S150" s="80">
        <v>45679</v>
      </c>
      <c r="T150" s="76">
        <v>14307200</v>
      </c>
      <c r="U150" s="72" t="s">
        <v>65</v>
      </c>
      <c r="V150" s="76">
        <v>36557666</v>
      </c>
      <c r="W150" s="104" t="s">
        <v>10440</v>
      </c>
      <c r="X150" s="78">
        <v>45679</v>
      </c>
      <c r="Y150" s="78">
        <v>45679</v>
      </c>
      <c r="Z150" s="78" t="s">
        <v>73</v>
      </c>
      <c r="AA150" s="78">
        <v>45808</v>
      </c>
      <c r="AB150" s="102">
        <f t="shared" si="12"/>
        <v>129</v>
      </c>
      <c r="AC150" s="72">
        <v>2</v>
      </c>
      <c r="AD150" s="514">
        <v>3156000</v>
      </c>
      <c r="AE150" s="72">
        <v>1</v>
      </c>
      <c r="AF150" s="80">
        <v>45838</v>
      </c>
      <c r="AG150" s="102">
        <f t="shared" si="13"/>
        <v>30</v>
      </c>
      <c r="AH150" s="72">
        <v>0</v>
      </c>
      <c r="AI150" s="628">
        <v>0</v>
      </c>
      <c r="AJ150" s="72" t="s">
        <v>73</v>
      </c>
      <c r="AK150" s="80" t="s">
        <v>73</v>
      </c>
      <c r="AL150" s="72">
        <v>0</v>
      </c>
      <c r="AM150" s="80" t="s">
        <v>73</v>
      </c>
      <c r="AN150" s="80" t="s">
        <v>73</v>
      </c>
      <c r="AO150" s="80" t="s">
        <v>73</v>
      </c>
      <c r="AP150" s="102">
        <f t="shared" si="14"/>
        <v>0</v>
      </c>
      <c r="AQ150" s="102">
        <f t="shared" si="15"/>
        <v>17463200</v>
      </c>
      <c r="AR150" s="72" t="s">
        <v>65</v>
      </c>
      <c r="AS150" s="76">
        <v>14307200</v>
      </c>
      <c r="AT150" s="72" t="s">
        <v>319</v>
      </c>
      <c r="AU150" s="76">
        <v>0</v>
      </c>
      <c r="AV150" s="81" t="s">
        <v>73</v>
      </c>
      <c r="AW150" s="620">
        <v>17463200</v>
      </c>
      <c r="AX150" s="488">
        <f t="shared" si="16"/>
        <v>0</v>
      </c>
      <c r="AY150" s="84">
        <f t="shared" si="17"/>
        <v>1</v>
      </c>
      <c r="AZ150" s="84">
        <v>1</v>
      </c>
      <c r="BA150" s="81" t="s">
        <v>73</v>
      </c>
      <c r="BB150" s="72" t="s">
        <v>208</v>
      </c>
      <c r="BC150" s="75" t="s">
        <v>16062</v>
      </c>
      <c r="BD150" s="71" t="s">
        <v>65</v>
      </c>
      <c r="BE150" s="71" t="s">
        <v>65</v>
      </c>
    </row>
    <row r="151" spans="2:57" x14ac:dyDescent="0.25">
      <c r="B151" s="71">
        <v>2025</v>
      </c>
      <c r="C151" s="71">
        <v>891780111</v>
      </c>
      <c r="D151" s="71" t="s">
        <v>63</v>
      </c>
      <c r="E151" s="72" t="s">
        <v>16061</v>
      </c>
      <c r="F151" s="72" t="s">
        <v>16060</v>
      </c>
      <c r="G151" s="176">
        <v>0</v>
      </c>
      <c r="H151" s="72" t="s">
        <v>71</v>
      </c>
      <c r="I151" s="71" t="s">
        <v>64</v>
      </c>
      <c r="J151" s="73" t="s">
        <v>81</v>
      </c>
      <c r="K151" s="75" t="s">
        <v>16059</v>
      </c>
      <c r="L151" s="76">
        <v>22500000</v>
      </c>
      <c r="M151" s="71" t="s">
        <v>66</v>
      </c>
      <c r="N151" s="75" t="s">
        <v>12857</v>
      </c>
      <c r="O151" s="75">
        <v>7601763</v>
      </c>
      <c r="P151" s="72">
        <v>28</v>
      </c>
      <c r="Q151" s="80">
        <v>45670</v>
      </c>
      <c r="R151" s="75">
        <v>5573604000</v>
      </c>
      <c r="S151" s="80">
        <v>45679</v>
      </c>
      <c r="T151" s="76">
        <v>22500000</v>
      </c>
      <c r="U151" s="72" t="s">
        <v>65</v>
      </c>
      <c r="V151" s="76">
        <v>26671578</v>
      </c>
      <c r="W151" s="104" t="s">
        <v>12856</v>
      </c>
      <c r="X151" s="78">
        <v>45679</v>
      </c>
      <c r="Y151" s="78">
        <v>45679</v>
      </c>
      <c r="Z151" s="78" t="s">
        <v>73</v>
      </c>
      <c r="AA151" s="78">
        <v>45808</v>
      </c>
      <c r="AB151" s="102">
        <f t="shared" si="12"/>
        <v>129</v>
      </c>
      <c r="AC151" s="72">
        <v>2</v>
      </c>
      <c r="AD151" s="514">
        <v>4500000</v>
      </c>
      <c r="AE151" s="72">
        <v>1</v>
      </c>
      <c r="AF151" s="80">
        <v>45838</v>
      </c>
      <c r="AG151" s="102">
        <f t="shared" si="13"/>
        <v>30</v>
      </c>
      <c r="AH151" s="72">
        <v>0</v>
      </c>
      <c r="AI151" s="628">
        <v>0</v>
      </c>
      <c r="AJ151" s="72" t="s">
        <v>73</v>
      </c>
      <c r="AK151" s="80" t="s">
        <v>73</v>
      </c>
      <c r="AL151" s="72">
        <v>0</v>
      </c>
      <c r="AM151" s="80" t="s">
        <v>73</v>
      </c>
      <c r="AN151" s="80" t="s">
        <v>73</v>
      </c>
      <c r="AO151" s="80" t="s">
        <v>73</v>
      </c>
      <c r="AP151" s="102">
        <f t="shared" si="14"/>
        <v>0</v>
      </c>
      <c r="AQ151" s="102">
        <f t="shared" si="15"/>
        <v>27000000</v>
      </c>
      <c r="AR151" s="72" t="s">
        <v>65</v>
      </c>
      <c r="AS151" s="76">
        <v>22500000</v>
      </c>
      <c r="AT151" s="72" t="s">
        <v>319</v>
      </c>
      <c r="AU151" s="76">
        <v>0</v>
      </c>
      <c r="AV151" s="81" t="s">
        <v>73</v>
      </c>
      <c r="AW151" s="620">
        <v>27000000</v>
      </c>
      <c r="AX151" s="488">
        <f t="shared" si="16"/>
        <v>0</v>
      </c>
      <c r="AY151" s="84">
        <f t="shared" si="17"/>
        <v>1</v>
      </c>
      <c r="AZ151" s="84">
        <v>1</v>
      </c>
      <c r="BA151" s="81" t="s">
        <v>73</v>
      </c>
      <c r="BB151" s="72" t="s">
        <v>208</v>
      </c>
      <c r="BC151" s="75" t="s">
        <v>16058</v>
      </c>
      <c r="BD151" s="71" t="s">
        <v>65</v>
      </c>
      <c r="BE151" s="71" t="s">
        <v>65</v>
      </c>
    </row>
    <row r="152" spans="2:57" x14ac:dyDescent="0.25">
      <c r="B152" s="71">
        <v>2025</v>
      </c>
      <c r="C152" s="71">
        <v>891780111</v>
      </c>
      <c r="D152" s="71" t="s">
        <v>63</v>
      </c>
      <c r="E152" s="72" t="s">
        <v>16057</v>
      </c>
      <c r="F152" s="72" t="s">
        <v>16056</v>
      </c>
      <c r="G152" s="176">
        <v>0</v>
      </c>
      <c r="H152" s="72" t="s">
        <v>71</v>
      </c>
      <c r="I152" s="71" t="s">
        <v>64</v>
      </c>
      <c r="J152" s="73" t="s">
        <v>81</v>
      </c>
      <c r="K152" s="75" t="s">
        <v>16055</v>
      </c>
      <c r="L152" s="76">
        <v>15739800</v>
      </c>
      <c r="M152" s="71" t="s">
        <v>66</v>
      </c>
      <c r="N152" s="75" t="s">
        <v>13368</v>
      </c>
      <c r="O152" s="75">
        <v>1082908421</v>
      </c>
      <c r="P152" s="72">
        <v>28</v>
      </c>
      <c r="Q152" s="80">
        <v>45670</v>
      </c>
      <c r="R152" s="75">
        <v>5573604000</v>
      </c>
      <c r="S152" s="80">
        <v>45679</v>
      </c>
      <c r="T152" s="76">
        <v>15739800</v>
      </c>
      <c r="U152" s="72" t="s">
        <v>65</v>
      </c>
      <c r="V152" s="76">
        <v>85449357</v>
      </c>
      <c r="W152" s="104" t="s">
        <v>11233</v>
      </c>
      <c r="X152" s="78">
        <v>45679</v>
      </c>
      <c r="Y152" s="78">
        <v>45679</v>
      </c>
      <c r="Z152" s="78" t="s">
        <v>73</v>
      </c>
      <c r="AA152" s="78">
        <v>45808</v>
      </c>
      <c r="AB152" s="102">
        <f t="shared" si="12"/>
        <v>129</v>
      </c>
      <c r="AC152" s="72">
        <v>2</v>
      </c>
      <c r="AD152" s="514">
        <v>3472000</v>
      </c>
      <c r="AE152" s="72">
        <v>1</v>
      </c>
      <c r="AF152" s="80">
        <v>45838</v>
      </c>
      <c r="AG152" s="102">
        <f t="shared" si="13"/>
        <v>30</v>
      </c>
      <c r="AH152" s="72">
        <v>0</v>
      </c>
      <c r="AI152" s="628">
        <v>0</v>
      </c>
      <c r="AJ152" s="72" t="s">
        <v>73</v>
      </c>
      <c r="AK152" s="80" t="s">
        <v>73</v>
      </c>
      <c r="AL152" s="72">
        <v>0</v>
      </c>
      <c r="AM152" s="80" t="s">
        <v>73</v>
      </c>
      <c r="AN152" s="80" t="s">
        <v>73</v>
      </c>
      <c r="AO152" s="80" t="s">
        <v>73</v>
      </c>
      <c r="AP152" s="102">
        <f t="shared" si="14"/>
        <v>0</v>
      </c>
      <c r="AQ152" s="102">
        <f t="shared" si="15"/>
        <v>19211800</v>
      </c>
      <c r="AR152" s="72" t="s">
        <v>65</v>
      </c>
      <c r="AS152" s="76">
        <v>15739800</v>
      </c>
      <c r="AT152" s="72" t="s">
        <v>319</v>
      </c>
      <c r="AU152" s="76">
        <v>0</v>
      </c>
      <c r="AV152" s="81" t="s">
        <v>73</v>
      </c>
      <c r="AW152" s="620">
        <v>19211800</v>
      </c>
      <c r="AX152" s="488">
        <f t="shared" si="16"/>
        <v>0</v>
      </c>
      <c r="AY152" s="84">
        <f t="shared" si="17"/>
        <v>1</v>
      </c>
      <c r="AZ152" s="84">
        <v>1</v>
      </c>
      <c r="BA152" s="81" t="s">
        <v>73</v>
      </c>
      <c r="BB152" s="72" t="s">
        <v>208</v>
      </c>
      <c r="BC152" s="75" t="s">
        <v>16054</v>
      </c>
      <c r="BD152" s="71" t="s">
        <v>65</v>
      </c>
      <c r="BE152" s="71" t="s">
        <v>65</v>
      </c>
    </row>
    <row r="153" spans="2:57" x14ac:dyDescent="0.25">
      <c r="B153" s="71">
        <v>2025</v>
      </c>
      <c r="C153" s="71">
        <v>891780111</v>
      </c>
      <c r="D153" s="71" t="s">
        <v>63</v>
      </c>
      <c r="E153" s="72" t="s">
        <v>16053</v>
      </c>
      <c r="F153" s="72" t="s">
        <v>16052</v>
      </c>
      <c r="G153" s="176">
        <v>0</v>
      </c>
      <c r="H153" s="72" t="s">
        <v>71</v>
      </c>
      <c r="I153" s="71" t="s">
        <v>64</v>
      </c>
      <c r="J153" s="73" t="s">
        <v>81</v>
      </c>
      <c r="K153" s="75" t="s">
        <v>16051</v>
      </c>
      <c r="L153" s="76">
        <v>15739800</v>
      </c>
      <c r="M153" s="71" t="s">
        <v>66</v>
      </c>
      <c r="N153" s="75" t="s">
        <v>12234</v>
      </c>
      <c r="O153" s="75">
        <v>1082851727</v>
      </c>
      <c r="P153" s="72">
        <v>28</v>
      </c>
      <c r="Q153" s="80">
        <v>45670</v>
      </c>
      <c r="R153" s="75">
        <v>5573604000</v>
      </c>
      <c r="S153" s="80">
        <v>45679</v>
      </c>
      <c r="T153" s="76">
        <v>15739800</v>
      </c>
      <c r="U153" s="72" t="s">
        <v>65</v>
      </c>
      <c r="V153" s="76">
        <v>85449357</v>
      </c>
      <c r="W153" s="104" t="s">
        <v>11233</v>
      </c>
      <c r="X153" s="78">
        <v>45679</v>
      </c>
      <c r="Y153" s="78">
        <v>45679</v>
      </c>
      <c r="Z153" s="78" t="s">
        <v>73</v>
      </c>
      <c r="AA153" s="78">
        <v>45808</v>
      </c>
      <c r="AB153" s="102">
        <f t="shared" si="12"/>
        <v>129</v>
      </c>
      <c r="AC153" s="72">
        <v>2</v>
      </c>
      <c r="AD153" s="514">
        <v>3472000</v>
      </c>
      <c r="AE153" s="72">
        <v>1</v>
      </c>
      <c r="AF153" s="80">
        <v>45838</v>
      </c>
      <c r="AG153" s="102">
        <f t="shared" si="13"/>
        <v>30</v>
      </c>
      <c r="AH153" s="72">
        <v>0</v>
      </c>
      <c r="AI153" s="628">
        <v>0</v>
      </c>
      <c r="AJ153" s="72" t="s">
        <v>73</v>
      </c>
      <c r="AK153" s="80" t="s">
        <v>73</v>
      </c>
      <c r="AL153" s="72">
        <v>0</v>
      </c>
      <c r="AM153" s="80" t="s">
        <v>73</v>
      </c>
      <c r="AN153" s="80" t="s">
        <v>73</v>
      </c>
      <c r="AO153" s="80" t="s">
        <v>73</v>
      </c>
      <c r="AP153" s="102">
        <f t="shared" si="14"/>
        <v>0</v>
      </c>
      <c r="AQ153" s="102">
        <f t="shared" si="15"/>
        <v>19211800</v>
      </c>
      <c r="AR153" s="72" t="s">
        <v>65</v>
      </c>
      <c r="AS153" s="76">
        <v>15739800</v>
      </c>
      <c r="AT153" s="72" t="s">
        <v>319</v>
      </c>
      <c r="AU153" s="76">
        <v>0</v>
      </c>
      <c r="AV153" s="81" t="s">
        <v>73</v>
      </c>
      <c r="AW153" s="620">
        <v>19211800</v>
      </c>
      <c r="AX153" s="488">
        <f t="shared" si="16"/>
        <v>0</v>
      </c>
      <c r="AY153" s="84">
        <f t="shared" si="17"/>
        <v>1</v>
      </c>
      <c r="AZ153" s="84">
        <v>1</v>
      </c>
      <c r="BA153" s="81" t="s">
        <v>73</v>
      </c>
      <c r="BB153" s="72" t="s">
        <v>208</v>
      </c>
      <c r="BC153" s="75" t="s">
        <v>16050</v>
      </c>
      <c r="BD153" s="71" t="s">
        <v>65</v>
      </c>
      <c r="BE153" s="71" t="s">
        <v>65</v>
      </c>
    </row>
    <row r="154" spans="2:57" x14ac:dyDescent="0.25">
      <c r="B154" s="71">
        <v>2025</v>
      </c>
      <c r="C154" s="71">
        <v>891780111</v>
      </c>
      <c r="D154" s="71" t="s">
        <v>63</v>
      </c>
      <c r="E154" s="72" t="s">
        <v>16049</v>
      </c>
      <c r="F154" s="72" t="s">
        <v>16048</v>
      </c>
      <c r="G154" s="176">
        <v>0</v>
      </c>
      <c r="H154" s="72" t="s">
        <v>71</v>
      </c>
      <c r="I154" s="71" t="s">
        <v>64</v>
      </c>
      <c r="J154" s="73" t="s">
        <v>81</v>
      </c>
      <c r="K154" s="75" t="s">
        <v>16047</v>
      </c>
      <c r="L154" s="76">
        <v>15739800</v>
      </c>
      <c r="M154" s="71" t="s">
        <v>66</v>
      </c>
      <c r="N154" s="75" t="s">
        <v>13449</v>
      </c>
      <c r="O154" s="75">
        <v>12613225</v>
      </c>
      <c r="P154" s="72">
        <v>28</v>
      </c>
      <c r="Q154" s="80">
        <v>45670</v>
      </c>
      <c r="R154" s="75">
        <v>5573604000</v>
      </c>
      <c r="S154" s="80">
        <v>45679</v>
      </c>
      <c r="T154" s="76">
        <v>15739800</v>
      </c>
      <c r="U154" s="72" t="s">
        <v>65</v>
      </c>
      <c r="V154" s="76">
        <v>85449357</v>
      </c>
      <c r="W154" s="104" t="s">
        <v>11233</v>
      </c>
      <c r="X154" s="78">
        <v>45679</v>
      </c>
      <c r="Y154" s="78">
        <v>45679</v>
      </c>
      <c r="Z154" s="78" t="s">
        <v>73</v>
      </c>
      <c r="AA154" s="78">
        <v>45808</v>
      </c>
      <c r="AB154" s="102">
        <f t="shared" si="12"/>
        <v>129</v>
      </c>
      <c r="AC154" s="72">
        <v>2</v>
      </c>
      <c r="AD154" s="514">
        <v>3472000</v>
      </c>
      <c r="AE154" s="72">
        <v>1</v>
      </c>
      <c r="AF154" s="80">
        <v>45838</v>
      </c>
      <c r="AG154" s="102">
        <f t="shared" si="13"/>
        <v>30</v>
      </c>
      <c r="AH154" s="72">
        <v>0</v>
      </c>
      <c r="AI154" s="628">
        <v>0</v>
      </c>
      <c r="AJ154" s="72" t="s">
        <v>73</v>
      </c>
      <c r="AK154" s="80" t="s">
        <v>73</v>
      </c>
      <c r="AL154" s="72">
        <v>0</v>
      </c>
      <c r="AM154" s="80" t="s">
        <v>73</v>
      </c>
      <c r="AN154" s="80" t="s">
        <v>73</v>
      </c>
      <c r="AO154" s="80" t="s">
        <v>73</v>
      </c>
      <c r="AP154" s="102">
        <f t="shared" si="14"/>
        <v>0</v>
      </c>
      <c r="AQ154" s="102">
        <f t="shared" si="15"/>
        <v>19211800</v>
      </c>
      <c r="AR154" s="72" t="s">
        <v>65</v>
      </c>
      <c r="AS154" s="76">
        <v>15739800</v>
      </c>
      <c r="AT154" s="72" t="s">
        <v>319</v>
      </c>
      <c r="AU154" s="76">
        <v>0</v>
      </c>
      <c r="AV154" s="81" t="s">
        <v>73</v>
      </c>
      <c r="AW154" s="620">
        <v>19211800</v>
      </c>
      <c r="AX154" s="488">
        <f t="shared" si="16"/>
        <v>0</v>
      </c>
      <c r="AY154" s="84">
        <f t="shared" si="17"/>
        <v>1</v>
      </c>
      <c r="AZ154" s="84">
        <v>1</v>
      </c>
      <c r="BA154" s="81" t="s">
        <v>73</v>
      </c>
      <c r="BB154" s="72" t="s">
        <v>208</v>
      </c>
      <c r="BC154" s="75" t="s">
        <v>16046</v>
      </c>
      <c r="BD154" s="71" t="s">
        <v>65</v>
      </c>
      <c r="BE154" s="71" t="s">
        <v>65</v>
      </c>
    </row>
    <row r="155" spans="2:57" x14ac:dyDescent="0.25">
      <c r="B155" s="71">
        <v>2025</v>
      </c>
      <c r="C155" s="71">
        <v>891780111</v>
      </c>
      <c r="D155" s="71" t="s">
        <v>63</v>
      </c>
      <c r="E155" s="72" t="s">
        <v>16045</v>
      </c>
      <c r="F155" s="72" t="s">
        <v>16044</v>
      </c>
      <c r="G155" s="176">
        <v>0</v>
      </c>
      <c r="H155" s="72" t="s">
        <v>71</v>
      </c>
      <c r="I155" s="71" t="s">
        <v>64</v>
      </c>
      <c r="J155" s="73" t="s">
        <v>81</v>
      </c>
      <c r="K155" s="75" t="s">
        <v>16043</v>
      </c>
      <c r="L155" s="76">
        <v>15739800</v>
      </c>
      <c r="M155" s="71" t="s">
        <v>66</v>
      </c>
      <c r="N155" s="75" t="s">
        <v>13208</v>
      </c>
      <c r="O155" s="75">
        <v>1082916060</v>
      </c>
      <c r="P155" s="72">
        <v>28</v>
      </c>
      <c r="Q155" s="80">
        <v>45670</v>
      </c>
      <c r="R155" s="75">
        <v>5573604000</v>
      </c>
      <c r="S155" s="80">
        <v>45679</v>
      </c>
      <c r="T155" s="76">
        <v>15739800</v>
      </c>
      <c r="U155" s="72" t="s">
        <v>65</v>
      </c>
      <c r="V155" s="76">
        <v>85449357</v>
      </c>
      <c r="W155" s="104" t="s">
        <v>11233</v>
      </c>
      <c r="X155" s="78">
        <v>45679</v>
      </c>
      <c r="Y155" s="78">
        <v>45679</v>
      </c>
      <c r="Z155" s="78" t="s">
        <v>73</v>
      </c>
      <c r="AA155" s="78">
        <v>45808</v>
      </c>
      <c r="AB155" s="102">
        <f t="shared" si="12"/>
        <v>129</v>
      </c>
      <c r="AC155" s="72">
        <v>2</v>
      </c>
      <c r="AD155" s="514">
        <v>3472000</v>
      </c>
      <c r="AE155" s="72">
        <v>1</v>
      </c>
      <c r="AF155" s="80">
        <v>45838</v>
      </c>
      <c r="AG155" s="102">
        <f t="shared" si="13"/>
        <v>30</v>
      </c>
      <c r="AH155" s="72">
        <v>0</v>
      </c>
      <c r="AI155" s="628">
        <v>0</v>
      </c>
      <c r="AJ155" s="72" t="s">
        <v>73</v>
      </c>
      <c r="AK155" s="80" t="s">
        <v>73</v>
      </c>
      <c r="AL155" s="72">
        <v>0</v>
      </c>
      <c r="AM155" s="80" t="s">
        <v>73</v>
      </c>
      <c r="AN155" s="80" t="s">
        <v>73</v>
      </c>
      <c r="AO155" s="80" t="s">
        <v>73</v>
      </c>
      <c r="AP155" s="102">
        <f t="shared" si="14"/>
        <v>0</v>
      </c>
      <c r="AQ155" s="102">
        <f t="shared" si="15"/>
        <v>19211800</v>
      </c>
      <c r="AR155" s="72" t="s">
        <v>65</v>
      </c>
      <c r="AS155" s="76">
        <v>15739800</v>
      </c>
      <c r="AT155" s="72" t="s">
        <v>319</v>
      </c>
      <c r="AU155" s="76">
        <v>0</v>
      </c>
      <c r="AV155" s="81" t="s">
        <v>73</v>
      </c>
      <c r="AW155" s="620">
        <v>19211800</v>
      </c>
      <c r="AX155" s="488">
        <f t="shared" si="16"/>
        <v>0</v>
      </c>
      <c r="AY155" s="84">
        <f t="shared" si="17"/>
        <v>1</v>
      </c>
      <c r="AZ155" s="84">
        <v>1</v>
      </c>
      <c r="BA155" s="81" t="s">
        <v>73</v>
      </c>
      <c r="BB155" s="72" t="s">
        <v>208</v>
      </c>
      <c r="BC155" s="75" t="s">
        <v>16042</v>
      </c>
      <c r="BD155" s="71" t="s">
        <v>65</v>
      </c>
      <c r="BE155" s="71" t="s">
        <v>65</v>
      </c>
    </row>
    <row r="156" spans="2:57" x14ac:dyDescent="0.25">
      <c r="B156" s="71">
        <v>2025</v>
      </c>
      <c r="C156" s="71">
        <v>891780111</v>
      </c>
      <c r="D156" s="71" t="s">
        <v>63</v>
      </c>
      <c r="E156" s="72" t="s">
        <v>16041</v>
      </c>
      <c r="F156" s="72" t="s">
        <v>16040</v>
      </c>
      <c r="G156" s="176">
        <v>0</v>
      </c>
      <c r="H156" s="72" t="s">
        <v>71</v>
      </c>
      <c r="I156" s="71" t="s">
        <v>64</v>
      </c>
      <c r="J156" s="73" t="s">
        <v>81</v>
      </c>
      <c r="K156" s="75" t="s">
        <v>16039</v>
      </c>
      <c r="L156" s="76">
        <v>14307200</v>
      </c>
      <c r="M156" s="71" t="s">
        <v>66</v>
      </c>
      <c r="N156" s="75" t="s">
        <v>12907</v>
      </c>
      <c r="O156" s="75">
        <v>36720698</v>
      </c>
      <c r="P156" s="72">
        <v>28</v>
      </c>
      <c r="Q156" s="80">
        <v>45670</v>
      </c>
      <c r="R156" s="75">
        <v>5573604000</v>
      </c>
      <c r="S156" s="80">
        <v>45679</v>
      </c>
      <c r="T156" s="76">
        <v>14307200</v>
      </c>
      <c r="U156" s="72" t="s">
        <v>65</v>
      </c>
      <c r="V156" s="76">
        <v>84452087</v>
      </c>
      <c r="W156" s="104" t="s">
        <v>10326</v>
      </c>
      <c r="X156" s="78">
        <v>45679</v>
      </c>
      <c r="Y156" s="78">
        <v>45679</v>
      </c>
      <c r="Z156" s="78" t="s">
        <v>73</v>
      </c>
      <c r="AA156" s="78">
        <v>45808</v>
      </c>
      <c r="AB156" s="102">
        <f t="shared" si="12"/>
        <v>129</v>
      </c>
      <c r="AC156" s="72">
        <v>2</v>
      </c>
      <c r="AD156" s="514">
        <v>3156000</v>
      </c>
      <c r="AE156" s="72">
        <v>1</v>
      </c>
      <c r="AF156" s="80">
        <v>45838</v>
      </c>
      <c r="AG156" s="102">
        <f t="shared" si="13"/>
        <v>30</v>
      </c>
      <c r="AH156" s="72">
        <v>0</v>
      </c>
      <c r="AI156" s="628">
        <v>0</v>
      </c>
      <c r="AJ156" s="72" t="s">
        <v>73</v>
      </c>
      <c r="AK156" s="80" t="s">
        <v>73</v>
      </c>
      <c r="AL156" s="72">
        <v>0</v>
      </c>
      <c r="AM156" s="80" t="s">
        <v>73</v>
      </c>
      <c r="AN156" s="80" t="s">
        <v>73</v>
      </c>
      <c r="AO156" s="80" t="s">
        <v>73</v>
      </c>
      <c r="AP156" s="102">
        <f t="shared" si="14"/>
        <v>0</v>
      </c>
      <c r="AQ156" s="102">
        <f t="shared" si="15"/>
        <v>17463200</v>
      </c>
      <c r="AR156" s="72" t="s">
        <v>65</v>
      </c>
      <c r="AS156" s="76">
        <v>14307200</v>
      </c>
      <c r="AT156" s="72" t="s">
        <v>319</v>
      </c>
      <c r="AU156" s="76">
        <v>0</v>
      </c>
      <c r="AV156" s="81" t="s">
        <v>73</v>
      </c>
      <c r="AW156" s="620">
        <v>17463200</v>
      </c>
      <c r="AX156" s="488">
        <f t="shared" si="16"/>
        <v>0</v>
      </c>
      <c r="AY156" s="84">
        <f t="shared" si="17"/>
        <v>1</v>
      </c>
      <c r="AZ156" s="84">
        <v>1</v>
      </c>
      <c r="BA156" s="81" t="s">
        <v>73</v>
      </c>
      <c r="BB156" s="72" t="s">
        <v>208</v>
      </c>
      <c r="BC156" s="75" t="s">
        <v>16038</v>
      </c>
      <c r="BD156" s="71" t="s">
        <v>65</v>
      </c>
      <c r="BE156" s="71" t="s">
        <v>65</v>
      </c>
    </row>
    <row r="157" spans="2:57" x14ac:dyDescent="0.25">
      <c r="B157" s="71">
        <v>2025</v>
      </c>
      <c r="C157" s="71">
        <v>891780111</v>
      </c>
      <c r="D157" s="71" t="s">
        <v>63</v>
      </c>
      <c r="E157" s="72" t="s">
        <v>16037</v>
      </c>
      <c r="F157" s="72" t="s">
        <v>16036</v>
      </c>
      <c r="G157" s="176">
        <v>0</v>
      </c>
      <c r="H157" s="72" t="s">
        <v>71</v>
      </c>
      <c r="I157" s="71" t="s">
        <v>64</v>
      </c>
      <c r="J157" s="73" t="s">
        <v>81</v>
      </c>
      <c r="K157" s="75" t="s">
        <v>16035</v>
      </c>
      <c r="L157" s="76">
        <v>14517600</v>
      </c>
      <c r="M157" s="71" t="s">
        <v>66</v>
      </c>
      <c r="N157" s="75" t="s">
        <v>13264</v>
      </c>
      <c r="O157" s="75">
        <v>85462989</v>
      </c>
      <c r="P157" s="72">
        <v>28</v>
      </c>
      <c r="Q157" s="80">
        <v>45670</v>
      </c>
      <c r="R157" s="75">
        <v>5573604000</v>
      </c>
      <c r="S157" s="80">
        <v>45679</v>
      </c>
      <c r="T157" s="76">
        <v>14517600</v>
      </c>
      <c r="U157" s="72" t="s">
        <v>65</v>
      </c>
      <c r="V157" s="76">
        <v>36665858</v>
      </c>
      <c r="W157" s="104" t="s">
        <v>10356</v>
      </c>
      <c r="X157" s="78">
        <v>45679</v>
      </c>
      <c r="Y157" s="78">
        <v>45679</v>
      </c>
      <c r="Z157" s="78" t="s">
        <v>73</v>
      </c>
      <c r="AA157" s="78">
        <v>45808</v>
      </c>
      <c r="AB157" s="102">
        <f t="shared" si="12"/>
        <v>129</v>
      </c>
      <c r="AC157" s="72">
        <v>2</v>
      </c>
      <c r="AD157" s="514">
        <v>3156000</v>
      </c>
      <c r="AE157" s="72">
        <v>1</v>
      </c>
      <c r="AF157" s="80">
        <v>45838</v>
      </c>
      <c r="AG157" s="102">
        <f t="shared" si="13"/>
        <v>30</v>
      </c>
      <c r="AH157" s="72">
        <v>0</v>
      </c>
      <c r="AI157" s="628">
        <v>0</v>
      </c>
      <c r="AJ157" s="72" t="s">
        <v>73</v>
      </c>
      <c r="AK157" s="80" t="s">
        <v>73</v>
      </c>
      <c r="AL157" s="72">
        <v>0</v>
      </c>
      <c r="AM157" s="80" t="s">
        <v>73</v>
      </c>
      <c r="AN157" s="80" t="s">
        <v>73</v>
      </c>
      <c r="AO157" s="80" t="s">
        <v>73</v>
      </c>
      <c r="AP157" s="102">
        <f t="shared" si="14"/>
        <v>0</v>
      </c>
      <c r="AQ157" s="102">
        <f t="shared" si="15"/>
        <v>17673600</v>
      </c>
      <c r="AR157" s="72" t="s">
        <v>65</v>
      </c>
      <c r="AS157" s="76">
        <v>14517600</v>
      </c>
      <c r="AT157" s="72" t="s">
        <v>319</v>
      </c>
      <c r="AU157" s="76">
        <v>0</v>
      </c>
      <c r="AV157" s="81" t="s">
        <v>73</v>
      </c>
      <c r="AW157" s="620">
        <v>17673600</v>
      </c>
      <c r="AX157" s="488">
        <f t="shared" si="16"/>
        <v>0</v>
      </c>
      <c r="AY157" s="84">
        <f t="shared" si="17"/>
        <v>1</v>
      </c>
      <c r="AZ157" s="84">
        <v>1</v>
      </c>
      <c r="BA157" s="81" t="s">
        <v>73</v>
      </c>
      <c r="BB157" s="72" t="s">
        <v>208</v>
      </c>
      <c r="BC157" s="75" t="s">
        <v>16034</v>
      </c>
      <c r="BD157" s="71" t="s">
        <v>65</v>
      </c>
      <c r="BE157" s="71" t="s">
        <v>65</v>
      </c>
    </row>
    <row r="158" spans="2:57" x14ac:dyDescent="0.25">
      <c r="B158" s="71">
        <v>2025</v>
      </c>
      <c r="C158" s="71">
        <v>891780111</v>
      </c>
      <c r="D158" s="71" t="s">
        <v>63</v>
      </c>
      <c r="E158" s="72" t="s">
        <v>16033</v>
      </c>
      <c r="F158" s="72" t="s">
        <v>16032</v>
      </c>
      <c r="G158" s="176">
        <v>0</v>
      </c>
      <c r="H158" s="72" t="s">
        <v>71</v>
      </c>
      <c r="I158" s="71" t="s">
        <v>64</v>
      </c>
      <c r="J158" s="73" t="s">
        <v>81</v>
      </c>
      <c r="K158" s="75" t="s">
        <v>16031</v>
      </c>
      <c r="L158" s="76">
        <v>14307200</v>
      </c>
      <c r="M158" s="71" t="s">
        <v>66</v>
      </c>
      <c r="N158" s="75" t="s">
        <v>11804</v>
      </c>
      <c r="O158" s="75">
        <v>1082983493</v>
      </c>
      <c r="P158" s="72">
        <v>28</v>
      </c>
      <c r="Q158" s="80">
        <v>45670</v>
      </c>
      <c r="R158" s="75">
        <v>5573604000</v>
      </c>
      <c r="S158" s="80">
        <v>45679</v>
      </c>
      <c r="T158" s="76">
        <v>14307200</v>
      </c>
      <c r="U158" s="72" t="s">
        <v>65</v>
      </c>
      <c r="V158" s="76">
        <v>36557666</v>
      </c>
      <c r="W158" s="104" t="s">
        <v>10440</v>
      </c>
      <c r="X158" s="78">
        <v>45679</v>
      </c>
      <c r="Y158" s="78">
        <v>45679</v>
      </c>
      <c r="Z158" s="78" t="s">
        <v>73</v>
      </c>
      <c r="AA158" s="78">
        <v>45808</v>
      </c>
      <c r="AB158" s="102">
        <f t="shared" si="12"/>
        <v>129</v>
      </c>
      <c r="AC158" s="72">
        <v>2</v>
      </c>
      <c r="AD158" s="514">
        <v>1578000</v>
      </c>
      <c r="AE158" s="72">
        <v>1</v>
      </c>
      <c r="AF158" s="80">
        <v>45823</v>
      </c>
      <c r="AG158" s="102">
        <f t="shared" si="13"/>
        <v>15</v>
      </c>
      <c r="AH158" s="72">
        <v>0</v>
      </c>
      <c r="AI158" s="628">
        <v>0</v>
      </c>
      <c r="AJ158" s="72" t="s">
        <v>73</v>
      </c>
      <c r="AK158" s="80" t="s">
        <v>73</v>
      </c>
      <c r="AL158" s="72">
        <v>0</v>
      </c>
      <c r="AM158" s="80" t="s">
        <v>73</v>
      </c>
      <c r="AN158" s="80" t="s">
        <v>73</v>
      </c>
      <c r="AO158" s="80" t="s">
        <v>73</v>
      </c>
      <c r="AP158" s="102">
        <f t="shared" si="14"/>
        <v>0</v>
      </c>
      <c r="AQ158" s="102">
        <f t="shared" si="15"/>
        <v>15885200</v>
      </c>
      <c r="AR158" s="72" t="s">
        <v>65</v>
      </c>
      <c r="AS158" s="76">
        <v>14307200</v>
      </c>
      <c r="AT158" s="72" t="s">
        <v>319</v>
      </c>
      <c r="AU158" s="76">
        <v>0</v>
      </c>
      <c r="AV158" s="81" t="s">
        <v>73</v>
      </c>
      <c r="AW158" s="620">
        <v>15885200</v>
      </c>
      <c r="AX158" s="488">
        <f t="shared" si="16"/>
        <v>0</v>
      </c>
      <c r="AY158" s="84">
        <f t="shared" si="17"/>
        <v>1</v>
      </c>
      <c r="AZ158" s="84">
        <v>1</v>
      </c>
      <c r="BA158" s="81" t="s">
        <v>73</v>
      </c>
      <c r="BB158" s="72" t="s">
        <v>208</v>
      </c>
      <c r="BC158" s="75" t="s">
        <v>16030</v>
      </c>
      <c r="BD158" s="71" t="s">
        <v>65</v>
      </c>
      <c r="BE158" s="71" t="s">
        <v>65</v>
      </c>
    </row>
    <row r="159" spans="2:57" x14ac:dyDescent="0.25">
      <c r="B159" s="71">
        <v>2025</v>
      </c>
      <c r="C159" s="71">
        <v>891780111</v>
      </c>
      <c r="D159" s="71" t="s">
        <v>63</v>
      </c>
      <c r="E159" s="72" t="s">
        <v>16029</v>
      </c>
      <c r="F159" s="72" t="s">
        <v>16028</v>
      </c>
      <c r="G159" s="176">
        <v>0</v>
      </c>
      <c r="H159" s="72" t="s">
        <v>71</v>
      </c>
      <c r="I159" s="71" t="s">
        <v>64</v>
      </c>
      <c r="J159" s="73" t="s">
        <v>81</v>
      </c>
      <c r="K159" s="75" t="s">
        <v>16027</v>
      </c>
      <c r="L159" s="76">
        <v>15161100</v>
      </c>
      <c r="M159" s="71" t="s">
        <v>66</v>
      </c>
      <c r="N159" s="75" t="s">
        <v>13343</v>
      </c>
      <c r="O159" s="75">
        <v>1083025029</v>
      </c>
      <c r="P159" s="72">
        <v>28</v>
      </c>
      <c r="Q159" s="80">
        <v>45670</v>
      </c>
      <c r="R159" s="75">
        <v>5573604000</v>
      </c>
      <c r="S159" s="80">
        <v>45679</v>
      </c>
      <c r="T159" s="76">
        <v>15161100</v>
      </c>
      <c r="U159" s="72" t="s">
        <v>65</v>
      </c>
      <c r="V159" s="76">
        <v>21400608</v>
      </c>
      <c r="W159" s="104" t="s">
        <v>12927</v>
      </c>
      <c r="X159" s="78">
        <v>45679</v>
      </c>
      <c r="Y159" s="78">
        <v>45679</v>
      </c>
      <c r="Z159" s="78" t="s">
        <v>73</v>
      </c>
      <c r="AA159" s="78">
        <v>45808</v>
      </c>
      <c r="AB159" s="102">
        <f t="shared" si="12"/>
        <v>129</v>
      </c>
      <c r="AC159" s="72">
        <v>2</v>
      </c>
      <c r="AD159" s="514">
        <v>3472000</v>
      </c>
      <c r="AE159" s="72">
        <v>1</v>
      </c>
      <c r="AF159" s="80">
        <v>45838</v>
      </c>
      <c r="AG159" s="102">
        <f t="shared" si="13"/>
        <v>30</v>
      </c>
      <c r="AH159" s="72">
        <v>0</v>
      </c>
      <c r="AI159" s="628">
        <v>0</v>
      </c>
      <c r="AJ159" s="72" t="s">
        <v>73</v>
      </c>
      <c r="AK159" s="80" t="s">
        <v>73</v>
      </c>
      <c r="AL159" s="72">
        <v>0</v>
      </c>
      <c r="AM159" s="80" t="s">
        <v>73</v>
      </c>
      <c r="AN159" s="80" t="s">
        <v>73</v>
      </c>
      <c r="AO159" s="80" t="s">
        <v>73</v>
      </c>
      <c r="AP159" s="102">
        <f t="shared" si="14"/>
        <v>0</v>
      </c>
      <c r="AQ159" s="102">
        <f t="shared" si="15"/>
        <v>18633100</v>
      </c>
      <c r="AR159" s="72" t="s">
        <v>65</v>
      </c>
      <c r="AS159" s="76">
        <v>15161100</v>
      </c>
      <c r="AT159" s="72" t="s">
        <v>319</v>
      </c>
      <c r="AU159" s="76">
        <v>0</v>
      </c>
      <c r="AV159" s="81" t="s">
        <v>73</v>
      </c>
      <c r="AW159" s="620">
        <v>18633100</v>
      </c>
      <c r="AX159" s="488">
        <f t="shared" si="16"/>
        <v>0</v>
      </c>
      <c r="AY159" s="84">
        <f t="shared" si="17"/>
        <v>1</v>
      </c>
      <c r="AZ159" s="84">
        <v>1</v>
      </c>
      <c r="BA159" s="81" t="s">
        <v>73</v>
      </c>
      <c r="BB159" s="72" t="s">
        <v>208</v>
      </c>
      <c r="BC159" s="75" t="s">
        <v>16026</v>
      </c>
      <c r="BD159" s="71" t="s">
        <v>65</v>
      </c>
      <c r="BE159" s="71" t="s">
        <v>65</v>
      </c>
    </row>
    <row r="160" spans="2:57" x14ac:dyDescent="0.25">
      <c r="B160" s="71">
        <v>2025</v>
      </c>
      <c r="C160" s="71">
        <v>891780111</v>
      </c>
      <c r="D160" s="71" t="s">
        <v>63</v>
      </c>
      <c r="E160" s="72" t="s">
        <v>16025</v>
      </c>
      <c r="F160" s="72" t="s">
        <v>16024</v>
      </c>
      <c r="G160" s="176">
        <v>0</v>
      </c>
      <c r="H160" s="72" t="s">
        <v>71</v>
      </c>
      <c r="I160" s="71" t="s">
        <v>64</v>
      </c>
      <c r="J160" s="73" t="s">
        <v>81</v>
      </c>
      <c r="K160" s="75" t="s">
        <v>16023</v>
      </c>
      <c r="L160" s="76">
        <v>14307200</v>
      </c>
      <c r="M160" s="71" t="s">
        <v>66</v>
      </c>
      <c r="N160" s="75" t="s">
        <v>11809</v>
      </c>
      <c r="O160" s="75">
        <v>1082881245</v>
      </c>
      <c r="P160" s="72">
        <v>28</v>
      </c>
      <c r="Q160" s="80">
        <v>45670</v>
      </c>
      <c r="R160" s="75">
        <v>5573604000</v>
      </c>
      <c r="S160" s="80">
        <v>45679</v>
      </c>
      <c r="T160" s="76">
        <v>14307200</v>
      </c>
      <c r="U160" s="72" t="s">
        <v>65</v>
      </c>
      <c r="V160" s="76">
        <v>36557666</v>
      </c>
      <c r="W160" s="104" t="s">
        <v>10440</v>
      </c>
      <c r="X160" s="78">
        <v>45679</v>
      </c>
      <c r="Y160" s="78">
        <v>45679</v>
      </c>
      <c r="Z160" s="78" t="s">
        <v>73</v>
      </c>
      <c r="AA160" s="78">
        <v>45808</v>
      </c>
      <c r="AB160" s="102">
        <f t="shared" si="12"/>
        <v>129</v>
      </c>
      <c r="AC160" s="72">
        <v>2</v>
      </c>
      <c r="AD160" s="514">
        <v>3156000</v>
      </c>
      <c r="AE160" s="72">
        <v>1</v>
      </c>
      <c r="AF160" s="80">
        <v>45838</v>
      </c>
      <c r="AG160" s="102">
        <f t="shared" si="13"/>
        <v>30</v>
      </c>
      <c r="AH160" s="72">
        <v>0</v>
      </c>
      <c r="AI160" s="628">
        <v>0</v>
      </c>
      <c r="AJ160" s="72" t="s">
        <v>73</v>
      </c>
      <c r="AK160" s="80" t="s">
        <v>73</v>
      </c>
      <c r="AL160" s="72">
        <v>0</v>
      </c>
      <c r="AM160" s="80" t="s">
        <v>73</v>
      </c>
      <c r="AN160" s="80" t="s">
        <v>73</v>
      </c>
      <c r="AO160" s="80" t="s">
        <v>73</v>
      </c>
      <c r="AP160" s="102">
        <f t="shared" si="14"/>
        <v>0</v>
      </c>
      <c r="AQ160" s="102">
        <f t="shared" si="15"/>
        <v>17463200</v>
      </c>
      <c r="AR160" s="72" t="s">
        <v>65</v>
      </c>
      <c r="AS160" s="76">
        <v>14307200</v>
      </c>
      <c r="AT160" s="72" t="s">
        <v>319</v>
      </c>
      <c r="AU160" s="76">
        <v>0</v>
      </c>
      <c r="AV160" s="81" t="s">
        <v>73</v>
      </c>
      <c r="AW160" s="620">
        <v>17463200</v>
      </c>
      <c r="AX160" s="488">
        <f t="shared" si="16"/>
        <v>0</v>
      </c>
      <c r="AY160" s="84">
        <f t="shared" si="17"/>
        <v>1</v>
      </c>
      <c r="AZ160" s="84">
        <v>1</v>
      </c>
      <c r="BA160" s="81" t="s">
        <v>73</v>
      </c>
      <c r="BB160" s="72" t="s">
        <v>208</v>
      </c>
      <c r="BC160" s="75" t="s">
        <v>16022</v>
      </c>
      <c r="BD160" s="71" t="s">
        <v>65</v>
      </c>
      <c r="BE160" s="71" t="s">
        <v>65</v>
      </c>
    </row>
    <row r="161" spans="2:57" x14ac:dyDescent="0.25">
      <c r="B161" s="71">
        <v>2025</v>
      </c>
      <c r="C161" s="71">
        <v>891780111</v>
      </c>
      <c r="D161" s="71" t="s">
        <v>63</v>
      </c>
      <c r="E161" s="72" t="s">
        <v>16021</v>
      </c>
      <c r="F161" s="72" t="s">
        <v>16020</v>
      </c>
      <c r="G161" s="176">
        <v>0</v>
      </c>
      <c r="H161" s="72" t="s">
        <v>71</v>
      </c>
      <c r="I161" s="71" t="s">
        <v>64</v>
      </c>
      <c r="J161" s="73" t="s">
        <v>81</v>
      </c>
      <c r="K161" s="75" t="s">
        <v>16019</v>
      </c>
      <c r="L161" s="76">
        <v>9825000</v>
      </c>
      <c r="M161" s="71" t="s">
        <v>66</v>
      </c>
      <c r="N161" s="75" t="s">
        <v>11267</v>
      </c>
      <c r="O161" s="75">
        <v>1081911437</v>
      </c>
      <c r="P161" s="72">
        <v>27</v>
      </c>
      <c r="Q161" s="80">
        <v>45670</v>
      </c>
      <c r="R161" s="75">
        <v>2494141000</v>
      </c>
      <c r="S161" s="80">
        <v>45679</v>
      </c>
      <c r="T161" s="76">
        <v>9825000</v>
      </c>
      <c r="U161" s="72" t="s">
        <v>65</v>
      </c>
      <c r="V161" s="76">
        <v>8742360</v>
      </c>
      <c r="W161" s="104" t="s">
        <v>15516</v>
      </c>
      <c r="X161" s="78">
        <v>45679</v>
      </c>
      <c r="Y161" s="78">
        <v>45679</v>
      </c>
      <c r="Z161" s="78" t="s">
        <v>73</v>
      </c>
      <c r="AA161" s="78">
        <v>45808</v>
      </c>
      <c r="AB161" s="102">
        <f t="shared" si="12"/>
        <v>129</v>
      </c>
      <c r="AC161" s="72">
        <v>2</v>
      </c>
      <c r="AD161" s="514">
        <v>975000</v>
      </c>
      <c r="AE161" s="72">
        <v>1</v>
      </c>
      <c r="AF161" s="80">
        <v>45821</v>
      </c>
      <c r="AG161" s="102">
        <f t="shared" si="13"/>
        <v>13</v>
      </c>
      <c r="AH161" s="72">
        <v>0</v>
      </c>
      <c r="AI161" s="628">
        <v>0</v>
      </c>
      <c r="AJ161" s="72" t="s">
        <v>73</v>
      </c>
      <c r="AK161" s="80" t="s">
        <v>73</v>
      </c>
      <c r="AL161" s="72">
        <v>0</v>
      </c>
      <c r="AM161" s="80" t="s">
        <v>73</v>
      </c>
      <c r="AN161" s="80" t="s">
        <v>73</v>
      </c>
      <c r="AO161" s="80" t="s">
        <v>73</v>
      </c>
      <c r="AP161" s="102">
        <f t="shared" si="14"/>
        <v>0</v>
      </c>
      <c r="AQ161" s="102">
        <f t="shared" si="15"/>
        <v>10800000</v>
      </c>
      <c r="AR161" s="72" t="s">
        <v>65</v>
      </c>
      <c r="AS161" s="76">
        <v>9825000</v>
      </c>
      <c r="AT161" s="72" t="s">
        <v>319</v>
      </c>
      <c r="AU161" s="76">
        <v>0</v>
      </c>
      <c r="AV161" s="81" t="s">
        <v>73</v>
      </c>
      <c r="AW161" s="620">
        <v>10800000</v>
      </c>
      <c r="AX161" s="488">
        <f t="shared" si="16"/>
        <v>0</v>
      </c>
      <c r="AY161" s="84">
        <f t="shared" si="17"/>
        <v>1</v>
      </c>
      <c r="AZ161" s="84">
        <v>1</v>
      </c>
      <c r="BA161" s="81" t="s">
        <v>73</v>
      </c>
      <c r="BB161" s="72" t="s">
        <v>208</v>
      </c>
      <c r="BC161" s="75" t="s">
        <v>16018</v>
      </c>
      <c r="BD161" s="71" t="s">
        <v>65</v>
      </c>
      <c r="BE161" s="71" t="s">
        <v>65</v>
      </c>
    </row>
    <row r="162" spans="2:57" x14ac:dyDescent="0.25">
      <c r="B162" s="71">
        <v>2025</v>
      </c>
      <c r="C162" s="71">
        <v>891780111</v>
      </c>
      <c r="D162" s="71" t="s">
        <v>63</v>
      </c>
      <c r="E162" s="72" t="s">
        <v>16017</v>
      </c>
      <c r="F162" s="72" t="s">
        <v>16016</v>
      </c>
      <c r="G162" s="176">
        <v>0</v>
      </c>
      <c r="H162" s="72" t="s">
        <v>71</v>
      </c>
      <c r="I162" s="71" t="s">
        <v>64</v>
      </c>
      <c r="J162" s="73" t="s">
        <v>81</v>
      </c>
      <c r="K162" s="75" t="s">
        <v>15992</v>
      </c>
      <c r="L162" s="76">
        <v>12013400</v>
      </c>
      <c r="M162" s="71" t="s">
        <v>66</v>
      </c>
      <c r="N162" s="75" t="s">
        <v>12396</v>
      </c>
      <c r="O162" s="75">
        <v>84451148</v>
      </c>
      <c r="P162" s="72">
        <v>27</v>
      </c>
      <c r="Q162" s="80">
        <v>45670</v>
      </c>
      <c r="R162" s="75">
        <v>2494141000</v>
      </c>
      <c r="S162" s="80">
        <v>45679</v>
      </c>
      <c r="T162" s="76">
        <v>12013400</v>
      </c>
      <c r="U162" s="72" t="s">
        <v>65</v>
      </c>
      <c r="V162" s="76">
        <v>85465146</v>
      </c>
      <c r="W162" s="104" t="s">
        <v>9042</v>
      </c>
      <c r="X162" s="78">
        <v>45679</v>
      </c>
      <c r="Y162" s="78">
        <v>45679</v>
      </c>
      <c r="Z162" s="78" t="s">
        <v>73</v>
      </c>
      <c r="AA162" s="78">
        <v>45808</v>
      </c>
      <c r="AB162" s="102">
        <f t="shared" si="12"/>
        <v>129</v>
      </c>
      <c r="AC162" s="72">
        <v>2</v>
      </c>
      <c r="AD162" s="514">
        <v>2650000</v>
      </c>
      <c r="AE162" s="72">
        <v>1</v>
      </c>
      <c r="AF162" s="80">
        <v>45838</v>
      </c>
      <c r="AG162" s="102">
        <f t="shared" si="13"/>
        <v>30</v>
      </c>
      <c r="AH162" s="72">
        <v>0</v>
      </c>
      <c r="AI162" s="628">
        <v>0</v>
      </c>
      <c r="AJ162" s="72" t="s">
        <v>73</v>
      </c>
      <c r="AK162" s="80" t="s">
        <v>73</v>
      </c>
      <c r="AL162" s="72">
        <v>0</v>
      </c>
      <c r="AM162" s="80" t="s">
        <v>73</v>
      </c>
      <c r="AN162" s="80" t="s">
        <v>73</v>
      </c>
      <c r="AO162" s="80" t="s">
        <v>73</v>
      </c>
      <c r="AP162" s="102">
        <f t="shared" si="14"/>
        <v>0</v>
      </c>
      <c r="AQ162" s="102">
        <f t="shared" si="15"/>
        <v>14663400</v>
      </c>
      <c r="AR162" s="72" t="s">
        <v>65</v>
      </c>
      <c r="AS162" s="76">
        <v>12013400</v>
      </c>
      <c r="AT162" s="72" t="s">
        <v>319</v>
      </c>
      <c r="AU162" s="76">
        <v>0</v>
      </c>
      <c r="AV162" s="81" t="s">
        <v>73</v>
      </c>
      <c r="AW162" s="620">
        <v>14663400</v>
      </c>
      <c r="AX162" s="488">
        <f t="shared" si="16"/>
        <v>0</v>
      </c>
      <c r="AY162" s="84">
        <f t="shared" si="17"/>
        <v>1</v>
      </c>
      <c r="AZ162" s="84">
        <v>1</v>
      </c>
      <c r="BA162" s="81" t="s">
        <v>73</v>
      </c>
      <c r="BB162" s="72" t="s">
        <v>208</v>
      </c>
      <c r="BC162" s="75" t="s">
        <v>16015</v>
      </c>
      <c r="BD162" s="71" t="s">
        <v>65</v>
      </c>
      <c r="BE162" s="71" t="s">
        <v>65</v>
      </c>
    </row>
    <row r="163" spans="2:57" x14ac:dyDescent="0.25">
      <c r="B163" s="71">
        <v>2025</v>
      </c>
      <c r="C163" s="71">
        <v>891780111</v>
      </c>
      <c r="D163" s="71" t="s">
        <v>63</v>
      </c>
      <c r="E163" s="72" t="s">
        <v>16014</v>
      </c>
      <c r="F163" s="72" t="s">
        <v>16013</v>
      </c>
      <c r="G163" s="176">
        <v>0</v>
      </c>
      <c r="H163" s="72" t="s">
        <v>71</v>
      </c>
      <c r="I163" s="71" t="s">
        <v>64</v>
      </c>
      <c r="J163" s="73" t="s">
        <v>81</v>
      </c>
      <c r="K163" s="75" t="s">
        <v>16012</v>
      </c>
      <c r="L163" s="76">
        <v>10200000</v>
      </c>
      <c r="M163" s="71" t="s">
        <v>66</v>
      </c>
      <c r="N163" s="75" t="s">
        <v>11932</v>
      </c>
      <c r="O163" s="75">
        <v>1082946676</v>
      </c>
      <c r="P163" s="72">
        <v>27</v>
      </c>
      <c r="Q163" s="80">
        <v>45670</v>
      </c>
      <c r="R163" s="75">
        <v>2494141000</v>
      </c>
      <c r="S163" s="80">
        <v>45679</v>
      </c>
      <c r="T163" s="76">
        <v>10200000</v>
      </c>
      <c r="U163" s="72" t="s">
        <v>65</v>
      </c>
      <c r="V163" s="76">
        <v>85466528</v>
      </c>
      <c r="W163" s="104" t="s">
        <v>11931</v>
      </c>
      <c r="X163" s="78">
        <v>45679</v>
      </c>
      <c r="Y163" s="78">
        <v>45679</v>
      </c>
      <c r="Z163" s="78" t="s">
        <v>73</v>
      </c>
      <c r="AA163" s="78">
        <v>45808</v>
      </c>
      <c r="AB163" s="102">
        <f t="shared" si="12"/>
        <v>129</v>
      </c>
      <c r="AC163" s="72">
        <v>2</v>
      </c>
      <c r="AD163" s="514">
        <v>2250000</v>
      </c>
      <c r="AE163" s="72">
        <v>1</v>
      </c>
      <c r="AF163" s="80">
        <v>45838</v>
      </c>
      <c r="AG163" s="102">
        <f t="shared" si="13"/>
        <v>30</v>
      </c>
      <c r="AH163" s="72">
        <v>0</v>
      </c>
      <c r="AI163" s="628">
        <v>0</v>
      </c>
      <c r="AJ163" s="72" t="s">
        <v>73</v>
      </c>
      <c r="AK163" s="80" t="s">
        <v>73</v>
      </c>
      <c r="AL163" s="72">
        <v>0</v>
      </c>
      <c r="AM163" s="80" t="s">
        <v>73</v>
      </c>
      <c r="AN163" s="80" t="s">
        <v>73</v>
      </c>
      <c r="AO163" s="80" t="s">
        <v>73</v>
      </c>
      <c r="AP163" s="102">
        <f t="shared" si="14"/>
        <v>0</v>
      </c>
      <c r="AQ163" s="102">
        <f t="shared" si="15"/>
        <v>12450000</v>
      </c>
      <c r="AR163" s="72" t="s">
        <v>65</v>
      </c>
      <c r="AS163" s="76">
        <v>10200000</v>
      </c>
      <c r="AT163" s="72" t="s">
        <v>319</v>
      </c>
      <c r="AU163" s="76">
        <v>0</v>
      </c>
      <c r="AV163" s="81" t="s">
        <v>73</v>
      </c>
      <c r="AW163" s="620">
        <v>12450000</v>
      </c>
      <c r="AX163" s="488">
        <f t="shared" si="16"/>
        <v>0</v>
      </c>
      <c r="AY163" s="84">
        <f t="shared" si="17"/>
        <v>1</v>
      </c>
      <c r="AZ163" s="84">
        <v>1</v>
      </c>
      <c r="BA163" s="81" t="s">
        <v>73</v>
      </c>
      <c r="BB163" s="72" t="s">
        <v>208</v>
      </c>
      <c r="BC163" s="75" t="s">
        <v>16011</v>
      </c>
      <c r="BD163" s="71" t="s">
        <v>65</v>
      </c>
      <c r="BE163" s="71" t="s">
        <v>65</v>
      </c>
    </row>
    <row r="164" spans="2:57" x14ac:dyDescent="0.25">
      <c r="B164" s="71">
        <v>2025</v>
      </c>
      <c r="C164" s="71">
        <v>891780111</v>
      </c>
      <c r="D164" s="71" t="s">
        <v>63</v>
      </c>
      <c r="E164" s="72" t="s">
        <v>16010</v>
      </c>
      <c r="F164" s="72" t="s">
        <v>16009</v>
      </c>
      <c r="G164" s="176">
        <v>0</v>
      </c>
      <c r="H164" s="72" t="s">
        <v>71</v>
      </c>
      <c r="I164" s="71" t="s">
        <v>64</v>
      </c>
      <c r="J164" s="73" t="s">
        <v>81</v>
      </c>
      <c r="K164" s="75" t="s">
        <v>16008</v>
      </c>
      <c r="L164" s="76">
        <v>14307200</v>
      </c>
      <c r="M164" s="71" t="s">
        <v>66</v>
      </c>
      <c r="N164" s="75" t="s">
        <v>12331</v>
      </c>
      <c r="O164" s="75">
        <v>57461980</v>
      </c>
      <c r="P164" s="72">
        <v>28</v>
      </c>
      <c r="Q164" s="80">
        <v>45670</v>
      </c>
      <c r="R164" s="75">
        <v>5573604000</v>
      </c>
      <c r="S164" s="80">
        <v>45679</v>
      </c>
      <c r="T164" s="76">
        <v>14307200</v>
      </c>
      <c r="U164" s="72" t="s">
        <v>65</v>
      </c>
      <c r="V164" s="76">
        <v>85466528</v>
      </c>
      <c r="W164" s="104" t="s">
        <v>11931</v>
      </c>
      <c r="X164" s="78">
        <v>45679</v>
      </c>
      <c r="Y164" s="78">
        <v>45679</v>
      </c>
      <c r="Z164" s="78" t="s">
        <v>73</v>
      </c>
      <c r="AA164" s="78">
        <v>45808</v>
      </c>
      <c r="AB164" s="102">
        <f t="shared" si="12"/>
        <v>129</v>
      </c>
      <c r="AC164" s="72">
        <v>2</v>
      </c>
      <c r="AD164" s="514">
        <v>3156000</v>
      </c>
      <c r="AE164" s="72">
        <v>1</v>
      </c>
      <c r="AF164" s="80">
        <v>45838</v>
      </c>
      <c r="AG164" s="102">
        <f t="shared" si="13"/>
        <v>30</v>
      </c>
      <c r="AH164" s="72">
        <v>0</v>
      </c>
      <c r="AI164" s="628">
        <v>0</v>
      </c>
      <c r="AJ164" s="72" t="s">
        <v>73</v>
      </c>
      <c r="AK164" s="80" t="s">
        <v>73</v>
      </c>
      <c r="AL164" s="72">
        <v>0</v>
      </c>
      <c r="AM164" s="80" t="s">
        <v>73</v>
      </c>
      <c r="AN164" s="80" t="s">
        <v>73</v>
      </c>
      <c r="AO164" s="80" t="s">
        <v>73</v>
      </c>
      <c r="AP164" s="102">
        <f t="shared" si="14"/>
        <v>0</v>
      </c>
      <c r="AQ164" s="102">
        <f t="shared" si="15"/>
        <v>17463200</v>
      </c>
      <c r="AR164" s="72" t="s">
        <v>65</v>
      </c>
      <c r="AS164" s="76">
        <v>14307200</v>
      </c>
      <c r="AT164" s="72" t="s">
        <v>319</v>
      </c>
      <c r="AU164" s="76">
        <v>0</v>
      </c>
      <c r="AV164" s="81" t="s">
        <v>73</v>
      </c>
      <c r="AW164" s="620">
        <v>17463200</v>
      </c>
      <c r="AX164" s="488">
        <f t="shared" si="16"/>
        <v>0</v>
      </c>
      <c r="AY164" s="84">
        <f t="shared" si="17"/>
        <v>1</v>
      </c>
      <c r="AZ164" s="84">
        <v>1</v>
      </c>
      <c r="BA164" s="81" t="s">
        <v>73</v>
      </c>
      <c r="BB164" s="72" t="s">
        <v>208</v>
      </c>
      <c r="BC164" s="75" t="s">
        <v>16007</v>
      </c>
      <c r="BD164" s="71" t="s">
        <v>65</v>
      </c>
      <c r="BE164" s="71" t="s">
        <v>65</v>
      </c>
    </row>
    <row r="165" spans="2:57" x14ac:dyDescent="0.25">
      <c r="B165" s="71">
        <v>2025</v>
      </c>
      <c r="C165" s="71">
        <v>891780111</v>
      </c>
      <c r="D165" s="71" t="s">
        <v>63</v>
      </c>
      <c r="E165" s="72" t="s">
        <v>16006</v>
      </c>
      <c r="F165" s="72" t="s">
        <v>16005</v>
      </c>
      <c r="G165" s="176">
        <v>0</v>
      </c>
      <c r="H165" s="72" t="s">
        <v>71</v>
      </c>
      <c r="I165" s="71" t="s">
        <v>64</v>
      </c>
      <c r="J165" s="73" t="s">
        <v>81</v>
      </c>
      <c r="K165" s="75" t="s">
        <v>16004</v>
      </c>
      <c r="L165" s="76">
        <v>15739800</v>
      </c>
      <c r="M165" s="71" t="s">
        <v>66</v>
      </c>
      <c r="N165" s="75" t="s">
        <v>12603</v>
      </c>
      <c r="O165" s="75">
        <v>36725462</v>
      </c>
      <c r="P165" s="72">
        <v>28</v>
      </c>
      <c r="Q165" s="80">
        <v>45670</v>
      </c>
      <c r="R165" s="75">
        <v>5573604000</v>
      </c>
      <c r="S165" s="80">
        <v>45679</v>
      </c>
      <c r="T165" s="76">
        <v>15739800</v>
      </c>
      <c r="U165" s="72" t="s">
        <v>65</v>
      </c>
      <c r="V165" s="76">
        <v>7634885</v>
      </c>
      <c r="W165" s="104" t="s">
        <v>1954</v>
      </c>
      <c r="X165" s="78">
        <v>45679</v>
      </c>
      <c r="Y165" s="78">
        <v>45679</v>
      </c>
      <c r="Z165" s="78" t="s">
        <v>73</v>
      </c>
      <c r="AA165" s="78">
        <v>45808</v>
      </c>
      <c r="AB165" s="102">
        <f t="shared" si="12"/>
        <v>129</v>
      </c>
      <c r="AC165" s="72">
        <v>2</v>
      </c>
      <c r="AD165" s="514">
        <v>3472000</v>
      </c>
      <c r="AE165" s="72">
        <v>1</v>
      </c>
      <c r="AF165" s="80">
        <v>45838</v>
      </c>
      <c r="AG165" s="102">
        <f t="shared" si="13"/>
        <v>30</v>
      </c>
      <c r="AH165" s="72">
        <v>0</v>
      </c>
      <c r="AI165" s="628">
        <v>0</v>
      </c>
      <c r="AJ165" s="72" t="s">
        <v>73</v>
      </c>
      <c r="AK165" s="80" t="s">
        <v>73</v>
      </c>
      <c r="AL165" s="72">
        <v>0</v>
      </c>
      <c r="AM165" s="80" t="s">
        <v>73</v>
      </c>
      <c r="AN165" s="80" t="s">
        <v>73</v>
      </c>
      <c r="AO165" s="80" t="s">
        <v>73</v>
      </c>
      <c r="AP165" s="102">
        <f t="shared" si="14"/>
        <v>0</v>
      </c>
      <c r="AQ165" s="102">
        <f t="shared" si="15"/>
        <v>19211800</v>
      </c>
      <c r="AR165" s="72" t="s">
        <v>65</v>
      </c>
      <c r="AS165" s="76">
        <v>15739800</v>
      </c>
      <c r="AT165" s="72" t="s">
        <v>319</v>
      </c>
      <c r="AU165" s="76">
        <v>0</v>
      </c>
      <c r="AV165" s="81" t="s">
        <v>73</v>
      </c>
      <c r="AW165" s="620">
        <v>19211800</v>
      </c>
      <c r="AX165" s="488">
        <f t="shared" si="16"/>
        <v>0</v>
      </c>
      <c r="AY165" s="84">
        <f t="shared" si="17"/>
        <v>1</v>
      </c>
      <c r="AZ165" s="84">
        <v>1</v>
      </c>
      <c r="BA165" s="81" t="s">
        <v>73</v>
      </c>
      <c r="BB165" s="72" t="s">
        <v>208</v>
      </c>
      <c r="BC165" s="75" t="s">
        <v>16003</v>
      </c>
      <c r="BD165" s="71" t="s">
        <v>65</v>
      </c>
      <c r="BE165" s="71" t="s">
        <v>65</v>
      </c>
    </row>
    <row r="166" spans="2:57" x14ac:dyDescent="0.25">
      <c r="B166" s="71">
        <v>2025</v>
      </c>
      <c r="C166" s="71">
        <v>891780111</v>
      </c>
      <c r="D166" s="71" t="s">
        <v>63</v>
      </c>
      <c r="E166" s="72" t="s">
        <v>16002</v>
      </c>
      <c r="F166" s="72" t="s">
        <v>16001</v>
      </c>
      <c r="G166" s="176">
        <v>0</v>
      </c>
      <c r="H166" s="72" t="s">
        <v>71</v>
      </c>
      <c r="I166" s="71" t="s">
        <v>64</v>
      </c>
      <c r="J166" s="73" t="s">
        <v>81</v>
      </c>
      <c r="K166" s="75" t="s">
        <v>16000</v>
      </c>
      <c r="L166" s="76">
        <v>15739800</v>
      </c>
      <c r="M166" s="71" t="s">
        <v>66</v>
      </c>
      <c r="N166" s="75" t="s">
        <v>12656</v>
      </c>
      <c r="O166" s="75">
        <v>1082927824</v>
      </c>
      <c r="P166" s="72">
        <v>28</v>
      </c>
      <c r="Q166" s="80">
        <v>45670</v>
      </c>
      <c r="R166" s="75">
        <v>5573604000</v>
      </c>
      <c r="S166" s="80">
        <v>45679</v>
      </c>
      <c r="T166" s="76">
        <v>15739800</v>
      </c>
      <c r="U166" s="72" t="s">
        <v>65</v>
      </c>
      <c r="V166" s="76">
        <v>7634885</v>
      </c>
      <c r="W166" s="104" t="s">
        <v>1954</v>
      </c>
      <c r="X166" s="78">
        <v>45679</v>
      </c>
      <c r="Y166" s="78">
        <v>45679</v>
      </c>
      <c r="Z166" s="78" t="s">
        <v>73</v>
      </c>
      <c r="AA166" s="78">
        <v>45808</v>
      </c>
      <c r="AB166" s="102">
        <f t="shared" si="12"/>
        <v>129</v>
      </c>
      <c r="AC166" s="72">
        <v>2</v>
      </c>
      <c r="AD166" s="514">
        <v>3472000</v>
      </c>
      <c r="AE166" s="72">
        <v>1</v>
      </c>
      <c r="AF166" s="80">
        <v>45838</v>
      </c>
      <c r="AG166" s="102">
        <f t="shared" si="13"/>
        <v>30</v>
      </c>
      <c r="AH166" s="72">
        <v>0</v>
      </c>
      <c r="AI166" s="628">
        <v>0</v>
      </c>
      <c r="AJ166" s="72" t="s">
        <v>73</v>
      </c>
      <c r="AK166" s="80" t="s">
        <v>73</v>
      </c>
      <c r="AL166" s="72">
        <v>0</v>
      </c>
      <c r="AM166" s="80" t="s">
        <v>73</v>
      </c>
      <c r="AN166" s="80" t="s">
        <v>73</v>
      </c>
      <c r="AO166" s="80" t="s">
        <v>73</v>
      </c>
      <c r="AP166" s="102">
        <f t="shared" si="14"/>
        <v>0</v>
      </c>
      <c r="AQ166" s="102">
        <f t="shared" si="15"/>
        <v>19211800</v>
      </c>
      <c r="AR166" s="72" t="s">
        <v>65</v>
      </c>
      <c r="AS166" s="76">
        <v>15739800</v>
      </c>
      <c r="AT166" s="72" t="s">
        <v>319</v>
      </c>
      <c r="AU166" s="76">
        <v>0</v>
      </c>
      <c r="AV166" s="81" t="s">
        <v>73</v>
      </c>
      <c r="AW166" s="620">
        <v>19211800</v>
      </c>
      <c r="AX166" s="488">
        <f t="shared" si="16"/>
        <v>0</v>
      </c>
      <c r="AY166" s="84">
        <f t="shared" si="17"/>
        <v>1</v>
      </c>
      <c r="AZ166" s="84">
        <v>1</v>
      </c>
      <c r="BA166" s="81" t="s">
        <v>73</v>
      </c>
      <c r="BB166" s="72" t="s">
        <v>208</v>
      </c>
      <c r="BC166" s="75" t="s">
        <v>15999</v>
      </c>
      <c r="BD166" s="71" t="s">
        <v>65</v>
      </c>
      <c r="BE166" s="71" t="s">
        <v>65</v>
      </c>
    </row>
    <row r="167" spans="2:57" x14ac:dyDescent="0.25">
      <c r="B167" s="71">
        <v>2025</v>
      </c>
      <c r="C167" s="71">
        <v>891780111</v>
      </c>
      <c r="D167" s="71" t="s">
        <v>63</v>
      </c>
      <c r="E167" s="72" t="s">
        <v>15998</v>
      </c>
      <c r="F167" s="72" t="s">
        <v>15997</v>
      </c>
      <c r="G167" s="176">
        <v>0</v>
      </c>
      <c r="H167" s="72" t="s">
        <v>71</v>
      </c>
      <c r="I167" s="71" t="s">
        <v>64</v>
      </c>
      <c r="J167" s="73" t="s">
        <v>81</v>
      </c>
      <c r="K167" s="75" t="s">
        <v>15996</v>
      </c>
      <c r="L167" s="76">
        <v>15739800</v>
      </c>
      <c r="M167" s="71" t="s">
        <v>66</v>
      </c>
      <c r="N167" s="75" t="s">
        <v>12790</v>
      </c>
      <c r="O167" s="75">
        <v>1083024560</v>
      </c>
      <c r="P167" s="72">
        <v>28</v>
      </c>
      <c r="Q167" s="80">
        <v>45670</v>
      </c>
      <c r="R167" s="75">
        <v>5573604000</v>
      </c>
      <c r="S167" s="80">
        <v>45679</v>
      </c>
      <c r="T167" s="76">
        <v>15739800</v>
      </c>
      <c r="U167" s="72" t="s">
        <v>65</v>
      </c>
      <c r="V167" s="76">
        <v>7634885</v>
      </c>
      <c r="W167" s="104" t="s">
        <v>1954</v>
      </c>
      <c r="X167" s="78">
        <v>45679</v>
      </c>
      <c r="Y167" s="78">
        <v>45679</v>
      </c>
      <c r="Z167" s="78" t="s">
        <v>73</v>
      </c>
      <c r="AA167" s="78">
        <v>45808</v>
      </c>
      <c r="AB167" s="102">
        <f t="shared" si="12"/>
        <v>129</v>
      </c>
      <c r="AC167" s="72">
        <v>2</v>
      </c>
      <c r="AD167" s="514">
        <v>3472000</v>
      </c>
      <c r="AE167" s="72">
        <v>1</v>
      </c>
      <c r="AF167" s="80">
        <v>45838</v>
      </c>
      <c r="AG167" s="102">
        <f t="shared" si="13"/>
        <v>30</v>
      </c>
      <c r="AH167" s="72">
        <v>0</v>
      </c>
      <c r="AI167" s="628">
        <v>0</v>
      </c>
      <c r="AJ167" s="72" t="s">
        <v>73</v>
      </c>
      <c r="AK167" s="80" t="s">
        <v>73</v>
      </c>
      <c r="AL167" s="72">
        <v>0</v>
      </c>
      <c r="AM167" s="80" t="s">
        <v>73</v>
      </c>
      <c r="AN167" s="80" t="s">
        <v>73</v>
      </c>
      <c r="AO167" s="80" t="s">
        <v>73</v>
      </c>
      <c r="AP167" s="102">
        <f t="shared" si="14"/>
        <v>0</v>
      </c>
      <c r="AQ167" s="102">
        <f t="shared" si="15"/>
        <v>19211800</v>
      </c>
      <c r="AR167" s="72" t="s">
        <v>65</v>
      </c>
      <c r="AS167" s="76">
        <v>15739800</v>
      </c>
      <c r="AT167" s="72" t="s">
        <v>319</v>
      </c>
      <c r="AU167" s="76">
        <v>0</v>
      </c>
      <c r="AV167" s="81" t="s">
        <v>73</v>
      </c>
      <c r="AW167" s="620">
        <v>19211800</v>
      </c>
      <c r="AX167" s="488">
        <f t="shared" si="16"/>
        <v>0</v>
      </c>
      <c r="AY167" s="84">
        <f t="shared" si="17"/>
        <v>1</v>
      </c>
      <c r="AZ167" s="84">
        <v>1</v>
      </c>
      <c r="BA167" s="81" t="s">
        <v>73</v>
      </c>
      <c r="BB167" s="72" t="s">
        <v>208</v>
      </c>
      <c r="BC167" s="75" t="s">
        <v>15995</v>
      </c>
      <c r="BD167" s="71" t="s">
        <v>65</v>
      </c>
      <c r="BE167" s="71" t="s">
        <v>65</v>
      </c>
    </row>
    <row r="168" spans="2:57" x14ac:dyDescent="0.25">
      <c r="B168" s="71">
        <v>2025</v>
      </c>
      <c r="C168" s="71">
        <v>891780111</v>
      </c>
      <c r="D168" s="71" t="s">
        <v>63</v>
      </c>
      <c r="E168" s="72" t="s">
        <v>15994</v>
      </c>
      <c r="F168" s="72" t="s">
        <v>15993</v>
      </c>
      <c r="G168" s="176">
        <v>0</v>
      </c>
      <c r="H168" s="72" t="s">
        <v>71</v>
      </c>
      <c r="I168" s="71" t="s">
        <v>64</v>
      </c>
      <c r="J168" s="73" t="s">
        <v>81</v>
      </c>
      <c r="K168" s="75" t="s">
        <v>15992</v>
      </c>
      <c r="L168" s="76">
        <v>15739800</v>
      </c>
      <c r="M168" s="71" t="s">
        <v>66</v>
      </c>
      <c r="N168" s="75" t="s">
        <v>12321</v>
      </c>
      <c r="O168" s="75">
        <v>7634396</v>
      </c>
      <c r="P168" s="72">
        <v>28</v>
      </c>
      <c r="Q168" s="80">
        <v>45670</v>
      </c>
      <c r="R168" s="75">
        <v>5573604000</v>
      </c>
      <c r="S168" s="80">
        <v>45679</v>
      </c>
      <c r="T168" s="76">
        <v>15739800</v>
      </c>
      <c r="U168" s="72" t="s">
        <v>65</v>
      </c>
      <c r="V168" s="76">
        <v>85465146</v>
      </c>
      <c r="W168" s="104" t="s">
        <v>9042</v>
      </c>
      <c r="X168" s="78">
        <v>45679</v>
      </c>
      <c r="Y168" s="78">
        <v>45679</v>
      </c>
      <c r="Z168" s="78" t="s">
        <v>73</v>
      </c>
      <c r="AA168" s="78">
        <v>45808</v>
      </c>
      <c r="AB168" s="102">
        <f t="shared" si="12"/>
        <v>129</v>
      </c>
      <c r="AC168" s="72">
        <v>2</v>
      </c>
      <c r="AD168" s="514">
        <v>3472000</v>
      </c>
      <c r="AE168" s="72">
        <v>1</v>
      </c>
      <c r="AF168" s="80">
        <v>45838</v>
      </c>
      <c r="AG168" s="102">
        <f t="shared" si="13"/>
        <v>30</v>
      </c>
      <c r="AH168" s="72">
        <v>0</v>
      </c>
      <c r="AI168" s="628">
        <v>0</v>
      </c>
      <c r="AJ168" s="72" t="s">
        <v>73</v>
      </c>
      <c r="AK168" s="80" t="s">
        <v>73</v>
      </c>
      <c r="AL168" s="72">
        <v>0</v>
      </c>
      <c r="AM168" s="80" t="s">
        <v>73</v>
      </c>
      <c r="AN168" s="80" t="s">
        <v>73</v>
      </c>
      <c r="AO168" s="80" t="s">
        <v>73</v>
      </c>
      <c r="AP168" s="102">
        <f t="shared" si="14"/>
        <v>0</v>
      </c>
      <c r="AQ168" s="102">
        <f t="shared" si="15"/>
        <v>19211800</v>
      </c>
      <c r="AR168" s="72" t="s">
        <v>65</v>
      </c>
      <c r="AS168" s="76">
        <v>15739800</v>
      </c>
      <c r="AT168" s="72" t="s">
        <v>319</v>
      </c>
      <c r="AU168" s="76">
        <v>0</v>
      </c>
      <c r="AV168" s="81" t="s">
        <v>73</v>
      </c>
      <c r="AW168" s="620">
        <v>19211800</v>
      </c>
      <c r="AX168" s="488">
        <f t="shared" si="16"/>
        <v>0</v>
      </c>
      <c r="AY168" s="84">
        <f t="shared" si="17"/>
        <v>1</v>
      </c>
      <c r="AZ168" s="84">
        <v>1</v>
      </c>
      <c r="BA168" s="81" t="s">
        <v>73</v>
      </c>
      <c r="BB168" s="72" t="s">
        <v>208</v>
      </c>
      <c r="BC168" s="75" t="s">
        <v>15991</v>
      </c>
      <c r="BD168" s="71" t="s">
        <v>65</v>
      </c>
      <c r="BE168" s="71" t="s">
        <v>65</v>
      </c>
    </row>
    <row r="169" spans="2:57" x14ac:dyDescent="0.25">
      <c r="B169" s="71">
        <v>2025</v>
      </c>
      <c r="C169" s="71">
        <v>891780111</v>
      </c>
      <c r="D169" s="71" t="s">
        <v>63</v>
      </c>
      <c r="E169" s="72" t="s">
        <v>15990</v>
      </c>
      <c r="F169" s="72" t="s">
        <v>15989</v>
      </c>
      <c r="G169" s="176">
        <v>0</v>
      </c>
      <c r="H169" s="72" t="s">
        <v>71</v>
      </c>
      <c r="I169" s="71" t="s">
        <v>64</v>
      </c>
      <c r="J169" s="73" t="s">
        <v>81</v>
      </c>
      <c r="K169" s="75" t="s">
        <v>15988</v>
      </c>
      <c r="L169" s="76">
        <v>15739800</v>
      </c>
      <c r="M169" s="71" t="s">
        <v>66</v>
      </c>
      <c r="N169" s="75" t="s">
        <v>12744</v>
      </c>
      <c r="O169" s="75">
        <v>1104871398</v>
      </c>
      <c r="P169" s="72">
        <v>28</v>
      </c>
      <c r="Q169" s="80">
        <v>45670</v>
      </c>
      <c r="R169" s="75">
        <v>5573604000</v>
      </c>
      <c r="S169" s="80">
        <v>45679</v>
      </c>
      <c r="T169" s="76">
        <v>15739800</v>
      </c>
      <c r="U169" s="72" t="s">
        <v>65</v>
      </c>
      <c r="V169" s="76">
        <v>7634885</v>
      </c>
      <c r="W169" s="104" t="s">
        <v>1954</v>
      </c>
      <c r="X169" s="78">
        <v>45679</v>
      </c>
      <c r="Y169" s="78">
        <v>45679</v>
      </c>
      <c r="Z169" s="78" t="s">
        <v>73</v>
      </c>
      <c r="AA169" s="78">
        <v>45808</v>
      </c>
      <c r="AB169" s="102">
        <f t="shared" si="12"/>
        <v>129</v>
      </c>
      <c r="AC169" s="72">
        <v>2</v>
      </c>
      <c r="AD169" s="514">
        <v>3472000</v>
      </c>
      <c r="AE169" s="72">
        <v>1</v>
      </c>
      <c r="AF169" s="80">
        <v>45838</v>
      </c>
      <c r="AG169" s="102">
        <f t="shared" si="13"/>
        <v>30</v>
      </c>
      <c r="AH169" s="72">
        <v>0</v>
      </c>
      <c r="AI169" s="628">
        <v>0</v>
      </c>
      <c r="AJ169" s="72" t="s">
        <v>73</v>
      </c>
      <c r="AK169" s="80" t="s">
        <v>73</v>
      </c>
      <c r="AL169" s="72">
        <v>0</v>
      </c>
      <c r="AM169" s="80" t="s">
        <v>73</v>
      </c>
      <c r="AN169" s="80" t="s">
        <v>73</v>
      </c>
      <c r="AO169" s="80" t="s">
        <v>73</v>
      </c>
      <c r="AP169" s="102">
        <f t="shared" si="14"/>
        <v>0</v>
      </c>
      <c r="AQ169" s="102">
        <f t="shared" si="15"/>
        <v>19211800</v>
      </c>
      <c r="AR169" s="72" t="s">
        <v>65</v>
      </c>
      <c r="AS169" s="76">
        <v>15739800</v>
      </c>
      <c r="AT169" s="72" t="s">
        <v>319</v>
      </c>
      <c r="AU169" s="76">
        <v>0</v>
      </c>
      <c r="AV169" s="81" t="s">
        <v>73</v>
      </c>
      <c r="AW169" s="620">
        <v>19211800</v>
      </c>
      <c r="AX169" s="488">
        <f t="shared" si="16"/>
        <v>0</v>
      </c>
      <c r="AY169" s="84">
        <f t="shared" si="17"/>
        <v>1</v>
      </c>
      <c r="AZ169" s="84">
        <v>1</v>
      </c>
      <c r="BA169" s="81" t="s">
        <v>73</v>
      </c>
      <c r="BB169" s="72" t="s">
        <v>208</v>
      </c>
      <c r="BC169" s="75" t="s">
        <v>15987</v>
      </c>
      <c r="BD169" s="71" t="s">
        <v>65</v>
      </c>
      <c r="BE169" s="71" t="s">
        <v>65</v>
      </c>
    </row>
    <row r="170" spans="2:57" x14ac:dyDescent="0.25">
      <c r="B170" s="71">
        <v>2025</v>
      </c>
      <c r="C170" s="71">
        <v>891780111</v>
      </c>
      <c r="D170" s="71" t="s">
        <v>63</v>
      </c>
      <c r="E170" s="72" t="s">
        <v>15986</v>
      </c>
      <c r="F170" s="72" t="s">
        <v>15985</v>
      </c>
      <c r="G170" s="176">
        <v>0</v>
      </c>
      <c r="H170" s="72" t="s">
        <v>71</v>
      </c>
      <c r="I170" s="71" t="s">
        <v>64</v>
      </c>
      <c r="J170" s="73" t="s">
        <v>81</v>
      </c>
      <c r="K170" s="75" t="s">
        <v>15984</v>
      </c>
      <c r="L170" s="76">
        <v>12920000</v>
      </c>
      <c r="M170" s="71" t="s">
        <v>66</v>
      </c>
      <c r="N170" s="75" t="s">
        <v>12187</v>
      </c>
      <c r="O170" s="75">
        <v>19517646</v>
      </c>
      <c r="P170" s="72">
        <v>28</v>
      </c>
      <c r="Q170" s="80">
        <v>45670</v>
      </c>
      <c r="R170" s="75">
        <v>5573604000</v>
      </c>
      <c r="S170" s="80">
        <v>45679</v>
      </c>
      <c r="T170" s="76">
        <v>12920000</v>
      </c>
      <c r="U170" s="72" t="s">
        <v>65</v>
      </c>
      <c r="V170" s="76">
        <v>85152695</v>
      </c>
      <c r="W170" s="104" t="s">
        <v>10424</v>
      </c>
      <c r="X170" s="78">
        <v>45679</v>
      </c>
      <c r="Y170" s="78">
        <v>45679</v>
      </c>
      <c r="Z170" s="78" t="s">
        <v>73</v>
      </c>
      <c r="AA170" s="78">
        <v>45808</v>
      </c>
      <c r="AB170" s="102">
        <f t="shared" si="12"/>
        <v>129</v>
      </c>
      <c r="AC170" s="72">
        <v>2</v>
      </c>
      <c r="AD170" s="514">
        <v>2850000</v>
      </c>
      <c r="AE170" s="72">
        <v>1</v>
      </c>
      <c r="AF170" s="80">
        <v>45838</v>
      </c>
      <c r="AG170" s="102">
        <f t="shared" si="13"/>
        <v>30</v>
      </c>
      <c r="AH170" s="72">
        <v>0</v>
      </c>
      <c r="AI170" s="628">
        <v>0</v>
      </c>
      <c r="AJ170" s="72" t="s">
        <v>73</v>
      </c>
      <c r="AK170" s="80" t="s">
        <v>73</v>
      </c>
      <c r="AL170" s="72">
        <v>0</v>
      </c>
      <c r="AM170" s="80" t="s">
        <v>73</v>
      </c>
      <c r="AN170" s="80" t="s">
        <v>73</v>
      </c>
      <c r="AO170" s="80" t="s">
        <v>73</v>
      </c>
      <c r="AP170" s="102">
        <f t="shared" si="14"/>
        <v>0</v>
      </c>
      <c r="AQ170" s="102">
        <f t="shared" si="15"/>
        <v>15770000</v>
      </c>
      <c r="AR170" s="72" t="s">
        <v>65</v>
      </c>
      <c r="AS170" s="76">
        <v>12920000</v>
      </c>
      <c r="AT170" s="72" t="s">
        <v>319</v>
      </c>
      <c r="AU170" s="76">
        <v>0</v>
      </c>
      <c r="AV170" s="81" t="s">
        <v>73</v>
      </c>
      <c r="AW170" s="620">
        <v>15770000</v>
      </c>
      <c r="AX170" s="488">
        <f t="shared" si="16"/>
        <v>0</v>
      </c>
      <c r="AY170" s="84">
        <f t="shared" si="17"/>
        <v>1</v>
      </c>
      <c r="AZ170" s="84">
        <v>1</v>
      </c>
      <c r="BA170" s="81" t="s">
        <v>73</v>
      </c>
      <c r="BB170" s="72" t="s">
        <v>208</v>
      </c>
      <c r="BC170" s="75" t="s">
        <v>15983</v>
      </c>
      <c r="BD170" s="71" t="s">
        <v>65</v>
      </c>
      <c r="BE170" s="71" t="s">
        <v>65</v>
      </c>
    </row>
    <row r="171" spans="2:57" x14ac:dyDescent="0.25">
      <c r="B171" s="71">
        <v>2025</v>
      </c>
      <c r="C171" s="71">
        <v>891780111</v>
      </c>
      <c r="D171" s="71" t="s">
        <v>63</v>
      </c>
      <c r="E171" s="72" t="s">
        <v>15982</v>
      </c>
      <c r="F171" s="72" t="s">
        <v>15981</v>
      </c>
      <c r="G171" s="176">
        <v>0</v>
      </c>
      <c r="H171" s="72" t="s">
        <v>71</v>
      </c>
      <c r="I171" s="71" t="s">
        <v>64</v>
      </c>
      <c r="J171" s="73" t="s">
        <v>81</v>
      </c>
      <c r="K171" s="75" t="s">
        <v>15980</v>
      </c>
      <c r="L171" s="76">
        <v>9750000</v>
      </c>
      <c r="M171" s="71" t="s">
        <v>66</v>
      </c>
      <c r="N171" s="75" t="s">
        <v>11183</v>
      </c>
      <c r="O171" s="75">
        <v>1082984745</v>
      </c>
      <c r="P171" s="72">
        <v>27</v>
      </c>
      <c r="Q171" s="80">
        <v>45670</v>
      </c>
      <c r="R171" s="75">
        <v>2494141000</v>
      </c>
      <c r="S171" s="80">
        <v>45679</v>
      </c>
      <c r="T171" s="76">
        <v>9750000</v>
      </c>
      <c r="U171" s="72" t="s">
        <v>65</v>
      </c>
      <c r="V171" s="76">
        <v>84450555</v>
      </c>
      <c r="W171" s="104" t="s">
        <v>11182</v>
      </c>
      <c r="X171" s="78">
        <v>45679</v>
      </c>
      <c r="Y171" s="78">
        <v>45679</v>
      </c>
      <c r="Z171" s="78" t="s">
        <v>73</v>
      </c>
      <c r="AA171" s="78">
        <v>45808</v>
      </c>
      <c r="AB171" s="102">
        <f t="shared" si="12"/>
        <v>129</v>
      </c>
      <c r="AC171" s="72">
        <v>2</v>
      </c>
      <c r="AD171" s="514">
        <v>1125000</v>
      </c>
      <c r="AE171" s="72">
        <v>1</v>
      </c>
      <c r="AF171" s="80">
        <v>45823</v>
      </c>
      <c r="AG171" s="102">
        <f t="shared" si="13"/>
        <v>15</v>
      </c>
      <c r="AH171" s="72">
        <v>0</v>
      </c>
      <c r="AI171" s="628">
        <v>0</v>
      </c>
      <c r="AJ171" s="72" t="s">
        <v>73</v>
      </c>
      <c r="AK171" s="80" t="s">
        <v>73</v>
      </c>
      <c r="AL171" s="72">
        <v>0</v>
      </c>
      <c r="AM171" s="80" t="s">
        <v>73</v>
      </c>
      <c r="AN171" s="80" t="s">
        <v>73</v>
      </c>
      <c r="AO171" s="80" t="s">
        <v>73</v>
      </c>
      <c r="AP171" s="102">
        <f t="shared" si="14"/>
        <v>0</v>
      </c>
      <c r="AQ171" s="102">
        <f t="shared" si="15"/>
        <v>10875000</v>
      </c>
      <c r="AR171" s="72" t="s">
        <v>65</v>
      </c>
      <c r="AS171" s="76">
        <v>9750000</v>
      </c>
      <c r="AT171" s="72" t="s">
        <v>319</v>
      </c>
      <c r="AU171" s="76">
        <v>0</v>
      </c>
      <c r="AV171" s="81" t="s">
        <v>73</v>
      </c>
      <c r="AW171" s="620">
        <v>10875000</v>
      </c>
      <c r="AX171" s="488">
        <f t="shared" si="16"/>
        <v>0</v>
      </c>
      <c r="AY171" s="84">
        <f t="shared" si="17"/>
        <v>1</v>
      </c>
      <c r="AZ171" s="84">
        <v>1</v>
      </c>
      <c r="BA171" s="81" t="s">
        <v>73</v>
      </c>
      <c r="BB171" s="72" t="s">
        <v>208</v>
      </c>
      <c r="BC171" s="75" t="s">
        <v>15979</v>
      </c>
      <c r="BD171" s="71" t="s">
        <v>65</v>
      </c>
      <c r="BE171" s="71" t="s">
        <v>65</v>
      </c>
    </row>
    <row r="172" spans="2:57" x14ac:dyDescent="0.25">
      <c r="B172" s="71">
        <v>2025</v>
      </c>
      <c r="C172" s="71">
        <v>891780111</v>
      </c>
      <c r="D172" s="71" t="s">
        <v>63</v>
      </c>
      <c r="E172" s="72" t="s">
        <v>15978</v>
      </c>
      <c r="F172" s="72" t="s">
        <v>15977</v>
      </c>
      <c r="G172" s="176">
        <v>0</v>
      </c>
      <c r="H172" s="72" t="s">
        <v>71</v>
      </c>
      <c r="I172" s="71" t="s">
        <v>64</v>
      </c>
      <c r="J172" s="73" t="s">
        <v>81</v>
      </c>
      <c r="K172" s="75" t="s">
        <v>15281</v>
      </c>
      <c r="L172" s="76">
        <v>13781200</v>
      </c>
      <c r="M172" s="71" t="s">
        <v>66</v>
      </c>
      <c r="N172" s="75" t="s">
        <v>12082</v>
      </c>
      <c r="O172" s="75">
        <v>1082915040</v>
      </c>
      <c r="P172" s="72">
        <v>28</v>
      </c>
      <c r="Q172" s="80">
        <v>45670</v>
      </c>
      <c r="R172" s="75">
        <v>5573604000</v>
      </c>
      <c r="S172" s="80">
        <v>45679</v>
      </c>
      <c r="T172" s="76">
        <v>13781200</v>
      </c>
      <c r="U172" s="72" t="s">
        <v>65</v>
      </c>
      <c r="V172" s="76">
        <v>45691169</v>
      </c>
      <c r="W172" s="104" t="s">
        <v>10104</v>
      </c>
      <c r="X172" s="78">
        <v>45679</v>
      </c>
      <c r="Y172" s="78">
        <v>45679</v>
      </c>
      <c r="Z172" s="78" t="s">
        <v>73</v>
      </c>
      <c r="AA172" s="78">
        <v>45808</v>
      </c>
      <c r="AB172" s="102">
        <f t="shared" si="12"/>
        <v>129</v>
      </c>
      <c r="AC172" s="72">
        <v>2</v>
      </c>
      <c r="AD172" s="514">
        <v>1578000</v>
      </c>
      <c r="AE172" s="72">
        <v>1</v>
      </c>
      <c r="AF172" s="80">
        <v>45823</v>
      </c>
      <c r="AG172" s="102">
        <f t="shared" si="13"/>
        <v>15</v>
      </c>
      <c r="AH172" s="72">
        <v>0</v>
      </c>
      <c r="AI172" s="628">
        <v>0</v>
      </c>
      <c r="AJ172" s="72" t="s">
        <v>73</v>
      </c>
      <c r="AK172" s="80" t="s">
        <v>73</v>
      </c>
      <c r="AL172" s="72">
        <v>0</v>
      </c>
      <c r="AM172" s="80" t="s">
        <v>73</v>
      </c>
      <c r="AN172" s="80" t="s">
        <v>73</v>
      </c>
      <c r="AO172" s="80" t="s">
        <v>73</v>
      </c>
      <c r="AP172" s="102">
        <f t="shared" si="14"/>
        <v>0</v>
      </c>
      <c r="AQ172" s="102">
        <f t="shared" si="15"/>
        <v>15359200</v>
      </c>
      <c r="AR172" s="72" t="s">
        <v>65</v>
      </c>
      <c r="AS172" s="76">
        <v>13781200</v>
      </c>
      <c r="AT172" s="72" t="s">
        <v>319</v>
      </c>
      <c r="AU172" s="76">
        <v>0</v>
      </c>
      <c r="AV172" s="81" t="s">
        <v>73</v>
      </c>
      <c r="AW172" s="620">
        <v>15359200</v>
      </c>
      <c r="AX172" s="488">
        <f t="shared" si="16"/>
        <v>0</v>
      </c>
      <c r="AY172" s="84">
        <f t="shared" si="17"/>
        <v>1</v>
      </c>
      <c r="AZ172" s="84">
        <v>1</v>
      </c>
      <c r="BA172" s="81" t="s">
        <v>73</v>
      </c>
      <c r="BB172" s="72" t="s">
        <v>208</v>
      </c>
      <c r="BC172" s="75" t="s">
        <v>15976</v>
      </c>
      <c r="BD172" s="71" t="s">
        <v>65</v>
      </c>
      <c r="BE172" s="71" t="s">
        <v>65</v>
      </c>
    </row>
    <row r="173" spans="2:57" x14ac:dyDescent="0.25">
      <c r="B173" s="71">
        <v>2025</v>
      </c>
      <c r="C173" s="71">
        <v>891780111</v>
      </c>
      <c r="D173" s="71" t="s">
        <v>63</v>
      </c>
      <c r="E173" s="72" t="s">
        <v>15975</v>
      </c>
      <c r="F173" s="72" t="s">
        <v>15974</v>
      </c>
      <c r="G173" s="176">
        <v>0</v>
      </c>
      <c r="H173" s="72" t="s">
        <v>71</v>
      </c>
      <c r="I173" s="71" t="s">
        <v>64</v>
      </c>
      <c r="J173" s="73" t="s">
        <v>81</v>
      </c>
      <c r="K173" s="75" t="s">
        <v>15973</v>
      </c>
      <c r="L173" s="76">
        <v>1650000</v>
      </c>
      <c r="M173" s="71" t="s">
        <v>66</v>
      </c>
      <c r="N173" s="75" t="s">
        <v>12676</v>
      </c>
      <c r="O173" s="75">
        <v>1083040669</v>
      </c>
      <c r="P173" s="72">
        <v>27</v>
      </c>
      <c r="Q173" s="80">
        <v>45670</v>
      </c>
      <c r="R173" s="75">
        <v>2494141000</v>
      </c>
      <c r="S173" s="80">
        <v>45679</v>
      </c>
      <c r="T173" s="76">
        <v>1650000</v>
      </c>
      <c r="U173" s="72" t="s">
        <v>65</v>
      </c>
      <c r="V173" s="76">
        <v>1192791759</v>
      </c>
      <c r="W173" s="104" t="s">
        <v>3787</v>
      </c>
      <c r="X173" s="78">
        <v>45679</v>
      </c>
      <c r="Y173" s="78">
        <v>45679</v>
      </c>
      <c r="Z173" s="78" t="s">
        <v>73</v>
      </c>
      <c r="AA173" s="78">
        <v>45688</v>
      </c>
      <c r="AB173" s="102">
        <f t="shared" si="12"/>
        <v>9</v>
      </c>
      <c r="AC173" s="72">
        <v>0</v>
      </c>
      <c r="AD173" s="514">
        <v>0</v>
      </c>
      <c r="AE173" s="72">
        <v>0</v>
      </c>
      <c r="AF173" s="80" t="s">
        <v>73</v>
      </c>
      <c r="AG173" s="102">
        <f t="shared" si="13"/>
        <v>0</v>
      </c>
      <c r="AH173" s="72">
        <v>0</v>
      </c>
      <c r="AI173" s="628">
        <v>0</v>
      </c>
      <c r="AJ173" s="72" t="s">
        <v>73</v>
      </c>
      <c r="AK173" s="80" t="s">
        <v>73</v>
      </c>
      <c r="AL173" s="72">
        <v>0</v>
      </c>
      <c r="AM173" s="80" t="s">
        <v>73</v>
      </c>
      <c r="AN173" s="80" t="s">
        <v>73</v>
      </c>
      <c r="AO173" s="80" t="s">
        <v>73</v>
      </c>
      <c r="AP173" s="102">
        <f t="shared" si="14"/>
        <v>0</v>
      </c>
      <c r="AQ173" s="102">
        <f t="shared" si="15"/>
        <v>1650000</v>
      </c>
      <c r="AR173" s="72" t="s">
        <v>65</v>
      </c>
      <c r="AS173" s="76">
        <v>1650000</v>
      </c>
      <c r="AT173" s="72" t="s">
        <v>319</v>
      </c>
      <c r="AU173" s="76">
        <v>0</v>
      </c>
      <c r="AV173" s="81" t="s">
        <v>73</v>
      </c>
      <c r="AW173" s="620">
        <v>1650000</v>
      </c>
      <c r="AX173" s="488">
        <f t="shared" si="16"/>
        <v>0</v>
      </c>
      <c r="AY173" s="84">
        <f t="shared" si="17"/>
        <v>1</v>
      </c>
      <c r="AZ173" s="84">
        <v>1</v>
      </c>
      <c r="BA173" s="81" t="s">
        <v>73</v>
      </c>
      <c r="BB173" s="72" t="s">
        <v>208</v>
      </c>
      <c r="BC173" s="75" t="s">
        <v>15972</v>
      </c>
      <c r="BD173" s="71" t="s">
        <v>65</v>
      </c>
      <c r="BE173" s="71" t="s">
        <v>65</v>
      </c>
    </row>
    <row r="174" spans="2:57" x14ac:dyDescent="0.25">
      <c r="B174" s="71">
        <v>2025</v>
      </c>
      <c r="C174" s="71">
        <v>891780111</v>
      </c>
      <c r="D174" s="71" t="s">
        <v>63</v>
      </c>
      <c r="E174" s="72" t="s">
        <v>15971</v>
      </c>
      <c r="F174" s="72" t="s">
        <v>15970</v>
      </c>
      <c r="G174" s="176">
        <v>0</v>
      </c>
      <c r="H174" s="72" t="s">
        <v>71</v>
      </c>
      <c r="I174" s="71" t="s">
        <v>64</v>
      </c>
      <c r="J174" s="73" t="s">
        <v>81</v>
      </c>
      <c r="K174" s="75" t="s">
        <v>15171</v>
      </c>
      <c r="L174" s="76">
        <v>9750000</v>
      </c>
      <c r="M174" s="71" t="s">
        <v>66</v>
      </c>
      <c r="N174" s="75" t="s">
        <v>12647</v>
      </c>
      <c r="O174" s="75">
        <v>1083014325</v>
      </c>
      <c r="P174" s="72">
        <v>27</v>
      </c>
      <c r="Q174" s="80">
        <v>45670</v>
      </c>
      <c r="R174" s="75">
        <v>2494141000</v>
      </c>
      <c r="S174" s="80">
        <v>45679</v>
      </c>
      <c r="T174" s="76">
        <v>9750000</v>
      </c>
      <c r="U174" s="72" t="s">
        <v>65</v>
      </c>
      <c r="V174" s="76">
        <v>1083554320</v>
      </c>
      <c r="W174" s="104" t="s">
        <v>8613</v>
      </c>
      <c r="X174" s="78">
        <v>45679</v>
      </c>
      <c r="Y174" s="78">
        <v>45679</v>
      </c>
      <c r="Z174" s="78" t="s">
        <v>73</v>
      </c>
      <c r="AA174" s="78">
        <v>45808</v>
      </c>
      <c r="AB174" s="102">
        <f t="shared" si="12"/>
        <v>129</v>
      </c>
      <c r="AC174" s="72">
        <v>4</v>
      </c>
      <c r="AD174" s="514">
        <v>4250000</v>
      </c>
      <c r="AE174" s="72">
        <v>1</v>
      </c>
      <c r="AF174" s="80">
        <v>45838</v>
      </c>
      <c r="AG174" s="102">
        <f t="shared" si="13"/>
        <v>30</v>
      </c>
      <c r="AH174" s="72">
        <v>0</v>
      </c>
      <c r="AI174" s="628">
        <v>0</v>
      </c>
      <c r="AJ174" s="72" t="s">
        <v>73</v>
      </c>
      <c r="AK174" s="80" t="s">
        <v>73</v>
      </c>
      <c r="AL174" s="72">
        <v>0</v>
      </c>
      <c r="AM174" s="80" t="s">
        <v>73</v>
      </c>
      <c r="AN174" s="80" t="s">
        <v>73</v>
      </c>
      <c r="AO174" s="80" t="s">
        <v>73</v>
      </c>
      <c r="AP174" s="102">
        <f t="shared" si="14"/>
        <v>0</v>
      </c>
      <c r="AQ174" s="102">
        <f t="shared" si="15"/>
        <v>14000000</v>
      </c>
      <c r="AR174" s="72" t="s">
        <v>65</v>
      </c>
      <c r="AS174" s="76">
        <v>11350000</v>
      </c>
      <c r="AT174" s="72" t="s">
        <v>319</v>
      </c>
      <c r="AU174" s="76">
        <v>0</v>
      </c>
      <c r="AV174" s="81" t="s">
        <v>73</v>
      </c>
      <c r="AW174" s="620">
        <v>14000000</v>
      </c>
      <c r="AX174" s="488">
        <f t="shared" si="16"/>
        <v>0</v>
      </c>
      <c r="AY174" s="84">
        <f t="shared" si="17"/>
        <v>1</v>
      </c>
      <c r="AZ174" s="84">
        <v>1</v>
      </c>
      <c r="BA174" s="81" t="s">
        <v>73</v>
      </c>
      <c r="BB174" s="72" t="s">
        <v>208</v>
      </c>
      <c r="BC174" s="75" t="s">
        <v>15969</v>
      </c>
      <c r="BD174" s="71" t="s">
        <v>65</v>
      </c>
      <c r="BE174" s="71" t="s">
        <v>65</v>
      </c>
    </row>
    <row r="175" spans="2:57" x14ac:dyDescent="0.25">
      <c r="B175" s="71">
        <v>2025</v>
      </c>
      <c r="C175" s="71">
        <v>891780111</v>
      </c>
      <c r="D175" s="71" t="s">
        <v>63</v>
      </c>
      <c r="E175" s="72" t="s">
        <v>15968</v>
      </c>
      <c r="F175" s="72" t="s">
        <v>15967</v>
      </c>
      <c r="G175" s="176">
        <v>0</v>
      </c>
      <c r="H175" s="72" t="s">
        <v>71</v>
      </c>
      <c r="I175" s="71" t="s">
        <v>64</v>
      </c>
      <c r="J175" s="73" t="s">
        <v>81</v>
      </c>
      <c r="K175" s="75" t="s">
        <v>15966</v>
      </c>
      <c r="L175" s="76">
        <v>13781200</v>
      </c>
      <c r="M175" s="71" t="s">
        <v>66</v>
      </c>
      <c r="N175" s="75" t="s">
        <v>15965</v>
      </c>
      <c r="O175" s="75">
        <v>1004373737</v>
      </c>
      <c r="P175" s="72">
        <v>28</v>
      </c>
      <c r="Q175" s="80">
        <v>45670</v>
      </c>
      <c r="R175" s="75">
        <v>5573604000</v>
      </c>
      <c r="S175" s="80">
        <v>45679</v>
      </c>
      <c r="T175" s="76">
        <v>13781200</v>
      </c>
      <c r="U175" s="72" t="s">
        <v>65</v>
      </c>
      <c r="V175" s="76">
        <v>45691169</v>
      </c>
      <c r="W175" s="104" t="s">
        <v>10104</v>
      </c>
      <c r="X175" s="78">
        <v>45679</v>
      </c>
      <c r="Y175" s="78">
        <v>45679</v>
      </c>
      <c r="Z175" s="78" t="s">
        <v>73</v>
      </c>
      <c r="AA175" s="78">
        <v>45808</v>
      </c>
      <c r="AB175" s="102">
        <f t="shared" si="12"/>
        <v>129</v>
      </c>
      <c r="AC175" s="72">
        <v>2</v>
      </c>
      <c r="AD175" s="514">
        <v>1578000</v>
      </c>
      <c r="AE175" s="72">
        <v>1</v>
      </c>
      <c r="AF175" s="80">
        <v>45823</v>
      </c>
      <c r="AG175" s="102">
        <f t="shared" si="13"/>
        <v>15</v>
      </c>
      <c r="AH175" s="72">
        <v>0</v>
      </c>
      <c r="AI175" s="628">
        <v>0</v>
      </c>
      <c r="AJ175" s="72" t="s">
        <v>73</v>
      </c>
      <c r="AK175" s="80" t="s">
        <v>73</v>
      </c>
      <c r="AL175" s="72">
        <v>0</v>
      </c>
      <c r="AM175" s="80" t="s">
        <v>73</v>
      </c>
      <c r="AN175" s="80" t="s">
        <v>73</v>
      </c>
      <c r="AO175" s="80" t="s">
        <v>73</v>
      </c>
      <c r="AP175" s="102">
        <f t="shared" si="14"/>
        <v>0</v>
      </c>
      <c r="AQ175" s="102">
        <f t="shared" si="15"/>
        <v>15359200</v>
      </c>
      <c r="AR175" s="72" t="s">
        <v>65</v>
      </c>
      <c r="AS175" s="76">
        <v>13781200</v>
      </c>
      <c r="AT175" s="72" t="s">
        <v>319</v>
      </c>
      <c r="AU175" s="76">
        <v>0</v>
      </c>
      <c r="AV175" s="81" t="s">
        <v>73</v>
      </c>
      <c r="AW175" s="620">
        <v>15359200</v>
      </c>
      <c r="AX175" s="488">
        <f t="shared" si="16"/>
        <v>0</v>
      </c>
      <c r="AY175" s="84">
        <f t="shared" si="17"/>
        <v>1</v>
      </c>
      <c r="AZ175" s="84">
        <v>1</v>
      </c>
      <c r="BA175" s="81" t="s">
        <v>73</v>
      </c>
      <c r="BB175" s="72" t="s">
        <v>208</v>
      </c>
      <c r="BC175" s="75" t="s">
        <v>15964</v>
      </c>
      <c r="BD175" s="71" t="s">
        <v>65</v>
      </c>
      <c r="BE175" s="71" t="s">
        <v>65</v>
      </c>
    </row>
    <row r="176" spans="2:57" x14ac:dyDescent="0.25">
      <c r="B176" s="71">
        <v>2025</v>
      </c>
      <c r="C176" s="71">
        <v>891780111</v>
      </c>
      <c r="D176" s="71" t="s">
        <v>63</v>
      </c>
      <c r="E176" s="72" t="s">
        <v>15963</v>
      </c>
      <c r="F176" s="72" t="s">
        <v>15962</v>
      </c>
      <c r="G176" s="176">
        <v>0</v>
      </c>
      <c r="H176" s="72" t="s">
        <v>71</v>
      </c>
      <c r="I176" s="71" t="s">
        <v>64</v>
      </c>
      <c r="J176" s="73" t="s">
        <v>81</v>
      </c>
      <c r="K176" s="75" t="s">
        <v>15961</v>
      </c>
      <c r="L176" s="76">
        <v>14307200</v>
      </c>
      <c r="M176" s="71" t="s">
        <v>66</v>
      </c>
      <c r="N176" s="75" t="s">
        <v>12430</v>
      </c>
      <c r="O176" s="75">
        <v>57427768</v>
      </c>
      <c r="P176" s="72">
        <v>28</v>
      </c>
      <c r="Q176" s="80">
        <v>45670</v>
      </c>
      <c r="R176" s="75">
        <v>5573604000</v>
      </c>
      <c r="S176" s="80">
        <v>45679</v>
      </c>
      <c r="T176" s="76">
        <v>14307200</v>
      </c>
      <c r="U176" s="72" t="s">
        <v>65</v>
      </c>
      <c r="V176" s="76">
        <v>36557666</v>
      </c>
      <c r="W176" s="104" t="s">
        <v>10440</v>
      </c>
      <c r="X176" s="78">
        <v>45679</v>
      </c>
      <c r="Y176" s="78">
        <v>45679</v>
      </c>
      <c r="Z176" s="78" t="s">
        <v>73</v>
      </c>
      <c r="AA176" s="78">
        <v>45808</v>
      </c>
      <c r="AB176" s="102">
        <f t="shared" si="12"/>
        <v>129</v>
      </c>
      <c r="AC176" s="72">
        <v>2</v>
      </c>
      <c r="AD176" s="514">
        <v>3156000</v>
      </c>
      <c r="AE176" s="72">
        <v>1</v>
      </c>
      <c r="AF176" s="80">
        <v>45838</v>
      </c>
      <c r="AG176" s="102">
        <f t="shared" si="13"/>
        <v>30</v>
      </c>
      <c r="AH176" s="72">
        <v>0</v>
      </c>
      <c r="AI176" s="628">
        <v>0</v>
      </c>
      <c r="AJ176" s="72" t="s">
        <v>73</v>
      </c>
      <c r="AK176" s="80" t="s">
        <v>73</v>
      </c>
      <c r="AL176" s="72">
        <v>0</v>
      </c>
      <c r="AM176" s="80" t="s">
        <v>73</v>
      </c>
      <c r="AN176" s="80" t="s">
        <v>73</v>
      </c>
      <c r="AO176" s="80" t="s">
        <v>73</v>
      </c>
      <c r="AP176" s="102">
        <f t="shared" si="14"/>
        <v>0</v>
      </c>
      <c r="AQ176" s="102">
        <f t="shared" si="15"/>
        <v>17463200</v>
      </c>
      <c r="AR176" s="72" t="s">
        <v>65</v>
      </c>
      <c r="AS176" s="76">
        <v>14307200</v>
      </c>
      <c r="AT176" s="72" t="s">
        <v>319</v>
      </c>
      <c r="AU176" s="76">
        <v>0</v>
      </c>
      <c r="AV176" s="81" t="s">
        <v>73</v>
      </c>
      <c r="AW176" s="620">
        <v>17463200</v>
      </c>
      <c r="AX176" s="488">
        <f t="shared" si="16"/>
        <v>0</v>
      </c>
      <c r="AY176" s="84">
        <f t="shared" si="17"/>
        <v>1</v>
      </c>
      <c r="AZ176" s="84">
        <v>1</v>
      </c>
      <c r="BA176" s="81" t="s">
        <v>73</v>
      </c>
      <c r="BB176" s="72" t="s">
        <v>208</v>
      </c>
      <c r="BC176" s="75" t="s">
        <v>15960</v>
      </c>
      <c r="BD176" s="71" t="s">
        <v>65</v>
      </c>
      <c r="BE176" s="71" t="s">
        <v>65</v>
      </c>
    </row>
    <row r="177" spans="2:57" x14ac:dyDescent="0.25">
      <c r="B177" s="71">
        <v>2025</v>
      </c>
      <c r="C177" s="71">
        <v>891780111</v>
      </c>
      <c r="D177" s="71" t="s">
        <v>63</v>
      </c>
      <c r="E177" s="72" t="s">
        <v>15959</v>
      </c>
      <c r="F177" s="72" t="s">
        <v>15958</v>
      </c>
      <c r="G177" s="176">
        <v>0</v>
      </c>
      <c r="H177" s="72" t="s">
        <v>71</v>
      </c>
      <c r="I177" s="71" t="s">
        <v>64</v>
      </c>
      <c r="J177" s="73" t="s">
        <v>81</v>
      </c>
      <c r="K177" s="75" t="s">
        <v>15957</v>
      </c>
      <c r="L177" s="76">
        <v>9825000</v>
      </c>
      <c r="M177" s="71" t="s">
        <v>66</v>
      </c>
      <c r="N177" s="75" t="s">
        <v>10804</v>
      </c>
      <c r="O177" s="75">
        <v>1082889446</v>
      </c>
      <c r="P177" s="72">
        <v>27</v>
      </c>
      <c r="Q177" s="80">
        <v>45670</v>
      </c>
      <c r="R177" s="75">
        <v>2494141000</v>
      </c>
      <c r="S177" s="80">
        <v>45679</v>
      </c>
      <c r="T177" s="76">
        <v>9825000</v>
      </c>
      <c r="U177" s="72" t="s">
        <v>65</v>
      </c>
      <c r="V177" s="76">
        <v>85467461</v>
      </c>
      <c r="W177" s="104" t="s">
        <v>11760</v>
      </c>
      <c r="X177" s="78">
        <v>45679</v>
      </c>
      <c r="Y177" s="78">
        <v>45679</v>
      </c>
      <c r="Z177" s="78" t="s">
        <v>73</v>
      </c>
      <c r="AA177" s="78">
        <v>45808</v>
      </c>
      <c r="AB177" s="102">
        <f t="shared" si="12"/>
        <v>129</v>
      </c>
      <c r="AC177" s="72">
        <v>2</v>
      </c>
      <c r="AD177" s="514">
        <v>1125000</v>
      </c>
      <c r="AE177" s="72">
        <v>1</v>
      </c>
      <c r="AF177" s="80">
        <v>45823</v>
      </c>
      <c r="AG177" s="102">
        <f t="shared" si="13"/>
        <v>15</v>
      </c>
      <c r="AH177" s="72">
        <v>0</v>
      </c>
      <c r="AI177" s="628">
        <v>0</v>
      </c>
      <c r="AJ177" s="72" t="s">
        <v>73</v>
      </c>
      <c r="AK177" s="80" t="s">
        <v>73</v>
      </c>
      <c r="AL177" s="72">
        <v>0</v>
      </c>
      <c r="AM177" s="80" t="s">
        <v>73</v>
      </c>
      <c r="AN177" s="80" t="s">
        <v>73</v>
      </c>
      <c r="AO177" s="80" t="s">
        <v>73</v>
      </c>
      <c r="AP177" s="102">
        <f t="shared" si="14"/>
        <v>0</v>
      </c>
      <c r="AQ177" s="102">
        <f t="shared" si="15"/>
        <v>10950000</v>
      </c>
      <c r="AR177" s="72" t="s">
        <v>65</v>
      </c>
      <c r="AS177" s="76">
        <v>9825000</v>
      </c>
      <c r="AT177" s="72" t="s">
        <v>319</v>
      </c>
      <c r="AU177" s="76">
        <v>0</v>
      </c>
      <c r="AV177" s="81" t="s">
        <v>73</v>
      </c>
      <c r="AW177" s="620">
        <v>10950000</v>
      </c>
      <c r="AX177" s="488">
        <f t="shared" si="16"/>
        <v>0</v>
      </c>
      <c r="AY177" s="84">
        <f t="shared" si="17"/>
        <v>1</v>
      </c>
      <c r="AZ177" s="84">
        <v>1</v>
      </c>
      <c r="BA177" s="81" t="s">
        <v>73</v>
      </c>
      <c r="BB177" s="72" t="s">
        <v>208</v>
      </c>
      <c r="BC177" s="75" t="s">
        <v>15956</v>
      </c>
      <c r="BD177" s="71" t="s">
        <v>65</v>
      </c>
      <c r="BE177" s="71" t="s">
        <v>65</v>
      </c>
    </row>
    <row r="178" spans="2:57" x14ac:dyDescent="0.25">
      <c r="B178" s="71">
        <v>2025</v>
      </c>
      <c r="C178" s="71">
        <v>891780111</v>
      </c>
      <c r="D178" s="71" t="s">
        <v>63</v>
      </c>
      <c r="E178" s="72" t="s">
        <v>15955</v>
      </c>
      <c r="F178" s="72" t="s">
        <v>15954</v>
      </c>
      <c r="G178" s="176">
        <v>0</v>
      </c>
      <c r="H178" s="72" t="s">
        <v>71</v>
      </c>
      <c r="I178" s="71" t="s">
        <v>64</v>
      </c>
      <c r="J178" s="73" t="s">
        <v>81</v>
      </c>
      <c r="K178" s="75" t="s">
        <v>15953</v>
      </c>
      <c r="L178" s="76">
        <v>9825000</v>
      </c>
      <c r="M178" s="71" t="s">
        <v>66</v>
      </c>
      <c r="N178" s="75" t="s">
        <v>13505</v>
      </c>
      <c r="O178" s="75">
        <v>1084731269</v>
      </c>
      <c r="P178" s="72">
        <v>27</v>
      </c>
      <c r="Q178" s="80">
        <v>45670</v>
      </c>
      <c r="R178" s="75">
        <v>2494141000</v>
      </c>
      <c r="S178" s="80">
        <v>45679</v>
      </c>
      <c r="T178" s="76">
        <v>9825000</v>
      </c>
      <c r="U178" s="72" t="s">
        <v>65</v>
      </c>
      <c r="V178" s="76">
        <v>85467461</v>
      </c>
      <c r="W178" s="104" t="s">
        <v>11760</v>
      </c>
      <c r="X178" s="78">
        <v>45679</v>
      </c>
      <c r="Y178" s="78">
        <v>45679</v>
      </c>
      <c r="Z178" s="78" t="s">
        <v>73</v>
      </c>
      <c r="AA178" s="78">
        <v>45808</v>
      </c>
      <c r="AB178" s="102">
        <f t="shared" si="12"/>
        <v>129</v>
      </c>
      <c r="AC178" s="72">
        <v>2</v>
      </c>
      <c r="AD178" s="514">
        <v>2250000</v>
      </c>
      <c r="AE178" s="72">
        <v>1</v>
      </c>
      <c r="AF178" s="80">
        <v>45838</v>
      </c>
      <c r="AG178" s="102">
        <f t="shared" si="13"/>
        <v>30</v>
      </c>
      <c r="AH178" s="72">
        <v>0</v>
      </c>
      <c r="AI178" s="628">
        <v>0</v>
      </c>
      <c r="AJ178" s="72" t="s">
        <v>73</v>
      </c>
      <c r="AK178" s="80" t="s">
        <v>73</v>
      </c>
      <c r="AL178" s="72">
        <v>0</v>
      </c>
      <c r="AM178" s="80" t="s">
        <v>73</v>
      </c>
      <c r="AN178" s="80" t="s">
        <v>73</v>
      </c>
      <c r="AO178" s="80" t="s">
        <v>73</v>
      </c>
      <c r="AP178" s="102">
        <f t="shared" si="14"/>
        <v>0</v>
      </c>
      <c r="AQ178" s="102">
        <f t="shared" si="15"/>
        <v>12075000</v>
      </c>
      <c r="AR178" s="72" t="s">
        <v>65</v>
      </c>
      <c r="AS178" s="76">
        <v>9825000</v>
      </c>
      <c r="AT178" s="72" t="s">
        <v>319</v>
      </c>
      <c r="AU178" s="76">
        <v>0</v>
      </c>
      <c r="AV178" s="81" t="s">
        <v>73</v>
      </c>
      <c r="AW178" s="620">
        <v>12075000</v>
      </c>
      <c r="AX178" s="488">
        <f t="shared" si="16"/>
        <v>0</v>
      </c>
      <c r="AY178" s="84">
        <f t="shared" si="17"/>
        <v>1</v>
      </c>
      <c r="AZ178" s="84">
        <v>1</v>
      </c>
      <c r="BA178" s="81" t="s">
        <v>73</v>
      </c>
      <c r="BB178" s="72" t="s">
        <v>208</v>
      </c>
      <c r="BC178" s="75" t="s">
        <v>15952</v>
      </c>
      <c r="BD178" s="71" t="s">
        <v>65</v>
      </c>
      <c r="BE178" s="71" t="s">
        <v>65</v>
      </c>
    </row>
    <row r="179" spans="2:57" x14ac:dyDescent="0.25">
      <c r="B179" s="71">
        <v>2025</v>
      </c>
      <c r="C179" s="71">
        <v>891780111</v>
      </c>
      <c r="D179" s="71" t="s">
        <v>63</v>
      </c>
      <c r="E179" s="72" t="s">
        <v>15951</v>
      </c>
      <c r="F179" s="72" t="s">
        <v>15950</v>
      </c>
      <c r="G179" s="176">
        <v>0</v>
      </c>
      <c r="H179" s="72" t="s">
        <v>71</v>
      </c>
      <c r="I179" s="71" t="s">
        <v>64</v>
      </c>
      <c r="J179" s="73" t="s">
        <v>81</v>
      </c>
      <c r="K179" s="75" t="s">
        <v>15949</v>
      </c>
      <c r="L179" s="76">
        <v>11925000</v>
      </c>
      <c r="M179" s="71" t="s">
        <v>66</v>
      </c>
      <c r="N179" s="75" t="s">
        <v>10825</v>
      </c>
      <c r="O179" s="75">
        <v>1082968870</v>
      </c>
      <c r="P179" s="72">
        <v>27</v>
      </c>
      <c r="Q179" s="80">
        <v>45670</v>
      </c>
      <c r="R179" s="75">
        <v>2494141000</v>
      </c>
      <c r="S179" s="80">
        <v>45679</v>
      </c>
      <c r="T179" s="76">
        <v>11925000</v>
      </c>
      <c r="U179" s="72" t="s">
        <v>65</v>
      </c>
      <c r="V179" s="76">
        <v>57426272</v>
      </c>
      <c r="W179" s="104" t="s">
        <v>10824</v>
      </c>
      <c r="X179" s="78">
        <v>45679</v>
      </c>
      <c r="Y179" s="78">
        <v>45679</v>
      </c>
      <c r="Z179" s="78" t="s">
        <v>73</v>
      </c>
      <c r="AA179" s="78">
        <v>45808</v>
      </c>
      <c r="AB179" s="102">
        <f t="shared" si="12"/>
        <v>129</v>
      </c>
      <c r="AC179" s="72">
        <v>2</v>
      </c>
      <c r="AD179" s="514">
        <v>2650000</v>
      </c>
      <c r="AE179" s="72">
        <v>1</v>
      </c>
      <c r="AF179" s="80">
        <v>45838</v>
      </c>
      <c r="AG179" s="102">
        <f t="shared" si="13"/>
        <v>30</v>
      </c>
      <c r="AH179" s="72">
        <v>0</v>
      </c>
      <c r="AI179" s="628">
        <v>0</v>
      </c>
      <c r="AJ179" s="72" t="s">
        <v>73</v>
      </c>
      <c r="AK179" s="80" t="s">
        <v>73</v>
      </c>
      <c r="AL179" s="72">
        <v>0</v>
      </c>
      <c r="AM179" s="80" t="s">
        <v>73</v>
      </c>
      <c r="AN179" s="80" t="s">
        <v>73</v>
      </c>
      <c r="AO179" s="80" t="s">
        <v>73</v>
      </c>
      <c r="AP179" s="102">
        <f t="shared" si="14"/>
        <v>0</v>
      </c>
      <c r="AQ179" s="102">
        <f t="shared" si="15"/>
        <v>14575000</v>
      </c>
      <c r="AR179" s="72" t="s">
        <v>65</v>
      </c>
      <c r="AS179" s="76">
        <v>11925000</v>
      </c>
      <c r="AT179" s="72" t="s">
        <v>319</v>
      </c>
      <c r="AU179" s="76">
        <v>0</v>
      </c>
      <c r="AV179" s="81" t="s">
        <v>73</v>
      </c>
      <c r="AW179" s="620">
        <v>14575000</v>
      </c>
      <c r="AX179" s="488">
        <f t="shared" si="16"/>
        <v>0</v>
      </c>
      <c r="AY179" s="84">
        <f t="shared" si="17"/>
        <v>1</v>
      </c>
      <c r="AZ179" s="84">
        <v>1</v>
      </c>
      <c r="BA179" s="81" t="s">
        <v>73</v>
      </c>
      <c r="BB179" s="72" t="s">
        <v>208</v>
      </c>
      <c r="BC179" s="75" t="s">
        <v>15948</v>
      </c>
      <c r="BD179" s="71" t="s">
        <v>65</v>
      </c>
      <c r="BE179" s="71" t="s">
        <v>65</v>
      </c>
    </row>
    <row r="180" spans="2:57" x14ac:dyDescent="0.25">
      <c r="B180" s="71">
        <v>2025</v>
      </c>
      <c r="C180" s="71">
        <v>891780111</v>
      </c>
      <c r="D180" s="71" t="s">
        <v>63</v>
      </c>
      <c r="E180" s="72" t="s">
        <v>15947</v>
      </c>
      <c r="F180" s="72" t="s">
        <v>15946</v>
      </c>
      <c r="G180" s="176">
        <v>0</v>
      </c>
      <c r="H180" s="72" t="s">
        <v>71</v>
      </c>
      <c r="I180" s="71" t="s">
        <v>64</v>
      </c>
      <c r="J180" s="73" t="s">
        <v>81</v>
      </c>
      <c r="K180" s="75" t="s">
        <v>15945</v>
      </c>
      <c r="L180" s="76">
        <v>33580000</v>
      </c>
      <c r="M180" s="71" t="s">
        <v>66</v>
      </c>
      <c r="N180" s="75" t="s">
        <v>12366</v>
      </c>
      <c r="O180" s="75">
        <v>79488380</v>
      </c>
      <c r="P180" s="72">
        <v>28</v>
      </c>
      <c r="Q180" s="80">
        <v>45670</v>
      </c>
      <c r="R180" s="75">
        <v>5573604000</v>
      </c>
      <c r="S180" s="80">
        <v>45679</v>
      </c>
      <c r="T180" s="76">
        <v>33580000</v>
      </c>
      <c r="U180" s="72" t="s">
        <v>65</v>
      </c>
      <c r="V180" s="76">
        <v>85455983</v>
      </c>
      <c r="W180" s="104" t="s">
        <v>11723</v>
      </c>
      <c r="X180" s="78">
        <v>45679</v>
      </c>
      <c r="Y180" s="78">
        <v>45679</v>
      </c>
      <c r="Z180" s="78" t="s">
        <v>73</v>
      </c>
      <c r="AA180" s="78">
        <v>45808</v>
      </c>
      <c r="AB180" s="102">
        <f t="shared" si="12"/>
        <v>129</v>
      </c>
      <c r="AC180" s="72">
        <v>2</v>
      </c>
      <c r="AD180" s="514">
        <v>7300000</v>
      </c>
      <c r="AE180" s="72">
        <v>1</v>
      </c>
      <c r="AF180" s="80">
        <v>45838</v>
      </c>
      <c r="AG180" s="102">
        <f t="shared" si="13"/>
        <v>30</v>
      </c>
      <c r="AH180" s="72">
        <v>0</v>
      </c>
      <c r="AI180" s="628">
        <v>0</v>
      </c>
      <c r="AJ180" s="72" t="s">
        <v>73</v>
      </c>
      <c r="AK180" s="80" t="s">
        <v>73</v>
      </c>
      <c r="AL180" s="72">
        <v>0</v>
      </c>
      <c r="AM180" s="80" t="s">
        <v>73</v>
      </c>
      <c r="AN180" s="80" t="s">
        <v>73</v>
      </c>
      <c r="AO180" s="80" t="s">
        <v>73</v>
      </c>
      <c r="AP180" s="102">
        <f t="shared" si="14"/>
        <v>0</v>
      </c>
      <c r="AQ180" s="102">
        <f t="shared" si="15"/>
        <v>40880000</v>
      </c>
      <c r="AR180" s="72" t="s">
        <v>65</v>
      </c>
      <c r="AS180" s="76">
        <v>33580000</v>
      </c>
      <c r="AT180" s="72" t="s">
        <v>319</v>
      </c>
      <c r="AU180" s="76">
        <v>0</v>
      </c>
      <c r="AV180" s="81" t="s">
        <v>73</v>
      </c>
      <c r="AW180" s="620">
        <v>40880000</v>
      </c>
      <c r="AX180" s="488">
        <f t="shared" si="16"/>
        <v>0</v>
      </c>
      <c r="AY180" s="84">
        <f t="shared" si="17"/>
        <v>1</v>
      </c>
      <c r="AZ180" s="84">
        <v>1</v>
      </c>
      <c r="BA180" s="81" t="s">
        <v>73</v>
      </c>
      <c r="BB180" s="72" t="s">
        <v>208</v>
      </c>
      <c r="BC180" s="75" t="s">
        <v>15944</v>
      </c>
      <c r="BD180" s="71" t="s">
        <v>65</v>
      </c>
      <c r="BE180" s="71" t="s">
        <v>65</v>
      </c>
    </row>
    <row r="181" spans="2:57" x14ac:dyDescent="0.25">
      <c r="B181" s="71">
        <v>2025</v>
      </c>
      <c r="C181" s="71">
        <v>891780111</v>
      </c>
      <c r="D181" s="71" t="s">
        <v>63</v>
      </c>
      <c r="E181" s="72" t="s">
        <v>15943</v>
      </c>
      <c r="F181" s="72" t="s">
        <v>15942</v>
      </c>
      <c r="G181" s="176">
        <v>0</v>
      </c>
      <c r="H181" s="72" t="s">
        <v>71</v>
      </c>
      <c r="I181" s="71" t="s">
        <v>64</v>
      </c>
      <c r="J181" s="73" t="s">
        <v>81</v>
      </c>
      <c r="K181" s="75" t="s">
        <v>15941</v>
      </c>
      <c r="L181" s="76">
        <v>17041500</v>
      </c>
      <c r="M181" s="71" t="s">
        <v>66</v>
      </c>
      <c r="N181" s="75" t="s">
        <v>12671</v>
      </c>
      <c r="O181" s="75">
        <v>85154107</v>
      </c>
      <c r="P181" s="72">
        <v>28</v>
      </c>
      <c r="Q181" s="80">
        <v>45670</v>
      </c>
      <c r="R181" s="75">
        <v>5573604000</v>
      </c>
      <c r="S181" s="80">
        <v>45679</v>
      </c>
      <c r="T181" s="76">
        <v>17041500</v>
      </c>
      <c r="U181" s="72" t="s">
        <v>65</v>
      </c>
      <c r="V181" s="76">
        <v>84452087</v>
      </c>
      <c r="W181" s="104" t="s">
        <v>10326</v>
      </c>
      <c r="X181" s="78">
        <v>45679</v>
      </c>
      <c r="Y181" s="78">
        <v>45679</v>
      </c>
      <c r="Z181" s="78" t="s">
        <v>73</v>
      </c>
      <c r="AA181" s="78">
        <v>45808</v>
      </c>
      <c r="AB181" s="102">
        <f t="shared" si="12"/>
        <v>129</v>
      </c>
      <c r="AC181" s="72">
        <v>2</v>
      </c>
      <c r="AD181" s="514">
        <v>3787000</v>
      </c>
      <c r="AE181" s="72">
        <v>1</v>
      </c>
      <c r="AF181" s="80">
        <v>45838</v>
      </c>
      <c r="AG181" s="102">
        <f t="shared" si="13"/>
        <v>30</v>
      </c>
      <c r="AH181" s="72">
        <v>0</v>
      </c>
      <c r="AI181" s="628">
        <v>0</v>
      </c>
      <c r="AJ181" s="72" t="s">
        <v>73</v>
      </c>
      <c r="AK181" s="80" t="s">
        <v>73</v>
      </c>
      <c r="AL181" s="72">
        <v>0</v>
      </c>
      <c r="AM181" s="80" t="s">
        <v>73</v>
      </c>
      <c r="AN181" s="80" t="s">
        <v>73</v>
      </c>
      <c r="AO181" s="80" t="s">
        <v>73</v>
      </c>
      <c r="AP181" s="102">
        <f t="shared" si="14"/>
        <v>0</v>
      </c>
      <c r="AQ181" s="102">
        <f t="shared" si="15"/>
        <v>20828500</v>
      </c>
      <c r="AR181" s="72" t="s">
        <v>65</v>
      </c>
      <c r="AS181" s="76">
        <v>17041500</v>
      </c>
      <c r="AT181" s="72" t="s">
        <v>319</v>
      </c>
      <c r="AU181" s="76">
        <v>0</v>
      </c>
      <c r="AV181" s="81" t="s">
        <v>73</v>
      </c>
      <c r="AW181" s="620">
        <v>20828500</v>
      </c>
      <c r="AX181" s="488">
        <f t="shared" si="16"/>
        <v>0</v>
      </c>
      <c r="AY181" s="84">
        <f t="shared" si="17"/>
        <v>1</v>
      </c>
      <c r="AZ181" s="84">
        <v>1</v>
      </c>
      <c r="BA181" s="81" t="s">
        <v>73</v>
      </c>
      <c r="BB181" s="72" t="s">
        <v>208</v>
      </c>
      <c r="BC181" s="75" t="s">
        <v>15940</v>
      </c>
      <c r="BD181" s="71" t="s">
        <v>65</v>
      </c>
      <c r="BE181" s="71" t="s">
        <v>65</v>
      </c>
    </row>
    <row r="182" spans="2:57" x14ac:dyDescent="0.25">
      <c r="B182" s="71">
        <v>2025</v>
      </c>
      <c r="C182" s="71">
        <v>891780111</v>
      </c>
      <c r="D182" s="71" t="s">
        <v>63</v>
      </c>
      <c r="E182" s="72" t="s">
        <v>15939</v>
      </c>
      <c r="F182" s="72" t="s">
        <v>15938</v>
      </c>
      <c r="G182" s="176">
        <v>0</v>
      </c>
      <c r="H182" s="72" t="s">
        <v>71</v>
      </c>
      <c r="I182" s="71" t="s">
        <v>64</v>
      </c>
      <c r="J182" s="73" t="s">
        <v>81</v>
      </c>
      <c r="K182" s="75" t="s">
        <v>15937</v>
      </c>
      <c r="L182" s="76">
        <v>13110000</v>
      </c>
      <c r="M182" s="71" t="s">
        <v>66</v>
      </c>
      <c r="N182" s="75" t="s">
        <v>12780</v>
      </c>
      <c r="O182" s="75">
        <v>7144425</v>
      </c>
      <c r="P182" s="72">
        <v>27</v>
      </c>
      <c r="Q182" s="80">
        <v>45670</v>
      </c>
      <c r="R182" s="75">
        <v>2494141000</v>
      </c>
      <c r="S182" s="80">
        <v>45680</v>
      </c>
      <c r="T182" s="76">
        <v>13110000</v>
      </c>
      <c r="U182" s="72" t="s">
        <v>65</v>
      </c>
      <c r="V182" s="76">
        <v>85467461</v>
      </c>
      <c r="W182" s="104" t="s">
        <v>11760</v>
      </c>
      <c r="X182" s="78">
        <v>45680</v>
      </c>
      <c r="Y182" s="78">
        <v>45680</v>
      </c>
      <c r="Z182" s="78" t="s">
        <v>73</v>
      </c>
      <c r="AA182" s="78">
        <v>45808</v>
      </c>
      <c r="AB182" s="102">
        <f t="shared" si="12"/>
        <v>128</v>
      </c>
      <c r="AC182" s="72">
        <v>2</v>
      </c>
      <c r="AD182" s="514">
        <v>2850000</v>
      </c>
      <c r="AE182" s="72">
        <v>1</v>
      </c>
      <c r="AF182" s="80">
        <v>45838</v>
      </c>
      <c r="AG182" s="102">
        <f t="shared" si="13"/>
        <v>30</v>
      </c>
      <c r="AH182" s="72">
        <v>0</v>
      </c>
      <c r="AI182" s="628">
        <v>0</v>
      </c>
      <c r="AJ182" s="72" t="s">
        <v>73</v>
      </c>
      <c r="AK182" s="80" t="s">
        <v>73</v>
      </c>
      <c r="AL182" s="72">
        <v>0</v>
      </c>
      <c r="AM182" s="80" t="s">
        <v>73</v>
      </c>
      <c r="AN182" s="80" t="s">
        <v>73</v>
      </c>
      <c r="AO182" s="80" t="s">
        <v>73</v>
      </c>
      <c r="AP182" s="102">
        <f t="shared" si="14"/>
        <v>0</v>
      </c>
      <c r="AQ182" s="102">
        <f t="shared" si="15"/>
        <v>15960000</v>
      </c>
      <c r="AR182" s="72" t="s">
        <v>65</v>
      </c>
      <c r="AS182" s="76">
        <v>13110000</v>
      </c>
      <c r="AT182" s="72" t="s">
        <v>319</v>
      </c>
      <c r="AU182" s="76">
        <v>0</v>
      </c>
      <c r="AV182" s="81" t="s">
        <v>73</v>
      </c>
      <c r="AW182" s="620">
        <v>15960000</v>
      </c>
      <c r="AX182" s="488">
        <f t="shared" si="16"/>
        <v>0</v>
      </c>
      <c r="AY182" s="84">
        <f t="shared" si="17"/>
        <v>1</v>
      </c>
      <c r="AZ182" s="84">
        <v>1</v>
      </c>
      <c r="BA182" s="81" t="s">
        <v>73</v>
      </c>
      <c r="BB182" s="72" t="s">
        <v>208</v>
      </c>
      <c r="BC182" s="75" t="s">
        <v>15936</v>
      </c>
      <c r="BD182" s="71" t="s">
        <v>65</v>
      </c>
      <c r="BE182" s="71" t="s">
        <v>65</v>
      </c>
    </row>
    <row r="183" spans="2:57" x14ac:dyDescent="0.25">
      <c r="B183" s="71">
        <v>2025</v>
      </c>
      <c r="C183" s="71">
        <v>891780111</v>
      </c>
      <c r="D183" s="71" t="s">
        <v>63</v>
      </c>
      <c r="E183" s="72" t="s">
        <v>15935</v>
      </c>
      <c r="F183" s="72" t="s">
        <v>15934</v>
      </c>
      <c r="G183" s="176">
        <v>0</v>
      </c>
      <c r="H183" s="72" t="s">
        <v>71</v>
      </c>
      <c r="I183" s="71" t="s">
        <v>64</v>
      </c>
      <c r="J183" s="73" t="s">
        <v>81</v>
      </c>
      <c r="K183" s="75" t="s">
        <v>15933</v>
      </c>
      <c r="L183" s="76">
        <v>12013400</v>
      </c>
      <c r="M183" s="71" t="s">
        <v>66</v>
      </c>
      <c r="N183" s="75" t="s">
        <v>12882</v>
      </c>
      <c r="O183" s="75">
        <v>9091645</v>
      </c>
      <c r="P183" s="72">
        <v>28</v>
      </c>
      <c r="Q183" s="80">
        <v>45670</v>
      </c>
      <c r="R183" s="75">
        <v>5573604000</v>
      </c>
      <c r="S183" s="80">
        <v>45680</v>
      </c>
      <c r="T183" s="76">
        <v>12013400</v>
      </c>
      <c r="U183" s="72" t="s">
        <v>65</v>
      </c>
      <c r="V183" s="76">
        <v>36557666</v>
      </c>
      <c r="W183" s="104" t="s">
        <v>10440</v>
      </c>
      <c r="X183" s="78">
        <v>45680</v>
      </c>
      <c r="Y183" s="78">
        <v>45680</v>
      </c>
      <c r="Z183" s="78" t="s">
        <v>73</v>
      </c>
      <c r="AA183" s="78">
        <v>45808</v>
      </c>
      <c r="AB183" s="102">
        <f t="shared" si="12"/>
        <v>128</v>
      </c>
      <c r="AC183" s="72">
        <v>2</v>
      </c>
      <c r="AD183" s="514">
        <v>2650000</v>
      </c>
      <c r="AE183" s="72">
        <v>1</v>
      </c>
      <c r="AF183" s="80">
        <v>45838</v>
      </c>
      <c r="AG183" s="102">
        <f t="shared" si="13"/>
        <v>30</v>
      </c>
      <c r="AH183" s="72">
        <v>0</v>
      </c>
      <c r="AI183" s="628">
        <v>0</v>
      </c>
      <c r="AJ183" s="72" t="s">
        <v>73</v>
      </c>
      <c r="AK183" s="80" t="s">
        <v>73</v>
      </c>
      <c r="AL183" s="72">
        <v>0</v>
      </c>
      <c r="AM183" s="80" t="s">
        <v>73</v>
      </c>
      <c r="AN183" s="80" t="s">
        <v>73</v>
      </c>
      <c r="AO183" s="80" t="s">
        <v>73</v>
      </c>
      <c r="AP183" s="102">
        <f t="shared" si="14"/>
        <v>0</v>
      </c>
      <c r="AQ183" s="102">
        <f t="shared" si="15"/>
        <v>14663400</v>
      </c>
      <c r="AR183" s="72" t="s">
        <v>65</v>
      </c>
      <c r="AS183" s="76">
        <v>12013400</v>
      </c>
      <c r="AT183" s="72" t="s">
        <v>319</v>
      </c>
      <c r="AU183" s="76">
        <v>0</v>
      </c>
      <c r="AV183" s="81" t="s">
        <v>73</v>
      </c>
      <c r="AW183" s="620">
        <v>14663400</v>
      </c>
      <c r="AX183" s="488">
        <f t="shared" si="16"/>
        <v>0</v>
      </c>
      <c r="AY183" s="84">
        <f t="shared" si="17"/>
        <v>1</v>
      </c>
      <c r="AZ183" s="84">
        <v>1</v>
      </c>
      <c r="BA183" s="81" t="s">
        <v>73</v>
      </c>
      <c r="BB183" s="72" t="s">
        <v>208</v>
      </c>
      <c r="BC183" s="75" t="s">
        <v>15932</v>
      </c>
      <c r="BD183" s="71" t="s">
        <v>65</v>
      </c>
      <c r="BE183" s="71" t="s">
        <v>65</v>
      </c>
    </row>
    <row r="184" spans="2:57" x14ac:dyDescent="0.25">
      <c r="B184" s="71">
        <v>2025</v>
      </c>
      <c r="C184" s="71">
        <v>891780111</v>
      </c>
      <c r="D184" s="71" t="s">
        <v>63</v>
      </c>
      <c r="E184" s="72" t="s">
        <v>15931</v>
      </c>
      <c r="F184" s="72" t="s">
        <v>15930</v>
      </c>
      <c r="G184" s="176">
        <v>0</v>
      </c>
      <c r="H184" s="72" t="s">
        <v>71</v>
      </c>
      <c r="I184" s="71" t="s">
        <v>64</v>
      </c>
      <c r="J184" s="73" t="s">
        <v>81</v>
      </c>
      <c r="K184" s="75" t="s">
        <v>15929</v>
      </c>
      <c r="L184" s="76">
        <v>9750000</v>
      </c>
      <c r="M184" s="71" t="s">
        <v>66</v>
      </c>
      <c r="N184" s="75" t="s">
        <v>11976</v>
      </c>
      <c r="O184" s="75">
        <v>9738364</v>
      </c>
      <c r="P184" s="72">
        <v>27</v>
      </c>
      <c r="Q184" s="80">
        <v>45670</v>
      </c>
      <c r="R184" s="75">
        <v>2494141000</v>
      </c>
      <c r="S184" s="80">
        <v>45680</v>
      </c>
      <c r="T184" s="76">
        <v>9750000</v>
      </c>
      <c r="U184" s="72" t="s">
        <v>65</v>
      </c>
      <c r="V184" s="76">
        <v>7601831</v>
      </c>
      <c r="W184" s="104" t="s">
        <v>11213</v>
      </c>
      <c r="X184" s="78">
        <v>45680</v>
      </c>
      <c r="Y184" s="78">
        <v>45680</v>
      </c>
      <c r="Z184" s="78" t="s">
        <v>73</v>
      </c>
      <c r="AA184" s="78">
        <v>45808</v>
      </c>
      <c r="AB184" s="102">
        <f t="shared" si="12"/>
        <v>128</v>
      </c>
      <c r="AC184" s="72">
        <v>2</v>
      </c>
      <c r="AD184" s="514">
        <v>2250000</v>
      </c>
      <c r="AE184" s="72">
        <v>1</v>
      </c>
      <c r="AF184" s="80">
        <v>45838</v>
      </c>
      <c r="AG184" s="102">
        <f t="shared" si="13"/>
        <v>30</v>
      </c>
      <c r="AH184" s="72">
        <v>0</v>
      </c>
      <c r="AI184" s="628">
        <v>0</v>
      </c>
      <c r="AJ184" s="72" t="s">
        <v>73</v>
      </c>
      <c r="AK184" s="80" t="s">
        <v>73</v>
      </c>
      <c r="AL184" s="72">
        <v>0</v>
      </c>
      <c r="AM184" s="80" t="s">
        <v>73</v>
      </c>
      <c r="AN184" s="80" t="s">
        <v>73</v>
      </c>
      <c r="AO184" s="80" t="s">
        <v>73</v>
      </c>
      <c r="AP184" s="102">
        <f t="shared" si="14"/>
        <v>0</v>
      </c>
      <c r="AQ184" s="102">
        <f t="shared" si="15"/>
        <v>12000000</v>
      </c>
      <c r="AR184" s="72" t="s">
        <v>65</v>
      </c>
      <c r="AS184" s="76">
        <v>9750000</v>
      </c>
      <c r="AT184" s="72" t="s">
        <v>319</v>
      </c>
      <c r="AU184" s="76">
        <v>0</v>
      </c>
      <c r="AV184" s="81" t="s">
        <v>73</v>
      </c>
      <c r="AW184" s="620">
        <v>12000000</v>
      </c>
      <c r="AX184" s="488">
        <f t="shared" si="16"/>
        <v>0</v>
      </c>
      <c r="AY184" s="84">
        <f t="shared" si="17"/>
        <v>1</v>
      </c>
      <c r="AZ184" s="84">
        <v>1</v>
      </c>
      <c r="BA184" s="81" t="s">
        <v>73</v>
      </c>
      <c r="BB184" s="72" t="s">
        <v>208</v>
      </c>
      <c r="BC184" s="75" t="s">
        <v>15928</v>
      </c>
      <c r="BD184" s="71" t="s">
        <v>65</v>
      </c>
      <c r="BE184" s="71" t="s">
        <v>65</v>
      </c>
    </row>
    <row r="185" spans="2:57" x14ac:dyDescent="0.25">
      <c r="B185" s="71">
        <v>2025</v>
      </c>
      <c r="C185" s="71">
        <v>891780111</v>
      </c>
      <c r="D185" s="71" t="s">
        <v>63</v>
      </c>
      <c r="E185" s="72" t="s">
        <v>15927</v>
      </c>
      <c r="F185" s="72" t="s">
        <v>15926</v>
      </c>
      <c r="G185" s="176">
        <v>0</v>
      </c>
      <c r="H185" s="72" t="s">
        <v>71</v>
      </c>
      <c r="I185" s="71" t="s">
        <v>64</v>
      </c>
      <c r="J185" s="73" t="s">
        <v>81</v>
      </c>
      <c r="K185" s="75" t="s">
        <v>14757</v>
      </c>
      <c r="L185" s="76">
        <v>10050000</v>
      </c>
      <c r="M185" s="71" t="s">
        <v>66</v>
      </c>
      <c r="N185" s="75" t="s">
        <v>13537</v>
      </c>
      <c r="O185" s="75">
        <v>12558870</v>
      </c>
      <c r="P185" s="72">
        <v>27</v>
      </c>
      <c r="Q185" s="80">
        <v>45670</v>
      </c>
      <c r="R185" s="75">
        <v>2494141000</v>
      </c>
      <c r="S185" s="80">
        <v>45680</v>
      </c>
      <c r="T185" s="76">
        <v>10050000</v>
      </c>
      <c r="U185" s="72" t="s">
        <v>65</v>
      </c>
      <c r="V185" s="76">
        <v>85459497</v>
      </c>
      <c r="W185" s="104" t="s">
        <v>9141</v>
      </c>
      <c r="X185" s="78">
        <v>45680</v>
      </c>
      <c r="Y185" s="78">
        <v>45680</v>
      </c>
      <c r="Z185" s="78" t="s">
        <v>73</v>
      </c>
      <c r="AA185" s="78">
        <v>45808</v>
      </c>
      <c r="AB185" s="102">
        <f t="shared" si="12"/>
        <v>128</v>
      </c>
      <c r="AC185" s="72">
        <v>2</v>
      </c>
      <c r="AD185" s="514">
        <v>1125000</v>
      </c>
      <c r="AE185" s="72">
        <v>1</v>
      </c>
      <c r="AF185" s="80">
        <v>45823</v>
      </c>
      <c r="AG185" s="102">
        <f t="shared" si="13"/>
        <v>15</v>
      </c>
      <c r="AH185" s="72">
        <v>0</v>
      </c>
      <c r="AI185" s="628">
        <v>0</v>
      </c>
      <c r="AJ185" s="72" t="s">
        <v>73</v>
      </c>
      <c r="AK185" s="80" t="s">
        <v>73</v>
      </c>
      <c r="AL185" s="72">
        <v>0</v>
      </c>
      <c r="AM185" s="80" t="s">
        <v>73</v>
      </c>
      <c r="AN185" s="80" t="s">
        <v>73</v>
      </c>
      <c r="AO185" s="80" t="s">
        <v>73</v>
      </c>
      <c r="AP185" s="102">
        <f t="shared" si="14"/>
        <v>0</v>
      </c>
      <c r="AQ185" s="102">
        <f t="shared" si="15"/>
        <v>11175000</v>
      </c>
      <c r="AR185" s="72" t="s">
        <v>65</v>
      </c>
      <c r="AS185" s="76">
        <v>10050000</v>
      </c>
      <c r="AT185" s="72" t="s">
        <v>319</v>
      </c>
      <c r="AU185" s="76">
        <v>0</v>
      </c>
      <c r="AV185" s="81" t="s">
        <v>73</v>
      </c>
      <c r="AW185" s="620">
        <v>11175000</v>
      </c>
      <c r="AX185" s="488">
        <f t="shared" si="16"/>
        <v>0</v>
      </c>
      <c r="AY185" s="84">
        <f t="shared" si="17"/>
        <v>1</v>
      </c>
      <c r="AZ185" s="84">
        <v>1</v>
      </c>
      <c r="BA185" s="81" t="s">
        <v>73</v>
      </c>
      <c r="BB185" s="72" t="s">
        <v>208</v>
      </c>
      <c r="BC185" s="75" t="s">
        <v>15925</v>
      </c>
      <c r="BD185" s="71" t="s">
        <v>65</v>
      </c>
      <c r="BE185" s="71" t="s">
        <v>65</v>
      </c>
    </row>
    <row r="186" spans="2:57" x14ac:dyDescent="0.25">
      <c r="B186" s="71">
        <v>2025</v>
      </c>
      <c r="C186" s="71">
        <v>891780111</v>
      </c>
      <c r="D186" s="71" t="s">
        <v>63</v>
      </c>
      <c r="E186" s="72" t="s">
        <v>15924</v>
      </c>
      <c r="F186" s="72" t="s">
        <v>15923</v>
      </c>
      <c r="G186" s="176">
        <v>0</v>
      </c>
      <c r="H186" s="72" t="s">
        <v>71</v>
      </c>
      <c r="I186" s="71" t="s">
        <v>64</v>
      </c>
      <c r="J186" s="73" t="s">
        <v>81</v>
      </c>
      <c r="K186" s="75" t="s">
        <v>15621</v>
      </c>
      <c r="L186" s="76">
        <v>9825000</v>
      </c>
      <c r="M186" s="71" t="s">
        <v>66</v>
      </c>
      <c r="N186" s="75" t="s">
        <v>11437</v>
      </c>
      <c r="O186" s="75">
        <v>36552336</v>
      </c>
      <c r="P186" s="72">
        <v>27</v>
      </c>
      <c r="Q186" s="80">
        <v>45670</v>
      </c>
      <c r="R186" s="75">
        <v>2494141000</v>
      </c>
      <c r="S186" s="80">
        <v>45680</v>
      </c>
      <c r="T186" s="76">
        <v>9825000</v>
      </c>
      <c r="U186" s="72" t="s">
        <v>65</v>
      </c>
      <c r="V186" s="76">
        <v>8742360</v>
      </c>
      <c r="W186" s="104" t="s">
        <v>15516</v>
      </c>
      <c r="X186" s="78">
        <v>45680</v>
      </c>
      <c r="Y186" s="78">
        <v>45680</v>
      </c>
      <c r="Z186" s="78" t="s">
        <v>73</v>
      </c>
      <c r="AA186" s="78">
        <v>45808</v>
      </c>
      <c r="AB186" s="102">
        <f t="shared" si="12"/>
        <v>128</v>
      </c>
      <c r="AC186" s="72">
        <v>2</v>
      </c>
      <c r="AD186" s="514">
        <v>975000</v>
      </c>
      <c r="AE186" s="72">
        <v>1</v>
      </c>
      <c r="AF186" s="80">
        <v>45821</v>
      </c>
      <c r="AG186" s="102">
        <f t="shared" si="13"/>
        <v>13</v>
      </c>
      <c r="AH186" s="72">
        <v>0</v>
      </c>
      <c r="AI186" s="628">
        <v>0</v>
      </c>
      <c r="AJ186" s="72" t="s">
        <v>73</v>
      </c>
      <c r="AK186" s="80" t="s">
        <v>73</v>
      </c>
      <c r="AL186" s="72">
        <v>0</v>
      </c>
      <c r="AM186" s="80" t="s">
        <v>73</v>
      </c>
      <c r="AN186" s="80" t="s">
        <v>73</v>
      </c>
      <c r="AO186" s="80" t="s">
        <v>73</v>
      </c>
      <c r="AP186" s="102">
        <f t="shared" si="14"/>
        <v>0</v>
      </c>
      <c r="AQ186" s="102">
        <f t="shared" si="15"/>
        <v>10800000</v>
      </c>
      <c r="AR186" s="72" t="s">
        <v>65</v>
      </c>
      <c r="AS186" s="76">
        <v>9825000</v>
      </c>
      <c r="AT186" s="72" t="s">
        <v>319</v>
      </c>
      <c r="AU186" s="76">
        <v>0</v>
      </c>
      <c r="AV186" s="81" t="s">
        <v>73</v>
      </c>
      <c r="AW186" s="620">
        <v>10800000</v>
      </c>
      <c r="AX186" s="488">
        <f t="shared" si="16"/>
        <v>0</v>
      </c>
      <c r="AY186" s="84">
        <f t="shared" si="17"/>
        <v>1</v>
      </c>
      <c r="AZ186" s="84">
        <v>1</v>
      </c>
      <c r="BA186" s="81" t="s">
        <v>73</v>
      </c>
      <c r="BB186" s="72" t="s">
        <v>208</v>
      </c>
      <c r="BC186" s="75" t="s">
        <v>15922</v>
      </c>
      <c r="BD186" s="71" t="s">
        <v>65</v>
      </c>
      <c r="BE186" s="71" t="s">
        <v>65</v>
      </c>
    </row>
    <row r="187" spans="2:57" x14ac:dyDescent="0.25">
      <c r="B187" s="71">
        <v>2025</v>
      </c>
      <c r="C187" s="71">
        <v>891780111</v>
      </c>
      <c r="D187" s="71" t="s">
        <v>63</v>
      </c>
      <c r="E187" s="72" t="s">
        <v>15921</v>
      </c>
      <c r="F187" s="72" t="s">
        <v>15920</v>
      </c>
      <c r="G187" s="176">
        <v>0</v>
      </c>
      <c r="H187" s="72" t="s">
        <v>71</v>
      </c>
      <c r="I187" s="71" t="s">
        <v>64</v>
      </c>
      <c r="J187" s="73" t="s">
        <v>81</v>
      </c>
      <c r="K187" s="75" t="s">
        <v>15919</v>
      </c>
      <c r="L187" s="76">
        <v>18542333</v>
      </c>
      <c r="M187" s="71" t="s">
        <v>66</v>
      </c>
      <c r="N187" s="75" t="s">
        <v>15918</v>
      </c>
      <c r="O187" s="75">
        <v>36726367</v>
      </c>
      <c r="P187" s="72">
        <v>28</v>
      </c>
      <c r="Q187" s="80">
        <v>45670</v>
      </c>
      <c r="R187" s="75">
        <v>5573604000</v>
      </c>
      <c r="S187" s="80">
        <v>45680</v>
      </c>
      <c r="T187" s="76">
        <v>18542333</v>
      </c>
      <c r="U187" s="72" t="s">
        <v>65</v>
      </c>
      <c r="V187" s="76">
        <v>12542472</v>
      </c>
      <c r="W187" s="104" t="s">
        <v>742</v>
      </c>
      <c r="X187" s="78">
        <v>45680</v>
      </c>
      <c r="Y187" s="78">
        <v>45680</v>
      </c>
      <c r="Z187" s="78" t="s">
        <v>73</v>
      </c>
      <c r="AA187" s="78">
        <v>45808</v>
      </c>
      <c r="AB187" s="102">
        <f t="shared" si="12"/>
        <v>128</v>
      </c>
      <c r="AC187" s="72">
        <v>0</v>
      </c>
      <c r="AD187" s="514">
        <v>0</v>
      </c>
      <c r="AE187" s="72">
        <v>0</v>
      </c>
      <c r="AF187" s="80" t="s">
        <v>73</v>
      </c>
      <c r="AG187" s="102">
        <f t="shared" si="13"/>
        <v>0</v>
      </c>
      <c r="AH187" s="72">
        <v>1</v>
      </c>
      <c r="AI187" s="628">
        <v>13226000</v>
      </c>
      <c r="AJ187" s="78">
        <v>45706</v>
      </c>
      <c r="AK187" s="80">
        <v>45706</v>
      </c>
      <c r="AL187" s="72">
        <v>0</v>
      </c>
      <c r="AM187" s="80" t="s">
        <v>73</v>
      </c>
      <c r="AN187" s="80" t="s">
        <v>73</v>
      </c>
      <c r="AO187" s="80" t="s">
        <v>73</v>
      </c>
      <c r="AP187" s="102">
        <f t="shared" si="14"/>
        <v>0</v>
      </c>
      <c r="AQ187" s="102">
        <f t="shared" si="15"/>
        <v>5316333</v>
      </c>
      <c r="AR187" s="72" t="s">
        <v>65</v>
      </c>
      <c r="AS187" s="76">
        <v>5316333</v>
      </c>
      <c r="AT187" s="72" t="s">
        <v>319</v>
      </c>
      <c r="AU187" s="76">
        <v>0</v>
      </c>
      <c r="AV187" s="81" t="s">
        <v>73</v>
      </c>
      <c r="AW187" s="620">
        <v>5316333</v>
      </c>
      <c r="AX187" s="488">
        <f t="shared" si="16"/>
        <v>0</v>
      </c>
      <c r="AY187" s="84">
        <f t="shared" si="17"/>
        <v>1</v>
      </c>
      <c r="AZ187" s="84">
        <v>1</v>
      </c>
      <c r="BA187" s="80">
        <v>45727</v>
      </c>
      <c r="BB187" s="72" t="s">
        <v>426</v>
      </c>
      <c r="BC187" s="75" t="s">
        <v>15917</v>
      </c>
      <c r="BD187" s="71" t="s">
        <v>65</v>
      </c>
      <c r="BE187" s="71" t="s">
        <v>65</v>
      </c>
    </row>
    <row r="188" spans="2:57" x14ac:dyDescent="0.25">
      <c r="B188" s="71">
        <v>2025</v>
      </c>
      <c r="C188" s="71">
        <v>891780111</v>
      </c>
      <c r="D188" s="71" t="s">
        <v>63</v>
      </c>
      <c r="E188" s="72" t="s">
        <v>15916</v>
      </c>
      <c r="F188" s="72" t="s">
        <v>15915</v>
      </c>
      <c r="G188" s="176">
        <v>0</v>
      </c>
      <c r="H188" s="72" t="s">
        <v>71</v>
      </c>
      <c r="I188" s="71" t="s">
        <v>64</v>
      </c>
      <c r="J188" s="73" t="s">
        <v>81</v>
      </c>
      <c r="K188" s="75" t="s">
        <v>15621</v>
      </c>
      <c r="L188" s="76">
        <v>9825000</v>
      </c>
      <c r="M188" s="71" t="s">
        <v>66</v>
      </c>
      <c r="N188" s="75" t="s">
        <v>11637</v>
      </c>
      <c r="O188" s="75">
        <v>50956720</v>
      </c>
      <c r="P188" s="72">
        <v>27</v>
      </c>
      <c r="Q188" s="80">
        <v>45670</v>
      </c>
      <c r="R188" s="75">
        <v>2494141000</v>
      </c>
      <c r="S188" s="80">
        <v>45680</v>
      </c>
      <c r="T188" s="76">
        <v>9825000</v>
      </c>
      <c r="U188" s="72" t="s">
        <v>65</v>
      </c>
      <c r="V188" s="76">
        <v>8742360</v>
      </c>
      <c r="W188" s="104" t="s">
        <v>15516</v>
      </c>
      <c r="X188" s="78">
        <v>45680</v>
      </c>
      <c r="Y188" s="78">
        <v>45680</v>
      </c>
      <c r="Z188" s="78" t="s">
        <v>73</v>
      </c>
      <c r="AA188" s="78">
        <v>45808</v>
      </c>
      <c r="AB188" s="102">
        <f t="shared" si="12"/>
        <v>128</v>
      </c>
      <c r="AC188" s="72">
        <v>2</v>
      </c>
      <c r="AD188" s="514">
        <v>975000</v>
      </c>
      <c r="AE188" s="72">
        <v>1</v>
      </c>
      <c r="AF188" s="80">
        <v>45821</v>
      </c>
      <c r="AG188" s="102">
        <f t="shared" si="13"/>
        <v>13</v>
      </c>
      <c r="AH188" s="72">
        <v>0</v>
      </c>
      <c r="AI188" s="628">
        <v>0</v>
      </c>
      <c r="AJ188" s="72" t="s">
        <v>73</v>
      </c>
      <c r="AK188" s="80" t="s">
        <v>73</v>
      </c>
      <c r="AL188" s="72">
        <v>0</v>
      </c>
      <c r="AM188" s="80" t="s">
        <v>73</v>
      </c>
      <c r="AN188" s="80" t="s">
        <v>73</v>
      </c>
      <c r="AO188" s="80" t="s">
        <v>73</v>
      </c>
      <c r="AP188" s="102">
        <f t="shared" si="14"/>
        <v>0</v>
      </c>
      <c r="AQ188" s="102">
        <f t="shared" si="15"/>
        <v>10800000</v>
      </c>
      <c r="AR188" s="72" t="s">
        <v>65</v>
      </c>
      <c r="AS188" s="76">
        <v>9825000</v>
      </c>
      <c r="AT188" s="72" t="s">
        <v>319</v>
      </c>
      <c r="AU188" s="76">
        <v>0</v>
      </c>
      <c r="AV188" s="81" t="s">
        <v>73</v>
      </c>
      <c r="AW188" s="620">
        <v>10800000</v>
      </c>
      <c r="AX188" s="488">
        <f t="shared" si="16"/>
        <v>0</v>
      </c>
      <c r="AY188" s="84">
        <f t="shared" si="17"/>
        <v>1</v>
      </c>
      <c r="AZ188" s="84">
        <v>1</v>
      </c>
      <c r="BA188" s="81" t="s">
        <v>73</v>
      </c>
      <c r="BB188" s="72" t="s">
        <v>208</v>
      </c>
      <c r="BC188" s="75" t="s">
        <v>15914</v>
      </c>
      <c r="BD188" s="71" t="s">
        <v>65</v>
      </c>
      <c r="BE188" s="71" t="s">
        <v>65</v>
      </c>
    </row>
    <row r="189" spans="2:57" x14ac:dyDescent="0.25">
      <c r="B189" s="71">
        <v>2025</v>
      </c>
      <c r="C189" s="71">
        <v>891780111</v>
      </c>
      <c r="D189" s="71" t="s">
        <v>63</v>
      </c>
      <c r="E189" s="72" t="s">
        <v>15913</v>
      </c>
      <c r="F189" s="72" t="s">
        <v>15912</v>
      </c>
      <c r="G189" s="176">
        <v>0</v>
      </c>
      <c r="H189" s="72" t="s">
        <v>71</v>
      </c>
      <c r="I189" s="71" t="s">
        <v>64</v>
      </c>
      <c r="J189" s="73" t="s">
        <v>81</v>
      </c>
      <c r="K189" s="75" t="s">
        <v>15911</v>
      </c>
      <c r="L189" s="76">
        <v>9825000</v>
      </c>
      <c r="M189" s="71" t="s">
        <v>66</v>
      </c>
      <c r="N189" s="75" t="s">
        <v>11863</v>
      </c>
      <c r="O189" s="75">
        <v>57443446</v>
      </c>
      <c r="P189" s="72">
        <v>27</v>
      </c>
      <c r="Q189" s="80">
        <v>45670</v>
      </c>
      <c r="R189" s="75">
        <v>2494141000</v>
      </c>
      <c r="S189" s="80">
        <v>45680</v>
      </c>
      <c r="T189" s="76">
        <v>9825000</v>
      </c>
      <c r="U189" s="72" t="s">
        <v>65</v>
      </c>
      <c r="V189" s="76">
        <v>8742360</v>
      </c>
      <c r="W189" s="104" t="s">
        <v>15516</v>
      </c>
      <c r="X189" s="78">
        <v>45680</v>
      </c>
      <c r="Y189" s="78">
        <v>45680</v>
      </c>
      <c r="Z189" s="78" t="s">
        <v>73</v>
      </c>
      <c r="AA189" s="78">
        <v>45808</v>
      </c>
      <c r="AB189" s="102">
        <f t="shared" si="12"/>
        <v>128</v>
      </c>
      <c r="AC189" s="72">
        <v>2</v>
      </c>
      <c r="AD189" s="514">
        <v>975000</v>
      </c>
      <c r="AE189" s="72">
        <v>1</v>
      </c>
      <c r="AF189" s="80">
        <v>45821</v>
      </c>
      <c r="AG189" s="102">
        <f t="shared" si="13"/>
        <v>13</v>
      </c>
      <c r="AH189" s="72">
        <v>0</v>
      </c>
      <c r="AI189" s="628">
        <v>0</v>
      </c>
      <c r="AJ189" s="72" t="s">
        <v>73</v>
      </c>
      <c r="AK189" s="80" t="s">
        <v>73</v>
      </c>
      <c r="AL189" s="72">
        <v>0</v>
      </c>
      <c r="AM189" s="80" t="s">
        <v>73</v>
      </c>
      <c r="AN189" s="80" t="s">
        <v>73</v>
      </c>
      <c r="AO189" s="80" t="s">
        <v>73</v>
      </c>
      <c r="AP189" s="102">
        <f t="shared" si="14"/>
        <v>0</v>
      </c>
      <c r="AQ189" s="102">
        <f t="shared" si="15"/>
        <v>10800000</v>
      </c>
      <c r="AR189" s="72" t="s">
        <v>65</v>
      </c>
      <c r="AS189" s="76">
        <v>9825000</v>
      </c>
      <c r="AT189" s="72" t="s">
        <v>319</v>
      </c>
      <c r="AU189" s="76">
        <v>0</v>
      </c>
      <c r="AV189" s="81" t="s">
        <v>73</v>
      </c>
      <c r="AW189" s="620">
        <v>10800000</v>
      </c>
      <c r="AX189" s="488">
        <f t="shared" si="16"/>
        <v>0</v>
      </c>
      <c r="AY189" s="84">
        <f t="shared" si="17"/>
        <v>1</v>
      </c>
      <c r="AZ189" s="84">
        <v>1</v>
      </c>
      <c r="BA189" s="81" t="s">
        <v>73</v>
      </c>
      <c r="BB189" s="72" t="s">
        <v>208</v>
      </c>
      <c r="BC189" s="75" t="s">
        <v>15910</v>
      </c>
      <c r="BD189" s="71" t="s">
        <v>65</v>
      </c>
      <c r="BE189" s="71" t="s">
        <v>65</v>
      </c>
    </row>
    <row r="190" spans="2:57" x14ac:dyDescent="0.25">
      <c r="B190" s="71">
        <v>2025</v>
      </c>
      <c r="C190" s="71">
        <v>891780111</v>
      </c>
      <c r="D190" s="71" t="s">
        <v>63</v>
      </c>
      <c r="E190" s="72" t="s">
        <v>15909</v>
      </c>
      <c r="F190" s="72" t="s">
        <v>15908</v>
      </c>
      <c r="G190" s="176">
        <v>0</v>
      </c>
      <c r="H190" s="72" t="s">
        <v>71</v>
      </c>
      <c r="I190" s="71" t="s">
        <v>64</v>
      </c>
      <c r="J190" s="73" t="s">
        <v>81</v>
      </c>
      <c r="K190" s="75" t="s">
        <v>15907</v>
      </c>
      <c r="L190" s="76">
        <v>15739800</v>
      </c>
      <c r="M190" s="71" t="s">
        <v>66</v>
      </c>
      <c r="N190" s="75" t="s">
        <v>12598</v>
      </c>
      <c r="O190" s="75">
        <v>57461875</v>
      </c>
      <c r="P190" s="72">
        <v>28</v>
      </c>
      <c r="Q190" s="80">
        <v>45670</v>
      </c>
      <c r="R190" s="75">
        <v>5573604000</v>
      </c>
      <c r="S190" s="80">
        <v>45680</v>
      </c>
      <c r="T190" s="76">
        <v>15739800</v>
      </c>
      <c r="U190" s="72" t="s">
        <v>65</v>
      </c>
      <c r="V190" s="76">
        <v>7634885</v>
      </c>
      <c r="W190" s="104" t="s">
        <v>1954</v>
      </c>
      <c r="X190" s="78">
        <v>45680</v>
      </c>
      <c r="Y190" s="78">
        <v>45680</v>
      </c>
      <c r="Z190" s="78" t="s">
        <v>73</v>
      </c>
      <c r="AA190" s="78">
        <v>45808</v>
      </c>
      <c r="AB190" s="102">
        <f t="shared" si="12"/>
        <v>128</v>
      </c>
      <c r="AC190" s="72">
        <v>2</v>
      </c>
      <c r="AD190" s="514">
        <v>3472000</v>
      </c>
      <c r="AE190" s="72">
        <v>1</v>
      </c>
      <c r="AF190" s="80">
        <v>45838</v>
      </c>
      <c r="AG190" s="102">
        <f t="shared" si="13"/>
        <v>30</v>
      </c>
      <c r="AH190" s="72">
        <v>0</v>
      </c>
      <c r="AI190" s="628">
        <v>0</v>
      </c>
      <c r="AJ190" s="72" t="s">
        <v>73</v>
      </c>
      <c r="AK190" s="80" t="s">
        <v>73</v>
      </c>
      <c r="AL190" s="72">
        <v>0</v>
      </c>
      <c r="AM190" s="80" t="s">
        <v>73</v>
      </c>
      <c r="AN190" s="80" t="s">
        <v>73</v>
      </c>
      <c r="AO190" s="80" t="s">
        <v>73</v>
      </c>
      <c r="AP190" s="102">
        <f t="shared" si="14"/>
        <v>0</v>
      </c>
      <c r="AQ190" s="102">
        <f t="shared" si="15"/>
        <v>19211800</v>
      </c>
      <c r="AR190" s="72" t="s">
        <v>65</v>
      </c>
      <c r="AS190" s="76">
        <v>15739800</v>
      </c>
      <c r="AT190" s="72" t="s">
        <v>319</v>
      </c>
      <c r="AU190" s="76">
        <v>0</v>
      </c>
      <c r="AV190" s="81" t="s">
        <v>73</v>
      </c>
      <c r="AW190" s="620">
        <v>19211800</v>
      </c>
      <c r="AX190" s="488">
        <f t="shared" si="16"/>
        <v>0</v>
      </c>
      <c r="AY190" s="84">
        <f t="shared" si="17"/>
        <v>1</v>
      </c>
      <c r="AZ190" s="84">
        <v>1</v>
      </c>
      <c r="BA190" s="81" t="s">
        <v>73</v>
      </c>
      <c r="BB190" s="72" t="s">
        <v>208</v>
      </c>
      <c r="BC190" s="75" t="s">
        <v>15906</v>
      </c>
      <c r="BD190" s="71" t="s">
        <v>65</v>
      </c>
      <c r="BE190" s="71" t="s">
        <v>65</v>
      </c>
    </row>
    <row r="191" spans="2:57" x14ac:dyDescent="0.25">
      <c r="B191" s="71">
        <v>2025</v>
      </c>
      <c r="C191" s="71">
        <v>891780111</v>
      </c>
      <c r="D191" s="71" t="s">
        <v>63</v>
      </c>
      <c r="E191" s="72" t="s">
        <v>15905</v>
      </c>
      <c r="F191" s="72" t="s">
        <v>15904</v>
      </c>
      <c r="G191" s="176">
        <v>0</v>
      </c>
      <c r="H191" s="72" t="s">
        <v>71</v>
      </c>
      <c r="I191" s="71" t="s">
        <v>64</v>
      </c>
      <c r="J191" s="73" t="s">
        <v>81</v>
      </c>
      <c r="K191" s="75" t="s">
        <v>15903</v>
      </c>
      <c r="L191" s="76">
        <v>14096800</v>
      </c>
      <c r="M191" s="71" t="s">
        <v>66</v>
      </c>
      <c r="N191" s="75" t="s">
        <v>13678</v>
      </c>
      <c r="O191" s="75">
        <v>57461973</v>
      </c>
      <c r="P191" s="72">
        <v>28</v>
      </c>
      <c r="Q191" s="80">
        <v>45670</v>
      </c>
      <c r="R191" s="75">
        <v>5573604000</v>
      </c>
      <c r="S191" s="80">
        <v>45680</v>
      </c>
      <c r="T191" s="76">
        <v>14096800</v>
      </c>
      <c r="U191" s="72" t="s">
        <v>65</v>
      </c>
      <c r="V191" s="76">
        <v>85460625</v>
      </c>
      <c r="W191" s="104" t="s">
        <v>12120</v>
      </c>
      <c r="X191" s="78">
        <v>45680</v>
      </c>
      <c r="Y191" s="78">
        <v>45680</v>
      </c>
      <c r="Z191" s="78" t="s">
        <v>73</v>
      </c>
      <c r="AA191" s="78">
        <v>45808</v>
      </c>
      <c r="AB191" s="102">
        <f t="shared" si="12"/>
        <v>128</v>
      </c>
      <c r="AC191" s="72">
        <v>2</v>
      </c>
      <c r="AD191" s="514">
        <v>3156000</v>
      </c>
      <c r="AE191" s="72">
        <v>1</v>
      </c>
      <c r="AF191" s="80">
        <v>45838</v>
      </c>
      <c r="AG191" s="102">
        <f t="shared" si="13"/>
        <v>30</v>
      </c>
      <c r="AH191" s="72">
        <v>0</v>
      </c>
      <c r="AI191" s="628">
        <v>0</v>
      </c>
      <c r="AJ191" s="72" t="s">
        <v>73</v>
      </c>
      <c r="AK191" s="80" t="s">
        <v>73</v>
      </c>
      <c r="AL191" s="72">
        <v>0</v>
      </c>
      <c r="AM191" s="80" t="s">
        <v>73</v>
      </c>
      <c r="AN191" s="80" t="s">
        <v>73</v>
      </c>
      <c r="AO191" s="80" t="s">
        <v>73</v>
      </c>
      <c r="AP191" s="102">
        <f t="shared" si="14"/>
        <v>0</v>
      </c>
      <c r="AQ191" s="102">
        <f t="shared" si="15"/>
        <v>17252800</v>
      </c>
      <c r="AR191" s="72" t="s">
        <v>65</v>
      </c>
      <c r="AS191" s="76">
        <v>14096800</v>
      </c>
      <c r="AT191" s="72" t="s">
        <v>319</v>
      </c>
      <c r="AU191" s="76">
        <v>0</v>
      </c>
      <c r="AV191" s="81" t="s">
        <v>73</v>
      </c>
      <c r="AW191" s="620">
        <v>17252800</v>
      </c>
      <c r="AX191" s="488">
        <f t="shared" si="16"/>
        <v>0</v>
      </c>
      <c r="AY191" s="84">
        <f t="shared" si="17"/>
        <v>1</v>
      </c>
      <c r="AZ191" s="84">
        <v>1</v>
      </c>
      <c r="BA191" s="81" t="s">
        <v>73</v>
      </c>
      <c r="BB191" s="72" t="s">
        <v>208</v>
      </c>
      <c r="BC191" s="75" t="s">
        <v>15902</v>
      </c>
      <c r="BD191" s="71" t="s">
        <v>65</v>
      </c>
      <c r="BE191" s="71" t="s">
        <v>65</v>
      </c>
    </row>
    <row r="192" spans="2:57" x14ac:dyDescent="0.25">
      <c r="B192" s="71">
        <v>2025</v>
      </c>
      <c r="C192" s="71">
        <v>891780111</v>
      </c>
      <c r="D192" s="71" t="s">
        <v>63</v>
      </c>
      <c r="E192" s="72" t="s">
        <v>15901</v>
      </c>
      <c r="F192" s="72" t="s">
        <v>15900</v>
      </c>
      <c r="G192" s="176">
        <v>0</v>
      </c>
      <c r="H192" s="72" t="s">
        <v>71</v>
      </c>
      <c r="I192" s="71" t="s">
        <v>64</v>
      </c>
      <c r="J192" s="73" t="s">
        <v>81</v>
      </c>
      <c r="K192" s="75" t="s">
        <v>14757</v>
      </c>
      <c r="L192" s="76">
        <v>9825000</v>
      </c>
      <c r="M192" s="71" t="s">
        <v>66</v>
      </c>
      <c r="N192" s="75" t="s">
        <v>11607</v>
      </c>
      <c r="O192" s="75">
        <v>85465984</v>
      </c>
      <c r="P192" s="72">
        <v>27</v>
      </c>
      <c r="Q192" s="80">
        <v>45670</v>
      </c>
      <c r="R192" s="75">
        <v>2494141000</v>
      </c>
      <c r="S192" s="80">
        <v>45680</v>
      </c>
      <c r="T192" s="76">
        <v>9825000</v>
      </c>
      <c r="U192" s="72" t="s">
        <v>65</v>
      </c>
      <c r="V192" s="76">
        <v>85459497</v>
      </c>
      <c r="W192" s="104" t="s">
        <v>9141</v>
      </c>
      <c r="X192" s="78">
        <v>45680</v>
      </c>
      <c r="Y192" s="78">
        <v>45680</v>
      </c>
      <c r="Z192" s="78" t="s">
        <v>73</v>
      </c>
      <c r="AA192" s="78">
        <v>45808</v>
      </c>
      <c r="AB192" s="102">
        <f t="shared" si="12"/>
        <v>128</v>
      </c>
      <c r="AC192" s="72">
        <v>2</v>
      </c>
      <c r="AD192" s="514">
        <v>1125000</v>
      </c>
      <c r="AE192" s="72">
        <v>1</v>
      </c>
      <c r="AF192" s="80">
        <v>45823</v>
      </c>
      <c r="AG192" s="102">
        <f t="shared" si="13"/>
        <v>15</v>
      </c>
      <c r="AH192" s="72">
        <v>0</v>
      </c>
      <c r="AI192" s="628">
        <v>0</v>
      </c>
      <c r="AJ192" s="72" t="s">
        <v>73</v>
      </c>
      <c r="AK192" s="80" t="s">
        <v>73</v>
      </c>
      <c r="AL192" s="72">
        <v>0</v>
      </c>
      <c r="AM192" s="80" t="s">
        <v>73</v>
      </c>
      <c r="AN192" s="80" t="s">
        <v>73</v>
      </c>
      <c r="AO192" s="80" t="s">
        <v>73</v>
      </c>
      <c r="AP192" s="102">
        <f t="shared" si="14"/>
        <v>0</v>
      </c>
      <c r="AQ192" s="102">
        <f t="shared" si="15"/>
        <v>10950000</v>
      </c>
      <c r="AR192" s="72" t="s">
        <v>65</v>
      </c>
      <c r="AS192" s="76">
        <v>9825000</v>
      </c>
      <c r="AT192" s="72" t="s">
        <v>319</v>
      </c>
      <c r="AU192" s="76">
        <v>0</v>
      </c>
      <c r="AV192" s="81" t="s">
        <v>73</v>
      </c>
      <c r="AW192" s="620">
        <v>10950000</v>
      </c>
      <c r="AX192" s="488">
        <f t="shared" si="16"/>
        <v>0</v>
      </c>
      <c r="AY192" s="84">
        <f t="shared" si="17"/>
        <v>1</v>
      </c>
      <c r="AZ192" s="84">
        <v>1</v>
      </c>
      <c r="BA192" s="81" t="s">
        <v>73</v>
      </c>
      <c r="BB192" s="72" t="s">
        <v>208</v>
      </c>
      <c r="BC192" s="75" t="s">
        <v>15899</v>
      </c>
      <c r="BD192" s="71" t="s">
        <v>65</v>
      </c>
      <c r="BE192" s="71" t="s">
        <v>65</v>
      </c>
    </row>
    <row r="193" spans="2:57" x14ac:dyDescent="0.25">
      <c r="B193" s="71">
        <v>2025</v>
      </c>
      <c r="C193" s="71">
        <v>891780111</v>
      </c>
      <c r="D193" s="71" t="s">
        <v>63</v>
      </c>
      <c r="E193" s="72" t="s">
        <v>15898</v>
      </c>
      <c r="F193" s="72" t="s">
        <v>15897</v>
      </c>
      <c r="G193" s="176">
        <v>0</v>
      </c>
      <c r="H193" s="72" t="s">
        <v>71</v>
      </c>
      <c r="I193" s="71" t="s">
        <v>64</v>
      </c>
      <c r="J193" s="73" t="s">
        <v>81</v>
      </c>
      <c r="K193" s="75" t="s">
        <v>15896</v>
      </c>
      <c r="L193" s="76">
        <v>13781200</v>
      </c>
      <c r="M193" s="71" t="s">
        <v>66</v>
      </c>
      <c r="N193" s="75" t="s">
        <v>12451</v>
      </c>
      <c r="O193" s="75">
        <v>1007917725</v>
      </c>
      <c r="P193" s="72">
        <v>28</v>
      </c>
      <c r="Q193" s="80">
        <v>45670</v>
      </c>
      <c r="R193" s="75">
        <v>5573604000</v>
      </c>
      <c r="S193" s="80">
        <v>45680</v>
      </c>
      <c r="T193" s="76">
        <v>13781200</v>
      </c>
      <c r="U193" s="72" t="s">
        <v>65</v>
      </c>
      <c r="V193" s="76">
        <v>1192791759</v>
      </c>
      <c r="W193" s="104" t="s">
        <v>3787</v>
      </c>
      <c r="X193" s="78">
        <v>45680</v>
      </c>
      <c r="Y193" s="78">
        <v>45680</v>
      </c>
      <c r="Z193" s="78" t="s">
        <v>73</v>
      </c>
      <c r="AA193" s="78">
        <v>45808</v>
      </c>
      <c r="AB193" s="102">
        <f t="shared" si="12"/>
        <v>128</v>
      </c>
      <c r="AC193" s="72">
        <v>2</v>
      </c>
      <c r="AD193" s="514">
        <v>1578000</v>
      </c>
      <c r="AE193" s="72">
        <v>1</v>
      </c>
      <c r="AF193" s="80">
        <v>45823</v>
      </c>
      <c r="AG193" s="102">
        <f t="shared" si="13"/>
        <v>15</v>
      </c>
      <c r="AH193" s="72">
        <v>0</v>
      </c>
      <c r="AI193" s="628">
        <v>0</v>
      </c>
      <c r="AJ193" s="72" t="s">
        <v>73</v>
      </c>
      <c r="AK193" s="80" t="s">
        <v>73</v>
      </c>
      <c r="AL193" s="72">
        <v>0</v>
      </c>
      <c r="AM193" s="80" t="s">
        <v>73</v>
      </c>
      <c r="AN193" s="80" t="s">
        <v>73</v>
      </c>
      <c r="AO193" s="80" t="s">
        <v>73</v>
      </c>
      <c r="AP193" s="102">
        <f t="shared" si="14"/>
        <v>0</v>
      </c>
      <c r="AQ193" s="102">
        <f t="shared" si="15"/>
        <v>15359200</v>
      </c>
      <c r="AR193" s="72" t="s">
        <v>65</v>
      </c>
      <c r="AS193" s="76">
        <v>13781200</v>
      </c>
      <c r="AT193" s="72" t="s">
        <v>319</v>
      </c>
      <c r="AU193" s="76">
        <v>0</v>
      </c>
      <c r="AV193" s="81" t="s">
        <v>73</v>
      </c>
      <c r="AW193" s="620">
        <v>15359200</v>
      </c>
      <c r="AX193" s="488">
        <f t="shared" si="16"/>
        <v>0</v>
      </c>
      <c r="AY193" s="84">
        <f t="shared" si="17"/>
        <v>1</v>
      </c>
      <c r="AZ193" s="84">
        <v>1</v>
      </c>
      <c r="BA193" s="81" t="s">
        <v>73</v>
      </c>
      <c r="BB193" s="72" t="s">
        <v>208</v>
      </c>
      <c r="BC193" s="75" t="s">
        <v>15895</v>
      </c>
      <c r="BD193" s="71" t="s">
        <v>65</v>
      </c>
      <c r="BE193" s="71" t="s">
        <v>65</v>
      </c>
    </row>
    <row r="194" spans="2:57" x14ac:dyDescent="0.25">
      <c r="B194" s="71">
        <v>2025</v>
      </c>
      <c r="C194" s="71">
        <v>891780111</v>
      </c>
      <c r="D194" s="71" t="s">
        <v>63</v>
      </c>
      <c r="E194" s="72" t="s">
        <v>15894</v>
      </c>
      <c r="F194" s="72" t="s">
        <v>15893</v>
      </c>
      <c r="G194" s="176">
        <v>0</v>
      </c>
      <c r="H194" s="72" t="s">
        <v>71</v>
      </c>
      <c r="I194" s="71" t="s">
        <v>64</v>
      </c>
      <c r="J194" s="73" t="s">
        <v>81</v>
      </c>
      <c r="K194" s="75" t="s">
        <v>15892</v>
      </c>
      <c r="L194" s="76">
        <v>25200000</v>
      </c>
      <c r="M194" s="71" t="s">
        <v>66</v>
      </c>
      <c r="N194" s="75" t="s">
        <v>13788</v>
      </c>
      <c r="O194" s="75">
        <v>1010105584</v>
      </c>
      <c r="P194" s="72">
        <v>121</v>
      </c>
      <c r="Q194" s="80">
        <v>45679</v>
      </c>
      <c r="R194" s="75">
        <v>231640000</v>
      </c>
      <c r="S194" s="80">
        <v>45680</v>
      </c>
      <c r="T194" s="76">
        <v>25200000</v>
      </c>
      <c r="U194" s="72" t="s">
        <v>65</v>
      </c>
      <c r="V194" s="76">
        <v>39049658</v>
      </c>
      <c r="W194" s="104" t="s">
        <v>1258</v>
      </c>
      <c r="X194" s="78">
        <v>45680</v>
      </c>
      <c r="Y194" s="78">
        <v>45680</v>
      </c>
      <c r="Z194" s="78" t="s">
        <v>73</v>
      </c>
      <c r="AA194" s="78">
        <v>45838</v>
      </c>
      <c r="AB194" s="102">
        <f t="shared" si="12"/>
        <v>158</v>
      </c>
      <c r="AC194" s="72">
        <v>0</v>
      </c>
      <c r="AD194" s="514">
        <v>0</v>
      </c>
      <c r="AE194" s="72">
        <v>0</v>
      </c>
      <c r="AF194" s="80" t="s">
        <v>73</v>
      </c>
      <c r="AG194" s="102">
        <f t="shared" si="13"/>
        <v>0</v>
      </c>
      <c r="AH194" s="72">
        <v>0</v>
      </c>
      <c r="AI194" s="628">
        <v>0</v>
      </c>
      <c r="AJ194" s="72" t="s">
        <v>73</v>
      </c>
      <c r="AK194" s="80" t="s">
        <v>73</v>
      </c>
      <c r="AL194" s="72">
        <v>0</v>
      </c>
      <c r="AM194" s="80" t="s">
        <v>73</v>
      </c>
      <c r="AN194" s="80" t="s">
        <v>73</v>
      </c>
      <c r="AO194" s="80" t="s">
        <v>73</v>
      </c>
      <c r="AP194" s="102">
        <f t="shared" si="14"/>
        <v>0</v>
      </c>
      <c r="AQ194" s="102">
        <f t="shared" si="15"/>
        <v>25200000</v>
      </c>
      <c r="AR194" s="72" t="s">
        <v>65</v>
      </c>
      <c r="AS194" s="76">
        <v>25200000</v>
      </c>
      <c r="AT194" s="72" t="s">
        <v>319</v>
      </c>
      <c r="AU194" s="76">
        <v>0</v>
      </c>
      <c r="AV194" s="81" t="s">
        <v>73</v>
      </c>
      <c r="AW194" s="620">
        <v>25200000</v>
      </c>
      <c r="AX194" s="488">
        <f t="shared" si="16"/>
        <v>0</v>
      </c>
      <c r="AY194" s="84">
        <f t="shared" si="17"/>
        <v>1</v>
      </c>
      <c r="AZ194" s="84">
        <v>1</v>
      </c>
      <c r="BA194" s="81" t="s">
        <v>73</v>
      </c>
      <c r="BB194" s="72" t="s">
        <v>208</v>
      </c>
      <c r="BC194" s="75" t="s">
        <v>15891</v>
      </c>
      <c r="BD194" s="71" t="s">
        <v>65</v>
      </c>
      <c r="BE194" s="71" t="s">
        <v>65</v>
      </c>
    </row>
    <row r="195" spans="2:57" x14ac:dyDescent="0.25">
      <c r="B195" s="71">
        <v>2025</v>
      </c>
      <c r="C195" s="71">
        <v>891780111</v>
      </c>
      <c r="D195" s="71" t="s">
        <v>63</v>
      </c>
      <c r="E195" s="72" t="s">
        <v>15890</v>
      </c>
      <c r="F195" s="72" t="s">
        <v>15889</v>
      </c>
      <c r="G195" s="176">
        <v>0</v>
      </c>
      <c r="H195" s="72" t="s">
        <v>71</v>
      </c>
      <c r="I195" s="71" t="s">
        <v>64</v>
      </c>
      <c r="J195" s="73" t="s">
        <v>81</v>
      </c>
      <c r="K195" s="75" t="s">
        <v>15888</v>
      </c>
      <c r="L195" s="76">
        <v>35520000</v>
      </c>
      <c r="M195" s="71" t="s">
        <v>66</v>
      </c>
      <c r="N195" s="75" t="s">
        <v>13800</v>
      </c>
      <c r="O195" s="75">
        <v>1081918985</v>
      </c>
      <c r="P195" s="72">
        <v>121</v>
      </c>
      <c r="Q195" s="80">
        <v>45679</v>
      </c>
      <c r="R195" s="75">
        <v>231640000</v>
      </c>
      <c r="S195" s="80">
        <v>45680</v>
      </c>
      <c r="T195" s="76">
        <v>35520000</v>
      </c>
      <c r="U195" s="72" t="s">
        <v>65</v>
      </c>
      <c r="V195" s="76">
        <v>85081920</v>
      </c>
      <c r="W195" s="104" t="s">
        <v>13799</v>
      </c>
      <c r="X195" s="78">
        <v>45680</v>
      </c>
      <c r="Y195" s="78">
        <v>45680</v>
      </c>
      <c r="Z195" s="78" t="s">
        <v>73</v>
      </c>
      <c r="AA195" s="78">
        <v>45838</v>
      </c>
      <c r="AB195" s="102">
        <f t="shared" si="12"/>
        <v>158</v>
      </c>
      <c r="AC195" s="72">
        <v>0</v>
      </c>
      <c r="AD195" s="514">
        <v>0</v>
      </c>
      <c r="AE195" s="72">
        <v>0</v>
      </c>
      <c r="AF195" s="80" t="s">
        <v>73</v>
      </c>
      <c r="AG195" s="102">
        <f t="shared" si="13"/>
        <v>0</v>
      </c>
      <c r="AH195" s="72">
        <v>0</v>
      </c>
      <c r="AI195" s="628">
        <v>0</v>
      </c>
      <c r="AJ195" s="72" t="s">
        <v>73</v>
      </c>
      <c r="AK195" s="80" t="s">
        <v>73</v>
      </c>
      <c r="AL195" s="72">
        <v>0</v>
      </c>
      <c r="AM195" s="80" t="s">
        <v>73</v>
      </c>
      <c r="AN195" s="80" t="s">
        <v>73</v>
      </c>
      <c r="AO195" s="80" t="s">
        <v>73</v>
      </c>
      <c r="AP195" s="102">
        <f t="shared" si="14"/>
        <v>0</v>
      </c>
      <c r="AQ195" s="102">
        <f t="shared" si="15"/>
        <v>35520000</v>
      </c>
      <c r="AR195" s="72" t="s">
        <v>65</v>
      </c>
      <c r="AS195" s="76">
        <v>35520000</v>
      </c>
      <c r="AT195" s="72" t="s">
        <v>319</v>
      </c>
      <c r="AU195" s="76">
        <v>0</v>
      </c>
      <c r="AV195" s="81" t="s">
        <v>73</v>
      </c>
      <c r="AW195" s="620">
        <v>35520000</v>
      </c>
      <c r="AX195" s="488">
        <f t="shared" si="16"/>
        <v>0</v>
      </c>
      <c r="AY195" s="84">
        <f t="shared" si="17"/>
        <v>1</v>
      </c>
      <c r="AZ195" s="84">
        <v>1</v>
      </c>
      <c r="BA195" s="81" t="s">
        <v>73</v>
      </c>
      <c r="BB195" s="72" t="s">
        <v>208</v>
      </c>
      <c r="BC195" s="75" t="s">
        <v>15887</v>
      </c>
      <c r="BD195" s="71" t="s">
        <v>65</v>
      </c>
      <c r="BE195" s="71" t="s">
        <v>65</v>
      </c>
    </row>
    <row r="196" spans="2:57" x14ac:dyDescent="0.25">
      <c r="B196" s="71">
        <v>2025</v>
      </c>
      <c r="C196" s="71">
        <v>891780111</v>
      </c>
      <c r="D196" s="71" t="s">
        <v>63</v>
      </c>
      <c r="E196" s="72" t="s">
        <v>15886</v>
      </c>
      <c r="F196" s="72" t="s">
        <v>15885</v>
      </c>
      <c r="G196" s="176">
        <v>0</v>
      </c>
      <c r="H196" s="72" t="s">
        <v>71</v>
      </c>
      <c r="I196" s="71" t="s">
        <v>64</v>
      </c>
      <c r="J196" s="73" t="s">
        <v>81</v>
      </c>
      <c r="K196" s="75" t="s">
        <v>15884</v>
      </c>
      <c r="L196" s="76">
        <v>15161100</v>
      </c>
      <c r="M196" s="71" t="s">
        <v>66</v>
      </c>
      <c r="N196" s="75" t="s">
        <v>12165</v>
      </c>
      <c r="O196" s="75">
        <v>1082410248</v>
      </c>
      <c r="P196" s="72">
        <v>28</v>
      </c>
      <c r="Q196" s="80">
        <v>45670</v>
      </c>
      <c r="R196" s="75">
        <v>5573604000</v>
      </c>
      <c r="S196" s="80">
        <v>45680</v>
      </c>
      <c r="T196" s="76">
        <v>15161100</v>
      </c>
      <c r="U196" s="72" t="s">
        <v>65</v>
      </c>
      <c r="V196" s="76">
        <v>1192791759</v>
      </c>
      <c r="W196" s="104" t="s">
        <v>3787</v>
      </c>
      <c r="X196" s="78">
        <v>45680</v>
      </c>
      <c r="Y196" s="78">
        <v>45680</v>
      </c>
      <c r="Z196" s="78" t="s">
        <v>73</v>
      </c>
      <c r="AA196" s="78">
        <v>45808</v>
      </c>
      <c r="AB196" s="102">
        <f t="shared" si="12"/>
        <v>128</v>
      </c>
      <c r="AC196" s="72">
        <v>2</v>
      </c>
      <c r="AD196" s="514">
        <v>3472000</v>
      </c>
      <c r="AE196" s="72">
        <v>1</v>
      </c>
      <c r="AF196" s="80">
        <v>45838</v>
      </c>
      <c r="AG196" s="102">
        <f t="shared" si="13"/>
        <v>30</v>
      </c>
      <c r="AH196" s="72">
        <v>0</v>
      </c>
      <c r="AI196" s="628">
        <v>0</v>
      </c>
      <c r="AJ196" s="72" t="s">
        <v>73</v>
      </c>
      <c r="AK196" s="80" t="s">
        <v>73</v>
      </c>
      <c r="AL196" s="72">
        <v>0</v>
      </c>
      <c r="AM196" s="80" t="s">
        <v>73</v>
      </c>
      <c r="AN196" s="80" t="s">
        <v>73</v>
      </c>
      <c r="AO196" s="80" t="s">
        <v>73</v>
      </c>
      <c r="AP196" s="102">
        <f t="shared" si="14"/>
        <v>0</v>
      </c>
      <c r="AQ196" s="102">
        <f t="shared" si="15"/>
        <v>18633100</v>
      </c>
      <c r="AR196" s="72" t="s">
        <v>65</v>
      </c>
      <c r="AS196" s="76">
        <v>15161100</v>
      </c>
      <c r="AT196" s="72" t="s">
        <v>319</v>
      </c>
      <c r="AU196" s="76">
        <v>0</v>
      </c>
      <c r="AV196" s="81" t="s">
        <v>73</v>
      </c>
      <c r="AW196" s="620">
        <v>18633100</v>
      </c>
      <c r="AX196" s="488">
        <f t="shared" si="16"/>
        <v>0</v>
      </c>
      <c r="AY196" s="84">
        <f t="shared" si="17"/>
        <v>1</v>
      </c>
      <c r="AZ196" s="84">
        <v>1</v>
      </c>
      <c r="BA196" s="81" t="s">
        <v>73</v>
      </c>
      <c r="BB196" s="72" t="s">
        <v>208</v>
      </c>
      <c r="BC196" s="75" t="s">
        <v>15883</v>
      </c>
      <c r="BD196" s="71" t="s">
        <v>65</v>
      </c>
      <c r="BE196" s="71" t="s">
        <v>65</v>
      </c>
    </row>
    <row r="197" spans="2:57" x14ac:dyDescent="0.25">
      <c r="B197" s="71">
        <v>2025</v>
      </c>
      <c r="C197" s="71">
        <v>891780111</v>
      </c>
      <c r="D197" s="71" t="s">
        <v>63</v>
      </c>
      <c r="E197" s="72" t="s">
        <v>15882</v>
      </c>
      <c r="F197" s="72" t="s">
        <v>15881</v>
      </c>
      <c r="G197" s="176">
        <v>0</v>
      </c>
      <c r="H197" s="72" t="s">
        <v>71</v>
      </c>
      <c r="I197" s="71" t="s">
        <v>64</v>
      </c>
      <c r="J197" s="73" t="s">
        <v>81</v>
      </c>
      <c r="K197" s="75" t="s">
        <v>15880</v>
      </c>
      <c r="L197" s="76">
        <v>15739800</v>
      </c>
      <c r="M197" s="71" t="s">
        <v>66</v>
      </c>
      <c r="N197" s="75" t="s">
        <v>13391</v>
      </c>
      <c r="O197" s="75">
        <v>1082861716</v>
      </c>
      <c r="P197" s="72">
        <v>28</v>
      </c>
      <c r="Q197" s="80">
        <v>45670</v>
      </c>
      <c r="R197" s="75">
        <v>5573604000</v>
      </c>
      <c r="S197" s="80">
        <v>45680</v>
      </c>
      <c r="T197" s="76">
        <v>15739800</v>
      </c>
      <c r="U197" s="72" t="s">
        <v>65</v>
      </c>
      <c r="V197" s="76">
        <v>85449357</v>
      </c>
      <c r="W197" s="104" t="s">
        <v>11233</v>
      </c>
      <c r="X197" s="78">
        <v>45680</v>
      </c>
      <c r="Y197" s="78">
        <v>45680</v>
      </c>
      <c r="Z197" s="78" t="s">
        <v>73</v>
      </c>
      <c r="AA197" s="78">
        <v>45808</v>
      </c>
      <c r="AB197" s="102">
        <f t="shared" si="12"/>
        <v>128</v>
      </c>
      <c r="AC197" s="72">
        <v>2</v>
      </c>
      <c r="AD197" s="514">
        <v>3472000</v>
      </c>
      <c r="AE197" s="72">
        <v>1</v>
      </c>
      <c r="AF197" s="80">
        <v>45838</v>
      </c>
      <c r="AG197" s="102">
        <f t="shared" si="13"/>
        <v>30</v>
      </c>
      <c r="AH197" s="72">
        <v>0</v>
      </c>
      <c r="AI197" s="628">
        <v>0</v>
      </c>
      <c r="AJ197" s="72" t="s">
        <v>73</v>
      </c>
      <c r="AK197" s="80" t="s">
        <v>73</v>
      </c>
      <c r="AL197" s="72">
        <v>0</v>
      </c>
      <c r="AM197" s="80" t="s">
        <v>73</v>
      </c>
      <c r="AN197" s="80" t="s">
        <v>73</v>
      </c>
      <c r="AO197" s="80" t="s">
        <v>73</v>
      </c>
      <c r="AP197" s="102">
        <f t="shared" si="14"/>
        <v>0</v>
      </c>
      <c r="AQ197" s="102">
        <f t="shared" si="15"/>
        <v>19211800</v>
      </c>
      <c r="AR197" s="72" t="s">
        <v>65</v>
      </c>
      <c r="AS197" s="76">
        <v>15739800</v>
      </c>
      <c r="AT197" s="72" t="s">
        <v>319</v>
      </c>
      <c r="AU197" s="76">
        <v>0</v>
      </c>
      <c r="AV197" s="81" t="s">
        <v>73</v>
      </c>
      <c r="AW197" s="620">
        <v>19211800</v>
      </c>
      <c r="AX197" s="488">
        <f t="shared" si="16"/>
        <v>0</v>
      </c>
      <c r="AY197" s="84">
        <f t="shared" si="17"/>
        <v>1</v>
      </c>
      <c r="AZ197" s="84">
        <v>1</v>
      </c>
      <c r="BA197" s="81" t="s">
        <v>73</v>
      </c>
      <c r="BB197" s="72" t="s">
        <v>208</v>
      </c>
      <c r="BC197" s="75" t="s">
        <v>15879</v>
      </c>
      <c r="BD197" s="71" t="s">
        <v>65</v>
      </c>
      <c r="BE197" s="71" t="s">
        <v>65</v>
      </c>
    </row>
    <row r="198" spans="2:57" x14ac:dyDescent="0.25">
      <c r="B198" s="71">
        <v>2025</v>
      </c>
      <c r="C198" s="71">
        <v>891780111</v>
      </c>
      <c r="D198" s="71" t="s">
        <v>63</v>
      </c>
      <c r="E198" s="72" t="s">
        <v>15878</v>
      </c>
      <c r="F198" s="72" t="s">
        <v>15877</v>
      </c>
      <c r="G198" s="176">
        <v>0</v>
      </c>
      <c r="H198" s="72" t="s">
        <v>71</v>
      </c>
      <c r="I198" s="71" t="s">
        <v>64</v>
      </c>
      <c r="J198" s="73" t="s">
        <v>81</v>
      </c>
      <c r="K198" s="75" t="s">
        <v>15876</v>
      </c>
      <c r="L198" s="76">
        <v>12920000</v>
      </c>
      <c r="M198" s="71" t="s">
        <v>66</v>
      </c>
      <c r="N198" s="75" t="s">
        <v>12420</v>
      </c>
      <c r="O198" s="75">
        <v>1082925612</v>
      </c>
      <c r="P198" s="72">
        <v>27</v>
      </c>
      <c r="Q198" s="80">
        <v>45670</v>
      </c>
      <c r="R198" s="75">
        <v>2494141000</v>
      </c>
      <c r="S198" s="80">
        <v>45680</v>
      </c>
      <c r="T198" s="76">
        <v>12920000</v>
      </c>
      <c r="U198" s="72" t="s">
        <v>65</v>
      </c>
      <c r="V198" s="76">
        <v>85465146</v>
      </c>
      <c r="W198" s="104" t="s">
        <v>9042</v>
      </c>
      <c r="X198" s="78">
        <v>45680</v>
      </c>
      <c r="Y198" s="78">
        <v>45680</v>
      </c>
      <c r="Z198" s="78" t="s">
        <v>73</v>
      </c>
      <c r="AA198" s="78">
        <v>45808</v>
      </c>
      <c r="AB198" s="102">
        <f t="shared" si="12"/>
        <v>128</v>
      </c>
      <c r="AC198" s="72">
        <v>2</v>
      </c>
      <c r="AD198" s="514">
        <v>2850000</v>
      </c>
      <c r="AE198" s="72">
        <v>1</v>
      </c>
      <c r="AF198" s="80">
        <v>45838</v>
      </c>
      <c r="AG198" s="102">
        <f t="shared" si="13"/>
        <v>30</v>
      </c>
      <c r="AH198" s="72">
        <v>0</v>
      </c>
      <c r="AI198" s="628">
        <v>0</v>
      </c>
      <c r="AJ198" s="72" t="s">
        <v>73</v>
      </c>
      <c r="AK198" s="80" t="s">
        <v>73</v>
      </c>
      <c r="AL198" s="72">
        <v>0</v>
      </c>
      <c r="AM198" s="80" t="s">
        <v>73</v>
      </c>
      <c r="AN198" s="80" t="s">
        <v>73</v>
      </c>
      <c r="AO198" s="80" t="s">
        <v>73</v>
      </c>
      <c r="AP198" s="102">
        <f t="shared" si="14"/>
        <v>0</v>
      </c>
      <c r="AQ198" s="102">
        <f t="shared" si="15"/>
        <v>15770000</v>
      </c>
      <c r="AR198" s="72" t="s">
        <v>65</v>
      </c>
      <c r="AS198" s="76">
        <v>12920000</v>
      </c>
      <c r="AT198" s="72" t="s">
        <v>319</v>
      </c>
      <c r="AU198" s="76">
        <v>0</v>
      </c>
      <c r="AV198" s="81" t="s">
        <v>73</v>
      </c>
      <c r="AW198" s="620">
        <v>15770000</v>
      </c>
      <c r="AX198" s="488">
        <f t="shared" si="16"/>
        <v>0</v>
      </c>
      <c r="AY198" s="84">
        <f t="shared" si="17"/>
        <v>1</v>
      </c>
      <c r="AZ198" s="84">
        <v>1</v>
      </c>
      <c r="BA198" s="81" t="s">
        <v>73</v>
      </c>
      <c r="BB198" s="72" t="s">
        <v>208</v>
      </c>
      <c r="BC198" s="75" t="s">
        <v>15875</v>
      </c>
      <c r="BD198" s="71" t="s">
        <v>65</v>
      </c>
      <c r="BE198" s="71" t="s">
        <v>65</v>
      </c>
    </row>
    <row r="199" spans="2:57" x14ac:dyDescent="0.25">
      <c r="B199" s="71">
        <v>2025</v>
      </c>
      <c r="C199" s="71">
        <v>891780111</v>
      </c>
      <c r="D199" s="71" t="s">
        <v>63</v>
      </c>
      <c r="E199" s="72" t="s">
        <v>15874</v>
      </c>
      <c r="F199" s="72" t="s">
        <v>15873</v>
      </c>
      <c r="G199" s="176">
        <v>0</v>
      </c>
      <c r="H199" s="72" t="s">
        <v>71</v>
      </c>
      <c r="I199" s="71" t="s">
        <v>64</v>
      </c>
      <c r="J199" s="73" t="s">
        <v>81</v>
      </c>
      <c r="K199" s="75" t="s">
        <v>15872</v>
      </c>
      <c r="L199" s="76">
        <v>15739800</v>
      </c>
      <c r="M199" s="71" t="s">
        <v>66</v>
      </c>
      <c r="N199" s="75" t="s">
        <v>12809</v>
      </c>
      <c r="O199" s="75">
        <v>1082952176</v>
      </c>
      <c r="P199" s="72">
        <v>28</v>
      </c>
      <c r="Q199" s="80">
        <v>45670</v>
      </c>
      <c r="R199" s="75">
        <v>5573604000</v>
      </c>
      <c r="S199" s="80">
        <v>45680</v>
      </c>
      <c r="T199" s="76">
        <v>15739800</v>
      </c>
      <c r="U199" s="72" t="s">
        <v>65</v>
      </c>
      <c r="V199" s="76">
        <v>85449357</v>
      </c>
      <c r="W199" s="104" t="s">
        <v>11233</v>
      </c>
      <c r="X199" s="78">
        <v>45680</v>
      </c>
      <c r="Y199" s="78">
        <v>45680</v>
      </c>
      <c r="Z199" s="78" t="s">
        <v>73</v>
      </c>
      <c r="AA199" s="78">
        <v>45808</v>
      </c>
      <c r="AB199" s="102">
        <f t="shared" si="12"/>
        <v>128</v>
      </c>
      <c r="AC199" s="72">
        <v>2</v>
      </c>
      <c r="AD199" s="514">
        <v>3472000</v>
      </c>
      <c r="AE199" s="72">
        <v>1</v>
      </c>
      <c r="AF199" s="80">
        <v>45838</v>
      </c>
      <c r="AG199" s="102">
        <f t="shared" si="13"/>
        <v>30</v>
      </c>
      <c r="AH199" s="72">
        <v>0</v>
      </c>
      <c r="AI199" s="628">
        <v>0</v>
      </c>
      <c r="AJ199" s="72" t="s">
        <v>73</v>
      </c>
      <c r="AK199" s="80" t="s">
        <v>73</v>
      </c>
      <c r="AL199" s="72">
        <v>0</v>
      </c>
      <c r="AM199" s="80" t="s">
        <v>73</v>
      </c>
      <c r="AN199" s="80" t="s">
        <v>73</v>
      </c>
      <c r="AO199" s="80" t="s">
        <v>73</v>
      </c>
      <c r="AP199" s="102">
        <f t="shared" si="14"/>
        <v>0</v>
      </c>
      <c r="AQ199" s="102">
        <f t="shared" si="15"/>
        <v>19211800</v>
      </c>
      <c r="AR199" s="72" t="s">
        <v>65</v>
      </c>
      <c r="AS199" s="76">
        <v>15739800</v>
      </c>
      <c r="AT199" s="72" t="s">
        <v>319</v>
      </c>
      <c r="AU199" s="76">
        <v>0</v>
      </c>
      <c r="AV199" s="81" t="s">
        <v>73</v>
      </c>
      <c r="AW199" s="620">
        <v>19211800</v>
      </c>
      <c r="AX199" s="488">
        <f t="shared" si="16"/>
        <v>0</v>
      </c>
      <c r="AY199" s="84">
        <f t="shared" si="17"/>
        <v>1</v>
      </c>
      <c r="AZ199" s="84">
        <v>1</v>
      </c>
      <c r="BA199" s="81" t="s">
        <v>73</v>
      </c>
      <c r="BB199" s="72" t="s">
        <v>208</v>
      </c>
      <c r="BC199" s="75" t="s">
        <v>15871</v>
      </c>
      <c r="BD199" s="71" t="s">
        <v>65</v>
      </c>
      <c r="BE199" s="71" t="s">
        <v>65</v>
      </c>
    </row>
    <row r="200" spans="2:57" x14ac:dyDescent="0.25">
      <c r="B200" s="71">
        <v>2025</v>
      </c>
      <c r="C200" s="71">
        <v>891780111</v>
      </c>
      <c r="D200" s="71" t="s">
        <v>63</v>
      </c>
      <c r="E200" s="72" t="s">
        <v>15870</v>
      </c>
      <c r="F200" s="72" t="s">
        <v>15869</v>
      </c>
      <c r="G200" s="176">
        <v>0</v>
      </c>
      <c r="H200" s="72" t="s">
        <v>71</v>
      </c>
      <c r="I200" s="71" t="s">
        <v>64</v>
      </c>
      <c r="J200" s="73" t="s">
        <v>81</v>
      </c>
      <c r="K200" s="75" t="s">
        <v>15868</v>
      </c>
      <c r="L200" s="76">
        <v>12101700</v>
      </c>
      <c r="M200" s="71" t="s">
        <v>66</v>
      </c>
      <c r="N200" s="75" t="s">
        <v>12997</v>
      </c>
      <c r="O200" s="75">
        <v>1082974742</v>
      </c>
      <c r="P200" s="72">
        <v>27</v>
      </c>
      <c r="Q200" s="80">
        <v>45670</v>
      </c>
      <c r="R200" s="75">
        <v>2494141000</v>
      </c>
      <c r="S200" s="80">
        <v>45680</v>
      </c>
      <c r="T200" s="76">
        <v>12101700</v>
      </c>
      <c r="U200" s="72" t="s">
        <v>65</v>
      </c>
      <c r="V200" s="76">
        <v>85467461</v>
      </c>
      <c r="W200" s="104" t="s">
        <v>11760</v>
      </c>
      <c r="X200" s="78">
        <v>45680</v>
      </c>
      <c r="Y200" s="78">
        <v>45680</v>
      </c>
      <c r="Z200" s="78" t="s">
        <v>73</v>
      </c>
      <c r="AA200" s="78">
        <v>45808</v>
      </c>
      <c r="AB200" s="102">
        <f t="shared" ref="AB200:AB263" si="18">+IF(Z200="1800-01-01",AA200-Y200,AA200-Z200)</f>
        <v>128</v>
      </c>
      <c r="AC200" s="72">
        <v>2</v>
      </c>
      <c r="AD200" s="514">
        <v>2650000</v>
      </c>
      <c r="AE200" s="72">
        <v>1</v>
      </c>
      <c r="AF200" s="80">
        <v>45838</v>
      </c>
      <c r="AG200" s="102">
        <f t="shared" ref="AG200:AG263" si="19">+IF(AF200="1800-01-01",0,AF200-AA200)</f>
        <v>30</v>
      </c>
      <c r="AH200" s="72">
        <v>0</v>
      </c>
      <c r="AI200" s="628">
        <v>0</v>
      </c>
      <c r="AJ200" s="72" t="s">
        <v>73</v>
      </c>
      <c r="AK200" s="80" t="s">
        <v>73</v>
      </c>
      <c r="AL200" s="72">
        <v>0</v>
      </c>
      <c r="AM200" s="80" t="s">
        <v>73</v>
      </c>
      <c r="AN200" s="80" t="s">
        <v>73</v>
      </c>
      <c r="AO200" s="80" t="s">
        <v>73</v>
      </c>
      <c r="AP200" s="102">
        <f t="shared" ref="AP200:AP263" si="20">+IF(AM200="1800-01-01",0,AN200-AM200)</f>
        <v>0</v>
      </c>
      <c r="AQ200" s="102">
        <f t="shared" ref="AQ200:AQ263" si="21">+L200+AD200-AI200</f>
        <v>14751700</v>
      </c>
      <c r="AR200" s="72" t="s">
        <v>65</v>
      </c>
      <c r="AS200" s="76">
        <v>12101700</v>
      </c>
      <c r="AT200" s="72" t="s">
        <v>319</v>
      </c>
      <c r="AU200" s="76">
        <v>0</v>
      </c>
      <c r="AV200" s="81" t="s">
        <v>73</v>
      </c>
      <c r="AW200" s="620">
        <v>14751700</v>
      </c>
      <c r="AX200" s="488">
        <f t="shared" ref="AX200:AX263" si="22">AQ200-AW200</f>
        <v>0</v>
      </c>
      <c r="AY200" s="84">
        <f t="shared" ref="AY200:AY263" si="23">+IFERROR(AW200/AQ200,"_")</f>
        <v>1</v>
      </c>
      <c r="AZ200" s="84">
        <v>1</v>
      </c>
      <c r="BA200" s="81" t="s">
        <v>73</v>
      </c>
      <c r="BB200" s="72" t="s">
        <v>208</v>
      </c>
      <c r="BC200" s="75" t="s">
        <v>15867</v>
      </c>
      <c r="BD200" s="71" t="s">
        <v>65</v>
      </c>
      <c r="BE200" s="71" t="s">
        <v>65</v>
      </c>
    </row>
    <row r="201" spans="2:57" x14ac:dyDescent="0.25">
      <c r="B201" s="71">
        <v>2025</v>
      </c>
      <c r="C201" s="71">
        <v>891780111</v>
      </c>
      <c r="D201" s="71" t="s">
        <v>63</v>
      </c>
      <c r="E201" s="72" t="s">
        <v>15866</v>
      </c>
      <c r="F201" s="72" t="s">
        <v>15865</v>
      </c>
      <c r="G201" s="176">
        <v>0</v>
      </c>
      <c r="H201" s="72" t="s">
        <v>71</v>
      </c>
      <c r="I201" s="71" t="s">
        <v>64</v>
      </c>
      <c r="J201" s="73" t="s">
        <v>81</v>
      </c>
      <c r="K201" s="75" t="s">
        <v>15864</v>
      </c>
      <c r="L201" s="76">
        <v>11571700</v>
      </c>
      <c r="M201" s="71" t="s">
        <v>66</v>
      </c>
      <c r="N201" s="75" t="s">
        <v>11761</v>
      </c>
      <c r="O201" s="75">
        <v>1083027976</v>
      </c>
      <c r="P201" s="72">
        <v>27</v>
      </c>
      <c r="Q201" s="80">
        <v>45670</v>
      </c>
      <c r="R201" s="75">
        <v>2494141000</v>
      </c>
      <c r="S201" s="80">
        <v>45680</v>
      </c>
      <c r="T201" s="76">
        <v>11571700</v>
      </c>
      <c r="U201" s="72" t="s">
        <v>65</v>
      </c>
      <c r="V201" s="76">
        <v>85467461</v>
      </c>
      <c r="W201" s="104" t="s">
        <v>11760</v>
      </c>
      <c r="X201" s="78">
        <v>45680</v>
      </c>
      <c r="Y201" s="78">
        <v>45680</v>
      </c>
      <c r="Z201" s="78" t="s">
        <v>73</v>
      </c>
      <c r="AA201" s="78">
        <v>45808</v>
      </c>
      <c r="AB201" s="102">
        <f t="shared" si="18"/>
        <v>128</v>
      </c>
      <c r="AC201" s="72">
        <v>2</v>
      </c>
      <c r="AD201" s="514">
        <v>2650000</v>
      </c>
      <c r="AE201" s="72">
        <v>1</v>
      </c>
      <c r="AF201" s="80">
        <v>45838</v>
      </c>
      <c r="AG201" s="102">
        <f t="shared" si="19"/>
        <v>30</v>
      </c>
      <c r="AH201" s="72">
        <v>0</v>
      </c>
      <c r="AI201" s="628">
        <v>0</v>
      </c>
      <c r="AJ201" s="72" t="s">
        <v>73</v>
      </c>
      <c r="AK201" s="80" t="s">
        <v>73</v>
      </c>
      <c r="AL201" s="72">
        <v>0</v>
      </c>
      <c r="AM201" s="80" t="s">
        <v>73</v>
      </c>
      <c r="AN201" s="80" t="s">
        <v>73</v>
      </c>
      <c r="AO201" s="80" t="s">
        <v>73</v>
      </c>
      <c r="AP201" s="102">
        <f t="shared" si="20"/>
        <v>0</v>
      </c>
      <c r="AQ201" s="102">
        <f t="shared" si="21"/>
        <v>14221700</v>
      </c>
      <c r="AR201" s="72" t="s">
        <v>65</v>
      </c>
      <c r="AS201" s="76">
        <v>11571700</v>
      </c>
      <c r="AT201" s="72" t="s">
        <v>319</v>
      </c>
      <c r="AU201" s="76">
        <v>0</v>
      </c>
      <c r="AV201" s="81" t="s">
        <v>73</v>
      </c>
      <c r="AW201" s="620">
        <v>14221700</v>
      </c>
      <c r="AX201" s="488">
        <f t="shared" si="22"/>
        <v>0</v>
      </c>
      <c r="AY201" s="84">
        <f t="shared" si="23"/>
        <v>1</v>
      </c>
      <c r="AZ201" s="84">
        <v>1</v>
      </c>
      <c r="BA201" s="81" t="s">
        <v>73</v>
      </c>
      <c r="BB201" s="72" t="s">
        <v>208</v>
      </c>
      <c r="BC201" s="75" t="s">
        <v>15863</v>
      </c>
      <c r="BD201" s="71" t="s">
        <v>65</v>
      </c>
      <c r="BE201" s="71" t="s">
        <v>65</v>
      </c>
    </row>
    <row r="202" spans="2:57" x14ac:dyDescent="0.25">
      <c r="B202" s="71">
        <v>2025</v>
      </c>
      <c r="C202" s="71">
        <v>891780111</v>
      </c>
      <c r="D202" s="71" t="s">
        <v>63</v>
      </c>
      <c r="E202" s="72" t="s">
        <v>15862</v>
      </c>
      <c r="F202" s="72" t="s">
        <v>15861</v>
      </c>
      <c r="G202" s="176">
        <v>0</v>
      </c>
      <c r="H202" s="72" t="s">
        <v>71</v>
      </c>
      <c r="I202" s="71" t="s">
        <v>64</v>
      </c>
      <c r="J202" s="73" t="s">
        <v>81</v>
      </c>
      <c r="K202" s="75" t="s">
        <v>14757</v>
      </c>
      <c r="L202" s="76">
        <v>10050000</v>
      </c>
      <c r="M202" s="71" t="s">
        <v>66</v>
      </c>
      <c r="N202" s="75" t="s">
        <v>11145</v>
      </c>
      <c r="O202" s="75">
        <v>1083030981</v>
      </c>
      <c r="P202" s="72">
        <v>27</v>
      </c>
      <c r="Q202" s="80">
        <v>45670</v>
      </c>
      <c r="R202" s="75">
        <v>2494141000</v>
      </c>
      <c r="S202" s="80">
        <v>45680</v>
      </c>
      <c r="T202" s="76">
        <v>10050000</v>
      </c>
      <c r="U202" s="72" t="s">
        <v>65</v>
      </c>
      <c r="V202" s="76">
        <v>85459497</v>
      </c>
      <c r="W202" s="104" t="s">
        <v>9141</v>
      </c>
      <c r="X202" s="78">
        <v>45680</v>
      </c>
      <c r="Y202" s="78">
        <v>45680</v>
      </c>
      <c r="Z202" s="78" t="s">
        <v>73</v>
      </c>
      <c r="AA202" s="78">
        <v>45808</v>
      </c>
      <c r="AB202" s="102">
        <f t="shared" si="18"/>
        <v>128</v>
      </c>
      <c r="AC202" s="72">
        <v>0</v>
      </c>
      <c r="AD202" s="514">
        <v>0</v>
      </c>
      <c r="AE202" s="72">
        <v>0</v>
      </c>
      <c r="AF202" s="80" t="s">
        <v>73</v>
      </c>
      <c r="AG202" s="102">
        <f t="shared" si="19"/>
        <v>0</v>
      </c>
      <c r="AH202" s="72">
        <v>0</v>
      </c>
      <c r="AI202" s="628">
        <v>0</v>
      </c>
      <c r="AJ202" s="72" t="s">
        <v>73</v>
      </c>
      <c r="AK202" s="80" t="s">
        <v>73</v>
      </c>
      <c r="AL202" s="72">
        <v>1</v>
      </c>
      <c r="AM202" s="80">
        <v>45684</v>
      </c>
      <c r="AN202" s="80">
        <v>45715</v>
      </c>
      <c r="AO202" s="80">
        <v>45836</v>
      </c>
      <c r="AP202" s="102">
        <f t="shared" si="20"/>
        <v>31</v>
      </c>
      <c r="AQ202" s="102">
        <f t="shared" si="21"/>
        <v>10050000</v>
      </c>
      <c r="AR202" s="72" t="s">
        <v>65</v>
      </c>
      <c r="AS202" s="76">
        <v>10050000</v>
      </c>
      <c r="AT202" s="72" t="s">
        <v>319</v>
      </c>
      <c r="AU202" s="76">
        <v>0</v>
      </c>
      <c r="AV202" s="81" t="s">
        <v>73</v>
      </c>
      <c r="AW202" s="620">
        <v>10050000</v>
      </c>
      <c r="AX202" s="488">
        <f t="shared" si="22"/>
        <v>0</v>
      </c>
      <c r="AY202" s="84">
        <f t="shared" si="23"/>
        <v>1</v>
      </c>
      <c r="AZ202" s="84">
        <v>1</v>
      </c>
      <c r="BA202" s="81" t="s">
        <v>73</v>
      </c>
      <c r="BB202" s="72" t="s">
        <v>208</v>
      </c>
      <c r="BC202" s="75" t="s">
        <v>15860</v>
      </c>
      <c r="BD202" s="71" t="s">
        <v>65</v>
      </c>
      <c r="BE202" s="71" t="s">
        <v>65</v>
      </c>
    </row>
    <row r="203" spans="2:57" x14ac:dyDescent="0.25">
      <c r="B203" s="71">
        <v>2025</v>
      </c>
      <c r="C203" s="71">
        <v>891780111</v>
      </c>
      <c r="D203" s="71" t="s">
        <v>63</v>
      </c>
      <c r="E203" s="72" t="s">
        <v>15859</v>
      </c>
      <c r="F203" s="72" t="s">
        <v>15858</v>
      </c>
      <c r="G203" s="176">
        <v>0</v>
      </c>
      <c r="H203" s="72" t="s">
        <v>71</v>
      </c>
      <c r="I203" s="71" t="s">
        <v>64</v>
      </c>
      <c r="J203" s="73" t="s">
        <v>81</v>
      </c>
      <c r="K203" s="75" t="s">
        <v>15857</v>
      </c>
      <c r="L203" s="76">
        <v>16986400</v>
      </c>
      <c r="M203" s="71" t="s">
        <v>66</v>
      </c>
      <c r="N203" s="75" t="s">
        <v>11858</v>
      </c>
      <c r="O203" s="75">
        <v>1083560113</v>
      </c>
      <c r="P203" s="72">
        <v>28</v>
      </c>
      <c r="Q203" s="80">
        <v>45670</v>
      </c>
      <c r="R203" s="75">
        <v>5573604000</v>
      </c>
      <c r="S203" s="80">
        <v>45680</v>
      </c>
      <c r="T203" s="76">
        <v>16986400</v>
      </c>
      <c r="U203" s="72" t="s">
        <v>65</v>
      </c>
      <c r="V203" s="76">
        <v>8742360</v>
      </c>
      <c r="W203" s="104" t="s">
        <v>15516</v>
      </c>
      <c r="X203" s="78">
        <v>45680</v>
      </c>
      <c r="Y203" s="78">
        <v>45680</v>
      </c>
      <c r="Z203" s="78" t="s">
        <v>73</v>
      </c>
      <c r="AA203" s="78">
        <v>45808</v>
      </c>
      <c r="AB203" s="102">
        <f t="shared" si="18"/>
        <v>128</v>
      </c>
      <c r="AC203" s="72">
        <v>2</v>
      </c>
      <c r="AD203" s="514">
        <v>1685700</v>
      </c>
      <c r="AE203" s="72">
        <v>1</v>
      </c>
      <c r="AF203" s="80">
        <v>45821</v>
      </c>
      <c r="AG203" s="102">
        <f t="shared" si="19"/>
        <v>13</v>
      </c>
      <c r="AH203" s="72">
        <v>0</v>
      </c>
      <c r="AI203" s="628">
        <v>0</v>
      </c>
      <c r="AJ203" s="72" t="s">
        <v>73</v>
      </c>
      <c r="AK203" s="80" t="s">
        <v>73</v>
      </c>
      <c r="AL203" s="72">
        <v>0</v>
      </c>
      <c r="AM203" s="80" t="s">
        <v>73</v>
      </c>
      <c r="AN203" s="80" t="s">
        <v>73</v>
      </c>
      <c r="AO203" s="80" t="s">
        <v>73</v>
      </c>
      <c r="AP203" s="102">
        <f t="shared" si="20"/>
        <v>0</v>
      </c>
      <c r="AQ203" s="102">
        <f t="shared" si="21"/>
        <v>18672100</v>
      </c>
      <c r="AR203" s="72" t="s">
        <v>65</v>
      </c>
      <c r="AS203" s="76">
        <v>16986400</v>
      </c>
      <c r="AT203" s="72" t="s">
        <v>319</v>
      </c>
      <c r="AU203" s="76">
        <v>0</v>
      </c>
      <c r="AV203" s="81" t="s">
        <v>73</v>
      </c>
      <c r="AW203" s="620">
        <v>18672100</v>
      </c>
      <c r="AX203" s="488">
        <f t="shared" si="22"/>
        <v>0</v>
      </c>
      <c r="AY203" s="84">
        <f t="shared" si="23"/>
        <v>1</v>
      </c>
      <c r="AZ203" s="84">
        <v>1</v>
      </c>
      <c r="BA203" s="81" t="s">
        <v>73</v>
      </c>
      <c r="BB203" s="72" t="s">
        <v>208</v>
      </c>
      <c r="BC203" s="75" t="s">
        <v>15856</v>
      </c>
      <c r="BD203" s="71" t="s">
        <v>65</v>
      </c>
      <c r="BE203" s="71" t="s">
        <v>65</v>
      </c>
    </row>
    <row r="204" spans="2:57" x14ac:dyDescent="0.25">
      <c r="B204" s="71">
        <v>2025</v>
      </c>
      <c r="C204" s="71">
        <v>891780111</v>
      </c>
      <c r="D204" s="71" t="s">
        <v>63</v>
      </c>
      <c r="E204" s="72" t="s">
        <v>15855</v>
      </c>
      <c r="F204" s="72" t="s">
        <v>15854</v>
      </c>
      <c r="G204" s="176">
        <v>0</v>
      </c>
      <c r="H204" s="72" t="s">
        <v>71</v>
      </c>
      <c r="I204" s="71" t="s">
        <v>64</v>
      </c>
      <c r="J204" s="73" t="s">
        <v>81</v>
      </c>
      <c r="K204" s="75" t="s">
        <v>15171</v>
      </c>
      <c r="L204" s="76">
        <v>9750000</v>
      </c>
      <c r="M204" s="71" t="s">
        <v>66</v>
      </c>
      <c r="N204" s="75" t="s">
        <v>11766</v>
      </c>
      <c r="O204" s="75">
        <v>1102848790</v>
      </c>
      <c r="P204" s="72">
        <v>27</v>
      </c>
      <c r="Q204" s="80">
        <v>45670</v>
      </c>
      <c r="R204" s="75">
        <v>2494141000</v>
      </c>
      <c r="S204" s="80">
        <v>45680</v>
      </c>
      <c r="T204" s="76">
        <v>9750000</v>
      </c>
      <c r="U204" s="72" t="s">
        <v>65</v>
      </c>
      <c r="V204" s="76">
        <v>1083554320</v>
      </c>
      <c r="W204" s="104" t="s">
        <v>8613</v>
      </c>
      <c r="X204" s="78">
        <v>45680</v>
      </c>
      <c r="Y204" s="78">
        <v>45680</v>
      </c>
      <c r="Z204" s="78" t="s">
        <v>73</v>
      </c>
      <c r="AA204" s="78">
        <v>45808</v>
      </c>
      <c r="AB204" s="102">
        <f t="shared" si="18"/>
        <v>128</v>
      </c>
      <c r="AC204" s="72">
        <v>4</v>
      </c>
      <c r="AD204" s="514">
        <v>4250000</v>
      </c>
      <c r="AE204" s="72">
        <v>1</v>
      </c>
      <c r="AF204" s="80">
        <v>45838</v>
      </c>
      <c r="AG204" s="102">
        <f t="shared" si="19"/>
        <v>30</v>
      </c>
      <c r="AH204" s="72">
        <v>0</v>
      </c>
      <c r="AI204" s="628">
        <v>0</v>
      </c>
      <c r="AJ204" s="72" t="s">
        <v>73</v>
      </c>
      <c r="AK204" s="80" t="s">
        <v>73</v>
      </c>
      <c r="AL204" s="72">
        <v>0</v>
      </c>
      <c r="AM204" s="80" t="s">
        <v>73</v>
      </c>
      <c r="AN204" s="80" t="s">
        <v>73</v>
      </c>
      <c r="AO204" s="80" t="s">
        <v>73</v>
      </c>
      <c r="AP204" s="102">
        <f t="shared" si="20"/>
        <v>0</v>
      </c>
      <c r="AQ204" s="102">
        <f t="shared" si="21"/>
        <v>14000000</v>
      </c>
      <c r="AR204" s="72" t="s">
        <v>65</v>
      </c>
      <c r="AS204" s="76">
        <v>11350000</v>
      </c>
      <c r="AT204" s="72" t="s">
        <v>319</v>
      </c>
      <c r="AU204" s="76">
        <v>0</v>
      </c>
      <c r="AV204" s="81" t="s">
        <v>73</v>
      </c>
      <c r="AW204" s="620">
        <v>14000000</v>
      </c>
      <c r="AX204" s="488">
        <f t="shared" si="22"/>
        <v>0</v>
      </c>
      <c r="AY204" s="84">
        <f t="shared" si="23"/>
        <v>1</v>
      </c>
      <c r="AZ204" s="84">
        <v>1</v>
      </c>
      <c r="BA204" s="81" t="s">
        <v>73</v>
      </c>
      <c r="BB204" s="72" t="s">
        <v>208</v>
      </c>
      <c r="BC204" s="75" t="s">
        <v>15853</v>
      </c>
      <c r="BD204" s="71" t="s">
        <v>65</v>
      </c>
      <c r="BE204" s="71" t="s">
        <v>65</v>
      </c>
    </row>
    <row r="205" spans="2:57" x14ac:dyDescent="0.25">
      <c r="B205" s="71">
        <v>2025</v>
      </c>
      <c r="C205" s="71">
        <v>891780111</v>
      </c>
      <c r="D205" s="71" t="s">
        <v>63</v>
      </c>
      <c r="E205" s="72" t="s">
        <v>15852</v>
      </c>
      <c r="F205" s="72" t="s">
        <v>15851</v>
      </c>
      <c r="G205" s="176">
        <v>0</v>
      </c>
      <c r="H205" s="72" t="s">
        <v>71</v>
      </c>
      <c r="I205" s="71" t="s">
        <v>64</v>
      </c>
      <c r="J205" s="73" t="s">
        <v>81</v>
      </c>
      <c r="K205" s="75" t="s">
        <v>15687</v>
      </c>
      <c r="L205" s="76">
        <v>13676000</v>
      </c>
      <c r="M205" s="71" t="s">
        <v>66</v>
      </c>
      <c r="N205" s="75" t="s">
        <v>13021</v>
      </c>
      <c r="O205" s="75">
        <v>1118843119</v>
      </c>
      <c r="P205" s="72">
        <v>28</v>
      </c>
      <c r="Q205" s="80">
        <v>45670</v>
      </c>
      <c r="R205" s="75">
        <v>5573604000</v>
      </c>
      <c r="S205" s="80">
        <v>45680</v>
      </c>
      <c r="T205" s="76">
        <v>13676000</v>
      </c>
      <c r="U205" s="72" t="s">
        <v>65</v>
      </c>
      <c r="V205" s="76">
        <v>1082863147</v>
      </c>
      <c r="W205" s="104" t="s">
        <v>10913</v>
      </c>
      <c r="X205" s="78">
        <v>45680</v>
      </c>
      <c r="Y205" s="78">
        <v>45680</v>
      </c>
      <c r="Z205" s="78" t="s">
        <v>73</v>
      </c>
      <c r="AA205" s="78">
        <v>45808</v>
      </c>
      <c r="AB205" s="102">
        <f t="shared" si="18"/>
        <v>128</v>
      </c>
      <c r="AC205" s="72">
        <v>2</v>
      </c>
      <c r="AD205" s="514">
        <v>3156000</v>
      </c>
      <c r="AE205" s="72">
        <v>1</v>
      </c>
      <c r="AF205" s="80">
        <v>45838</v>
      </c>
      <c r="AG205" s="102">
        <f t="shared" si="19"/>
        <v>30</v>
      </c>
      <c r="AH205" s="72">
        <v>0</v>
      </c>
      <c r="AI205" s="628">
        <v>0</v>
      </c>
      <c r="AJ205" s="72" t="s">
        <v>73</v>
      </c>
      <c r="AK205" s="80" t="s">
        <v>73</v>
      </c>
      <c r="AL205" s="72">
        <v>0</v>
      </c>
      <c r="AM205" s="80" t="s">
        <v>73</v>
      </c>
      <c r="AN205" s="80" t="s">
        <v>73</v>
      </c>
      <c r="AO205" s="80" t="s">
        <v>73</v>
      </c>
      <c r="AP205" s="102">
        <f t="shared" si="20"/>
        <v>0</v>
      </c>
      <c r="AQ205" s="102">
        <f t="shared" si="21"/>
        <v>16832000</v>
      </c>
      <c r="AR205" s="72" t="s">
        <v>65</v>
      </c>
      <c r="AS205" s="76">
        <v>13676000</v>
      </c>
      <c r="AT205" s="72" t="s">
        <v>319</v>
      </c>
      <c r="AU205" s="76">
        <v>0</v>
      </c>
      <c r="AV205" s="81" t="s">
        <v>73</v>
      </c>
      <c r="AW205" s="620">
        <v>16832000</v>
      </c>
      <c r="AX205" s="488">
        <f t="shared" si="22"/>
        <v>0</v>
      </c>
      <c r="AY205" s="84">
        <f t="shared" si="23"/>
        <v>1</v>
      </c>
      <c r="AZ205" s="84">
        <v>1</v>
      </c>
      <c r="BA205" s="81" t="s">
        <v>73</v>
      </c>
      <c r="BB205" s="72" t="s">
        <v>208</v>
      </c>
      <c r="BC205" s="75" t="s">
        <v>15850</v>
      </c>
      <c r="BD205" s="71" t="s">
        <v>65</v>
      </c>
      <c r="BE205" s="71" t="s">
        <v>65</v>
      </c>
    </row>
    <row r="206" spans="2:57" x14ac:dyDescent="0.25">
      <c r="B206" s="71">
        <v>2025</v>
      </c>
      <c r="C206" s="71">
        <v>891780111</v>
      </c>
      <c r="D206" s="71" t="s">
        <v>63</v>
      </c>
      <c r="E206" s="72" t="s">
        <v>15849</v>
      </c>
      <c r="F206" s="72" t="s">
        <v>15848</v>
      </c>
      <c r="G206" s="176">
        <v>0</v>
      </c>
      <c r="H206" s="72" t="s">
        <v>71</v>
      </c>
      <c r="I206" s="71" t="s">
        <v>64</v>
      </c>
      <c r="J206" s="73" t="s">
        <v>81</v>
      </c>
      <c r="K206" s="75" t="s">
        <v>15847</v>
      </c>
      <c r="L206" s="76">
        <v>19800000</v>
      </c>
      <c r="M206" s="71" t="s">
        <v>66</v>
      </c>
      <c r="N206" s="75" t="s">
        <v>13794</v>
      </c>
      <c r="O206" s="75">
        <v>1143402115</v>
      </c>
      <c r="P206" s="72">
        <v>121</v>
      </c>
      <c r="Q206" s="80">
        <v>45679</v>
      </c>
      <c r="R206" s="75">
        <v>231640000</v>
      </c>
      <c r="S206" s="80">
        <v>45680</v>
      </c>
      <c r="T206" s="76">
        <v>19800000</v>
      </c>
      <c r="U206" s="72" t="s">
        <v>65</v>
      </c>
      <c r="V206" s="76">
        <v>1131070239</v>
      </c>
      <c r="W206" s="104" t="s">
        <v>13793</v>
      </c>
      <c r="X206" s="78">
        <v>45680</v>
      </c>
      <c r="Y206" s="78">
        <v>45680</v>
      </c>
      <c r="Z206" s="78" t="s">
        <v>73</v>
      </c>
      <c r="AA206" s="78">
        <v>45838</v>
      </c>
      <c r="AB206" s="102">
        <f t="shared" si="18"/>
        <v>158</v>
      </c>
      <c r="AC206" s="72">
        <v>0</v>
      </c>
      <c r="AD206" s="514">
        <v>0</v>
      </c>
      <c r="AE206" s="72">
        <v>0</v>
      </c>
      <c r="AF206" s="80" t="s">
        <v>73</v>
      </c>
      <c r="AG206" s="102">
        <f t="shared" si="19"/>
        <v>0</v>
      </c>
      <c r="AH206" s="72">
        <v>0</v>
      </c>
      <c r="AI206" s="628">
        <v>0</v>
      </c>
      <c r="AJ206" s="72" t="s">
        <v>73</v>
      </c>
      <c r="AK206" s="80" t="s">
        <v>73</v>
      </c>
      <c r="AL206" s="72">
        <v>0</v>
      </c>
      <c r="AM206" s="80" t="s">
        <v>73</v>
      </c>
      <c r="AN206" s="80" t="s">
        <v>73</v>
      </c>
      <c r="AO206" s="80" t="s">
        <v>73</v>
      </c>
      <c r="AP206" s="102">
        <f t="shared" si="20"/>
        <v>0</v>
      </c>
      <c r="AQ206" s="102">
        <f t="shared" si="21"/>
        <v>19800000</v>
      </c>
      <c r="AR206" s="72" t="s">
        <v>65</v>
      </c>
      <c r="AS206" s="76">
        <v>19800000</v>
      </c>
      <c r="AT206" s="72" t="s">
        <v>319</v>
      </c>
      <c r="AU206" s="76">
        <v>0</v>
      </c>
      <c r="AV206" s="81" t="s">
        <v>73</v>
      </c>
      <c r="AW206" s="620">
        <v>19800000</v>
      </c>
      <c r="AX206" s="488">
        <f t="shared" si="22"/>
        <v>0</v>
      </c>
      <c r="AY206" s="84">
        <f t="shared" si="23"/>
        <v>1</v>
      </c>
      <c r="AZ206" s="84">
        <v>1</v>
      </c>
      <c r="BA206" s="81" t="s">
        <v>73</v>
      </c>
      <c r="BB206" s="72" t="s">
        <v>208</v>
      </c>
      <c r="BC206" s="75" t="s">
        <v>15846</v>
      </c>
      <c r="BD206" s="71" t="s">
        <v>65</v>
      </c>
      <c r="BE206" s="71" t="s">
        <v>65</v>
      </c>
    </row>
    <row r="207" spans="2:57" x14ac:dyDescent="0.25">
      <c r="B207" s="71">
        <v>2025</v>
      </c>
      <c r="C207" s="71">
        <v>891780111</v>
      </c>
      <c r="D207" s="71" t="s">
        <v>63</v>
      </c>
      <c r="E207" s="72" t="s">
        <v>15845</v>
      </c>
      <c r="F207" s="72" t="s">
        <v>15844</v>
      </c>
      <c r="G207" s="176">
        <v>0</v>
      </c>
      <c r="H207" s="72" t="s">
        <v>71</v>
      </c>
      <c r="I207" s="71" t="s">
        <v>64</v>
      </c>
      <c r="J207" s="73" t="s">
        <v>81</v>
      </c>
      <c r="K207" s="75" t="s">
        <v>15843</v>
      </c>
      <c r="L207" s="76">
        <v>13781200</v>
      </c>
      <c r="M207" s="71" t="s">
        <v>66</v>
      </c>
      <c r="N207" s="75" t="s">
        <v>11489</v>
      </c>
      <c r="O207" s="75">
        <v>1143451176</v>
      </c>
      <c r="P207" s="72">
        <v>28</v>
      </c>
      <c r="Q207" s="80">
        <v>45670</v>
      </c>
      <c r="R207" s="75">
        <v>5573604000</v>
      </c>
      <c r="S207" s="80">
        <v>45680</v>
      </c>
      <c r="T207" s="76">
        <v>13781200</v>
      </c>
      <c r="U207" s="72" t="s">
        <v>65</v>
      </c>
      <c r="V207" s="76">
        <v>45691169</v>
      </c>
      <c r="W207" s="104" t="s">
        <v>10104</v>
      </c>
      <c r="X207" s="78">
        <v>45680</v>
      </c>
      <c r="Y207" s="78">
        <v>45680</v>
      </c>
      <c r="Z207" s="78" t="s">
        <v>73</v>
      </c>
      <c r="AA207" s="78">
        <v>45808</v>
      </c>
      <c r="AB207" s="102">
        <f t="shared" si="18"/>
        <v>128</v>
      </c>
      <c r="AC207" s="72">
        <v>2</v>
      </c>
      <c r="AD207" s="514">
        <v>1578000</v>
      </c>
      <c r="AE207" s="72">
        <v>1</v>
      </c>
      <c r="AF207" s="80">
        <v>45823</v>
      </c>
      <c r="AG207" s="102">
        <f t="shared" si="19"/>
        <v>15</v>
      </c>
      <c r="AH207" s="72">
        <v>0</v>
      </c>
      <c r="AI207" s="628">
        <v>0</v>
      </c>
      <c r="AJ207" s="72" t="s">
        <v>73</v>
      </c>
      <c r="AK207" s="80" t="s">
        <v>73</v>
      </c>
      <c r="AL207" s="72">
        <v>0</v>
      </c>
      <c r="AM207" s="80" t="s">
        <v>73</v>
      </c>
      <c r="AN207" s="80" t="s">
        <v>73</v>
      </c>
      <c r="AO207" s="80" t="s">
        <v>73</v>
      </c>
      <c r="AP207" s="102">
        <f t="shared" si="20"/>
        <v>0</v>
      </c>
      <c r="AQ207" s="102">
        <f t="shared" si="21"/>
        <v>15359200</v>
      </c>
      <c r="AR207" s="72" t="s">
        <v>65</v>
      </c>
      <c r="AS207" s="76">
        <v>13781200</v>
      </c>
      <c r="AT207" s="72" t="s">
        <v>319</v>
      </c>
      <c r="AU207" s="76">
        <v>0</v>
      </c>
      <c r="AV207" s="81" t="s">
        <v>73</v>
      </c>
      <c r="AW207" s="620">
        <v>15359200</v>
      </c>
      <c r="AX207" s="488">
        <f t="shared" si="22"/>
        <v>0</v>
      </c>
      <c r="AY207" s="84">
        <f t="shared" si="23"/>
        <v>1</v>
      </c>
      <c r="AZ207" s="84">
        <v>1</v>
      </c>
      <c r="BA207" s="81" t="s">
        <v>73</v>
      </c>
      <c r="BB207" s="72" t="s">
        <v>208</v>
      </c>
      <c r="BC207" s="75" t="s">
        <v>15842</v>
      </c>
      <c r="BD207" s="71" t="s">
        <v>65</v>
      </c>
      <c r="BE207" s="71" t="s">
        <v>65</v>
      </c>
    </row>
    <row r="208" spans="2:57" x14ac:dyDescent="0.25">
      <c r="B208" s="71">
        <v>2025</v>
      </c>
      <c r="C208" s="71">
        <v>891780111</v>
      </c>
      <c r="D208" s="71" t="s">
        <v>63</v>
      </c>
      <c r="E208" s="72" t="s">
        <v>15841</v>
      </c>
      <c r="F208" s="72" t="s">
        <v>8841</v>
      </c>
      <c r="G208" s="176">
        <v>0</v>
      </c>
      <c r="H208" s="72" t="s">
        <v>71</v>
      </c>
      <c r="I208" s="71" t="s">
        <v>64</v>
      </c>
      <c r="J208" s="73" t="s">
        <v>81</v>
      </c>
      <c r="K208" s="75" t="s">
        <v>15840</v>
      </c>
      <c r="L208" s="76">
        <v>14307200</v>
      </c>
      <c r="M208" s="71" t="s">
        <v>66</v>
      </c>
      <c r="N208" s="75" t="s">
        <v>12492</v>
      </c>
      <c r="O208" s="75">
        <v>1193435145</v>
      </c>
      <c r="P208" s="72">
        <v>28</v>
      </c>
      <c r="Q208" s="80">
        <v>45670</v>
      </c>
      <c r="R208" s="75">
        <v>5573604000</v>
      </c>
      <c r="S208" s="80">
        <v>45680</v>
      </c>
      <c r="T208" s="76">
        <v>14307200</v>
      </c>
      <c r="U208" s="72" t="s">
        <v>65</v>
      </c>
      <c r="V208" s="76">
        <v>36557666</v>
      </c>
      <c r="W208" s="104" t="s">
        <v>10440</v>
      </c>
      <c r="X208" s="78">
        <v>45680</v>
      </c>
      <c r="Y208" s="78">
        <v>45680</v>
      </c>
      <c r="Z208" s="78" t="s">
        <v>73</v>
      </c>
      <c r="AA208" s="78">
        <v>45808</v>
      </c>
      <c r="AB208" s="102">
        <f t="shared" si="18"/>
        <v>128</v>
      </c>
      <c r="AC208" s="72">
        <v>4</v>
      </c>
      <c r="AD208" s="514">
        <v>4736000</v>
      </c>
      <c r="AE208" s="72">
        <v>1</v>
      </c>
      <c r="AF208" s="80">
        <v>45838</v>
      </c>
      <c r="AG208" s="102">
        <f t="shared" si="19"/>
        <v>30</v>
      </c>
      <c r="AH208" s="72">
        <v>0</v>
      </c>
      <c r="AI208" s="628">
        <v>0</v>
      </c>
      <c r="AJ208" s="72" t="s">
        <v>73</v>
      </c>
      <c r="AK208" s="80" t="s">
        <v>73</v>
      </c>
      <c r="AL208" s="72">
        <v>0</v>
      </c>
      <c r="AM208" s="80" t="s">
        <v>73</v>
      </c>
      <c r="AN208" s="80" t="s">
        <v>73</v>
      </c>
      <c r="AO208" s="80" t="s">
        <v>73</v>
      </c>
      <c r="AP208" s="102">
        <f t="shared" si="20"/>
        <v>0</v>
      </c>
      <c r="AQ208" s="102">
        <f t="shared" si="21"/>
        <v>19043200</v>
      </c>
      <c r="AR208" s="72" t="s">
        <v>65</v>
      </c>
      <c r="AS208" s="76">
        <v>15571200</v>
      </c>
      <c r="AT208" s="72" t="s">
        <v>319</v>
      </c>
      <c r="AU208" s="76">
        <v>0</v>
      </c>
      <c r="AV208" s="81" t="s">
        <v>73</v>
      </c>
      <c r="AW208" s="620">
        <v>19043200</v>
      </c>
      <c r="AX208" s="488">
        <f t="shared" si="22"/>
        <v>0</v>
      </c>
      <c r="AY208" s="84">
        <f t="shared" si="23"/>
        <v>1</v>
      </c>
      <c r="AZ208" s="84">
        <v>1</v>
      </c>
      <c r="BA208" s="81" t="s">
        <v>73</v>
      </c>
      <c r="BB208" s="72" t="s">
        <v>208</v>
      </c>
      <c r="BC208" s="75" t="s">
        <v>15839</v>
      </c>
      <c r="BD208" s="71" t="s">
        <v>65</v>
      </c>
      <c r="BE208" s="71" t="s">
        <v>65</v>
      </c>
    </row>
    <row r="209" spans="2:57" x14ac:dyDescent="0.25">
      <c r="B209" s="71">
        <v>2025</v>
      </c>
      <c r="C209" s="71">
        <v>891780111</v>
      </c>
      <c r="D209" s="71" t="s">
        <v>63</v>
      </c>
      <c r="E209" s="72" t="s">
        <v>15838</v>
      </c>
      <c r="F209" s="72" t="s">
        <v>15837</v>
      </c>
      <c r="G209" s="176">
        <v>0</v>
      </c>
      <c r="H209" s="72" t="s">
        <v>71</v>
      </c>
      <c r="I209" s="71" t="s">
        <v>64</v>
      </c>
      <c r="J209" s="73" t="s">
        <v>81</v>
      </c>
      <c r="K209" s="75" t="s">
        <v>15836</v>
      </c>
      <c r="L209" s="76">
        <v>9825000</v>
      </c>
      <c r="M209" s="71" t="s">
        <v>66</v>
      </c>
      <c r="N209" s="75" t="s">
        <v>11291</v>
      </c>
      <c r="O209" s="75">
        <v>36641670</v>
      </c>
      <c r="P209" s="72">
        <v>27</v>
      </c>
      <c r="Q209" s="80">
        <v>45670</v>
      </c>
      <c r="R209" s="75">
        <v>2494141000</v>
      </c>
      <c r="S209" s="80">
        <v>45680</v>
      </c>
      <c r="T209" s="76">
        <v>9825000</v>
      </c>
      <c r="U209" s="72" t="s">
        <v>65</v>
      </c>
      <c r="V209" s="76">
        <v>8742360</v>
      </c>
      <c r="W209" s="104" t="s">
        <v>15516</v>
      </c>
      <c r="X209" s="78">
        <v>45680</v>
      </c>
      <c r="Y209" s="78">
        <v>45680</v>
      </c>
      <c r="Z209" s="78" t="s">
        <v>73</v>
      </c>
      <c r="AA209" s="78">
        <v>45808</v>
      </c>
      <c r="AB209" s="102">
        <f t="shared" si="18"/>
        <v>128</v>
      </c>
      <c r="AC209" s="72">
        <v>2</v>
      </c>
      <c r="AD209" s="514">
        <v>975000</v>
      </c>
      <c r="AE209" s="72">
        <v>1</v>
      </c>
      <c r="AF209" s="80">
        <v>45821</v>
      </c>
      <c r="AG209" s="102">
        <f t="shared" si="19"/>
        <v>13</v>
      </c>
      <c r="AH209" s="72">
        <v>0</v>
      </c>
      <c r="AI209" s="628">
        <v>0</v>
      </c>
      <c r="AJ209" s="72" t="s">
        <v>73</v>
      </c>
      <c r="AK209" s="80" t="s">
        <v>73</v>
      </c>
      <c r="AL209" s="72">
        <v>0</v>
      </c>
      <c r="AM209" s="80" t="s">
        <v>73</v>
      </c>
      <c r="AN209" s="80" t="s">
        <v>73</v>
      </c>
      <c r="AO209" s="80" t="s">
        <v>73</v>
      </c>
      <c r="AP209" s="102">
        <f t="shared" si="20"/>
        <v>0</v>
      </c>
      <c r="AQ209" s="102">
        <f t="shared" si="21"/>
        <v>10800000</v>
      </c>
      <c r="AR209" s="72" t="s">
        <v>65</v>
      </c>
      <c r="AS209" s="76">
        <v>9825000</v>
      </c>
      <c r="AT209" s="72" t="s">
        <v>319</v>
      </c>
      <c r="AU209" s="76">
        <v>0</v>
      </c>
      <c r="AV209" s="81" t="s">
        <v>73</v>
      </c>
      <c r="AW209" s="620">
        <v>10800000</v>
      </c>
      <c r="AX209" s="488">
        <f t="shared" si="22"/>
        <v>0</v>
      </c>
      <c r="AY209" s="84">
        <f t="shared" si="23"/>
        <v>1</v>
      </c>
      <c r="AZ209" s="84">
        <v>1</v>
      </c>
      <c r="BA209" s="81" t="s">
        <v>73</v>
      </c>
      <c r="BB209" s="72" t="s">
        <v>208</v>
      </c>
      <c r="BC209" s="75" t="s">
        <v>15835</v>
      </c>
      <c r="BD209" s="71" t="s">
        <v>65</v>
      </c>
      <c r="BE209" s="71" t="s">
        <v>65</v>
      </c>
    </row>
    <row r="210" spans="2:57" x14ac:dyDescent="0.25">
      <c r="B210" s="71">
        <v>2025</v>
      </c>
      <c r="C210" s="71">
        <v>891780111</v>
      </c>
      <c r="D210" s="71" t="s">
        <v>63</v>
      </c>
      <c r="E210" s="72" t="s">
        <v>15834</v>
      </c>
      <c r="F210" s="72" t="s">
        <v>15833</v>
      </c>
      <c r="G210" s="176">
        <v>0</v>
      </c>
      <c r="H210" s="72" t="s">
        <v>71</v>
      </c>
      <c r="I210" s="71" t="s">
        <v>64</v>
      </c>
      <c r="J210" s="73" t="s">
        <v>81</v>
      </c>
      <c r="K210" s="75" t="s">
        <v>15832</v>
      </c>
      <c r="L210" s="76">
        <v>15161100</v>
      </c>
      <c r="M210" s="71" t="s">
        <v>66</v>
      </c>
      <c r="N210" s="75" t="s">
        <v>13815</v>
      </c>
      <c r="O210" s="75">
        <v>1082902423</v>
      </c>
      <c r="P210" s="72">
        <v>28</v>
      </c>
      <c r="Q210" s="80">
        <v>45670</v>
      </c>
      <c r="R210" s="75">
        <v>5573604000</v>
      </c>
      <c r="S210" s="80">
        <v>45680</v>
      </c>
      <c r="T210" s="76">
        <v>15161100</v>
      </c>
      <c r="U210" s="72" t="s">
        <v>65</v>
      </c>
      <c r="V210" s="76">
        <v>57461216</v>
      </c>
      <c r="W210" s="104" t="s">
        <v>10332</v>
      </c>
      <c r="X210" s="78">
        <v>45680</v>
      </c>
      <c r="Y210" s="78">
        <v>45680</v>
      </c>
      <c r="Z210" s="78" t="s">
        <v>73</v>
      </c>
      <c r="AA210" s="78">
        <v>45808</v>
      </c>
      <c r="AB210" s="102">
        <f t="shared" si="18"/>
        <v>128</v>
      </c>
      <c r="AC210" s="72">
        <v>2</v>
      </c>
      <c r="AD210" s="514">
        <v>3472000</v>
      </c>
      <c r="AE210" s="72">
        <v>1</v>
      </c>
      <c r="AF210" s="80">
        <v>45838</v>
      </c>
      <c r="AG210" s="102">
        <f t="shared" si="19"/>
        <v>30</v>
      </c>
      <c r="AH210" s="72">
        <v>0</v>
      </c>
      <c r="AI210" s="628">
        <v>0</v>
      </c>
      <c r="AJ210" s="72" t="s">
        <v>73</v>
      </c>
      <c r="AK210" s="80" t="s">
        <v>73</v>
      </c>
      <c r="AL210" s="72">
        <v>0</v>
      </c>
      <c r="AM210" s="80" t="s">
        <v>73</v>
      </c>
      <c r="AN210" s="80" t="s">
        <v>73</v>
      </c>
      <c r="AO210" s="80" t="s">
        <v>73</v>
      </c>
      <c r="AP210" s="102">
        <f t="shared" si="20"/>
        <v>0</v>
      </c>
      <c r="AQ210" s="102">
        <f t="shared" si="21"/>
        <v>18633100</v>
      </c>
      <c r="AR210" s="72" t="s">
        <v>65</v>
      </c>
      <c r="AS210" s="76">
        <v>15161100</v>
      </c>
      <c r="AT210" s="72" t="s">
        <v>319</v>
      </c>
      <c r="AU210" s="76">
        <v>0</v>
      </c>
      <c r="AV210" s="81" t="s">
        <v>73</v>
      </c>
      <c r="AW210" s="620">
        <v>18633100</v>
      </c>
      <c r="AX210" s="488">
        <f t="shared" si="22"/>
        <v>0</v>
      </c>
      <c r="AY210" s="84">
        <f t="shared" si="23"/>
        <v>1</v>
      </c>
      <c r="AZ210" s="84">
        <v>1</v>
      </c>
      <c r="BA210" s="81" t="s">
        <v>73</v>
      </c>
      <c r="BB210" s="72" t="s">
        <v>208</v>
      </c>
      <c r="BC210" s="75" t="s">
        <v>15831</v>
      </c>
      <c r="BD210" s="71" t="s">
        <v>65</v>
      </c>
      <c r="BE210" s="71" t="s">
        <v>65</v>
      </c>
    </row>
    <row r="211" spans="2:57" x14ac:dyDescent="0.25">
      <c r="B211" s="71">
        <v>2025</v>
      </c>
      <c r="C211" s="71">
        <v>891780111</v>
      </c>
      <c r="D211" s="71" t="s">
        <v>63</v>
      </c>
      <c r="E211" s="72" t="s">
        <v>15830</v>
      </c>
      <c r="F211" s="72" t="s">
        <v>15829</v>
      </c>
      <c r="G211" s="176">
        <v>0</v>
      </c>
      <c r="H211" s="72" t="s">
        <v>71</v>
      </c>
      <c r="I211" s="71" t="s">
        <v>64</v>
      </c>
      <c r="J211" s="73" t="s">
        <v>81</v>
      </c>
      <c r="K211" s="75" t="s">
        <v>15828</v>
      </c>
      <c r="L211" s="76">
        <v>21150000</v>
      </c>
      <c r="M211" s="71" t="s">
        <v>66</v>
      </c>
      <c r="N211" s="75" t="s">
        <v>15827</v>
      </c>
      <c r="O211" s="75">
        <v>1082990998</v>
      </c>
      <c r="P211" s="72">
        <v>28</v>
      </c>
      <c r="Q211" s="80">
        <v>45670</v>
      </c>
      <c r="R211" s="75">
        <v>5573604000</v>
      </c>
      <c r="S211" s="80">
        <v>45680</v>
      </c>
      <c r="T211" s="76">
        <v>21150000</v>
      </c>
      <c r="U211" s="72" t="s">
        <v>65</v>
      </c>
      <c r="V211" s="76">
        <v>57461216</v>
      </c>
      <c r="W211" s="104" t="s">
        <v>10332</v>
      </c>
      <c r="X211" s="78">
        <v>45680</v>
      </c>
      <c r="Y211" s="78">
        <v>45680</v>
      </c>
      <c r="Z211" s="78" t="s">
        <v>73</v>
      </c>
      <c r="AA211" s="78">
        <v>45808</v>
      </c>
      <c r="AB211" s="102">
        <f t="shared" si="18"/>
        <v>128</v>
      </c>
      <c r="AC211" s="72">
        <v>0</v>
      </c>
      <c r="AD211" s="514">
        <v>0</v>
      </c>
      <c r="AE211" s="72">
        <v>0</v>
      </c>
      <c r="AF211" s="80" t="s">
        <v>73</v>
      </c>
      <c r="AG211" s="102">
        <f t="shared" si="19"/>
        <v>0</v>
      </c>
      <c r="AH211" s="72">
        <v>1</v>
      </c>
      <c r="AI211" s="628">
        <v>14100000</v>
      </c>
      <c r="AJ211" s="78">
        <v>45720</v>
      </c>
      <c r="AK211" s="78">
        <v>45720</v>
      </c>
      <c r="AL211" s="72">
        <v>0</v>
      </c>
      <c r="AM211" s="80" t="s">
        <v>73</v>
      </c>
      <c r="AN211" s="80" t="s">
        <v>73</v>
      </c>
      <c r="AO211" s="80" t="s">
        <v>73</v>
      </c>
      <c r="AP211" s="102">
        <f t="shared" si="20"/>
        <v>0</v>
      </c>
      <c r="AQ211" s="102">
        <f t="shared" si="21"/>
        <v>7050000</v>
      </c>
      <c r="AR211" s="72" t="s">
        <v>65</v>
      </c>
      <c r="AS211" s="76">
        <v>21150000</v>
      </c>
      <c r="AT211" s="72" t="s">
        <v>319</v>
      </c>
      <c r="AU211" s="76">
        <v>0</v>
      </c>
      <c r="AV211" s="81" t="s">
        <v>73</v>
      </c>
      <c r="AW211" s="620">
        <v>7050000</v>
      </c>
      <c r="AX211" s="488">
        <f t="shared" si="22"/>
        <v>0</v>
      </c>
      <c r="AY211" s="84">
        <f t="shared" si="23"/>
        <v>1</v>
      </c>
      <c r="AZ211" s="84">
        <v>1</v>
      </c>
      <c r="BA211" s="80">
        <v>45730</v>
      </c>
      <c r="BB211" s="72" t="s">
        <v>426</v>
      </c>
      <c r="BC211" s="75" t="s">
        <v>15826</v>
      </c>
      <c r="BD211" s="71" t="s">
        <v>65</v>
      </c>
      <c r="BE211" s="71" t="s">
        <v>65</v>
      </c>
    </row>
    <row r="212" spans="2:57" x14ac:dyDescent="0.25">
      <c r="B212" s="71">
        <v>2025</v>
      </c>
      <c r="C212" s="71">
        <v>891780111</v>
      </c>
      <c r="D212" s="71" t="s">
        <v>63</v>
      </c>
      <c r="E212" s="72" t="s">
        <v>15825</v>
      </c>
      <c r="F212" s="72" t="s">
        <v>15824</v>
      </c>
      <c r="G212" s="176">
        <v>0</v>
      </c>
      <c r="H212" s="72" t="s">
        <v>71</v>
      </c>
      <c r="I212" s="71" t="s">
        <v>64</v>
      </c>
      <c r="J212" s="73" t="s">
        <v>81</v>
      </c>
      <c r="K212" s="75" t="s">
        <v>15823</v>
      </c>
      <c r="L212" s="76">
        <v>14202000</v>
      </c>
      <c r="M212" s="71" t="s">
        <v>66</v>
      </c>
      <c r="N212" s="75" t="s">
        <v>12686</v>
      </c>
      <c r="O212" s="75">
        <v>1048936224</v>
      </c>
      <c r="P212" s="72">
        <v>28</v>
      </c>
      <c r="Q212" s="80">
        <v>45670</v>
      </c>
      <c r="R212" s="75">
        <v>5573604000</v>
      </c>
      <c r="S212" s="80">
        <v>45680</v>
      </c>
      <c r="T212" s="76">
        <v>14202000</v>
      </c>
      <c r="U212" s="72" t="s">
        <v>65</v>
      </c>
      <c r="V212" s="76">
        <v>57464638</v>
      </c>
      <c r="W212" s="104" t="s">
        <v>10367</v>
      </c>
      <c r="X212" s="78">
        <v>45680</v>
      </c>
      <c r="Y212" s="78">
        <v>45680</v>
      </c>
      <c r="Z212" s="78" t="s">
        <v>73</v>
      </c>
      <c r="AA212" s="78">
        <v>45808</v>
      </c>
      <c r="AB212" s="102">
        <f t="shared" si="18"/>
        <v>128</v>
      </c>
      <c r="AC212" s="72">
        <v>2</v>
      </c>
      <c r="AD212" s="514">
        <v>3156000</v>
      </c>
      <c r="AE212" s="72">
        <v>1</v>
      </c>
      <c r="AF212" s="80">
        <v>45838</v>
      </c>
      <c r="AG212" s="102">
        <f t="shared" si="19"/>
        <v>30</v>
      </c>
      <c r="AH212" s="72">
        <v>0</v>
      </c>
      <c r="AI212" s="628">
        <v>0</v>
      </c>
      <c r="AJ212" s="72" t="s">
        <v>73</v>
      </c>
      <c r="AK212" s="80" t="s">
        <v>73</v>
      </c>
      <c r="AL212" s="72">
        <v>0</v>
      </c>
      <c r="AM212" s="80" t="s">
        <v>73</v>
      </c>
      <c r="AN212" s="80" t="s">
        <v>73</v>
      </c>
      <c r="AO212" s="80" t="s">
        <v>73</v>
      </c>
      <c r="AP212" s="102">
        <f t="shared" si="20"/>
        <v>0</v>
      </c>
      <c r="AQ212" s="102">
        <f t="shared" si="21"/>
        <v>17358000</v>
      </c>
      <c r="AR212" s="72" t="s">
        <v>65</v>
      </c>
      <c r="AS212" s="76">
        <v>14202000</v>
      </c>
      <c r="AT212" s="72" t="s">
        <v>319</v>
      </c>
      <c r="AU212" s="76">
        <v>0</v>
      </c>
      <c r="AV212" s="81" t="s">
        <v>73</v>
      </c>
      <c r="AW212" s="620">
        <v>17358000</v>
      </c>
      <c r="AX212" s="488">
        <f t="shared" si="22"/>
        <v>0</v>
      </c>
      <c r="AY212" s="84">
        <f t="shared" si="23"/>
        <v>1</v>
      </c>
      <c r="AZ212" s="84">
        <v>1</v>
      </c>
      <c r="BA212" s="81" t="s">
        <v>73</v>
      </c>
      <c r="BB212" s="72" t="s">
        <v>208</v>
      </c>
      <c r="BC212" s="75" t="s">
        <v>15822</v>
      </c>
      <c r="BD212" s="71" t="s">
        <v>65</v>
      </c>
      <c r="BE212" s="71" t="s">
        <v>65</v>
      </c>
    </row>
    <row r="213" spans="2:57" x14ac:dyDescent="0.25">
      <c r="B213" s="71">
        <v>2025</v>
      </c>
      <c r="C213" s="71">
        <v>891780111</v>
      </c>
      <c r="D213" s="71" t="s">
        <v>63</v>
      </c>
      <c r="E213" s="72" t="s">
        <v>15821</v>
      </c>
      <c r="F213" s="72" t="s">
        <v>15820</v>
      </c>
      <c r="G213" s="176">
        <v>0</v>
      </c>
      <c r="H213" s="72" t="s">
        <v>71</v>
      </c>
      <c r="I213" s="71" t="s">
        <v>64</v>
      </c>
      <c r="J213" s="73" t="s">
        <v>81</v>
      </c>
      <c r="K213" s="75" t="s">
        <v>15819</v>
      </c>
      <c r="L213" s="76">
        <v>15161100</v>
      </c>
      <c r="M213" s="71" t="s">
        <v>66</v>
      </c>
      <c r="N213" s="75" t="s">
        <v>11286</v>
      </c>
      <c r="O213" s="75">
        <v>57428847</v>
      </c>
      <c r="P213" s="72">
        <v>28</v>
      </c>
      <c r="Q213" s="80">
        <v>45670</v>
      </c>
      <c r="R213" s="75">
        <v>5573604000</v>
      </c>
      <c r="S213" s="80">
        <v>45680</v>
      </c>
      <c r="T213" s="76">
        <v>15161100</v>
      </c>
      <c r="U213" s="72" t="s">
        <v>65</v>
      </c>
      <c r="V213" s="76">
        <v>8742360</v>
      </c>
      <c r="W213" s="104" t="s">
        <v>15516</v>
      </c>
      <c r="X213" s="78">
        <v>45680</v>
      </c>
      <c r="Y213" s="78">
        <v>45680</v>
      </c>
      <c r="Z213" s="78" t="s">
        <v>73</v>
      </c>
      <c r="AA213" s="78">
        <v>45808</v>
      </c>
      <c r="AB213" s="102">
        <f t="shared" si="18"/>
        <v>128</v>
      </c>
      <c r="AC213" s="72">
        <v>2</v>
      </c>
      <c r="AD213" s="514">
        <v>1504600</v>
      </c>
      <c r="AE213" s="72">
        <v>1</v>
      </c>
      <c r="AF213" s="80">
        <v>45821</v>
      </c>
      <c r="AG213" s="102">
        <f t="shared" si="19"/>
        <v>13</v>
      </c>
      <c r="AH213" s="72">
        <v>0</v>
      </c>
      <c r="AI213" s="628">
        <v>0</v>
      </c>
      <c r="AJ213" s="72" t="s">
        <v>73</v>
      </c>
      <c r="AK213" s="80" t="s">
        <v>73</v>
      </c>
      <c r="AL213" s="72">
        <v>0</v>
      </c>
      <c r="AM213" s="80" t="s">
        <v>73</v>
      </c>
      <c r="AN213" s="80" t="s">
        <v>73</v>
      </c>
      <c r="AO213" s="80" t="s">
        <v>73</v>
      </c>
      <c r="AP213" s="102">
        <f t="shared" si="20"/>
        <v>0</v>
      </c>
      <c r="AQ213" s="102">
        <f t="shared" si="21"/>
        <v>16665700</v>
      </c>
      <c r="AR213" s="72" t="s">
        <v>65</v>
      </c>
      <c r="AS213" s="76">
        <v>15161100</v>
      </c>
      <c r="AT213" s="72" t="s">
        <v>319</v>
      </c>
      <c r="AU213" s="76">
        <v>0</v>
      </c>
      <c r="AV213" s="81" t="s">
        <v>73</v>
      </c>
      <c r="AW213" s="620">
        <v>16665700</v>
      </c>
      <c r="AX213" s="488">
        <f t="shared" si="22"/>
        <v>0</v>
      </c>
      <c r="AY213" s="84">
        <f t="shared" si="23"/>
        <v>1</v>
      </c>
      <c r="AZ213" s="84">
        <v>1</v>
      </c>
      <c r="BA213" s="81" t="s">
        <v>73</v>
      </c>
      <c r="BB213" s="72" t="s">
        <v>208</v>
      </c>
      <c r="BC213" s="75" t="s">
        <v>15818</v>
      </c>
      <c r="BD213" s="71" t="s">
        <v>65</v>
      </c>
      <c r="BE213" s="71" t="s">
        <v>65</v>
      </c>
    </row>
    <row r="214" spans="2:57" x14ac:dyDescent="0.25">
      <c r="B214" s="71">
        <v>2025</v>
      </c>
      <c r="C214" s="71">
        <v>891780111</v>
      </c>
      <c r="D214" s="71" t="s">
        <v>63</v>
      </c>
      <c r="E214" s="72" t="s">
        <v>15817</v>
      </c>
      <c r="F214" s="72" t="s">
        <v>15816</v>
      </c>
      <c r="G214" s="176">
        <v>0</v>
      </c>
      <c r="H214" s="72" t="s">
        <v>71</v>
      </c>
      <c r="I214" s="71" t="s">
        <v>64</v>
      </c>
      <c r="J214" s="73" t="s">
        <v>81</v>
      </c>
      <c r="K214" s="75" t="s">
        <v>15815</v>
      </c>
      <c r="L214" s="76">
        <v>12445000</v>
      </c>
      <c r="M214" s="71" t="s">
        <v>66</v>
      </c>
      <c r="N214" s="75" t="s">
        <v>12928</v>
      </c>
      <c r="O214" s="75">
        <v>1004371625</v>
      </c>
      <c r="P214" s="72">
        <v>28</v>
      </c>
      <c r="Q214" s="80">
        <v>45670</v>
      </c>
      <c r="R214" s="75">
        <v>5573604000</v>
      </c>
      <c r="S214" s="80">
        <v>45680</v>
      </c>
      <c r="T214" s="76">
        <v>12445000</v>
      </c>
      <c r="U214" s="72" t="s">
        <v>65</v>
      </c>
      <c r="V214" s="76">
        <v>21400608</v>
      </c>
      <c r="W214" s="104" t="s">
        <v>12927</v>
      </c>
      <c r="X214" s="78">
        <v>45680</v>
      </c>
      <c r="Y214" s="78">
        <v>45680</v>
      </c>
      <c r="Z214" s="78" t="s">
        <v>73</v>
      </c>
      <c r="AA214" s="78">
        <v>45808</v>
      </c>
      <c r="AB214" s="102">
        <f t="shared" si="18"/>
        <v>128</v>
      </c>
      <c r="AC214" s="72">
        <v>2</v>
      </c>
      <c r="AD214" s="514">
        <v>2850000</v>
      </c>
      <c r="AE214" s="72">
        <v>1</v>
      </c>
      <c r="AF214" s="80">
        <v>45838</v>
      </c>
      <c r="AG214" s="102">
        <f t="shared" si="19"/>
        <v>30</v>
      </c>
      <c r="AH214" s="72">
        <v>0</v>
      </c>
      <c r="AI214" s="628">
        <v>0</v>
      </c>
      <c r="AJ214" s="72" t="s">
        <v>73</v>
      </c>
      <c r="AK214" s="80" t="s">
        <v>73</v>
      </c>
      <c r="AL214" s="72">
        <v>0</v>
      </c>
      <c r="AM214" s="80" t="s">
        <v>73</v>
      </c>
      <c r="AN214" s="80" t="s">
        <v>73</v>
      </c>
      <c r="AO214" s="80" t="s">
        <v>73</v>
      </c>
      <c r="AP214" s="102">
        <f t="shared" si="20"/>
        <v>0</v>
      </c>
      <c r="AQ214" s="102">
        <f t="shared" si="21"/>
        <v>15295000</v>
      </c>
      <c r="AR214" s="72" t="s">
        <v>65</v>
      </c>
      <c r="AS214" s="76">
        <v>12445000</v>
      </c>
      <c r="AT214" s="72" t="s">
        <v>319</v>
      </c>
      <c r="AU214" s="76">
        <v>0</v>
      </c>
      <c r="AV214" s="81" t="s">
        <v>73</v>
      </c>
      <c r="AW214" s="620">
        <v>15295000</v>
      </c>
      <c r="AX214" s="488">
        <f t="shared" si="22"/>
        <v>0</v>
      </c>
      <c r="AY214" s="84">
        <f t="shared" si="23"/>
        <v>1</v>
      </c>
      <c r="AZ214" s="84">
        <v>1</v>
      </c>
      <c r="BA214" s="81" t="s">
        <v>73</v>
      </c>
      <c r="BB214" s="72" t="s">
        <v>208</v>
      </c>
      <c r="BC214" s="75" t="s">
        <v>15814</v>
      </c>
      <c r="BD214" s="71" t="s">
        <v>65</v>
      </c>
      <c r="BE214" s="71" t="s">
        <v>65</v>
      </c>
    </row>
    <row r="215" spans="2:57" x14ac:dyDescent="0.25">
      <c r="B215" s="71">
        <v>2025</v>
      </c>
      <c r="C215" s="71">
        <v>891780111</v>
      </c>
      <c r="D215" s="71" t="s">
        <v>63</v>
      </c>
      <c r="E215" s="72" t="s">
        <v>15813</v>
      </c>
      <c r="F215" s="72" t="s">
        <v>15812</v>
      </c>
      <c r="G215" s="176">
        <v>0</v>
      </c>
      <c r="H215" s="72" t="s">
        <v>71</v>
      </c>
      <c r="I215" s="71" t="s">
        <v>64</v>
      </c>
      <c r="J215" s="73" t="s">
        <v>81</v>
      </c>
      <c r="K215" s="75" t="s">
        <v>15737</v>
      </c>
      <c r="L215" s="76">
        <v>11571700</v>
      </c>
      <c r="M215" s="71" t="s">
        <v>66</v>
      </c>
      <c r="N215" s="75" t="s">
        <v>12828</v>
      </c>
      <c r="O215" s="75">
        <v>84456169</v>
      </c>
      <c r="P215" s="72">
        <v>27</v>
      </c>
      <c r="Q215" s="80">
        <v>45670</v>
      </c>
      <c r="R215" s="75">
        <v>2494141000</v>
      </c>
      <c r="S215" s="80">
        <v>45680</v>
      </c>
      <c r="T215" s="76">
        <v>11571700</v>
      </c>
      <c r="U215" s="72" t="s">
        <v>65</v>
      </c>
      <c r="V215" s="76">
        <v>8742360</v>
      </c>
      <c r="W215" s="104" t="s">
        <v>15516</v>
      </c>
      <c r="X215" s="78">
        <v>45680</v>
      </c>
      <c r="Y215" s="78">
        <v>45680</v>
      </c>
      <c r="Z215" s="78" t="s">
        <v>73</v>
      </c>
      <c r="AA215" s="78">
        <v>45808</v>
      </c>
      <c r="AB215" s="102">
        <f t="shared" si="18"/>
        <v>128</v>
      </c>
      <c r="AC215" s="72">
        <v>2</v>
      </c>
      <c r="AD215" s="514">
        <v>2650000</v>
      </c>
      <c r="AE215" s="72">
        <v>1</v>
      </c>
      <c r="AF215" s="80">
        <v>45838</v>
      </c>
      <c r="AG215" s="102">
        <f t="shared" si="19"/>
        <v>30</v>
      </c>
      <c r="AH215" s="72">
        <v>0</v>
      </c>
      <c r="AI215" s="628">
        <v>0</v>
      </c>
      <c r="AJ215" s="72" t="s">
        <v>73</v>
      </c>
      <c r="AK215" s="80" t="s">
        <v>73</v>
      </c>
      <c r="AL215" s="72">
        <v>0</v>
      </c>
      <c r="AM215" s="80" t="s">
        <v>73</v>
      </c>
      <c r="AN215" s="80" t="s">
        <v>73</v>
      </c>
      <c r="AO215" s="80" t="s">
        <v>73</v>
      </c>
      <c r="AP215" s="102">
        <f t="shared" si="20"/>
        <v>0</v>
      </c>
      <c r="AQ215" s="102">
        <f t="shared" si="21"/>
        <v>14221700</v>
      </c>
      <c r="AR215" s="72" t="s">
        <v>65</v>
      </c>
      <c r="AS215" s="76">
        <v>11571700</v>
      </c>
      <c r="AT215" s="72" t="s">
        <v>319</v>
      </c>
      <c r="AU215" s="76">
        <v>0</v>
      </c>
      <c r="AV215" s="81" t="s">
        <v>73</v>
      </c>
      <c r="AW215" s="620">
        <v>14221700</v>
      </c>
      <c r="AX215" s="488">
        <f t="shared" si="22"/>
        <v>0</v>
      </c>
      <c r="AY215" s="84">
        <f t="shared" si="23"/>
        <v>1</v>
      </c>
      <c r="AZ215" s="84">
        <v>1</v>
      </c>
      <c r="BA215" s="81" t="s">
        <v>73</v>
      </c>
      <c r="BB215" s="72" t="s">
        <v>208</v>
      </c>
      <c r="BC215" s="75" t="s">
        <v>15811</v>
      </c>
      <c r="BD215" s="71" t="s">
        <v>65</v>
      </c>
      <c r="BE215" s="71" t="s">
        <v>65</v>
      </c>
    </row>
    <row r="216" spans="2:57" x14ac:dyDescent="0.25">
      <c r="B216" s="71">
        <v>2025</v>
      </c>
      <c r="C216" s="71">
        <v>891780111</v>
      </c>
      <c r="D216" s="71" t="s">
        <v>63</v>
      </c>
      <c r="E216" s="72" t="s">
        <v>15810</v>
      </c>
      <c r="F216" s="72" t="s">
        <v>15809</v>
      </c>
      <c r="G216" s="176">
        <v>0</v>
      </c>
      <c r="H216" s="72" t="s">
        <v>71</v>
      </c>
      <c r="I216" s="71" t="s">
        <v>64</v>
      </c>
      <c r="J216" s="73" t="s">
        <v>81</v>
      </c>
      <c r="K216" s="75" t="s">
        <v>15808</v>
      </c>
      <c r="L216" s="76">
        <v>12825000</v>
      </c>
      <c r="M216" s="71" t="s">
        <v>66</v>
      </c>
      <c r="N216" s="75" t="s">
        <v>13274</v>
      </c>
      <c r="O216" s="75">
        <v>84455851</v>
      </c>
      <c r="P216" s="72">
        <v>28</v>
      </c>
      <c r="Q216" s="80">
        <v>45670</v>
      </c>
      <c r="R216" s="75">
        <v>5573604000</v>
      </c>
      <c r="S216" s="80">
        <v>45680</v>
      </c>
      <c r="T216" s="76">
        <v>12825000</v>
      </c>
      <c r="U216" s="72" t="s">
        <v>65</v>
      </c>
      <c r="V216" s="76">
        <v>57441846</v>
      </c>
      <c r="W216" s="104" t="s">
        <v>10888</v>
      </c>
      <c r="X216" s="78">
        <v>45680</v>
      </c>
      <c r="Y216" s="78">
        <v>45680</v>
      </c>
      <c r="Z216" s="78" t="s">
        <v>73</v>
      </c>
      <c r="AA216" s="78">
        <v>45808</v>
      </c>
      <c r="AB216" s="102">
        <f t="shared" si="18"/>
        <v>128</v>
      </c>
      <c r="AC216" s="72">
        <v>2</v>
      </c>
      <c r="AD216" s="514">
        <v>2850000</v>
      </c>
      <c r="AE216" s="72">
        <v>1</v>
      </c>
      <c r="AF216" s="80">
        <v>45838</v>
      </c>
      <c r="AG216" s="102">
        <f t="shared" si="19"/>
        <v>30</v>
      </c>
      <c r="AH216" s="72">
        <v>0</v>
      </c>
      <c r="AI216" s="628">
        <v>0</v>
      </c>
      <c r="AJ216" s="72" t="s">
        <v>73</v>
      </c>
      <c r="AK216" s="80" t="s">
        <v>73</v>
      </c>
      <c r="AL216" s="72">
        <v>0</v>
      </c>
      <c r="AM216" s="80" t="s">
        <v>73</v>
      </c>
      <c r="AN216" s="80" t="s">
        <v>73</v>
      </c>
      <c r="AO216" s="80" t="s">
        <v>73</v>
      </c>
      <c r="AP216" s="102">
        <f t="shared" si="20"/>
        <v>0</v>
      </c>
      <c r="AQ216" s="102">
        <f t="shared" si="21"/>
        <v>15675000</v>
      </c>
      <c r="AR216" s="72" t="s">
        <v>65</v>
      </c>
      <c r="AS216" s="76">
        <v>12825000</v>
      </c>
      <c r="AT216" s="72" t="s">
        <v>319</v>
      </c>
      <c r="AU216" s="76">
        <v>0</v>
      </c>
      <c r="AV216" s="81" t="s">
        <v>73</v>
      </c>
      <c r="AW216" s="620">
        <v>15675000</v>
      </c>
      <c r="AX216" s="488">
        <f t="shared" si="22"/>
        <v>0</v>
      </c>
      <c r="AY216" s="84">
        <f t="shared" si="23"/>
        <v>1</v>
      </c>
      <c r="AZ216" s="84">
        <v>1</v>
      </c>
      <c r="BA216" s="81" t="s">
        <v>73</v>
      </c>
      <c r="BB216" s="72" t="s">
        <v>208</v>
      </c>
      <c r="BC216" s="75" t="s">
        <v>15807</v>
      </c>
      <c r="BD216" s="71" t="s">
        <v>65</v>
      </c>
      <c r="BE216" s="71" t="s">
        <v>65</v>
      </c>
    </row>
    <row r="217" spans="2:57" x14ac:dyDescent="0.25">
      <c r="B217" s="71">
        <v>2025</v>
      </c>
      <c r="C217" s="71">
        <v>891780111</v>
      </c>
      <c r="D217" s="71" t="s">
        <v>63</v>
      </c>
      <c r="E217" s="72" t="s">
        <v>15806</v>
      </c>
      <c r="F217" s="72" t="s">
        <v>15805</v>
      </c>
      <c r="G217" s="176">
        <v>0</v>
      </c>
      <c r="H217" s="72" t="s">
        <v>71</v>
      </c>
      <c r="I217" s="71" t="s">
        <v>64</v>
      </c>
      <c r="J217" s="73" t="s">
        <v>81</v>
      </c>
      <c r="K217" s="75" t="s">
        <v>15804</v>
      </c>
      <c r="L217" s="76">
        <v>22706700</v>
      </c>
      <c r="M217" s="71" t="s">
        <v>66</v>
      </c>
      <c r="N217" s="75" t="s">
        <v>12262</v>
      </c>
      <c r="O217" s="75">
        <v>1082944226</v>
      </c>
      <c r="P217" s="72">
        <v>28</v>
      </c>
      <c r="Q217" s="80">
        <v>45670</v>
      </c>
      <c r="R217" s="75">
        <v>5573604000</v>
      </c>
      <c r="S217" s="80">
        <v>45680</v>
      </c>
      <c r="T217" s="76">
        <v>22706700</v>
      </c>
      <c r="U217" s="72" t="s">
        <v>65</v>
      </c>
      <c r="V217" s="76">
        <v>84452087</v>
      </c>
      <c r="W217" s="104" t="s">
        <v>10326</v>
      </c>
      <c r="X217" s="78">
        <v>45680</v>
      </c>
      <c r="Y217" s="78">
        <v>45680</v>
      </c>
      <c r="Z217" s="78" t="s">
        <v>73</v>
      </c>
      <c r="AA217" s="78">
        <v>45808</v>
      </c>
      <c r="AB217" s="102">
        <f t="shared" si="18"/>
        <v>128</v>
      </c>
      <c r="AC217" s="72">
        <v>2</v>
      </c>
      <c r="AD217" s="514">
        <v>5200000</v>
      </c>
      <c r="AE217" s="72">
        <v>1</v>
      </c>
      <c r="AF217" s="80">
        <v>45838</v>
      </c>
      <c r="AG217" s="102">
        <f t="shared" si="19"/>
        <v>30</v>
      </c>
      <c r="AH217" s="72">
        <v>0</v>
      </c>
      <c r="AI217" s="628">
        <v>0</v>
      </c>
      <c r="AJ217" s="72" t="s">
        <v>73</v>
      </c>
      <c r="AK217" s="80" t="s">
        <v>73</v>
      </c>
      <c r="AL217" s="72">
        <v>0</v>
      </c>
      <c r="AM217" s="80" t="s">
        <v>73</v>
      </c>
      <c r="AN217" s="80" t="s">
        <v>73</v>
      </c>
      <c r="AO217" s="80" t="s">
        <v>73</v>
      </c>
      <c r="AP217" s="102">
        <f t="shared" si="20"/>
        <v>0</v>
      </c>
      <c r="AQ217" s="102">
        <f t="shared" si="21"/>
        <v>27906700</v>
      </c>
      <c r="AR217" s="72" t="s">
        <v>65</v>
      </c>
      <c r="AS217" s="76">
        <v>22706700</v>
      </c>
      <c r="AT217" s="72" t="s">
        <v>319</v>
      </c>
      <c r="AU217" s="76">
        <v>0</v>
      </c>
      <c r="AV217" s="81" t="s">
        <v>73</v>
      </c>
      <c r="AW217" s="620">
        <v>27906700</v>
      </c>
      <c r="AX217" s="488">
        <f t="shared" si="22"/>
        <v>0</v>
      </c>
      <c r="AY217" s="84">
        <f t="shared" si="23"/>
        <v>1</v>
      </c>
      <c r="AZ217" s="84">
        <v>1</v>
      </c>
      <c r="BA217" s="81" t="s">
        <v>73</v>
      </c>
      <c r="BB217" s="72" t="s">
        <v>208</v>
      </c>
      <c r="BC217" s="75" t="s">
        <v>15803</v>
      </c>
      <c r="BD217" s="71" t="s">
        <v>65</v>
      </c>
      <c r="BE217" s="71" t="s">
        <v>65</v>
      </c>
    </row>
    <row r="218" spans="2:57" x14ac:dyDescent="0.25">
      <c r="B218" s="71">
        <v>2025</v>
      </c>
      <c r="C218" s="71">
        <v>891780111</v>
      </c>
      <c r="D218" s="71" t="s">
        <v>63</v>
      </c>
      <c r="E218" s="72" t="s">
        <v>15802</v>
      </c>
      <c r="F218" s="72" t="s">
        <v>15801</v>
      </c>
      <c r="G218" s="176">
        <v>0</v>
      </c>
      <c r="H218" s="72" t="s">
        <v>71</v>
      </c>
      <c r="I218" s="71" t="s">
        <v>64</v>
      </c>
      <c r="J218" s="73" t="s">
        <v>81</v>
      </c>
      <c r="K218" s="75" t="s">
        <v>12166</v>
      </c>
      <c r="L218" s="76">
        <v>15161100</v>
      </c>
      <c r="M218" s="71" t="s">
        <v>66</v>
      </c>
      <c r="N218" s="75" t="s">
        <v>12371</v>
      </c>
      <c r="O218" s="75">
        <v>1081826881</v>
      </c>
      <c r="P218" s="72">
        <v>28</v>
      </c>
      <c r="Q218" s="80">
        <v>45670</v>
      </c>
      <c r="R218" s="75">
        <v>5573604000</v>
      </c>
      <c r="S218" s="80">
        <v>45680</v>
      </c>
      <c r="T218" s="76">
        <v>15161100</v>
      </c>
      <c r="U218" s="72" t="s">
        <v>65</v>
      </c>
      <c r="V218" s="76">
        <v>1192791759</v>
      </c>
      <c r="W218" s="104" t="s">
        <v>3787</v>
      </c>
      <c r="X218" s="78">
        <v>45680</v>
      </c>
      <c r="Y218" s="78">
        <v>45680</v>
      </c>
      <c r="Z218" s="78" t="s">
        <v>73</v>
      </c>
      <c r="AA218" s="78">
        <v>45808</v>
      </c>
      <c r="AB218" s="102">
        <f t="shared" si="18"/>
        <v>128</v>
      </c>
      <c r="AC218" s="72">
        <v>2</v>
      </c>
      <c r="AD218" s="514">
        <v>1736000</v>
      </c>
      <c r="AE218" s="72">
        <v>1</v>
      </c>
      <c r="AF218" s="80">
        <v>45823</v>
      </c>
      <c r="AG218" s="102">
        <f t="shared" si="19"/>
        <v>15</v>
      </c>
      <c r="AH218" s="72">
        <v>0</v>
      </c>
      <c r="AI218" s="628">
        <v>0</v>
      </c>
      <c r="AJ218" s="72" t="s">
        <v>73</v>
      </c>
      <c r="AK218" s="80" t="s">
        <v>73</v>
      </c>
      <c r="AL218" s="72">
        <v>0</v>
      </c>
      <c r="AM218" s="80" t="s">
        <v>73</v>
      </c>
      <c r="AN218" s="80" t="s">
        <v>73</v>
      </c>
      <c r="AO218" s="80" t="s">
        <v>73</v>
      </c>
      <c r="AP218" s="102">
        <f t="shared" si="20"/>
        <v>0</v>
      </c>
      <c r="AQ218" s="102">
        <f t="shared" si="21"/>
        <v>16897100</v>
      </c>
      <c r="AR218" s="72" t="s">
        <v>65</v>
      </c>
      <c r="AS218" s="76">
        <v>15161100</v>
      </c>
      <c r="AT218" s="72" t="s">
        <v>319</v>
      </c>
      <c r="AU218" s="76">
        <v>0</v>
      </c>
      <c r="AV218" s="81" t="s">
        <v>73</v>
      </c>
      <c r="AW218" s="620">
        <v>16897100</v>
      </c>
      <c r="AX218" s="488">
        <f t="shared" si="22"/>
        <v>0</v>
      </c>
      <c r="AY218" s="84">
        <f t="shared" si="23"/>
        <v>1</v>
      </c>
      <c r="AZ218" s="84">
        <v>1</v>
      </c>
      <c r="BA218" s="81" t="s">
        <v>73</v>
      </c>
      <c r="BB218" s="72" t="s">
        <v>208</v>
      </c>
      <c r="BC218" s="75" t="s">
        <v>15800</v>
      </c>
      <c r="BD218" s="71" t="s">
        <v>65</v>
      </c>
      <c r="BE218" s="71" t="s">
        <v>65</v>
      </c>
    </row>
    <row r="219" spans="2:57" x14ac:dyDescent="0.25">
      <c r="B219" s="71">
        <v>2025</v>
      </c>
      <c r="C219" s="71">
        <v>891780111</v>
      </c>
      <c r="D219" s="71" t="s">
        <v>63</v>
      </c>
      <c r="E219" s="72" t="s">
        <v>15799</v>
      </c>
      <c r="F219" s="72" t="s">
        <v>15798</v>
      </c>
      <c r="G219" s="176">
        <v>0</v>
      </c>
      <c r="H219" s="72" t="s">
        <v>71</v>
      </c>
      <c r="I219" s="71" t="s">
        <v>64</v>
      </c>
      <c r="J219" s="73" t="s">
        <v>81</v>
      </c>
      <c r="K219" s="75" t="s">
        <v>13988</v>
      </c>
      <c r="L219" s="76">
        <v>15739800</v>
      </c>
      <c r="M219" s="71" t="s">
        <v>66</v>
      </c>
      <c r="N219" s="75" t="s">
        <v>12272</v>
      </c>
      <c r="O219" s="75">
        <v>1082941715</v>
      </c>
      <c r="P219" s="72">
        <v>28</v>
      </c>
      <c r="Q219" s="80">
        <v>45670</v>
      </c>
      <c r="R219" s="75">
        <v>5573604000</v>
      </c>
      <c r="S219" s="80">
        <v>45680</v>
      </c>
      <c r="T219" s="76">
        <v>15739800</v>
      </c>
      <c r="U219" s="72" t="s">
        <v>65</v>
      </c>
      <c r="V219" s="76">
        <v>85465146</v>
      </c>
      <c r="W219" s="104" t="s">
        <v>9042</v>
      </c>
      <c r="X219" s="78">
        <v>45680</v>
      </c>
      <c r="Y219" s="78">
        <v>45680</v>
      </c>
      <c r="Z219" s="78" t="s">
        <v>73</v>
      </c>
      <c r="AA219" s="78">
        <v>45808</v>
      </c>
      <c r="AB219" s="102">
        <f t="shared" si="18"/>
        <v>128</v>
      </c>
      <c r="AC219" s="72">
        <v>2</v>
      </c>
      <c r="AD219" s="514">
        <v>3472000</v>
      </c>
      <c r="AE219" s="72">
        <v>1</v>
      </c>
      <c r="AF219" s="80">
        <v>45838</v>
      </c>
      <c r="AG219" s="102">
        <f t="shared" si="19"/>
        <v>30</v>
      </c>
      <c r="AH219" s="72">
        <v>0</v>
      </c>
      <c r="AI219" s="628">
        <v>0</v>
      </c>
      <c r="AJ219" s="72" t="s">
        <v>73</v>
      </c>
      <c r="AK219" s="80" t="s">
        <v>73</v>
      </c>
      <c r="AL219" s="72">
        <v>0</v>
      </c>
      <c r="AM219" s="80" t="s">
        <v>73</v>
      </c>
      <c r="AN219" s="80" t="s">
        <v>73</v>
      </c>
      <c r="AO219" s="80" t="s">
        <v>73</v>
      </c>
      <c r="AP219" s="102">
        <f t="shared" si="20"/>
        <v>0</v>
      </c>
      <c r="AQ219" s="102">
        <f t="shared" si="21"/>
        <v>19211800</v>
      </c>
      <c r="AR219" s="72" t="s">
        <v>65</v>
      </c>
      <c r="AS219" s="76">
        <v>15739800</v>
      </c>
      <c r="AT219" s="72" t="s">
        <v>319</v>
      </c>
      <c r="AU219" s="76">
        <v>0</v>
      </c>
      <c r="AV219" s="81" t="s">
        <v>73</v>
      </c>
      <c r="AW219" s="620">
        <v>19211800</v>
      </c>
      <c r="AX219" s="488">
        <f t="shared" si="22"/>
        <v>0</v>
      </c>
      <c r="AY219" s="84">
        <f t="shared" si="23"/>
        <v>1</v>
      </c>
      <c r="AZ219" s="84">
        <v>1</v>
      </c>
      <c r="BA219" s="81" t="s">
        <v>73</v>
      </c>
      <c r="BB219" s="72" t="s">
        <v>208</v>
      </c>
      <c r="BC219" s="75" t="s">
        <v>15797</v>
      </c>
      <c r="BD219" s="71" t="s">
        <v>65</v>
      </c>
      <c r="BE219" s="71" t="s">
        <v>65</v>
      </c>
    </row>
    <row r="220" spans="2:57" x14ac:dyDescent="0.25">
      <c r="B220" s="71">
        <v>2025</v>
      </c>
      <c r="C220" s="71">
        <v>891780111</v>
      </c>
      <c r="D220" s="71" t="s">
        <v>63</v>
      </c>
      <c r="E220" s="72" t="s">
        <v>15796</v>
      </c>
      <c r="F220" s="72" t="s">
        <v>15795</v>
      </c>
      <c r="G220" s="176">
        <v>0</v>
      </c>
      <c r="H220" s="72" t="s">
        <v>71</v>
      </c>
      <c r="I220" s="71" t="s">
        <v>64</v>
      </c>
      <c r="J220" s="73" t="s">
        <v>81</v>
      </c>
      <c r="K220" s="75" t="s">
        <v>15794</v>
      </c>
      <c r="L220" s="76">
        <v>15161100</v>
      </c>
      <c r="M220" s="71" t="s">
        <v>66</v>
      </c>
      <c r="N220" s="75" t="s">
        <v>11262</v>
      </c>
      <c r="O220" s="75">
        <v>1082866445</v>
      </c>
      <c r="P220" s="72">
        <v>28</v>
      </c>
      <c r="Q220" s="80">
        <v>45670</v>
      </c>
      <c r="R220" s="75">
        <v>5573604000</v>
      </c>
      <c r="S220" s="80">
        <v>45680</v>
      </c>
      <c r="T220" s="76">
        <v>15161100</v>
      </c>
      <c r="U220" s="72" t="s">
        <v>65</v>
      </c>
      <c r="V220" s="76">
        <v>8742360</v>
      </c>
      <c r="W220" s="104" t="s">
        <v>15516</v>
      </c>
      <c r="X220" s="78">
        <v>45680</v>
      </c>
      <c r="Y220" s="78">
        <v>45680</v>
      </c>
      <c r="Z220" s="78" t="s">
        <v>73</v>
      </c>
      <c r="AA220" s="78">
        <v>45808</v>
      </c>
      <c r="AB220" s="102">
        <f t="shared" si="18"/>
        <v>128</v>
      </c>
      <c r="AC220" s="72">
        <v>2</v>
      </c>
      <c r="AD220" s="514">
        <v>1504600</v>
      </c>
      <c r="AE220" s="72">
        <v>1</v>
      </c>
      <c r="AF220" s="80">
        <v>45821</v>
      </c>
      <c r="AG220" s="102">
        <f t="shared" si="19"/>
        <v>13</v>
      </c>
      <c r="AH220" s="72">
        <v>0</v>
      </c>
      <c r="AI220" s="628">
        <v>0</v>
      </c>
      <c r="AJ220" s="72" t="s">
        <v>73</v>
      </c>
      <c r="AK220" s="80" t="s">
        <v>73</v>
      </c>
      <c r="AL220" s="72">
        <v>0</v>
      </c>
      <c r="AM220" s="80" t="s">
        <v>73</v>
      </c>
      <c r="AN220" s="80" t="s">
        <v>73</v>
      </c>
      <c r="AO220" s="80" t="s">
        <v>73</v>
      </c>
      <c r="AP220" s="102">
        <f t="shared" si="20"/>
        <v>0</v>
      </c>
      <c r="AQ220" s="102">
        <f t="shared" si="21"/>
        <v>16665700</v>
      </c>
      <c r="AR220" s="72" t="s">
        <v>65</v>
      </c>
      <c r="AS220" s="76">
        <v>15161100</v>
      </c>
      <c r="AT220" s="72" t="s">
        <v>319</v>
      </c>
      <c r="AU220" s="76">
        <v>0</v>
      </c>
      <c r="AV220" s="81" t="s">
        <v>73</v>
      </c>
      <c r="AW220" s="620">
        <v>16665700</v>
      </c>
      <c r="AX220" s="488">
        <f t="shared" si="22"/>
        <v>0</v>
      </c>
      <c r="AY220" s="84">
        <f t="shared" si="23"/>
        <v>1</v>
      </c>
      <c r="AZ220" s="84">
        <v>1</v>
      </c>
      <c r="BA220" s="81" t="s">
        <v>73</v>
      </c>
      <c r="BB220" s="72" t="s">
        <v>208</v>
      </c>
      <c r="BC220" s="75" t="s">
        <v>15793</v>
      </c>
      <c r="BD220" s="71" t="s">
        <v>65</v>
      </c>
      <c r="BE220" s="71" t="s">
        <v>65</v>
      </c>
    </row>
    <row r="221" spans="2:57" x14ac:dyDescent="0.25">
      <c r="B221" s="71">
        <v>2025</v>
      </c>
      <c r="C221" s="71">
        <v>891780111</v>
      </c>
      <c r="D221" s="71" t="s">
        <v>63</v>
      </c>
      <c r="E221" s="72" t="s">
        <v>15792</v>
      </c>
      <c r="F221" s="72" t="s">
        <v>15791</v>
      </c>
      <c r="G221" s="176">
        <v>0</v>
      </c>
      <c r="H221" s="72" t="s">
        <v>71</v>
      </c>
      <c r="I221" s="71" t="s">
        <v>64</v>
      </c>
      <c r="J221" s="73" t="s">
        <v>81</v>
      </c>
      <c r="K221" s="75" t="s">
        <v>15790</v>
      </c>
      <c r="L221" s="76">
        <v>15161100</v>
      </c>
      <c r="M221" s="71" t="s">
        <v>66</v>
      </c>
      <c r="N221" s="75" t="s">
        <v>11056</v>
      </c>
      <c r="O221" s="75">
        <v>32896015</v>
      </c>
      <c r="P221" s="72">
        <v>28</v>
      </c>
      <c r="Q221" s="80">
        <v>45670</v>
      </c>
      <c r="R221" s="75">
        <v>5573604000</v>
      </c>
      <c r="S221" s="80">
        <v>45680</v>
      </c>
      <c r="T221" s="76">
        <v>15161100</v>
      </c>
      <c r="U221" s="72" t="s">
        <v>65</v>
      </c>
      <c r="V221" s="76">
        <v>8742360</v>
      </c>
      <c r="W221" s="104" t="s">
        <v>15516</v>
      </c>
      <c r="X221" s="78">
        <v>45680</v>
      </c>
      <c r="Y221" s="78">
        <v>45680</v>
      </c>
      <c r="Z221" s="78" t="s">
        <v>73</v>
      </c>
      <c r="AA221" s="78">
        <v>45808</v>
      </c>
      <c r="AB221" s="102">
        <f t="shared" si="18"/>
        <v>128</v>
      </c>
      <c r="AC221" s="72">
        <v>2</v>
      </c>
      <c r="AD221" s="514">
        <v>1504600</v>
      </c>
      <c r="AE221" s="72">
        <v>1</v>
      </c>
      <c r="AF221" s="80">
        <v>45821</v>
      </c>
      <c r="AG221" s="102">
        <f t="shared" si="19"/>
        <v>13</v>
      </c>
      <c r="AH221" s="72">
        <v>0</v>
      </c>
      <c r="AI221" s="628">
        <v>0</v>
      </c>
      <c r="AJ221" s="72" t="s">
        <v>73</v>
      </c>
      <c r="AK221" s="80" t="s">
        <v>73</v>
      </c>
      <c r="AL221" s="72">
        <v>0</v>
      </c>
      <c r="AM221" s="80" t="s">
        <v>73</v>
      </c>
      <c r="AN221" s="80" t="s">
        <v>73</v>
      </c>
      <c r="AO221" s="80" t="s">
        <v>73</v>
      </c>
      <c r="AP221" s="102">
        <f t="shared" si="20"/>
        <v>0</v>
      </c>
      <c r="AQ221" s="102">
        <f t="shared" si="21"/>
        <v>16665700</v>
      </c>
      <c r="AR221" s="72" t="s">
        <v>65</v>
      </c>
      <c r="AS221" s="76">
        <v>15161100</v>
      </c>
      <c r="AT221" s="72" t="s">
        <v>319</v>
      </c>
      <c r="AU221" s="76">
        <v>0</v>
      </c>
      <c r="AV221" s="81" t="s">
        <v>73</v>
      </c>
      <c r="AW221" s="620">
        <v>16665700</v>
      </c>
      <c r="AX221" s="488">
        <f t="shared" si="22"/>
        <v>0</v>
      </c>
      <c r="AY221" s="84">
        <f t="shared" si="23"/>
        <v>1</v>
      </c>
      <c r="AZ221" s="84">
        <v>1</v>
      </c>
      <c r="BA221" s="81" t="s">
        <v>73</v>
      </c>
      <c r="BB221" s="72" t="s">
        <v>208</v>
      </c>
      <c r="BC221" s="75" t="s">
        <v>15789</v>
      </c>
      <c r="BD221" s="71" t="s">
        <v>65</v>
      </c>
      <c r="BE221" s="71" t="s">
        <v>65</v>
      </c>
    </row>
    <row r="222" spans="2:57" x14ac:dyDescent="0.25">
      <c r="B222" s="71">
        <v>2025</v>
      </c>
      <c r="C222" s="71">
        <v>891780111</v>
      </c>
      <c r="D222" s="71" t="s">
        <v>63</v>
      </c>
      <c r="E222" s="72" t="s">
        <v>15788</v>
      </c>
      <c r="F222" s="72" t="s">
        <v>15787</v>
      </c>
      <c r="G222" s="176">
        <v>0</v>
      </c>
      <c r="H222" s="72" t="s">
        <v>71</v>
      </c>
      <c r="I222" s="71" t="s">
        <v>64</v>
      </c>
      <c r="J222" s="73" t="s">
        <v>81</v>
      </c>
      <c r="K222" s="75" t="s">
        <v>14151</v>
      </c>
      <c r="L222" s="76">
        <v>11571700</v>
      </c>
      <c r="M222" s="71" t="s">
        <v>66</v>
      </c>
      <c r="N222" s="75" t="s">
        <v>11008</v>
      </c>
      <c r="O222" s="75">
        <v>36719808</v>
      </c>
      <c r="P222" s="72">
        <v>27</v>
      </c>
      <c r="Q222" s="80">
        <v>45670</v>
      </c>
      <c r="R222" s="75">
        <v>2494141000</v>
      </c>
      <c r="S222" s="80">
        <v>45680</v>
      </c>
      <c r="T222" s="76">
        <v>11571700</v>
      </c>
      <c r="U222" s="72" t="s">
        <v>65</v>
      </c>
      <c r="V222" s="76">
        <v>8742360</v>
      </c>
      <c r="W222" s="104" t="s">
        <v>15516</v>
      </c>
      <c r="X222" s="78">
        <v>45680</v>
      </c>
      <c r="Y222" s="78">
        <v>45680</v>
      </c>
      <c r="Z222" s="78" t="s">
        <v>73</v>
      </c>
      <c r="AA222" s="78">
        <v>45808</v>
      </c>
      <c r="AB222" s="102">
        <f t="shared" si="18"/>
        <v>128</v>
      </c>
      <c r="AC222" s="72">
        <v>2</v>
      </c>
      <c r="AD222" s="514">
        <v>1148400</v>
      </c>
      <c r="AE222" s="72">
        <v>1</v>
      </c>
      <c r="AF222" s="80">
        <v>45821</v>
      </c>
      <c r="AG222" s="102">
        <f t="shared" si="19"/>
        <v>13</v>
      </c>
      <c r="AH222" s="72">
        <v>0</v>
      </c>
      <c r="AI222" s="628">
        <v>0</v>
      </c>
      <c r="AJ222" s="72" t="s">
        <v>73</v>
      </c>
      <c r="AK222" s="80" t="s">
        <v>73</v>
      </c>
      <c r="AL222" s="72">
        <v>0</v>
      </c>
      <c r="AM222" s="80" t="s">
        <v>73</v>
      </c>
      <c r="AN222" s="80" t="s">
        <v>73</v>
      </c>
      <c r="AO222" s="80" t="s">
        <v>73</v>
      </c>
      <c r="AP222" s="102">
        <f t="shared" si="20"/>
        <v>0</v>
      </c>
      <c r="AQ222" s="102">
        <f t="shared" si="21"/>
        <v>12720100</v>
      </c>
      <c r="AR222" s="72" t="s">
        <v>65</v>
      </c>
      <c r="AS222" s="76">
        <v>11571700</v>
      </c>
      <c r="AT222" s="72" t="s">
        <v>319</v>
      </c>
      <c r="AU222" s="76">
        <v>0</v>
      </c>
      <c r="AV222" s="81" t="s">
        <v>73</v>
      </c>
      <c r="AW222" s="620">
        <v>12720100</v>
      </c>
      <c r="AX222" s="488">
        <f t="shared" si="22"/>
        <v>0</v>
      </c>
      <c r="AY222" s="84">
        <f t="shared" si="23"/>
        <v>1</v>
      </c>
      <c r="AZ222" s="84">
        <v>1</v>
      </c>
      <c r="BA222" s="81" t="s">
        <v>73</v>
      </c>
      <c r="BB222" s="72" t="s">
        <v>208</v>
      </c>
      <c r="BC222" s="75" t="s">
        <v>15786</v>
      </c>
      <c r="BD222" s="71" t="s">
        <v>65</v>
      </c>
      <c r="BE222" s="71" t="s">
        <v>65</v>
      </c>
    </row>
    <row r="223" spans="2:57" x14ac:dyDescent="0.25">
      <c r="B223" s="71">
        <v>2025</v>
      </c>
      <c r="C223" s="71">
        <v>891780111</v>
      </c>
      <c r="D223" s="71" t="s">
        <v>63</v>
      </c>
      <c r="E223" s="72" t="s">
        <v>15785</v>
      </c>
      <c r="F223" s="72" t="s">
        <v>15784</v>
      </c>
      <c r="G223" s="176">
        <v>0</v>
      </c>
      <c r="H223" s="72" t="s">
        <v>71</v>
      </c>
      <c r="I223" s="71" t="s">
        <v>64</v>
      </c>
      <c r="J223" s="73" t="s">
        <v>81</v>
      </c>
      <c r="K223" s="75" t="s">
        <v>15621</v>
      </c>
      <c r="L223" s="76">
        <v>9825000</v>
      </c>
      <c r="M223" s="71" t="s">
        <v>66</v>
      </c>
      <c r="N223" s="75" t="s">
        <v>11549</v>
      </c>
      <c r="O223" s="75">
        <v>1082889011</v>
      </c>
      <c r="P223" s="72">
        <v>27</v>
      </c>
      <c r="Q223" s="80">
        <v>45670</v>
      </c>
      <c r="R223" s="75">
        <v>2494141000</v>
      </c>
      <c r="S223" s="80">
        <v>45681</v>
      </c>
      <c r="T223" s="76">
        <v>9825000</v>
      </c>
      <c r="U223" s="72" t="s">
        <v>65</v>
      </c>
      <c r="V223" s="76">
        <v>8742360</v>
      </c>
      <c r="W223" s="104" t="s">
        <v>15516</v>
      </c>
      <c r="X223" s="78">
        <v>45681</v>
      </c>
      <c r="Y223" s="78">
        <v>45681</v>
      </c>
      <c r="Z223" s="78" t="s">
        <v>73</v>
      </c>
      <c r="AA223" s="78">
        <v>45808</v>
      </c>
      <c r="AB223" s="102">
        <f t="shared" si="18"/>
        <v>127</v>
      </c>
      <c r="AC223" s="72">
        <v>2</v>
      </c>
      <c r="AD223" s="514">
        <v>975000</v>
      </c>
      <c r="AE223" s="72">
        <v>1</v>
      </c>
      <c r="AF223" s="80">
        <v>45821</v>
      </c>
      <c r="AG223" s="102">
        <f t="shared" si="19"/>
        <v>13</v>
      </c>
      <c r="AH223" s="72">
        <v>0</v>
      </c>
      <c r="AI223" s="628">
        <v>0</v>
      </c>
      <c r="AJ223" s="72" t="s">
        <v>73</v>
      </c>
      <c r="AK223" s="80" t="s">
        <v>73</v>
      </c>
      <c r="AL223" s="72">
        <v>0</v>
      </c>
      <c r="AM223" s="80" t="s">
        <v>73</v>
      </c>
      <c r="AN223" s="80" t="s">
        <v>73</v>
      </c>
      <c r="AO223" s="80" t="s">
        <v>73</v>
      </c>
      <c r="AP223" s="102">
        <f t="shared" si="20"/>
        <v>0</v>
      </c>
      <c r="AQ223" s="102">
        <f t="shared" si="21"/>
        <v>10800000</v>
      </c>
      <c r="AR223" s="72" t="s">
        <v>65</v>
      </c>
      <c r="AS223" s="76">
        <v>9825000</v>
      </c>
      <c r="AT223" s="72" t="s">
        <v>319</v>
      </c>
      <c r="AU223" s="76">
        <v>0</v>
      </c>
      <c r="AV223" s="81" t="s">
        <v>73</v>
      </c>
      <c r="AW223" s="620">
        <v>10800000</v>
      </c>
      <c r="AX223" s="488">
        <f t="shared" si="22"/>
        <v>0</v>
      </c>
      <c r="AY223" s="84">
        <f t="shared" si="23"/>
        <v>1</v>
      </c>
      <c r="AZ223" s="84">
        <v>1</v>
      </c>
      <c r="BA223" s="81" t="s">
        <v>73</v>
      </c>
      <c r="BB223" s="72" t="s">
        <v>208</v>
      </c>
      <c r="BC223" s="75" t="s">
        <v>15783</v>
      </c>
      <c r="BD223" s="71" t="s">
        <v>65</v>
      </c>
      <c r="BE223" s="71" t="s">
        <v>65</v>
      </c>
    </row>
    <row r="224" spans="2:57" x14ac:dyDescent="0.25">
      <c r="B224" s="71">
        <v>2025</v>
      </c>
      <c r="C224" s="71">
        <v>891780111</v>
      </c>
      <c r="D224" s="71" t="s">
        <v>63</v>
      </c>
      <c r="E224" s="72" t="s">
        <v>15782</v>
      </c>
      <c r="F224" s="72" t="s">
        <v>15781</v>
      </c>
      <c r="G224" s="176">
        <v>0</v>
      </c>
      <c r="H224" s="72" t="s">
        <v>71</v>
      </c>
      <c r="I224" s="71" t="s">
        <v>64</v>
      </c>
      <c r="J224" s="73" t="s">
        <v>81</v>
      </c>
      <c r="K224" s="75" t="s">
        <v>15621</v>
      </c>
      <c r="L224" s="76">
        <v>9825000</v>
      </c>
      <c r="M224" s="71" t="s">
        <v>66</v>
      </c>
      <c r="N224" s="75" t="s">
        <v>11441</v>
      </c>
      <c r="O224" s="75">
        <v>57430388</v>
      </c>
      <c r="P224" s="72">
        <v>27</v>
      </c>
      <c r="Q224" s="80">
        <v>45670</v>
      </c>
      <c r="R224" s="75">
        <v>2494141000</v>
      </c>
      <c r="S224" s="80">
        <v>45681</v>
      </c>
      <c r="T224" s="76">
        <v>9825000</v>
      </c>
      <c r="U224" s="72" t="s">
        <v>65</v>
      </c>
      <c r="V224" s="76">
        <v>8742360</v>
      </c>
      <c r="W224" s="104" t="s">
        <v>15516</v>
      </c>
      <c r="X224" s="78">
        <v>45681</v>
      </c>
      <c r="Y224" s="78">
        <v>45681</v>
      </c>
      <c r="Z224" s="78" t="s">
        <v>73</v>
      </c>
      <c r="AA224" s="78">
        <v>45808</v>
      </c>
      <c r="AB224" s="102">
        <f t="shared" si="18"/>
        <v>127</v>
      </c>
      <c r="AC224" s="72">
        <v>2</v>
      </c>
      <c r="AD224" s="514">
        <v>975000</v>
      </c>
      <c r="AE224" s="72">
        <v>1</v>
      </c>
      <c r="AF224" s="80">
        <v>45821</v>
      </c>
      <c r="AG224" s="102">
        <f t="shared" si="19"/>
        <v>13</v>
      </c>
      <c r="AH224" s="72">
        <v>0</v>
      </c>
      <c r="AI224" s="628">
        <v>0</v>
      </c>
      <c r="AJ224" s="72" t="s">
        <v>73</v>
      </c>
      <c r="AK224" s="80" t="s">
        <v>73</v>
      </c>
      <c r="AL224" s="72">
        <v>0</v>
      </c>
      <c r="AM224" s="80" t="s">
        <v>73</v>
      </c>
      <c r="AN224" s="80" t="s">
        <v>73</v>
      </c>
      <c r="AO224" s="80" t="s">
        <v>73</v>
      </c>
      <c r="AP224" s="102">
        <f t="shared" si="20"/>
        <v>0</v>
      </c>
      <c r="AQ224" s="102">
        <f t="shared" si="21"/>
        <v>10800000</v>
      </c>
      <c r="AR224" s="72" t="s">
        <v>65</v>
      </c>
      <c r="AS224" s="76">
        <v>9825000</v>
      </c>
      <c r="AT224" s="72" t="s">
        <v>319</v>
      </c>
      <c r="AU224" s="76">
        <v>0</v>
      </c>
      <c r="AV224" s="81" t="s">
        <v>73</v>
      </c>
      <c r="AW224" s="620">
        <v>10800000</v>
      </c>
      <c r="AX224" s="488">
        <f t="shared" si="22"/>
        <v>0</v>
      </c>
      <c r="AY224" s="84">
        <f t="shared" si="23"/>
        <v>1</v>
      </c>
      <c r="AZ224" s="84">
        <v>1</v>
      </c>
      <c r="BA224" s="81" t="s">
        <v>73</v>
      </c>
      <c r="BB224" s="72" t="s">
        <v>208</v>
      </c>
      <c r="BC224" s="75" t="s">
        <v>15780</v>
      </c>
      <c r="BD224" s="71" t="s">
        <v>65</v>
      </c>
      <c r="BE224" s="71" t="s">
        <v>65</v>
      </c>
    </row>
    <row r="225" spans="2:57" x14ac:dyDescent="0.25">
      <c r="B225" s="71">
        <v>2025</v>
      </c>
      <c r="C225" s="71">
        <v>891780111</v>
      </c>
      <c r="D225" s="71" t="s">
        <v>63</v>
      </c>
      <c r="E225" s="72" t="s">
        <v>15779</v>
      </c>
      <c r="F225" s="72" t="s">
        <v>15778</v>
      </c>
      <c r="G225" s="176">
        <v>0</v>
      </c>
      <c r="H225" s="72" t="s">
        <v>71</v>
      </c>
      <c r="I225" s="71" t="s">
        <v>64</v>
      </c>
      <c r="J225" s="73" t="s">
        <v>81</v>
      </c>
      <c r="K225" s="75" t="s">
        <v>15777</v>
      </c>
      <c r="L225" s="76">
        <v>12013400</v>
      </c>
      <c r="M225" s="71" t="s">
        <v>66</v>
      </c>
      <c r="N225" s="75" t="s">
        <v>12406</v>
      </c>
      <c r="O225" s="75">
        <v>36667921</v>
      </c>
      <c r="P225" s="72">
        <v>27</v>
      </c>
      <c r="Q225" s="80">
        <v>45670</v>
      </c>
      <c r="R225" s="75">
        <v>2494141000</v>
      </c>
      <c r="S225" s="80">
        <v>45681</v>
      </c>
      <c r="T225" s="76">
        <v>12013400</v>
      </c>
      <c r="U225" s="72" t="s">
        <v>65</v>
      </c>
      <c r="V225" s="76">
        <v>36557666</v>
      </c>
      <c r="W225" s="104" t="s">
        <v>10440</v>
      </c>
      <c r="X225" s="78">
        <v>45681</v>
      </c>
      <c r="Y225" s="78">
        <v>45681</v>
      </c>
      <c r="Z225" s="78" t="s">
        <v>73</v>
      </c>
      <c r="AA225" s="78">
        <v>45808</v>
      </c>
      <c r="AB225" s="102">
        <f t="shared" si="18"/>
        <v>127</v>
      </c>
      <c r="AC225" s="72">
        <v>2</v>
      </c>
      <c r="AD225" s="514">
        <v>2650000</v>
      </c>
      <c r="AE225" s="72">
        <v>1</v>
      </c>
      <c r="AF225" s="80">
        <v>45838</v>
      </c>
      <c r="AG225" s="102">
        <f t="shared" si="19"/>
        <v>30</v>
      </c>
      <c r="AH225" s="72">
        <v>0</v>
      </c>
      <c r="AI225" s="628">
        <v>0</v>
      </c>
      <c r="AJ225" s="72" t="s">
        <v>73</v>
      </c>
      <c r="AK225" s="80" t="s">
        <v>73</v>
      </c>
      <c r="AL225" s="72">
        <v>0</v>
      </c>
      <c r="AM225" s="80" t="s">
        <v>73</v>
      </c>
      <c r="AN225" s="80" t="s">
        <v>73</v>
      </c>
      <c r="AO225" s="80" t="s">
        <v>73</v>
      </c>
      <c r="AP225" s="102">
        <f t="shared" si="20"/>
        <v>0</v>
      </c>
      <c r="AQ225" s="102">
        <f t="shared" si="21"/>
        <v>14663400</v>
      </c>
      <c r="AR225" s="72" t="s">
        <v>65</v>
      </c>
      <c r="AS225" s="76">
        <v>12013400</v>
      </c>
      <c r="AT225" s="72" t="s">
        <v>319</v>
      </c>
      <c r="AU225" s="76">
        <v>0</v>
      </c>
      <c r="AV225" s="81" t="s">
        <v>73</v>
      </c>
      <c r="AW225" s="620">
        <v>14663400</v>
      </c>
      <c r="AX225" s="488">
        <f t="shared" si="22"/>
        <v>0</v>
      </c>
      <c r="AY225" s="84">
        <f t="shared" si="23"/>
        <v>1</v>
      </c>
      <c r="AZ225" s="84">
        <v>1</v>
      </c>
      <c r="BA225" s="81" t="s">
        <v>73</v>
      </c>
      <c r="BB225" s="72" t="s">
        <v>208</v>
      </c>
      <c r="BC225" s="75" t="s">
        <v>15776</v>
      </c>
      <c r="BD225" s="71" t="s">
        <v>65</v>
      </c>
      <c r="BE225" s="71" t="s">
        <v>65</v>
      </c>
    </row>
    <row r="226" spans="2:57" x14ac:dyDescent="0.25">
      <c r="B226" s="71">
        <v>2025</v>
      </c>
      <c r="C226" s="71">
        <v>891780111</v>
      </c>
      <c r="D226" s="71" t="s">
        <v>63</v>
      </c>
      <c r="E226" s="72" t="s">
        <v>15775</v>
      </c>
      <c r="F226" s="72" t="s">
        <v>15774</v>
      </c>
      <c r="G226" s="176">
        <v>0</v>
      </c>
      <c r="H226" s="72" t="s">
        <v>71</v>
      </c>
      <c r="I226" s="71" t="s">
        <v>64</v>
      </c>
      <c r="J226" s="73" t="s">
        <v>81</v>
      </c>
      <c r="K226" s="75" t="s">
        <v>15773</v>
      </c>
      <c r="L226" s="76">
        <v>15045400</v>
      </c>
      <c r="M226" s="71" t="s">
        <v>66</v>
      </c>
      <c r="N226" s="75" t="s">
        <v>10672</v>
      </c>
      <c r="O226" s="75">
        <v>1004278346</v>
      </c>
      <c r="P226" s="72">
        <v>28</v>
      </c>
      <c r="Q226" s="80">
        <v>45670</v>
      </c>
      <c r="R226" s="75">
        <v>5573604000</v>
      </c>
      <c r="S226" s="80">
        <v>45681</v>
      </c>
      <c r="T226" s="76">
        <v>15045400</v>
      </c>
      <c r="U226" s="72" t="s">
        <v>65</v>
      </c>
      <c r="V226" s="76">
        <v>1082868728</v>
      </c>
      <c r="W226" s="104" t="s">
        <v>1469</v>
      </c>
      <c r="X226" s="78">
        <v>45681</v>
      </c>
      <c r="Y226" s="78">
        <v>45681</v>
      </c>
      <c r="Z226" s="78" t="s">
        <v>73</v>
      </c>
      <c r="AA226" s="78">
        <v>45808</v>
      </c>
      <c r="AB226" s="102">
        <f t="shared" si="18"/>
        <v>127</v>
      </c>
      <c r="AC226" s="72">
        <v>2</v>
      </c>
      <c r="AD226" s="514">
        <v>3472000</v>
      </c>
      <c r="AE226" s="72">
        <v>1</v>
      </c>
      <c r="AF226" s="80">
        <v>45838</v>
      </c>
      <c r="AG226" s="102">
        <f t="shared" si="19"/>
        <v>30</v>
      </c>
      <c r="AH226" s="72">
        <v>0</v>
      </c>
      <c r="AI226" s="628">
        <v>0</v>
      </c>
      <c r="AJ226" s="72" t="s">
        <v>73</v>
      </c>
      <c r="AK226" s="80" t="s">
        <v>73</v>
      </c>
      <c r="AL226" s="72">
        <v>0</v>
      </c>
      <c r="AM226" s="80" t="s">
        <v>73</v>
      </c>
      <c r="AN226" s="80" t="s">
        <v>73</v>
      </c>
      <c r="AO226" s="80" t="s">
        <v>73</v>
      </c>
      <c r="AP226" s="102">
        <f t="shared" si="20"/>
        <v>0</v>
      </c>
      <c r="AQ226" s="102">
        <f t="shared" si="21"/>
        <v>18517400</v>
      </c>
      <c r="AR226" s="72" t="s">
        <v>65</v>
      </c>
      <c r="AS226" s="76">
        <v>15045400</v>
      </c>
      <c r="AT226" s="72" t="s">
        <v>319</v>
      </c>
      <c r="AU226" s="76">
        <v>0</v>
      </c>
      <c r="AV226" s="81" t="s">
        <v>73</v>
      </c>
      <c r="AW226" s="620">
        <v>18517400</v>
      </c>
      <c r="AX226" s="488">
        <f t="shared" si="22"/>
        <v>0</v>
      </c>
      <c r="AY226" s="84">
        <f t="shared" si="23"/>
        <v>1</v>
      </c>
      <c r="AZ226" s="84">
        <v>1</v>
      </c>
      <c r="BA226" s="81" t="s">
        <v>73</v>
      </c>
      <c r="BB226" s="72" t="s">
        <v>208</v>
      </c>
      <c r="BC226" s="75" t="s">
        <v>15772</v>
      </c>
      <c r="BD226" s="71" t="s">
        <v>65</v>
      </c>
      <c r="BE226" s="71" t="s">
        <v>65</v>
      </c>
    </row>
    <row r="227" spans="2:57" x14ac:dyDescent="0.25">
      <c r="B227" s="71">
        <v>2025</v>
      </c>
      <c r="C227" s="71">
        <v>891780111</v>
      </c>
      <c r="D227" s="71" t="s">
        <v>63</v>
      </c>
      <c r="E227" s="72" t="s">
        <v>15771</v>
      </c>
      <c r="F227" s="72" t="s">
        <v>15770</v>
      </c>
      <c r="G227" s="176">
        <v>0</v>
      </c>
      <c r="H227" s="72" t="s">
        <v>71</v>
      </c>
      <c r="I227" s="71" t="s">
        <v>64</v>
      </c>
      <c r="J227" s="73" t="s">
        <v>81</v>
      </c>
      <c r="K227" s="75" t="s">
        <v>15769</v>
      </c>
      <c r="L227" s="76">
        <v>13781200</v>
      </c>
      <c r="M227" s="71" t="s">
        <v>66</v>
      </c>
      <c r="N227" s="75" t="s">
        <v>12949</v>
      </c>
      <c r="O227" s="75">
        <v>1102880046</v>
      </c>
      <c r="P227" s="72">
        <v>28</v>
      </c>
      <c r="Q227" s="80">
        <v>45670</v>
      </c>
      <c r="R227" s="75">
        <v>5573604000</v>
      </c>
      <c r="S227" s="80">
        <v>45681</v>
      </c>
      <c r="T227" s="76">
        <v>13781200</v>
      </c>
      <c r="U227" s="72" t="s">
        <v>65</v>
      </c>
      <c r="V227" s="76">
        <v>21400608</v>
      </c>
      <c r="W227" s="104" t="s">
        <v>12927</v>
      </c>
      <c r="X227" s="78">
        <v>45681</v>
      </c>
      <c r="Y227" s="78">
        <v>45681</v>
      </c>
      <c r="Z227" s="78" t="s">
        <v>73</v>
      </c>
      <c r="AA227" s="78">
        <v>45808</v>
      </c>
      <c r="AB227" s="102">
        <f t="shared" si="18"/>
        <v>127</v>
      </c>
      <c r="AC227" s="72">
        <v>2</v>
      </c>
      <c r="AD227" s="514">
        <v>3156000</v>
      </c>
      <c r="AE227" s="72">
        <v>1</v>
      </c>
      <c r="AF227" s="80">
        <v>45838</v>
      </c>
      <c r="AG227" s="102">
        <f t="shared" si="19"/>
        <v>30</v>
      </c>
      <c r="AH227" s="72">
        <v>0</v>
      </c>
      <c r="AI227" s="628">
        <v>0</v>
      </c>
      <c r="AJ227" s="72" t="s">
        <v>73</v>
      </c>
      <c r="AK227" s="80" t="s">
        <v>73</v>
      </c>
      <c r="AL227" s="72">
        <v>0</v>
      </c>
      <c r="AM227" s="80" t="s">
        <v>73</v>
      </c>
      <c r="AN227" s="80" t="s">
        <v>73</v>
      </c>
      <c r="AO227" s="80" t="s">
        <v>73</v>
      </c>
      <c r="AP227" s="102">
        <f t="shared" si="20"/>
        <v>0</v>
      </c>
      <c r="AQ227" s="102">
        <f t="shared" si="21"/>
        <v>16937200</v>
      </c>
      <c r="AR227" s="72" t="s">
        <v>65</v>
      </c>
      <c r="AS227" s="76">
        <v>13781200</v>
      </c>
      <c r="AT227" s="72" t="s">
        <v>319</v>
      </c>
      <c r="AU227" s="76">
        <v>0</v>
      </c>
      <c r="AV227" s="81" t="s">
        <v>73</v>
      </c>
      <c r="AW227" s="620">
        <v>16937200</v>
      </c>
      <c r="AX227" s="488">
        <f t="shared" si="22"/>
        <v>0</v>
      </c>
      <c r="AY227" s="84">
        <f t="shared" si="23"/>
        <v>1</v>
      </c>
      <c r="AZ227" s="84">
        <v>1</v>
      </c>
      <c r="BA227" s="81" t="s">
        <v>73</v>
      </c>
      <c r="BB227" s="72" t="s">
        <v>208</v>
      </c>
      <c r="BC227" s="75" t="s">
        <v>15768</v>
      </c>
      <c r="BD227" s="71" t="s">
        <v>65</v>
      </c>
      <c r="BE227" s="71" t="s">
        <v>65</v>
      </c>
    </row>
    <row r="228" spans="2:57" x14ac:dyDescent="0.25">
      <c r="B228" s="71">
        <v>2025</v>
      </c>
      <c r="C228" s="71">
        <v>891780111</v>
      </c>
      <c r="D228" s="71" t="s">
        <v>63</v>
      </c>
      <c r="E228" s="72" t="s">
        <v>15767</v>
      </c>
      <c r="F228" s="72" t="s">
        <v>15766</v>
      </c>
      <c r="G228" s="176">
        <v>0</v>
      </c>
      <c r="H228" s="72" t="s">
        <v>71</v>
      </c>
      <c r="I228" s="71" t="s">
        <v>64</v>
      </c>
      <c r="J228" s="73" t="s">
        <v>81</v>
      </c>
      <c r="K228" s="75" t="s">
        <v>15765</v>
      </c>
      <c r="L228" s="76">
        <v>12013400</v>
      </c>
      <c r="M228" s="71" t="s">
        <v>66</v>
      </c>
      <c r="N228" s="75" t="s">
        <v>12892</v>
      </c>
      <c r="O228" s="75">
        <v>1045743528</v>
      </c>
      <c r="P228" s="72">
        <v>27</v>
      </c>
      <c r="Q228" s="80">
        <v>45670</v>
      </c>
      <c r="R228" s="75">
        <v>2494141000</v>
      </c>
      <c r="S228" s="80">
        <v>45681</v>
      </c>
      <c r="T228" s="76">
        <v>12013400</v>
      </c>
      <c r="U228" s="72" t="s">
        <v>65</v>
      </c>
      <c r="V228" s="76">
        <v>85449357</v>
      </c>
      <c r="W228" s="104" t="s">
        <v>11233</v>
      </c>
      <c r="X228" s="78">
        <v>45681</v>
      </c>
      <c r="Y228" s="78">
        <v>45681</v>
      </c>
      <c r="Z228" s="78" t="s">
        <v>73</v>
      </c>
      <c r="AA228" s="78">
        <v>45808</v>
      </c>
      <c r="AB228" s="102">
        <f t="shared" si="18"/>
        <v>127</v>
      </c>
      <c r="AC228" s="72">
        <v>2</v>
      </c>
      <c r="AD228" s="514">
        <v>2650000</v>
      </c>
      <c r="AE228" s="72">
        <v>1</v>
      </c>
      <c r="AF228" s="80">
        <v>45838</v>
      </c>
      <c r="AG228" s="102">
        <f t="shared" si="19"/>
        <v>30</v>
      </c>
      <c r="AH228" s="72">
        <v>0</v>
      </c>
      <c r="AI228" s="628">
        <v>0</v>
      </c>
      <c r="AJ228" s="72" t="s">
        <v>73</v>
      </c>
      <c r="AK228" s="80" t="s">
        <v>73</v>
      </c>
      <c r="AL228" s="72">
        <v>0</v>
      </c>
      <c r="AM228" s="80" t="s">
        <v>73</v>
      </c>
      <c r="AN228" s="80" t="s">
        <v>73</v>
      </c>
      <c r="AO228" s="80" t="s">
        <v>73</v>
      </c>
      <c r="AP228" s="102">
        <f t="shared" si="20"/>
        <v>0</v>
      </c>
      <c r="AQ228" s="102">
        <f t="shared" si="21"/>
        <v>14663400</v>
      </c>
      <c r="AR228" s="72" t="s">
        <v>65</v>
      </c>
      <c r="AS228" s="76">
        <v>12013400</v>
      </c>
      <c r="AT228" s="72" t="s">
        <v>319</v>
      </c>
      <c r="AU228" s="76">
        <v>0</v>
      </c>
      <c r="AV228" s="81" t="s">
        <v>73</v>
      </c>
      <c r="AW228" s="620">
        <v>14663400</v>
      </c>
      <c r="AX228" s="488">
        <f t="shared" si="22"/>
        <v>0</v>
      </c>
      <c r="AY228" s="84">
        <f t="shared" si="23"/>
        <v>1</v>
      </c>
      <c r="AZ228" s="84">
        <v>1</v>
      </c>
      <c r="BA228" s="81" t="s">
        <v>73</v>
      </c>
      <c r="BB228" s="72" t="s">
        <v>208</v>
      </c>
      <c r="BC228" s="75" t="s">
        <v>15764</v>
      </c>
      <c r="BD228" s="71" t="s">
        <v>65</v>
      </c>
      <c r="BE228" s="71" t="s">
        <v>65</v>
      </c>
    </row>
    <row r="229" spans="2:57" x14ac:dyDescent="0.25">
      <c r="B229" s="71">
        <v>2025</v>
      </c>
      <c r="C229" s="71">
        <v>891780111</v>
      </c>
      <c r="D229" s="71" t="s">
        <v>63</v>
      </c>
      <c r="E229" s="72" t="s">
        <v>15763</v>
      </c>
      <c r="F229" s="72" t="s">
        <v>15762</v>
      </c>
      <c r="G229" s="176">
        <v>0</v>
      </c>
      <c r="H229" s="72" t="s">
        <v>71</v>
      </c>
      <c r="I229" s="71" t="s">
        <v>64</v>
      </c>
      <c r="J229" s="73" t="s">
        <v>81</v>
      </c>
      <c r="K229" s="75" t="s">
        <v>15761</v>
      </c>
      <c r="L229" s="76">
        <v>15971200</v>
      </c>
      <c r="M229" s="71" t="s">
        <v>66</v>
      </c>
      <c r="N229" s="75" t="s">
        <v>12239</v>
      </c>
      <c r="O229" s="75">
        <v>1081827299</v>
      </c>
      <c r="P229" s="72">
        <v>28</v>
      </c>
      <c r="Q229" s="80">
        <v>45670</v>
      </c>
      <c r="R229" s="75">
        <v>5573604000</v>
      </c>
      <c r="S229" s="80">
        <v>45681</v>
      </c>
      <c r="T229" s="76">
        <v>15971200</v>
      </c>
      <c r="U229" s="72" t="s">
        <v>65</v>
      </c>
      <c r="V229" s="76">
        <v>57461777</v>
      </c>
      <c r="W229" s="104" t="s">
        <v>11910</v>
      </c>
      <c r="X229" s="78">
        <v>45681</v>
      </c>
      <c r="Y229" s="78">
        <v>45681</v>
      </c>
      <c r="Z229" s="78" t="s">
        <v>73</v>
      </c>
      <c r="AA229" s="78">
        <v>45808</v>
      </c>
      <c r="AB229" s="102">
        <f t="shared" si="18"/>
        <v>127</v>
      </c>
      <c r="AC229" s="72">
        <v>2</v>
      </c>
      <c r="AD229" s="514">
        <v>3472000</v>
      </c>
      <c r="AE229" s="72">
        <v>1</v>
      </c>
      <c r="AF229" s="80">
        <v>45838</v>
      </c>
      <c r="AG229" s="102">
        <f t="shared" si="19"/>
        <v>30</v>
      </c>
      <c r="AH229" s="72">
        <v>0</v>
      </c>
      <c r="AI229" s="628">
        <v>0</v>
      </c>
      <c r="AJ229" s="72" t="s">
        <v>73</v>
      </c>
      <c r="AK229" s="80" t="s">
        <v>73</v>
      </c>
      <c r="AL229" s="72">
        <v>0</v>
      </c>
      <c r="AM229" s="80" t="s">
        <v>73</v>
      </c>
      <c r="AN229" s="80" t="s">
        <v>73</v>
      </c>
      <c r="AO229" s="80" t="s">
        <v>73</v>
      </c>
      <c r="AP229" s="102">
        <f t="shared" si="20"/>
        <v>0</v>
      </c>
      <c r="AQ229" s="102">
        <f t="shared" si="21"/>
        <v>19443200</v>
      </c>
      <c r="AR229" s="72" t="s">
        <v>65</v>
      </c>
      <c r="AS229" s="76">
        <v>15971200</v>
      </c>
      <c r="AT229" s="72" t="s">
        <v>319</v>
      </c>
      <c r="AU229" s="76">
        <v>0</v>
      </c>
      <c r="AV229" s="81" t="s">
        <v>73</v>
      </c>
      <c r="AW229" s="620">
        <v>19443200</v>
      </c>
      <c r="AX229" s="488">
        <f t="shared" si="22"/>
        <v>0</v>
      </c>
      <c r="AY229" s="84">
        <f t="shared" si="23"/>
        <v>1</v>
      </c>
      <c r="AZ229" s="84">
        <v>1</v>
      </c>
      <c r="BA229" s="81" t="s">
        <v>73</v>
      </c>
      <c r="BB229" s="72" t="s">
        <v>208</v>
      </c>
      <c r="BC229" s="75" t="s">
        <v>15760</v>
      </c>
      <c r="BD229" s="71" t="s">
        <v>65</v>
      </c>
      <c r="BE229" s="71" t="s">
        <v>65</v>
      </c>
    </row>
    <row r="230" spans="2:57" x14ac:dyDescent="0.25">
      <c r="B230" s="71">
        <v>2025</v>
      </c>
      <c r="C230" s="71">
        <v>891780111</v>
      </c>
      <c r="D230" s="71" t="s">
        <v>63</v>
      </c>
      <c r="E230" s="72" t="s">
        <v>15759</v>
      </c>
      <c r="F230" s="72" t="s">
        <v>15758</v>
      </c>
      <c r="G230" s="176">
        <v>0</v>
      </c>
      <c r="H230" s="72" t="s">
        <v>71</v>
      </c>
      <c r="I230" s="71" t="s">
        <v>64</v>
      </c>
      <c r="J230" s="73" t="s">
        <v>81</v>
      </c>
      <c r="K230" s="75" t="s">
        <v>15757</v>
      </c>
      <c r="L230" s="76">
        <v>24000000</v>
      </c>
      <c r="M230" s="71" t="s">
        <v>66</v>
      </c>
      <c r="N230" s="75" t="s">
        <v>14036</v>
      </c>
      <c r="O230" s="75">
        <v>85461666</v>
      </c>
      <c r="P230" s="72">
        <v>121</v>
      </c>
      <c r="Q230" s="80">
        <v>45679</v>
      </c>
      <c r="R230" s="75">
        <v>231640000</v>
      </c>
      <c r="S230" s="80">
        <v>45681</v>
      </c>
      <c r="T230" s="76">
        <v>24000000</v>
      </c>
      <c r="U230" s="72" t="s">
        <v>65</v>
      </c>
      <c r="V230" s="76">
        <v>72220242</v>
      </c>
      <c r="W230" s="104" t="s">
        <v>1443</v>
      </c>
      <c r="X230" s="78">
        <v>45681</v>
      </c>
      <c r="Y230" s="78">
        <v>45681</v>
      </c>
      <c r="Z230" s="78" t="s">
        <v>73</v>
      </c>
      <c r="AA230" s="78">
        <v>45777</v>
      </c>
      <c r="AB230" s="102">
        <f t="shared" si="18"/>
        <v>96</v>
      </c>
      <c r="AC230" s="72">
        <v>0</v>
      </c>
      <c r="AD230" s="514">
        <v>0</v>
      </c>
      <c r="AE230" s="72">
        <v>0</v>
      </c>
      <c r="AF230" s="80" t="s">
        <v>73</v>
      </c>
      <c r="AG230" s="102">
        <f t="shared" si="19"/>
        <v>0</v>
      </c>
      <c r="AH230" s="72">
        <v>0</v>
      </c>
      <c r="AI230" s="628">
        <v>0</v>
      </c>
      <c r="AJ230" s="72" t="s">
        <v>73</v>
      </c>
      <c r="AK230" s="80" t="s">
        <v>73</v>
      </c>
      <c r="AL230" s="72">
        <v>0</v>
      </c>
      <c r="AM230" s="80" t="s">
        <v>73</v>
      </c>
      <c r="AN230" s="80" t="s">
        <v>73</v>
      </c>
      <c r="AO230" s="80" t="s">
        <v>73</v>
      </c>
      <c r="AP230" s="102">
        <f t="shared" si="20"/>
        <v>0</v>
      </c>
      <c r="AQ230" s="102">
        <f t="shared" si="21"/>
        <v>24000000</v>
      </c>
      <c r="AR230" s="72" t="s">
        <v>65</v>
      </c>
      <c r="AS230" s="76">
        <v>24000000</v>
      </c>
      <c r="AT230" s="72" t="s">
        <v>319</v>
      </c>
      <c r="AU230" s="76">
        <v>0</v>
      </c>
      <c r="AV230" s="81" t="s">
        <v>73</v>
      </c>
      <c r="AW230" s="620">
        <v>24000000</v>
      </c>
      <c r="AX230" s="488">
        <f t="shared" si="22"/>
        <v>0</v>
      </c>
      <c r="AY230" s="84">
        <f t="shared" si="23"/>
        <v>1</v>
      </c>
      <c r="AZ230" s="84">
        <v>1</v>
      </c>
      <c r="BA230" s="81" t="s">
        <v>73</v>
      </c>
      <c r="BB230" s="72" t="s">
        <v>208</v>
      </c>
      <c r="BC230" s="75" t="s">
        <v>15756</v>
      </c>
      <c r="BD230" s="71" t="s">
        <v>65</v>
      </c>
      <c r="BE230" s="71" t="s">
        <v>65</v>
      </c>
    </row>
    <row r="231" spans="2:57" x14ac:dyDescent="0.25">
      <c r="B231" s="71">
        <v>2025</v>
      </c>
      <c r="C231" s="71">
        <v>891780111</v>
      </c>
      <c r="D231" s="71" t="s">
        <v>63</v>
      </c>
      <c r="E231" s="72" t="s">
        <v>15755</v>
      </c>
      <c r="F231" s="72" t="s">
        <v>15754</v>
      </c>
      <c r="G231" s="176">
        <v>0</v>
      </c>
      <c r="H231" s="72" t="s">
        <v>71</v>
      </c>
      <c r="I231" s="71" t="s">
        <v>64</v>
      </c>
      <c r="J231" s="73" t="s">
        <v>81</v>
      </c>
      <c r="K231" s="75" t="s">
        <v>15753</v>
      </c>
      <c r="L231" s="76">
        <v>20366700</v>
      </c>
      <c r="M231" s="71" t="s">
        <v>66</v>
      </c>
      <c r="N231" s="75" t="s">
        <v>12661</v>
      </c>
      <c r="O231" s="75">
        <v>36719848</v>
      </c>
      <c r="P231" s="72">
        <v>28</v>
      </c>
      <c r="Q231" s="80">
        <v>45670</v>
      </c>
      <c r="R231" s="75">
        <v>5573604000</v>
      </c>
      <c r="S231" s="80">
        <v>45681</v>
      </c>
      <c r="T231" s="76">
        <v>20366700</v>
      </c>
      <c r="U231" s="72" t="s">
        <v>65</v>
      </c>
      <c r="V231" s="76">
        <v>85455983</v>
      </c>
      <c r="W231" s="104" t="s">
        <v>11723</v>
      </c>
      <c r="X231" s="78">
        <v>45681</v>
      </c>
      <c r="Y231" s="78">
        <v>45681</v>
      </c>
      <c r="Z231" s="78" t="s">
        <v>73</v>
      </c>
      <c r="AA231" s="78">
        <v>45808</v>
      </c>
      <c r="AB231" s="102">
        <f t="shared" si="18"/>
        <v>127</v>
      </c>
      <c r="AC231" s="72">
        <v>2</v>
      </c>
      <c r="AD231" s="514">
        <v>4700000</v>
      </c>
      <c r="AE231" s="72">
        <v>1</v>
      </c>
      <c r="AF231" s="80">
        <v>45838</v>
      </c>
      <c r="AG231" s="102">
        <f t="shared" si="19"/>
        <v>30</v>
      </c>
      <c r="AH231" s="72">
        <v>0</v>
      </c>
      <c r="AI231" s="628">
        <v>0</v>
      </c>
      <c r="AJ231" s="72" t="s">
        <v>73</v>
      </c>
      <c r="AK231" s="80" t="s">
        <v>73</v>
      </c>
      <c r="AL231" s="72">
        <v>0</v>
      </c>
      <c r="AM231" s="80" t="s">
        <v>73</v>
      </c>
      <c r="AN231" s="80" t="s">
        <v>73</v>
      </c>
      <c r="AO231" s="80" t="s">
        <v>73</v>
      </c>
      <c r="AP231" s="102">
        <f t="shared" si="20"/>
        <v>0</v>
      </c>
      <c r="AQ231" s="102">
        <f t="shared" si="21"/>
        <v>25066700</v>
      </c>
      <c r="AR231" s="72" t="s">
        <v>65</v>
      </c>
      <c r="AS231" s="76">
        <v>20366700</v>
      </c>
      <c r="AT231" s="72" t="s">
        <v>319</v>
      </c>
      <c r="AU231" s="76">
        <v>0</v>
      </c>
      <c r="AV231" s="81" t="s">
        <v>73</v>
      </c>
      <c r="AW231" s="620">
        <v>25066700</v>
      </c>
      <c r="AX231" s="488">
        <f t="shared" si="22"/>
        <v>0</v>
      </c>
      <c r="AY231" s="84">
        <f t="shared" si="23"/>
        <v>1</v>
      </c>
      <c r="AZ231" s="84">
        <v>1</v>
      </c>
      <c r="BA231" s="81" t="s">
        <v>73</v>
      </c>
      <c r="BB231" s="72" t="s">
        <v>208</v>
      </c>
      <c r="BC231" s="75" t="s">
        <v>15752</v>
      </c>
      <c r="BD231" s="71" t="s">
        <v>65</v>
      </c>
      <c r="BE231" s="71" t="s">
        <v>65</v>
      </c>
    </row>
    <row r="232" spans="2:57" x14ac:dyDescent="0.25">
      <c r="B232" s="71">
        <v>2025</v>
      </c>
      <c r="C232" s="71">
        <v>891780111</v>
      </c>
      <c r="D232" s="71" t="s">
        <v>63</v>
      </c>
      <c r="E232" s="72" t="s">
        <v>15751</v>
      </c>
      <c r="F232" s="72" t="s">
        <v>15750</v>
      </c>
      <c r="G232" s="176">
        <v>0</v>
      </c>
      <c r="H232" s="72" t="s">
        <v>71</v>
      </c>
      <c r="I232" s="71" t="s">
        <v>64</v>
      </c>
      <c r="J232" s="73" t="s">
        <v>81</v>
      </c>
      <c r="K232" s="75" t="s">
        <v>15749</v>
      </c>
      <c r="L232" s="76">
        <v>9750000</v>
      </c>
      <c r="M232" s="71" t="s">
        <v>66</v>
      </c>
      <c r="N232" s="75" t="s">
        <v>12197</v>
      </c>
      <c r="O232" s="75">
        <v>1065134989</v>
      </c>
      <c r="P232" s="72">
        <v>27</v>
      </c>
      <c r="Q232" s="80">
        <v>45670</v>
      </c>
      <c r="R232" s="75">
        <v>2494141000</v>
      </c>
      <c r="S232" s="80">
        <v>45681</v>
      </c>
      <c r="T232" s="76">
        <v>9750000</v>
      </c>
      <c r="U232" s="72" t="s">
        <v>65</v>
      </c>
      <c r="V232" s="76">
        <v>12536172</v>
      </c>
      <c r="W232" s="104" t="s">
        <v>10708</v>
      </c>
      <c r="X232" s="78">
        <v>45681</v>
      </c>
      <c r="Y232" s="78">
        <v>45681</v>
      </c>
      <c r="Z232" s="78" t="s">
        <v>73</v>
      </c>
      <c r="AA232" s="78">
        <v>45808</v>
      </c>
      <c r="AB232" s="102">
        <f t="shared" si="18"/>
        <v>127</v>
      </c>
      <c r="AC232" s="72">
        <v>2</v>
      </c>
      <c r="AD232" s="514">
        <v>2250000</v>
      </c>
      <c r="AE232" s="72">
        <v>1</v>
      </c>
      <c r="AF232" s="80">
        <v>45838</v>
      </c>
      <c r="AG232" s="102">
        <f t="shared" si="19"/>
        <v>30</v>
      </c>
      <c r="AH232" s="72">
        <v>0</v>
      </c>
      <c r="AI232" s="628">
        <v>0</v>
      </c>
      <c r="AJ232" s="72" t="s">
        <v>73</v>
      </c>
      <c r="AK232" s="80" t="s">
        <v>73</v>
      </c>
      <c r="AL232" s="72">
        <v>0</v>
      </c>
      <c r="AM232" s="80" t="s">
        <v>73</v>
      </c>
      <c r="AN232" s="80" t="s">
        <v>73</v>
      </c>
      <c r="AO232" s="80" t="s">
        <v>73</v>
      </c>
      <c r="AP232" s="102">
        <f t="shared" si="20"/>
        <v>0</v>
      </c>
      <c r="AQ232" s="102">
        <f t="shared" si="21"/>
        <v>12000000</v>
      </c>
      <c r="AR232" s="72" t="s">
        <v>65</v>
      </c>
      <c r="AS232" s="76">
        <v>9750000</v>
      </c>
      <c r="AT232" s="72" t="s">
        <v>319</v>
      </c>
      <c r="AU232" s="76">
        <v>0</v>
      </c>
      <c r="AV232" s="81" t="s">
        <v>73</v>
      </c>
      <c r="AW232" s="620">
        <v>12000000</v>
      </c>
      <c r="AX232" s="488">
        <f t="shared" si="22"/>
        <v>0</v>
      </c>
      <c r="AY232" s="84">
        <f t="shared" si="23"/>
        <v>1</v>
      </c>
      <c r="AZ232" s="84">
        <v>1</v>
      </c>
      <c r="BA232" s="81" t="s">
        <v>73</v>
      </c>
      <c r="BB232" s="72" t="s">
        <v>208</v>
      </c>
      <c r="BC232" s="75" t="s">
        <v>15748</v>
      </c>
      <c r="BD232" s="71" t="s">
        <v>65</v>
      </c>
      <c r="BE232" s="71" t="s">
        <v>65</v>
      </c>
    </row>
    <row r="233" spans="2:57" x14ac:dyDescent="0.25">
      <c r="B233" s="71">
        <v>2025</v>
      </c>
      <c r="C233" s="71">
        <v>891780111</v>
      </c>
      <c r="D233" s="71" t="s">
        <v>63</v>
      </c>
      <c r="E233" s="72" t="s">
        <v>15747</v>
      </c>
      <c r="F233" s="72" t="s">
        <v>15746</v>
      </c>
      <c r="G233" s="176">
        <v>0</v>
      </c>
      <c r="H233" s="72" t="s">
        <v>71</v>
      </c>
      <c r="I233" s="71" t="s">
        <v>64</v>
      </c>
      <c r="J233" s="73" t="s">
        <v>81</v>
      </c>
      <c r="K233" s="75" t="s">
        <v>15745</v>
      </c>
      <c r="L233" s="76">
        <v>15045400</v>
      </c>
      <c r="M233" s="71" t="s">
        <v>66</v>
      </c>
      <c r="N233" s="75" t="s">
        <v>10435</v>
      </c>
      <c r="O233" s="75">
        <v>1082957435</v>
      </c>
      <c r="P233" s="72">
        <v>28</v>
      </c>
      <c r="Q233" s="80">
        <v>45670</v>
      </c>
      <c r="R233" s="75">
        <v>5573604000</v>
      </c>
      <c r="S233" s="80">
        <v>45681</v>
      </c>
      <c r="T233" s="76">
        <v>15045400</v>
      </c>
      <c r="U233" s="72" t="s">
        <v>65</v>
      </c>
      <c r="V233" s="76">
        <v>1082868728</v>
      </c>
      <c r="W233" s="104" t="s">
        <v>1469</v>
      </c>
      <c r="X233" s="78">
        <v>45681</v>
      </c>
      <c r="Y233" s="78">
        <v>45681</v>
      </c>
      <c r="Z233" s="78" t="s">
        <v>73</v>
      </c>
      <c r="AA233" s="78">
        <v>45808</v>
      </c>
      <c r="AB233" s="102">
        <f t="shared" si="18"/>
        <v>127</v>
      </c>
      <c r="AC233" s="72">
        <v>2</v>
      </c>
      <c r="AD233" s="514">
        <v>3472000</v>
      </c>
      <c r="AE233" s="72">
        <v>1</v>
      </c>
      <c r="AF233" s="80">
        <v>45838</v>
      </c>
      <c r="AG233" s="102">
        <f t="shared" si="19"/>
        <v>30</v>
      </c>
      <c r="AH233" s="72">
        <v>0</v>
      </c>
      <c r="AI233" s="628">
        <v>0</v>
      </c>
      <c r="AJ233" s="72" t="s">
        <v>73</v>
      </c>
      <c r="AK233" s="80" t="s">
        <v>73</v>
      </c>
      <c r="AL233" s="72">
        <v>0</v>
      </c>
      <c r="AM233" s="80" t="s">
        <v>73</v>
      </c>
      <c r="AN233" s="80" t="s">
        <v>73</v>
      </c>
      <c r="AO233" s="80" t="s">
        <v>73</v>
      </c>
      <c r="AP233" s="102">
        <f t="shared" si="20"/>
        <v>0</v>
      </c>
      <c r="AQ233" s="102">
        <f t="shared" si="21"/>
        <v>18517400</v>
      </c>
      <c r="AR233" s="72" t="s">
        <v>65</v>
      </c>
      <c r="AS233" s="76">
        <v>15045400</v>
      </c>
      <c r="AT233" s="72" t="s">
        <v>319</v>
      </c>
      <c r="AU233" s="76">
        <v>0</v>
      </c>
      <c r="AV233" s="81" t="s">
        <v>73</v>
      </c>
      <c r="AW233" s="620">
        <v>18517400</v>
      </c>
      <c r="AX233" s="488">
        <f t="shared" si="22"/>
        <v>0</v>
      </c>
      <c r="AY233" s="84">
        <f t="shared" si="23"/>
        <v>1</v>
      </c>
      <c r="AZ233" s="84">
        <v>1</v>
      </c>
      <c r="BA233" s="81" t="s">
        <v>73</v>
      </c>
      <c r="BB233" s="72" t="s">
        <v>208</v>
      </c>
      <c r="BC233" s="75" t="s">
        <v>15744</v>
      </c>
      <c r="BD233" s="71" t="s">
        <v>65</v>
      </c>
      <c r="BE233" s="71" t="s">
        <v>65</v>
      </c>
    </row>
    <row r="234" spans="2:57" x14ac:dyDescent="0.25">
      <c r="B234" s="71">
        <v>2025</v>
      </c>
      <c r="C234" s="71">
        <v>891780111</v>
      </c>
      <c r="D234" s="71" t="s">
        <v>63</v>
      </c>
      <c r="E234" s="72" t="s">
        <v>15743</v>
      </c>
      <c r="F234" s="72" t="s">
        <v>15742</v>
      </c>
      <c r="G234" s="176">
        <v>0</v>
      </c>
      <c r="H234" s="72" t="s">
        <v>71</v>
      </c>
      <c r="I234" s="71" t="s">
        <v>64</v>
      </c>
      <c r="J234" s="73" t="s">
        <v>81</v>
      </c>
      <c r="K234" s="75" t="s">
        <v>15741</v>
      </c>
      <c r="L234" s="76">
        <v>13676000</v>
      </c>
      <c r="M234" s="71" t="s">
        <v>66</v>
      </c>
      <c r="N234" s="75" t="s">
        <v>10714</v>
      </c>
      <c r="O234" s="75">
        <v>1083045649</v>
      </c>
      <c r="P234" s="72">
        <v>28</v>
      </c>
      <c r="Q234" s="80">
        <v>45670</v>
      </c>
      <c r="R234" s="75">
        <v>5573604000</v>
      </c>
      <c r="S234" s="80">
        <v>45681</v>
      </c>
      <c r="T234" s="76">
        <v>13676000</v>
      </c>
      <c r="U234" s="72" t="s">
        <v>65</v>
      </c>
      <c r="V234" s="76">
        <v>1082868728</v>
      </c>
      <c r="W234" s="104" t="s">
        <v>1469</v>
      </c>
      <c r="X234" s="78">
        <v>45681</v>
      </c>
      <c r="Y234" s="78">
        <v>45681</v>
      </c>
      <c r="Z234" s="78" t="s">
        <v>73</v>
      </c>
      <c r="AA234" s="78">
        <v>45808</v>
      </c>
      <c r="AB234" s="102">
        <f t="shared" si="18"/>
        <v>127</v>
      </c>
      <c r="AC234" s="72">
        <v>2</v>
      </c>
      <c r="AD234" s="514">
        <v>3156000</v>
      </c>
      <c r="AE234" s="72">
        <v>1</v>
      </c>
      <c r="AF234" s="80">
        <v>45838</v>
      </c>
      <c r="AG234" s="102">
        <f t="shared" si="19"/>
        <v>30</v>
      </c>
      <c r="AH234" s="72">
        <v>0</v>
      </c>
      <c r="AI234" s="628">
        <v>0</v>
      </c>
      <c r="AJ234" s="72" t="s">
        <v>73</v>
      </c>
      <c r="AK234" s="80" t="s">
        <v>73</v>
      </c>
      <c r="AL234" s="72">
        <v>0</v>
      </c>
      <c r="AM234" s="80" t="s">
        <v>73</v>
      </c>
      <c r="AN234" s="80" t="s">
        <v>73</v>
      </c>
      <c r="AO234" s="80" t="s">
        <v>73</v>
      </c>
      <c r="AP234" s="102">
        <f t="shared" si="20"/>
        <v>0</v>
      </c>
      <c r="AQ234" s="102">
        <f t="shared" si="21"/>
        <v>16832000</v>
      </c>
      <c r="AR234" s="72" t="s">
        <v>65</v>
      </c>
      <c r="AS234" s="76">
        <v>13676000</v>
      </c>
      <c r="AT234" s="72" t="s">
        <v>319</v>
      </c>
      <c r="AU234" s="76">
        <v>0</v>
      </c>
      <c r="AV234" s="81" t="s">
        <v>73</v>
      </c>
      <c r="AW234" s="620">
        <v>16832000</v>
      </c>
      <c r="AX234" s="488">
        <f t="shared" si="22"/>
        <v>0</v>
      </c>
      <c r="AY234" s="84">
        <f t="shared" si="23"/>
        <v>1</v>
      </c>
      <c r="AZ234" s="84">
        <v>1</v>
      </c>
      <c r="BA234" s="81" t="s">
        <v>73</v>
      </c>
      <c r="BB234" s="72" t="s">
        <v>208</v>
      </c>
      <c r="BC234" s="75" t="s">
        <v>15740</v>
      </c>
      <c r="BD234" s="71" t="s">
        <v>65</v>
      </c>
      <c r="BE234" s="71" t="s">
        <v>65</v>
      </c>
    </row>
    <row r="235" spans="2:57" x14ac:dyDescent="0.25">
      <c r="B235" s="71">
        <v>2025</v>
      </c>
      <c r="C235" s="71">
        <v>891780111</v>
      </c>
      <c r="D235" s="71" t="s">
        <v>63</v>
      </c>
      <c r="E235" s="72" t="s">
        <v>15739</v>
      </c>
      <c r="F235" s="72" t="s">
        <v>15738</v>
      </c>
      <c r="G235" s="176">
        <v>0</v>
      </c>
      <c r="H235" s="72" t="s">
        <v>71</v>
      </c>
      <c r="I235" s="71" t="s">
        <v>64</v>
      </c>
      <c r="J235" s="73" t="s">
        <v>81</v>
      </c>
      <c r="K235" s="75" t="s">
        <v>15737</v>
      </c>
      <c r="L235" s="76">
        <v>11571700</v>
      </c>
      <c r="M235" s="71" t="s">
        <v>66</v>
      </c>
      <c r="N235" s="75" t="s">
        <v>12636</v>
      </c>
      <c r="O235" s="75">
        <v>12448336</v>
      </c>
      <c r="P235" s="72">
        <v>27</v>
      </c>
      <c r="Q235" s="80">
        <v>45670</v>
      </c>
      <c r="R235" s="75">
        <v>2494141000</v>
      </c>
      <c r="S235" s="80">
        <v>45681</v>
      </c>
      <c r="T235" s="76">
        <v>11571700</v>
      </c>
      <c r="U235" s="72" t="s">
        <v>65</v>
      </c>
      <c r="V235" s="76">
        <v>8742360</v>
      </c>
      <c r="W235" s="104" t="s">
        <v>15516</v>
      </c>
      <c r="X235" s="78">
        <v>45681</v>
      </c>
      <c r="Y235" s="78">
        <v>45681</v>
      </c>
      <c r="Z235" s="78" t="s">
        <v>73</v>
      </c>
      <c r="AA235" s="78">
        <v>45808</v>
      </c>
      <c r="AB235" s="102">
        <f t="shared" si="18"/>
        <v>127</v>
      </c>
      <c r="AC235" s="72">
        <v>2</v>
      </c>
      <c r="AD235" s="514">
        <v>2650000</v>
      </c>
      <c r="AE235" s="72">
        <v>1</v>
      </c>
      <c r="AF235" s="80">
        <v>45838</v>
      </c>
      <c r="AG235" s="102">
        <f t="shared" si="19"/>
        <v>30</v>
      </c>
      <c r="AH235" s="72">
        <v>0</v>
      </c>
      <c r="AI235" s="628">
        <v>0</v>
      </c>
      <c r="AJ235" s="72" t="s">
        <v>73</v>
      </c>
      <c r="AK235" s="80" t="s">
        <v>73</v>
      </c>
      <c r="AL235" s="72">
        <v>0</v>
      </c>
      <c r="AM235" s="80" t="s">
        <v>73</v>
      </c>
      <c r="AN235" s="80" t="s">
        <v>73</v>
      </c>
      <c r="AO235" s="80" t="s">
        <v>73</v>
      </c>
      <c r="AP235" s="102">
        <f t="shared" si="20"/>
        <v>0</v>
      </c>
      <c r="AQ235" s="102">
        <f t="shared" si="21"/>
        <v>14221700</v>
      </c>
      <c r="AR235" s="72" t="s">
        <v>65</v>
      </c>
      <c r="AS235" s="76">
        <v>11571700</v>
      </c>
      <c r="AT235" s="72" t="s">
        <v>319</v>
      </c>
      <c r="AU235" s="76">
        <v>0</v>
      </c>
      <c r="AV235" s="81" t="s">
        <v>73</v>
      </c>
      <c r="AW235" s="620">
        <v>14221700</v>
      </c>
      <c r="AX235" s="488">
        <f t="shared" si="22"/>
        <v>0</v>
      </c>
      <c r="AY235" s="84">
        <f t="shared" si="23"/>
        <v>1</v>
      </c>
      <c r="AZ235" s="84">
        <v>1</v>
      </c>
      <c r="BA235" s="81" t="s">
        <v>73</v>
      </c>
      <c r="BB235" s="72" t="s">
        <v>208</v>
      </c>
      <c r="BC235" s="75" t="s">
        <v>15736</v>
      </c>
      <c r="BD235" s="71" t="s">
        <v>65</v>
      </c>
      <c r="BE235" s="71" t="s">
        <v>65</v>
      </c>
    </row>
    <row r="236" spans="2:57" x14ac:dyDescent="0.25">
      <c r="B236" s="71">
        <v>2025</v>
      </c>
      <c r="C236" s="71">
        <v>891780111</v>
      </c>
      <c r="D236" s="71" t="s">
        <v>63</v>
      </c>
      <c r="E236" s="72" t="s">
        <v>15735</v>
      </c>
      <c r="F236" s="72" t="s">
        <v>15734</v>
      </c>
      <c r="G236" s="176">
        <v>0</v>
      </c>
      <c r="H236" s="72" t="s">
        <v>71</v>
      </c>
      <c r="I236" s="71" t="s">
        <v>64</v>
      </c>
      <c r="J236" s="73" t="s">
        <v>81</v>
      </c>
      <c r="K236" s="75" t="s">
        <v>15733</v>
      </c>
      <c r="L236" s="76">
        <v>11483400</v>
      </c>
      <c r="M236" s="71" t="s">
        <v>66</v>
      </c>
      <c r="N236" s="75" t="s">
        <v>1337</v>
      </c>
      <c r="O236" s="75">
        <v>1082992511</v>
      </c>
      <c r="P236" s="72">
        <v>27</v>
      </c>
      <c r="Q236" s="80">
        <v>45670</v>
      </c>
      <c r="R236" s="75">
        <v>2494141000</v>
      </c>
      <c r="S236" s="80">
        <v>45681</v>
      </c>
      <c r="T236" s="76">
        <v>11483400</v>
      </c>
      <c r="U236" s="72" t="s">
        <v>65</v>
      </c>
      <c r="V236" s="76">
        <v>1082868728</v>
      </c>
      <c r="W236" s="104" t="s">
        <v>1469</v>
      </c>
      <c r="X236" s="78">
        <v>45681</v>
      </c>
      <c r="Y236" s="78">
        <v>45681</v>
      </c>
      <c r="Z236" s="78" t="s">
        <v>73</v>
      </c>
      <c r="AA236" s="78">
        <v>45808</v>
      </c>
      <c r="AB236" s="102">
        <f t="shared" si="18"/>
        <v>127</v>
      </c>
      <c r="AC236" s="72">
        <v>2</v>
      </c>
      <c r="AD236" s="514">
        <v>2650000</v>
      </c>
      <c r="AE236" s="72">
        <v>1</v>
      </c>
      <c r="AF236" s="80">
        <v>45838</v>
      </c>
      <c r="AG236" s="102">
        <f t="shared" si="19"/>
        <v>30</v>
      </c>
      <c r="AH236" s="72">
        <v>0</v>
      </c>
      <c r="AI236" s="628">
        <v>0</v>
      </c>
      <c r="AJ236" s="72" t="s">
        <v>73</v>
      </c>
      <c r="AK236" s="80" t="s">
        <v>73</v>
      </c>
      <c r="AL236" s="72">
        <v>0</v>
      </c>
      <c r="AM236" s="80" t="s">
        <v>73</v>
      </c>
      <c r="AN236" s="80" t="s">
        <v>73</v>
      </c>
      <c r="AO236" s="80" t="s">
        <v>73</v>
      </c>
      <c r="AP236" s="102">
        <f t="shared" si="20"/>
        <v>0</v>
      </c>
      <c r="AQ236" s="102">
        <f t="shared" si="21"/>
        <v>14133400</v>
      </c>
      <c r="AR236" s="72" t="s">
        <v>65</v>
      </c>
      <c r="AS236" s="76">
        <v>11483400</v>
      </c>
      <c r="AT236" s="72" t="s">
        <v>319</v>
      </c>
      <c r="AU236" s="76">
        <v>0</v>
      </c>
      <c r="AV236" s="81" t="s">
        <v>73</v>
      </c>
      <c r="AW236" s="620">
        <v>14133400</v>
      </c>
      <c r="AX236" s="488">
        <f t="shared" si="22"/>
        <v>0</v>
      </c>
      <c r="AY236" s="84">
        <f t="shared" si="23"/>
        <v>1</v>
      </c>
      <c r="AZ236" s="84">
        <v>1</v>
      </c>
      <c r="BA236" s="81" t="s">
        <v>73</v>
      </c>
      <c r="BB236" s="72" t="s">
        <v>208</v>
      </c>
      <c r="BC236" s="75" t="s">
        <v>15732</v>
      </c>
      <c r="BD236" s="71" t="s">
        <v>65</v>
      </c>
      <c r="BE236" s="71" t="s">
        <v>65</v>
      </c>
    </row>
    <row r="237" spans="2:57" x14ac:dyDescent="0.25">
      <c r="B237" s="71">
        <v>2025</v>
      </c>
      <c r="C237" s="71">
        <v>891780111</v>
      </c>
      <c r="D237" s="71" t="s">
        <v>63</v>
      </c>
      <c r="E237" s="72" t="s">
        <v>15731</v>
      </c>
      <c r="F237" s="72" t="s">
        <v>15730</v>
      </c>
      <c r="G237" s="176">
        <v>0</v>
      </c>
      <c r="H237" s="72" t="s">
        <v>71</v>
      </c>
      <c r="I237" s="71" t="s">
        <v>64</v>
      </c>
      <c r="J237" s="73" t="s">
        <v>81</v>
      </c>
      <c r="K237" s="75" t="s">
        <v>15729</v>
      </c>
      <c r="L237" s="76">
        <v>13781200</v>
      </c>
      <c r="M237" s="71" t="s">
        <v>66</v>
      </c>
      <c r="N237" s="75" t="s">
        <v>11066</v>
      </c>
      <c r="O237" s="75">
        <v>1020750597</v>
      </c>
      <c r="P237" s="72">
        <v>28</v>
      </c>
      <c r="Q237" s="80">
        <v>45670</v>
      </c>
      <c r="R237" s="75">
        <v>5573604000</v>
      </c>
      <c r="S237" s="80">
        <v>45681</v>
      </c>
      <c r="T237" s="76">
        <v>13781200</v>
      </c>
      <c r="U237" s="72" t="s">
        <v>65</v>
      </c>
      <c r="V237" s="76">
        <v>57461216</v>
      </c>
      <c r="W237" s="104" t="s">
        <v>10332</v>
      </c>
      <c r="X237" s="78">
        <v>45681</v>
      </c>
      <c r="Y237" s="78">
        <v>45681</v>
      </c>
      <c r="Z237" s="78" t="s">
        <v>73</v>
      </c>
      <c r="AA237" s="78">
        <v>45808</v>
      </c>
      <c r="AB237" s="102">
        <f t="shared" si="18"/>
        <v>127</v>
      </c>
      <c r="AC237" s="72">
        <v>2</v>
      </c>
      <c r="AD237" s="514">
        <v>3156000</v>
      </c>
      <c r="AE237" s="72">
        <v>1</v>
      </c>
      <c r="AF237" s="80">
        <v>45838</v>
      </c>
      <c r="AG237" s="102">
        <f t="shared" si="19"/>
        <v>30</v>
      </c>
      <c r="AH237" s="72">
        <v>0</v>
      </c>
      <c r="AI237" s="628">
        <v>0</v>
      </c>
      <c r="AJ237" s="72" t="s">
        <v>73</v>
      </c>
      <c r="AK237" s="80" t="s">
        <v>73</v>
      </c>
      <c r="AL237" s="72">
        <v>0</v>
      </c>
      <c r="AM237" s="80" t="s">
        <v>73</v>
      </c>
      <c r="AN237" s="80" t="s">
        <v>73</v>
      </c>
      <c r="AO237" s="80" t="s">
        <v>73</v>
      </c>
      <c r="AP237" s="102">
        <f t="shared" si="20"/>
        <v>0</v>
      </c>
      <c r="AQ237" s="102">
        <f t="shared" si="21"/>
        <v>16937200</v>
      </c>
      <c r="AR237" s="72" t="s">
        <v>65</v>
      </c>
      <c r="AS237" s="76">
        <v>13781200</v>
      </c>
      <c r="AT237" s="72" t="s">
        <v>319</v>
      </c>
      <c r="AU237" s="76">
        <v>0</v>
      </c>
      <c r="AV237" s="81" t="s">
        <v>73</v>
      </c>
      <c r="AW237" s="620">
        <v>16937200</v>
      </c>
      <c r="AX237" s="488">
        <f t="shared" si="22"/>
        <v>0</v>
      </c>
      <c r="AY237" s="84">
        <f t="shared" si="23"/>
        <v>1</v>
      </c>
      <c r="AZ237" s="84">
        <v>1</v>
      </c>
      <c r="BA237" s="81" t="s">
        <v>73</v>
      </c>
      <c r="BB237" s="72" t="s">
        <v>208</v>
      </c>
      <c r="BC237" s="75" t="s">
        <v>15728</v>
      </c>
      <c r="BD237" s="71" t="s">
        <v>65</v>
      </c>
      <c r="BE237" s="71" t="s">
        <v>65</v>
      </c>
    </row>
    <row r="238" spans="2:57" x14ac:dyDescent="0.25">
      <c r="B238" s="71">
        <v>2025</v>
      </c>
      <c r="C238" s="71">
        <v>891780111</v>
      </c>
      <c r="D238" s="71" t="s">
        <v>63</v>
      </c>
      <c r="E238" s="72" t="s">
        <v>15727</v>
      </c>
      <c r="F238" s="72" t="s">
        <v>15726</v>
      </c>
      <c r="G238" s="176">
        <v>0</v>
      </c>
      <c r="H238" s="72" t="s">
        <v>71</v>
      </c>
      <c r="I238" s="71" t="s">
        <v>64</v>
      </c>
      <c r="J238" s="73" t="s">
        <v>81</v>
      </c>
      <c r="K238" s="75" t="s">
        <v>15725</v>
      </c>
      <c r="L238" s="76">
        <v>9750000</v>
      </c>
      <c r="M238" s="71" t="s">
        <v>66</v>
      </c>
      <c r="N238" s="75" t="s">
        <v>12724</v>
      </c>
      <c r="O238" s="75">
        <v>5492235</v>
      </c>
      <c r="P238" s="72">
        <v>27</v>
      </c>
      <c r="Q238" s="80">
        <v>45670</v>
      </c>
      <c r="R238" s="75">
        <v>2494141000</v>
      </c>
      <c r="S238" s="80">
        <v>45681</v>
      </c>
      <c r="T238" s="76">
        <v>9750000</v>
      </c>
      <c r="U238" s="72" t="s">
        <v>65</v>
      </c>
      <c r="V238" s="76">
        <v>57444673</v>
      </c>
      <c r="W238" s="104" t="s">
        <v>10483</v>
      </c>
      <c r="X238" s="78">
        <v>45681</v>
      </c>
      <c r="Y238" s="78">
        <v>45681</v>
      </c>
      <c r="Z238" s="78" t="s">
        <v>73</v>
      </c>
      <c r="AA238" s="78">
        <v>45808</v>
      </c>
      <c r="AB238" s="102">
        <f t="shared" si="18"/>
        <v>127</v>
      </c>
      <c r="AC238" s="72">
        <v>2</v>
      </c>
      <c r="AD238" s="514">
        <v>2250000</v>
      </c>
      <c r="AE238" s="72">
        <v>1</v>
      </c>
      <c r="AF238" s="80">
        <v>45838</v>
      </c>
      <c r="AG238" s="102">
        <f t="shared" si="19"/>
        <v>30</v>
      </c>
      <c r="AH238" s="72">
        <v>0</v>
      </c>
      <c r="AI238" s="628">
        <v>0</v>
      </c>
      <c r="AJ238" s="72" t="s">
        <v>73</v>
      </c>
      <c r="AK238" s="80" t="s">
        <v>73</v>
      </c>
      <c r="AL238" s="72">
        <v>0</v>
      </c>
      <c r="AM238" s="80" t="s">
        <v>73</v>
      </c>
      <c r="AN238" s="80" t="s">
        <v>73</v>
      </c>
      <c r="AO238" s="80" t="s">
        <v>73</v>
      </c>
      <c r="AP238" s="102">
        <f t="shared" si="20"/>
        <v>0</v>
      </c>
      <c r="AQ238" s="102">
        <f t="shared" si="21"/>
        <v>12000000</v>
      </c>
      <c r="AR238" s="72" t="s">
        <v>65</v>
      </c>
      <c r="AS238" s="76">
        <v>9750000</v>
      </c>
      <c r="AT238" s="72" t="s">
        <v>319</v>
      </c>
      <c r="AU238" s="76">
        <v>0</v>
      </c>
      <c r="AV238" s="81" t="s">
        <v>73</v>
      </c>
      <c r="AW238" s="620">
        <v>12000000</v>
      </c>
      <c r="AX238" s="488">
        <f t="shared" si="22"/>
        <v>0</v>
      </c>
      <c r="AY238" s="84">
        <f t="shared" si="23"/>
        <v>1</v>
      </c>
      <c r="AZ238" s="84">
        <v>1</v>
      </c>
      <c r="BA238" s="81" t="s">
        <v>73</v>
      </c>
      <c r="BB238" s="72" t="s">
        <v>208</v>
      </c>
      <c r="BC238" s="75" t="s">
        <v>15724</v>
      </c>
      <c r="BD238" s="71" t="s">
        <v>65</v>
      </c>
      <c r="BE238" s="71" t="s">
        <v>65</v>
      </c>
    </row>
    <row r="239" spans="2:57" x14ac:dyDescent="0.25">
      <c r="B239" s="71">
        <v>2025</v>
      </c>
      <c r="C239" s="71">
        <v>891780111</v>
      </c>
      <c r="D239" s="71" t="s">
        <v>63</v>
      </c>
      <c r="E239" s="72" t="s">
        <v>15723</v>
      </c>
      <c r="F239" s="72" t="s">
        <v>15722</v>
      </c>
      <c r="G239" s="176">
        <v>0</v>
      </c>
      <c r="H239" s="72" t="s">
        <v>71</v>
      </c>
      <c r="I239" s="71" t="s">
        <v>64</v>
      </c>
      <c r="J239" s="73" t="s">
        <v>81</v>
      </c>
      <c r="K239" s="75" t="s">
        <v>15276</v>
      </c>
      <c r="L239" s="76">
        <v>11483400</v>
      </c>
      <c r="M239" s="71" t="s">
        <v>66</v>
      </c>
      <c r="N239" s="75" t="s">
        <v>10729</v>
      </c>
      <c r="O239" s="75">
        <v>1085112129</v>
      </c>
      <c r="P239" s="72">
        <v>27</v>
      </c>
      <c r="Q239" s="80">
        <v>45670</v>
      </c>
      <c r="R239" s="75">
        <v>2494141000</v>
      </c>
      <c r="S239" s="80">
        <v>45681</v>
      </c>
      <c r="T239" s="76">
        <v>11483400</v>
      </c>
      <c r="U239" s="72" t="s">
        <v>65</v>
      </c>
      <c r="V239" s="76">
        <v>1082868728</v>
      </c>
      <c r="W239" s="104" t="s">
        <v>1469</v>
      </c>
      <c r="X239" s="78">
        <v>45681</v>
      </c>
      <c r="Y239" s="78">
        <v>45681</v>
      </c>
      <c r="Z239" s="78" t="s">
        <v>73</v>
      </c>
      <c r="AA239" s="78">
        <v>45808</v>
      </c>
      <c r="AB239" s="102">
        <f t="shared" si="18"/>
        <v>127</v>
      </c>
      <c r="AC239" s="72">
        <v>2</v>
      </c>
      <c r="AD239" s="514">
        <v>2650000</v>
      </c>
      <c r="AE239" s="72">
        <v>1</v>
      </c>
      <c r="AF239" s="80">
        <v>45838</v>
      </c>
      <c r="AG239" s="102">
        <f t="shared" si="19"/>
        <v>30</v>
      </c>
      <c r="AH239" s="72">
        <v>0</v>
      </c>
      <c r="AI239" s="628">
        <v>0</v>
      </c>
      <c r="AJ239" s="72" t="s">
        <v>73</v>
      </c>
      <c r="AK239" s="80" t="s">
        <v>73</v>
      </c>
      <c r="AL239" s="72">
        <v>0</v>
      </c>
      <c r="AM239" s="80" t="s">
        <v>73</v>
      </c>
      <c r="AN239" s="80" t="s">
        <v>73</v>
      </c>
      <c r="AO239" s="80" t="s">
        <v>73</v>
      </c>
      <c r="AP239" s="102">
        <f t="shared" si="20"/>
        <v>0</v>
      </c>
      <c r="AQ239" s="102">
        <f t="shared" si="21"/>
        <v>14133400</v>
      </c>
      <c r="AR239" s="72" t="s">
        <v>65</v>
      </c>
      <c r="AS239" s="76">
        <v>11483400</v>
      </c>
      <c r="AT239" s="72" t="s">
        <v>319</v>
      </c>
      <c r="AU239" s="76">
        <v>0</v>
      </c>
      <c r="AV239" s="81" t="s">
        <v>73</v>
      </c>
      <c r="AW239" s="620">
        <v>14133400</v>
      </c>
      <c r="AX239" s="488">
        <f t="shared" si="22"/>
        <v>0</v>
      </c>
      <c r="AY239" s="84">
        <f t="shared" si="23"/>
        <v>1</v>
      </c>
      <c r="AZ239" s="84">
        <v>1</v>
      </c>
      <c r="BA239" s="81" t="s">
        <v>73</v>
      </c>
      <c r="BB239" s="72" t="s">
        <v>208</v>
      </c>
      <c r="BC239" s="75" t="s">
        <v>15721</v>
      </c>
      <c r="BD239" s="71" t="s">
        <v>65</v>
      </c>
      <c r="BE239" s="71" t="s">
        <v>65</v>
      </c>
    </row>
    <row r="240" spans="2:57" x14ac:dyDescent="0.25">
      <c r="B240" s="71">
        <v>2025</v>
      </c>
      <c r="C240" s="71">
        <v>891780111</v>
      </c>
      <c r="D240" s="71" t="s">
        <v>63</v>
      </c>
      <c r="E240" s="72" t="s">
        <v>15720</v>
      </c>
      <c r="F240" s="72" t="s">
        <v>15719</v>
      </c>
      <c r="G240" s="176">
        <v>0</v>
      </c>
      <c r="H240" s="72" t="s">
        <v>71</v>
      </c>
      <c r="I240" s="71" t="s">
        <v>64</v>
      </c>
      <c r="J240" s="73" t="s">
        <v>81</v>
      </c>
      <c r="K240" s="75" t="s">
        <v>14336</v>
      </c>
      <c r="L240" s="76">
        <v>9825000</v>
      </c>
      <c r="M240" s="71" t="s">
        <v>66</v>
      </c>
      <c r="N240" s="75" t="s">
        <v>13575</v>
      </c>
      <c r="O240" s="75">
        <v>36727735</v>
      </c>
      <c r="P240" s="72">
        <v>27</v>
      </c>
      <c r="Q240" s="80">
        <v>45670</v>
      </c>
      <c r="R240" s="75">
        <v>2494141000</v>
      </c>
      <c r="S240" s="80">
        <v>45681</v>
      </c>
      <c r="T240" s="76">
        <v>9825000</v>
      </c>
      <c r="U240" s="72" t="s">
        <v>65</v>
      </c>
      <c r="V240" s="76">
        <v>7633817</v>
      </c>
      <c r="W240" s="104" t="s">
        <v>10548</v>
      </c>
      <c r="X240" s="78">
        <v>45681</v>
      </c>
      <c r="Y240" s="78">
        <v>45681</v>
      </c>
      <c r="Z240" s="78" t="s">
        <v>73</v>
      </c>
      <c r="AA240" s="78">
        <v>45808</v>
      </c>
      <c r="AB240" s="102">
        <f t="shared" si="18"/>
        <v>127</v>
      </c>
      <c r="AC240" s="72">
        <v>2</v>
      </c>
      <c r="AD240" s="514">
        <v>2250000</v>
      </c>
      <c r="AE240" s="72">
        <v>1</v>
      </c>
      <c r="AF240" s="80">
        <v>45838</v>
      </c>
      <c r="AG240" s="102">
        <f t="shared" si="19"/>
        <v>30</v>
      </c>
      <c r="AH240" s="72">
        <v>0</v>
      </c>
      <c r="AI240" s="628">
        <v>0</v>
      </c>
      <c r="AJ240" s="72" t="s">
        <v>73</v>
      </c>
      <c r="AK240" s="80" t="s">
        <v>73</v>
      </c>
      <c r="AL240" s="72">
        <v>0</v>
      </c>
      <c r="AM240" s="80" t="s">
        <v>73</v>
      </c>
      <c r="AN240" s="80" t="s">
        <v>73</v>
      </c>
      <c r="AO240" s="80" t="s">
        <v>73</v>
      </c>
      <c r="AP240" s="102">
        <f t="shared" si="20"/>
        <v>0</v>
      </c>
      <c r="AQ240" s="102">
        <f t="shared" si="21"/>
        <v>12075000</v>
      </c>
      <c r="AR240" s="72" t="s">
        <v>65</v>
      </c>
      <c r="AS240" s="76">
        <v>9825000</v>
      </c>
      <c r="AT240" s="72" t="s">
        <v>319</v>
      </c>
      <c r="AU240" s="76">
        <v>0</v>
      </c>
      <c r="AV240" s="81" t="s">
        <v>73</v>
      </c>
      <c r="AW240" s="620">
        <v>12075000</v>
      </c>
      <c r="AX240" s="488">
        <f t="shared" si="22"/>
        <v>0</v>
      </c>
      <c r="AY240" s="84">
        <f t="shared" si="23"/>
        <v>1</v>
      </c>
      <c r="AZ240" s="84">
        <v>1</v>
      </c>
      <c r="BA240" s="81" t="s">
        <v>73</v>
      </c>
      <c r="BB240" s="72" t="s">
        <v>208</v>
      </c>
      <c r="BC240" s="75" t="s">
        <v>15718</v>
      </c>
      <c r="BD240" s="71" t="s">
        <v>65</v>
      </c>
      <c r="BE240" s="71" t="s">
        <v>65</v>
      </c>
    </row>
    <row r="241" spans="2:57" x14ac:dyDescent="0.25">
      <c r="B241" s="71">
        <v>2025</v>
      </c>
      <c r="C241" s="71">
        <v>891780111</v>
      </c>
      <c r="D241" s="71" t="s">
        <v>63</v>
      </c>
      <c r="E241" s="72" t="s">
        <v>15717</v>
      </c>
      <c r="F241" s="72" t="s">
        <v>15716</v>
      </c>
      <c r="G241" s="176">
        <v>0</v>
      </c>
      <c r="H241" s="72" t="s">
        <v>71</v>
      </c>
      <c r="I241" s="71" t="s">
        <v>64</v>
      </c>
      <c r="J241" s="73" t="s">
        <v>81</v>
      </c>
      <c r="K241" s="75" t="s">
        <v>15715</v>
      </c>
      <c r="L241" s="76">
        <v>6110000</v>
      </c>
      <c r="M241" s="71" t="s">
        <v>66</v>
      </c>
      <c r="N241" s="75" t="s">
        <v>12357</v>
      </c>
      <c r="O241" s="75">
        <v>12612617</v>
      </c>
      <c r="P241" s="72">
        <v>27</v>
      </c>
      <c r="Q241" s="80">
        <v>45670</v>
      </c>
      <c r="R241" s="75">
        <v>2494141000</v>
      </c>
      <c r="S241" s="80">
        <v>45681</v>
      </c>
      <c r="T241" s="76">
        <v>6110000</v>
      </c>
      <c r="U241" s="72" t="s">
        <v>65</v>
      </c>
      <c r="V241" s="76">
        <v>85468582</v>
      </c>
      <c r="W241" s="104" t="s">
        <v>12356</v>
      </c>
      <c r="X241" s="78">
        <v>45681</v>
      </c>
      <c r="Y241" s="78">
        <v>45681</v>
      </c>
      <c r="Z241" s="78" t="s">
        <v>73</v>
      </c>
      <c r="AA241" s="78">
        <v>45747</v>
      </c>
      <c r="AB241" s="102">
        <f t="shared" si="18"/>
        <v>66</v>
      </c>
      <c r="AC241" s="72">
        <v>0</v>
      </c>
      <c r="AD241" s="514">
        <v>0</v>
      </c>
      <c r="AE241" s="72">
        <v>0</v>
      </c>
      <c r="AF241" s="80" t="s">
        <v>73</v>
      </c>
      <c r="AG241" s="102">
        <f t="shared" si="19"/>
        <v>0</v>
      </c>
      <c r="AH241" s="72">
        <v>0</v>
      </c>
      <c r="AI241" s="628">
        <v>0</v>
      </c>
      <c r="AJ241" s="72" t="s">
        <v>73</v>
      </c>
      <c r="AK241" s="80" t="s">
        <v>73</v>
      </c>
      <c r="AL241" s="72">
        <v>0</v>
      </c>
      <c r="AM241" s="80" t="s">
        <v>73</v>
      </c>
      <c r="AN241" s="80" t="s">
        <v>73</v>
      </c>
      <c r="AO241" s="80" t="s">
        <v>73</v>
      </c>
      <c r="AP241" s="102">
        <f t="shared" si="20"/>
        <v>0</v>
      </c>
      <c r="AQ241" s="102">
        <f t="shared" si="21"/>
        <v>6110000</v>
      </c>
      <c r="AR241" s="72" t="s">
        <v>65</v>
      </c>
      <c r="AS241" s="76">
        <v>6110000</v>
      </c>
      <c r="AT241" s="72" t="s">
        <v>319</v>
      </c>
      <c r="AU241" s="76">
        <v>0</v>
      </c>
      <c r="AV241" s="81" t="s">
        <v>73</v>
      </c>
      <c r="AW241" s="620">
        <v>6110000</v>
      </c>
      <c r="AX241" s="488">
        <f t="shared" si="22"/>
        <v>0</v>
      </c>
      <c r="AY241" s="84">
        <f t="shared" si="23"/>
        <v>1</v>
      </c>
      <c r="AZ241" s="84">
        <v>1</v>
      </c>
      <c r="BA241" s="81" t="s">
        <v>73</v>
      </c>
      <c r="BB241" s="72" t="s">
        <v>208</v>
      </c>
      <c r="BC241" s="75" t="s">
        <v>15714</v>
      </c>
      <c r="BD241" s="71" t="s">
        <v>65</v>
      </c>
      <c r="BE241" s="71" t="s">
        <v>65</v>
      </c>
    </row>
    <row r="242" spans="2:57" x14ac:dyDescent="0.25">
      <c r="B242" s="71">
        <v>2025</v>
      </c>
      <c r="C242" s="71">
        <v>891780111</v>
      </c>
      <c r="D242" s="71" t="s">
        <v>63</v>
      </c>
      <c r="E242" s="72" t="s">
        <v>15713</v>
      </c>
      <c r="F242" s="72" t="s">
        <v>15712</v>
      </c>
      <c r="G242" s="176">
        <v>0</v>
      </c>
      <c r="H242" s="72" t="s">
        <v>71</v>
      </c>
      <c r="I242" s="71" t="s">
        <v>64</v>
      </c>
      <c r="J242" s="73" t="s">
        <v>81</v>
      </c>
      <c r="K242" s="75" t="s">
        <v>15711</v>
      </c>
      <c r="L242" s="76">
        <v>12920000</v>
      </c>
      <c r="M242" s="71" t="s">
        <v>66</v>
      </c>
      <c r="N242" s="75" t="s">
        <v>12487</v>
      </c>
      <c r="O242" s="75">
        <v>1082944852</v>
      </c>
      <c r="P242" s="72">
        <v>28</v>
      </c>
      <c r="Q242" s="80">
        <v>45670</v>
      </c>
      <c r="R242" s="75">
        <v>5573604000</v>
      </c>
      <c r="S242" s="80">
        <v>45681</v>
      </c>
      <c r="T242" s="76">
        <v>12920000</v>
      </c>
      <c r="U242" s="72" t="s">
        <v>65</v>
      </c>
      <c r="V242" s="76">
        <v>85152695</v>
      </c>
      <c r="W242" s="104" t="s">
        <v>10424</v>
      </c>
      <c r="X242" s="78">
        <v>45681</v>
      </c>
      <c r="Y242" s="78">
        <v>45681</v>
      </c>
      <c r="Z242" s="78" t="s">
        <v>73</v>
      </c>
      <c r="AA242" s="78">
        <v>45808</v>
      </c>
      <c r="AB242" s="102">
        <f t="shared" si="18"/>
        <v>127</v>
      </c>
      <c r="AC242" s="72">
        <v>2</v>
      </c>
      <c r="AD242" s="514">
        <v>2850000</v>
      </c>
      <c r="AE242" s="72">
        <v>1</v>
      </c>
      <c r="AF242" s="80">
        <v>45838</v>
      </c>
      <c r="AG242" s="102">
        <f t="shared" si="19"/>
        <v>30</v>
      </c>
      <c r="AH242" s="72">
        <v>0</v>
      </c>
      <c r="AI242" s="628">
        <v>0</v>
      </c>
      <c r="AJ242" s="72" t="s">
        <v>73</v>
      </c>
      <c r="AK242" s="80" t="s">
        <v>73</v>
      </c>
      <c r="AL242" s="72">
        <v>0</v>
      </c>
      <c r="AM242" s="80" t="s">
        <v>73</v>
      </c>
      <c r="AN242" s="80" t="s">
        <v>73</v>
      </c>
      <c r="AO242" s="80" t="s">
        <v>73</v>
      </c>
      <c r="AP242" s="102">
        <f t="shared" si="20"/>
        <v>0</v>
      </c>
      <c r="AQ242" s="102">
        <f t="shared" si="21"/>
        <v>15770000</v>
      </c>
      <c r="AR242" s="72" t="s">
        <v>65</v>
      </c>
      <c r="AS242" s="76">
        <v>12920000</v>
      </c>
      <c r="AT242" s="72" t="s">
        <v>319</v>
      </c>
      <c r="AU242" s="76">
        <v>0</v>
      </c>
      <c r="AV242" s="81" t="s">
        <v>73</v>
      </c>
      <c r="AW242" s="620">
        <v>15770000</v>
      </c>
      <c r="AX242" s="488">
        <f t="shared" si="22"/>
        <v>0</v>
      </c>
      <c r="AY242" s="84">
        <f t="shared" si="23"/>
        <v>1</v>
      </c>
      <c r="AZ242" s="84">
        <v>1</v>
      </c>
      <c r="BA242" s="81" t="s">
        <v>73</v>
      </c>
      <c r="BB242" s="72" t="s">
        <v>208</v>
      </c>
      <c r="BC242" s="75" t="s">
        <v>15710</v>
      </c>
      <c r="BD242" s="71" t="s">
        <v>65</v>
      </c>
      <c r="BE242" s="71" t="s">
        <v>65</v>
      </c>
    </row>
    <row r="243" spans="2:57" x14ac:dyDescent="0.25">
      <c r="B243" s="71">
        <v>2025</v>
      </c>
      <c r="C243" s="71">
        <v>891780111</v>
      </c>
      <c r="D243" s="71" t="s">
        <v>63</v>
      </c>
      <c r="E243" s="72" t="s">
        <v>15709</v>
      </c>
      <c r="F243" s="72" t="s">
        <v>15708</v>
      </c>
      <c r="G243" s="176">
        <v>0</v>
      </c>
      <c r="H243" s="72" t="s">
        <v>71</v>
      </c>
      <c r="I243" s="71" t="s">
        <v>64</v>
      </c>
      <c r="J243" s="73" t="s">
        <v>81</v>
      </c>
      <c r="K243" s="75" t="s">
        <v>15707</v>
      </c>
      <c r="L243" s="76">
        <v>9750000</v>
      </c>
      <c r="M243" s="71" t="s">
        <v>66</v>
      </c>
      <c r="N243" s="75" t="s">
        <v>12867</v>
      </c>
      <c r="O243" s="75">
        <v>1082915041</v>
      </c>
      <c r="P243" s="72">
        <v>27</v>
      </c>
      <c r="Q243" s="80">
        <v>45670</v>
      </c>
      <c r="R243" s="75">
        <v>2494141000</v>
      </c>
      <c r="S243" s="80">
        <v>45681</v>
      </c>
      <c r="T243" s="76">
        <v>9750000</v>
      </c>
      <c r="U243" s="72" t="s">
        <v>65</v>
      </c>
      <c r="V243" s="76">
        <v>57444673</v>
      </c>
      <c r="W243" s="104" t="s">
        <v>10483</v>
      </c>
      <c r="X243" s="78">
        <v>45681</v>
      </c>
      <c r="Y243" s="78">
        <v>45681</v>
      </c>
      <c r="Z243" s="78" t="s">
        <v>73</v>
      </c>
      <c r="AA243" s="78">
        <v>45808</v>
      </c>
      <c r="AB243" s="102">
        <f t="shared" si="18"/>
        <v>127</v>
      </c>
      <c r="AC243" s="72">
        <v>2</v>
      </c>
      <c r="AD243" s="514">
        <v>2250000</v>
      </c>
      <c r="AE243" s="72">
        <v>1</v>
      </c>
      <c r="AF243" s="80">
        <v>45838</v>
      </c>
      <c r="AG243" s="102">
        <f t="shared" si="19"/>
        <v>30</v>
      </c>
      <c r="AH243" s="72">
        <v>0</v>
      </c>
      <c r="AI243" s="628">
        <v>0</v>
      </c>
      <c r="AJ243" s="72" t="s">
        <v>73</v>
      </c>
      <c r="AK243" s="80" t="s">
        <v>73</v>
      </c>
      <c r="AL243" s="72">
        <v>0</v>
      </c>
      <c r="AM243" s="80" t="s">
        <v>73</v>
      </c>
      <c r="AN243" s="80" t="s">
        <v>73</v>
      </c>
      <c r="AO243" s="80" t="s">
        <v>73</v>
      </c>
      <c r="AP243" s="102">
        <f t="shared" si="20"/>
        <v>0</v>
      </c>
      <c r="AQ243" s="102">
        <f t="shared" si="21"/>
        <v>12000000</v>
      </c>
      <c r="AR243" s="72" t="s">
        <v>65</v>
      </c>
      <c r="AS243" s="76">
        <v>9750000</v>
      </c>
      <c r="AT243" s="72" t="s">
        <v>319</v>
      </c>
      <c r="AU243" s="76">
        <v>0</v>
      </c>
      <c r="AV243" s="81" t="s">
        <v>73</v>
      </c>
      <c r="AW243" s="620">
        <v>12000000</v>
      </c>
      <c r="AX243" s="488">
        <f t="shared" si="22"/>
        <v>0</v>
      </c>
      <c r="AY243" s="84">
        <f t="shared" si="23"/>
        <v>1</v>
      </c>
      <c r="AZ243" s="84">
        <v>1</v>
      </c>
      <c r="BA243" s="81" t="s">
        <v>73</v>
      </c>
      <c r="BB243" s="72" t="s">
        <v>208</v>
      </c>
      <c r="BC243" s="75" t="s">
        <v>15706</v>
      </c>
      <c r="BD243" s="71" t="s">
        <v>65</v>
      </c>
      <c r="BE243" s="71" t="s">
        <v>65</v>
      </c>
    </row>
    <row r="244" spans="2:57" x14ac:dyDescent="0.25">
      <c r="B244" s="71">
        <v>2025</v>
      </c>
      <c r="C244" s="71">
        <v>891780111</v>
      </c>
      <c r="D244" s="71" t="s">
        <v>63</v>
      </c>
      <c r="E244" s="72" t="s">
        <v>15705</v>
      </c>
      <c r="F244" s="72" t="s">
        <v>15704</v>
      </c>
      <c r="G244" s="176">
        <v>0</v>
      </c>
      <c r="H244" s="72" t="s">
        <v>71</v>
      </c>
      <c r="I244" s="71" t="s">
        <v>64</v>
      </c>
      <c r="J244" s="73" t="s">
        <v>81</v>
      </c>
      <c r="K244" s="75" t="s">
        <v>15703</v>
      </c>
      <c r="L244" s="76">
        <v>15161100</v>
      </c>
      <c r="M244" s="71" t="s">
        <v>66</v>
      </c>
      <c r="N244" s="75" t="s">
        <v>13825</v>
      </c>
      <c r="O244" s="75">
        <v>36563913</v>
      </c>
      <c r="P244" s="72">
        <v>28</v>
      </c>
      <c r="Q244" s="80">
        <v>45670</v>
      </c>
      <c r="R244" s="75">
        <v>5573604000</v>
      </c>
      <c r="S244" s="80">
        <v>45681</v>
      </c>
      <c r="T244" s="76">
        <v>15161100</v>
      </c>
      <c r="U244" s="72" t="s">
        <v>65</v>
      </c>
      <c r="V244" s="76">
        <v>57461216</v>
      </c>
      <c r="W244" s="104" t="s">
        <v>10332</v>
      </c>
      <c r="X244" s="78">
        <v>45681</v>
      </c>
      <c r="Y244" s="78">
        <v>45681</v>
      </c>
      <c r="Z244" s="78" t="s">
        <v>73</v>
      </c>
      <c r="AA244" s="78">
        <v>45808</v>
      </c>
      <c r="AB244" s="102">
        <f t="shared" si="18"/>
        <v>127</v>
      </c>
      <c r="AC244" s="72">
        <v>2</v>
      </c>
      <c r="AD244" s="514">
        <v>3472000</v>
      </c>
      <c r="AE244" s="72">
        <v>1</v>
      </c>
      <c r="AF244" s="80">
        <v>45838</v>
      </c>
      <c r="AG244" s="102">
        <f t="shared" si="19"/>
        <v>30</v>
      </c>
      <c r="AH244" s="72">
        <v>0</v>
      </c>
      <c r="AI244" s="628">
        <v>0</v>
      </c>
      <c r="AJ244" s="72" t="s">
        <v>73</v>
      </c>
      <c r="AK244" s="80" t="s">
        <v>73</v>
      </c>
      <c r="AL244" s="72">
        <v>0</v>
      </c>
      <c r="AM244" s="80" t="s">
        <v>73</v>
      </c>
      <c r="AN244" s="80" t="s">
        <v>73</v>
      </c>
      <c r="AO244" s="80" t="s">
        <v>73</v>
      </c>
      <c r="AP244" s="102">
        <f t="shared" si="20"/>
        <v>0</v>
      </c>
      <c r="AQ244" s="102">
        <f t="shared" si="21"/>
        <v>18633100</v>
      </c>
      <c r="AR244" s="72" t="s">
        <v>65</v>
      </c>
      <c r="AS244" s="76">
        <v>15161100</v>
      </c>
      <c r="AT244" s="72" t="s">
        <v>319</v>
      </c>
      <c r="AU244" s="76">
        <v>0</v>
      </c>
      <c r="AV244" s="81" t="s">
        <v>73</v>
      </c>
      <c r="AW244" s="620">
        <v>18633100</v>
      </c>
      <c r="AX244" s="488">
        <f t="shared" si="22"/>
        <v>0</v>
      </c>
      <c r="AY244" s="84">
        <f t="shared" si="23"/>
        <v>1</v>
      </c>
      <c r="AZ244" s="84">
        <v>1</v>
      </c>
      <c r="BA244" s="81" t="s">
        <v>73</v>
      </c>
      <c r="BB244" s="72" t="s">
        <v>208</v>
      </c>
      <c r="BC244" s="75" t="s">
        <v>15702</v>
      </c>
      <c r="BD244" s="71" t="s">
        <v>65</v>
      </c>
      <c r="BE244" s="71" t="s">
        <v>65</v>
      </c>
    </row>
    <row r="245" spans="2:57" x14ac:dyDescent="0.25">
      <c r="B245" s="71">
        <v>2025</v>
      </c>
      <c r="C245" s="71">
        <v>891780111</v>
      </c>
      <c r="D245" s="71" t="s">
        <v>63</v>
      </c>
      <c r="E245" s="72" t="s">
        <v>15701</v>
      </c>
      <c r="F245" s="72" t="s">
        <v>15700</v>
      </c>
      <c r="G245" s="176">
        <v>0</v>
      </c>
      <c r="H245" s="72" t="s">
        <v>71</v>
      </c>
      <c r="I245" s="71" t="s">
        <v>64</v>
      </c>
      <c r="J245" s="73" t="s">
        <v>81</v>
      </c>
      <c r="K245" s="75" t="s">
        <v>15699</v>
      </c>
      <c r="L245" s="76">
        <v>15739800</v>
      </c>
      <c r="M245" s="71" t="s">
        <v>66</v>
      </c>
      <c r="N245" s="75" t="s">
        <v>13193</v>
      </c>
      <c r="O245" s="75">
        <v>36667908</v>
      </c>
      <c r="P245" s="72">
        <v>28</v>
      </c>
      <c r="Q245" s="80">
        <v>45670</v>
      </c>
      <c r="R245" s="75">
        <v>5573604000</v>
      </c>
      <c r="S245" s="80">
        <v>45681</v>
      </c>
      <c r="T245" s="76">
        <v>15739800</v>
      </c>
      <c r="U245" s="72" t="s">
        <v>65</v>
      </c>
      <c r="V245" s="76">
        <v>85449357</v>
      </c>
      <c r="W245" s="104" t="s">
        <v>11233</v>
      </c>
      <c r="X245" s="78">
        <v>45681</v>
      </c>
      <c r="Y245" s="78">
        <v>45681</v>
      </c>
      <c r="Z245" s="78" t="s">
        <v>73</v>
      </c>
      <c r="AA245" s="78">
        <v>45808</v>
      </c>
      <c r="AB245" s="102">
        <f t="shared" si="18"/>
        <v>127</v>
      </c>
      <c r="AC245" s="72">
        <v>2</v>
      </c>
      <c r="AD245" s="514">
        <v>3472000</v>
      </c>
      <c r="AE245" s="72">
        <v>1</v>
      </c>
      <c r="AF245" s="80">
        <v>45838</v>
      </c>
      <c r="AG245" s="102">
        <f t="shared" si="19"/>
        <v>30</v>
      </c>
      <c r="AH245" s="72">
        <v>0</v>
      </c>
      <c r="AI245" s="628">
        <v>0</v>
      </c>
      <c r="AJ245" s="72" t="s">
        <v>73</v>
      </c>
      <c r="AK245" s="80" t="s">
        <v>73</v>
      </c>
      <c r="AL245" s="72">
        <v>0</v>
      </c>
      <c r="AM245" s="80" t="s">
        <v>73</v>
      </c>
      <c r="AN245" s="80" t="s">
        <v>73</v>
      </c>
      <c r="AO245" s="80" t="s">
        <v>73</v>
      </c>
      <c r="AP245" s="102">
        <f t="shared" si="20"/>
        <v>0</v>
      </c>
      <c r="AQ245" s="102">
        <f t="shared" si="21"/>
        <v>19211800</v>
      </c>
      <c r="AR245" s="72" t="s">
        <v>65</v>
      </c>
      <c r="AS245" s="76">
        <v>15739800</v>
      </c>
      <c r="AT245" s="72" t="s">
        <v>319</v>
      </c>
      <c r="AU245" s="76">
        <v>0</v>
      </c>
      <c r="AV245" s="81" t="s">
        <v>73</v>
      </c>
      <c r="AW245" s="620">
        <v>19211800</v>
      </c>
      <c r="AX245" s="488">
        <f t="shared" si="22"/>
        <v>0</v>
      </c>
      <c r="AY245" s="84">
        <f t="shared" si="23"/>
        <v>1</v>
      </c>
      <c r="AZ245" s="84">
        <v>1</v>
      </c>
      <c r="BA245" s="81" t="s">
        <v>73</v>
      </c>
      <c r="BB245" s="72" t="s">
        <v>208</v>
      </c>
      <c r="BC245" s="75" t="s">
        <v>15698</v>
      </c>
      <c r="BD245" s="71" t="s">
        <v>65</v>
      </c>
      <c r="BE245" s="71" t="s">
        <v>65</v>
      </c>
    </row>
    <row r="246" spans="2:57" x14ac:dyDescent="0.25">
      <c r="B246" s="71">
        <v>2025</v>
      </c>
      <c r="C246" s="71">
        <v>891780111</v>
      </c>
      <c r="D246" s="71" t="s">
        <v>63</v>
      </c>
      <c r="E246" s="72" t="s">
        <v>15697</v>
      </c>
      <c r="F246" s="72" t="s">
        <v>15696</v>
      </c>
      <c r="G246" s="176">
        <v>0</v>
      </c>
      <c r="H246" s="72" t="s">
        <v>71</v>
      </c>
      <c r="I246" s="71" t="s">
        <v>64</v>
      </c>
      <c r="J246" s="73" t="s">
        <v>81</v>
      </c>
      <c r="K246" s="75" t="s">
        <v>15695</v>
      </c>
      <c r="L246" s="76">
        <v>9825000</v>
      </c>
      <c r="M246" s="71" t="s">
        <v>66</v>
      </c>
      <c r="N246" s="75" t="s">
        <v>13228</v>
      </c>
      <c r="O246" s="75">
        <v>36668600</v>
      </c>
      <c r="P246" s="72">
        <v>27</v>
      </c>
      <c r="Q246" s="80">
        <v>45670</v>
      </c>
      <c r="R246" s="75">
        <v>2494141000</v>
      </c>
      <c r="S246" s="80">
        <v>45681</v>
      </c>
      <c r="T246" s="76">
        <v>9825000</v>
      </c>
      <c r="U246" s="72" t="s">
        <v>65</v>
      </c>
      <c r="V246" s="76">
        <v>7633817</v>
      </c>
      <c r="W246" s="104" t="s">
        <v>10548</v>
      </c>
      <c r="X246" s="78">
        <v>45681</v>
      </c>
      <c r="Y246" s="78">
        <v>45681</v>
      </c>
      <c r="Z246" s="78" t="s">
        <v>73</v>
      </c>
      <c r="AA246" s="78">
        <v>45808</v>
      </c>
      <c r="AB246" s="102">
        <f t="shared" si="18"/>
        <v>127</v>
      </c>
      <c r="AC246" s="72">
        <v>2</v>
      </c>
      <c r="AD246" s="514">
        <v>2250000</v>
      </c>
      <c r="AE246" s="72">
        <v>1</v>
      </c>
      <c r="AF246" s="80">
        <v>45838</v>
      </c>
      <c r="AG246" s="102">
        <f t="shared" si="19"/>
        <v>30</v>
      </c>
      <c r="AH246" s="72">
        <v>0</v>
      </c>
      <c r="AI246" s="628">
        <v>0</v>
      </c>
      <c r="AJ246" s="72" t="s">
        <v>73</v>
      </c>
      <c r="AK246" s="80" t="s">
        <v>73</v>
      </c>
      <c r="AL246" s="72">
        <v>0</v>
      </c>
      <c r="AM246" s="80" t="s">
        <v>73</v>
      </c>
      <c r="AN246" s="80" t="s">
        <v>73</v>
      </c>
      <c r="AO246" s="80" t="s">
        <v>73</v>
      </c>
      <c r="AP246" s="102">
        <f t="shared" si="20"/>
        <v>0</v>
      </c>
      <c r="AQ246" s="102">
        <f t="shared" si="21"/>
        <v>12075000</v>
      </c>
      <c r="AR246" s="72" t="s">
        <v>65</v>
      </c>
      <c r="AS246" s="76">
        <v>9825000</v>
      </c>
      <c r="AT246" s="72" t="s">
        <v>319</v>
      </c>
      <c r="AU246" s="76">
        <v>0</v>
      </c>
      <c r="AV246" s="81" t="s">
        <v>73</v>
      </c>
      <c r="AW246" s="620">
        <v>12075000</v>
      </c>
      <c r="AX246" s="488">
        <f t="shared" si="22"/>
        <v>0</v>
      </c>
      <c r="AY246" s="84">
        <f t="shared" si="23"/>
        <v>1</v>
      </c>
      <c r="AZ246" s="84">
        <v>1</v>
      </c>
      <c r="BA246" s="81" t="s">
        <v>73</v>
      </c>
      <c r="BB246" s="72" t="s">
        <v>208</v>
      </c>
      <c r="BC246" s="75" t="s">
        <v>15694</v>
      </c>
      <c r="BD246" s="71" t="s">
        <v>65</v>
      </c>
      <c r="BE246" s="71" t="s">
        <v>65</v>
      </c>
    </row>
    <row r="247" spans="2:57" x14ac:dyDescent="0.25">
      <c r="B247" s="71">
        <v>2025</v>
      </c>
      <c r="C247" s="71">
        <v>891780111</v>
      </c>
      <c r="D247" s="71" t="s">
        <v>63</v>
      </c>
      <c r="E247" s="72" t="s">
        <v>15693</v>
      </c>
      <c r="F247" s="72" t="s">
        <v>15692</v>
      </c>
      <c r="G247" s="176">
        <v>0</v>
      </c>
      <c r="H247" s="72" t="s">
        <v>71</v>
      </c>
      <c r="I247" s="71" t="s">
        <v>64</v>
      </c>
      <c r="J247" s="73" t="s">
        <v>81</v>
      </c>
      <c r="K247" s="75" t="s">
        <v>15691</v>
      </c>
      <c r="L247" s="76">
        <v>11483400</v>
      </c>
      <c r="M247" s="71" t="s">
        <v>66</v>
      </c>
      <c r="N247" s="75" t="s">
        <v>2395</v>
      </c>
      <c r="O247" s="75">
        <v>1083041500</v>
      </c>
      <c r="P247" s="72">
        <v>27</v>
      </c>
      <c r="Q247" s="80">
        <v>45670</v>
      </c>
      <c r="R247" s="75">
        <v>2494141000</v>
      </c>
      <c r="S247" s="80">
        <v>45681</v>
      </c>
      <c r="T247" s="76">
        <v>11483400</v>
      </c>
      <c r="U247" s="72" t="s">
        <v>65</v>
      </c>
      <c r="V247" s="76">
        <v>1082868728</v>
      </c>
      <c r="W247" s="104" t="s">
        <v>1469</v>
      </c>
      <c r="X247" s="78">
        <v>45681</v>
      </c>
      <c r="Y247" s="78">
        <v>45681</v>
      </c>
      <c r="Z247" s="78" t="s">
        <v>73</v>
      </c>
      <c r="AA247" s="78">
        <v>45808</v>
      </c>
      <c r="AB247" s="102">
        <f t="shared" si="18"/>
        <v>127</v>
      </c>
      <c r="AC247" s="72">
        <v>0</v>
      </c>
      <c r="AD247" s="514">
        <v>0</v>
      </c>
      <c r="AE247" s="72">
        <v>0</v>
      </c>
      <c r="AF247" s="80" t="s">
        <v>73</v>
      </c>
      <c r="AG247" s="102">
        <f t="shared" si="19"/>
        <v>0</v>
      </c>
      <c r="AH247" s="72">
        <v>0</v>
      </c>
      <c r="AI247" s="628">
        <v>0</v>
      </c>
      <c r="AJ247" s="72" t="s">
        <v>73</v>
      </c>
      <c r="AK247" s="80" t="s">
        <v>73</v>
      </c>
      <c r="AL247" s="72">
        <v>0</v>
      </c>
      <c r="AM247" s="80" t="s">
        <v>73</v>
      </c>
      <c r="AN247" s="80" t="s">
        <v>73</v>
      </c>
      <c r="AO247" s="80" t="s">
        <v>73</v>
      </c>
      <c r="AP247" s="102">
        <f t="shared" si="20"/>
        <v>0</v>
      </c>
      <c r="AQ247" s="102">
        <f t="shared" si="21"/>
        <v>11483400</v>
      </c>
      <c r="AR247" s="72" t="s">
        <v>65</v>
      </c>
      <c r="AS247" s="76">
        <v>11483400</v>
      </c>
      <c r="AT247" s="72" t="s">
        <v>319</v>
      </c>
      <c r="AU247" s="76">
        <v>0</v>
      </c>
      <c r="AV247" s="81" t="s">
        <v>73</v>
      </c>
      <c r="AW247" s="620">
        <v>11483400</v>
      </c>
      <c r="AX247" s="488">
        <f t="shared" si="22"/>
        <v>0</v>
      </c>
      <c r="AY247" s="84">
        <f t="shared" si="23"/>
        <v>1</v>
      </c>
      <c r="AZ247" s="84">
        <v>1</v>
      </c>
      <c r="BA247" s="81" t="s">
        <v>73</v>
      </c>
      <c r="BB247" s="72" t="s">
        <v>208</v>
      </c>
      <c r="BC247" s="75" t="s">
        <v>15690</v>
      </c>
      <c r="BD247" s="71" t="s">
        <v>65</v>
      </c>
      <c r="BE247" s="71" t="s">
        <v>65</v>
      </c>
    </row>
    <row r="248" spans="2:57" x14ac:dyDescent="0.25">
      <c r="B248" s="71">
        <v>2025</v>
      </c>
      <c r="C248" s="71">
        <v>891780111</v>
      </c>
      <c r="D248" s="71" t="s">
        <v>63</v>
      </c>
      <c r="E248" s="72" t="s">
        <v>15689</v>
      </c>
      <c r="F248" s="72" t="s">
        <v>15688</v>
      </c>
      <c r="G248" s="176">
        <v>0</v>
      </c>
      <c r="H248" s="72" t="s">
        <v>71</v>
      </c>
      <c r="I248" s="71" t="s">
        <v>64</v>
      </c>
      <c r="J248" s="73" t="s">
        <v>81</v>
      </c>
      <c r="K248" s="75" t="s">
        <v>15687</v>
      </c>
      <c r="L248" s="76">
        <v>13676000</v>
      </c>
      <c r="M248" s="71" t="s">
        <v>66</v>
      </c>
      <c r="N248" s="75" t="s">
        <v>10914</v>
      </c>
      <c r="O248" s="75">
        <v>1065657067</v>
      </c>
      <c r="P248" s="72">
        <v>28</v>
      </c>
      <c r="Q248" s="80">
        <v>45670</v>
      </c>
      <c r="R248" s="75">
        <v>5573604000</v>
      </c>
      <c r="S248" s="80">
        <v>45681</v>
      </c>
      <c r="T248" s="76">
        <v>13676000</v>
      </c>
      <c r="U248" s="72" t="s">
        <v>65</v>
      </c>
      <c r="V248" s="76">
        <v>1082863147</v>
      </c>
      <c r="W248" s="104" t="s">
        <v>10913</v>
      </c>
      <c r="X248" s="78">
        <v>45681</v>
      </c>
      <c r="Y248" s="78">
        <v>45681</v>
      </c>
      <c r="Z248" s="78" t="s">
        <v>73</v>
      </c>
      <c r="AA248" s="78">
        <v>45808</v>
      </c>
      <c r="AB248" s="102">
        <f t="shared" si="18"/>
        <v>127</v>
      </c>
      <c r="AC248" s="72">
        <v>2</v>
      </c>
      <c r="AD248" s="514">
        <v>3156000</v>
      </c>
      <c r="AE248" s="72">
        <v>1</v>
      </c>
      <c r="AF248" s="80">
        <v>45838</v>
      </c>
      <c r="AG248" s="102">
        <f t="shared" si="19"/>
        <v>30</v>
      </c>
      <c r="AH248" s="72">
        <v>0</v>
      </c>
      <c r="AI248" s="628">
        <v>0</v>
      </c>
      <c r="AJ248" s="72" t="s">
        <v>73</v>
      </c>
      <c r="AK248" s="80" t="s">
        <v>73</v>
      </c>
      <c r="AL248" s="72">
        <v>0</v>
      </c>
      <c r="AM248" s="80" t="s">
        <v>73</v>
      </c>
      <c r="AN248" s="80" t="s">
        <v>73</v>
      </c>
      <c r="AO248" s="80" t="s">
        <v>73</v>
      </c>
      <c r="AP248" s="102">
        <f t="shared" si="20"/>
        <v>0</v>
      </c>
      <c r="AQ248" s="102">
        <f t="shared" si="21"/>
        <v>16832000</v>
      </c>
      <c r="AR248" s="72" t="s">
        <v>65</v>
      </c>
      <c r="AS248" s="76">
        <v>13676000</v>
      </c>
      <c r="AT248" s="72" t="s">
        <v>319</v>
      </c>
      <c r="AU248" s="76">
        <v>0</v>
      </c>
      <c r="AV248" s="81" t="s">
        <v>73</v>
      </c>
      <c r="AW248" s="620">
        <v>16832000</v>
      </c>
      <c r="AX248" s="488">
        <f t="shared" si="22"/>
        <v>0</v>
      </c>
      <c r="AY248" s="84">
        <f t="shared" si="23"/>
        <v>1</v>
      </c>
      <c r="AZ248" s="84">
        <v>1</v>
      </c>
      <c r="BA248" s="81" t="s">
        <v>73</v>
      </c>
      <c r="BB248" s="72" t="s">
        <v>208</v>
      </c>
      <c r="BC248" s="75" t="s">
        <v>15686</v>
      </c>
      <c r="BD248" s="71" t="s">
        <v>65</v>
      </c>
      <c r="BE248" s="71" t="s">
        <v>65</v>
      </c>
    </row>
    <row r="249" spans="2:57" x14ac:dyDescent="0.25">
      <c r="B249" s="71">
        <v>2025</v>
      </c>
      <c r="C249" s="71">
        <v>891780111</v>
      </c>
      <c r="D249" s="71" t="s">
        <v>63</v>
      </c>
      <c r="E249" s="72" t="s">
        <v>15685</v>
      </c>
      <c r="F249" s="72" t="s">
        <v>15684</v>
      </c>
      <c r="G249" s="176">
        <v>0</v>
      </c>
      <c r="H249" s="72" t="s">
        <v>71</v>
      </c>
      <c r="I249" s="71" t="s">
        <v>64</v>
      </c>
      <c r="J249" s="73" t="s">
        <v>81</v>
      </c>
      <c r="K249" s="75" t="s">
        <v>15683</v>
      </c>
      <c r="L249" s="76">
        <v>9750000</v>
      </c>
      <c r="M249" s="71" t="s">
        <v>66</v>
      </c>
      <c r="N249" s="75" t="s">
        <v>12376</v>
      </c>
      <c r="O249" s="75">
        <v>1083032026</v>
      </c>
      <c r="P249" s="72">
        <v>27</v>
      </c>
      <c r="Q249" s="80">
        <v>45670</v>
      </c>
      <c r="R249" s="75">
        <v>2494141000</v>
      </c>
      <c r="S249" s="80">
        <v>45681</v>
      </c>
      <c r="T249" s="76">
        <v>9750000</v>
      </c>
      <c r="U249" s="72" t="s">
        <v>65</v>
      </c>
      <c r="V249" s="76">
        <v>85475141</v>
      </c>
      <c r="W249" s="104" t="s">
        <v>11393</v>
      </c>
      <c r="X249" s="78">
        <v>45681</v>
      </c>
      <c r="Y249" s="78">
        <v>45681</v>
      </c>
      <c r="Z249" s="78" t="s">
        <v>73</v>
      </c>
      <c r="AA249" s="78">
        <v>45808</v>
      </c>
      <c r="AB249" s="102">
        <f t="shared" si="18"/>
        <v>127</v>
      </c>
      <c r="AC249" s="72">
        <v>2</v>
      </c>
      <c r="AD249" s="514">
        <v>2250000</v>
      </c>
      <c r="AE249" s="72">
        <v>1</v>
      </c>
      <c r="AF249" s="80">
        <v>45838</v>
      </c>
      <c r="AG249" s="102">
        <f t="shared" si="19"/>
        <v>30</v>
      </c>
      <c r="AH249" s="72">
        <v>0</v>
      </c>
      <c r="AI249" s="628">
        <v>0</v>
      </c>
      <c r="AJ249" s="72" t="s">
        <v>73</v>
      </c>
      <c r="AK249" s="80" t="s">
        <v>73</v>
      </c>
      <c r="AL249" s="72">
        <v>0</v>
      </c>
      <c r="AM249" s="80" t="s">
        <v>73</v>
      </c>
      <c r="AN249" s="80" t="s">
        <v>73</v>
      </c>
      <c r="AO249" s="80" t="s">
        <v>73</v>
      </c>
      <c r="AP249" s="102">
        <f t="shared" si="20"/>
        <v>0</v>
      </c>
      <c r="AQ249" s="102">
        <f t="shared" si="21"/>
        <v>12000000</v>
      </c>
      <c r="AR249" s="72" t="s">
        <v>65</v>
      </c>
      <c r="AS249" s="76">
        <v>9750000</v>
      </c>
      <c r="AT249" s="72" t="s">
        <v>319</v>
      </c>
      <c r="AU249" s="76">
        <v>0</v>
      </c>
      <c r="AV249" s="81" t="s">
        <v>73</v>
      </c>
      <c r="AW249" s="620">
        <v>12000000</v>
      </c>
      <c r="AX249" s="488">
        <f t="shared" si="22"/>
        <v>0</v>
      </c>
      <c r="AY249" s="84">
        <f t="shared" si="23"/>
        <v>1</v>
      </c>
      <c r="AZ249" s="84">
        <v>1</v>
      </c>
      <c r="BA249" s="81" t="s">
        <v>73</v>
      </c>
      <c r="BB249" s="72" t="s">
        <v>208</v>
      </c>
      <c r="BC249" s="75" t="s">
        <v>15682</v>
      </c>
      <c r="BD249" s="71" t="s">
        <v>65</v>
      </c>
      <c r="BE249" s="71" t="s">
        <v>65</v>
      </c>
    </row>
    <row r="250" spans="2:57" x14ac:dyDescent="0.25">
      <c r="B250" s="71">
        <v>2025</v>
      </c>
      <c r="C250" s="71">
        <v>891780111</v>
      </c>
      <c r="D250" s="71" t="s">
        <v>63</v>
      </c>
      <c r="E250" s="72" t="s">
        <v>15681</v>
      </c>
      <c r="F250" s="72" t="s">
        <v>15680</v>
      </c>
      <c r="G250" s="176">
        <v>0</v>
      </c>
      <c r="H250" s="72" t="s">
        <v>71</v>
      </c>
      <c r="I250" s="71" t="s">
        <v>64</v>
      </c>
      <c r="J250" s="73" t="s">
        <v>81</v>
      </c>
      <c r="K250" s="75" t="s">
        <v>15679</v>
      </c>
      <c r="L250" s="76">
        <v>17634700</v>
      </c>
      <c r="M250" s="71" t="s">
        <v>66</v>
      </c>
      <c r="N250" s="75" t="s">
        <v>13088</v>
      </c>
      <c r="O250" s="75">
        <v>1082857989</v>
      </c>
      <c r="P250" s="72">
        <v>28</v>
      </c>
      <c r="Q250" s="80">
        <v>45670</v>
      </c>
      <c r="R250" s="75">
        <v>5573604000</v>
      </c>
      <c r="S250" s="80">
        <v>45681</v>
      </c>
      <c r="T250" s="76">
        <v>17634700</v>
      </c>
      <c r="U250" s="72" t="s">
        <v>65</v>
      </c>
      <c r="V250" s="76">
        <v>72175281</v>
      </c>
      <c r="W250" s="104" t="s">
        <v>8886</v>
      </c>
      <c r="X250" s="78">
        <v>45681</v>
      </c>
      <c r="Y250" s="78">
        <v>45681</v>
      </c>
      <c r="Z250" s="78" t="s">
        <v>73</v>
      </c>
      <c r="AA250" s="78">
        <v>45808</v>
      </c>
      <c r="AB250" s="102">
        <f t="shared" si="18"/>
        <v>127</v>
      </c>
      <c r="AC250" s="72">
        <v>2</v>
      </c>
      <c r="AD250" s="514">
        <v>3890000</v>
      </c>
      <c r="AE250" s="72">
        <v>1</v>
      </c>
      <c r="AF250" s="80">
        <v>45838</v>
      </c>
      <c r="AG250" s="102">
        <f t="shared" si="19"/>
        <v>30</v>
      </c>
      <c r="AH250" s="72">
        <v>0</v>
      </c>
      <c r="AI250" s="628">
        <v>0</v>
      </c>
      <c r="AJ250" s="72" t="s">
        <v>73</v>
      </c>
      <c r="AK250" s="80" t="s">
        <v>73</v>
      </c>
      <c r="AL250" s="72">
        <v>0</v>
      </c>
      <c r="AM250" s="80" t="s">
        <v>73</v>
      </c>
      <c r="AN250" s="80" t="s">
        <v>73</v>
      </c>
      <c r="AO250" s="80" t="s">
        <v>73</v>
      </c>
      <c r="AP250" s="102">
        <f t="shared" si="20"/>
        <v>0</v>
      </c>
      <c r="AQ250" s="102">
        <f t="shared" si="21"/>
        <v>21524700</v>
      </c>
      <c r="AR250" s="72" t="s">
        <v>65</v>
      </c>
      <c r="AS250" s="76">
        <v>17634700</v>
      </c>
      <c r="AT250" s="72" t="s">
        <v>319</v>
      </c>
      <c r="AU250" s="76">
        <v>0</v>
      </c>
      <c r="AV250" s="81" t="s">
        <v>73</v>
      </c>
      <c r="AW250" s="620">
        <v>21524700</v>
      </c>
      <c r="AX250" s="488">
        <f t="shared" si="22"/>
        <v>0</v>
      </c>
      <c r="AY250" s="84">
        <f t="shared" si="23"/>
        <v>1</v>
      </c>
      <c r="AZ250" s="84">
        <v>1</v>
      </c>
      <c r="BA250" s="81" t="s">
        <v>73</v>
      </c>
      <c r="BB250" s="72" t="s">
        <v>208</v>
      </c>
      <c r="BC250" s="75" t="s">
        <v>15678</v>
      </c>
      <c r="BD250" s="71" t="s">
        <v>65</v>
      </c>
      <c r="BE250" s="71" t="s">
        <v>65</v>
      </c>
    </row>
    <row r="251" spans="2:57" x14ac:dyDescent="0.25">
      <c r="B251" s="71">
        <v>2025</v>
      </c>
      <c r="C251" s="71">
        <v>891780111</v>
      </c>
      <c r="D251" s="71" t="s">
        <v>63</v>
      </c>
      <c r="E251" s="72" t="s">
        <v>15677</v>
      </c>
      <c r="F251" s="72" t="s">
        <v>15676</v>
      </c>
      <c r="G251" s="176">
        <v>0</v>
      </c>
      <c r="H251" s="72" t="s">
        <v>71</v>
      </c>
      <c r="I251" s="71" t="s">
        <v>64</v>
      </c>
      <c r="J251" s="73" t="s">
        <v>81</v>
      </c>
      <c r="K251" s="75" t="s">
        <v>15675</v>
      </c>
      <c r="L251" s="76">
        <v>13781200</v>
      </c>
      <c r="M251" s="71" t="s">
        <v>66</v>
      </c>
      <c r="N251" s="75" t="s">
        <v>10954</v>
      </c>
      <c r="O251" s="75">
        <v>1082912086</v>
      </c>
      <c r="P251" s="72">
        <v>28</v>
      </c>
      <c r="Q251" s="80">
        <v>45670</v>
      </c>
      <c r="R251" s="75">
        <v>5573604000</v>
      </c>
      <c r="S251" s="80">
        <v>45681</v>
      </c>
      <c r="T251" s="76">
        <v>13781200</v>
      </c>
      <c r="U251" s="72" t="s">
        <v>65</v>
      </c>
      <c r="V251" s="76">
        <v>57461216</v>
      </c>
      <c r="W251" s="104" t="s">
        <v>10332</v>
      </c>
      <c r="X251" s="78">
        <v>45681</v>
      </c>
      <c r="Y251" s="78">
        <v>45681</v>
      </c>
      <c r="Z251" s="78" t="s">
        <v>73</v>
      </c>
      <c r="AA251" s="78">
        <v>45808</v>
      </c>
      <c r="AB251" s="102">
        <f t="shared" si="18"/>
        <v>127</v>
      </c>
      <c r="AC251" s="72">
        <v>2</v>
      </c>
      <c r="AD251" s="514">
        <v>3156000</v>
      </c>
      <c r="AE251" s="72">
        <v>1</v>
      </c>
      <c r="AF251" s="80">
        <v>45838</v>
      </c>
      <c r="AG251" s="102">
        <f t="shared" si="19"/>
        <v>30</v>
      </c>
      <c r="AH251" s="72">
        <v>0</v>
      </c>
      <c r="AI251" s="628">
        <v>0</v>
      </c>
      <c r="AJ251" s="72" t="s">
        <v>73</v>
      </c>
      <c r="AK251" s="80" t="s">
        <v>73</v>
      </c>
      <c r="AL251" s="72">
        <v>0</v>
      </c>
      <c r="AM251" s="80" t="s">
        <v>73</v>
      </c>
      <c r="AN251" s="80" t="s">
        <v>73</v>
      </c>
      <c r="AO251" s="80" t="s">
        <v>73</v>
      </c>
      <c r="AP251" s="102">
        <f t="shared" si="20"/>
        <v>0</v>
      </c>
      <c r="AQ251" s="102">
        <f t="shared" si="21"/>
        <v>16937200</v>
      </c>
      <c r="AR251" s="72" t="s">
        <v>65</v>
      </c>
      <c r="AS251" s="76">
        <v>13781200</v>
      </c>
      <c r="AT251" s="72" t="s">
        <v>319</v>
      </c>
      <c r="AU251" s="76">
        <v>0</v>
      </c>
      <c r="AV251" s="81" t="s">
        <v>73</v>
      </c>
      <c r="AW251" s="620">
        <v>16937200</v>
      </c>
      <c r="AX251" s="488">
        <f t="shared" si="22"/>
        <v>0</v>
      </c>
      <c r="AY251" s="84">
        <f t="shared" si="23"/>
        <v>1</v>
      </c>
      <c r="AZ251" s="84">
        <v>1</v>
      </c>
      <c r="BA251" s="81" t="s">
        <v>73</v>
      </c>
      <c r="BB251" s="72" t="s">
        <v>208</v>
      </c>
      <c r="BC251" s="75" t="s">
        <v>15674</v>
      </c>
      <c r="BD251" s="71" t="s">
        <v>65</v>
      </c>
      <c r="BE251" s="71" t="s">
        <v>65</v>
      </c>
    </row>
    <row r="252" spans="2:57" x14ac:dyDescent="0.25">
      <c r="B252" s="71">
        <v>2025</v>
      </c>
      <c r="C252" s="71">
        <v>891780111</v>
      </c>
      <c r="D252" s="71" t="s">
        <v>63</v>
      </c>
      <c r="E252" s="72" t="s">
        <v>15673</v>
      </c>
      <c r="F252" s="72" t="s">
        <v>15672</v>
      </c>
      <c r="G252" s="176">
        <v>0</v>
      </c>
      <c r="H252" s="72" t="s">
        <v>71</v>
      </c>
      <c r="I252" s="71" t="s">
        <v>64</v>
      </c>
      <c r="J252" s="73" t="s">
        <v>81</v>
      </c>
      <c r="K252" s="75" t="s">
        <v>15671</v>
      </c>
      <c r="L252" s="76">
        <v>11483400</v>
      </c>
      <c r="M252" s="71" t="s">
        <v>66</v>
      </c>
      <c r="N252" s="75" t="s">
        <v>11329</v>
      </c>
      <c r="O252" s="75">
        <v>1082476913</v>
      </c>
      <c r="P252" s="72">
        <v>27</v>
      </c>
      <c r="Q252" s="80">
        <v>45670</v>
      </c>
      <c r="R252" s="75">
        <v>2494141000</v>
      </c>
      <c r="S252" s="80">
        <v>45681</v>
      </c>
      <c r="T252" s="76">
        <v>11483400</v>
      </c>
      <c r="U252" s="72" t="s">
        <v>65</v>
      </c>
      <c r="V252" s="76">
        <v>1083432808</v>
      </c>
      <c r="W252" s="104" t="s">
        <v>8587</v>
      </c>
      <c r="X252" s="78">
        <v>45681</v>
      </c>
      <c r="Y252" s="78">
        <v>45681</v>
      </c>
      <c r="Z252" s="78" t="s">
        <v>73</v>
      </c>
      <c r="AA252" s="78">
        <v>45808</v>
      </c>
      <c r="AB252" s="102">
        <f t="shared" si="18"/>
        <v>127</v>
      </c>
      <c r="AC252" s="72">
        <v>2</v>
      </c>
      <c r="AD252" s="514">
        <v>2650000</v>
      </c>
      <c r="AE252" s="72">
        <v>1</v>
      </c>
      <c r="AF252" s="80">
        <v>45838</v>
      </c>
      <c r="AG252" s="102">
        <f t="shared" si="19"/>
        <v>30</v>
      </c>
      <c r="AH252" s="72">
        <v>0</v>
      </c>
      <c r="AI252" s="628">
        <v>0</v>
      </c>
      <c r="AJ252" s="72" t="s">
        <v>73</v>
      </c>
      <c r="AK252" s="80" t="s">
        <v>73</v>
      </c>
      <c r="AL252" s="72">
        <v>0</v>
      </c>
      <c r="AM252" s="80" t="s">
        <v>73</v>
      </c>
      <c r="AN252" s="80" t="s">
        <v>73</v>
      </c>
      <c r="AO252" s="80" t="s">
        <v>73</v>
      </c>
      <c r="AP252" s="102">
        <f t="shared" si="20"/>
        <v>0</v>
      </c>
      <c r="AQ252" s="102">
        <f t="shared" si="21"/>
        <v>14133400</v>
      </c>
      <c r="AR252" s="72" t="s">
        <v>65</v>
      </c>
      <c r="AS252" s="76">
        <v>11483400</v>
      </c>
      <c r="AT252" s="72" t="s">
        <v>319</v>
      </c>
      <c r="AU252" s="76">
        <v>0</v>
      </c>
      <c r="AV252" s="81" t="s">
        <v>73</v>
      </c>
      <c r="AW252" s="620">
        <v>14133400</v>
      </c>
      <c r="AX252" s="488">
        <f t="shared" si="22"/>
        <v>0</v>
      </c>
      <c r="AY252" s="84">
        <f t="shared" si="23"/>
        <v>1</v>
      </c>
      <c r="AZ252" s="84">
        <v>1</v>
      </c>
      <c r="BA252" s="81" t="s">
        <v>73</v>
      </c>
      <c r="BB252" s="72" t="s">
        <v>208</v>
      </c>
      <c r="BC252" s="75" t="s">
        <v>15670</v>
      </c>
      <c r="BD252" s="71" t="s">
        <v>65</v>
      </c>
      <c r="BE252" s="71" t="s">
        <v>65</v>
      </c>
    </row>
    <row r="253" spans="2:57" x14ac:dyDescent="0.25">
      <c r="B253" s="71">
        <v>2025</v>
      </c>
      <c r="C253" s="71">
        <v>891780111</v>
      </c>
      <c r="D253" s="71" t="s">
        <v>63</v>
      </c>
      <c r="E253" s="72" t="s">
        <v>15669</v>
      </c>
      <c r="F253" s="72" t="s">
        <v>15668</v>
      </c>
      <c r="G253" s="176">
        <v>0</v>
      </c>
      <c r="H253" s="72" t="s">
        <v>71</v>
      </c>
      <c r="I253" s="71" t="s">
        <v>64</v>
      </c>
      <c r="J253" s="73" t="s">
        <v>81</v>
      </c>
      <c r="K253" s="75" t="s">
        <v>15667</v>
      </c>
      <c r="L253" s="76">
        <v>16410400</v>
      </c>
      <c r="M253" s="71" t="s">
        <v>66</v>
      </c>
      <c r="N253" s="75" t="s">
        <v>13246</v>
      </c>
      <c r="O253" s="75">
        <v>1082926372</v>
      </c>
      <c r="P253" s="72">
        <v>28</v>
      </c>
      <c r="Q253" s="80">
        <v>45670</v>
      </c>
      <c r="R253" s="75">
        <v>5573604000</v>
      </c>
      <c r="S253" s="80">
        <v>45681</v>
      </c>
      <c r="T253" s="76">
        <v>16410400</v>
      </c>
      <c r="U253" s="72" t="s">
        <v>65</v>
      </c>
      <c r="V253" s="76">
        <v>12621405</v>
      </c>
      <c r="W253" s="104" t="s">
        <v>10350</v>
      </c>
      <c r="X253" s="78">
        <v>45681</v>
      </c>
      <c r="Y253" s="78">
        <v>45681</v>
      </c>
      <c r="Z253" s="78" t="s">
        <v>73</v>
      </c>
      <c r="AA253" s="78">
        <v>45808</v>
      </c>
      <c r="AB253" s="102">
        <f t="shared" si="18"/>
        <v>127</v>
      </c>
      <c r="AC253" s="72">
        <v>2</v>
      </c>
      <c r="AD253" s="514">
        <v>3787000</v>
      </c>
      <c r="AE253" s="72">
        <v>1</v>
      </c>
      <c r="AF253" s="80">
        <v>45838</v>
      </c>
      <c r="AG253" s="102">
        <f t="shared" si="19"/>
        <v>30</v>
      </c>
      <c r="AH253" s="72">
        <v>0</v>
      </c>
      <c r="AI253" s="628">
        <v>0</v>
      </c>
      <c r="AJ253" s="72" t="s">
        <v>73</v>
      </c>
      <c r="AK253" s="80" t="s">
        <v>73</v>
      </c>
      <c r="AL253" s="72">
        <v>0</v>
      </c>
      <c r="AM253" s="80" t="s">
        <v>73</v>
      </c>
      <c r="AN253" s="80" t="s">
        <v>73</v>
      </c>
      <c r="AO253" s="80" t="s">
        <v>73</v>
      </c>
      <c r="AP253" s="102">
        <f t="shared" si="20"/>
        <v>0</v>
      </c>
      <c r="AQ253" s="102">
        <f t="shared" si="21"/>
        <v>20197400</v>
      </c>
      <c r="AR253" s="72" t="s">
        <v>65</v>
      </c>
      <c r="AS253" s="76">
        <v>16410400</v>
      </c>
      <c r="AT253" s="72" t="s">
        <v>319</v>
      </c>
      <c r="AU253" s="76">
        <v>0</v>
      </c>
      <c r="AV253" s="81" t="s">
        <v>73</v>
      </c>
      <c r="AW253" s="620">
        <v>20197400</v>
      </c>
      <c r="AX253" s="488">
        <f t="shared" si="22"/>
        <v>0</v>
      </c>
      <c r="AY253" s="84">
        <f t="shared" si="23"/>
        <v>1</v>
      </c>
      <c r="AZ253" s="84">
        <v>1</v>
      </c>
      <c r="BA253" s="81" t="s">
        <v>73</v>
      </c>
      <c r="BB253" s="72" t="s">
        <v>208</v>
      </c>
      <c r="BC253" s="75" t="s">
        <v>15666</v>
      </c>
      <c r="BD253" s="71" t="s">
        <v>65</v>
      </c>
      <c r="BE253" s="71" t="s">
        <v>65</v>
      </c>
    </row>
    <row r="254" spans="2:57" x14ac:dyDescent="0.25">
      <c r="B254" s="71">
        <v>2025</v>
      </c>
      <c r="C254" s="71">
        <v>891780111</v>
      </c>
      <c r="D254" s="71" t="s">
        <v>63</v>
      </c>
      <c r="E254" s="72" t="s">
        <v>15665</v>
      </c>
      <c r="F254" s="72" t="s">
        <v>15664</v>
      </c>
      <c r="G254" s="176">
        <v>0</v>
      </c>
      <c r="H254" s="72" t="s">
        <v>71</v>
      </c>
      <c r="I254" s="71" t="s">
        <v>64</v>
      </c>
      <c r="J254" s="73" t="s">
        <v>81</v>
      </c>
      <c r="K254" s="75" t="s">
        <v>15663</v>
      </c>
      <c r="L254" s="76">
        <v>14307200</v>
      </c>
      <c r="M254" s="71" t="s">
        <v>66</v>
      </c>
      <c r="N254" s="75" t="s">
        <v>11257</v>
      </c>
      <c r="O254" s="75">
        <v>1050461549</v>
      </c>
      <c r="P254" s="72">
        <v>28</v>
      </c>
      <c r="Q254" s="80">
        <v>45670</v>
      </c>
      <c r="R254" s="75">
        <v>5573604000</v>
      </c>
      <c r="S254" s="80">
        <v>45681</v>
      </c>
      <c r="T254" s="76">
        <v>14307200</v>
      </c>
      <c r="U254" s="72" t="s">
        <v>65</v>
      </c>
      <c r="V254" s="76">
        <v>36557666</v>
      </c>
      <c r="W254" s="104" t="s">
        <v>10440</v>
      </c>
      <c r="X254" s="78">
        <v>45681</v>
      </c>
      <c r="Y254" s="78">
        <v>45681</v>
      </c>
      <c r="Z254" s="78" t="s">
        <v>73</v>
      </c>
      <c r="AA254" s="78">
        <v>45808</v>
      </c>
      <c r="AB254" s="102">
        <f t="shared" si="18"/>
        <v>127</v>
      </c>
      <c r="AC254" s="72">
        <v>2</v>
      </c>
      <c r="AD254" s="514">
        <v>3156000</v>
      </c>
      <c r="AE254" s="72">
        <v>1</v>
      </c>
      <c r="AF254" s="80">
        <v>45838</v>
      </c>
      <c r="AG254" s="102">
        <f t="shared" si="19"/>
        <v>30</v>
      </c>
      <c r="AH254" s="72">
        <v>0</v>
      </c>
      <c r="AI254" s="628">
        <v>0</v>
      </c>
      <c r="AJ254" s="72" t="s">
        <v>73</v>
      </c>
      <c r="AK254" s="80" t="s">
        <v>73</v>
      </c>
      <c r="AL254" s="72">
        <v>0</v>
      </c>
      <c r="AM254" s="80" t="s">
        <v>73</v>
      </c>
      <c r="AN254" s="80" t="s">
        <v>73</v>
      </c>
      <c r="AO254" s="80" t="s">
        <v>73</v>
      </c>
      <c r="AP254" s="102">
        <f t="shared" si="20"/>
        <v>0</v>
      </c>
      <c r="AQ254" s="102">
        <f t="shared" si="21"/>
        <v>17463200</v>
      </c>
      <c r="AR254" s="72" t="s">
        <v>65</v>
      </c>
      <c r="AS254" s="76">
        <v>14307200</v>
      </c>
      <c r="AT254" s="72" t="s">
        <v>319</v>
      </c>
      <c r="AU254" s="76">
        <v>0</v>
      </c>
      <c r="AV254" s="81" t="s">
        <v>73</v>
      </c>
      <c r="AW254" s="620">
        <v>17463200</v>
      </c>
      <c r="AX254" s="488">
        <f t="shared" si="22"/>
        <v>0</v>
      </c>
      <c r="AY254" s="84">
        <f t="shared" si="23"/>
        <v>1</v>
      </c>
      <c r="AZ254" s="84">
        <v>1</v>
      </c>
      <c r="BA254" s="81" t="s">
        <v>73</v>
      </c>
      <c r="BB254" s="72" t="s">
        <v>208</v>
      </c>
      <c r="BC254" s="75" t="s">
        <v>15662</v>
      </c>
      <c r="BD254" s="71" t="s">
        <v>65</v>
      </c>
      <c r="BE254" s="71" t="s">
        <v>65</v>
      </c>
    </row>
    <row r="255" spans="2:57" x14ac:dyDescent="0.25">
      <c r="B255" s="71">
        <v>2025</v>
      </c>
      <c r="C255" s="71">
        <v>891780111</v>
      </c>
      <c r="D255" s="71" t="s">
        <v>63</v>
      </c>
      <c r="E255" s="72" t="s">
        <v>15661</v>
      </c>
      <c r="F255" s="72" t="s">
        <v>15660</v>
      </c>
      <c r="G255" s="176">
        <v>0</v>
      </c>
      <c r="H255" s="72" t="s">
        <v>71</v>
      </c>
      <c r="I255" s="71" t="s">
        <v>64</v>
      </c>
      <c r="J255" s="73" t="s">
        <v>81</v>
      </c>
      <c r="K255" s="75" t="s">
        <v>15659</v>
      </c>
      <c r="L255" s="76">
        <v>9825000</v>
      </c>
      <c r="M255" s="71" t="s">
        <v>66</v>
      </c>
      <c r="N255" s="75" t="s">
        <v>11433</v>
      </c>
      <c r="O255" s="75">
        <v>1129534741</v>
      </c>
      <c r="P255" s="72">
        <v>27</v>
      </c>
      <c r="Q255" s="80">
        <v>45670</v>
      </c>
      <c r="R255" s="75">
        <v>2494141000</v>
      </c>
      <c r="S255" s="80">
        <v>45681</v>
      </c>
      <c r="T255" s="76">
        <v>9825000</v>
      </c>
      <c r="U255" s="72" t="s">
        <v>65</v>
      </c>
      <c r="V255" s="76">
        <v>8742360</v>
      </c>
      <c r="W255" s="104" t="s">
        <v>15516</v>
      </c>
      <c r="X255" s="78">
        <v>45681</v>
      </c>
      <c r="Y255" s="78">
        <v>45681</v>
      </c>
      <c r="Z255" s="78" t="s">
        <v>73</v>
      </c>
      <c r="AA255" s="78">
        <v>45808</v>
      </c>
      <c r="AB255" s="102">
        <f t="shared" si="18"/>
        <v>127</v>
      </c>
      <c r="AC255" s="72">
        <v>2</v>
      </c>
      <c r="AD255" s="514">
        <v>975000</v>
      </c>
      <c r="AE255" s="72">
        <v>1</v>
      </c>
      <c r="AF255" s="80">
        <v>45821</v>
      </c>
      <c r="AG255" s="102">
        <f t="shared" si="19"/>
        <v>13</v>
      </c>
      <c r="AH255" s="72">
        <v>0</v>
      </c>
      <c r="AI255" s="628">
        <v>0</v>
      </c>
      <c r="AJ255" s="72" t="s">
        <v>73</v>
      </c>
      <c r="AK255" s="80" t="s">
        <v>73</v>
      </c>
      <c r="AL255" s="72">
        <v>0</v>
      </c>
      <c r="AM255" s="80" t="s">
        <v>73</v>
      </c>
      <c r="AN255" s="80" t="s">
        <v>73</v>
      </c>
      <c r="AO255" s="80" t="s">
        <v>73</v>
      </c>
      <c r="AP255" s="102">
        <f t="shared" si="20"/>
        <v>0</v>
      </c>
      <c r="AQ255" s="102">
        <f t="shared" si="21"/>
        <v>10800000</v>
      </c>
      <c r="AR255" s="72" t="s">
        <v>65</v>
      </c>
      <c r="AS255" s="76">
        <v>9825000</v>
      </c>
      <c r="AT255" s="72" t="s">
        <v>319</v>
      </c>
      <c r="AU255" s="76">
        <v>0</v>
      </c>
      <c r="AV255" s="81" t="s">
        <v>73</v>
      </c>
      <c r="AW255" s="620">
        <v>10800000</v>
      </c>
      <c r="AX255" s="488">
        <f t="shared" si="22"/>
        <v>0</v>
      </c>
      <c r="AY255" s="84">
        <f t="shared" si="23"/>
        <v>1</v>
      </c>
      <c r="AZ255" s="84">
        <v>1</v>
      </c>
      <c r="BA255" s="81" t="s">
        <v>73</v>
      </c>
      <c r="BB255" s="72" t="s">
        <v>208</v>
      </c>
      <c r="BC255" s="75" t="s">
        <v>15658</v>
      </c>
      <c r="BD255" s="71" t="s">
        <v>65</v>
      </c>
      <c r="BE255" s="71" t="s">
        <v>65</v>
      </c>
    </row>
    <row r="256" spans="2:57" x14ac:dyDescent="0.25">
      <c r="B256" s="71">
        <v>2025</v>
      </c>
      <c r="C256" s="71">
        <v>891780111</v>
      </c>
      <c r="D256" s="71" t="s">
        <v>63</v>
      </c>
      <c r="E256" s="72" t="s">
        <v>15657</v>
      </c>
      <c r="F256" s="72" t="s">
        <v>15656</v>
      </c>
      <c r="G256" s="176">
        <v>0</v>
      </c>
      <c r="H256" s="72" t="s">
        <v>71</v>
      </c>
      <c r="I256" s="71" t="s">
        <v>64</v>
      </c>
      <c r="J256" s="73" t="s">
        <v>81</v>
      </c>
      <c r="K256" s="75" t="s">
        <v>15655</v>
      </c>
      <c r="L256" s="76">
        <v>17041500</v>
      </c>
      <c r="M256" s="71" t="s">
        <v>66</v>
      </c>
      <c r="N256" s="75" t="s">
        <v>12701</v>
      </c>
      <c r="O256" s="75">
        <v>1064802492</v>
      </c>
      <c r="P256" s="72">
        <v>28</v>
      </c>
      <c r="Q256" s="80">
        <v>45670</v>
      </c>
      <c r="R256" s="75">
        <v>5573604000</v>
      </c>
      <c r="S256" s="80">
        <v>45681</v>
      </c>
      <c r="T256" s="76">
        <v>17041500</v>
      </c>
      <c r="U256" s="72" t="s">
        <v>65</v>
      </c>
      <c r="V256" s="76">
        <v>57464638</v>
      </c>
      <c r="W256" s="104" t="s">
        <v>10367</v>
      </c>
      <c r="X256" s="78">
        <v>45681</v>
      </c>
      <c r="Y256" s="78">
        <v>45681</v>
      </c>
      <c r="Z256" s="78" t="s">
        <v>73</v>
      </c>
      <c r="AA256" s="78">
        <v>45808</v>
      </c>
      <c r="AB256" s="102">
        <f t="shared" si="18"/>
        <v>127</v>
      </c>
      <c r="AC256" s="72">
        <v>2</v>
      </c>
      <c r="AD256" s="514">
        <v>3787000</v>
      </c>
      <c r="AE256" s="72">
        <v>1</v>
      </c>
      <c r="AF256" s="80">
        <v>45838</v>
      </c>
      <c r="AG256" s="102">
        <f t="shared" si="19"/>
        <v>30</v>
      </c>
      <c r="AH256" s="72">
        <v>0</v>
      </c>
      <c r="AI256" s="628">
        <v>0</v>
      </c>
      <c r="AJ256" s="72" t="s">
        <v>73</v>
      </c>
      <c r="AK256" s="80" t="s">
        <v>73</v>
      </c>
      <c r="AL256" s="72">
        <v>0</v>
      </c>
      <c r="AM256" s="80" t="s">
        <v>73</v>
      </c>
      <c r="AN256" s="80" t="s">
        <v>73</v>
      </c>
      <c r="AO256" s="80" t="s">
        <v>73</v>
      </c>
      <c r="AP256" s="102">
        <f t="shared" si="20"/>
        <v>0</v>
      </c>
      <c r="AQ256" s="102">
        <f t="shared" si="21"/>
        <v>20828500</v>
      </c>
      <c r="AR256" s="72" t="s">
        <v>65</v>
      </c>
      <c r="AS256" s="76">
        <v>17041500</v>
      </c>
      <c r="AT256" s="72" t="s">
        <v>319</v>
      </c>
      <c r="AU256" s="76">
        <v>0</v>
      </c>
      <c r="AV256" s="81" t="s">
        <v>73</v>
      </c>
      <c r="AW256" s="620">
        <v>20828500</v>
      </c>
      <c r="AX256" s="488">
        <f t="shared" si="22"/>
        <v>0</v>
      </c>
      <c r="AY256" s="84">
        <f t="shared" si="23"/>
        <v>1</v>
      </c>
      <c r="AZ256" s="84">
        <v>1</v>
      </c>
      <c r="BA256" s="81" t="s">
        <v>73</v>
      </c>
      <c r="BB256" s="72" t="s">
        <v>208</v>
      </c>
      <c r="BC256" s="75" t="s">
        <v>15654</v>
      </c>
      <c r="BD256" s="71" t="s">
        <v>65</v>
      </c>
      <c r="BE256" s="71" t="s">
        <v>65</v>
      </c>
    </row>
    <row r="257" spans="2:57" x14ac:dyDescent="0.25">
      <c r="B257" s="71">
        <v>2025</v>
      </c>
      <c r="C257" s="71">
        <v>891780111</v>
      </c>
      <c r="D257" s="71" t="s">
        <v>63</v>
      </c>
      <c r="E257" s="72" t="s">
        <v>15653</v>
      </c>
      <c r="F257" s="72" t="s">
        <v>15652</v>
      </c>
      <c r="G257" s="176">
        <v>0</v>
      </c>
      <c r="H257" s="72" t="s">
        <v>71</v>
      </c>
      <c r="I257" s="71" t="s">
        <v>64</v>
      </c>
      <c r="J257" s="73" t="s">
        <v>81</v>
      </c>
      <c r="K257" s="75" t="s">
        <v>15569</v>
      </c>
      <c r="L257" s="76">
        <v>9825000</v>
      </c>
      <c r="M257" s="71" t="s">
        <v>66</v>
      </c>
      <c r="N257" s="75" t="s">
        <v>11429</v>
      </c>
      <c r="O257" s="75">
        <v>57428677</v>
      </c>
      <c r="P257" s="72">
        <v>27</v>
      </c>
      <c r="Q257" s="80">
        <v>45670</v>
      </c>
      <c r="R257" s="75">
        <v>2494141000</v>
      </c>
      <c r="S257" s="80">
        <v>45681</v>
      </c>
      <c r="T257" s="76">
        <v>9825000</v>
      </c>
      <c r="U257" s="72" t="s">
        <v>65</v>
      </c>
      <c r="V257" s="76">
        <v>8742360</v>
      </c>
      <c r="W257" s="104" t="s">
        <v>15516</v>
      </c>
      <c r="X257" s="78">
        <v>45681</v>
      </c>
      <c r="Y257" s="78">
        <v>45681</v>
      </c>
      <c r="Z257" s="78" t="s">
        <v>73</v>
      </c>
      <c r="AA257" s="78">
        <v>45808</v>
      </c>
      <c r="AB257" s="102">
        <f t="shared" si="18"/>
        <v>127</v>
      </c>
      <c r="AC257" s="72">
        <v>2</v>
      </c>
      <c r="AD257" s="514">
        <v>975000</v>
      </c>
      <c r="AE257" s="72">
        <v>1</v>
      </c>
      <c r="AF257" s="80">
        <v>45821</v>
      </c>
      <c r="AG257" s="102">
        <f t="shared" si="19"/>
        <v>13</v>
      </c>
      <c r="AH257" s="72">
        <v>0</v>
      </c>
      <c r="AI257" s="628">
        <v>0</v>
      </c>
      <c r="AJ257" s="72" t="s">
        <v>73</v>
      </c>
      <c r="AK257" s="80" t="s">
        <v>73</v>
      </c>
      <c r="AL257" s="72">
        <v>0</v>
      </c>
      <c r="AM257" s="80" t="s">
        <v>73</v>
      </c>
      <c r="AN257" s="80" t="s">
        <v>73</v>
      </c>
      <c r="AO257" s="80" t="s">
        <v>73</v>
      </c>
      <c r="AP257" s="102">
        <f t="shared" si="20"/>
        <v>0</v>
      </c>
      <c r="AQ257" s="102">
        <f t="shared" si="21"/>
        <v>10800000</v>
      </c>
      <c r="AR257" s="72" t="s">
        <v>65</v>
      </c>
      <c r="AS257" s="76">
        <v>9825000</v>
      </c>
      <c r="AT257" s="72" t="s">
        <v>319</v>
      </c>
      <c r="AU257" s="76">
        <v>0</v>
      </c>
      <c r="AV257" s="81" t="s">
        <v>73</v>
      </c>
      <c r="AW257" s="620">
        <v>10800000</v>
      </c>
      <c r="AX257" s="488">
        <f t="shared" si="22"/>
        <v>0</v>
      </c>
      <c r="AY257" s="84">
        <f t="shared" si="23"/>
        <v>1</v>
      </c>
      <c r="AZ257" s="84">
        <v>1</v>
      </c>
      <c r="BA257" s="81" t="s">
        <v>73</v>
      </c>
      <c r="BB257" s="72" t="s">
        <v>208</v>
      </c>
      <c r="BC257" s="75" t="s">
        <v>15651</v>
      </c>
      <c r="BD257" s="71" t="s">
        <v>65</v>
      </c>
      <c r="BE257" s="71" t="s">
        <v>65</v>
      </c>
    </row>
    <row r="258" spans="2:57" x14ac:dyDescent="0.25">
      <c r="B258" s="71">
        <v>2025</v>
      </c>
      <c r="C258" s="71">
        <v>891780111</v>
      </c>
      <c r="D258" s="71" t="s">
        <v>63</v>
      </c>
      <c r="E258" s="72" t="s">
        <v>15650</v>
      </c>
      <c r="F258" s="72" t="s">
        <v>15649</v>
      </c>
      <c r="G258" s="176">
        <v>0</v>
      </c>
      <c r="H258" s="72" t="s">
        <v>71</v>
      </c>
      <c r="I258" s="71" t="s">
        <v>64</v>
      </c>
      <c r="J258" s="73" t="s">
        <v>81</v>
      </c>
      <c r="K258" s="75" t="s">
        <v>15648</v>
      </c>
      <c r="L258" s="76">
        <v>15161100</v>
      </c>
      <c r="M258" s="71" t="s">
        <v>66</v>
      </c>
      <c r="N258" s="75" t="s">
        <v>11094</v>
      </c>
      <c r="O258" s="75">
        <v>36697703</v>
      </c>
      <c r="P258" s="72">
        <v>28</v>
      </c>
      <c r="Q258" s="80">
        <v>45670</v>
      </c>
      <c r="R258" s="75">
        <v>5573604000</v>
      </c>
      <c r="S258" s="80">
        <v>45681</v>
      </c>
      <c r="T258" s="76">
        <v>15161100</v>
      </c>
      <c r="U258" s="72" t="s">
        <v>65</v>
      </c>
      <c r="V258" s="76">
        <v>8742360</v>
      </c>
      <c r="W258" s="104" t="s">
        <v>15516</v>
      </c>
      <c r="X258" s="78">
        <v>45681</v>
      </c>
      <c r="Y258" s="78">
        <v>45681</v>
      </c>
      <c r="Z258" s="78" t="s">
        <v>73</v>
      </c>
      <c r="AA258" s="78">
        <v>45808</v>
      </c>
      <c r="AB258" s="102">
        <f t="shared" si="18"/>
        <v>127</v>
      </c>
      <c r="AC258" s="72">
        <v>2</v>
      </c>
      <c r="AD258" s="514">
        <v>1504600</v>
      </c>
      <c r="AE258" s="72">
        <v>1</v>
      </c>
      <c r="AF258" s="80">
        <v>45821</v>
      </c>
      <c r="AG258" s="102">
        <f t="shared" si="19"/>
        <v>13</v>
      </c>
      <c r="AH258" s="72">
        <v>0</v>
      </c>
      <c r="AI258" s="628">
        <v>0</v>
      </c>
      <c r="AJ258" s="72" t="s">
        <v>73</v>
      </c>
      <c r="AK258" s="80" t="s">
        <v>73</v>
      </c>
      <c r="AL258" s="72">
        <v>0</v>
      </c>
      <c r="AM258" s="80" t="s">
        <v>73</v>
      </c>
      <c r="AN258" s="80" t="s">
        <v>73</v>
      </c>
      <c r="AO258" s="80" t="s">
        <v>73</v>
      </c>
      <c r="AP258" s="102">
        <f t="shared" si="20"/>
        <v>0</v>
      </c>
      <c r="AQ258" s="102">
        <f t="shared" si="21"/>
        <v>16665700</v>
      </c>
      <c r="AR258" s="72" t="s">
        <v>65</v>
      </c>
      <c r="AS258" s="76">
        <v>15161100</v>
      </c>
      <c r="AT258" s="72" t="s">
        <v>319</v>
      </c>
      <c r="AU258" s="76">
        <v>0</v>
      </c>
      <c r="AV258" s="81" t="s">
        <v>73</v>
      </c>
      <c r="AW258" s="620">
        <v>16665700</v>
      </c>
      <c r="AX258" s="488">
        <f t="shared" si="22"/>
        <v>0</v>
      </c>
      <c r="AY258" s="84">
        <f t="shared" si="23"/>
        <v>1</v>
      </c>
      <c r="AZ258" s="84">
        <v>1</v>
      </c>
      <c r="BA258" s="81" t="s">
        <v>73</v>
      </c>
      <c r="BB258" s="72" t="s">
        <v>208</v>
      </c>
      <c r="BC258" s="75" t="s">
        <v>15647</v>
      </c>
      <c r="BD258" s="71" t="s">
        <v>65</v>
      </c>
      <c r="BE258" s="71" t="s">
        <v>65</v>
      </c>
    </row>
    <row r="259" spans="2:57" x14ac:dyDescent="0.25">
      <c r="B259" s="71">
        <v>2025</v>
      </c>
      <c r="C259" s="71">
        <v>891780111</v>
      </c>
      <c r="D259" s="71" t="s">
        <v>63</v>
      </c>
      <c r="E259" s="72" t="s">
        <v>15646</v>
      </c>
      <c r="F259" s="72" t="s">
        <v>15645</v>
      </c>
      <c r="G259" s="176">
        <v>0</v>
      </c>
      <c r="H259" s="72" t="s">
        <v>71</v>
      </c>
      <c r="I259" s="71" t="s">
        <v>64</v>
      </c>
      <c r="J259" s="73" t="s">
        <v>81</v>
      </c>
      <c r="K259" s="75" t="s">
        <v>15569</v>
      </c>
      <c r="L259" s="76">
        <v>9825000</v>
      </c>
      <c r="M259" s="71" t="s">
        <v>66</v>
      </c>
      <c r="N259" s="75" t="s">
        <v>11119</v>
      </c>
      <c r="O259" s="75">
        <v>1085227404</v>
      </c>
      <c r="P259" s="72">
        <v>27</v>
      </c>
      <c r="Q259" s="80">
        <v>45670</v>
      </c>
      <c r="R259" s="75">
        <v>2494141000</v>
      </c>
      <c r="S259" s="80">
        <v>45681</v>
      </c>
      <c r="T259" s="76">
        <v>9825000</v>
      </c>
      <c r="U259" s="72" t="s">
        <v>65</v>
      </c>
      <c r="V259" s="76">
        <v>8742360</v>
      </c>
      <c r="W259" s="104" t="s">
        <v>15516</v>
      </c>
      <c r="X259" s="78">
        <v>45681</v>
      </c>
      <c r="Y259" s="78">
        <v>45681</v>
      </c>
      <c r="Z259" s="78" t="s">
        <v>73</v>
      </c>
      <c r="AA259" s="78">
        <v>45808</v>
      </c>
      <c r="AB259" s="102">
        <f t="shared" si="18"/>
        <v>127</v>
      </c>
      <c r="AC259" s="72">
        <v>2</v>
      </c>
      <c r="AD259" s="514">
        <v>975000</v>
      </c>
      <c r="AE259" s="72">
        <v>1</v>
      </c>
      <c r="AF259" s="80">
        <v>45821</v>
      </c>
      <c r="AG259" s="102">
        <f t="shared" si="19"/>
        <v>13</v>
      </c>
      <c r="AH259" s="72">
        <v>0</v>
      </c>
      <c r="AI259" s="628">
        <v>0</v>
      </c>
      <c r="AJ259" s="72" t="s">
        <v>73</v>
      </c>
      <c r="AK259" s="80" t="s">
        <v>73</v>
      </c>
      <c r="AL259" s="72">
        <v>0</v>
      </c>
      <c r="AM259" s="80" t="s">
        <v>73</v>
      </c>
      <c r="AN259" s="80" t="s">
        <v>73</v>
      </c>
      <c r="AO259" s="80" t="s">
        <v>73</v>
      </c>
      <c r="AP259" s="102">
        <f t="shared" si="20"/>
        <v>0</v>
      </c>
      <c r="AQ259" s="102">
        <f t="shared" si="21"/>
        <v>10800000</v>
      </c>
      <c r="AR259" s="72" t="s">
        <v>65</v>
      </c>
      <c r="AS259" s="76">
        <v>9825000</v>
      </c>
      <c r="AT259" s="72" t="s">
        <v>319</v>
      </c>
      <c r="AU259" s="76">
        <v>0</v>
      </c>
      <c r="AV259" s="81" t="s">
        <v>73</v>
      </c>
      <c r="AW259" s="620">
        <v>10800000</v>
      </c>
      <c r="AX259" s="488">
        <f t="shared" si="22"/>
        <v>0</v>
      </c>
      <c r="AY259" s="84">
        <f t="shared" si="23"/>
        <v>1</v>
      </c>
      <c r="AZ259" s="84">
        <v>1</v>
      </c>
      <c r="BA259" s="81" t="s">
        <v>73</v>
      </c>
      <c r="BB259" s="72" t="s">
        <v>208</v>
      </c>
      <c r="BC259" s="75" t="s">
        <v>15644</v>
      </c>
      <c r="BD259" s="71" t="s">
        <v>65</v>
      </c>
      <c r="BE259" s="71" t="s">
        <v>65</v>
      </c>
    </row>
    <row r="260" spans="2:57" x14ac:dyDescent="0.25">
      <c r="B260" s="71">
        <v>2025</v>
      </c>
      <c r="C260" s="71">
        <v>891780111</v>
      </c>
      <c r="D260" s="71" t="s">
        <v>63</v>
      </c>
      <c r="E260" s="72" t="s">
        <v>15643</v>
      </c>
      <c r="F260" s="72" t="s">
        <v>15642</v>
      </c>
      <c r="G260" s="176">
        <v>0</v>
      </c>
      <c r="H260" s="72" t="s">
        <v>71</v>
      </c>
      <c r="I260" s="71" t="s">
        <v>64</v>
      </c>
      <c r="J260" s="73" t="s">
        <v>81</v>
      </c>
      <c r="K260" s="75" t="s">
        <v>15569</v>
      </c>
      <c r="L260" s="76">
        <v>9825000</v>
      </c>
      <c r="M260" s="71" t="s">
        <v>66</v>
      </c>
      <c r="N260" s="75" t="s">
        <v>11295</v>
      </c>
      <c r="O260" s="75">
        <v>1082882138</v>
      </c>
      <c r="P260" s="72">
        <v>27</v>
      </c>
      <c r="Q260" s="80">
        <v>45670</v>
      </c>
      <c r="R260" s="75">
        <v>2494141000</v>
      </c>
      <c r="S260" s="80">
        <v>45681</v>
      </c>
      <c r="T260" s="76">
        <v>9825000</v>
      </c>
      <c r="U260" s="72" t="s">
        <v>65</v>
      </c>
      <c r="V260" s="76">
        <v>8742360</v>
      </c>
      <c r="W260" s="104" t="s">
        <v>15516</v>
      </c>
      <c r="X260" s="78">
        <v>45681</v>
      </c>
      <c r="Y260" s="78">
        <v>45681</v>
      </c>
      <c r="Z260" s="78" t="s">
        <v>73</v>
      </c>
      <c r="AA260" s="78">
        <v>45808</v>
      </c>
      <c r="AB260" s="102">
        <f t="shared" si="18"/>
        <v>127</v>
      </c>
      <c r="AC260" s="72">
        <v>2</v>
      </c>
      <c r="AD260" s="514">
        <v>975000</v>
      </c>
      <c r="AE260" s="72">
        <v>1</v>
      </c>
      <c r="AF260" s="80">
        <v>45821</v>
      </c>
      <c r="AG260" s="102">
        <f t="shared" si="19"/>
        <v>13</v>
      </c>
      <c r="AH260" s="72">
        <v>0</v>
      </c>
      <c r="AI260" s="628">
        <v>0</v>
      </c>
      <c r="AJ260" s="72" t="s">
        <v>73</v>
      </c>
      <c r="AK260" s="80" t="s">
        <v>73</v>
      </c>
      <c r="AL260" s="72">
        <v>0</v>
      </c>
      <c r="AM260" s="80" t="s">
        <v>73</v>
      </c>
      <c r="AN260" s="80" t="s">
        <v>73</v>
      </c>
      <c r="AO260" s="80" t="s">
        <v>73</v>
      </c>
      <c r="AP260" s="102">
        <f t="shared" si="20"/>
        <v>0</v>
      </c>
      <c r="AQ260" s="102">
        <f t="shared" si="21"/>
        <v>10800000</v>
      </c>
      <c r="AR260" s="72" t="s">
        <v>65</v>
      </c>
      <c r="AS260" s="76">
        <v>9825000</v>
      </c>
      <c r="AT260" s="72" t="s">
        <v>319</v>
      </c>
      <c r="AU260" s="76">
        <v>0</v>
      </c>
      <c r="AV260" s="81" t="s">
        <v>73</v>
      </c>
      <c r="AW260" s="620">
        <v>10800000</v>
      </c>
      <c r="AX260" s="488">
        <f t="shared" si="22"/>
        <v>0</v>
      </c>
      <c r="AY260" s="84">
        <f t="shared" si="23"/>
        <v>1</v>
      </c>
      <c r="AZ260" s="84">
        <v>1</v>
      </c>
      <c r="BA260" s="81" t="s">
        <v>73</v>
      </c>
      <c r="BB260" s="72" t="s">
        <v>208</v>
      </c>
      <c r="BC260" s="75" t="s">
        <v>15641</v>
      </c>
      <c r="BD260" s="71" t="s">
        <v>65</v>
      </c>
      <c r="BE260" s="71" t="s">
        <v>65</v>
      </c>
    </row>
    <row r="261" spans="2:57" x14ac:dyDescent="0.25">
      <c r="B261" s="71">
        <v>2025</v>
      </c>
      <c r="C261" s="71">
        <v>891780111</v>
      </c>
      <c r="D261" s="71" t="s">
        <v>63</v>
      </c>
      <c r="E261" s="72" t="s">
        <v>15640</v>
      </c>
      <c r="F261" s="72" t="s">
        <v>15639</v>
      </c>
      <c r="G261" s="176">
        <v>0</v>
      </c>
      <c r="H261" s="72" t="s">
        <v>71</v>
      </c>
      <c r="I261" s="71" t="s">
        <v>64</v>
      </c>
      <c r="J261" s="73" t="s">
        <v>81</v>
      </c>
      <c r="K261" s="75" t="s">
        <v>14336</v>
      </c>
      <c r="L261" s="76">
        <v>9825000</v>
      </c>
      <c r="M261" s="71" t="s">
        <v>66</v>
      </c>
      <c r="N261" s="75" t="s">
        <v>13702</v>
      </c>
      <c r="O261" s="75">
        <v>57298171</v>
      </c>
      <c r="P261" s="72">
        <v>27</v>
      </c>
      <c r="Q261" s="80">
        <v>45670</v>
      </c>
      <c r="R261" s="75">
        <v>2494141000</v>
      </c>
      <c r="S261" s="80">
        <v>45681</v>
      </c>
      <c r="T261" s="76">
        <v>9825000</v>
      </c>
      <c r="U261" s="72" t="s">
        <v>65</v>
      </c>
      <c r="V261" s="76">
        <v>7633817</v>
      </c>
      <c r="W261" s="104" t="s">
        <v>10548</v>
      </c>
      <c r="X261" s="78">
        <v>45681</v>
      </c>
      <c r="Y261" s="78">
        <v>45681</v>
      </c>
      <c r="Z261" s="78" t="s">
        <v>73</v>
      </c>
      <c r="AA261" s="78">
        <v>45808</v>
      </c>
      <c r="AB261" s="102">
        <f t="shared" si="18"/>
        <v>127</v>
      </c>
      <c r="AC261" s="72">
        <v>2</v>
      </c>
      <c r="AD261" s="514">
        <v>1125000</v>
      </c>
      <c r="AE261" s="72">
        <v>1</v>
      </c>
      <c r="AF261" s="80">
        <v>45823</v>
      </c>
      <c r="AG261" s="102">
        <f t="shared" si="19"/>
        <v>15</v>
      </c>
      <c r="AH261" s="72">
        <v>0</v>
      </c>
      <c r="AI261" s="628">
        <v>0</v>
      </c>
      <c r="AJ261" s="72" t="s">
        <v>73</v>
      </c>
      <c r="AK261" s="80" t="s">
        <v>73</v>
      </c>
      <c r="AL261" s="72">
        <v>0</v>
      </c>
      <c r="AM261" s="80" t="s">
        <v>73</v>
      </c>
      <c r="AN261" s="80" t="s">
        <v>73</v>
      </c>
      <c r="AO261" s="80" t="s">
        <v>73</v>
      </c>
      <c r="AP261" s="102">
        <f t="shared" si="20"/>
        <v>0</v>
      </c>
      <c r="AQ261" s="102">
        <f t="shared" si="21"/>
        <v>10950000</v>
      </c>
      <c r="AR261" s="72" t="s">
        <v>65</v>
      </c>
      <c r="AS261" s="76">
        <v>9825000</v>
      </c>
      <c r="AT261" s="72" t="s">
        <v>319</v>
      </c>
      <c r="AU261" s="76">
        <v>0</v>
      </c>
      <c r="AV261" s="81" t="s">
        <v>73</v>
      </c>
      <c r="AW261" s="620">
        <v>10950000</v>
      </c>
      <c r="AX261" s="488">
        <f t="shared" si="22"/>
        <v>0</v>
      </c>
      <c r="AY261" s="84">
        <f t="shared" si="23"/>
        <v>1</v>
      </c>
      <c r="AZ261" s="84">
        <v>1</v>
      </c>
      <c r="BA261" s="81" t="s">
        <v>73</v>
      </c>
      <c r="BB261" s="72" t="s">
        <v>208</v>
      </c>
      <c r="BC261" s="75" t="s">
        <v>15638</v>
      </c>
      <c r="BD261" s="71" t="s">
        <v>65</v>
      </c>
      <c r="BE261" s="71" t="s">
        <v>65</v>
      </c>
    </row>
    <row r="262" spans="2:57" x14ac:dyDescent="0.25">
      <c r="B262" s="71">
        <v>2025</v>
      </c>
      <c r="C262" s="71">
        <v>891780111</v>
      </c>
      <c r="D262" s="71" t="s">
        <v>63</v>
      </c>
      <c r="E262" s="72" t="s">
        <v>15637</v>
      </c>
      <c r="F262" s="72" t="s">
        <v>15636</v>
      </c>
      <c r="G262" s="176">
        <v>0</v>
      </c>
      <c r="H262" s="72" t="s">
        <v>71</v>
      </c>
      <c r="I262" s="71" t="s">
        <v>64</v>
      </c>
      <c r="J262" s="73" t="s">
        <v>81</v>
      </c>
      <c r="K262" s="75" t="s">
        <v>15635</v>
      </c>
      <c r="L262" s="76">
        <v>16410400</v>
      </c>
      <c r="M262" s="71" t="s">
        <v>66</v>
      </c>
      <c r="N262" s="75" t="s">
        <v>13439</v>
      </c>
      <c r="O262" s="75">
        <v>1081799501</v>
      </c>
      <c r="P262" s="72">
        <v>28</v>
      </c>
      <c r="Q262" s="80">
        <v>45670</v>
      </c>
      <c r="R262" s="75">
        <v>5573604000</v>
      </c>
      <c r="S262" s="80">
        <v>45681</v>
      </c>
      <c r="T262" s="76">
        <v>16410400</v>
      </c>
      <c r="U262" s="72" t="s">
        <v>65</v>
      </c>
      <c r="V262" s="76">
        <v>12621405</v>
      </c>
      <c r="W262" s="104" t="s">
        <v>10350</v>
      </c>
      <c r="X262" s="78">
        <v>45681</v>
      </c>
      <c r="Y262" s="78">
        <v>45681</v>
      </c>
      <c r="Z262" s="78" t="s">
        <v>73</v>
      </c>
      <c r="AA262" s="78">
        <v>45808</v>
      </c>
      <c r="AB262" s="102">
        <f t="shared" si="18"/>
        <v>127</v>
      </c>
      <c r="AC262" s="72">
        <v>2</v>
      </c>
      <c r="AD262" s="514">
        <v>3787000</v>
      </c>
      <c r="AE262" s="72">
        <v>1</v>
      </c>
      <c r="AF262" s="80">
        <v>45838</v>
      </c>
      <c r="AG262" s="102">
        <f t="shared" si="19"/>
        <v>30</v>
      </c>
      <c r="AH262" s="72">
        <v>0</v>
      </c>
      <c r="AI262" s="628">
        <v>0</v>
      </c>
      <c r="AJ262" s="72" t="s">
        <v>73</v>
      </c>
      <c r="AK262" s="80" t="s">
        <v>73</v>
      </c>
      <c r="AL262" s="72">
        <v>0</v>
      </c>
      <c r="AM262" s="80" t="s">
        <v>73</v>
      </c>
      <c r="AN262" s="80" t="s">
        <v>73</v>
      </c>
      <c r="AO262" s="80" t="s">
        <v>73</v>
      </c>
      <c r="AP262" s="102">
        <f t="shared" si="20"/>
        <v>0</v>
      </c>
      <c r="AQ262" s="102">
        <f t="shared" si="21"/>
        <v>20197400</v>
      </c>
      <c r="AR262" s="72" t="s">
        <v>65</v>
      </c>
      <c r="AS262" s="76">
        <v>16410400</v>
      </c>
      <c r="AT262" s="72" t="s">
        <v>319</v>
      </c>
      <c r="AU262" s="76">
        <v>0</v>
      </c>
      <c r="AV262" s="81" t="s">
        <v>73</v>
      </c>
      <c r="AW262" s="620">
        <v>20197400</v>
      </c>
      <c r="AX262" s="488">
        <f t="shared" si="22"/>
        <v>0</v>
      </c>
      <c r="AY262" s="84">
        <f t="shared" si="23"/>
        <v>1</v>
      </c>
      <c r="AZ262" s="84">
        <v>1</v>
      </c>
      <c r="BA262" s="81" t="s">
        <v>73</v>
      </c>
      <c r="BB262" s="72" t="s">
        <v>208</v>
      </c>
      <c r="BC262" s="75" t="s">
        <v>15634</v>
      </c>
      <c r="BD262" s="71" t="s">
        <v>65</v>
      </c>
      <c r="BE262" s="71" t="s">
        <v>65</v>
      </c>
    </row>
    <row r="263" spans="2:57" x14ac:dyDescent="0.25">
      <c r="B263" s="71">
        <v>2025</v>
      </c>
      <c r="C263" s="71">
        <v>891780111</v>
      </c>
      <c r="D263" s="71" t="s">
        <v>63</v>
      </c>
      <c r="E263" s="72" t="s">
        <v>15633</v>
      </c>
      <c r="F263" s="72" t="s">
        <v>15632</v>
      </c>
      <c r="G263" s="176">
        <v>0</v>
      </c>
      <c r="H263" s="72" t="s">
        <v>71</v>
      </c>
      <c r="I263" s="71" t="s">
        <v>64</v>
      </c>
      <c r="J263" s="73" t="s">
        <v>81</v>
      </c>
      <c r="K263" s="75" t="s">
        <v>15631</v>
      </c>
      <c r="L263" s="76">
        <v>13781200</v>
      </c>
      <c r="M263" s="71" t="s">
        <v>66</v>
      </c>
      <c r="N263" s="75" t="s">
        <v>13810</v>
      </c>
      <c r="O263" s="75">
        <v>1083041507</v>
      </c>
      <c r="P263" s="72">
        <v>28</v>
      </c>
      <c r="Q263" s="80">
        <v>45670</v>
      </c>
      <c r="R263" s="75">
        <v>5573604000</v>
      </c>
      <c r="S263" s="80">
        <v>45681</v>
      </c>
      <c r="T263" s="76">
        <v>13781200</v>
      </c>
      <c r="U263" s="72" t="s">
        <v>65</v>
      </c>
      <c r="V263" s="76">
        <v>57461216</v>
      </c>
      <c r="W263" s="104" t="s">
        <v>10332</v>
      </c>
      <c r="X263" s="78">
        <v>45681</v>
      </c>
      <c r="Y263" s="78">
        <v>45681</v>
      </c>
      <c r="Z263" s="78" t="s">
        <v>73</v>
      </c>
      <c r="AA263" s="78">
        <v>45808</v>
      </c>
      <c r="AB263" s="102">
        <f t="shared" si="18"/>
        <v>127</v>
      </c>
      <c r="AC263" s="72">
        <v>2</v>
      </c>
      <c r="AD263" s="514">
        <v>3156000</v>
      </c>
      <c r="AE263" s="72">
        <v>1</v>
      </c>
      <c r="AF263" s="80">
        <v>45838</v>
      </c>
      <c r="AG263" s="102">
        <f t="shared" si="19"/>
        <v>30</v>
      </c>
      <c r="AH263" s="72">
        <v>0</v>
      </c>
      <c r="AI263" s="628">
        <v>0</v>
      </c>
      <c r="AJ263" s="72" t="s">
        <v>73</v>
      </c>
      <c r="AK263" s="80" t="s">
        <v>73</v>
      </c>
      <c r="AL263" s="72">
        <v>0</v>
      </c>
      <c r="AM263" s="80" t="s">
        <v>73</v>
      </c>
      <c r="AN263" s="80" t="s">
        <v>73</v>
      </c>
      <c r="AO263" s="80" t="s">
        <v>73</v>
      </c>
      <c r="AP263" s="102">
        <f t="shared" si="20"/>
        <v>0</v>
      </c>
      <c r="AQ263" s="102">
        <f t="shared" si="21"/>
        <v>16937200</v>
      </c>
      <c r="AR263" s="72" t="s">
        <v>65</v>
      </c>
      <c r="AS263" s="76">
        <v>13781200</v>
      </c>
      <c r="AT263" s="72" t="s">
        <v>319</v>
      </c>
      <c r="AU263" s="76">
        <v>0</v>
      </c>
      <c r="AV263" s="81" t="s">
        <v>73</v>
      </c>
      <c r="AW263" s="620">
        <v>16937200</v>
      </c>
      <c r="AX263" s="488">
        <f t="shared" si="22"/>
        <v>0</v>
      </c>
      <c r="AY263" s="84">
        <f t="shared" si="23"/>
        <v>1</v>
      </c>
      <c r="AZ263" s="84">
        <v>1</v>
      </c>
      <c r="BA263" s="81" t="s">
        <v>73</v>
      </c>
      <c r="BB263" s="72" t="s">
        <v>208</v>
      </c>
      <c r="BC263" s="75" t="s">
        <v>15630</v>
      </c>
      <c r="BD263" s="71" t="s">
        <v>65</v>
      </c>
      <c r="BE263" s="71" t="s">
        <v>65</v>
      </c>
    </row>
    <row r="264" spans="2:57" x14ac:dyDescent="0.25">
      <c r="B264" s="71">
        <v>2025</v>
      </c>
      <c r="C264" s="71">
        <v>891780111</v>
      </c>
      <c r="D264" s="71" t="s">
        <v>63</v>
      </c>
      <c r="E264" s="72" t="s">
        <v>15629</v>
      </c>
      <c r="F264" s="72" t="s">
        <v>15628</v>
      </c>
      <c r="G264" s="176">
        <v>0</v>
      </c>
      <c r="H264" s="72" t="s">
        <v>71</v>
      </c>
      <c r="I264" s="71" t="s">
        <v>64</v>
      </c>
      <c r="J264" s="73" t="s">
        <v>81</v>
      </c>
      <c r="K264" s="75" t="s">
        <v>14336</v>
      </c>
      <c r="L264" s="76">
        <v>9825000</v>
      </c>
      <c r="M264" s="71" t="s">
        <v>66</v>
      </c>
      <c r="N264" s="75" t="s">
        <v>13233</v>
      </c>
      <c r="O264" s="75">
        <v>1004347619</v>
      </c>
      <c r="P264" s="72">
        <v>27</v>
      </c>
      <c r="Q264" s="80">
        <v>45670</v>
      </c>
      <c r="R264" s="75">
        <v>2494141000</v>
      </c>
      <c r="S264" s="80">
        <v>45681</v>
      </c>
      <c r="T264" s="76">
        <v>9825000</v>
      </c>
      <c r="U264" s="72" t="s">
        <v>65</v>
      </c>
      <c r="V264" s="76">
        <v>7633817</v>
      </c>
      <c r="W264" s="104" t="s">
        <v>10548</v>
      </c>
      <c r="X264" s="78">
        <v>45681</v>
      </c>
      <c r="Y264" s="78">
        <v>45681</v>
      </c>
      <c r="Z264" s="78" t="s">
        <v>73</v>
      </c>
      <c r="AA264" s="78">
        <v>45808</v>
      </c>
      <c r="AB264" s="102">
        <f t="shared" ref="AB264:AB327" si="24">+IF(Z264="1800-01-01",AA264-Y264,AA264-Z264)</f>
        <v>127</v>
      </c>
      <c r="AC264" s="72">
        <v>2</v>
      </c>
      <c r="AD264" s="514">
        <v>1125000</v>
      </c>
      <c r="AE264" s="72">
        <v>1</v>
      </c>
      <c r="AF264" s="80">
        <v>45823</v>
      </c>
      <c r="AG264" s="102">
        <f t="shared" ref="AG264:AG327" si="25">+IF(AF264="1800-01-01",0,AF264-AA264)</f>
        <v>15</v>
      </c>
      <c r="AH264" s="72">
        <v>0</v>
      </c>
      <c r="AI264" s="628">
        <v>0</v>
      </c>
      <c r="AJ264" s="72" t="s">
        <v>73</v>
      </c>
      <c r="AK264" s="80" t="s">
        <v>73</v>
      </c>
      <c r="AL264" s="72">
        <v>0</v>
      </c>
      <c r="AM264" s="80" t="s">
        <v>73</v>
      </c>
      <c r="AN264" s="80" t="s">
        <v>73</v>
      </c>
      <c r="AO264" s="80" t="s">
        <v>73</v>
      </c>
      <c r="AP264" s="102">
        <f t="shared" ref="AP264:AP327" si="26">+IF(AM264="1800-01-01",0,AN264-AM264)</f>
        <v>0</v>
      </c>
      <c r="AQ264" s="102">
        <f t="shared" ref="AQ264:AQ327" si="27">+L264+AD264-AI264</f>
        <v>10950000</v>
      </c>
      <c r="AR264" s="72" t="s">
        <v>65</v>
      </c>
      <c r="AS264" s="76">
        <v>9825000</v>
      </c>
      <c r="AT264" s="72" t="s">
        <v>319</v>
      </c>
      <c r="AU264" s="76">
        <v>0</v>
      </c>
      <c r="AV264" s="81" t="s">
        <v>73</v>
      </c>
      <c r="AW264" s="620">
        <v>10950000</v>
      </c>
      <c r="AX264" s="488">
        <f t="shared" ref="AX264:AX327" si="28">AQ264-AW264</f>
        <v>0</v>
      </c>
      <c r="AY264" s="84">
        <f t="shared" ref="AY264:AY327" si="29">+IFERROR(AW264/AQ264,"_")</f>
        <v>1</v>
      </c>
      <c r="AZ264" s="84">
        <v>1</v>
      </c>
      <c r="BA264" s="81" t="s">
        <v>73</v>
      </c>
      <c r="BB264" s="72" t="s">
        <v>208</v>
      </c>
      <c r="BC264" s="75" t="s">
        <v>15627</v>
      </c>
      <c r="BD264" s="71" t="s">
        <v>65</v>
      </c>
      <c r="BE264" s="71" t="s">
        <v>65</v>
      </c>
    </row>
    <row r="265" spans="2:57" x14ac:dyDescent="0.25">
      <c r="B265" s="71">
        <v>2025</v>
      </c>
      <c r="C265" s="71">
        <v>891780111</v>
      </c>
      <c r="D265" s="71" t="s">
        <v>63</v>
      </c>
      <c r="E265" s="72" t="s">
        <v>15626</v>
      </c>
      <c r="F265" s="72" t="s">
        <v>15625</v>
      </c>
      <c r="G265" s="176">
        <v>0</v>
      </c>
      <c r="H265" s="72" t="s">
        <v>71</v>
      </c>
      <c r="I265" s="71" t="s">
        <v>64</v>
      </c>
      <c r="J265" s="73" t="s">
        <v>81</v>
      </c>
      <c r="K265" s="75" t="s">
        <v>14336</v>
      </c>
      <c r="L265" s="76">
        <v>9825000</v>
      </c>
      <c r="M265" s="71" t="s">
        <v>66</v>
      </c>
      <c r="N265" s="75" t="s">
        <v>13242</v>
      </c>
      <c r="O265" s="75">
        <v>1082983512</v>
      </c>
      <c r="P265" s="72">
        <v>27</v>
      </c>
      <c r="Q265" s="80">
        <v>45670</v>
      </c>
      <c r="R265" s="75">
        <v>2494141000</v>
      </c>
      <c r="S265" s="80">
        <v>45681</v>
      </c>
      <c r="T265" s="76">
        <v>9825000</v>
      </c>
      <c r="U265" s="72" t="s">
        <v>65</v>
      </c>
      <c r="V265" s="76">
        <v>7633817</v>
      </c>
      <c r="W265" s="104" t="s">
        <v>10548</v>
      </c>
      <c r="X265" s="78">
        <v>45681</v>
      </c>
      <c r="Y265" s="78">
        <v>45681</v>
      </c>
      <c r="Z265" s="78" t="s">
        <v>73</v>
      </c>
      <c r="AA265" s="78">
        <v>45808</v>
      </c>
      <c r="AB265" s="102">
        <f t="shared" si="24"/>
        <v>127</v>
      </c>
      <c r="AC265" s="72">
        <v>2</v>
      </c>
      <c r="AD265" s="514">
        <v>2250000</v>
      </c>
      <c r="AE265" s="72">
        <v>1</v>
      </c>
      <c r="AF265" s="80">
        <v>45838</v>
      </c>
      <c r="AG265" s="102">
        <f t="shared" si="25"/>
        <v>30</v>
      </c>
      <c r="AH265" s="72">
        <v>0</v>
      </c>
      <c r="AI265" s="628">
        <v>0</v>
      </c>
      <c r="AJ265" s="72" t="s">
        <v>73</v>
      </c>
      <c r="AK265" s="80" t="s">
        <v>73</v>
      </c>
      <c r="AL265" s="72">
        <v>0</v>
      </c>
      <c r="AM265" s="80" t="s">
        <v>73</v>
      </c>
      <c r="AN265" s="80" t="s">
        <v>73</v>
      </c>
      <c r="AO265" s="80" t="s">
        <v>73</v>
      </c>
      <c r="AP265" s="102">
        <f t="shared" si="26"/>
        <v>0</v>
      </c>
      <c r="AQ265" s="102">
        <f t="shared" si="27"/>
        <v>12075000</v>
      </c>
      <c r="AR265" s="72" t="s">
        <v>65</v>
      </c>
      <c r="AS265" s="76">
        <v>9825000</v>
      </c>
      <c r="AT265" s="72" t="s">
        <v>319</v>
      </c>
      <c r="AU265" s="76">
        <v>0</v>
      </c>
      <c r="AV265" s="81" t="s">
        <v>73</v>
      </c>
      <c r="AW265" s="620">
        <v>12075000</v>
      </c>
      <c r="AX265" s="488">
        <f t="shared" si="28"/>
        <v>0</v>
      </c>
      <c r="AY265" s="84">
        <f t="shared" si="29"/>
        <v>1</v>
      </c>
      <c r="AZ265" s="84">
        <v>1</v>
      </c>
      <c r="BA265" s="81" t="s">
        <v>73</v>
      </c>
      <c r="BB265" s="72" t="s">
        <v>208</v>
      </c>
      <c r="BC265" s="75" t="s">
        <v>15624</v>
      </c>
      <c r="BD265" s="71" t="s">
        <v>65</v>
      </c>
      <c r="BE265" s="71" t="s">
        <v>65</v>
      </c>
    </row>
    <row r="266" spans="2:57" x14ac:dyDescent="0.25">
      <c r="B266" s="71">
        <v>2025</v>
      </c>
      <c r="C266" s="71">
        <v>891780111</v>
      </c>
      <c r="D266" s="71" t="s">
        <v>63</v>
      </c>
      <c r="E266" s="72" t="s">
        <v>15623</v>
      </c>
      <c r="F266" s="72" t="s">
        <v>15622</v>
      </c>
      <c r="G266" s="176">
        <v>0</v>
      </c>
      <c r="H266" s="72" t="s">
        <v>71</v>
      </c>
      <c r="I266" s="71" t="s">
        <v>64</v>
      </c>
      <c r="J266" s="73" t="s">
        <v>81</v>
      </c>
      <c r="K266" s="75" t="s">
        <v>15621</v>
      </c>
      <c r="L266" s="76">
        <v>9825000</v>
      </c>
      <c r="M266" s="71" t="s">
        <v>66</v>
      </c>
      <c r="N266" s="75" t="s">
        <v>11545</v>
      </c>
      <c r="O266" s="75">
        <v>57432482</v>
      </c>
      <c r="P266" s="72">
        <v>27</v>
      </c>
      <c r="Q266" s="80">
        <v>45670</v>
      </c>
      <c r="R266" s="75">
        <v>2494141000</v>
      </c>
      <c r="S266" s="80">
        <v>45681</v>
      </c>
      <c r="T266" s="76">
        <v>9825000</v>
      </c>
      <c r="U266" s="72" t="s">
        <v>65</v>
      </c>
      <c r="V266" s="76">
        <v>8742360</v>
      </c>
      <c r="W266" s="104" t="s">
        <v>15516</v>
      </c>
      <c r="X266" s="78">
        <v>45681</v>
      </c>
      <c r="Y266" s="78">
        <v>45681</v>
      </c>
      <c r="Z266" s="78" t="s">
        <v>73</v>
      </c>
      <c r="AA266" s="78">
        <v>45808</v>
      </c>
      <c r="AB266" s="102">
        <f t="shared" si="24"/>
        <v>127</v>
      </c>
      <c r="AC266" s="72">
        <v>2</v>
      </c>
      <c r="AD266" s="514">
        <v>975000</v>
      </c>
      <c r="AE266" s="72">
        <v>1</v>
      </c>
      <c r="AF266" s="80">
        <v>45821</v>
      </c>
      <c r="AG266" s="102">
        <f t="shared" si="25"/>
        <v>13</v>
      </c>
      <c r="AH266" s="72">
        <v>0</v>
      </c>
      <c r="AI266" s="628">
        <v>0</v>
      </c>
      <c r="AJ266" s="72" t="s">
        <v>73</v>
      </c>
      <c r="AK266" s="80" t="s">
        <v>73</v>
      </c>
      <c r="AL266" s="72">
        <v>0</v>
      </c>
      <c r="AM266" s="80" t="s">
        <v>73</v>
      </c>
      <c r="AN266" s="80" t="s">
        <v>73</v>
      </c>
      <c r="AO266" s="80" t="s">
        <v>73</v>
      </c>
      <c r="AP266" s="102">
        <f t="shared" si="26"/>
        <v>0</v>
      </c>
      <c r="AQ266" s="102">
        <f t="shared" si="27"/>
        <v>10800000</v>
      </c>
      <c r="AR266" s="72" t="s">
        <v>65</v>
      </c>
      <c r="AS266" s="76">
        <v>9825000</v>
      </c>
      <c r="AT266" s="72" t="s">
        <v>319</v>
      </c>
      <c r="AU266" s="76">
        <v>0</v>
      </c>
      <c r="AV266" s="81" t="s">
        <v>73</v>
      </c>
      <c r="AW266" s="620">
        <v>10800000</v>
      </c>
      <c r="AX266" s="488">
        <f t="shared" si="28"/>
        <v>0</v>
      </c>
      <c r="AY266" s="84">
        <f t="shared" si="29"/>
        <v>1</v>
      </c>
      <c r="AZ266" s="84">
        <v>1</v>
      </c>
      <c r="BA266" s="81" t="s">
        <v>73</v>
      </c>
      <c r="BB266" s="72" t="s">
        <v>208</v>
      </c>
      <c r="BC266" s="75" t="s">
        <v>15620</v>
      </c>
      <c r="BD266" s="71" t="s">
        <v>65</v>
      </c>
      <c r="BE266" s="71" t="s">
        <v>65</v>
      </c>
    </row>
    <row r="267" spans="2:57" x14ac:dyDescent="0.25">
      <c r="B267" s="71">
        <v>2025</v>
      </c>
      <c r="C267" s="71">
        <v>891780111</v>
      </c>
      <c r="D267" s="71" t="s">
        <v>63</v>
      </c>
      <c r="E267" s="72" t="s">
        <v>15619</v>
      </c>
      <c r="F267" s="72" t="s">
        <v>15618</v>
      </c>
      <c r="G267" s="176">
        <v>0</v>
      </c>
      <c r="H267" s="72" t="s">
        <v>71</v>
      </c>
      <c r="I267" s="71" t="s">
        <v>64</v>
      </c>
      <c r="J267" s="73" t="s">
        <v>81</v>
      </c>
      <c r="K267" s="75" t="s">
        <v>15617</v>
      </c>
      <c r="L267" s="76">
        <v>15739800</v>
      </c>
      <c r="M267" s="71" t="s">
        <v>66</v>
      </c>
      <c r="N267" s="75" t="s">
        <v>12837</v>
      </c>
      <c r="O267" s="75">
        <v>1084789581</v>
      </c>
      <c r="P267" s="72">
        <v>28</v>
      </c>
      <c r="Q267" s="80">
        <v>45670</v>
      </c>
      <c r="R267" s="75">
        <v>5573604000</v>
      </c>
      <c r="S267" s="80">
        <v>45681</v>
      </c>
      <c r="T267" s="76">
        <v>15739800</v>
      </c>
      <c r="U267" s="72" t="s">
        <v>65</v>
      </c>
      <c r="V267" s="76">
        <v>57461777</v>
      </c>
      <c r="W267" s="104" t="s">
        <v>11910</v>
      </c>
      <c r="X267" s="78">
        <v>45681</v>
      </c>
      <c r="Y267" s="78">
        <v>45681</v>
      </c>
      <c r="Z267" s="78" t="s">
        <v>73</v>
      </c>
      <c r="AA267" s="78">
        <v>45808</v>
      </c>
      <c r="AB267" s="102">
        <f t="shared" si="24"/>
        <v>127</v>
      </c>
      <c r="AC267" s="72">
        <v>2</v>
      </c>
      <c r="AD267" s="514">
        <v>3472000</v>
      </c>
      <c r="AE267" s="72">
        <v>1</v>
      </c>
      <c r="AF267" s="80">
        <v>45838</v>
      </c>
      <c r="AG267" s="102">
        <f t="shared" si="25"/>
        <v>30</v>
      </c>
      <c r="AH267" s="72">
        <v>0</v>
      </c>
      <c r="AI267" s="628">
        <v>0</v>
      </c>
      <c r="AJ267" s="72" t="s">
        <v>73</v>
      </c>
      <c r="AK267" s="80" t="s">
        <v>73</v>
      </c>
      <c r="AL267" s="72">
        <v>0</v>
      </c>
      <c r="AM267" s="80" t="s">
        <v>73</v>
      </c>
      <c r="AN267" s="80" t="s">
        <v>73</v>
      </c>
      <c r="AO267" s="80" t="s">
        <v>73</v>
      </c>
      <c r="AP267" s="102">
        <f t="shared" si="26"/>
        <v>0</v>
      </c>
      <c r="AQ267" s="102">
        <f t="shared" si="27"/>
        <v>19211800</v>
      </c>
      <c r="AR267" s="72" t="s">
        <v>65</v>
      </c>
      <c r="AS267" s="76">
        <v>15739800</v>
      </c>
      <c r="AT267" s="72" t="s">
        <v>319</v>
      </c>
      <c r="AU267" s="76">
        <v>0</v>
      </c>
      <c r="AV267" s="81" t="s">
        <v>73</v>
      </c>
      <c r="AW267" s="620">
        <v>19211800</v>
      </c>
      <c r="AX267" s="488">
        <f t="shared" si="28"/>
        <v>0</v>
      </c>
      <c r="AY267" s="84">
        <f t="shared" si="29"/>
        <v>1</v>
      </c>
      <c r="AZ267" s="84">
        <v>1</v>
      </c>
      <c r="BA267" s="81" t="s">
        <v>73</v>
      </c>
      <c r="BB267" s="72" t="s">
        <v>208</v>
      </c>
      <c r="BC267" s="75" t="s">
        <v>15616</v>
      </c>
      <c r="BD267" s="71" t="s">
        <v>65</v>
      </c>
      <c r="BE267" s="71" t="s">
        <v>65</v>
      </c>
    </row>
    <row r="268" spans="2:57" x14ac:dyDescent="0.25">
      <c r="B268" s="71">
        <v>2025</v>
      </c>
      <c r="C268" s="71">
        <v>891780111</v>
      </c>
      <c r="D268" s="71" t="s">
        <v>63</v>
      </c>
      <c r="E268" s="72" t="s">
        <v>15615</v>
      </c>
      <c r="F268" s="72" t="s">
        <v>15614</v>
      </c>
      <c r="G268" s="176">
        <v>0</v>
      </c>
      <c r="H268" s="72" t="s">
        <v>71</v>
      </c>
      <c r="I268" s="71" t="s">
        <v>64</v>
      </c>
      <c r="J268" s="73" t="s">
        <v>81</v>
      </c>
      <c r="K268" s="75" t="s">
        <v>15613</v>
      </c>
      <c r="L268" s="76">
        <v>15739800</v>
      </c>
      <c r="M268" s="71" t="s">
        <v>66</v>
      </c>
      <c r="N268" s="75" t="s">
        <v>13353</v>
      </c>
      <c r="O268" s="75">
        <v>1084742720</v>
      </c>
      <c r="P268" s="72">
        <v>28</v>
      </c>
      <c r="Q268" s="80">
        <v>45670</v>
      </c>
      <c r="R268" s="75">
        <v>5573604000</v>
      </c>
      <c r="S268" s="80">
        <v>45681</v>
      </c>
      <c r="T268" s="76">
        <v>15739800</v>
      </c>
      <c r="U268" s="72" t="s">
        <v>65</v>
      </c>
      <c r="V268" s="76">
        <v>57461777</v>
      </c>
      <c r="W268" s="104" t="s">
        <v>11910</v>
      </c>
      <c r="X268" s="78">
        <v>45681</v>
      </c>
      <c r="Y268" s="78">
        <v>45681</v>
      </c>
      <c r="Z268" s="78" t="s">
        <v>73</v>
      </c>
      <c r="AA268" s="78">
        <v>45808</v>
      </c>
      <c r="AB268" s="102">
        <f t="shared" si="24"/>
        <v>127</v>
      </c>
      <c r="AC268" s="72">
        <v>2</v>
      </c>
      <c r="AD268" s="514">
        <v>3472000</v>
      </c>
      <c r="AE268" s="72">
        <v>1</v>
      </c>
      <c r="AF268" s="80">
        <v>45838</v>
      </c>
      <c r="AG268" s="102">
        <f t="shared" si="25"/>
        <v>30</v>
      </c>
      <c r="AH268" s="72">
        <v>0</v>
      </c>
      <c r="AI268" s="628">
        <v>0</v>
      </c>
      <c r="AJ268" s="72" t="s">
        <v>73</v>
      </c>
      <c r="AK268" s="80" t="s">
        <v>73</v>
      </c>
      <c r="AL268" s="72">
        <v>0</v>
      </c>
      <c r="AM268" s="80" t="s">
        <v>73</v>
      </c>
      <c r="AN268" s="80" t="s">
        <v>73</v>
      </c>
      <c r="AO268" s="80" t="s">
        <v>73</v>
      </c>
      <c r="AP268" s="102">
        <f t="shared" si="26"/>
        <v>0</v>
      </c>
      <c r="AQ268" s="102">
        <f t="shared" si="27"/>
        <v>19211800</v>
      </c>
      <c r="AR268" s="72" t="s">
        <v>65</v>
      </c>
      <c r="AS268" s="76">
        <v>15739800</v>
      </c>
      <c r="AT268" s="72" t="s">
        <v>319</v>
      </c>
      <c r="AU268" s="76">
        <v>0</v>
      </c>
      <c r="AV268" s="81" t="s">
        <v>73</v>
      </c>
      <c r="AW268" s="620">
        <v>19211800</v>
      </c>
      <c r="AX268" s="488">
        <f t="shared" si="28"/>
        <v>0</v>
      </c>
      <c r="AY268" s="84">
        <f t="shared" si="29"/>
        <v>1</v>
      </c>
      <c r="AZ268" s="84">
        <v>1</v>
      </c>
      <c r="BA268" s="81" t="s">
        <v>73</v>
      </c>
      <c r="BB268" s="72" t="s">
        <v>208</v>
      </c>
      <c r="BC268" s="75" t="s">
        <v>15612</v>
      </c>
      <c r="BD268" s="71" t="s">
        <v>65</v>
      </c>
      <c r="BE268" s="71" t="s">
        <v>65</v>
      </c>
    </row>
    <row r="269" spans="2:57" x14ac:dyDescent="0.25">
      <c r="B269" s="71">
        <v>2025</v>
      </c>
      <c r="C269" s="71">
        <v>891780111</v>
      </c>
      <c r="D269" s="71" t="s">
        <v>63</v>
      </c>
      <c r="E269" s="72" t="s">
        <v>15611</v>
      </c>
      <c r="F269" s="72" t="s">
        <v>15610</v>
      </c>
      <c r="G269" s="176">
        <v>0</v>
      </c>
      <c r="H269" s="72" t="s">
        <v>71</v>
      </c>
      <c r="I269" s="71" t="s">
        <v>64</v>
      </c>
      <c r="J269" s="73" t="s">
        <v>81</v>
      </c>
      <c r="K269" s="75" t="s">
        <v>15609</v>
      </c>
      <c r="L269" s="76">
        <v>17630000</v>
      </c>
      <c r="M269" s="71" t="s">
        <v>66</v>
      </c>
      <c r="N269" s="75" t="s">
        <v>15608</v>
      </c>
      <c r="O269" s="75">
        <v>52385148</v>
      </c>
      <c r="P269" s="72">
        <v>28</v>
      </c>
      <c r="Q269" s="80">
        <v>45670</v>
      </c>
      <c r="R269" s="75">
        <v>5573604000</v>
      </c>
      <c r="S269" s="80">
        <v>45681</v>
      </c>
      <c r="T269" s="76">
        <v>17630000</v>
      </c>
      <c r="U269" s="72" t="s">
        <v>65</v>
      </c>
      <c r="V269" s="76">
        <v>429946</v>
      </c>
      <c r="W269" s="104" t="s">
        <v>10559</v>
      </c>
      <c r="X269" s="78">
        <v>45681</v>
      </c>
      <c r="Y269" s="78">
        <v>45681</v>
      </c>
      <c r="Z269" s="78" t="s">
        <v>73</v>
      </c>
      <c r="AA269" s="78">
        <v>45808</v>
      </c>
      <c r="AB269" s="102">
        <f t="shared" si="24"/>
        <v>127</v>
      </c>
      <c r="AC269" s="72">
        <v>0</v>
      </c>
      <c r="AD269" s="514">
        <v>0</v>
      </c>
      <c r="AE269" s="72">
        <v>0</v>
      </c>
      <c r="AF269" s="80" t="s">
        <v>73</v>
      </c>
      <c r="AG269" s="102">
        <f t="shared" si="25"/>
        <v>0</v>
      </c>
      <c r="AH269" s="72">
        <v>1</v>
      </c>
      <c r="AI269" s="628">
        <v>16400000</v>
      </c>
      <c r="AJ269" s="78">
        <v>45693</v>
      </c>
      <c r="AK269" s="80">
        <v>45693</v>
      </c>
      <c r="AL269" s="72">
        <v>0</v>
      </c>
      <c r="AM269" s="80" t="s">
        <v>73</v>
      </c>
      <c r="AN269" s="80" t="s">
        <v>73</v>
      </c>
      <c r="AO269" s="80" t="s">
        <v>73</v>
      </c>
      <c r="AP269" s="102">
        <f t="shared" si="26"/>
        <v>0</v>
      </c>
      <c r="AQ269" s="102">
        <f t="shared" si="27"/>
        <v>1230000</v>
      </c>
      <c r="AR269" s="72" t="s">
        <v>65</v>
      </c>
      <c r="AS269" s="76">
        <v>1230000</v>
      </c>
      <c r="AT269" s="72" t="s">
        <v>319</v>
      </c>
      <c r="AU269" s="76">
        <v>0</v>
      </c>
      <c r="AV269" s="81" t="s">
        <v>73</v>
      </c>
      <c r="AW269" s="620">
        <v>1230000</v>
      </c>
      <c r="AX269" s="488">
        <f t="shared" si="28"/>
        <v>0</v>
      </c>
      <c r="AY269" s="84">
        <f t="shared" si="29"/>
        <v>1</v>
      </c>
      <c r="AZ269" s="84">
        <v>1</v>
      </c>
      <c r="BA269" s="80">
        <v>45754</v>
      </c>
      <c r="BB269" s="72" t="s">
        <v>426</v>
      </c>
      <c r="BC269" s="75" t="s">
        <v>15607</v>
      </c>
      <c r="BD269" s="71" t="s">
        <v>65</v>
      </c>
      <c r="BE269" s="71" t="s">
        <v>65</v>
      </c>
    </row>
    <row r="270" spans="2:57" x14ac:dyDescent="0.25">
      <c r="B270" s="71">
        <v>2025</v>
      </c>
      <c r="C270" s="71">
        <v>891780111</v>
      </c>
      <c r="D270" s="71" t="s">
        <v>63</v>
      </c>
      <c r="E270" s="72" t="s">
        <v>15606</v>
      </c>
      <c r="F270" s="72" t="s">
        <v>15605</v>
      </c>
      <c r="G270" s="176">
        <v>0</v>
      </c>
      <c r="H270" s="72" t="s">
        <v>71</v>
      </c>
      <c r="I270" s="71" t="s">
        <v>64</v>
      </c>
      <c r="J270" s="73" t="s">
        <v>81</v>
      </c>
      <c r="K270" s="75" t="s">
        <v>15604</v>
      </c>
      <c r="L270" s="76">
        <v>17630000</v>
      </c>
      <c r="M270" s="71" t="s">
        <v>66</v>
      </c>
      <c r="N270" s="75" t="s">
        <v>13358</v>
      </c>
      <c r="O270" s="75">
        <v>36722139</v>
      </c>
      <c r="P270" s="72">
        <v>28</v>
      </c>
      <c r="Q270" s="80">
        <v>45670</v>
      </c>
      <c r="R270" s="75">
        <v>5573604000</v>
      </c>
      <c r="S270" s="80">
        <v>45681</v>
      </c>
      <c r="T270" s="76">
        <v>17630000</v>
      </c>
      <c r="U270" s="72" t="s">
        <v>65</v>
      </c>
      <c r="V270" s="76">
        <v>429946</v>
      </c>
      <c r="W270" s="104" t="s">
        <v>10559</v>
      </c>
      <c r="X270" s="78">
        <v>45681</v>
      </c>
      <c r="Y270" s="78">
        <v>45681</v>
      </c>
      <c r="Z270" s="78" t="s">
        <v>73</v>
      </c>
      <c r="AA270" s="78">
        <v>45808</v>
      </c>
      <c r="AB270" s="102">
        <f t="shared" si="24"/>
        <v>127</v>
      </c>
      <c r="AC270" s="72">
        <v>2</v>
      </c>
      <c r="AD270" s="514">
        <v>4100000</v>
      </c>
      <c r="AE270" s="72">
        <v>1</v>
      </c>
      <c r="AF270" s="80">
        <v>45838</v>
      </c>
      <c r="AG270" s="102">
        <f t="shared" si="25"/>
        <v>30</v>
      </c>
      <c r="AH270" s="72">
        <v>0</v>
      </c>
      <c r="AI270" s="628">
        <v>0</v>
      </c>
      <c r="AJ270" s="72" t="s">
        <v>73</v>
      </c>
      <c r="AK270" s="80" t="s">
        <v>73</v>
      </c>
      <c r="AL270" s="72">
        <v>0</v>
      </c>
      <c r="AM270" s="80" t="s">
        <v>73</v>
      </c>
      <c r="AN270" s="80" t="s">
        <v>73</v>
      </c>
      <c r="AO270" s="80" t="s">
        <v>73</v>
      </c>
      <c r="AP270" s="102">
        <f t="shared" si="26"/>
        <v>0</v>
      </c>
      <c r="AQ270" s="102">
        <f t="shared" si="27"/>
        <v>21730000</v>
      </c>
      <c r="AR270" s="72" t="s">
        <v>65</v>
      </c>
      <c r="AS270" s="76">
        <v>17630000</v>
      </c>
      <c r="AT270" s="72" t="s">
        <v>319</v>
      </c>
      <c r="AU270" s="76">
        <v>0</v>
      </c>
      <c r="AV270" s="81" t="s">
        <v>73</v>
      </c>
      <c r="AW270" s="620">
        <v>21730000</v>
      </c>
      <c r="AX270" s="488">
        <f t="shared" si="28"/>
        <v>0</v>
      </c>
      <c r="AY270" s="84">
        <f t="shared" si="29"/>
        <v>1</v>
      </c>
      <c r="AZ270" s="84">
        <v>1</v>
      </c>
      <c r="BA270" s="81" t="s">
        <v>73</v>
      </c>
      <c r="BB270" s="72" t="s">
        <v>208</v>
      </c>
      <c r="BC270" s="75" t="s">
        <v>15603</v>
      </c>
      <c r="BD270" s="71" t="s">
        <v>65</v>
      </c>
      <c r="BE270" s="71" t="s">
        <v>65</v>
      </c>
    </row>
    <row r="271" spans="2:57" x14ac:dyDescent="0.25">
      <c r="B271" s="71">
        <v>2025</v>
      </c>
      <c r="C271" s="71">
        <v>891780111</v>
      </c>
      <c r="D271" s="71" t="s">
        <v>63</v>
      </c>
      <c r="E271" s="72" t="s">
        <v>15602</v>
      </c>
      <c r="F271" s="72" t="s">
        <v>15601</v>
      </c>
      <c r="G271" s="176">
        <v>0</v>
      </c>
      <c r="H271" s="72" t="s">
        <v>71</v>
      </c>
      <c r="I271" s="71" t="s">
        <v>64</v>
      </c>
      <c r="J271" s="73" t="s">
        <v>81</v>
      </c>
      <c r="K271" s="75" t="s">
        <v>15600</v>
      </c>
      <c r="L271" s="76">
        <v>15739800</v>
      </c>
      <c r="M271" s="71" t="s">
        <v>66</v>
      </c>
      <c r="N271" s="75" t="s">
        <v>12954</v>
      </c>
      <c r="O271" s="75">
        <v>1083035488</v>
      </c>
      <c r="P271" s="72">
        <v>28</v>
      </c>
      <c r="Q271" s="80">
        <v>45670</v>
      </c>
      <c r="R271" s="75">
        <v>5573604000</v>
      </c>
      <c r="S271" s="80">
        <v>45681</v>
      </c>
      <c r="T271" s="76">
        <v>15739800</v>
      </c>
      <c r="U271" s="72" t="s">
        <v>65</v>
      </c>
      <c r="V271" s="76">
        <v>57461777</v>
      </c>
      <c r="W271" s="104" t="s">
        <v>11910</v>
      </c>
      <c r="X271" s="78">
        <v>45681</v>
      </c>
      <c r="Y271" s="78">
        <v>45681</v>
      </c>
      <c r="Z271" s="78" t="s">
        <v>73</v>
      </c>
      <c r="AA271" s="78">
        <v>45808</v>
      </c>
      <c r="AB271" s="102">
        <f t="shared" si="24"/>
        <v>127</v>
      </c>
      <c r="AC271" s="72">
        <v>2</v>
      </c>
      <c r="AD271" s="514">
        <v>3472000</v>
      </c>
      <c r="AE271" s="72">
        <v>1</v>
      </c>
      <c r="AF271" s="80">
        <v>45838</v>
      </c>
      <c r="AG271" s="102">
        <f t="shared" si="25"/>
        <v>30</v>
      </c>
      <c r="AH271" s="72">
        <v>0</v>
      </c>
      <c r="AI271" s="628">
        <v>0</v>
      </c>
      <c r="AJ271" s="72" t="s">
        <v>73</v>
      </c>
      <c r="AK271" s="80" t="s">
        <v>73</v>
      </c>
      <c r="AL271" s="72">
        <v>0</v>
      </c>
      <c r="AM271" s="80" t="s">
        <v>73</v>
      </c>
      <c r="AN271" s="80" t="s">
        <v>73</v>
      </c>
      <c r="AO271" s="80" t="s">
        <v>73</v>
      </c>
      <c r="AP271" s="102">
        <f t="shared" si="26"/>
        <v>0</v>
      </c>
      <c r="AQ271" s="102">
        <f t="shared" si="27"/>
        <v>19211800</v>
      </c>
      <c r="AR271" s="72" t="s">
        <v>65</v>
      </c>
      <c r="AS271" s="76">
        <v>15739800</v>
      </c>
      <c r="AT271" s="72" t="s">
        <v>319</v>
      </c>
      <c r="AU271" s="76">
        <v>0</v>
      </c>
      <c r="AV271" s="81" t="s">
        <v>73</v>
      </c>
      <c r="AW271" s="620">
        <v>19211800</v>
      </c>
      <c r="AX271" s="488">
        <f t="shared" si="28"/>
        <v>0</v>
      </c>
      <c r="AY271" s="84">
        <f t="shared" si="29"/>
        <v>1</v>
      </c>
      <c r="AZ271" s="84">
        <v>1</v>
      </c>
      <c r="BA271" s="81" t="s">
        <v>73</v>
      </c>
      <c r="BB271" s="72" t="s">
        <v>208</v>
      </c>
      <c r="BC271" s="75" t="s">
        <v>15599</v>
      </c>
      <c r="BD271" s="71" t="s">
        <v>65</v>
      </c>
      <c r="BE271" s="71" t="s">
        <v>65</v>
      </c>
    </row>
    <row r="272" spans="2:57" x14ac:dyDescent="0.25">
      <c r="B272" s="71">
        <v>2025</v>
      </c>
      <c r="C272" s="71">
        <v>891780111</v>
      </c>
      <c r="D272" s="71" t="s">
        <v>63</v>
      </c>
      <c r="E272" s="72" t="s">
        <v>15598</v>
      </c>
      <c r="F272" s="72" t="s">
        <v>15597</v>
      </c>
      <c r="G272" s="176">
        <v>0</v>
      </c>
      <c r="H272" s="72" t="s">
        <v>71</v>
      </c>
      <c r="I272" s="71" t="s">
        <v>64</v>
      </c>
      <c r="J272" s="73" t="s">
        <v>81</v>
      </c>
      <c r="K272" s="75" t="s">
        <v>15596</v>
      </c>
      <c r="L272" s="76">
        <v>15161100</v>
      </c>
      <c r="M272" s="71" t="s">
        <v>66</v>
      </c>
      <c r="N272" s="75" t="s">
        <v>13570</v>
      </c>
      <c r="O272" s="75">
        <v>1216968632</v>
      </c>
      <c r="P272" s="72">
        <v>28</v>
      </c>
      <c r="Q272" s="80">
        <v>45670</v>
      </c>
      <c r="R272" s="75">
        <v>5573604000</v>
      </c>
      <c r="S272" s="80">
        <v>45681</v>
      </c>
      <c r="T272" s="76">
        <v>15161100</v>
      </c>
      <c r="U272" s="72" t="s">
        <v>65</v>
      </c>
      <c r="V272" s="76">
        <v>7633817</v>
      </c>
      <c r="W272" s="104" t="s">
        <v>10548</v>
      </c>
      <c r="X272" s="78">
        <v>45681</v>
      </c>
      <c r="Y272" s="78">
        <v>45681</v>
      </c>
      <c r="Z272" s="78" t="s">
        <v>73</v>
      </c>
      <c r="AA272" s="78">
        <v>45808</v>
      </c>
      <c r="AB272" s="102">
        <f t="shared" si="24"/>
        <v>127</v>
      </c>
      <c r="AC272" s="72">
        <v>2</v>
      </c>
      <c r="AD272" s="514">
        <v>3472000</v>
      </c>
      <c r="AE272" s="72">
        <v>1</v>
      </c>
      <c r="AF272" s="80">
        <v>45838</v>
      </c>
      <c r="AG272" s="102">
        <f t="shared" si="25"/>
        <v>30</v>
      </c>
      <c r="AH272" s="72">
        <v>0</v>
      </c>
      <c r="AI272" s="628">
        <v>0</v>
      </c>
      <c r="AJ272" s="72" t="s">
        <v>73</v>
      </c>
      <c r="AK272" s="80" t="s">
        <v>73</v>
      </c>
      <c r="AL272" s="72">
        <v>0</v>
      </c>
      <c r="AM272" s="80" t="s">
        <v>73</v>
      </c>
      <c r="AN272" s="80" t="s">
        <v>73</v>
      </c>
      <c r="AO272" s="80" t="s">
        <v>73</v>
      </c>
      <c r="AP272" s="102">
        <f t="shared" si="26"/>
        <v>0</v>
      </c>
      <c r="AQ272" s="102">
        <f t="shared" si="27"/>
        <v>18633100</v>
      </c>
      <c r="AR272" s="72" t="s">
        <v>65</v>
      </c>
      <c r="AS272" s="76">
        <v>15161100</v>
      </c>
      <c r="AT272" s="72" t="s">
        <v>319</v>
      </c>
      <c r="AU272" s="76">
        <v>0</v>
      </c>
      <c r="AV272" s="81" t="s">
        <v>73</v>
      </c>
      <c r="AW272" s="620">
        <v>18633100</v>
      </c>
      <c r="AX272" s="488">
        <f t="shared" si="28"/>
        <v>0</v>
      </c>
      <c r="AY272" s="84">
        <f t="shared" si="29"/>
        <v>1</v>
      </c>
      <c r="AZ272" s="84">
        <v>1</v>
      </c>
      <c r="BA272" s="81" t="s">
        <v>73</v>
      </c>
      <c r="BB272" s="72" t="s">
        <v>208</v>
      </c>
      <c r="BC272" s="75" t="s">
        <v>15595</v>
      </c>
      <c r="BD272" s="71" t="s">
        <v>65</v>
      </c>
      <c r="BE272" s="71" t="s">
        <v>65</v>
      </c>
    </row>
    <row r="273" spans="2:57" x14ac:dyDescent="0.25">
      <c r="B273" s="71">
        <v>2025</v>
      </c>
      <c r="C273" s="71">
        <v>891780111</v>
      </c>
      <c r="D273" s="71" t="s">
        <v>63</v>
      </c>
      <c r="E273" s="72" t="s">
        <v>15594</v>
      </c>
      <c r="F273" s="72" t="s">
        <v>15593</v>
      </c>
      <c r="G273" s="176">
        <v>0</v>
      </c>
      <c r="H273" s="72" t="s">
        <v>71</v>
      </c>
      <c r="I273" s="71" t="s">
        <v>64</v>
      </c>
      <c r="J273" s="73" t="s">
        <v>81</v>
      </c>
      <c r="K273" s="75" t="s">
        <v>15592</v>
      </c>
      <c r="L273" s="76">
        <v>13781200</v>
      </c>
      <c r="M273" s="71" t="s">
        <v>66</v>
      </c>
      <c r="N273" s="75" t="s">
        <v>13424</v>
      </c>
      <c r="O273" s="75">
        <v>1143379940</v>
      </c>
      <c r="P273" s="72">
        <v>28</v>
      </c>
      <c r="Q273" s="80">
        <v>45670</v>
      </c>
      <c r="R273" s="75">
        <v>5573604000</v>
      </c>
      <c r="S273" s="80">
        <v>45681</v>
      </c>
      <c r="T273" s="76">
        <v>13781200</v>
      </c>
      <c r="U273" s="72" t="s">
        <v>65</v>
      </c>
      <c r="V273" s="76">
        <v>57461216</v>
      </c>
      <c r="W273" s="104" t="s">
        <v>10332</v>
      </c>
      <c r="X273" s="78">
        <v>45681</v>
      </c>
      <c r="Y273" s="78">
        <v>45681</v>
      </c>
      <c r="Z273" s="78" t="s">
        <v>73</v>
      </c>
      <c r="AA273" s="78">
        <v>45808</v>
      </c>
      <c r="AB273" s="102">
        <f t="shared" si="24"/>
        <v>127</v>
      </c>
      <c r="AC273" s="72">
        <v>2</v>
      </c>
      <c r="AD273" s="514">
        <v>3156000</v>
      </c>
      <c r="AE273" s="72">
        <v>1</v>
      </c>
      <c r="AF273" s="80">
        <v>45838</v>
      </c>
      <c r="AG273" s="102">
        <f t="shared" si="25"/>
        <v>30</v>
      </c>
      <c r="AH273" s="72">
        <v>0</v>
      </c>
      <c r="AI273" s="628">
        <v>0</v>
      </c>
      <c r="AJ273" s="72" t="s">
        <v>73</v>
      </c>
      <c r="AK273" s="80" t="s">
        <v>73</v>
      </c>
      <c r="AL273" s="72">
        <v>0</v>
      </c>
      <c r="AM273" s="80" t="s">
        <v>73</v>
      </c>
      <c r="AN273" s="80" t="s">
        <v>73</v>
      </c>
      <c r="AO273" s="80" t="s">
        <v>73</v>
      </c>
      <c r="AP273" s="102">
        <f t="shared" si="26"/>
        <v>0</v>
      </c>
      <c r="AQ273" s="102">
        <f t="shared" si="27"/>
        <v>16937200</v>
      </c>
      <c r="AR273" s="72" t="s">
        <v>65</v>
      </c>
      <c r="AS273" s="76">
        <v>13781200</v>
      </c>
      <c r="AT273" s="72" t="s">
        <v>319</v>
      </c>
      <c r="AU273" s="76">
        <v>0</v>
      </c>
      <c r="AV273" s="81" t="s">
        <v>73</v>
      </c>
      <c r="AW273" s="620">
        <v>16937200</v>
      </c>
      <c r="AX273" s="488">
        <f t="shared" si="28"/>
        <v>0</v>
      </c>
      <c r="AY273" s="84">
        <f t="shared" si="29"/>
        <v>1</v>
      </c>
      <c r="AZ273" s="84">
        <v>1</v>
      </c>
      <c r="BA273" s="81" t="s">
        <v>73</v>
      </c>
      <c r="BB273" s="72" t="s">
        <v>208</v>
      </c>
      <c r="BC273" s="75" t="s">
        <v>15591</v>
      </c>
      <c r="BD273" s="71" t="s">
        <v>65</v>
      </c>
      <c r="BE273" s="71" t="s">
        <v>65</v>
      </c>
    </row>
    <row r="274" spans="2:57" x14ac:dyDescent="0.25">
      <c r="B274" s="71">
        <v>2025</v>
      </c>
      <c r="C274" s="71">
        <v>891780111</v>
      </c>
      <c r="D274" s="71" t="s">
        <v>63</v>
      </c>
      <c r="E274" s="72" t="s">
        <v>15590</v>
      </c>
      <c r="F274" s="72" t="s">
        <v>15589</v>
      </c>
      <c r="G274" s="176">
        <v>0</v>
      </c>
      <c r="H274" s="72" t="s">
        <v>71</v>
      </c>
      <c r="I274" s="71" t="s">
        <v>64</v>
      </c>
      <c r="J274" s="73" t="s">
        <v>81</v>
      </c>
      <c r="K274" s="75" t="s">
        <v>14336</v>
      </c>
      <c r="L274" s="76">
        <v>9825000</v>
      </c>
      <c r="M274" s="71" t="s">
        <v>66</v>
      </c>
      <c r="N274" s="75" t="s">
        <v>13711</v>
      </c>
      <c r="O274" s="75">
        <v>1082478213</v>
      </c>
      <c r="P274" s="72">
        <v>27</v>
      </c>
      <c r="Q274" s="80">
        <v>45670</v>
      </c>
      <c r="R274" s="75">
        <v>2494141000</v>
      </c>
      <c r="S274" s="80">
        <v>45681</v>
      </c>
      <c r="T274" s="76">
        <v>9825000</v>
      </c>
      <c r="U274" s="72" t="s">
        <v>65</v>
      </c>
      <c r="V274" s="76">
        <v>7633817</v>
      </c>
      <c r="W274" s="104" t="s">
        <v>10548</v>
      </c>
      <c r="X274" s="78">
        <v>45681</v>
      </c>
      <c r="Y274" s="78">
        <v>45681</v>
      </c>
      <c r="Z274" s="78" t="s">
        <v>73</v>
      </c>
      <c r="AA274" s="78">
        <v>45808</v>
      </c>
      <c r="AB274" s="102">
        <f t="shared" si="24"/>
        <v>127</v>
      </c>
      <c r="AC274" s="72">
        <v>2</v>
      </c>
      <c r="AD274" s="514">
        <v>2250000</v>
      </c>
      <c r="AE274" s="72">
        <v>1</v>
      </c>
      <c r="AF274" s="80">
        <v>45838</v>
      </c>
      <c r="AG274" s="102">
        <f t="shared" si="25"/>
        <v>30</v>
      </c>
      <c r="AH274" s="72">
        <v>0</v>
      </c>
      <c r="AI274" s="628">
        <v>0</v>
      </c>
      <c r="AJ274" s="72" t="s">
        <v>73</v>
      </c>
      <c r="AK274" s="80" t="s">
        <v>73</v>
      </c>
      <c r="AL274" s="72">
        <v>0</v>
      </c>
      <c r="AM274" s="80" t="s">
        <v>73</v>
      </c>
      <c r="AN274" s="80" t="s">
        <v>73</v>
      </c>
      <c r="AO274" s="80" t="s">
        <v>73</v>
      </c>
      <c r="AP274" s="102">
        <f t="shared" si="26"/>
        <v>0</v>
      </c>
      <c r="AQ274" s="102">
        <f t="shared" si="27"/>
        <v>12075000</v>
      </c>
      <c r="AR274" s="72" t="s">
        <v>65</v>
      </c>
      <c r="AS274" s="76">
        <v>9825000</v>
      </c>
      <c r="AT274" s="72" t="s">
        <v>319</v>
      </c>
      <c r="AU274" s="76">
        <v>0</v>
      </c>
      <c r="AV274" s="81" t="s">
        <v>73</v>
      </c>
      <c r="AW274" s="620">
        <v>12075000</v>
      </c>
      <c r="AX274" s="488">
        <f t="shared" si="28"/>
        <v>0</v>
      </c>
      <c r="AY274" s="84">
        <f t="shared" si="29"/>
        <v>1</v>
      </c>
      <c r="AZ274" s="84">
        <v>1</v>
      </c>
      <c r="BA274" s="81" t="s">
        <v>73</v>
      </c>
      <c r="BB274" s="72" t="s">
        <v>208</v>
      </c>
      <c r="BC274" s="75" t="s">
        <v>15588</v>
      </c>
      <c r="BD274" s="71" t="s">
        <v>65</v>
      </c>
      <c r="BE274" s="71" t="s">
        <v>65</v>
      </c>
    </row>
    <row r="275" spans="2:57" x14ac:dyDescent="0.25">
      <c r="B275" s="71">
        <v>2025</v>
      </c>
      <c r="C275" s="71">
        <v>891780111</v>
      </c>
      <c r="D275" s="71" t="s">
        <v>63</v>
      </c>
      <c r="E275" s="72" t="s">
        <v>15587</v>
      </c>
      <c r="F275" s="72" t="s">
        <v>15586</v>
      </c>
      <c r="G275" s="176">
        <v>0</v>
      </c>
      <c r="H275" s="72" t="s">
        <v>71</v>
      </c>
      <c r="I275" s="71" t="s">
        <v>64</v>
      </c>
      <c r="J275" s="73" t="s">
        <v>81</v>
      </c>
      <c r="K275" s="75" t="s">
        <v>15585</v>
      </c>
      <c r="L275" s="76">
        <v>14698200</v>
      </c>
      <c r="M275" s="71" t="s">
        <v>66</v>
      </c>
      <c r="N275" s="75" t="s">
        <v>13183</v>
      </c>
      <c r="O275" s="75">
        <v>39672643</v>
      </c>
      <c r="P275" s="72">
        <v>28</v>
      </c>
      <c r="Q275" s="80">
        <v>45670</v>
      </c>
      <c r="R275" s="75">
        <v>5573604000</v>
      </c>
      <c r="S275" s="80">
        <v>45684</v>
      </c>
      <c r="T275" s="76">
        <v>14698200</v>
      </c>
      <c r="U275" s="72" t="s">
        <v>65</v>
      </c>
      <c r="V275" s="76">
        <v>85460949</v>
      </c>
      <c r="W275" s="104" t="s">
        <v>13177</v>
      </c>
      <c r="X275" s="78">
        <v>45684</v>
      </c>
      <c r="Y275" s="78">
        <v>45684</v>
      </c>
      <c r="Z275" s="78" t="s">
        <v>73</v>
      </c>
      <c r="AA275" s="78">
        <v>45808</v>
      </c>
      <c r="AB275" s="102">
        <f t="shared" si="24"/>
        <v>124</v>
      </c>
      <c r="AC275" s="72">
        <v>2</v>
      </c>
      <c r="AD275" s="514">
        <v>3472000</v>
      </c>
      <c r="AE275" s="72">
        <v>1</v>
      </c>
      <c r="AF275" s="80">
        <v>45838</v>
      </c>
      <c r="AG275" s="102">
        <f t="shared" si="25"/>
        <v>30</v>
      </c>
      <c r="AH275" s="72">
        <v>0</v>
      </c>
      <c r="AI275" s="628">
        <v>0</v>
      </c>
      <c r="AJ275" s="72" t="s">
        <v>73</v>
      </c>
      <c r="AK275" s="80" t="s">
        <v>73</v>
      </c>
      <c r="AL275" s="72">
        <v>0</v>
      </c>
      <c r="AM275" s="80" t="s">
        <v>73</v>
      </c>
      <c r="AN275" s="80" t="s">
        <v>73</v>
      </c>
      <c r="AO275" s="80" t="s">
        <v>73</v>
      </c>
      <c r="AP275" s="102">
        <f t="shared" si="26"/>
        <v>0</v>
      </c>
      <c r="AQ275" s="102">
        <f t="shared" si="27"/>
        <v>18170200</v>
      </c>
      <c r="AR275" s="72" t="s">
        <v>65</v>
      </c>
      <c r="AS275" s="76">
        <v>14698200</v>
      </c>
      <c r="AT275" s="72" t="s">
        <v>319</v>
      </c>
      <c r="AU275" s="76">
        <v>0</v>
      </c>
      <c r="AV275" s="81" t="s">
        <v>73</v>
      </c>
      <c r="AW275" s="620">
        <v>18170200</v>
      </c>
      <c r="AX275" s="488">
        <f t="shared" si="28"/>
        <v>0</v>
      </c>
      <c r="AY275" s="84">
        <f t="shared" si="29"/>
        <v>1</v>
      </c>
      <c r="AZ275" s="84">
        <v>1</v>
      </c>
      <c r="BA275" s="81" t="s">
        <v>73</v>
      </c>
      <c r="BB275" s="72" t="s">
        <v>208</v>
      </c>
      <c r="BC275" s="75" t="s">
        <v>15584</v>
      </c>
      <c r="BD275" s="71" t="s">
        <v>65</v>
      </c>
      <c r="BE275" s="71" t="s">
        <v>65</v>
      </c>
    </row>
    <row r="276" spans="2:57" x14ac:dyDescent="0.25">
      <c r="B276" s="71">
        <v>2025</v>
      </c>
      <c r="C276" s="71">
        <v>891780111</v>
      </c>
      <c r="D276" s="71" t="s">
        <v>63</v>
      </c>
      <c r="E276" s="72" t="s">
        <v>15583</v>
      </c>
      <c r="F276" s="72" t="s">
        <v>15582</v>
      </c>
      <c r="G276" s="176">
        <v>0</v>
      </c>
      <c r="H276" s="72" t="s">
        <v>71</v>
      </c>
      <c r="I276" s="71" t="s">
        <v>64</v>
      </c>
      <c r="J276" s="73" t="s">
        <v>81</v>
      </c>
      <c r="K276" s="75" t="s">
        <v>15581</v>
      </c>
      <c r="L276" s="76">
        <v>15624000</v>
      </c>
      <c r="M276" s="71" t="s">
        <v>66</v>
      </c>
      <c r="N276" s="75" t="s">
        <v>12588</v>
      </c>
      <c r="O276" s="75">
        <v>85155379</v>
      </c>
      <c r="P276" s="72">
        <v>28</v>
      </c>
      <c r="Q276" s="80">
        <v>45670</v>
      </c>
      <c r="R276" s="75">
        <v>5573604000</v>
      </c>
      <c r="S276" s="80">
        <v>45684</v>
      </c>
      <c r="T276" s="76">
        <v>15624000</v>
      </c>
      <c r="U276" s="72" t="s">
        <v>65</v>
      </c>
      <c r="V276" s="76">
        <v>85465146</v>
      </c>
      <c r="W276" s="104" t="s">
        <v>9042</v>
      </c>
      <c r="X276" s="78">
        <v>45684</v>
      </c>
      <c r="Y276" s="78">
        <v>45684</v>
      </c>
      <c r="Z276" s="78" t="s">
        <v>73</v>
      </c>
      <c r="AA276" s="78">
        <v>45808</v>
      </c>
      <c r="AB276" s="102">
        <f t="shared" si="24"/>
        <v>124</v>
      </c>
      <c r="AC276" s="72">
        <v>2</v>
      </c>
      <c r="AD276" s="514">
        <v>3472000</v>
      </c>
      <c r="AE276" s="72">
        <v>1</v>
      </c>
      <c r="AF276" s="80">
        <v>45838</v>
      </c>
      <c r="AG276" s="102">
        <f t="shared" si="25"/>
        <v>30</v>
      </c>
      <c r="AH276" s="72">
        <v>0</v>
      </c>
      <c r="AI276" s="628">
        <v>0</v>
      </c>
      <c r="AJ276" s="72" t="s">
        <v>73</v>
      </c>
      <c r="AK276" s="80" t="s">
        <v>73</v>
      </c>
      <c r="AL276" s="72">
        <v>0</v>
      </c>
      <c r="AM276" s="80" t="s">
        <v>73</v>
      </c>
      <c r="AN276" s="80" t="s">
        <v>73</v>
      </c>
      <c r="AO276" s="80" t="s">
        <v>73</v>
      </c>
      <c r="AP276" s="102">
        <f t="shared" si="26"/>
        <v>0</v>
      </c>
      <c r="AQ276" s="102">
        <f t="shared" si="27"/>
        <v>19096000</v>
      </c>
      <c r="AR276" s="72" t="s">
        <v>65</v>
      </c>
      <c r="AS276" s="76">
        <v>15624000</v>
      </c>
      <c r="AT276" s="72" t="s">
        <v>319</v>
      </c>
      <c r="AU276" s="76">
        <v>0</v>
      </c>
      <c r="AV276" s="81" t="s">
        <v>73</v>
      </c>
      <c r="AW276" s="620">
        <v>19096000</v>
      </c>
      <c r="AX276" s="488">
        <f t="shared" si="28"/>
        <v>0</v>
      </c>
      <c r="AY276" s="84">
        <f t="shared" si="29"/>
        <v>1</v>
      </c>
      <c r="AZ276" s="84">
        <v>1</v>
      </c>
      <c r="BA276" s="81" t="s">
        <v>73</v>
      </c>
      <c r="BB276" s="72" t="s">
        <v>208</v>
      </c>
      <c r="BC276" s="75" t="s">
        <v>15580</v>
      </c>
      <c r="BD276" s="71" t="s">
        <v>65</v>
      </c>
      <c r="BE276" s="71" t="s">
        <v>65</v>
      </c>
    </row>
    <row r="277" spans="2:57" x14ac:dyDescent="0.25">
      <c r="B277" s="71">
        <v>2025</v>
      </c>
      <c r="C277" s="71">
        <v>891780111</v>
      </c>
      <c r="D277" s="71" t="s">
        <v>63</v>
      </c>
      <c r="E277" s="72" t="s">
        <v>15579</v>
      </c>
      <c r="F277" s="72" t="s">
        <v>15578</v>
      </c>
      <c r="G277" s="176">
        <v>0</v>
      </c>
      <c r="H277" s="72" t="s">
        <v>71</v>
      </c>
      <c r="I277" s="71" t="s">
        <v>64</v>
      </c>
      <c r="J277" s="73" t="s">
        <v>81</v>
      </c>
      <c r="K277" s="75" t="s">
        <v>15577</v>
      </c>
      <c r="L277" s="76">
        <v>10050000</v>
      </c>
      <c r="M277" s="71" t="s">
        <v>66</v>
      </c>
      <c r="N277" s="75" t="s">
        <v>11425</v>
      </c>
      <c r="O277" s="75">
        <v>85476117</v>
      </c>
      <c r="P277" s="72">
        <v>27</v>
      </c>
      <c r="Q277" s="80">
        <v>45670</v>
      </c>
      <c r="R277" s="75">
        <v>2494141000</v>
      </c>
      <c r="S277" s="80">
        <v>45684</v>
      </c>
      <c r="T277" s="76">
        <v>10050000</v>
      </c>
      <c r="U277" s="72" t="s">
        <v>65</v>
      </c>
      <c r="V277" s="76">
        <v>85459497</v>
      </c>
      <c r="W277" s="104" t="s">
        <v>9141</v>
      </c>
      <c r="X277" s="78">
        <v>45684</v>
      </c>
      <c r="Y277" s="78">
        <v>45684</v>
      </c>
      <c r="Z277" s="78" t="s">
        <v>73</v>
      </c>
      <c r="AA277" s="78">
        <v>45808</v>
      </c>
      <c r="AB277" s="102">
        <f t="shared" si="24"/>
        <v>124</v>
      </c>
      <c r="AC277" s="72">
        <v>2</v>
      </c>
      <c r="AD277" s="514">
        <v>2250000</v>
      </c>
      <c r="AE277" s="72">
        <v>1</v>
      </c>
      <c r="AF277" s="80">
        <v>45838</v>
      </c>
      <c r="AG277" s="102">
        <f t="shared" si="25"/>
        <v>30</v>
      </c>
      <c r="AH277" s="72">
        <v>0</v>
      </c>
      <c r="AI277" s="628">
        <v>0</v>
      </c>
      <c r="AJ277" s="72" t="s">
        <v>73</v>
      </c>
      <c r="AK277" s="80" t="s">
        <v>73</v>
      </c>
      <c r="AL277" s="72">
        <v>0</v>
      </c>
      <c r="AM277" s="80" t="s">
        <v>73</v>
      </c>
      <c r="AN277" s="80" t="s">
        <v>73</v>
      </c>
      <c r="AO277" s="80" t="s">
        <v>73</v>
      </c>
      <c r="AP277" s="102">
        <f t="shared" si="26"/>
        <v>0</v>
      </c>
      <c r="AQ277" s="102">
        <f t="shared" si="27"/>
        <v>12300000</v>
      </c>
      <c r="AR277" s="72" t="s">
        <v>65</v>
      </c>
      <c r="AS277" s="76">
        <v>10050000</v>
      </c>
      <c r="AT277" s="72" t="s">
        <v>319</v>
      </c>
      <c r="AU277" s="76">
        <v>0</v>
      </c>
      <c r="AV277" s="81" t="s">
        <v>73</v>
      </c>
      <c r="AW277" s="620">
        <v>12300000</v>
      </c>
      <c r="AX277" s="488">
        <f t="shared" si="28"/>
        <v>0</v>
      </c>
      <c r="AY277" s="84">
        <f t="shared" si="29"/>
        <v>1</v>
      </c>
      <c r="AZ277" s="84">
        <v>1</v>
      </c>
      <c r="BA277" s="81" t="s">
        <v>73</v>
      </c>
      <c r="BB277" s="72" t="s">
        <v>208</v>
      </c>
      <c r="BC277" s="75" t="s">
        <v>15576</v>
      </c>
      <c r="BD277" s="71" t="s">
        <v>65</v>
      </c>
      <c r="BE277" s="71" t="s">
        <v>65</v>
      </c>
    </row>
    <row r="278" spans="2:57" x14ac:dyDescent="0.25">
      <c r="B278" s="71">
        <v>2025</v>
      </c>
      <c r="C278" s="71">
        <v>891780111</v>
      </c>
      <c r="D278" s="71" t="s">
        <v>63</v>
      </c>
      <c r="E278" s="72" t="s">
        <v>15575</v>
      </c>
      <c r="F278" s="72" t="s">
        <v>15574</v>
      </c>
      <c r="G278" s="176">
        <v>0</v>
      </c>
      <c r="H278" s="72" t="s">
        <v>71</v>
      </c>
      <c r="I278" s="71" t="s">
        <v>64</v>
      </c>
      <c r="J278" s="73" t="s">
        <v>81</v>
      </c>
      <c r="K278" s="75" t="s">
        <v>15573</v>
      </c>
      <c r="L278" s="76">
        <v>11836700</v>
      </c>
      <c r="M278" s="71" t="s">
        <v>66</v>
      </c>
      <c r="N278" s="75" t="s">
        <v>12326</v>
      </c>
      <c r="O278" s="75">
        <v>1084727795</v>
      </c>
      <c r="P278" s="72">
        <v>27</v>
      </c>
      <c r="Q278" s="80">
        <v>45670</v>
      </c>
      <c r="R278" s="75">
        <v>2494141000</v>
      </c>
      <c r="S278" s="80">
        <v>45684</v>
      </c>
      <c r="T278" s="76">
        <v>11836700</v>
      </c>
      <c r="U278" s="72" t="s">
        <v>65</v>
      </c>
      <c r="V278" s="76">
        <v>85465146</v>
      </c>
      <c r="W278" s="104" t="s">
        <v>9042</v>
      </c>
      <c r="X278" s="78">
        <v>45684</v>
      </c>
      <c r="Y278" s="78">
        <v>45684</v>
      </c>
      <c r="Z278" s="78" t="s">
        <v>73</v>
      </c>
      <c r="AA278" s="78">
        <v>45808</v>
      </c>
      <c r="AB278" s="102">
        <f t="shared" si="24"/>
        <v>124</v>
      </c>
      <c r="AC278" s="72">
        <v>2</v>
      </c>
      <c r="AD278" s="514">
        <v>2650000</v>
      </c>
      <c r="AE278" s="72">
        <v>1</v>
      </c>
      <c r="AF278" s="80">
        <v>45838</v>
      </c>
      <c r="AG278" s="102">
        <f t="shared" si="25"/>
        <v>30</v>
      </c>
      <c r="AH278" s="72">
        <v>0</v>
      </c>
      <c r="AI278" s="628">
        <v>0</v>
      </c>
      <c r="AJ278" s="72" t="s">
        <v>73</v>
      </c>
      <c r="AK278" s="80" t="s">
        <v>73</v>
      </c>
      <c r="AL278" s="72">
        <v>0</v>
      </c>
      <c r="AM278" s="80" t="s">
        <v>73</v>
      </c>
      <c r="AN278" s="80" t="s">
        <v>73</v>
      </c>
      <c r="AO278" s="80" t="s">
        <v>73</v>
      </c>
      <c r="AP278" s="102">
        <f t="shared" si="26"/>
        <v>0</v>
      </c>
      <c r="AQ278" s="102">
        <f t="shared" si="27"/>
        <v>14486700</v>
      </c>
      <c r="AR278" s="72" t="s">
        <v>65</v>
      </c>
      <c r="AS278" s="76">
        <v>11836700</v>
      </c>
      <c r="AT278" s="72" t="s">
        <v>319</v>
      </c>
      <c r="AU278" s="76">
        <v>0</v>
      </c>
      <c r="AV278" s="81" t="s">
        <v>73</v>
      </c>
      <c r="AW278" s="620">
        <v>14486700</v>
      </c>
      <c r="AX278" s="488">
        <f t="shared" si="28"/>
        <v>0</v>
      </c>
      <c r="AY278" s="84">
        <f t="shared" si="29"/>
        <v>1</v>
      </c>
      <c r="AZ278" s="84">
        <v>1</v>
      </c>
      <c r="BA278" s="81" t="s">
        <v>73</v>
      </c>
      <c r="BB278" s="72" t="s">
        <v>208</v>
      </c>
      <c r="BC278" s="75" t="s">
        <v>15572</v>
      </c>
      <c r="BD278" s="71" t="s">
        <v>65</v>
      </c>
      <c r="BE278" s="71" t="s">
        <v>65</v>
      </c>
    </row>
    <row r="279" spans="2:57" x14ac:dyDescent="0.25">
      <c r="B279" s="71">
        <v>2025</v>
      </c>
      <c r="C279" s="71">
        <v>891780111</v>
      </c>
      <c r="D279" s="71" t="s">
        <v>63</v>
      </c>
      <c r="E279" s="72" t="s">
        <v>15571</v>
      </c>
      <c r="F279" s="72" t="s">
        <v>15570</v>
      </c>
      <c r="G279" s="176">
        <v>0</v>
      </c>
      <c r="H279" s="72" t="s">
        <v>71</v>
      </c>
      <c r="I279" s="71" t="s">
        <v>64</v>
      </c>
      <c r="J279" s="73" t="s">
        <v>81</v>
      </c>
      <c r="K279" s="75" t="s">
        <v>15569</v>
      </c>
      <c r="L279" s="76">
        <v>9825000</v>
      </c>
      <c r="M279" s="71" t="s">
        <v>66</v>
      </c>
      <c r="N279" s="75" t="s">
        <v>11311</v>
      </c>
      <c r="O279" s="75">
        <v>57437742</v>
      </c>
      <c r="P279" s="72">
        <v>27</v>
      </c>
      <c r="Q279" s="80">
        <v>45670</v>
      </c>
      <c r="R279" s="75">
        <v>2494141000</v>
      </c>
      <c r="S279" s="80">
        <v>45684</v>
      </c>
      <c r="T279" s="76">
        <v>9825000</v>
      </c>
      <c r="U279" s="72" t="s">
        <v>65</v>
      </c>
      <c r="V279" s="76">
        <v>8742360</v>
      </c>
      <c r="W279" s="104" t="s">
        <v>15516</v>
      </c>
      <c r="X279" s="78">
        <v>45684</v>
      </c>
      <c r="Y279" s="78">
        <v>45684</v>
      </c>
      <c r="Z279" s="78" t="s">
        <v>73</v>
      </c>
      <c r="AA279" s="78">
        <v>45808</v>
      </c>
      <c r="AB279" s="102">
        <f t="shared" si="24"/>
        <v>124</v>
      </c>
      <c r="AC279" s="72">
        <v>2</v>
      </c>
      <c r="AD279" s="514">
        <v>975000</v>
      </c>
      <c r="AE279" s="72">
        <v>1</v>
      </c>
      <c r="AF279" s="80">
        <v>45821</v>
      </c>
      <c r="AG279" s="102">
        <f t="shared" si="25"/>
        <v>13</v>
      </c>
      <c r="AH279" s="72">
        <v>0</v>
      </c>
      <c r="AI279" s="628">
        <v>0</v>
      </c>
      <c r="AJ279" s="72" t="s">
        <v>73</v>
      </c>
      <c r="AK279" s="80" t="s">
        <v>73</v>
      </c>
      <c r="AL279" s="72">
        <v>0</v>
      </c>
      <c r="AM279" s="80" t="s">
        <v>73</v>
      </c>
      <c r="AN279" s="80" t="s">
        <v>73</v>
      </c>
      <c r="AO279" s="80" t="s">
        <v>73</v>
      </c>
      <c r="AP279" s="102">
        <f t="shared" si="26"/>
        <v>0</v>
      </c>
      <c r="AQ279" s="102">
        <f t="shared" si="27"/>
        <v>10800000</v>
      </c>
      <c r="AR279" s="72" t="s">
        <v>65</v>
      </c>
      <c r="AS279" s="76">
        <v>9825000</v>
      </c>
      <c r="AT279" s="72" t="s">
        <v>319</v>
      </c>
      <c r="AU279" s="76">
        <v>0</v>
      </c>
      <c r="AV279" s="81" t="s">
        <v>73</v>
      </c>
      <c r="AW279" s="620">
        <v>10800000</v>
      </c>
      <c r="AX279" s="488">
        <f t="shared" si="28"/>
        <v>0</v>
      </c>
      <c r="AY279" s="84">
        <f t="shared" si="29"/>
        <v>1</v>
      </c>
      <c r="AZ279" s="84">
        <v>1</v>
      </c>
      <c r="BA279" s="81" t="s">
        <v>73</v>
      </c>
      <c r="BB279" s="72" t="s">
        <v>208</v>
      </c>
      <c r="BC279" s="75" t="s">
        <v>15568</v>
      </c>
      <c r="BD279" s="71" t="s">
        <v>65</v>
      </c>
      <c r="BE279" s="71" t="s">
        <v>65</v>
      </c>
    </row>
    <row r="280" spans="2:57" x14ac:dyDescent="0.25">
      <c r="B280" s="71">
        <v>2025</v>
      </c>
      <c r="C280" s="71">
        <v>891780111</v>
      </c>
      <c r="D280" s="71" t="s">
        <v>63</v>
      </c>
      <c r="E280" s="72" t="s">
        <v>15567</v>
      </c>
      <c r="F280" s="72" t="s">
        <v>15566</v>
      </c>
      <c r="G280" s="176">
        <v>0</v>
      </c>
      <c r="H280" s="72" t="s">
        <v>71</v>
      </c>
      <c r="I280" s="71" t="s">
        <v>64</v>
      </c>
      <c r="J280" s="73" t="s">
        <v>81</v>
      </c>
      <c r="K280" s="75" t="s">
        <v>15565</v>
      </c>
      <c r="L280" s="76">
        <v>27300000</v>
      </c>
      <c r="M280" s="71" t="s">
        <v>66</v>
      </c>
      <c r="N280" s="75" t="s">
        <v>12978</v>
      </c>
      <c r="O280" s="75">
        <v>36724902</v>
      </c>
      <c r="P280" s="72">
        <v>28</v>
      </c>
      <c r="Q280" s="80">
        <v>45670</v>
      </c>
      <c r="R280" s="75">
        <v>5573604000</v>
      </c>
      <c r="S280" s="80">
        <v>45684</v>
      </c>
      <c r="T280" s="76">
        <v>27300000</v>
      </c>
      <c r="U280" s="72" t="s">
        <v>65</v>
      </c>
      <c r="V280" s="76">
        <v>12621405</v>
      </c>
      <c r="W280" s="104" t="s">
        <v>10350</v>
      </c>
      <c r="X280" s="78">
        <v>45684</v>
      </c>
      <c r="Y280" s="78">
        <v>45684</v>
      </c>
      <c r="Z280" s="78" t="s">
        <v>73</v>
      </c>
      <c r="AA280" s="78">
        <v>45808</v>
      </c>
      <c r="AB280" s="102">
        <f t="shared" si="24"/>
        <v>124</v>
      </c>
      <c r="AC280" s="72">
        <v>2</v>
      </c>
      <c r="AD280" s="514">
        <v>6300000</v>
      </c>
      <c r="AE280" s="72">
        <v>1</v>
      </c>
      <c r="AF280" s="80">
        <v>45838</v>
      </c>
      <c r="AG280" s="102">
        <f t="shared" si="25"/>
        <v>30</v>
      </c>
      <c r="AH280" s="72">
        <v>0</v>
      </c>
      <c r="AI280" s="628">
        <v>0</v>
      </c>
      <c r="AJ280" s="72" t="s">
        <v>73</v>
      </c>
      <c r="AK280" s="80" t="s">
        <v>73</v>
      </c>
      <c r="AL280" s="72">
        <v>0</v>
      </c>
      <c r="AM280" s="80" t="s">
        <v>73</v>
      </c>
      <c r="AN280" s="80" t="s">
        <v>73</v>
      </c>
      <c r="AO280" s="80" t="s">
        <v>73</v>
      </c>
      <c r="AP280" s="102">
        <f t="shared" si="26"/>
        <v>0</v>
      </c>
      <c r="AQ280" s="102">
        <f t="shared" si="27"/>
        <v>33600000</v>
      </c>
      <c r="AR280" s="72" t="s">
        <v>65</v>
      </c>
      <c r="AS280" s="76">
        <v>27300000</v>
      </c>
      <c r="AT280" s="72" t="s">
        <v>319</v>
      </c>
      <c r="AU280" s="76">
        <v>0</v>
      </c>
      <c r="AV280" s="81" t="s">
        <v>73</v>
      </c>
      <c r="AW280" s="620">
        <v>33600000</v>
      </c>
      <c r="AX280" s="488">
        <f t="shared" si="28"/>
        <v>0</v>
      </c>
      <c r="AY280" s="84">
        <f t="shared" si="29"/>
        <v>1</v>
      </c>
      <c r="AZ280" s="84">
        <v>1</v>
      </c>
      <c r="BA280" s="81" t="s">
        <v>73</v>
      </c>
      <c r="BB280" s="72" t="s">
        <v>208</v>
      </c>
      <c r="BC280" s="75" t="s">
        <v>15564</v>
      </c>
      <c r="BD280" s="71" t="s">
        <v>65</v>
      </c>
      <c r="BE280" s="71" t="s">
        <v>65</v>
      </c>
    </row>
    <row r="281" spans="2:57" x14ac:dyDescent="0.25">
      <c r="B281" s="71">
        <v>2025</v>
      </c>
      <c r="C281" s="71">
        <v>891780111</v>
      </c>
      <c r="D281" s="71" t="s">
        <v>63</v>
      </c>
      <c r="E281" s="72" t="s">
        <v>15563</v>
      </c>
      <c r="F281" s="72" t="s">
        <v>15562</v>
      </c>
      <c r="G281" s="176">
        <v>0</v>
      </c>
      <c r="H281" s="72" t="s">
        <v>71</v>
      </c>
      <c r="I281" s="71" t="s">
        <v>64</v>
      </c>
      <c r="J281" s="73" t="s">
        <v>81</v>
      </c>
      <c r="K281" s="75" t="s">
        <v>15561</v>
      </c>
      <c r="L281" s="76">
        <v>11483400</v>
      </c>
      <c r="M281" s="71" t="s">
        <v>66</v>
      </c>
      <c r="N281" s="75" t="s">
        <v>10484</v>
      </c>
      <c r="O281" s="75">
        <v>1082880869</v>
      </c>
      <c r="P281" s="72">
        <v>27</v>
      </c>
      <c r="Q281" s="80">
        <v>45670</v>
      </c>
      <c r="R281" s="75">
        <v>2494141000</v>
      </c>
      <c r="S281" s="80">
        <v>45684</v>
      </c>
      <c r="T281" s="76">
        <v>11483400</v>
      </c>
      <c r="U281" s="72" t="s">
        <v>65</v>
      </c>
      <c r="V281" s="76">
        <v>57444673</v>
      </c>
      <c r="W281" s="104" t="s">
        <v>10483</v>
      </c>
      <c r="X281" s="78">
        <v>45684</v>
      </c>
      <c r="Y281" s="78">
        <v>45684</v>
      </c>
      <c r="Z281" s="78" t="s">
        <v>73</v>
      </c>
      <c r="AA281" s="78">
        <v>45808</v>
      </c>
      <c r="AB281" s="102">
        <f t="shared" si="24"/>
        <v>124</v>
      </c>
      <c r="AC281" s="72">
        <v>2</v>
      </c>
      <c r="AD281" s="514">
        <v>2650000</v>
      </c>
      <c r="AE281" s="72">
        <v>1</v>
      </c>
      <c r="AF281" s="80">
        <v>45838</v>
      </c>
      <c r="AG281" s="102">
        <f t="shared" si="25"/>
        <v>30</v>
      </c>
      <c r="AH281" s="72">
        <v>0</v>
      </c>
      <c r="AI281" s="628">
        <v>0</v>
      </c>
      <c r="AJ281" s="72" t="s">
        <v>73</v>
      </c>
      <c r="AK281" s="80" t="s">
        <v>73</v>
      </c>
      <c r="AL281" s="72">
        <v>0</v>
      </c>
      <c r="AM281" s="80" t="s">
        <v>73</v>
      </c>
      <c r="AN281" s="80" t="s">
        <v>73</v>
      </c>
      <c r="AO281" s="80" t="s">
        <v>73</v>
      </c>
      <c r="AP281" s="102">
        <f t="shared" si="26"/>
        <v>0</v>
      </c>
      <c r="AQ281" s="102">
        <f t="shared" si="27"/>
        <v>14133400</v>
      </c>
      <c r="AR281" s="72" t="s">
        <v>65</v>
      </c>
      <c r="AS281" s="76">
        <v>11483400</v>
      </c>
      <c r="AT281" s="72" t="s">
        <v>319</v>
      </c>
      <c r="AU281" s="76">
        <v>0</v>
      </c>
      <c r="AV281" s="81" t="s">
        <v>73</v>
      </c>
      <c r="AW281" s="620">
        <v>14133400</v>
      </c>
      <c r="AX281" s="488">
        <f t="shared" si="28"/>
        <v>0</v>
      </c>
      <c r="AY281" s="84">
        <f t="shared" si="29"/>
        <v>1</v>
      </c>
      <c r="AZ281" s="84">
        <v>1</v>
      </c>
      <c r="BA281" s="81" t="s">
        <v>73</v>
      </c>
      <c r="BB281" s="72" t="s">
        <v>208</v>
      </c>
      <c r="BC281" s="75" t="s">
        <v>15560</v>
      </c>
      <c r="BD281" s="71" t="s">
        <v>65</v>
      </c>
      <c r="BE281" s="71" t="s">
        <v>65</v>
      </c>
    </row>
    <row r="282" spans="2:57" x14ac:dyDescent="0.25">
      <c r="B282" s="71">
        <v>2025</v>
      </c>
      <c r="C282" s="71">
        <v>891780111</v>
      </c>
      <c r="D282" s="71" t="s">
        <v>63</v>
      </c>
      <c r="E282" s="72" t="s">
        <v>15559</v>
      </c>
      <c r="F282" s="72" t="s">
        <v>15558</v>
      </c>
      <c r="G282" s="176">
        <v>0</v>
      </c>
      <c r="H282" s="72" t="s">
        <v>71</v>
      </c>
      <c r="I282" s="71" t="s">
        <v>64</v>
      </c>
      <c r="J282" s="73" t="s">
        <v>81</v>
      </c>
      <c r="K282" s="75" t="s">
        <v>15557</v>
      </c>
      <c r="L282" s="76">
        <v>13781200</v>
      </c>
      <c r="M282" s="71" t="s">
        <v>66</v>
      </c>
      <c r="N282" s="75" t="s">
        <v>11921</v>
      </c>
      <c r="O282" s="75">
        <v>85474916</v>
      </c>
      <c r="P282" s="72">
        <v>28</v>
      </c>
      <c r="Q282" s="80">
        <v>45670</v>
      </c>
      <c r="R282" s="75">
        <v>5573604000</v>
      </c>
      <c r="S282" s="80">
        <v>45684</v>
      </c>
      <c r="T282" s="76">
        <v>13781200</v>
      </c>
      <c r="U282" s="72" t="s">
        <v>65</v>
      </c>
      <c r="V282" s="76">
        <v>1192791759</v>
      </c>
      <c r="W282" s="104" t="s">
        <v>3787</v>
      </c>
      <c r="X282" s="78">
        <v>45684</v>
      </c>
      <c r="Y282" s="78">
        <v>45684</v>
      </c>
      <c r="Z282" s="78" t="s">
        <v>73</v>
      </c>
      <c r="AA282" s="78">
        <v>45808</v>
      </c>
      <c r="AB282" s="102">
        <f t="shared" si="24"/>
        <v>124</v>
      </c>
      <c r="AC282" s="72">
        <v>2</v>
      </c>
      <c r="AD282" s="514">
        <v>1578000</v>
      </c>
      <c r="AE282" s="72">
        <v>1</v>
      </c>
      <c r="AF282" s="80">
        <v>45823</v>
      </c>
      <c r="AG282" s="102">
        <f t="shared" si="25"/>
        <v>15</v>
      </c>
      <c r="AH282" s="72">
        <v>0</v>
      </c>
      <c r="AI282" s="628">
        <v>0</v>
      </c>
      <c r="AJ282" s="72" t="s">
        <v>73</v>
      </c>
      <c r="AK282" s="80" t="s">
        <v>73</v>
      </c>
      <c r="AL282" s="72">
        <v>0</v>
      </c>
      <c r="AM282" s="80" t="s">
        <v>73</v>
      </c>
      <c r="AN282" s="80" t="s">
        <v>73</v>
      </c>
      <c r="AO282" s="80" t="s">
        <v>73</v>
      </c>
      <c r="AP282" s="102">
        <f t="shared" si="26"/>
        <v>0</v>
      </c>
      <c r="AQ282" s="102">
        <f t="shared" si="27"/>
        <v>15359200</v>
      </c>
      <c r="AR282" s="72" t="s">
        <v>65</v>
      </c>
      <c r="AS282" s="76">
        <v>13781200</v>
      </c>
      <c r="AT282" s="72" t="s">
        <v>319</v>
      </c>
      <c r="AU282" s="76">
        <v>0</v>
      </c>
      <c r="AV282" s="81" t="s">
        <v>73</v>
      </c>
      <c r="AW282" s="620">
        <v>15359200</v>
      </c>
      <c r="AX282" s="488">
        <f t="shared" si="28"/>
        <v>0</v>
      </c>
      <c r="AY282" s="84">
        <f t="shared" si="29"/>
        <v>1</v>
      </c>
      <c r="AZ282" s="84">
        <v>1</v>
      </c>
      <c r="BA282" s="81" t="s">
        <v>73</v>
      </c>
      <c r="BB282" s="72" t="s">
        <v>208</v>
      </c>
      <c r="BC282" s="75" t="s">
        <v>15556</v>
      </c>
      <c r="BD282" s="71" t="s">
        <v>65</v>
      </c>
      <c r="BE282" s="71" t="s">
        <v>65</v>
      </c>
    </row>
    <row r="283" spans="2:57" x14ac:dyDescent="0.25">
      <c r="B283" s="71">
        <v>2025</v>
      </c>
      <c r="C283" s="71">
        <v>891780111</v>
      </c>
      <c r="D283" s="71" t="s">
        <v>63</v>
      </c>
      <c r="E283" s="72" t="s">
        <v>15555</v>
      </c>
      <c r="F283" s="72" t="s">
        <v>15554</v>
      </c>
      <c r="G283" s="176">
        <v>0</v>
      </c>
      <c r="H283" s="72" t="s">
        <v>71</v>
      </c>
      <c r="I283" s="71" t="s">
        <v>64</v>
      </c>
      <c r="J283" s="73" t="s">
        <v>81</v>
      </c>
      <c r="K283" s="75" t="s">
        <v>15553</v>
      </c>
      <c r="L283" s="76">
        <v>12013400</v>
      </c>
      <c r="M283" s="71" t="s">
        <v>66</v>
      </c>
      <c r="N283" s="75" t="s">
        <v>11234</v>
      </c>
      <c r="O283" s="75">
        <v>1004355940</v>
      </c>
      <c r="P283" s="72">
        <v>27</v>
      </c>
      <c r="Q283" s="80">
        <v>45670</v>
      </c>
      <c r="R283" s="75">
        <v>2494141000</v>
      </c>
      <c r="S283" s="80">
        <v>45684</v>
      </c>
      <c r="T283" s="76">
        <v>12013400</v>
      </c>
      <c r="U283" s="72" t="s">
        <v>65</v>
      </c>
      <c r="V283" s="76">
        <v>85449357</v>
      </c>
      <c r="W283" s="104" t="s">
        <v>11233</v>
      </c>
      <c r="X283" s="78">
        <v>45684</v>
      </c>
      <c r="Y283" s="78">
        <v>45684</v>
      </c>
      <c r="Z283" s="78" t="s">
        <v>73</v>
      </c>
      <c r="AA283" s="78">
        <v>45808</v>
      </c>
      <c r="AB283" s="102">
        <f t="shared" si="24"/>
        <v>124</v>
      </c>
      <c r="AC283" s="72">
        <v>2</v>
      </c>
      <c r="AD283" s="514">
        <v>2650000</v>
      </c>
      <c r="AE283" s="72">
        <v>1</v>
      </c>
      <c r="AF283" s="80">
        <v>45838</v>
      </c>
      <c r="AG283" s="102">
        <f t="shared" si="25"/>
        <v>30</v>
      </c>
      <c r="AH283" s="72">
        <v>0</v>
      </c>
      <c r="AI283" s="628">
        <v>0</v>
      </c>
      <c r="AJ283" s="72" t="s">
        <v>73</v>
      </c>
      <c r="AK283" s="80" t="s">
        <v>73</v>
      </c>
      <c r="AL283" s="72">
        <v>0</v>
      </c>
      <c r="AM283" s="80" t="s">
        <v>73</v>
      </c>
      <c r="AN283" s="80" t="s">
        <v>73</v>
      </c>
      <c r="AO283" s="80" t="s">
        <v>73</v>
      </c>
      <c r="AP283" s="102">
        <f t="shared" si="26"/>
        <v>0</v>
      </c>
      <c r="AQ283" s="102">
        <f t="shared" si="27"/>
        <v>14663400</v>
      </c>
      <c r="AR283" s="72" t="s">
        <v>65</v>
      </c>
      <c r="AS283" s="76">
        <v>12013400</v>
      </c>
      <c r="AT283" s="72" t="s">
        <v>319</v>
      </c>
      <c r="AU283" s="76">
        <v>0</v>
      </c>
      <c r="AV283" s="81" t="s">
        <v>73</v>
      </c>
      <c r="AW283" s="620">
        <v>14663400</v>
      </c>
      <c r="AX283" s="488">
        <f t="shared" si="28"/>
        <v>0</v>
      </c>
      <c r="AY283" s="84">
        <f t="shared" si="29"/>
        <v>1</v>
      </c>
      <c r="AZ283" s="84">
        <v>1</v>
      </c>
      <c r="BA283" s="81" t="s">
        <v>73</v>
      </c>
      <c r="BB283" s="72" t="s">
        <v>208</v>
      </c>
      <c r="BC283" s="75" t="s">
        <v>15552</v>
      </c>
      <c r="BD283" s="71" t="s">
        <v>65</v>
      </c>
      <c r="BE283" s="71" t="s">
        <v>65</v>
      </c>
    </row>
    <row r="284" spans="2:57" x14ac:dyDescent="0.25">
      <c r="B284" s="71">
        <v>2025</v>
      </c>
      <c r="C284" s="71">
        <v>891780111</v>
      </c>
      <c r="D284" s="71" t="s">
        <v>63</v>
      </c>
      <c r="E284" s="72" t="s">
        <v>15551</v>
      </c>
      <c r="F284" s="72" t="s">
        <v>15550</v>
      </c>
      <c r="G284" s="176">
        <v>0</v>
      </c>
      <c r="H284" s="72" t="s">
        <v>71</v>
      </c>
      <c r="I284" s="71" t="s">
        <v>64</v>
      </c>
      <c r="J284" s="73" t="s">
        <v>81</v>
      </c>
      <c r="K284" s="75" t="s">
        <v>15549</v>
      </c>
      <c r="L284" s="76">
        <v>24266700</v>
      </c>
      <c r="M284" s="71" t="s">
        <v>66</v>
      </c>
      <c r="N284" s="75" t="s">
        <v>12933</v>
      </c>
      <c r="O284" s="75">
        <v>41612964</v>
      </c>
      <c r="P284" s="72">
        <v>28</v>
      </c>
      <c r="Q284" s="80">
        <v>45670</v>
      </c>
      <c r="R284" s="75">
        <v>5573604000</v>
      </c>
      <c r="S284" s="80">
        <v>45684</v>
      </c>
      <c r="T284" s="76">
        <v>24266700</v>
      </c>
      <c r="U284" s="72" t="s">
        <v>65</v>
      </c>
      <c r="V284" s="76">
        <v>12621405</v>
      </c>
      <c r="W284" s="104" t="s">
        <v>10350</v>
      </c>
      <c r="X284" s="78">
        <v>45684</v>
      </c>
      <c r="Y284" s="78">
        <v>45684</v>
      </c>
      <c r="Z284" s="78" t="s">
        <v>73</v>
      </c>
      <c r="AA284" s="78">
        <v>45808</v>
      </c>
      <c r="AB284" s="102">
        <f t="shared" si="24"/>
        <v>124</v>
      </c>
      <c r="AC284" s="72">
        <v>2</v>
      </c>
      <c r="AD284" s="514">
        <v>5600000</v>
      </c>
      <c r="AE284" s="72">
        <v>1</v>
      </c>
      <c r="AF284" s="80">
        <v>45838</v>
      </c>
      <c r="AG284" s="102">
        <f t="shared" si="25"/>
        <v>30</v>
      </c>
      <c r="AH284" s="72">
        <v>0</v>
      </c>
      <c r="AI284" s="628">
        <v>0</v>
      </c>
      <c r="AJ284" s="72" t="s">
        <v>73</v>
      </c>
      <c r="AK284" s="80" t="s">
        <v>73</v>
      </c>
      <c r="AL284" s="72">
        <v>0</v>
      </c>
      <c r="AM284" s="80" t="s">
        <v>73</v>
      </c>
      <c r="AN284" s="80" t="s">
        <v>73</v>
      </c>
      <c r="AO284" s="80" t="s">
        <v>73</v>
      </c>
      <c r="AP284" s="102">
        <f t="shared" si="26"/>
        <v>0</v>
      </c>
      <c r="AQ284" s="102">
        <f t="shared" si="27"/>
        <v>29866700</v>
      </c>
      <c r="AR284" s="72" t="s">
        <v>65</v>
      </c>
      <c r="AS284" s="76">
        <v>24266700</v>
      </c>
      <c r="AT284" s="72" t="s">
        <v>319</v>
      </c>
      <c r="AU284" s="76">
        <v>0</v>
      </c>
      <c r="AV284" s="81" t="s">
        <v>73</v>
      </c>
      <c r="AW284" s="620">
        <v>29866700</v>
      </c>
      <c r="AX284" s="488">
        <f t="shared" si="28"/>
        <v>0</v>
      </c>
      <c r="AY284" s="84">
        <f t="shared" si="29"/>
        <v>1</v>
      </c>
      <c r="AZ284" s="84">
        <v>1</v>
      </c>
      <c r="BA284" s="81" t="s">
        <v>73</v>
      </c>
      <c r="BB284" s="72" t="s">
        <v>208</v>
      </c>
      <c r="BC284" s="75" t="s">
        <v>15548</v>
      </c>
      <c r="BD284" s="71" t="s">
        <v>65</v>
      </c>
      <c r="BE284" s="71" t="s">
        <v>65</v>
      </c>
    </row>
    <row r="285" spans="2:57" x14ac:dyDescent="0.25">
      <c r="B285" s="71">
        <v>2025</v>
      </c>
      <c r="C285" s="71">
        <v>891780111</v>
      </c>
      <c r="D285" s="71" t="s">
        <v>63</v>
      </c>
      <c r="E285" s="72" t="s">
        <v>15547</v>
      </c>
      <c r="F285" s="72" t="s">
        <v>15546</v>
      </c>
      <c r="G285" s="176">
        <v>0</v>
      </c>
      <c r="H285" s="72" t="s">
        <v>71</v>
      </c>
      <c r="I285" s="71" t="s">
        <v>64</v>
      </c>
      <c r="J285" s="73" t="s">
        <v>81</v>
      </c>
      <c r="K285" s="75" t="s">
        <v>15545</v>
      </c>
      <c r="L285" s="76">
        <v>14307200</v>
      </c>
      <c r="M285" s="71" t="s">
        <v>66</v>
      </c>
      <c r="N285" s="75" t="s">
        <v>12381</v>
      </c>
      <c r="O285" s="75">
        <v>1083005105</v>
      </c>
      <c r="P285" s="72">
        <v>28</v>
      </c>
      <c r="Q285" s="80">
        <v>45670</v>
      </c>
      <c r="R285" s="75">
        <v>5573604000</v>
      </c>
      <c r="S285" s="80">
        <v>45684</v>
      </c>
      <c r="T285" s="76">
        <v>14307200</v>
      </c>
      <c r="U285" s="72" t="s">
        <v>65</v>
      </c>
      <c r="V285" s="76">
        <v>85152695</v>
      </c>
      <c r="W285" s="104" t="s">
        <v>10424</v>
      </c>
      <c r="X285" s="78">
        <v>45684</v>
      </c>
      <c r="Y285" s="78">
        <v>45684</v>
      </c>
      <c r="Z285" s="78" t="s">
        <v>73</v>
      </c>
      <c r="AA285" s="78">
        <v>45808</v>
      </c>
      <c r="AB285" s="102">
        <f t="shared" si="24"/>
        <v>124</v>
      </c>
      <c r="AC285" s="72">
        <v>2</v>
      </c>
      <c r="AD285" s="514">
        <v>3156000</v>
      </c>
      <c r="AE285" s="72">
        <v>1</v>
      </c>
      <c r="AF285" s="80">
        <v>45838</v>
      </c>
      <c r="AG285" s="102">
        <f t="shared" si="25"/>
        <v>30</v>
      </c>
      <c r="AH285" s="72">
        <v>0</v>
      </c>
      <c r="AI285" s="628">
        <v>0</v>
      </c>
      <c r="AJ285" s="72" t="s">
        <v>73</v>
      </c>
      <c r="AK285" s="80" t="s">
        <v>73</v>
      </c>
      <c r="AL285" s="72">
        <v>0</v>
      </c>
      <c r="AM285" s="80" t="s">
        <v>73</v>
      </c>
      <c r="AN285" s="80" t="s">
        <v>73</v>
      </c>
      <c r="AO285" s="80" t="s">
        <v>73</v>
      </c>
      <c r="AP285" s="102">
        <f t="shared" si="26"/>
        <v>0</v>
      </c>
      <c r="AQ285" s="102">
        <f t="shared" si="27"/>
        <v>17463200</v>
      </c>
      <c r="AR285" s="72" t="s">
        <v>65</v>
      </c>
      <c r="AS285" s="76">
        <v>14307200</v>
      </c>
      <c r="AT285" s="72" t="s">
        <v>319</v>
      </c>
      <c r="AU285" s="76">
        <v>0</v>
      </c>
      <c r="AV285" s="81" t="s">
        <v>73</v>
      </c>
      <c r="AW285" s="620">
        <v>17463200</v>
      </c>
      <c r="AX285" s="488">
        <f t="shared" si="28"/>
        <v>0</v>
      </c>
      <c r="AY285" s="84">
        <f t="shared" si="29"/>
        <v>1</v>
      </c>
      <c r="AZ285" s="84">
        <v>1</v>
      </c>
      <c r="BA285" s="81" t="s">
        <v>73</v>
      </c>
      <c r="BB285" s="72" t="s">
        <v>208</v>
      </c>
      <c r="BC285" s="75" t="s">
        <v>15544</v>
      </c>
      <c r="BD285" s="71" t="s">
        <v>65</v>
      </c>
      <c r="BE285" s="71" t="s">
        <v>65</v>
      </c>
    </row>
    <row r="286" spans="2:57" x14ac:dyDescent="0.25">
      <c r="B286" s="71">
        <v>2025</v>
      </c>
      <c r="C286" s="71">
        <v>891780111</v>
      </c>
      <c r="D286" s="71" t="s">
        <v>63</v>
      </c>
      <c r="E286" s="72" t="s">
        <v>15543</v>
      </c>
      <c r="F286" s="72" t="s">
        <v>15542</v>
      </c>
      <c r="G286" s="176">
        <v>0</v>
      </c>
      <c r="H286" s="72" t="s">
        <v>71</v>
      </c>
      <c r="I286" s="71" t="s">
        <v>64</v>
      </c>
      <c r="J286" s="73" t="s">
        <v>81</v>
      </c>
      <c r="K286" s="75" t="s">
        <v>15525</v>
      </c>
      <c r="L286" s="76">
        <v>21166700</v>
      </c>
      <c r="M286" s="71" t="s">
        <v>66</v>
      </c>
      <c r="N286" s="75" t="s">
        <v>13188</v>
      </c>
      <c r="O286" s="75">
        <v>65742222</v>
      </c>
      <c r="P286" s="72">
        <v>28</v>
      </c>
      <c r="Q286" s="80">
        <v>45670</v>
      </c>
      <c r="R286" s="75">
        <v>5573604000</v>
      </c>
      <c r="S286" s="80">
        <v>45684</v>
      </c>
      <c r="T286" s="76">
        <v>21166700</v>
      </c>
      <c r="U286" s="72" t="s">
        <v>65</v>
      </c>
      <c r="V286" s="76">
        <v>85460949</v>
      </c>
      <c r="W286" s="104" t="s">
        <v>13177</v>
      </c>
      <c r="X286" s="78">
        <v>45684</v>
      </c>
      <c r="Y286" s="78">
        <v>45684</v>
      </c>
      <c r="Z286" s="78" t="s">
        <v>73</v>
      </c>
      <c r="AA286" s="78">
        <v>45808</v>
      </c>
      <c r="AB286" s="102">
        <f t="shared" si="24"/>
        <v>124</v>
      </c>
      <c r="AC286" s="72">
        <v>2</v>
      </c>
      <c r="AD286" s="514">
        <v>5000000</v>
      </c>
      <c r="AE286" s="72">
        <v>1</v>
      </c>
      <c r="AF286" s="80">
        <v>45838</v>
      </c>
      <c r="AG286" s="102">
        <f t="shared" si="25"/>
        <v>30</v>
      </c>
      <c r="AH286" s="72">
        <v>0</v>
      </c>
      <c r="AI286" s="628">
        <v>0</v>
      </c>
      <c r="AJ286" s="72" t="s">
        <v>73</v>
      </c>
      <c r="AK286" s="80" t="s">
        <v>73</v>
      </c>
      <c r="AL286" s="72">
        <v>0</v>
      </c>
      <c r="AM286" s="80" t="s">
        <v>73</v>
      </c>
      <c r="AN286" s="80" t="s">
        <v>73</v>
      </c>
      <c r="AO286" s="80" t="s">
        <v>73</v>
      </c>
      <c r="AP286" s="102">
        <f t="shared" si="26"/>
        <v>0</v>
      </c>
      <c r="AQ286" s="102">
        <f t="shared" si="27"/>
        <v>26166700</v>
      </c>
      <c r="AR286" s="72" t="s">
        <v>65</v>
      </c>
      <c r="AS286" s="76">
        <v>21166700</v>
      </c>
      <c r="AT286" s="72" t="s">
        <v>319</v>
      </c>
      <c r="AU286" s="76">
        <v>0</v>
      </c>
      <c r="AV286" s="81" t="s">
        <v>73</v>
      </c>
      <c r="AW286" s="620">
        <v>26166700</v>
      </c>
      <c r="AX286" s="488">
        <f t="shared" si="28"/>
        <v>0</v>
      </c>
      <c r="AY286" s="84">
        <f t="shared" si="29"/>
        <v>1</v>
      </c>
      <c r="AZ286" s="84">
        <v>1</v>
      </c>
      <c r="BA286" s="81" t="s">
        <v>73</v>
      </c>
      <c r="BB286" s="72" t="s">
        <v>208</v>
      </c>
      <c r="BC286" s="75" t="s">
        <v>15541</v>
      </c>
      <c r="BD286" s="71" t="s">
        <v>65</v>
      </c>
      <c r="BE286" s="71" t="s">
        <v>65</v>
      </c>
    </row>
    <row r="287" spans="2:57" x14ac:dyDescent="0.25">
      <c r="B287" s="71">
        <v>2025</v>
      </c>
      <c r="C287" s="71">
        <v>891780111</v>
      </c>
      <c r="D287" s="71" t="s">
        <v>63</v>
      </c>
      <c r="E287" s="72" t="s">
        <v>15540</v>
      </c>
      <c r="F287" s="72" t="s">
        <v>15539</v>
      </c>
      <c r="G287" s="176">
        <v>0</v>
      </c>
      <c r="H287" s="72" t="s">
        <v>71</v>
      </c>
      <c r="I287" s="71" t="s">
        <v>64</v>
      </c>
      <c r="J287" s="73" t="s">
        <v>81</v>
      </c>
      <c r="K287" s="75" t="s">
        <v>15538</v>
      </c>
      <c r="L287" s="76">
        <v>13360400</v>
      </c>
      <c r="M287" s="71" t="s">
        <v>66</v>
      </c>
      <c r="N287" s="75" t="s">
        <v>13805</v>
      </c>
      <c r="O287" s="75">
        <v>1083567101</v>
      </c>
      <c r="P287" s="72">
        <v>28</v>
      </c>
      <c r="Q287" s="80">
        <v>45670</v>
      </c>
      <c r="R287" s="75">
        <v>5573604000</v>
      </c>
      <c r="S287" s="80">
        <v>45684</v>
      </c>
      <c r="T287" s="76">
        <v>13360400</v>
      </c>
      <c r="U287" s="72" t="s">
        <v>65</v>
      </c>
      <c r="V287" s="76">
        <v>57461216</v>
      </c>
      <c r="W287" s="104" t="s">
        <v>10332</v>
      </c>
      <c r="X287" s="78">
        <v>45684</v>
      </c>
      <c r="Y287" s="78">
        <v>45684</v>
      </c>
      <c r="Z287" s="78" t="s">
        <v>73</v>
      </c>
      <c r="AA287" s="78">
        <v>45808</v>
      </c>
      <c r="AB287" s="102">
        <f t="shared" si="24"/>
        <v>124</v>
      </c>
      <c r="AC287" s="72">
        <v>2</v>
      </c>
      <c r="AD287" s="514">
        <v>3156000</v>
      </c>
      <c r="AE287" s="72">
        <v>1</v>
      </c>
      <c r="AF287" s="80">
        <v>45838</v>
      </c>
      <c r="AG287" s="102">
        <f t="shared" si="25"/>
        <v>30</v>
      </c>
      <c r="AH287" s="72">
        <v>0</v>
      </c>
      <c r="AI287" s="628">
        <v>0</v>
      </c>
      <c r="AJ287" s="72" t="s">
        <v>73</v>
      </c>
      <c r="AK287" s="80" t="s">
        <v>73</v>
      </c>
      <c r="AL287" s="72">
        <v>0</v>
      </c>
      <c r="AM287" s="80" t="s">
        <v>73</v>
      </c>
      <c r="AN287" s="80" t="s">
        <v>73</v>
      </c>
      <c r="AO287" s="80" t="s">
        <v>73</v>
      </c>
      <c r="AP287" s="102">
        <f t="shared" si="26"/>
        <v>0</v>
      </c>
      <c r="AQ287" s="102">
        <f t="shared" si="27"/>
        <v>16516400</v>
      </c>
      <c r="AR287" s="72" t="s">
        <v>65</v>
      </c>
      <c r="AS287" s="76">
        <v>13360400</v>
      </c>
      <c r="AT287" s="72" t="s">
        <v>319</v>
      </c>
      <c r="AU287" s="76">
        <v>0</v>
      </c>
      <c r="AV287" s="81" t="s">
        <v>73</v>
      </c>
      <c r="AW287" s="620">
        <v>16516400</v>
      </c>
      <c r="AX287" s="488">
        <f t="shared" si="28"/>
        <v>0</v>
      </c>
      <c r="AY287" s="84">
        <f t="shared" si="29"/>
        <v>1</v>
      </c>
      <c r="AZ287" s="84">
        <v>1</v>
      </c>
      <c r="BA287" s="81" t="s">
        <v>73</v>
      </c>
      <c r="BB287" s="72" t="s">
        <v>208</v>
      </c>
      <c r="BC287" s="75" t="s">
        <v>15537</v>
      </c>
      <c r="BD287" s="71" t="s">
        <v>65</v>
      </c>
      <c r="BE287" s="71" t="s">
        <v>65</v>
      </c>
    </row>
    <row r="288" spans="2:57" x14ac:dyDescent="0.25">
      <c r="B288" s="71">
        <v>2025</v>
      </c>
      <c r="C288" s="71">
        <v>891780111</v>
      </c>
      <c r="D288" s="71" t="s">
        <v>63</v>
      </c>
      <c r="E288" s="72" t="s">
        <v>15536</v>
      </c>
      <c r="F288" s="72" t="s">
        <v>15535</v>
      </c>
      <c r="G288" s="176">
        <v>0</v>
      </c>
      <c r="H288" s="72" t="s">
        <v>71</v>
      </c>
      <c r="I288" s="71" t="s">
        <v>64</v>
      </c>
      <c r="J288" s="73" t="s">
        <v>81</v>
      </c>
      <c r="K288" s="75" t="s">
        <v>15534</v>
      </c>
      <c r="L288" s="76">
        <v>8000000</v>
      </c>
      <c r="M288" s="71" t="s">
        <v>66</v>
      </c>
      <c r="N288" s="75" t="s">
        <v>15533</v>
      </c>
      <c r="O288" s="75">
        <v>32661345</v>
      </c>
      <c r="P288" s="72">
        <v>28</v>
      </c>
      <c r="Q288" s="80">
        <v>45670</v>
      </c>
      <c r="R288" s="75">
        <v>5573604000</v>
      </c>
      <c r="S288" s="80">
        <v>45684</v>
      </c>
      <c r="T288" s="76">
        <v>8000000</v>
      </c>
      <c r="U288" s="72" t="s">
        <v>65</v>
      </c>
      <c r="V288" s="76">
        <v>85455983</v>
      </c>
      <c r="W288" s="104" t="s">
        <v>11723</v>
      </c>
      <c r="X288" s="78">
        <v>45684</v>
      </c>
      <c r="Y288" s="78">
        <v>45684</v>
      </c>
      <c r="Z288" s="78" t="s">
        <v>73</v>
      </c>
      <c r="AA288" s="78">
        <v>45716</v>
      </c>
      <c r="AB288" s="102">
        <f t="shared" si="24"/>
        <v>32</v>
      </c>
      <c r="AC288" s="72">
        <v>0</v>
      </c>
      <c r="AD288" s="514">
        <v>0</v>
      </c>
      <c r="AE288" s="72">
        <v>0</v>
      </c>
      <c r="AF288" s="80" t="s">
        <v>73</v>
      </c>
      <c r="AG288" s="102">
        <f t="shared" si="25"/>
        <v>0</v>
      </c>
      <c r="AH288" s="72">
        <v>0</v>
      </c>
      <c r="AI288" s="628">
        <v>0</v>
      </c>
      <c r="AJ288" s="72" t="s">
        <v>73</v>
      </c>
      <c r="AK288" s="80" t="s">
        <v>73</v>
      </c>
      <c r="AL288" s="72">
        <v>0</v>
      </c>
      <c r="AM288" s="80" t="s">
        <v>73</v>
      </c>
      <c r="AN288" s="80" t="s">
        <v>73</v>
      </c>
      <c r="AO288" s="80" t="s">
        <v>73</v>
      </c>
      <c r="AP288" s="102">
        <f t="shared" si="26"/>
        <v>0</v>
      </c>
      <c r="AQ288" s="102">
        <f t="shared" si="27"/>
        <v>8000000</v>
      </c>
      <c r="AR288" s="72" t="s">
        <v>65</v>
      </c>
      <c r="AS288" s="76">
        <v>8000000</v>
      </c>
      <c r="AT288" s="72" t="s">
        <v>319</v>
      </c>
      <c r="AU288" s="76">
        <v>0</v>
      </c>
      <c r="AV288" s="81" t="s">
        <v>73</v>
      </c>
      <c r="AW288" s="620">
        <v>8000000</v>
      </c>
      <c r="AX288" s="488">
        <f t="shared" si="28"/>
        <v>0</v>
      </c>
      <c r="AY288" s="84">
        <f t="shared" si="29"/>
        <v>1</v>
      </c>
      <c r="AZ288" s="84">
        <v>1</v>
      </c>
      <c r="BA288" s="81" t="s">
        <v>73</v>
      </c>
      <c r="BB288" s="72" t="s">
        <v>208</v>
      </c>
      <c r="BC288" s="75" t="s">
        <v>15532</v>
      </c>
      <c r="BD288" s="71" t="s">
        <v>65</v>
      </c>
      <c r="BE288" s="71" t="s">
        <v>65</v>
      </c>
    </row>
    <row r="289" spans="2:57" x14ac:dyDescent="0.25">
      <c r="B289" s="71">
        <v>2025</v>
      </c>
      <c r="C289" s="71">
        <v>891780111</v>
      </c>
      <c r="D289" s="71" t="s">
        <v>63</v>
      </c>
      <c r="E289" s="72" t="s">
        <v>15531</v>
      </c>
      <c r="F289" s="72" t="s">
        <v>15530</v>
      </c>
      <c r="G289" s="176">
        <v>0</v>
      </c>
      <c r="H289" s="72" t="s">
        <v>71</v>
      </c>
      <c r="I289" s="71" t="s">
        <v>64</v>
      </c>
      <c r="J289" s="73" t="s">
        <v>81</v>
      </c>
      <c r="K289" s="75" t="s">
        <v>15529</v>
      </c>
      <c r="L289" s="76">
        <v>15161100</v>
      </c>
      <c r="M289" s="71" t="s">
        <v>66</v>
      </c>
      <c r="N289" s="75" t="s">
        <v>13830</v>
      </c>
      <c r="O289" s="75">
        <v>1085045367</v>
      </c>
      <c r="P289" s="72">
        <v>28</v>
      </c>
      <c r="Q289" s="80">
        <v>45670</v>
      </c>
      <c r="R289" s="75">
        <v>5573604000</v>
      </c>
      <c r="S289" s="80">
        <v>45685</v>
      </c>
      <c r="T289" s="76">
        <v>15161100</v>
      </c>
      <c r="U289" s="72" t="s">
        <v>65</v>
      </c>
      <c r="V289" s="76">
        <v>57461216</v>
      </c>
      <c r="W289" s="104" t="s">
        <v>10332</v>
      </c>
      <c r="X289" s="78">
        <v>45685</v>
      </c>
      <c r="Y289" s="78">
        <v>45685</v>
      </c>
      <c r="Z289" s="78" t="s">
        <v>73</v>
      </c>
      <c r="AA289" s="78">
        <v>45808</v>
      </c>
      <c r="AB289" s="102">
        <f t="shared" si="24"/>
        <v>123</v>
      </c>
      <c r="AC289" s="72">
        <v>2</v>
      </c>
      <c r="AD289" s="514">
        <v>3472000</v>
      </c>
      <c r="AE289" s="72">
        <v>1</v>
      </c>
      <c r="AF289" s="80">
        <v>45838</v>
      </c>
      <c r="AG289" s="102">
        <f t="shared" si="25"/>
        <v>30</v>
      </c>
      <c r="AH289" s="72">
        <v>0</v>
      </c>
      <c r="AI289" s="628">
        <v>0</v>
      </c>
      <c r="AJ289" s="72" t="s">
        <v>73</v>
      </c>
      <c r="AK289" s="80" t="s">
        <v>73</v>
      </c>
      <c r="AL289" s="72">
        <v>0</v>
      </c>
      <c r="AM289" s="80" t="s">
        <v>73</v>
      </c>
      <c r="AN289" s="80" t="s">
        <v>73</v>
      </c>
      <c r="AO289" s="80" t="s">
        <v>73</v>
      </c>
      <c r="AP289" s="102">
        <f t="shared" si="26"/>
        <v>0</v>
      </c>
      <c r="AQ289" s="102">
        <f t="shared" si="27"/>
        <v>18633100</v>
      </c>
      <c r="AR289" s="72" t="s">
        <v>65</v>
      </c>
      <c r="AS289" s="76">
        <v>15161100</v>
      </c>
      <c r="AT289" s="72" t="s">
        <v>319</v>
      </c>
      <c r="AU289" s="76">
        <v>0</v>
      </c>
      <c r="AV289" s="81" t="s">
        <v>73</v>
      </c>
      <c r="AW289" s="620">
        <v>18633100</v>
      </c>
      <c r="AX289" s="488">
        <f t="shared" si="28"/>
        <v>0</v>
      </c>
      <c r="AY289" s="84">
        <f t="shared" si="29"/>
        <v>1</v>
      </c>
      <c r="AZ289" s="84">
        <v>1</v>
      </c>
      <c r="BA289" s="81" t="s">
        <v>73</v>
      </c>
      <c r="BB289" s="72" t="s">
        <v>208</v>
      </c>
      <c r="BC289" s="75" t="s">
        <v>15528</v>
      </c>
      <c r="BD289" s="71" t="s">
        <v>65</v>
      </c>
      <c r="BE289" s="71" t="s">
        <v>65</v>
      </c>
    </row>
    <row r="290" spans="2:57" x14ac:dyDescent="0.25">
      <c r="B290" s="71">
        <v>2025</v>
      </c>
      <c r="C290" s="71">
        <v>891780111</v>
      </c>
      <c r="D290" s="71" t="s">
        <v>63</v>
      </c>
      <c r="E290" s="72" t="s">
        <v>15527</v>
      </c>
      <c r="F290" s="72" t="s">
        <v>15526</v>
      </c>
      <c r="G290" s="176">
        <v>0</v>
      </c>
      <c r="H290" s="72" t="s">
        <v>71</v>
      </c>
      <c r="I290" s="71" t="s">
        <v>64</v>
      </c>
      <c r="J290" s="73" t="s">
        <v>81</v>
      </c>
      <c r="K290" s="75" t="s">
        <v>15525</v>
      </c>
      <c r="L290" s="76">
        <v>14698200</v>
      </c>
      <c r="M290" s="71" t="s">
        <v>66</v>
      </c>
      <c r="N290" s="75" t="s">
        <v>13381</v>
      </c>
      <c r="O290" s="75">
        <v>1083020392</v>
      </c>
      <c r="P290" s="72">
        <v>28</v>
      </c>
      <c r="Q290" s="80">
        <v>45670</v>
      </c>
      <c r="R290" s="75">
        <v>5573604000</v>
      </c>
      <c r="S290" s="80">
        <v>45685</v>
      </c>
      <c r="T290" s="76">
        <v>14698200</v>
      </c>
      <c r="U290" s="72" t="s">
        <v>65</v>
      </c>
      <c r="V290" s="76">
        <v>85460949</v>
      </c>
      <c r="W290" s="104" t="s">
        <v>13177</v>
      </c>
      <c r="X290" s="78">
        <v>45685</v>
      </c>
      <c r="Y290" s="78">
        <v>45685</v>
      </c>
      <c r="Z290" s="78" t="s">
        <v>73</v>
      </c>
      <c r="AA290" s="78">
        <v>45808</v>
      </c>
      <c r="AB290" s="102">
        <f t="shared" si="24"/>
        <v>123</v>
      </c>
      <c r="AC290" s="72">
        <v>2</v>
      </c>
      <c r="AD290" s="514">
        <v>3472000</v>
      </c>
      <c r="AE290" s="72">
        <v>1</v>
      </c>
      <c r="AF290" s="80">
        <v>45838</v>
      </c>
      <c r="AG290" s="102">
        <f t="shared" si="25"/>
        <v>30</v>
      </c>
      <c r="AH290" s="72">
        <v>0</v>
      </c>
      <c r="AI290" s="628">
        <v>0</v>
      </c>
      <c r="AJ290" s="72" t="s">
        <v>73</v>
      </c>
      <c r="AK290" s="80" t="s">
        <v>73</v>
      </c>
      <c r="AL290" s="72">
        <v>0</v>
      </c>
      <c r="AM290" s="80" t="s">
        <v>73</v>
      </c>
      <c r="AN290" s="80" t="s">
        <v>73</v>
      </c>
      <c r="AO290" s="80" t="s">
        <v>73</v>
      </c>
      <c r="AP290" s="102">
        <f t="shared" si="26"/>
        <v>0</v>
      </c>
      <c r="AQ290" s="102">
        <f t="shared" si="27"/>
        <v>18170200</v>
      </c>
      <c r="AR290" s="72" t="s">
        <v>65</v>
      </c>
      <c r="AS290" s="76">
        <v>14698200</v>
      </c>
      <c r="AT290" s="72" t="s">
        <v>319</v>
      </c>
      <c r="AU290" s="76">
        <v>0</v>
      </c>
      <c r="AV290" s="81" t="s">
        <v>73</v>
      </c>
      <c r="AW290" s="620">
        <v>18170200</v>
      </c>
      <c r="AX290" s="488">
        <f t="shared" si="28"/>
        <v>0</v>
      </c>
      <c r="AY290" s="84">
        <f t="shared" si="29"/>
        <v>1</v>
      </c>
      <c r="AZ290" s="84">
        <v>1</v>
      </c>
      <c r="BA290" s="81" t="s">
        <v>73</v>
      </c>
      <c r="BB290" s="72" t="s">
        <v>208</v>
      </c>
      <c r="BC290" s="75" t="s">
        <v>15524</v>
      </c>
      <c r="BD290" s="71" t="s">
        <v>65</v>
      </c>
      <c r="BE290" s="71" t="s">
        <v>65</v>
      </c>
    </row>
    <row r="291" spans="2:57" x14ac:dyDescent="0.25">
      <c r="B291" s="71">
        <v>2025</v>
      </c>
      <c r="C291" s="71">
        <v>891780111</v>
      </c>
      <c r="D291" s="71" t="s">
        <v>63</v>
      </c>
      <c r="E291" s="72" t="s">
        <v>15523</v>
      </c>
      <c r="F291" s="72" t="s">
        <v>15522</v>
      </c>
      <c r="G291" s="176">
        <v>0</v>
      </c>
      <c r="H291" s="72" t="s">
        <v>71</v>
      </c>
      <c r="I291" s="71" t="s">
        <v>64</v>
      </c>
      <c r="J291" s="73" t="s">
        <v>81</v>
      </c>
      <c r="K291" s="75" t="s">
        <v>15521</v>
      </c>
      <c r="L291" s="76">
        <v>9750000</v>
      </c>
      <c r="M291" s="71" t="s">
        <v>66</v>
      </c>
      <c r="N291" s="75" t="s">
        <v>12642</v>
      </c>
      <c r="O291" s="75">
        <v>1082876431</v>
      </c>
      <c r="P291" s="72">
        <v>27</v>
      </c>
      <c r="Q291" s="80">
        <v>45670</v>
      </c>
      <c r="R291" s="75">
        <v>2494141000</v>
      </c>
      <c r="S291" s="80">
        <v>45685</v>
      </c>
      <c r="T291" s="76">
        <v>9750000</v>
      </c>
      <c r="U291" s="72" t="s">
        <v>65</v>
      </c>
      <c r="V291" s="76">
        <v>85450705</v>
      </c>
      <c r="W291" s="104" t="s">
        <v>12641</v>
      </c>
      <c r="X291" s="78">
        <v>45685</v>
      </c>
      <c r="Y291" s="78">
        <v>45685</v>
      </c>
      <c r="Z291" s="78" t="s">
        <v>73</v>
      </c>
      <c r="AA291" s="78">
        <v>45808</v>
      </c>
      <c r="AB291" s="102">
        <f t="shared" si="24"/>
        <v>123</v>
      </c>
      <c r="AC291" s="72">
        <v>2</v>
      </c>
      <c r="AD291" s="514">
        <v>2250000</v>
      </c>
      <c r="AE291" s="72">
        <v>1</v>
      </c>
      <c r="AF291" s="80">
        <v>45838</v>
      </c>
      <c r="AG291" s="102">
        <f t="shared" si="25"/>
        <v>30</v>
      </c>
      <c r="AH291" s="72">
        <v>0</v>
      </c>
      <c r="AI291" s="628">
        <v>0</v>
      </c>
      <c r="AJ291" s="72" t="s">
        <v>73</v>
      </c>
      <c r="AK291" s="80" t="s">
        <v>73</v>
      </c>
      <c r="AL291" s="72">
        <v>0</v>
      </c>
      <c r="AM291" s="80" t="s">
        <v>73</v>
      </c>
      <c r="AN291" s="80" t="s">
        <v>73</v>
      </c>
      <c r="AO291" s="80" t="s">
        <v>73</v>
      </c>
      <c r="AP291" s="102">
        <f t="shared" si="26"/>
        <v>0</v>
      </c>
      <c r="AQ291" s="102">
        <f t="shared" si="27"/>
        <v>12000000</v>
      </c>
      <c r="AR291" s="72" t="s">
        <v>65</v>
      </c>
      <c r="AS291" s="76">
        <v>9750000</v>
      </c>
      <c r="AT291" s="72" t="s">
        <v>319</v>
      </c>
      <c r="AU291" s="76">
        <v>0</v>
      </c>
      <c r="AV291" s="81" t="s">
        <v>73</v>
      </c>
      <c r="AW291" s="620">
        <v>12000000</v>
      </c>
      <c r="AX291" s="488">
        <f t="shared" si="28"/>
        <v>0</v>
      </c>
      <c r="AY291" s="84">
        <f t="shared" si="29"/>
        <v>1</v>
      </c>
      <c r="AZ291" s="84">
        <v>1</v>
      </c>
      <c r="BA291" s="81" t="s">
        <v>73</v>
      </c>
      <c r="BB291" s="72" t="s">
        <v>208</v>
      </c>
      <c r="BC291" s="75" t="s">
        <v>15520</v>
      </c>
      <c r="BD291" s="71" t="s">
        <v>65</v>
      </c>
      <c r="BE291" s="71" t="s">
        <v>65</v>
      </c>
    </row>
    <row r="292" spans="2:57" x14ac:dyDescent="0.25">
      <c r="B292" s="71">
        <v>2025</v>
      </c>
      <c r="C292" s="71">
        <v>891780111</v>
      </c>
      <c r="D292" s="71" t="s">
        <v>63</v>
      </c>
      <c r="E292" s="72" t="s">
        <v>15519</v>
      </c>
      <c r="F292" s="72" t="s">
        <v>15518</v>
      </c>
      <c r="G292" s="176">
        <v>0</v>
      </c>
      <c r="H292" s="72" t="s">
        <v>71</v>
      </c>
      <c r="I292" s="71" t="s">
        <v>64</v>
      </c>
      <c r="J292" s="73" t="s">
        <v>81</v>
      </c>
      <c r="K292" s="75" t="s">
        <v>15517</v>
      </c>
      <c r="L292" s="76">
        <v>11571700</v>
      </c>
      <c r="M292" s="71" t="s">
        <v>66</v>
      </c>
      <c r="N292" s="75" t="s">
        <v>11271</v>
      </c>
      <c r="O292" s="75">
        <v>1082941486</v>
      </c>
      <c r="P292" s="72">
        <v>27</v>
      </c>
      <c r="Q292" s="80">
        <v>45670</v>
      </c>
      <c r="R292" s="75">
        <v>2494141000</v>
      </c>
      <c r="S292" s="80">
        <v>45685</v>
      </c>
      <c r="T292" s="76">
        <v>11571700</v>
      </c>
      <c r="U292" s="72" t="s">
        <v>65</v>
      </c>
      <c r="V292" s="76">
        <v>8742360</v>
      </c>
      <c r="W292" s="104" t="s">
        <v>15516</v>
      </c>
      <c r="X292" s="78">
        <v>45685</v>
      </c>
      <c r="Y292" s="78">
        <v>45685</v>
      </c>
      <c r="Z292" s="78" t="s">
        <v>73</v>
      </c>
      <c r="AA292" s="78">
        <v>45808</v>
      </c>
      <c r="AB292" s="102">
        <f t="shared" si="24"/>
        <v>123</v>
      </c>
      <c r="AC292" s="72">
        <v>2</v>
      </c>
      <c r="AD292" s="514">
        <v>1148400</v>
      </c>
      <c r="AE292" s="72">
        <v>1</v>
      </c>
      <c r="AF292" s="80">
        <v>45821</v>
      </c>
      <c r="AG292" s="102">
        <f t="shared" si="25"/>
        <v>13</v>
      </c>
      <c r="AH292" s="72">
        <v>0</v>
      </c>
      <c r="AI292" s="628">
        <v>0</v>
      </c>
      <c r="AJ292" s="72" t="s">
        <v>73</v>
      </c>
      <c r="AK292" s="80" t="s">
        <v>73</v>
      </c>
      <c r="AL292" s="72">
        <v>0</v>
      </c>
      <c r="AM292" s="80" t="s">
        <v>73</v>
      </c>
      <c r="AN292" s="80" t="s">
        <v>73</v>
      </c>
      <c r="AO292" s="80" t="s">
        <v>73</v>
      </c>
      <c r="AP292" s="102">
        <f t="shared" si="26"/>
        <v>0</v>
      </c>
      <c r="AQ292" s="102">
        <f t="shared" si="27"/>
        <v>12720100</v>
      </c>
      <c r="AR292" s="72" t="s">
        <v>65</v>
      </c>
      <c r="AS292" s="76">
        <v>11571700</v>
      </c>
      <c r="AT292" s="72" t="s">
        <v>319</v>
      </c>
      <c r="AU292" s="76">
        <v>0</v>
      </c>
      <c r="AV292" s="81" t="s">
        <v>73</v>
      </c>
      <c r="AW292" s="620">
        <v>12720100</v>
      </c>
      <c r="AX292" s="488">
        <f t="shared" si="28"/>
        <v>0</v>
      </c>
      <c r="AY292" s="84">
        <f t="shared" si="29"/>
        <v>1</v>
      </c>
      <c r="AZ292" s="84">
        <v>1</v>
      </c>
      <c r="BA292" s="81" t="s">
        <v>73</v>
      </c>
      <c r="BB292" s="72" t="s">
        <v>208</v>
      </c>
      <c r="BC292" s="75" t="s">
        <v>15515</v>
      </c>
      <c r="BD292" s="71" t="s">
        <v>65</v>
      </c>
      <c r="BE292" s="71" t="s">
        <v>65</v>
      </c>
    </row>
    <row r="293" spans="2:57" x14ac:dyDescent="0.25">
      <c r="B293" s="71">
        <v>2025</v>
      </c>
      <c r="C293" s="71">
        <v>891780111</v>
      </c>
      <c r="D293" s="71" t="s">
        <v>63</v>
      </c>
      <c r="E293" s="72" t="s">
        <v>15514</v>
      </c>
      <c r="F293" s="72" t="s">
        <v>15513</v>
      </c>
      <c r="G293" s="176">
        <v>0</v>
      </c>
      <c r="H293" s="72" t="s">
        <v>71</v>
      </c>
      <c r="I293" s="71" t="s">
        <v>64</v>
      </c>
      <c r="J293" s="73" t="s">
        <v>81</v>
      </c>
      <c r="K293" s="75" t="s">
        <v>15512</v>
      </c>
      <c r="L293" s="76">
        <v>28383400</v>
      </c>
      <c r="M293" s="71" t="s">
        <v>66</v>
      </c>
      <c r="N293" s="75" t="s">
        <v>13585</v>
      </c>
      <c r="O293" s="75">
        <v>1065836973</v>
      </c>
      <c r="P293" s="72">
        <v>28</v>
      </c>
      <c r="Q293" s="80">
        <v>45670</v>
      </c>
      <c r="R293" s="75">
        <v>5573604000</v>
      </c>
      <c r="S293" s="80">
        <v>45685</v>
      </c>
      <c r="T293" s="76">
        <v>28383400</v>
      </c>
      <c r="U293" s="72" t="s">
        <v>65</v>
      </c>
      <c r="V293" s="76">
        <v>85475793</v>
      </c>
      <c r="W293" s="104" t="s">
        <v>13584</v>
      </c>
      <c r="X293" s="78">
        <v>45685</v>
      </c>
      <c r="Y293" s="78">
        <v>45685</v>
      </c>
      <c r="Z293" s="78" t="s">
        <v>73</v>
      </c>
      <c r="AA293" s="78">
        <v>45808</v>
      </c>
      <c r="AB293" s="102">
        <f t="shared" si="24"/>
        <v>123</v>
      </c>
      <c r="AC293" s="72">
        <v>2</v>
      </c>
      <c r="AD293" s="514">
        <v>6500000</v>
      </c>
      <c r="AE293" s="72">
        <v>1</v>
      </c>
      <c r="AF293" s="80">
        <v>45838</v>
      </c>
      <c r="AG293" s="102">
        <f t="shared" si="25"/>
        <v>30</v>
      </c>
      <c r="AH293" s="72">
        <v>0</v>
      </c>
      <c r="AI293" s="628">
        <v>0</v>
      </c>
      <c r="AJ293" s="72" t="s">
        <v>73</v>
      </c>
      <c r="AK293" s="80" t="s">
        <v>73</v>
      </c>
      <c r="AL293" s="72">
        <v>0</v>
      </c>
      <c r="AM293" s="80" t="s">
        <v>73</v>
      </c>
      <c r="AN293" s="80" t="s">
        <v>73</v>
      </c>
      <c r="AO293" s="80" t="s">
        <v>73</v>
      </c>
      <c r="AP293" s="102">
        <f t="shared" si="26"/>
        <v>0</v>
      </c>
      <c r="AQ293" s="102">
        <f t="shared" si="27"/>
        <v>34883400</v>
      </c>
      <c r="AR293" s="72" t="s">
        <v>65</v>
      </c>
      <c r="AS293" s="76">
        <v>28383400</v>
      </c>
      <c r="AT293" s="72" t="s">
        <v>319</v>
      </c>
      <c r="AU293" s="76">
        <v>0</v>
      </c>
      <c r="AV293" s="81" t="s">
        <v>73</v>
      </c>
      <c r="AW293" s="620">
        <v>34883400</v>
      </c>
      <c r="AX293" s="488">
        <f t="shared" si="28"/>
        <v>0</v>
      </c>
      <c r="AY293" s="84">
        <f t="shared" si="29"/>
        <v>1</v>
      </c>
      <c r="AZ293" s="84">
        <v>1</v>
      </c>
      <c r="BA293" s="81" t="s">
        <v>73</v>
      </c>
      <c r="BB293" s="72" t="s">
        <v>208</v>
      </c>
      <c r="BC293" s="75" t="s">
        <v>15511</v>
      </c>
      <c r="BD293" s="71" t="s">
        <v>65</v>
      </c>
      <c r="BE293" s="71" t="s">
        <v>65</v>
      </c>
    </row>
    <row r="294" spans="2:57" x14ac:dyDescent="0.25">
      <c r="B294" s="71">
        <v>2025</v>
      </c>
      <c r="C294" s="71">
        <v>891780111</v>
      </c>
      <c r="D294" s="71" t="s">
        <v>63</v>
      </c>
      <c r="E294" s="72" t="s">
        <v>15510</v>
      </c>
      <c r="F294" s="72" t="s">
        <v>15509</v>
      </c>
      <c r="G294" s="176">
        <v>0</v>
      </c>
      <c r="H294" s="72" t="s">
        <v>71</v>
      </c>
      <c r="I294" s="71" t="s">
        <v>64</v>
      </c>
      <c r="J294" s="73" t="s">
        <v>81</v>
      </c>
      <c r="K294" s="75" t="s">
        <v>15508</v>
      </c>
      <c r="L294" s="76">
        <v>13570800</v>
      </c>
      <c r="M294" s="71" t="s">
        <v>66</v>
      </c>
      <c r="N294" s="75" t="s">
        <v>13059</v>
      </c>
      <c r="O294" s="75">
        <v>1082904561</v>
      </c>
      <c r="P294" s="72">
        <v>28</v>
      </c>
      <c r="Q294" s="80">
        <v>45670</v>
      </c>
      <c r="R294" s="75">
        <v>5573604000</v>
      </c>
      <c r="S294" s="80">
        <v>45685</v>
      </c>
      <c r="T294" s="76">
        <v>13570800</v>
      </c>
      <c r="U294" s="72" t="s">
        <v>65</v>
      </c>
      <c r="V294" s="76">
        <v>72255882</v>
      </c>
      <c r="W294" s="104" t="s">
        <v>13058</v>
      </c>
      <c r="X294" s="78">
        <v>45685</v>
      </c>
      <c r="Y294" s="78">
        <v>45685</v>
      </c>
      <c r="Z294" s="78" t="s">
        <v>73</v>
      </c>
      <c r="AA294" s="78">
        <v>45808</v>
      </c>
      <c r="AB294" s="102">
        <f t="shared" si="24"/>
        <v>123</v>
      </c>
      <c r="AC294" s="72">
        <v>2</v>
      </c>
      <c r="AD294" s="514">
        <v>3156000</v>
      </c>
      <c r="AE294" s="72">
        <v>1</v>
      </c>
      <c r="AF294" s="80">
        <v>45838</v>
      </c>
      <c r="AG294" s="102">
        <f t="shared" si="25"/>
        <v>30</v>
      </c>
      <c r="AH294" s="72">
        <v>0</v>
      </c>
      <c r="AI294" s="628">
        <v>0</v>
      </c>
      <c r="AJ294" s="72" t="s">
        <v>73</v>
      </c>
      <c r="AK294" s="80" t="s">
        <v>73</v>
      </c>
      <c r="AL294" s="72">
        <v>0</v>
      </c>
      <c r="AM294" s="80" t="s">
        <v>73</v>
      </c>
      <c r="AN294" s="80" t="s">
        <v>73</v>
      </c>
      <c r="AO294" s="80" t="s">
        <v>73</v>
      </c>
      <c r="AP294" s="102">
        <f t="shared" si="26"/>
        <v>0</v>
      </c>
      <c r="AQ294" s="102">
        <f t="shared" si="27"/>
        <v>16726800</v>
      </c>
      <c r="AR294" s="72" t="s">
        <v>65</v>
      </c>
      <c r="AS294" s="76">
        <v>13570800</v>
      </c>
      <c r="AT294" s="72" t="s">
        <v>319</v>
      </c>
      <c r="AU294" s="76">
        <v>0</v>
      </c>
      <c r="AV294" s="81" t="s">
        <v>73</v>
      </c>
      <c r="AW294" s="620">
        <v>16726800</v>
      </c>
      <c r="AX294" s="488">
        <f t="shared" si="28"/>
        <v>0</v>
      </c>
      <c r="AY294" s="84">
        <f t="shared" si="29"/>
        <v>1</v>
      </c>
      <c r="AZ294" s="84">
        <v>1</v>
      </c>
      <c r="BA294" s="81" t="s">
        <v>73</v>
      </c>
      <c r="BB294" s="72" t="s">
        <v>208</v>
      </c>
      <c r="BC294" s="75" t="s">
        <v>15507</v>
      </c>
      <c r="BD294" s="71" t="s">
        <v>65</v>
      </c>
      <c r="BE294" s="71" t="s">
        <v>65</v>
      </c>
    </row>
    <row r="295" spans="2:57" x14ac:dyDescent="0.25">
      <c r="B295" s="71">
        <v>2025</v>
      </c>
      <c r="C295" s="71">
        <v>891780111</v>
      </c>
      <c r="D295" s="71" t="s">
        <v>63</v>
      </c>
      <c r="E295" s="72" t="s">
        <v>15506</v>
      </c>
      <c r="F295" s="72" t="s">
        <v>15505</v>
      </c>
      <c r="G295" s="176">
        <v>0</v>
      </c>
      <c r="H295" s="72" t="s">
        <v>71</v>
      </c>
      <c r="I295" s="71" t="s">
        <v>64</v>
      </c>
      <c r="J295" s="73" t="s">
        <v>81</v>
      </c>
      <c r="K295" s="75" t="s">
        <v>15504</v>
      </c>
      <c r="L295" s="76">
        <v>12800000</v>
      </c>
      <c r="M295" s="71" t="s">
        <v>66</v>
      </c>
      <c r="N295" s="75" t="s">
        <v>13415</v>
      </c>
      <c r="O295" s="75">
        <v>1082254408</v>
      </c>
      <c r="P295" s="72">
        <v>121</v>
      </c>
      <c r="Q295" s="80">
        <v>45679</v>
      </c>
      <c r="R295" s="75">
        <v>231640000</v>
      </c>
      <c r="S295" s="80">
        <v>45685</v>
      </c>
      <c r="T295" s="76">
        <v>12800000</v>
      </c>
      <c r="U295" s="72" t="s">
        <v>65</v>
      </c>
      <c r="V295" s="76">
        <v>39049658</v>
      </c>
      <c r="W295" s="104" t="s">
        <v>1258</v>
      </c>
      <c r="X295" s="78">
        <v>45685</v>
      </c>
      <c r="Y295" s="78">
        <v>45685</v>
      </c>
      <c r="Z295" s="78" t="s">
        <v>73</v>
      </c>
      <c r="AA295" s="78">
        <v>45838</v>
      </c>
      <c r="AB295" s="102">
        <f t="shared" si="24"/>
        <v>153</v>
      </c>
      <c r="AC295" s="72">
        <v>0</v>
      </c>
      <c r="AD295" s="514">
        <v>0</v>
      </c>
      <c r="AE295" s="72">
        <v>0</v>
      </c>
      <c r="AF295" s="80" t="s">
        <v>73</v>
      </c>
      <c r="AG295" s="102">
        <f t="shared" si="25"/>
        <v>0</v>
      </c>
      <c r="AH295" s="72">
        <v>0</v>
      </c>
      <c r="AI295" s="628">
        <v>0</v>
      </c>
      <c r="AJ295" s="72" t="s">
        <v>73</v>
      </c>
      <c r="AK295" s="80" t="s">
        <v>73</v>
      </c>
      <c r="AL295" s="72">
        <v>0</v>
      </c>
      <c r="AM295" s="80" t="s">
        <v>73</v>
      </c>
      <c r="AN295" s="80" t="s">
        <v>73</v>
      </c>
      <c r="AO295" s="80" t="s">
        <v>73</v>
      </c>
      <c r="AP295" s="102">
        <f t="shared" si="26"/>
        <v>0</v>
      </c>
      <c r="AQ295" s="102">
        <f t="shared" si="27"/>
        <v>12800000</v>
      </c>
      <c r="AR295" s="72" t="s">
        <v>65</v>
      </c>
      <c r="AS295" s="76">
        <v>12800000</v>
      </c>
      <c r="AT295" s="72" t="s">
        <v>319</v>
      </c>
      <c r="AU295" s="76">
        <v>0</v>
      </c>
      <c r="AV295" s="81" t="s">
        <v>73</v>
      </c>
      <c r="AW295" s="620">
        <v>12800000</v>
      </c>
      <c r="AX295" s="488">
        <f t="shared" si="28"/>
        <v>0</v>
      </c>
      <c r="AY295" s="84">
        <f t="shared" si="29"/>
        <v>1</v>
      </c>
      <c r="AZ295" s="84">
        <v>1</v>
      </c>
      <c r="BA295" s="81" t="s">
        <v>73</v>
      </c>
      <c r="BB295" s="72" t="s">
        <v>208</v>
      </c>
      <c r="BC295" s="75" t="s">
        <v>15503</v>
      </c>
      <c r="BD295" s="71" t="s">
        <v>65</v>
      </c>
      <c r="BE295" s="71" t="s">
        <v>65</v>
      </c>
    </row>
    <row r="296" spans="2:57" x14ac:dyDescent="0.25">
      <c r="B296" s="71">
        <v>2025</v>
      </c>
      <c r="C296" s="71">
        <v>891780111</v>
      </c>
      <c r="D296" s="71" t="s">
        <v>63</v>
      </c>
      <c r="E296" s="72" t="s">
        <v>15502</v>
      </c>
      <c r="F296" s="72" t="s">
        <v>15501</v>
      </c>
      <c r="G296" s="176">
        <v>0</v>
      </c>
      <c r="H296" s="72" t="s">
        <v>71</v>
      </c>
      <c r="I296" s="71" t="s">
        <v>64</v>
      </c>
      <c r="J296" s="73" t="s">
        <v>81</v>
      </c>
      <c r="K296" s="75" t="s">
        <v>15500</v>
      </c>
      <c r="L296" s="76">
        <v>40000000</v>
      </c>
      <c r="M296" s="71" t="s">
        <v>66</v>
      </c>
      <c r="N296" s="75" t="s">
        <v>10452</v>
      </c>
      <c r="O296" s="75">
        <v>1143224044</v>
      </c>
      <c r="P296" s="72">
        <v>132</v>
      </c>
      <c r="Q296" s="78">
        <v>45680</v>
      </c>
      <c r="R296" s="75">
        <v>307925000</v>
      </c>
      <c r="S296" s="80">
        <v>45685</v>
      </c>
      <c r="T296" s="76">
        <v>40000000</v>
      </c>
      <c r="U296" s="72" t="s">
        <v>65</v>
      </c>
      <c r="V296" s="76">
        <v>1082870070</v>
      </c>
      <c r="W296" s="104" t="s">
        <v>10451</v>
      </c>
      <c r="X296" s="78">
        <v>45685</v>
      </c>
      <c r="Y296" s="78">
        <v>45685</v>
      </c>
      <c r="Z296" s="78" t="s">
        <v>73</v>
      </c>
      <c r="AA296" s="78">
        <v>45900</v>
      </c>
      <c r="AB296" s="102">
        <f t="shared" si="24"/>
        <v>215</v>
      </c>
      <c r="AC296" s="72">
        <v>0</v>
      </c>
      <c r="AD296" s="514">
        <v>0</v>
      </c>
      <c r="AE296" s="72">
        <v>0</v>
      </c>
      <c r="AF296" s="80" t="s">
        <v>73</v>
      </c>
      <c r="AG296" s="102">
        <f t="shared" si="25"/>
        <v>0</v>
      </c>
      <c r="AH296" s="72">
        <v>0</v>
      </c>
      <c r="AI296" s="628">
        <v>0</v>
      </c>
      <c r="AJ296" s="72" t="s">
        <v>73</v>
      </c>
      <c r="AK296" s="80" t="s">
        <v>73</v>
      </c>
      <c r="AL296" s="72">
        <v>0</v>
      </c>
      <c r="AM296" s="80" t="s">
        <v>73</v>
      </c>
      <c r="AN296" s="80" t="s">
        <v>73</v>
      </c>
      <c r="AO296" s="80" t="s">
        <v>73</v>
      </c>
      <c r="AP296" s="102">
        <f t="shared" si="26"/>
        <v>0</v>
      </c>
      <c r="AQ296" s="102">
        <f t="shared" si="27"/>
        <v>40000000</v>
      </c>
      <c r="AR296" s="72" t="s">
        <v>65</v>
      </c>
      <c r="AS296" s="76">
        <v>40000000</v>
      </c>
      <c r="AT296" s="72" t="s">
        <v>319</v>
      </c>
      <c r="AU296" s="76">
        <v>0</v>
      </c>
      <c r="AV296" s="81" t="s">
        <v>73</v>
      </c>
      <c r="AW296" s="620">
        <v>40000000</v>
      </c>
      <c r="AX296" s="488">
        <f t="shared" si="28"/>
        <v>0</v>
      </c>
      <c r="AY296" s="84">
        <f t="shared" si="29"/>
        <v>1</v>
      </c>
      <c r="AZ296" s="84">
        <v>1</v>
      </c>
      <c r="BA296" s="81" t="s">
        <v>73</v>
      </c>
      <c r="BB296" s="72" t="s">
        <v>208</v>
      </c>
      <c r="BC296" s="75" t="s">
        <v>15499</v>
      </c>
      <c r="BD296" s="71" t="s">
        <v>65</v>
      </c>
      <c r="BE296" s="71" t="s">
        <v>65</v>
      </c>
    </row>
    <row r="297" spans="2:57" x14ac:dyDescent="0.25">
      <c r="B297" s="71">
        <v>2025</v>
      </c>
      <c r="C297" s="71">
        <v>891780111</v>
      </c>
      <c r="D297" s="71" t="s">
        <v>63</v>
      </c>
      <c r="E297" s="72" t="s">
        <v>15498</v>
      </c>
      <c r="F297" s="72" t="s">
        <v>15497</v>
      </c>
      <c r="G297" s="176">
        <v>0</v>
      </c>
      <c r="H297" s="72" t="s">
        <v>71</v>
      </c>
      <c r="I297" s="71" t="s">
        <v>64</v>
      </c>
      <c r="J297" s="73" t="s">
        <v>81</v>
      </c>
      <c r="K297" s="75" t="s">
        <v>15496</v>
      </c>
      <c r="L297" s="76">
        <v>14096800</v>
      </c>
      <c r="M297" s="71" t="s">
        <v>66</v>
      </c>
      <c r="N297" s="75" t="s">
        <v>12578</v>
      </c>
      <c r="O297" s="75">
        <v>7628973</v>
      </c>
      <c r="P297" s="72">
        <v>28</v>
      </c>
      <c r="Q297" s="80">
        <v>45670</v>
      </c>
      <c r="R297" s="75">
        <v>5573604000</v>
      </c>
      <c r="S297" s="80">
        <v>45685</v>
      </c>
      <c r="T297" s="76">
        <v>14096800</v>
      </c>
      <c r="U297" s="72" t="s">
        <v>65</v>
      </c>
      <c r="V297" s="76">
        <v>85465146</v>
      </c>
      <c r="W297" s="104" t="s">
        <v>9042</v>
      </c>
      <c r="X297" s="78">
        <v>45685</v>
      </c>
      <c r="Y297" s="78">
        <v>45685</v>
      </c>
      <c r="Z297" s="78" t="s">
        <v>73</v>
      </c>
      <c r="AA297" s="78">
        <v>45808</v>
      </c>
      <c r="AB297" s="102">
        <f t="shared" si="24"/>
        <v>123</v>
      </c>
      <c r="AC297" s="72">
        <v>2</v>
      </c>
      <c r="AD297" s="514">
        <v>3156000</v>
      </c>
      <c r="AE297" s="72">
        <v>1</v>
      </c>
      <c r="AF297" s="80">
        <v>45838</v>
      </c>
      <c r="AG297" s="102">
        <f t="shared" si="25"/>
        <v>30</v>
      </c>
      <c r="AH297" s="72">
        <v>0</v>
      </c>
      <c r="AI297" s="628">
        <v>0</v>
      </c>
      <c r="AJ297" s="72" t="s">
        <v>73</v>
      </c>
      <c r="AK297" s="80" t="s">
        <v>73</v>
      </c>
      <c r="AL297" s="72">
        <v>0</v>
      </c>
      <c r="AM297" s="80" t="s">
        <v>73</v>
      </c>
      <c r="AN297" s="80" t="s">
        <v>73</v>
      </c>
      <c r="AO297" s="80" t="s">
        <v>73</v>
      </c>
      <c r="AP297" s="102">
        <f t="shared" si="26"/>
        <v>0</v>
      </c>
      <c r="AQ297" s="102">
        <f t="shared" si="27"/>
        <v>17252800</v>
      </c>
      <c r="AR297" s="72" t="s">
        <v>65</v>
      </c>
      <c r="AS297" s="76">
        <v>14096800</v>
      </c>
      <c r="AT297" s="72" t="s">
        <v>319</v>
      </c>
      <c r="AU297" s="76">
        <v>0</v>
      </c>
      <c r="AV297" s="81" t="s">
        <v>73</v>
      </c>
      <c r="AW297" s="620">
        <v>17252800</v>
      </c>
      <c r="AX297" s="488">
        <f t="shared" si="28"/>
        <v>0</v>
      </c>
      <c r="AY297" s="84">
        <f t="shared" si="29"/>
        <v>1</v>
      </c>
      <c r="AZ297" s="84">
        <v>1</v>
      </c>
      <c r="BA297" s="81" t="s">
        <v>73</v>
      </c>
      <c r="BB297" s="72" t="s">
        <v>208</v>
      </c>
      <c r="BC297" s="75" t="s">
        <v>15495</v>
      </c>
      <c r="BD297" s="71" t="s">
        <v>65</v>
      </c>
      <c r="BE297" s="71" t="s">
        <v>65</v>
      </c>
    </row>
    <row r="298" spans="2:57" x14ac:dyDescent="0.25">
      <c r="B298" s="71">
        <v>2025</v>
      </c>
      <c r="C298" s="71">
        <v>891780111</v>
      </c>
      <c r="D298" s="71" t="s">
        <v>63</v>
      </c>
      <c r="E298" s="72" t="s">
        <v>15494</v>
      </c>
      <c r="F298" s="72" t="s">
        <v>15493</v>
      </c>
      <c r="G298" s="176">
        <v>0</v>
      </c>
      <c r="H298" s="72" t="s">
        <v>71</v>
      </c>
      <c r="I298" s="71" t="s">
        <v>64</v>
      </c>
      <c r="J298" s="73" t="s">
        <v>81</v>
      </c>
      <c r="K298" s="75" t="s">
        <v>15492</v>
      </c>
      <c r="L298" s="76">
        <v>27300000</v>
      </c>
      <c r="M298" s="71" t="s">
        <v>66</v>
      </c>
      <c r="N298" s="75" t="s">
        <v>13053</v>
      </c>
      <c r="O298" s="75">
        <v>7603745</v>
      </c>
      <c r="P298" s="72">
        <v>28</v>
      </c>
      <c r="Q298" s="80">
        <v>45670</v>
      </c>
      <c r="R298" s="75">
        <v>5573604000</v>
      </c>
      <c r="S298" s="80">
        <v>45685</v>
      </c>
      <c r="T298" s="76">
        <v>27300000</v>
      </c>
      <c r="U298" s="72" t="s">
        <v>65</v>
      </c>
      <c r="V298" s="76">
        <v>12621405</v>
      </c>
      <c r="W298" s="104" t="s">
        <v>10350</v>
      </c>
      <c r="X298" s="78">
        <v>45685</v>
      </c>
      <c r="Y298" s="78">
        <v>45685</v>
      </c>
      <c r="Z298" s="78" t="s">
        <v>73</v>
      </c>
      <c r="AA298" s="78">
        <v>45808</v>
      </c>
      <c r="AB298" s="102">
        <f t="shared" si="24"/>
        <v>123</v>
      </c>
      <c r="AC298" s="72">
        <v>2</v>
      </c>
      <c r="AD298" s="514">
        <v>6300000</v>
      </c>
      <c r="AE298" s="72">
        <v>1</v>
      </c>
      <c r="AF298" s="80">
        <v>45838</v>
      </c>
      <c r="AG298" s="102">
        <f t="shared" si="25"/>
        <v>30</v>
      </c>
      <c r="AH298" s="72">
        <v>0</v>
      </c>
      <c r="AI298" s="628">
        <v>0</v>
      </c>
      <c r="AJ298" s="72" t="s">
        <v>73</v>
      </c>
      <c r="AK298" s="80" t="s">
        <v>73</v>
      </c>
      <c r="AL298" s="72">
        <v>0</v>
      </c>
      <c r="AM298" s="80" t="s">
        <v>73</v>
      </c>
      <c r="AN298" s="80" t="s">
        <v>73</v>
      </c>
      <c r="AO298" s="80" t="s">
        <v>73</v>
      </c>
      <c r="AP298" s="102">
        <f t="shared" si="26"/>
        <v>0</v>
      </c>
      <c r="AQ298" s="102">
        <f t="shared" si="27"/>
        <v>33600000</v>
      </c>
      <c r="AR298" s="72" t="s">
        <v>65</v>
      </c>
      <c r="AS298" s="76">
        <v>27300000</v>
      </c>
      <c r="AT298" s="72" t="s">
        <v>319</v>
      </c>
      <c r="AU298" s="76">
        <v>0</v>
      </c>
      <c r="AV298" s="81" t="s">
        <v>73</v>
      </c>
      <c r="AW298" s="620">
        <v>33600000</v>
      </c>
      <c r="AX298" s="488">
        <f t="shared" si="28"/>
        <v>0</v>
      </c>
      <c r="AY298" s="84">
        <f t="shared" si="29"/>
        <v>1</v>
      </c>
      <c r="AZ298" s="84">
        <v>1</v>
      </c>
      <c r="BA298" s="81" t="s">
        <v>73</v>
      </c>
      <c r="BB298" s="72" t="s">
        <v>208</v>
      </c>
      <c r="BC298" s="75" t="s">
        <v>15491</v>
      </c>
      <c r="BD298" s="71" t="s">
        <v>65</v>
      </c>
      <c r="BE298" s="71" t="s">
        <v>65</v>
      </c>
    </row>
    <row r="299" spans="2:57" x14ac:dyDescent="0.25">
      <c r="B299" s="71">
        <v>2025</v>
      </c>
      <c r="C299" s="71">
        <v>891780111</v>
      </c>
      <c r="D299" s="71" t="s">
        <v>63</v>
      </c>
      <c r="E299" s="72" t="s">
        <v>15490</v>
      </c>
      <c r="F299" s="72" t="s">
        <v>15489</v>
      </c>
      <c r="G299" s="176">
        <v>0</v>
      </c>
      <c r="H299" s="72" t="s">
        <v>71</v>
      </c>
      <c r="I299" s="71" t="s">
        <v>64</v>
      </c>
      <c r="J299" s="73" t="s">
        <v>81</v>
      </c>
      <c r="K299" s="75" t="s">
        <v>15488</v>
      </c>
      <c r="L299" s="76">
        <v>6800000</v>
      </c>
      <c r="M299" s="71" t="s">
        <v>66</v>
      </c>
      <c r="N299" s="75" t="s">
        <v>13840</v>
      </c>
      <c r="O299" s="75">
        <v>1114816077</v>
      </c>
      <c r="P299" s="72">
        <v>132</v>
      </c>
      <c r="Q299" s="78">
        <v>45680</v>
      </c>
      <c r="R299" s="75">
        <v>307925000</v>
      </c>
      <c r="S299" s="80">
        <v>45687</v>
      </c>
      <c r="T299" s="76">
        <v>6800000</v>
      </c>
      <c r="U299" s="72" t="s">
        <v>65</v>
      </c>
      <c r="V299" s="76">
        <v>1082870070</v>
      </c>
      <c r="W299" s="104" t="s">
        <v>10451</v>
      </c>
      <c r="X299" s="78">
        <v>45687</v>
      </c>
      <c r="Y299" s="78">
        <v>45687</v>
      </c>
      <c r="Z299" s="78" t="s">
        <v>73</v>
      </c>
      <c r="AA299" s="78">
        <v>45716</v>
      </c>
      <c r="AB299" s="102">
        <f t="shared" si="24"/>
        <v>29</v>
      </c>
      <c r="AC299" s="72">
        <v>0</v>
      </c>
      <c r="AD299" s="514">
        <v>0</v>
      </c>
      <c r="AE299" s="72">
        <v>0</v>
      </c>
      <c r="AF299" s="80" t="s">
        <v>73</v>
      </c>
      <c r="AG299" s="102">
        <f t="shared" si="25"/>
        <v>0</v>
      </c>
      <c r="AH299" s="72">
        <v>0</v>
      </c>
      <c r="AI299" s="628">
        <v>0</v>
      </c>
      <c r="AJ299" s="72" t="s">
        <v>73</v>
      </c>
      <c r="AK299" s="80" t="s">
        <v>73</v>
      </c>
      <c r="AL299" s="72">
        <v>0</v>
      </c>
      <c r="AM299" s="80" t="s">
        <v>73</v>
      </c>
      <c r="AN299" s="80" t="s">
        <v>73</v>
      </c>
      <c r="AO299" s="80" t="s">
        <v>73</v>
      </c>
      <c r="AP299" s="102">
        <f t="shared" si="26"/>
        <v>0</v>
      </c>
      <c r="AQ299" s="102">
        <f t="shared" si="27"/>
        <v>6800000</v>
      </c>
      <c r="AR299" s="72" t="s">
        <v>65</v>
      </c>
      <c r="AS299" s="76">
        <v>6800000</v>
      </c>
      <c r="AT299" s="72" t="s">
        <v>319</v>
      </c>
      <c r="AU299" s="76">
        <v>0</v>
      </c>
      <c r="AV299" s="81" t="s">
        <v>73</v>
      </c>
      <c r="AW299" s="620">
        <v>6800000</v>
      </c>
      <c r="AX299" s="488">
        <f t="shared" si="28"/>
        <v>0</v>
      </c>
      <c r="AY299" s="84">
        <f t="shared" si="29"/>
        <v>1</v>
      </c>
      <c r="AZ299" s="84">
        <v>1</v>
      </c>
      <c r="BA299" s="81" t="s">
        <v>73</v>
      </c>
      <c r="BB299" s="72" t="s">
        <v>208</v>
      </c>
      <c r="BC299" s="75" t="s">
        <v>15487</v>
      </c>
      <c r="BD299" s="71" t="s">
        <v>65</v>
      </c>
      <c r="BE299" s="71" t="s">
        <v>65</v>
      </c>
    </row>
    <row r="300" spans="2:57" x14ac:dyDescent="0.25">
      <c r="B300" s="71">
        <v>2025</v>
      </c>
      <c r="C300" s="71">
        <v>891780111</v>
      </c>
      <c r="D300" s="71" t="s">
        <v>63</v>
      </c>
      <c r="E300" s="72" t="s">
        <v>15486</v>
      </c>
      <c r="F300" s="72" t="s">
        <v>15485</v>
      </c>
      <c r="G300" s="176">
        <v>0</v>
      </c>
      <c r="H300" s="72" t="s">
        <v>71</v>
      </c>
      <c r="I300" s="71" t="s">
        <v>64</v>
      </c>
      <c r="J300" s="73" t="s">
        <v>81</v>
      </c>
      <c r="K300" s="75" t="s">
        <v>15484</v>
      </c>
      <c r="L300" s="76">
        <v>4800000</v>
      </c>
      <c r="M300" s="71" t="s">
        <v>66</v>
      </c>
      <c r="N300" s="75" t="s">
        <v>2761</v>
      </c>
      <c r="O300" s="75">
        <v>33224219</v>
      </c>
      <c r="P300" s="72">
        <v>132</v>
      </c>
      <c r="Q300" s="78">
        <v>45680</v>
      </c>
      <c r="R300" s="75">
        <v>307925000</v>
      </c>
      <c r="S300" s="80">
        <v>45687</v>
      </c>
      <c r="T300" s="76">
        <v>4800000</v>
      </c>
      <c r="U300" s="72" t="s">
        <v>65</v>
      </c>
      <c r="V300" s="76">
        <v>1082870070</v>
      </c>
      <c r="W300" s="104" t="s">
        <v>10451</v>
      </c>
      <c r="X300" s="78">
        <v>45687</v>
      </c>
      <c r="Y300" s="78">
        <v>45687</v>
      </c>
      <c r="Z300" s="78" t="s">
        <v>73</v>
      </c>
      <c r="AA300" s="78">
        <v>45716</v>
      </c>
      <c r="AB300" s="102">
        <f t="shared" si="24"/>
        <v>29</v>
      </c>
      <c r="AC300" s="72">
        <v>0</v>
      </c>
      <c r="AD300" s="514">
        <v>0</v>
      </c>
      <c r="AE300" s="72">
        <v>0</v>
      </c>
      <c r="AF300" s="80" t="s">
        <v>73</v>
      </c>
      <c r="AG300" s="102">
        <f t="shared" si="25"/>
        <v>0</v>
      </c>
      <c r="AH300" s="72">
        <v>0</v>
      </c>
      <c r="AI300" s="628">
        <v>0</v>
      </c>
      <c r="AJ300" s="72" t="s">
        <v>73</v>
      </c>
      <c r="AK300" s="80" t="s">
        <v>73</v>
      </c>
      <c r="AL300" s="72">
        <v>0</v>
      </c>
      <c r="AM300" s="80" t="s">
        <v>73</v>
      </c>
      <c r="AN300" s="80" t="s">
        <v>73</v>
      </c>
      <c r="AO300" s="80" t="s">
        <v>73</v>
      </c>
      <c r="AP300" s="102">
        <f t="shared" si="26"/>
        <v>0</v>
      </c>
      <c r="AQ300" s="102">
        <f t="shared" si="27"/>
        <v>4800000</v>
      </c>
      <c r="AR300" s="72" t="s">
        <v>65</v>
      </c>
      <c r="AS300" s="76">
        <v>4800000</v>
      </c>
      <c r="AT300" s="72" t="s">
        <v>319</v>
      </c>
      <c r="AU300" s="76">
        <v>0</v>
      </c>
      <c r="AV300" s="81" t="s">
        <v>73</v>
      </c>
      <c r="AW300" s="620">
        <v>4800000</v>
      </c>
      <c r="AX300" s="488">
        <f t="shared" si="28"/>
        <v>0</v>
      </c>
      <c r="AY300" s="84">
        <f t="shared" si="29"/>
        <v>1</v>
      </c>
      <c r="AZ300" s="84">
        <v>1</v>
      </c>
      <c r="BA300" s="81" t="s">
        <v>73</v>
      </c>
      <c r="BB300" s="72" t="s">
        <v>208</v>
      </c>
      <c r="BC300" s="75" t="s">
        <v>15483</v>
      </c>
      <c r="BD300" s="71" t="s">
        <v>65</v>
      </c>
      <c r="BE300" s="71" t="s">
        <v>65</v>
      </c>
    </row>
    <row r="301" spans="2:57" x14ac:dyDescent="0.25">
      <c r="B301" s="71">
        <v>2025</v>
      </c>
      <c r="C301" s="71">
        <v>891780111</v>
      </c>
      <c r="D301" s="71" t="s">
        <v>63</v>
      </c>
      <c r="E301" s="72" t="s">
        <v>15482</v>
      </c>
      <c r="F301" s="72" t="s">
        <v>15481</v>
      </c>
      <c r="G301" s="176">
        <v>0</v>
      </c>
      <c r="H301" s="72" t="s">
        <v>71</v>
      </c>
      <c r="I301" s="71" t="s">
        <v>64</v>
      </c>
      <c r="J301" s="73" t="s">
        <v>81</v>
      </c>
      <c r="K301" s="75" t="s">
        <v>15480</v>
      </c>
      <c r="L301" s="76">
        <v>5000000</v>
      </c>
      <c r="M301" s="71" t="s">
        <v>66</v>
      </c>
      <c r="N301" s="75" t="s">
        <v>1476</v>
      </c>
      <c r="O301" s="75">
        <v>1052983008</v>
      </c>
      <c r="P301" s="72">
        <v>132</v>
      </c>
      <c r="Q301" s="78">
        <v>45680</v>
      </c>
      <c r="R301" s="75">
        <v>307925000</v>
      </c>
      <c r="S301" s="80">
        <v>45687</v>
      </c>
      <c r="T301" s="76">
        <v>5000000</v>
      </c>
      <c r="U301" s="72" t="s">
        <v>65</v>
      </c>
      <c r="V301" s="76">
        <v>1082870070</v>
      </c>
      <c r="W301" s="104" t="s">
        <v>10451</v>
      </c>
      <c r="X301" s="78">
        <v>45687</v>
      </c>
      <c r="Y301" s="78">
        <v>45687</v>
      </c>
      <c r="Z301" s="78" t="s">
        <v>73</v>
      </c>
      <c r="AA301" s="78">
        <v>45716</v>
      </c>
      <c r="AB301" s="102">
        <f t="shared" si="24"/>
        <v>29</v>
      </c>
      <c r="AC301" s="72">
        <v>0</v>
      </c>
      <c r="AD301" s="514">
        <v>0</v>
      </c>
      <c r="AE301" s="72">
        <v>0</v>
      </c>
      <c r="AF301" s="80" t="s">
        <v>73</v>
      </c>
      <c r="AG301" s="102">
        <f t="shared" si="25"/>
        <v>0</v>
      </c>
      <c r="AH301" s="72">
        <v>0</v>
      </c>
      <c r="AI301" s="628">
        <v>0</v>
      </c>
      <c r="AJ301" s="72" t="s">
        <v>73</v>
      </c>
      <c r="AK301" s="80" t="s">
        <v>73</v>
      </c>
      <c r="AL301" s="72">
        <v>0</v>
      </c>
      <c r="AM301" s="80" t="s">
        <v>73</v>
      </c>
      <c r="AN301" s="80" t="s">
        <v>73</v>
      </c>
      <c r="AO301" s="80" t="s">
        <v>73</v>
      </c>
      <c r="AP301" s="102">
        <f t="shared" si="26"/>
        <v>0</v>
      </c>
      <c r="AQ301" s="102">
        <f t="shared" si="27"/>
        <v>5000000</v>
      </c>
      <c r="AR301" s="72" t="s">
        <v>65</v>
      </c>
      <c r="AS301" s="76">
        <v>5000000</v>
      </c>
      <c r="AT301" s="72" t="s">
        <v>319</v>
      </c>
      <c r="AU301" s="76">
        <v>0</v>
      </c>
      <c r="AV301" s="81" t="s">
        <v>73</v>
      </c>
      <c r="AW301" s="620">
        <v>5000000</v>
      </c>
      <c r="AX301" s="488">
        <f t="shared" si="28"/>
        <v>0</v>
      </c>
      <c r="AY301" s="84">
        <f t="shared" si="29"/>
        <v>1</v>
      </c>
      <c r="AZ301" s="84">
        <v>1</v>
      </c>
      <c r="BA301" s="81" t="s">
        <v>73</v>
      </c>
      <c r="BB301" s="72" t="s">
        <v>208</v>
      </c>
      <c r="BC301" s="75" t="s">
        <v>15479</v>
      </c>
      <c r="BD301" s="71" t="s">
        <v>65</v>
      </c>
      <c r="BE301" s="71" t="s">
        <v>65</v>
      </c>
    </row>
    <row r="302" spans="2:57" x14ac:dyDescent="0.25">
      <c r="B302" s="71">
        <v>2025</v>
      </c>
      <c r="C302" s="71">
        <v>891780111</v>
      </c>
      <c r="D302" s="71" t="s">
        <v>63</v>
      </c>
      <c r="E302" s="72" t="s">
        <v>15478</v>
      </c>
      <c r="F302" s="72" t="s">
        <v>15477</v>
      </c>
      <c r="G302" s="176">
        <v>0</v>
      </c>
      <c r="H302" s="72" t="s">
        <v>71</v>
      </c>
      <c r="I302" s="71" t="s">
        <v>64</v>
      </c>
      <c r="J302" s="73" t="s">
        <v>81</v>
      </c>
      <c r="K302" s="75" t="s">
        <v>15476</v>
      </c>
      <c r="L302" s="76">
        <v>10800000</v>
      </c>
      <c r="M302" s="71" t="s">
        <v>66</v>
      </c>
      <c r="N302" s="75" t="s">
        <v>2129</v>
      </c>
      <c r="O302" s="75">
        <v>1082875832</v>
      </c>
      <c r="P302" s="72">
        <v>132</v>
      </c>
      <c r="Q302" s="78">
        <v>45680</v>
      </c>
      <c r="R302" s="75">
        <v>307925000</v>
      </c>
      <c r="S302" s="80">
        <v>45687</v>
      </c>
      <c r="T302" s="76">
        <v>10800000</v>
      </c>
      <c r="U302" s="72" t="s">
        <v>65</v>
      </c>
      <c r="V302" s="76">
        <v>1082870070</v>
      </c>
      <c r="W302" s="104" t="s">
        <v>10451</v>
      </c>
      <c r="X302" s="78">
        <v>45687</v>
      </c>
      <c r="Y302" s="78">
        <v>45687</v>
      </c>
      <c r="Z302" s="78" t="s">
        <v>73</v>
      </c>
      <c r="AA302" s="78">
        <v>45716</v>
      </c>
      <c r="AB302" s="102">
        <f t="shared" si="24"/>
        <v>29</v>
      </c>
      <c r="AC302" s="72">
        <v>0</v>
      </c>
      <c r="AD302" s="514">
        <v>0</v>
      </c>
      <c r="AE302" s="72">
        <v>0</v>
      </c>
      <c r="AF302" s="80" t="s">
        <v>73</v>
      </c>
      <c r="AG302" s="102">
        <f t="shared" si="25"/>
        <v>0</v>
      </c>
      <c r="AH302" s="72">
        <v>0</v>
      </c>
      <c r="AI302" s="628">
        <v>0</v>
      </c>
      <c r="AJ302" s="72" t="s">
        <v>73</v>
      </c>
      <c r="AK302" s="80" t="s">
        <v>73</v>
      </c>
      <c r="AL302" s="72">
        <v>0</v>
      </c>
      <c r="AM302" s="80" t="s">
        <v>73</v>
      </c>
      <c r="AN302" s="80" t="s">
        <v>73</v>
      </c>
      <c r="AO302" s="80" t="s">
        <v>73</v>
      </c>
      <c r="AP302" s="102">
        <f t="shared" si="26"/>
        <v>0</v>
      </c>
      <c r="AQ302" s="102">
        <f t="shared" si="27"/>
        <v>10800000</v>
      </c>
      <c r="AR302" s="72" t="s">
        <v>65</v>
      </c>
      <c r="AS302" s="76">
        <v>10800000</v>
      </c>
      <c r="AT302" s="72" t="s">
        <v>319</v>
      </c>
      <c r="AU302" s="76">
        <v>0</v>
      </c>
      <c r="AV302" s="81" t="s">
        <v>73</v>
      </c>
      <c r="AW302" s="620">
        <v>10800000</v>
      </c>
      <c r="AX302" s="488">
        <f t="shared" si="28"/>
        <v>0</v>
      </c>
      <c r="AY302" s="84">
        <f t="shared" si="29"/>
        <v>1</v>
      </c>
      <c r="AZ302" s="84">
        <v>1</v>
      </c>
      <c r="BA302" s="81" t="s">
        <v>73</v>
      </c>
      <c r="BB302" s="72" t="s">
        <v>208</v>
      </c>
      <c r="BC302" s="75" t="s">
        <v>15475</v>
      </c>
      <c r="BD302" s="71" t="s">
        <v>65</v>
      </c>
      <c r="BE302" s="71" t="s">
        <v>65</v>
      </c>
    </row>
    <row r="303" spans="2:57" x14ac:dyDescent="0.25">
      <c r="B303" s="71">
        <v>2025</v>
      </c>
      <c r="C303" s="71">
        <v>891780111</v>
      </c>
      <c r="D303" s="71" t="s">
        <v>63</v>
      </c>
      <c r="E303" s="72" t="s">
        <v>15474</v>
      </c>
      <c r="F303" s="72" t="s">
        <v>15473</v>
      </c>
      <c r="G303" s="176">
        <v>0</v>
      </c>
      <c r="H303" s="72" t="s">
        <v>71</v>
      </c>
      <c r="I303" s="71" t="s">
        <v>64</v>
      </c>
      <c r="J303" s="73" t="s">
        <v>81</v>
      </c>
      <c r="K303" s="75" t="s">
        <v>15472</v>
      </c>
      <c r="L303" s="76">
        <v>10000000</v>
      </c>
      <c r="M303" s="71" t="s">
        <v>66</v>
      </c>
      <c r="N303" s="75" t="s">
        <v>14279</v>
      </c>
      <c r="O303" s="75">
        <v>1082984896</v>
      </c>
      <c r="P303" s="72">
        <v>132</v>
      </c>
      <c r="Q303" s="78">
        <v>45680</v>
      </c>
      <c r="R303" s="75">
        <v>307925000</v>
      </c>
      <c r="S303" s="80">
        <v>45687</v>
      </c>
      <c r="T303" s="76">
        <v>10000000</v>
      </c>
      <c r="U303" s="72" t="s">
        <v>65</v>
      </c>
      <c r="V303" s="76">
        <v>1082870070</v>
      </c>
      <c r="W303" s="104" t="s">
        <v>10451</v>
      </c>
      <c r="X303" s="78">
        <v>45687</v>
      </c>
      <c r="Y303" s="78">
        <v>45687</v>
      </c>
      <c r="Z303" s="78" t="s">
        <v>73</v>
      </c>
      <c r="AA303" s="78">
        <v>45716</v>
      </c>
      <c r="AB303" s="102">
        <f t="shared" si="24"/>
        <v>29</v>
      </c>
      <c r="AC303" s="72">
        <v>0</v>
      </c>
      <c r="AD303" s="514">
        <v>0</v>
      </c>
      <c r="AE303" s="72">
        <v>0</v>
      </c>
      <c r="AF303" s="80" t="s">
        <v>73</v>
      </c>
      <c r="AG303" s="102">
        <f t="shared" si="25"/>
        <v>0</v>
      </c>
      <c r="AH303" s="72">
        <v>0</v>
      </c>
      <c r="AI303" s="628">
        <v>0</v>
      </c>
      <c r="AJ303" s="72" t="s">
        <v>73</v>
      </c>
      <c r="AK303" s="80" t="s">
        <v>73</v>
      </c>
      <c r="AL303" s="72">
        <v>0</v>
      </c>
      <c r="AM303" s="80" t="s">
        <v>73</v>
      </c>
      <c r="AN303" s="80" t="s">
        <v>73</v>
      </c>
      <c r="AO303" s="80" t="s">
        <v>73</v>
      </c>
      <c r="AP303" s="102">
        <f t="shared" si="26"/>
        <v>0</v>
      </c>
      <c r="AQ303" s="102">
        <f t="shared" si="27"/>
        <v>10000000</v>
      </c>
      <c r="AR303" s="72" t="s">
        <v>65</v>
      </c>
      <c r="AS303" s="76">
        <v>10000000</v>
      </c>
      <c r="AT303" s="72" t="s">
        <v>319</v>
      </c>
      <c r="AU303" s="76">
        <v>0</v>
      </c>
      <c r="AV303" s="81" t="s">
        <v>73</v>
      </c>
      <c r="AW303" s="620">
        <v>10000000</v>
      </c>
      <c r="AX303" s="488">
        <f t="shared" si="28"/>
        <v>0</v>
      </c>
      <c r="AY303" s="84">
        <f t="shared" si="29"/>
        <v>1</v>
      </c>
      <c r="AZ303" s="84">
        <v>1</v>
      </c>
      <c r="BA303" s="81" t="s">
        <v>73</v>
      </c>
      <c r="BB303" s="72" t="s">
        <v>208</v>
      </c>
      <c r="BC303" s="75" t="s">
        <v>15471</v>
      </c>
      <c r="BD303" s="71" t="s">
        <v>65</v>
      </c>
      <c r="BE303" s="71" t="s">
        <v>65</v>
      </c>
    </row>
    <row r="304" spans="2:57" x14ac:dyDescent="0.25">
      <c r="B304" s="71">
        <v>2025</v>
      </c>
      <c r="C304" s="71">
        <v>891780111</v>
      </c>
      <c r="D304" s="71" t="s">
        <v>63</v>
      </c>
      <c r="E304" s="72" t="s">
        <v>15470</v>
      </c>
      <c r="F304" s="72" t="s">
        <v>15469</v>
      </c>
      <c r="G304" s="176">
        <v>0</v>
      </c>
      <c r="H304" s="72" t="s">
        <v>71</v>
      </c>
      <c r="I304" s="71" t="s">
        <v>64</v>
      </c>
      <c r="J304" s="73" t="s">
        <v>81</v>
      </c>
      <c r="K304" s="75" t="s">
        <v>15468</v>
      </c>
      <c r="L304" s="76">
        <v>7000000</v>
      </c>
      <c r="M304" s="71" t="s">
        <v>66</v>
      </c>
      <c r="N304" s="75" t="s">
        <v>15467</v>
      </c>
      <c r="O304" s="75">
        <v>1221977218</v>
      </c>
      <c r="P304" s="72">
        <v>121</v>
      </c>
      <c r="Q304" s="80">
        <v>45679</v>
      </c>
      <c r="R304" s="75">
        <v>231640000</v>
      </c>
      <c r="S304" s="80">
        <v>45691</v>
      </c>
      <c r="T304" s="76">
        <v>7000000</v>
      </c>
      <c r="U304" s="72" t="s">
        <v>65</v>
      </c>
      <c r="V304" s="76">
        <v>91156594</v>
      </c>
      <c r="W304" s="104" t="s">
        <v>15466</v>
      </c>
      <c r="X304" s="78">
        <v>45691</v>
      </c>
      <c r="Y304" s="78">
        <v>45691</v>
      </c>
      <c r="Z304" s="78" t="s">
        <v>73</v>
      </c>
      <c r="AA304" s="78">
        <v>45747</v>
      </c>
      <c r="AB304" s="102">
        <f t="shared" si="24"/>
        <v>56</v>
      </c>
      <c r="AC304" s="72">
        <v>0</v>
      </c>
      <c r="AD304" s="514">
        <v>0</v>
      </c>
      <c r="AE304" s="72">
        <v>0</v>
      </c>
      <c r="AF304" s="80" t="s">
        <v>73</v>
      </c>
      <c r="AG304" s="102">
        <f t="shared" si="25"/>
        <v>0</v>
      </c>
      <c r="AH304" s="72">
        <v>0</v>
      </c>
      <c r="AI304" s="628">
        <v>0</v>
      </c>
      <c r="AJ304" s="72" t="s">
        <v>73</v>
      </c>
      <c r="AK304" s="80" t="s">
        <v>73</v>
      </c>
      <c r="AL304" s="72">
        <v>0</v>
      </c>
      <c r="AM304" s="80" t="s">
        <v>73</v>
      </c>
      <c r="AN304" s="80" t="s">
        <v>73</v>
      </c>
      <c r="AO304" s="80" t="s">
        <v>73</v>
      </c>
      <c r="AP304" s="102">
        <f t="shared" si="26"/>
        <v>0</v>
      </c>
      <c r="AQ304" s="102">
        <f t="shared" si="27"/>
        <v>7000000</v>
      </c>
      <c r="AR304" s="72" t="s">
        <v>65</v>
      </c>
      <c r="AS304" s="76">
        <v>7000000</v>
      </c>
      <c r="AT304" s="72" t="s">
        <v>319</v>
      </c>
      <c r="AU304" s="76">
        <v>0</v>
      </c>
      <c r="AV304" s="81" t="s">
        <v>73</v>
      </c>
      <c r="AW304" s="620">
        <v>7000000</v>
      </c>
      <c r="AX304" s="488">
        <f t="shared" si="28"/>
        <v>0</v>
      </c>
      <c r="AY304" s="84">
        <f t="shared" si="29"/>
        <v>1</v>
      </c>
      <c r="AZ304" s="84">
        <v>1</v>
      </c>
      <c r="BA304" s="81" t="s">
        <v>73</v>
      </c>
      <c r="BB304" s="72" t="s">
        <v>208</v>
      </c>
      <c r="BC304" s="75" t="s">
        <v>15465</v>
      </c>
      <c r="BD304" s="71" t="s">
        <v>65</v>
      </c>
      <c r="BE304" s="71" t="s">
        <v>65</v>
      </c>
    </row>
    <row r="305" spans="2:57" x14ac:dyDescent="0.25">
      <c r="B305" s="71">
        <v>2025</v>
      </c>
      <c r="C305" s="71">
        <v>891780111</v>
      </c>
      <c r="D305" s="71" t="s">
        <v>63</v>
      </c>
      <c r="E305" s="72" t="s">
        <v>15464</v>
      </c>
      <c r="F305" s="72" t="s">
        <v>15463</v>
      </c>
      <c r="G305" s="176">
        <v>0</v>
      </c>
      <c r="H305" s="72" t="s">
        <v>71</v>
      </c>
      <c r="I305" s="71" t="s">
        <v>64</v>
      </c>
      <c r="J305" s="73" t="s">
        <v>81</v>
      </c>
      <c r="K305" s="75" t="s">
        <v>15462</v>
      </c>
      <c r="L305" s="76">
        <v>12624000</v>
      </c>
      <c r="M305" s="71" t="s">
        <v>66</v>
      </c>
      <c r="N305" s="75" t="s">
        <v>13854</v>
      </c>
      <c r="O305" s="75">
        <v>1004277271</v>
      </c>
      <c r="P305" s="72">
        <v>28</v>
      </c>
      <c r="Q305" s="80">
        <v>45670</v>
      </c>
      <c r="R305" s="75">
        <v>5573604000</v>
      </c>
      <c r="S305" s="80">
        <v>45691</v>
      </c>
      <c r="T305" s="76">
        <v>12624000</v>
      </c>
      <c r="U305" s="72" t="s">
        <v>65</v>
      </c>
      <c r="V305" s="76">
        <v>57461216</v>
      </c>
      <c r="W305" s="104" t="s">
        <v>10332</v>
      </c>
      <c r="X305" s="78">
        <v>45691</v>
      </c>
      <c r="Y305" s="78">
        <v>45691</v>
      </c>
      <c r="Z305" s="78" t="s">
        <v>73</v>
      </c>
      <c r="AA305" s="78">
        <v>45808</v>
      </c>
      <c r="AB305" s="102">
        <f t="shared" si="24"/>
        <v>117</v>
      </c>
      <c r="AC305" s="72">
        <v>2</v>
      </c>
      <c r="AD305" s="514">
        <v>1578000</v>
      </c>
      <c r="AE305" s="72">
        <v>1</v>
      </c>
      <c r="AF305" s="80">
        <v>45823</v>
      </c>
      <c r="AG305" s="102">
        <f t="shared" si="25"/>
        <v>15</v>
      </c>
      <c r="AH305" s="72">
        <v>0</v>
      </c>
      <c r="AI305" s="628">
        <v>0</v>
      </c>
      <c r="AJ305" s="72" t="s">
        <v>73</v>
      </c>
      <c r="AK305" s="80" t="s">
        <v>73</v>
      </c>
      <c r="AL305" s="72">
        <v>0</v>
      </c>
      <c r="AM305" s="80" t="s">
        <v>73</v>
      </c>
      <c r="AN305" s="80" t="s">
        <v>73</v>
      </c>
      <c r="AO305" s="80" t="s">
        <v>73</v>
      </c>
      <c r="AP305" s="102">
        <f t="shared" si="26"/>
        <v>0</v>
      </c>
      <c r="AQ305" s="102">
        <f t="shared" si="27"/>
        <v>14202000</v>
      </c>
      <c r="AR305" s="72" t="s">
        <v>65</v>
      </c>
      <c r="AS305" s="76">
        <v>12624000</v>
      </c>
      <c r="AT305" s="72" t="s">
        <v>319</v>
      </c>
      <c r="AU305" s="76">
        <v>0</v>
      </c>
      <c r="AV305" s="81" t="s">
        <v>73</v>
      </c>
      <c r="AW305" s="620">
        <v>14202000</v>
      </c>
      <c r="AX305" s="488">
        <f t="shared" si="28"/>
        <v>0</v>
      </c>
      <c r="AY305" s="84">
        <f t="shared" si="29"/>
        <v>1</v>
      </c>
      <c r="AZ305" s="84">
        <v>1</v>
      </c>
      <c r="BA305" s="81" t="s">
        <v>73</v>
      </c>
      <c r="BB305" s="72" t="s">
        <v>208</v>
      </c>
      <c r="BC305" s="75" t="s">
        <v>15461</v>
      </c>
      <c r="BD305" s="71" t="s">
        <v>65</v>
      </c>
      <c r="BE305" s="71" t="s">
        <v>65</v>
      </c>
    </row>
    <row r="306" spans="2:57" x14ac:dyDescent="0.25">
      <c r="B306" s="71">
        <v>2025</v>
      </c>
      <c r="C306" s="71">
        <v>891780111</v>
      </c>
      <c r="D306" s="71" t="s">
        <v>63</v>
      </c>
      <c r="E306" s="72" t="s">
        <v>15460</v>
      </c>
      <c r="F306" s="72" t="s">
        <v>15459</v>
      </c>
      <c r="G306" s="176">
        <v>0</v>
      </c>
      <c r="H306" s="72" t="s">
        <v>71</v>
      </c>
      <c r="I306" s="71" t="s">
        <v>64</v>
      </c>
      <c r="J306" s="73" t="s">
        <v>81</v>
      </c>
      <c r="K306" s="75" t="s">
        <v>15458</v>
      </c>
      <c r="L306" s="76">
        <v>12624000</v>
      </c>
      <c r="M306" s="71" t="s">
        <v>66</v>
      </c>
      <c r="N306" s="75" t="s">
        <v>12608</v>
      </c>
      <c r="O306" s="75">
        <v>57441673</v>
      </c>
      <c r="P306" s="72">
        <v>27</v>
      </c>
      <c r="Q306" s="80">
        <v>45670</v>
      </c>
      <c r="R306" s="75">
        <v>2494141000</v>
      </c>
      <c r="S306" s="80">
        <v>45692</v>
      </c>
      <c r="T306" s="76">
        <v>12624000</v>
      </c>
      <c r="U306" s="72" t="s">
        <v>65</v>
      </c>
      <c r="V306" s="76">
        <v>57426272</v>
      </c>
      <c r="W306" s="104" t="s">
        <v>10824</v>
      </c>
      <c r="X306" s="78">
        <v>45692</v>
      </c>
      <c r="Y306" s="78">
        <v>45692</v>
      </c>
      <c r="Z306" s="78" t="s">
        <v>73</v>
      </c>
      <c r="AA306" s="78">
        <v>45808</v>
      </c>
      <c r="AB306" s="102">
        <f t="shared" si="24"/>
        <v>116</v>
      </c>
      <c r="AC306" s="72">
        <v>2</v>
      </c>
      <c r="AD306" s="514">
        <v>3156000</v>
      </c>
      <c r="AE306" s="72">
        <v>1</v>
      </c>
      <c r="AF306" s="80">
        <v>45838</v>
      </c>
      <c r="AG306" s="102">
        <f t="shared" si="25"/>
        <v>30</v>
      </c>
      <c r="AH306" s="72">
        <v>0</v>
      </c>
      <c r="AI306" s="628">
        <v>0</v>
      </c>
      <c r="AJ306" s="72" t="s">
        <v>73</v>
      </c>
      <c r="AK306" s="80" t="s">
        <v>73</v>
      </c>
      <c r="AL306" s="72">
        <v>0</v>
      </c>
      <c r="AM306" s="80" t="s">
        <v>73</v>
      </c>
      <c r="AN306" s="80" t="s">
        <v>73</v>
      </c>
      <c r="AO306" s="80" t="s">
        <v>73</v>
      </c>
      <c r="AP306" s="102">
        <f t="shared" si="26"/>
        <v>0</v>
      </c>
      <c r="AQ306" s="102">
        <f t="shared" si="27"/>
        <v>15780000</v>
      </c>
      <c r="AR306" s="72" t="s">
        <v>65</v>
      </c>
      <c r="AS306" s="76">
        <v>12624000</v>
      </c>
      <c r="AT306" s="72" t="s">
        <v>319</v>
      </c>
      <c r="AU306" s="76">
        <v>0</v>
      </c>
      <c r="AV306" s="81" t="s">
        <v>73</v>
      </c>
      <c r="AW306" s="620">
        <v>15780000</v>
      </c>
      <c r="AX306" s="488">
        <f t="shared" si="28"/>
        <v>0</v>
      </c>
      <c r="AY306" s="84">
        <f t="shared" si="29"/>
        <v>1</v>
      </c>
      <c r="AZ306" s="84">
        <v>1</v>
      </c>
      <c r="BA306" s="81" t="s">
        <v>73</v>
      </c>
      <c r="BB306" s="72" t="s">
        <v>208</v>
      </c>
      <c r="BC306" s="75" t="s">
        <v>15457</v>
      </c>
      <c r="BD306" s="71" t="s">
        <v>65</v>
      </c>
      <c r="BE306" s="71" t="s">
        <v>65</v>
      </c>
    </row>
    <row r="307" spans="2:57" x14ac:dyDescent="0.25">
      <c r="B307" s="71">
        <v>2025</v>
      </c>
      <c r="C307" s="71">
        <v>891780111</v>
      </c>
      <c r="D307" s="71" t="s">
        <v>63</v>
      </c>
      <c r="E307" s="72" t="s">
        <v>15456</v>
      </c>
      <c r="F307" s="72" t="s">
        <v>15455</v>
      </c>
      <c r="G307" s="176">
        <v>0</v>
      </c>
      <c r="H307" s="72" t="s">
        <v>71</v>
      </c>
      <c r="I307" s="71" t="s">
        <v>64</v>
      </c>
      <c r="J307" s="73" t="s">
        <v>81</v>
      </c>
      <c r="K307" s="75" t="s">
        <v>15454</v>
      </c>
      <c r="L307" s="76">
        <v>4800000</v>
      </c>
      <c r="M307" s="71" t="s">
        <v>66</v>
      </c>
      <c r="N307" s="75" t="s">
        <v>13992</v>
      </c>
      <c r="O307" s="75">
        <v>1083016785</v>
      </c>
      <c r="P307" s="72">
        <v>132</v>
      </c>
      <c r="Q307" s="78">
        <v>45680</v>
      </c>
      <c r="R307" s="75">
        <v>307925000</v>
      </c>
      <c r="S307" s="80">
        <v>45692</v>
      </c>
      <c r="T307" s="76">
        <v>4800000</v>
      </c>
      <c r="U307" s="72" t="s">
        <v>65</v>
      </c>
      <c r="V307" s="76">
        <v>1082870070</v>
      </c>
      <c r="W307" s="104" t="s">
        <v>10451</v>
      </c>
      <c r="X307" s="78">
        <v>45692</v>
      </c>
      <c r="Y307" s="78">
        <v>45692</v>
      </c>
      <c r="Z307" s="78" t="s">
        <v>73</v>
      </c>
      <c r="AA307" s="78">
        <v>45716</v>
      </c>
      <c r="AB307" s="102">
        <f t="shared" si="24"/>
        <v>24</v>
      </c>
      <c r="AC307" s="72">
        <v>0</v>
      </c>
      <c r="AD307" s="514">
        <v>0</v>
      </c>
      <c r="AE307" s="72">
        <v>0</v>
      </c>
      <c r="AF307" s="80" t="s">
        <v>73</v>
      </c>
      <c r="AG307" s="102">
        <f t="shared" si="25"/>
        <v>0</v>
      </c>
      <c r="AH307" s="72">
        <v>0</v>
      </c>
      <c r="AI307" s="628">
        <v>0</v>
      </c>
      <c r="AJ307" s="72" t="s">
        <v>73</v>
      </c>
      <c r="AK307" s="80" t="s">
        <v>73</v>
      </c>
      <c r="AL307" s="72">
        <v>0</v>
      </c>
      <c r="AM307" s="80" t="s">
        <v>73</v>
      </c>
      <c r="AN307" s="80" t="s">
        <v>73</v>
      </c>
      <c r="AO307" s="80" t="s">
        <v>73</v>
      </c>
      <c r="AP307" s="102">
        <f t="shared" si="26"/>
        <v>0</v>
      </c>
      <c r="AQ307" s="102">
        <f t="shared" si="27"/>
        <v>4800000</v>
      </c>
      <c r="AR307" s="72" t="s">
        <v>65</v>
      </c>
      <c r="AS307" s="76">
        <v>4800000</v>
      </c>
      <c r="AT307" s="72" t="s">
        <v>319</v>
      </c>
      <c r="AU307" s="76">
        <v>0</v>
      </c>
      <c r="AV307" s="81" t="s">
        <v>73</v>
      </c>
      <c r="AW307" s="620">
        <v>4800000</v>
      </c>
      <c r="AX307" s="488">
        <f t="shared" si="28"/>
        <v>0</v>
      </c>
      <c r="AY307" s="84">
        <f t="shared" si="29"/>
        <v>1</v>
      </c>
      <c r="AZ307" s="84">
        <v>1</v>
      </c>
      <c r="BA307" s="81" t="s">
        <v>73</v>
      </c>
      <c r="BB307" s="72" t="s">
        <v>208</v>
      </c>
      <c r="BC307" s="75" t="s">
        <v>15453</v>
      </c>
      <c r="BD307" s="71" t="s">
        <v>65</v>
      </c>
      <c r="BE307" s="71" t="s">
        <v>65</v>
      </c>
    </row>
    <row r="308" spans="2:57" x14ac:dyDescent="0.25">
      <c r="B308" s="71">
        <v>2025</v>
      </c>
      <c r="C308" s="71">
        <v>891780111</v>
      </c>
      <c r="D308" s="71" t="s">
        <v>63</v>
      </c>
      <c r="E308" s="72" t="s">
        <v>15452</v>
      </c>
      <c r="F308" s="72" t="s">
        <v>15451</v>
      </c>
      <c r="G308" s="176">
        <v>0</v>
      </c>
      <c r="H308" s="72" t="s">
        <v>71</v>
      </c>
      <c r="I308" s="71" t="s">
        <v>64</v>
      </c>
      <c r="J308" s="73" t="s">
        <v>81</v>
      </c>
      <c r="K308" s="75" t="s">
        <v>15450</v>
      </c>
      <c r="L308" s="76">
        <v>11400000</v>
      </c>
      <c r="M308" s="71" t="s">
        <v>66</v>
      </c>
      <c r="N308" s="75" t="s">
        <v>13284</v>
      </c>
      <c r="O308" s="75">
        <v>36724927</v>
      </c>
      <c r="P308" s="72">
        <v>28</v>
      </c>
      <c r="Q308" s="80">
        <v>45670</v>
      </c>
      <c r="R308" s="75">
        <v>5573604000</v>
      </c>
      <c r="S308" s="80">
        <v>45692</v>
      </c>
      <c r="T308" s="76">
        <v>11400000</v>
      </c>
      <c r="U308" s="72" t="s">
        <v>65</v>
      </c>
      <c r="V308" s="76">
        <v>85459497</v>
      </c>
      <c r="W308" s="104" t="s">
        <v>9141</v>
      </c>
      <c r="X308" s="78">
        <v>45692</v>
      </c>
      <c r="Y308" s="78">
        <v>45692</v>
      </c>
      <c r="Z308" s="78" t="s">
        <v>73</v>
      </c>
      <c r="AA308" s="78">
        <v>45808</v>
      </c>
      <c r="AB308" s="102">
        <f t="shared" si="24"/>
        <v>116</v>
      </c>
      <c r="AC308" s="72">
        <v>2</v>
      </c>
      <c r="AD308" s="514">
        <v>2850000</v>
      </c>
      <c r="AE308" s="72">
        <v>1</v>
      </c>
      <c r="AF308" s="80">
        <v>45838</v>
      </c>
      <c r="AG308" s="102">
        <f t="shared" si="25"/>
        <v>30</v>
      </c>
      <c r="AH308" s="72">
        <v>0</v>
      </c>
      <c r="AI308" s="628">
        <v>0</v>
      </c>
      <c r="AJ308" s="72" t="s">
        <v>73</v>
      </c>
      <c r="AK308" s="80" t="s">
        <v>73</v>
      </c>
      <c r="AL308" s="72">
        <v>0</v>
      </c>
      <c r="AM308" s="80" t="s">
        <v>73</v>
      </c>
      <c r="AN308" s="80" t="s">
        <v>73</v>
      </c>
      <c r="AO308" s="80" t="s">
        <v>73</v>
      </c>
      <c r="AP308" s="102">
        <f t="shared" si="26"/>
        <v>0</v>
      </c>
      <c r="AQ308" s="102">
        <f t="shared" si="27"/>
        <v>14250000</v>
      </c>
      <c r="AR308" s="72" t="s">
        <v>65</v>
      </c>
      <c r="AS308" s="76">
        <v>11400000</v>
      </c>
      <c r="AT308" s="72" t="s">
        <v>319</v>
      </c>
      <c r="AU308" s="76">
        <v>0</v>
      </c>
      <c r="AV308" s="81" t="s">
        <v>73</v>
      </c>
      <c r="AW308" s="620">
        <v>14250000</v>
      </c>
      <c r="AX308" s="488">
        <f t="shared" si="28"/>
        <v>0</v>
      </c>
      <c r="AY308" s="84">
        <f t="shared" si="29"/>
        <v>1</v>
      </c>
      <c r="AZ308" s="84">
        <v>1</v>
      </c>
      <c r="BA308" s="81" t="s">
        <v>73</v>
      </c>
      <c r="BB308" s="72" t="s">
        <v>208</v>
      </c>
      <c r="BC308" s="75" t="s">
        <v>15449</v>
      </c>
      <c r="BD308" s="71" t="s">
        <v>65</v>
      </c>
      <c r="BE308" s="71" t="s">
        <v>65</v>
      </c>
    </row>
    <row r="309" spans="2:57" x14ac:dyDescent="0.25">
      <c r="B309" s="71">
        <v>2025</v>
      </c>
      <c r="C309" s="71">
        <v>891780111</v>
      </c>
      <c r="D309" s="71" t="s">
        <v>63</v>
      </c>
      <c r="E309" s="72" t="s">
        <v>15448</v>
      </c>
      <c r="F309" s="72" t="s">
        <v>15447</v>
      </c>
      <c r="G309" s="176">
        <v>0</v>
      </c>
      <c r="H309" s="72" t="s">
        <v>71</v>
      </c>
      <c r="I309" s="71" t="s">
        <v>64</v>
      </c>
      <c r="J309" s="73" t="s">
        <v>81</v>
      </c>
      <c r="K309" s="75" t="s">
        <v>15446</v>
      </c>
      <c r="L309" s="76">
        <v>9000000</v>
      </c>
      <c r="M309" s="71" t="s">
        <v>66</v>
      </c>
      <c r="N309" s="75" t="s">
        <v>10676</v>
      </c>
      <c r="O309" s="75">
        <v>1193050847</v>
      </c>
      <c r="P309" s="72">
        <v>27</v>
      </c>
      <c r="Q309" s="80">
        <v>45670</v>
      </c>
      <c r="R309" s="75">
        <v>2494141000</v>
      </c>
      <c r="S309" s="80">
        <v>45693</v>
      </c>
      <c r="T309" s="76">
        <v>9000000</v>
      </c>
      <c r="U309" s="72" t="s">
        <v>65</v>
      </c>
      <c r="V309" s="76">
        <v>57461216</v>
      </c>
      <c r="W309" s="104" t="s">
        <v>10332</v>
      </c>
      <c r="X309" s="78">
        <v>45693</v>
      </c>
      <c r="Y309" s="78">
        <v>45693</v>
      </c>
      <c r="Z309" s="78" t="s">
        <v>73</v>
      </c>
      <c r="AA309" s="78">
        <v>45808</v>
      </c>
      <c r="AB309" s="102">
        <f t="shared" si="24"/>
        <v>115</v>
      </c>
      <c r="AC309" s="72">
        <v>4</v>
      </c>
      <c r="AD309" s="514">
        <v>2250000</v>
      </c>
      <c r="AE309" s="72">
        <v>2</v>
      </c>
      <c r="AF309" s="80">
        <v>45838</v>
      </c>
      <c r="AG309" s="102">
        <f t="shared" si="25"/>
        <v>30</v>
      </c>
      <c r="AH309" s="72">
        <v>0</v>
      </c>
      <c r="AI309" s="628">
        <v>0</v>
      </c>
      <c r="AJ309" s="72" t="s">
        <v>73</v>
      </c>
      <c r="AK309" s="80" t="s">
        <v>73</v>
      </c>
      <c r="AL309" s="72">
        <v>0</v>
      </c>
      <c r="AM309" s="80" t="s">
        <v>73</v>
      </c>
      <c r="AN309" s="80" t="s">
        <v>73</v>
      </c>
      <c r="AO309" s="80" t="s">
        <v>73</v>
      </c>
      <c r="AP309" s="102">
        <f t="shared" si="26"/>
        <v>0</v>
      </c>
      <c r="AQ309" s="102">
        <f t="shared" si="27"/>
        <v>11250000</v>
      </c>
      <c r="AR309" s="72" t="s">
        <v>65</v>
      </c>
      <c r="AS309" s="76">
        <v>9000000</v>
      </c>
      <c r="AT309" s="72" t="s">
        <v>319</v>
      </c>
      <c r="AU309" s="76">
        <v>0</v>
      </c>
      <c r="AV309" s="81" t="s">
        <v>73</v>
      </c>
      <c r="AW309" s="620">
        <v>11250000</v>
      </c>
      <c r="AX309" s="488">
        <f t="shared" si="28"/>
        <v>0</v>
      </c>
      <c r="AY309" s="84">
        <f t="shared" si="29"/>
        <v>1</v>
      </c>
      <c r="AZ309" s="84">
        <v>1</v>
      </c>
      <c r="BA309" s="81" t="s">
        <v>73</v>
      </c>
      <c r="BB309" s="72" t="s">
        <v>208</v>
      </c>
      <c r="BC309" s="75" t="s">
        <v>15445</v>
      </c>
      <c r="BD309" s="71" t="s">
        <v>65</v>
      </c>
      <c r="BE309" s="71" t="s">
        <v>65</v>
      </c>
    </row>
    <row r="310" spans="2:57" x14ac:dyDescent="0.25">
      <c r="B310" s="71">
        <v>2025</v>
      </c>
      <c r="C310" s="71">
        <v>891780111</v>
      </c>
      <c r="D310" s="71" t="s">
        <v>63</v>
      </c>
      <c r="E310" s="72" t="s">
        <v>15444</v>
      </c>
      <c r="F310" s="72" t="s">
        <v>15443</v>
      </c>
      <c r="G310" s="176">
        <v>0</v>
      </c>
      <c r="H310" s="72" t="s">
        <v>71</v>
      </c>
      <c r="I310" s="71" t="s">
        <v>64</v>
      </c>
      <c r="J310" s="73" t="s">
        <v>81</v>
      </c>
      <c r="K310" s="75" t="s">
        <v>15442</v>
      </c>
      <c r="L310" s="76">
        <v>12624000</v>
      </c>
      <c r="M310" s="71" t="s">
        <v>66</v>
      </c>
      <c r="N310" s="75" t="s">
        <v>15441</v>
      </c>
      <c r="O310" s="75">
        <v>1193129199</v>
      </c>
      <c r="P310" s="72">
        <v>28</v>
      </c>
      <c r="Q310" s="80">
        <v>45670</v>
      </c>
      <c r="R310" s="75">
        <v>5573604000</v>
      </c>
      <c r="S310" s="80">
        <v>45693</v>
      </c>
      <c r="T310" s="76">
        <v>12624000</v>
      </c>
      <c r="U310" s="72" t="s">
        <v>65</v>
      </c>
      <c r="V310" s="76">
        <v>57461216</v>
      </c>
      <c r="W310" s="104" t="s">
        <v>10332</v>
      </c>
      <c r="X310" s="78">
        <v>45693</v>
      </c>
      <c r="Y310" s="78">
        <v>45693</v>
      </c>
      <c r="Z310" s="78" t="s">
        <v>73</v>
      </c>
      <c r="AA310" s="78">
        <v>45808</v>
      </c>
      <c r="AB310" s="102">
        <f t="shared" si="24"/>
        <v>115</v>
      </c>
      <c r="AC310" s="72">
        <v>2</v>
      </c>
      <c r="AD310" s="514">
        <v>1578000</v>
      </c>
      <c r="AE310" s="72">
        <v>1</v>
      </c>
      <c r="AF310" s="80">
        <v>45823</v>
      </c>
      <c r="AG310" s="102">
        <f t="shared" si="25"/>
        <v>15</v>
      </c>
      <c r="AH310" s="72">
        <v>0</v>
      </c>
      <c r="AI310" s="628">
        <v>0</v>
      </c>
      <c r="AJ310" s="72" t="s">
        <v>73</v>
      </c>
      <c r="AK310" s="80" t="s">
        <v>73</v>
      </c>
      <c r="AL310" s="72">
        <v>0</v>
      </c>
      <c r="AM310" s="80" t="s">
        <v>73</v>
      </c>
      <c r="AN310" s="80" t="s">
        <v>73</v>
      </c>
      <c r="AO310" s="80" t="s">
        <v>73</v>
      </c>
      <c r="AP310" s="102">
        <f t="shared" si="26"/>
        <v>0</v>
      </c>
      <c r="AQ310" s="102">
        <f t="shared" si="27"/>
        <v>14202000</v>
      </c>
      <c r="AR310" s="72" t="s">
        <v>65</v>
      </c>
      <c r="AS310" s="76">
        <v>12624000</v>
      </c>
      <c r="AT310" s="72" t="s">
        <v>319</v>
      </c>
      <c r="AU310" s="76">
        <v>0</v>
      </c>
      <c r="AV310" s="81" t="s">
        <v>73</v>
      </c>
      <c r="AW310" s="620">
        <v>14202000</v>
      </c>
      <c r="AX310" s="488">
        <f t="shared" si="28"/>
        <v>0</v>
      </c>
      <c r="AY310" s="84">
        <f t="shared" si="29"/>
        <v>1</v>
      </c>
      <c r="AZ310" s="84">
        <v>1</v>
      </c>
      <c r="BA310" s="81" t="s">
        <v>73</v>
      </c>
      <c r="BB310" s="72" t="s">
        <v>208</v>
      </c>
      <c r="BC310" s="75" t="s">
        <v>15440</v>
      </c>
      <c r="BD310" s="71" t="s">
        <v>65</v>
      </c>
      <c r="BE310" s="71" t="s">
        <v>65</v>
      </c>
    </row>
    <row r="311" spans="2:57" x14ac:dyDescent="0.25">
      <c r="B311" s="71">
        <v>2025</v>
      </c>
      <c r="C311" s="71">
        <v>891780111</v>
      </c>
      <c r="D311" s="71" t="s">
        <v>63</v>
      </c>
      <c r="E311" s="72" t="s">
        <v>15439</v>
      </c>
      <c r="F311" s="72" t="s">
        <v>15438</v>
      </c>
      <c r="G311" s="176">
        <v>0</v>
      </c>
      <c r="H311" s="72" t="s">
        <v>71</v>
      </c>
      <c r="I311" s="71" t="s">
        <v>64</v>
      </c>
      <c r="J311" s="73" t="s">
        <v>81</v>
      </c>
      <c r="K311" s="75" t="s">
        <v>15437</v>
      </c>
      <c r="L311" s="76">
        <v>12624000</v>
      </c>
      <c r="M311" s="71" t="s">
        <v>66</v>
      </c>
      <c r="N311" s="75" t="s">
        <v>15436</v>
      </c>
      <c r="O311" s="75">
        <v>1083027522</v>
      </c>
      <c r="P311" s="72">
        <v>28</v>
      </c>
      <c r="Q311" s="80">
        <v>45670</v>
      </c>
      <c r="R311" s="75">
        <v>5573604000</v>
      </c>
      <c r="S311" s="80">
        <v>45693</v>
      </c>
      <c r="T311" s="76">
        <v>12624000</v>
      </c>
      <c r="U311" s="72" t="s">
        <v>65</v>
      </c>
      <c r="V311" s="76">
        <v>57461216</v>
      </c>
      <c r="W311" s="104" t="s">
        <v>10332</v>
      </c>
      <c r="X311" s="78">
        <v>45693</v>
      </c>
      <c r="Y311" s="78">
        <v>45693</v>
      </c>
      <c r="Z311" s="78" t="s">
        <v>73</v>
      </c>
      <c r="AA311" s="78">
        <v>45808</v>
      </c>
      <c r="AB311" s="102">
        <f t="shared" si="24"/>
        <v>115</v>
      </c>
      <c r="AC311" s="72">
        <v>2</v>
      </c>
      <c r="AD311" s="514">
        <v>3156000</v>
      </c>
      <c r="AE311" s="72">
        <v>1</v>
      </c>
      <c r="AF311" s="80">
        <v>45838</v>
      </c>
      <c r="AG311" s="102">
        <f t="shared" si="25"/>
        <v>30</v>
      </c>
      <c r="AH311" s="72">
        <v>0</v>
      </c>
      <c r="AI311" s="628">
        <v>0</v>
      </c>
      <c r="AJ311" s="72" t="s">
        <v>73</v>
      </c>
      <c r="AK311" s="80" t="s">
        <v>73</v>
      </c>
      <c r="AL311" s="72">
        <v>0</v>
      </c>
      <c r="AM311" s="80" t="s">
        <v>73</v>
      </c>
      <c r="AN311" s="80" t="s">
        <v>73</v>
      </c>
      <c r="AO311" s="80" t="s">
        <v>73</v>
      </c>
      <c r="AP311" s="102">
        <f t="shared" si="26"/>
        <v>0</v>
      </c>
      <c r="AQ311" s="102">
        <f t="shared" si="27"/>
        <v>15780000</v>
      </c>
      <c r="AR311" s="72" t="s">
        <v>65</v>
      </c>
      <c r="AS311" s="76">
        <v>12624000</v>
      </c>
      <c r="AT311" s="72" t="s">
        <v>319</v>
      </c>
      <c r="AU311" s="76">
        <v>0</v>
      </c>
      <c r="AV311" s="81" t="s">
        <v>73</v>
      </c>
      <c r="AW311" s="620">
        <v>15780000</v>
      </c>
      <c r="AX311" s="488">
        <f t="shared" si="28"/>
        <v>0</v>
      </c>
      <c r="AY311" s="84">
        <f t="shared" si="29"/>
        <v>1</v>
      </c>
      <c r="AZ311" s="84">
        <v>1</v>
      </c>
      <c r="BA311" s="81" t="s">
        <v>73</v>
      </c>
      <c r="BB311" s="72" t="s">
        <v>208</v>
      </c>
      <c r="BC311" s="75" t="s">
        <v>15435</v>
      </c>
      <c r="BD311" s="71" t="s">
        <v>65</v>
      </c>
      <c r="BE311" s="71" t="s">
        <v>65</v>
      </c>
    </row>
    <row r="312" spans="2:57" x14ac:dyDescent="0.25">
      <c r="B312" s="71">
        <v>2025</v>
      </c>
      <c r="C312" s="71">
        <v>891780111</v>
      </c>
      <c r="D312" s="71" t="s">
        <v>63</v>
      </c>
      <c r="E312" s="72" t="s">
        <v>15434</v>
      </c>
      <c r="F312" s="72" t="s">
        <v>15433</v>
      </c>
      <c r="G312" s="176">
        <v>0</v>
      </c>
      <c r="H312" s="72" t="s">
        <v>71</v>
      </c>
      <c r="I312" s="71" t="s">
        <v>64</v>
      </c>
      <c r="J312" s="73" t="s">
        <v>81</v>
      </c>
      <c r="K312" s="75" t="s">
        <v>15432</v>
      </c>
      <c r="L312" s="76">
        <v>17200000</v>
      </c>
      <c r="M312" s="71" t="s">
        <v>66</v>
      </c>
      <c r="N312" s="75" t="s">
        <v>12517</v>
      </c>
      <c r="O312" s="75">
        <v>22487230</v>
      </c>
      <c r="P312" s="72">
        <v>28</v>
      </c>
      <c r="Q312" s="80">
        <v>45670</v>
      </c>
      <c r="R312" s="75">
        <v>5573604000</v>
      </c>
      <c r="S312" s="80">
        <v>45693</v>
      </c>
      <c r="T312" s="76">
        <v>17200000</v>
      </c>
      <c r="U312" s="72" t="s">
        <v>65</v>
      </c>
      <c r="V312" s="76">
        <v>36724655</v>
      </c>
      <c r="W312" s="104" t="s">
        <v>8892</v>
      </c>
      <c r="X312" s="78">
        <v>45693</v>
      </c>
      <c r="Y312" s="78">
        <v>45693</v>
      </c>
      <c r="Z312" s="78" t="s">
        <v>73</v>
      </c>
      <c r="AA312" s="78">
        <v>45808</v>
      </c>
      <c r="AB312" s="102">
        <f t="shared" si="24"/>
        <v>115</v>
      </c>
      <c r="AC312" s="72">
        <v>2</v>
      </c>
      <c r="AD312" s="514">
        <v>2150000</v>
      </c>
      <c r="AE312" s="72">
        <v>1</v>
      </c>
      <c r="AF312" s="80">
        <v>45823</v>
      </c>
      <c r="AG312" s="102">
        <f t="shared" si="25"/>
        <v>15</v>
      </c>
      <c r="AH312" s="72">
        <v>0</v>
      </c>
      <c r="AI312" s="628">
        <v>0</v>
      </c>
      <c r="AJ312" s="72" t="s">
        <v>73</v>
      </c>
      <c r="AK312" s="80" t="s">
        <v>73</v>
      </c>
      <c r="AL312" s="72">
        <v>0</v>
      </c>
      <c r="AM312" s="80" t="s">
        <v>73</v>
      </c>
      <c r="AN312" s="80" t="s">
        <v>73</v>
      </c>
      <c r="AO312" s="80" t="s">
        <v>73</v>
      </c>
      <c r="AP312" s="102">
        <f t="shared" si="26"/>
        <v>0</v>
      </c>
      <c r="AQ312" s="102">
        <f t="shared" si="27"/>
        <v>19350000</v>
      </c>
      <c r="AR312" s="72" t="s">
        <v>65</v>
      </c>
      <c r="AS312" s="76">
        <v>17200000</v>
      </c>
      <c r="AT312" s="72" t="s">
        <v>319</v>
      </c>
      <c r="AU312" s="76">
        <v>0</v>
      </c>
      <c r="AV312" s="81" t="s">
        <v>73</v>
      </c>
      <c r="AW312" s="620">
        <v>19350000</v>
      </c>
      <c r="AX312" s="488">
        <f t="shared" si="28"/>
        <v>0</v>
      </c>
      <c r="AY312" s="84">
        <f t="shared" si="29"/>
        <v>1</v>
      </c>
      <c r="AZ312" s="84">
        <v>1</v>
      </c>
      <c r="BA312" s="81" t="s">
        <v>73</v>
      </c>
      <c r="BB312" s="72" t="s">
        <v>208</v>
      </c>
      <c r="BC312" s="75" t="s">
        <v>15431</v>
      </c>
      <c r="BD312" s="71" t="s">
        <v>65</v>
      </c>
      <c r="BE312" s="71" t="s">
        <v>65</v>
      </c>
    </row>
    <row r="313" spans="2:57" x14ac:dyDescent="0.25">
      <c r="B313" s="71">
        <v>2025</v>
      </c>
      <c r="C313" s="71">
        <v>891780111</v>
      </c>
      <c r="D313" s="71" t="s">
        <v>63</v>
      </c>
      <c r="E313" s="72" t="s">
        <v>15430</v>
      </c>
      <c r="F313" s="72" t="s">
        <v>15429</v>
      </c>
      <c r="G313" s="176">
        <v>0</v>
      </c>
      <c r="H313" s="72" t="s">
        <v>71</v>
      </c>
      <c r="I313" s="71" t="s">
        <v>64</v>
      </c>
      <c r="J313" s="73" t="s">
        <v>81</v>
      </c>
      <c r="K313" s="75" t="s">
        <v>15428</v>
      </c>
      <c r="L313" s="76">
        <v>12624000</v>
      </c>
      <c r="M313" s="71" t="s">
        <v>66</v>
      </c>
      <c r="N313" s="75" t="s">
        <v>13147</v>
      </c>
      <c r="O313" s="75">
        <v>1085180904</v>
      </c>
      <c r="P313" s="72">
        <v>28</v>
      </c>
      <c r="Q313" s="80">
        <v>45670</v>
      </c>
      <c r="R313" s="75">
        <v>5573604000</v>
      </c>
      <c r="S313" s="80">
        <v>45693</v>
      </c>
      <c r="T313" s="76">
        <v>12624000</v>
      </c>
      <c r="U313" s="72" t="s">
        <v>65</v>
      </c>
      <c r="V313" s="76">
        <v>72175281</v>
      </c>
      <c r="W313" s="104" t="s">
        <v>8886</v>
      </c>
      <c r="X313" s="78">
        <v>45693</v>
      </c>
      <c r="Y313" s="78">
        <v>45693</v>
      </c>
      <c r="Z313" s="78" t="s">
        <v>73</v>
      </c>
      <c r="AA313" s="78">
        <v>45808</v>
      </c>
      <c r="AB313" s="102">
        <f t="shared" si="24"/>
        <v>115</v>
      </c>
      <c r="AC313" s="72">
        <v>2</v>
      </c>
      <c r="AD313" s="514">
        <v>3156000</v>
      </c>
      <c r="AE313" s="72">
        <v>1</v>
      </c>
      <c r="AF313" s="80">
        <v>45838</v>
      </c>
      <c r="AG313" s="102">
        <f t="shared" si="25"/>
        <v>30</v>
      </c>
      <c r="AH313" s="72">
        <v>0</v>
      </c>
      <c r="AI313" s="628">
        <v>0</v>
      </c>
      <c r="AJ313" s="72" t="s">
        <v>73</v>
      </c>
      <c r="AK313" s="80" t="s">
        <v>73</v>
      </c>
      <c r="AL313" s="72">
        <v>0</v>
      </c>
      <c r="AM313" s="80" t="s">
        <v>73</v>
      </c>
      <c r="AN313" s="80" t="s">
        <v>73</v>
      </c>
      <c r="AO313" s="80" t="s">
        <v>73</v>
      </c>
      <c r="AP313" s="102">
        <f t="shared" si="26"/>
        <v>0</v>
      </c>
      <c r="AQ313" s="102">
        <f t="shared" si="27"/>
        <v>15780000</v>
      </c>
      <c r="AR313" s="72" t="s">
        <v>65</v>
      </c>
      <c r="AS313" s="76">
        <v>12624000</v>
      </c>
      <c r="AT313" s="72" t="s">
        <v>319</v>
      </c>
      <c r="AU313" s="76">
        <v>0</v>
      </c>
      <c r="AV313" s="81" t="s">
        <v>73</v>
      </c>
      <c r="AW313" s="620">
        <v>15780000</v>
      </c>
      <c r="AX313" s="488">
        <f t="shared" si="28"/>
        <v>0</v>
      </c>
      <c r="AY313" s="84">
        <f t="shared" si="29"/>
        <v>1</v>
      </c>
      <c r="AZ313" s="84">
        <v>1</v>
      </c>
      <c r="BA313" s="81" t="s">
        <v>73</v>
      </c>
      <c r="BB313" s="72" t="s">
        <v>208</v>
      </c>
      <c r="BC313" s="75" t="s">
        <v>15427</v>
      </c>
      <c r="BD313" s="71" t="s">
        <v>65</v>
      </c>
      <c r="BE313" s="71" t="s">
        <v>65</v>
      </c>
    </row>
    <row r="314" spans="2:57" x14ac:dyDescent="0.25">
      <c r="B314" s="71">
        <v>2025</v>
      </c>
      <c r="C314" s="71">
        <v>891780111</v>
      </c>
      <c r="D314" s="71" t="s">
        <v>63</v>
      </c>
      <c r="E314" s="72" t="s">
        <v>15426</v>
      </c>
      <c r="F314" s="72" t="s">
        <v>15425</v>
      </c>
      <c r="G314" s="176">
        <v>0</v>
      </c>
      <c r="H314" s="72" t="s">
        <v>71</v>
      </c>
      <c r="I314" s="71" t="s">
        <v>64</v>
      </c>
      <c r="J314" s="73" t="s">
        <v>81</v>
      </c>
      <c r="K314" s="75" t="s">
        <v>15424</v>
      </c>
      <c r="L314" s="76">
        <v>9000000</v>
      </c>
      <c r="M314" s="71" t="s">
        <v>66</v>
      </c>
      <c r="N314" s="75" t="s">
        <v>15423</v>
      </c>
      <c r="O314" s="75">
        <v>1083004668</v>
      </c>
      <c r="P314" s="72">
        <v>27</v>
      </c>
      <c r="Q314" s="80">
        <v>45670</v>
      </c>
      <c r="R314" s="75">
        <v>2494141000</v>
      </c>
      <c r="S314" s="80">
        <v>45693</v>
      </c>
      <c r="T314" s="76">
        <v>9000000</v>
      </c>
      <c r="U314" s="72" t="s">
        <v>65</v>
      </c>
      <c r="V314" s="76">
        <v>1083554320</v>
      </c>
      <c r="W314" s="104" t="s">
        <v>8613</v>
      </c>
      <c r="X314" s="78">
        <v>45693</v>
      </c>
      <c r="Y314" s="78">
        <v>45693</v>
      </c>
      <c r="Z314" s="78" t="s">
        <v>73</v>
      </c>
      <c r="AA314" s="78">
        <v>45808</v>
      </c>
      <c r="AB314" s="102">
        <f t="shared" si="24"/>
        <v>115</v>
      </c>
      <c r="AC314" s="72">
        <v>0</v>
      </c>
      <c r="AD314" s="514">
        <v>0</v>
      </c>
      <c r="AE314" s="72">
        <v>0</v>
      </c>
      <c r="AF314" s="80" t="s">
        <v>73</v>
      </c>
      <c r="AG314" s="102">
        <f t="shared" si="25"/>
        <v>0</v>
      </c>
      <c r="AH314" s="72">
        <v>0</v>
      </c>
      <c r="AI314" s="628">
        <v>0</v>
      </c>
      <c r="AJ314" s="72" t="s">
        <v>73</v>
      </c>
      <c r="AK314" s="80" t="s">
        <v>73</v>
      </c>
      <c r="AL314" s="72">
        <v>0</v>
      </c>
      <c r="AM314" s="80" t="s">
        <v>73</v>
      </c>
      <c r="AN314" s="80" t="s">
        <v>73</v>
      </c>
      <c r="AO314" s="80" t="s">
        <v>73</v>
      </c>
      <c r="AP314" s="102">
        <f t="shared" si="26"/>
        <v>0</v>
      </c>
      <c r="AQ314" s="102">
        <f t="shared" si="27"/>
        <v>9000000</v>
      </c>
      <c r="AR314" s="72" t="s">
        <v>65</v>
      </c>
      <c r="AS314" s="76">
        <v>9000000</v>
      </c>
      <c r="AT314" s="72" t="s">
        <v>319</v>
      </c>
      <c r="AU314" s="76">
        <v>0</v>
      </c>
      <c r="AV314" s="81" t="s">
        <v>73</v>
      </c>
      <c r="AW314" s="620">
        <v>9000000</v>
      </c>
      <c r="AX314" s="488">
        <f t="shared" si="28"/>
        <v>0</v>
      </c>
      <c r="AY314" s="84">
        <f t="shared" si="29"/>
        <v>1</v>
      </c>
      <c r="AZ314" s="84">
        <v>1</v>
      </c>
      <c r="BA314" s="81" t="s">
        <v>73</v>
      </c>
      <c r="BB314" s="72" t="s">
        <v>208</v>
      </c>
      <c r="BC314" s="75" t="s">
        <v>15422</v>
      </c>
      <c r="BD314" s="71" t="s">
        <v>65</v>
      </c>
      <c r="BE314" s="71" t="s">
        <v>65</v>
      </c>
    </row>
    <row r="315" spans="2:57" x14ac:dyDescent="0.25">
      <c r="B315" s="71">
        <v>2025</v>
      </c>
      <c r="C315" s="71">
        <v>891780111</v>
      </c>
      <c r="D315" s="71" t="s">
        <v>63</v>
      </c>
      <c r="E315" s="72" t="s">
        <v>15421</v>
      </c>
      <c r="F315" s="72" t="s">
        <v>15420</v>
      </c>
      <c r="G315" s="176">
        <v>0</v>
      </c>
      <c r="H315" s="72" t="s">
        <v>71</v>
      </c>
      <c r="I315" s="71" t="s">
        <v>64</v>
      </c>
      <c r="J315" s="73" t="s">
        <v>81</v>
      </c>
      <c r="K315" s="75" t="s">
        <v>12156</v>
      </c>
      <c r="L315" s="76">
        <v>11400000</v>
      </c>
      <c r="M315" s="71" t="s">
        <v>66</v>
      </c>
      <c r="N315" s="75" t="s">
        <v>12155</v>
      </c>
      <c r="O315" s="75">
        <v>1083015401</v>
      </c>
      <c r="P315" s="72">
        <v>28</v>
      </c>
      <c r="Q315" s="80">
        <v>45670</v>
      </c>
      <c r="R315" s="75">
        <v>5573604000</v>
      </c>
      <c r="S315" s="80">
        <v>45693</v>
      </c>
      <c r="T315" s="76">
        <v>11400000</v>
      </c>
      <c r="U315" s="72" t="s">
        <v>65</v>
      </c>
      <c r="V315" s="76">
        <v>84452087</v>
      </c>
      <c r="W315" s="104" t="s">
        <v>10326</v>
      </c>
      <c r="X315" s="78">
        <v>45693</v>
      </c>
      <c r="Y315" s="78">
        <v>45693</v>
      </c>
      <c r="Z315" s="78" t="s">
        <v>73</v>
      </c>
      <c r="AA315" s="78">
        <v>45808</v>
      </c>
      <c r="AB315" s="102">
        <f t="shared" si="24"/>
        <v>115</v>
      </c>
      <c r="AC315" s="72">
        <v>2</v>
      </c>
      <c r="AD315" s="514">
        <v>2850000</v>
      </c>
      <c r="AE315" s="72">
        <v>1</v>
      </c>
      <c r="AF315" s="80">
        <v>45838</v>
      </c>
      <c r="AG315" s="102">
        <f t="shared" si="25"/>
        <v>30</v>
      </c>
      <c r="AH315" s="72">
        <v>0</v>
      </c>
      <c r="AI315" s="628">
        <v>0</v>
      </c>
      <c r="AJ315" s="72" t="s">
        <v>73</v>
      </c>
      <c r="AK315" s="80" t="s">
        <v>73</v>
      </c>
      <c r="AL315" s="72">
        <v>0</v>
      </c>
      <c r="AM315" s="80" t="s">
        <v>73</v>
      </c>
      <c r="AN315" s="80" t="s">
        <v>73</v>
      </c>
      <c r="AO315" s="80" t="s">
        <v>73</v>
      </c>
      <c r="AP315" s="102">
        <f t="shared" si="26"/>
        <v>0</v>
      </c>
      <c r="AQ315" s="102">
        <f t="shared" si="27"/>
        <v>14250000</v>
      </c>
      <c r="AR315" s="72" t="s">
        <v>65</v>
      </c>
      <c r="AS315" s="76">
        <v>11400000</v>
      </c>
      <c r="AT315" s="72" t="s">
        <v>319</v>
      </c>
      <c r="AU315" s="76">
        <v>0</v>
      </c>
      <c r="AV315" s="81" t="s">
        <v>73</v>
      </c>
      <c r="AW315" s="620">
        <v>14250000</v>
      </c>
      <c r="AX315" s="488">
        <f t="shared" si="28"/>
        <v>0</v>
      </c>
      <c r="AY315" s="84">
        <f t="shared" si="29"/>
        <v>1</v>
      </c>
      <c r="AZ315" s="84">
        <v>1</v>
      </c>
      <c r="BA315" s="81" t="s">
        <v>73</v>
      </c>
      <c r="BB315" s="72" t="s">
        <v>208</v>
      </c>
      <c r="BC315" s="75" t="s">
        <v>15419</v>
      </c>
      <c r="BD315" s="71" t="s">
        <v>65</v>
      </c>
      <c r="BE315" s="71" t="s">
        <v>65</v>
      </c>
    </row>
    <row r="316" spans="2:57" x14ac:dyDescent="0.25">
      <c r="B316" s="71">
        <v>2025</v>
      </c>
      <c r="C316" s="71">
        <v>891780111</v>
      </c>
      <c r="D316" s="71" t="s">
        <v>63</v>
      </c>
      <c r="E316" s="72" t="s">
        <v>15418</v>
      </c>
      <c r="F316" s="72" t="s">
        <v>15417</v>
      </c>
      <c r="G316" s="176">
        <v>0</v>
      </c>
      <c r="H316" s="72" t="s">
        <v>71</v>
      </c>
      <c r="I316" s="71" t="s">
        <v>64</v>
      </c>
      <c r="J316" s="73" t="s">
        <v>81</v>
      </c>
      <c r="K316" s="75" t="s">
        <v>15384</v>
      </c>
      <c r="L316" s="76">
        <v>9000000</v>
      </c>
      <c r="M316" s="71" t="s">
        <v>66</v>
      </c>
      <c r="N316" s="75" t="s">
        <v>13533</v>
      </c>
      <c r="O316" s="75">
        <v>85455874</v>
      </c>
      <c r="P316" s="72">
        <v>27</v>
      </c>
      <c r="Q316" s="80">
        <v>45670</v>
      </c>
      <c r="R316" s="75">
        <v>2494141000</v>
      </c>
      <c r="S316" s="80">
        <v>45693</v>
      </c>
      <c r="T316" s="76">
        <v>9000000</v>
      </c>
      <c r="U316" s="72" t="s">
        <v>65</v>
      </c>
      <c r="V316" s="76">
        <v>85459497</v>
      </c>
      <c r="W316" s="104" t="s">
        <v>9141</v>
      </c>
      <c r="X316" s="78">
        <v>45693</v>
      </c>
      <c r="Y316" s="78">
        <v>45693</v>
      </c>
      <c r="Z316" s="78" t="s">
        <v>73</v>
      </c>
      <c r="AA316" s="78">
        <v>45808</v>
      </c>
      <c r="AB316" s="102">
        <f t="shared" si="24"/>
        <v>115</v>
      </c>
      <c r="AC316" s="72">
        <v>2</v>
      </c>
      <c r="AD316" s="514">
        <v>2250000</v>
      </c>
      <c r="AE316" s="72">
        <v>1</v>
      </c>
      <c r="AF316" s="80">
        <v>45838</v>
      </c>
      <c r="AG316" s="102">
        <f t="shared" si="25"/>
        <v>30</v>
      </c>
      <c r="AH316" s="72">
        <v>0</v>
      </c>
      <c r="AI316" s="628">
        <v>0</v>
      </c>
      <c r="AJ316" s="72" t="s">
        <v>73</v>
      </c>
      <c r="AK316" s="80" t="s">
        <v>73</v>
      </c>
      <c r="AL316" s="72">
        <v>0</v>
      </c>
      <c r="AM316" s="80" t="s">
        <v>73</v>
      </c>
      <c r="AN316" s="80" t="s">
        <v>73</v>
      </c>
      <c r="AO316" s="80" t="s">
        <v>73</v>
      </c>
      <c r="AP316" s="102">
        <f t="shared" si="26"/>
        <v>0</v>
      </c>
      <c r="AQ316" s="102">
        <f t="shared" si="27"/>
        <v>11250000</v>
      </c>
      <c r="AR316" s="72" t="s">
        <v>65</v>
      </c>
      <c r="AS316" s="76">
        <v>9000000</v>
      </c>
      <c r="AT316" s="72" t="s">
        <v>319</v>
      </c>
      <c r="AU316" s="76">
        <v>0</v>
      </c>
      <c r="AV316" s="81" t="s">
        <v>73</v>
      </c>
      <c r="AW316" s="620">
        <v>11250000</v>
      </c>
      <c r="AX316" s="488">
        <f t="shared" si="28"/>
        <v>0</v>
      </c>
      <c r="AY316" s="84">
        <f t="shared" si="29"/>
        <v>1</v>
      </c>
      <c r="AZ316" s="84">
        <v>1</v>
      </c>
      <c r="BA316" s="81" t="s">
        <v>73</v>
      </c>
      <c r="BB316" s="72" t="s">
        <v>208</v>
      </c>
      <c r="BC316" s="75" t="s">
        <v>15416</v>
      </c>
      <c r="BD316" s="71" t="s">
        <v>65</v>
      </c>
      <c r="BE316" s="71" t="s">
        <v>65</v>
      </c>
    </row>
    <row r="317" spans="2:57" x14ac:dyDescent="0.25">
      <c r="B317" s="71">
        <v>2025</v>
      </c>
      <c r="C317" s="71">
        <v>891780111</v>
      </c>
      <c r="D317" s="71" t="s">
        <v>63</v>
      </c>
      <c r="E317" s="72" t="s">
        <v>15415</v>
      </c>
      <c r="F317" s="72" t="s">
        <v>15414</v>
      </c>
      <c r="G317" s="176">
        <v>0</v>
      </c>
      <c r="H317" s="72" t="s">
        <v>71</v>
      </c>
      <c r="I317" s="71" t="s">
        <v>64</v>
      </c>
      <c r="J317" s="73" t="s">
        <v>81</v>
      </c>
      <c r="K317" s="75" t="s">
        <v>15413</v>
      </c>
      <c r="L317" s="76">
        <v>12624000</v>
      </c>
      <c r="M317" s="71" t="s">
        <v>66</v>
      </c>
      <c r="N317" s="75" t="s">
        <v>13338</v>
      </c>
      <c r="O317" s="75">
        <v>1082905227</v>
      </c>
      <c r="P317" s="72">
        <v>28</v>
      </c>
      <c r="Q317" s="80">
        <v>45670</v>
      </c>
      <c r="R317" s="75">
        <v>5573604000</v>
      </c>
      <c r="S317" s="80">
        <v>45693</v>
      </c>
      <c r="T317" s="76">
        <v>12624000</v>
      </c>
      <c r="U317" s="72" t="s">
        <v>65</v>
      </c>
      <c r="V317" s="76">
        <v>72175281</v>
      </c>
      <c r="W317" s="104" t="s">
        <v>8886</v>
      </c>
      <c r="X317" s="78">
        <v>45693</v>
      </c>
      <c r="Y317" s="78">
        <v>45693</v>
      </c>
      <c r="Z317" s="78" t="s">
        <v>73</v>
      </c>
      <c r="AA317" s="78">
        <v>45808</v>
      </c>
      <c r="AB317" s="102">
        <f t="shared" si="24"/>
        <v>115</v>
      </c>
      <c r="AC317" s="72">
        <v>2</v>
      </c>
      <c r="AD317" s="514">
        <v>3156000</v>
      </c>
      <c r="AE317" s="72">
        <v>1</v>
      </c>
      <c r="AF317" s="80">
        <v>45838</v>
      </c>
      <c r="AG317" s="102">
        <f t="shared" si="25"/>
        <v>30</v>
      </c>
      <c r="AH317" s="72">
        <v>0</v>
      </c>
      <c r="AI317" s="628">
        <v>0</v>
      </c>
      <c r="AJ317" s="72" t="s">
        <v>73</v>
      </c>
      <c r="AK317" s="80" t="s">
        <v>73</v>
      </c>
      <c r="AL317" s="72">
        <v>0</v>
      </c>
      <c r="AM317" s="80" t="s">
        <v>73</v>
      </c>
      <c r="AN317" s="80" t="s">
        <v>73</v>
      </c>
      <c r="AO317" s="80" t="s">
        <v>73</v>
      </c>
      <c r="AP317" s="102">
        <f t="shared" si="26"/>
        <v>0</v>
      </c>
      <c r="AQ317" s="102">
        <f t="shared" si="27"/>
        <v>15780000</v>
      </c>
      <c r="AR317" s="72" t="s">
        <v>65</v>
      </c>
      <c r="AS317" s="76">
        <v>12624000</v>
      </c>
      <c r="AT317" s="72" t="s">
        <v>319</v>
      </c>
      <c r="AU317" s="76">
        <v>0</v>
      </c>
      <c r="AV317" s="81" t="s">
        <v>73</v>
      </c>
      <c r="AW317" s="620">
        <v>15780000</v>
      </c>
      <c r="AX317" s="488">
        <f t="shared" si="28"/>
        <v>0</v>
      </c>
      <c r="AY317" s="84">
        <f t="shared" si="29"/>
        <v>1</v>
      </c>
      <c r="AZ317" s="84">
        <v>1</v>
      </c>
      <c r="BA317" s="81" t="s">
        <v>73</v>
      </c>
      <c r="BB317" s="72" t="s">
        <v>208</v>
      </c>
      <c r="BC317" s="75" t="s">
        <v>15412</v>
      </c>
      <c r="BD317" s="71" t="s">
        <v>65</v>
      </c>
      <c r="BE317" s="71" t="s">
        <v>65</v>
      </c>
    </row>
    <row r="318" spans="2:57" x14ac:dyDescent="0.25">
      <c r="B318" s="71">
        <v>2025</v>
      </c>
      <c r="C318" s="71">
        <v>891780111</v>
      </c>
      <c r="D318" s="71" t="s">
        <v>63</v>
      </c>
      <c r="E318" s="72" t="s">
        <v>15411</v>
      </c>
      <c r="F318" s="72" t="s">
        <v>15410</v>
      </c>
      <c r="G318" s="176">
        <v>0</v>
      </c>
      <c r="H318" s="72" t="s">
        <v>71</v>
      </c>
      <c r="I318" s="71" t="s">
        <v>64</v>
      </c>
      <c r="J318" s="73" t="s">
        <v>81</v>
      </c>
      <c r="K318" s="75" t="s">
        <v>15409</v>
      </c>
      <c r="L318" s="76">
        <v>12624000</v>
      </c>
      <c r="M318" s="71" t="s">
        <v>66</v>
      </c>
      <c r="N318" s="75" t="s">
        <v>12706</v>
      </c>
      <c r="O318" s="75">
        <v>1083023103</v>
      </c>
      <c r="P318" s="72">
        <v>28</v>
      </c>
      <c r="Q318" s="80">
        <v>45670</v>
      </c>
      <c r="R318" s="75">
        <v>5573604000</v>
      </c>
      <c r="S318" s="80">
        <v>45693</v>
      </c>
      <c r="T318" s="76">
        <v>12624000</v>
      </c>
      <c r="U318" s="72" t="s">
        <v>65</v>
      </c>
      <c r="V318" s="76">
        <v>36665858</v>
      </c>
      <c r="W318" s="104" t="s">
        <v>10356</v>
      </c>
      <c r="X318" s="78">
        <v>45693</v>
      </c>
      <c r="Y318" s="78">
        <v>45693</v>
      </c>
      <c r="Z318" s="78" t="s">
        <v>73</v>
      </c>
      <c r="AA318" s="78">
        <v>45808</v>
      </c>
      <c r="AB318" s="102">
        <f t="shared" si="24"/>
        <v>115</v>
      </c>
      <c r="AC318" s="72">
        <v>2</v>
      </c>
      <c r="AD318" s="514">
        <v>3156000</v>
      </c>
      <c r="AE318" s="72">
        <v>1</v>
      </c>
      <c r="AF318" s="80">
        <v>45838</v>
      </c>
      <c r="AG318" s="102">
        <f t="shared" si="25"/>
        <v>30</v>
      </c>
      <c r="AH318" s="72">
        <v>0</v>
      </c>
      <c r="AI318" s="628">
        <v>0</v>
      </c>
      <c r="AJ318" s="72" t="s">
        <v>73</v>
      </c>
      <c r="AK318" s="80" t="s">
        <v>73</v>
      </c>
      <c r="AL318" s="72">
        <v>0</v>
      </c>
      <c r="AM318" s="80" t="s">
        <v>73</v>
      </c>
      <c r="AN318" s="80" t="s">
        <v>73</v>
      </c>
      <c r="AO318" s="80" t="s">
        <v>73</v>
      </c>
      <c r="AP318" s="102">
        <f t="shared" si="26"/>
        <v>0</v>
      </c>
      <c r="AQ318" s="102">
        <f t="shared" si="27"/>
        <v>15780000</v>
      </c>
      <c r="AR318" s="72" t="s">
        <v>65</v>
      </c>
      <c r="AS318" s="76">
        <v>12624000</v>
      </c>
      <c r="AT318" s="72" t="s">
        <v>319</v>
      </c>
      <c r="AU318" s="76">
        <v>0</v>
      </c>
      <c r="AV318" s="81" t="s">
        <v>73</v>
      </c>
      <c r="AW318" s="620">
        <v>15780000</v>
      </c>
      <c r="AX318" s="488">
        <f t="shared" si="28"/>
        <v>0</v>
      </c>
      <c r="AY318" s="84">
        <f t="shared" si="29"/>
        <v>1</v>
      </c>
      <c r="AZ318" s="84">
        <v>1</v>
      </c>
      <c r="BA318" s="81" t="s">
        <v>73</v>
      </c>
      <c r="BB318" s="72" t="s">
        <v>208</v>
      </c>
      <c r="BC318" s="75" t="s">
        <v>15408</v>
      </c>
      <c r="BD318" s="71" t="s">
        <v>65</v>
      </c>
      <c r="BE318" s="71" t="s">
        <v>65</v>
      </c>
    </row>
    <row r="319" spans="2:57" x14ac:dyDescent="0.25">
      <c r="B319" s="71">
        <v>2025</v>
      </c>
      <c r="C319" s="71">
        <v>891780111</v>
      </c>
      <c r="D319" s="71" t="s">
        <v>63</v>
      </c>
      <c r="E319" s="72" t="s">
        <v>15407</v>
      </c>
      <c r="F319" s="72" t="s">
        <v>15406</v>
      </c>
      <c r="G319" s="176">
        <v>0</v>
      </c>
      <c r="H319" s="72" t="s">
        <v>71</v>
      </c>
      <c r="I319" s="71" t="s">
        <v>64</v>
      </c>
      <c r="J319" s="73" t="s">
        <v>81</v>
      </c>
      <c r="K319" s="75" t="s">
        <v>15405</v>
      </c>
      <c r="L319" s="76">
        <v>13888000</v>
      </c>
      <c r="M319" s="71" t="s">
        <v>66</v>
      </c>
      <c r="N319" s="75" t="s">
        <v>13093</v>
      </c>
      <c r="O319" s="75">
        <v>1082925821</v>
      </c>
      <c r="P319" s="72">
        <v>28</v>
      </c>
      <c r="Q319" s="80">
        <v>45670</v>
      </c>
      <c r="R319" s="75">
        <v>5573604000</v>
      </c>
      <c r="S319" s="80">
        <v>45693</v>
      </c>
      <c r="T319" s="76">
        <v>13888000</v>
      </c>
      <c r="U319" s="72" t="s">
        <v>65</v>
      </c>
      <c r="V319" s="76">
        <v>72175281</v>
      </c>
      <c r="W319" s="104" t="s">
        <v>8886</v>
      </c>
      <c r="X319" s="78">
        <v>45693</v>
      </c>
      <c r="Y319" s="78">
        <v>45693</v>
      </c>
      <c r="Z319" s="78" t="s">
        <v>73</v>
      </c>
      <c r="AA319" s="78">
        <v>45808</v>
      </c>
      <c r="AB319" s="102">
        <f t="shared" si="24"/>
        <v>115</v>
      </c>
      <c r="AC319" s="72">
        <v>2</v>
      </c>
      <c r="AD319" s="514">
        <v>3472000</v>
      </c>
      <c r="AE319" s="72">
        <v>1</v>
      </c>
      <c r="AF319" s="80">
        <v>45838</v>
      </c>
      <c r="AG319" s="102">
        <f t="shared" si="25"/>
        <v>30</v>
      </c>
      <c r="AH319" s="72">
        <v>0</v>
      </c>
      <c r="AI319" s="628">
        <v>0</v>
      </c>
      <c r="AJ319" s="72" t="s">
        <v>73</v>
      </c>
      <c r="AK319" s="80" t="s">
        <v>73</v>
      </c>
      <c r="AL319" s="72">
        <v>0</v>
      </c>
      <c r="AM319" s="80" t="s">
        <v>73</v>
      </c>
      <c r="AN319" s="80" t="s">
        <v>73</v>
      </c>
      <c r="AO319" s="80" t="s">
        <v>73</v>
      </c>
      <c r="AP319" s="102">
        <f t="shared" si="26"/>
        <v>0</v>
      </c>
      <c r="AQ319" s="102">
        <f t="shared" si="27"/>
        <v>17360000</v>
      </c>
      <c r="AR319" s="72" t="s">
        <v>65</v>
      </c>
      <c r="AS319" s="76">
        <v>13888000</v>
      </c>
      <c r="AT319" s="72" t="s">
        <v>319</v>
      </c>
      <c r="AU319" s="76">
        <v>0</v>
      </c>
      <c r="AV319" s="81" t="s">
        <v>73</v>
      </c>
      <c r="AW319" s="620">
        <v>17360000</v>
      </c>
      <c r="AX319" s="488">
        <f t="shared" si="28"/>
        <v>0</v>
      </c>
      <c r="AY319" s="84">
        <f t="shared" si="29"/>
        <v>1</v>
      </c>
      <c r="AZ319" s="84">
        <v>1</v>
      </c>
      <c r="BA319" s="81" t="s">
        <v>73</v>
      </c>
      <c r="BB319" s="72" t="s">
        <v>208</v>
      </c>
      <c r="BC319" s="75" t="s">
        <v>15404</v>
      </c>
      <c r="BD319" s="71" t="s">
        <v>65</v>
      </c>
      <c r="BE319" s="71" t="s">
        <v>65</v>
      </c>
    </row>
    <row r="320" spans="2:57" x14ac:dyDescent="0.25">
      <c r="B320" s="71">
        <v>2025</v>
      </c>
      <c r="C320" s="71">
        <v>891780111</v>
      </c>
      <c r="D320" s="71" t="s">
        <v>63</v>
      </c>
      <c r="E320" s="72" t="s">
        <v>15403</v>
      </c>
      <c r="F320" s="72" t="s">
        <v>15402</v>
      </c>
      <c r="G320" s="176">
        <v>0</v>
      </c>
      <c r="H320" s="72" t="s">
        <v>71</v>
      </c>
      <c r="I320" s="71" t="s">
        <v>64</v>
      </c>
      <c r="J320" s="73" t="s">
        <v>81</v>
      </c>
      <c r="K320" s="75" t="s">
        <v>15401</v>
      </c>
      <c r="L320" s="76">
        <v>12624000</v>
      </c>
      <c r="M320" s="71" t="s">
        <v>66</v>
      </c>
      <c r="N320" s="75" t="s">
        <v>11991</v>
      </c>
      <c r="O320" s="75">
        <v>1082997911</v>
      </c>
      <c r="P320" s="72">
        <v>28</v>
      </c>
      <c r="Q320" s="80">
        <v>45670</v>
      </c>
      <c r="R320" s="75">
        <v>5573604000</v>
      </c>
      <c r="S320" s="80">
        <v>45693</v>
      </c>
      <c r="T320" s="76">
        <v>12624000</v>
      </c>
      <c r="U320" s="72" t="s">
        <v>65</v>
      </c>
      <c r="V320" s="76">
        <v>72175281</v>
      </c>
      <c r="W320" s="104" t="s">
        <v>8886</v>
      </c>
      <c r="X320" s="78">
        <v>45693</v>
      </c>
      <c r="Y320" s="78">
        <v>45693</v>
      </c>
      <c r="Z320" s="78" t="s">
        <v>73</v>
      </c>
      <c r="AA320" s="78">
        <v>45808</v>
      </c>
      <c r="AB320" s="102">
        <f t="shared" si="24"/>
        <v>115</v>
      </c>
      <c r="AC320" s="72">
        <v>2</v>
      </c>
      <c r="AD320" s="514">
        <v>3156000</v>
      </c>
      <c r="AE320" s="72">
        <v>1</v>
      </c>
      <c r="AF320" s="80">
        <v>45838</v>
      </c>
      <c r="AG320" s="102">
        <f t="shared" si="25"/>
        <v>30</v>
      </c>
      <c r="AH320" s="72">
        <v>0</v>
      </c>
      <c r="AI320" s="628">
        <v>0</v>
      </c>
      <c r="AJ320" s="72" t="s">
        <v>73</v>
      </c>
      <c r="AK320" s="80" t="s">
        <v>73</v>
      </c>
      <c r="AL320" s="72">
        <v>0</v>
      </c>
      <c r="AM320" s="80" t="s">
        <v>73</v>
      </c>
      <c r="AN320" s="80" t="s">
        <v>73</v>
      </c>
      <c r="AO320" s="80" t="s">
        <v>73</v>
      </c>
      <c r="AP320" s="102">
        <f t="shared" si="26"/>
        <v>0</v>
      </c>
      <c r="AQ320" s="102">
        <f t="shared" si="27"/>
        <v>15780000</v>
      </c>
      <c r="AR320" s="72" t="s">
        <v>65</v>
      </c>
      <c r="AS320" s="76">
        <v>12624000</v>
      </c>
      <c r="AT320" s="72" t="s">
        <v>319</v>
      </c>
      <c r="AU320" s="76">
        <v>0</v>
      </c>
      <c r="AV320" s="81" t="s">
        <v>73</v>
      </c>
      <c r="AW320" s="620">
        <v>15780000</v>
      </c>
      <c r="AX320" s="488">
        <f t="shared" si="28"/>
        <v>0</v>
      </c>
      <c r="AY320" s="84">
        <f t="shared" si="29"/>
        <v>1</v>
      </c>
      <c r="AZ320" s="84">
        <v>1</v>
      </c>
      <c r="BA320" s="81" t="s">
        <v>73</v>
      </c>
      <c r="BB320" s="72" t="s">
        <v>208</v>
      </c>
      <c r="BC320" s="75" t="s">
        <v>15400</v>
      </c>
      <c r="BD320" s="71" t="s">
        <v>65</v>
      </c>
      <c r="BE320" s="71" t="s">
        <v>65</v>
      </c>
    </row>
    <row r="321" spans="2:57" x14ac:dyDescent="0.25">
      <c r="B321" s="71">
        <v>2025</v>
      </c>
      <c r="C321" s="71">
        <v>891780111</v>
      </c>
      <c r="D321" s="71" t="s">
        <v>63</v>
      </c>
      <c r="E321" s="72" t="s">
        <v>15399</v>
      </c>
      <c r="F321" s="72" t="s">
        <v>15398</v>
      </c>
      <c r="G321" s="176">
        <v>0</v>
      </c>
      <c r="H321" s="72" t="s">
        <v>71</v>
      </c>
      <c r="I321" s="71" t="s">
        <v>64</v>
      </c>
      <c r="J321" s="73" t="s">
        <v>81</v>
      </c>
      <c r="K321" s="75" t="s">
        <v>15397</v>
      </c>
      <c r="L321" s="76">
        <v>11400000</v>
      </c>
      <c r="M321" s="71" t="s">
        <v>66</v>
      </c>
      <c r="N321" s="75" t="s">
        <v>12126</v>
      </c>
      <c r="O321" s="75">
        <v>1083042613</v>
      </c>
      <c r="P321" s="72">
        <v>28</v>
      </c>
      <c r="Q321" s="80">
        <v>45670</v>
      </c>
      <c r="R321" s="75">
        <v>5573604000</v>
      </c>
      <c r="S321" s="80">
        <v>45693</v>
      </c>
      <c r="T321" s="76">
        <v>11400000</v>
      </c>
      <c r="U321" s="72" t="s">
        <v>65</v>
      </c>
      <c r="V321" s="76">
        <v>84452087</v>
      </c>
      <c r="W321" s="104" t="s">
        <v>10326</v>
      </c>
      <c r="X321" s="78">
        <v>45693</v>
      </c>
      <c r="Y321" s="78">
        <v>45693</v>
      </c>
      <c r="Z321" s="78" t="s">
        <v>73</v>
      </c>
      <c r="AA321" s="78">
        <v>45808</v>
      </c>
      <c r="AB321" s="102">
        <f t="shared" si="24"/>
        <v>115</v>
      </c>
      <c r="AC321" s="72">
        <v>2</v>
      </c>
      <c r="AD321" s="514">
        <v>2850000</v>
      </c>
      <c r="AE321" s="72">
        <v>1</v>
      </c>
      <c r="AF321" s="80">
        <v>45838</v>
      </c>
      <c r="AG321" s="102">
        <f t="shared" si="25"/>
        <v>30</v>
      </c>
      <c r="AH321" s="72">
        <v>0</v>
      </c>
      <c r="AI321" s="628">
        <v>0</v>
      </c>
      <c r="AJ321" s="72" t="s">
        <v>73</v>
      </c>
      <c r="AK321" s="80" t="s">
        <v>73</v>
      </c>
      <c r="AL321" s="72">
        <v>0</v>
      </c>
      <c r="AM321" s="80" t="s">
        <v>73</v>
      </c>
      <c r="AN321" s="80" t="s">
        <v>73</v>
      </c>
      <c r="AO321" s="80" t="s">
        <v>73</v>
      </c>
      <c r="AP321" s="102">
        <f t="shared" si="26"/>
        <v>0</v>
      </c>
      <c r="AQ321" s="102">
        <f t="shared" si="27"/>
        <v>14250000</v>
      </c>
      <c r="AR321" s="72" t="s">
        <v>65</v>
      </c>
      <c r="AS321" s="76">
        <v>11400000</v>
      </c>
      <c r="AT321" s="72" t="s">
        <v>319</v>
      </c>
      <c r="AU321" s="76">
        <v>0</v>
      </c>
      <c r="AV321" s="81" t="s">
        <v>73</v>
      </c>
      <c r="AW321" s="620">
        <v>14250000</v>
      </c>
      <c r="AX321" s="488">
        <f t="shared" si="28"/>
        <v>0</v>
      </c>
      <c r="AY321" s="84">
        <f t="shared" si="29"/>
        <v>1</v>
      </c>
      <c r="AZ321" s="84">
        <v>1</v>
      </c>
      <c r="BA321" s="81" t="s">
        <v>73</v>
      </c>
      <c r="BB321" s="72" t="s">
        <v>208</v>
      </c>
      <c r="BC321" s="75" t="s">
        <v>15396</v>
      </c>
      <c r="BD321" s="71" t="s">
        <v>65</v>
      </c>
      <c r="BE321" s="71" t="s">
        <v>65</v>
      </c>
    </row>
    <row r="322" spans="2:57" x14ac:dyDescent="0.25">
      <c r="B322" s="71">
        <v>2025</v>
      </c>
      <c r="C322" s="71">
        <v>891780111</v>
      </c>
      <c r="D322" s="71" t="s">
        <v>63</v>
      </c>
      <c r="E322" s="72" t="s">
        <v>15395</v>
      </c>
      <c r="F322" s="72" t="s">
        <v>15394</v>
      </c>
      <c r="G322" s="176">
        <v>0</v>
      </c>
      <c r="H322" s="72" t="s">
        <v>71</v>
      </c>
      <c r="I322" s="71" t="s">
        <v>64</v>
      </c>
      <c r="J322" s="73" t="s">
        <v>81</v>
      </c>
      <c r="K322" s="75" t="s">
        <v>15393</v>
      </c>
      <c r="L322" s="76">
        <v>15148000</v>
      </c>
      <c r="M322" s="71" t="s">
        <v>66</v>
      </c>
      <c r="N322" s="75" t="s">
        <v>15392</v>
      </c>
      <c r="O322" s="75">
        <v>1083027929</v>
      </c>
      <c r="P322" s="72">
        <v>28</v>
      </c>
      <c r="Q322" s="80">
        <v>45670</v>
      </c>
      <c r="R322" s="75">
        <v>5573604000</v>
      </c>
      <c r="S322" s="80">
        <v>45693</v>
      </c>
      <c r="T322" s="76">
        <v>15148000</v>
      </c>
      <c r="U322" s="72" t="s">
        <v>65</v>
      </c>
      <c r="V322" s="76">
        <v>45691169</v>
      </c>
      <c r="W322" s="104" t="s">
        <v>10104</v>
      </c>
      <c r="X322" s="78">
        <v>45693</v>
      </c>
      <c r="Y322" s="78">
        <v>45693</v>
      </c>
      <c r="Z322" s="78" t="s">
        <v>73</v>
      </c>
      <c r="AA322" s="78">
        <v>45808</v>
      </c>
      <c r="AB322" s="102">
        <f t="shared" si="24"/>
        <v>115</v>
      </c>
      <c r="AC322" s="72">
        <v>0</v>
      </c>
      <c r="AD322" s="514">
        <v>0</v>
      </c>
      <c r="AE322" s="72">
        <v>0</v>
      </c>
      <c r="AF322" s="80" t="s">
        <v>73</v>
      </c>
      <c r="AG322" s="102">
        <f t="shared" si="25"/>
        <v>0</v>
      </c>
      <c r="AH322" s="72">
        <v>0</v>
      </c>
      <c r="AI322" s="628">
        <v>0</v>
      </c>
      <c r="AJ322" s="72" t="s">
        <v>73</v>
      </c>
      <c r="AK322" s="80" t="s">
        <v>73</v>
      </c>
      <c r="AL322" s="72">
        <v>1</v>
      </c>
      <c r="AM322" s="80">
        <v>45750</v>
      </c>
      <c r="AN322" s="80">
        <v>45870</v>
      </c>
      <c r="AO322" s="80">
        <v>45928</v>
      </c>
      <c r="AP322" s="102">
        <f t="shared" si="26"/>
        <v>120</v>
      </c>
      <c r="AQ322" s="102">
        <f t="shared" si="27"/>
        <v>15148000</v>
      </c>
      <c r="AR322" s="72" t="s">
        <v>65</v>
      </c>
      <c r="AS322" s="76">
        <v>15148000</v>
      </c>
      <c r="AT322" s="72" t="s">
        <v>319</v>
      </c>
      <c r="AU322" s="76">
        <v>0</v>
      </c>
      <c r="AV322" s="81" t="s">
        <v>73</v>
      </c>
      <c r="AW322" s="620">
        <v>11361000</v>
      </c>
      <c r="AX322" s="488">
        <f t="shared" si="28"/>
        <v>3787000</v>
      </c>
      <c r="AY322" s="84">
        <f t="shared" si="29"/>
        <v>0.75</v>
      </c>
      <c r="AZ322" s="84">
        <v>0.75</v>
      </c>
      <c r="BA322" s="81" t="s">
        <v>73</v>
      </c>
      <c r="BB322" s="72" t="s">
        <v>123</v>
      </c>
      <c r="BC322" s="75" t="s">
        <v>15391</v>
      </c>
      <c r="BD322" s="71" t="s">
        <v>65</v>
      </c>
      <c r="BE322" s="71" t="s">
        <v>65</v>
      </c>
    </row>
    <row r="323" spans="2:57" x14ac:dyDescent="0.25">
      <c r="B323" s="71">
        <v>2025</v>
      </c>
      <c r="C323" s="71">
        <v>891780111</v>
      </c>
      <c r="D323" s="71" t="s">
        <v>63</v>
      </c>
      <c r="E323" s="72" t="s">
        <v>15390</v>
      </c>
      <c r="F323" s="72" t="s">
        <v>15389</v>
      </c>
      <c r="G323" s="176">
        <v>0</v>
      </c>
      <c r="H323" s="72" t="s">
        <v>71</v>
      </c>
      <c r="I323" s="71" t="s">
        <v>64</v>
      </c>
      <c r="J323" s="73" t="s">
        <v>81</v>
      </c>
      <c r="K323" s="75" t="s">
        <v>15388</v>
      </c>
      <c r="L323" s="76">
        <v>13888000</v>
      </c>
      <c r="M323" s="71" t="s">
        <v>66</v>
      </c>
      <c r="N323" s="75" t="s">
        <v>13318</v>
      </c>
      <c r="O323" s="75">
        <v>1082985398</v>
      </c>
      <c r="P323" s="72">
        <v>28</v>
      </c>
      <c r="Q323" s="80">
        <v>45670</v>
      </c>
      <c r="R323" s="75">
        <v>5573604000</v>
      </c>
      <c r="S323" s="80">
        <v>45693</v>
      </c>
      <c r="T323" s="76">
        <v>13888000</v>
      </c>
      <c r="U323" s="72" t="s">
        <v>65</v>
      </c>
      <c r="V323" s="76">
        <v>72175281</v>
      </c>
      <c r="W323" s="104" t="s">
        <v>8886</v>
      </c>
      <c r="X323" s="78">
        <v>45693</v>
      </c>
      <c r="Y323" s="78">
        <v>45693</v>
      </c>
      <c r="Z323" s="78" t="s">
        <v>73</v>
      </c>
      <c r="AA323" s="78">
        <v>45808</v>
      </c>
      <c r="AB323" s="102">
        <f t="shared" si="24"/>
        <v>115</v>
      </c>
      <c r="AC323" s="72">
        <v>2</v>
      </c>
      <c r="AD323" s="514">
        <v>3472000</v>
      </c>
      <c r="AE323" s="72">
        <v>1</v>
      </c>
      <c r="AF323" s="80">
        <v>45838</v>
      </c>
      <c r="AG323" s="102">
        <f t="shared" si="25"/>
        <v>30</v>
      </c>
      <c r="AH323" s="72">
        <v>0</v>
      </c>
      <c r="AI323" s="628">
        <v>0</v>
      </c>
      <c r="AJ323" s="72" t="s">
        <v>73</v>
      </c>
      <c r="AK323" s="80" t="s">
        <v>73</v>
      </c>
      <c r="AL323" s="72">
        <v>0</v>
      </c>
      <c r="AM323" s="80" t="s">
        <v>73</v>
      </c>
      <c r="AN323" s="80" t="s">
        <v>73</v>
      </c>
      <c r="AO323" s="80" t="s">
        <v>73</v>
      </c>
      <c r="AP323" s="102">
        <f t="shared" si="26"/>
        <v>0</v>
      </c>
      <c r="AQ323" s="102">
        <f t="shared" si="27"/>
        <v>17360000</v>
      </c>
      <c r="AR323" s="72" t="s">
        <v>65</v>
      </c>
      <c r="AS323" s="76">
        <v>13888000</v>
      </c>
      <c r="AT323" s="72" t="s">
        <v>319</v>
      </c>
      <c r="AU323" s="76">
        <v>0</v>
      </c>
      <c r="AV323" s="81" t="s">
        <v>73</v>
      </c>
      <c r="AW323" s="620">
        <v>17360000</v>
      </c>
      <c r="AX323" s="488">
        <f t="shared" si="28"/>
        <v>0</v>
      </c>
      <c r="AY323" s="84">
        <f t="shared" si="29"/>
        <v>1</v>
      </c>
      <c r="AZ323" s="84">
        <v>1</v>
      </c>
      <c r="BA323" s="81" t="s">
        <v>73</v>
      </c>
      <c r="BB323" s="72" t="s">
        <v>208</v>
      </c>
      <c r="BC323" s="75" t="s">
        <v>15387</v>
      </c>
      <c r="BD323" s="71" t="s">
        <v>65</v>
      </c>
      <c r="BE323" s="71" t="s">
        <v>65</v>
      </c>
    </row>
    <row r="324" spans="2:57" x14ac:dyDescent="0.25">
      <c r="B324" s="71">
        <v>2025</v>
      </c>
      <c r="C324" s="71">
        <v>891780111</v>
      </c>
      <c r="D324" s="71" t="s">
        <v>63</v>
      </c>
      <c r="E324" s="72" t="s">
        <v>15386</v>
      </c>
      <c r="F324" s="72" t="s">
        <v>15385</v>
      </c>
      <c r="G324" s="176">
        <v>0</v>
      </c>
      <c r="H324" s="72" t="s">
        <v>71</v>
      </c>
      <c r="I324" s="71" t="s">
        <v>64</v>
      </c>
      <c r="J324" s="73" t="s">
        <v>81</v>
      </c>
      <c r="K324" s="75" t="s">
        <v>15384</v>
      </c>
      <c r="L324" s="76">
        <v>9000000</v>
      </c>
      <c r="M324" s="71" t="s">
        <v>66</v>
      </c>
      <c r="N324" s="75" t="s">
        <v>11573</v>
      </c>
      <c r="O324" s="75">
        <v>12550715</v>
      </c>
      <c r="P324" s="72">
        <v>27</v>
      </c>
      <c r="Q324" s="80">
        <v>45670</v>
      </c>
      <c r="R324" s="75">
        <v>2494141000</v>
      </c>
      <c r="S324" s="80">
        <v>45693</v>
      </c>
      <c r="T324" s="76">
        <v>9000000</v>
      </c>
      <c r="U324" s="72" t="s">
        <v>65</v>
      </c>
      <c r="V324" s="76">
        <v>85459497</v>
      </c>
      <c r="W324" s="104" t="s">
        <v>9141</v>
      </c>
      <c r="X324" s="78">
        <v>45693</v>
      </c>
      <c r="Y324" s="78">
        <v>45693</v>
      </c>
      <c r="Z324" s="78" t="s">
        <v>73</v>
      </c>
      <c r="AA324" s="78">
        <v>45808</v>
      </c>
      <c r="AB324" s="102">
        <f t="shared" si="24"/>
        <v>115</v>
      </c>
      <c r="AC324" s="72">
        <v>0</v>
      </c>
      <c r="AD324" s="514">
        <v>0</v>
      </c>
      <c r="AE324" s="72">
        <v>0</v>
      </c>
      <c r="AF324" s="80" t="s">
        <v>73</v>
      </c>
      <c r="AG324" s="102">
        <f t="shared" si="25"/>
        <v>0</v>
      </c>
      <c r="AH324" s="72">
        <v>0</v>
      </c>
      <c r="AI324" s="628">
        <v>0</v>
      </c>
      <c r="AJ324" s="72" t="s">
        <v>73</v>
      </c>
      <c r="AK324" s="80" t="s">
        <v>73</v>
      </c>
      <c r="AL324" s="72">
        <v>0</v>
      </c>
      <c r="AM324" s="80" t="s">
        <v>73</v>
      </c>
      <c r="AN324" s="80" t="s">
        <v>73</v>
      </c>
      <c r="AO324" s="80" t="s">
        <v>73</v>
      </c>
      <c r="AP324" s="102">
        <f t="shared" si="26"/>
        <v>0</v>
      </c>
      <c r="AQ324" s="102">
        <f t="shared" si="27"/>
        <v>9000000</v>
      </c>
      <c r="AR324" s="72" t="s">
        <v>65</v>
      </c>
      <c r="AS324" s="76">
        <v>9000000</v>
      </c>
      <c r="AT324" s="72" t="s">
        <v>319</v>
      </c>
      <c r="AU324" s="76">
        <v>0</v>
      </c>
      <c r="AV324" s="81" t="s">
        <v>73</v>
      </c>
      <c r="AW324" s="620">
        <v>9000000</v>
      </c>
      <c r="AX324" s="488">
        <f t="shared" si="28"/>
        <v>0</v>
      </c>
      <c r="AY324" s="84">
        <f t="shared" si="29"/>
        <v>1</v>
      </c>
      <c r="AZ324" s="84">
        <v>1</v>
      </c>
      <c r="BA324" s="81" t="s">
        <v>73</v>
      </c>
      <c r="BB324" s="72" t="s">
        <v>208</v>
      </c>
      <c r="BC324" s="75" t="s">
        <v>15383</v>
      </c>
      <c r="BD324" s="71" t="s">
        <v>65</v>
      </c>
      <c r="BE324" s="71" t="s">
        <v>65</v>
      </c>
    </row>
    <row r="325" spans="2:57" x14ac:dyDescent="0.25">
      <c r="B325" s="71">
        <v>2025</v>
      </c>
      <c r="C325" s="71">
        <v>891780111</v>
      </c>
      <c r="D325" s="71" t="s">
        <v>63</v>
      </c>
      <c r="E325" s="72" t="s">
        <v>15382</v>
      </c>
      <c r="F325" s="72" t="s">
        <v>15381</v>
      </c>
      <c r="G325" s="176">
        <v>0</v>
      </c>
      <c r="H325" s="72" t="s">
        <v>71</v>
      </c>
      <c r="I325" s="71" t="s">
        <v>64</v>
      </c>
      <c r="J325" s="73" t="s">
        <v>81</v>
      </c>
      <c r="K325" s="75" t="s">
        <v>14757</v>
      </c>
      <c r="L325" s="76">
        <v>9000000</v>
      </c>
      <c r="M325" s="71" t="s">
        <v>66</v>
      </c>
      <c r="N325" s="75" t="s">
        <v>13488</v>
      </c>
      <c r="O325" s="75">
        <v>85153213</v>
      </c>
      <c r="P325" s="72">
        <v>27</v>
      </c>
      <c r="Q325" s="80">
        <v>45670</v>
      </c>
      <c r="R325" s="75">
        <v>2494141000</v>
      </c>
      <c r="S325" s="80">
        <v>45693</v>
      </c>
      <c r="T325" s="76">
        <v>9000000</v>
      </c>
      <c r="U325" s="72" t="s">
        <v>65</v>
      </c>
      <c r="V325" s="76">
        <v>85459497</v>
      </c>
      <c r="W325" s="104" t="s">
        <v>9141</v>
      </c>
      <c r="X325" s="78">
        <v>45693</v>
      </c>
      <c r="Y325" s="78">
        <v>45693</v>
      </c>
      <c r="Z325" s="78" t="s">
        <v>73</v>
      </c>
      <c r="AA325" s="78">
        <v>45808</v>
      </c>
      <c r="AB325" s="102">
        <f t="shared" si="24"/>
        <v>115</v>
      </c>
      <c r="AC325" s="72">
        <v>2</v>
      </c>
      <c r="AD325" s="514">
        <v>1125000</v>
      </c>
      <c r="AE325" s="72">
        <v>1</v>
      </c>
      <c r="AF325" s="80">
        <v>45823</v>
      </c>
      <c r="AG325" s="102">
        <f t="shared" si="25"/>
        <v>15</v>
      </c>
      <c r="AH325" s="72">
        <v>0</v>
      </c>
      <c r="AI325" s="628">
        <v>0</v>
      </c>
      <c r="AJ325" s="72" t="s">
        <v>73</v>
      </c>
      <c r="AK325" s="80" t="s">
        <v>73</v>
      </c>
      <c r="AL325" s="72">
        <v>0</v>
      </c>
      <c r="AM325" s="80" t="s">
        <v>73</v>
      </c>
      <c r="AN325" s="80" t="s">
        <v>73</v>
      </c>
      <c r="AO325" s="80" t="s">
        <v>73</v>
      </c>
      <c r="AP325" s="102">
        <f t="shared" si="26"/>
        <v>0</v>
      </c>
      <c r="AQ325" s="102">
        <f t="shared" si="27"/>
        <v>10125000</v>
      </c>
      <c r="AR325" s="72" t="s">
        <v>65</v>
      </c>
      <c r="AS325" s="76">
        <v>9000000</v>
      </c>
      <c r="AT325" s="72" t="s">
        <v>319</v>
      </c>
      <c r="AU325" s="76">
        <v>0</v>
      </c>
      <c r="AV325" s="81" t="s">
        <v>73</v>
      </c>
      <c r="AW325" s="620">
        <v>10125000</v>
      </c>
      <c r="AX325" s="488">
        <f t="shared" si="28"/>
        <v>0</v>
      </c>
      <c r="AY325" s="84">
        <f t="shared" si="29"/>
        <v>1</v>
      </c>
      <c r="AZ325" s="84">
        <v>1</v>
      </c>
      <c r="BA325" s="81" t="s">
        <v>73</v>
      </c>
      <c r="BB325" s="72" t="s">
        <v>208</v>
      </c>
      <c r="BC325" s="75" t="s">
        <v>15380</v>
      </c>
      <c r="BD325" s="71" t="s">
        <v>65</v>
      </c>
      <c r="BE325" s="71" t="s">
        <v>65</v>
      </c>
    </row>
    <row r="326" spans="2:57" x14ac:dyDescent="0.25">
      <c r="B326" s="71">
        <v>2025</v>
      </c>
      <c r="C326" s="71">
        <v>891780111</v>
      </c>
      <c r="D326" s="71" t="s">
        <v>63</v>
      </c>
      <c r="E326" s="72" t="s">
        <v>15379</v>
      </c>
      <c r="F326" s="72" t="s">
        <v>15378</v>
      </c>
      <c r="G326" s="176">
        <v>0</v>
      </c>
      <c r="H326" s="72" t="s">
        <v>71</v>
      </c>
      <c r="I326" s="71" t="s">
        <v>64</v>
      </c>
      <c r="J326" s="73" t="s">
        <v>81</v>
      </c>
      <c r="K326" s="75" t="s">
        <v>15377</v>
      </c>
      <c r="L326" s="76">
        <v>9000000</v>
      </c>
      <c r="M326" s="71" t="s">
        <v>66</v>
      </c>
      <c r="N326" s="75" t="s">
        <v>11214</v>
      </c>
      <c r="O326" s="75">
        <v>1082896425</v>
      </c>
      <c r="P326" s="72">
        <v>27</v>
      </c>
      <c r="Q326" s="80">
        <v>45670</v>
      </c>
      <c r="R326" s="75">
        <v>2494141000</v>
      </c>
      <c r="S326" s="80">
        <v>45693</v>
      </c>
      <c r="T326" s="76">
        <v>9000000</v>
      </c>
      <c r="U326" s="72" t="s">
        <v>65</v>
      </c>
      <c r="V326" s="76">
        <v>7601831</v>
      </c>
      <c r="W326" s="104" t="s">
        <v>11213</v>
      </c>
      <c r="X326" s="78">
        <v>45693</v>
      </c>
      <c r="Y326" s="78">
        <v>45693</v>
      </c>
      <c r="Z326" s="78" t="s">
        <v>73</v>
      </c>
      <c r="AA326" s="78">
        <v>45808</v>
      </c>
      <c r="AB326" s="102">
        <f t="shared" si="24"/>
        <v>115</v>
      </c>
      <c r="AC326" s="72">
        <v>2</v>
      </c>
      <c r="AD326" s="514">
        <v>1125000</v>
      </c>
      <c r="AE326" s="72">
        <v>1</v>
      </c>
      <c r="AF326" s="80">
        <v>45823</v>
      </c>
      <c r="AG326" s="102">
        <f t="shared" si="25"/>
        <v>15</v>
      </c>
      <c r="AH326" s="72">
        <v>0</v>
      </c>
      <c r="AI326" s="628">
        <v>0</v>
      </c>
      <c r="AJ326" s="72" t="s">
        <v>73</v>
      </c>
      <c r="AK326" s="80" t="s">
        <v>73</v>
      </c>
      <c r="AL326" s="72">
        <v>0</v>
      </c>
      <c r="AM326" s="80" t="s">
        <v>73</v>
      </c>
      <c r="AN326" s="80" t="s">
        <v>73</v>
      </c>
      <c r="AO326" s="80" t="s">
        <v>73</v>
      </c>
      <c r="AP326" s="102">
        <f t="shared" si="26"/>
        <v>0</v>
      </c>
      <c r="AQ326" s="102">
        <f t="shared" si="27"/>
        <v>10125000</v>
      </c>
      <c r="AR326" s="72" t="s">
        <v>65</v>
      </c>
      <c r="AS326" s="76">
        <v>9000000</v>
      </c>
      <c r="AT326" s="72" t="s">
        <v>319</v>
      </c>
      <c r="AU326" s="76">
        <v>0</v>
      </c>
      <c r="AV326" s="81" t="s">
        <v>73</v>
      </c>
      <c r="AW326" s="620">
        <v>10125000</v>
      </c>
      <c r="AX326" s="488">
        <f t="shared" si="28"/>
        <v>0</v>
      </c>
      <c r="AY326" s="84">
        <f t="shared" si="29"/>
        <v>1</v>
      </c>
      <c r="AZ326" s="84">
        <v>1</v>
      </c>
      <c r="BA326" s="81" t="s">
        <v>73</v>
      </c>
      <c r="BB326" s="72" t="s">
        <v>208</v>
      </c>
      <c r="BC326" s="75" t="s">
        <v>15376</v>
      </c>
      <c r="BD326" s="71" t="s">
        <v>65</v>
      </c>
      <c r="BE326" s="71" t="s">
        <v>65</v>
      </c>
    </row>
    <row r="327" spans="2:57" x14ac:dyDescent="0.25">
      <c r="B327" s="71">
        <v>2025</v>
      </c>
      <c r="C327" s="71">
        <v>891780111</v>
      </c>
      <c r="D327" s="71" t="s">
        <v>63</v>
      </c>
      <c r="E327" s="72" t="s">
        <v>15375</v>
      </c>
      <c r="F327" s="72" t="s">
        <v>15374</v>
      </c>
      <c r="G327" s="176">
        <v>0</v>
      </c>
      <c r="H327" s="72" t="s">
        <v>71</v>
      </c>
      <c r="I327" s="71" t="s">
        <v>64</v>
      </c>
      <c r="J327" s="73" t="s">
        <v>81</v>
      </c>
      <c r="K327" s="75" t="s">
        <v>15373</v>
      </c>
      <c r="L327" s="76">
        <v>9000000</v>
      </c>
      <c r="M327" s="71" t="s">
        <v>66</v>
      </c>
      <c r="N327" s="75" t="s">
        <v>11771</v>
      </c>
      <c r="O327" s="75">
        <v>1003379026</v>
      </c>
      <c r="P327" s="72">
        <v>27</v>
      </c>
      <c r="Q327" s="80">
        <v>45670</v>
      </c>
      <c r="R327" s="75">
        <v>2494141000</v>
      </c>
      <c r="S327" s="80">
        <v>45693</v>
      </c>
      <c r="T327" s="76">
        <v>9000000</v>
      </c>
      <c r="U327" s="72" t="s">
        <v>65</v>
      </c>
      <c r="V327" s="76">
        <v>1082863147</v>
      </c>
      <c r="W327" s="104" t="s">
        <v>10913</v>
      </c>
      <c r="X327" s="78">
        <v>45693</v>
      </c>
      <c r="Y327" s="78">
        <v>45693</v>
      </c>
      <c r="Z327" s="78" t="s">
        <v>73</v>
      </c>
      <c r="AA327" s="78">
        <v>45808</v>
      </c>
      <c r="AB327" s="102">
        <f t="shared" si="24"/>
        <v>115</v>
      </c>
      <c r="AC327" s="72">
        <v>2</v>
      </c>
      <c r="AD327" s="514">
        <v>2250000</v>
      </c>
      <c r="AE327" s="72">
        <v>1</v>
      </c>
      <c r="AF327" s="80">
        <v>45838</v>
      </c>
      <c r="AG327" s="102">
        <f t="shared" si="25"/>
        <v>30</v>
      </c>
      <c r="AH327" s="72">
        <v>0</v>
      </c>
      <c r="AI327" s="628">
        <v>0</v>
      </c>
      <c r="AJ327" s="72" t="s">
        <v>73</v>
      </c>
      <c r="AK327" s="80" t="s">
        <v>73</v>
      </c>
      <c r="AL327" s="72">
        <v>0</v>
      </c>
      <c r="AM327" s="80" t="s">
        <v>73</v>
      </c>
      <c r="AN327" s="80" t="s">
        <v>73</v>
      </c>
      <c r="AO327" s="80" t="s">
        <v>73</v>
      </c>
      <c r="AP327" s="102">
        <f t="shared" si="26"/>
        <v>0</v>
      </c>
      <c r="AQ327" s="102">
        <f t="shared" si="27"/>
        <v>11250000</v>
      </c>
      <c r="AR327" s="72" t="s">
        <v>65</v>
      </c>
      <c r="AS327" s="76">
        <v>9000000</v>
      </c>
      <c r="AT327" s="72" t="s">
        <v>319</v>
      </c>
      <c r="AU327" s="76">
        <v>0</v>
      </c>
      <c r="AV327" s="81" t="s">
        <v>73</v>
      </c>
      <c r="AW327" s="620">
        <v>11250000</v>
      </c>
      <c r="AX327" s="488">
        <f t="shared" si="28"/>
        <v>0</v>
      </c>
      <c r="AY327" s="84">
        <f t="shared" si="29"/>
        <v>1</v>
      </c>
      <c r="AZ327" s="84">
        <v>1</v>
      </c>
      <c r="BA327" s="81" t="s">
        <v>73</v>
      </c>
      <c r="BB327" s="72" t="s">
        <v>208</v>
      </c>
      <c r="BC327" s="75" t="s">
        <v>15372</v>
      </c>
      <c r="BD327" s="71" t="s">
        <v>65</v>
      </c>
      <c r="BE327" s="71" t="s">
        <v>65</v>
      </c>
    </row>
    <row r="328" spans="2:57" x14ac:dyDescent="0.25">
      <c r="B328" s="71">
        <v>2025</v>
      </c>
      <c r="C328" s="71">
        <v>891780111</v>
      </c>
      <c r="D328" s="71" t="s">
        <v>63</v>
      </c>
      <c r="E328" s="72" t="s">
        <v>15371</v>
      </c>
      <c r="F328" s="72" t="s">
        <v>15370</v>
      </c>
      <c r="G328" s="176">
        <v>0</v>
      </c>
      <c r="H328" s="72" t="s">
        <v>71</v>
      </c>
      <c r="I328" s="71" t="s">
        <v>64</v>
      </c>
      <c r="J328" s="73" t="s">
        <v>81</v>
      </c>
      <c r="K328" s="75" t="s">
        <v>15369</v>
      </c>
      <c r="L328" s="76">
        <v>11400000</v>
      </c>
      <c r="M328" s="71" t="s">
        <v>66</v>
      </c>
      <c r="N328" s="75" t="s">
        <v>12244</v>
      </c>
      <c r="O328" s="75">
        <v>1082887356</v>
      </c>
      <c r="P328" s="72">
        <v>28</v>
      </c>
      <c r="Q328" s="80">
        <v>45670</v>
      </c>
      <c r="R328" s="75">
        <v>5573604000</v>
      </c>
      <c r="S328" s="80">
        <v>45693</v>
      </c>
      <c r="T328" s="76">
        <v>11400000</v>
      </c>
      <c r="U328" s="72" t="s">
        <v>65</v>
      </c>
      <c r="V328" s="76">
        <v>85466528</v>
      </c>
      <c r="W328" s="104" t="s">
        <v>11931</v>
      </c>
      <c r="X328" s="78">
        <v>45693</v>
      </c>
      <c r="Y328" s="78">
        <v>45693</v>
      </c>
      <c r="Z328" s="78" t="s">
        <v>73</v>
      </c>
      <c r="AA328" s="78">
        <v>45808</v>
      </c>
      <c r="AB328" s="102">
        <f t="shared" ref="AB328:AB391" si="30">+IF(Z328="1800-01-01",AA328-Y328,AA328-Z328)</f>
        <v>115</v>
      </c>
      <c r="AC328" s="72">
        <v>2</v>
      </c>
      <c r="AD328" s="514">
        <v>1425000</v>
      </c>
      <c r="AE328" s="72">
        <v>1</v>
      </c>
      <c r="AF328" s="80">
        <v>45823</v>
      </c>
      <c r="AG328" s="102">
        <f t="shared" ref="AG328:AG391" si="31">+IF(AF328="1800-01-01",0,AF328-AA328)</f>
        <v>15</v>
      </c>
      <c r="AH328" s="72">
        <v>0</v>
      </c>
      <c r="AI328" s="628">
        <v>0</v>
      </c>
      <c r="AJ328" s="72" t="s">
        <v>73</v>
      </c>
      <c r="AK328" s="80" t="s">
        <v>73</v>
      </c>
      <c r="AL328" s="72">
        <v>0</v>
      </c>
      <c r="AM328" s="80" t="s">
        <v>73</v>
      </c>
      <c r="AN328" s="80" t="s">
        <v>73</v>
      </c>
      <c r="AO328" s="80" t="s">
        <v>73</v>
      </c>
      <c r="AP328" s="102">
        <f t="shared" ref="AP328:AP391" si="32">+IF(AM328="1800-01-01",0,AN328-AM328)</f>
        <v>0</v>
      </c>
      <c r="AQ328" s="102">
        <f t="shared" ref="AQ328:AQ391" si="33">+L328+AD328-AI328</f>
        <v>12825000</v>
      </c>
      <c r="AR328" s="72" t="s">
        <v>65</v>
      </c>
      <c r="AS328" s="76">
        <v>11400000</v>
      </c>
      <c r="AT328" s="72" t="s">
        <v>319</v>
      </c>
      <c r="AU328" s="76">
        <v>0</v>
      </c>
      <c r="AV328" s="81" t="s">
        <v>73</v>
      </c>
      <c r="AW328" s="620">
        <v>12825000</v>
      </c>
      <c r="AX328" s="488">
        <f t="shared" ref="AX328:AX391" si="34">AQ328-AW328</f>
        <v>0</v>
      </c>
      <c r="AY328" s="84">
        <f t="shared" ref="AY328:AY391" si="35">+IFERROR(AW328/AQ328,"_")</f>
        <v>1</v>
      </c>
      <c r="AZ328" s="84">
        <v>1</v>
      </c>
      <c r="BA328" s="81" t="s">
        <v>73</v>
      </c>
      <c r="BB328" s="72" t="s">
        <v>208</v>
      </c>
      <c r="BC328" s="75" t="s">
        <v>15368</v>
      </c>
      <c r="BD328" s="71" t="s">
        <v>65</v>
      </c>
      <c r="BE328" s="71" t="s">
        <v>65</v>
      </c>
    </row>
    <row r="329" spans="2:57" x14ac:dyDescent="0.25">
      <c r="B329" s="71">
        <v>2025</v>
      </c>
      <c r="C329" s="71">
        <v>891780111</v>
      </c>
      <c r="D329" s="71" t="s">
        <v>63</v>
      </c>
      <c r="E329" s="72" t="s">
        <v>15367</v>
      </c>
      <c r="F329" s="72" t="s">
        <v>15366</v>
      </c>
      <c r="G329" s="176">
        <v>0</v>
      </c>
      <c r="H329" s="72" t="s">
        <v>71</v>
      </c>
      <c r="I329" s="71" t="s">
        <v>64</v>
      </c>
      <c r="J329" s="73" t="s">
        <v>81</v>
      </c>
      <c r="K329" s="75" t="s">
        <v>15365</v>
      </c>
      <c r="L329" s="76">
        <v>9000000</v>
      </c>
      <c r="M329" s="71" t="s">
        <v>66</v>
      </c>
      <c r="N329" s="75" t="s">
        <v>11038</v>
      </c>
      <c r="O329" s="75">
        <v>84458834</v>
      </c>
      <c r="P329" s="72">
        <v>27</v>
      </c>
      <c r="Q329" s="80">
        <v>45670</v>
      </c>
      <c r="R329" s="75">
        <v>2494141000</v>
      </c>
      <c r="S329" s="80">
        <v>45693</v>
      </c>
      <c r="T329" s="76">
        <v>9000000</v>
      </c>
      <c r="U329" s="72" t="s">
        <v>65</v>
      </c>
      <c r="V329" s="76">
        <v>1082863147</v>
      </c>
      <c r="W329" s="104" t="s">
        <v>10913</v>
      </c>
      <c r="X329" s="78">
        <v>45693</v>
      </c>
      <c r="Y329" s="78">
        <v>45693</v>
      </c>
      <c r="Z329" s="78" t="s">
        <v>73</v>
      </c>
      <c r="AA329" s="78">
        <v>45808</v>
      </c>
      <c r="AB329" s="102">
        <f t="shared" si="30"/>
        <v>115</v>
      </c>
      <c r="AC329" s="72">
        <v>2</v>
      </c>
      <c r="AD329" s="514">
        <v>2250000</v>
      </c>
      <c r="AE329" s="72">
        <v>1</v>
      </c>
      <c r="AF329" s="80">
        <v>45838</v>
      </c>
      <c r="AG329" s="102">
        <f t="shared" si="31"/>
        <v>30</v>
      </c>
      <c r="AH329" s="72">
        <v>0</v>
      </c>
      <c r="AI329" s="628">
        <v>0</v>
      </c>
      <c r="AJ329" s="72" t="s">
        <v>73</v>
      </c>
      <c r="AK329" s="80" t="s">
        <v>73</v>
      </c>
      <c r="AL329" s="72">
        <v>0</v>
      </c>
      <c r="AM329" s="80" t="s">
        <v>73</v>
      </c>
      <c r="AN329" s="80" t="s">
        <v>73</v>
      </c>
      <c r="AO329" s="80" t="s">
        <v>73</v>
      </c>
      <c r="AP329" s="102">
        <f t="shared" si="32"/>
        <v>0</v>
      </c>
      <c r="AQ329" s="102">
        <f t="shared" si="33"/>
        <v>11250000</v>
      </c>
      <c r="AR329" s="72" t="s">
        <v>65</v>
      </c>
      <c r="AS329" s="76">
        <v>9000000</v>
      </c>
      <c r="AT329" s="72" t="s">
        <v>319</v>
      </c>
      <c r="AU329" s="76">
        <v>0</v>
      </c>
      <c r="AV329" s="81" t="s">
        <v>73</v>
      </c>
      <c r="AW329" s="620">
        <v>11250000</v>
      </c>
      <c r="AX329" s="488">
        <f t="shared" si="34"/>
        <v>0</v>
      </c>
      <c r="AY329" s="84">
        <f t="shared" si="35"/>
        <v>1</v>
      </c>
      <c r="AZ329" s="84">
        <v>1</v>
      </c>
      <c r="BA329" s="81" t="s">
        <v>73</v>
      </c>
      <c r="BB329" s="72" t="s">
        <v>208</v>
      </c>
      <c r="BC329" s="75" t="s">
        <v>15364</v>
      </c>
      <c r="BD329" s="71" t="s">
        <v>65</v>
      </c>
      <c r="BE329" s="71" t="s">
        <v>65</v>
      </c>
    </row>
    <row r="330" spans="2:57" x14ac:dyDescent="0.25">
      <c r="B330" s="71">
        <v>2025</v>
      </c>
      <c r="C330" s="71">
        <v>891780111</v>
      </c>
      <c r="D330" s="71" t="s">
        <v>63</v>
      </c>
      <c r="E330" s="72" t="s">
        <v>15363</v>
      </c>
      <c r="F330" s="72" t="s">
        <v>15362</v>
      </c>
      <c r="G330" s="176">
        <v>0</v>
      </c>
      <c r="H330" s="72" t="s">
        <v>71</v>
      </c>
      <c r="I330" s="71" t="s">
        <v>64</v>
      </c>
      <c r="J330" s="73" t="s">
        <v>81</v>
      </c>
      <c r="K330" s="75" t="s">
        <v>15171</v>
      </c>
      <c r="L330" s="76">
        <v>10600000</v>
      </c>
      <c r="M330" s="71" t="s">
        <v>66</v>
      </c>
      <c r="N330" s="75" t="s">
        <v>11553</v>
      </c>
      <c r="O330" s="75">
        <v>1045723246</v>
      </c>
      <c r="P330" s="72">
        <v>27</v>
      </c>
      <c r="Q330" s="80">
        <v>45670</v>
      </c>
      <c r="R330" s="75">
        <v>2494141000</v>
      </c>
      <c r="S330" s="80">
        <v>45695</v>
      </c>
      <c r="T330" s="76">
        <v>10600000</v>
      </c>
      <c r="U330" s="72" t="s">
        <v>65</v>
      </c>
      <c r="V330" s="76">
        <v>1083554320</v>
      </c>
      <c r="W330" s="104" t="s">
        <v>8613</v>
      </c>
      <c r="X330" s="78">
        <v>45695</v>
      </c>
      <c r="Y330" s="78">
        <v>45695</v>
      </c>
      <c r="Z330" s="78" t="s">
        <v>73</v>
      </c>
      <c r="AA330" s="78">
        <v>45808</v>
      </c>
      <c r="AB330" s="102">
        <f t="shared" si="30"/>
        <v>113</v>
      </c>
      <c r="AC330" s="72">
        <v>0</v>
      </c>
      <c r="AD330" s="514">
        <v>0</v>
      </c>
      <c r="AE330" s="72">
        <v>0</v>
      </c>
      <c r="AF330" s="80" t="s">
        <v>73</v>
      </c>
      <c r="AG330" s="102">
        <f t="shared" si="31"/>
        <v>0</v>
      </c>
      <c r="AH330" s="72">
        <v>0</v>
      </c>
      <c r="AI330" s="628">
        <v>0</v>
      </c>
      <c r="AJ330" s="72" t="s">
        <v>73</v>
      </c>
      <c r="AK330" s="80" t="s">
        <v>73</v>
      </c>
      <c r="AL330" s="72">
        <v>0</v>
      </c>
      <c r="AM330" s="80" t="s">
        <v>73</v>
      </c>
      <c r="AN330" s="80" t="s">
        <v>73</v>
      </c>
      <c r="AO330" s="80" t="s">
        <v>73</v>
      </c>
      <c r="AP330" s="102">
        <f t="shared" si="32"/>
        <v>0</v>
      </c>
      <c r="AQ330" s="102">
        <f t="shared" si="33"/>
        <v>10600000</v>
      </c>
      <c r="AR330" s="72" t="s">
        <v>65</v>
      </c>
      <c r="AS330" s="76">
        <v>10600000</v>
      </c>
      <c r="AT330" s="72" t="s">
        <v>319</v>
      </c>
      <c r="AU330" s="76">
        <v>0</v>
      </c>
      <c r="AV330" s="81" t="s">
        <v>73</v>
      </c>
      <c r="AW330" s="620">
        <v>10600000</v>
      </c>
      <c r="AX330" s="488">
        <f t="shared" si="34"/>
        <v>0</v>
      </c>
      <c r="AY330" s="84">
        <f t="shared" si="35"/>
        <v>1</v>
      </c>
      <c r="AZ330" s="84">
        <v>1</v>
      </c>
      <c r="BA330" s="81" t="s">
        <v>73</v>
      </c>
      <c r="BB330" s="72" t="s">
        <v>208</v>
      </c>
      <c r="BC330" s="75" t="s">
        <v>15361</v>
      </c>
      <c r="BD330" s="71" t="s">
        <v>65</v>
      </c>
      <c r="BE330" s="71" t="s">
        <v>65</v>
      </c>
    </row>
    <row r="331" spans="2:57" x14ac:dyDescent="0.25">
      <c r="B331" s="71">
        <v>2025</v>
      </c>
      <c r="C331" s="71">
        <v>891780111</v>
      </c>
      <c r="D331" s="71" t="s">
        <v>63</v>
      </c>
      <c r="E331" s="72" t="s">
        <v>15360</v>
      </c>
      <c r="F331" s="72" t="s">
        <v>15359</v>
      </c>
      <c r="G331" s="176">
        <v>0</v>
      </c>
      <c r="H331" s="72" t="s">
        <v>71</v>
      </c>
      <c r="I331" s="71" t="s">
        <v>64</v>
      </c>
      <c r="J331" s="73" t="s">
        <v>81</v>
      </c>
      <c r="K331" s="75" t="s">
        <v>14757</v>
      </c>
      <c r="L331" s="76">
        <v>9000000</v>
      </c>
      <c r="M331" s="71" t="s">
        <v>66</v>
      </c>
      <c r="N331" s="75" t="s">
        <v>11629</v>
      </c>
      <c r="O331" s="75">
        <v>19612853</v>
      </c>
      <c r="P331" s="72">
        <v>27</v>
      </c>
      <c r="Q331" s="80">
        <v>45670</v>
      </c>
      <c r="R331" s="75">
        <v>2494141000</v>
      </c>
      <c r="S331" s="80">
        <v>45695</v>
      </c>
      <c r="T331" s="76">
        <v>9000000</v>
      </c>
      <c r="U331" s="72" t="s">
        <v>65</v>
      </c>
      <c r="V331" s="76">
        <v>85459497</v>
      </c>
      <c r="W331" s="104" t="s">
        <v>9141</v>
      </c>
      <c r="X331" s="78">
        <v>45695</v>
      </c>
      <c r="Y331" s="78">
        <v>45695</v>
      </c>
      <c r="Z331" s="78" t="s">
        <v>73</v>
      </c>
      <c r="AA331" s="78">
        <v>45808</v>
      </c>
      <c r="AB331" s="102">
        <f t="shared" si="30"/>
        <v>113</v>
      </c>
      <c r="AC331" s="72">
        <v>2</v>
      </c>
      <c r="AD331" s="514">
        <v>1125000</v>
      </c>
      <c r="AE331" s="72">
        <v>1</v>
      </c>
      <c r="AF331" s="80">
        <v>45823</v>
      </c>
      <c r="AG331" s="102">
        <f t="shared" si="31"/>
        <v>15</v>
      </c>
      <c r="AH331" s="72">
        <v>0</v>
      </c>
      <c r="AI331" s="628">
        <v>0</v>
      </c>
      <c r="AJ331" s="72" t="s">
        <v>73</v>
      </c>
      <c r="AK331" s="80" t="s">
        <v>73</v>
      </c>
      <c r="AL331" s="72">
        <v>0</v>
      </c>
      <c r="AM331" s="80" t="s">
        <v>73</v>
      </c>
      <c r="AN331" s="80" t="s">
        <v>73</v>
      </c>
      <c r="AO331" s="80" t="s">
        <v>73</v>
      </c>
      <c r="AP331" s="102">
        <f t="shared" si="32"/>
        <v>0</v>
      </c>
      <c r="AQ331" s="102">
        <f t="shared" si="33"/>
        <v>10125000</v>
      </c>
      <c r="AR331" s="72" t="s">
        <v>65</v>
      </c>
      <c r="AS331" s="76">
        <v>9000000</v>
      </c>
      <c r="AT331" s="72" t="s">
        <v>319</v>
      </c>
      <c r="AU331" s="76">
        <v>0</v>
      </c>
      <c r="AV331" s="81" t="s">
        <v>73</v>
      </c>
      <c r="AW331" s="620">
        <v>10125000</v>
      </c>
      <c r="AX331" s="488">
        <f t="shared" si="34"/>
        <v>0</v>
      </c>
      <c r="AY331" s="84">
        <f t="shared" si="35"/>
        <v>1</v>
      </c>
      <c r="AZ331" s="84">
        <v>1</v>
      </c>
      <c r="BA331" s="81" t="s">
        <v>73</v>
      </c>
      <c r="BB331" s="72" t="s">
        <v>208</v>
      </c>
      <c r="BC331" s="75" t="s">
        <v>15358</v>
      </c>
      <c r="BD331" s="71" t="s">
        <v>65</v>
      </c>
      <c r="BE331" s="71" t="s">
        <v>65</v>
      </c>
    </row>
    <row r="332" spans="2:57" x14ac:dyDescent="0.25">
      <c r="B332" s="71">
        <v>2025</v>
      </c>
      <c r="C332" s="71">
        <v>891780111</v>
      </c>
      <c r="D332" s="71" t="s">
        <v>63</v>
      </c>
      <c r="E332" s="72" t="s">
        <v>15357</v>
      </c>
      <c r="F332" s="72" t="s">
        <v>15356</v>
      </c>
      <c r="G332" s="176">
        <v>0</v>
      </c>
      <c r="H332" s="72" t="s">
        <v>71</v>
      </c>
      <c r="I332" s="71" t="s">
        <v>64</v>
      </c>
      <c r="J332" s="73" t="s">
        <v>81</v>
      </c>
      <c r="K332" s="75" t="s">
        <v>15355</v>
      </c>
      <c r="L332" s="76">
        <v>12624000</v>
      </c>
      <c r="M332" s="71" t="s">
        <v>66</v>
      </c>
      <c r="N332" s="75" t="s">
        <v>13017</v>
      </c>
      <c r="O332" s="75">
        <v>1103117987</v>
      </c>
      <c r="P332" s="72">
        <v>28</v>
      </c>
      <c r="Q332" s="80">
        <v>45670</v>
      </c>
      <c r="R332" s="75">
        <v>5573604000</v>
      </c>
      <c r="S332" s="80">
        <v>45695</v>
      </c>
      <c r="T332" s="76">
        <v>12624000</v>
      </c>
      <c r="U332" s="72" t="s">
        <v>65</v>
      </c>
      <c r="V332" s="76">
        <v>1082863147</v>
      </c>
      <c r="W332" s="104" t="s">
        <v>10913</v>
      </c>
      <c r="X332" s="78">
        <v>45695</v>
      </c>
      <c r="Y332" s="78">
        <v>45695</v>
      </c>
      <c r="Z332" s="78" t="s">
        <v>73</v>
      </c>
      <c r="AA332" s="78">
        <v>45808</v>
      </c>
      <c r="AB332" s="102">
        <f t="shared" si="30"/>
        <v>113</v>
      </c>
      <c r="AC332" s="72">
        <v>2</v>
      </c>
      <c r="AD332" s="514">
        <v>3156000</v>
      </c>
      <c r="AE332" s="72">
        <v>1</v>
      </c>
      <c r="AF332" s="80">
        <v>45838</v>
      </c>
      <c r="AG332" s="102">
        <f t="shared" si="31"/>
        <v>30</v>
      </c>
      <c r="AH332" s="72">
        <v>0</v>
      </c>
      <c r="AI332" s="628">
        <v>0</v>
      </c>
      <c r="AJ332" s="72" t="s">
        <v>73</v>
      </c>
      <c r="AK332" s="80" t="s">
        <v>73</v>
      </c>
      <c r="AL332" s="72">
        <v>0</v>
      </c>
      <c r="AM332" s="80" t="s">
        <v>73</v>
      </c>
      <c r="AN332" s="80" t="s">
        <v>73</v>
      </c>
      <c r="AO332" s="80" t="s">
        <v>73</v>
      </c>
      <c r="AP332" s="102">
        <f t="shared" si="32"/>
        <v>0</v>
      </c>
      <c r="AQ332" s="102">
        <f t="shared" si="33"/>
        <v>15780000</v>
      </c>
      <c r="AR332" s="72" t="s">
        <v>65</v>
      </c>
      <c r="AS332" s="76">
        <v>12624000</v>
      </c>
      <c r="AT332" s="72" t="s">
        <v>319</v>
      </c>
      <c r="AU332" s="76">
        <v>0</v>
      </c>
      <c r="AV332" s="81" t="s">
        <v>73</v>
      </c>
      <c r="AW332" s="620">
        <v>15780000</v>
      </c>
      <c r="AX332" s="488">
        <f t="shared" si="34"/>
        <v>0</v>
      </c>
      <c r="AY332" s="84">
        <f t="shared" si="35"/>
        <v>1</v>
      </c>
      <c r="AZ332" s="84">
        <v>1</v>
      </c>
      <c r="BA332" s="81" t="s">
        <v>73</v>
      </c>
      <c r="BB332" s="72" t="s">
        <v>208</v>
      </c>
      <c r="BC332" s="75" t="s">
        <v>15354</v>
      </c>
      <c r="BD332" s="71" t="s">
        <v>65</v>
      </c>
      <c r="BE332" s="71" t="s">
        <v>65</v>
      </c>
    </row>
    <row r="333" spans="2:57" x14ac:dyDescent="0.25">
      <c r="B333" s="71">
        <v>2025</v>
      </c>
      <c r="C333" s="71">
        <v>891780111</v>
      </c>
      <c r="D333" s="71" t="s">
        <v>63</v>
      </c>
      <c r="E333" s="72" t="s">
        <v>15353</v>
      </c>
      <c r="F333" s="72" t="s">
        <v>15352</v>
      </c>
      <c r="G333" s="176">
        <v>0</v>
      </c>
      <c r="H333" s="72" t="s">
        <v>71</v>
      </c>
      <c r="I333" s="71" t="s">
        <v>64</v>
      </c>
      <c r="J333" s="73" t="s">
        <v>81</v>
      </c>
      <c r="K333" s="75" t="s">
        <v>15351</v>
      </c>
      <c r="L333" s="76">
        <v>9000000</v>
      </c>
      <c r="M333" s="71" t="s">
        <v>66</v>
      </c>
      <c r="N333" s="75" t="s">
        <v>11410</v>
      </c>
      <c r="O333" s="75">
        <v>1004360363</v>
      </c>
      <c r="P333" s="72">
        <v>27</v>
      </c>
      <c r="Q333" s="80">
        <v>45670</v>
      </c>
      <c r="R333" s="75">
        <v>2494141000</v>
      </c>
      <c r="S333" s="80">
        <v>45695</v>
      </c>
      <c r="T333" s="76">
        <v>9000000</v>
      </c>
      <c r="U333" s="72" t="s">
        <v>65</v>
      </c>
      <c r="V333" s="76">
        <v>85475141</v>
      </c>
      <c r="W333" s="104" t="s">
        <v>11393</v>
      </c>
      <c r="X333" s="78">
        <v>45695</v>
      </c>
      <c r="Y333" s="78">
        <v>45695</v>
      </c>
      <c r="Z333" s="78" t="s">
        <v>73</v>
      </c>
      <c r="AA333" s="78">
        <v>45808</v>
      </c>
      <c r="AB333" s="102">
        <f t="shared" si="30"/>
        <v>113</v>
      </c>
      <c r="AC333" s="72">
        <v>2</v>
      </c>
      <c r="AD333" s="514">
        <v>1125000</v>
      </c>
      <c r="AE333" s="72">
        <v>1</v>
      </c>
      <c r="AF333" s="80">
        <v>45823</v>
      </c>
      <c r="AG333" s="102">
        <f t="shared" si="31"/>
        <v>15</v>
      </c>
      <c r="AH333" s="72">
        <v>0</v>
      </c>
      <c r="AI333" s="628">
        <v>0</v>
      </c>
      <c r="AJ333" s="72" t="s">
        <v>73</v>
      </c>
      <c r="AK333" s="80" t="s">
        <v>73</v>
      </c>
      <c r="AL333" s="72">
        <v>0</v>
      </c>
      <c r="AM333" s="80" t="s">
        <v>73</v>
      </c>
      <c r="AN333" s="80" t="s">
        <v>73</v>
      </c>
      <c r="AO333" s="80" t="s">
        <v>73</v>
      </c>
      <c r="AP333" s="102">
        <f t="shared" si="32"/>
        <v>0</v>
      </c>
      <c r="AQ333" s="102">
        <f t="shared" si="33"/>
        <v>10125000</v>
      </c>
      <c r="AR333" s="72" t="s">
        <v>65</v>
      </c>
      <c r="AS333" s="76">
        <v>9000000</v>
      </c>
      <c r="AT333" s="72" t="s">
        <v>319</v>
      </c>
      <c r="AU333" s="76">
        <v>0</v>
      </c>
      <c r="AV333" s="81" t="s">
        <v>73</v>
      </c>
      <c r="AW333" s="620">
        <v>10125000</v>
      </c>
      <c r="AX333" s="488">
        <f t="shared" si="34"/>
        <v>0</v>
      </c>
      <c r="AY333" s="84">
        <f t="shared" si="35"/>
        <v>1</v>
      </c>
      <c r="AZ333" s="84">
        <v>1</v>
      </c>
      <c r="BA333" s="81" t="s">
        <v>73</v>
      </c>
      <c r="BB333" s="72" t="s">
        <v>208</v>
      </c>
      <c r="BC333" s="75" t="s">
        <v>15350</v>
      </c>
      <c r="BD333" s="71" t="s">
        <v>65</v>
      </c>
      <c r="BE333" s="71" t="s">
        <v>65</v>
      </c>
    </row>
    <row r="334" spans="2:57" x14ac:dyDescent="0.25">
      <c r="B334" s="71">
        <v>2025</v>
      </c>
      <c r="C334" s="71">
        <v>891780111</v>
      </c>
      <c r="D334" s="71" t="s">
        <v>63</v>
      </c>
      <c r="E334" s="72" t="s">
        <v>15349</v>
      </c>
      <c r="F334" s="72" t="s">
        <v>15348</v>
      </c>
      <c r="G334" s="176">
        <v>0</v>
      </c>
      <c r="H334" s="72" t="s">
        <v>71</v>
      </c>
      <c r="I334" s="71" t="s">
        <v>64</v>
      </c>
      <c r="J334" s="73" t="s">
        <v>81</v>
      </c>
      <c r="K334" s="75" t="s">
        <v>14336</v>
      </c>
      <c r="L334" s="76">
        <v>9000000</v>
      </c>
      <c r="M334" s="71" t="s">
        <v>66</v>
      </c>
      <c r="N334" s="75" t="s">
        <v>11219</v>
      </c>
      <c r="O334" s="75">
        <v>85150457</v>
      </c>
      <c r="P334" s="72">
        <v>27</v>
      </c>
      <c r="Q334" s="80">
        <v>45670</v>
      </c>
      <c r="R334" s="75">
        <v>2494141000</v>
      </c>
      <c r="S334" s="80">
        <v>45695</v>
      </c>
      <c r="T334" s="76">
        <v>9000000</v>
      </c>
      <c r="U334" s="72" t="s">
        <v>65</v>
      </c>
      <c r="V334" s="76">
        <v>7633817</v>
      </c>
      <c r="W334" s="104" t="s">
        <v>10548</v>
      </c>
      <c r="X334" s="78">
        <v>45695</v>
      </c>
      <c r="Y334" s="78">
        <v>45695</v>
      </c>
      <c r="Z334" s="78" t="s">
        <v>73</v>
      </c>
      <c r="AA334" s="78">
        <v>45808</v>
      </c>
      <c r="AB334" s="102">
        <f t="shared" si="30"/>
        <v>113</v>
      </c>
      <c r="AC334" s="72">
        <v>2</v>
      </c>
      <c r="AD334" s="514">
        <v>1125000</v>
      </c>
      <c r="AE334" s="72">
        <v>1</v>
      </c>
      <c r="AF334" s="80">
        <v>45823</v>
      </c>
      <c r="AG334" s="102">
        <f t="shared" si="31"/>
        <v>15</v>
      </c>
      <c r="AH334" s="72">
        <v>0</v>
      </c>
      <c r="AI334" s="628">
        <v>0</v>
      </c>
      <c r="AJ334" s="72" t="s">
        <v>73</v>
      </c>
      <c r="AK334" s="80" t="s">
        <v>73</v>
      </c>
      <c r="AL334" s="72">
        <v>0</v>
      </c>
      <c r="AM334" s="80" t="s">
        <v>73</v>
      </c>
      <c r="AN334" s="80" t="s">
        <v>73</v>
      </c>
      <c r="AO334" s="80" t="s">
        <v>73</v>
      </c>
      <c r="AP334" s="102">
        <f t="shared" si="32"/>
        <v>0</v>
      </c>
      <c r="AQ334" s="102">
        <f t="shared" si="33"/>
        <v>10125000</v>
      </c>
      <c r="AR334" s="72" t="s">
        <v>65</v>
      </c>
      <c r="AS334" s="76">
        <v>9000000</v>
      </c>
      <c r="AT334" s="72" t="s">
        <v>319</v>
      </c>
      <c r="AU334" s="76">
        <v>0</v>
      </c>
      <c r="AV334" s="81" t="s">
        <v>73</v>
      </c>
      <c r="AW334" s="620">
        <v>10125000</v>
      </c>
      <c r="AX334" s="488">
        <f t="shared" si="34"/>
        <v>0</v>
      </c>
      <c r="AY334" s="84">
        <f t="shared" si="35"/>
        <v>1</v>
      </c>
      <c r="AZ334" s="84">
        <v>1</v>
      </c>
      <c r="BA334" s="81" t="s">
        <v>73</v>
      </c>
      <c r="BB334" s="72" t="s">
        <v>208</v>
      </c>
      <c r="BC334" s="75" t="s">
        <v>15347</v>
      </c>
      <c r="BD334" s="71" t="s">
        <v>65</v>
      </c>
      <c r="BE334" s="71" t="s">
        <v>65</v>
      </c>
    </row>
    <row r="335" spans="2:57" x14ac:dyDescent="0.25">
      <c r="B335" s="71">
        <v>2025</v>
      </c>
      <c r="C335" s="71">
        <v>891780111</v>
      </c>
      <c r="D335" s="71" t="s">
        <v>63</v>
      </c>
      <c r="E335" s="72" t="s">
        <v>15346</v>
      </c>
      <c r="F335" s="72" t="s">
        <v>15345</v>
      </c>
      <c r="G335" s="176">
        <v>0</v>
      </c>
      <c r="H335" s="72" t="s">
        <v>71</v>
      </c>
      <c r="I335" s="71" t="s">
        <v>64</v>
      </c>
      <c r="J335" s="73" t="s">
        <v>81</v>
      </c>
      <c r="K335" s="75" t="s">
        <v>15344</v>
      </c>
      <c r="L335" s="76">
        <v>10600000</v>
      </c>
      <c r="M335" s="71" t="s">
        <v>66</v>
      </c>
      <c r="N335" s="75" t="s">
        <v>11838</v>
      </c>
      <c r="O335" s="75">
        <v>52769336</v>
      </c>
      <c r="P335" s="72">
        <v>27</v>
      </c>
      <c r="Q335" s="80">
        <v>45670</v>
      </c>
      <c r="R335" s="75">
        <v>2494141000</v>
      </c>
      <c r="S335" s="80">
        <v>45695</v>
      </c>
      <c r="T335" s="76">
        <v>10600000</v>
      </c>
      <c r="U335" s="72" t="s">
        <v>65</v>
      </c>
      <c r="V335" s="76">
        <v>93400727</v>
      </c>
      <c r="W335" s="104" t="s">
        <v>10636</v>
      </c>
      <c r="X335" s="78">
        <v>45695</v>
      </c>
      <c r="Y335" s="78">
        <v>45695</v>
      </c>
      <c r="Z335" s="78" t="s">
        <v>73</v>
      </c>
      <c r="AA335" s="78">
        <v>45808</v>
      </c>
      <c r="AB335" s="102">
        <f t="shared" si="30"/>
        <v>113</v>
      </c>
      <c r="AC335" s="72">
        <v>2</v>
      </c>
      <c r="AD335" s="514">
        <v>2650000</v>
      </c>
      <c r="AE335" s="72">
        <v>1</v>
      </c>
      <c r="AF335" s="80">
        <v>45838</v>
      </c>
      <c r="AG335" s="102">
        <f t="shared" si="31"/>
        <v>30</v>
      </c>
      <c r="AH335" s="72">
        <v>0</v>
      </c>
      <c r="AI335" s="628">
        <v>0</v>
      </c>
      <c r="AJ335" s="72" t="s">
        <v>73</v>
      </c>
      <c r="AK335" s="80" t="s">
        <v>73</v>
      </c>
      <c r="AL335" s="72">
        <v>0</v>
      </c>
      <c r="AM335" s="80" t="s">
        <v>73</v>
      </c>
      <c r="AN335" s="80" t="s">
        <v>73</v>
      </c>
      <c r="AO335" s="80" t="s">
        <v>73</v>
      </c>
      <c r="AP335" s="102">
        <f t="shared" si="32"/>
        <v>0</v>
      </c>
      <c r="AQ335" s="102">
        <f t="shared" si="33"/>
        <v>13250000</v>
      </c>
      <c r="AR335" s="72" t="s">
        <v>65</v>
      </c>
      <c r="AS335" s="76">
        <v>10600000</v>
      </c>
      <c r="AT335" s="72" t="s">
        <v>319</v>
      </c>
      <c r="AU335" s="76">
        <v>0</v>
      </c>
      <c r="AV335" s="81" t="s">
        <v>73</v>
      </c>
      <c r="AW335" s="620">
        <v>13250000</v>
      </c>
      <c r="AX335" s="488">
        <f t="shared" si="34"/>
        <v>0</v>
      </c>
      <c r="AY335" s="84">
        <f t="shared" si="35"/>
        <v>1</v>
      </c>
      <c r="AZ335" s="84">
        <v>1</v>
      </c>
      <c r="BA335" s="81" t="s">
        <v>73</v>
      </c>
      <c r="BB335" s="72" t="s">
        <v>208</v>
      </c>
      <c r="BC335" s="75" t="s">
        <v>15343</v>
      </c>
      <c r="BD335" s="71" t="s">
        <v>65</v>
      </c>
      <c r="BE335" s="71" t="s">
        <v>65</v>
      </c>
    </row>
    <row r="336" spans="2:57" x14ac:dyDescent="0.25">
      <c r="B336" s="71">
        <v>2025</v>
      </c>
      <c r="C336" s="71">
        <v>891780111</v>
      </c>
      <c r="D336" s="71" t="s">
        <v>63</v>
      </c>
      <c r="E336" s="72" t="s">
        <v>15342</v>
      </c>
      <c r="F336" s="72" t="s">
        <v>15341</v>
      </c>
      <c r="G336" s="176">
        <v>0</v>
      </c>
      <c r="H336" s="72" t="s">
        <v>71</v>
      </c>
      <c r="I336" s="71" t="s">
        <v>64</v>
      </c>
      <c r="J336" s="73" t="s">
        <v>81</v>
      </c>
      <c r="K336" s="75" t="s">
        <v>15340</v>
      </c>
      <c r="L336" s="76">
        <v>9000000</v>
      </c>
      <c r="M336" s="71" t="s">
        <v>66</v>
      </c>
      <c r="N336" s="75" t="s">
        <v>11366</v>
      </c>
      <c r="O336" s="75">
        <v>1082958463</v>
      </c>
      <c r="P336" s="72">
        <v>27</v>
      </c>
      <c r="Q336" s="80">
        <v>45670</v>
      </c>
      <c r="R336" s="75">
        <v>2494141000</v>
      </c>
      <c r="S336" s="80">
        <v>45695</v>
      </c>
      <c r="T336" s="76">
        <v>9000000</v>
      </c>
      <c r="U336" s="72" t="s">
        <v>65</v>
      </c>
      <c r="V336" s="76">
        <v>7601831</v>
      </c>
      <c r="W336" s="104" t="s">
        <v>11213</v>
      </c>
      <c r="X336" s="78">
        <v>45695</v>
      </c>
      <c r="Y336" s="78">
        <v>45695</v>
      </c>
      <c r="Z336" s="78" t="s">
        <v>73</v>
      </c>
      <c r="AA336" s="78">
        <v>45808</v>
      </c>
      <c r="AB336" s="102">
        <f t="shared" si="30"/>
        <v>113</v>
      </c>
      <c r="AC336" s="72">
        <v>2</v>
      </c>
      <c r="AD336" s="514">
        <v>1125000</v>
      </c>
      <c r="AE336" s="72">
        <v>1</v>
      </c>
      <c r="AF336" s="80">
        <v>45823</v>
      </c>
      <c r="AG336" s="102">
        <f t="shared" si="31"/>
        <v>15</v>
      </c>
      <c r="AH336" s="72">
        <v>0</v>
      </c>
      <c r="AI336" s="628">
        <v>0</v>
      </c>
      <c r="AJ336" s="72" t="s">
        <v>73</v>
      </c>
      <c r="AK336" s="80" t="s">
        <v>73</v>
      </c>
      <c r="AL336" s="72">
        <v>0</v>
      </c>
      <c r="AM336" s="80" t="s">
        <v>73</v>
      </c>
      <c r="AN336" s="80" t="s">
        <v>73</v>
      </c>
      <c r="AO336" s="80" t="s">
        <v>73</v>
      </c>
      <c r="AP336" s="102">
        <f t="shared" si="32"/>
        <v>0</v>
      </c>
      <c r="AQ336" s="102">
        <f t="shared" si="33"/>
        <v>10125000</v>
      </c>
      <c r="AR336" s="72" t="s">
        <v>65</v>
      </c>
      <c r="AS336" s="76">
        <v>9000000</v>
      </c>
      <c r="AT336" s="72" t="s">
        <v>319</v>
      </c>
      <c r="AU336" s="76">
        <v>0</v>
      </c>
      <c r="AV336" s="81" t="s">
        <v>73</v>
      </c>
      <c r="AW336" s="620">
        <v>10125000</v>
      </c>
      <c r="AX336" s="488">
        <f t="shared" si="34"/>
        <v>0</v>
      </c>
      <c r="AY336" s="84">
        <f t="shared" si="35"/>
        <v>1</v>
      </c>
      <c r="AZ336" s="84">
        <v>1</v>
      </c>
      <c r="BA336" s="81" t="s">
        <v>73</v>
      </c>
      <c r="BB336" s="72" t="s">
        <v>208</v>
      </c>
      <c r="BC336" s="75" t="s">
        <v>15339</v>
      </c>
      <c r="BD336" s="71" t="s">
        <v>65</v>
      </c>
      <c r="BE336" s="71" t="s">
        <v>65</v>
      </c>
    </row>
    <row r="337" spans="2:57" x14ac:dyDescent="0.25">
      <c r="B337" s="71">
        <v>2025</v>
      </c>
      <c r="C337" s="71">
        <v>891780111</v>
      </c>
      <c r="D337" s="71" t="s">
        <v>63</v>
      </c>
      <c r="E337" s="72" t="s">
        <v>15338</v>
      </c>
      <c r="F337" s="72" t="s">
        <v>15337</v>
      </c>
      <c r="G337" s="176">
        <v>0</v>
      </c>
      <c r="H337" s="72" t="s">
        <v>71</v>
      </c>
      <c r="I337" s="71" t="s">
        <v>64</v>
      </c>
      <c r="J337" s="73" t="s">
        <v>81</v>
      </c>
      <c r="K337" s="75" t="s">
        <v>14757</v>
      </c>
      <c r="L337" s="76">
        <v>9000000</v>
      </c>
      <c r="M337" s="71" t="s">
        <v>66</v>
      </c>
      <c r="N337" s="75" t="s">
        <v>13529</v>
      </c>
      <c r="O337" s="75">
        <v>85448249</v>
      </c>
      <c r="P337" s="72">
        <v>27</v>
      </c>
      <c r="Q337" s="80">
        <v>45670</v>
      </c>
      <c r="R337" s="75">
        <v>2494141000</v>
      </c>
      <c r="S337" s="80">
        <v>45695</v>
      </c>
      <c r="T337" s="76">
        <v>9000000</v>
      </c>
      <c r="U337" s="72" t="s">
        <v>65</v>
      </c>
      <c r="V337" s="76">
        <v>85459497</v>
      </c>
      <c r="W337" s="104" t="s">
        <v>9141</v>
      </c>
      <c r="X337" s="78">
        <v>45695</v>
      </c>
      <c r="Y337" s="78">
        <v>45695</v>
      </c>
      <c r="Z337" s="78" t="s">
        <v>73</v>
      </c>
      <c r="AA337" s="78">
        <v>45808</v>
      </c>
      <c r="AB337" s="102">
        <f t="shared" si="30"/>
        <v>113</v>
      </c>
      <c r="AC337" s="72">
        <v>2</v>
      </c>
      <c r="AD337" s="514">
        <v>2250000</v>
      </c>
      <c r="AE337" s="72">
        <v>1</v>
      </c>
      <c r="AF337" s="80">
        <v>45838</v>
      </c>
      <c r="AG337" s="102">
        <f t="shared" si="31"/>
        <v>30</v>
      </c>
      <c r="AH337" s="72">
        <v>0</v>
      </c>
      <c r="AI337" s="628">
        <v>0</v>
      </c>
      <c r="AJ337" s="72" t="s">
        <v>73</v>
      </c>
      <c r="AK337" s="80" t="s">
        <v>73</v>
      </c>
      <c r="AL337" s="72">
        <v>0</v>
      </c>
      <c r="AM337" s="80" t="s">
        <v>73</v>
      </c>
      <c r="AN337" s="80" t="s">
        <v>73</v>
      </c>
      <c r="AO337" s="80" t="s">
        <v>73</v>
      </c>
      <c r="AP337" s="102">
        <f t="shared" si="32"/>
        <v>0</v>
      </c>
      <c r="AQ337" s="102">
        <f t="shared" si="33"/>
        <v>11250000</v>
      </c>
      <c r="AR337" s="72" t="s">
        <v>65</v>
      </c>
      <c r="AS337" s="76">
        <v>9000000</v>
      </c>
      <c r="AT337" s="72" t="s">
        <v>319</v>
      </c>
      <c r="AU337" s="76">
        <v>0</v>
      </c>
      <c r="AV337" s="81" t="s">
        <v>73</v>
      </c>
      <c r="AW337" s="620">
        <v>11250000</v>
      </c>
      <c r="AX337" s="488">
        <f t="shared" si="34"/>
        <v>0</v>
      </c>
      <c r="AY337" s="84">
        <f t="shared" si="35"/>
        <v>1</v>
      </c>
      <c r="AZ337" s="84">
        <v>1</v>
      </c>
      <c r="BA337" s="81" t="s">
        <v>73</v>
      </c>
      <c r="BB337" s="72" t="s">
        <v>208</v>
      </c>
      <c r="BC337" s="75" t="s">
        <v>15336</v>
      </c>
      <c r="BD337" s="71" t="s">
        <v>65</v>
      </c>
      <c r="BE337" s="71" t="s">
        <v>65</v>
      </c>
    </row>
    <row r="338" spans="2:57" x14ac:dyDescent="0.25">
      <c r="B338" s="71">
        <v>2025</v>
      </c>
      <c r="C338" s="71">
        <v>891780111</v>
      </c>
      <c r="D338" s="71" t="s">
        <v>63</v>
      </c>
      <c r="E338" s="72" t="s">
        <v>15335</v>
      </c>
      <c r="F338" s="72" t="s">
        <v>15334</v>
      </c>
      <c r="G338" s="176">
        <v>0</v>
      </c>
      <c r="H338" s="72" t="s">
        <v>71</v>
      </c>
      <c r="I338" s="71" t="s">
        <v>64</v>
      </c>
      <c r="J338" s="73" t="s">
        <v>81</v>
      </c>
      <c r="K338" s="75" t="s">
        <v>15333</v>
      </c>
      <c r="L338" s="76">
        <v>12624000</v>
      </c>
      <c r="M338" s="71" t="s">
        <v>66</v>
      </c>
      <c r="N338" s="75" t="s">
        <v>13118</v>
      </c>
      <c r="O338" s="75">
        <v>85373098</v>
      </c>
      <c r="P338" s="72">
        <v>28</v>
      </c>
      <c r="Q338" s="80">
        <v>45670</v>
      </c>
      <c r="R338" s="75">
        <v>5573604000</v>
      </c>
      <c r="S338" s="80">
        <v>45695</v>
      </c>
      <c r="T338" s="76">
        <v>12624000</v>
      </c>
      <c r="U338" s="72" t="s">
        <v>65</v>
      </c>
      <c r="V338" s="76">
        <v>72175281</v>
      </c>
      <c r="W338" s="104" t="s">
        <v>8886</v>
      </c>
      <c r="X338" s="78">
        <v>45695</v>
      </c>
      <c r="Y338" s="78">
        <v>45695</v>
      </c>
      <c r="Z338" s="78" t="s">
        <v>73</v>
      </c>
      <c r="AA338" s="78">
        <v>45808</v>
      </c>
      <c r="AB338" s="102">
        <f t="shared" si="30"/>
        <v>113</v>
      </c>
      <c r="AC338" s="72">
        <v>2</v>
      </c>
      <c r="AD338" s="514">
        <v>3156000</v>
      </c>
      <c r="AE338" s="72">
        <v>1</v>
      </c>
      <c r="AF338" s="80">
        <v>45838</v>
      </c>
      <c r="AG338" s="102">
        <f t="shared" si="31"/>
        <v>30</v>
      </c>
      <c r="AH338" s="72">
        <v>0</v>
      </c>
      <c r="AI338" s="628">
        <v>0</v>
      </c>
      <c r="AJ338" s="72" t="s">
        <v>73</v>
      </c>
      <c r="AK338" s="80" t="s">
        <v>73</v>
      </c>
      <c r="AL338" s="72">
        <v>0</v>
      </c>
      <c r="AM338" s="80" t="s">
        <v>73</v>
      </c>
      <c r="AN338" s="80" t="s">
        <v>73</v>
      </c>
      <c r="AO338" s="80" t="s">
        <v>73</v>
      </c>
      <c r="AP338" s="102">
        <f t="shared" si="32"/>
        <v>0</v>
      </c>
      <c r="AQ338" s="102">
        <f t="shared" si="33"/>
        <v>15780000</v>
      </c>
      <c r="AR338" s="72" t="s">
        <v>65</v>
      </c>
      <c r="AS338" s="76">
        <v>12624000</v>
      </c>
      <c r="AT338" s="72" t="s">
        <v>319</v>
      </c>
      <c r="AU338" s="76">
        <v>0</v>
      </c>
      <c r="AV338" s="81" t="s">
        <v>73</v>
      </c>
      <c r="AW338" s="620">
        <v>15780000</v>
      </c>
      <c r="AX338" s="488">
        <f t="shared" si="34"/>
        <v>0</v>
      </c>
      <c r="AY338" s="84">
        <f t="shared" si="35"/>
        <v>1</v>
      </c>
      <c r="AZ338" s="84">
        <v>1</v>
      </c>
      <c r="BA338" s="81" t="s">
        <v>73</v>
      </c>
      <c r="BB338" s="72" t="s">
        <v>208</v>
      </c>
      <c r="BC338" s="75" t="s">
        <v>15332</v>
      </c>
      <c r="BD338" s="71" t="s">
        <v>65</v>
      </c>
      <c r="BE338" s="71" t="s">
        <v>65</v>
      </c>
    </row>
    <row r="339" spans="2:57" x14ac:dyDescent="0.25">
      <c r="B339" s="71">
        <v>2025</v>
      </c>
      <c r="C339" s="71">
        <v>891780111</v>
      </c>
      <c r="D339" s="71" t="s">
        <v>63</v>
      </c>
      <c r="E339" s="72" t="s">
        <v>15331</v>
      </c>
      <c r="F339" s="72" t="s">
        <v>15330</v>
      </c>
      <c r="G339" s="176">
        <v>0</v>
      </c>
      <c r="H339" s="72" t="s">
        <v>71</v>
      </c>
      <c r="I339" s="71" t="s">
        <v>64</v>
      </c>
      <c r="J339" s="73" t="s">
        <v>81</v>
      </c>
      <c r="K339" s="75" t="s">
        <v>14336</v>
      </c>
      <c r="L339" s="76">
        <v>9000000</v>
      </c>
      <c r="M339" s="71" t="s">
        <v>66</v>
      </c>
      <c r="N339" s="75" t="s">
        <v>13401</v>
      </c>
      <c r="O339" s="75">
        <v>36726128</v>
      </c>
      <c r="P339" s="72">
        <v>27</v>
      </c>
      <c r="Q339" s="80">
        <v>45670</v>
      </c>
      <c r="R339" s="75">
        <v>2494141000</v>
      </c>
      <c r="S339" s="80">
        <v>45695</v>
      </c>
      <c r="T339" s="76">
        <v>9000000</v>
      </c>
      <c r="U339" s="72" t="s">
        <v>65</v>
      </c>
      <c r="V339" s="76">
        <v>7633817</v>
      </c>
      <c r="W339" s="104" t="s">
        <v>10548</v>
      </c>
      <c r="X339" s="78">
        <v>45695</v>
      </c>
      <c r="Y339" s="78">
        <v>45695</v>
      </c>
      <c r="Z339" s="78" t="s">
        <v>73</v>
      </c>
      <c r="AA339" s="78">
        <v>45808</v>
      </c>
      <c r="AB339" s="102">
        <f t="shared" si="30"/>
        <v>113</v>
      </c>
      <c r="AC339" s="72">
        <v>2</v>
      </c>
      <c r="AD339" s="514">
        <v>2250000</v>
      </c>
      <c r="AE339" s="72">
        <v>1</v>
      </c>
      <c r="AF339" s="80">
        <v>45838</v>
      </c>
      <c r="AG339" s="102">
        <f t="shared" si="31"/>
        <v>30</v>
      </c>
      <c r="AH339" s="72">
        <v>0</v>
      </c>
      <c r="AI339" s="628">
        <v>0</v>
      </c>
      <c r="AJ339" s="72" t="s">
        <v>73</v>
      </c>
      <c r="AK339" s="80" t="s">
        <v>73</v>
      </c>
      <c r="AL339" s="72">
        <v>0</v>
      </c>
      <c r="AM339" s="80" t="s">
        <v>73</v>
      </c>
      <c r="AN339" s="80" t="s">
        <v>73</v>
      </c>
      <c r="AO339" s="80" t="s">
        <v>73</v>
      </c>
      <c r="AP339" s="102">
        <f t="shared" si="32"/>
        <v>0</v>
      </c>
      <c r="AQ339" s="102">
        <f t="shared" si="33"/>
        <v>11250000</v>
      </c>
      <c r="AR339" s="72" t="s">
        <v>65</v>
      </c>
      <c r="AS339" s="76">
        <v>9000000</v>
      </c>
      <c r="AT339" s="72" t="s">
        <v>319</v>
      </c>
      <c r="AU339" s="76">
        <v>0</v>
      </c>
      <c r="AV339" s="81" t="s">
        <v>73</v>
      </c>
      <c r="AW339" s="620">
        <v>11250000</v>
      </c>
      <c r="AX339" s="488">
        <f t="shared" si="34"/>
        <v>0</v>
      </c>
      <c r="AY339" s="84">
        <f t="shared" si="35"/>
        <v>1</v>
      </c>
      <c r="AZ339" s="84">
        <v>1</v>
      </c>
      <c r="BA339" s="81" t="s">
        <v>73</v>
      </c>
      <c r="BB339" s="72" t="s">
        <v>208</v>
      </c>
      <c r="BC339" s="75" t="s">
        <v>15329</v>
      </c>
      <c r="BD339" s="71" t="s">
        <v>65</v>
      </c>
      <c r="BE339" s="71" t="s">
        <v>65</v>
      </c>
    </row>
    <row r="340" spans="2:57" x14ac:dyDescent="0.25">
      <c r="B340" s="71">
        <v>2025</v>
      </c>
      <c r="C340" s="71">
        <v>891780111</v>
      </c>
      <c r="D340" s="71" t="s">
        <v>63</v>
      </c>
      <c r="E340" s="72" t="s">
        <v>15328</v>
      </c>
      <c r="F340" s="72" t="s">
        <v>15327</v>
      </c>
      <c r="G340" s="176">
        <v>0</v>
      </c>
      <c r="H340" s="72" t="s">
        <v>71</v>
      </c>
      <c r="I340" s="71" t="s">
        <v>64</v>
      </c>
      <c r="J340" s="73" t="s">
        <v>81</v>
      </c>
      <c r="K340" s="75" t="s">
        <v>15326</v>
      </c>
      <c r="L340" s="76">
        <v>12624000</v>
      </c>
      <c r="M340" s="71" t="s">
        <v>66</v>
      </c>
      <c r="N340" s="75" t="s">
        <v>13303</v>
      </c>
      <c r="O340" s="75">
        <v>57436179</v>
      </c>
      <c r="P340" s="72">
        <v>28</v>
      </c>
      <c r="Q340" s="80">
        <v>45670</v>
      </c>
      <c r="R340" s="75">
        <v>5573604000</v>
      </c>
      <c r="S340" s="80">
        <v>45695</v>
      </c>
      <c r="T340" s="76">
        <v>12624000</v>
      </c>
      <c r="U340" s="72" t="s">
        <v>65</v>
      </c>
      <c r="V340" s="76">
        <v>36665858</v>
      </c>
      <c r="W340" s="104" t="s">
        <v>10356</v>
      </c>
      <c r="X340" s="78">
        <v>45695</v>
      </c>
      <c r="Y340" s="78">
        <v>45695</v>
      </c>
      <c r="Z340" s="78" t="s">
        <v>73</v>
      </c>
      <c r="AA340" s="78">
        <v>45808</v>
      </c>
      <c r="AB340" s="102">
        <f t="shared" si="30"/>
        <v>113</v>
      </c>
      <c r="AC340" s="72">
        <v>2</v>
      </c>
      <c r="AD340" s="514">
        <v>3156000</v>
      </c>
      <c r="AE340" s="72">
        <v>1</v>
      </c>
      <c r="AF340" s="80">
        <v>45838</v>
      </c>
      <c r="AG340" s="102">
        <f t="shared" si="31"/>
        <v>30</v>
      </c>
      <c r="AH340" s="72">
        <v>0</v>
      </c>
      <c r="AI340" s="628">
        <v>0</v>
      </c>
      <c r="AJ340" s="72" t="s">
        <v>73</v>
      </c>
      <c r="AK340" s="80" t="s">
        <v>73</v>
      </c>
      <c r="AL340" s="72">
        <v>0</v>
      </c>
      <c r="AM340" s="80" t="s">
        <v>73</v>
      </c>
      <c r="AN340" s="80" t="s">
        <v>73</v>
      </c>
      <c r="AO340" s="80" t="s">
        <v>73</v>
      </c>
      <c r="AP340" s="102">
        <f t="shared" si="32"/>
        <v>0</v>
      </c>
      <c r="AQ340" s="102">
        <f t="shared" si="33"/>
        <v>15780000</v>
      </c>
      <c r="AR340" s="72" t="s">
        <v>65</v>
      </c>
      <c r="AS340" s="76">
        <v>12624000</v>
      </c>
      <c r="AT340" s="72" t="s">
        <v>319</v>
      </c>
      <c r="AU340" s="76">
        <v>0</v>
      </c>
      <c r="AV340" s="81" t="s">
        <v>73</v>
      </c>
      <c r="AW340" s="620">
        <v>15780000</v>
      </c>
      <c r="AX340" s="488">
        <f t="shared" si="34"/>
        <v>0</v>
      </c>
      <c r="AY340" s="84">
        <f t="shared" si="35"/>
        <v>1</v>
      </c>
      <c r="AZ340" s="84">
        <v>1</v>
      </c>
      <c r="BA340" s="81" t="s">
        <v>73</v>
      </c>
      <c r="BB340" s="72" t="s">
        <v>208</v>
      </c>
      <c r="BC340" s="75" t="s">
        <v>15325</v>
      </c>
      <c r="BD340" s="71" t="s">
        <v>65</v>
      </c>
      <c r="BE340" s="71" t="s">
        <v>65</v>
      </c>
    </row>
    <row r="341" spans="2:57" x14ac:dyDescent="0.25">
      <c r="B341" s="71">
        <v>2025</v>
      </c>
      <c r="C341" s="71">
        <v>891780111</v>
      </c>
      <c r="D341" s="71" t="s">
        <v>63</v>
      </c>
      <c r="E341" s="72" t="s">
        <v>15324</v>
      </c>
      <c r="F341" s="72" t="s">
        <v>15323</v>
      </c>
      <c r="G341" s="176">
        <v>0</v>
      </c>
      <c r="H341" s="72" t="s">
        <v>71</v>
      </c>
      <c r="I341" s="71" t="s">
        <v>64</v>
      </c>
      <c r="J341" s="73" t="s">
        <v>81</v>
      </c>
      <c r="K341" s="75" t="s">
        <v>15322</v>
      </c>
      <c r="L341" s="76">
        <v>28000000</v>
      </c>
      <c r="M341" s="71" t="s">
        <v>66</v>
      </c>
      <c r="N341" s="75" t="s">
        <v>12583</v>
      </c>
      <c r="O341" s="75">
        <v>1004188433</v>
      </c>
      <c r="P341" s="72">
        <v>28</v>
      </c>
      <c r="Q341" s="80">
        <v>45670</v>
      </c>
      <c r="R341" s="75">
        <v>5573604000</v>
      </c>
      <c r="S341" s="80">
        <v>45695</v>
      </c>
      <c r="T341" s="76">
        <v>28000000</v>
      </c>
      <c r="U341" s="72" t="s">
        <v>65</v>
      </c>
      <c r="V341" s="76">
        <v>85449357</v>
      </c>
      <c r="W341" s="104" t="s">
        <v>11233</v>
      </c>
      <c r="X341" s="78">
        <v>45695</v>
      </c>
      <c r="Y341" s="78">
        <v>45695</v>
      </c>
      <c r="Z341" s="78" t="s">
        <v>73</v>
      </c>
      <c r="AA341" s="78">
        <v>45808</v>
      </c>
      <c r="AB341" s="102">
        <f t="shared" si="30"/>
        <v>113</v>
      </c>
      <c r="AC341" s="72">
        <v>2</v>
      </c>
      <c r="AD341" s="514">
        <v>7000000</v>
      </c>
      <c r="AE341" s="72">
        <v>1</v>
      </c>
      <c r="AF341" s="80">
        <v>45838</v>
      </c>
      <c r="AG341" s="102">
        <f t="shared" si="31"/>
        <v>30</v>
      </c>
      <c r="AH341" s="72">
        <v>0</v>
      </c>
      <c r="AI341" s="628">
        <v>0</v>
      </c>
      <c r="AJ341" s="72" t="s">
        <v>73</v>
      </c>
      <c r="AK341" s="80" t="s">
        <v>73</v>
      </c>
      <c r="AL341" s="72">
        <v>0</v>
      </c>
      <c r="AM341" s="80" t="s">
        <v>73</v>
      </c>
      <c r="AN341" s="80" t="s">
        <v>73</v>
      </c>
      <c r="AO341" s="80" t="s">
        <v>73</v>
      </c>
      <c r="AP341" s="102">
        <f t="shared" si="32"/>
        <v>0</v>
      </c>
      <c r="AQ341" s="102">
        <f t="shared" si="33"/>
        <v>35000000</v>
      </c>
      <c r="AR341" s="72" t="s">
        <v>65</v>
      </c>
      <c r="AS341" s="76">
        <v>28000000</v>
      </c>
      <c r="AT341" s="72" t="s">
        <v>319</v>
      </c>
      <c r="AU341" s="76">
        <v>0</v>
      </c>
      <c r="AV341" s="81" t="s">
        <v>73</v>
      </c>
      <c r="AW341" s="620">
        <v>35000000</v>
      </c>
      <c r="AX341" s="488">
        <f t="shared" si="34"/>
        <v>0</v>
      </c>
      <c r="AY341" s="84">
        <f t="shared" si="35"/>
        <v>1</v>
      </c>
      <c r="AZ341" s="84">
        <v>1</v>
      </c>
      <c r="BA341" s="81" t="s">
        <v>73</v>
      </c>
      <c r="BB341" s="72" t="s">
        <v>208</v>
      </c>
      <c r="BC341" s="75" t="s">
        <v>15319</v>
      </c>
      <c r="BD341" s="71" t="s">
        <v>65</v>
      </c>
      <c r="BE341" s="71" t="s">
        <v>65</v>
      </c>
    </row>
    <row r="342" spans="2:57" x14ac:dyDescent="0.25">
      <c r="B342" s="71">
        <v>2025</v>
      </c>
      <c r="C342" s="71">
        <v>891780111</v>
      </c>
      <c r="D342" s="71" t="s">
        <v>63</v>
      </c>
      <c r="E342" s="72" t="s">
        <v>15321</v>
      </c>
      <c r="F342" s="72" t="s">
        <v>15320</v>
      </c>
      <c r="G342" s="176">
        <v>0</v>
      </c>
      <c r="H342" s="72" t="s">
        <v>71</v>
      </c>
      <c r="I342" s="71" t="s">
        <v>64</v>
      </c>
      <c r="J342" s="73" t="s">
        <v>81</v>
      </c>
      <c r="K342" s="75" t="s">
        <v>14757</v>
      </c>
      <c r="L342" s="76">
        <v>9000000</v>
      </c>
      <c r="M342" s="71" t="s">
        <v>66</v>
      </c>
      <c r="N342" s="75" t="s">
        <v>11307</v>
      </c>
      <c r="O342" s="75">
        <v>1082991395</v>
      </c>
      <c r="P342" s="72">
        <v>27</v>
      </c>
      <c r="Q342" s="80">
        <v>45670</v>
      </c>
      <c r="R342" s="75">
        <v>2494141000</v>
      </c>
      <c r="S342" s="80">
        <v>45695</v>
      </c>
      <c r="T342" s="76">
        <v>9000000</v>
      </c>
      <c r="U342" s="72" t="s">
        <v>65</v>
      </c>
      <c r="V342" s="76">
        <v>85459497</v>
      </c>
      <c r="W342" s="104" t="s">
        <v>9141</v>
      </c>
      <c r="X342" s="78">
        <v>45695</v>
      </c>
      <c r="Y342" s="78">
        <v>45695</v>
      </c>
      <c r="Z342" s="78" t="s">
        <v>73</v>
      </c>
      <c r="AA342" s="78">
        <v>45808</v>
      </c>
      <c r="AB342" s="102">
        <f t="shared" si="30"/>
        <v>113</v>
      </c>
      <c r="AC342" s="72">
        <v>0</v>
      </c>
      <c r="AD342" s="514">
        <v>0</v>
      </c>
      <c r="AE342" s="72">
        <v>0</v>
      </c>
      <c r="AF342" s="80" t="s">
        <v>73</v>
      </c>
      <c r="AG342" s="102">
        <f t="shared" si="31"/>
        <v>0</v>
      </c>
      <c r="AH342" s="72">
        <v>0</v>
      </c>
      <c r="AI342" s="628">
        <v>0</v>
      </c>
      <c r="AJ342" s="72" t="s">
        <v>73</v>
      </c>
      <c r="AK342" s="80" t="s">
        <v>73</v>
      </c>
      <c r="AL342" s="72">
        <v>1</v>
      </c>
      <c r="AM342" s="80">
        <v>45770</v>
      </c>
      <c r="AN342" s="80">
        <v>45782</v>
      </c>
      <c r="AO342" s="80">
        <v>45820</v>
      </c>
      <c r="AP342" s="102">
        <f t="shared" si="32"/>
        <v>12</v>
      </c>
      <c r="AQ342" s="102">
        <f t="shared" si="33"/>
        <v>9000000</v>
      </c>
      <c r="AR342" s="72" t="s">
        <v>65</v>
      </c>
      <c r="AS342" s="76">
        <v>9000000</v>
      </c>
      <c r="AT342" s="72" t="s">
        <v>319</v>
      </c>
      <c r="AU342" s="76">
        <v>0</v>
      </c>
      <c r="AV342" s="81" t="s">
        <v>73</v>
      </c>
      <c r="AW342" s="620">
        <v>9000000</v>
      </c>
      <c r="AX342" s="488">
        <f t="shared" si="34"/>
        <v>0</v>
      </c>
      <c r="AY342" s="84">
        <f t="shared" si="35"/>
        <v>1</v>
      </c>
      <c r="AZ342" s="84">
        <v>1</v>
      </c>
      <c r="BA342" s="81" t="s">
        <v>73</v>
      </c>
      <c r="BB342" s="72" t="s">
        <v>208</v>
      </c>
      <c r="BC342" s="75" t="s">
        <v>15319</v>
      </c>
      <c r="BD342" s="71" t="s">
        <v>65</v>
      </c>
      <c r="BE342" s="71" t="s">
        <v>65</v>
      </c>
    </row>
    <row r="343" spans="2:57" x14ac:dyDescent="0.25">
      <c r="B343" s="71">
        <v>2025</v>
      </c>
      <c r="C343" s="71">
        <v>891780111</v>
      </c>
      <c r="D343" s="71" t="s">
        <v>63</v>
      </c>
      <c r="E343" s="72" t="s">
        <v>15318</v>
      </c>
      <c r="F343" s="72" t="s">
        <v>15317</v>
      </c>
      <c r="G343" s="176">
        <v>0</v>
      </c>
      <c r="H343" s="72" t="s">
        <v>71</v>
      </c>
      <c r="I343" s="71" t="s">
        <v>64</v>
      </c>
      <c r="J343" s="73" t="s">
        <v>81</v>
      </c>
      <c r="K343" s="75" t="s">
        <v>15316</v>
      </c>
      <c r="L343" s="76">
        <v>12624000</v>
      </c>
      <c r="M343" s="71" t="s">
        <v>66</v>
      </c>
      <c r="N343" s="75" t="s">
        <v>13333</v>
      </c>
      <c r="O343" s="75">
        <v>1082987533</v>
      </c>
      <c r="P343" s="72">
        <v>28</v>
      </c>
      <c r="Q343" s="80">
        <v>45670</v>
      </c>
      <c r="R343" s="75">
        <v>5573604000</v>
      </c>
      <c r="S343" s="80">
        <v>45695</v>
      </c>
      <c r="T343" s="76">
        <v>12624000</v>
      </c>
      <c r="U343" s="72" t="s">
        <v>65</v>
      </c>
      <c r="V343" s="76">
        <v>72175281</v>
      </c>
      <c r="W343" s="104" t="s">
        <v>8886</v>
      </c>
      <c r="X343" s="78">
        <v>45695</v>
      </c>
      <c r="Y343" s="78">
        <v>45695</v>
      </c>
      <c r="Z343" s="78" t="s">
        <v>73</v>
      </c>
      <c r="AA343" s="78">
        <v>45808</v>
      </c>
      <c r="AB343" s="102">
        <f t="shared" si="30"/>
        <v>113</v>
      </c>
      <c r="AC343" s="72">
        <v>2</v>
      </c>
      <c r="AD343" s="514">
        <v>3156000</v>
      </c>
      <c r="AE343" s="72">
        <v>1</v>
      </c>
      <c r="AF343" s="80">
        <v>45838</v>
      </c>
      <c r="AG343" s="102">
        <f t="shared" si="31"/>
        <v>30</v>
      </c>
      <c r="AH343" s="72">
        <v>0</v>
      </c>
      <c r="AI343" s="628">
        <v>0</v>
      </c>
      <c r="AJ343" s="72" t="s">
        <v>73</v>
      </c>
      <c r="AK343" s="80" t="s">
        <v>73</v>
      </c>
      <c r="AL343" s="72">
        <v>0</v>
      </c>
      <c r="AM343" s="80" t="s">
        <v>73</v>
      </c>
      <c r="AN343" s="80" t="s">
        <v>73</v>
      </c>
      <c r="AO343" s="80" t="s">
        <v>73</v>
      </c>
      <c r="AP343" s="102">
        <f t="shared" si="32"/>
        <v>0</v>
      </c>
      <c r="AQ343" s="102">
        <f t="shared" si="33"/>
        <v>15780000</v>
      </c>
      <c r="AR343" s="72" t="s">
        <v>65</v>
      </c>
      <c r="AS343" s="76">
        <v>12624000</v>
      </c>
      <c r="AT343" s="72" t="s">
        <v>319</v>
      </c>
      <c r="AU343" s="76">
        <v>0</v>
      </c>
      <c r="AV343" s="81" t="s">
        <v>73</v>
      </c>
      <c r="AW343" s="620">
        <v>15780000</v>
      </c>
      <c r="AX343" s="488">
        <f t="shared" si="34"/>
        <v>0</v>
      </c>
      <c r="AY343" s="84">
        <f t="shared" si="35"/>
        <v>1</v>
      </c>
      <c r="AZ343" s="84">
        <v>1</v>
      </c>
      <c r="BA343" s="81" t="s">
        <v>73</v>
      </c>
      <c r="BB343" s="72" t="s">
        <v>208</v>
      </c>
      <c r="BC343" s="75" t="s">
        <v>15315</v>
      </c>
      <c r="BD343" s="71" t="s">
        <v>65</v>
      </c>
      <c r="BE343" s="71" t="s">
        <v>65</v>
      </c>
    </row>
    <row r="344" spans="2:57" x14ac:dyDescent="0.25">
      <c r="B344" s="71">
        <v>2025</v>
      </c>
      <c r="C344" s="71">
        <v>891780111</v>
      </c>
      <c r="D344" s="71" t="s">
        <v>63</v>
      </c>
      <c r="E344" s="72" t="s">
        <v>15314</v>
      </c>
      <c r="F344" s="72" t="s">
        <v>15313</v>
      </c>
      <c r="G344" s="176">
        <v>0</v>
      </c>
      <c r="H344" s="72" t="s">
        <v>71</v>
      </c>
      <c r="I344" s="71" t="s">
        <v>64</v>
      </c>
      <c r="J344" s="73" t="s">
        <v>81</v>
      </c>
      <c r="K344" s="75" t="s">
        <v>15312</v>
      </c>
      <c r="L344" s="76">
        <v>12624000</v>
      </c>
      <c r="M344" s="71" t="s">
        <v>66</v>
      </c>
      <c r="N344" s="75" t="s">
        <v>13444</v>
      </c>
      <c r="O344" s="75">
        <v>1007642968</v>
      </c>
      <c r="P344" s="72">
        <v>28</v>
      </c>
      <c r="Q344" s="80">
        <v>45670</v>
      </c>
      <c r="R344" s="75">
        <v>5573604000</v>
      </c>
      <c r="S344" s="80">
        <v>45695</v>
      </c>
      <c r="T344" s="76">
        <v>12624000</v>
      </c>
      <c r="U344" s="72" t="s">
        <v>65</v>
      </c>
      <c r="V344" s="76">
        <v>93400727</v>
      </c>
      <c r="W344" s="104" t="s">
        <v>10636</v>
      </c>
      <c r="X344" s="78">
        <v>45695</v>
      </c>
      <c r="Y344" s="78">
        <v>45695</v>
      </c>
      <c r="Z344" s="78" t="s">
        <v>73</v>
      </c>
      <c r="AA344" s="78">
        <v>45808</v>
      </c>
      <c r="AB344" s="102">
        <f t="shared" si="30"/>
        <v>113</v>
      </c>
      <c r="AC344" s="72">
        <v>2</v>
      </c>
      <c r="AD344" s="514">
        <v>3156000</v>
      </c>
      <c r="AE344" s="72">
        <v>1</v>
      </c>
      <c r="AF344" s="80">
        <v>45838</v>
      </c>
      <c r="AG344" s="102">
        <f t="shared" si="31"/>
        <v>30</v>
      </c>
      <c r="AH344" s="72">
        <v>0</v>
      </c>
      <c r="AI344" s="628">
        <v>0</v>
      </c>
      <c r="AJ344" s="72" t="s">
        <v>73</v>
      </c>
      <c r="AK344" s="80" t="s">
        <v>73</v>
      </c>
      <c r="AL344" s="72">
        <v>0</v>
      </c>
      <c r="AM344" s="80" t="s">
        <v>73</v>
      </c>
      <c r="AN344" s="80" t="s">
        <v>73</v>
      </c>
      <c r="AO344" s="80" t="s">
        <v>73</v>
      </c>
      <c r="AP344" s="102">
        <f t="shared" si="32"/>
        <v>0</v>
      </c>
      <c r="AQ344" s="102">
        <f t="shared" si="33"/>
        <v>15780000</v>
      </c>
      <c r="AR344" s="72" t="s">
        <v>65</v>
      </c>
      <c r="AS344" s="76">
        <v>12624000</v>
      </c>
      <c r="AT344" s="72" t="s">
        <v>319</v>
      </c>
      <c r="AU344" s="76">
        <v>0</v>
      </c>
      <c r="AV344" s="81" t="s">
        <v>73</v>
      </c>
      <c r="AW344" s="620">
        <v>15780000</v>
      </c>
      <c r="AX344" s="488">
        <f t="shared" si="34"/>
        <v>0</v>
      </c>
      <c r="AY344" s="84">
        <f t="shared" si="35"/>
        <v>1</v>
      </c>
      <c r="AZ344" s="84">
        <v>1</v>
      </c>
      <c r="BA344" s="81" t="s">
        <v>73</v>
      </c>
      <c r="BB344" s="72" t="s">
        <v>208</v>
      </c>
      <c r="BC344" s="75" t="s">
        <v>15311</v>
      </c>
      <c r="BD344" s="71" t="s">
        <v>65</v>
      </c>
      <c r="BE344" s="71" t="s">
        <v>65</v>
      </c>
    </row>
    <row r="345" spans="2:57" x14ac:dyDescent="0.25">
      <c r="B345" s="71">
        <v>2025</v>
      </c>
      <c r="C345" s="71">
        <v>891780111</v>
      </c>
      <c r="D345" s="71" t="s">
        <v>63</v>
      </c>
      <c r="E345" s="72" t="s">
        <v>15310</v>
      </c>
      <c r="F345" s="72" t="s">
        <v>15309</v>
      </c>
      <c r="G345" s="176">
        <v>0</v>
      </c>
      <c r="H345" s="72" t="s">
        <v>71</v>
      </c>
      <c r="I345" s="71" t="s">
        <v>64</v>
      </c>
      <c r="J345" s="73" t="s">
        <v>81</v>
      </c>
      <c r="K345" s="75" t="s">
        <v>15308</v>
      </c>
      <c r="L345" s="76">
        <v>18800000</v>
      </c>
      <c r="M345" s="71" t="s">
        <v>66</v>
      </c>
      <c r="N345" s="75" t="s">
        <v>11659</v>
      </c>
      <c r="O345" s="75">
        <v>1082924263</v>
      </c>
      <c r="P345" s="72">
        <v>28</v>
      </c>
      <c r="Q345" s="80">
        <v>45670</v>
      </c>
      <c r="R345" s="75">
        <v>5573604000</v>
      </c>
      <c r="S345" s="80">
        <v>45695</v>
      </c>
      <c r="T345" s="76">
        <v>18800000</v>
      </c>
      <c r="U345" s="72" t="s">
        <v>65</v>
      </c>
      <c r="V345" s="76">
        <v>12621405</v>
      </c>
      <c r="W345" s="104" t="s">
        <v>10350</v>
      </c>
      <c r="X345" s="78">
        <v>45695</v>
      </c>
      <c r="Y345" s="78">
        <v>45695</v>
      </c>
      <c r="Z345" s="78" t="s">
        <v>73</v>
      </c>
      <c r="AA345" s="78">
        <v>45808</v>
      </c>
      <c r="AB345" s="102">
        <f t="shared" si="30"/>
        <v>113</v>
      </c>
      <c r="AC345" s="72">
        <v>2</v>
      </c>
      <c r="AD345" s="514">
        <v>4700000</v>
      </c>
      <c r="AE345" s="72">
        <v>1</v>
      </c>
      <c r="AF345" s="80">
        <v>45838</v>
      </c>
      <c r="AG345" s="102">
        <f t="shared" si="31"/>
        <v>30</v>
      </c>
      <c r="AH345" s="72">
        <v>0</v>
      </c>
      <c r="AI345" s="628">
        <v>0</v>
      </c>
      <c r="AJ345" s="72" t="s">
        <v>73</v>
      </c>
      <c r="AK345" s="80" t="s">
        <v>73</v>
      </c>
      <c r="AL345" s="72">
        <v>0</v>
      </c>
      <c r="AM345" s="80" t="s">
        <v>73</v>
      </c>
      <c r="AN345" s="80" t="s">
        <v>73</v>
      </c>
      <c r="AO345" s="80" t="s">
        <v>73</v>
      </c>
      <c r="AP345" s="102">
        <f t="shared" si="32"/>
        <v>0</v>
      </c>
      <c r="AQ345" s="102">
        <f t="shared" si="33"/>
        <v>23500000</v>
      </c>
      <c r="AR345" s="72" t="s">
        <v>65</v>
      </c>
      <c r="AS345" s="76">
        <v>18800000</v>
      </c>
      <c r="AT345" s="72" t="s">
        <v>319</v>
      </c>
      <c r="AU345" s="76">
        <v>0</v>
      </c>
      <c r="AV345" s="81" t="s">
        <v>73</v>
      </c>
      <c r="AW345" s="620">
        <v>23500000</v>
      </c>
      <c r="AX345" s="488">
        <f t="shared" si="34"/>
        <v>0</v>
      </c>
      <c r="AY345" s="84">
        <f t="shared" si="35"/>
        <v>1</v>
      </c>
      <c r="AZ345" s="84">
        <v>1</v>
      </c>
      <c r="BA345" s="81" t="s">
        <v>73</v>
      </c>
      <c r="BB345" s="72" t="s">
        <v>208</v>
      </c>
      <c r="BC345" s="75" t="s">
        <v>15307</v>
      </c>
      <c r="BD345" s="71" t="s">
        <v>65</v>
      </c>
      <c r="BE345" s="71" t="s">
        <v>65</v>
      </c>
    </row>
    <row r="346" spans="2:57" x14ac:dyDescent="0.25">
      <c r="B346" s="71">
        <v>2025</v>
      </c>
      <c r="C346" s="71">
        <v>891780111</v>
      </c>
      <c r="D346" s="71" t="s">
        <v>63</v>
      </c>
      <c r="E346" s="72" t="s">
        <v>15306</v>
      </c>
      <c r="F346" s="72" t="s">
        <v>15305</v>
      </c>
      <c r="G346" s="176">
        <v>0</v>
      </c>
      <c r="H346" s="72" t="s">
        <v>71</v>
      </c>
      <c r="I346" s="71" t="s">
        <v>64</v>
      </c>
      <c r="J346" s="73" t="s">
        <v>81</v>
      </c>
      <c r="K346" s="75" t="s">
        <v>15304</v>
      </c>
      <c r="L346" s="76">
        <v>10600000</v>
      </c>
      <c r="M346" s="71" t="s">
        <v>66</v>
      </c>
      <c r="N346" s="75" t="s">
        <v>13729</v>
      </c>
      <c r="O346" s="75">
        <v>1082941024</v>
      </c>
      <c r="P346" s="72">
        <v>27</v>
      </c>
      <c r="Q346" s="80">
        <v>45670</v>
      </c>
      <c r="R346" s="75">
        <v>2494141000</v>
      </c>
      <c r="S346" s="80">
        <v>45695</v>
      </c>
      <c r="T346" s="76">
        <v>10600000</v>
      </c>
      <c r="U346" s="72" t="s">
        <v>65</v>
      </c>
      <c r="V346" s="76">
        <v>12621405</v>
      </c>
      <c r="W346" s="104" t="s">
        <v>10350</v>
      </c>
      <c r="X346" s="78">
        <v>45695</v>
      </c>
      <c r="Y346" s="78">
        <v>45695</v>
      </c>
      <c r="Z346" s="78" t="s">
        <v>73</v>
      </c>
      <c r="AA346" s="78">
        <v>45808</v>
      </c>
      <c r="AB346" s="102">
        <f t="shared" si="30"/>
        <v>113</v>
      </c>
      <c r="AC346" s="72">
        <v>2</v>
      </c>
      <c r="AD346" s="514">
        <v>2650000</v>
      </c>
      <c r="AE346" s="72">
        <v>1</v>
      </c>
      <c r="AF346" s="80">
        <v>45838</v>
      </c>
      <c r="AG346" s="102">
        <f t="shared" si="31"/>
        <v>30</v>
      </c>
      <c r="AH346" s="72">
        <v>0</v>
      </c>
      <c r="AI346" s="628">
        <v>0</v>
      </c>
      <c r="AJ346" s="72" t="s">
        <v>73</v>
      </c>
      <c r="AK346" s="80" t="s">
        <v>73</v>
      </c>
      <c r="AL346" s="72">
        <v>0</v>
      </c>
      <c r="AM346" s="80" t="s">
        <v>73</v>
      </c>
      <c r="AN346" s="80" t="s">
        <v>73</v>
      </c>
      <c r="AO346" s="80" t="s">
        <v>73</v>
      </c>
      <c r="AP346" s="102">
        <f t="shared" si="32"/>
        <v>0</v>
      </c>
      <c r="AQ346" s="102">
        <f t="shared" si="33"/>
        <v>13250000</v>
      </c>
      <c r="AR346" s="72" t="s">
        <v>65</v>
      </c>
      <c r="AS346" s="76">
        <v>10600000</v>
      </c>
      <c r="AT346" s="72" t="s">
        <v>319</v>
      </c>
      <c r="AU346" s="76">
        <v>0</v>
      </c>
      <c r="AV346" s="81" t="s">
        <v>73</v>
      </c>
      <c r="AW346" s="620">
        <v>13250000</v>
      </c>
      <c r="AX346" s="488">
        <f t="shared" si="34"/>
        <v>0</v>
      </c>
      <c r="AY346" s="84">
        <f t="shared" si="35"/>
        <v>1</v>
      </c>
      <c r="AZ346" s="84">
        <v>1</v>
      </c>
      <c r="BA346" s="81" t="s">
        <v>73</v>
      </c>
      <c r="BB346" s="72" t="s">
        <v>208</v>
      </c>
      <c r="BC346" s="75" t="s">
        <v>15303</v>
      </c>
      <c r="BD346" s="71" t="s">
        <v>65</v>
      </c>
      <c r="BE346" s="71" t="s">
        <v>65</v>
      </c>
    </row>
    <row r="347" spans="2:57" x14ac:dyDescent="0.25">
      <c r="B347" s="71">
        <v>2025</v>
      </c>
      <c r="C347" s="71">
        <v>891780111</v>
      </c>
      <c r="D347" s="71" t="s">
        <v>63</v>
      </c>
      <c r="E347" s="72" t="s">
        <v>15302</v>
      </c>
      <c r="F347" s="72" t="s">
        <v>15301</v>
      </c>
      <c r="G347" s="176">
        <v>0</v>
      </c>
      <c r="H347" s="72" t="s">
        <v>71</v>
      </c>
      <c r="I347" s="71" t="s">
        <v>64</v>
      </c>
      <c r="J347" s="73" t="s">
        <v>81</v>
      </c>
      <c r="K347" s="75" t="s">
        <v>15300</v>
      </c>
      <c r="L347" s="76">
        <v>13888000</v>
      </c>
      <c r="M347" s="71" t="s">
        <v>66</v>
      </c>
      <c r="N347" s="75" t="s">
        <v>11885</v>
      </c>
      <c r="O347" s="75">
        <v>1081820476</v>
      </c>
      <c r="P347" s="72">
        <v>28</v>
      </c>
      <c r="Q347" s="80">
        <v>45670</v>
      </c>
      <c r="R347" s="75">
        <v>5573604000</v>
      </c>
      <c r="S347" s="80">
        <v>45695</v>
      </c>
      <c r="T347" s="76">
        <v>13888000</v>
      </c>
      <c r="U347" s="72" t="s">
        <v>65</v>
      </c>
      <c r="V347" s="76">
        <v>1192791759</v>
      </c>
      <c r="W347" s="104" t="s">
        <v>3787</v>
      </c>
      <c r="X347" s="78">
        <v>45695</v>
      </c>
      <c r="Y347" s="78">
        <v>45695</v>
      </c>
      <c r="Z347" s="78" t="s">
        <v>73</v>
      </c>
      <c r="AA347" s="78">
        <v>45808</v>
      </c>
      <c r="AB347" s="102">
        <f t="shared" si="30"/>
        <v>113</v>
      </c>
      <c r="AC347" s="72">
        <v>2</v>
      </c>
      <c r="AD347" s="514">
        <v>3472000</v>
      </c>
      <c r="AE347" s="72">
        <v>1</v>
      </c>
      <c r="AF347" s="80">
        <v>45838</v>
      </c>
      <c r="AG347" s="102">
        <f t="shared" si="31"/>
        <v>30</v>
      </c>
      <c r="AH347" s="72">
        <v>0</v>
      </c>
      <c r="AI347" s="628">
        <v>0</v>
      </c>
      <c r="AJ347" s="72" t="s">
        <v>73</v>
      </c>
      <c r="AK347" s="80" t="s">
        <v>73</v>
      </c>
      <c r="AL347" s="72">
        <v>0</v>
      </c>
      <c r="AM347" s="80" t="s">
        <v>73</v>
      </c>
      <c r="AN347" s="80" t="s">
        <v>73</v>
      </c>
      <c r="AO347" s="80" t="s">
        <v>73</v>
      </c>
      <c r="AP347" s="102">
        <f t="shared" si="32"/>
        <v>0</v>
      </c>
      <c r="AQ347" s="102">
        <f t="shared" si="33"/>
        <v>17360000</v>
      </c>
      <c r="AR347" s="72" t="s">
        <v>65</v>
      </c>
      <c r="AS347" s="76">
        <v>13888000</v>
      </c>
      <c r="AT347" s="72" t="s">
        <v>319</v>
      </c>
      <c r="AU347" s="76">
        <v>0</v>
      </c>
      <c r="AV347" s="81" t="s">
        <v>73</v>
      </c>
      <c r="AW347" s="620">
        <v>17360000</v>
      </c>
      <c r="AX347" s="488">
        <f t="shared" si="34"/>
        <v>0</v>
      </c>
      <c r="AY347" s="84">
        <f t="shared" si="35"/>
        <v>1</v>
      </c>
      <c r="AZ347" s="84">
        <v>1</v>
      </c>
      <c r="BA347" s="81" t="s">
        <v>73</v>
      </c>
      <c r="BB347" s="72" t="s">
        <v>208</v>
      </c>
      <c r="BC347" s="75" t="s">
        <v>15299</v>
      </c>
      <c r="BD347" s="71" t="s">
        <v>65</v>
      </c>
      <c r="BE347" s="71" t="s">
        <v>65</v>
      </c>
    </row>
    <row r="348" spans="2:57" x14ac:dyDescent="0.25">
      <c r="B348" s="71">
        <v>2025</v>
      </c>
      <c r="C348" s="71">
        <v>891780111</v>
      </c>
      <c r="D348" s="71" t="s">
        <v>63</v>
      </c>
      <c r="E348" s="72" t="s">
        <v>15298</v>
      </c>
      <c r="F348" s="72" t="s">
        <v>15297</v>
      </c>
      <c r="G348" s="176">
        <v>0</v>
      </c>
      <c r="H348" s="72" t="s">
        <v>71</v>
      </c>
      <c r="I348" s="71" t="s">
        <v>64</v>
      </c>
      <c r="J348" s="73" t="s">
        <v>81</v>
      </c>
      <c r="K348" s="75" t="s">
        <v>12166</v>
      </c>
      <c r="L348" s="76">
        <v>13888000</v>
      </c>
      <c r="M348" s="71" t="s">
        <v>66</v>
      </c>
      <c r="N348" s="75" t="s">
        <v>12556</v>
      </c>
      <c r="O348" s="75">
        <v>1084739561</v>
      </c>
      <c r="P348" s="72">
        <v>28</v>
      </c>
      <c r="Q348" s="80">
        <v>45670</v>
      </c>
      <c r="R348" s="75">
        <v>5573604000</v>
      </c>
      <c r="S348" s="80">
        <v>45695</v>
      </c>
      <c r="T348" s="76">
        <v>13888000</v>
      </c>
      <c r="U348" s="72" t="s">
        <v>65</v>
      </c>
      <c r="V348" s="76">
        <v>1192791759</v>
      </c>
      <c r="W348" s="104" t="s">
        <v>3787</v>
      </c>
      <c r="X348" s="78">
        <v>45695</v>
      </c>
      <c r="Y348" s="78">
        <v>45695</v>
      </c>
      <c r="Z348" s="78" t="s">
        <v>73</v>
      </c>
      <c r="AA348" s="78">
        <v>45808</v>
      </c>
      <c r="AB348" s="102">
        <f t="shared" si="30"/>
        <v>113</v>
      </c>
      <c r="AC348" s="72">
        <v>2</v>
      </c>
      <c r="AD348" s="514">
        <v>1736000</v>
      </c>
      <c r="AE348" s="72">
        <v>1</v>
      </c>
      <c r="AF348" s="80">
        <v>45823</v>
      </c>
      <c r="AG348" s="102">
        <f t="shared" si="31"/>
        <v>15</v>
      </c>
      <c r="AH348" s="72">
        <v>0</v>
      </c>
      <c r="AI348" s="628">
        <v>0</v>
      </c>
      <c r="AJ348" s="72" t="s">
        <v>73</v>
      </c>
      <c r="AK348" s="80" t="s">
        <v>73</v>
      </c>
      <c r="AL348" s="72">
        <v>0</v>
      </c>
      <c r="AM348" s="80" t="s">
        <v>73</v>
      </c>
      <c r="AN348" s="80" t="s">
        <v>73</v>
      </c>
      <c r="AO348" s="80" t="s">
        <v>73</v>
      </c>
      <c r="AP348" s="102">
        <f t="shared" si="32"/>
        <v>0</v>
      </c>
      <c r="AQ348" s="102">
        <f t="shared" si="33"/>
        <v>15624000</v>
      </c>
      <c r="AR348" s="72" t="s">
        <v>65</v>
      </c>
      <c r="AS348" s="76">
        <v>13888000</v>
      </c>
      <c r="AT348" s="72" t="s">
        <v>319</v>
      </c>
      <c r="AU348" s="76">
        <v>0</v>
      </c>
      <c r="AV348" s="81" t="s">
        <v>73</v>
      </c>
      <c r="AW348" s="620">
        <v>15624000</v>
      </c>
      <c r="AX348" s="488">
        <f t="shared" si="34"/>
        <v>0</v>
      </c>
      <c r="AY348" s="84">
        <f t="shared" si="35"/>
        <v>1</v>
      </c>
      <c r="AZ348" s="84">
        <v>1</v>
      </c>
      <c r="BA348" s="81" t="s">
        <v>73</v>
      </c>
      <c r="BB348" s="72" t="s">
        <v>208</v>
      </c>
      <c r="BC348" s="75" t="s">
        <v>15296</v>
      </c>
      <c r="BD348" s="71" t="s">
        <v>65</v>
      </c>
      <c r="BE348" s="71" t="s">
        <v>65</v>
      </c>
    </row>
    <row r="349" spans="2:57" x14ac:dyDescent="0.25">
      <c r="B349" s="71">
        <v>2025</v>
      </c>
      <c r="C349" s="71">
        <v>891780111</v>
      </c>
      <c r="D349" s="71" t="s">
        <v>63</v>
      </c>
      <c r="E349" s="72" t="s">
        <v>15295</v>
      </c>
      <c r="F349" s="72" t="s">
        <v>15294</v>
      </c>
      <c r="G349" s="176">
        <v>0</v>
      </c>
      <c r="H349" s="72" t="s">
        <v>71</v>
      </c>
      <c r="I349" s="71" t="s">
        <v>64</v>
      </c>
      <c r="J349" s="73" t="s">
        <v>81</v>
      </c>
      <c r="K349" s="75" t="s">
        <v>15293</v>
      </c>
      <c r="L349" s="76">
        <v>13888000</v>
      </c>
      <c r="M349" s="71" t="s">
        <v>66</v>
      </c>
      <c r="N349" s="75" t="s">
        <v>11624</v>
      </c>
      <c r="O349" s="75">
        <v>1082961732</v>
      </c>
      <c r="P349" s="72">
        <v>28</v>
      </c>
      <c r="Q349" s="80">
        <v>45670</v>
      </c>
      <c r="R349" s="75">
        <v>5573604000</v>
      </c>
      <c r="S349" s="80">
        <v>45695</v>
      </c>
      <c r="T349" s="76">
        <v>13888000</v>
      </c>
      <c r="U349" s="72" t="s">
        <v>65</v>
      </c>
      <c r="V349" s="76">
        <v>1082868728</v>
      </c>
      <c r="W349" s="104" t="s">
        <v>1469</v>
      </c>
      <c r="X349" s="78">
        <v>45695</v>
      </c>
      <c r="Y349" s="78">
        <v>45695</v>
      </c>
      <c r="Z349" s="78" t="s">
        <v>73</v>
      </c>
      <c r="AA349" s="78">
        <v>45808</v>
      </c>
      <c r="AB349" s="102">
        <f t="shared" si="30"/>
        <v>113</v>
      </c>
      <c r="AC349" s="72">
        <v>2</v>
      </c>
      <c r="AD349" s="514">
        <v>3472000</v>
      </c>
      <c r="AE349" s="72">
        <v>1</v>
      </c>
      <c r="AF349" s="80">
        <v>45838</v>
      </c>
      <c r="AG349" s="102">
        <f t="shared" si="31"/>
        <v>30</v>
      </c>
      <c r="AH349" s="72">
        <v>0</v>
      </c>
      <c r="AI349" s="628">
        <v>0</v>
      </c>
      <c r="AJ349" s="72" t="s">
        <v>73</v>
      </c>
      <c r="AK349" s="80" t="s">
        <v>73</v>
      </c>
      <c r="AL349" s="72">
        <v>0</v>
      </c>
      <c r="AM349" s="80" t="s">
        <v>73</v>
      </c>
      <c r="AN349" s="80" t="s">
        <v>73</v>
      </c>
      <c r="AO349" s="80" t="s">
        <v>73</v>
      </c>
      <c r="AP349" s="102">
        <f t="shared" si="32"/>
        <v>0</v>
      </c>
      <c r="AQ349" s="102">
        <f t="shared" si="33"/>
        <v>17360000</v>
      </c>
      <c r="AR349" s="72" t="s">
        <v>65</v>
      </c>
      <c r="AS349" s="76">
        <v>13888000</v>
      </c>
      <c r="AT349" s="72" t="s">
        <v>319</v>
      </c>
      <c r="AU349" s="76">
        <v>0</v>
      </c>
      <c r="AV349" s="81" t="s">
        <v>73</v>
      </c>
      <c r="AW349" s="620">
        <v>17360000</v>
      </c>
      <c r="AX349" s="488">
        <f t="shared" si="34"/>
        <v>0</v>
      </c>
      <c r="AY349" s="84">
        <f t="shared" si="35"/>
        <v>1</v>
      </c>
      <c r="AZ349" s="84">
        <v>1</v>
      </c>
      <c r="BA349" s="81" t="s">
        <v>73</v>
      </c>
      <c r="BB349" s="72" t="s">
        <v>208</v>
      </c>
      <c r="BC349" s="75" t="s">
        <v>15292</v>
      </c>
      <c r="BD349" s="71" t="s">
        <v>65</v>
      </c>
      <c r="BE349" s="71" t="s">
        <v>65</v>
      </c>
    </row>
    <row r="350" spans="2:57" x14ac:dyDescent="0.25">
      <c r="B350" s="71">
        <v>2025</v>
      </c>
      <c r="C350" s="71">
        <v>891780111</v>
      </c>
      <c r="D350" s="71" t="s">
        <v>63</v>
      </c>
      <c r="E350" s="72" t="s">
        <v>15291</v>
      </c>
      <c r="F350" s="72" t="s">
        <v>15290</v>
      </c>
      <c r="G350" s="176">
        <v>0</v>
      </c>
      <c r="H350" s="72" t="s">
        <v>71</v>
      </c>
      <c r="I350" s="71" t="s">
        <v>64</v>
      </c>
      <c r="J350" s="73" t="s">
        <v>81</v>
      </c>
      <c r="K350" s="75" t="s">
        <v>15289</v>
      </c>
      <c r="L350" s="76">
        <v>13888000</v>
      </c>
      <c r="M350" s="71" t="s">
        <v>66</v>
      </c>
      <c r="N350" s="75" t="s">
        <v>11971</v>
      </c>
      <c r="O350" s="75">
        <v>57463967</v>
      </c>
      <c r="P350" s="72">
        <v>28</v>
      </c>
      <c r="Q350" s="80">
        <v>45670</v>
      </c>
      <c r="R350" s="75">
        <v>5573604000</v>
      </c>
      <c r="S350" s="80">
        <v>45695</v>
      </c>
      <c r="T350" s="76">
        <v>13888000</v>
      </c>
      <c r="U350" s="72" t="s">
        <v>65</v>
      </c>
      <c r="V350" s="76">
        <v>7601831</v>
      </c>
      <c r="W350" s="104" t="s">
        <v>11213</v>
      </c>
      <c r="X350" s="78">
        <v>45695</v>
      </c>
      <c r="Y350" s="78">
        <v>45695</v>
      </c>
      <c r="Z350" s="78" t="s">
        <v>73</v>
      </c>
      <c r="AA350" s="78">
        <v>45808</v>
      </c>
      <c r="AB350" s="102">
        <f t="shared" si="30"/>
        <v>113</v>
      </c>
      <c r="AC350" s="72">
        <v>2</v>
      </c>
      <c r="AD350" s="514">
        <v>3472000</v>
      </c>
      <c r="AE350" s="72">
        <v>1</v>
      </c>
      <c r="AF350" s="80">
        <v>45838</v>
      </c>
      <c r="AG350" s="102">
        <f t="shared" si="31"/>
        <v>30</v>
      </c>
      <c r="AH350" s="72">
        <v>0</v>
      </c>
      <c r="AI350" s="628">
        <v>0</v>
      </c>
      <c r="AJ350" s="72" t="s">
        <v>73</v>
      </c>
      <c r="AK350" s="80" t="s">
        <v>73</v>
      </c>
      <c r="AL350" s="72">
        <v>0</v>
      </c>
      <c r="AM350" s="80" t="s">
        <v>73</v>
      </c>
      <c r="AN350" s="80" t="s">
        <v>73</v>
      </c>
      <c r="AO350" s="80" t="s">
        <v>73</v>
      </c>
      <c r="AP350" s="102">
        <f t="shared" si="32"/>
        <v>0</v>
      </c>
      <c r="AQ350" s="102">
        <f t="shared" si="33"/>
        <v>17360000</v>
      </c>
      <c r="AR350" s="72" t="s">
        <v>65</v>
      </c>
      <c r="AS350" s="76">
        <v>13888000</v>
      </c>
      <c r="AT350" s="72" t="s">
        <v>319</v>
      </c>
      <c r="AU350" s="76">
        <v>0</v>
      </c>
      <c r="AV350" s="81" t="s">
        <v>73</v>
      </c>
      <c r="AW350" s="620">
        <v>17360000</v>
      </c>
      <c r="AX350" s="488">
        <f t="shared" si="34"/>
        <v>0</v>
      </c>
      <c r="AY350" s="84">
        <f t="shared" si="35"/>
        <v>1</v>
      </c>
      <c r="AZ350" s="84">
        <v>1</v>
      </c>
      <c r="BA350" s="81" t="s">
        <v>73</v>
      </c>
      <c r="BB350" s="72" t="s">
        <v>208</v>
      </c>
      <c r="BC350" s="75" t="s">
        <v>15288</v>
      </c>
      <c r="BD350" s="71" t="s">
        <v>65</v>
      </c>
      <c r="BE350" s="71" t="s">
        <v>65</v>
      </c>
    </row>
    <row r="351" spans="2:57" x14ac:dyDescent="0.25">
      <c r="B351" s="71">
        <v>2025</v>
      </c>
      <c r="C351" s="71">
        <v>891780111</v>
      </c>
      <c r="D351" s="71" t="s">
        <v>63</v>
      </c>
      <c r="E351" s="72" t="s">
        <v>15287</v>
      </c>
      <c r="F351" s="72" t="s">
        <v>15286</v>
      </c>
      <c r="G351" s="176">
        <v>0</v>
      </c>
      <c r="H351" s="72" t="s">
        <v>71</v>
      </c>
      <c r="I351" s="71" t="s">
        <v>64</v>
      </c>
      <c r="J351" s="73" t="s">
        <v>81</v>
      </c>
      <c r="K351" s="75" t="s">
        <v>15285</v>
      </c>
      <c r="L351" s="76">
        <v>13781200</v>
      </c>
      <c r="M351" s="71" t="s">
        <v>66</v>
      </c>
      <c r="N351" s="75" t="s">
        <v>13820</v>
      </c>
      <c r="O351" s="75">
        <v>1085108045</v>
      </c>
      <c r="P351" s="72">
        <v>28</v>
      </c>
      <c r="Q351" s="80">
        <v>45670</v>
      </c>
      <c r="R351" s="75">
        <v>5573604000</v>
      </c>
      <c r="S351" s="80">
        <v>45695</v>
      </c>
      <c r="T351" s="76">
        <v>13781200</v>
      </c>
      <c r="U351" s="72" t="s">
        <v>65</v>
      </c>
      <c r="V351" s="76">
        <v>57461216</v>
      </c>
      <c r="W351" s="104" t="s">
        <v>10332</v>
      </c>
      <c r="X351" s="78">
        <v>45695</v>
      </c>
      <c r="Y351" s="78">
        <v>45695</v>
      </c>
      <c r="Z351" s="78" t="s">
        <v>73</v>
      </c>
      <c r="AA351" s="78">
        <v>45808</v>
      </c>
      <c r="AB351" s="102">
        <f t="shared" si="30"/>
        <v>113</v>
      </c>
      <c r="AC351" s="72">
        <v>2</v>
      </c>
      <c r="AD351" s="514">
        <v>3156000</v>
      </c>
      <c r="AE351" s="72">
        <v>1</v>
      </c>
      <c r="AF351" s="80">
        <v>45838</v>
      </c>
      <c r="AG351" s="102">
        <f t="shared" si="31"/>
        <v>30</v>
      </c>
      <c r="AH351" s="72">
        <v>0</v>
      </c>
      <c r="AI351" s="628">
        <v>0</v>
      </c>
      <c r="AJ351" s="72" t="s">
        <v>73</v>
      </c>
      <c r="AK351" s="80" t="s">
        <v>73</v>
      </c>
      <c r="AL351" s="72">
        <v>0</v>
      </c>
      <c r="AM351" s="80" t="s">
        <v>73</v>
      </c>
      <c r="AN351" s="80" t="s">
        <v>73</v>
      </c>
      <c r="AO351" s="80" t="s">
        <v>73</v>
      </c>
      <c r="AP351" s="102">
        <f t="shared" si="32"/>
        <v>0</v>
      </c>
      <c r="AQ351" s="102">
        <f t="shared" si="33"/>
        <v>16937200</v>
      </c>
      <c r="AR351" s="72" t="s">
        <v>65</v>
      </c>
      <c r="AS351" s="76">
        <v>13781200</v>
      </c>
      <c r="AT351" s="72" t="s">
        <v>319</v>
      </c>
      <c r="AU351" s="76">
        <v>0</v>
      </c>
      <c r="AV351" s="81" t="s">
        <v>73</v>
      </c>
      <c r="AW351" s="620">
        <v>16937200</v>
      </c>
      <c r="AX351" s="488">
        <f t="shared" si="34"/>
        <v>0</v>
      </c>
      <c r="AY351" s="84">
        <f t="shared" si="35"/>
        <v>1</v>
      </c>
      <c r="AZ351" s="84">
        <v>1</v>
      </c>
      <c r="BA351" s="81" t="s">
        <v>73</v>
      </c>
      <c r="BB351" s="72" t="s">
        <v>208</v>
      </c>
      <c r="BC351" s="75" t="s">
        <v>15284</v>
      </c>
      <c r="BD351" s="71" t="s">
        <v>65</v>
      </c>
      <c r="BE351" s="71" t="s">
        <v>65</v>
      </c>
    </row>
    <row r="352" spans="2:57" x14ac:dyDescent="0.25">
      <c r="B352" s="71">
        <v>2025</v>
      </c>
      <c r="C352" s="71">
        <v>891780111</v>
      </c>
      <c r="D352" s="71" t="s">
        <v>63</v>
      </c>
      <c r="E352" s="72" t="s">
        <v>15283</v>
      </c>
      <c r="F352" s="72" t="s">
        <v>15282</v>
      </c>
      <c r="G352" s="176">
        <v>0</v>
      </c>
      <c r="H352" s="72" t="s">
        <v>71</v>
      </c>
      <c r="I352" s="71" t="s">
        <v>64</v>
      </c>
      <c r="J352" s="73" t="s">
        <v>81</v>
      </c>
      <c r="K352" s="75" t="s">
        <v>15281</v>
      </c>
      <c r="L352" s="76">
        <v>11571700</v>
      </c>
      <c r="M352" s="71" t="s">
        <v>66</v>
      </c>
      <c r="N352" s="75" t="s">
        <v>15280</v>
      </c>
      <c r="O352" s="75">
        <v>36695248</v>
      </c>
      <c r="P352" s="72">
        <v>27</v>
      </c>
      <c r="Q352" s="80">
        <v>45670</v>
      </c>
      <c r="R352" s="75">
        <v>2494141000</v>
      </c>
      <c r="S352" s="80">
        <v>45695</v>
      </c>
      <c r="T352" s="76">
        <v>11571700</v>
      </c>
      <c r="U352" s="72" t="s">
        <v>65</v>
      </c>
      <c r="V352" s="76">
        <v>45476408</v>
      </c>
      <c r="W352" s="104" t="s">
        <v>10489</v>
      </c>
      <c r="X352" s="78">
        <v>45695</v>
      </c>
      <c r="Y352" s="78">
        <v>45695</v>
      </c>
      <c r="Z352" s="78" t="s">
        <v>73</v>
      </c>
      <c r="AA352" s="78">
        <v>45808</v>
      </c>
      <c r="AB352" s="102">
        <f t="shared" si="30"/>
        <v>113</v>
      </c>
      <c r="AC352" s="72">
        <v>2</v>
      </c>
      <c r="AD352" s="514">
        <v>1325000</v>
      </c>
      <c r="AE352" s="72">
        <v>1</v>
      </c>
      <c r="AF352" s="80">
        <v>45823</v>
      </c>
      <c r="AG352" s="102">
        <f t="shared" si="31"/>
        <v>15</v>
      </c>
      <c r="AH352" s="72">
        <v>0</v>
      </c>
      <c r="AI352" s="628">
        <v>0</v>
      </c>
      <c r="AJ352" s="72" t="s">
        <v>73</v>
      </c>
      <c r="AK352" s="80" t="s">
        <v>73</v>
      </c>
      <c r="AL352" s="72">
        <v>0</v>
      </c>
      <c r="AM352" s="80" t="s">
        <v>73</v>
      </c>
      <c r="AN352" s="80" t="s">
        <v>73</v>
      </c>
      <c r="AO352" s="80" t="s">
        <v>73</v>
      </c>
      <c r="AP352" s="102">
        <f t="shared" si="32"/>
        <v>0</v>
      </c>
      <c r="AQ352" s="102">
        <f t="shared" si="33"/>
        <v>12896700</v>
      </c>
      <c r="AR352" s="72" t="s">
        <v>65</v>
      </c>
      <c r="AS352" s="76">
        <v>11571700</v>
      </c>
      <c r="AT352" s="72" t="s">
        <v>319</v>
      </c>
      <c r="AU352" s="76">
        <v>0</v>
      </c>
      <c r="AV352" s="81" t="s">
        <v>73</v>
      </c>
      <c r="AW352" s="620">
        <v>12896700</v>
      </c>
      <c r="AX352" s="488">
        <f t="shared" si="34"/>
        <v>0</v>
      </c>
      <c r="AY352" s="84">
        <f t="shared" si="35"/>
        <v>1</v>
      </c>
      <c r="AZ352" s="84">
        <v>1</v>
      </c>
      <c r="BA352" s="81" t="s">
        <v>73</v>
      </c>
      <c r="BB352" s="72" t="s">
        <v>208</v>
      </c>
      <c r="BC352" s="75" t="s">
        <v>15279</v>
      </c>
      <c r="BD352" s="71" t="s">
        <v>65</v>
      </c>
      <c r="BE352" s="71" t="s">
        <v>65</v>
      </c>
    </row>
    <row r="353" spans="2:57" x14ac:dyDescent="0.25">
      <c r="B353" s="71">
        <v>2025</v>
      </c>
      <c r="C353" s="71">
        <v>891780111</v>
      </c>
      <c r="D353" s="71" t="s">
        <v>63</v>
      </c>
      <c r="E353" s="72" t="s">
        <v>15278</v>
      </c>
      <c r="F353" s="72" t="s">
        <v>15277</v>
      </c>
      <c r="G353" s="176">
        <v>0</v>
      </c>
      <c r="H353" s="72" t="s">
        <v>71</v>
      </c>
      <c r="I353" s="71" t="s">
        <v>64</v>
      </c>
      <c r="J353" s="73" t="s">
        <v>81</v>
      </c>
      <c r="K353" s="75" t="s">
        <v>15276</v>
      </c>
      <c r="L353" s="76">
        <v>11483400</v>
      </c>
      <c r="M353" s="71" t="s">
        <v>66</v>
      </c>
      <c r="N353" s="75" t="s">
        <v>15275</v>
      </c>
      <c r="O353" s="75">
        <v>1082971631</v>
      </c>
      <c r="P353" s="72">
        <v>27</v>
      </c>
      <c r="Q353" s="80">
        <v>45670</v>
      </c>
      <c r="R353" s="75">
        <v>2494141000</v>
      </c>
      <c r="S353" s="80">
        <v>45695</v>
      </c>
      <c r="T353" s="76">
        <v>11483400</v>
      </c>
      <c r="U353" s="72" t="s">
        <v>65</v>
      </c>
      <c r="V353" s="76">
        <v>1082868728</v>
      </c>
      <c r="W353" s="104" t="s">
        <v>1469</v>
      </c>
      <c r="X353" s="78">
        <v>45695</v>
      </c>
      <c r="Y353" s="78">
        <v>45695</v>
      </c>
      <c r="Z353" s="78" t="s">
        <v>73</v>
      </c>
      <c r="AA353" s="78">
        <v>45808</v>
      </c>
      <c r="AB353" s="102">
        <f t="shared" si="30"/>
        <v>113</v>
      </c>
      <c r="AC353" s="72">
        <v>2</v>
      </c>
      <c r="AD353" s="514">
        <v>2650000</v>
      </c>
      <c r="AE353" s="72">
        <v>1</v>
      </c>
      <c r="AF353" s="80">
        <v>45838</v>
      </c>
      <c r="AG353" s="102">
        <f t="shared" si="31"/>
        <v>30</v>
      </c>
      <c r="AH353" s="72">
        <v>0</v>
      </c>
      <c r="AI353" s="628">
        <v>0</v>
      </c>
      <c r="AJ353" s="72" t="s">
        <v>73</v>
      </c>
      <c r="AK353" s="80" t="s">
        <v>73</v>
      </c>
      <c r="AL353" s="72">
        <v>0</v>
      </c>
      <c r="AM353" s="80" t="s">
        <v>73</v>
      </c>
      <c r="AN353" s="80" t="s">
        <v>73</v>
      </c>
      <c r="AO353" s="80" t="s">
        <v>73</v>
      </c>
      <c r="AP353" s="102">
        <f t="shared" si="32"/>
        <v>0</v>
      </c>
      <c r="AQ353" s="102">
        <f t="shared" si="33"/>
        <v>14133400</v>
      </c>
      <c r="AR353" s="72" t="s">
        <v>65</v>
      </c>
      <c r="AS353" s="76">
        <v>11483400</v>
      </c>
      <c r="AT353" s="72" t="s">
        <v>319</v>
      </c>
      <c r="AU353" s="76">
        <v>0</v>
      </c>
      <c r="AV353" s="81" t="s">
        <v>73</v>
      </c>
      <c r="AW353" s="620">
        <v>14133400</v>
      </c>
      <c r="AX353" s="488">
        <f t="shared" si="34"/>
        <v>0</v>
      </c>
      <c r="AY353" s="84">
        <f t="shared" si="35"/>
        <v>1</v>
      </c>
      <c r="AZ353" s="84">
        <v>1</v>
      </c>
      <c r="BA353" s="81" t="s">
        <v>73</v>
      </c>
      <c r="BB353" s="72" t="s">
        <v>208</v>
      </c>
      <c r="BC353" s="75" t="s">
        <v>15274</v>
      </c>
      <c r="BD353" s="71" t="s">
        <v>65</v>
      </c>
      <c r="BE353" s="71" t="s">
        <v>65</v>
      </c>
    </row>
    <row r="354" spans="2:57" x14ac:dyDescent="0.25">
      <c r="B354" s="71">
        <v>2025</v>
      </c>
      <c r="C354" s="71">
        <v>891780111</v>
      </c>
      <c r="D354" s="71" t="s">
        <v>63</v>
      </c>
      <c r="E354" s="72" t="s">
        <v>15273</v>
      </c>
      <c r="F354" s="72" t="s">
        <v>15272</v>
      </c>
      <c r="G354" s="176">
        <v>0</v>
      </c>
      <c r="H354" s="72" t="s">
        <v>71</v>
      </c>
      <c r="I354" s="71" t="s">
        <v>64</v>
      </c>
      <c r="J354" s="73" t="s">
        <v>81</v>
      </c>
      <c r="K354" s="75" t="s">
        <v>15271</v>
      </c>
      <c r="L354" s="76">
        <v>13360400</v>
      </c>
      <c r="M354" s="71" t="s">
        <v>66</v>
      </c>
      <c r="N354" s="75" t="s">
        <v>13550</v>
      </c>
      <c r="O354" s="75">
        <v>1004176452</v>
      </c>
      <c r="P354" s="72">
        <v>28</v>
      </c>
      <c r="Q354" s="80">
        <v>45670</v>
      </c>
      <c r="R354" s="75">
        <v>5573604000</v>
      </c>
      <c r="S354" s="80">
        <v>45695</v>
      </c>
      <c r="T354" s="76">
        <v>13360400</v>
      </c>
      <c r="U354" s="72" t="s">
        <v>65</v>
      </c>
      <c r="V354" s="76">
        <v>57461216</v>
      </c>
      <c r="W354" s="104" t="s">
        <v>10332</v>
      </c>
      <c r="X354" s="78">
        <v>45695</v>
      </c>
      <c r="Y354" s="78">
        <v>45695</v>
      </c>
      <c r="Z354" s="78" t="s">
        <v>73</v>
      </c>
      <c r="AA354" s="78">
        <v>45808</v>
      </c>
      <c r="AB354" s="102">
        <f t="shared" si="30"/>
        <v>113</v>
      </c>
      <c r="AC354" s="72">
        <v>2</v>
      </c>
      <c r="AD354" s="514">
        <v>3156000</v>
      </c>
      <c r="AE354" s="72">
        <v>1</v>
      </c>
      <c r="AF354" s="80">
        <v>45838</v>
      </c>
      <c r="AG354" s="102">
        <f t="shared" si="31"/>
        <v>30</v>
      </c>
      <c r="AH354" s="72">
        <v>0</v>
      </c>
      <c r="AI354" s="628">
        <v>0</v>
      </c>
      <c r="AJ354" s="72" t="s">
        <v>73</v>
      </c>
      <c r="AK354" s="80" t="s">
        <v>73</v>
      </c>
      <c r="AL354" s="72">
        <v>0</v>
      </c>
      <c r="AM354" s="80" t="s">
        <v>73</v>
      </c>
      <c r="AN354" s="80" t="s">
        <v>73</v>
      </c>
      <c r="AO354" s="80" t="s">
        <v>73</v>
      </c>
      <c r="AP354" s="102">
        <f t="shared" si="32"/>
        <v>0</v>
      </c>
      <c r="AQ354" s="102">
        <f t="shared" si="33"/>
        <v>16516400</v>
      </c>
      <c r="AR354" s="72" t="s">
        <v>65</v>
      </c>
      <c r="AS354" s="76">
        <v>13360400</v>
      </c>
      <c r="AT354" s="72" t="s">
        <v>319</v>
      </c>
      <c r="AU354" s="76">
        <v>0</v>
      </c>
      <c r="AV354" s="81" t="s">
        <v>73</v>
      </c>
      <c r="AW354" s="620">
        <v>16516400</v>
      </c>
      <c r="AX354" s="488">
        <f t="shared" si="34"/>
        <v>0</v>
      </c>
      <c r="AY354" s="84">
        <f t="shared" si="35"/>
        <v>1</v>
      </c>
      <c r="AZ354" s="84">
        <v>1</v>
      </c>
      <c r="BA354" s="81" t="s">
        <v>73</v>
      </c>
      <c r="BB354" s="72" t="s">
        <v>208</v>
      </c>
      <c r="BC354" s="75" t="s">
        <v>15270</v>
      </c>
      <c r="BD354" s="71" t="s">
        <v>65</v>
      </c>
      <c r="BE354" s="71" t="s">
        <v>65</v>
      </c>
    </row>
    <row r="355" spans="2:57" x14ac:dyDescent="0.25">
      <c r="B355" s="71">
        <v>2025</v>
      </c>
      <c r="C355" s="71">
        <v>891780111</v>
      </c>
      <c r="D355" s="71" t="s">
        <v>63</v>
      </c>
      <c r="E355" s="72" t="s">
        <v>15269</v>
      </c>
      <c r="F355" s="72" t="s">
        <v>15268</v>
      </c>
      <c r="G355" s="176">
        <v>0</v>
      </c>
      <c r="H355" s="72" t="s">
        <v>71</v>
      </c>
      <c r="I355" s="71" t="s">
        <v>64</v>
      </c>
      <c r="J355" s="73" t="s">
        <v>81</v>
      </c>
      <c r="K355" s="75" t="s">
        <v>14348</v>
      </c>
      <c r="L355" s="76">
        <v>20800000</v>
      </c>
      <c r="M355" s="71" t="s">
        <v>66</v>
      </c>
      <c r="N355" s="75" t="s">
        <v>12472</v>
      </c>
      <c r="O355" s="75">
        <v>85451746</v>
      </c>
      <c r="P355" s="72">
        <v>28</v>
      </c>
      <c r="Q355" s="80">
        <v>45670</v>
      </c>
      <c r="R355" s="75">
        <v>5573604000</v>
      </c>
      <c r="S355" s="80">
        <v>45695</v>
      </c>
      <c r="T355" s="76">
        <v>20800000</v>
      </c>
      <c r="U355" s="72" t="s">
        <v>65</v>
      </c>
      <c r="V355" s="76">
        <v>15443332</v>
      </c>
      <c r="W355" s="104" t="s">
        <v>3532</v>
      </c>
      <c r="X355" s="78">
        <v>45695</v>
      </c>
      <c r="Y355" s="78">
        <v>45695</v>
      </c>
      <c r="Z355" s="78" t="s">
        <v>73</v>
      </c>
      <c r="AA355" s="78">
        <v>45808</v>
      </c>
      <c r="AB355" s="102">
        <f t="shared" si="30"/>
        <v>113</v>
      </c>
      <c r="AC355" s="72">
        <v>2</v>
      </c>
      <c r="AD355" s="514">
        <v>5200000</v>
      </c>
      <c r="AE355" s="72">
        <v>1</v>
      </c>
      <c r="AF355" s="80">
        <v>45838</v>
      </c>
      <c r="AG355" s="102">
        <f t="shared" si="31"/>
        <v>30</v>
      </c>
      <c r="AH355" s="72">
        <v>0</v>
      </c>
      <c r="AI355" s="628">
        <v>0</v>
      </c>
      <c r="AJ355" s="72" t="s">
        <v>73</v>
      </c>
      <c r="AK355" s="80" t="s">
        <v>73</v>
      </c>
      <c r="AL355" s="72">
        <v>0</v>
      </c>
      <c r="AM355" s="80" t="s">
        <v>73</v>
      </c>
      <c r="AN355" s="80" t="s">
        <v>73</v>
      </c>
      <c r="AO355" s="80" t="s">
        <v>73</v>
      </c>
      <c r="AP355" s="102">
        <f t="shared" si="32"/>
        <v>0</v>
      </c>
      <c r="AQ355" s="102">
        <f t="shared" si="33"/>
        <v>26000000</v>
      </c>
      <c r="AR355" s="72" t="s">
        <v>65</v>
      </c>
      <c r="AS355" s="76">
        <v>20800000</v>
      </c>
      <c r="AT355" s="72" t="s">
        <v>319</v>
      </c>
      <c r="AU355" s="76">
        <v>0</v>
      </c>
      <c r="AV355" s="81" t="s">
        <v>73</v>
      </c>
      <c r="AW355" s="620">
        <v>26000000</v>
      </c>
      <c r="AX355" s="488">
        <f t="shared" si="34"/>
        <v>0</v>
      </c>
      <c r="AY355" s="84">
        <f t="shared" si="35"/>
        <v>1</v>
      </c>
      <c r="AZ355" s="84">
        <v>1</v>
      </c>
      <c r="BA355" s="81" t="s">
        <v>73</v>
      </c>
      <c r="BB355" s="72" t="s">
        <v>208</v>
      </c>
      <c r="BC355" s="75" t="s">
        <v>15267</v>
      </c>
      <c r="BD355" s="71" t="s">
        <v>65</v>
      </c>
      <c r="BE355" s="71" t="s">
        <v>65</v>
      </c>
    </row>
    <row r="356" spans="2:57" x14ac:dyDescent="0.25">
      <c r="B356" s="71">
        <v>2025</v>
      </c>
      <c r="C356" s="71">
        <v>891780111</v>
      </c>
      <c r="D356" s="71" t="s">
        <v>63</v>
      </c>
      <c r="E356" s="72" t="s">
        <v>15266</v>
      </c>
      <c r="F356" s="72" t="s">
        <v>15265</v>
      </c>
      <c r="G356" s="176">
        <v>0</v>
      </c>
      <c r="H356" s="72" t="s">
        <v>71</v>
      </c>
      <c r="I356" s="71" t="s">
        <v>64</v>
      </c>
      <c r="J356" s="73" t="s">
        <v>81</v>
      </c>
      <c r="K356" s="75" t="s">
        <v>14336</v>
      </c>
      <c r="L356" s="76">
        <v>9000000</v>
      </c>
      <c r="M356" s="71" t="s">
        <v>66</v>
      </c>
      <c r="N356" s="75" t="s">
        <v>11334</v>
      </c>
      <c r="O356" s="75">
        <v>1082889469</v>
      </c>
      <c r="P356" s="72">
        <v>27</v>
      </c>
      <c r="Q356" s="80">
        <v>45670</v>
      </c>
      <c r="R356" s="75">
        <v>2494141000</v>
      </c>
      <c r="S356" s="80">
        <v>45695</v>
      </c>
      <c r="T356" s="76">
        <v>9000000</v>
      </c>
      <c r="U356" s="72" t="s">
        <v>65</v>
      </c>
      <c r="V356" s="76">
        <v>7633817</v>
      </c>
      <c r="W356" s="104" t="s">
        <v>10548</v>
      </c>
      <c r="X356" s="78">
        <v>45695</v>
      </c>
      <c r="Y356" s="78">
        <v>45695</v>
      </c>
      <c r="Z356" s="78" t="s">
        <v>73</v>
      </c>
      <c r="AA356" s="78">
        <v>45808</v>
      </c>
      <c r="AB356" s="102">
        <f t="shared" si="30"/>
        <v>113</v>
      </c>
      <c r="AC356" s="72">
        <v>2</v>
      </c>
      <c r="AD356" s="514">
        <v>1125000</v>
      </c>
      <c r="AE356" s="72">
        <v>1</v>
      </c>
      <c r="AF356" s="80">
        <v>45823</v>
      </c>
      <c r="AG356" s="102">
        <f t="shared" si="31"/>
        <v>15</v>
      </c>
      <c r="AH356" s="72">
        <v>0</v>
      </c>
      <c r="AI356" s="628">
        <v>0</v>
      </c>
      <c r="AJ356" s="72" t="s">
        <v>73</v>
      </c>
      <c r="AK356" s="80" t="s">
        <v>73</v>
      </c>
      <c r="AL356" s="72">
        <v>0</v>
      </c>
      <c r="AM356" s="80" t="s">
        <v>73</v>
      </c>
      <c r="AN356" s="80" t="s">
        <v>73</v>
      </c>
      <c r="AO356" s="80" t="s">
        <v>73</v>
      </c>
      <c r="AP356" s="102">
        <f t="shared" si="32"/>
        <v>0</v>
      </c>
      <c r="AQ356" s="102">
        <f t="shared" si="33"/>
        <v>10125000</v>
      </c>
      <c r="AR356" s="72" t="s">
        <v>65</v>
      </c>
      <c r="AS356" s="76">
        <v>9000000</v>
      </c>
      <c r="AT356" s="72" t="s">
        <v>319</v>
      </c>
      <c r="AU356" s="76">
        <v>0</v>
      </c>
      <c r="AV356" s="81" t="s">
        <v>73</v>
      </c>
      <c r="AW356" s="620">
        <v>10125000</v>
      </c>
      <c r="AX356" s="488">
        <f t="shared" si="34"/>
        <v>0</v>
      </c>
      <c r="AY356" s="84">
        <f t="shared" si="35"/>
        <v>1</v>
      </c>
      <c r="AZ356" s="84">
        <v>1</v>
      </c>
      <c r="BA356" s="81" t="s">
        <v>73</v>
      </c>
      <c r="BB356" s="72" t="s">
        <v>208</v>
      </c>
      <c r="BC356" s="75" t="s">
        <v>15264</v>
      </c>
      <c r="BD356" s="71" t="s">
        <v>65</v>
      </c>
      <c r="BE356" s="71" t="s">
        <v>65</v>
      </c>
    </row>
    <row r="357" spans="2:57" x14ac:dyDescent="0.25">
      <c r="B357" s="71">
        <v>2025</v>
      </c>
      <c r="C357" s="71">
        <v>891780111</v>
      </c>
      <c r="D357" s="71" t="s">
        <v>63</v>
      </c>
      <c r="E357" s="72" t="s">
        <v>15263</v>
      </c>
      <c r="F357" s="72" t="s">
        <v>15262</v>
      </c>
      <c r="G357" s="176">
        <v>0</v>
      </c>
      <c r="H357" s="72" t="s">
        <v>71</v>
      </c>
      <c r="I357" s="71" t="s">
        <v>64</v>
      </c>
      <c r="J357" s="73" t="s">
        <v>81</v>
      </c>
      <c r="K357" s="75" t="s">
        <v>15261</v>
      </c>
      <c r="L357" s="76">
        <v>12624000</v>
      </c>
      <c r="M357" s="71" t="s">
        <v>66</v>
      </c>
      <c r="N357" s="75" t="s">
        <v>13137</v>
      </c>
      <c r="O357" s="75">
        <v>1045742739</v>
      </c>
      <c r="P357" s="72">
        <v>28</v>
      </c>
      <c r="Q357" s="80">
        <v>45670</v>
      </c>
      <c r="R357" s="75">
        <v>5573604000</v>
      </c>
      <c r="S357" s="80">
        <v>45695</v>
      </c>
      <c r="T357" s="76">
        <v>12624000</v>
      </c>
      <c r="U357" s="72" t="s">
        <v>65</v>
      </c>
      <c r="V357" s="76">
        <v>72175281</v>
      </c>
      <c r="W357" s="104" t="s">
        <v>8886</v>
      </c>
      <c r="X357" s="78">
        <v>45695</v>
      </c>
      <c r="Y357" s="78">
        <v>45695</v>
      </c>
      <c r="Z357" s="78" t="s">
        <v>73</v>
      </c>
      <c r="AA357" s="78">
        <v>45808</v>
      </c>
      <c r="AB357" s="102">
        <f t="shared" si="30"/>
        <v>113</v>
      </c>
      <c r="AC357" s="72">
        <v>2</v>
      </c>
      <c r="AD357" s="514">
        <v>3156000</v>
      </c>
      <c r="AE357" s="72">
        <v>1</v>
      </c>
      <c r="AF357" s="80">
        <v>45838</v>
      </c>
      <c r="AG357" s="102">
        <f t="shared" si="31"/>
        <v>30</v>
      </c>
      <c r="AH357" s="72">
        <v>0</v>
      </c>
      <c r="AI357" s="628">
        <v>0</v>
      </c>
      <c r="AJ357" s="72" t="s">
        <v>73</v>
      </c>
      <c r="AK357" s="80" t="s">
        <v>73</v>
      </c>
      <c r="AL357" s="72">
        <v>0</v>
      </c>
      <c r="AM357" s="80" t="s">
        <v>73</v>
      </c>
      <c r="AN357" s="80" t="s">
        <v>73</v>
      </c>
      <c r="AO357" s="80" t="s">
        <v>73</v>
      </c>
      <c r="AP357" s="102">
        <f t="shared" si="32"/>
        <v>0</v>
      </c>
      <c r="AQ357" s="102">
        <f t="shared" si="33"/>
        <v>15780000</v>
      </c>
      <c r="AR357" s="72" t="s">
        <v>65</v>
      </c>
      <c r="AS357" s="76">
        <v>12624000</v>
      </c>
      <c r="AT357" s="72" t="s">
        <v>319</v>
      </c>
      <c r="AU357" s="76">
        <v>0</v>
      </c>
      <c r="AV357" s="81" t="s">
        <v>73</v>
      </c>
      <c r="AW357" s="620">
        <v>15780000</v>
      </c>
      <c r="AX357" s="488">
        <f t="shared" si="34"/>
        <v>0</v>
      </c>
      <c r="AY357" s="84">
        <f t="shared" si="35"/>
        <v>1</v>
      </c>
      <c r="AZ357" s="84">
        <v>1</v>
      </c>
      <c r="BA357" s="81" t="s">
        <v>73</v>
      </c>
      <c r="BB357" s="72" t="s">
        <v>208</v>
      </c>
      <c r="BC357" s="75" t="s">
        <v>15260</v>
      </c>
      <c r="BD357" s="71" t="s">
        <v>65</v>
      </c>
      <c r="BE357" s="71" t="s">
        <v>65</v>
      </c>
    </row>
    <row r="358" spans="2:57" x14ac:dyDescent="0.25">
      <c r="B358" s="71">
        <v>2025</v>
      </c>
      <c r="C358" s="71">
        <v>891780111</v>
      </c>
      <c r="D358" s="71" t="s">
        <v>63</v>
      </c>
      <c r="E358" s="72" t="s">
        <v>15259</v>
      </c>
      <c r="F358" s="72" t="s">
        <v>15258</v>
      </c>
      <c r="G358" s="176">
        <v>0</v>
      </c>
      <c r="H358" s="72" t="s">
        <v>71</v>
      </c>
      <c r="I358" s="71" t="s">
        <v>64</v>
      </c>
      <c r="J358" s="73" t="s">
        <v>81</v>
      </c>
      <c r="K358" s="75" t="s">
        <v>15257</v>
      </c>
      <c r="L358" s="76">
        <v>15148000</v>
      </c>
      <c r="M358" s="71" t="s">
        <v>66</v>
      </c>
      <c r="N358" s="75" t="s">
        <v>13697</v>
      </c>
      <c r="O358" s="75">
        <v>1015460393</v>
      </c>
      <c r="P358" s="72">
        <v>28</v>
      </c>
      <c r="Q358" s="80">
        <v>45670</v>
      </c>
      <c r="R358" s="75">
        <v>5573604000</v>
      </c>
      <c r="S358" s="80">
        <v>45695</v>
      </c>
      <c r="T358" s="76">
        <v>15148000</v>
      </c>
      <c r="U358" s="72" t="s">
        <v>65</v>
      </c>
      <c r="V358" s="76">
        <v>12621405</v>
      </c>
      <c r="W358" s="104" t="s">
        <v>10350</v>
      </c>
      <c r="X358" s="78">
        <v>45695</v>
      </c>
      <c r="Y358" s="78">
        <v>45695</v>
      </c>
      <c r="Z358" s="78" t="s">
        <v>73</v>
      </c>
      <c r="AA358" s="78">
        <v>45808</v>
      </c>
      <c r="AB358" s="102">
        <f t="shared" si="30"/>
        <v>113</v>
      </c>
      <c r="AC358" s="72">
        <v>2</v>
      </c>
      <c r="AD358" s="514">
        <v>3787000</v>
      </c>
      <c r="AE358" s="72">
        <v>1</v>
      </c>
      <c r="AF358" s="80">
        <v>45838</v>
      </c>
      <c r="AG358" s="102">
        <f t="shared" si="31"/>
        <v>30</v>
      </c>
      <c r="AH358" s="72">
        <v>0</v>
      </c>
      <c r="AI358" s="628">
        <v>0</v>
      </c>
      <c r="AJ358" s="72" t="s">
        <v>73</v>
      </c>
      <c r="AK358" s="80" t="s">
        <v>73</v>
      </c>
      <c r="AL358" s="72">
        <v>0</v>
      </c>
      <c r="AM358" s="80" t="s">
        <v>73</v>
      </c>
      <c r="AN358" s="80" t="s">
        <v>73</v>
      </c>
      <c r="AO358" s="80" t="s">
        <v>73</v>
      </c>
      <c r="AP358" s="102">
        <f t="shared" si="32"/>
        <v>0</v>
      </c>
      <c r="AQ358" s="102">
        <f t="shared" si="33"/>
        <v>18935000</v>
      </c>
      <c r="AR358" s="72" t="s">
        <v>65</v>
      </c>
      <c r="AS358" s="76">
        <v>15148000</v>
      </c>
      <c r="AT358" s="72" t="s">
        <v>319</v>
      </c>
      <c r="AU358" s="76">
        <v>0</v>
      </c>
      <c r="AV358" s="81" t="s">
        <v>73</v>
      </c>
      <c r="AW358" s="620">
        <v>18935000</v>
      </c>
      <c r="AX358" s="488">
        <f t="shared" si="34"/>
        <v>0</v>
      </c>
      <c r="AY358" s="84">
        <f t="shared" si="35"/>
        <v>1</v>
      </c>
      <c r="AZ358" s="84">
        <v>1</v>
      </c>
      <c r="BA358" s="81" t="s">
        <v>73</v>
      </c>
      <c r="BB358" s="72" t="s">
        <v>208</v>
      </c>
      <c r="BC358" s="75" t="s">
        <v>15256</v>
      </c>
      <c r="BD358" s="71" t="s">
        <v>65</v>
      </c>
      <c r="BE358" s="71" t="s">
        <v>65</v>
      </c>
    </row>
    <row r="359" spans="2:57" x14ac:dyDescent="0.25">
      <c r="B359" s="71">
        <v>2025</v>
      </c>
      <c r="C359" s="71">
        <v>891780111</v>
      </c>
      <c r="D359" s="71" t="s">
        <v>63</v>
      </c>
      <c r="E359" s="72" t="s">
        <v>15255</v>
      </c>
      <c r="F359" s="72" t="s">
        <v>15254</v>
      </c>
      <c r="G359" s="176">
        <v>0</v>
      </c>
      <c r="H359" s="72" t="s">
        <v>71</v>
      </c>
      <c r="I359" s="71" t="s">
        <v>64</v>
      </c>
      <c r="J359" s="73" t="s">
        <v>81</v>
      </c>
      <c r="K359" s="75" t="s">
        <v>15253</v>
      </c>
      <c r="L359" s="76">
        <v>12624000</v>
      </c>
      <c r="M359" s="71" t="s">
        <v>66</v>
      </c>
      <c r="N359" s="75" t="s">
        <v>13251</v>
      </c>
      <c r="O359" s="75">
        <v>1007698184</v>
      </c>
      <c r="P359" s="72">
        <v>28</v>
      </c>
      <c r="Q359" s="80">
        <v>45670</v>
      </c>
      <c r="R359" s="75">
        <v>5573604000</v>
      </c>
      <c r="S359" s="80">
        <v>45695</v>
      </c>
      <c r="T359" s="76">
        <v>12624000</v>
      </c>
      <c r="U359" s="72" t="s">
        <v>65</v>
      </c>
      <c r="V359" s="76">
        <v>72175281</v>
      </c>
      <c r="W359" s="104" t="s">
        <v>8886</v>
      </c>
      <c r="X359" s="78">
        <v>45695</v>
      </c>
      <c r="Y359" s="78">
        <v>45695</v>
      </c>
      <c r="Z359" s="78" t="s">
        <v>73</v>
      </c>
      <c r="AA359" s="78">
        <v>45808</v>
      </c>
      <c r="AB359" s="102">
        <f t="shared" si="30"/>
        <v>113</v>
      </c>
      <c r="AC359" s="72">
        <v>2</v>
      </c>
      <c r="AD359" s="514">
        <v>3156000</v>
      </c>
      <c r="AE359" s="72">
        <v>1</v>
      </c>
      <c r="AF359" s="80">
        <v>45838</v>
      </c>
      <c r="AG359" s="102">
        <f t="shared" si="31"/>
        <v>30</v>
      </c>
      <c r="AH359" s="72">
        <v>0</v>
      </c>
      <c r="AI359" s="628">
        <v>0</v>
      </c>
      <c r="AJ359" s="72" t="s">
        <v>73</v>
      </c>
      <c r="AK359" s="80" t="s">
        <v>73</v>
      </c>
      <c r="AL359" s="72">
        <v>0</v>
      </c>
      <c r="AM359" s="80" t="s">
        <v>73</v>
      </c>
      <c r="AN359" s="80" t="s">
        <v>73</v>
      </c>
      <c r="AO359" s="80" t="s">
        <v>73</v>
      </c>
      <c r="AP359" s="102">
        <f t="shared" si="32"/>
        <v>0</v>
      </c>
      <c r="AQ359" s="102">
        <f t="shared" si="33"/>
        <v>15780000</v>
      </c>
      <c r="AR359" s="72" t="s">
        <v>65</v>
      </c>
      <c r="AS359" s="76">
        <v>12624000</v>
      </c>
      <c r="AT359" s="72" t="s">
        <v>319</v>
      </c>
      <c r="AU359" s="76">
        <v>0</v>
      </c>
      <c r="AV359" s="81" t="s">
        <v>73</v>
      </c>
      <c r="AW359" s="620">
        <v>15780000</v>
      </c>
      <c r="AX359" s="488">
        <f t="shared" si="34"/>
        <v>0</v>
      </c>
      <c r="AY359" s="84">
        <f t="shared" si="35"/>
        <v>1</v>
      </c>
      <c r="AZ359" s="84">
        <v>1</v>
      </c>
      <c r="BA359" s="81" t="s">
        <v>73</v>
      </c>
      <c r="BB359" s="72" t="s">
        <v>208</v>
      </c>
      <c r="BC359" s="75" t="s">
        <v>15252</v>
      </c>
      <c r="BD359" s="71" t="s">
        <v>65</v>
      </c>
      <c r="BE359" s="71" t="s">
        <v>65</v>
      </c>
    </row>
    <row r="360" spans="2:57" x14ac:dyDescent="0.25">
      <c r="B360" s="71">
        <v>2025</v>
      </c>
      <c r="C360" s="71">
        <v>891780111</v>
      </c>
      <c r="D360" s="71" t="s">
        <v>63</v>
      </c>
      <c r="E360" s="72" t="s">
        <v>15251</v>
      </c>
      <c r="F360" s="72" t="s">
        <v>15250</v>
      </c>
      <c r="G360" s="176">
        <v>0</v>
      </c>
      <c r="H360" s="72" t="s">
        <v>71</v>
      </c>
      <c r="I360" s="71" t="s">
        <v>64</v>
      </c>
      <c r="J360" s="73" t="s">
        <v>81</v>
      </c>
      <c r="K360" s="75" t="s">
        <v>15249</v>
      </c>
      <c r="L360" s="76">
        <v>11400000</v>
      </c>
      <c r="M360" s="71" t="s">
        <v>66</v>
      </c>
      <c r="N360" s="75" t="s">
        <v>11749</v>
      </c>
      <c r="O360" s="75">
        <v>1004349115</v>
      </c>
      <c r="P360" s="72">
        <v>28</v>
      </c>
      <c r="Q360" s="80">
        <v>45670</v>
      </c>
      <c r="R360" s="75">
        <v>5573604000</v>
      </c>
      <c r="S360" s="80">
        <v>45695</v>
      </c>
      <c r="T360" s="76">
        <v>11400000</v>
      </c>
      <c r="U360" s="72" t="s">
        <v>65</v>
      </c>
      <c r="V360" s="76">
        <v>1098669877</v>
      </c>
      <c r="W360" s="104" t="s">
        <v>11748</v>
      </c>
      <c r="X360" s="78">
        <v>45695</v>
      </c>
      <c r="Y360" s="78">
        <v>45695</v>
      </c>
      <c r="Z360" s="78" t="s">
        <v>73</v>
      </c>
      <c r="AA360" s="78">
        <v>45808</v>
      </c>
      <c r="AB360" s="102">
        <f t="shared" si="30"/>
        <v>113</v>
      </c>
      <c r="AC360" s="72">
        <v>2</v>
      </c>
      <c r="AD360" s="514">
        <v>2850000</v>
      </c>
      <c r="AE360" s="72">
        <v>1</v>
      </c>
      <c r="AF360" s="80">
        <v>45838</v>
      </c>
      <c r="AG360" s="102">
        <f t="shared" si="31"/>
        <v>30</v>
      </c>
      <c r="AH360" s="72">
        <v>0</v>
      </c>
      <c r="AI360" s="628">
        <v>0</v>
      </c>
      <c r="AJ360" s="72" t="s">
        <v>73</v>
      </c>
      <c r="AK360" s="80" t="s">
        <v>73</v>
      </c>
      <c r="AL360" s="72">
        <v>0</v>
      </c>
      <c r="AM360" s="80" t="s">
        <v>73</v>
      </c>
      <c r="AN360" s="80" t="s">
        <v>73</v>
      </c>
      <c r="AO360" s="80" t="s">
        <v>73</v>
      </c>
      <c r="AP360" s="102">
        <f t="shared" si="32"/>
        <v>0</v>
      </c>
      <c r="AQ360" s="102">
        <f t="shared" si="33"/>
        <v>14250000</v>
      </c>
      <c r="AR360" s="72" t="s">
        <v>65</v>
      </c>
      <c r="AS360" s="76">
        <v>11400000</v>
      </c>
      <c r="AT360" s="72" t="s">
        <v>319</v>
      </c>
      <c r="AU360" s="76">
        <v>0</v>
      </c>
      <c r="AV360" s="81" t="s">
        <v>73</v>
      </c>
      <c r="AW360" s="620">
        <v>14250000</v>
      </c>
      <c r="AX360" s="488">
        <f t="shared" si="34"/>
        <v>0</v>
      </c>
      <c r="AY360" s="84">
        <f t="shared" si="35"/>
        <v>1</v>
      </c>
      <c r="AZ360" s="84">
        <v>1</v>
      </c>
      <c r="BA360" s="81" t="s">
        <v>73</v>
      </c>
      <c r="BB360" s="72" t="s">
        <v>208</v>
      </c>
      <c r="BC360" s="75" t="s">
        <v>15248</v>
      </c>
      <c r="BD360" s="71" t="s">
        <v>65</v>
      </c>
      <c r="BE360" s="71" t="s">
        <v>65</v>
      </c>
    </row>
    <row r="361" spans="2:57" x14ac:dyDescent="0.25">
      <c r="B361" s="71">
        <v>2025</v>
      </c>
      <c r="C361" s="71">
        <v>891780111</v>
      </c>
      <c r="D361" s="71" t="s">
        <v>63</v>
      </c>
      <c r="E361" s="72" t="s">
        <v>15247</v>
      </c>
      <c r="F361" s="72" t="s">
        <v>15246</v>
      </c>
      <c r="G361" s="176">
        <v>0</v>
      </c>
      <c r="H361" s="72" t="s">
        <v>71</v>
      </c>
      <c r="I361" s="71" t="s">
        <v>64</v>
      </c>
      <c r="J361" s="73" t="s">
        <v>81</v>
      </c>
      <c r="K361" s="75" t="s">
        <v>15245</v>
      </c>
      <c r="L361" s="76">
        <v>20800000</v>
      </c>
      <c r="M361" s="71" t="s">
        <v>66</v>
      </c>
      <c r="N361" s="75" t="s">
        <v>12681</v>
      </c>
      <c r="O361" s="75">
        <v>85154867</v>
      </c>
      <c r="P361" s="72">
        <v>28</v>
      </c>
      <c r="Q361" s="80">
        <v>45670</v>
      </c>
      <c r="R361" s="75">
        <v>5573604000</v>
      </c>
      <c r="S361" s="80">
        <v>45695</v>
      </c>
      <c r="T361" s="76">
        <v>20800000</v>
      </c>
      <c r="U361" s="72" t="s">
        <v>65</v>
      </c>
      <c r="V361" s="76">
        <v>12621405</v>
      </c>
      <c r="W361" s="104" t="s">
        <v>10350</v>
      </c>
      <c r="X361" s="78">
        <v>45695</v>
      </c>
      <c r="Y361" s="78">
        <v>45695</v>
      </c>
      <c r="Z361" s="78" t="s">
        <v>73</v>
      </c>
      <c r="AA361" s="78">
        <v>45808</v>
      </c>
      <c r="AB361" s="102">
        <f t="shared" si="30"/>
        <v>113</v>
      </c>
      <c r="AC361" s="72">
        <v>2</v>
      </c>
      <c r="AD361" s="514">
        <v>5200000</v>
      </c>
      <c r="AE361" s="72">
        <v>1</v>
      </c>
      <c r="AF361" s="80">
        <v>45838</v>
      </c>
      <c r="AG361" s="102">
        <f t="shared" si="31"/>
        <v>30</v>
      </c>
      <c r="AH361" s="72">
        <v>0</v>
      </c>
      <c r="AI361" s="628">
        <v>0</v>
      </c>
      <c r="AJ361" s="72" t="s">
        <v>73</v>
      </c>
      <c r="AK361" s="80" t="s">
        <v>73</v>
      </c>
      <c r="AL361" s="72">
        <v>0</v>
      </c>
      <c r="AM361" s="80" t="s">
        <v>73</v>
      </c>
      <c r="AN361" s="80" t="s">
        <v>73</v>
      </c>
      <c r="AO361" s="80" t="s">
        <v>73</v>
      </c>
      <c r="AP361" s="102">
        <f t="shared" si="32"/>
        <v>0</v>
      </c>
      <c r="AQ361" s="102">
        <f t="shared" si="33"/>
        <v>26000000</v>
      </c>
      <c r="AR361" s="72" t="s">
        <v>65</v>
      </c>
      <c r="AS361" s="76">
        <v>20800000</v>
      </c>
      <c r="AT361" s="72" t="s">
        <v>319</v>
      </c>
      <c r="AU361" s="76">
        <v>0</v>
      </c>
      <c r="AV361" s="81" t="s">
        <v>73</v>
      </c>
      <c r="AW361" s="620">
        <v>26000000</v>
      </c>
      <c r="AX361" s="488">
        <f t="shared" si="34"/>
        <v>0</v>
      </c>
      <c r="AY361" s="84">
        <f t="shared" si="35"/>
        <v>1</v>
      </c>
      <c r="AZ361" s="84">
        <v>1</v>
      </c>
      <c r="BA361" s="81" t="s">
        <v>73</v>
      </c>
      <c r="BB361" s="72" t="s">
        <v>208</v>
      </c>
      <c r="BC361" s="75" t="s">
        <v>15244</v>
      </c>
      <c r="BD361" s="71" t="s">
        <v>65</v>
      </c>
      <c r="BE361" s="71" t="s">
        <v>65</v>
      </c>
    </row>
    <row r="362" spans="2:57" x14ac:dyDescent="0.25">
      <c r="B362" s="71">
        <v>2025</v>
      </c>
      <c r="C362" s="71">
        <v>891780111</v>
      </c>
      <c r="D362" s="71" t="s">
        <v>63</v>
      </c>
      <c r="E362" s="72" t="s">
        <v>15243</v>
      </c>
      <c r="F362" s="72" t="s">
        <v>15242</v>
      </c>
      <c r="G362" s="176">
        <v>0</v>
      </c>
      <c r="H362" s="72" t="s">
        <v>71</v>
      </c>
      <c r="I362" s="71" t="s">
        <v>64</v>
      </c>
      <c r="J362" s="73" t="s">
        <v>81</v>
      </c>
      <c r="K362" s="75" t="s">
        <v>14757</v>
      </c>
      <c r="L362" s="76">
        <v>9000000</v>
      </c>
      <c r="M362" s="71" t="s">
        <v>66</v>
      </c>
      <c r="N362" s="75" t="s">
        <v>10997</v>
      </c>
      <c r="O362" s="75">
        <v>1082946193</v>
      </c>
      <c r="P362" s="72">
        <v>27</v>
      </c>
      <c r="Q362" s="80">
        <v>45670</v>
      </c>
      <c r="R362" s="75">
        <v>2494141000</v>
      </c>
      <c r="S362" s="80">
        <v>45695</v>
      </c>
      <c r="T362" s="76">
        <v>9000000</v>
      </c>
      <c r="U362" s="72" t="s">
        <v>65</v>
      </c>
      <c r="V362" s="76">
        <v>85459497</v>
      </c>
      <c r="W362" s="104" t="s">
        <v>9141</v>
      </c>
      <c r="X362" s="78">
        <v>45695</v>
      </c>
      <c r="Y362" s="78">
        <v>45695</v>
      </c>
      <c r="Z362" s="78" t="s">
        <v>73</v>
      </c>
      <c r="AA362" s="78">
        <v>45808</v>
      </c>
      <c r="AB362" s="102">
        <f t="shared" si="30"/>
        <v>113</v>
      </c>
      <c r="AC362" s="72">
        <v>0</v>
      </c>
      <c r="AD362" s="514">
        <v>0</v>
      </c>
      <c r="AE362" s="72">
        <v>0</v>
      </c>
      <c r="AF362" s="80" t="s">
        <v>73</v>
      </c>
      <c r="AG362" s="102">
        <f t="shared" si="31"/>
        <v>0</v>
      </c>
      <c r="AH362" s="72">
        <v>0</v>
      </c>
      <c r="AI362" s="628">
        <v>0</v>
      </c>
      <c r="AJ362" s="72" t="s">
        <v>73</v>
      </c>
      <c r="AK362" s="80" t="s">
        <v>73</v>
      </c>
      <c r="AL362" s="72">
        <v>0</v>
      </c>
      <c r="AM362" s="80" t="s">
        <v>73</v>
      </c>
      <c r="AN362" s="80" t="s">
        <v>73</v>
      </c>
      <c r="AO362" s="80" t="s">
        <v>73</v>
      </c>
      <c r="AP362" s="102">
        <f t="shared" si="32"/>
        <v>0</v>
      </c>
      <c r="AQ362" s="102">
        <f t="shared" si="33"/>
        <v>9000000</v>
      </c>
      <c r="AR362" s="72" t="s">
        <v>65</v>
      </c>
      <c r="AS362" s="76">
        <v>9000000</v>
      </c>
      <c r="AT362" s="72" t="s">
        <v>319</v>
      </c>
      <c r="AU362" s="76">
        <v>0</v>
      </c>
      <c r="AV362" s="81" t="s">
        <v>73</v>
      </c>
      <c r="AW362" s="620">
        <v>9000000</v>
      </c>
      <c r="AX362" s="488">
        <f t="shared" si="34"/>
        <v>0</v>
      </c>
      <c r="AY362" s="84">
        <f t="shared" si="35"/>
        <v>1</v>
      </c>
      <c r="AZ362" s="84">
        <v>1</v>
      </c>
      <c r="BA362" s="81" t="s">
        <v>73</v>
      </c>
      <c r="BB362" s="72" t="s">
        <v>208</v>
      </c>
      <c r="BC362" s="75" t="s">
        <v>15241</v>
      </c>
      <c r="BD362" s="71" t="s">
        <v>65</v>
      </c>
      <c r="BE362" s="71" t="s">
        <v>65</v>
      </c>
    </row>
    <row r="363" spans="2:57" x14ac:dyDescent="0.25">
      <c r="B363" s="71">
        <v>2025</v>
      </c>
      <c r="C363" s="71">
        <v>891780111</v>
      </c>
      <c r="D363" s="71" t="s">
        <v>63</v>
      </c>
      <c r="E363" s="72" t="s">
        <v>15240</v>
      </c>
      <c r="F363" s="72" t="s">
        <v>15239</v>
      </c>
      <c r="G363" s="176">
        <v>0</v>
      </c>
      <c r="H363" s="72" t="s">
        <v>71</v>
      </c>
      <c r="I363" s="71" t="s">
        <v>64</v>
      </c>
      <c r="J363" s="73" t="s">
        <v>81</v>
      </c>
      <c r="K363" s="75" t="s">
        <v>15238</v>
      </c>
      <c r="L363" s="76">
        <v>17600000</v>
      </c>
      <c r="M363" s="71" t="s">
        <v>66</v>
      </c>
      <c r="N363" s="75" t="s">
        <v>13044</v>
      </c>
      <c r="O363" s="75">
        <v>39057134</v>
      </c>
      <c r="P363" s="72">
        <v>28</v>
      </c>
      <c r="Q363" s="80">
        <v>45670</v>
      </c>
      <c r="R363" s="75">
        <v>5573604000</v>
      </c>
      <c r="S363" s="80">
        <v>45695</v>
      </c>
      <c r="T363" s="76">
        <v>17600000</v>
      </c>
      <c r="U363" s="72" t="s">
        <v>65</v>
      </c>
      <c r="V363" s="76">
        <v>12621405</v>
      </c>
      <c r="W363" s="104" t="s">
        <v>10350</v>
      </c>
      <c r="X363" s="78">
        <v>45695</v>
      </c>
      <c r="Y363" s="78">
        <v>45695</v>
      </c>
      <c r="Z363" s="78" t="s">
        <v>73</v>
      </c>
      <c r="AA363" s="78">
        <v>45808</v>
      </c>
      <c r="AB363" s="102">
        <f t="shared" si="30"/>
        <v>113</v>
      </c>
      <c r="AC363" s="72">
        <v>4</v>
      </c>
      <c r="AD363" s="514">
        <v>8400000</v>
      </c>
      <c r="AE363" s="72">
        <v>1</v>
      </c>
      <c r="AF363" s="80">
        <v>45838</v>
      </c>
      <c r="AG363" s="102">
        <f t="shared" si="31"/>
        <v>30</v>
      </c>
      <c r="AH363" s="72">
        <v>0</v>
      </c>
      <c r="AI363" s="628">
        <v>0</v>
      </c>
      <c r="AJ363" s="72" t="s">
        <v>73</v>
      </c>
      <c r="AK363" s="80" t="s">
        <v>73</v>
      </c>
      <c r="AL363" s="72">
        <v>0</v>
      </c>
      <c r="AM363" s="80" t="s">
        <v>73</v>
      </c>
      <c r="AN363" s="80" t="s">
        <v>73</v>
      </c>
      <c r="AO363" s="80" t="s">
        <v>73</v>
      </c>
      <c r="AP363" s="102">
        <f t="shared" si="32"/>
        <v>0</v>
      </c>
      <c r="AQ363" s="102">
        <f t="shared" si="33"/>
        <v>26000000</v>
      </c>
      <c r="AR363" s="72" t="s">
        <v>65</v>
      </c>
      <c r="AS363" s="76">
        <v>20800000</v>
      </c>
      <c r="AT363" s="72" t="s">
        <v>319</v>
      </c>
      <c r="AU363" s="76">
        <v>0</v>
      </c>
      <c r="AV363" s="81" t="s">
        <v>73</v>
      </c>
      <c r="AW363" s="620">
        <v>26000000</v>
      </c>
      <c r="AX363" s="488">
        <f t="shared" si="34"/>
        <v>0</v>
      </c>
      <c r="AY363" s="84">
        <f t="shared" si="35"/>
        <v>1</v>
      </c>
      <c r="AZ363" s="84">
        <v>1</v>
      </c>
      <c r="BA363" s="81" t="s">
        <v>73</v>
      </c>
      <c r="BB363" s="72" t="s">
        <v>208</v>
      </c>
      <c r="BC363" s="75" t="s">
        <v>15237</v>
      </c>
      <c r="BD363" s="71" t="s">
        <v>65</v>
      </c>
      <c r="BE363" s="71" t="s">
        <v>65</v>
      </c>
    </row>
    <row r="364" spans="2:57" x14ac:dyDescent="0.25">
      <c r="B364" s="71">
        <v>2025</v>
      </c>
      <c r="C364" s="71">
        <v>891780111</v>
      </c>
      <c r="D364" s="71" t="s">
        <v>63</v>
      </c>
      <c r="E364" s="72" t="s">
        <v>15236</v>
      </c>
      <c r="F364" s="72" t="s">
        <v>15235</v>
      </c>
      <c r="G364" s="176">
        <v>0</v>
      </c>
      <c r="H364" s="72" t="s">
        <v>71</v>
      </c>
      <c r="I364" s="71" t="s">
        <v>64</v>
      </c>
      <c r="J364" s="73" t="s">
        <v>81</v>
      </c>
      <c r="K364" s="75" t="s">
        <v>15234</v>
      </c>
      <c r="L364" s="76">
        <v>15148000</v>
      </c>
      <c r="M364" s="71" t="s">
        <v>66</v>
      </c>
      <c r="N364" s="75" t="s">
        <v>12696</v>
      </c>
      <c r="O364" s="75">
        <v>57434436</v>
      </c>
      <c r="P364" s="72">
        <v>28</v>
      </c>
      <c r="Q364" s="80">
        <v>45670</v>
      </c>
      <c r="R364" s="75">
        <v>5573604000</v>
      </c>
      <c r="S364" s="80">
        <v>45695</v>
      </c>
      <c r="T364" s="76">
        <v>15148000</v>
      </c>
      <c r="U364" s="72" t="s">
        <v>65</v>
      </c>
      <c r="V364" s="76">
        <v>12621405</v>
      </c>
      <c r="W364" s="104" t="s">
        <v>10350</v>
      </c>
      <c r="X364" s="78">
        <v>45695</v>
      </c>
      <c r="Y364" s="78">
        <v>45695</v>
      </c>
      <c r="Z364" s="78" t="s">
        <v>73</v>
      </c>
      <c r="AA364" s="78">
        <v>45808</v>
      </c>
      <c r="AB364" s="102">
        <f t="shared" si="30"/>
        <v>113</v>
      </c>
      <c r="AC364" s="72">
        <v>2</v>
      </c>
      <c r="AD364" s="514">
        <v>3787000</v>
      </c>
      <c r="AE364" s="72">
        <v>1</v>
      </c>
      <c r="AF364" s="80">
        <v>45838</v>
      </c>
      <c r="AG364" s="102">
        <f t="shared" si="31"/>
        <v>30</v>
      </c>
      <c r="AH364" s="72">
        <v>0</v>
      </c>
      <c r="AI364" s="628">
        <v>0</v>
      </c>
      <c r="AJ364" s="72" t="s">
        <v>73</v>
      </c>
      <c r="AK364" s="80" t="s">
        <v>73</v>
      </c>
      <c r="AL364" s="72">
        <v>0</v>
      </c>
      <c r="AM364" s="80" t="s">
        <v>73</v>
      </c>
      <c r="AN364" s="80" t="s">
        <v>73</v>
      </c>
      <c r="AO364" s="80" t="s">
        <v>73</v>
      </c>
      <c r="AP364" s="102">
        <f t="shared" si="32"/>
        <v>0</v>
      </c>
      <c r="AQ364" s="102">
        <f t="shared" si="33"/>
        <v>18935000</v>
      </c>
      <c r="AR364" s="72" t="s">
        <v>65</v>
      </c>
      <c r="AS364" s="76">
        <v>15148000</v>
      </c>
      <c r="AT364" s="72" t="s">
        <v>319</v>
      </c>
      <c r="AU364" s="76">
        <v>0</v>
      </c>
      <c r="AV364" s="81" t="s">
        <v>73</v>
      </c>
      <c r="AW364" s="620">
        <v>18935000</v>
      </c>
      <c r="AX364" s="488">
        <f t="shared" si="34"/>
        <v>0</v>
      </c>
      <c r="AY364" s="84">
        <f t="shared" si="35"/>
        <v>1</v>
      </c>
      <c r="AZ364" s="84">
        <v>1</v>
      </c>
      <c r="BA364" s="81" t="s">
        <v>73</v>
      </c>
      <c r="BB364" s="72" t="s">
        <v>208</v>
      </c>
      <c r="BC364" s="75" t="s">
        <v>15233</v>
      </c>
      <c r="BD364" s="71" t="s">
        <v>65</v>
      </c>
      <c r="BE364" s="71" t="s">
        <v>65</v>
      </c>
    </row>
    <row r="365" spans="2:57" x14ac:dyDescent="0.25">
      <c r="B365" s="71">
        <v>2025</v>
      </c>
      <c r="C365" s="71">
        <v>891780111</v>
      </c>
      <c r="D365" s="71" t="s">
        <v>63</v>
      </c>
      <c r="E365" s="72" t="s">
        <v>15232</v>
      </c>
      <c r="F365" s="72" t="s">
        <v>15231</v>
      </c>
      <c r="G365" s="176">
        <v>0</v>
      </c>
      <c r="H365" s="72" t="s">
        <v>71</v>
      </c>
      <c r="I365" s="71" t="s">
        <v>64</v>
      </c>
      <c r="J365" s="73" t="s">
        <v>81</v>
      </c>
      <c r="K365" s="75" t="s">
        <v>15230</v>
      </c>
      <c r="L365" s="76">
        <v>12624000</v>
      </c>
      <c r="M365" s="71" t="s">
        <v>66</v>
      </c>
      <c r="N365" s="75" t="s">
        <v>13039</v>
      </c>
      <c r="O365" s="75">
        <v>1083030463</v>
      </c>
      <c r="P365" s="72">
        <v>28</v>
      </c>
      <c r="Q365" s="80">
        <v>45670</v>
      </c>
      <c r="R365" s="75">
        <v>5573604000</v>
      </c>
      <c r="S365" s="80">
        <v>45695</v>
      </c>
      <c r="T365" s="76">
        <v>12624000</v>
      </c>
      <c r="U365" s="72" t="s">
        <v>65</v>
      </c>
      <c r="V365" s="76">
        <v>12621405</v>
      </c>
      <c r="W365" s="104" t="s">
        <v>10350</v>
      </c>
      <c r="X365" s="78">
        <v>45695</v>
      </c>
      <c r="Y365" s="78">
        <v>45695</v>
      </c>
      <c r="Z365" s="78" t="s">
        <v>73</v>
      </c>
      <c r="AA365" s="78">
        <v>45808</v>
      </c>
      <c r="AB365" s="102">
        <f t="shared" si="30"/>
        <v>113</v>
      </c>
      <c r="AC365" s="72">
        <v>2</v>
      </c>
      <c r="AD365" s="514">
        <v>3156000</v>
      </c>
      <c r="AE365" s="72">
        <v>1</v>
      </c>
      <c r="AF365" s="80">
        <v>45838</v>
      </c>
      <c r="AG365" s="102">
        <f t="shared" si="31"/>
        <v>30</v>
      </c>
      <c r="AH365" s="72">
        <v>0</v>
      </c>
      <c r="AI365" s="628">
        <v>0</v>
      </c>
      <c r="AJ365" s="72" t="s">
        <v>73</v>
      </c>
      <c r="AK365" s="80" t="s">
        <v>73</v>
      </c>
      <c r="AL365" s="72">
        <v>0</v>
      </c>
      <c r="AM365" s="80" t="s">
        <v>73</v>
      </c>
      <c r="AN365" s="80" t="s">
        <v>73</v>
      </c>
      <c r="AO365" s="80" t="s">
        <v>73</v>
      </c>
      <c r="AP365" s="102">
        <f t="shared" si="32"/>
        <v>0</v>
      </c>
      <c r="AQ365" s="102">
        <f t="shared" si="33"/>
        <v>15780000</v>
      </c>
      <c r="AR365" s="72" t="s">
        <v>65</v>
      </c>
      <c r="AS365" s="76">
        <v>12624000</v>
      </c>
      <c r="AT365" s="72" t="s">
        <v>319</v>
      </c>
      <c r="AU365" s="76">
        <v>0</v>
      </c>
      <c r="AV365" s="81" t="s">
        <v>73</v>
      </c>
      <c r="AW365" s="620">
        <v>15780000</v>
      </c>
      <c r="AX365" s="488">
        <f t="shared" si="34"/>
        <v>0</v>
      </c>
      <c r="AY365" s="84">
        <f t="shared" si="35"/>
        <v>1</v>
      </c>
      <c r="AZ365" s="84">
        <v>1</v>
      </c>
      <c r="BA365" s="81" t="s">
        <v>73</v>
      </c>
      <c r="BB365" s="72" t="s">
        <v>208</v>
      </c>
      <c r="BC365" s="75" t="s">
        <v>15229</v>
      </c>
      <c r="BD365" s="71" t="s">
        <v>65</v>
      </c>
      <c r="BE365" s="71" t="s">
        <v>65</v>
      </c>
    </row>
    <row r="366" spans="2:57" x14ac:dyDescent="0.25">
      <c r="B366" s="71">
        <v>2025</v>
      </c>
      <c r="C366" s="71">
        <v>891780111</v>
      </c>
      <c r="D366" s="71" t="s">
        <v>63</v>
      </c>
      <c r="E366" s="72" t="s">
        <v>15228</v>
      </c>
      <c r="F366" s="72" t="s">
        <v>15227</v>
      </c>
      <c r="G366" s="176">
        <v>0</v>
      </c>
      <c r="H366" s="72" t="s">
        <v>71</v>
      </c>
      <c r="I366" s="71" t="s">
        <v>64</v>
      </c>
      <c r="J366" s="73" t="s">
        <v>81</v>
      </c>
      <c r="K366" s="75" t="s">
        <v>15226</v>
      </c>
      <c r="L366" s="76">
        <v>10600000</v>
      </c>
      <c r="M366" s="71" t="s">
        <v>66</v>
      </c>
      <c r="N366" s="75" t="s">
        <v>10612</v>
      </c>
      <c r="O366" s="75">
        <v>1082842812</v>
      </c>
      <c r="P366" s="72">
        <v>27</v>
      </c>
      <c r="Q366" s="80">
        <v>45670</v>
      </c>
      <c r="R366" s="75">
        <v>2494141000</v>
      </c>
      <c r="S366" s="80">
        <v>45695</v>
      </c>
      <c r="T366" s="76">
        <v>10600000</v>
      </c>
      <c r="U366" s="72" t="s">
        <v>65</v>
      </c>
      <c r="V366" s="76">
        <v>1082868728</v>
      </c>
      <c r="W366" s="104" t="s">
        <v>1469</v>
      </c>
      <c r="X366" s="78">
        <v>45695</v>
      </c>
      <c r="Y366" s="78">
        <v>45695</v>
      </c>
      <c r="Z366" s="78" t="s">
        <v>73</v>
      </c>
      <c r="AA366" s="78">
        <v>45808</v>
      </c>
      <c r="AB366" s="102">
        <f t="shared" si="30"/>
        <v>113</v>
      </c>
      <c r="AC366" s="72">
        <v>2</v>
      </c>
      <c r="AD366" s="514">
        <v>2650000</v>
      </c>
      <c r="AE366" s="72">
        <v>1</v>
      </c>
      <c r="AF366" s="80">
        <v>45838</v>
      </c>
      <c r="AG366" s="102">
        <f t="shared" si="31"/>
        <v>30</v>
      </c>
      <c r="AH366" s="72">
        <v>0</v>
      </c>
      <c r="AI366" s="628">
        <v>0</v>
      </c>
      <c r="AJ366" s="72" t="s">
        <v>73</v>
      </c>
      <c r="AK366" s="80" t="s">
        <v>73</v>
      </c>
      <c r="AL366" s="72">
        <v>0</v>
      </c>
      <c r="AM366" s="80" t="s">
        <v>73</v>
      </c>
      <c r="AN366" s="80" t="s">
        <v>73</v>
      </c>
      <c r="AO366" s="80" t="s">
        <v>73</v>
      </c>
      <c r="AP366" s="102">
        <f t="shared" si="32"/>
        <v>0</v>
      </c>
      <c r="AQ366" s="102">
        <f t="shared" si="33"/>
        <v>13250000</v>
      </c>
      <c r="AR366" s="72" t="s">
        <v>65</v>
      </c>
      <c r="AS366" s="76">
        <v>10600000</v>
      </c>
      <c r="AT366" s="72" t="s">
        <v>319</v>
      </c>
      <c r="AU366" s="76">
        <v>0</v>
      </c>
      <c r="AV366" s="81" t="s">
        <v>73</v>
      </c>
      <c r="AW366" s="620">
        <v>13250000</v>
      </c>
      <c r="AX366" s="488">
        <f t="shared" si="34"/>
        <v>0</v>
      </c>
      <c r="AY366" s="84">
        <f t="shared" si="35"/>
        <v>1</v>
      </c>
      <c r="AZ366" s="84">
        <v>1</v>
      </c>
      <c r="BA366" s="81" t="s">
        <v>73</v>
      </c>
      <c r="BB366" s="72" t="s">
        <v>208</v>
      </c>
      <c r="BC366" s="75" t="s">
        <v>15225</v>
      </c>
      <c r="BD366" s="71" t="s">
        <v>65</v>
      </c>
      <c r="BE366" s="71" t="s">
        <v>65</v>
      </c>
    </row>
    <row r="367" spans="2:57" x14ac:dyDescent="0.25">
      <c r="B367" s="71">
        <v>2025</v>
      </c>
      <c r="C367" s="71">
        <v>891780111</v>
      </c>
      <c r="D367" s="71" t="s">
        <v>63</v>
      </c>
      <c r="E367" s="72" t="s">
        <v>15224</v>
      </c>
      <c r="F367" s="72" t="s">
        <v>15223</v>
      </c>
      <c r="G367" s="176">
        <v>0</v>
      </c>
      <c r="H367" s="72" t="s">
        <v>71</v>
      </c>
      <c r="I367" s="71" t="s">
        <v>64</v>
      </c>
      <c r="J367" s="73" t="s">
        <v>81</v>
      </c>
      <c r="K367" s="75" t="s">
        <v>15222</v>
      </c>
      <c r="L367" s="76">
        <v>11400000</v>
      </c>
      <c r="M367" s="71" t="s">
        <v>66</v>
      </c>
      <c r="N367" s="75" t="s">
        <v>12001</v>
      </c>
      <c r="O367" s="75">
        <v>1148702081</v>
      </c>
      <c r="P367" s="72">
        <v>28</v>
      </c>
      <c r="Q367" s="80">
        <v>45670</v>
      </c>
      <c r="R367" s="75">
        <v>5573604000</v>
      </c>
      <c r="S367" s="80">
        <v>45695</v>
      </c>
      <c r="T367" s="76">
        <v>11400000</v>
      </c>
      <c r="U367" s="72" t="s">
        <v>65</v>
      </c>
      <c r="V367" s="76">
        <v>36559627</v>
      </c>
      <c r="W367" s="104" t="s">
        <v>10413</v>
      </c>
      <c r="X367" s="78">
        <v>45695</v>
      </c>
      <c r="Y367" s="78">
        <v>45695</v>
      </c>
      <c r="Z367" s="78" t="s">
        <v>73</v>
      </c>
      <c r="AA367" s="78">
        <v>45808</v>
      </c>
      <c r="AB367" s="102">
        <f t="shared" si="30"/>
        <v>113</v>
      </c>
      <c r="AC367" s="72">
        <v>2</v>
      </c>
      <c r="AD367" s="514">
        <v>2850000</v>
      </c>
      <c r="AE367" s="72">
        <v>1</v>
      </c>
      <c r="AF367" s="80">
        <v>45838</v>
      </c>
      <c r="AG367" s="102">
        <f t="shared" si="31"/>
        <v>30</v>
      </c>
      <c r="AH367" s="72">
        <v>0</v>
      </c>
      <c r="AI367" s="628">
        <v>0</v>
      </c>
      <c r="AJ367" s="72" t="s">
        <v>73</v>
      </c>
      <c r="AK367" s="80" t="s">
        <v>73</v>
      </c>
      <c r="AL367" s="72">
        <v>0</v>
      </c>
      <c r="AM367" s="80" t="s">
        <v>73</v>
      </c>
      <c r="AN367" s="80" t="s">
        <v>73</v>
      </c>
      <c r="AO367" s="80" t="s">
        <v>73</v>
      </c>
      <c r="AP367" s="102">
        <f t="shared" si="32"/>
        <v>0</v>
      </c>
      <c r="AQ367" s="102">
        <f t="shared" si="33"/>
        <v>14250000</v>
      </c>
      <c r="AR367" s="72" t="s">
        <v>65</v>
      </c>
      <c r="AS367" s="76">
        <v>11400000</v>
      </c>
      <c r="AT367" s="72" t="s">
        <v>319</v>
      </c>
      <c r="AU367" s="76">
        <v>0</v>
      </c>
      <c r="AV367" s="81" t="s">
        <v>73</v>
      </c>
      <c r="AW367" s="620">
        <v>14250000</v>
      </c>
      <c r="AX367" s="488">
        <f t="shared" si="34"/>
        <v>0</v>
      </c>
      <c r="AY367" s="84">
        <f t="shared" si="35"/>
        <v>1</v>
      </c>
      <c r="AZ367" s="84">
        <v>1</v>
      </c>
      <c r="BA367" s="81" t="s">
        <v>73</v>
      </c>
      <c r="BB367" s="72" t="s">
        <v>208</v>
      </c>
      <c r="BC367" s="75" t="s">
        <v>15221</v>
      </c>
      <c r="BD367" s="71" t="s">
        <v>65</v>
      </c>
      <c r="BE367" s="71" t="s">
        <v>65</v>
      </c>
    </row>
    <row r="368" spans="2:57" x14ac:dyDescent="0.25">
      <c r="B368" s="71">
        <v>2025</v>
      </c>
      <c r="C368" s="71">
        <v>891780111</v>
      </c>
      <c r="D368" s="71" t="s">
        <v>63</v>
      </c>
      <c r="E368" s="72" t="s">
        <v>15220</v>
      </c>
      <c r="F368" s="72" t="s">
        <v>15219</v>
      </c>
      <c r="G368" s="176">
        <v>0</v>
      </c>
      <c r="H368" s="72" t="s">
        <v>71</v>
      </c>
      <c r="I368" s="71" t="s">
        <v>64</v>
      </c>
      <c r="J368" s="73" t="s">
        <v>81</v>
      </c>
      <c r="K368" s="75" t="s">
        <v>15218</v>
      </c>
      <c r="L368" s="76">
        <v>10600000</v>
      </c>
      <c r="M368" s="71" t="s">
        <v>66</v>
      </c>
      <c r="N368" s="75" t="s">
        <v>12973</v>
      </c>
      <c r="O368" s="75">
        <v>1082940729</v>
      </c>
      <c r="P368" s="72">
        <v>27</v>
      </c>
      <c r="Q368" s="80">
        <v>45670</v>
      </c>
      <c r="R368" s="75">
        <v>2494141000</v>
      </c>
      <c r="S368" s="80">
        <v>45695</v>
      </c>
      <c r="T368" s="76">
        <v>10600000</v>
      </c>
      <c r="U368" s="72" t="s">
        <v>65</v>
      </c>
      <c r="V368" s="76">
        <v>72175281</v>
      </c>
      <c r="W368" s="104" t="s">
        <v>8886</v>
      </c>
      <c r="X368" s="78">
        <v>45695</v>
      </c>
      <c r="Y368" s="78">
        <v>45695</v>
      </c>
      <c r="Z368" s="78" t="s">
        <v>73</v>
      </c>
      <c r="AA368" s="78">
        <v>45808</v>
      </c>
      <c r="AB368" s="102">
        <f t="shared" si="30"/>
        <v>113</v>
      </c>
      <c r="AC368" s="72">
        <v>2</v>
      </c>
      <c r="AD368" s="514">
        <v>2650000</v>
      </c>
      <c r="AE368" s="72">
        <v>1</v>
      </c>
      <c r="AF368" s="80">
        <v>45838</v>
      </c>
      <c r="AG368" s="102">
        <f t="shared" si="31"/>
        <v>30</v>
      </c>
      <c r="AH368" s="72">
        <v>0</v>
      </c>
      <c r="AI368" s="628">
        <v>0</v>
      </c>
      <c r="AJ368" s="72" t="s">
        <v>73</v>
      </c>
      <c r="AK368" s="80" t="s">
        <v>73</v>
      </c>
      <c r="AL368" s="72">
        <v>0</v>
      </c>
      <c r="AM368" s="80" t="s">
        <v>73</v>
      </c>
      <c r="AN368" s="80" t="s">
        <v>73</v>
      </c>
      <c r="AO368" s="80" t="s">
        <v>73</v>
      </c>
      <c r="AP368" s="102">
        <f t="shared" si="32"/>
        <v>0</v>
      </c>
      <c r="AQ368" s="102">
        <f t="shared" si="33"/>
        <v>13250000</v>
      </c>
      <c r="AR368" s="72" t="s">
        <v>65</v>
      </c>
      <c r="AS368" s="76">
        <v>10600000</v>
      </c>
      <c r="AT368" s="72" t="s">
        <v>319</v>
      </c>
      <c r="AU368" s="76">
        <v>0</v>
      </c>
      <c r="AV368" s="81" t="s">
        <v>73</v>
      </c>
      <c r="AW368" s="620">
        <v>13250000</v>
      </c>
      <c r="AX368" s="488">
        <f t="shared" si="34"/>
        <v>0</v>
      </c>
      <c r="AY368" s="84">
        <f t="shared" si="35"/>
        <v>1</v>
      </c>
      <c r="AZ368" s="84">
        <v>1</v>
      </c>
      <c r="BA368" s="81" t="s">
        <v>73</v>
      </c>
      <c r="BB368" s="72" t="s">
        <v>208</v>
      </c>
      <c r="BC368" s="75" t="s">
        <v>15217</v>
      </c>
      <c r="BD368" s="71" t="s">
        <v>65</v>
      </c>
      <c r="BE368" s="71" t="s">
        <v>65</v>
      </c>
    </row>
    <row r="369" spans="2:57" x14ac:dyDescent="0.25">
      <c r="B369" s="71">
        <v>2025</v>
      </c>
      <c r="C369" s="71">
        <v>891780111</v>
      </c>
      <c r="D369" s="71" t="s">
        <v>63</v>
      </c>
      <c r="E369" s="72" t="s">
        <v>15216</v>
      </c>
      <c r="F369" s="72" t="s">
        <v>15215</v>
      </c>
      <c r="G369" s="176">
        <v>0</v>
      </c>
      <c r="H369" s="72" t="s">
        <v>71</v>
      </c>
      <c r="I369" s="71" t="s">
        <v>64</v>
      </c>
      <c r="J369" s="73" t="s">
        <v>81</v>
      </c>
      <c r="K369" s="75" t="s">
        <v>15214</v>
      </c>
      <c r="L369" s="76">
        <v>13888000</v>
      </c>
      <c r="M369" s="71" t="s">
        <v>66</v>
      </c>
      <c r="N369" s="75" t="s">
        <v>5659</v>
      </c>
      <c r="O369" s="75">
        <v>1082915137</v>
      </c>
      <c r="P369" s="72">
        <v>28</v>
      </c>
      <c r="Q369" s="80">
        <v>45670</v>
      </c>
      <c r="R369" s="75">
        <v>5573604000</v>
      </c>
      <c r="S369" s="80">
        <v>45695</v>
      </c>
      <c r="T369" s="76">
        <v>13888000</v>
      </c>
      <c r="U369" s="72" t="s">
        <v>65</v>
      </c>
      <c r="V369" s="76">
        <v>7601831</v>
      </c>
      <c r="W369" s="104" t="s">
        <v>11213</v>
      </c>
      <c r="X369" s="78">
        <v>45695</v>
      </c>
      <c r="Y369" s="78">
        <v>45695</v>
      </c>
      <c r="Z369" s="78" t="s">
        <v>73</v>
      </c>
      <c r="AA369" s="78">
        <v>45808</v>
      </c>
      <c r="AB369" s="102">
        <f t="shared" si="30"/>
        <v>113</v>
      </c>
      <c r="AC369" s="72">
        <v>2</v>
      </c>
      <c r="AD369" s="514">
        <v>3472000</v>
      </c>
      <c r="AE369" s="72">
        <v>1</v>
      </c>
      <c r="AF369" s="80">
        <v>45838</v>
      </c>
      <c r="AG369" s="102">
        <f t="shared" si="31"/>
        <v>30</v>
      </c>
      <c r="AH369" s="72">
        <v>0</v>
      </c>
      <c r="AI369" s="628">
        <v>0</v>
      </c>
      <c r="AJ369" s="72" t="s">
        <v>73</v>
      </c>
      <c r="AK369" s="80" t="s">
        <v>73</v>
      </c>
      <c r="AL369" s="72">
        <v>0</v>
      </c>
      <c r="AM369" s="80" t="s">
        <v>73</v>
      </c>
      <c r="AN369" s="80" t="s">
        <v>73</v>
      </c>
      <c r="AO369" s="80" t="s">
        <v>73</v>
      </c>
      <c r="AP369" s="102">
        <f t="shared" si="32"/>
        <v>0</v>
      </c>
      <c r="AQ369" s="102">
        <f t="shared" si="33"/>
        <v>17360000</v>
      </c>
      <c r="AR369" s="72" t="s">
        <v>65</v>
      </c>
      <c r="AS369" s="76">
        <v>13888000</v>
      </c>
      <c r="AT369" s="72" t="s">
        <v>319</v>
      </c>
      <c r="AU369" s="76">
        <v>0</v>
      </c>
      <c r="AV369" s="81" t="s">
        <v>73</v>
      </c>
      <c r="AW369" s="620">
        <v>17360000</v>
      </c>
      <c r="AX369" s="488">
        <f t="shared" si="34"/>
        <v>0</v>
      </c>
      <c r="AY369" s="84">
        <f t="shared" si="35"/>
        <v>1</v>
      </c>
      <c r="AZ369" s="84">
        <v>1</v>
      </c>
      <c r="BA369" s="81" t="s">
        <v>73</v>
      </c>
      <c r="BB369" s="72" t="s">
        <v>208</v>
      </c>
      <c r="BC369" s="75" t="s">
        <v>15213</v>
      </c>
      <c r="BD369" s="71" t="s">
        <v>65</v>
      </c>
      <c r="BE369" s="71" t="s">
        <v>65</v>
      </c>
    </row>
    <row r="370" spans="2:57" x14ac:dyDescent="0.25">
      <c r="B370" s="71">
        <v>2025</v>
      </c>
      <c r="C370" s="71">
        <v>891780111</v>
      </c>
      <c r="D370" s="71" t="s">
        <v>63</v>
      </c>
      <c r="E370" s="72" t="s">
        <v>15212</v>
      </c>
      <c r="F370" s="72" t="s">
        <v>15211</v>
      </c>
      <c r="G370" s="176">
        <v>0</v>
      </c>
      <c r="H370" s="72" t="s">
        <v>71</v>
      </c>
      <c r="I370" s="71" t="s">
        <v>64</v>
      </c>
      <c r="J370" s="73" t="s">
        <v>81</v>
      </c>
      <c r="K370" s="75" t="s">
        <v>15210</v>
      </c>
      <c r="L370" s="76">
        <v>13888000</v>
      </c>
      <c r="M370" s="71" t="s">
        <v>66</v>
      </c>
      <c r="N370" s="75" t="s">
        <v>12224</v>
      </c>
      <c r="O370" s="75">
        <v>84454604</v>
      </c>
      <c r="P370" s="72">
        <v>28</v>
      </c>
      <c r="Q370" s="80">
        <v>45670</v>
      </c>
      <c r="R370" s="75">
        <v>5573604000</v>
      </c>
      <c r="S370" s="80">
        <v>45695</v>
      </c>
      <c r="T370" s="76">
        <v>13888000</v>
      </c>
      <c r="U370" s="72" t="s">
        <v>65</v>
      </c>
      <c r="V370" s="76">
        <v>12548945</v>
      </c>
      <c r="W370" s="104" t="s">
        <v>10809</v>
      </c>
      <c r="X370" s="78">
        <v>45695</v>
      </c>
      <c r="Y370" s="78">
        <v>45695</v>
      </c>
      <c r="Z370" s="78" t="s">
        <v>73</v>
      </c>
      <c r="AA370" s="78">
        <v>45808</v>
      </c>
      <c r="AB370" s="102">
        <f t="shared" si="30"/>
        <v>113</v>
      </c>
      <c r="AC370" s="72">
        <v>0</v>
      </c>
      <c r="AD370" s="514">
        <v>0</v>
      </c>
      <c r="AE370" s="72">
        <v>0</v>
      </c>
      <c r="AF370" s="80" t="s">
        <v>73</v>
      </c>
      <c r="AG370" s="102">
        <f t="shared" si="31"/>
        <v>0</v>
      </c>
      <c r="AH370" s="72">
        <v>1</v>
      </c>
      <c r="AI370" s="628">
        <v>6944000</v>
      </c>
      <c r="AJ370" s="78">
        <v>45747</v>
      </c>
      <c r="AK370" s="78">
        <v>45747</v>
      </c>
      <c r="AL370" s="72">
        <v>0</v>
      </c>
      <c r="AM370" s="80" t="s">
        <v>73</v>
      </c>
      <c r="AN370" s="80" t="s">
        <v>73</v>
      </c>
      <c r="AO370" s="80" t="s">
        <v>73</v>
      </c>
      <c r="AP370" s="102">
        <f t="shared" si="32"/>
        <v>0</v>
      </c>
      <c r="AQ370" s="102">
        <f t="shared" si="33"/>
        <v>6944000</v>
      </c>
      <c r="AR370" s="72" t="s">
        <v>65</v>
      </c>
      <c r="AS370" s="76">
        <v>13888000</v>
      </c>
      <c r="AT370" s="72" t="s">
        <v>319</v>
      </c>
      <c r="AU370" s="76">
        <v>0</v>
      </c>
      <c r="AV370" s="81" t="s">
        <v>73</v>
      </c>
      <c r="AW370" s="620">
        <v>6944000</v>
      </c>
      <c r="AX370" s="488">
        <f t="shared" si="34"/>
        <v>0</v>
      </c>
      <c r="AY370" s="84">
        <f t="shared" si="35"/>
        <v>1</v>
      </c>
      <c r="AZ370" s="84">
        <v>1</v>
      </c>
      <c r="BA370" s="80">
        <v>45777</v>
      </c>
      <c r="BB370" s="72" t="s">
        <v>426</v>
      </c>
      <c r="BC370" s="75" t="s">
        <v>15209</v>
      </c>
      <c r="BD370" s="71" t="s">
        <v>65</v>
      </c>
      <c r="BE370" s="71" t="s">
        <v>65</v>
      </c>
    </row>
    <row r="371" spans="2:57" x14ac:dyDescent="0.25">
      <c r="B371" s="71">
        <v>2025</v>
      </c>
      <c r="C371" s="71">
        <v>891780111</v>
      </c>
      <c r="D371" s="71" t="s">
        <v>63</v>
      </c>
      <c r="E371" s="72" t="s">
        <v>15208</v>
      </c>
      <c r="F371" s="72" t="s">
        <v>15207</v>
      </c>
      <c r="G371" s="176">
        <v>0</v>
      </c>
      <c r="H371" s="72" t="s">
        <v>71</v>
      </c>
      <c r="I371" s="71" t="s">
        <v>64</v>
      </c>
      <c r="J371" s="73" t="s">
        <v>81</v>
      </c>
      <c r="K371" s="75" t="s">
        <v>14757</v>
      </c>
      <c r="L371" s="76">
        <v>9000000</v>
      </c>
      <c r="M371" s="71" t="s">
        <v>66</v>
      </c>
      <c r="N371" s="75" t="s">
        <v>11569</v>
      </c>
      <c r="O371" s="75">
        <v>1082944952</v>
      </c>
      <c r="P371" s="72">
        <v>27</v>
      </c>
      <c r="Q371" s="80">
        <v>45670</v>
      </c>
      <c r="R371" s="75">
        <v>2494141000</v>
      </c>
      <c r="S371" s="80">
        <v>45695</v>
      </c>
      <c r="T371" s="76">
        <v>9000000</v>
      </c>
      <c r="U371" s="72" t="s">
        <v>65</v>
      </c>
      <c r="V371" s="76">
        <v>85459497</v>
      </c>
      <c r="W371" s="104" t="s">
        <v>9141</v>
      </c>
      <c r="X371" s="78">
        <v>45695</v>
      </c>
      <c r="Y371" s="78">
        <v>45695</v>
      </c>
      <c r="Z371" s="78" t="s">
        <v>73</v>
      </c>
      <c r="AA371" s="78">
        <v>45808</v>
      </c>
      <c r="AB371" s="102">
        <f t="shared" si="30"/>
        <v>113</v>
      </c>
      <c r="AC371" s="72">
        <v>2</v>
      </c>
      <c r="AD371" s="514">
        <v>1125000</v>
      </c>
      <c r="AE371" s="72">
        <v>1</v>
      </c>
      <c r="AF371" s="80">
        <v>45823</v>
      </c>
      <c r="AG371" s="102">
        <f t="shared" si="31"/>
        <v>15</v>
      </c>
      <c r="AH371" s="72">
        <v>0</v>
      </c>
      <c r="AI371" s="628">
        <v>0</v>
      </c>
      <c r="AJ371" s="72" t="s">
        <v>73</v>
      </c>
      <c r="AK371" s="80" t="s">
        <v>73</v>
      </c>
      <c r="AL371" s="72">
        <v>0</v>
      </c>
      <c r="AM371" s="80" t="s">
        <v>73</v>
      </c>
      <c r="AN371" s="80" t="s">
        <v>73</v>
      </c>
      <c r="AO371" s="80" t="s">
        <v>73</v>
      </c>
      <c r="AP371" s="102">
        <f t="shared" si="32"/>
        <v>0</v>
      </c>
      <c r="AQ371" s="102">
        <f t="shared" si="33"/>
        <v>10125000</v>
      </c>
      <c r="AR371" s="72" t="s">
        <v>65</v>
      </c>
      <c r="AS371" s="76">
        <v>9000000</v>
      </c>
      <c r="AT371" s="72" t="s">
        <v>319</v>
      </c>
      <c r="AU371" s="76">
        <v>0</v>
      </c>
      <c r="AV371" s="81" t="s">
        <v>73</v>
      </c>
      <c r="AW371" s="620">
        <v>10125000</v>
      </c>
      <c r="AX371" s="488">
        <f t="shared" si="34"/>
        <v>0</v>
      </c>
      <c r="AY371" s="84">
        <f t="shared" si="35"/>
        <v>1</v>
      </c>
      <c r="AZ371" s="84">
        <v>1</v>
      </c>
      <c r="BA371" s="81" t="s">
        <v>73</v>
      </c>
      <c r="BB371" s="72" t="s">
        <v>208</v>
      </c>
      <c r="BC371" s="75" t="s">
        <v>15206</v>
      </c>
      <c r="BD371" s="71" t="s">
        <v>65</v>
      </c>
      <c r="BE371" s="71" t="s">
        <v>65</v>
      </c>
    </row>
    <row r="372" spans="2:57" x14ac:dyDescent="0.25">
      <c r="B372" s="71">
        <v>2025</v>
      </c>
      <c r="C372" s="71">
        <v>891780111</v>
      </c>
      <c r="D372" s="71" t="s">
        <v>63</v>
      </c>
      <c r="E372" s="72" t="s">
        <v>15205</v>
      </c>
      <c r="F372" s="72" t="s">
        <v>15204</v>
      </c>
      <c r="G372" s="176">
        <v>0</v>
      </c>
      <c r="H372" s="72" t="s">
        <v>71</v>
      </c>
      <c r="I372" s="71" t="s">
        <v>64</v>
      </c>
      <c r="J372" s="73" t="s">
        <v>81</v>
      </c>
      <c r="K372" s="75" t="s">
        <v>15203</v>
      </c>
      <c r="L372" s="76">
        <v>12624000</v>
      </c>
      <c r="M372" s="71" t="s">
        <v>66</v>
      </c>
      <c r="N372" s="75" t="s">
        <v>15202</v>
      </c>
      <c r="O372" s="75">
        <v>1004272192</v>
      </c>
      <c r="P372" s="72">
        <v>28</v>
      </c>
      <c r="Q372" s="80">
        <v>45670</v>
      </c>
      <c r="R372" s="75">
        <v>5573604000</v>
      </c>
      <c r="S372" s="80">
        <v>45695</v>
      </c>
      <c r="T372" s="76">
        <v>12624000</v>
      </c>
      <c r="U372" s="72" t="s">
        <v>65</v>
      </c>
      <c r="V372" s="76">
        <v>57461216</v>
      </c>
      <c r="W372" s="104" t="s">
        <v>10332</v>
      </c>
      <c r="X372" s="78">
        <v>45695</v>
      </c>
      <c r="Y372" s="78">
        <v>45695</v>
      </c>
      <c r="Z372" s="78" t="s">
        <v>73</v>
      </c>
      <c r="AA372" s="78">
        <v>45808</v>
      </c>
      <c r="AB372" s="102">
        <f t="shared" si="30"/>
        <v>113</v>
      </c>
      <c r="AC372" s="72">
        <v>2</v>
      </c>
      <c r="AD372" s="514">
        <v>1578000</v>
      </c>
      <c r="AE372" s="72">
        <v>1</v>
      </c>
      <c r="AF372" s="80">
        <v>45823</v>
      </c>
      <c r="AG372" s="102">
        <f t="shared" si="31"/>
        <v>15</v>
      </c>
      <c r="AH372" s="72">
        <v>0</v>
      </c>
      <c r="AI372" s="628">
        <v>0</v>
      </c>
      <c r="AJ372" s="72" t="s">
        <v>73</v>
      </c>
      <c r="AK372" s="80" t="s">
        <v>73</v>
      </c>
      <c r="AL372" s="72">
        <v>0</v>
      </c>
      <c r="AM372" s="80" t="s">
        <v>73</v>
      </c>
      <c r="AN372" s="80" t="s">
        <v>73</v>
      </c>
      <c r="AO372" s="80" t="s">
        <v>73</v>
      </c>
      <c r="AP372" s="102">
        <f t="shared" si="32"/>
        <v>0</v>
      </c>
      <c r="AQ372" s="102">
        <f t="shared" si="33"/>
        <v>14202000</v>
      </c>
      <c r="AR372" s="72" t="s">
        <v>65</v>
      </c>
      <c r="AS372" s="76">
        <v>12624000</v>
      </c>
      <c r="AT372" s="72" t="s">
        <v>319</v>
      </c>
      <c r="AU372" s="76">
        <v>0</v>
      </c>
      <c r="AV372" s="81" t="s">
        <v>73</v>
      </c>
      <c r="AW372" s="620">
        <v>14202000</v>
      </c>
      <c r="AX372" s="488">
        <f t="shared" si="34"/>
        <v>0</v>
      </c>
      <c r="AY372" s="84">
        <f t="shared" si="35"/>
        <v>1</v>
      </c>
      <c r="AZ372" s="84">
        <v>1</v>
      </c>
      <c r="BA372" s="81" t="s">
        <v>73</v>
      </c>
      <c r="BB372" s="72" t="s">
        <v>208</v>
      </c>
      <c r="BC372" s="75" t="s">
        <v>15201</v>
      </c>
      <c r="BD372" s="71" t="s">
        <v>65</v>
      </c>
      <c r="BE372" s="71" t="s">
        <v>65</v>
      </c>
    </row>
    <row r="373" spans="2:57" x14ac:dyDescent="0.25">
      <c r="B373" s="71">
        <v>2025</v>
      </c>
      <c r="C373" s="71">
        <v>891780111</v>
      </c>
      <c r="D373" s="71" t="s">
        <v>63</v>
      </c>
      <c r="E373" s="72" t="s">
        <v>15200</v>
      </c>
      <c r="F373" s="72" t="s">
        <v>15199</v>
      </c>
      <c r="G373" s="176">
        <v>0</v>
      </c>
      <c r="H373" s="72" t="s">
        <v>71</v>
      </c>
      <c r="I373" s="71" t="s">
        <v>64</v>
      </c>
      <c r="J373" s="73" t="s">
        <v>81</v>
      </c>
      <c r="K373" s="75" t="s">
        <v>15198</v>
      </c>
      <c r="L373" s="76">
        <v>12624000</v>
      </c>
      <c r="M373" s="71" t="s">
        <v>66</v>
      </c>
      <c r="N373" s="75" t="s">
        <v>12017</v>
      </c>
      <c r="O373" s="75">
        <v>1083553499</v>
      </c>
      <c r="P373" s="72">
        <v>28</v>
      </c>
      <c r="Q373" s="80">
        <v>45670</v>
      </c>
      <c r="R373" s="75">
        <v>5573604000</v>
      </c>
      <c r="S373" s="80">
        <v>45695</v>
      </c>
      <c r="T373" s="76">
        <v>12624000</v>
      </c>
      <c r="U373" s="72" t="s">
        <v>65</v>
      </c>
      <c r="V373" s="76">
        <v>1083003720</v>
      </c>
      <c r="W373" s="104" t="s">
        <v>12016</v>
      </c>
      <c r="X373" s="78">
        <v>45695</v>
      </c>
      <c r="Y373" s="78">
        <v>45695</v>
      </c>
      <c r="Z373" s="78" t="s">
        <v>73</v>
      </c>
      <c r="AA373" s="78">
        <v>45808</v>
      </c>
      <c r="AB373" s="102">
        <f t="shared" si="30"/>
        <v>113</v>
      </c>
      <c r="AC373" s="72">
        <v>2</v>
      </c>
      <c r="AD373" s="514">
        <v>3156000</v>
      </c>
      <c r="AE373" s="72">
        <v>1</v>
      </c>
      <c r="AF373" s="80">
        <v>45838</v>
      </c>
      <c r="AG373" s="102">
        <f t="shared" si="31"/>
        <v>30</v>
      </c>
      <c r="AH373" s="72">
        <v>0</v>
      </c>
      <c r="AI373" s="628">
        <v>0</v>
      </c>
      <c r="AJ373" s="72" t="s">
        <v>73</v>
      </c>
      <c r="AK373" s="80" t="s">
        <v>73</v>
      </c>
      <c r="AL373" s="72">
        <v>0</v>
      </c>
      <c r="AM373" s="80" t="s">
        <v>73</v>
      </c>
      <c r="AN373" s="80" t="s">
        <v>73</v>
      </c>
      <c r="AO373" s="80" t="s">
        <v>73</v>
      </c>
      <c r="AP373" s="102">
        <f t="shared" si="32"/>
        <v>0</v>
      </c>
      <c r="AQ373" s="102">
        <f t="shared" si="33"/>
        <v>15780000</v>
      </c>
      <c r="AR373" s="72" t="s">
        <v>65</v>
      </c>
      <c r="AS373" s="76">
        <v>12624000</v>
      </c>
      <c r="AT373" s="72" t="s">
        <v>319</v>
      </c>
      <c r="AU373" s="76">
        <v>0</v>
      </c>
      <c r="AV373" s="81" t="s">
        <v>73</v>
      </c>
      <c r="AW373" s="620">
        <v>15780000</v>
      </c>
      <c r="AX373" s="488">
        <f t="shared" si="34"/>
        <v>0</v>
      </c>
      <c r="AY373" s="84">
        <f t="shared" si="35"/>
        <v>1</v>
      </c>
      <c r="AZ373" s="84">
        <v>1</v>
      </c>
      <c r="BA373" s="81" t="s">
        <v>73</v>
      </c>
      <c r="BB373" s="72" t="s">
        <v>208</v>
      </c>
      <c r="BC373" s="75" t="s">
        <v>15197</v>
      </c>
      <c r="BD373" s="71" t="s">
        <v>65</v>
      </c>
      <c r="BE373" s="71" t="s">
        <v>65</v>
      </c>
    </row>
    <row r="374" spans="2:57" x14ac:dyDescent="0.25">
      <c r="B374" s="71">
        <v>2025</v>
      </c>
      <c r="C374" s="71">
        <v>891780111</v>
      </c>
      <c r="D374" s="71" t="s">
        <v>63</v>
      </c>
      <c r="E374" s="72" t="s">
        <v>15196</v>
      </c>
      <c r="F374" s="72" t="s">
        <v>15195</v>
      </c>
      <c r="G374" s="176">
        <v>0</v>
      </c>
      <c r="H374" s="72" t="s">
        <v>71</v>
      </c>
      <c r="I374" s="71" t="s">
        <v>64</v>
      </c>
      <c r="J374" s="73" t="s">
        <v>81</v>
      </c>
      <c r="K374" s="75" t="s">
        <v>15194</v>
      </c>
      <c r="L374" s="76">
        <v>9000000</v>
      </c>
      <c r="M374" s="71" t="s">
        <v>66</v>
      </c>
      <c r="N374" s="75" t="s">
        <v>15193</v>
      </c>
      <c r="O374" s="75">
        <v>1082950584</v>
      </c>
      <c r="P374" s="72">
        <v>27</v>
      </c>
      <c r="Q374" s="80">
        <v>45670</v>
      </c>
      <c r="R374" s="75">
        <v>2494141000</v>
      </c>
      <c r="S374" s="80">
        <v>45695</v>
      </c>
      <c r="T374" s="76">
        <v>9000000</v>
      </c>
      <c r="U374" s="72" t="s">
        <v>65</v>
      </c>
      <c r="V374" s="76">
        <v>7631392</v>
      </c>
      <c r="W374" s="104" t="s">
        <v>11002</v>
      </c>
      <c r="X374" s="78">
        <v>45695</v>
      </c>
      <c r="Y374" s="78">
        <v>45695</v>
      </c>
      <c r="Z374" s="78" t="s">
        <v>73</v>
      </c>
      <c r="AA374" s="78">
        <v>45808</v>
      </c>
      <c r="AB374" s="102">
        <f t="shared" si="30"/>
        <v>113</v>
      </c>
      <c r="AC374" s="72">
        <v>0</v>
      </c>
      <c r="AD374" s="514">
        <v>0</v>
      </c>
      <c r="AE374" s="72">
        <v>0</v>
      </c>
      <c r="AF374" s="80" t="s">
        <v>73</v>
      </c>
      <c r="AG374" s="102">
        <f t="shared" si="31"/>
        <v>0</v>
      </c>
      <c r="AH374" s="72">
        <v>0</v>
      </c>
      <c r="AI374" s="628">
        <v>0</v>
      </c>
      <c r="AJ374" s="72" t="s">
        <v>73</v>
      </c>
      <c r="AK374" s="80" t="s">
        <v>73</v>
      </c>
      <c r="AL374" s="72">
        <v>3</v>
      </c>
      <c r="AM374" s="80">
        <v>45835</v>
      </c>
      <c r="AN374" s="80" t="s">
        <v>73</v>
      </c>
      <c r="AO374" s="80" t="s">
        <v>73</v>
      </c>
      <c r="AP374" s="102" t="e">
        <f t="shared" si="32"/>
        <v>#VALUE!</v>
      </c>
      <c r="AQ374" s="102">
        <f t="shared" si="33"/>
        <v>9000000</v>
      </c>
      <c r="AR374" s="72" t="s">
        <v>65</v>
      </c>
      <c r="AS374" s="76">
        <v>9000000</v>
      </c>
      <c r="AT374" s="72" t="s">
        <v>319</v>
      </c>
      <c r="AU374" s="76">
        <v>0</v>
      </c>
      <c r="AV374" s="81" t="s">
        <v>73</v>
      </c>
      <c r="AW374" s="620">
        <v>7875000</v>
      </c>
      <c r="AX374" s="488">
        <f t="shared" si="34"/>
        <v>1125000</v>
      </c>
      <c r="AY374" s="84">
        <f t="shared" si="35"/>
        <v>0.875</v>
      </c>
      <c r="AZ374" s="84">
        <v>0.875</v>
      </c>
      <c r="BA374" s="81" t="s">
        <v>73</v>
      </c>
      <c r="BB374" s="72" t="s">
        <v>123</v>
      </c>
      <c r="BC374" s="75" t="s">
        <v>15192</v>
      </c>
      <c r="BD374" s="71" t="s">
        <v>65</v>
      </c>
      <c r="BE374" s="71" t="s">
        <v>65</v>
      </c>
    </row>
    <row r="375" spans="2:57" x14ac:dyDescent="0.25">
      <c r="B375" s="71">
        <v>2025</v>
      </c>
      <c r="C375" s="71">
        <v>891780111</v>
      </c>
      <c r="D375" s="71" t="s">
        <v>63</v>
      </c>
      <c r="E375" s="72" t="s">
        <v>15191</v>
      </c>
      <c r="F375" s="72" t="s">
        <v>15190</v>
      </c>
      <c r="G375" s="176">
        <v>0</v>
      </c>
      <c r="H375" s="72" t="s">
        <v>71</v>
      </c>
      <c r="I375" s="71" t="s">
        <v>64</v>
      </c>
      <c r="J375" s="73" t="s">
        <v>81</v>
      </c>
      <c r="K375" s="75" t="s">
        <v>15189</v>
      </c>
      <c r="L375" s="76">
        <v>13888000</v>
      </c>
      <c r="M375" s="71" t="s">
        <v>66</v>
      </c>
      <c r="N375" s="75" t="s">
        <v>10794</v>
      </c>
      <c r="O375" s="75">
        <v>1082945995</v>
      </c>
      <c r="P375" s="72">
        <v>28</v>
      </c>
      <c r="Q375" s="80">
        <v>45670</v>
      </c>
      <c r="R375" s="75">
        <v>5573604000</v>
      </c>
      <c r="S375" s="80">
        <v>45695</v>
      </c>
      <c r="T375" s="76">
        <v>13888000</v>
      </c>
      <c r="U375" s="72" t="s">
        <v>65</v>
      </c>
      <c r="V375" s="76">
        <v>12560219</v>
      </c>
      <c r="W375" s="104" t="s">
        <v>10793</v>
      </c>
      <c r="X375" s="78">
        <v>45695</v>
      </c>
      <c r="Y375" s="78">
        <v>45695</v>
      </c>
      <c r="Z375" s="78" t="s">
        <v>73</v>
      </c>
      <c r="AA375" s="78">
        <v>45808</v>
      </c>
      <c r="AB375" s="102">
        <f t="shared" si="30"/>
        <v>113</v>
      </c>
      <c r="AC375" s="72">
        <v>2</v>
      </c>
      <c r="AD375" s="514">
        <v>3472000</v>
      </c>
      <c r="AE375" s="72">
        <v>1</v>
      </c>
      <c r="AF375" s="80">
        <v>45838</v>
      </c>
      <c r="AG375" s="102">
        <f t="shared" si="31"/>
        <v>30</v>
      </c>
      <c r="AH375" s="72">
        <v>0</v>
      </c>
      <c r="AI375" s="628">
        <v>0</v>
      </c>
      <c r="AJ375" s="72" t="s">
        <v>73</v>
      </c>
      <c r="AK375" s="80" t="s">
        <v>73</v>
      </c>
      <c r="AL375" s="72">
        <v>0</v>
      </c>
      <c r="AM375" s="80" t="s">
        <v>73</v>
      </c>
      <c r="AN375" s="80" t="s">
        <v>73</v>
      </c>
      <c r="AO375" s="80" t="s">
        <v>73</v>
      </c>
      <c r="AP375" s="102">
        <f t="shared" si="32"/>
        <v>0</v>
      </c>
      <c r="AQ375" s="102">
        <f t="shared" si="33"/>
        <v>17360000</v>
      </c>
      <c r="AR375" s="72" t="s">
        <v>65</v>
      </c>
      <c r="AS375" s="76">
        <v>13888000</v>
      </c>
      <c r="AT375" s="72" t="s">
        <v>319</v>
      </c>
      <c r="AU375" s="76">
        <v>0</v>
      </c>
      <c r="AV375" s="81" t="s">
        <v>73</v>
      </c>
      <c r="AW375" s="620">
        <v>17360000</v>
      </c>
      <c r="AX375" s="488">
        <f t="shared" si="34"/>
        <v>0</v>
      </c>
      <c r="AY375" s="84">
        <f t="shared" si="35"/>
        <v>1</v>
      </c>
      <c r="AZ375" s="84">
        <v>1</v>
      </c>
      <c r="BA375" s="81" t="s">
        <v>73</v>
      </c>
      <c r="BB375" s="72" t="s">
        <v>208</v>
      </c>
      <c r="BC375" s="75" t="s">
        <v>15188</v>
      </c>
      <c r="BD375" s="71" t="s">
        <v>65</v>
      </c>
      <c r="BE375" s="71" t="s">
        <v>65</v>
      </c>
    </row>
    <row r="376" spans="2:57" x14ac:dyDescent="0.25">
      <c r="B376" s="71">
        <v>2025</v>
      </c>
      <c r="C376" s="71">
        <v>891780111</v>
      </c>
      <c r="D376" s="71" t="s">
        <v>63</v>
      </c>
      <c r="E376" s="72" t="s">
        <v>15187</v>
      </c>
      <c r="F376" s="72" t="s">
        <v>15186</v>
      </c>
      <c r="G376" s="176">
        <v>0</v>
      </c>
      <c r="H376" s="72" t="s">
        <v>71</v>
      </c>
      <c r="I376" s="71" t="s">
        <v>64</v>
      </c>
      <c r="J376" s="73" t="s">
        <v>81</v>
      </c>
      <c r="K376" s="75" t="s">
        <v>15185</v>
      </c>
      <c r="L376" s="76">
        <v>12624000</v>
      </c>
      <c r="M376" s="71" t="s">
        <v>66</v>
      </c>
      <c r="N376" s="75" t="s">
        <v>11276</v>
      </c>
      <c r="O376" s="75">
        <v>36718392</v>
      </c>
      <c r="P376" s="72">
        <v>28</v>
      </c>
      <c r="Q376" s="80">
        <v>45670</v>
      </c>
      <c r="R376" s="75">
        <v>5573604000</v>
      </c>
      <c r="S376" s="80">
        <v>45695</v>
      </c>
      <c r="T376" s="76">
        <v>12624000</v>
      </c>
      <c r="U376" s="72" t="s">
        <v>65</v>
      </c>
      <c r="V376" s="76">
        <v>85465146</v>
      </c>
      <c r="W376" s="104" t="s">
        <v>9042</v>
      </c>
      <c r="X376" s="78">
        <v>45695</v>
      </c>
      <c r="Y376" s="78">
        <v>45695</v>
      </c>
      <c r="Z376" s="78" t="s">
        <v>73</v>
      </c>
      <c r="AA376" s="78">
        <v>45808</v>
      </c>
      <c r="AB376" s="102">
        <f t="shared" si="30"/>
        <v>113</v>
      </c>
      <c r="AC376" s="72">
        <v>2</v>
      </c>
      <c r="AD376" s="514">
        <v>1578000</v>
      </c>
      <c r="AE376" s="72">
        <v>1</v>
      </c>
      <c r="AF376" s="80">
        <v>45823</v>
      </c>
      <c r="AG376" s="102">
        <f t="shared" si="31"/>
        <v>15</v>
      </c>
      <c r="AH376" s="72">
        <v>0</v>
      </c>
      <c r="AI376" s="628">
        <v>0</v>
      </c>
      <c r="AJ376" s="72" t="s">
        <v>73</v>
      </c>
      <c r="AK376" s="80" t="s">
        <v>73</v>
      </c>
      <c r="AL376" s="72">
        <v>0</v>
      </c>
      <c r="AM376" s="80" t="s">
        <v>73</v>
      </c>
      <c r="AN376" s="80" t="s">
        <v>73</v>
      </c>
      <c r="AO376" s="80" t="s">
        <v>73</v>
      </c>
      <c r="AP376" s="102">
        <f t="shared" si="32"/>
        <v>0</v>
      </c>
      <c r="AQ376" s="102">
        <f t="shared" si="33"/>
        <v>14202000</v>
      </c>
      <c r="AR376" s="72" t="s">
        <v>65</v>
      </c>
      <c r="AS376" s="76">
        <v>12624000</v>
      </c>
      <c r="AT376" s="72" t="s">
        <v>319</v>
      </c>
      <c r="AU376" s="76">
        <v>0</v>
      </c>
      <c r="AV376" s="81" t="s">
        <v>73</v>
      </c>
      <c r="AW376" s="620">
        <v>14202000</v>
      </c>
      <c r="AX376" s="488">
        <f t="shared" si="34"/>
        <v>0</v>
      </c>
      <c r="AY376" s="84">
        <f t="shared" si="35"/>
        <v>1</v>
      </c>
      <c r="AZ376" s="84">
        <v>1</v>
      </c>
      <c r="BA376" s="81" t="s">
        <v>73</v>
      </c>
      <c r="BB376" s="72" t="s">
        <v>208</v>
      </c>
      <c r="BC376" s="75" t="s">
        <v>15184</v>
      </c>
      <c r="BD376" s="71" t="s">
        <v>65</v>
      </c>
      <c r="BE376" s="71" t="s">
        <v>65</v>
      </c>
    </row>
    <row r="377" spans="2:57" x14ac:dyDescent="0.25">
      <c r="B377" s="71">
        <v>2025</v>
      </c>
      <c r="C377" s="71">
        <v>891780111</v>
      </c>
      <c r="D377" s="71" t="s">
        <v>63</v>
      </c>
      <c r="E377" s="72" t="s">
        <v>15183</v>
      </c>
      <c r="F377" s="72" t="s">
        <v>15182</v>
      </c>
      <c r="G377" s="176">
        <v>0</v>
      </c>
      <c r="H377" s="72" t="s">
        <v>71</v>
      </c>
      <c r="I377" s="71" t="s">
        <v>64</v>
      </c>
      <c r="J377" s="73" t="s">
        <v>81</v>
      </c>
      <c r="K377" s="75" t="s">
        <v>14336</v>
      </c>
      <c r="L377" s="76">
        <v>9000000</v>
      </c>
      <c r="M377" s="71" t="s">
        <v>66</v>
      </c>
      <c r="N377" s="75" t="s">
        <v>11485</v>
      </c>
      <c r="O377" s="75">
        <v>1082888690</v>
      </c>
      <c r="P377" s="72">
        <v>27</v>
      </c>
      <c r="Q377" s="80">
        <v>45670</v>
      </c>
      <c r="R377" s="75">
        <v>2494141000</v>
      </c>
      <c r="S377" s="80">
        <v>45695</v>
      </c>
      <c r="T377" s="76">
        <v>9000000</v>
      </c>
      <c r="U377" s="72" t="s">
        <v>65</v>
      </c>
      <c r="V377" s="76">
        <v>7633817</v>
      </c>
      <c r="W377" s="104" t="s">
        <v>10548</v>
      </c>
      <c r="X377" s="78">
        <v>45695</v>
      </c>
      <c r="Y377" s="78">
        <v>45695</v>
      </c>
      <c r="Z377" s="78" t="s">
        <v>73</v>
      </c>
      <c r="AA377" s="78">
        <v>45808</v>
      </c>
      <c r="AB377" s="102">
        <f t="shared" si="30"/>
        <v>113</v>
      </c>
      <c r="AC377" s="72">
        <v>2</v>
      </c>
      <c r="AD377" s="514">
        <v>1125000</v>
      </c>
      <c r="AE377" s="72">
        <v>1</v>
      </c>
      <c r="AF377" s="80">
        <v>45823</v>
      </c>
      <c r="AG377" s="102">
        <f t="shared" si="31"/>
        <v>15</v>
      </c>
      <c r="AH377" s="72">
        <v>0</v>
      </c>
      <c r="AI377" s="628">
        <v>0</v>
      </c>
      <c r="AJ377" s="72" t="s">
        <v>73</v>
      </c>
      <c r="AK377" s="80" t="s">
        <v>73</v>
      </c>
      <c r="AL377" s="72">
        <v>0</v>
      </c>
      <c r="AM377" s="80" t="s">
        <v>73</v>
      </c>
      <c r="AN377" s="80" t="s">
        <v>73</v>
      </c>
      <c r="AO377" s="80" t="s">
        <v>73</v>
      </c>
      <c r="AP377" s="102">
        <f t="shared" si="32"/>
        <v>0</v>
      </c>
      <c r="AQ377" s="102">
        <f t="shared" si="33"/>
        <v>10125000</v>
      </c>
      <c r="AR377" s="72" t="s">
        <v>65</v>
      </c>
      <c r="AS377" s="76">
        <v>9000000</v>
      </c>
      <c r="AT377" s="72" t="s">
        <v>319</v>
      </c>
      <c r="AU377" s="76">
        <v>0</v>
      </c>
      <c r="AV377" s="81" t="s">
        <v>73</v>
      </c>
      <c r="AW377" s="620">
        <v>10125000</v>
      </c>
      <c r="AX377" s="488">
        <f t="shared" si="34"/>
        <v>0</v>
      </c>
      <c r="AY377" s="84">
        <f t="shared" si="35"/>
        <v>1</v>
      </c>
      <c r="AZ377" s="84">
        <v>1</v>
      </c>
      <c r="BA377" s="81" t="s">
        <v>73</v>
      </c>
      <c r="BB377" s="72" t="s">
        <v>208</v>
      </c>
      <c r="BC377" s="75" t="s">
        <v>15181</v>
      </c>
      <c r="BD377" s="71" t="s">
        <v>65</v>
      </c>
      <c r="BE377" s="71" t="s">
        <v>65</v>
      </c>
    </row>
    <row r="378" spans="2:57" x14ac:dyDescent="0.25">
      <c r="B378" s="71">
        <v>2025</v>
      </c>
      <c r="C378" s="71">
        <v>891780111</v>
      </c>
      <c r="D378" s="71" t="s">
        <v>63</v>
      </c>
      <c r="E378" s="72" t="s">
        <v>15180</v>
      </c>
      <c r="F378" s="72" t="s">
        <v>15179</v>
      </c>
      <c r="G378" s="176">
        <v>0</v>
      </c>
      <c r="H378" s="72" t="s">
        <v>71</v>
      </c>
      <c r="I378" s="71" t="s">
        <v>64</v>
      </c>
      <c r="J378" s="73" t="s">
        <v>81</v>
      </c>
      <c r="K378" s="75" t="s">
        <v>15178</v>
      </c>
      <c r="L378" s="76">
        <v>12624000</v>
      </c>
      <c r="M378" s="71" t="s">
        <v>66</v>
      </c>
      <c r="N378" s="75" t="s">
        <v>11028</v>
      </c>
      <c r="O378" s="75">
        <v>1082881528</v>
      </c>
      <c r="P378" s="72">
        <v>28</v>
      </c>
      <c r="Q378" s="80">
        <v>45670</v>
      </c>
      <c r="R378" s="75">
        <v>5573604000</v>
      </c>
      <c r="S378" s="80">
        <v>45695</v>
      </c>
      <c r="T378" s="76">
        <v>12624000</v>
      </c>
      <c r="U378" s="72" t="s">
        <v>65</v>
      </c>
      <c r="V378" s="76">
        <v>72175281</v>
      </c>
      <c r="W378" s="104" t="s">
        <v>8886</v>
      </c>
      <c r="X378" s="78">
        <v>45695</v>
      </c>
      <c r="Y378" s="78">
        <v>45695</v>
      </c>
      <c r="Z378" s="78" t="s">
        <v>73</v>
      </c>
      <c r="AA378" s="78">
        <v>45808</v>
      </c>
      <c r="AB378" s="102">
        <f t="shared" si="30"/>
        <v>113</v>
      </c>
      <c r="AC378" s="72">
        <v>2</v>
      </c>
      <c r="AD378" s="514">
        <v>3156000</v>
      </c>
      <c r="AE378" s="72">
        <v>1</v>
      </c>
      <c r="AF378" s="80">
        <v>45838</v>
      </c>
      <c r="AG378" s="102">
        <f t="shared" si="31"/>
        <v>30</v>
      </c>
      <c r="AH378" s="72">
        <v>0</v>
      </c>
      <c r="AI378" s="628">
        <v>0</v>
      </c>
      <c r="AJ378" s="72" t="s">
        <v>73</v>
      </c>
      <c r="AK378" s="80" t="s">
        <v>73</v>
      </c>
      <c r="AL378" s="72">
        <v>0</v>
      </c>
      <c r="AM378" s="80" t="s">
        <v>73</v>
      </c>
      <c r="AN378" s="80" t="s">
        <v>73</v>
      </c>
      <c r="AO378" s="80" t="s">
        <v>73</v>
      </c>
      <c r="AP378" s="102">
        <f t="shared" si="32"/>
        <v>0</v>
      </c>
      <c r="AQ378" s="102">
        <f t="shared" si="33"/>
        <v>15780000</v>
      </c>
      <c r="AR378" s="72" t="s">
        <v>65</v>
      </c>
      <c r="AS378" s="76">
        <v>12624000</v>
      </c>
      <c r="AT378" s="72" t="s">
        <v>319</v>
      </c>
      <c r="AU378" s="76">
        <v>0</v>
      </c>
      <c r="AV378" s="81" t="s">
        <v>73</v>
      </c>
      <c r="AW378" s="620">
        <v>15780000</v>
      </c>
      <c r="AX378" s="488">
        <f t="shared" si="34"/>
        <v>0</v>
      </c>
      <c r="AY378" s="84">
        <f t="shared" si="35"/>
        <v>1</v>
      </c>
      <c r="AZ378" s="84">
        <v>1</v>
      </c>
      <c r="BA378" s="81" t="s">
        <v>73</v>
      </c>
      <c r="BB378" s="72" t="s">
        <v>208</v>
      </c>
      <c r="BC378" s="75" t="s">
        <v>15177</v>
      </c>
      <c r="BD378" s="71" t="s">
        <v>65</v>
      </c>
      <c r="BE378" s="71" t="s">
        <v>65</v>
      </c>
    </row>
    <row r="379" spans="2:57" x14ac:dyDescent="0.25">
      <c r="B379" s="71">
        <v>2025</v>
      </c>
      <c r="C379" s="71">
        <v>891780111</v>
      </c>
      <c r="D379" s="71" t="s">
        <v>63</v>
      </c>
      <c r="E379" s="72" t="s">
        <v>15176</v>
      </c>
      <c r="F379" s="72" t="s">
        <v>15175</v>
      </c>
      <c r="G379" s="176">
        <v>0</v>
      </c>
      <c r="H379" s="72" t="s">
        <v>71</v>
      </c>
      <c r="I379" s="71" t="s">
        <v>64</v>
      </c>
      <c r="J379" s="73" t="s">
        <v>81</v>
      </c>
      <c r="K379" s="75" t="s">
        <v>14336</v>
      </c>
      <c r="L379" s="76">
        <v>9000000</v>
      </c>
      <c r="M379" s="71" t="s">
        <v>66</v>
      </c>
      <c r="N379" s="75" t="s">
        <v>11061</v>
      </c>
      <c r="O379" s="75">
        <v>57433646</v>
      </c>
      <c r="P379" s="72">
        <v>27</v>
      </c>
      <c r="Q379" s="80">
        <v>45670</v>
      </c>
      <c r="R379" s="75">
        <v>2494141000</v>
      </c>
      <c r="S379" s="80">
        <v>45695</v>
      </c>
      <c r="T379" s="76">
        <v>9000000</v>
      </c>
      <c r="U379" s="72" t="s">
        <v>65</v>
      </c>
      <c r="V379" s="76">
        <v>7633817</v>
      </c>
      <c r="W379" s="104" t="s">
        <v>10548</v>
      </c>
      <c r="X379" s="78">
        <v>45695</v>
      </c>
      <c r="Y379" s="78">
        <v>45695</v>
      </c>
      <c r="Z379" s="78" t="s">
        <v>73</v>
      </c>
      <c r="AA379" s="78">
        <v>45808</v>
      </c>
      <c r="AB379" s="102">
        <f t="shared" si="30"/>
        <v>113</v>
      </c>
      <c r="AC379" s="72">
        <v>2</v>
      </c>
      <c r="AD379" s="514">
        <v>1125000</v>
      </c>
      <c r="AE379" s="72">
        <v>1</v>
      </c>
      <c r="AF379" s="80">
        <v>45823</v>
      </c>
      <c r="AG379" s="102">
        <f t="shared" si="31"/>
        <v>15</v>
      </c>
      <c r="AH379" s="72">
        <v>0</v>
      </c>
      <c r="AI379" s="628">
        <v>0</v>
      </c>
      <c r="AJ379" s="72" t="s">
        <v>73</v>
      </c>
      <c r="AK379" s="80" t="s">
        <v>73</v>
      </c>
      <c r="AL379" s="72">
        <v>0</v>
      </c>
      <c r="AM379" s="80" t="s">
        <v>73</v>
      </c>
      <c r="AN379" s="80" t="s">
        <v>73</v>
      </c>
      <c r="AO379" s="80" t="s">
        <v>73</v>
      </c>
      <c r="AP379" s="102">
        <f t="shared" si="32"/>
        <v>0</v>
      </c>
      <c r="AQ379" s="102">
        <f t="shared" si="33"/>
        <v>10125000</v>
      </c>
      <c r="AR379" s="72" t="s">
        <v>65</v>
      </c>
      <c r="AS379" s="76">
        <v>9000000</v>
      </c>
      <c r="AT379" s="72" t="s">
        <v>319</v>
      </c>
      <c r="AU379" s="76">
        <v>0</v>
      </c>
      <c r="AV379" s="81" t="s">
        <v>73</v>
      </c>
      <c r="AW379" s="620">
        <v>10125000</v>
      </c>
      <c r="AX379" s="488">
        <f t="shared" si="34"/>
        <v>0</v>
      </c>
      <c r="AY379" s="84">
        <f t="shared" si="35"/>
        <v>1</v>
      </c>
      <c r="AZ379" s="84">
        <v>1</v>
      </c>
      <c r="BA379" s="81" t="s">
        <v>73</v>
      </c>
      <c r="BB379" s="72" t="s">
        <v>208</v>
      </c>
      <c r="BC379" s="75" t="s">
        <v>15174</v>
      </c>
      <c r="BD379" s="71" t="s">
        <v>65</v>
      </c>
      <c r="BE379" s="71" t="s">
        <v>65</v>
      </c>
    </row>
    <row r="380" spans="2:57" x14ac:dyDescent="0.25">
      <c r="B380" s="71">
        <v>2025</v>
      </c>
      <c r="C380" s="71">
        <v>891780111</v>
      </c>
      <c r="D380" s="71" t="s">
        <v>63</v>
      </c>
      <c r="E380" s="72" t="s">
        <v>15173</v>
      </c>
      <c r="F380" s="72" t="s">
        <v>15172</v>
      </c>
      <c r="G380" s="176">
        <v>0</v>
      </c>
      <c r="H380" s="72" t="s">
        <v>71</v>
      </c>
      <c r="I380" s="71" t="s">
        <v>64</v>
      </c>
      <c r="J380" s="73" t="s">
        <v>81</v>
      </c>
      <c r="K380" s="75" t="s">
        <v>15171</v>
      </c>
      <c r="L380" s="76">
        <v>10600000</v>
      </c>
      <c r="M380" s="71" t="s">
        <v>66</v>
      </c>
      <c r="N380" s="75" t="s">
        <v>2384</v>
      </c>
      <c r="O380" s="75">
        <v>1083014226</v>
      </c>
      <c r="P380" s="72">
        <v>27</v>
      </c>
      <c r="Q380" s="80">
        <v>45670</v>
      </c>
      <c r="R380" s="75">
        <v>2494141000</v>
      </c>
      <c r="S380" s="80">
        <v>45695</v>
      </c>
      <c r="T380" s="76">
        <v>10600000</v>
      </c>
      <c r="U380" s="72" t="s">
        <v>65</v>
      </c>
      <c r="V380" s="76">
        <v>1083554320</v>
      </c>
      <c r="W380" s="104" t="s">
        <v>8613</v>
      </c>
      <c r="X380" s="78">
        <v>45695</v>
      </c>
      <c r="Y380" s="78">
        <v>45695</v>
      </c>
      <c r="Z380" s="78" t="s">
        <v>73</v>
      </c>
      <c r="AA380" s="78">
        <v>45808</v>
      </c>
      <c r="AB380" s="102">
        <f t="shared" si="30"/>
        <v>113</v>
      </c>
      <c r="AC380" s="72">
        <v>2</v>
      </c>
      <c r="AD380" s="514">
        <v>2650000</v>
      </c>
      <c r="AE380" s="72">
        <v>1</v>
      </c>
      <c r="AF380" s="80">
        <v>45838</v>
      </c>
      <c r="AG380" s="102">
        <f t="shared" si="31"/>
        <v>30</v>
      </c>
      <c r="AH380" s="72">
        <v>0</v>
      </c>
      <c r="AI380" s="628">
        <v>0</v>
      </c>
      <c r="AJ380" s="72" t="s">
        <v>73</v>
      </c>
      <c r="AK380" s="80" t="s">
        <v>73</v>
      </c>
      <c r="AL380" s="72">
        <v>0</v>
      </c>
      <c r="AM380" s="80" t="s">
        <v>73</v>
      </c>
      <c r="AN380" s="80" t="s">
        <v>73</v>
      </c>
      <c r="AO380" s="80" t="s">
        <v>73</v>
      </c>
      <c r="AP380" s="102">
        <f t="shared" si="32"/>
        <v>0</v>
      </c>
      <c r="AQ380" s="102">
        <f t="shared" si="33"/>
        <v>13250000</v>
      </c>
      <c r="AR380" s="72" t="s">
        <v>65</v>
      </c>
      <c r="AS380" s="76">
        <v>10600000</v>
      </c>
      <c r="AT380" s="72" t="s">
        <v>319</v>
      </c>
      <c r="AU380" s="76">
        <v>0</v>
      </c>
      <c r="AV380" s="81" t="s">
        <v>73</v>
      </c>
      <c r="AW380" s="620">
        <v>13250000</v>
      </c>
      <c r="AX380" s="488">
        <f t="shared" si="34"/>
        <v>0</v>
      </c>
      <c r="AY380" s="84">
        <f t="shared" si="35"/>
        <v>1</v>
      </c>
      <c r="AZ380" s="84">
        <v>1</v>
      </c>
      <c r="BA380" s="81" t="s">
        <v>73</v>
      </c>
      <c r="BB380" s="72" t="s">
        <v>208</v>
      </c>
      <c r="BC380" s="75" t="s">
        <v>15170</v>
      </c>
      <c r="BD380" s="71" t="s">
        <v>65</v>
      </c>
      <c r="BE380" s="71" t="s">
        <v>65</v>
      </c>
    </row>
    <row r="381" spans="2:57" x14ac:dyDescent="0.25">
      <c r="B381" s="71">
        <v>2025</v>
      </c>
      <c r="C381" s="71">
        <v>891780111</v>
      </c>
      <c r="D381" s="71" t="s">
        <v>63</v>
      </c>
      <c r="E381" s="72" t="s">
        <v>15169</v>
      </c>
      <c r="F381" s="72" t="s">
        <v>15168</v>
      </c>
      <c r="G381" s="176">
        <v>0</v>
      </c>
      <c r="H381" s="72" t="s">
        <v>71</v>
      </c>
      <c r="I381" s="71" t="s">
        <v>64</v>
      </c>
      <c r="J381" s="73" t="s">
        <v>81</v>
      </c>
      <c r="K381" s="75" t="s">
        <v>15167</v>
      </c>
      <c r="L381" s="76">
        <v>13888000</v>
      </c>
      <c r="M381" s="71" t="s">
        <v>66</v>
      </c>
      <c r="N381" s="75" t="s">
        <v>13313</v>
      </c>
      <c r="O381" s="75">
        <v>1067900773</v>
      </c>
      <c r="P381" s="72">
        <v>28</v>
      </c>
      <c r="Q381" s="80">
        <v>45670</v>
      </c>
      <c r="R381" s="75">
        <v>5573604000</v>
      </c>
      <c r="S381" s="80">
        <v>45699</v>
      </c>
      <c r="T381" s="76">
        <v>13888000</v>
      </c>
      <c r="U381" s="72" t="s">
        <v>65</v>
      </c>
      <c r="V381" s="76">
        <v>72175281</v>
      </c>
      <c r="W381" s="104" t="s">
        <v>8886</v>
      </c>
      <c r="X381" s="78">
        <v>45699</v>
      </c>
      <c r="Y381" s="78">
        <v>45699</v>
      </c>
      <c r="Z381" s="78" t="s">
        <v>73</v>
      </c>
      <c r="AA381" s="78">
        <v>45808</v>
      </c>
      <c r="AB381" s="102">
        <f t="shared" si="30"/>
        <v>109</v>
      </c>
      <c r="AC381" s="72">
        <v>2</v>
      </c>
      <c r="AD381" s="514">
        <v>3472000</v>
      </c>
      <c r="AE381" s="72">
        <v>1</v>
      </c>
      <c r="AF381" s="80">
        <v>45838</v>
      </c>
      <c r="AG381" s="102">
        <f t="shared" si="31"/>
        <v>30</v>
      </c>
      <c r="AH381" s="72">
        <v>0</v>
      </c>
      <c r="AI381" s="628">
        <v>0</v>
      </c>
      <c r="AJ381" s="72" t="s">
        <v>73</v>
      </c>
      <c r="AK381" s="80" t="s">
        <v>73</v>
      </c>
      <c r="AL381" s="72">
        <v>0</v>
      </c>
      <c r="AM381" s="80" t="s">
        <v>73</v>
      </c>
      <c r="AN381" s="80" t="s">
        <v>73</v>
      </c>
      <c r="AO381" s="80" t="s">
        <v>73</v>
      </c>
      <c r="AP381" s="102">
        <f t="shared" si="32"/>
        <v>0</v>
      </c>
      <c r="AQ381" s="102">
        <f t="shared" si="33"/>
        <v>17360000</v>
      </c>
      <c r="AR381" s="72" t="s">
        <v>65</v>
      </c>
      <c r="AS381" s="76">
        <v>13888000</v>
      </c>
      <c r="AT381" s="72" t="s">
        <v>319</v>
      </c>
      <c r="AU381" s="76">
        <v>0</v>
      </c>
      <c r="AV381" s="81" t="s">
        <v>73</v>
      </c>
      <c r="AW381" s="620">
        <v>17360000</v>
      </c>
      <c r="AX381" s="488">
        <f t="shared" si="34"/>
        <v>0</v>
      </c>
      <c r="AY381" s="84">
        <f t="shared" si="35"/>
        <v>1</v>
      </c>
      <c r="AZ381" s="84">
        <v>1</v>
      </c>
      <c r="BA381" s="81" t="s">
        <v>73</v>
      </c>
      <c r="BB381" s="72" t="s">
        <v>208</v>
      </c>
      <c r="BC381" s="75" t="s">
        <v>15166</v>
      </c>
      <c r="BD381" s="71" t="s">
        <v>65</v>
      </c>
      <c r="BE381" s="71" t="s">
        <v>65</v>
      </c>
    </row>
    <row r="382" spans="2:57" x14ac:dyDescent="0.25">
      <c r="B382" s="71">
        <v>2025</v>
      </c>
      <c r="C382" s="71">
        <v>891780111</v>
      </c>
      <c r="D382" s="71" t="s">
        <v>63</v>
      </c>
      <c r="E382" s="72" t="s">
        <v>15165</v>
      </c>
      <c r="F382" s="72" t="s">
        <v>15164</v>
      </c>
      <c r="G382" s="176">
        <v>0</v>
      </c>
      <c r="H382" s="72" t="s">
        <v>71</v>
      </c>
      <c r="I382" s="71" t="s">
        <v>166</v>
      </c>
      <c r="J382" s="73" t="s">
        <v>81</v>
      </c>
      <c r="K382" s="75" t="s">
        <v>15163</v>
      </c>
      <c r="L382" s="76">
        <v>12624000</v>
      </c>
      <c r="M382" s="71" t="s">
        <v>66</v>
      </c>
      <c r="N382" s="75" t="s">
        <v>13654</v>
      </c>
      <c r="O382" s="75">
        <v>1082976463</v>
      </c>
      <c r="P382" s="72">
        <v>309</v>
      </c>
      <c r="Q382" s="80">
        <v>45698</v>
      </c>
      <c r="R382" s="75">
        <v>50496000</v>
      </c>
      <c r="S382" s="80">
        <v>45699</v>
      </c>
      <c r="T382" s="76">
        <v>12624000</v>
      </c>
      <c r="U382" s="72" t="s">
        <v>65</v>
      </c>
      <c r="V382" s="76">
        <v>72175281</v>
      </c>
      <c r="W382" s="104" t="s">
        <v>8886</v>
      </c>
      <c r="X382" s="78">
        <v>45699</v>
      </c>
      <c r="Y382" s="78">
        <v>45699</v>
      </c>
      <c r="Z382" s="78" t="s">
        <v>73</v>
      </c>
      <c r="AA382" s="78">
        <v>45808</v>
      </c>
      <c r="AB382" s="102">
        <f t="shared" si="30"/>
        <v>109</v>
      </c>
      <c r="AC382" s="72">
        <v>2</v>
      </c>
      <c r="AD382" s="514">
        <v>3156000</v>
      </c>
      <c r="AE382" s="72">
        <v>1</v>
      </c>
      <c r="AF382" s="80">
        <v>45838</v>
      </c>
      <c r="AG382" s="102">
        <f t="shared" si="31"/>
        <v>30</v>
      </c>
      <c r="AH382" s="72">
        <v>0</v>
      </c>
      <c r="AI382" s="628">
        <v>0</v>
      </c>
      <c r="AJ382" s="72" t="s">
        <v>73</v>
      </c>
      <c r="AK382" s="80" t="s">
        <v>73</v>
      </c>
      <c r="AL382" s="72">
        <v>0</v>
      </c>
      <c r="AM382" s="80" t="s">
        <v>73</v>
      </c>
      <c r="AN382" s="80" t="s">
        <v>73</v>
      </c>
      <c r="AO382" s="80" t="s">
        <v>73</v>
      </c>
      <c r="AP382" s="102">
        <f t="shared" si="32"/>
        <v>0</v>
      </c>
      <c r="AQ382" s="102">
        <f t="shared" si="33"/>
        <v>15780000</v>
      </c>
      <c r="AR382" s="72" t="s">
        <v>65</v>
      </c>
      <c r="AS382" s="76">
        <v>12624000</v>
      </c>
      <c r="AT382" s="72" t="s">
        <v>319</v>
      </c>
      <c r="AU382" s="76">
        <v>0</v>
      </c>
      <c r="AV382" s="81" t="s">
        <v>73</v>
      </c>
      <c r="AW382" s="620">
        <v>15780000</v>
      </c>
      <c r="AX382" s="488">
        <f t="shared" si="34"/>
        <v>0</v>
      </c>
      <c r="AY382" s="84">
        <f t="shared" si="35"/>
        <v>1</v>
      </c>
      <c r="AZ382" s="84">
        <v>1</v>
      </c>
      <c r="BA382" s="81" t="s">
        <v>73</v>
      </c>
      <c r="BB382" s="72" t="s">
        <v>208</v>
      </c>
      <c r="BC382" s="75" t="s">
        <v>15162</v>
      </c>
      <c r="BD382" s="71" t="s">
        <v>65</v>
      </c>
      <c r="BE382" s="71" t="s">
        <v>65</v>
      </c>
    </row>
    <row r="383" spans="2:57" x14ac:dyDescent="0.25">
      <c r="B383" s="71">
        <v>2025</v>
      </c>
      <c r="C383" s="71">
        <v>891780111</v>
      </c>
      <c r="D383" s="71" t="s">
        <v>63</v>
      </c>
      <c r="E383" s="72" t="s">
        <v>15161</v>
      </c>
      <c r="F383" s="72" t="s">
        <v>15160</v>
      </c>
      <c r="G383" s="176">
        <v>0</v>
      </c>
      <c r="H383" s="72" t="s">
        <v>71</v>
      </c>
      <c r="I383" s="71" t="s">
        <v>166</v>
      </c>
      <c r="J383" s="73" t="s">
        <v>81</v>
      </c>
      <c r="K383" s="75" t="s">
        <v>15159</v>
      </c>
      <c r="L383" s="76">
        <v>12624000</v>
      </c>
      <c r="M383" s="71" t="s">
        <v>66</v>
      </c>
      <c r="N383" s="75" t="s">
        <v>13152</v>
      </c>
      <c r="O383" s="75">
        <v>1081826586</v>
      </c>
      <c r="P383" s="72">
        <v>309</v>
      </c>
      <c r="Q383" s="80">
        <v>45698</v>
      </c>
      <c r="R383" s="75">
        <v>50496000</v>
      </c>
      <c r="S383" s="80">
        <v>45699</v>
      </c>
      <c r="T383" s="76">
        <v>12624000</v>
      </c>
      <c r="U383" s="72" t="s">
        <v>65</v>
      </c>
      <c r="V383" s="76">
        <v>72175281</v>
      </c>
      <c r="W383" s="104" t="s">
        <v>8886</v>
      </c>
      <c r="X383" s="78">
        <v>45699</v>
      </c>
      <c r="Y383" s="78">
        <v>45699</v>
      </c>
      <c r="Z383" s="78" t="s">
        <v>73</v>
      </c>
      <c r="AA383" s="78">
        <v>45808</v>
      </c>
      <c r="AB383" s="102">
        <f t="shared" si="30"/>
        <v>109</v>
      </c>
      <c r="AC383" s="72">
        <v>2</v>
      </c>
      <c r="AD383" s="514">
        <v>3156000</v>
      </c>
      <c r="AE383" s="72">
        <v>1</v>
      </c>
      <c r="AF383" s="80">
        <v>45838</v>
      </c>
      <c r="AG383" s="102">
        <f t="shared" si="31"/>
        <v>30</v>
      </c>
      <c r="AH383" s="72">
        <v>0</v>
      </c>
      <c r="AI383" s="628">
        <v>0</v>
      </c>
      <c r="AJ383" s="72" t="s">
        <v>73</v>
      </c>
      <c r="AK383" s="80" t="s">
        <v>73</v>
      </c>
      <c r="AL383" s="72">
        <v>0</v>
      </c>
      <c r="AM383" s="80" t="s">
        <v>73</v>
      </c>
      <c r="AN383" s="80" t="s">
        <v>73</v>
      </c>
      <c r="AO383" s="80" t="s">
        <v>73</v>
      </c>
      <c r="AP383" s="102">
        <f t="shared" si="32"/>
        <v>0</v>
      </c>
      <c r="AQ383" s="102">
        <f t="shared" si="33"/>
        <v>15780000</v>
      </c>
      <c r="AR383" s="72" t="s">
        <v>65</v>
      </c>
      <c r="AS383" s="76">
        <v>12624000</v>
      </c>
      <c r="AT383" s="72" t="s">
        <v>319</v>
      </c>
      <c r="AU383" s="76">
        <v>0</v>
      </c>
      <c r="AV383" s="81" t="s">
        <v>73</v>
      </c>
      <c r="AW383" s="620">
        <v>15780000</v>
      </c>
      <c r="AX383" s="488">
        <f t="shared" si="34"/>
        <v>0</v>
      </c>
      <c r="AY383" s="84">
        <f t="shared" si="35"/>
        <v>1</v>
      </c>
      <c r="AZ383" s="84">
        <v>1</v>
      </c>
      <c r="BA383" s="81" t="s">
        <v>73</v>
      </c>
      <c r="BB383" s="72" t="s">
        <v>208</v>
      </c>
      <c r="BC383" s="75" t="s">
        <v>15158</v>
      </c>
      <c r="BD383" s="71" t="s">
        <v>65</v>
      </c>
      <c r="BE383" s="71" t="s">
        <v>65</v>
      </c>
    </row>
    <row r="384" spans="2:57" x14ac:dyDescent="0.25">
      <c r="B384" s="71">
        <v>2025</v>
      </c>
      <c r="C384" s="71">
        <v>891780111</v>
      </c>
      <c r="D384" s="71" t="s">
        <v>63</v>
      </c>
      <c r="E384" s="72" t="s">
        <v>15157</v>
      </c>
      <c r="F384" s="72" t="s">
        <v>15156</v>
      </c>
      <c r="G384" s="176">
        <v>0</v>
      </c>
      <c r="H384" s="72" t="s">
        <v>71</v>
      </c>
      <c r="I384" s="71" t="s">
        <v>64</v>
      </c>
      <c r="J384" s="73" t="s">
        <v>81</v>
      </c>
      <c r="K384" s="75" t="s">
        <v>15155</v>
      </c>
      <c r="L384" s="76">
        <v>13888000</v>
      </c>
      <c r="M384" s="71" t="s">
        <v>66</v>
      </c>
      <c r="N384" s="75" t="s">
        <v>12561</v>
      </c>
      <c r="O384" s="75">
        <v>1082897369</v>
      </c>
      <c r="P384" s="72">
        <v>28</v>
      </c>
      <c r="Q384" s="80">
        <v>45670</v>
      </c>
      <c r="R384" s="75">
        <v>5573604000</v>
      </c>
      <c r="S384" s="80">
        <v>45699</v>
      </c>
      <c r="T384" s="76">
        <v>13888000</v>
      </c>
      <c r="U384" s="72" t="s">
        <v>65</v>
      </c>
      <c r="V384" s="76">
        <v>36669284</v>
      </c>
      <c r="W384" s="104" t="s">
        <v>807</v>
      </c>
      <c r="X384" s="78">
        <v>45699</v>
      </c>
      <c r="Y384" s="78">
        <v>45699</v>
      </c>
      <c r="Z384" s="78" t="s">
        <v>73</v>
      </c>
      <c r="AA384" s="78">
        <v>45808</v>
      </c>
      <c r="AB384" s="102">
        <f t="shared" si="30"/>
        <v>109</v>
      </c>
      <c r="AC384" s="72">
        <v>2</v>
      </c>
      <c r="AD384" s="514">
        <v>3472000</v>
      </c>
      <c r="AE384" s="72">
        <v>1</v>
      </c>
      <c r="AF384" s="80">
        <v>45838</v>
      </c>
      <c r="AG384" s="102">
        <f t="shared" si="31"/>
        <v>30</v>
      </c>
      <c r="AH384" s="72">
        <v>0</v>
      </c>
      <c r="AI384" s="628">
        <v>0</v>
      </c>
      <c r="AJ384" s="72" t="s">
        <v>73</v>
      </c>
      <c r="AK384" s="80" t="s">
        <v>73</v>
      </c>
      <c r="AL384" s="72">
        <v>0</v>
      </c>
      <c r="AM384" s="80" t="s">
        <v>73</v>
      </c>
      <c r="AN384" s="80" t="s">
        <v>73</v>
      </c>
      <c r="AO384" s="80" t="s">
        <v>73</v>
      </c>
      <c r="AP384" s="102">
        <f t="shared" si="32"/>
        <v>0</v>
      </c>
      <c r="AQ384" s="102">
        <f t="shared" si="33"/>
        <v>17360000</v>
      </c>
      <c r="AR384" s="72" t="s">
        <v>65</v>
      </c>
      <c r="AS384" s="76">
        <v>13888000</v>
      </c>
      <c r="AT384" s="72" t="s">
        <v>319</v>
      </c>
      <c r="AU384" s="76">
        <v>0</v>
      </c>
      <c r="AV384" s="81" t="s">
        <v>73</v>
      </c>
      <c r="AW384" s="620">
        <v>17360000</v>
      </c>
      <c r="AX384" s="488">
        <f t="shared" si="34"/>
        <v>0</v>
      </c>
      <c r="AY384" s="84">
        <f t="shared" si="35"/>
        <v>1</v>
      </c>
      <c r="AZ384" s="84">
        <v>1</v>
      </c>
      <c r="BA384" s="81" t="s">
        <v>73</v>
      </c>
      <c r="BB384" s="72" t="s">
        <v>208</v>
      </c>
      <c r="BC384" s="75" t="s">
        <v>15154</v>
      </c>
      <c r="BD384" s="71" t="s">
        <v>65</v>
      </c>
      <c r="BE384" s="71" t="s">
        <v>65</v>
      </c>
    </row>
    <row r="385" spans="2:57" x14ac:dyDescent="0.25">
      <c r="B385" s="71">
        <v>2025</v>
      </c>
      <c r="C385" s="71">
        <v>891780111</v>
      </c>
      <c r="D385" s="71" t="s">
        <v>63</v>
      </c>
      <c r="E385" s="72" t="s">
        <v>15153</v>
      </c>
      <c r="F385" s="72" t="s">
        <v>15152</v>
      </c>
      <c r="G385" s="176">
        <v>0</v>
      </c>
      <c r="H385" s="72" t="s">
        <v>71</v>
      </c>
      <c r="I385" s="71" t="s">
        <v>64</v>
      </c>
      <c r="J385" s="73" t="s">
        <v>81</v>
      </c>
      <c r="K385" s="75" t="s">
        <v>15151</v>
      </c>
      <c r="L385" s="76">
        <v>10600000</v>
      </c>
      <c r="M385" s="71" t="s">
        <v>66</v>
      </c>
      <c r="N385" s="75" t="s">
        <v>11966</v>
      </c>
      <c r="O385" s="75">
        <v>84459987</v>
      </c>
      <c r="P385" s="72">
        <v>27</v>
      </c>
      <c r="Q385" s="80">
        <v>45670</v>
      </c>
      <c r="R385" s="75">
        <v>2494141000</v>
      </c>
      <c r="S385" s="80">
        <v>45699</v>
      </c>
      <c r="T385" s="76">
        <v>10600000</v>
      </c>
      <c r="U385" s="72" t="s">
        <v>65</v>
      </c>
      <c r="V385" s="76">
        <v>1082868728</v>
      </c>
      <c r="W385" s="104" t="s">
        <v>1469</v>
      </c>
      <c r="X385" s="78">
        <v>45699</v>
      </c>
      <c r="Y385" s="78">
        <v>45699</v>
      </c>
      <c r="Z385" s="78" t="s">
        <v>73</v>
      </c>
      <c r="AA385" s="78">
        <v>45808</v>
      </c>
      <c r="AB385" s="102">
        <f t="shared" si="30"/>
        <v>109</v>
      </c>
      <c r="AC385" s="72">
        <v>2</v>
      </c>
      <c r="AD385" s="514">
        <v>2650000</v>
      </c>
      <c r="AE385" s="72">
        <v>1</v>
      </c>
      <c r="AF385" s="80">
        <v>45838</v>
      </c>
      <c r="AG385" s="102">
        <f t="shared" si="31"/>
        <v>30</v>
      </c>
      <c r="AH385" s="72">
        <v>0</v>
      </c>
      <c r="AI385" s="628">
        <v>0</v>
      </c>
      <c r="AJ385" s="72" t="s">
        <v>73</v>
      </c>
      <c r="AK385" s="80" t="s">
        <v>73</v>
      </c>
      <c r="AL385" s="72">
        <v>0</v>
      </c>
      <c r="AM385" s="80" t="s">
        <v>73</v>
      </c>
      <c r="AN385" s="80" t="s">
        <v>73</v>
      </c>
      <c r="AO385" s="80" t="s">
        <v>73</v>
      </c>
      <c r="AP385" s="102">
        <f t="shared" si="32"/>
        <v>0</v>
      </c>
      <c r="AQ385" s="102">
        <f t="shared" si="33"/>
        <v>13250000</v>
      </c>
      <c r="AR385" s="72" t="s">
        <v>65</v>
      </c>
      <c r="AS385" s="76">
        <v>10600000</v>
      </c>
      <c r="AT385" s="72" t="s">
        <v>319</v>
      </c>
      <c r="AU385" s="76">
        <v>0</v>
      </c>
      <c r="AV385" s="81" t="s">
        <v>73</v>
      </c>
      <c r="AW385" s="620">
        <v>13250000</v>
      </c>
      <c r="AX385" s="488">
        <f t="shared" si="34"/>
        <v>0</v>
      </c>
      <c r="AY385" s="84">
        <f t="shared" si="35"/>
        <v>1</v>
      </c>
      <c r="AZ385" s="84">
        <v>1</v>
      </c>
      <c r="BA385" s="81" t="s">
        <v>73</v>
      </c>
      <c r="BB385" s="72" t="s">
        <v>208</v>
      </c>
      <c r="BC385" s="75" t="s">
        <v>15150</v>
      </c>
      <c r="BD385" s="71" t="s">
        <v>65</v>
      </c>
      <c r="BE385" s="71" t="s">
        <v>65</v>
      </c>
    </row>
    <row r="386" spans="2:57" x14ac:dyDescent="0.25">
      <c r="B386" s="71">
        <v>2025</v>
      </c>
      <c r="C386" s="71">
        <v>891780111</v>
      </c>
      <c r="D386" s="71" t="s">
        <v>63</v>
      </c>
      <c r="E386" s="72" t="s">
        <v>15149</v>
      </c>
      <c r="F386" s="72" t="s">
        <v>15148</v>
      </c>
      <c r="G386" s="176">
        <v>0</v>
      </c>
      <c r="H386" s="72" t="s">
        <v>71</v>
      </c>
      <c r="I386" s="71" t="s">
        <v>64</v>
      </c>
      <c r="J386" s="73" t="s">
        <v>81</v>
      </c>
      <c r="K386" s="75" t="s">
        <v>15147</v>
      </c>
      <c r="L386" s="76">
        <v>15148000</v>
      </c>
      <c r="M386" s="71" t="s">
        <v>66</v>
      </c>
      <c r="N386" s="75" t="s">
        <v>13524</v>
      </c>
      <c r="O386" s="75">
        <v>22854984</v>
      </c>
      <c r="P386" s="72">
        <v>28</v>
      </c>
      <c r="Q386" s="80">
        <v>45670</v>
      </c>
      <c r="R386" s="75">
        <v>5573604000</v>
      </c>
      <c r="S386" s="80">
        <v>45699</v>
      </c>
      <c r="T386" s="76">
        <v>15148000</v>
      </c>
      <c r="U386" s="72" t="s">
        <v>65</v>
      </c>
      <c r="V386" s="76">
        <v>12621405</v>
      </c>
      <c r="W386" s="104" t="s">
        <v>10350</v>
      </c>
      <c r="X386" s="78">
        <v>45699</v>
      </c>
      <c r="Y386" s="78">
        <v>45699</v>
      </c>
      <c r="Z386" s="78" t="s">
        <v>73</v>
      </c>
      <c r="AA386" s="78">
        <v>45808</v>
      </c>
      <c r="AB386" s="102">
        <f t="shared" si="30"/>
        <v>109</v>
      </c>
      <c r="AC386" s="72">
        <v>2</v>
      </c>
      <c r="AD386" s="514">
        <v>3787000</v>
      </c>
      <c r="AE386" s="72">
        <v>1</v>
      </c>
      <c r="AF386" s="80">
        <v>45838</v>
      </c>
      <c r="AG386" s="102">
        <f t="shared" si="31"/>
        <v>30</v>
      </c>
      <c r="AH386" s="72">
        <v>0</v>
      </c>
      <c r="AI386" s="628">
        <v>0</v>
      </c>
      <c r="AJ386" s="72" t="s">
        <v>73</v>
      </c>
      <c r="AK386" s="80" t="s">
        <v>73</v>
      </c>
      <c r="AL386" s="72">
        <v>0</v>
      </c>
      <c r="AM386" s="80" t="s">
        <v>73</v>
      </c>
      <c r="AN386" s="80" t="s">
        <v>73</v>
      </c>
      <c r="AO386" s="80" t="s">
        <v>73</v>
      </c>
      <c r="AP386" s="102">
        <f t="shared" si="32"/>
        <v>0</v>
      </c>
      <c r="AQ386" s="102">
        <f t="shared" si="33"/>
        <v>18935000</v>
      </c>
      <c r="AR386" s="72" t="s">
        <v>65</v>
      </c>
      <c r="AS386" s="76">
        <v>15148000</v>
      </c>
      <c r="AT386" s="72" t="s">
        <v>319</v>
      </c>
      <c r="AU386" s="76">
        <v>0</v>
      </c>
      <c r="AV386" s="81" t="s">
        <v>73</v>
      </c>
      <c r="AW386" s="620">
        <v>18935000</v>
      </c>
      <c r="AX386" s="488">
        <f t="shared" si="34"/>
        <v>0</v>
      </c>
      <c r="AY386" s="84">
        <f t="shared" si="35"/>
        <v>1</v>
      </c>
      <c r="AZ386" s="84">
        <v>1</v>
      </c>
      <c r="BA386" s="81" t="s">
        <v>73</v>
      </c>
      <c r="BB386" s="72" t="s">
        <v>208</v>
      </c>
      <c r="BC386" s="75" t="s">
        <v>15146</v>
      </c>
      <c r="BD386" s="71" t="s">
        <v>65</v>
      </c>
      <c r="BE386" s="71" t="s">
        <v>65</v>
      </c>
    </row>
    <row r="387" spans="2:57" x14ac:dyDescent="0.25">
      <c r="B387" s="71">
        <v>2025</v>
      </c>
      <c r="C387" s="71">
        <v>891780111</v>
      </c>
      <c r="D387" s="71" t="s">
        <v>63</v>
      </c>
      <c r="E387" s="72" t="s">
        <v>15145</v>
      </c>
      <c r="F387" s="72" t="s">
        <v>15144</v>
      </c>
      <c r="G387" s="176">
        <v>0</v>
      </c>
      <c r="H387" s="72" t="s">
        <v>71</v>
      </c>
      <c r="I387" s="71" t="s">
        <v>64</v>
      </c>
      <c r="J387" s="73" t="s">
        <v>81</v>
      </c>
      <c r="K387" s="75" t="s">
        <v>15143</v>
      </c>
      <c r="L387" s="76">
        <v>9000000</v>
      </c>
      <c r="M387" s="71" t="s">
        <v>66</v>
      </c>
      <c r="N387" s="75" t="s">
        <v>13007</v>
      </c>
      <c r="O387" s="75">
        <v>1084738546</v>
      </c>
      <c r="P387" s="72">
        <v>27</v>
      </c>
      <c r="Q387" s="80">
        <v>45670</v>
      </c>
      <c r="R387" s="75">
        <v>2494141000</v>
      </c>
      <c r="S387" s="80">
        <v>45699</v>
      </c>
      <c r="T387" s="76">
        <v>9000000</v>
      </c>
      <c r="U387" s="72" t="s">
        <v>65</v>
      </c>
      <c r="V387" s="76">
        <v>85467461</v>
      </c>
      <c r="W387" s="104" t="s">
        <v>11760</v>
      </c>
      <c r="X387" s="78">
        <v>45699</v>
      </c>
      <c r="Y387" s="78">
        <v>45699</v>
      </c>
      <c r="Z387" s="78" t="s">
        <v>73</v>
      </c>
      <c r="AA387" s="78">
        <v>45808</v>
      </c>
      <c r="AB387" s="102">
        <f t="shared" si="30"/>
        <v>109</v>
      </c>
      <c r="AC387" s="72">
        <v>0</v>
      </c>
      <c r="AD387" s="514">
        <v>0</v>
      </c>
      <c r="AE387" s="72">
        <v>0</v>
      </c>
      <c r="AF387" s="80" t="s">
        <v>73</v>
      </c>
      <c r="AG387" s="102">
        <f t="shared" si="31"/>
        <v>0</v>
      </c>
      <c r="AH387" s="72">
        <v>1</v>
      </c>
      <c r="AI387" s="628">
        <v>6750000</v>
      </c>
      <c r="AJ387" s="80">
        <v>45716</v>
      </c>
      <c r="AK387" s="80">
        <v>45716</v>
      </c>
      <c r="AL387" s="72">
        <v>0</v>
      </c>
      <c r="AM387" s="80" t="s">
        <v>73</v>
      </c>
      <c r="AN387" s="80" t="s">
        <v>73</v>
      </c>
      <c r="AO387" s="80" t="s">
        <v>73</v>
      </c>
      <c r="AP387" s="102">
        <f t="shared" si="32"/>
        <v>0</v>
      </c>
      <c r="AQ387" s="102">
        <f t="shared" si="33"/>
        <v>2250000</v>
      </c>
      <c r="AR387" s="72" t="s">
        <v>65</v>
      </c>
      <c r="AS387" s="76">
        <v>2250000</v>
      </c>
      <c r="AT387" s="72" t="s">
        <v>319</v>
      </c>
      <c r="AU387" s="76">
        <v>0</v>
      </c>
      <c r="AV387" s="81" t="s">
        <v>73</v>
      </c>
      <c r="AW387" s="620">
        <v>2250000</v>
      </c>
      <c r="AX387" s="488">
        <f t="shared" si="34"/>
        <v>0</v>
      </c>
      <c r="AY387" s="84">
        <f t="shared" si="35"/>
        <v>1</v>
      </c>
      <c r="AZ387" s="84">
        <v>1</v>
      </c>
      <c r="BA387" s="80">
        <v>45756</v>
      </c>
      <c r="BB387" s="72" t="s">
        <v>426</v>
      </c>
      <c r="BC387" s="75" t="s">
        <v>15142</v>
      </c>
      <c r="BD387" s="71" t="s">
        <v>65</v>
      </c>
      <c r="BE387" s="71" t="s">
        <v>65</v>
      </c>
    </row>
    <row r="388" spans="2:57" x14ac:dyDescent="0.25">
      <c r="B388" s="71">
        <v>2025</v>
      </c>
      <c r="C388" s="71">
        <v>891780111</v>
      </c>
      <c r="D388" s="71" t="s">
        <v>63</v>
      </c>
      <c r="E388" s="72" t="s">
        <v>15141</v>
      </c>
      <c r="F388" s="72" t="s">
        <v>15140</v>
      </c>
      <c r="G388" s="176">
        <v>0</v>
      </c>
      <c r="H388" s="72" t="s">
        <v>71</v>
      </c>
      <c r="I388" s="71" t="s">
        <v>64</v>
      </c>
      <c r="J388" s="73" t="s">
        <v>81</v>
      </c>
      <c r="K388" s="75" t="s">
        <v>14716</v>
      </c>
      <c r="L388" s="76">
        <v>9000000</v>
      </c>
      <c r="M388" s="71" t="s">
        <v>66</v>
      </c>
      <c r="N388" s="75" t="s">
        <v>15139</v>
      </c>
      <c r="O388" s="75">
        <v>1065647873</v>
      </c>
      <c r="P388" s="72">
        <v>27</v>
      </c>
      <c r="Q388" s="80">
        <v>45670</v>
      </c>
      <c r="R388" s="75">
        <v>2494141000</v>
      </c>
      <c r="S388" s="80">
        <v>45699</v>
      </c>
      <c r="T388" s="76">
        <v>9000000</v>
      </c>
      <c r="U388" s="72" t="s">
        <v>65</v>
      </c>
      <c r="V388" s="76">
        <v>85467461</v>
      </c>
      <c r="W388" s="104" t="s">
        <v>11760</v>
      </c>
      <c r="X388" s="78">
        <v>45699</v>
      </c>
      <c r="Y388" s="78">
        <v>45699</v>
      </c>
      <c r="Z388" s="78" t="s">
        <v>73</v>
      </c>
      <c r="AA388" s="78">
        <v>45808</v>
      </c>
      <c r="AB388" s="102">
        <f t="shared" si="30"/>
        <v>109</v>
      </c>
      <c r="AC388" s="72">
        <v>2</v>
      </c>
      <c r="AD388" s="514">
        <v>2250000</v>
      </c>
      <c r="AE388" s="72">
        <v>1</v>
      </c>
      <c r="AF388" s="80">
        <v>45838</v>
      </c>
      <c r="AG388" s="102">
        <f t="shared" si="31"/>
        <v>30</v>
      </c>
      <c r="AH388" s="72">
        <v>0</v>
      </c>
      <c r="AI388" s="628">
        <v>0</v>
      </c>
      <c r="AJ388" s="72" t="s">
        <v>73</v>
      </c>
      <c r="AK388" s="80" t="s">
        <v>73</v>
      </c>
      <c r="AL388" s="72">
        <v>0</v>
      </c>
      <c r="AM388" s="80" t="s">
        <v>73</v>
      </c>
      <c r="AN388" s="80" t="s">
        <v>73</v>
      </c>
      <c r="AO388" s="80" t="s">
        <v>73</v>
      </c>
      <c r="AP388" s="102">
        <f t="shared" si="32"/>
        <v>0</v>
      </c>
      <c r="AQ388" s="102">
        <f t="shared" si="33"/>
        <v>11250000</v>
      </c>
      <c r="AR388" s="72" t="s">
        <v>65</v>
      </c>
      <c r="AS388" s="76">
        <v>9000000</v>
      </c>
      <c r="AT388" s="72" t="s">
        <v>319</v>
      </c>
      <c r="AU388" s="76">
        <v>0</v>
      </c>
      <c r="AV388" s="81" t="s">
        <v>73</v>
      </c>
      <c r="AW388" s="620">
        <v>11250000</v>
      </c>
      <c r="AX388" s="488">
        <f t="shared" si="34"/>
        <v>0</v>
      </c>
      <c r="AY388" s="84">
        <f t="shared" si="35"/>
        <v>1</v>
      </c>
      <c r="AZ388" s="84">
        <v>1</v>
      </c>
      <c r="BA388" s="81" t="s">
        <v>73</v>
      </c>
      <c r="BB388" s="72" t="s">
        <v>208</v>
      </c>
      <c r="BC388" s="75" t="s">
        <v>15138</v>
      </c>
      <c r="BD388" s="71" t="s">
        <v>65</v>
      </c>
      <c r="BE388" s="71" t="s">
        <v>65</v>
      </c>
    </row>
    <row r="389" spans="2:57" x14ac:dyDescent="0.25">
      <c r="B389" s="71">
        <v>2025</v>
      </c>
      <c r="C389" s="71">
        <v>891780111</v>
      </c>
      <c r="D389" s="71" t="s">
        <v>63</v>
      </c>
      <c r="E389" s="72" t="s">
        <v>15137</v>
      </c>
      <c r="F389" s="72" t="s">
        <v>15136</v>
      </c>
      <c r="G389" s="176">
        <v>0</v>
      </c>
      <c r="H389" s="72" t="s">
        <v>71</v>
      </c>
      <c r="I389" s="71" t="s">
        <v>64</v>
      </c>
      <c r="J389" s="73" t="s">
        <v>81</v>
      </c>
      <c r="K389" s="75" t="s">
        <v>14757</v>
      </c>
      <c r="L389" s="76">
        <v>9000000</v>
      </c>
      <c r="M389" s="71" t="s">
        <v>66</v>
      </c>
      <c r="N389" s="75" t="s">
        <v>10690</v>
      </c>
      <c r="O389" s="75">
        <v>1082987415</v>
      </c>
      <c r="P389" s="72">
        <v>27</v>
      </c>
      <c r="Q389" s="80">
        <v>45670</v>
      </c>
      <c r="R389" s="75">
        <v>2494141000</v>
      </c>
      <c r="S389" s="80">
        <v>45699</v>
      </c>
      <c r="T389" s="76">
        <v>9000000</v>
      </c>
      <c r="U389" s="72" t="s">
        <v>65</v>
      </c>
      <c r="V389" s="76">
        <v>85459497</v>
      </c>
      <c r="W389" s="104" t="s">
        <v>9141</v>
      </c>
      <c r="X389" s="78">
        <v>45699</v>
      </c>
      <c r="Y389" s="78">
        <v>45699</v>
      </c>
      <c r="Z389" s="78" t="s">
        <v>73</v>
      </c>
      <c r="AA389" s="78">
        <v>45808</v>
      </c>
      <c r="AB389" s="102">
        <f t="shared" si="30"/>
        <v>109</v>
      </c>
      <c r="AC389" s="72">
        <v>0</v>
      </c>
      <c r="AD389" s="514">
        <v>0</v>
      </c>
      <c r="AE389" s="72">
        <v>0</v>
      </c>
      <c r="AF389" s="80" t="s">
        <v>73</v>
      </c>
      <c r="AG389" s="102">
        <f t="shared" si="31"/>
        <v>0</v>
      </c>
      <c r="AH389" s="72">
        <v>0</v>
      </c>
      <c r="AI389" s="628">
        <v>0</v>
      </c>
      <c r="AJ389" s="72" t="s">
        <v>73</v>
      </c>
      <c r="AK389" s="80" t="s">
        <v>73</v>
      </c>
      <c r="AL389" s="72">
        <v>0</v>
      </c>
      <c r="AM389" s="80" t="s">
        <v>73</v>
      </c>
      <c r="AN389" s="80" t="s">
        <v>73</v>
      </c>
      <c r="AO389" s="80" t="s">
        <v>73</v>
      </c>
      <c r="AP389" s="102">
        <f t="shared" si="32"/>
        <v>0</v>
      </c>
      <c r="AQ389" s="102">
        <f t="shared" si="33"/>
        <v>9000000</v>
      </c>
      <c r="AR389" s="72" t="s">
        <v>65</v>
      </c>
      <c r="AS389" s="76">
        <v>9000000</v>
      </c>
      <c r="AT389" s="72" t="s">
        <v>319</v>
      </c>
      <c r="AU389" s="76">
        <v>0</v>
      </c>
      <c r="AV389" s="81" t="s">
        <v>73</v>
      </c>
      <c r="AW389" s="620">
        <v>9000000</v>
      </c>
      <c r="AX389" s="488">
        <f t="shared" si="34"/>
        <v>0</v>
      </c>
      <c r="AY389" s="84">
        <f t="shared" si="35"/>
        <v>1</v>
      </c>
      <c r="AZ389" s="84">
        <v>1</v>
      </c>
      <c r="BA389" s="81" t="s">
        <v>73</v>
      </c>
      <c r="BB389" s="72" t="s">
        <v>208</v>
      </c>
      <c r="BC389" s="75" t="s">
        <v>15135</v>
      </c>
      <c r="BD389" s="71" t="s">
        <v>65</v>
      </c>
      <c r="BE389" s="71" t="s">
        <v>65</v>
      </c>
    </row>
    <row r="390" spans="2:57" x14ac:dyDescent="0.25">
      <c r="B390" s="71">
        <v>2025</v>
      </c>
      <c r="C390" s="71">
        <v>891780111</v>
      </c>
      <c r="D390" s="71" t="s">
        <v>63</v>
      </c>
      <c r="E390" s="72" t="s">
        <v>15134</v>
      </c>
      <c r="F390" s="72" t="s">
        <v>15133</v>
      </c>
      <c r="G390" s="176">
        <v>0</v>
      </c>
      <c r="H390" s="72" t="s">
        <v>71</v>
      </c>
      <c r="I390" s="71" t="s">
        <v>64</v>
      </c>
      <c r="J390" s="73" t="s">
        <v>81</v>
      </c>
      <c r="K390" s="75" t="s">
        <v>14974</v>
      </c>
      <c r="L390" s="76">
        <v>9000000</v>
      </c>
      <c r="M390" s="71" t="s">
        <v>66</v>
      </c>
      <c r="N390" s="75" t="s">
        <v>13002</v>
      </c>
      <c r="O390" s="75">
        <v>1083037398</v>
      </c>
      <c r="P390" s="72">
        <v>27</v>
      </c>
      <c r="Q390" s="80">
        <v>45670</v>
      </c>
      <c r="R390" s="75">
        <v>2494141000</v>
      </c>
      <c r="S390" s="80">
        <v>45699</v>
      </c>
      <c r="T390" s="76">
        <v>9000000</v>
      </c>
      <c r="U390" s="72" t="s">
        <v>65</v>
      </c>
      <c r="V390" s="76">
        <v>85467461</v>
      </c>
      <c r="W390" s="104" t="s">
        <v>11760</v>
      </c>
      <c r="X390" s="78">
        <v>45699</v>
      </c>
      <c r="Y390" s="78">
        <v>45699</v>
      </c>
      <c r="Z390" s="78" t="s">
        <v>73</v>
      </c>
      <c r="AA390" s="78">
        <v>45808</v>
      </c>
      <c r="AB390" s="102">
        <f t="shared" si="30"/>
        <v>109</v>
      </c>
      <c r="AC390" s="72">
        <v>2</v>
      </c>
      <c r="AD390" s="514">
        <v>2250000</v>
      </c>
      <c r="AE390" s="72">
        <v>1</v>
      </c>
      <c r="AF390" s="80">
        <v>45838</v>
      </c>
      <c r="AG390" s="102">
        <f t="shared" si="31"/>
        <v>30</v>
      </c>
      <c r="AH390" s="72">
        <v>0</v>
      </c>
      <c r="AI390" s="628">
        <v>0</v>
      </c>
      <c r="AJ390" s="72" t="s">
        <v>73</v>
      </c>
      <c r="AK390" s="80" t="s">
        <v>73</v>
      </c>
      <c r="AL390" s="72">
        <v>0</v>
      </c>
      <c r="AM390" s="80" t="s">
        <v>73</v>
      </c>
      <c r="AN390" s="80" t="s">
        <v>73</v>
      </c>
      <c r="AO390" s="80" t="s">
        <v>73</v>
      </c>
      <c r="AP390" s="102">
        <f t="shared" si="32"/>
        <v>0</v>
      </c>
      <c r="AQ390" s="102">
        <f t="shared" si="33"/>
        <v>11250000</v>
      </c>
      <c r="AR390" s="72" t="s">
        <v>65</v>
      </c>
      <c r="AS390" s="76">
        <v>9000000</v>
      </c>
      <c r="AT390" s="72" t="s">
        <v>319</v>
      </c>
      <c r="AU390" s="76">
        <v>0</v>
      </c>
      <c r="AV390" s="81" t="s">
        <v>73</v>
      </c>
      <c r="AW390" s="620">
        <v>11250000</v>
      </c>
      <c r="AX390" s="488">
        <f t="shared" si="34"/>
        <v>0</v>
      </c>
      <c r="AY390" s="84">
        <f t="shared" si="35"/>
        <v>1</v>
      </c>
      <c r="AZ390" s="84">
        <v>1</v>
      </c>
      <c r="BA390" s="81" t="s">
        <v>73</v>
      </c>
      <c r="BB390" s="72" t="s">
        <v>208</v>
      </c>
      <c r="BC390" s="75" t="s">
        <v>15132</v>
      </c>
      <c r="BD390" s="71" t="s">
        <v>65</v>
      </c>
      <c r="BE390" s="71" t="s">
        <v>65</v>
      </c>
    </row>
    <row r="391" spans="2:57" x14ac:dyDescent="0.25">
      <c r="B391" s="71">
        <v>2025</v>
      </c>
      <c r="C391" s="71">
        <v>891780111</v>
      </c>
      <c r="D391" s="71" t="s">
        <v>63</v>
      </c>
      <c r="E391" s="72" t="s">
        <v>15131</v>
      </c>
      <c r="F391" s="72" t="s">
        <v>15130</v>
      </c>
      <c r="G391" s="176">
        <v>0</v>
      </c>
      <c r="H391" s="72" t="s">
        <v>71</v>
      </c>
      <c r="I391" s="71" t="s">
        <v>64</v>
      </c>
      <c r="J391" s="73" t="s">
        <v>81</v>
      </c>
      <c r="K391" s="75" t="s">
        <v>14753</v>
      </c>
      <c r="L391" s="76">
        <v>10600000</v>
      </c>
      <c r="M391" s="71" t="s">
        <v>66</v>
      </c>
      <c r="N391" s="75" t="s">
        <v>11033</v>
      </c>
      <c r="O391" s="75">
        <v>1026256729</v>
      </c>
      <c r="P391" s="72">
        <v>27</v>
      </c>
      <c r="Q391" s="80">
        <v>45670</v>
      </c>
      <c r="R391" s="75">
        <v>2494141000</v>
      </c>
      <c r="S391" s="80">
        <v>45699</v>
      </c>
      <c r="T391" s="76">
        <v>10600000</v>
      </c>
      <c r="U391" s="72" t="s">
        <v>65</v>
      </c>
      <c r="V391" s="76">
        <v>85467461</v>
      </c>
      <c r="W391" s="104" t="s">
        <v>11760</v>
      </c>
      <c r="X391" s="78">
        <v>45699</v>
      </c>
      <c r="Y391" s="78">
        <v>45699</v>
      </c>
      <c r="Z391" s="78" t="s">
        <v>73</v>
      </c>
      <c r="AA391" s="78">
        <v>45808</v>
      </c>
      <c r="AB391" s="102">
        <f t="shared" si="30"/>
        <v>109</v>
      </c>
      <c r="AC391" s="72">
        <v>2</v>
      </c>
      <c r="AD391" s="514">
        <v>1325000</v>
      </c>
      <c r="AE391" s="72">
        <v>1</v>
      </c>
      <c r="AF391" s="80">
        <v>45823</v>
      </c>
      <c r="AG391" s="102">
        <f t="shared" si="31"/>
        <v>15</v>
      </c>
      <c r="AH391" s="72">
        <v>0</v>
      </c>
      <c r="AI391" s="628">
        <v>0</v>
      </c>
      <c r="AJ391" s="72" t="s">
        <v>73</v>
      </c>
      <c r="AK391" s="80" t="s">
        <v>73</v>
      </c>
      <c r="AL391" s="72">
        <v>0</v>
      </c>
      <c r="AM391" s="80" t="s">
        <v>73</v>
      </c>
      <c r="AN391" s="80" t="s">
        <v>73</v>
      </c>
      <c r="AO391" s="80" t="s">
        <v>73</v>
      </c>
      <c r="AP391" s="102">
        <f t="shared" si="32"/>
        <v>0</v>
      </c>
      <c r="AQ391" s="102">
        <f t="shared" si="33"/>
        <v>11925000</v>
      </c>
      <c r="AR391" s="72" t="s">
        <v>65</v>
      </c>
      <c r="AS391" s="76">
        <v>10600000</v>
      </c>
      <c r="AT391" s="72" t="s">
        <v>319</v>
      </c>
      <c r="AU391" s="76">
        <v>0</v>
      </c>
      <c r="AV391" s="81" t="s">
        <v>73</v>
      </c>
      <c r="AW391" s="620">
        <v>11925000</v>
      </c>
      <c r="AX391" s="488">
        <f t="shared" si="34"/>
        <v>0</v>
      </c>
      <c r="AY391" s="84">
        <f t="shared" si="35"/>
        <v>1</v>
      </c>
      <c r="AZ391" s="84">
        <v>1</v>
      </c>
      <c r="BA391" s="81" t="s">
        <v>73</v>
      </c>
      <c r="BB391" s="72" t="s">
        <v>208</v>
      </c>
      <c r="BC391" s="75" t="s">
        <v>15129</v>
      </c>
      <c r="BD391" s="71" t="s">
        <v>65</v>
      </c>
      <c r="BE391" s="71" t="s">
        <v>65</v>
      </c>
    </row>
    <row r="392" spans="2:57" x14ac:dyDescent="0.25">
      <c r="B392" s="71">
        <v>2025</v>
      </c>
      <c r="C392" s="71">
        <v>891780111</v>
      </c>
      <c r="D392" s="71" t="s">
        <v>63</v>
      </c>
      <c r="E392" s="72" t="s">
        <v>15128</v>
      </c>
      <c r="F392" s="72" t="s">
        <v>15127</v>
      </c>
      <c r="G392" s="176">
        <v>0</v>
      </c>
      <c r="H392" s="72" t="s">
        <v>71</v>
      </c>
      <c r="I392" s="71" t="s">
        <v>64</v>
      </c>
      <c r="J392" s="73" t="s">
        <v>81</v>
      </c>
      <c r="K392" s="75" t="s">
        <v>14757</v>
      </c>
      <c r="L392" s="76">
        <v>9000000</v>
      </c>
      <c r="M392" s="71" t="s">
        <v>66</v>
      </c>
      <c r="N392" s="75" t="s">
        <v>10993</v>
      </c>
      <c r="O392" s="75">
        <v>85153423</v>
      </c>
      <c r="P392" s="72">
        <v>27</v>
      </c>
      <c r="Q392" s="80">
        <v>45670</v>
      </c>
      <c r="R392" s="75">
        <v>2494141000</v>
      </c>
      <c r="S392" s="80">
        <v>45699</v>
      </c>
      <c r="T392" s="76">
        <v>9000000</v>
      </c>
      <c r="U392" s="72" t="s">
        <v>65</v>
      </c>
      <c r="V392" s="76">
        <v>85459497</v>
      </c>
      <c r="W392" s="104" t="s">
        <v>9141</v>
      </c>
      <c r="X392" s="78">
        <v>45699</v>
      </c>
      <c r="Y392" s="78">
        <v>45699</v>
      </c>
      <c r="Z392" s="78" t="s">
        <v>73</v>
      </c>
      <c r="AA392" s="78">
        <v>45808</v>
      </c>
      <c r="AB392" s="102">
        <f t="shared" ref="AB392:AB455" si="36">+IF(Z392="1800-01-01",AA392-Y392,AA392-Z392)</f>
        <v>109</v>
      </c>
      <c r="AC392" s="72">
        <v>0</v>
      </c>
      <c r="AD392" s="514">
        <v>0</v>
      </c>
      <c r="AE392" s="72">
        <v>0</v>
      </c>
      <c r="AF392" s="80" t="s">
        <v>73</v>
      </c>
      <c r="AG392" s="102">
        <f t="shared" ref="AG392:AG455" si="37">+IF(AF392="1800-01-01",0,AF392-AA392)</f>
        <v>0</v>
      </c>
      <c r="AH392" s="72">
        <v>0</v>
      </c>
      <c r="AI392" s="628">
        <v>0</v>
      </c>
      <c r="AJ392" s="72" t="s">
        <v>73</v>
      </c>
      <c r="AK392" s="80" t="s">
        <v>73</v>
      </c>
      <c r="AL392" s="72">
        <v>0</v>
      </c>
      <c r="AM392" s="80" t="s">
        <v>73</v>
      </c>
      <c r="AN392" s="80" t="s">
        <v>73</v>
      </c>
      <c r="AO392" s="80" t="s">
        <v>73</v>
      </c>
      <c r="AP392" s="102">
        <f t="shared" ref="AP392:AP455" si="38">+IF(AM392="1800-01-01",0,AN392-AM392)</f>
        <v>0</v>
      </c>
      <c r="AQ392" s="102">
        <f t="shared" ref="AQ392:AQ455" si="39">+L392+AD392-AI392</f>
        <v>9000000</v>
      </c>
      <c r="AR392" s="72" t="s">
        <v>65</v>
      </c>
      <c r="AS392" s="76">
        <v>9000000</v>
      </c>
      <c r="AT392" s="72" t="s">
        <v>319</v>
      </c>
      <c r="AU392" s="76">
        <v>0</v>
      </c>
      <c r="AV392" s="81" t="s">
        <v>73</v>
      </c>
      <c r="AW392" s="620">
        <v>9000000</v>
      </c>
      <c r="AX392" s="488">
        <f t="shared" ref="AX392:AX455" si="40">AQ392-AW392</f>
        <v>0</v>
      </c>
      <c r="AY392" s="84">
        <f t="shared" ref="AY392:AY455" si="41">+IFERROR(AW392/AQ392,"_")</f>
        <v>1</v>
      </c>
      <c r="AZ392" s="84">
        <v>1</v>
      </c>
      <c r="BA392" s="81" t="s">
        <v>73</v>
      </c>
      <c r="BB392" s="72" t="s">
        <v>208</v>
      </c>
      <c r="BC392" s="75" t="s">
        <v>15126</v>
      </c>
      <c r="BD392" s="71" t="s">
        <v>65</v>
      </c>
      <c r="BE392" s="71" t="s">
        <v>65</v>
      </c>
    </row>
    <row r="393" spans="2:57" x14ac:dyDescent="0.25">
      <c r="B393" s="71">
        <v>2025</v>
      </c>
      <c r="C393" s="71">
        <v>891780111</v>
      </c>
      <c r="D393" s="71" t="s">
        <v>63</v>
      </c>
      <c r="E393" s="72" t="s">
        <v>15125</v>
      </c>
      <c r="F393" s="72" t="s">
        <v>15124</v>
      </c>
      <c r="G393" s="176">
        <v>0</v>
      </c>
      <c r="H393" s="72" t="s">
        <v>71</v>
      </c>
      <c r="I393" s="71" t="s">
        <v>64</v>
      </c>
      <c r="J393" s="73" t="s">
        <v>81</v>
      </c>
      <c r="K393" s="75" t="s">
        <v>15123</v>
      </c>
      <c r="L393" s="76">
        <v>9000000</v>
      </c>
      <c r="M393" s="71" t="s">
        <v>66</v>
      </c>
      <c r="N393" s="75" t="s">
        <v>11633</v>
      </c>
      <c r="O393" s="75">
        <v>85456053</v>
      </c>
      <c r="P393" s="72">
        <v>27</v>
      </c>
      <c r="Q393" s="80">
        <v>45670</v>
      </c>
      <c r="R393" s="75">
        <v>2494141000</v>
      </c>
      <c r="S393" s="80">
        <v>45699</v>
      </c>
      <c r="T393" s="76">
        <v>9000000</v>
      </c>
      <c r="U393" s="72" t="s">
        <v>65</v>
      </c>
      <c r="V393" s="76">
        <v>85459497</v>
      </c>
      <c r="W393" s="104" t="s">
        <v>9141</v>
      </c>
      <c r="X393" s="78">
        <v>45699</v>
      </c>
      <c r="Y393" s="78">
        <v>45699</v>
      </c>
      <c r="Z393" s="78" t="s">
        <v>73</v>
      </c>
      <c r="AA393" s="78">
        <v>45808</v>
      </c>
      <c r="AB393" s="102">
        <f t="shared" si="36"/>
        <v>109</v>
      </c>
      <c r="AC393" s="72">
        <v>2</v>
      </c>
      <c r="AD393" s="514">
        <v>2250000</v>
      </c>
      <c r="AE393" s="72">
        <v>1</v>
      </c>
      <c r="AF393" s="80">
        <v>45838</v>
      </c>
      <c r="AG393" s="102">
        <f t="shared" si="37"/>
        <v>30</v>
      </c>
      <c r="AH393" s="72">
        <v>0</v>
      </c>
      <c r="AI393" s="628">
        <v>0</v>
      </c>
      <c r="AJ393" s="72" t="s">
        <v>73</v>
      </c>
      <c r="AK393" s="80" t="s">
        <v>73</v>
      </c>
      <c r="AL393" s="72">
        <v>0</v>
      </c>
      <c r="AM393" s="80" t="s">
        <v>73</v>
      </c>
      <c r="AN393" s="80" t="s">
        <v>73</v>
      </c>
      <c r="AO393" s="80" t="s">
        <v>73</v>
      </c>
      <c r="AP393" s="102">
        <f t="shared" si="38"/>
        <v>0</v>
      </c>
      <c r="AQ393" s="102">
        <f t="shared" si="39"/>
        <v>11250000</v>
      </c>
      <c r="AR393" s="72" t="s">
        <v>65</v>
      </c>
      <c r="AS393" s="76">
        <v>9000000</v>
      </c>
      <c r="AT393" s="72" t="s">
        <v>319</v>
      </c>
      <c r="AU393" s="76">
        <v>0</v>
      </c>
      <c r="AV393" s="81" t="s">
        <v>73</v>
      </c>
      <c r="AW393" s="620">
        <v>11250000</v>
      </c>
      <c r="AX393" s="488">
        <f t="shared" si="40"/>
        <v>0</v>
      </c>
      <c r="AY393" s="84">
        <f t="shared" si="41"/>
        <v>1</v>
      </c>
      <c r="AZ393" s="84">
        <v>1</v>
      </c>
      <c r="BA393" s="81" t="s">
        <v>73</v>
      </c>
      <c r="BB393" s="72" t="s">
        <v>208</v>
      </c>
      <c r="BC393" s="75" t="s">
        <v>15122</v>
      </c>
      <c r="BD393" s="71" t="s">
        <v>65</v>
      </c>
      <c r="BE393" s="71" t="s">
        <v>65</v>
      </c>
    </row>
    <row r="394" spans="2:57" x14ac:dyDescent="0.25">
      <c r="B394" s="71">
        <v>2025</v>
      </c>
      <c r="C394" s="71">
        <v>891780111</v>
      </c>
      <c r="D394" s="71" t="s">
        <v>63</v>
      </c>
      <c r="E394" s="72" t="s">
        <v>15121</v>
      </c>
      <c r="F394" s="72" t="s">
        <v>15120</v>
      </c>
      <c r="G394" s="176">
        <v>0</v>
      </c>
      <c r="H394" s="72" t="s">
        <v>71</v>
      </c>
      <c r="I394" s="71" t="s">
        <v>64</v>
      </c>
      <c r="J394" s="73" t="s">
        <v>81</v>
      </c>
      <c r="K394" s="75" t="s">
        <v>15119</v>
      </c>
      <c r="L394" s="76">
        <v>12624000</v>
      </c>
      <c r="M394" s="71" t="s">
        <v>66</v>
      </c>
      <c r="N394" s="75" t="s">
        <v>12676</v>
      </c>
      <c r="O394" s="75">
        <v>1083040669</v>
      </c>
      <c r="P394" s="72">
        <v>28</v>
      </c>
      <c r="Q394" s="80">
        <v>45670</v>
      </c>
      <c r="R394" s="75">
        <v>5573604000</v>
      </c>
      <c r="S394" s="80">
        <v>45699</v>
      </c>
      <c r="T394" s="76">
        <v>12624000</v>
      </c>
      <c r="U394" s="72" t="s">
        <v>65</v>
      </c>
      <c r="V394" s="76">
        <v>1192791759</v>
      </c>
      <c r="W394" s="104" t="s">
        <v>3787</v>
      </c>
      <c r="X394" s="78">
        <v>45699</v>
      </c>
      <c r="Y394" s="78">
        <v>45699</v>
      </c>
      <c r="Z394" s="78" t="s">
        <v>73</v>
      </c>
      <c r="AA394" s="78">
        <v>45808</v>
      </c>
      <c r="AB394" s="102">
        <f t="shared" si="36"/>
        <v>109</v>
      </c>
      <c r="AC394" s="72">
        <v>2</v>
      </c>
      <c r="AD394" s="514">
        <v>3156000</v>
      </c>
      <c r="AE394" s="72">
        <v>1</v>
      </c>
      <c r="AF394" s="80">
        <v>45838</v>
      </c>
      <c r="AG394" s="102">
        <f t="shared" si="37"/>
        <v>30</v>
      </c>
      <c r="AH394" s="72">
        <v>0</v>
      </c>
      <c r="AI394" s="628">
        <v>0</v>
      </c>
      <c r="AJ394" s="72" t="s">
        <v>73</v>
      </c>
      <c r="AK394" s="80" t="s">
        <v>73</v>
      </c>
      <c r="AL394" s="72">
        <v>0</v>
      </c>
      <c r="AM394" s="80" t="s">
        <v>73</v>
      </c>
      <c r="AN394" s="80" t="s">
        <v>73</v>
      </c>
      <c r="AO394" s="80" t="s">
        <v>73</v>
      </c>
      <c r="AP394" s="102">
        <f t="shared" si="38"/>
        <v>0</v>
      </c>
      <c r="AQ394" s="102">
        <f t="shared" si="39"/>
        <v>15780000</v>
      </c>
      <c r="AR394" s="72" t="s">
        <v>65</v>
      </c>
      <c r="AS394" s="76">
        <v>12624000</v>
      </c>
      <c r="AT394" s="72" t="s">
        <v>319</v>
      </c>
      <c r="AU394" s="76">
        <v>0</v>
      </c>
      <c r="AV394" s="81" t="s">
        <v>73</v>
      </c>
      <c r="AW394" s="620">
        <v>15780000</v>
      </c>
      <c r="AX394" s="488">
        <f t="shared" si="40"/>
        <v>0</v>
      </c>
      <c r="AY394" s="84">
        <f t="shared" si="41"/>
        <v>1</v>
      </c>
      <c r="AZ394" s="84">
        <v>1</v>
      </c>
      <c r="BA394" s="81" t="s">
        <v>73</v>
      </c>
      <c r="BB394" s="72" t="s">
        <v>208</v>
      </c>
      <c r="BC394" s="75" t="s">
        <v>15118</v>
      </c>
      <c r="BD394" s="71" t="s">
        <v>65</v>
      </c>
      <c r="BE394" s="71" t="s">
        <v>65</v>
      </c>
    </row>
    <row r="395" spans="2:57" x14ac:dyDescent="0.25">
      <c r="B395" s="71">
        <v>2025</v>
      </c>
      <c r="C395" s="71">
        <v>891780111</v>
      </c>
      <c r="D395" s="71" t="s">
        <v>63</v>
      </c>
      <c r="E395" s="72" t="s">
        <v>15117</v>
      </c>
      <c r="F395" s="72" t="s">
        <v>15116</v>
      </c>
      <c r="G395" s="176">
        <v>0</v>
      </c>
      <c r="H395" s="72" t="s">
        <v>71</v>
      </c>
      <c r="I395" s="71" t="s">
        <v>64</v>
      </c>
      <c r="J395" s="73" t="s">
        <v>81</v>
      </c>
      <c r="K395" s="75" t="s">
        <v>15115</v>
      </c>
      <c r="L395" s="76">
        <v>10600000</v>
      </c>
      <c r="M395" s="71" t="s">
        <v>66</v>
      </c>
      <c r="N395" s="75" t="s">
        <v>11019</v>
      </c>
      <c r="O395" s="75">
        <v>57463940</v>
      </c>
      <c r="P395" s="72">
        <v>27</v>
      </c>
      <c r="Q395" s="80">
        <v>45670</v>
      </c>
      <c r="R395" s="75">
        <v>2494141000</v>
      </c>
      <c r="S395" s="80">
        <v>45699</v>
      </c>
      <c r="T395" s="76">
        <v>10600000</v>
      </c>
      <c r="U395" s="72" t="s">
        <v>65</v>
      </c>
      <c r="V395" s="76">
        <v>85467461</v>
      </c>
      <c r="W395" s="104" t="s">
        <v>11760</v>
      </c>
      <c r="X395" s="78">
        <v>45699</v>
      </c>
      <c r="Y395" s="78">
        <v>45699</v>
      </c>
      <c r="Z395" s="78" t="s">
        <v>73</v>
      </c>
      <c r="AA395" s="78">
        <v>45808</v>
      </c>
      <c r="AB395" s="102">
        <f t="shared" si="36"/>
        <v>109</v>
      </c>
      <c r="AC395" s="72">
        <v>2</v>
      </c>
      <c r="AD395" s="514">
        <v>1325000</v>
      </c>
      <c r="AE395" s="72">
        <v>1</v>
      </c>
      <c r="AF395" s="80">
        <v>45823</v>
      </c>
      <c r="AG395" s="102">
        <f t="shared" si="37"/>
        <v>15</v>
      </c>
      <c r="AH395" s="72">
        <v>0</v>
      </c>
      <c r="AI395" s="628">
        <v>0</v>
      </c>
      <c r="AJ395" s="72" t="s">
        <v>73</v>
      </c>
      <c r="AK395" s="80" t="s">
        <v>73</v>
      </c>
      <c r="AL395" s="72">
        <v>0</v>
      </c>
      <c r="AM395" s="80" t="s">
        <v>73</v>
      </c>
      <c r="AN395" s="80" t="s">
        <v>73</v>
      </c>
      <c r="AO395" s="80" t="s">
        <v>73</v>
      </c>
      <c r="AP395" s="102">
        <f t="shared" si="38"/>
        <v>0</v>
      </c>
      <c r="AQ395" s="102">
        <f t="shared" si="39"/>
        <v>11925000</v>
      </c>
      <c r="AR395" s="72" t="s">
        <v>65</v>
      </c>
      <c r="AS395" s="76">
        <v>10600000</v>
      </c>
      <c r="AT395" s="72" t="s">
        <v>319</v>
      </c>
      <c r="AU395" s="76">
        <v>0</v>
      </c>
      <c r="AV395" s="81" t="s">
        <v>73</v>
      </c>
      <c r="AW395" s="620">
        <v>11925000</v>
      </c>
      <c r="AX395" s="488">
        <f t="shared" si="40"/>
        <v>0</v>
      </c>
      <c r="AY395" s="84">
        <f t="shared" si="41"/>
        <v>1</v>
      </c>
      <c r="AZ395" s="84">
        <v>1</v>
      </c>
      <c r="BA395" s="81" t="s">
        <v>73</v>
      </c>
      <c r="BB395" s="72" t="s">
        <v>208</v>
      </c>
      <c r="BC395" s="75" t="s">
        <v>15114</v>
      </c>
      <c r="BD395" s="71" t="s">
        <v>65</v>
      </c>
      <c r="BE395" s="71" t="s">
        <v>65</v>
      </c>
    </row>
    <row r="396" spans="2:57" x14ac:dyDescent="0.25">
      <c r="B396" s="71">
        <v>2025</v>
      </c>
      <c r="C396" s="71">
        <v>891780111</v>
      </c>
      <c r="D396" s="71" t="s">
        <v>63</v>
      </c>
      <c r="E396" s="72" t="s">
        <v>15113</v>
      </c>
      <c r="F396" s="72" t="s">
        <v>15112</v>
      </c>
      <c r="G396" s="176">
        <v>0</v>
      </c>
      <c r="H396" s="72" t="s">
        <v>71</v>
      </c>
      <c r="I396" s="71" t="s">
        <v>64</v>
      </c>
      <c r="J396" s="73" t="s">
        <v>81</v>
      </c>
      <c r="K396" s="75" t="s">
        <v>15111</v>
      </c>
      <c r="L396" s="76">
        <v>15560000</v>
      </c>
      <c r="M396" s="71" t="s">
        <v>66</v>
      </c>
      <c r="N396" s="75" t="s">
        <v>11130</v>
      </c>
      <c r="O396" s="75">
        <v>7634044</v>
      </c>
      <c r="P396" s="72">
        <v>28</v>
      </c>
      <c r="Q396" s="80">
        <v>45670</v>
      </c>
      <c r="R396" s="75">
        <v>5573604000</v>
      </c>
      <c r="S396" s="80">
        <v>45699</v>
      </c>
      <c r="T396" s="76">
        <v>15560000</v>
      </c>
      <c r="U396" s="72" t="s">
        <v>65</v>
      </c>
      <c r="V396" s="76">
        <v>72175281</v>
      </c>
      <c r="W396" s="104" t="s">
        <v>8886</v>
      </c>
      <c r="X396" s="78">
        <v>45699</v>
      </c>
      <c r="Y396" s="78">
        <v>45699</v>
      </c>
      <c r="Z396" s="78" t="s">
        <v>73</v>
      </c>
      <c r="AA396" s="78">
        <v>45808</v>
      </c>
      <c r="AB396" s="102">
        <f t="shared" si="36"/>
        <v>109</v>
      </c>
      <c r="AC396" s="72">
        <v>2</v>
      </c>
      <c r="AD396" s="514">
        <v>3890000</v>
      </c>
      <c r="AE396" s="72">
        <v>1</v>
      </c>
      <c r="AF396" s="80">
        <v>45838</v>
      </c>
      <c r="AG396" s="102">
        <f t="shared" si="37"/>
        <v>30</v>
      </c>
      <c r="AH396" s="72">
        <v>0</v>
      </c>
      <c r="AI396" s="628">
        <v>0</v>
      </c>
      <c r="AJ396" s="72" t="s">
        <v>73</v>
      </c>
      <c r="AK396" s="80" t="s">
        <v>73</v>
      </c>
      <c r="AL396" s="72">
        <v>0</v>
      </c>
      <c r="AM396" s="80" t="s">
        <v>73</v>
      </c>
      <c r="AN396" s="80" t="s">
        <v>73</v>
      </c>
      <c r="AO396" s="80" t="s">
        <v>73</v>
      </c>
      <c r="AP396" s="102">
        <f t="shared" si="38"/>
        <v>0</v>
      </c>
      <c r="AQ396" s="102">
        <f t="shared" si="39"/>
        <v>19450000</v>
      </c>
      <c r="AR396" s="72" t="s">
        <v>65</v>
      </c>
      <c r="AS396" s="76">
        <v>15560000</v>
      </c>
      <c r="AT396" s="72" t="s">
        <v>319</v>
      </c>
      <c r="AU396" s="76">
        <v>0</v>
      </c>
      <c r="AV396" s="81" t="s">
        <v>73</v>
      </c>
      <c r="AW396" s="620">
        <v>19450000</v>
      </c>
      <c r="AX396" s="488">
        <f t="shared" si="40"/>
        <v>0</v>
      </c>
      <c r="AY396" s="84">
        <f t="shared" si="41"/>
        <v>1</v>
      </c>
      <c r="AZ396" s="84">
        <v>1</v>
      </c>
      <c r="BA396" s="81" t="s">
        <v>73</v>
      </c>
      <c r="BB396" s="72" t="s">
        <v>208</v>
      </c>
      <c r="BC396" s="75" t="s">
        <v>15110</v>
      </c>
      <c r="BD396" s="71" t="s">
        <v>65</v>
      </c>
      <c r="BE396" s="71" t="s">
        <v>65</v>
      </c>
    </row>
    <row r="397" spans="2:57" x14ac:dyDescent="0.25">
      <c r="B397" s="71">
        <v>2025</v>
      </c>
      <c r="C397" s="71">
        <v>891780111</v>
      </c>
      <c r="D397" s="71" t="s">
        <v>63</v>
      </c>
      <c r="E397" s="72" t="s">
        <v>15109</v>
      </c>
      <c r="F397" s="72" t="s">
        <v>15108</v>
      </c>
      <c r="G397" s="176">
        <v>0</v>
      </c>
      <c r="H397" s="72" t="s">
        <v>71</v>
      </c>
      <c r="I397" s="71" t="s">
        <v>64</v>
      </c>
      <c r="J397" s="73" t="s">
        <v>81</v>
      </c>
      <c r="K397" s="75" t="s">
        <v>15041</v>
      </c>
      <c r="L397" s="76">
        <v>9000000</v>
      </c>
      <c r="M397" s="71" t="s">
        <v>66</v>
      </c>
      <c r="N397" s="75" t="s">
        <v>10565</v>
      </c>
      <c r="O397" s="75">
        <v>39069270</v>
      </c>
      <c r="P397" s="72">
        <v>27</v>
      </c>
      <c r="Q397" s="80">
        <v>45670</v>
      </c>
      <c r="R397" s="75">
        <v>2494141000</v>
      </c>
      <c r="S397" s="80">
        <v>45699</v>
      </c>
      <c r="T397" s="76">
        <v>9000000</v>
      </c>
      <c r="U397" s="72" t="s">
        <v>65</v>
      </c>
      <c r="V397" s="76">
        <v>85467461</v>
      </c>
      <c r="W397" s="104" t="s">
        <v>11760</v>
      </c>
      <c r="X397" s="78">
        <v>45699</v>
      </c>
      <c r="Y397" s="78">
        <v>45699</v>
      </c>
      <c r="Z397" s="78" t="s">
        <v>73</v>
      </c>
      <c r="AA397" s="78">
        <v>45808</v>
      </c>
      <c r="AB397" s="102">
        <f t="shared" si="36"/>
        <v>109</v>
      </c>
      <c r="AC397" s="72">
        <v>0</v>
      </c>
      <c r="AD397" s="514">
        <v>0</v>
      </c>
      <c r="AE397" s="72">
        <v>0</v>
      </c>
      <c r="AF397" s="80" t="s">
        <v>73</v>
      </c>
      <c r="AG397" s="102">
        <f t="shared" si="37"/>
        <v>0</v>
      </c>
      <c r="AH397" s="72">
        <v>1</v>
      </c>
      <c r="AI397" s="628">
        <v>6750000</v>
      </c>
      <c r="AJ397" s="78">
        <v>45716</v>
      </c>
      <c r="AK397" s="80">
        <v>45716</v>
      </c>
      <c r="AL397" s="72">
        <v>0</v>
      </c>
      <c r="AM397" s="80" t="s">
        <v>73</v>
      </c>
      <c r="AN397" s="80" t="s">
        <v>73</v>
      </c>
      <c r="AO397" s="80" t="s">
        <v>73</v>
      </c>
      <c r="AP397" s="102">
        <f t="shared" si="38"/>
        <v>0</v>
      </c>
      <c r="AQ397" s="102">
        <f t="shared" si="39"/>
        <v>2250000</v>
      </c>
      <c r="AR397" s="72" t="s">
        <v>65</v>
      </c>
      <c r="AS397" s="76">
        <v>2250000</v>
      </c>
      <c r="AT397" s="72" t="s">
        <v>319</v>
      </c>
      <c r="AU397" s="76">
        <v>0</v>
      </c>
      <c r="AV397" s="81" t="s">
        <v>73</v>
      </c>
      <c r="AW397" s="620">
        <v>2250000</v>
      </c>
      <c r="AX397" s="488">
        <f t="shared" si="40"/>
        <v>0</v>
      </c>
      <c r="AY397" s="84">
        <f t="shared" si="41"/>
        <v>1</v>
      </c>
      <c r="AZ397" s="84">
        <v>1</v>
      </c>
      <c r="BA397" s="80">
        <v>45756</v>
      </c>
      <c r="BB397" s="72" t="s">
        <v>426</v>
      </c>
      <c r="BC397" s="75" t="s">
        <v>15107</v>
      </c>
      <c r="BD397" s="71" t="s">
        <v>65</v>
      </c>
      <c r="BE397" s="71" t="s">
        <v>65</v>
      </c>
    </row>
    <row r="398" spans="2:57" x14ac:dyDescent="0.25">
      <c r="B398" s="71">
        <v>2025</v>
      </c>
      <c r="C398" s="71">
        <v>891780111</v>
      </c>
      <c r="D398" s="71" t="s">
        <v>63</v>
      </c>
      <c r="E398" s="72" t="s">
        <v>15106</v>
      </c>
      <c r="F398" s="72" t="s">
        <v>15105</v>
      </c>
      <c r="G398" s="176">
        <v>0</v>
      </c>
      <c r="H398" s="72" t="s">
        <v>71</v>
      </c>
      <c r="I398" s="71" t="s">
        <v>64</v>
      </c>
      <c r="J398" s="73" t="s">
        <v>81</v>
      </c>
      <c r="K398" s="75" t="s">
        <v>15104</v>
      </c>
      <c r="L398" s="76">
        <v>10600000</v>
      </c>
      <c r="M398" s="71" t="s">
        <v>66</v>
      </c>
      <c r="N398" s="75" t="s">
        <v>15103</v>
      </c>
      <c r="O398" s="75">
        <v>12597246</v>
      </c>
      <c r="P398" s="72">
        <v>27</v>
      </c>
      <c r="Q398" s="80">
        <v>45670</v>
      </c>
      <c r="R398" s="75">
        <v>2494141000</v>
      </c>
      <c r="S398" s="80">
        <v>45699</v>
      </c>
      <c r="T398" s="76">
        <v>10600000</v>
      </c>
      <c r="U398" s="72" t="s">
        <v>65</v>
      </c>
      <c r="V398" s="76">
        <v>85467461</v>
      </c>
      <c r="W398" s="104" t="s">
        <v>11760</v>
      </c>
      <c r="X398" s="78">
        <v>45699</v>
      </c>
      <c r="Y398" s="78">
        <v>45699</v>
      </c>
      <c r="Z398" s="78" t="s">
        <v>73</v>
      </c>
      <c r="AA398" s="78">
        <v>45808</v>
      </c>
      <c r="AB398" s="102">
        <f t="shared" si="36"/>
        <v>109</v>
      </c>
      <c r="AC398" s="72">
        <v>2</v>
      </c>
      <c r="AD398" s="514">
        <v>2650000</v>
      </c>
      <c r="AE398" s="72">
        <v>1</v>
      </c>
      <c r="AF398" s="80">
        <v>45838</v>
      </c>
      <c r="AG398" s="102">
        <f t="shared" si="37"/>
        <v>30</v>
      </c>
      <c r="AH398" s="72">
        <v>0</v>
      </c>
      <c r="AI398" s="628">
        <v>0</v>
      </c>
      <c r="AJ398" s="72" t="s">
        <v>73</v>
      </c>
      <c r="AK398" s="80" t="s">
        <v>73</v>
      </c>
      <c r="AL398" s="72">
        <v>0</v>
      </c>
      <c r="AM398" s="80" t="s">
        <v>73</v>
      </c>
      <c r="AN398" s="80" t="s">
        <v>73</v>
      </c>
      <c r="AO398" s="80" t="s">
        <v>73</v>
      </c>
      <c r="AP398" s="102">
        <f t="shared" si="38"/>
        <v>0</v>
      </c>
      <c r="AQ398" s="102">
        <f t="shared" si="39"/>
        <v>13250000</v>
      </c>
      <c r="AR398" s="72" t="s">
        <v>65</v>
      </c>
      <c r="AS398" s="76">
        <v>10600000</v>
      </c>
      <c r="AT398" s="72" t="s">
        <v>319</v>
      </c>
      <c r="AU398" s="76">
        <v>0</v>
      </c>
      <c r="AV398" s="81" t="s">
        <v>73</v>
      </c>
      <c r="AW398" s="620">
        <v>13250000</v>
      </c>
      <c r="AX398" s="488">
        <f t="shared" si="40"/>
        <v>0</v>
      </c>
      <c r="AY398" s="84">
        <f t="shared" si="41"/>
        <v>1</v>
      </c>
      <c r="AZ398" s="84">
        <v>1</v>
      </c>
      <c r="BA398" s="81" t="s">
        <v>73</v>
      </c>
      <c r="BB398" s="72" t="s">
        <v>208</v>
      </c>
      <c r="BC398" s="75" t="s">
        <v>15102</v>
      </c>
      <c r="BD398" s="71" t="s">
        <v>65</v>
      </c>
      <c r="BE398" s="71" t="s">
        <v>65</v>
      </c>
    </row>
    <row r="399" spans="2:57" x14ac:dyDescent="0.25">
      <c r="B399" s="71">
        <v>2025</v>
      </c>
      <c r="C399" s="71">
        <v>891780111</v>
      </c>
      <c r="D399" s="71" t="s">
        <v>63</v>
      </c>
      <c r="E399" s="72" t="s">
        <v>15101</v>
      </c>
      <c r="F399" s="72" t="s">
        <v>15100</v>
      </c>
      <c r="G399" s="176">
        <v>0</v>
      </c>
      <c r="H399" s="72" t="s">
        <v>71</v>
      </c>
      <c r="I399" s="71" t="s">
        <v>64</v>
      </c>
      <c r="J399" s="73" t="s">
        <v>81</v>
      </c>
      <c r="K399" s="75" t="s">
        <v>14716</v>
      </c>
      <c r="L399" s="76">
        <v>10600000</v>
      </c>
      <c r="M399" s="71" t="s">
        <v>66</v>
      </c>
      <c r="N399" s="75" t="s">
        <v>11023</v>
      </c>
      <c r="O399" s="75">
        <v>1082886999</v>
      </c>
      <c r="P399" s="72">
        <v>27</v>
      </c>
      <c r="Q399" s="80">
        <v>45670</v>
      </c>
      <c r="R399" s="75">
        <v>2494141000</v>
      </c>
      <c r="S399" s="80">
        <v>45699</v>
      </c>
      <c r="T399" s="76">
        <v>10600000</v>
      </c>
      <c r="U399" s="72" t="s">
        <v>65</v>
      </c>
      <c r="V399" s="76">
        <v>85467461</v>
      </c>
      <c r="W399" s="104" t="s">
        <v>11760</v>
      </c>
      <c r="X399" s="78">
        <v>45699</v>
      </c>
      <c r="Y399" s="78">
        <v>45699</v>
      </c>
      <c r="Z399" s="78" t="s">
        <v>73</v>
      </c>
      <c r="AA399" s="78">
        <v>45808</v>
      </c>
      <c r="AB399" s="102">
        <f t="shared" si="36"/>
        <v>109</v>
      </c>
      <c r="AC399" s="72">
        <v>2</v>
      </c>
      <c r="AD399" s="514">
        <v>1325000</v>
      </c>
      <c r="AE399" s="72">
        <v>1</v>
      </c>
      <c r="AF399" s="80">
        <v>45823</v>
      </c>
      <c r="AG399" s="102">
        <f t="shared" si="37"/>
        <v>15</v>
      </c>
      <c r="AH399" s="72">
        <v>0</v>
      </c>
      <c r="AI399" s="628">
        <v>0</v>
      </c>
      <c r="AJ399" s="72" t="s">
        <v>73</v>
      </c>
      <c r="AK399" s="80" t="s">
        <v>73</v>
      </c>
      <c r="AL399" s="72">
        <v>0</v>
      </c>
      <c r="AM399" s="80" t="s">
        <v>73</v>
      </c>
      <c r="AN399" s="80" t="s">
        <v>73</v>
      </c>
      <c r="AO399" s="80" t="s">
        <v>73</v>
      </c>
      <c r="AP399" s="102">
        <f t="shared" si="38"/>
        <v>0</v>
      </c>
      <c r="AQ399" s="102">
        <f t="shared" si="39"/>
        <v>11925000</v>
      </c>
      <c r="AR399" s="72" t="s">
        <v>65</v>
      </c>
      <c r="AS399" s="76">
        <v>10600000</v>
      </c>
      <c r="AT399" s="72" t="s">
        <v>319</v>
      </c>
      <c r="AU399" s="76">
        <v>0</v>
      </c>
      <c r="AV399" s="81" t="s">
        <v>73</v>
      </c>
      <c r="AW399" s="620">
        <v>11925000</v>
      </c>
      <c r="AX399" s="488">
        <f t="shared" si="40"/>
        <v>0</v>
      </c>
      <c r="AY399" s="84">
        <f t="shared" si="41"/>
        <v>1</v>
      </c>
      <c r="AZ399" s="84">
        <v>1</v>
      </c>
      <c r="BA399" s="81" t="s">
        <v>73</v>
      </c>
      <c r="BB399" s="72" t="s">
        <v>208</v>
      </c>
      <c r="BC399" s="75" t="s">
        <v>15099</v>
      </c>
      <c r="BD399" s="71" t="s">
        <v>65</v>
      </c>
      <c r="BE399" s="71" t="s">
        <v>65</v>
      </c>
    </row>
    <row r="400" spans="2:57" x14ac:dyDescent="0.25">
      <c r="B400" s="71">
        <v>2025</v>
      </c>
      <c r="C400" s="71">
        <v>891780111</v>
      </c>
      <c r="D400" s="71" t="s">
        <v>63</v>
      </c>
      <c r="E400" s="72" t="s">
        <v>15098</v>
      </c>
      <c r="F400" s="72" t="s">
        <v>15097</v>
      </c>
      <c r="G400" s="176">
        <v>0</v>
      </c>
      <c r="H400" s="72" t="s">
        <v>71</v>
      </c>
      <c r="I400" s="71" t="s">
        <v>166</v>
      </c>
      <c r="J400" s="73" t="s">
        <v>81</v>
      </c>
      <c r="K400" s="75" t="s">
        <v>14850</v>
      </c>
      <c r="L400" s="76">
        <v>9400000</v>
      </c>
      <c r="M400" s="71" t="s">
        <v>66</v>
      </c>
      <c r="N400" s="75" t="s">
        <v>10869</v>
      </c>
      <c r="O400" s="75">
        <v>1082975397</v>
      </c>
      <c r="P400" s="72">
        <v>307</v>
      </c>
      <c r="Q400" s="80">
        <v>45698</v>
      </c>
      <c r="R400" s="75">
        <v>65800000</v>
      </c>
      <c r="S400" s="80">
        <v>45699</v>
      </c>
      <c r="T400" s="76">
        <v>9400000</v>
      </c>
      <c r="U400" s="72" t="s">
        <v>65</v>
      </c>
      <c r="V400" s="76">
        <v>36726018</v>
      </c>
      <c r="W400" s="104" t="s">
        <v>10574</v>
      </c>
      <c r="X400" s="78">
        <v>45699</v>
      </c>
      <c r="Y400" s="78">
        <v>45699</v>
      </c>
      <c r="Z400" s="78" t="s">
        <v>73</v>
      </c>
      <c r="AA400" s="78">
        <v>45808</v>
      </c>
      <c r="AB400" s="102">
        <f t="shared" si="36"/>
        <v>109</v>
      </c>
      <c r="AC400" s="72">
        <v>0</v>
      </c>
      <c r="AD400" s="514">
        <v>0</v>
      </c>
      <c r="AE400" s="72">
        <v>0</v>
      </c>
      <c r="AF400" s="80" t="s">
        <v>73</v>
      </c>
      <c r="AG400" s="102">
        <f t="shared" si="37"/>
        <v>0</v>
      </c>
      <c r="AH400" s="72">
        <v>0</v>
      </c>
      <c r="AI400" s="628">
        <v>0</v>
      </c>
      <c r="AJ400" s="72" t="s">
        <v>73</v>
      </c>
      <c r="AK400" s="80" t="s">
        <v>73</v>
      </c>
      <c r="AL400" s="72">
        <v>0</v>
      </c>
      <c r="AM400" s="80" t="s">
        <v>73</v>
      </c>
      <c r="AN400" s="80" t="s">
        <v>73</v>
      </c>
      <c r="AO400" s="80" t="s">
        <v>73</v>
      </c>
      <c r="AP400" s="102">
        <f t="shared" si="38"/>
        <v>0</v>
      </c>
      <c r="AQ400" s="102">
        <f t="shared" si="39"/>
        <v>9400000</v>
      </c>
      <c r="AR400" s="72" t="s">
        <v>65</v>
      </c>
      <c r="AS400" s="76">
        <v>9400000</v>
      </c>
      <c r="AT400" s="72" t="s">
        <v>319</v>
      </c>
      <c r="AU400" s="76">
        <v>0</v>
      </c>
      <c r="AV400" s="81" t="s">
        <v>73</v>
      </c>
      <c r="AW400" s="620">
        <v>9400000</v>
      </c>
      <c r="AX400" s="488">
        <f t="shared" si="40"/>
        <v>0</v>
      </c>
      <c r="AY400" s="84">
        <f t="shared" si="41"/>
        <v>1</v>
      </c>
      <c r="AZ400" s="84">
        <v>1</v>
      </c>
      <c r="BA400" s="81" t="s">
        <v>73</v>
      </c>
      <c r="BB400" s="72" t="s">
        <v>208</v>
      </c>
      <c r="BC400" s="75" t="s">
        <v>15096</v>
      </c>
      <c r="BD400" s="71" t="s">
        <v>65</v>
      </c>
      <c r="BE400" s="71" t="s">
        <v>65</v>
      </c>
    </row>
    <row r="401" spans="2:57" x14ac:dyDescent="0.25">
      <c r="B401" s="71">
        <v>2025</v>
      </c>
      <c r="C401" s="71">
        <v>891780111</v>
      </c>
      <c r="D401" s="71" t="s">
        <v>63</v>
      </c>
      <c r="E401" s="72" t="s">
        <v>15095</v>
      </c>
      <c r="F401" s="72" t="s">
        <v>15094</v>
      </c>
      <c r="G401" s="176">
        <v>0</v>
      </c>
      <c r="H401" s="72" t="s">
        <v>71</v>
      </c>
      <c r="I401" s="71" t="s">
        <v>64</v>
      </c>
      <c r="J401" s="73" t="s">
        <v>81</v>
      </c>
      <c r="K401" s="75" t="s">
        <v>15093</v>
      </c>
      <c r="L401" s="76">
        <v>12624000</v>
      </c>
      <c r="M401" s="71" t="s">
        <v>66</v>
      </c>
      <c r="N401" s="75" t="s">
        <v>10316</v>
      </c>
      <c r="O401" s="75">
        <v>1083038425</v>
      </c>
      <c r="P401" s="72">
        <v>28</v>
      </c>
      <c r="Q401" s="80">
        <v>45670</v>
      </c>
      <c r="R401" s="75">
        <v>5573604000</v>
      </c>
      <c r="S401" s="80">
        <v>45699</v>
      </c>
      <c r="T401" s="76">
        <v>12624000</v>
      </c>
      <c r="U401" s="72" t="s">
        <v>65</v>
      </c>
      <c r="V401" s="76">
        <v>85467461</v>
      </c>
      <c r="W401" s="104" t="s">
        <v>11760</v>
      </c>
      <c r="X401" s="78">
        <v>45699</v>
      </c>
      <c r="Y401" s="78">
        <v>45699</v>
      </c>
      <c r="Z401" s="78" t="s">
        <v>73</v>
      </c>
      <c r="AA401" s="78">
        <v>45808</v>
      </c>
      <c r="AB401" s="102">
        <f t="shared" si="36"/>
        <v>109</v>
      </c>
      <c r="AC401" s="72">
        <v>2</v>
      </c>
      <c r="AD401" s="514">
        <v>3156000</v>
      </c>
      <c r="AE401" s="72">
        <v>1</v>
      </c>
      <c r="AF401" s="80">
        <v>45838</v>
      </c>
      <c r="AG401" s="102">
        <f t="shared" si="37"/>
        <v>30</v>
      </c>
      <c r="AH401" s="72">
        <v>0</v>
      </c>
      <c r="AI401" s="628">
        <v>0</v>
      </c>
      <c r="AJ401" s="72" t="s">
        <v>73</v>
      </c>
      <c r="AK401" s="80" t="s">
        <v>73</v>
      </c>
      <c r="AL401" s="72">
        <v>0</v>
      </c>
      <c r="AM401" s="80" t="s">
        <v>73</v>
      </c>
      <c r="AN401" s="80" t="s">
        <v>73</v>
      </c>
      <c r="AO401" s="80" t="s">
        <v>73</v>
      </c>
      <c r="AP401" s="102">
        <f t="shared" si="38"/>
        <v>0</v>
      </c>
      <c r="AQ401" s="102">
        <f t="shared" si="39"/>
        <v>15780000</v>
      </c>
      <c r="AR401" s="72" t="s">
        <v>65</v>
      </c>
      <c r="AS401" s="76">
        <v>12624000</v>
      </c>
      <c r="AT401" s="72" t="s">
        <v>319</v>
      </c>
      <c r="AU401" s="76">
        <v>0</v>
      </c>
      <c r="AV401" s="81" t="s">
        <v>73</v>
      </c>
      <c r="AW401" s="620">
        <v>15780000</v>
      </c>
      <c r="AX401" s="488">
        <f t="shared" si="40"/>
        <v>0</v>
      </c>
      <c r="AY401" s="84">
        <f t="shared" si="41"/>
        <v>1</v>
      </c>
      <c r="AZ401" s="84">
        <v>1</v>
      </c>
      <c r="BA401" s="81" t="s">
        <v>73</v>
      </c>
      <c r="BB401" s="72" t="s">
        <v>208</v>
      </c>
      <c r="BC401" s="75" t="s">
        <v>15092</v>
      </c>
      <c r="BD401" s="71" t="s">
        <v>65</v>
      </c>
      <c r="BE401" s="71" t="s">
        <v>65</v>
      </c>
    </row>
    <row r="402" spans="2:57" x14ac:dyDescent="0.25">
      <c r="B402" s="71">
        <v>2025</v>
      </c>
      <c r="C402" s="71">
        <v>891780111</v>
      </c>
      <c r="D402" s="71" t="s">
        <v>63</v>
      </c>
      <c r="E402" s="72" t="s">
        <v>15091</v>
      </c>
      <c r="F402" s="72" t="s">
        <v>15090</v>
      </c>
      <c r="G402" s="176">
        <v>0</v>
      </c>
      <c r="H402" s="72" t="s">
        <v>71</v>
      </c>
      <c r="I402" s="71" t="s">
        <v>64</v>
      </c>
      <c r="J402" s="73" t="s">
        <v>81</v>
      </c>
      <c r="K402" s="75" t="s">
        <v>15089</v>
      </c>
      <c r="L402" s="76">
        <v>9000000</v>
      </c>
      <c r="M402" s="71" t="s">
        <v>66</v>
      </c>
      <c r="N402" s="75" t="s">
        <v>10835</v>
      </c>
      <c r="O402" s="75">
        <v>1082410646</v>
      </c>
      <c r="P402" s="72">
        <v>27</v>
      </c>
      <c r="Q402" s="80">
        <v>45670</v>
      </c>
      <c r="R402" s="75">
        <v>2494141000</v>
      </c>
      <c r="S402" s="80">
        <v>45699</v>
      </c>
      <c r="T402" s="76">
        <v>9000000</v>
      </c>
      <c r="U402" s="72" t="s">
        <v>65</v>
      </c>
      <c r="V402" s="76">
        <v>85467461</v>
      </c>
      <c r="W402" s="104" t="s">
        <v>11760</v>
      </c>
      <c r="X402" s="78">
        <v>45699</v>
      </c>
      <c r="Y402" s="78">
        <v>45699</v>
      </c>
      <c r="Z402" s="78" t="s">
        <v>73</v>
      </c>
      <c r="AA402" s="78">
        <v>45808</v>
      </c>
      <c r="AB402" s="102">
        <f t="shared" si="36"/>
        <v>109</v>
      </c>
      <c r="AC402" s="72">
        <v>2</v>
      </c>
      <c r="AD402" s="514">
        <v>1125000</v>
      </c>
      <c r="AE402" s="72">
        <v>1</v>
      </c>
      <c r="AF402" s="80">
        <v>45823</v>
      </c>
      <c r="AG402" s="102">
        <f t="shared" si="37"/>
        <v>15</v>
      </c>
      <c r="AH402" s="72">
        <v>0</v>
      </c>
      <c r="AI402" s="628">
        <v>0</v>
      </c>
      <c r="AJ402" s="72" t="s">
        <v>73</v>
      </c>
      <c r="AK402" s="80" t="s">
        <v>73</v>
      </c>
      <c r="AL402" s="72">
        <v>0</v>
      </c>
      <c r="AM402" s="80" t="s">
        <v>73</v>
      </c>
      <c r="AN402" s="80" t="s">
        <v>73</v>
      </c>
      <c r="AO402" s="80" t="s">
        <v>73</v>
      </c>
      <c r="AP402" s="102">
        <f t="shared" si="38"/>
        <v>0</v>
      </c>
      <c r="AQ402" s="102">
        <f t="shared" si="39"/>
        <v>10125000</v>
      </c>
      <c r="AR402" s="72" t="s">
        <v>65</v>
      </c>
      <c r="AS402" s="76">
        <v>9000000</v>
      </c>
      <c r="AT402" s="72" t="s">
        <v>319</v>
      </c>
      <c r="AU402" s="76">
        <v>0</v>
      </c>
      <c r="AV402" s="81" t="s">
        <v>73</v>
      </c>
      <c r="AW402" s="620">
        <v>10125000</v>
      </c>
      <c r="AX402" s="488">
        <f t="shared" si="40"/>
        <v>0</v>
      </c>
      <c r="AY402" s="84">
        <f t="shared" si="41"/>
        <v>1</v>
      </c>
      <c r="AZ402" s="84">
        <v>1</v>
      </c>
      <c r="BA402" s="81" t="s">
        <v>73</v>
      </c>
      <c r="BB402" s="72" t="s">
        <v>208</v>
      </c>
      <c r="BC402" s="75" t="s">
        <v>15088</v>
      </c>
      <c r="BD402" s="71" t="s">
        <v>65</v>
      </c>
      <c r="BE402" s="71" t="s">
        <v>65</v>
      </c>
    </row>
    <row r="403" spans="2:57" x14ac:dyDescent="0.25">
      <c r="B403" s="71">
        <v>2025</v>
      </c>
      <c r="C403" s="71">
        <v>891780111</v>
      </c>
      <c r="D403" s="71" t="s">
        <v>63</v>
      </c>
      <c r="E403" s="72" t="s">
        <v>15087</v>
      </c>
      <c r="F403" s="72" t="s">
        <v>15086</v>
      </c>
      <c r="G403" s="176">
        <v>0</v>
      </c>
      <c r="H403" s="72" t="s">
        <v>71</v>
      </c>
      <c r="I403" s="71" t="s">
        <v>64</v>
      </c>
      <c r="J403" s="73" t="s">
        <v>81</v>
      </c>
      <c r="K403" s="75" t="s">
        <v>15085</v>
      </c>
      <c r="L403" s="76">
        <v>13888000</v>
      </c>
      <c r="M403" s="71" t="s">
        <v>66</v>
      </c>
      <c r="N403" s="75" t="s">
        <v>12546</v>
      </c>
      <c r="O403" s="75">
        <v>1143142377</v>
      </c>
      <c r="P403" s="72">
        <v>28</v>
      </c>
      <c r="Q403" s="80">
        <v>45670</v>
      </c>
      <c r="R403" s="75">
        <v>5573604000</v>
      </c>
      <c r="S403" s="80">
        <v>45699</v>
      </c>
      <c r="T403" s="76">
        <v>13888000</v>
      </c>
      <c r="U403" s="72" t="s">
        <v>65</v>
      </c>
      <c r="V403" s="76">
        <v>1192791759</v>
      </c>
      <c r="W403" s="104" t="s">
        <v>3787</v>
      </c>
      <c r="X403" s="78">
        <v>45699</v>
      </c>
      <c r="Y403" s="78">
        <v>45699</v>
      </c>
      <c r="Z403" s="78" t="s">
        <v>73</v>
      </c>
      <c r="AA403" s="78">
        <v>45808</v>
      </c>
      <c r="AB403" s="102">
        <f t="shared" si="36"/>
        <v>109</v>
      </c>
      <c r="AC403" s="72">
        <v>2</v>
      </c>
      <c r="AD403" s="514">
        <v>3472000</v>
      </c>
      <c r="AE403" s="72">
        <v>1</v>
      </c>
      <c r="AF403" s="80">
        <v>45838</v>
      </c>
      <c r="AG403" s="102">
        <f t="shared" si="37"/>
        <v>30</v>
      </c>
      <c r="AH403" s="72">
        <v>0</v>
      </c>
      <c r="AI403" s="628">
        <v>0</v>
      </c>
      <c r="AJ403" s="72" t="s">
        <v>73</v>
      </c>
      <c r="AK403" s="80" t="s">
        <v>73</v>
      </c>
      <c r="AL403" s="72">
        <v>0</v>
      </c>
      <c r="AM403" s="80" t="s">
        <v>73</v>
      </c>
      <c r="AN403" s="80" t="s">
        <v>73</v>
      </c>
      <c r="AO403" s="80" t="s">
        <v>73</v>
      </c>
      <c r="AP403" s="102">
        <f t="shared" si="38"/>
        <v>0</v>
      </c>
      <c r="AQ403" s="102">
        <f t="shared" si="39"/>
        <v>17360000</v>
      </c>
      <c r="AR403" s="72" t="s">
        <v>65</v>
      </c>
      <c r="AS403" s="76">
        <v>13888000</v>
      </c>
      <c r="AT403" s="72" t="s">
        <v>319</v>
      </c>
      <c r="AU403" s="76">
        <v>0</v>
      </c>
      <c r="AV403" s="81" t="s">
        <v>73</v>
      </c>
      <c r="AW403" s="620">
        <v>17360000</v>
      </c>
      <c r="AX403" s="488">
        <f t="shared" si="40"/>
        <v>0</v>
      </c>
      <c r="AY403" s="84">
        <f t="shared" si="41"/>
        <v>1</v>
      </c>
      <c r="AZ403" s="84">
        <v>1</v>
      </c>
      <c r="BA403" s="81" t="s">
        <v>73</v>
      </c>
      <c r="BB403" s="72" t="s">
        <v>208</v>
      </c>
      <c r="BC403" s="75" t="s">
        <v>15084</v>
      </c>
      <c r="BD403" s="71" t="s">
        <v>65</v>
      </c>
      <c r="BE403" s="71" t="s">
        <v>65</v>
      </c>
    </row>
    <row r="404" spans="2:57" x14ac:dyDescent="0.25">
      <c r="B404" s="71">
        <v>2025</v>
      </c>
      <c r="C404" s="71">
        <v>891780111</v>
      </c>
      <c r="D404" s="71" t="s">
        <v>63</v>
      </c>
      <c r="E404" s="72" t="s">
        <v>15083</v>
      </c>
      <c r="F404" s="72" t="s">
        <v>15082</v>
      </c>
      <c r="G404" s="176">
        <v>0</v>
      </c>
      <c r="H404" s="72" t="s">
        <v>71</v>
      </c>
      <c r="I404" s="71" t="s">
        <v>64</v>
      </c>
      <c r="J404" s="73" t="s">
        <v>81</v>
      </c>
      <c r="K404" s="75" t="s">
        <v>15081</v>
      </c>
      <c r="L404" s="76">
        <v>26800000</v>
      </c>
      <c r="M404" s="71" t="s">
        <v>66</v>
      </c>
      <c r="N404" s="75" t="s">
        <v>10949</v>
      </c>
      <c r="O404" s="75">
        <v>12625892</v>
      </c>
      <c r="P404" s="72">
        <v>28</v>
      </c>
      <c r="Q404" s="80">
        <v>45670</v>
      </c>
      <c r="R404" s="75">
        <v>5573604000</v>
      </c>
      <c r="S404" s="80">
        <v>45699</v>
      </c>
      <c r="T404" s="76">
        <v>26800000</v>
      </c>
      <c r="U404" s="72" t="s">
        <v>65</v>
      </c>
      <c r="V404" s="76">
        <v>12621405</v>
      </c>
      <c r="W404" s="104" t="s">
        <v>10350</v>
      </c>
      <c r="X404" s="78">
        <v>45699</v>
      </c>
      <c r="Y404" s="78">
        <v>45699</v>
      </c>
      <c r="Z404" s="78" t="s">
        <v>73</v>
      </c>
      <c r="AA404" s="78">
        <v>45808</v>
      </c>
      <c r="AB404" s="102">
        <f t="shared" si="36"/>
        <v>109</v>
      </c>
      <c r="AC404" s="72">
        <v>2</v>
      </c>
      <c r="AD404" s="514">
        <v>6700000</v>
      </c>
      <c r="AE404" s="72">
        <v>1</v>
      </c>
      <c r="AF404" s="80">
        <v>45838</v>
      </c>
      <c r="AG404" s="102">
        <f t="shared" si="37"/>
        <v>30</v>
      </c>
      <c r="AH404" s="72">
        <v>0</v>
      </c>
      <c r="AI404" s="628">
        <v>0</v>
      </c>
      <c r="AJ404" s="72" t="s">
        <v>73</v>
      </c>
      <c r="AK404" s="80" t="s">
        <v>73</v>
      </c>
      <c r="AL404" s="72">
        <v>0</v>
      </c>
      <c r="AM404" s="80" t="s">
        <v>73</v>
      </c>
      <c r="AN404" s="80" t="s">
        <v>73</v>
      </c>
      <c r="AO404" s="80" t="s">
        <v>73</v>
      </c>
      <c r="AP404" s="102">
        <f t="shared" si="38"/>
        <v>0</v>
      </c>
      <c r="AQ404" s="102">
        <f t="shared" si="39"/>
        <v>33500000</v>
      </c>
      <c r="AR404" s="72" t="s">
        <v>65</v>
      </c>
      <c r="AS404" s="76">
        <v>26800000</v>
      </c>
      <c r="AT404" s="72" t="s">
        <v>319</v>
      </c>
      <c r="AU404" s="76">
        <v>0</v>
      </c>
      <c r="AV404" s="81" t="s">
        <v>73</v>
      </c>
      <c r="AW404" s="620">
        <v>33500000</v>
      </c>
      <c r="AX404" s="488">
        <f t="shared" si="40"/>
        <v>0</v>
      </c>
      <c r="AY404" s="84">
        <f t="shared" si="41"/>
        <v>1</v>
      </c>
      <c r="AZ404" s="84">
        <v>1</v>
      </c>
      <c r="BA404" s="81" t="s">
        <v>73</v>
      </c>
      <c r="BB404" s="72" t="s">
        <v>208</v>
      </c>
      <c r="BC404" s="75" t="s">
        <v>15080</v>
      </c>
      <c r="BD404" s="71" t="s">
        <v>65</v>
      </c>
      <c r="BE404" s="71" t="s">
        <v>65</v>
      </c>
    </row>
    <row r="405" spans="2:57" x14ac:dyDescent="0.25">
      <c r="B405" s="71">
        <v>2025</v>
      </c>
      <c r="C405" s="71">
        <v>891780111</v>
      </c>
      <c r="D405" s="71" t="s">
        <v>63</v>
      </c>
      <c r="E405" s="72" t="s">
        <v>15079</v>
      </c>
      <c r="F405" s="72" t="s">
        <v>15078</v>
      </c>
      <c r="G405" s="176">
        <v>0</v>
      </c>
      <c r="H405" s="72" t="s">
        <v>71</v>
      </c>
      <c r="I405" s="71" t="s">
        <v>64</v>
      </c>
      <c r="J405" s="73" t="s">
        <v>81</v>
      </c>
      <c r="K405" s="75" t="s">
        <v>15077</v>
      </c>
      <c r="L405" s="76">
        <v>11400000</v>
      </c>
      <c r="M405" s="71" t="s">
        <v>66</v>
      </c>
      <c r="N405" s="75" t="s">
        <v>11890</v>
      </c>
      <c r="O405" s="75">
        <v>1082997554</v>
      </c>
      <c r="P405" s="72">
        <v>28</v>
      </c>
      <c r="Q405" s="80">
        <v>45670</v>
      </c>
      <c r="R405" s="75">
        <v>5573604000</v>
      </c>
      <c r="S405" s="80">
        <v>45699</v>
      </c>
      <c r="T405" s="76">
        <v>11400000</v>
      </c>
      <c r="U405" s="72" t="s">
        <v>65</v>
      </c>
      <c r="V405" s="76">
        <v>1098669877</v>
      </c>
      <c r="W405" s="104" t="s">
        <v>11748</v>
      </c>
      <c r="X405" s="78">
        <v>45699</v>
      </c>
      <c r="Y405" s="78">
        <v>45699</v>
      </c>
      <c r="Z405" s="78" t="s">
        <v>73</v>
      </c>
      <c r="AA405" s="78">
        <v>45808</v>
      </c>
      <c r="AB405" s="102">
        <f t="shared" si="36"/>
        <v>109</v>
      </c>
      <c r="AC405" s="72">
        <v>2</v>
      </c>
      <c r="AD405" s="514">
        <v>2850000</v>
      </c>
      <c r="AE405" s="72">
        <v>1</v>
      </c>
      <c r="AF405" s="80">
        <v>45838</v>
      </c>
      <c r="AG405" s="102">
        <f t="shared" si="37"/>
        <v>30</v>
      </c>
      <c r="AH405" s="72">
        <v>0</v>
      </c>
      <c r="AI405" s="628">
        <v>0</v>
      </c>
      <c r="AJ405" s="72" t="s">
        <v>73</v>
      </c>
      <c r="AK405" s="80" t="s">
        <v>73</v>
      </c>
      <c r="AL405" s="72">
        <v>0</v>
      </c>
      <c r="AM405" s="80" t="s">
        <v>73</v>
      </c>
      <c r="AN405" s="80" t="s">
        <v>73</v>
      </c>
      <c r="AO405" s="80" t="s">
        <v>73</v>
      </c>
      <c r="AP405" s="102">
        <f t="shared" si="38"/>
        <v>0</v>
      </c>
      <c r="AQ405" s="102">
        <f t="shared" si="39"/>
        <v>14250000</v>
      </c>
      <c r="AR405" s="72" t="s">
        <v>65</v>
      </c>
      <c r="AS405" s="76">
        <v>11400000</v>
      </c>
      <c r="AT405" s="72" t="s">
        <v>319</v>
      </c>
      <c r="AU405" s="76">
        <v>0</v>
      </c>
      <c r="AV405" s="81" t="s">
        <v>73</v>
      </c>
      <c r="AW405" s="620">
        <v>14250000</v>
      </c>
      <c r="AX405" s="488">
        <f t="shared" si="40"/>
        <v>0</v>
      </c>
      <c r="AY405" s="84">
        <f t="shared" si="41"/>
        <v>1</v>
      </c>
      <c r="AZ405" s="84">
        <v>1</v>
      </c>
      <c r="BA405" s="81" t="s">
        <v>73</v>
      </c>
      <c r="BB405" s="72" t="s">
        <v>208</v>
      </c>
      <c r="BC405" s="75" t="s">
        <v>15076</v>
      </c>
      <c r="BD405" s="71" t="s">
        <v>65</v>
      </c>
      <c r="BE405" s="71" t="s">
        <v>65</v>
      </c>
    </row>
    <row r="406" spans="2:57" x14ac:dyDescent="0.25">
      <c r="B406" s="71">
        <v>2025</v>
      </c>
      <c r="C406" s="71">
        <v>891780111</v>
      </c>
      <c r="D406" s="71" t="s">
        <v>63</v>
      </c>
      <c r="E406" s="72" t="s">
        <v>15075</v>
      </c>
      <c r="F406" s="72" t="s">
        <v>15074</v>
      </c>
      <c r="G406" s="176">
        <v>0</v>
      </c>
      <c r="H406" s="72" t="s">
        <v>71</v>
      </c>
      <c r="I406" s="71" t="s">
        <v>64</v>
      </c>
      <c r="J406" s="73" t="s">
        <v>81</v>
      </c>
      <c r="K406" s="75" t="s">
        <v>14336</v>
      </c>
      <c r="L406" s="76">
        <v>8700000</v>
      </c>
      <c r="M406" s="71" t="s">
        <v>66</v>
      </c>
      <c r="N406" s="75" t="s">
        <v>13479</v>
      </c>
      <c r="O406" s="75">
        <v>1083046658</v>
      </c>
      <c r="P406" s="72">
        <v>27</v>
      </c>
      <c r="Q406" s="80">
        <v>45670</v>
      </c>
      <c r="R406" s="75">
        <v>2494141000</v>
      </c>
      <c r="S406" s="80">
        <v>45699</v>
      </c>
      <c r="T406" s="76">
        <v>8700000</v>
      </c>
      <c r="U406" s="72" t="s">
        <v>65</v>
      </c>
      <c r="V406" s="76">
        <v>7633817</v>
      </c>
      <c r="W406" s="104" t="s">
        <v>10548</v>
      </c>
      <c r="X406" s="78">
        <v>45699</v>
      </c>
      <c r="Y406" s="78">
        <v>45699</v>
      </c>
      <c r="Z406" s="78" t="s">
        <v>73</v>
      </c>
      <c r="AA406" s="78">
        <v>45808</v>
      </c>
      <c r="AB406" s="102">
        <f t="shared" si="36"/>
        <v>109</v>
      </c>
      <c r="AC406" s="72">
        <v>2</v>
      </c>
      <c r="AD406" s="514">
        <v>2250000</v>
      </c>
      <c r="AE406" s="72">
        <v>1</v>
      </c>
      <c r="AF406" s="80">
        <v>45838</v>
      </c>
      <c r="AG406" s="102">
        <f t="shared" si="37"/>
        <v>30</v>
      </c>
      <c r="AH406" s="72">
        <v>0</v>
      </c>
      <c r="AI406" s="628">
        <v>0</v>
      </c>
      <c r="AJ406" s="72" t="s">
        <v>73</v>
      </c>
      <c r="AK406" s="80" t="s">
        <v>73</v>
      </c>
      <c r="AL406" s="72">
        <v>0</v>
      </c>
      <c r="AM406" s="80" t="s">
        <v>73</v>
      </c>
      <c r="AN406" s="80" t="s">
        <v>73</v>
      </c>
      <c r="AO406" s="80" t="s">
        <v>73</v>
      </c>
      <c r="AP406" s="102">
        <f t="shared" si="38"/>
        <v>0</v>
      </c>
      <c r="AQ406" s="102">
        <f t="shared" si="39"/>
        <v>10950000</v>
      </c>
      <c r="AR406" s="72" t="s">
        <v>65</v>
      </c>
      <c r="AS406" s="76">
        <v>8700000</v>
      </c>
      <c r="AT406" s="72" t="s">
        <v>319</v>
      </c>
      <c r="AU406" s="76">
        <v>0</v>
      </c>
      <c r="AV406" s="81" t="s">
        <v>73</v>
      </c>
      <c r="AW406" s="620">
        <v>10950000</v>
      </c>
      <c r="AX406" s="488">
        <f t="shared" si="40"/>
        <v>0</v>
      </c>
      <c r="AY406" s="84">
        <f t="shared" si="41"/>
        <v>1</v>
      </c>
      <c r="AZ406" s="84">
        <v>1</v>
      </c>
      <c r="BA406" s="81" t="s">
        <v>73</v>
      </c>
      <c r="BB406" s="72" t="s">
        <v>208</v>
      </c>
      <c r="BC406" s="75" t="s">
        <v>15073</v>
      </c>
      <c r="BD406" s="71" t="s">
        <v>65</v>
      </c>
      <c r="BE406" s="71" t="s">
        <v>65</v>
      </c>
    </row>
    <row r="407" spans="2:57" x14ac:dyDescent="0.25">
      <c r="B407" s="71">
        <v>2025</v>
      </c>
      <c r="C407" s="71">
        <v>891780111</v>
      </c>
      <c r="D407" s="71" t="s">
        <v>63</v>
      </c>
      <c r="E407" s="72" t="s">
        <v>15072</v>
      </c>
      <c r="F407" s="72" t="s">
        <v>15071</v>
      </c>
      <c r="G407" s="176">
        <v>0</v>
      </c>
      <c r="H407" s="72" t="s">
        <v>71</v>
      </c>
      <c r="I407" s="71" t="s">
        <v>64</v>
      </c>
      <c r="J407" s="73" t="s">
        <v>81</v>
      </c>
      <c r="K407" s="75" t="s">
        <v>15070</v>
      </c>
      <c r="L407" s="76">
        <v>13888000</v>
      </c>
      <c r="M407" s="71" t="s">
        <v>66</v>
      </c>
      <c r="N407" s="75" t="s">
        <v>11104</v>
      </c>
      <c r="O407" s="75">
        <v>7143181</v>
      </c>
      <c r="P407" s="72">
        <v>28</v>
      </c>
      <c r="Q407" s="80">
        <v>45670</v>
      </c>
      <c r="R407" s="75">
        <v>5573604000</v>
      </c>
      <c r="S407" s="80">
        <v>45699</v>
      </c>
      <c r="T407" s="76">
        <v>13888000</v>
      </c>
      <c r="U407" s="72" t="s">
        <v>65</v>
      </c>
      <c r="V407" s="76">
        <v>57461216</v>
      </c>
      <c r="W407" s="104" t="s">
        <v>10332</v>
      </c>
      <c r="X407" s="78">
        <v>45699</v>
      </c>
      <c r="Y407" s="78">
        <v>45699</v>
      </c>
      <c r="Z407" s="78" t="s">
        <v>73</v>
      </c>
      <c r="AA407" s="78">
        <v>45808</v>
      </c>
      <c r="AB407" s="102">
        <f t="shared" si="36"/>
        <v>109</v>
      </c>
      <c r="AC407" s="72">
        <v>4</v>
      </c>
      <c r="AD407" s="514">
        <v>3472000</v>
      </c>
      <c r="AE407" s="72">
        <v>2</v>
      </c>
      <c r="AF407" s="80">
        <v>45838</v>
      </c>
      <c r="AG407" s="102">
        <f t="shared" si="37"/>
        <v>30</v>
      </c>
      <c r="AH407" s="72">
        <v>0</v>
      </c>
      <c r="AI407" s="628">
        <v>0</v>
      </c>
      <c r="AJ407" s="72" t="s">
        <v>73</v>
      </c>
      <c r="AK407" s="80" t="s">
        <v>73</v>
      </c>
      <c r="AL407" s="72">
        <v>0</v>
      </c>
      <c r="AM407" s="80" t="s">
        <v>73</v>
      </c>
      <c r="AN407" s="80" t="s">
        <v>73</v>
      </c>
      <c r="AO407" s="80" t="s">
        <v>73</v>
      </c>
      <c r="AP407" s="102">
        <f t="shared" si="38"/>
        <v>0</v>
      </c>
      <c r="AQ407" s="102">
        <f t="shared" si="39"/>
        <v>17360000</v>
      </c>
      <c r="AR407" s="72" t="s">
        <v>65</v>
      </c>
      <c r="AS407" s="76">
        <v>13888000</v>
      </c>
      <c r="AT407" s="72" t="s">
        <v>319</v>
      </c>
      <c r="AU407" s="76">
        <v>0</v>
      </c>
      <c r="AV407" s="81" t="s">
        <v>73</v>
      </c>
      <c r="AW407" s="620">
        <v>17360000</v>
      </c>
      <c r="AX407" s="488">
        <f t="shared" si="40"/>
        <v>0</v>
      </c>
      <c r="AY407" s="84">
        <f t="shared" si="41"/>
        <v>1</v>
      </c>
      <c r="AZ407" s="84">
        <v>1</v>
      </c>
      <c r="BA407" s="81" t="s">
        <v>73</v>
      </c>
      <c r="BB407" s="72" t="s">
        <v>208</v>
      </c>
      <c r="BC407" s="75" t="s">
        <v>15069</v>
      </c>
      <c r="BD407" s="71" t="s">
        <v>65</v>
      </c>
      <c r="BE407" s="71" t="s">
        <v>65</v>
      </c>
    </row>
    <row r="408" spans="2:57" x14ac:dyDescent="0.25">
      <c r="B408" s="71">
        <v>2025</v>
      </c>
      <c r="C408" s="71">
        <v>891780111</v>
      </c>
      <c r="D408" s="71" t="s">
        <v>63</v>
      </c>
      <c r="E408" s="72" t="s">
        <v>15068</v>
      </c>
      <c r="F408" s="72" t="s">
        <v>15067</v>
      </c>
      <c r="G408" s="176">
        <v>0</v>
      </c>
      <c r="H408" s="72" t="s">
        <v>71</v>
      </c>
      <c r="I408" s="71" t="s">
        <v>64</v>
      </c>
      <c r="J408" s="73" t="s">
        <v>81</v>
      </c>
      <c r="K408" s="75" t="s">
        <v>15066</v>
      </c>
      <c r="L408" s="76">
        <v>10600000</v>
      </c>
      <c r="M408" s="71" t="s">
        <v>66</v>
      </c>
      <c r="N408" s="75" t="s">
        <v>10830</v>
      </c>
      <c r="O408" s="75">
        <v>1082962412</v>
      </c>
      <c r="P408" s="72">
        <v>27</v>
      </c>
      <c r="Q408" s="80">
        <v>45670</v>
      </c>
      <c r="R408" s="75">
        <v>2494141000</v>
      </c>
      <c r="S408" s="80">
        <v>45699</v>
      </c>
      <c r="T408" s="76">
        <v>10600000</v>
      </c>
      <c r="U408" s="72" t="s">
        <v>65</v>
      </c>
      <c r="V408" s="76">
        <v>30766322</v>
      </c>
      <c r="W408" s="104" t="s">
        <v>10344</v>
      </c>
      <c r="X408" s="78">
        <v>45699</v>
      </c>
      <c r="Y408" s="78">
        <v>45699</v>
      </c>
      <c r="Z408" s="78" t="s">
        <v>73</v>
      </c>
      <c r="AA408" s="78">
        <v>45808</v>
      </c>
      <c r="AB408" s="102">
        <f t="shared" si="36"/>
        <v>109</v>
      </c>
      <c r="AC408" s="72">
        <v>0</v>
      </c>
      <c r="AD408" s="514">
        <v>0</v>
      </c>
      <c r="AE408" s="72">
        <v>0</v>
      </c>
      <c r="AF408" s="80" t="s">
        <v>73</v>
      </c>
      <c r="AG408" s="102">
        <f t="shared" si="37"/>
        <v>0</v>
      </c>
      <c r="AH408" s="72">
        <v>0</v>
      </c>
      <c r="AI408" s="628">
        <v>0</v>
      </c>
      <c r="AJ408" s="72" t="s">
        <v>73</v>
      </c>
      <c r="AK408" s="80" t="s">
        <v>73</v>
      </c>
      <c r="AL408" s="72">
        <v>0</v>
      </c>
      <c r="AM408" s="80" t="s">
        <v>73</v>
      </c>
      <c r="AN408" s="80" t="s">
        <v>73</v>
      </c>
      <c r="AO408" s="80" t="s">
        <v>73</v>
      </c>
      <c r="AP408" s="102">
        <f t="shared" si="38"/>
        <v>0</v>
      </c>
      <c r="AQ408" s="102">
        <f t="shared" si="39"/>
        <v>10600000</v>
      </c>
      <c r="AR408" s="72" t="s">
        <v>65</v>
      </c>
      <c r="AS408" s="76">
        <v>10600000</v>
      </c>
      <c r="AT408" s="72" t="s">
        <v>319</v>
      </c>
      <c r="AU408" s="76">
        <v>0</v>
      </c>
      <c r="AV408" s="81" t="s">
        <v>73</v>
      </c>
      <c r="AW408" s="620">
        <v>10600000</v>
      </c>
      <c r="AX408" s="488">
        <f t="shared" si="40"/>
        <v>0</v>
      </c>
      <c r="AY408" s="84">
        <f t="shared" si="41"/>
        <v>1</v>
      </c>
      <c r="AZ408" s="84">
        <v>1</v>
      </c>
      <c r="BA408" s="81" t="s">
        <v>73</v>
      </c>
      <c r="BB408" s="72" t="s">
        <v>208</v>
      </c>
      <c r="BC408" s="75" t="s">
        <v>15065</v>
      </c>
      <c r="BD408" s="71" t="s">
        <v>65</v>
      </c>
      <c r="BE408" s="71" t="s">
        <v>65</v>
      </c>
    </row>
    <row r="409" spans="2:57" x14ac:dyDescent="0.25">
      <c r="B409" s="71">
        <v>2025</v>
      </c>
      <c r="C409" s="71">
        <v>891780111</v>
      </c>
      <c r="D409" s="71" t="s">
        <v>63</v>
      </c>
      <c r="E409" s="72" t="s">
        <v>15064</v>
      </c>
      <c r="F409" s="72" t="s">
        <v>15063</v>
      </c>
      <c r="G409" s="176">
        <v>0</v>
      </c>
      <c r="H409" s="72" t="s">
        <v>71</v>
      </c>
      <c r="I409" s="71" t="s">
        <v>64</v>
      </c>
      <c r="J409" s="73" t="s">
        <v>81</v>
      </c>
      <c r="K409" s="75" t="s">
        <v>12151</v>
      </c>
      <c r="L409" s="76">
        <v>9000000</v>
      </c>
      <c r="M409" s="71" t="s">
        <v>66</v>
      </c>
      <c r="N409" s="75" t="s">
        <v>11941</v>
      </c>
      <c r="O409" s="75">
        <v>57466963</v>
      </c>
      <c r="P409" s="72">
        <v>27</v>
      </c>
      <c r="Q409" s="80">
        <v>45670</v>
      </c>
      <c r="R409" s="75">
        <v>2494141000</v>
      </c>
      <c r="S409" s="80">
        <v>45699</v>
      </c>
      <c r="T409" s="76">
        <v>9000000</v>
      </c>
      <c r="U409" s="72" t="s">
        <v>65</v>
      </c>
      <c r="V409" s="76">
        <v>57444673</v>
      </c>
      <c r="W409" s="104" t="s">
        <v>10483</v>
      </c>
      <c r="X409" s="78">
        <v>45699</v>
      </c>
      <c r="Y409" s="78">
        <v>45699</v>
      </c>
      <c r="Z409" s="78" t="s">
        <v>73</v>
      </c>
      <c r="AA409" s="78">
        <v>45808</v>
      </c>
      <c r="AB409" s="102">
        <f t="shared" si="36"/>
        <v>109</v>
      </c>
      <c r="AC409" s="72">
        <v>2</v>
      </c>
      <c r="AD409" s="514">
        <v>2250000</v>
      </c>
      <c r="AE409" s="72">
        <v>1</v>
      </c>
      <c r="AF409" s="80">
        <v>45838</v>
      </c>
      <c r="AG409" s="102">
        <f t="shared" si="37"/>
        <v>30</v>
      </c>
      <c r="AH409" s="72">
        <v>0</v>
      </c>
      <c r="AI409" s="628">
        <v>0</v>
      </c>
      <c r="AJ409" s="72" t="s">
        <v>73</v>
      </c>
      <c r="AK409" s="80" t="s">
        <v>73</v>
      </c>
      <c r="AL409" s="72">
        <v>0</v>
      </c>
      <c r="AM409" s="80" t="s">
        <v>73</v>
      </c>
      <c r="AN409" s="80" t="s">
        <v>73</v>
      </c>
      <c r="AO409" s="80" t="s">
        <v>73</v>
      </c>
      <c r="AP409" s="102">
        <f t="shared" si="38"/>
        <v>0</v>
      </c>
      <c r="AQ409" s="102">
        <f t="shared" si="39"/>
        <v>11250000</v>
      </c>
      <c r="AR409" s="72" t="s">
        <v>65</v>
      </c>
      <c r="AS409" s="76">
        <v>9000000</v>
      </c>
      <c r="AT409" s="72" t="s">
        <v>319</v>
      </c>
      <c r="AU409" s="76">
        <v>0</v>
      </c>
      <c r="AV409" s="81" t="s">
        <v>73</v>
      </c>
      <c r="AW409" s="620">
        <v>11250000</v>
      </c>
      <c r="AX409" s="488">
        <f t="shared" si="40"/>
        <v>0</v>
      </c>
      <c r="AY409" s="84">
        <f t="shared" si="41"/>
        <v>1</v>
      </c>
      <c r="AZ409" s="84">
        <v>1</v>
      </c>
      <c r="BA409" s="81" t="s">
        <v>73</v>
      </c>
      <c r="BB409" s="72" t="s">
        <v>208</v>
      </c>
      <c r="BC409" s="75" t="s">
        <v>15060</v>
      </c>
      <c r="BD409" s="71" t="s">
        <v>65</v>
      </c>
      <c r="BE409" s="71" t="s">
        <v>65</v>
      </c>
    </row>
    <row r="410" spans="2:57" x14ac:dyDescent="0.25">
      <c r="B410" s="71">
        <v>2025</v>
      </c>
      <c r="C410" s="71">
        <v>891780111</v>
      </c>
      <c r="D410" s="71" t="s">
        <v>63</v>
      </c>
      <c r="E410" s="72" t="s">
        <v>15062</v>
      </c>
      <c r="F410" s="72" t="s">
        <v>15061</v>
      </c>
      <c r="G410" s="176">
        <v>0</v>
      </c>
      <c r="H410" s="72" t="s">
        <v>71</v>
      </c>
      <c r="I410" s="71" t="s">
        <v>64</v>
      </c>
      <c r="J410" s="73" t="s">
        <v>81</v>
      </c>
      <c r="K410" s="75" t="s">
        <v>12151</v>
      </c>
      <c r="L410" s="76">
        <v>9000000</v>
      </c>
      <c r="M410" s="71" t="s">
        <v>66</v>
      </c>
      <c r="N410" s="75" t="s">
        <v>12047</v>
      </c>
      <c r="O410" s="75">
        <v>39055352</v>
      </c>
      <c r="P410" s="72">
        <v>27</v>
      </c>
      <c r="Q410" s="80">
        <v>45670</v>
      </c>
      <c r="R410" s="75">
        <v>2494141000</v>
      </c>
      <c r="S410" s="80">
        <v>45699</v>
      </c>
      <c r="T410" s="76">
        <v>9000000</v>
      </c>
      <c r="U410" s="72" t="s">
        <v>65</v>
      </c>
      <c r="V410" s="76">
        <v>57444673</v>
      </c>
      <c r="W410" s="104" t="s">
        <v>10483</v>
      </c>
      <c r="X410" s="78">
        <v>45699</v>
      </c>
      <c r="Y410" s="78">
        <v>45699</v>
      </c>
      <c r="Z410" s="78" t="s">
        <v>73</v>
      </c>
      <c r="AA410" s="78">
        <v>45808</v>
      </c>
      <c r="AB410" s="102">
        <f t="shared" si="36"/>
        <v>109</v>
      </c>
      <c r="AC410" s="72">
        <v>2</v>
      </c>
      <c r="AD410" s="514">
        <v>2250000</v>
      </c>
      <c r="AE410" s="72">
        <v>1</v>
      </c>
      <c r="AF410" s="80">
        <v>45838</v>
      </c>
      <c r="AG410" s="102">
        <f t="shared" si="37"/>
        <v>30</v>
      </c>
      <c r="AH410" s="72">
        <v>0</v>
      </c>
      <c r="AI410" s="628">
        <v>0</v>
      </c>
      <c r="AJ410" s="72" t="s">
        <v>73</v>
      </c>
      <c r="AK410" s="80" t="s">
        <v>73</v>
      </c>
      <c r="AL410" s="72">
        <v>0</v>
      </c>
      <c r="AM410" s="80" t="s">
        <v>73</v>
      </c>
      <c r="AN410" s="80" t="s">
        <v>73</v>
      </c>
      <c r="AO410" s="80" t="s">
        <v>73</v>
      </c>
      <c r="AP410" s="102">
        <f t="shared" si="38"/>
        <v>0</v>
      </c>
      <c r="AQ410" s="102">
        <f t="shared" si="39"/>
        <v>11250000</v>
      </c>
      <c r="AR410" s="72" t="s">
        <v>65</v>
      </c>
      <c r="AS410" s="76">
        <v>9000000</v>
      </c>
      <c r="AT410" s="72" t="s">
        <v>319</v>
      </c>
      <c r="AU410" s="76">
        <v>0</v>
      </c>
      <c r="AV410" s="81" t="s">
        <v>73</v>
      </c>
      <c r="AW410" s="620">
        <v>11250000</v>
      </c>
      <c r="AX410" s="488">
        <f t="shared" si="40"/>
        <v>0</v>
      </c>
      <c r="AY410" s="84">
        <f t="shared" si="41"/>
        <v>1</v>
      </c>
      <c r="AZ410" s="84">
        <v>1</v>
      </c>
      <c r="BA410" s="81" t="s">
        <v>73</v>
      </c>
      <c r="BB410" s="72" t="s">
        <v>208</v>
      </c>
      <c r="BC410" s="75" t="s">
        <v>15060</v>
      </c>
      <c r="BD410" s="71" t="s">
        <v>65</v>
      </c>
      <c r="BE410" s="71" t="s">
        <v>65</v>
      </c>
    </row>
    <row r="411" spans="2:57" x14ac:dyDescent="0.25">
      <c r="B411" s="71">
        <v>2025</v>
      </c>
      <c r="C411" s="71">
        <v>891780111</v>
      </c>
      <c r="D411" s="71" t="s">
        <v>63</v>
      </c>
      <c r="E411" s="72" t="s">
        <v>15059</v>
      </c>
      <c r="F411" s="72" t="s">
        <v>15058</v>
      </c>
      <c r="G411" s="176">
        <v>0</v>
      </c>
      <c r="H411" s="72" t="s">
        <v>71</v>
      </c>
      <c r="I411" s="71" t="s">
        <v>64</v>
      </c>
      <c r="J411" s="73" t="s">
        <v>81</v>
      </c>
      <c r="K411" s="75" t="s">
        <v>15057</v>
      </c>
      <c r="L411" s="76">
        <v>2800000</v>
      </c>
      <c r="M411" s="71" t="s">
        <v>66</v>
      </c>
      <c r="N411" s="75" t="s">
        <v>10599</v>
      </c>
      <c r="O411" s="75">
        <v>1082842092</v>
      </c>
      <c r="P411" s="72">
        <v>234</v>
      </c>
      <c r="Q411" s="78">
        <v>45692</v>
      </c>
      <c r="R411" s="75">
        <v>52900000</v>
      </c>
      <c r="S411" s="80">
        <v>45699</v>
      </c>
      <c r="T411" s="76">
        <v>2800000</v>
      </c>
      <c r="U411" s="72" t="s">
        <v>65</v>
      </c>
      <c r="V411" s="76">
        <v>1082868728</v>
      </c>
      <c r="W411" s="104" t="s">
        <v>1469</v>
      </c>
      <c r="X411" s="78">
        <v>45699</v>
      </c>
      <c r="Y411" s="78">
        <v>45699</v>
      </c>
      <c r="Z411" s="78" t="s">
        <v>73</v>
      </c>
      <c r="AA411" s="78">
        <v>45716</v>
      </c>
      <c r="AB411" s="102">
        <f t="shared" si="36"/>
        <v>17</v>
      </c>
      <c r="AC411" s="72">
        <v>0</v>
      </c>
      <c r="AD411" s="514">
        <v>0</v>
      </c>
      <c r="AE411" s="72">
        <v>0</v>
      </c>
      <c r="AF411" s="80" t="s">
        <v>73</v>
      </c>
      <c r="AG411" s="102">
        <f t="shared" si="37"/>
        <v>0</v>
      </c>
      <c r="AH411" s="72">
        <v>0</v>
      </c>
      <c r="AI411" s="628">
        <v>0</v>
      </c>
      <c r="AJ411" s="72" t="s">
        <v>73</v>
      </c>
      <c r="AK411" s="80" t="s">
        <v>73</v>
      </c>
      <c r="AL411" s="72">
        <v>0</v>
      </c>
      <c r="AM411" s="80" t="s">
        <v>73</v>
      </c>
      <c r="AN411" s="80" t="s">
        <v>73</v>
      </c>
      <c r="AO411" s="80" t="s">
        <v>73</v>
      </c>
      <c r="AP411" s="102">
        <f t="shared" si="38"/>
        <v>0</v>
      </c>
      <c r="AQ411" s="102">
        <f t="shared" si="39"/>
        <v>2800000</v>
      </c>
      <c r="AR411" s="72" t="s">
        <v>65</v>
      </c>
      <c r="AS411" s="76">
        <v>2800000</v>
      </c>
      <c r="AT411" s="72" t="s">
        <v>319</v>
      </c>
      <c r="AU411" s="76">
        <v>0</v>
      </c>
      <c r="AV411" s="81" t="s">
        <v>73</v>
      </c>
      <c r="AW411" s="620">
        <v>2800000</v>
      </c>
      <c r="AX411" s="488">
        <f t="shared" si="40"/>
        <v>0</v>
      </c>
      <c r="AY411" s="84">
        <f t="shared" si="41"/>
        <v>1</v>
      </c>
      <c r="AZ411" s="84">
        <v>1</v>
      </c>
      <c r="BA411" s="81" t="s">
        <v>73</v>
      </c>
      <c r="BB411" s="72" t="s">
        <v>208</v>
      </c>
      <c r="BC411" s="75" t="s">
        <v>15056</v>
      </c>
      <c r="BD411" s="71" t="s">
        <v>65</v>
      </c>
      <c r="BE411" s="71" t="s">
        <v>65</v>
      </c>
    </row>
    <row r="412" spans="2:57" x14ac:dyDescent="0.25">
      <c r="B412" s="71">
        <v>2025</v>
      </c>
      <c r="C412" s="71">
        <v>891780111</v>
      </c>
      <c r="D412" s="71" t="s">
        <v>63</v>
      </c>
      <c r="E412" s="72" t="s">
        <v>15055</v>
      </c>
      <c r="F412" s="72" t="s">
        <v>15054</v>
      </c>
      <c r="G412" s="176">
        <v>0</v>
      </c>
      <c r="H412" s="72" t="s">
        <v>71</v>
      </c>
      <c r="I412" s="71" t="s">
        <v>64</v>
      </c>
      <c r="J412" s="73" t="s">
        <v>81</v>
      </c>
      <c r="K412" s="75" t="s">
        <v>15053</v>
      </c>
      <c r="L412" s="76">
        <v>6000000</v>
      </c>
      <c r="M412" s="71" t="s">
        <v>66</v>
      </c>
      <c r="N412" s="75" t="s">
        <v>10435</v>
      </c>
      <c r="O412" s="75">
        <v>1082957435</v>
      </c>
      <c r="P412" s="72">
        <v>234</v>
      </c>
      <c r="Q412" s="78">
        <v>45692</v>
      </c>
      <c r="R412" s="75">
        <v>52900000</v>
      </c>
      <c r="S412" s="80">
        <v>45699</v>
      </c>
      <c r="T412" s="76">
        <v>6000000</v>
      </c>
      <c r="U412" s="72" t="s">
        <v>65</v>
      </c>
      <c r="V412" s="76">
        <v>1082868728</v>
      </c>
      <c r="W412" s="104" t="s">
        <v>1469</v>
      </c>
      <c r="X412" s="78">
        <v>45699</v>
      </c>
      <c r="Y412" s="78">
        <v>45699</v>
      </c>
      <c r="Z412" s="78" t="s">
        <v>73</v>
      </c>
      <c r="AA412" s="78">
        <v>45716</v>
      </c>
      <c r="AB412" s="102">
        <f t="shared" si="36"/>
        <v>17</v>
      </c>
      <c r="AC412" s="72">
        <v>0</v>
      </c>
      <c r="AD412" s="514">
        <v>0</v>
      </c>
      <c r="AE412" s="72">
        <v>0</v>
      </c>
      <c r="AF412" s="80" t="s">
        <v>73</v>
      </c>
      <c r="AG412" s="102">
        <f t="shared" si="37"/>
        <v>0</v>
      </c>
      <c r="AH412" s="72">
        <v>0</v>
      </c>
      <c r="AI412" s="628">
        <v>0</v>
      </c>
      <c r="AJ412" s="72" t="s">
        <v>73</v>
      </c>
      <c r="AK412" s="80" t="s">
        <v>73</v>
      </c>
      <c r="AL412" s="72">
        <v>0</v>
      </c>
      <c r="AM412" s="80" t="s">
        <v>73</v>
      </c>
      <c r="AN412" s="80" t="s">
        <v>73</v>
      </c>
      <c r="AO412" s="80" t="s">
        <v>73</v>
      </c>
      <c r="AP412" s="102">
        <f t="shared" si="38"/>
        <v>0</v>
      </c>
      <c r="AQ412" s="102">
        <f t="shared" si="39"/>
        <v>6000000</v>
      </c>
      <c r="AR412" s="72" t="s">
        <v>65</v>
      </c>
      <c r="AS412" s="76">
        <v>6000000</v>
      </c>
      <c r="AT412" s="72" t="s">
        <v>319</v>
      </c>
      <c r="AU412" s="76">
        <v>0</v>
      </c>
      <c r="AV412" s="81" t="s">
        <v>73</v>
      </c>
      <c r="AW412" s="620">
        <v>6000000</v>
      </c>
      <c r="AX412" s="488">
        <f t="shared" si="40"/>
        <v>0</v>
      </c>
      <c r="AY412" s="84">
        <f t="shared" si="41"/>
        <v>1</v>
      </c>
      <c r="AZ412" s="84">
        <v>1</v>
      </c>
      <c r="BA412" s="81" t="s">
        <v>73</v>
      </c>
      <c r="BB412" s="72" t="s">
        <v>208</v>
      </c>
      <c r="BC412" s="75" t="s">
        <v>15052</v>
      </c>
      <c r="BD412" s="71" t="s">
        <v>65</v>
      </c>
      <c r="BE412" s="71" t="s">
        <v>65</v>
      </c>
    </row>
    <row r="413" spans="2:57" x14ac:dyDescent="0.25">
      <c r="B413" s="71">
        <v>2025</v>
      </c>
      <c r="C413" s="71">
        <v>891780111</v>
      </c>
      <c r="D413" s="71" t="s">
        <v>63</v>
      </c>
      <c r="E413" s="72" t="s">
        <v>15051</v>
      </c>
      <c r="F413" s="72" t="s">
        <v>15050</v>
      </c>
      <c r="G413" s="176">
        <v>0</v>
      </c>
      <c r="H413" s="72" t="s">
        <v>71</v>
      </c>
      <c r="I413" s="71" t="s">
        <v>210</v>
      </c>
      <c r="J413" s="73" t="s">
        <v>81</v>
      </c>
      <c r="K413" s="75" t="s">
        <v>15049</v>
      </c>
      <c r="L413" s="76">
        <v>11040000</v>
      </c>
      <c r="M413" s="71" t="s">
        <v>66</v>
      </c>
      <c r="N413" s="75" t="s">
        <v>10744</v>
      </c>
      <c r="O413" s="75">
        <v>1085038618</v>
      </c>
      <c r="P413" s="72">
        <v>323</v>
      </c>
      <c r="Q413" s="78">
        <v>45699</v>
      </c>
      <c r="R413" s="75">
        <v>22080000</v>
      </c>
      <c r="S413" s="80">
        <v>45699</v>
      </c>
      <c r="T413" s="76">
        <v>11040000</v>
      </c>
      <c r="U413" s="72" t="s">
        <v>65</v>
      </c>
      <c r="V413" s="76">
        <v>57461216</v>
      </c>
      <c r="W413" s="104" t="s">
        <v>10332</v>
      </c>
      <c r="X413" s="78">
        <v>45699</v>
      </c>
      <c r="Y413" s="78">
        <v>45699</v>
      </c>
      <c r="Z413" s="78" t="s">
        <v>73</v>
      </c>
      <c r="AA413" s="78">
        <v>45808</v>
      </c>
      <c r="AB413" s="102">
        <f t="shared" si="36"/>
        <v>109</v>
      </c>
      <c r="AC413" s="72">
        <v>2</v>
      </c>
      <c r="AD413" s="514">
        <v>552000</v>
      </c>
      <c r="AE413" s="72">
        <v>1</v>
      </c>
      <c r="AF413" s="80">
        <v>45814</v>
      </c>
      <c r="AG413" s="102">
        <f t="shared" si="37"/>
        <v>6</v>
      </c>
      <c r="AH413" s="72">
        <v>0</v>
      </c>
      <c r="AI413" s="628">
        <v>0</v>
      </c>
      <c r="AJ413" s="72" t="s">
        <v>73</v>
      </c>
      <c r="AK413" s="80" t="s">
        <v>73</v>
      </c>
      <c r="AL413" s="72">
        <v>0</v>
      </c>
      <c r="AM413" s="80" t="s">
        <v>73</v>
      </c>
      <c r="AN413" s="80" t="s">
        <v>73</v>
      </c>
      <c r="AO413" s="80" t="s">
        <v>73</v>
      </c>
      <c r="AP413" s="102">
        <f t="shared" si="38"/>
        <v>0</v>
      </c>
      <c r="AQ413" s="102">
        <f t="shared" si="39"/>
        <v>11592000</v>
      </c>
      <c r="AR413" s="72" t="s">
        <v>65</v>
      </c>
      <c r="AS413" s="76">
        <v>11040000</v>
      </c>
      <c r="AT413" s="72" t="s">
        <v>319</v>
      </c>
      <c r="AU413" s="76">
        <v>0</v>
      </c>
      <c r="AV413" s="81" t="s">
        <v>73</v>
      </c>
      <c r="AW413" s="620">
        <v>11592000</v>
      </c>
      <c r="AX413" s="488">
        <f t="shared" si="40"/>
        <v>0</v>
      </c>
      <c r="AY413" s="84">
        <f t="shared" si="41"/>
        <v>1</v>
      </c>
      <c r="AZ413" s="84">
        <v>1</v>
      </c>
      <c r="BA413" s="81" t="s">
        <v>73</v>
      </c>
      <c r="BB413" s="72" t="s">
        <v>208</v>
      </c>
      <c r="BC413" s="75" t="s">
        <v>15048</v>
      </c>
      <c r="BD413" s="71" t="s">
        <v>65</v>
      </c>
      <c r="BE413" s="71" t="s">
        <v>65</v>
      </c>
    </row>
    <row r="414" spans="2:57" x14ac:dyDescent="0.25">
      <c r="B414" s="71">
        <v>2025</v>
      </c>
      <c r="C414" s="71">
        <v>891780111</v>
      </c>
      <c r="D414" s="71" t="s">
        <v>63</v>
      </c>
      <c r="E414" s="72" t="s">
        <v>15047</v>
      </c>
      <c r="F414" s="72" t="s">
        <v>15046</v>
      </c>
      <c r="G414" s="176">
        <v>0</v>
      </c>
      <c r="H414" s="72" t="s">
        <v>71</v>
      </c>
      <c r="I414" s="71" t="s">
        <v>64</v>
      </c>
      <c r="J414" s="73" t="s">
        <v>81</v>
      </c>
      <c r="K414" s="75" t="s">
        <v>15045</v>
      </c>
      <c r="L414" s="76">
        <v>9000000</v>
      </c>
      <c r="M414" s="71" t="s">
        <v>66</v>
      </c>
      <c r="N414" s="75" t="s">
        <v>12776</v>
      </c>
      <c r="O414" s="75">
        <v>1004364827</v>
      </c>
      <c r="P414" s="72">
        <v>27</v>
      </c>
      <c r="Q414" s="80">
        <v>45670</v>
      </c>
      <c r="R414" s="75">
        <v>2494141000</v>
      </c>
      <c r="S414" s="80">
        <v>45700</v>
      </c>
      <c r="T414" s="76">
        <v>9000000</v>
      </c>
      <c r="U414" s="72" t="s">
        <v>65</v>
      </c>
      <c r="V414" s="76">
        <v>85450705</v>
      </c>
      <c r="W414" s="104" t="s">
        <v>12641</v>
      </c>
      <c r="X414" s="78">
        <v>45700</v>
      </c>
      <c r="Y414" s="78">
        <v>45700</v>
      </c>
      <c r="Z414" s="78" t="s">
        <v>73</v>
      </c>
      <c r="AA414" s="78">
        <v>45808</v>
      </c>
      <c r="AB414" s="102">
        <f t="shared" si="36"/>
        <v>108</v>
      </c>
      <c r="AC414" s="72">
        <v>2</v>
      </c>
      <c r="AD414" s="514">
        <v>2250000</v>
      </c>
      <c r="AE414" s="72">
        <v>1</v>
      </c>
      <c r="AF414" s="80">
        <v>45838</v>
      </c>
      <c r="AG414" s="102">
        <f t="shared" si="37"/>
        <v>30</v>
      </c>
      <c r="AH414" s="72">
        <v>0</v>
      </c>
      <c r="AI414" s="628">
        <v>0</v>
      </c>
      <c r="AJ414" s="72" t="s">
        <v>73</v>
      </c>
      <c r="AK414" s="80" t="s">
        <v>73</v>
      </c>
      <c r="AL414" s="72">
        <v>0</v>
      </c>
      <c r="AM414" s="80" t="s">
        <v>73</v>
      </c>
      <c r="AN414" s="80" t="s">
        <v>73</v>
      </c>
      <c r="AO414" s="80" t="s">
        <v>73</v>
      </c>
      <c r="AP414" s="102">
        <f t="shared" si="38"/>
        <v>0</v>
      </c>
      <c r="AQ414" s="102">
        <f t="shared" si="39"/>
        <v>11250000</v>
      </c>
      <c r="AR414" s="72" t="s">
        <v>65</v>
      </c>
      <c r="AS414" s="76">
        <v>9000000</v>
      </c>
      <c r="AT414" s="72" t="s">
        <v>319</v>
      </c>
      <c r="AU414" s="76">
        <v>0</v>
      </c>
      <c r="AV414" s="81" t="s">
        <v>73</v>
      </c>
      <c r="AW414" s="620">
        <v>11250000</v>
      </c>
      <c r="AX414" s="488">
        <f t="shared" si="40"/>
        <v>0</v>
      </c>
      <c r="AY414" s="84">
        <f t="shared" si="41"/>
        <v>1</v>
      </c>
      <c r="AZ414" s="84">
        <v>1</v>
      </c>
      <c r="BA414" s="81" t="s">
        <v>73</v>
      </c>
      <c r="BB414" s="72" t="s">
        <v>208</v>
      </c>
      <c r="BC414" s="75" t="s">
        <v>15044</v>
      </c>
      <c r="BD414" s="71" t="s">
        <v>65</v>
      </c>
      <c r="BE414" s="71" t="s">
        <v>65</v>
      </c>
    </row>
    <row r="415" spans="2:57" x14ac:dyDescent="0.25">
      <c r="B415" s="71">
        <v>2025</v>
      </c>
      <c r="C415" s="71">
        <v>891780111</v>
      </c>
      <c r="D415" s="71" t="s">
        <v>63</v>
      </c>
      <c r="E415" s="72" t="s">
        <v>15043</v>
      </c>
      <c r="F415" s="72" t="s">
        <v>15042</v>
      </c>
      <c r="G415" s="176">
        <v>0</v>
      </c>
      <c r="H415" s="72" t="s">
        <v>71</v>
      </c>
      <c r="I415" s="71" t="s">
        <v>64</v>
      </c>
      <c r="J415" s="73" t="s">
        <v>81</v>
      </c>
      <c r="K415" s="75" t="s">
        <v>15041</v>
      </c>
      <c r="L415" s="76">
        <v>9000000</v>
      </c>
      <c r="M415" s="71" t="s">
        <v>66</v>
      </c>
      <c r="N415" s="75" t="s">
        <v>13108</v>
      </c>
      <c r="O415" s="75">
        <v>1221971298</v>
      </c>
      <c r="P415" s="72">
        <v>27</v>
      </c>
      <c r="Q415" s="80">
        <v>45670</v>
      </c>
      <c r="R415" s="75">
        <v>2494141000</v>
      </c>
      <c r="S415" s="80">
        <v>45700</v>
      </c>
      <c r="T415" s="76">
        <v>9000000</v>
      </c>
      <c r="U415" s="72" t="s">
        <v>65</v>
      </c>
      <c r="V415" s="76">
        <v>85467461</v>
      </c>
      <c r="W415" s="104" t="s">
        <v>11760</v>
      </c>
      <c r="X415" s="78">
        <v>45700</v>
      </c>
      <c r="Y415" s="78">
        <v>45700</v>
      </c>
      <c r="Z415" s="78" t="s">
        <v>73</v>
      </c>
      <c r="AA415" s="78">
        <v>45808</v>
      </c>
      <c r="AB415" s="102">
        <f t="shared" si="36"/>
        <v>108</v>
      </c>
      <c r="AC415" s="72">
        <v>0</v>
      </c>
      <c r="AD415" s="514">
        <v>0</v>
      </c>
      <c r="AE415" s="72">
        <v>0</v>
      </c>
      <c r="AF415" s="80" t="s">
        <v>73</v>
      </c>
      <c r="AG415" s="102">
        <f t="shared" si="37"/>
        <v>0</v>
      </c>
      <c r="AH415" s="72">
        <v>1</v>
      </c>
      <c r="AI415" s="628">
        <v>6750000</v>
      </c>
      <c r="AJ415" s="78">
        <v>45716</v>
      </c>
      <c r="AK415" s="80">
        <v>45716</v>
      </c>
      <c r="AL415" s="72">
        <v>0</v>
      </c>
      <c r="AM415" s="80" t="s">
        <v>73</v>
      </c>
      <c r="AN415" s="80" t="s">
        <v>73</v>
      </c>
      <c r="AO415" s="80" t="s">
        <v>73</v>
      </c>
      <c r="AP415" s="102">
        <f t="shared" si="38"/>
        <v>0</v>
      </c>
      <c r="AQ415" s="102">
        <f t="shared" si="39"/>
        <v>2250000</v>
      </c>
      <c r="AR415" s="72" t="s">
        <v>65</v>
      </c>
      <c r="AS415" s="76">
        <v>2250000</v>
      </c>
      <c r="AT415" s="72" t="s">
        <v>319</v>
      </c>
      <c r="AU415" s="76">
        <v>0</v>
      </c>
      <c r="AV415" s="81" t="s">
        <v>73</v>
      </c>
      <c r="AW415" s="620">
        <v>2250000</v>
      </c>
      <c r="AX415" s="488">
        <f t="shared" si="40"/>
        <v>0</v>
      </c>
      <c r="AY415" s="84">
        <f t="shared" si="41"/>
        <v>1</v>
      </c>
      <c r="AZ415" s="84">
        <v>1</v>
      </c>
      <c r="BA415" s="80">
        <v>45756</v>
      </c>
      <c r="BB415" s="72" t="s">
        <v>426</v>
      </c>
      <c r="BC415" s="75" t="s">
        <v>15040</v>
      </c>
      <c r="BD415" s="71" t="s">
        <v>65</v>
      </c>
      <c r="BE415" s="71" t="s">
        <v>65</v>
      </c>
    </row>
    <row r="416" spans="2:57" x14ac:dyDescent="0.25">
      <c r="B416" s="71">
        <v>2025</v>
      </c>
      <c r="C416" s="71">
        <v>891780111</v>
      </c>
      <c r="D416" s="71" t="s">
        <v>63</v>
      </c>
      <c r="E416" s="72" t="s">
        <v>15039</v>
      </c>
      <c r="F416" s="72" t="s">
        <v>15038</v>
      </c>
      <c r="G416" s="176">
        <v>0</v>
      </c>
      <c r="H416" s="72" t="s">
        <v>71</v>
      </c>
      <c r="I416" s="71" t="s">
        <v>166</v>
      </c>
      <c r="J416" s="73" t="s">
        <v>81</v>
      </c>
      <c r="K416" s="75" t="s">
        <v>14846</v>
      </c>
      <c r="L416" s="76">
        <v>9400000</v>
      </c>
      <c r="M416" s="71" t="s">
        <v>66</v>
      </c>
      <c r="N416" s="75" t="s">
        <v>10851</v>
      </c>
      <c r="O416" s="75">
        <v>85155135</v>
      </c>
      <c r="P416" s="72">
        <v>307</v>
      </c>
      <c r="Q416" s="80">
        <v>45698</v>
      </c>
      <c r="R416" s="75">
        <v>65800000</v>
      </c>
      <c r="S416" s="80">
        <v>45700</v>
      </c>
      <c r="T416" s="76">
        <v>9400000</v>
      </c>
      <c r="U416" s="72" t="s">
        <v>65</v>
      </c>
      <c r="V416" s="76">
        <v>36726018</v>
      </c>
      <c r="W416" s="104" t="s">
        <v>10574</v>
      </c>
      <c r="X416" s="78">
        <v>45700</v>
      </c>
      <c r="Y416" s="78">
        <v>45700</v>
      </c>
      <c r="Z416" s="78" t="s">
        <v>73</v>
      </c>
      <c r="AA416" s="78">
        <v>45808</v>
      </c>
      <c r="AB416" s="102">
        <f t="shared" si="36"/>
        <v>108</v>
      </c>
      <c r="AC416" s="72">
        <v>2</v>
      </c>
      <c r="AD416" s="514">
        <v>2350000</v>
      </c>
      <c r="AE416" s="72">
        <v>1</v>
      </c>
      <c r="AF416" s="80">
        <v>45838</v>
      </c>
      <c r="AG416" s="102">
        <f t="shared" si="37"/>
        <v>30</v>
      </c>
      <c r="AH416" s="72">
        <v>0</v>
      </c>
      <c r="AI416" s="628">
        <v>0</v>
      </c>
      <c r="AJ416" s="72" t="s">
        <v>73</v>
      </c>
      <c r="AK416" s="80" t="s">
        <v>73</v>
      </c>
      <c r="AL416" s="72">
        <v>0</v>
      </c>
      <c r="AM416" s="80" t="s">
        <v>73</v>
      </c>
      <c r="AN416" s="80" t="s">
        <v>73</v>
      </c>
      <c r="AO416" s="80" t="s">
        <v>73</v>
      </c>
      <c r="AP416" s="102">
        <f t="shared" si="38"/>
        <v>0</v>
      </c>
      <c r="AQ416" s="102">
        <f t="shared" si="39"/>
        <v>11750000</v>
      </c>
      <c r="AR416" s="72" t="s">
        <v>65</v>
      </c>
      <c r="AS416" s="76">
        <v>9400000</v>
      </c>
      <c r="AT416" s="72" t="s">
        <v>319</v>
      </c>
      <c r="AU416" s="76">
        <v>0</v>
      </c>
      <c r="AV416" s="81" t="s">
        <v>73</v>
      </c>
      <c r="AW416" s="620">
        <v>11750000</v>
      </c>
      <c r="AX416" s="488">
        <f t="shared" si="40"/>
        <v>0</v>
      </c>
      <c r="AY416" s="84">
        <f t="shared" si="41"/>
        <v>1</v>
      </c>
      <c r="AZ416" s="84">
        <v>1</v>
      </c>
      <c r="BA416" s="81" t="s">
        <v>73</v>
      </c>
      <c r="BB416" s="72" t="s">
        <v>208</v>
      </c>
      <c r="BC416" s="75" t="s">
        <v>15037</v>
      </c>
      <c r="BD416" s="71" t="s">
        <v>65</v>
      </c>
      <c r="BE416" s="71" t="s">
        <v>65</v>
      </c>
    </row>
    <row r="417" spans="2:57" x14ac:dyDescent="0.25">
      <c r="B417" s="71">
        <v>2025</v>
      </c>
      <c r="C417" s="71">
        <v>891780111</v>
      </c>
      <c r="D417" s="71" t="s">
        <v>63</v>
      </c>
      <c r="E417" s="72" t="s">
        <v>15036</v>
      </c>
      <c r="F417" s="72" t="s">
        <v>15035</v>
      </c>
      <c r="G417" s="176">
        <v>0</v>
      </c>
      <c r="H417" s="72" t="s">
        <v>71</v>
      </c>
      <c r="I417" s="71" t="s">
        <v>166</v>
      </c>
      <c r="J417" s="73" t="s">
        <v>81</v>
      </c>
      <c r="K417" s="75" t="s">
        <v>14846</v>
      </c>
      <c r="L417" s="76">
        <v>9400000</v>
      </c>
      <c r="M417" s="71" t="s">
        <v>66</v>
      </c>
      <c r="N417" s="75" t="s">
        <v>7552</v>
      </c>
      <c r="O417" s="75">
        <v>1082926063</v>
      </c>
      <c r="P417" s="72">
        <v>307</v>
      </c>
      <c r="Q417" s="80">
        <v>45698</v>
      </c>
      <c r="R417" s="75">
        <v>65800000</v>
      </c>
      <c r="S417" s="80">
        <v>45700</v>
      </c>
      <c r="T417" s="76">
        <v>9400000</v>
      </c>
      <c r="U417" s="72" t="s">
        <v>65</v>
      </c>
      <c r="V417" s="76">
        <v>36726018</v>
      </c>
      <c r="W417" s="104" t="s">
        <v>10574</v>
      </c>
      <c r="X417" s="78">
        <v>45700</v>
      </c>
      <c r="Y417" s="78">
        <v>45700</v>
      </c>
      <c r="Z417" s="78" t="s">
        <v>73</v>
      </c>
      <c r="AA417" s="78">
        <v>45808</v>
      </c>
      <c r="AB417" s="102">
        <f t="shared" si="36"/>
        <v>108</v>
      </c>
      <c r="AC417" s="72">
        <v>0</v>
      </c>
      <c r="AD417" s="514">
        <v>0</v>
      </c>
      <c r="AE417" s="72">
        <v>0</v>
      </c>
      <c r="AF417" s="80" t="s">
        <v>73</v>
      </c>
      <c r="AG417" s="102">
        <f t="shared" si="37"/>
        <v>0</v>
      </c>
      <c r="AH417" s="72">
        <v>0</v>
      </c>
      <c r="AI417" s="628">
        <v>0</v>
      </c>
      <c r="AJ417" s="72" t="s">
        <v>73</v>
      </c>
      <c r="AK417" s="80" t="s">
        <v>73</v>
      </c>
      <c r="AL417" s="72">
        <v>0</v>
      </c>
      <c r="AM417" s="80" t="s">
        <v>73</v>
      </c>
      <c r="AN417" s="80" t="s">
        <v>73</v>
      </c>
      <c r="AO417" s="80" t="s">
        <v>73</v>
      </c>
      <c r="AP417" s="102">
        <f t="shared" si="38"/>
        <v>0</v>
      </c>
      <c r="AQ417" s="102">
        <f t="shared" si="39"/>
        <v>9400000</v>
      </c>
      <c r="AR417" s="72" t="s">
        <v>65</v>
      </c>
      <c r="AS417" s="76">
        <v>9400000</v>
      </c>
      <c r="AT417" s="72" t="s">
        <v>319</v>
      </c>
      <c r="AU417" s="76">
        <v>0</v>
      </c>
      <c r="AV417" s="81" t="s">
        <v>73</v>
      </c>
      <c r="AW417" s="620">
        <v>9400000</v>
      </c>
      <c r="AX417" s="488">
        <f t="shared" si="40"/>
        <v>0</v>
      </c>
      <c r="AY417" s="84">
        <f t="shared" si="41"/>
        <v>1</v>
      </c>
      <c r="AZ417" s="84">
        <v>1</v>
      </c>
      <c r="BA417" s="81" t="s">
        <v>73</v>
      </c>
      <c r="BB417" s="72" t="s">
        <v>208</v>
      </c>
      <c r="BC417" s="75" t="s">
        <v>15034</v>
      </c>
      <c r="BD417" s="71" t="s">
        <v>65</v>
      </c>
      <c r="BE417" s="71" t="s">
        <v>65</v>
      </c>
    </row>
    <row r="418" spans="2:57" x14ac:dyDescent="0.25">
      <c r="B418" s="71">
        <v>2025</v>
      </c>
      <c r="C418" s="71">
        <v>891780111</v>
      </c>
      <c r="D418" s="71" t="s">
        <v>63</v>
      </c>
      <c r="E418" s="72" t="s">
        <v>15033</v>
      </c>
      <c r="F418" s="72" t="s">
        <v>15032</v>
      </c>
      <c r="G418" s="176">
        <v>0</v>
      </c>
      <c r="H418" s="72" t="s">
        <v>71</v>
      </c>
      <c r="I418" s="71" t="s">
        <v>166</v>
      </c>
      <c r="J418" s="73" t="s">
        <v>81</v>
      </c>
      <c r="K418" s="75" t="s">
        <v>15031</v>
      </c>
      <c r="L418" s="76">
        <v>9400000</v>
      </c>
      <c r="M418" s="71" t="s">
        <v>66</v>
      </c>
      <c r="N418" s="75" t="s">
        <v>10878</v>
      </c>
      <c r="O418" s="75">
        <v>1082958970</v>
      </c>
      <c r="P418" s="72">
        <v>307</v>
      </c>
      <c r="Q418" s="80">
        <v>45698</v>
      </c>
      <c r="R418" s="75">
        <v>65800000</v>
      </c>
      <c r="S418" s="80">
        <v>45700</v>
      </c>
      <c r="T418" s="76">
        <v>9400000</v>
      </c>
      <c r="U418" s="72" t="s">
        <v>65</v>
      </c>
      <c r="V418" s="76">
        <v>36726018</v>
      </c>
      <c r="W418" s="104" t="s">
        <v>10574</v>
      </c>
      <c r="X418" s="78">
        <v>45700</v>
      </c>
      <c r="Y418" s="78">
        <v>45700</v>
      </c>
      <c r="Z418" s="78" t="s">
        <v>73</v>
      </c>
      <c r="AA418" s="78">
        <v>45808</v>
      </c>
      <c r="AB418" s="102">
        <f t="shared" si="36"/>
        <v>108</v>
      </c>
      <c r="AC418" s="72">
        <v>0</v>
      </c>
      <c r="AD418" s="514">
        <v>0</v>
      </c>
      <c r="AE418" s="72">
        <v>0</v>
      </c>
      <c r="AF418" s="80" t="s">
        <v>73</v>
      </c>
      <c r="AG418" s="102">
        <f t="shared" si="37"/>
        <v>0</v>
      </c>
      <c r="AH418" s="72">
        <v>0</v>
      </c>
      <c r="AI418" s="628">
        <v>0</v>
      </c>
      <c r="AJ418" s="72" t="s">
        <v>73</v>
      </c>
      <c r="AK418" s="80" t="s">
        <v>73</v>
      </c>
      <c r="AL418" s="72">
        <v>0</v>
      </c>
      <c r="AM418" s="80" t="s">
        <v>73</v>
      </c>
      <c r="AN418" s="80" t="s">
        <v>73</v>
      </c>
      <c r="AO418" s="80" t="s">
        <v>73</v>
      </c>
      <c r="AP418" s="102">
        <f t="shared" si="38"/>
        <v>0</v>
      </c>
      <c r="AQ418" s="102">
        <f t="shared" si="39"/>
        <v>9400000</v>
      </c>
      <c r="AR418" s="72" t="s">
        <v>65</v>
      </c>
      <c r="AS418" s="76">
        <v>9400000</v>
      </c>
      <c r="AT418" s="72" t="s">
        <v>319</v>
      </c>
      <c r="AU418" s="76">
        <v>0</v>
      </c>
      <c r="AV418" s="81" t="s">
        <v>73</v>
      </c>
      <c r="AW418" s="620">
        <v>9400000</v>
      </c>
      <c r="AX418" s="488">
        <f t="shared" si="40"/>
        <v>0</v>
      </c>
      <c r="AY418" s="84">
        <f t="shared" si="41"/>
        <v>1</v>
      </c>
      <c r="AZ418" s="84">
        <v>1</v>
      </c>
      <c r="BA418" s="81" t="s">
        <v>73</v>
      </c>
      <c r="BB418" s="72" t="s">
        <v>208</v>
      </c>
      <c r="BC418" s="75" t="s">
        <v>15030</v>
      </c>
      <c r="BD418" s="71" t="s">
        <v>65</v>
      </c>
      <c r="BE418" s="71" t="s">
        <v>65</v>
      </c>
    </row>
    <row r="419" spans="2:57" x14ac:dyDescent="0.25">
      <c r="B419" s="71">
        <v>2025</v>
      </c>
      <c r="C419" s="71">
        <v>891780111</v>
      </c>
      <c r="D419" s="71" t="s">
        <v>63</v>
      </c>
      <c r="E419" s="72" t="s">
        <v>15029</v>
      </c>
      <c r="F419" s="72" t="s">
        <v>15028</v>
      </c>
      <c r="G419" s="176">
        <v>0</v>
      </c>
      <c r="H419" s="72" t="s">
        <v>71</v>
      </c>
      <c r="I419" s="71" t="s">
        <v>64</v>
      </c>
      <c r="J419" s="73" t="s">
        <v>81</v>
      </c>
      <c r="K419" s="75" t="s">
        <v>14757</v>
      </c>
      <c r="L419" s="76">
        <v>9000000</v>
      </c>
      <c r="M419" s="71" t="s">
        <v>66</v>
      </c>
      <c r="N419" s="75" t="s">
        <v>10979</v>
      </c>
      <c r="O419" s="75">
        <v>1083047056</v>
      </c>
      <c r="P419" s="72">
        <v>27</v>
      </c>
      <c r="Q419" s="80">
        <v>45670</v>
      </c>
      <c r="R419" s="75">
        <v>2494141000</v>
      </c>
      <c r="S419" s="80">
        <v>45700</v>
      </c>
      <c r="T419" s="76">
        <v>9000000</v>
      </c>
      <c r="U419" s="72" t="s">
        <v>65</v>
      </c>
      <c r="V419" s="76">
        <v>85459497</v>
      </c>
      <c r="W419" s="104" t="s">
        <v>9141</v>
      </c>
      <c r="X419" s="78">
        <v>45700</v>
      </c>
      <c r="Y419" s="78">
        <v>45700</v>
      </c>
      <c r="Z419" s="78" t="s">
        <v>73</v>
      </c>
      <c r="AA419" s="78">
        <v>45808</v>
      </c>
      <c r="AB419" s="102">
        <f t="shared" si="36"/>
        <v>108</v>
      </c>
      <c r="AC419" s="72">
        <v>0</v>
      </c>
      <c r="AD419" s="514">
        <v>0</v>
      </c>
      <c r="AE419" s="72">
        <v>0</v>
      </c>
      <c r="AF419" s="80" t="s">
        <v>73</v>
      </c>
      <c r="AG419" s="102">
        <f t="shared" si="37"/>
        <v>0</v>
      </c>
      <c r="AH419" s="72">
        <v>0</v>
      </c>
      <c r="AI419" s="628">
        <v>0</v>
      </c>
      <c r="AJ419" s="72" t="s">
        <v>73</v>
      </c>
      <c r="AK419" s="80" t="s">
        <v>73</v>
      </c>
      <c r="AL419" s="72">
        <v>0</v>
      </c>
      <c r="AM419" s="80" t="s">
        <v>73</v>
      </c>
      <c r="AN419" s="80" t="s">
        <v>73</v>
      </c>
      <c r="AO419" s="80" t="s">
        <v>73</v>
      </c>
      <c r="AP419" s="102">
        <f t="shared" si="38"/>
        <v>0</v>
      </c>
      <c r="AQ419" s="102">
        <f t="shared" si="39"/>
        <v>9000000</v>
      </c>
      <c r="AR419" s="72" t="s">
        <v>65</v>
      </c>
      <c r="AS419" s="76">
        <v>9000000</v>
      </c>
      <c r="AT419" s="72" t="s">
        <v>319</v>
      </c>
      <c r="AU419" s="76">
        <v>0</v>
      </c>
      <c r="AV419" s="81" t="s">
        <v>73</v>
      </c>
      <c r="AW419" s="620">
        <v>9000000</v>
      </c>
      <c r="AX419" s="488">
        <f t="shared" si="40"/>
        <v>0</v>
      </c>
      <c r="AY419" s="84">
        <f t="shared" si="41"/>
        <v>1</v>
      </c>
      <c r="AZ419" s="84">
        <v>1</v>
      </c>
      <c r="BA419" s="81" t="s">
        <v>73</v>
      </c>
      <c r="BB419" s="72" t="s">
        <v>208</v>
      </c>
      <c r="BC419" s="75" t="s">
        <v>15027</v>
      </c>
      <c r="BD419" s="71" t="s">
        <v>65</v>
      </c>
      <c r="BE419" s="71" t="s">
        <v>65</v>
      </c>
    </row>
    <row r="420" spans="2:57" x14ac:dyDescent="0.25">
      <c r="B420" s="71">
        <v>2025</v>
      </c>
      <c r="C420" s="71">
        <v>891780111</v>
      </c>
      <c r="D420" s="71" t="s">
        <v>63</v>
      </c>
      <c r="E420" s="72" t="s">
        <v>15026</v>
      </c>
      <c r="F420" s="72" t="s">
        <v>15025</v>
      </c>
      <c r="G420" s="176">
        <v>0</v>
      </c>
      <c r="H420" s="72" t="s">
        <v>71</v>
      </c>
      <c r="I420" s="71" t="s">
        <v>166</v>
      </c>
      <c r="J420" s="73" t="s">
        <v>81</v>
      </c>
      <c r="K420" s="75" t="s">
        <v>14846</v>
      </c>
      <c r="L420" s="76">
        <v>9400000</v>
      </c>
      <c r="M420" s="71" t="s">
        <v>66</v>
      </c>
      <c r="N420" s="75" t="s">
        <v>10856</v>
      </c>
      <c r="O420" s="75">
        <v>57466769</v>
      </c>
      <c r="P420" s="72">
        <v>307</v>
      </c>
      <c r="Q420" s="80">
        <v>45698</v>
      </c>
      <c r="R420" s="75">
        <v>65800000</v>
      </c>
      <c r="S420" s="80">
        <v>45700</v>
      </c>
      <c r="T420" s="76">
        <v>9400000</v>
      </c>
      <c r="U420" s="72" t="s">
        <v>65</v>
      </c>
      <c r="V420" s="76">
        <v>36726018</v>
      </c>
      <c r="W420" s="104" t="s">
        <v>10574</v>
      </c>
      <c r="X420" s="78">
        <v>45700</v>
      </c>
      <c r="Y420" s="78">
        <v>45700</v>
      </c>
      <c r="Z420" s="78" t="s">
        <v>73</v>
      </c>
      <c r="AA420" s="78">
        <v>45808</v>
      </c>
      <c r="AB420" s="102">
        <f t="shared" si="36"/>
        <v>108</v>
      </c>
      <c r="AC420" s="72">
        <v>0</v>
      </c>
      <c r="AD420" s="514">
        <v>0</v>
      </c>
      <c r="AE420" s="72">
        <v>0</v>
      </c>
      <c r="AF420" s="80" t="s">
        <v>73</v>
      </c>
      <c r="AG420" s="102">
        <f t="shared" si="37"/>
        <v>0</v>
      </c>
      <c r="AH420" s="72">
        <v>0</v>
      </c>
      <c r="AI420" s="628">
        <v>0</v>
      </c>
      <c r="AJ420" s="72" t="s">
        <v>73</v>
      </c>
      <c r="AK420" s="80" t="s">
        <v>73</v>
      </c>
      <c r="AL420" s="72">
        <v>0</v>
      </c>
      <c r="AM420" s="80" t="s">
        <v>73</v>
      </c>
      <c r="AN420" s="80" t="s">
        <v>73</v>
      </c>
      <c r="AO420" s="80" t="s">
        <v>73</v>
      </c>
      <c r="AP420" s="102">
        <f t="shared" si="38"/>
        <v>0</v>
      </c>
      <c r="AQ420" s="102">
        <f t="shared" si="39"/>
        <v>9400000</v>
      </c>
      <c r="AR420" s="72" t="s">
        <v>65</v>
      </c>
      <c r="AS420" s="76">
        <v>9400000</v>
      </c>
      <c r="AT420" s="72" t="s">
        <v>319</v>
      </c>
      <c r="AU420" s="76">
        <v>0</v>
      </c>
      <c r="AV420" s="81" t="s">
        <v>73</v>
      </c>
      <c r="AW420" s="620">
        <v>9400000</v>
      </c>
      <c r="AX420" s="488">
        <f t="shared" si="40"/>
        <v>0</v>
      </c>
      <c r="AY420" s="84">
        <f t="shared" si="41"/>
        <v>1</v>
      </c>
      <c r="AZ420" s="84">
        <v>1</v>
      </c>
      <c r="BA420" s="81" t="s">
        <v>73</v>
      </c>
      <c r="BB420" s="72" t="s">
        <v>208</v>
      </c>
      <c r="BC420" s="75" t="s">
        <v>15024</v>
      </c>
      <c r="BD420" s="71" t="s">
        <v>65</v>
      </c>
      <c r="BE420" s="71" t="s">
        <v>65</v>
      </c>
    </row>
    <row r="421" spans="2:57" x14ac:dyDescent="0.25">
      <c r="B421" s="71">
        <v>2025</v>
      </c>
      <c r="C421" s="71">
        <v>891780111</v>
      </c>
      <c r="D421" s="71" t="s">
        <v>63</v>
      </c>
      <c r="E421" s="72" t="s">
        <v>15023</v>
      </c>
      <c r="F421" s="72" t="s">
        <v>15022</v>
      </c>
      <c r="G421" s="176">
        <v>0</v>
      </c>
      <c r="H421" s="72" t="s">
        <v>71</v>
      </c>
      <c r="I421" s="71" t="s">
        <v>64</v>
      </c>
      <c r="J421" s="73" t="s">
        <v>81</v>
      </c>
      <c r="K421" s="75" t="s">
        <v>14757</v>
      </c>
      <c r="L421" s="76">
        <v>9000000</v>
      </c>
      <c r="M421" s="71" t="s">
        <v>66</v>
      </c>
      <c r="N421" s="75" t="s">
        <v>15021</v>
      </c>
      <c r="O421" s="75">
        <v>85473768</v>
      </c>
      <c r="P421" s="72">
        <v>27</v>
      </c>
      <c r="Q421" s="80">
        <v>45670</v>
      </c>
      <c r="R421" s="75">
        <v>2494141000</v>
      </c>
      <c r="S421" s="80">
        <v>45700</v>
      </c>
      <c r="T421" s="76">
        <v>9000000</v>
      </c>
      <c r="U421" s="72" t="s">
        <v>65</v>
      </c>
      <c r="V421" s="76">
        <v>85459497</v>
      </c>
      <c r="W421" s="104" t="s">
        <v>9141</v>
      </c>
      <c r="X421" s="78">
        <v>45700</v>
      </c>
      <c r="Y421" s="78">
        <v>45700</v>
      </c>
      <c r="Z421" s="78" t="s">
        <v>73</v>
      </c>
      <c r="AA421" s="78">
        <v>45808</v>
      </c>
      <c r="AB421" s="102">
        <f t="shared" si="36"/>
        <v>108</v>
      </c>
      <c r="AC421" s="72">
        <v>0</v>
      </c>
      <c r="AD421" s="514">
        <v>0</v>
      </c>
      <c r="AE421" s="72">
        <v>0</v>
      </c>
      <c r="AF421" s="80" t="s">
        <v>73</v>
      </c>
      <c r="AG421" s="102">
        <f t="shared" si="37"/>
        <v>0</v>
      </c>
      <c r="AH421" s="72">
        <v>0</v>
      </c>
      <c r="AI421" s="628">
        <v>0</v>
      </c>
      <c r="AJ421" s="72" t="s">
        <v>73</v>
      </c>
      <c r="AK421" s="80" t="s">
        <v>73</v>
      </c>
      <c r="AL421" s="72">
        <v>0</v>
      </c>
      <c r="AM421" s="80" t="s">
        <v>73</v>
      </c>
      <c r="AN421" s="80" t="s">
        <v>73</v>
      </c>
      <c r="AO421" s="80" t="s">
        <v>73</v>
      </c>
      <c r="AP421" s="102">
        <f t="shared" si="38"/>
        <v>0</v>
      </c>
      <c r="AQ421" s="102">
        <f t="shared" si="39"/>
        <v>9000000</v>
      </c>
      <c r="AR421" s="72" t="s">
        <v>65</v>
      </c>
      <c r="AS421" s="76">
        <v>9000000</v>
      </c>
      <c r="AT421" s="72" t="s">
        <v>319</v>
      </c>
      <c r="AU421" s="76">
        <v>0</v>
      </c>
      <c r="AV421" s="81" t="s">
        <v>73</v>
      </c>
      <c r="AW421" s="620">
        <v>9000000</v>
      </c>
      <c r="AX421" s="488">
        <f t="shared" si="40"/>
        <v>0</v>
      </c>
      <c r="AY421" s="84">
        <f t="shared" si="41"/>
        <v>1</v>
      </c>
      <c r="AZ421" s="84">
        <v>1</v>
      </c>
      <c r="BA421" s="81" t="s">
        <v>73</v>
      </c>
      <c r="BB421" s="72" t="s">
        <v>208</v>
      </c>
      <c r="BC421" s="75" t="s">
        <v>15020</v>
      </c>
      <c r="BD421" s="71" t="s">
        <v>65</v>
      </c>
      <c r="BE421" s="71" t="s">
        <v>65</v>
      </c>
    </row>
    <row r="422" spans="2:57" x14ac:dyDescent="0.25">
      <c r="B422" s="71">
        <v>2025</v>
      </c>
      <c r="C422" s="71">
        <v>891780111</v>
      </c>
      <c r="D422" s="71" t="s">
        <v>63</v>
      </c>
      <c r="E422" s="72" t="s">
        <v>15019</v>
      </c>
      <c r="F422" s="72" t="s">
        <v>15018</v>
      </c>
      <c r="G422" s="176">
        <v>0</v>
      </c>
      <c r="H422" s="72" t="s">
        <v>71</v>
      </c>
      <c r="I422" s="71" t="s">
        <v>64</v>
      </c>
      <c r="J422" s="73" t="s">
        <v>81</v>
      </c>
      <c r="K422" s="75" t="s">
        <v>14336</v>
      </c>
      <c r="L422" s="76">
        <v>8700000</v>
      </c>
      <c r="M422" s="71" t="s">
        <v>66</v>
      </c>
      <c r="N422" s="75" t="s">
        <v>10538</v>
      </c>
      <c r="O422" s="75">
        <v>1004356411</v>
      </c>
      <c r="P422" s="72">
        <v>27</v>
      </c>
      <c r="Q422" s="80">
        <v>45670</v>
      </c>
      <c r="R422" s="75">
        <v>2494141000</v>
      </c>
      <c r="S422" s="80">
        <v>45700</v>
      </c>
      <c r="T422" s="76">
        <v>8700000</v>
      </c>
      <c r="U422" s="72" t="s">
        <v>65</v>
      </c>
      <c r="V422" s="76">
        <v>7633817</v>
      </c>
      <c r="W422" s="104" t="s">
        <v>10548</v>
      </c>
      <c r="X422" s="78">
        <v>45700</v>
      </c>
      <c r="Y422" s="78">
        <v>45700</v>
      </c>
      <c r="Z422" s="78" t="s">
        <v>73</v>
      </c>
      <c r="AA422" s="78">
        <v>45808</v>
      </c>
      <c r="AB422" s="102">
        <f t="shared" si="36"/>
        <v>108</v>
      </c>
      <c r="AC422" s="72">
        <v>2</v>
      </c>
      <c r="AD422" s="514">
        <v>1125000</v>
      </c>
      <c r="AE422" s="72">
        <v>1</v>
      </c>
      <c r="AF422" s="80">
        <v>45823</v>
      </c>
      <c r="AG422" s="102">
        <f t="shared" si="37"/>
        <v>15</v>
      </c>
      <c r="AH422" s="72">
        <v>0</v>
      </c>
      <c r="AI422" s="628">
        <v>0</v>
      </c>
      <c r="AJ422" s="72" t="s">
        <v>73</v>
      </c>
      <c r="AK422" s="80" t="s">
        <v>73</v>
      </c>
      <c r="AL422" s="72">
        <v>0</v>
      </c>
      <c r="AM422" s="80" t="s">
        <v>73</v>
      </c>
      <c r="AN422" s="80" t="s">
        <v>73</v>
      </c>
      <c r="AO422" s="80" t="s">
        <v>73</v>
      </c>
      <c r="AP422" s="102">
        <f t="shared" si="38"/>
        <v>0</v>
      </c>
      <c r="AQ422" s="102">
        <f t="shared" si="39"/>
        <v>9825000</v>
      </c>
      <c r="AR422" s="72" t="s">
        <v>65</v>
      </c>
      <c r="AS422" s="76">
        <v>8700000</v>
      </c>
      <c r="AT422" s="72" t="s">
        <v>319</v>
      </c>
      <c r="AU422" s="76">
        <v>0</v>
      </c>
      <c r="AV422" s="81" t="s">
        <v>73</v>
      </c>
      <c r="AW422" s="620">
        <v>9825000</v>
      </c>
      <c r="AX422" s="488">
        <f t="shared" si="40"/>
        <v>0</v>
      </c>
      <c r="AY422" s="84">
        <f t="shared" si="41"/>
        <v>1</v>
      </c>
      <c r="AZ422" s="84">
        <v>1</v>
      </c>
      <c r="BA422" s="81" t="s">
        <v>73</v>
      </c>
      <c r="BB422" s="72" t="s">
        <v>208</v>
      </c>
      <c r="BC422" s="75" t="s">
        <v>15017</v>
      </c>
      <c r="BD422" s="71" t="s">
        <v>65</v>
      </c>
      <c r="BE422" s="71" t="s">
        <v>65</v>
      </c>
    </row>
    <row r="423" spans="2:57" x14ac:dyDescent="0.25">
      <c r="B423" s="71">
        <v>2025</v>
      </c>
      <c r="C423" s="71">
        <v>891780111</v>
      </c>
      <c r="D423" s="71" t="s">
        <v>63</v>
      </c>
      <c r="E423" s="72" t="s">
        <v>15016</v>
      </c>
      <c r="F423" s="72" t="s">
        <v>15015</v>
      </c>
      <c r="G423" s="176">
        <v>0</v>
      </c>
      <c r="H423" s="72" t="s">
        <v>71</v>
      </c>
      <c r="I423" s="71" t="s">
        <v>64</v>
      </c>
      <c r="J423" s="73" t="s">
        <v>81</v>
      </c>
      <c r="K423" s="75" t="s">
        <v>15014</v>
      </c>
      <c r="L423" s="76">
        <v>11400000</v>
      </c>
      <c r="M423" s="71" t="s">
        <v>66</v>
      </c>
      <c r="N423" s="75" t="s">
        <v>11996</v>
      </c>
      <c r="O423" s="75">
        <v>1082996963</v>
      </c>
      <c r="P423" s="72">
        <v>28</v>
      </c>
      <c r="Q423" s="80">
        <v>45670</v>
      </c>
      <c r="R423" s="75">
        <v>5573604000</v>
      </c>
      <c r="S423" s="80">
        <v>45700</v>
      </c>
      <c r="T423" s="76">
        <v>11400000</v>
      </c>
      <c r="U423" s="72" t="s">
        <v>65</v>
      </c>
      <c r="V423" s="76">
        <v>30766322</v>
      </c>
      <c r="W423" s="104" t="s">
        <v>10344</v>
      </c>
      <c r="X423" s="78">
        <v>45700</v>
      </c>
      <c r="Y423" s="78">
        <v>45700</v>
      </c>
      <c r="Z423" s="78" t="s">
        <v>73</v>
      </c>
      <c r="AA423" s="78">
        <v>45808</v>
      </c>
      <c r="AB423" s="102">
        <f t="shared" si="36"/>
        <v>108</v>
      </c>
      <c r="AC423" s="72">
        <v>2</v>
      </c>
      <c r="AD423" s="514">
        <v>2850000</v>
      </c>
      <c r="AE423" s="72">
        <v>1</v>
      </c>
      <c r="AF423" s="80">
        <v>45838</v>
      </c>
      <c r="AG423" s="102">
        <f t="shared" si="37"/>
        <v>30</v>
      </c>
      <c r="AH423" s="72">
        <v>0</v>
      </c>
      <c r="AI423" s="628">
        <v>0</v>
      </c>
      <c r="AJ423" s="72" t="s">
        <v>73</v>
      </c>
      <c r="AK423" s="80" t="s">
        <v>73</v>
      </c>
      <c r="AL423" s="72">
        <v>0</v>
      </c>
      <c r="AM423" s="80" t="s">
        <v>73</v>
      </c>
      <c r="AN423" s="80" t="s">
        <v>73</v>
      </c>
      <c r="AO423" s="80" t="s">
        <v>73</v>
      </c>
      <c r="AP423" s="102">
        <f t="shared" si="38"/>
        <v>0</v>
      </c>
      <c r="AQ423" s="102">
        <f t="shared" si="39"/>
        <v>14250000</v>
      </c>
      <c r="AR423" s="72" t="s">
        <v>65</v>
      </c>
      <c r="AS423" s="76">
        <v>11400000</v>
      </c>
      <c r="AT423" s="72" t="s">
        <v>319</v>
      </c>
      <c r="AU423" s="76">
        <v>0</v>
      </c>
      <c r="AV423" s="81" t="s">
        <v>73</v>
      </c>
      <c r="AW423" s="620">
        <v>14250000</v>
      </c>
      <c r="AX423" s="488">
        <f t="shared" si="40"/>
        <v>0</v>
      </c>
      <c r="AY423" s="84">
        <f t="shared" si="41"/>
        <v>1</v>
      </c>
      <c r="AZ423" s="84">
        <v>1</v>
      </c>
      <c r="BA423" s="81" t="s">
        <v>73</v>
      </c>
      <c r="BB423" s="72" t="s">
        <v>208</v>
      </c>
      <c r="BC423" s="75" t="s">
        <v>15013</v>
      </c>
      <c r="BD423" s="71" t="s">
        <v>65</v>
      </c>
      <c r="BE423" s="71" t="s">
        <v>65</v>
      </c>
    </row>
    <row r="424" spans="2:57" x14ac:dyDescent="0.25">
      <c r="B424" s="71">
        <v>2025</v>
      </c>
      <c r="C424" s="71">
        <v>891780111</v>
      </c>
      <c r="D424" s="71" t="s">
        <v>63</v>
      </c>
      <c r="E424" s="72" t="s">
        <v>15012</v>
      </c>
      <c r="F424" s="72" t="s">
        <v>15011</v>
      </c>
      <c r="G424" s="176">
        <v>0</v>
      </c>
      <c r="H424" s="72" t="s">
        <v>71</v>
      </c>
      <c r="I424" s="71" t="s">
        <v>64</v>
      </c>
      <c r="J424" s="73" t="s">
        <v>81</v>
      </c>
      <c r="K424" s="75" t="s">
        <v>15010</v>
      </c>
      <c r="L424" s="76">
        <v>9000000</v>
      </c>
      <c r="M424" s="71" t="s">
        <v>66</v>
      </c>
      <c r="N424" s="75" t="s">
        <v>10894</v>
      </c>
      <c r="O424" s="75">
        <v>1083040617</v>
      </c>
      <c r="P424" s="72">
        <v>27</v>
      </c>
      <c r="Q424" s="80">
        <v>45670</v>
      </c>
      <c r="R424" s="75">
        <v>2494141000</v>
      </c>
      <c r="S424" s="80">
        <v>45700</v>
      </c>
      <c r="T424" s="76">
        <v>9000000</v>
      </c>
      <c r="U424" s="72" t="s">
        <v>65</v>
      </c>
      <c r="V424" s="76">
        <v>85467461</v>
      </c>
      <c r="W424" s="104" t="s">
        <v>11760</v>
      </c>
      <c r="X424" s="78">
        <v>45700</v>
      </c>
      <c r="Y424" s="78">
        <v>45700</v>
      </c>
      <c r="Z424" s="78" t="s">
        <v>73</v>
      </c>
      <c r="AA424" s="78">
        <v>45808</v>
      </c>
      <c r="AB424" s="102">
        <f t="shared" si="36"/>
        <v>108</v>
      </c>
      <c r="AC424" s="72">
        <v>2</v>
      </c>
      <c r="AD424" s="514">
        <v>1125000</v>
      </c>
      <c r="AE424" s="72">
        <v>1</v>
      </c>
      <c r="AF424" s="80">
        <v>45823</v>
      </c>
      <c r="AG424" s="102">
        <f t="shared" si="37"/>
        <v>15</v>
      </c>
      <c r="AH424" s="72">
        <v>0</v>
      </c>
      <c r="AI424" s="628">
        <v>0</v>
      </c>
      <c r="AJ424" s="72" t="s">
        <v>73</v>
      </c>
      <c r="AK424" s="80" t="s">
        <v>73</v>
      </c>
      <c r="AL424" s="72">
        <v>0</v>
      </c>
      <c r="AM424" s="80" t="s">
        <v>73</v>
      </c>
      <c r="AN424" s="80" t="s">
        <v>73</v>
      </c>
      <c r="AO424" s="80" t="s">
        <v>73</v>
      </c>
      <c r="AP424" s="102">
        <f t="shared" si="38"/>
        <v>0</v>
      </c>
      <c r="AQ424" s="102">
        <f t="shared" si="39"/>
        <v>10125000</v>
      </c>
      <c r="AR424" s="72" t="s">
        <v>65</v>
      </c>
      <c r="AS424" s="76">
        <v>9000000</v>
      </c>
      <c r="AT424" s="72" t="s">
        <v>319</v>
      </c>
      <c r="AU424" s="76">
        <v>0</v>
      </c>
      <c r="AV424" s="81" t="s">
        <v>73</v>
      </c>
      <c r="AW424" s="620">
        <v>10125000</v>
      </c>
      <c r="AX424" s="488">
        <f t="shared" si="40"/>
        <v>0</v>
      </c>
      <c r="AY424" s="84">
        <f t="shared" si="41"/>
        <v>1</v>
      </c>
      <c r="AZ424" s="84">
        <v>1</v>
      </c>
      <c r="BA424" s="81" t="s">
        <v>73</v>
      </c>
      <c r="BB424" s="72" t="s">
        <v>208</v>
      </c>
      <c r="BC424" s="75" t="s">
        <v>15009</v>
      </c>
      <c r="BD424" s="71" t="s">
        <v>65</v>
      </c>
      <c r="BE424" s="71" t="s">
        <v>65</v>
      </c>
    </row>
    <row r="425" spans="2:57" x14ac:dyDescent="0.25">
      <c r="B425" s="71">
        <v>2025</v>
      </c>
      <c r="C425" s="71">
        <v>891780111</v>
      </c>
      <c r="D425" s="71" t="s">
        <v>63</v>
      </c>
      <c r="E425" s="72" t="s">
        <v>15008</v>
      </c>
      <c r="F425" s="72" t="s">
        <v>15007</v>
      </c>
      <c r="G425" s="176">
        <v>0</v>
      </c>
      <c r="H425" s="72" t="s">
        <v>71</v>
      </c>
      <c r="I425" s="71" t="s">
        <v>64</v>
      </c>
      <c r="J425" s="73" t="s">
        <v>81</v>
      </c>
      <c r="K425" s="75" t="s">
        <v>15006</v>
      </c>
      <c r="L425" s="76">
        <v>12624000</v>
      </c>
      <c r="M425" s="71" t="s">
        <v>66</v>
      </c>
      <c r="N425" s="75" t="s">
        <v>11350</v>
      </c>
      <c r="O425" s="75">
        <v>36668619</v>
      </c>
      <c r="P425" s="72">
        <v>28</v>
      </c>
      <c r="Q425" s="80">
        <v>45670</v>
      </c>
      <c r="R425" s="75">
        <v>5573604000</v>
      </c>
      <c r="S425" s="80">
        <v>45700</v>
      </c>
      <c r="T425" s="76">
        <v>12624000</v>
      </c>
      <c r="U425" s="72" t="s">
        <v>65</v>
      </c>
      <c r="V425" s="76">
        <v>85154788</v>
      </c>
      <c r="W425" s="104" t="s">
        <v>11124</v>
      </c>
      <c r="X425" s="78">
        <v>45700</v>
      </c>
      <c r="Y425" s="78">
        <v>45700</v>
      </c>
      <c r="Z425" s="78" t="s">
        <v>73</v>
      </c>
      <c r="AA425" s="78">
        <v>45808</v>
      </c>
      <c r="AB425" s="102">
        <f t="shared" si="36"/>
        <v>108</v>
      </c>
      <c r="AC425" s="72">
        <v>2</v>
      </c>
      <c r="AD425" s="514">
        <v>3156000</v>
      </c>
      <c r="AE425" s="72">
        <v>1</v>
      </c>
      <c r="AF425" s="80">
        <v>45838</v>
      </c>
      <c r="AG425" s="102">
        <f t="shared" si="37"/>
        <v>30</v>
      </c>
      <c r="AH425" s="72">
        <v>0</v>
      </c>
      <c r="AI425" s="628">
        <v>0</v>
      </c>
      <c r="AJ425" s="72" t="s">
        <v>73</v>
      </c>
      <c r="AK425" s="80" t="s">
        <v>73</v>
      </c>
      <c r="AL425" s="72">
        <v>0</v>
      </c>
      <c r="AM425" s="80" t="s">
        <v>73</v>
      </c>
      <c r="AN425" s="80" t="s">
        <v>73</v>
      </c>
      <c r="AO425" s="80" t="s">
        <v>73</v>
      </c>
      <c r="AP425" s="102">
        <f t="shared" si="38"/>
        <v>0</v>
      </c>
      <c r="AQ425" s="102">
        <f t="shared" si="39"/>
        <v>15780000</v>
      </c>
      <c r="AR425" s="72" t="s">
        <v>65</v>
      </c>
      <c r="AS425" s="76">
        <v>12624000</v>
      </c>
      <c r="AT425" s="72" t="s">
        <v>319</v>
      </c>
      <c r="AU425" s="76">
        <v>0</v>
      </c>
      <c r="AV425" s="81" t="s">
        <v>73</v>
      </c>
      <c r="AW425" s="620">
        <v>15780000</v>
      </c>
      <c r="AX425" s="488">
        <f t="shared" si="40"/>
        <v>0</v>
      </c>
      <c r="AY425" s="84">
        <f t="shared" si="41"/>
        <v>1</v>
      </c>
      <c r="AZ425" s="84">
        <v>1</v>
      </c>
      <c r="BA425" s="81" t="s">
        <v>73</v>
      </c>
      <c r="BB425" s="72" t="s">
        <v>208</v>
      </c>
      <c r="BC425" s="75" t="s">
        <v>15005</v>
      </c>
      <c r="BD425" s="71" t="s">
        <v>65</v>
      </c>
      <c r="BE425" s="71" t="s">
        <v>65</v>
      </c>
    </row>
    <row r="426" spans="2:57" x14ac:dyDescent="0.25">
      <c r="B426" s="71">
        <v>2025</v>
      </c>
      <c r="C426" s="71">
        <v>891780111</v>
      </c>
      <c r="D426" s="71" t="s">
        <v>63</v>
      </c>
      <c r="E426" s="72" t="s">
        <v>15004</v>
      </c>
      <c r="F426" s="72" t="s">
        <v>15003</v>
      </c>
      <c r="G426" s="176">
        <v>0</v>
      </c>
      <c r="H426" s="72" t="s">
        <v>71</v>
      </c>
      <c r="I426" s="71" t="s">
        <v>64</v>
      </c>
      <c r="J426" s="73" t="s">
        <v>81</v>
      </c>
      <c r="K426" s="75" t="s">
        <v>15002</v>
      </c>
      <c r="L426" s="76">
        <v>12624000</v>
      </c>
      <c r="M426" s="71" t="s">
        <v>66</v>
      </c>
      <c r="N426" s="75" t="s">
        <v>12121</v>
      </c>
      <c r="O426" s="75">
        <v>36551666</v>
      </c>
      <c r="P426" s="72">
        <v>28</v>
      </c>
      <c r="Q426" s="80">
        <v>45670</v>
      </c>
      <c r="R426" s="75">
        <v>5573604000</v>
      </c>
      <c r="S426" s="80">
        <v>45700</v>
      </c>
      <c r="T426" s="76">
        <v>12624000</v>
      </c>
      <c r="U426" s="72" t="s">
        <v>65</v>
      </c>
      <c r="V426" s="76">
        <v>85460625</v>
      </c>
      <c r="W426" s="104" t="s">
        <v>12120</v>
      </c>
      <c r="X426" s="78">
        <v>45700</v>
      </c>
      <c r="Y426" s="78">
        <v>45700</v>
      </c>
      <c r="Z426" s="78" t="s">
        <v>73</v>
      </c>
      <c r="AA426" s="78">
        <v>45808</v>
      </c>
      <c r="AB426" s="102">
        <f t="shared" si="36"/>
        <v>108</v>
      </c>
      <c r="AC426" s="72">
        <v>2</v>
      </c>
      <c r="AD426" s="514">
        <v>1578000</v>
      </c>
      <c r="AE426" s="72">
        <v>1</v>
      </c>
      <c r="AF426" s="80">
        <v>45823</v>
      </c>
      <c r="AG426" s="102">
        <f t="shared" si="37"/>
        <v>15</v>
      </c>
      <c r="AH426" s="72">
        <v>0</v>
      </c>
      <c r="AI426" s="628">
        <v>0</v>
      </c>
      <c r="AJ426" s="72" t="s">
        <v>73</v>
      </c>
      <c r="AK426" s="80" t="s">
        <v>73</v>
      </c>
      <c r="AL426" s="72">
        <v>0</v>
      </c>
      <c r="AM426" s="80" t="s">
        <v>73</v>
      </c>
      <c r="AN426" s="80" t="s">
        <v>73</v>
      </c>
      <c r="AO426" s="80" t="s">
        <v>73</v>
      </c>
      <c r="AP426" s="102">
        <f t="shared" si="38"/>
        <v>0</v>
      </c>
      <c r="AQ426" s="102">
        <f t="shared" si="39"/>
        <v>14202000</v>
      </c>
      <c r="AR426" s="72" t="s">
        <v>65</v>
      </c>
      <c r="AS426" s="76">
        <v>12624000</v>
      </c>
      <c r="AT426" s="72" t="s">
        <v>319</v>
      </c>
      <c r="AU426" s="76">
        <v>0</v>
      </c>
      <c r="AV426" s="81" t="s">
        <v>73</v>
      </c>
      <c r="AW426" s="620">
        <v>14202000</v>
      </c>
      <c r="AX426" s="488">
        <f t="shared" si="40"/>
        <v>0</v>
      </c>
      <c r="AY426" s="84">
        <f t="shared" si="41"/>
        <v>1</v>
      </c>
      <c r="AZ426" s="84">
        <v>1</v>
      </c>
      <c r="BA426" s="81" t="s">
        <v>73</v>
      </c>
      <c r="BB426" s="72" t="s">
        <v>208</v>
      </c>
      <c r="BC426" s="75" t="s">
        <v>15001</v>
      </c>
      <c r="BD426" s="71" t="s">
        <v>65</v>
      </c>
      <c r="BE426" s="71" t="s">
        <v>65</v>
      </c>
    </row>
    <row r="427" spans="2:57" x14ac:dyDescent="0.25">
      <c r="B427" s="71">
        <v>2025</v>
      </c>
      <c r="C427" s="71">
        <v>891780111</v>
      </c>
      <c r="D427" s="71" t="s">
        <v>63</v>
      </c>
      <c r="E427" s="72" t="s">
        <v>15000</v>
      </c>
      <c r="F427" s="72" t="s">
        <v>14999</v>
      </c>
      <c r="G427" s="176">
        <v>0</v>
      </c>
      <c r="H427" s="72" t="s">
        <v>71</v>
      </c>
      <c r="I427" s="71" t="s">
        <v>64</v>
      </c>
      <c r="J427" s="73" t="s">
        <v>81</v>
      </c>
      <c r="K427" s="75" t="s">
        <v>14998</v>
      </c>
      <c r="L427" s="76">
        <v>15148000</v>
      </c>
      <c r="M427" s="71" t="s">
        <v>66</v>
      </c>
      <c r="N427" s="75" t="s">
        <v>13706</v>
      </c>
      <c r="O427" s="75">
        <v>1004373746</v>
      </c>
      <c r="P427" s="72">
        <v>28</v>
      </c>
      <c r="Q427" s="80">
        <v>45670</v>
      </c>
      <c r="R427" s="75">
        <v>5573604000</v>
      </c>
      <c r="S427" s="80">
        <v>45700</v>
      </c>
      <c r="T427" s="76">
        <v>15148000</v>
      </c>
      <c r="U427" s="72" t="s">
        <v>65</v>
      </c>
      <c r="V427" s="76">
        <v>1082870070</v>
      </c>
      <c r="W427" s="104" t="s">
        <v>10451</v>
      </c>
      <c r="X427" s="78">
        <v>45700</v>
      </c>
      <c r="Y427" s="78">
        <v>45700</v>
      </c>
      <c r="Z427" s="78" t="s">
        <v>73</v>
      </c>
      <c r="AA427" s="78">
        <v>45808</v>
      </c>
      <c r="AB427" s="102">
        <f t="shared" si="36"/>
        <v>108</v>
      </c>
      <c r="AC427" s="72">
        <v>2</v>
      </c>
      <c r="AD427" s="514">
        <v>3787000</v>
      </c>
      <c r="AE427" s="72">
        <v>1</v>
      </c>
      <c r="AF427" s="80">
        <v>45838</v>
      </c>
      <c r="AG427" s="102">
        <f t="shared" si="37"/>
        <v>30</v>
      </c>
      <c r="AH427" s="72">
        <v>0</v>
      </c>
      <c r="AI427" s="628">
        <v>0</v>
      </c>
      <c r="AJ427" s="72" t="s">
        <v>73</v>
      </c>
      <c r="AK427" s="80" t="s">
        <v>73</v>
      </c>
      <c r="AL427" s="72">
        <v>0</v>
      </c>
      <c r="AM427" s="80" t="s">
        <v>73</v>
      </c>
      <c r="AN427" s="80" t="s">
        <v>73</v>
      </c>
      <c r="AO427" s="80" t="s">
        <v>73</v>
      </c>
      <c r="AP427" s="102">
        <f t="shared" si="38"/>
        <v>0</v>
      </c>
      <c r="AQ427" s="102">
        <f t="shared" si="39"/>
        <v>18935000</v>
      </c>
      <c r="AR427" s="72" t="s">
        <v>65</v>
      </c>
      <c r="AS427" s="76">
        <v>15148000</v>
      </c>
      <c r="AT427" s="72" t="s">
        <v>319</v>
      </c>
      <c r="AU427" s="76">
        <v>0</v>
      </c>
      <c r="AV427" s="81" t="s">
        <v>73</v>
      </c>
      <c r="AW427" s="620">
        <v>18935000</v>
      </c>
      <c r="AX427" s="488">
        <f t="shared" si="40"/>
        <v>0</v>
      </c>
      <c r="AY427" s="84">
        <f t="shared" si="41"/>
        <v>1</v>
      </c>
      <c r="AZ427" s="84">
        <v>1</v>
      </c>
      <c r="BA427" s="81" t="s">
        <v>73</v>
      </c>
      <c r="BB427" s="72" t="s">
        <v>208</v>
      </c>
      <c r="BC427" s="75" t="s">
        <v>14997</v>
      </c>
      <c r="BD427" s="71" t="s">
        <v>65</v>
      </c>
      <c r="BE427" s="71" t="s">
        <v>65</v>
      </c>
    </row>
    <row r="428" spans="2:57" x14ac:dyDescent="0.25">
      <c r="B428" s="71">
        <v>2025</v>
      </c>
      <c r="C428" s="71">
        <v>891780111</v>
      </c>
      <c r="D428" s="71" t="s">
        <v>63</v>
      </c>
      <c r="E428" s="72" t="s">
        <v>14996</v>
      </c>
      <c r="F428" s="72" t="s">
        <v>14995</v>
      </c>
      <c r="G428" s="176">
        <v>0</v>
      </c>
      <c r="H428" s="72" t="s">
        <v>71</v>
      </c>
      <c r="I428" s="71" t="s">
        <v>64</v>
      </c>
      <c r="J428" s="73" t="s">
        <v>81</v>
      </c>
      <c r="K428" s="75" t="s">
        <v>14994</v>
      </c>
      <c r="L428" s="76">
        <v>10600000</v>
      </c>
      <c r="M428" s="71" t="s">
        <v>66</v>
      </c>
      <c r="N428" s="75" t="s">
        <v>11867</v>
      </c>
      <c r="O428" s="75">
        <v>1083041732</v>
      </c>
      <c r="P428" s="72">
        <v>27</v>
      </c>
      <c r="Q428" s="80">
        <v>45670</v>
      </c>
      <c r="R428" s="75">
        <v>2494141000</v>
      </c>
      <c r="S428" s="80">
        <v>45700</v>
      </c>
      <c r="T428" s="76">
        <v>10600000</v>
      </c>
      <c r="U428" s="72" t="s">
        <v>65</v>
      </c>
      <c r="V428" s="76">
        <v>30766322</v>
      </c>
      <c r="W428" s="104" t="s">
        <v>10344</v>
      </c>
      <c r="X428" s="78">
        <v>45700</v>
      </c>
      <c r="Y428" s="78">
        <v>45700</v>
      </c>
      <c r="Z428" s="78" t="s">
        <v>73</v>
      </c>
      <c r="AA428" s="78">
        <v>45808</v>
      </c>
      <c r="AB428" s="102">
        <f t="shared" si="36"/>
        <v>108</v>
      </c>
      <c r="AC428" s="72">
        <v>2</v>
      </c>
      <c r="AD428" s="514">
        <v>2650000</v>
      </c>
      <c r="AE428" s="72">
        <v>1</v>
      </c>
      <c r="AF428" s="80">
        <v>45838</v>
      </c>
      <c r="AG428" s="102">
        <f t="shared" si="37"/>
        <v>30</v>
      </c>
      <c r="AH428" s="72">
        <v>0</v>
      </c>
      <c r="AI428" s="628">
        <v>0</v>
      </c>
      <c r="AJ428" s="72" t="s">
        <v>73</v>
      </c>
      <c r="AK428" s="80" t="s">
        <v>73</v>
      </c>
      <c r="AL428" s="72">
        <v>0</v>
      </c>
      <c r="AM428" s="80" t="s">
        <v>73</v>
      </c>
      <c r="AN428" s="80" t="s">
        <v>73</v>
      </c>
      <c r="AO428" s="80" t="s">
        <v>73</v>
      </c>
      <c r="AP428" s="102">
        <f t="shared" si="38"/>
        <v>0</v>
      </c>
      <c r="AQ428" s="102">
        <f t="shared" si="39"/>
        <v>13250000</v>
      </c>
      <c r="AR428" s="72" t="s">
        <v>65</v>
      </c>
      <c r="AS428" s="76">
        <v>10600000</v>
      </c>
      <c r="AT428" s="72" t="s">
        <v>319</v>
      </c>
      <c r="AU428" s="76">
        <v>0</v>
      </c>
      <c r="AV428" s="81" t="s">
        <v>73</v>
      </c>
      <c r="AW428" s="620">
        <v>13250000</v>
      </c>
      <c r="AX428" s="488">
        <f t="shared" si="40"/>
        <v>0</v>
      </c>
      <c r="AY428" s="84">
        <f t="shared" si="41"/>
        <v>1</v>
      </c>
      <c r="AZ428" s="84">
        <v>1</v>
      </c>
      <c r="BA428" s="81" t="s">
        <v>73</v>
      </c>
      <c r="BB428" s="72" t="s">
        <v>208</v>
      </c>
      <c r="BC428" s="75" t="s">
        <v>14993</v>
      </c>
      <c r="BD428" s="71" t="s">
        <v>65</v>
      </c>
      <c r="BE428" s="71" t="s">
        <v>65</v>
      </c>
    </row>
    <row r="429" spans="2:57" x14ac:dyDescent="0.25">
      <c r="B429" s="71">
        <v>2025</v>
      </c>
      <c r="C429" s="71">
        <v>891780111</v>
      </c>
      <c r="D429" s="71" t="s">
        <v>63</v>
      </c>
      <c r="E429" s="72" t="s">
        <v>14992</v>
      </c>
      <c r="F429" s="72" t="s">
        <v>14991</v>
      </c>
      <c r="G429" s="176">
        <v>0</v>
      </c>
      <c r="H429" s="72" t="s">
        <v>71</v>
      </c>
      <c r="I429" s="71" t="s">
        <v>64</v>
      </c>
      <c r="J429" s="73" t="s">
        <v>81</v>
      </c>
      <c r="K429" s="75" t="s">
        <v>14990</v>
      </c>
      <c r="L429" s="76">
        <v>12624000</v>
      </c>
      <c r="M429" s="71" t="s">
        <v>66</v>
      </c>
      <c r="N429" s="75" t="s">
        <v>11843</v>
      </c>
      <c r="O429" s="75">
        <v>1020757367</v>
      </c>
      <c r="P429" s="72">
        <v>28</v>
      </c>
      <c r="Q429" s="80">
        <v>45670</v>
      </c>
      <c r="R429" s="75">
        <v>5573604000</v>
      </c>
      <c r="S429" s="80">
        <v>45700</v>
      </c>
      <c r="T429" s="76">
        <v>12624000</v>
      </c>
      <c r="U429" s="72" t="s">
        <v>65</v>
      </c>
      <c r="V429" s="76">
        <v>4978990</v>
      </c>
      <c r="W429" s="104" t="s">
        <v>11013</v>
      </c>
      <c r="X429" s="78">
        <v>45700</v>
      </c>
      <c r="Y429" s="78">
        <v>45700</v>
      </c>
      <c r="Z429" s="78" t="s">
        <v>73</v>
      </c>
      <c r="AA429" s="78">
        <v>45808</v>
      </c>
      <c r="AB429" s="102">
        <f t="shared" si="36"/>
        <v>108</v>
      </c>
      <c r="AC429" s="72">
        <v>2</v>
      </c>
      <c r="AD429" s="514">
        <v>2104000</v>
      </c>
      <c r="AE429" s="72">
        <v>1</v>
      </c>
      <c r="AF429" s="80">
        <v>45828</v>
      </c>
      <c r="AG429" s="102">
        <f t="shared" si="37"/>
        <v>20</v>
      </c>
      <c r="AH429" s="72">
        <v>0</v>
      </c>
      <c r="AI429" s="628">
        <v>0</v>
      </c>
      <c r="AJ429" s="72" t="s">
        <v>73</v>
      </c>
      <c r="AK429" s="80" t="s">
        <v>73</v>
      </c>
      <c r="AL429" s="72">
        <v>0</v>
      </c>
      <c r="AM429" s="80" t="s">
        <v>73</v>
      </c>
      <c r="AN429" s="80" t="s">
        <v>73</v>
      </c>
      <c r="AO429" s="80" t="s">
        <v>73</v>
      </c>
      <c r="AP429" s="102">
        <f t="shared" si="38"/>
        <v>0</v>
      </c>
      <c r="AQ429" s="102">
        <f t="shared" si="39"/>
        <v>14728000</v>
      </c>
      <c r="AR429" s="72" t="s">
        <v>65</v>
      </c>
      <c r="AS429" s="76">
        <v>12624000</v>
      </c>
      <c r="AT429" s="72" t="s">
        <v>319</v>
      </c>
      <c r="AU429" s="76">
        <v>0</v>
      </c>
      <c r="AV429" s="81" t="s">
        <v>73</v>
      </c>
      <c r="AW429" s="620">
        <v>14728000</v>
      </c>
      <c r="AX429" s="488">
        <f t="shared" si="40"/>
        <v>0</v>
      </c>
      <c r="AY429" s="84">
        <f t="shared" si="41"/>
        <v>1</v>
      </c>
      <c r="AZ429" s="84">
        <v>1</v>
      </c>
      <c r="BA429" s="81" t="s">
        <v>73</v>
      </c>
      <c r="BB429" s="72" t="s">
        <v>208</v>
      </c>
      <c r="BC429" s="75" t="s">
        <v>14989</v>
      </c>
      <c r="BD429" s="71" t="s">
        <v>65</v>
      </c>
      <c r="BE429" s="71" t="s">
        <v>65</v>
      </c>
    </row>
    <row r="430" spans="2:57" x14ac:dyDescent="0.25">
      <c r="B430" s="71">
        <v>2025</v>
      </c>
      <c r="C430" s="71">
        <v>891780111</v>
      </c>
      <c r="D430" s="71" t="s">
        <v>63</v>
      </c>
      <c r="E430" s="72" t="s">
        <v>14988</v>
      </c>
      <c r="F430" s="72" t="s">
        <v>14987</v>
      </c>
      <c r="G430" s="176">
        <v>0</v>
      </c>
      <c r="H430" s="72" t="s">
        <v>71</v>
      </c>
      <c r="I430" s="71" t="s">
        <v>64</v>
      </c>
      <c r="J430" s="73" t="s">
        <v>81</v>
      </c>
      <c r="K430" s="75" t="s">
        <v>14986</v>
      </c>
      <c r="L430" s="76">
        <v>9000000</v>
      </c>
      <c r="M430" s="71" t="s">
        <v>66</v>
      </c>
      <c r="N430" s="75" t="s">
        <v>10735</v>
      </c>
      <c r="O430" s="75">
        <v>1085168115</v>
      </c>
      <c r="P430" s="72">
        <v>27</v>
      </c>
      <c r="Q430" s="80">
        <v>45670</v>
      </c>
      <c r="R430" s="75">
        <v>2494141000</v>
      </c>
      <c r="S430" s="80">
        <v>45700</v>
      </c>
      <c r="T430" s="76">
        <v>9000000</v>
      </c>
      <c r="U430" s="72" t="s">
        <v>65</v>
      </c>
      <c r="V430" s="76">
        <v>85467461</v>
      </c>
      <c r="W430" s="104" t="s">
        <v>11760</v>
      </c>
      <c r="X430" s="78">
        <v>45700</v>
      </c>
      <c r="Y430" s="78">
        <v>45700</v>
      </c>
      <c r="Z430" s="78" t="s">
        <v>73</v>
      </c>
      <c r="AA430" s="78">
        <v>45808</v>
      </c>
      <c r="AB430" s="102">
        <f t="shared" si="36"/>
        <v>108</v>
      </c>
      <c r="AC430" s="72">
        <v>2</v>
      </c>
      <c r="AD430" s="514">
        <v>1125000</v>
      </c>
      <c r="AE430" s="72">
        <v>1</v>
      </c>
      <c r="AF430" s="80">
        <v>45823</v>
      </c>
      <c r="AG430" s="102">
        <f t="shared" si="37"/>
        <v>15</v>
      </c>
      <c r="AH430" s="72">
        <v>0</v>
      </c>
      <c r="AI430" s="628">
        <v>0</v>
      </c>
      <c r="AJ430" s="72" t="s">
        <v>73</v>
      </c>
      <c r="AK430" s="80" t="s">
        <v>73</v>
      </c>
      <c r="AL430" s="72">
        <v>0</v>
      </c>
      <c r="AM430" s="80" t="s">
        <v>73</v>
      </c>
      <c r="AN430" s="80" t="s">
        <v>73</v>
      </c>
      <c r="AO430" s="80" t="s">
        <v>73</v>
      </c>
      <c r="AP430" s="102">
        <f t="shared" si="38"/>
        <v>0</v>
      </c>
      <c r="AQ430" s="102">
        <f t="shared" si="39"/>
        <v>10125000</v>
      </c>
      <c r="AR430" s="72" t="s">
        <v>65</v>
      </c>
      <c r="AS430" s="76">
        <v>9000000</v>
      </c>
      <c r="AT430" s="72" t="s">
        <v>319</v>
      </c>
      <c r="AU430" s="76">
        <v>0</v>
      </c>
      <c r="AV430" s="81" t="s">
        <v>73</v>
      </c>
      <c r="AW430" s="620">
        <v>10125000</v>
      </c>
      <c r="AX430" s="488">
        <f t="shared" si="40"/>
        <v>0</v>
      </c>
      <c r="AY430" s="84">
        <f t="shared" si="41"/>
        <v>1</v>
      </c>
      <c r="AZ430" s="84">
        <v>1</v>
      </c>
      <c r="BA430" s="81" t="s">
        <v>73</v>
      </c>
      <c r="BB430" s="72" t="s">
        <v>208</v>
      </c>
      <c r="BC430" s="75" t="s">
        <v>14985</v>
      </c>
      <c r="BD430" s="71" t="s">
        <v>65</v>
      </c>
      <c r="BE430" s="71" t="s">
        <v>65</v>
      </c>
    </row>
    <row r="431" spans="2:57" x14ac:dyDescent="0.25">
      <c r="B431" s="71">
        <v>2025</v>
      </c>
      <c r="C431" s="71">
        <v>891780111</v>
      </c>
      <c r="D431" s="71" t="s">
        <v>63</v>
      </c>
      <c r="E431" s="72" t="s">
        <v>14984</v>
      </c>
      <c r="F431" s="72" t="s">
        <v>14983</v>
      </c>
      <c r="G431" s="176">
        <v>0</v>
      </c>
      <c r="H431" s="72" t="s">
        <v>71</v>
      </c>
      <c r="I431" s="71" t="s">
        <v>166</v>
      </c>
      <c r="J431" s="73" t="s">
        <v>81</v>
      </c>
      <c r="K431" s="75" t="s">
        <v>14982</v>
      </c>
      <c r="L431" s="76">
        <v>12624000</v>
      </c>
      <c r="M431" s="71" t="s">
        <v>66</v>
      </c>
      <c r="N431" s="75" t="s">
        <v>12734</v>
      </c>
      <c r="O431" s="75">
        <v>1082954069</v>
      </c>
      <c r="P431" s="72">
        <v>309</v>
      </c>
      <c r="Q431" s="78">
        <v>45698</v>
      </c>
      <c r="R431" s="75">
        <v>50496000</v>
      </c>
      <c r="S431" s="80">
        <v>45700</v>
      </c>
      <c r="T431" s="76">
        <v>12624000</v>
      </c>
      <c r="U431" s="72" t="s">
        <v>65</v>
      </c>
      <c r="V431" s="76">
        <v>72175281</v>
      </c>
      <c r="W431" s="104" t="s">
        <v>8886</v>
      </c>
      <c r="X431" s="78">
        <v>45700</v>
      </c>
      <c r="Y431" s="78">
        <v>45700</v>
      </c>
      <c r="Z431" s="78" t="s">
        <v>73</v>
      </c>
      <c r="AA431" s="78">
        <v>45808</v>
      </c>
      <c r="AB431" s="102">
        <f t="shared" si="36"/>
        <v>108</v>
      </c>
      <c r="AC431" s="72">
        <v>2</v>
      </c>
      <c r="AD431" s="514">
        <v>3156000</v>
      </c>
      <c r="AE431" s="72">
        <v>1</v>
      </c>
      <c r="AF431" s="80">
        <v>45838</v>
      </c>
      <c r="AG431" s="102">
        <f t="shared" si="37"/>
        <v>30</v>
      </c>
      <c r="AH431" s="72">
        <v>0</v>
      </c>
      <c r="AI431" s="628">
        <v>0</v>
      </c>
      <c r="AJ431" s="72" t="s">
        <v>73</v>
      </c>
      <c r="AK431" s="80" t="s">
        <v>73</v>
      </c>
      <c r="AL431" s="72">
        <v>0</v>
      </c>
      <c r="AM431" s="80" t="s">
        <v>73</v>
      </c>
      <c r="AN431" s="80" t="s">
        <v>73</v>
      </c>
      <c r="AO431" s="80" t="s">
        <v>73</v>
      </c>
      <c r="AP431" s="102">
        <f t="shared" si="38"/>
        <v>0</v>
      </c>
      <c r="AQ431" s="102">
        <f t="shared" si="39"/>
        <v>15780000</v>
      </c>
      <c r="AR431" s="72" t="s">
        <v>65</v>
      </c>
      <c r="AS431" s="76">
        <v>12624000</v>
      </c>
      <c r="AT431" s="72" t="s">
        <v>319</v>
      </c>
      <c r="AU431" s="76">
        <v>0</v>
      </c>
      <c r="AV431" s="81" t="s">
        <v>73</v>
      </c>
      <c r="AW431" s="620">
        <v>15780000</v>
      </c>
      <c r="AX431" s="488">
        <f t="shared" si="40"/>
        <v>0</v>
      </c>
      <c r="AY431" s="84">
        <f t="shared" si="41"/>
        <v>1</v>
      </c>
      <c r="AZ431" s="84">
        <v>1</v>
      </c>
      <c r="BA431" s="81" t="s">
        <v>73</v>
      </c>
      <c r="BB431" s="72" t="s">
        <v>208</v>
      </c>
      <c r="BC431" s="75" t="s">
        <v>14981</v>
      </c>
      <c r="BD431" s="71" t="s">
        <v>65</v>
      </c>
      <c r="BE431" s="71" t="s">
        <v>65</v>
      </c>
    </row>
    <row r="432" spans="2:57" x14ac:dyDescent="0.25">
      <c r="B432" s="71">
        <v>2025</v>
      </c>
      <c r="C432" s="71">
        <v>891780111</v>
      </c>
      <c r="D432" s="71" t="s">
        <v>63</v>
      </c>
      <c r="E432" s="72" t="s">
        <v>14980</v>
      </c>
      <c r="F432" s="72" t="s">
        <v>14979</v>
      </c>
      <c r="G432" s="176">
        <v>0</v>
      </c>
      <c r="H432" s="72" t="s">
        <v>71</v>
      </c>
      <c r="I432" s="71" t="s">
        <v>64</v>
      </c>
      <c r="J432" s="73" t="s">
        <v>81</v>
      </c>
      <c r="K432" s="75" t="s">
        <v>14978</v>
      </c>
      <c r="L432" s="76">
        <v>12000000</v>
      </c>
      <c r="M432" s="71" t="s">
        <v>66</v>
      </c>
      <c r="N432" s="75" t="s">
        <v>9918</v>
      </c>
      <c r="O432" s="75">
        <v>36552092</v>
      </c>
      <c r="P432" s="72">
        <v>234</v>
      </c>
      <c r="Q432" s="78">
        <v>45692</v>
      </c>
      <c r="R432" s="75">
        <v>52900000</v>
      </c>
      <c r="S432" s="80">
        <v>45700</v>
      </c>
      <c r="T432" s="76">
        <v>12000000</v>
      </c>
      <c r="U432" s="72" t="s">
        <v>65</v>
      </c>
      <c r="V432" s="76">
        <v>85455983</v>
      </c>
      <c r="W432" s="104" t="s">
        <v>11723</v>
      </c>
      <c r="X432" s="78">
        <v>45700</v>
      </c>
      <c r="Y432" s="78">
        <v>45700</v>
      </c>
      <c r="Z432" s="78" t="s">
        <v>73</v>
      </c>
      <c r="AA432" s="78">
        <v>45716</v>
      </c>
      <c r="AB432" s="102">
        <f t="shared" si="36"/>
        <v>16</v>
      </c>
      <c r="AC432" s="72">
        <v>0</v>
      </c>
      <c r="AD432" s="514">
        <v>0</v>
      </c>
      <c r="AE432" s="72">
        <v>0</v>
      </c>
      <c r="AF432" s="80" t="s">
        <v>73</v>
      </c>
      <c r="AG432" s="102">
        <f t="shared" si="37"/>
        <v>0</v>
      </c>
      <c r="AH432" s="72">
        <v>0</v>
      </c>
      <c r="AI432" s="628">
        <v>0</v>
      </c>
      <c r="AJ432" s="72" t="s">
        <v>73</v>
      </c>
      <c r="AK432" s="80" t="s">
        <v>73</v>
      </c>
      <c r="AL432" s="72">
        <v>0</v>
      </c>
      <c r="AM432" s="80" t="s">
        <v>73</v>
      </c>
      <c r="AN432" s="80" t="s">
        <v>73</v>
      </c>
      <c r="AO432" s="80" t="s">
        <v>73</v>
      </c>
      <c r="AP432" s="102">
        <f t="shared" si="38"/>
        <v>0</v>
      </c>
      <c r="AQ432" s="102">
        <f t="shared" si="39"/>
        <v>12000000</v>
      </c>
      <c r="AR432" s="72" t="s">
        <v>65</v>
      </c>
      <c r="AS432" s="76">
        <v>12000000</v>
      </c>
      <c r="AT432" s="72" t="s">
        <v>319</v>
      </c>
      <c r="AU432" s="76">
        <v>0</v>
      </c>
      <c r="AV432" s="81" t="s">
        <v>73</v>
      </c>
      <c r="AW432" s="620">
        <v>12000000</v>
      </c>
      <c r="AX432" s="488">
        <f t="shared" si="40"/>
        <v>0</v>
      </c>
      <c r="AY432" s="84">
        <f t="shared" si="41"/>
        <v>1</v>
      </c>
      <c r="AZ432" s="84">
        <v>1</v>
      </c>
      <c r="BA432" s="81" t="s">
        <v>73</v>
      </c>
      <c r="BB432" s="72" t="s">
        <v>208</v>
      </c>
      <c r="BC432" s="75" t="s">
        <v>14977</v>
      </c>
      <c r="BD432" s="71" t="s">
        <v>65</v>
      </c>
      <c r="BE432" s="71" t="s">
        <v>65</v>
      </c>
    </row>
    <row r="433" spans="2:57" x14ac:dyDescent="0.25">
      <c r="B433" s="71">
        <v>2025</v>
      </c>
      <c r="C433" s="71">
        <v>891780111</v>
      </c>
      <c r="D433" s="71" t="s">
        <v>63</v>
      </c>
      <c r="E433" s="72" t="s">
        <v>14976</v>
      </c>
      <c r="F433" s="72" t="s">
        <v>14975</v>
      </c>
      <c r="G433" s="176">
        <v>0</v>
      </c>
      <c r="H433" s="72" t="s">
        <v>71</v>
      </c>
      <c r="I433" s="71" t="s">
        <v>64</v>
      </c>
      <c r="J433" s="73" t="s">
        <v>81</v>
      </c>
      <c r="K433" s="75" t="s">
        <v>14974</v>
      </c>
      <c r="L433" s="76">
        <v>9000000</v>
      </c>
      <c r="M433" s="71" t="s">
        <v>66</v>
      </c>
      <c r="N433" s="75" t="s">
        <v>11475</v>
      </c>
      <c r="O433" s="75">
        <v>1083570360</v>
      </c>
      <c r="P433" s="72">
        <v>27</v>
      </c>
      <c r="Q433" s="80">
        <v>45670</v>
      </c>
      <c r="R433" s="75">
        <v>2494141000</v>
      </c>
      <c r="S433" s="80">
        <v>45700</v>
      </c>
      <c r="T433" s="76">
        <v>9000000</v>
      </c>
      <c r="U433" s="72" t="s">
        <v>65</v>
      </c>
      <c r="V433" s="76">
        <v>85467461</v>
      </c>
      <c r="W433" s="104" t="s">
        <v>11760</v>
      </c>
      <c r="X433" s="78">
        <v>45700</v>
      </c>
      <c r="Y433" s="78">
        <v>45700</v>
      </c>
      <c r="Z433" s="78" t="s">
        <v>73</v>
      </c>
      <c r="AA433" s="78">
        <v>45808</v>
      </c>
      <c r="AB433" s="102">
        <f t="shared" si="36"/>
        <v>108</v>
      </c>
      <c r="AC433" s="72">
        <v>2</v>
      </c>
      <c r="AD433" s="514">
        <v>2250000</v>
      </c>
      <c r="AE433" s="72">
        <v>1</v>
      </c>
      <c r="AF433" s="80">
        <v>45838</v>
      </c>
      <c r="AG433" s="102">
        <f t="shared" si="37"/>
        <v>30</v>
      </c>
      <c r="AH433" s="72">
        <v>0</v>
      </c>
      <c r="AI433" s="628">
        <v>0</v>
      </c>
      <c r="AJ433" s="72" t="s">
        <v>73</v>
      </c>
      <c r="AK433" s="80" t="s">
        <v>73</v>
      </c>
      <c r="AL433" s="72">
        <v>0</v>
      </c>
      <c r="AM433" s="80" t="s">
        <v>73</v>
      </c>
      <c r="AN433" s="80" t="s">
        <v>73</v>
      </c>
      <c r="AO433" s="80" t="s">
        <v>73</v>
      </c>
      <c r="AP433" s="102">
        <f t="shared" si="38"/>
        <v>0</v>
      </c>
      <c r="AQ433" s="102">
        <f t="shared" si="39"/>
        <v>11250000</v>
      </c>
      <c r="AR433" s="72" t="s">
        <v>65</v>
      </c>
      <c r="AS433" s="76">
        <v>9000000</v>
      </c>
      <c r="AT433" s="72" t="s">
        <v>319</v>
      </c>
      <c r="AU433" s="76">
        <v>0</v>
      </c>
      <c r="AV433" s="81" t="s">
        <v>73</v>
      </c>
      <c r="AW433" s="620">
        <v>11250000</v>
      </c>
      <c r="AX433" s="488">
        <f t="shared" si="40"/>
        <v>0</v>
      </c>
      <c r="AY433" s="84">
        <f t="shared" si="41"/>
        <v>1</v>
      </c>
      <c r="AZ433" s="84">
        <v>1</v>
      </c>
      <c r="BA433" s="81" t="s">
        <v>73</v>
      </c>
      <c r="BB433" s="72" t="s">
        <v>208</v>
      </c>
      <c r="BC433" s="75" t="s">
        <v>14973</v>
      </c>
      <c r="BD433" s="71" t="s">
        <v>65</v>
      </c>
      <c r="BE433" s="71" t="s">
        <v>65</v>
      </c>
    </row>
    <row r="434" spans="2:57" x14ac:dyDescent="0.25">
      <c r="B434" s="71">
        <v>2025</v>
      </c>
      <c r="C434" s="71">
        <v>891780111</v>
      </c>
      <c r="D434" s="71" t="s">
        <v>63</v>
      </c>
      <c r="E434" s="72" t="s">
        <v>14972</v>
      </c>
      <c r="F434" s="72" t="s">
        <v>14971</v>
      </c>
      <c r="G434" s="176">
        <v>0</v>
      </c>
      <c r="H434" s="72" t="s">
        <v>71</v>
      </c>
      <c r="I434" s="71" t="s">
        <v>64</v>
      </c>
      <c r="J434" s="73" t="s">
        <v>81</v>
      </c>
      <c r="K434" s="75" t="s">
        <v>14970</v>
      </c>
      <c r="L434" s="76">
        <v>9000000</v>
      </c>
      <c r="M434" s="71" t="s">
        <v>66</v>
      </c>
      <c r="N434" s="75" t="s">
        <v>10758</v>
      </c>
      <c r="O434" s="75">
        <v>1082875088</v>
      </c>
      <c r="P434" s="72">
        <v>27</v>
      </c>
      <c r="Q434" s="80">
        <v>45670</v>
      </c>
      <c r="R434" s="75">
        <v>2494141000</v>
      </c>
      <c r="S434" s="80">
        <v>45700</v>
      </c>
      <c r="T434" s="76">
        <v>9000000</v>
      </c>
      <c r="U434" s="72" t="s">
        <v>65</v>
      </c>
      <c r="V434" s="76">
        <v>85467461</v>
      </c>
      <c r="W434" s="104" t="s">
        <v>11760</v>
      </c>
      <c r="X434" s="78">
        <v>45700</v>
      </c>
      <c r="Y434" s="78">
        <v>45700</v>
      </c>
      <c r="Z434" s="78" t="s">
        <v>73</v>
      </c>
      <c r="AA434" s="78">
        <v>45808</v>
      </c>
      <c r="AB434" s="102">
        <f t="shared" si="36"/>
        <v>108</v>
      </c>
      <c r="AC434" s="72">
        <v>2</v>
      </c>
      <c r="AD434" s="514">
        <v>2250000</v>
      </c>
      <c r="AE434" s="72">
        <v>1</v>
      </c>
      <c r="AF434" s="80">
        <v>45838</v>
      </c>
      <c r="AG434" s="102">
        <f t="shared" si="37"/>
        <v>30</v>
      </c>
      <c r="AH434" s="72">
        <v>0</v>
      </c>
      <c r="AI434" s="628">
        <v>0</v>
      </c>
      <c r="AJ434" s="72" t="s">
        <v>73</v>
      </c>
      <c r="AK434" s="80" t="s">
        <v>73</v>
      </c>
      <c r="AL434" s="72">
        <v>0</v>
      </c>
      <c r="AM434" s="80" t="s">
        <v>73</v>
      </c>
      <c r="AN434" s="80" t="s">
        <v>73</v>
      </c>
      <c r="AO434" s="80" t="s">
        <v>73</v>
      </c>
      <c r="AP434" s="102">
        <f t="shared" si="38"/>
        <v>0</v>
      </c>
      <c r="AQ434" s="102">
        <f t="shared" si="39"/>
        <v>11250000</v>
      </c>
      <c r="AR434" s="72" t="s">
        <v>65</v>
      </c>
      <c r="AS434" s="76">
        <v>9000000</v>
      </c>
      <c r="AT434" s="72" t="s">
        <v>319</v>
      </c>
      <c r="AU434" s="76">
        <v>0</v>
      </c>
      <c r="AV434" s="81" t="s">
        <v>73</v>
      </c>
      <c r="AW434" s="620">
        <v>11250000</v>
      </c>
      <c r="AX434" s="488">
        <f t="shared" si="40"/>
        <v>0</v>
      </c>
      <c r="AY434" s="84">
        <f t="shared" si="41"/>
        <v>1</v>
      </c>
      <c r="AZ434" s="84">
        <v>1</v>
      </c>
      <c r="BA434" s="81" t="s">
        <v>73</v>
      </c>
      <c r="BB434" s="72" t="s">
        <v>208</v>
      </c>
      <c r="BC434" s="75" t="s">
        <v>14969</v>
      </c>
      <c r="BD434" s="71" t="s">
        <v>65</v>
      </c>
      <c r="BE434" s="71" t="s">
        <v>65</v>
      </c>
    </row>
    <row r="435" spans="2:57" x14ac:dyDescent="0.25">
      <c r="B435" s="71">
        <v>2025</v>
      </c>
      <c r="C435" s="71">
        <v>891780111</v>
      </c>
      <c r="D435" s="71" t="s">
        <v>63</v>
      </c>
      <c r="E435" s="72" t="s">
        <v>14968</v>
      </c>
      <c r="F435" s="72" t="s">
        <v>14967</v>
      </c>
      <c r="G435" s="176">
        <v>0</v>
      </c>
      <c r="H435" s="72" t="s">
        <v>71</v>
      </c>
      <c r="I435" s="71" t="s">
        <v>64</v>
      </c>
      <c r="J435" s="73" t="s">
        <v>81</v>
      </c>
      <c r="K435" s="75" t="s">
        <v>14966</v>
      </c>
      <c r="L435" s="76">
        <v>11400000</v>
      </c>
      <c r="M435" s="71" t="s">
        <v>66</v>
      </c>
      <c r="N435" s="75" t="s">
        <v>11109</v>
      </c>
      <c r="O435" s="75">
        <v>1065632898</v>
      </c>
      <c r="P435" s="72">
        <v>28</v>
      </c>
      <c r="Q435" s="80">
        <v>45670</v>
      </c>
      <c r="R435" s="75">
        <v>5573604000</v>
      </c>
      <c r="S435" s="80">
        <v>45700</v>
      </c>
      <c r="T435" s="76">
        <v>11400000</v>
      </c>
      <c r="U435" s="72" t="s">
        <v>65</v>
      </c>
      <c r="V435" s="76">
        <v>57461216</v>
      </c>
      <c r="W435" s="104" t="s">
        <v>10332</v>
      </c>
      <c r="X435" s="78">
        <v>45700</v>
      </c>
      <c r="Y435" s="78">
        <v>45700</v>
      </c>
      <c r="Z435" s="78" t="s">
        <v>73</v>
      </c>
      <c r="AA435" s="78">
        <v>45808</v>
      </c>
      <c r="AB435" s="102">
        <f t="shared" si="36"/>
        <v>108</v>
      </c>
      <c r="AC435" s="72">
        <v>2</v>
      </c>
      <c r="AD435" s="514">
        <v>570000</v>
      </c>
      <c r="AE435" s="72">
        <v>1</v>
      </c>
      <c r="AF435" s="80">
        <v>45814</v>
      </c>
      <c r="AG435" s="102">
        <f t="shared" si="37"/>
        <v>6</v>
      </c>
      <c r="AH435" s="72">
        <v>0</v>
      </c>
      <c r="AI435" s="628">
        <v>0</v>
      </c>
      <c r="AJ435" s="72" t="s">
        <v>73</v>
      </c>
      <c r="AK435" s="80" t="s">
        <v>73</v>
      </c>
      <c r="AL435" s="72">
        <v>0</v>
      </c>
      <c r="AM435" s="80" t="s">
        <v>73</v>
      </c>
      <c r="AN435" s="80" t="s">
        <v>73</v>
      </c>
      <c r="AO435" s="80" t="s">
        <v>73</v>
      </c>
      <c r="AP435" s="102">
        <f t="shared" si="38"/>
        <v>0</v>
      </c>
      <c r="AQ435" s="102">
        <f t="shared" si="39"/>
        <v>11970000</v>
      </c>
      <c r="AR435" s="72" t="s">
        <v>65</v>
      </c>
      <c r="AS435" s="76">
        <v>11400000</v>
      </c>
      <c r="AT435" s="72" t="s">
        <v>319</v>
      </c>
      <c r="AU435" s="76">
        <v>0</v>
      </c>
      <c r="AV435" s="81" t="s">
        <v>73</v>
      </c>
      <c r="AW435" s="620">
        <v>11970000</v>
      </c>
      <c r="AX435" s="488">
        <f t="shared" si="40"/>
        <v>0</v>
      </c>
      <c r="AY435" s="84">
        <f t="shared" si="41"/>
        <v>1</v>
      </c>
      <c r="AZ435" s="84">
        <v>1</v>
      </c>
      <c r="BA435" s="81" t="s">
        <v>73</v>
      </c>
      <c r="BB435" s="72" t="s">
        <v>208</v>
      </c>
      <c r="BC435" s="75" t="s">
        <v>14965</v>
      </c>
      <c r="BD435" s="71" t="s">
        <v>65</v>
      </c>
      <c r="BE435" s="71" t="s">
        <v>65</v>
      </c>
    </row>
    <row r="436" spans="2:57" x14ac:dyDescent="0.25">
      <c r="B436" s="71">
        <v>2025</v>
      </c>
      <c r="C436" s="71">
        <v>891780111</v>
      </c>
      <c r="D436" s="71" t="s">
        <v>63</v>
      </c>
      <c r="E436" s="72" t="s">
        <v>14964</v>
      </c>
      <c r="F436" s="72" t="s">
        <v>14963</v>
      </c>
      <c r="G436" s="176">
        <v>0</v>
      </c>
      <c r="H436" s="72" t="s">
        <v>71</v>
      </c>
      <c r="I436" s="71" t="s">
        <v>64</v>
      </c>
      <c r="J436" s="73" t="s">
        <v>81</v>
      </c>
      <c r="K436" s="75" t="s">
        <v>14962</v>
      </c>
      <c r="L436" s="76">
        <v>12624000</v>
      </c>
      <c r="M436" s="71" t="s">
        <v>66</v>
      </c>
      <c r="N436" s="75" t="s">
        <v>11089</v>
      </c>
      <c r="O436" s="75">
        <v>4981247</v>
      </c>
      <c r="P436" s="72">
        <v>28</v>
      </c>
      <c r="Q436" s="80">
        <v>45670</v>
      </c>
      <c r="R436" s="75">
        <v>5573604000</v>
      </c>
      <c r="S436" s="80">
        <v>45700</v>
      </c>
      <c r="T436" s="76">
        <v>12624000</v>
      </c>
      <c r="U436" s="72" t="s">
        <v>65</v>
      </c>
      <c r="V436" s="76">
        <v>57461216</v>
      </c>
      <c r="W436" s="104" t="s">
        <v>10332</v>
      </c>
      <c r="X436" s="78">
        <v>45700</v>
      </c>
      <c r="Y436" s="78">
        <v>45700</v>
      </c>
      <c r="Z436" s="78" t="s">
        <v>73</v>
      </c>
      <c r="AA436" s="78">
        <v>45808</v>
      </c>
      <c r="AB436" s="102">
        <f t="shared" si="36"/>
        <v>108</v>
      </c>
      <c r="AC436" s="72">
        <v>2</v>
      </c>
      <c r="AD436" s="514">
        <v>631200</v>
      </c>
      <c r="AE436" s="72">
        <v>1</v>
      </c>
      <c r="AF436" s="80">
        <v>45814</v>
      </c>
      <c r="AG436" s="102">
        <f t="shared" si="37"/>
        <v>6</v>
      </c>
      <c r="AH436" s="72">
        <v>0</v>
      </c>
      <c r="AI436" s="628">
        <v>0</v>
      </c>
      <c r="AJ436" s="72" t="s">
        <v>73</v>
      </c>
      <c r="AK436" s="80" t="s">
        <v>73</v>
      </c>
      <c r="AL436" s="72">
        <v>0</v>
      </c>
      <c r="AM436" s="80" t="s">
        <v>73</v>
      </c>
      <c r="AN436" s="80" t="s">
        <v>73</v>
      </c>
      <c r="AO436" s="80" t="s">
        <v>73</v>
      </c>
      <c r="AP436" s="102">
        <f t="shared" si="38"/>
        <v>0</v>
      </c>
      <c r="AQ436" s="102">
        <f t="shared" si="39"/>
        <v>13255200</v>
      </c>
      <c r="AR436" s="72" t="s">
        <v>65</v>
      </c>
      <c r="AS436" s="76">
        <v>12624000</v>
      </c>
      <c r="AT436" s="72" t="s">
        <v>319</v>
      </c>
      <c r="AU436" s="76">
        <v>0</v>
      </c>
      <c r="AV436" s="81" t="s">
        <v>73</v>
      </c>
      <c r="AW436" s="620">
        <v>13255200</v>
      </c>
      <c r="AX436" s="488">
        <f t="shared" si="40"/>
        <v>0</v>
      </c>
      <c r="AY436" s="84">
        <f t="shared" si="41"/>
        <v>1</v>
      </c>
      <c r="AZ436" s="84">
        <v>1</v>
      </c>
      <c r="BA436" s="81" t="s">
        <v>73</v>
      </c>
      <c r="BB436" s="72" t="s">
        <v>208</v>
      </c>
      <c r="BC436" s="75" t="s">
        <v>14961</v>
      </c>
      <c r="BD436" s="71" t="s">
        <v>65</v>
      </c>
      <c r="BE436" s="71" t="s">
        <v>65</v>
      </c>
    </row>
    <row r="437" spans="2:57" x14ac:dyDescent="0.25">
      <c r="B437" s="71">
        <v>2025</v>
      </c>
      <c r="C437" s="71">
        <v>891780111</v>
      </c>
      <c r="D437" s="71" t="s">
        <v>63</v>
      </c>
      <c r="E437" s="72" t="s">
        <v>14960</v>
      </c>
      <c r="F437" s="72" t="s">
        <v>14959</v>
      </c>
      <c r="G437" s="176">
        <v>0</v>
      </c>
      <c r="H437" s="72" t="s">
        <v>71</v>
      </c>
      <c r="I437" s="71" t="s">
        <v>64</v>
      </c>
      <c r="J437" s="73" t="s">
        <v>81</v>
      </c>
      <c r="K437" s="75" t="s">
        <v>12151</v>
      </c>
      <c r="L437" s="76">
        <v>9000000</v>
      </c>
      <c r="M437" s="71" t="s">
        <v>66</v>
      </c>
      <c r="N437" s="75" t="s">
        <v>12711</v>
      </c>
      <c r="O437" s="75">
        <v>1082838731</v>
      </c>
      <c r="P437" s="72">
        <v>27</v>
      </c>
      <c r="Q437" s="80">
        <v>45670</v>
      </c>
      <c r="R437" s="75">
        <v>2494141000</v>
      </c>
      <c r="S437" s="80">
        <v>45700</v>
      </c>
      <c r="T437" s="76">
        <v>9000000</v>
      </c>
      <c r="U437" s="72" t="s">
        <v>65</v>
      </c>
      <c r="V437" s="76">
        <v>57444673</v>
      </c>
      <c r="W437" s="104" t="s">
        <v>10483</v>
      </c>
      <c r="X437" s="78">
        <v>45700</v>
      </c>
      <c r="Y437" s="78">
        <v>45700</v>
      </c>
      <c r="Z437" s="78" t="s">
        <v>73</v>
      </c>
      <c r="AA437" s="78">
        <v>45808</v>
      </c>
      <c r="AB437" s="102">
        <f t="shared" si="36"/>
        <v>108</v>
      </c>
      <c r="AC437" s="72">
        <v>2</v>
      </c>
      <c r="AD437" s="514">
        <v>2250000</v>
      </c>
      <c r="AE437" s="72">
        <v>1</v>
      </c>
      <c r="AF437" s="80">
        <v>45838</v>
      </c>
      <c r="AG437" s="102">
        <f t="shared" si="37"/>
        <v>30</v>
      </c>
      <c r="AH437" s="72">
        <v>0</v>
      </c>
      <c r="AI437" s="628">
        <v>0</v>
      </c>
      <c r="AJ437" s="72" t="s">
        <v>73</v>
      </c>
      <c r="AK437" s="80" t="s">
        <v>73</v>
      </c>
      <c r="AL437" s="72">
        <v>0</v>
      </c>
      <c r="AM437" s="80" t="s">
        <v>73</v>
      </c>
      <c r="AN437" s="80" t="s">
        <v>73</v>
      </c>
      <c r="AO437" s="80" t="s">
        <v>73</v>
      </c>
      <c r="AP437" s="102">
        <f t="shared" si="38"/>
        <v>0</v>
      </c>
      <c r="AQ437" s="102">
        <f t="shared" si="39"/>
        <v>11250000</v>
      </c>
      <c r="AR437" s="72" t="s">
        <v>65</v>
      </c>
      <c r="AS437" s="76">
        <v>9000000</v>
      </c>
      <c r="AT437" s="72" t="s">
        <v>319</v>
      </c>
      <c r="AU437" s="76">
        <v>0</v>
      </c>
      <c r="AV437" s="81" t="s">
        <v>73</v>
      </c>
      <c r="AW437" s="620">
        <v>11250000</v>
      </c>
      <c r="AX437" s="488">
        <f t="shared" si="40"/>
        <v>0</v>
      </c>
      <c r="AY437" s="84">
        <f t="shared" si="41"/>
        <v>1</v>
      </c>
      <c r="AZ437" s="84">
        <v>1</v>
      </c>
      <c r="BA437" s="81" t="s">
        <v>73</v>
      </c>
      <c r="BB437" s="72" t="s">
        <v>208</v>
      </c>
      <c r="BC437" s="75" t="s">
        <v>14958</v>
      </c>
      <c r="BD437" s="71" t="s">
        <v>65</v>
      </c>
      <c r="BE437" s="71" t="s">
        <v>65</v>
      </c>
    </row>
    <row r="438" spans="2:57" x14ac:dyDescent="0.25">
      <c r="B438" s="71">
        <v>2025</v>
      </c>
      <c r="C438" s="71">
        <v>891780111</v>
      </c>
      <c r="D438" s="71" t="s">
        <v>63</v>
      </c>
      <c r="E438" s="72" t="s">
        <v>14957</v>
      </c>
      <c r="F438" s="72" t="s">
        <v>14956</v>
      </c>
      <c r="G438" s="176">
        <v>0</v>
      </c>
      <c r="H438" s="72" t="s">
        <v>71</v>
      </c>
      <c r="I438" s="71" t="s">
        <v>64</v>
      </c>
      <c r="J438" s="73" t="s">
        <v>81</v>
      </c>
      <c r="K438" s="75" t="s">
        <v>14955</v>
      </c>
      <c r="L438" s="76">
        <v>10545000</v>
      </c>
      <c r="M438" s="71" t="s">
        <v>66</v>
      </c>
      <c r="N438" s="75" t="s">
        <v>12922</v>
      </c>
      <c r="O438" s="75">
        <v>85449538</v>
      </c>
      <c r="P438" s="72">
        <v>28</v>
      </c>
      <c r="Q438" s="80">
        <v>45670</v>
      </c>
      <c r="R438" s="75">
        <v>5573604000</v>
      </c>
      <c r="S438" s="80">
        <v>45700</v>
      </c>
      <c r="T438" s="76">
        <v>10545000</v>
      </c>
      <c r="U438" s="72" t="s">
        <v>65</v>
      </c>
      <c r="V438" s="76">
        <v>36557666</v>
      </c>
      <c r="W438" s="104" t="s">
        <v>10440</v>
      </c>
      <c r="X438" s="78">
        <v>45700</v>
      </c>
      <c r="Y438" s="78">
        <v>45700</v>
      </c>
      <c r="Z438" s="78" t="s">
        <v>73</v>
      </c>
      <c r="AA438" s="78">
        <v>45808</v>
      </c>
      <c r="AB438" s="102">
        <f t="shared" si="36"/>
        <v>108</v>
      </c>
      <c r="AC438" s="72">
        <v>2</v>
      </c>
      <c r="AD438" s="514">
        <v>2850000</v>
      </c>
      <c r="AE438" s="72">
        <v>1</v>
      </c>
      <c r="AF438" s="80">
        <v>45838</v>
      </c>
      <c r="AG438" s="102">
        <f t="shared" si="37"/>
        <v>30</v>
      </c>
      <c r="AH438" s="72">
        <v>0</v>
      </c>
      <c r="AI438" s="628">
        <v>0</v>
      </c>
      <c r="AJ438" s="72" t="s">
        <v>73</v>
      </c>
      <c r="AK438" s="80" t="s">
        <v>73</v>
      </c>
      <c r="AL438" s="72">
        <v>0</v>
      </c>
      <c r="AM438" s="80" t="s">
        <v>73</v>
      </c>
      <c r="AN438" s="80" t="s">
        <v>73</v>
      </c>
      <c r="AO438" s="80" t="s">
        <v>73</v>
      </c>
      <c r="AP438" s="102">
        <f t="shared" si="38"/>
        <v>0</v>
      </c>
      <c r="AQ438" s="102">
        <f t="shared" si="39"/>
        <v>13395000</v>
      </c>
      <c r="AR438" s="72" t="s">
        <v>65</v>
      </c>
      <c r="AS438" s="76">
        <v>10545000</v>
      </c>
      <c r="AT438" s="72" t="s">
        <v>319</v>
      </c>
      <c r="AU438" s="76">
        <v>0</v>
      </c>
      <c r="AV438" s="81" t="s">
        <v>73</v>
      </c>
      <c r="AW438" s="620">
        <v>13395000</v>
      </c>
      <c r="AX438" s="488">
        <f t="shared" si="40"/>
        <v>0</v>
      </c>
      <c r="AY438" s="84">
        <f t="shared" si="41"/>
        <v>1</v>
      </c>
      <c r="AZ438" s="84">
        <v>1</v>
      </c>
      <c r="BA438" s="81" t="s">
        <v>73</v>
      </c>
      <c r="BB438" s="72" t="s">
        <v>208</v>
      </c>
      <c r="BC438" s="75" t="s">
        <v>14954</v>
      </c>
      <c r="BD438" s="71" t="s">
        <v>65</v>
      </c>
      <c r="BE438" s="71" t="s">
        <v>65</v>
      </c>
    </row>
    <row r="439" spans="2:57" x14ac:dyDescent="0.25">
      <c r="B439" s="71">
        <v>2025</v>
      </c>
      <c r="C439" s="71">
        <v>891780111</v>
      </c>
      <c r="D439" s="71" t="s">
        <v>63</v>
      </c>
      <c r="E439" s="72" t="s">
        <v>14953</v>
      </c>
      <c r="F439" s="72" t="s">
        <v>14952</v>
      </c>
      <c r="G439" s="176">
        <v>0</v>
      </c>
      <c r="H439" s="72" t="s">
        <v>71</v>
      </c>
      <c r="I439" s="71" t="s">
        <v>64</v>
      </c>
      <c r="J439" s="73" t="s">
        <v>81</v>
      </c>
      <c r="K439" s="75" t="s">
        <v>14951</v>
      </c>
      <c r="L439" s="76">
        <v>10600000</v>
      </c>
      <c r="M439" s="71" t="s">
        <v>66</v>
      </c>
      <c r="N439" s="75" t="s">
        <v>10599</v>
      </c>
      <c r="O439" s="75">
        <v>1082842092</v>
      </c>
      <c r="P439" s="72">
        <v>27</v>
      </c>
      <c r="Q439" s="80">
        <v>45670</v>
      </c>
      <c r="R439" s="75">
        <v>2494141000</v>
      </c>
      <c r="S439" s="80">
        <v>45700</v>
      </c>
      <c r="T439" s="76">
        <v>10600000</v>
      </c>
      <c r="U439" s="72" t="s">
        <v>65</v>
      </c>
      <c r="V439" s="76">
        <v>1082868728</v>
      </c>
      <c r="W439" s="104" t="s">
        <v>1469</v>
      </c>
      <c r="X439" s="78">
        <v>45700</v>
      </c>
      <c r="Y439" s="78">
        <v>45700</v>
      </c>
      <c r="Z439" s="78" t="s">
        <v>73</v>
      </c>
      <c r="AA439" s="78">
        <v>45808</v>
      </c>
      <c r="AB439" s="102">
        <f t="shared" si="36"/>
        <v>108</v>
      </c>
      <c r="AC439" s="72">
        <v>0</v>
      </c>
      <c r="AD439" s="514">
        <v>0</v>
      </c>
      <c r="AE439" s="72">
        <v>0</v>
      </c>
      <c r="AF439" s="80" t="s">
        <v>73</v>
      </c>
      <c r="AG439" s="102">
        <f t="shared" si="37"/>
        <v>0</v>
      </c>
      <c r="AH439" s="72">
        <v>0</v>
      </c>
      <c r="AI439" s="628">
        <v>0</v>
      </c>
      <c r="AJ439" s="72" t="s">
        <v>73</v>
      </c>
      <c r="AK439" s="80" t="s">
        <v>73</v>
      </c>
      <c r="AL439" s="72">
        <v>0</v>
      </c>
      <c r="AM439" s="80" t="s">
        <v>73</v>
      </c>
      <c r="AN439" s="80" t="s">
        <v>73</v>
      </c>
      <c r="AO439" s="80" t="s">
        <v>73</v>
      </c>
      <c r="AP439" s="102">
        <f t="shared" si="38"/>
        <v>0</v>
      </c>
      <c r="AQ439" s="102">
        <f t="shared" si="39"/>
        <v>10600000</v>
      </c>
      <c r="AR439" s="72" t="s">
        <v>65</v>
      </c>
      <c r="AS439" s="76">
        <v>10600000</v>
      </c>
      <c r="AT439" s="72" t="s">
        <v>319</v>
      </c>
      <c r="AU439" s="76">
        <v>0</v>
      </c>
      <c r="AV439" s="81" t="s">
        <v>73</v>
      </c>
      <c r="AW439" s="620">
        <v>10600000</v>
      </c>
      <c r="AX439" s="488">
        <f t="shared" si="40"/>
        <v>0</v>
      </c>
      <c r="AY439" s="84">
        <f t="shared" si="41"/>
        <v>1</v>
      </c>
      <c r="AZ439" s="84">
        <v>1</v>
      </c>
      <c r="BA439" s="81" t="s">
        <v>73</v>
      </c>
      <c r="BB439" s="72" t="s">
        <v>208</v>
      </c>
      <c r="BC439" s="75" t="s">
        <v>14950</v>
      </c>
      <c r="BD439" s="71" t="s">
        <v>65</v>
      </c>
      <c r="BE439" s="71" t="s">
        <v>65</v>
      </c>
    </row>
    <row r="440" spans="2:57" x14ac:dyDescent="0.25">
      <c r="B440" s="71">
        <v>2025</v>
      </c>
      <c r="C440" s="71">
        <v>891780111</v>
      </c>
      <c r="D440" s="71" t="s">
        <v>63</v>
      </c>
      <c r="E440" s="72" t="s">
        <v>14949</v>
      </c>
      <c r="F440" s="72" t="s">
        <v>14948</v>
      </c>
      <c r="G440" s="176">
        <v>0</v>
      </c>
      <c r="H440" s="72" t="s">
        <v>71</v>
      </c>
      <c r="I440" s="71" t="s">
        <v>166</v>
      </c>
      <c r="J440" s="73" t="s">
        <v>81</v>
      </c>
      <c r="K440" s="75" t="s">
        <v>14947</v>
      </c>
      <c r="L440" s="76">
        <v>12624000</v>
      </c>
      <c r="M440" s="71" t="s">
        <v>66</v>
      </c>
      <c r="N440" s="75" t="s">
        <v>12621</v>
      </c>
      <c r="O440" s="75">
        <v>1083558601</v>
      </c>
      <c r="P440" s="72">
        <v>309</v>
      </c>
      <c r="Q440" s="78">
        <v>45698</v>
      </c>
      <c r="R440" s="75">
        <v>50496000</v>
      </c>
      <c r="S440" s="80">
        <v>45700</v>
      </c>
      <c r="T440" s="76">
        <v>12624000</v>
      </c>
      <c r="U440" s="72" t="s">
        <v>65</v>
      </c>
      <c r="V440" s="76">
        <v>72175281</v>
      </c>
      <c r="W440" s="104" t="s">
        <v>8886</v>
      </c>
      <c r="X440" s="78">
        <v>45700</v>
      </c>
      <c r="Y440" s="78">
        <v>45700</v>
      </c>
      <c r="Z440" s="78" t="s">
        <v>73</v>
      </c>
      <c r="AA440" s="78">
        <v>45808</v>
      </c>
      <c r="AB440" s="102">
        <f t="shared" si="36"/>
        <v>108</v>
      </c>
      <c r="AC440" s="72">
        <v>2</v>
      </c>
      <c r="AD440" s="514">
        <v>3156000</v>
      </c>
      <c r="AE440" s="72">
        <v>1</v>
      </c>
      <c r="AF440" s="80">
        <v>45838</v>
      </c>
      <c r="AG440" s="102">
        <f t="shared" si="37"/>
        <v>30</v>
      </c>
      <c r="AH440" s="72">
        <v>0</v>
      </c>
      <c r="AI440" s="628">
        <v>0</v>
      </c>
      <c r="AJ440" s="72" t="s">
        <v>73</v>
      </c>
      <c r="AK440" s="80" t="s">
        <v>73</v>
      </c>
      <c r="AL440" s="72">
        <v>0</v>
      </c>
      <c r="AM440" s="80" t="s">
        <v>73</v>
      </c>
      <c r="AN440" s="80" t="s">
        <v>73</v>
      </c>
      <c r="AO440" s="80" t="s">
        <v>73</v>
      </c>
      <c r="AP440" s="102">
        <f t="shared" si="38"/>
        <v>0</v>
      </c>
      <c r="AQ440" s="102">
        <f t="shared" si="39"/>
        <v>15780000</v>
      </c>
      <c r="AR440" s="72" t="s">
        <v>65</v>
      </c>
      <c r="AS440" s="76">
        <v>12624000</v>
      </c>
      <c r="AT440" s="72" t="s">
        <v>319</v>
      </c>
      <c r="AU440" s="76">
        <v>0</v>
      </c>
      <c r="AV440" s="81" t="s">
        <v>73</v>
      </c>
      <c r="AW440" s="620">
        <v>15780000</v>
      </c>
      <c r="AX440" s="488">
        <f t="shared" si="40"/>
        <v>0</v>
      </c>
      <c r="AY440" s="84">
        <f t="shared" si="41"/>
        <v>1</v>
      </c>
      <c r="AZ440" s="84">
        <v>1</v>
      </c>
      <c r="BA440" s="81" t="s">
        <v>73</v>
      </c>
      <c r="BB440" s="72" t="s">
        <v>208</v>
      </c>
      <c r="BC440" s="75" t="s">
        <v>14946</v>
      </c>
      <c r="BD440" s="71" t="s">
        <v>65</v>
      </c>
      <c r="BE440" s="71" t="s">
        <v>65</v>
      </c>
    </row>
    <row r="441" spans="2:57" x14ac:dyDescent="0.25">
      <c r="B441" s="71">
        <v>2025</v>
      </c>
      <c r="C441" s="71">
        <v>891780111</v>
      </c>
      <c r="D441" s="71" t="s">
        <v>63</v>
      </c>
      <c r="E441" s="72" t="s">
        <v>14945</v>
      </c>
      <c r="F441" s="72" t="s">
        <v>14944</v>
      </c>
      <c r="G441" s="176">
        <v>0</v>
      </c>
      <c r="H441" s="72" t="s">
        <v>71</v>
      </c>
      <c r="I441" s="71" t="s">
        <v>64</v>
      </c>
      <c r="J441" s="73" t="s">
        <v>81</v>
      </c>
      <c r="K441" s="75" t="s">
        <v>14943</v>
      </c>
      <c r="L441" s="76">
        <v>12624000</v>
      </c>
      <c r="M441" s="71" t="s">
        <v>66</v>
      </c>
      <c r="N441" s="75" t="s">
        <v>13132</v>
      </c>
      <c r="O441" s="75">
        <v>1082479254</v>
      </c>
      <c r="P441" s="72">
        <v>28</v>
      </c>
      <c r="Q441" s="80">
        <v>45670</v>
      </c>
      <c r="R441" s="75">
        <v>5573604000</v>
      </c>
      <c r="S441" s="80">
        <v>45700</v>
      </c>
      <c r="T441" s="76">
        <v>12624000</v>
      </c>
      <c r="U441" s="72" t="s">
        <v>65</v>
      </c>
      <c r="V441" s="76">
        <v>72175281</v>
      </c>
      <c r="W441" s="104" t="s">
        <v>8886</v>
      </c>
      <c r="X441" s="78">
        <v>45700</v>
      </c>
      <c r="Y441" s="78">
        <v>45700</v>
      </c>
      <c r="Z441" s="78" t="s">
        <v>73</v>
      </c>
      <c r="AA441" s="78">
        <v>45808</v>
      </c>
      <c r="AB441" s="102">
        <f t="shared" si="36"/>
        <v>108</v>
      </c>
      <c r="AC441" s="72">
        <v>2</v>
      </c>
      <c r="AD441" s="514">
        <v>3156000</v>
      </c>
      <c r="AE441" s="72">
        <v>1</v>
      </c>
      <c r="AF441" s="80">
        <v>45838</v>
      </c>
      <c r="AG441" s="102">
        <f t="shared" si="37"/>
        <v>30</v>
      </c>
      <c r="AH441" s="72">
        <v>0</v>
      </c>
      <c r="AI441" s="628">
        <v>0</v>
      </c>
      <c r="AJ441" s="72" t="s">
        <v>73</v>
      </c>
      <c r="AK441" s="80" t="s">
        <v>73</v>
      </c>
      <c r="AL441" s="72">
        <v>0</v>
      </c>
      <c r="AM441" s="80" t="s">
        <v>73</v>
      </c>
      <c r="AN441" s="80" t="s">
        <v>73</v>
      </c>
      <c r="AO441" s="80" t="s">
        <v>73</v>
      </c>
      <c r="AP441" s="102">
        <f t="shared" si="38"/>
        <v>0</v>
      </c>
      <c r="AQ441" s="102">
        <f t="shared" si="39"/>
        <v>15780000</v>
      </c>
      <c r="AR441" s="72" t="s">
        <v>65</v>
      </c>
      <c r="AS441" s="76">
        <v>12624000</v>
      </c>
      <c r="AT441" s="72" t="s">
        <v>319</v>
      </c>
      <c r="AU441" s="76">
        <v>0</v>
      </c>
      <c r="AV441" s="81" t="s">
        <v>73</v>
      </c>
      <c r="AW441" s="620">
        <v>15780000</v>
      </c>
      <c r="AX441" s="488">
        <f t="shared" si="40"/>
        <v>0</v>
      </c>
      <c r="AY441" s="84">
        <f t="shared" si="41"/>
        <v>1</v>
      </c>
      <c r="AZ441" s="84">
        <v>1</v>
      </c>
      <c r="BA441" s="81" t="s">
        <v>73</v>
      </c>
      <c r="BB441" s="72" t="s">
        <v>208</v>
      </c>
      <c r="BC441" s="75" t="s">
        <v>14942</v>
      </c>
      <c r="BD441" s="71" t="s">
        <v>65</v>
      </c>
      <c r="BE441" s="71" t="s">
        <v>65</v>
      </c>
    </row>
    <row r="442" spans="2:57" x14ac:dyDescent="0.25">
      <c r="B442" s="71">
        <v>2025</v>
      </c>
      <c r="C442" s="71">
        <v>891780111</v>
      </c>
      <c r="D442" s="71" t="s">
        <v>63</v>
      </c>
      <c r="E442" s="72" t="s">
        <v>14941</v>
      </c>
      <c r="F442" s="72" t="s">
        <v>14940</v>
      </c>
      <c r="G442" s="176">
        <v>0</v>
      </c>
      <c r="H442" s="72" t="s">
        <v>71</v>
      </c>
      <c r="I442" s="71" t="s">
        <v>64</v>
      </c>
      <c r="J442" s="73" t="s">
        <v>81</v>
      </c>
      <c r="K442" s="75" t="s">
        <v>14939</v>
      </c>
      <c r="L442" s="76">
        <v>11400000</v>
      </c>
      <c r="M442" s="71" t="s">
        <v>66</v>
      </c>
      <c r="N442" s="75" t="s">
        <v>12291</v>
      </c>
      <c r="O442" s="75">
        <v>4979192</v>
      </c>
      <c r="P442" s="72">
        <v>28</v>
      </c>
      <c r="Q442" s="80">
        <v>45670</v>
      </c>
      <c r="R442" s="75">
        <v>5573604000</v>
      </c>
      <c r="S442" s="80">
        <v>45700</v>
      </c>
      <c r="T442" s="76">
        <v>11400000</v>
      </c>
      <c r="U442" s="72" t="s">
        <v>65</v>
      </c>
      <c r="V442" s="76">
        <v>85465146</v>
      </c>
      <c r="W442" s="104" t="s">
        <v>9042</v>
      </c>
      <c r="X442" s="78">
        <v>45700</v>
      </c>
      <c r="Y442" s="78">
        <v>45700</v>
      </c>
      <c r="Z442" s="78" t="s">
        <v>73</v>
      </c>
      <c r="AA442" s="78">
        <v>45808</v>
      </c>
      <c r="AB442" s="102">
        <f t="shared" si="36"/>
        <v>108</v>
      </c>
      <c r="AC442" s="72">
        <v>2</v>
      </c>
      <c r="AD442" s="514">
        <v>2850000</v>
      </c>
      <c r="AE442" s="72">
        <v>1</v>
      </c>
      <c r="AF442" s="80">
        <v>45838</v>
      </c>
      <c r="AG442" s="102">
        <f t="shared" si="37"/>
        <v>30</v>
      </c>
      <c r="AH442" s="72">
        <v>0</v>
      </c>
      <c r="AI442" s="628">
        <v>0</v>
      </c>
      <c r="AJ442" s="72" t="s">
        <v>73</v>
      </c>
      <c r="AK442" s="80" t="s">
        <v>73</v>
      </c>
      <c r="AL442" s="72">
        <v>0</v>
      </c>
      <c r="AM442" s="80" t="s">
        <v>73</v>
      </c>
      <c r="AN442" s="80" t="s">
        <v>73</v>
      </c>
      <c r="AO442" s="80" t="s">
        <v>73</v>
      </c>
      <c r="AP442" s="102">
        <f t="shared" si="38"/>
        <v>0</v>
      </c>
      <c r="AQ442" s="102">
        <f t="shared" si="39"/>
        <v>14250000</v>
      </c>
      <c r="AR442" s="72" t="s">
        <v>65</v>
      </c>
      <c r="AS442" s="76">
        <v>11400000</v>
      </c>
      <c r="AT442" s="72" t="s">
        <v>319</v>
      </c>
      <c r="AU442" s="76">
        <v>0</v>
      </c>
      <c r="AV442" s="81" t="s">
        <v>73</v>
      </c>
      <c r="AW442" s="620">
        <v>14250000</v>
      </c>
      <c r="AX442" s="488">
        <f t="shared" si="40"/>
        <v>0</v>
      </c>
      <c r="AY442" s="84">
        <f t="shared" si="41"/>
        <v>1</v>
      </c>
      <c r="AZ442" s="84">
        <v>1</v>
      </c>
      <c r="BA442" s="81" t="s">
        <v>73</v>
      </c>
      <c r="BB442" s="72" t="s">
        <v>208</v>
      </c>
      <c r="BC442" s="75" t="s">
        <v>14938</v>
      </c>
      <c r="BD442" s="71" t="s">
        <v>65</v>
      </c>
      <c r="BE442" s="71" t="s">
        <v>65</v>
      </c>
    </row>
    <row r="443" spans="2:57" x14ac:dyDescent="0.25">
      <c r="B443" s="71">
        <v>2025</v>
      </c>
      <c r="C443" s="71">
        <v>891780111</v>
      </c>
      <c r="D443" s="71" t="s">
        <v>63</v>
      </c>
      <c r="E443" s="72" t="s">
        <v>14937</v>
      </c>
      <c r="F443" s="72" t="s">
        <v>14936</v>
      </c>
      <c r="G443" s="176">
        <v>0</v>
      </c>
      <c r="H443" s="72" t="s">
        <v>71</v>
      </c>
      <c r="I443" s="71" t="s">
        <v>64</v>
      </c>
      <c r="J443" s="73" t="s">
        <v>81</v>
      </c>
      <c r="K443" s="75" t="s">
        <v>14935</v>
      </c>
      <c r="L443" s="76">
        <v>10600000</v>
      </c>
      <c r="M443" s="71" t="s">
        <v>66</v>
      </c>
      <c r="N443" s="75" t="s">
        <v>1432</v>
      </c>
      <c r="O443" s="75">
        <v>1003241055</v>
      </c>
      <c r="P443" s="72">
        <v>27</v>
      </c>
      <c r="Q443" s="80">
        <v>45670</v>
      </c>
      <c r="R443" s="75">
        <v>2494141000</v>
      </c>
      <c r="S443" s="80">
        <v>45700</v>
      </c>
      <c r="T443" s="76">
        <v>10600000</v>
      </c>
      <c r="U443" s="72" t="s">
        <v>65</v>
      </c>
      <c r="V443" s="76">
        <v>1082868728</v>
      </c>
      <c r="W443" s="104" t="s">
        <v>1469</v>
      </c>
      <c r="X443" s="78">
        <v>45700</v>
      </c>
      <c r="Y443" s="78">
        <v>45700</v>
      </c>
      <c r="Z443" s="78" t="s">
        <v>73</v>
      </c>
      <c r="AA443" s="78">
        <v>45808</v>
      </c>
      <c r="AB443" s="102">
        <f t="shared" si="36"/>
        <v>108</v>
      </c>
      <c r="AC443" s="72">
        <v>0</v>
      </c>
      <c r="AD443" s="514">
        <v>0</v>
      </c>
      <c r="AE443" s="72">
        <v>0</v>
      </c>
      <c r="AF443" s="80" t="s">
        <v>73</v>
      </c>
      <c r="AG443" s="102">
        <f t="shared" si="37"/>
        <v>0</v>
      </c>
      <c r="AH443" s="72">
        <v>0</v>
      </c>
      <c r="AI443" s="628">
        <v>0</v>
      </c>
      <c r="AJ443" s="72" t="s">
        <v>73</v>
      </c>
      <c r="AK443" s="80" t="s">
        <v>73</v>
      </c>
      <c r="AL443" s="72">
        <v>0</v>
      </c>
      <c r="AM443" s="80" t="s">
        <v>73</v>
      </c>
      <c r="AN443" s="80" t="s">
        <v>73</v>
      </c>
      <c r="AO443" s="80" t="s">
        <v>73</v>
      </c>
      <c r="AP443" s="102">
        <f t="shared" si="38"/>
        <v>0</v>
      </c>
      <c r="AQ443" s="102">
        <f t="shared" si="39"/>
        <v>10600000</v>
      </c>
      <c r="AR443" s="72" t="s">
        <v>65</v>
      </c>
      <c r="AS443" s="76">
        <v>10600000</v>
      </c>
      <c r="AT443" s="72" t="s">
        <v>319</v>
      </c>
      <c r="AU443" s="76">
        <v>0</v>
      </c>
      <c r="AV443" s="81" t="s">
        <v>73</v>
      </c>
      <c r="AW443" s="620">
        <v>10600000</v>
      </c>
      <c r="AX443" s="488">
        <f t="shared" si="40"/>
        <v>0</v>
      </c>
      <c r="AY443" s="84">
        <f t="shared" si="41"/>
        <v>1</v>
      </c>
      <c r="AZ443" s="84">
        <v>1</v>
      </c>
      <c r="BA443" s="81" t="s">
        <v>73</v>
      </c>
      <c r="BB443" s="72" t="s">
        <v>208</v>
      </c>
      <c r="BC443" s="75" t="s">
        <v>14934</v>
      </c>
      <c r="BD443" s="71" t="s">
        <v>65</v>
      </c>
      <c r="BE443" s="71" t="s">
        <v>65</v>
      </c>
    </row>
    <row r="444" spans="2:57" x14ac:dyDescent="0.25">
      <c r="B444" s="71">
        <v>2025</v>
      </c>
      <c r="C444" s="71">
        <v>891780111</v>
      </c>
      <c r="D444" s="71" t="s">
        <v>63</v>
      </c>
      <c r="E444" s="72" t="s">
        <v>14933</v>
      </c>
      <c r="F444" s="72" t="s">
        <v>14932</v>
      </c>
      <c r="G444" s="176">
        <v>0</v>
      </c>
      <c r="H444" s="72" t="s">
        <v>71</v>
      </c>
      <c r="I444" s="71" t="s">
        <v>64</v>
      </c>
      <c r="J444" s="73" t="s">
        <v>81</v>
      </c>
      <c r="K444" s="75" t="s">
        <v>14883</v>
      </c>
      <c r="L444" s="76">
        <v>11400000</v>
      </c>
      <c r="M444" s="71" t="s">
        <v>66</v>
      </c>
      <c r="N444" s="75" t="s">
        <v>11532</v>
      </c>
      <c r="O444" s="75">
        <v>85151290</v>
      </c>
      <c r="P444" s="72">
        <v>28</v>
      </c>
      <c r="Q444" s="80">
        <v>45670</v>
      </c>
      <c r="R444" s="75">
        <v>5573604000</v>
      </c>
      <c r="S444" s="80">
        <v>45700</v>
      </c>
      <c r="T444" s="76">
        <v>11400000</v>
      </c>
      <c r="U444" s="72" t="s">
        <v>65</v>
      </c>
      <c r="V444" s="76">
        <v>85468846</v>
      </c>
      <c r="W444" s="104" t="s">
        <v>11479</v>
      </c>
      <c r="X444" s="78">
        <v>45700</v>
      </c>
      <c r="Y444" s="78">
        <v>45700</v>
      </c>
      <c r="Z444" s="78" t="s">
        <v>73</v>
      </c>
      <c r="AA444" s="78">
        <v>45808</v>
      </c>
      <c r="AB444" s="102">
        <f t="shared" si="36"/>
        <v>108</v>
      </c>
      <c r="AC444" s="72">
        <v>0</v>
      </c>
      <c r="AD444" s="514">
        <v>0</v>
      </c>
      <c r="AE444" s="72">
        <v>0</v>
      </c>
      <c r="AF444" s="80" t="s">
        <v>73</v>
      </c>
      <c r="AG444" s="102">
        <f t="shared" si="37"/>
        <v>0</v>
      </c>
      <c r="AH444" s="72">
        <v>0</v>
      </c>
      <c r="AI444" s="628">
        <v>0</v>
      </c>
      <c r="AJ444" s="72" t="s">
        <v>73</v>
      </c>
      <c r="AK444" s="80" t="s">
        <v>73</v>
      </c>
      <c r="AL444" s="72">
        <v>0</v>
      </c>
      <c r="AM444" s="80" t="s">
        <v>73</v>
      </c>
      <c r="AN444" s="80" t="s">
        <v>73</v>
      </c>
      <c r="AO444" s="80" t="s">
        <v>73</v>
      </c>
      <c r="AP444" s="102">
        <f t="shared" si="38"/>
        <v>0</v>
      </c>
      <c r="AQ444" s="102">
        <f t="shared" si="39"/>
        <v>11400000</v>
      </c>
      <c r="AR444" s="72" t="s">
        <v>65</v>
      </c>
      <c r="AS444" s="76">
        <v>11400000</v>
      </c>
      <c r="AT444" s="72" t="s">
        <v>319</v>
      </c>
      <c r="AU444" s="76">
        <v>0</v>
      </c>
      <c r="AV444" s="81" t="s">
        <v>73</v>
      </c>
      <c r="AW444" s="620">
        <v>11400000</v>
      </c>
      <c r="AX444" s="488">
        <f t="shared" si="40"/>
        <v>0</v>
      </c>
      <c r="AY444" s="84">
        <f t="shared" si="41"/>
        <v>1</v>
      </c>
      <c r="AZ444" s="84">
        <v>1</v>
      </c>
      <c r="BA444" s="81" t="s">
        <v>73</v>
      </c>
      <c r="BB444" s="72" t="s">
        <v>208</v>
      </c>
      <c r="BC444" s="75" t="s">
        <v>14931</v>
      </c>
      <c r="BD444" s="71" t="s">
        <v>65</v>
      </c>
      <c r="BE444" s="71" t="s">
        <v>65</v>
      </c>
    </row>
    <row r="445" spans="2:57" x14ac:dyDescent="0.25">
      <c r="B445" s="71">
        <v>2025</v>
      </c>
      <c r="C445" s="71">
        <v>891780111</v>
      </c>
      <c r="D445" s="71" t="s">
        <v>63</v>
      </c>
      <c r="E445" s="72" t="s">
        <v>14930</v>
      </c>
      <c r="F445" s="72" t="s">
        <v>14929</v>
      </c>
      <c r="G445" s="176">
        <v>0</v>
      </c>
      <c r="H445" s="72" t="s">
        <v>71</v>
      </c>
      <c r="I445" s="71" t="s">
        <v>64</v>
      </c>
      <c r="J445" s="73" t="s">
        <v>81</v>
      </c>
      <c r="K445" s="75" t="s">
        <v>14611</v>
      </c>
      <c r="L445" s="76">
        <v>10600000</v>
      </c>
      <c r="M445" s="71" t="s">
        <v>66</v>
      </c>
      <c r="N445" s="75" t="s">
        <v>11584</v>
      </c>
      <c r="O445" s="75">
        <v>36694724</v>
      </c>
      <c r="P445" s="72">
        <v>27</v>
      </c>
      <c r="Q445" s="80">
        <v>45670</v>
      </c>
      <c r="R445" s="75">
        <v>2494141000</v>
      </c>
      <c r="S445" s="80">
        <v>45700</v>
      </c>
      <c r="T445" s="76">
        <v>10600000</v>
      </c>
      <c r="U445" s="72" t="s">
        <v>65</v>
      </c>
      <c r="V445" s="76">
        <v>85468846</v>
      </c>
      <c r="W445" s="104" t="s">
        <v>11479</v>
      </c>
      <c r="X445" s="78">
        <v>45700</v>
      </c>
      <c r="Y445" s="78">
        <v>45700</v>
      </c>
      <c r="Z445" s="78" t="s">
        <v>73</v>
      </c>
      <c r="AA445" s="78">
        <v>45808</v>
      </c>
      <c r="AB445" s="102">
        <f t="shared" si="36"/>
        <v>108</v>
      </c>
      <c r="AC445" s="72">
        <v>1</v>
      </c>
      <c r="AD445" s="514">
        <v>0</v>
      </c>
      <c r="AE445" s="72">
        <v>0</v>
      </c>
      <c r="AF445" s="80" t="s">
        <v>73</v>
      </c>
      <c r="AG445" s="102">
        <f t="shared" si="37"/>
        <v>0</v>
      </c>
      <c r="AH445" s="72">
        <v>0</v>
      </c>
      <c r="AI445" s="628">
        <v>0</v>
      </c>
      <c r="AJ445" s="72" t="s">
        <v>73</v>
      </c>
      <c r="AK445" s="80" t="s">
        <v>73</v>
      </c>
      <c r="AL445" s="72">
        <v>0</v>
      </c>
      <c r="AM445" s="80" t="s">
        <v>73</v>
      </c>
      <c r="AN445" s="80" t="s">
        <v>73</v>
      </c>
      <c r="AO445" s="80" t="s">
        <v>73</v>
      </c>
      <c r="AP445" s="102">
        <f t="shared" si="38"/>
        <v>0</v>
      </c>
      <c r="AQ445" s="102">
        <f t="shared" si="39"/>
        <v>10600000</v>
      </c>
      <c r="AR445" s="72" t="s">
        <v>65</v>
      </c>
      <c r="AS445" s="76">
        <v>10600000</v>
      </c>
      <c r="AT445" s="72" t="s">
        <v>319</v>
      </c>
      <c r="AU445" s="76">
        <v>0</v>
      </c>
      <c r="AV445" s="81" t="s">
        <v>73</v>
      </c>
      <c r="AW445" s="620">
        <v>10600000</v>
      </c>
      <c r="AX445" s="488">
        <f t="shared" si="40"/>
        <v>0</v>
      </c>
      <c r="AY445" s="84">
        <f t="shared" si="41"/>
        <v>1</v>
      </c>
      <c r="AZ445" s="84">
        <v>1</v>
      </c>
      <c r="BA445" s="81" t="s">
        <v>73</v>
      </c>
      <c r="BB445" s="72" t="s">
        <v>208</v>
      </c>
      <c r="BC445" s="75" t="s">
        <v>14928</v>
      </c>
      <c r="BD445" s="71" t="s">
        <v>65</v>
      </c>
      <c r="BE445" s="71" t="s">
        <v>65</v>
      </c>
    </row>
    <row r="446" spans="2:57" x14ac:dyDescent="0.25">
      <c r="B446" s="71">
        <v>2025</v>
      </c>
      <c r="C446" s="71">
        <v>891780111</v>
      </c>
      <c r="D446" s="71" t="s">
        <v>63</v>
      </c>
      <c r="E446" s="72" t="s">
        <v>14927</v>
      </c>
      <c r="F446" s="72" t="s">
        <v>14926</v>
      </c>
      <c r="G446" s="176">
        <v>0</v>
      </c>
      <c r="H446" s="72" t="s">
        <v>71</v>
      </c>
      <c r="I446" s="71" t="s">
        <v>64</v>
      </c>
      <c r="J446" s="73" t="s">
        <v>81</v>
      </c>
      <c r="K446" s="75" t="s">
        <v>14925</v>
      </c>
      <c r="L446" s="76">
        <v>10600000</v>
      </c>
      <c r="M446" s="71" t="s">
        <v>66</v>
      </c>
      <c r="N446" s="75" t="s">
        <v>11589</v>
      </c>
      <c r="O446" s="75">
        <v>1082930536</v>
      </c>
      <c r="P446" s="72">
        <v>27</v>
      </c>
      <c r="Q446" s="80">
        <v>45670</v>
      </c>
      <c r="R446" s="75">
        <v>2494141000</v>
      </c>
      <c r="S446" s="80">
        <v>45700</v>
      </c>
      <c r="T446" s="76">
        <v>10600000</v>
      </c>
      <c r="U446" s="72" t="s">
        <v>65</v>
      </c>
      <c r="V446" s="76">
        <v>85468846</v>
      </c>
      <c r="W446" s="104" t="s">
        <v>11479</v>
      </c>
      <c r="X446" s="78">
        <v>45700</v>
      </c>
      <c r="Y446" s="78">
        <v>45700</v>
      </c>
      <c r="Z446" s="78" t="s">
        <v>73</v>
      </c>
      <c r="AA446" s="78">
        <v>45808</v>
      </c>
      <c r="AB446" s="102">
        <f t="shared" si="36"/>
        <v>108</v>
      </c>
      <c r="AC446" s="72">
        <v>0</v>
      </c>
      <c r="AD446" s="514">
        <v>0</v>
      </c>
      <c r="AE446" s="72">
        <v>0</v>
      </c>
      <c r="AF446" s="80" t="s">
        <v>73</v>
      </c>
      <c r="AG446" s="102">
        <f t="shared" si="37"/>
        <v>0</v>
      </c>
      <c r="AH446" s="72">
        <v>0</v>
      </c>
      <c r="AI446" s="628">
        <v>0</v>
      </c>
      <c r="AJ446" s="72" t="s">
        <v>73</v>
      </c>
      <c r="AK446" s="80" t="s">
        <v>73</v>
      </c>
      <c r="AL446" s="72">
        <v>0</v>
      </c>
      <c r="AM446" s="80" t="s">
        <v>73</v>
      </c>
      <c r="AN446" s="80" t="s">
        <v>73</v>
      </c>
      <c r="AO446" s="80" t="s">
        <v>73</v>
      </c>
      <c r="AP446" s="102">
        <f t="shared" si="38"/>
        <v>0</v>
      </c>
      <c r="AQ446" s="102">
        <f t="shared" si="39"/>
        <v>10600000</v>
      </c>
      <c r="AR446" s="72" t="s">
        <v>65</v>
      </c>
      <c r="AS446" s="76">
        <v>10600000</v>
      </c>
      <c r="AT446" s="72" t="s">
        <v>319</v>
      </c>
      <c r="AU446" s="76">
        <v>0</v>
      </c>
      <c r="AV446" s="81" t="s">
        <v>73</v>
      </c>
      <c r="AW446" s="620">
        <v>10600000</v>
      </c>
      <c r="AX446" s="488">
        <f t="shared" si="40"/>
        <v>0</v>
      </c>
      <c r="AY446" s="84">
        <f t="shared" si="41"/>
        <v>1</v>
      </c>
      <c r="AZ446" s="84">
        <v>1</v>
      </c>
      <c r="BA446" s="81" t="s">
        <v>73</v>
      </c>
      <c r="BB446" s="72" t="s">
        <v>208</v>
      </c>
      <c r="BC446" s="75" t="s">
        <v>14924</v>
      </c>
      <c r="BD446" s="71" t="s">
        <v>65</v>
      </c>
      <c r="BE446" s="71" t="s">
        <v>65</v>
      </c>
    </row>
    <row r="447" spans="2:57" x14ac:dyDescent="0.25">
      <c r="B447" s="71">
        <v>2025</v>
      </c>
      <c r="C447" s="71">
        <v>891780111</v>
      </c>
      <c r="D447" s="71" t="s">
        <v>63</v>
      </c>
      <c r="E447" s="72" t="s">
        <v>14923</v>
      </c>
      <c r="F447" s="72" t="s">
        <v>14922</v>
      </c>
      <c r="G447" s="176">
        <v>0</v>
      </c>
      <c r="H447" s="72" t="s">
        <v>71</v>
      </c>
      <c r="I447" s="71" t="s">
        <v>64</v>
      </c>
      <c r="J447" s="73" t="s">
        <v>81</v>
      </c>
      <c r="K447" s="75" t="s">
        <v>14895</v>
      </c>
      <c r="L447" s="76">
        <v>10600000</v>
      </c>
      <c r="M447" s="71" t="s">
        <v>66</v>
      </c>
      <c r="N447" s="75" t="s">
        <v>11150</v>
      </c>
      <c r="O447" s="75">
        <v>85449729</v>
      </c>
      <c r="P447" s="72">
        <v>27</v>
      </c>
      <c r="Q447" s="80">
        <v>45670</v>
      </c>
      <c r="R447" s="75">
        <v>2494141000</v>
      </c>
      <c r="S447" s="80">
        <v>45700</v>
      </c>
      <c r="T447" s="76">
        <v>10600000</v>
      </c>
      <c r="U447" s="72" t="s">
        <v>65</v>
      </c>
      <c r="V447" s="76">
        <v>85152695</v>
      </c>
      <c r="W447" s="104" t="s">
        <v>10424</v>
      </c>
      <c r="X447" s="78">
        <v>45700</v>
      </c>
      <c r="Y447" s="78">
        <v>45700</v>
      </c>
      <c r="Z447" s="78" t="s">
        <v>73</v>
      </c>
      <c r="AA447" s="78">
        <v>45808</v>
      </c>
      <c r="AB447" s="102">
        <f t="shared" si="36"/>
        <v>108</v>
      </c>
      <c r="AC447" s="72">
        <v>0</v>
      </c>
      <c r="AD447" s="514">
        <v>0</v>
      </c>
      <c r="AE447" s="72">
        <v>0</v>
      </c>
      <c r="AF447" s="80" t="s">
        <v>73</v>
      </c>
      <c r="AG447" s="102">
        <f t="shared" si="37"/>
        <v>0</v>
      </c>
      <c r="AH447" s="72">
        <v>0</v>
      </c>
      <c r="AI447" s="628">
        <v>0</v>
      </c>
      <c r="AJ447" s="72" t="s">
        <v>73</v>
      </c>
      <c r="AK447" s="80" t="s">
        <v>73</v>
      </c>
      <c r="AL447" s="72">
        <v>0</v>
      </c>
      <c r="AM447" s="80" t="s">
        <v>73</v>
      </c>
      <c r="AN447" s="80" t="s">
        <v>73</v>
      </c>
      <c r="AO447" s="80" t="s">
        <v>73</v>
      </c>
      <c r="AP447" s="102">
        <f t="shared" si="38"/>
        <v>0</v>
      </c>
      <c r="AQ447" s="102">
        <f t="shared" si="39"/>
        <v>10600000</v>
      </c>
      <c r="AR447" s="72" t="s">
        <v>65</v>
      </c>
      <c r="AS447" s="76">
        <v>10600000</v>
      </c>
      <c r="AT447" s="72" t="s">
        <v>319</v>
      </c>
      <c r="AU447" s="76">
        <v>0</v>
      </c>
      <c r="AV447" s="81" t="s">
        <v>73</v>
      </c>
      <c r="AW447" s="620">
        <v>10600000</v>
      </c>
      <c r="AX447" s="488">
        <f t="shared" si="40"/>
        <v>0</v>
      </c>
      <c r="AY447" s="84">
        <f t="shared" si="41"/>
        <v>1</v>
      </c>
      <c r="AZ447" s="84">
        <v>1</v>
      </c>
      <c r="BA447" s="81" t="s">
        <v>73</v>
      </c>
      <c r="BB447" s="72" t="s">
        <v>208</v>
      </c>
      <c r="BC447" s="75" t="s">
        <v>14921</v>
      </c>
      <c r="BD447" s="71" t="s">
        <v>65</v>
      </c>
      <c r="BE447" s="71" t="s">
        <v>65</v>
      </c>
    </row>
    <row r="448" spans="2:57" x14ac:dyDescent="0.25">
      <c r="B448" s="71">
        <v>2025</v>
      </c>
      <c r="C448" s="71">
        <v>891780111</v>
      </c>
      <c r="D448" s="71" t="s">
        <v>63</v>
      </c>
      <c r="E448" s="72" t="s">
        <v>14920</v>
      </c>
      <c r="F448" s="72" t="s">
        <v>14919</v>
      </c>
      <c r="G448" s="176">
        <v>0</v>
      </c>
      <c r="H448" s="72" t="s">
        <v>71</v>
      </c>
      <c r="I448" s="71" t="s">
        <v>64</v>
      </c>
      <c r="J448" s="73" t="s">
        <v>81</v>
      </c>
      <c r="K448" s="75" t="s">
        <v>14895</v>
      </c>
      <c r="L448" s="76">
        <v>10600000</v>
      </c>
      <c r="M448" s="71" t="s">
        <v>66</v>
      </c>
      <c r="N448" s="75" t="s">
        <v>11523</v>
      </c>
      <c r="O448" s="75">
        <v>85152958</v>
      </c>
      <c r="P448" s="72">
        <v>27</v>
      </c>
      <c r="Q448" s="80">
        <v>45670</v>
      </c>
      <c r="R448" s="75">
        <v>2494141000</v>
      </c>
      <c r="S448" s="80">
        <v>45700</v>
      </c>
      <c r="T448" s="76">
        <v>10600000</v>
      </c>
      <c r="U448" s="72" t="s">
        <v>65</v>
      </c>
      <c r="V448" s="76">
        <v>85152695</v>
      </c>
      <c r="W448" s="104" t="s">
        <v>10424</v>
      </c>
      <c r="X448" s="78">
        <v>45700</v>
      </c>
      <c r="Y448" s="78">
        <v>45700</v>
      </c>
      <c r="Z448" s="78" t="s">
        <v>73</v>
      </c>
      <c r="AA448" s="78">
        <v>45808</v>
      </c>
      <c r="AB448" s="102">
        <f t="shared" si="36"/>
        <v>108</v>
      </c>
      <c r="AC448" s="72">
        <v>0</v>
      </c>
      <c r="AD448" s="514">
        <v>0</v>
      </c>
      <c r="AE448" s="72">
        <v>0</v>
      </c>
      <c r="AF448" s="80" t="s">
        <v>73</v>
      </c>
      <c r="AG448" s="102">
        <f t="shared" si="37"/>
        <v>0</v>
      </c>
      <c r="AH448" s="72">
        <v>0</v>
      </c>
      <c r="AI448" s="628">
        <v>0</v>
      </c>
      <c r="AJ448" s="72" t="s">
        <v>73</v>
      </c>
      <c r="AK448" s="80" t="s">
        <v>73</v>
      </c>
      <c r="AL448" s="72">
        <v>0</v>
      </c>
      <c r="AM448" s="80" t="s">
        <v>73</v>
      </c>
      <c r="AN448" s="80" t="s">
        <v>73</v>
      </c>
      <c r="AO448" s="80" t="s">
        <v>73</v>
      </c>
      <c r="AP448" s="102">
        <f t="shared" si="38"/>
        <v>0</v>
      </c>
      <c r="AQ448" s="102">
        <f t="shared" si="39"/>
        <v>10600000</v>
      </c>
      <c r="AR448" s="72" t="s">
        <v>65</v>
      </c>
      <c r="AS448" s="76">
        <v>10600000</v>
      </c>
      <c r="AT448" s="72" t="s">
        <v>319</v>
      </c>
      <c r="AU448" s="76">
        <v>0</v>
      </c>
      <c r="AV448" s="81" t="s">
        <v>73</v>
      </c>
      <c r="AW448" s="620">
        <v>10600000</v>
      </c>
      <c r="AX448" s="488">
        <f t="shared" si="40"/>
        <v>0</v>
      </c>
      <c r="AY448" s="84">
        <f t="shared" si="41"/>
        <v>1</v>
      </c>
      <c r="AZ448" s="84">
        <v>1</v>
      </c>
      <c r="BA448" s="81" t="s">
        <v>73</v>
      </c>
      <c r="BB448" s="72" t="s">
        <v>208</v>
      </c>
      <c r="BC448" s="75" t="s">
        <v>14918</v>
      </c>
      <c r="BD448" s="71" t="s">
        <v>65</v>
      </c>
      <c r="BE448" s="71" t="s">
        <v>65</v>
      </c>
    </row>
    <row r="449" spans="2:57" x14ac:dyDescent="0.25">
      <c r="B449" s="71">
        <v>2025</v>
      </c>
      <c r="C449" s="71">
        <v>891780111</v>
      </c>
      <c r="D449" s="71" t="s">
        <v>63</v>
      </c>
      <c r="E449" s="72" t="s">
        <v>14917</v>
      </c>
      <c r="F449" s="72" t="s">
        <v>14916</v>
      </c>
      <c r="G449" s="176">
        <v>0</v>
      </c>
      <c r="H449" s="72" t="s">
        <v>71</v>
      </c>
      <c r="I449" s="71" t="s">
        <v>64</v>
      </c>
      <c r="J449" s="73" t="s">
        <v>81</v>
      </c>
      <c r="K449" s="75" t="s">
        <v>14915</v>
      </c>
      <c r="L449" s="76">
        <v>11400000</v>
      </c>
      <c r="M449" s="71" t="s">
        <v>66</v>
      </c>
      <c r="N449" s="75" t="s">
        <v>12140</v>
      </c>
      <c r="O449" s="75">
        <v>1082922756</v>
      </c>
      <c r="P449" s="72">
        <v>28</v>
      </c>
      <c r="Q449" s="80">
        <v>45670</v>
      </c>
      <c r="R449" s="75">
        <v>5573604000</v>
      </c>
      <c r="S449" s="80">
        <v>45700</v>
      </c>
      <c r="T449" s="76">
        <v>11400000</v>
      </c>
      <c r="U449" s="72" t="s">
        <v>65</v>
      </c>
      <c r="V449" s="76">
        <v>85152695</v>
      </c>
      <c r="W449" s="104" t="s">
        <v>10424</v>
      </c>
      <c r="X449" s="78">
        <v>45700</v>
      </c>
      <c r="Y449" s="78">
        <v>45700</v>
      </c>
      <c r="Z449" s="78" t="s">
        <v>73</v>
      </c>
      <c r="AA449" s="78">
        <v>45808</v>
      </c>
      <c r="AB449" s="102">
        <f t="shared" si="36"/>
        <v>108</v>
      </c>
      <c r="AC449" s="72">
        <v>0</v>
      </c>
      <c r="AD449" s="514">
        <v>0</v>
      </c>
      <c r="AE449" s="72">
        <v>0</v>
      </c>
      <c r="AF449" s="80" t="s">
        <v>73</v>
      </c>
      <c r="AG449" s="102">
        <f t="shared" si="37"/>
        <v>0</v>
      </c>
      <c r="AH449" s="72">
        <v>0</v>
      </c>
      <c r="AI449" s="628">
        <v>0</v>
      </c>
      <c r="AJ449" s="72" t="s">
        <v>73</v>
      </c>
      <c r="AK449" s="80" t="s">
        <v>73</v>
      </c>
      <c r="AL449" s="72">
        <v>0</v>
      </c>
      <c r="AM449" s="80" t="s">
        <v>73</v>
      </c>
      <c r="AN449" s="80" t="s">
        <v>73</v>
      </c>
      <c r="AO449" s="80" t="s">
        <v>73</v>
      </c>
      <c r="AP449" s="102">
        <f t="shared" si="38"/>
        <v>0</v>
      </c>
      <c r="AQ449" s="102">
        <f t="shared" si="39"/>
        <v>11400000</v>
      </c>
      <c r="AR449" s="72" t="s">
        <v>65</v>
      </c>
      <c r="AS449" s="76">
        <v>11400000</v>
      </c>
      <c r="AT449" s="72" t="s">
        <v>319</v>
      </c>
      <c r="AU449" s="76">
        <v>0</v>
      </c>
      <c r="AV449" s="81" t="s">
        <v>73</v>
      </c>
      <c r="AW449" s="620">
        <v>11400000</v>
      </c>
      <c r="AX449" s="488">
        <f t="shared" si="40"/>
        <v>0</v>
      </c>
      <c r="AY449" s="84">
        <f t="shared" si="41"/>
        <v>1</v>
      </c>
      <c r="AZ449" s="84">
        <v>1</v>
      </c>
      <c r="BA449" s="81" t="s">
        <v>73</v>
      </c>
      <c r="BB449" s="72" t="s">
        <v>208</v>
      </c>
      <c r="BC449" s="75" t="s">
        <v>14914</v>
      </c>
      <c r="BD449" s="71" t="s">
        <v>65</v>
      </c>
      <c r="BE449" s="71" t="s">
        <v>65</v>
      </c>
    </row>
    <row r="450" spans="2:57" x14ac:dyDescent="0.25">
      <c r="B450" s="71">
        <v>2025</v>
      </c>
      <c r="C450" s="71">
        <v>891780111</v>
      </c>
      <c r="D450" s="71" t="s">
        <v>63</v>
      </c>
      <c r="E450" s="72" t="s">
        <v>14913</v>
      </c>
      <c r="F450" s="72" t="s">
        <v>14912</v>
      </c>
      <c r="G450" s="176">
        <v>0</v>
      </c>
      <c r="H450" s="72" t="s">
        <v>71</v>
      </c>
      <c r="I450" s="71" t="s">
        <v>64</v>
      </c>
      <c r="J450" s="73" t="s">
        <v>81</v>
      </c>
      <c r="K450" s="75" t="s">
        <v>14895</v>
      </c>
      <c r="L450" s="76">
        <v>12624000</v>
      </c>
      <c r="M450" s="71" t="s">
        <v>66</v>
      </c>
      <c r="N450" s="75" t="s">
        <v>10799</v>
      </c>
      <c r="O450" s="75">
        <v>94504800</v>
      </c>
      <c r="P450" s="72">
        <v>27</v>
      </c>
      <c r="Q450" s="80">
        <v>45670</v>
      </c>
      <c r="R450" s="75">
        <v>2494141000</v>
      </c>
      <c r="S450" s="80">
        <v>45700</v>
      </c>
      <c r="T450" s="76">
        <v>12624000</v>
      </c>
      <c r="U450" s="72" t="s">
        <v>65</v>
      </c>
      <c r="V450" s="76">
        <v>85152695</v>
      </c>
      <c r="W450" s="104" t="s">
        <v>10424</v>
      </c>
      <c r="X450" s="78">
        <v>45700</v>
      </c>
      <c r="Y450" s="78">
        <v>45700</v>
      </c>
      <c r="Z450" s="78" t="s">
        <v>73</v>
      </c>
      <c r="AA450" s="78">
        <v>45808</v>
      </c>
      <c r="AB450" s="102">
        <f t="shared" si="36"/>
        <v>108</v>
      </c>
      <c r="AC450" s="72">
        <v>0</v>
      </c>
      <c r="AD450" s="514">
        <v>0</v>
      </c>
      <c r="AE450" s="72">
        <v>0</v>
      </c>
      <c r="AF450" s="80" t="s">
        <v>73</v>
      </c>
      <c r="AG450" s="102">
        <f t="shared" si="37"/>
        <v>0</v>
      </c>
      <c r="AH450" s="72">
        <v>0</v>
      </c>
      <c r="AI450" s="628">
        <v>0</v>
      </c>
      <c r="AJ450" s="72" t="s">
        <v>73</v>
      </c>
      <c r="AK450" s="80" t="s">
        <v>73</v>
      </c>
      <c r="AL450" s="72">
        <v>0</v>
      </c>
      <c r="AM450" s="80" t="s">
        <v>73</v>
      </c>
      <c r="AN450" s="80" t="s">
        <v>73</v>
      </c>
      <c r="AO450" s="80" t="s">
        <v>73</v>
      </c>
      <c r="AP450" s="102">
        <f t="shared" si="38"/>
        <v>0</v>
      </c>
      <c r="AQ450" s="102">
        <f t="shared" si="39"/>
        <v>12624000</v>
      </c>
      <c r="AR450" s="72" t="s">
        <v>65</v>
      </c>
      <c r="AS450" s="76">
        <v>12624000</v>
      </c>
      <c r="AT450" s="72" t="s">
        <v>319</v>
      </c>
      <c r="AU450" s="76">
        <v>0</v>
      </c>
      <c r="AV450" s="81" t="s">
        <v>73</v>
      </c>
      <c r="AW450" s="620">
        <v>12624000</v>
      </c>
      <c r="AX450" s="488">
        <f t="shared" si="40"/>
        <v>0</v>
      </c>
      <c r="AY450" s="84">
        <f t="shared" si="41"/>
        <v>1</v>
      </c>
      <c r="AZ450" s="84">
        <v>1</v>
      </c>
      <c r="BA450" s="81" t="s">
        <v>73</v>
      </c>
      <c r="BB450" s="72" t="s">
        <v>208</v>
      </c>
      <c r="BC450" s="75" t="s">
        <v>14911</v>
      </c>
      <c r="BD450" s="71" t="s">
        <v>65</v>
      </c>
      <c r="BE450" s="71" t="s">
        <v>65</v>
      </c>
    </row>
    <row r="451" spans="2:57" x14ac:dyDescent="0.25">
      <c r="B451" s="71">
        <v>2025</v>
      </c>
      <c r="C451" s="71">
        <v>891780111</v>
      </c>
      <c r="D451" s="71" t="s">
        <v>63</v>
      </c>
      <c r="E451" s="72" t="s">
        <v>14910</v>
      </c>
      <c r="F451" s="72" t="s">
        <v>14909</v>
      </c>
      <c r="G451" s="176">
        <v>0</v>
      </c>
      <c r="H451" s="72" t="s">
        <v>71</v>
      </c>
      <c r="I451" s="71" t="s">
        <v>64</v>
      </c>
      <c r="J451" s="73" t="s">
        <v>81</v>
      </c>
      <c r="K451" s="75" t="s">
        <v>14895</v>
      </c>
      <c r="L451" s="76">
        <v>10600000</v>
      </c>
      <c r="M451" s="71" t="s">
        <v>66</v>
      </c>
      <c r="N451" s="75" t="s">
        <v>10904</v>
      </c>
      <c r="O451" s="75">
        <v>39016494</v>
      </c>
      <c r="P451" s="72">
        <v>27</v>
      </c>
      <c r="Q451" s="80">
        <v>45670</v>
      </c>
      <c r="R451" s="75">
        <v>2494141000</v>
      </c>
      <c r="S451" s="80">
        <v>45700</v>
      </c>
      <c r="T451" s="76">
        <v>10600000</v>
      </c>
      <c r="U451" s="72" t="s">
        <v>65</v>
      </c>
      <c r="V451" s="76">
        <v>85152695</v>
      </c>
      <c r="W451" s="104" t="s">
        <v>10424</v>
      </c>
      <c r="X451" s="78">
        <v>45700</v>
      </c>
      <c r="Y451" s="78">
        <v>45700</v>
      </c>
      <c r="Z451" s="78" t="s">
        <v>73</v>
      </c>
      <c r="AA451" s="78">
        <v>45808</v>
      </c>
      <c r="AB451" s="102">
        <f t="shared" si="36"/>
        <v>108</v>
      </c>
      <c r="AC451" s="72">
        <v>0</v>
      </c>
      <c r="AD451" s="514">
        <v>0</v>
      </c>
      <c r="AE451" s="72">
        <v>0</v>
      </c>
      <c r="AF451" s="80" t="s">
        <v>73</v>
      </c>
      <c r="AG451" s="102">
        <f t="shared" si="37"/>
        <v>0</v>
      </c>
      <c r="AH451" s="72">
        <v>0</v>
      </c>
      <c r="AI451" s="628">
        <v>0</v>
      </c>
      <c r="AJ451" s="72" t="s">
        <v>73</v>
      </c>
      <c r="AK451" s="80" t="s">
        <v>73</v>
      </c>
      <c r="AL451" s="72">
        <v>0</v>
      </c>
      <c r="AM451" s="80" t="s">
        <v>73</v>
      </c>
      <c r="AN451" s="80" t="s">
        <v>73</v>
      </c>
      <c r="AO451" s="80" t="s">
        <v>73</v>
      </c>
      <c r="AP451" s="102">
        <f t="shared" si="38"/>
        <v>0</v>
      </c>
      <c r="AQ451" s="102">
        <f t="shared" si="39"/>
        <v>10600000</v>
      </c>
      <c r="AR451" s="72" t="s">
        <v>65</v>
      </c>
      <c r="AS451" s="76">
        <v>10600000</v>
      </c>
      <c r="AT451" s="72" t="s">
        <v>319</v>
      </c>
      <c r="AU451" s="76">
        <v>0</v>
      </c>
      <c r="AV451" s="81" t="s">
        <v>73</v>
      </c>
      <c r="AW451" s="620">
        <v>10600000</v>
      </c>
      <c r="AX451" s="488">
        <f t="shared" si="40"/>
        <v>0</v>
      </c>
      <c r="AY451" s="84">
        <f t="shared" si="41"/>
        <v>1</v>
      </c>
      <c r="AZ451" s="84">
        <v>1</v>
      </c>
      <c r="BA451" s="81" t="s">
        <v>73</v>
      </c>
      <c r="BB451" s="72" t="s">
        <v>208</v>
      </c>
      <c r="BC451" s="75" t="s">
        <v>14908</v>
      </c>
      <c r="BD451" s="71" t="s">
        <v>65</v>
      </c>
      <c r="BE451" s="71" t="s">
        <v>65</v>
      </c>
    </row>
    <row r="452" spans="2:57" x14ac:dyDescent="0.25">
      <c r="B452" s="71">
        <v>2025</v>
      </c>
      <c r="C452" s="71">
        <v>891780111</v>
      </c>
      <c r="D452" s="71" t="s">
        <v>63</v>
      </c>
      <c r="E452" s="72" t="s">
        <v>14907</v>
      </c>
      <c r="F452" s="72" t="s">
        <v>14906</v>
      </c>
      <c r="G452" s="176">
        <v>0</v>
      </c>
      <c r="H452" s="72" t="s">
        <v>71</v>
      </c>
      <c r="I452" s="71" t="s">
        <v>64</v>
      </c>
      <c r="J452" s="73" t="s">
        <v>81</v>
      </c>
      <c r="K452" s="75" t="s">
        <v>14895</v>
      </c>
      <c r="L452" s="76">
        <v>10600000</v>
      </c>
      <c r="M452" s="71" t="s">
        <v>66</v>
      </c>
      <c r="N452" s="75" t="s">
        <v>11405</v>
      </c>
      <c r="O452" s="75">
        <v>56086232</v>
      </c>
      <c r="P452" s="72">
        <v>27</v>
      </c>
      <c r="Q452" s="80">
        <v>45670</v>
      </c>
      <c r="R452" s="75">
        <v>2494141000</v>
      </c>
      <c r="S452" s="80">
        <v>45700</v>
      </c>
      <c r="T452" s="76">
        <v>10600000</v>
      </c>
      <c r="U452" s="72" t="s">
        <v>65</v>
      </c>
      <c r="V452" s="76">
        <v>85152695</v>
      </c>
      <c r="W452" s="104" t="s">
        <v>10424</v>
      </c>
      <c r="X452" s="78">
        <v>45700</v>
      </c>
      <c r="Y452" s="78">
        <v>45700</v>
      </c>
      <c r="Z452" s="78" t="s">
        <v>73</v>
      </c>
      <c r="AA452" s="78">
        <v>45808</v>
      </c>
      <c r="AB452" s="102">
        <f t="shared" si="36"/>
        <v>108</v>
      </c>
      <c r="AC452" s="72">
        <v>0</v>
      </c>
      <c r="AD452" s="514">
        <v>0</v>
      </c>
      <c r="AE452" s="72">
        <v>0</v>
      </c>
      <c r="AF452" s="80" t="s">
        <v>73</v>
      </c>
      <c r="AG452" s="102">
        <f t="shared" si="37"/>
        <v>0</v>
      </c>
      <c r="AH452" s="72">
        <v>0</v>
      </c>
      <c r="AI452" s="628">
        <v>0</v>
      </c>
      <c r="AJ452" s="72" t="s">
        <v>73</v>
      </c>
      <c r="AK452" s="80" t="s">
        <v>73</v>
      </c>
      <c r="AL452" s="72">
        <v>0</v>
      </c>
      <c r="AM452" s="80" t="s">
        <v>73</v>
      </c>
      <c r="AN452" s="80" t="s">
        <v>73</v>
      </c>
      <c r="AO452" s="80" t="s">
        <v>73</v>
      </c>
      <c r="AP452" s="102">
        <f t="shared" si="38"/>
        <v>0</v>
      </c>
      <c r="AQ452" s="102">
        <f t="shared" si="39"/>
        <v>10600000</v>
      </c>
      <c r="AR452" s="72" t="s">
        <v>65</v>
      </c>
      <c r="AS452" s="76">
        <v>10600000</v>
      </c>
      <c r="AT452" s="72" t="s">
        <v>319</v>
      </c>
      <c r="AU452" s="76">
        <v>0</v>
      </c>
      <c r="AV452" s="81" t="s">
        <v>73</v>
      </c>
      <c r="AW452" s="620">
        <v>10600000</v>
      </c>
      <c r="AX452" s="488">
        <f t="shared" si="40"/>
        <v>0</v>
      </c>
      <c r="AY452" s="84">
        <f t="shared" si="41"/>
        <v>1</v>
      </c>
      <c r="AZ452" s="84">
        <v>1</v>
      </c>
      <c r="BA452" s="81" t="s">
        <v>73</v>
      </c>
      <c r="BB452" s="72" t="s">
        <v>208</v>
      </c>
      <c r="BC452" s="75" t="s">
        <v>14905</v>
      </c>
      <c r="BD452" s="71" t="s">
        <v>65</v>
      </c>
      <c r="BE452" s="71" t="s">
        <v>65</v>
      </c>
    </row>
    <row r="453" spans="2:57" x14ac:dyDescent="0.25">
      <c r="B453" s="71">
        <v>2025</v>
      </c>
      <c r="C453" s="71">
        <v>891780111</v>
      </c>
      <c r="D453" s="71" t="s">
        <v>63</v>
      </c>
      <c r="E453" s="72" t="s">
        <v>14904</v>
      </c>
      <c r="F453" s="72" t="s">
        <v>14903</v>
      </c>
      <c r="G453" s="176">
        <v>0</v>
      </c>
      <c r="H453" s="72" t="s">
        <v>71</v>
      </c>
      <c r="I453" s="71" t="s">
        <v>64</v>
      </c>
      <c r="J453" s="73" t="s">
        <v>81</v>
      </c>
      <c r="K453" s="75" t="s">
        <v>14801</v>
      </c>
      <c r="L453" s="76">
        <v>10600000</v>
      </c>
      <c r="M453" s="71" t="s">
        <v>66</v>
      </c>
      <c r="N453" s="75" t="s">
        <v>11691</v>
      </c>
      <c r="O453" s="75">
        <v>4978989</v>
      </c>
      <c r="P453" s="72">
        <v>27</v>
      </c>
      <c r="Q453" s="80">
        <v>45670</v>
      </c>
      <c r="R453" s="75">
        <v>2494141000</v>
      </c>
      <c r="S453" s="80">
        <v>45700</v>
      </c>
      <c r="T453" s="76">
        <v>10600000</v>
      </c>
      <c r="U453" s="72" t="s">
        <v>65</v>
      </c>
      <c r="V453" s="76">
        <v>85152695</v>
      </c>
      <c r="W453" s="104" t="s">
        <v>10424</v>
      </c>
      <c r="X453" s="78">
        <v>45700</v>
      </c>
      <c r="Y453" s="78">
        <v>45700</v>
      </c>
      <c r="Z453" s="78" t="s">
        <v>73</v>
      </c>
      <c r="AA453" s="78">
        <v>45808</v>
      </c>
      <c r="AB453" s="102">
        <f t="shared" si="36"/>
        <v>108</v>
      </c>
      <c r="AC453" s="72">
        <v>0</v>
      </c>
      <c r="AD453" s="514">
        <v>0</v>
      </c>
      <c r="AE453" s="72">
        <v>0</v>
      </c>
      <c r="AF453" s="80" t="s">
        <v>73</v>
      </c>
      <c r="AG453" s="102">
        <f t="shared" si="37"/>
        <v>0</v>
      </c>
      <c r="AH453" s="72">
        <v>0</v>
      </c>
      <c r="AI453" s="628">
        <v>0</v>
      </c>
      <c r="AJ453" s="72" t="s">
        <v>73</v>
      </c>
      <c r="AK453" s="80" t="s">
        <v>73</v>
      </c>
      <c r="AL453" s="72">
        <v>0</v>
      </c>
      <c r="AM453" s="80" t="s">
        <v>73</v>
      </c>
      <c r="AN453" s="80" t="s">
        <v>73</v>
      </c>
      <c r="AO453" s="80" t="s">
        <v>73</v>
      </c>
      <c r="AP453" s="102">
        <f t="shared" si="38"/>
        <v>0</v>
      </c>
      <c r="AQ453" s="102">
        <f t="shared" si="39"/>
        <v>10600000</v>
      </c>
      <c r="AR453" s="72" t="s">
        <v>65</v>
      </c>
      <c r="AS453" s="76">
        <v>10600000</v>
      </c>
      <c r="AT453" s="72" t="s">
        <v>319</v>
      </c>
      <c r="AU453" s="76">
        <v>0</v>
      </c>
      <c r="AV453" s="81" t="s">
        <v>73</v>
      </c>
      <c r="AW453" s="620">
        <v>10600000</v>
      </c>
      <c r="AX453" s="488">
        <f t="shared" si="40"/>
        <v>0</v>
      </c>
      <c r="AY453" s="84">
        <f t="shared" si="41"/>
        <v>1</v>
      </c>
      <c r="AZ453" s="84">
        <v>1</v>
      </c>
      <c r="BA453" s="81" t="s">
        <v>73</v>
      </c>
      <c r="BB453" s="72" t="s">
        <v>208</v>
      </c>
      <c r="BC453" s="75" t="s">
        <v>14902</v>
      </c>
      <c r="BD453" s="71" t="s">
        <v>65</v>
      </c>
      <c r="BE453" s="71" t="s">
        <v>65</v>
      </c>
    </row>
    <row r="454" spans="2:57" x14ac:dyDescent="0.25">
      <c r="B454" s="71">
        <v>2025</v>
      </c>
      <c r="C454" s="71">
        <v>891780111</v>
      </c>
      <c r="D454" s="71" t="s">
        <v>63</v>
      </c>
      <c r="E454" s="72" t="s">
        <v>14901</v>
      </c>
      <c r="F454" s="72" t="s">
        <v>14900</v>
      </c>
      <c r="G454" s="176">
        <v>0</v>
      </c>
      <c r="H454" s="72" t="s">
        <v>71</v>
      </c>
      <c r="I454" s="71" t="s">
        <v>64</v>
      </c>
      <c r="J454" s="73" t="s">
        <v>81</v>
      </c>
      <c r="K454" s="75" t="s">
        <v>14899</v>
      </c>
      <c r="L454" s="76">
        <v>10600000</v>
      </c>
      <c r="M454" s="71" t="s">
        <v>66</v>
      </c>
      <c r="N454" s="75" t="s">
        <v>11527</v>
      </c>
      <c r="O454" s="75">
        <v>1082907201</v>
      </c>
      <c r="P454" s="72">
        <v>27</v>
      </c>
      <c r="Q454" s="80">
        <v>45670</v>
      </c>
      <c r="R454" s="75">
        <v>2494141000</v>
      </c>
      <c r="S454" s="80">
        <v>45700</v>
      </c>
      <c r="T454" s="76">
        <v>10600000</v>
      </c>
      <c r="U454" s="72" t="s">
        <v>65</v>
      </c>
      <c r="V454" s="76">
        <v>85152695</v>
      </c>
      <c r="W454" s="104" t="s">
        <v>10424</v>
      </c>
      <c r="X454" s="78">
        <v>45700</v>
      </c>
      <c r="Y454" s="78">
        <v>45700</v>
      </c>
      <c r="Z454" s="78" t="s">
        <v>73</v>
      </c>
      <c r="AA454" s="78">
        <v>45808</v>
      </c>
      <c r="AB454" s="102">
        <f t="shared" si="36"/>
        <v>108</v>
      </c>
      <c r="AC454" s="72">
        <v>0</v>
      </c>
      <c r="AD454" s="514">
        <v>0</v>
      </c>
      <c r="AE454" s="72">
        <v>0</v>
      </c>
      <c r="AF454" s="80" t="s">
        <v>73</v>
      </c>
      <c r="AG454" s="102">
        <f t="shared" si="37"/>
        <v>0</v>
      </c>
      <c r="AH454" s="72">
        <v>0</v>
      </c>
      <c r="AI454" s="628">
        <v>0</v>
      </c>
      <c r="AJ454" s="72" t="s">
        <v>73</v>
      </c>
      <c r="AK454" s="80" t="s">
        <v>73</v>
      </c>
      <c r="AL454" s="72">
        <v>0</v>
      </c>
      <c r="AM454" s="80" t="s">
        <v>73</v>
      </c>
      <c r="AN454" s="80" t="s">
        <v>73</v>
      </c>
      <c r="AO454" s="80" t="s">
        <v>73</v>
      </c>
      <c r="AP454" s="102">
        <f t="shared" si="38"/>
        <v>0</v>
      </c>
      <c r="AQ454" s="102">
        <f t="shared" si="39"/>
        <v>10600000</v>
      </c>
      <c r="AR454" s="72" t="s">
        <v>65</v>
      </c>
      <c r="AS454" s="76">
        <v>10600000</v>
      </c>
      <c r="AT454" s="72" t="s">
        <v>319</v>
      </c>
      <c r="AU454" s="76">
        <v>0</v>
      </c>
      <c r="AV454" s="81" t="s">
        <v>73</v>
      </c>
      <c r="AW454" s="620">
        <v>10600000</v>
      </c>
      <c r="AX454" s="488">
        <f t="shared" si="40"/>
        <v>0</v>
      </c>
      <c r="AY454" s="84">
        <f t="shared" si="41"/>
        <v>1</v>
      </c>
      <c r="AZ454" s="84">
        <v>1</v>
      </c>
      <c r="BA454" s="81" t="s">
        <v>73</v>
      </c>
      <c r="BB454" s="72" t="s">
        <v>208</v>
      </c>
      <c r="BC454" s="75" t="s">
        <v>14898</v>
      </c>
      <c r="BD454" s="71" t="s">
        <v>65</v>
      </c>
      <c r="BE454" s="71" t="s">
        <v>65</v>
      </c>
    </row>
    <row r="455" spans="2:57" x14ac:dyDescent="0.25">
      <c r="B455" s="71">
        <v>2025</v>
      </c>
      <c r="C455" s="71">
        <v>891780111</v>
      </c>
      <c r="D455" s="71" t="s">
        <v>63</v>
      </c>
      <c r="E455" s="72" t="s">
        <v>14897</v>
      </c>
      <c r="F455" s="72" t="s">
        <v>14896</v>
      </c>
      <c r="G455" s="176">
        <v>0</v>
      </c>
      <c r="H455" s="72" t="s">
        <v>71</v>
      </c>
      <c r="I455" s="71" t="s">
        <v>64</v>
      </c>
      <c r="J455" s="73" t="s">
        <v>81</v>
      </c>
      <c r="K455" s="75" t="s">
        <v>14895</v>
      </c>
      <c r="L455" s="76">
        <v>13888000</v>
      </c>
      <c r="M455" s="71" t="s">
        <v>66</v>
      </c>
      <c r="N455" s="75" t="s">
        <v>11499</v>
      </c>
      <c r="O455" s="75">
        <v>1082848177</v>
      </c>
      <c r="P455" s="72">
        <v>27</v>
      </c>
      <c r="Q455" s="80">
        <v>45670</v>
      </c>
      <c r="R455" s="75">
        <v>2494141000</v>
      </c>
      <c r="S455" s="80">
        <v>45700</v>
      </c>
      <c r="T455" s="76">
        <v>13888000</v>
      </c>
      <c r="U455" s="72" t="s">
        <v>65</v>
      </c>
      <c r="V455" s="76">
        <v>85152695</v>
      </c>
      <c r="W455" s="104" t="s">
        <v>10424</v>
      </c>
      <c r="X455" s="78">
        <v>45700</v>
      </c>
      <c r="Y455" s="78">
        <v>45700</v>
      </c>
      <c r="Z455" s="78" t="s">
        <v>73</v>
      </c>
      <c r="AA455" s="78">
        <v>45808</v>
      </c>
      <c r="AB455" s="102">
        <f t="shared" si="36"/>
        <v>108</v>
      </c>
      <c r="AC455" s="72">
        <v>0</v>
      </c>
      <c r="AD455" s="514">
        <v>0</v>
      </c>
      <c r="AE455" s="72">
        <v>0</v>
      </c>
      <c r="AF455" s="80" t="s">
        <v>73</v>
      </c>
      <c r="AG455" s="102">
        <f t="shared" si="37"/>
        <v>0</v>
      </c>
      <c r="AH455" s="72">
        <v>0</v>
      </c>
      <c r="AI455" s="628">
        <v>0</v>
      </c>
      <c r="AJ455" s="72" t="s">
        <v>73</v>
      </c>
      <c r="AK455" s="80" t="s">
        <v>73</v>
      </c>
      <c r="AL455" s="72">
        <v>0</v>
      </c>
      <c r="AM455" s="80" t="s">
        <v>73</v>
      </c>
      <c r="AN455" s="80" t="s">
        <v>73</v>
      </c>
      <c r="AO455" s="80" t="s">
        <v>73</v>
      </c>
      <c r="AP455" s="102">
        <f t="shared" si="38"/>
        <v>0</v>
      </c>
      <c r="AQ455" s="102">
        <f t="shared" si="39"/>
        <v>13888000</v>
      </c>
      <c r="AR455" s="72" t="s">
        <v>65</v>
      </c>
      <c r="AS455" s="76">
        <v>13888000</v>
      </c>
      <c r="AT455" s="72" t="s">
        <v>319</v>
      </c>
      <c r="AU455" s="76">
        <v>0</v>
      </c>
      <c r="AV455" s="81" t="s">
        <v>73</v>
      </c>
      <c r="AW455" s="620">
        <v>13888000</v>
      </c>
      <c r="AX455" s="488">
        <f t="shared" si="40"/>
        <v>0</v>
      </c>
      <c r="AY455" s="84">
        <f t="shared" si="41"/>
        <v>1</v>
      </c>
      <c r="AZ455" s="84">
        <v>1</v>
      </c>
      <c r="BA455" s="81" t="s">
        <v>73</v>
      </c>
      <c r="BB455" s="72" t="s">
        <v>208</v>
      </c>
      <c r="BC455" s="75" t="s">
        <v>14894</v>
      </c>
      <c r="BD455" s="71" t="s">
        <v>65</v>
      </c>
      <c r="BE455" s="71" t="s">
        <v>65</v>
      </c>
    </row>
    <row r="456" spans="2:57" x14ac:dyDescent="0.25">
      <c r="B456" s="71">
        <v>2025</v>
      </c>
      <c r="C456" s="71">
        <v>891780111</v>
      </c>
      <c r="D456" s="71" t="s">
        <v>63</v>
      </c>
      <c r="E456" s="72" t="s">
        <v>14893</v>
      </c>
      <c r="F456" s="72" t="s">
        <v>14892</v>
      </c>
      <c r="G456" s="176">
        <v>0</v>
      </c>
      <c r="H456" s="72" t="s">
        <v>71</v>
      </c>
      <c r="I456" s="71" t="s">
        <v>64</v>
      </c>
      <c r="J456" s="73" t="s">
        <v>81</v>
      </c>
      <c r="K456" s="75" t="s">
        <v>14891</v>
      </c>
      <c r="L456" s="76">
        <v>10600000</v>
      </c>
      <c r="M456" s="71" t="s">
        <v>66</v>
      </c>
      <c r="N456" s="75" t="s">
        <v>11248</v>
      </c>
      <c r="O456" s="75">
        <v>84452687</v>
      </c>
      <c r="P456" s="72">
        <v>27</v>
      </c>
      <c r="Q456" s="80">
        <v>45670</v>
      </c>
      <c r="R456" s="75">
        <v>2494141000</v>
      </c>
      <c r="S456" s="80">
        <v>45700</v>
      </c>
      <c r="T456" s="76">
        <v>10600000</v>
      </c>
      <c r="U456" s="72" t="s">
        <v>65</v>
      </c>
      <c r="V456" s="76">
        <v>85152695</v>
      </c>
      <c r="W456" s="104" t="s">
        <v>10424</v>
      </c>
      <c r="X456" s="78">
        <v>45700</v>
      </c>
      <c r="Y456" s="78">
        <v>45700</v>
      </c>
      <c r="Z456" s="78" t="s">
        <v>73</v>
      </c>
      <c r="AA456" s="78">
        <v>45808</v>
      </c>
      <c r="AB456" s="102">
        <f t="shared" ref="AB456:AB519" si="42">+IF(Z456="1800-01-01",AA456-Y456,AA456-Z456)</f>
        <v>108</v>
      </c>
      <c r="AC456" s="72">
        <v>2</v>
      </c>
      <c r="AD456" s="514">
        <v>2650000</v>
      </c>
      <c r="AE456" s="72">
        <v>1</v>
      </c>
      <c r="AF456" s="80">
        <v>45838</v>
      </c>
      <c r="AG456" s="102">
        <f t="shared" ref="AG456:AG519" si="43">+IF(AF456="1800-01-01",0,AF456-AA456)</f>
        <v>30</v>
      </c>
      <c r="AH456" s="72">
        <v>0</v>
      </c>
      <c r="AI456" s="628">
        <v>0</v>
      </c>
      <c r="AJ456" s="72" t="s">
        <v>73</v>
      </c>
      <c r="AK456" s="80" t="s">
        <v>73</v>
      </c>
      <c r="AL456" s="72">
        <v>0</v>
      </c>
      <c r="AM456" s="80" t="s">
        <v>73</v>
      </c>
      <c r="AN456" s="80" t="s">
        <v>73</v>
      </c>
      <c r="AO456" s="80" t="s">
        <v>73</v>
      </c>
      <c r="AP456" s="102">
        <f t="shared" ref="AP456:AP519" si="44">+IF(AM456="1800-01-01",0,AN456-AM456)</f>
        <v>0</v>
      </c>
      <c r="AQ456" s="102">
        <f t="shared" ref="AQ456:AQ519" si="45">+L456+AD456-AI456</f>
        <v>13250000</v>
      </c>
      <c r="AR456" s="72" t="s">
        <v>65</v>
      </c>
      <c r="AS456" s="76">
        <v>10600000</v>
      </c>
      <c r="AT456" s="72" t="s">
        <v>319</v>
      </c>
      <c r="AU456" s="76">
        <v>0</v>
      </c>
      <c r="AV456" s="81" t="s">
        <v>73</v>
      </c>
      <c r="AW456" s="620">
        <v>13250000</v>
      </c>
      <c r="AX456" s="488">
        <f t="shared" ref="AX456:AX519" si="46">AQ456-AW456</f>
        <v>0</v>
      </c>
      <c r="AY456" s="84">
        <f t="shared" ref="AY456:AY519" si="47">+IFERROR(AW456/AQ456,"_")</f>
        <v>1</v>
      </c>
      <c r="AZ456" s="84">
        <v>1</v>
      </c>
      <c r="BA456" s="81" t="s">
        <v>73</v>
      </c>
      <c r="BB456" s="72" t="s">
        <v>208</v>
      </c>
      <c r="BC456" s="75" t="s">
        <v>14890</v>
      </c>
      <c r="BD456" s="71" t="s">
        <v>65</v>
      </c>
      <c r="BE456" s="71" t="s">
        <v>65</v>
      </c>
    </row>
    <row r="457" spans="2:57" x14ac:dyDescent="0.25">
      <c r="B457" s="71">
        <v>2025</v>
      </c>
      <c r="C457" s="71">
        <v>891780111</v>
      </c>
      <c r="D457" s="71" t="s">
        <v>63</v>
      </c>
      <c r="E457" s="72" t="s">
        <v>14889</v>
      </c>
      <c r="F457" s="72" t="s">
        <v>14888</v>
      </c>
      <c r="G457" s="176">
        <v>0</v>
      </c>
      <c r="H457" s="72" t="s">
        <v>71</v>
      </c>
      <c r="I457" s="71" t="s">
        <v>64</v>
      </c>
      <c r="J457" s="73" t="s">
        <v>81</v>
      </c>
      <c r="K457" s="75" t="s">
        <v>14887</v>
      </c>
      <c r="L457" s="76">
        <v>10600000</v>
      </c>
      <c r="M457" s="71" t="s">
        <v>66</v>
      </c>
      <c r="N457" s="75" t="s">
        <v>10694</v>
      </c>
      <c r="O457" s="75">
        <v>1083016337</v>
      </c>
      <c r="P457" s="72">
        <v>27</v>
      </c>
      <c r="Q457" s="80">
        <v>45670</v>
      </c>
      <c r="R457" s="75">
        <v>2494141000</v>
      </c>
      <c r="S457" s="80">
        <v>45700</v>
      </c>
      <c r="T457" s="76">
        <v>10600000</v>
      </c>
      <c r="U457" s="72" t="s">
        <v>65</v>
      </c>
      <c r="V457" s="76">
        <v>1082868728</v>
      </c>
      <c r="W457" s="104" t="s">
        <v>1469</v>
      </c>
      <c r="X457" s="78">
        <v>45700</v>
      </c>
      <c r="Y457" s="78">
        <v>45700</v>
      </c>
      <c r="Z457" s="78" t="s">
        <v>73</v>
      </c>
      <c r="AA457" s="78">
        <v>45808</v>
      </c>
      <c r="AB457" s="102">
        <f t="shared" si="42"/>
        <v>108</v>
      </c>
      <c r="AC457" s="72">
        <v>2</v>
      </c>
      <c r="AD457" s="514">
        <v>2650000</v>
      </c>
      <c r="AE457" s="72">
        <v>1</v>
      </c>
      <c r="AF457" s="80">
        <v>45838</v>
      </c>
      <c r="AG457" s="102">
        <f t="shared" si="43"/>
        <v>30</v>
      </c>
      <c r="AH457" s="72">
        <v>0</v>
      </c>
      <c r="AI457" s="628">
        <v>0</v>
      </c>
      <c r="AJ457" s="72" t="s">
        <v>73</v>
      </c>
      <c r="AK457" s="80" t="s">
        <v>73</v>
      </c>
      <c r="AL457" s="72">
        <v>0</v>
      </c>
      <c r="AM457" s="80" t="s">
        <v>73</v>
      </c>
      <c r="AN457" s="80" t="s">
        <v>73</v>
      </c>
      <c r="AO457" s="80" t="s">
        <v>73</v>
      </c>
      <c r="AP457" s="102">
        <f t="shared" si="44"/>
        <v>0</v>
      </c>
      <c r="AQ457" s="102">
        <f t="shared" si="45"/>
        <v>13250000</v>
      </c>
      <c r="AR457" s="72" t="s">
        <v>65</v>
      </c>
      <c r="AS457" s="76">
        <v>10600000</v>
      </c>
      <c r="AT457" s="72" t="s">
        <v>319</v>
      </c>
      <c r="AU457" s="76">
        <v>0</v>
      </c>
      <c r="AV457" s="81" t="s">
        <v>73</v>
      </c>
      <c r="AW457" s="620">
        <v>13250000</v>
      </c>
      <c r="AX457" s="488">
        <f t="shared" si="46"/>
        <v>0</v>
      </c>
      <c r="AY457" s="84">
        <f t="shared" si="47"/>
        <v>1</v>
      </c>
      <c r="AZ457" s="84">
        <v>1</v>
      </c>
      <c r="BA457" s="81" t="s">
        <v>73</v>
      </c>
      <c r="BB457" s="72" t="s">
        <v>208</v>
      </c>
      <c r="BC457" s="75" t="s">
        <v>14886</v>
      </c>
      <c r="BD457" s="71" t="s">
        <v>65</v>
      </c>
      <c r="BE457" s="71" t="s">
        <v>65</v>
      </c>
    </row>
    <row r="458" spans="2:57" x14ac:dyDescent="0.25">
      <c r="B458" s="71">
        <v>2025</v>
      </c>
      <c r="C458" s="71">
        <v>891780111</v>
      </c>
      <c r="D458" s="71" t="s">
        <v>63</v>
      </c>
      <c r="E458" s="72" t="s">
        <v>14885</v>
      </c>
      <c r="F458" s="72" t="s">
        <v>14884</v>
      </c>
      <c r="G458" s="176">
        <v>0</v>
      </c>
      <c r="H458" s="72" t="s">
        <v>71</v>
      </c>
      <c r="I458" s="71" t="s">
        <v>64</v>
      </c>
      <c r="J458" s="73" t="s">
        <v>81</v>
      </c>
      <c r="K458" s="75" t="s">
        <v>14883</v>
      </c>
      <c r="L458" s="76">
        <v>12624000</v>
      </c>
      <c r="M458" s="71" t="s">
        <v>66</v>
      </c>
      <c r="N458" s="75" t="s">
        <v>11494</v>
      </c>
      <c r="O458" s="75">
        <v>7601673</v>
      </c>
      <c r="P458" s="72">
        <v>28</v>
      </c>
      <c r="Q458" s="80">
        <v>45670</v>
      </c>
      <c r="R458" s="75">
        <v>5573604000</v>
      </c>
      <c r="S458" s="80">
        <v>45700</v>
      </c>
      <c r="T458" s="76">
        <v>12624000</v>
      </c>
      <c r="U458" s="72" t="s">
        <v>65</v>
      </c>
      <c r="V458" s="76">
        <v>85468846</v>
      </c>
      <c r="W458" s="104" t="s">
        <v>11479</v>
      </c>
      <c r="X458" s="78">
        <v>45700</v>
      </c>
      <c r="Y458" s="78">
        <v>45700</v>
      </c>
      <c r="Z458" s="78" t="s">
        <v>73</v>
      </c>
      <c r="AA458" s="78">
        <v>45808</v>
      </c>
      <c r="AB458" s="102">
        <f t="shared" si="42"/>
        <v>108</v>
      </c>
      <c r="AC458" s="72">
        <v>2</v>
      </c>
      <c r="AD458" s="514">
        <v>3156000</v>
      </c>
      <c r="AE458" s="72">
        <v>1</v>
      </c>
      <c r="AF458" s="80">
        <v>45838</v>
      </c>
      <c r="AG458" s="102">
        <f t="shared" si="43"/>
        <v>30</v>
      </c>
      <c r="AH458" s="72">
        <v>0</v>
      </c>
      <c r="AI458" s="628">
        <v>0</v>
      </c>
      <c r="AJ458" s="72" t="s">
        <v>73</v>
      </c>
      <c r="AK458" s="80" t="s">
        <v>73</v>
      </c>
      <c r="AL458" s="72">
        <v>0</v>
      </c>
      <c r="AM458" s="80" t="s">
        <v>73</v>
      </c>
      <c r="AN458" s="80" t="s">
        <v>73</v>
      </c>
      <c r="AO458" s="80" t="s">
        <v>73</v>
      </c>
      <c r="AP458" s="102">
        <f t="shared" si="44"/>
        <v>0</v>
      </c>
      <c r="AQ458" s="102">
        <f t="shared" si="45"/>
        <v>15780000</v>
      </c>
      <c r="AR458" s="72" t="s">
        <v>65</v>
      </c>
      <c r="AS458" s="76">
        <v>12624000</v>
      </c>
      <c r="AT458" s="72" t="s">
        <v>319</v>
      </c>
      <c r="AU458" s="76">
        <v>0</v>
      </c>
      <c r="AV458" s="81" t="s">
        <v>73</v>
      </c>
      <c r="AW458" s="620">
        <v>15780000</v>
      </c>
      <c r="AX458" s="488">
        <f t="shared" si="46"/>
        <v>0</v>
      </c>
      <c r="AY458" s="84">
        <f t="shared" si="47"/>
        <v>1</v>
      </c>
      <c r="AZ458" s="84">
        <v>1</v>
      </c>
      <c r="BA458" s="81" t="s">
        <v>73</v>
      </c>
      <c r="BB458" s="72" t="s">
        <v>208</v>
      </c>
      <c r="BC458" s="75" t="s">
        <v>14882</v>
      </c>
      <c r="BD458" s="71" t="s">
        <v>65</v>
      </c>
      <c r="BE458" s="71" t="s">
        <v>65</v>
      </c>
    </row>
    <row r="459" spans="2:57" x14ac:dyDescent="0.25">
      <c r="B459" s="71">
        <v>2025</v>
      </c>
      <c r="C459" s="71">
        <v>891780111</v>
      </c>
      <c r="D459" s="71" t="s">
        <v>63</v>
      </c>
      <c r="E459" s="72" t="s">
        <v>14881</v>
      </c>
      <c r="F459" s="72" t="s">
        <v>14880</v>
      </c>
      <c r="G459" s="176">
        <v>0</v>
      </c>
      <c r="H459" s="72" t="s">
        <v>71</v>
      </c>
      <c r="I459" s="71" t="s">
        <v>64</v>
      </c>
      <c r="J459" s="73" t="s">
        <v>81</v>
      </c>
      <c r="K459" s="75" t="s">
        <v>14879</v>
      </c>
      <c r="L459" s="76">
        <v>13888000</v>
      </c>
      <c r="M459" s="71" t="s">
        <v>66</v>
      </c>
      <c r="N459" s="75" t="s">
        <v>11577</v>
      </c>
      <c r="O459" s="75">
        <v>3743095</v>
      </c>
      <c r="P459" s="72">
        <v>27</v>
      </c>
      <c r="Q459" s="80">
        <v>45670</v>
      </c>
      <c r="R459" s="75">
        <v>2494141000</v>
      </c>
      <c r="S459" s="80">
        <v>45700</v>
      </c>
      <c r="T459" s="76">
        <v>13888000</v>
      </c>
      <c r="U459" s="72" t="s">
        <v>65</v>
      </c>
      <c r="V459" s="76">
        <v>85468846</v>
      </c>
      <c r="W459" s="104" t="s">
        <v>11479</v>
      </c>
      <c r="X459" s="78">
        <v>45700</v>
      </c>
      <c r="Y459" s="78">
        <v>45700</v>
      </c>
      <c r="Z459" s="78" t="s">
        <v>73</v>
      </c>
      <c r="AA459" s="78">
        <v>45808</v>
      </c>
      <c r="AB459" s="102">
        <f t="shared" si="42"/>
        <v>108</v>
      </c>
      <c r="AC459" s="72">
        <v>0</v>
      </c>
      <c r="AD459" s="514">
        <v>0</v>
      </c>
      <c r="AE459" s="72">
        <v>0</v>
      </c>
      <c r="AF459" s="80" t="s">
        <v>73</v>
      </c>
      <c r="AG459" s="102">
        <f t="shared" si="43"/>
        <v>0</v>
      </c>
      <c r="AH459" s="72">
        <v>0</v>
      </c>
      <c r="AI459" s="628">
        <v>0</v>
      </c>
      <c r="AJ459" s="72" t="s">
        <v>73</v>
      </c>
      <c r="AK459" s="80" t="s">
        <v>73</v>
      </c>
      <c r="AL459" s="72">
        <v>0</v>
      </c>
      <c r="AM459" s="80" t="s">
        <v>73</v>
      </c>
      <c r="AN459" s="80" t="s">
        <v>73</v>
      </c>
      <c r="AO459" s="80" t="s">
        <v>73</v>
      </c>
      <c r="AP459" s="102">
        <f t="shared" si="44"/>
        <v>0</v>
      </c>
      <c r="AQ459" s="102">
        <f t="shared" si="45"/>
        <v>13888000</v>
      </c>
      <c r="AR459" s="72" t="s">
        <v>65</v>
      </c>
      <c r="AS459" s="76">
        <v>13888000</v>
      </c>
      <c r="AT459" s="72" t="s">
        <v>319</v>
      </c>
      <c r="AU459" s="76">
        <v>0</v>
      </c>
      <c r="AV459" s="81" t="s">
        <v>73</v>
      </c>
      <c r="AW459" s="620">
        <v>13888000</v>
      </c>
      <c r="AX459" s="488">
        <f t="shared" si="46"/>
        <v>0</v>
      </c>
      <c r="AY459" s="84">
        <f t="shared" si="47"/>
        <v>1</v>
      </c>
      <c r="AZ459" s="84">
        <v>1</v>
      </c>
      <c r="BA459" s="81" t="s">
        <v>73</v>
      </c>
      <c r="BB459" s="72" t="s">
        <v>208</v>
      </c>
      <c r="BC459" s="75" t="s">
        <v>14878</v>
      </c>
      <c r="BD459" s="71" t="s">
        <v>65</v>
      </c>
      <c r="BE459" s="71" t="s">
        <v>65</v>
      </c>
    </row>
    <row r="460" spans="2:57" x14ac:dyDescent="0.25">
      <c r="B460" s="71">
        <v>2025</v>
      </c>
      <c r="C460" s="71">
        <v>891780111</v>
      </c>
      <c r="D460" s="71" t="s">
        <v>63</v>
      </c>
      <c r="E460" s="72" t="s">
        <v>14877</v>
      </c>
      <c r="F460" s="72" t="s">
        <v>14876</v>
      </c>
      <c r="G460" s="176">
        <v>0</v>
      </c>
      <c r="H460" s="72" t="s">
        <v>71</v>
      </c>
      <c r="I460" s="71" t="s">
        <v>64</v>
      </c>
      <c r="J460" s="73" t="s">
        <v>81</v>
      </c>
      <c r="K460" s="75" t="s">
        <v>14875</v>
      </c>
      <c r="L460" s="76">
        <v>9000000</v>
      </c>
      <c r="M460" s="71" t="s">
        <v>66</v>
      </c>
      <c r="N460" s="75" t="s">
        <v>11641</v>
      </c>
      <c r="O460" s="75">
        <v>1083042920</v>
      </c>
      <c r="P460" s="72">
        <v>27</v>
      </c>
      <c r="Q460" s="80">
        <v>45670</v>
      </c>
      <c r="R460" s="75">
        <v>2494141000</v>
      </c>
      <c r="S460" s="80">
        <v>45700</v>
      </c>
      <c r="T460" s="76">
        <v>9000000</v>
      </c>
      <c r="U460" s="72" t="s">
        <v>65</v>
      </c>
      <c r="V460" s="76">
        <v>45691169</v>
      </c>
      <c r="W460" s="104" t="s">
        <v>10104</v>
      </c>
      <c r="X460" s="78">
        <v>45700</v>
      </c>
      <c r="Y460" s="78">
        <v>45700</v>
      </c>
      <c r="Z460" s="78" t="s">
        <v>73</v>
      </c>
      <c r="AA460" s="78">
        <v>45808</v>
      </c>
      <c r="AB460" s="102">
        <f t="shared" si="42"/>
        <v>108</v>
      </c>
      <c r="AC460" s="72">
        <v>2</v>
      </c>
      <c r="AD460" s="514">
        <v>1125000</v>
      </c>
      <c r="AE460" s="72">
        <v>1</v>
      </c>
      <c r="AF460" s="80">
        <v>45823</v>
      </c>
      <c r="AG460" s="102">
        <f t="shared" si="43"/>
        <v>15</v>
      </c>
      <c r="AH460" s="72">
        <v>0</v>
      </c>
      <c r="AI460" s="628">
        <v>0</v>
      </c>
      <c r="AJ460" s="72" t="s">
        <v>73</v>
      </c>
      <c r="AK460" s="80" t="s">
        <v>73</v>
      </c>
      <c r="AL460" s="72">
        <v>0</v>
      </c>
      <c r="AM460" s="80" t="s">
        <v>73</v>
      </c>
      <c r="AN460" s="80" t="s">
        <v>73</v>
      </c>
      <c r="AO460" s="80" t="s">
        <v>73</v>
      </c>
      <c r="AP460" s="102">
        <f t="shared" si="44"/>
        <v>0</v>
      </c>
      <c r="AQ460" s="102">
        <f t="shared" si="45"/>
        <v>10125000</v>
      </c>
      <c r="AR460" s="72" t="s">
        <v>65</v>
      </c>
      <c r="AS460" s="76">
        <v>9000000</v>
      </c>
      <c r="AT460" s="72" t="s">
        <v>319</v>
      </c>
      <c r="AU460" s="76">
        <v>0</v>
      </c>
      <c r="AV460" s="81" t="s">
        <v>73</v>
      </c>
      <c r="AW460" s="620">
        <v>10125000</v>
      </c>
      <c r="AX460" s="488">
        <f t="shared" si="46"/>
        <v>0</v>
      </c>
      <c r="AY460" s="84">
        <f t="shared" si="47"/>
        <v>1</v>
      </c>
      <c r="AZ460" s="84">
        <v>1</v>
      </c>
      <c r="BA460" s="81" t="s">
        <v>73</v>
      </c>
      <c r="BB460" s="72" t="s">
        <v>208</v>
      </c>
      <c r="BC460" s="75" t="s">
        <v>14874</v>
      </c>
      <c r="BD460" s="71" t="s">
        <v>65</v>
      </c>
      <c r="BE460" s="71" t="s">
        <v>65</v>
      </c>
    </row>
    <row r="461" spans="2:57" x14ac:dyDescent="0.25">
      <c r="B461" s="71">
        <v>2025</v>
      </c>
      <c r="C461" s="71">
        <v>891780111</v>
      </c>
      <c r="D461" s="71" t="s">
        <v>63</v>
      </c>
      <c r="E461" s="72" t="s">
        <v>14873</v>
      </c>
      <c r="F461" s="72" t="s">
        <v>14872</v>
      </c>
      <c r="G461" s="176">
        <v>0</v>
      </c>
      <c r="H461" s="72" t="s">
        <v>71</v>
      </c>
      <c r="I461" s="71" t="s">
        <v>64</v>
      </c>
      <c r="J461" s="73" t="s">
        <v>81</v>
      </c>
      <c r="K461" s="75" t="s">
        <v>14871</v>
      </c>
      <c r="L461" s="76">
        <v>18800000</v>
      </c>
      <c r="M461" s="71" t="s">
        <v>66</v>
      </c>
      <c r="N461" s="75" t="s">
        <v>11518</v>
      </c>
      <c r="O461" s="75">
        <v>1082939203</v>
      </c>
      <c r="P461" s="72">
        <v>28</v>
      </c>
      <c r="Q461" s="80">
        <v>45670</v>
      </c>
      <c r="R461" s="75">
        <v>5573604000</v>
      </c>
      <c r="S461" s="80">
        <v>45700</v>
      </c>
      <c r="T461" s="76">
        <v>18800000</v>
      </c>
      <c r="U461" s="72" t="s">
        <v>65</v>
      </c>
      <c r="V461" s="76">
        <v>85154788</v>
      </c>
      <c r="W461" s="104" t="s">
        <v>11124</v>
      </c>
      <c r="X461" s="78">
        <v>45700</v>
      </c>
      <c r="Y461" s="78">
        <v>45700</v>
      </c>
      <c r="Z461" s="78" t="s">
        <v>73</v>
      </c>
      <c r="AA461" s="78">
        <v>45808</v>
      </c>
      <c r="AB461" s="102">
        <f t="shared" si="42"/>
        <v>108</v>
      </c>
      <c r="AC461" s="72">
        <v>2</v>
      </c>
      <c r="AD461" s="514">
        <v>4700000</v>
      </c>
      <c r="AE461" s="72">
        <v>1</v>
      </c>
      <c r="AF461" s="80">
        <v>45838</v>
      </c>
      <c r="AG461" s="102">
        <f t="shared" si="43"/>
        <v>30</v>
      </c>
      <c r="AH461" s="72">
        <v>0</v>
      </c>
      <c r="AI461" s="628">
        <v>0</v>
      </c>
      <c r="AJ461" s="72" t="s">
        <v>73</v>
      </c>
      <c r="AK461" s="80" t="s">
        <v>73</v>
      </c>
      <c r="AL461" s="72">
        <v>0</v>
      </c>
      <c r="AM461" s="80" t="s">
        <v>73</v>
      </c>
      <c r="AN461" s="80" t="s">
        <v>73</v>
      </c>
      <c r="AO461" s="80" t="s">
        <v>73</v>
      </c>
      <c r="AP461" s="102">
        <f t="shared" si="44"/>
        <v>0</v>
      </c>
      <c r="AQ461" s="102">
        <f t="shared" si="45"/>
        <v>23500000</v>
      </c>
      <c r="AR461" s="72" t="s">
        <v>65</v>
      </c>
      <c r="AS461" s="76">
        <v>18800000</v>
      </c>
      <c r="AT461" s="72" t="s">
        <v>319</v>
      </c>
      <c r="AU461" s="76">
        <v>0</v>
      </c>
      <c r="AV461" s="81" t="s">
        <v>73</v>
      </c>
      <c r="AW461" s="620">
        <v>23500000</v>
      </c>
      <c r="AX461" s="488">
        <f t="shared" si="46"/>
        <v>0</v>
      </c>
      <c r="AY461" s="84">
        <f t="shared" si="47"/>
        <v>1</v>
      </c>
      <c r="AZ461" s="84">
        <v>1</v>
      </c>
      <c r="BA461" s="81" t="s">
        <v>73</v>
      </c>
      <c r="BB461" s="72" t="s">
        <v>208</v>
      </c>
      <c r="BC461" s="75" t="s">
        <v>14870</v>
      </c>
      <c r="BD461" s="71" t="s">
        <v>65</v>
      </c>
      <c r="BE461" s="71" t="s">
        <v>65</v>
      </c>
    </row>
    <row r="462" spans="2:57" x14ac:dyDescent="0.25">
      <c r="B462" s="71">
        <v>2025</v>
      </c>
      <c r="C462" s="71">
        <v>891780111</v>
      </c>
      <c r="D462" s="71" t="s">
        <v>63</v>
      </c>
      <c r="E462" s="72" t="s">
        <v>14869</v>
      </c>
      <c r="F462" s="72" t="s">
        <v>14868</v>
      </c>
      <c r="G462" s="176">
        <v>0</v>
      </c>
      <c r="H462" s="72" t="s">
        <v>71</v>
      </c>
      <c r="I462" s="71" t="s">
        <v>64</v>
      </c>
      <c r="J462" s="73" t="s">
        <v>81</v>
      </c>
      <c r="K462" s="75" t="s">
        <v>14867</v>
      </c>
      <c r="L462" s="76">
        <v>11400000</v>
      </c>
      <c r="M462" s="71" t="s">
        <v>66</v>
      </c>
      <c r="N462" s="75" t="s">
        <v>14866</v>
      </c>
      <c r="O462" s="75">
        <v>57291636</v>
      </c>
      <c r="P462" s="72">
        <v>28</v>
      </c>
      <c r="Q462" s="80">
        <v>45670</v>
      </c>
      <c r="R462" s="75">
        <v>5573604000</v>
      </c>
      <c r="S462" s="80">
        <v>45700</v>
      </c>
      <c r="T462" s="76">
        <v>11400000</v>
      </c>
      <c r="U462" s="72" t="s">
        <v>65</v>
      </c>
      <c r="V462" s="76">
        <v>85154788</v>
      </c>
      <c r="W462" s="104" t="s">
        <v>11124</v>
      </c>
      <c r="X462" s="78">
        <v>45700</v>
      </c>
      <c r="Y462" s="78">
        <v>45700</v>
      </c>
      <c r="Z462" s="78" t="s">
        <v>73</v>
      </c>
      <c r="AA462" s="78">
        <v>45808</v>
      </c>
      <c r="AB462" s="102">
        <f t="shared" si="42"/>
        <v>108</v>
      </c>
      <c r="AC462" s="72">
        <v>2</v>
      </c>
      <c r="AD462" s="514">
        <v>2850000</v>
      </c>
      <c r="AE462" s="72">
        <v>1</v>
      </c>
      <c r="AF462" s="80">
        <v>45838</v>
      </c>
      <c r="AG462" s="102">
        <f t="shared" si="43"/>
        <v>30</v>
      </c>
      <c r="AH462" s="72">
        <v>0</v>
      </c>
      <c r="AI462" s="628">
        <v>0</v>
      </c>
      <c r="AJ462" s="72" t="s">
        <v>73</v>
      </c>
      <c r="AK462" s="80" t="s">
        <v>73</v>
      </c>
      <c r="AL462" s="72">
        <v>0</v>
      </c>
      <c r="AM462" s="80" t="s">
        <v>73</v>
      </c>
      <c r="AN462" s="80" t="s">
        <v>73</v>
      </c>
      <c r="AO462" s="80" t="s">
        <v>73</v>
      </c>
      <c r="AP462" s="102">
        <f t="shared" si="44"/>
        <v>0</v>
      </c>
      <c r="AQ462" s="102">
        <f t="shared" si="45"/>
        <v>14250000</v>
      </c>
      <c r="AR462" s="72" t="s">
        <v>65</v>
      </c>
      <c r="AS462" s="76">
        <v>11400000</v>
      </c>
      <c r="AT462" s="72" t="s">
        <v>319</v>
      </c>
      <c r="AU462" s="76">
        <v>0</v>
      </c>
      <c r="AV462" s="81" t="s">
        <v>73</v>
      </c>
      <c r="AW462" s="620">
        <v>14250000</v>
      </c>
      <c r="AX462" s="488">
        <f t="shared" si="46"/>
        <v>0</v>
      </c>
      <c r="AY462" s="84">
        <f t="shared" si="47"/>
        <v>1</v>
      </c>
      <c r="AZ462" s="84">
        <v>1</v>
      </c>
      <c r="BA462" s="81" t="s">
        <v>73</v>
      </c>
      <c r="BB462" s="72" t="s">
        <v>208</v>
      </c>
      <c r="BC462" s="75" t="s">
        <v>14865</v>
      </c>
      <c r="BD462" s="71" t="s">
        <v>65</v>
      </c>
      <c r="BE462" s="71" t="s">
        <v>65</v>
      </c>
    </row>
    <row r="463" spans="2:57" x14ac:dyDescent="0.25">
      <c r="B463" s="71">
        <v>2025</v>
      </c>
      <c r="C463" s="71">
        <v>891780111</v>
      </c>
      <c r="D463" s="71" t="s">
        <v>63</v>
      </c>
      <c r="E463" s="72" t="s">
        <v>14864</v>
      </c>
      <c r="F463" s="72" t="s">
        <v>14863</v>
      </c>
      <c r="G463" s="176">
        <v>0</v>
      </c>
      <c r="H463" s="72" t="s">
        <v>71</v>
      </c>
      <c r="I463" s="71" t="s">
        <v>64</v>
      </c>
      <c r="J463" s="73" t="s">
        <v>81</v>
      </c>
      <c r="K463" s="75" t="s">
        <v>14336</v>
      </c>
      <c r="L463" s="76">
        <v>9000000</v>
      </c>
      <c r="M463" s="71" t="s">
        <v>66</v>
      </c>
      <c r="N463" s="75" t="s">
        <v>11178</v>
      </c>
      <c r="O463" s="75">
        <v>36723382</v>
      </c>
      <c r="P463" s="72">
        <v>27</v>
      </c>
      <c r="Q463" s="80">
        <v>45670</v>
      </c>
      <c r="R463" s="75">
        <v>2494141000</v>
      </c>
      <c r="S463" s="80">
        <v>45701</v>
      </c>
      <c r="T463" s="76">
        <v>9000000</v>
      </c>
      <c r="U463" s="72" t="s">
        <v>65</v>
      </c>
      <c r="V463" s="76">
        <v>7633817</v>
      </c>
      <c r="W463" s="104" t="s">
        <v>10548</v>
      </c>
      <c r="X463" s="78">
        <v>45701</v>
      </c>
      <c r="Y463" s="78">
        <v>45701</v>
      </c>
      <c r="Z463" s="78" t="s">
        <v>73</v>
      </c>
      <c r="AA463" s="78">
        <v>45808</v>
      </c>
      <c r="AB463" s="102">
        <f t="shared" si="42"/>
        <v>107</v>
      </c>
      <c r="AC463" s="72">
        <v>2</v>
      </c>
      <c r="AD463" s="514">
        <v>1125000</v>
      </c>
      <c r="AE463" s="72">
        <v>1</v>
      </c>
      <c r="AF463" s="80">
        <v>45823</v>
      </c>
      <c r="AG463" s="102">
        <f t="shared" si="43"/>
        <v>15</v>
      </c>
      <c r="AH463" s="72">
        <v>0</v>
      </c>
      <c r="AI463" s="628">
        <v>0</v>
      </c>
      <c r="AJ463" s="72" t="s">
        <v>73</v>
      </c>
      <c r="AK463" s="80" t="s">
        <v>73</v>
      </c>
      <c r="AL463" s="72">
        <v>0</v>
      </c>
      <c r="AM463" s="80" t="s">
        <v>73</v>
      </c>
      <c r="AN463" s="80" t="s">
        <v>73</v>
      </c>
      <c r="AO463" s="80" t="s">
        <v>73</v>
      </c>
      <c r="AP463" s="102">
        <f t="shared" si="44"/>
        <v>0</v>
      </c>
      <c r="AQ463" s="102">
        <f t="shared" si="45"/>
        <v>10125000</v>
      </c>
      <c r="AR463" s="72" t="s">
        <v>65</v>
      </c>
      <c r="AS463" s="76">
        <v>9000000</v>
      </c>
      <c r="AT463" s="72" t="s">
        <v>319</v>
      </c>
      <c r="AU463" s="76">
        <v>0</v>
      </c>
      <c r="AV463" s="81" t="s">
        <v>73</v>
      </c>
      <c r="AW463" s="620">
        <v>10125000</v>
      </c>
      <c r="AX463" s="488">
        <f t="shared" si="46"/>
        <v>0</v>
      </c>
      <c r="AY463" s="84">
        <f t="shared" si="47"/>
        <v>1</v>
      </c>
      <c r="AZ463" s="84">
        <v>1</v>
      </c>
      <c r="BA463" s="81" t="s">
        <v>73</v>
      </c>
      <c r="BB463" s="72" t="s">
        <v>208</v>
      </c>
      <c r="BC463" s="75" t="s">
        <v>14862</v>
      </c>
      <c r="BD463" s="71" t="s">
        <v>65</v>
      </c>
      <c r="BE463" s="71" t="s">
        <v>65</v>
      </c>
    </row>
    <row r="464" spans="2:57" x14ac:dyDescent="0.25">
      <c r="B464" s="71">
        <v>2025</v>
      </c>
      <c r="C464" s="71">
        <v>891780111</v>
      </c>
      <c r="D464" s="71" t="s">
        <v>63</v>
      </c>
      <c r="E464" s="72" t="s">
        <v>14861</v>
      </c>
      <c r="F464" s="72" t="s">
        <v>14860</v>
      </c>
      <c r="G464" s="176">
        <v>0</v>
      </c>
      <c r="H464" s="72" t="s">
        <v>71</v>
      </c>
      <c r="I464" s="71" t="s">
        <v>64</v>
      </c>
      <c r="J464" s="73" t="s">
        <v>81</v>
      </c>
      <c r="K464" s="75" t="s">
        <v>14859</v>
      </c>
      <c r="L464" s="76">
        <v>12624000</v>
      </c>
      <c r="M464" s="71" t="s">
        <v>66</v>
      </c>
      <c r="N464" s="75" t="s">
        <v>11203</v>
      </c>
      <c r="O464" s="75">
        <v>1082921312</v>
      </c>
      <c r="P464" s="72">
        <v>28</v>
      </c>
      <c r="Q464" s="80">
        <v>45670</v>
      </c>
      <c r="R464" s="75">
        <v>5573604000</v>
      </c>
      <c r="S464" s="80">
        <v>45701</v>
      </c>
      <c r="T464" s="76">
        <v>12624000</v>
      </c>
      <c r="U464" s="72" t="s">
        <v>65</v>
      </c>
      <c r="V464" s="76">
        <v>36557666</v>
      </c>
      <c r="W464" s="104" t="s">
        <v>10440</v>
      </c>
      <c r="X464" s="78">
        <v>45701</v>
      </c>
      <c r="Y464" s="78">
        <v>45701</v>
      </c>
      <c r="Z464" s="78" t="s">
        <v>73</v>
      </c>
      <c r="AA464" s="78">
        <v>45808</v>
      </c>
      <c r="AB464" s="102">
        <f t="shared" si="42"/>
        <v>107</v>
      </c>
      <c r="AC464" s="72">
        <v>2</v>
      </c>
      <c r="AD464" s="514">
        <v>3156000</v>
      </c>
      <c r="AE464" s="72">
        <v>1</v>
      </c>
      <c r="AF464" s="80">
        <v>45838</v>
      </c>
      <c r="AG464" s="102">
        <f t="shared" si="43"/>
        <v>30</v>
      </c>
      <c r="AH464" s="72">
        <v>0</v>
      </c>
      <c r="AI464" s="628">
        <v>0</v>
      </c>
      <c r="AJ464" s="72" t="s">
        <v>73</v>
      </c>
      <c r="AK464" s="80" t="s">
        <v>73</v>
      </c>
      <c r="AL464" s="72">
        <v>0</v>
      </c>
      <c r="AM464" s="80" t="s">
        <v>73</v>
      </c>
      <c r="AN464" s="80" t="s">
        <v>73</v>
      </c>
      <c r="AO464" s="80" t="s">
        <v>73</v>
      </c>
      <c r="AP464" s="102">
        <f t="shared" si="44"/>
        <v>0</v>
      </c>
      <c r="AQ464" s="102">
        <f t="shared" si="45"/>
        <v>15780000</v>
      </c>
      <c r="AR464" s="72" t="s">
        <v>65</v>
      </c>
      <c r="AS464" s="76">
        <v>12624000</v>
      </c>
      <c r="AT464" s="72" t="s">
        <v>319</v>
      </c>
      <c r="AU464" s="76">
        <v>0</v>
      </c>
      <c r="AV464" s="81" t="s">
        <v>73</v>
      </c>
      <c r="AW464" s="620">
        <v>15780000</v>
      </c>
      <c r="AX464" s="488">
        <f t="shared" si="46"/>
        <v>0</v>
      </c>
      <c r="AY464" s="84">
        <f t="shared" si="47"/>
        <v>1</v>
      </c>
      <c r="AZ464" s="84">
        <v>1</v>
      </c>
      <c r="BA464" s="81" t="s">
        <v>73</v>
      </c>
      <c r="BB464" s="72" t="s">
        <v>208</v>
      </c>
      <c r="BC464" s="75" t="s">
        <v>14858</v>
      </c>
      <c r="BD464" s="71" t="s">
        <v>65</v>
      </c>
      <c r="BE464" s="71" t="s">
        <v>65</v>
      </c>
    </row>
    <row r="465" spans="2:57" x14ac:dyDescent="0.25">
      <c r="B465" s="71">
        <v>2025</v>
      </c>
      <c r="C465" s="71">
        <v>891780111</v>
      </c>
      <c r="D465" s="71" t="s">
        <v>63</v>
      </c>
      <c r="E465" s="72" t="s">
        <v>14857</v>
      </c>
      <c r="F465" s="72" t="s">
        <v>14856</v>
      </c>
      <c r="G465" s="176">
        <v>0</v>
      </c>
      <c r="H465" s="72" t="s">
        <v>71</v>
      </c>
      <c r="I465" s="71" t="s">
        <v>64</v>
      </c>
      <c r="J465" s="73" t="s">
        <v>81</v>
      </c>
      <c r="K465" s="75" t="s">
        <v>14855</v>
      </c>
      <c r="L465" s="76">
        <v>9000000</v>
      </c>
      <c r="M465" s="71" t="s">
        <v>66</v>
      </c>
      <c r="N465" s="75" t="s">
        <v>14854</v>
      </c>
      <c r="O465" s="75">
        <v>1083468602</v>
      </c>
      <c r="P465" s="72">
        <v>27</v>
      </c>
      <c r="Q465" s="80">
        <v>45670</v>
      </c>
      <c r="R465" s="75">
        <v>2494141000</v>
      </c>
      <c r="S465" s="80">
        <v>45701</v>
      </c>
      <c r="T465" s="76">
        <v>9000000</v>
      </c>
      <c r="U465" s="72" t="s">
        <v>65</v>
      </c>
      <c r="V465" s="76">
        <v>85459497</v>
      </c>
      <c r="W465" s="104" t="s">
        <v>9141</v>
      </c>
      <c r="X465" s="78">
        <v>45701</v>
      </c>
      <c r="Y465" s="78">
        <v>45701</v>
      </c>
      <c r="Z465" s="78" t="s">
        <v>73</v>
      </c>
      <c r="AA465" s="78">
        <v>45808</v>
      </c>
      <c r="AB465" s="102">
        <f t="shared" si="42"/>
        <v>107</v>
      </c>
      <c r="AC465" s="72">
        <v>0</v>
      </c>
      <c r="AD465" s="514">
        <v>0</v>
      </c>
      <c r="AE465" s="72">
        <v>0</v>
      </c>
      <c r="AF465" s="80" t="s">
        <v>73</v>
      </c>
      <c r="AG465" s="102">
        <f t="shared" si="43"/>
        <v>0</v>
      </c>
      <c r="AH465" s="72">
        <v>0</v>
      </c>
      <c r="AI465" s="628">
        <v>0</v>
      </c>
      <c r="AJ465" s="72" t="s">
        <v>73</v>
      </c>
      <c r="AK465" s="80" t="s">
        <v>73</v>
      </c>
      <c r="AL465" s="72">
        <v>0</v>
      </c>
      <c r="AM465" s="80" t="s">
        <v>73</v>
      </c>
      <c r="AN465" s="80" t="s">
        <v>73</v>
      </c>
      <c r="AO465" s="80" t="s">
        <v>73</v>
      </c>
      <c r="AP465" s="102">
        <f t="shared" si="44"/>
        <v>0</v>
      </c>
      <c r="AQ465" s="102">
        <f t="shared" si="45"/>
        <v>9000000</v>
      </c>
      <c r="AR465" s="72" t="s">
        <v>65</v>
      </c>
      <c r="AS465" s="76">
        <v>9000000</v>
      </c>
      <c r="AT465" s="72" t="s">
        <v>319</v>
      </c>
      <c r="AU465" s="76">
        <v>0</v>
      </c>
      <c r="AV465" s="81" t="s">
        <v>73</v>
      </c>
      <c r="AW465" s="620">
        <v>9000000</v>
      </c>
      <c r="AX465" s="488">
        <f t="shared" si="46"/>
        <v>0</v>
      </c>
      <c r="AY465" s="84">
        <f t="shared" si="47"/>
        <v>1</v>
      </c>
      <c r="AZ465" s="84">
        <v>1</v>
      </c>
      <c r="BA465" s="81" t="s">
        <v>73</v>
      </c>
      <c r="BB465" s="72" t="s">
        <v>208</v>
      </c>
      <c r="BC465" s="75" t="s">
        <v>14853</v>
      </c>
      <c r="BD465" s="71" t="s">
        <v>65</v>
      </c>
      <c r="BE465" s="71" t="s">
        <v>65</v>
      </c>
    </row>
    <row r="466" spans="2:57" x14ac:dyDescent="0.25">
      <c r="B466" s="71">
        <v>2025</v>
      </c>
      <c r="C466" s="71">
        <v>891780111</v>
      </c>
      <c r="D466" s="71" t="s">
        <v>63</v>
      </c>
      <c r="E466" s="72" t="s">
        <v>14852</v>
      </c>
      <c r="F466" s="72" t="s">
        <v>14851</v>
      </c>
      <c r="G466" s="176">
        <v>0</v>
      </c>
      <c r="H466" s="72" t="s">
        <v>71</v>
      </c>
      <c r="I466" s="71" t="s">
        <v>166</v>
      </c>
      <c r="J466" s="73" t="s">
        <v>81</v>
      </c>
      <c r="K466" s="75" t="s">
        <v>14850</v>
      </c>
      <c r="L466" s="76">
        <v>9400000</v>
      </c>
      <c r="M466" s="71" t="s">
        <v>66</v>
      </c>
      <c r="N466" s="75" t="s">
        <v>10864</v>
      </c>
      <c r="O466" s="75">
        <v>1019094455</v>
      </c>
      <c r="P466" s="72">
        <v>307</v>
      </c>
      <c r="Q466" s="80">
        <v>45698</v>
      </c>
      <c r="R466" s="75">
        <v>65800000</v>
      </c>
      <c r="S466" s="80">
        <v>45701</v>
      </c>
      <c r="T466" s="76">
        <v>9400000</v>
      </c>
      <c r="U466" s="72" t="s">
        <v>65</v>
      </c>
      <c r="V466" s="76">
        <v>36726018</v>
      </c>
      <c r="W466" s="104" t="s">
        <v>10574</v>
      </c>
      <c r="X466" s="78">
        <v>45701</v>
      </c>
      <c r="Y466" s="78">
        <v>45701</v>
      </c>
      <c r="Z466" s="78" t="s">
        <v>73</v>
      </c>
      <c r="AA466" s="78">
        <v>45808</v>
      </c>
      <c r="AB466" s="102">
        <f t="shared" si="42"/>
        <v>107</v>
      </c>
      <c r="AC466" s="72">
        <v>0</v>
      </c>
      <c r="AD466" s="514">
        <v>0</v>
      </c>
      <c r="AE466" s="72">
        <v>0</v>
      </c>
      <c r="AF466" s="80" t="s">
        <v>73</v>
      </c>
      <c r="AG466" s="102">
        <f t="shared" si="43"/>
        <v>0</v>
      </c>
      <c r="AH466" s="72">
        <v>0</v>
      </c>
      <c r="AI466" s="628">
        <v>0</v>
      </c>
      <c r="AJ466" s="72" t="s">
        <v>73</v>
      </c>
      <c r="AK466" s="80" t="s">
        <v>73</v>
      </c>
      <c r="AL466" s="72">
        <v>0</v>
      </c>
      <c r="AM466" s="80" t="s">
        <v>73</v>
      </c>
      <c r="AN466" s="80" t="s">
        <v>73</v>
      </c>
      <c r="AO466" s="80" t="s">
        <v>73</v>
      </c>
      <c r="AP466" s="102">
        <f t="shared" si="44"/>
        <v>0</v>
      </c>
      <c r="AQ466" s="102">
        <f t="shared" si="45"/>
        <v>9400000</v>
      </c>
      <c r="AR466" s="72" t="s">
        <v>65</v>
      </c>
      <c r="AS466" s="76">
        <v>9400000</v>
      </c>
      <c r="AT466" s="72" t="s">
        <v>319</v>
      </c>
      <c r="AU466" s="76">
        <v>0</v>
      </c>
      <c r="AV466" s="81" t="s">
        <v>73</v>
      </c>
      <c r="AW466" s="620">
        <v>9400000</v>
      </c>
      <c r="AX466" s="488">
        <f t="shared" si="46"/>
        <v>0</v>
      </c>
      <c r="AY466" s="84">
        <f t="shared" si="47"/>
        <v>1</v>
      </c>
      <c r="AZ466" s="84">
        <v>1</v>
      </c>
      <c r="BA466" s="81" t="s">
        <v>73</v>
      </c>
      <c r="BB466" s="72" t="s">
        <v>208</v>
      </c>
      <c r="BC466" s="75" t="s">
        <v>14849</v>
      </c>
      <c r="BD466" s="71" t="s">
        <v>65</v>
      </c>
      <c r="BE466" s="71" t="s">
        <v>65</v>
      </c>
    </row>
    <row r="467" spans="2:57" x14ac:dyDescent="0.25">
      <c r="B467" s="71">
        <v>2025</v>
      </c>
      <c r="C467" s="71">
        <v>891780111</v>
      </c>
      <c r="D467" s="71" t="s">
        <v>63</v>
      </c>
      <c r="E467" s="72" t="s">
        <v>14848</v>
      </c>
      <c r="F467" s="72" t="s">
        <v>14847</v>
      </c>
      <c r="G467" s="176">
        <v>0</v>
      </c>
      <c r="H467" s="72" t="s">
        <v>71</v>
      </c>
      <c r="I467" s="71" t="s">
        <v>166</v>
      </c>
      <c r="J467" s="73" t="s">
        <v>81</v>
      </c>
      <c r="K467" s="75" t="s">
        <v>14846</v>
      </c>
      <c r="L467" s="76">
        <v>9400000</v>
      </c>
      <c r="M467" s="71" t="s">
        <v>66</v>
      </c>
      <c r="N467" s="75" t="s">
        <v>14845</v>
      </c>
      <c r="O467" s="75">
        <v>1221974278</v>
      </c>
      <c r="P467" s="72">
        <v>307</v>
      </c>
      <c r="Q467" s="80">
        <v>45698</v>
      </c>
      <c r="R467" s="75">
        <v>65800000</v>
      </c>
      <c r="S467" s="80">
        <v>45701</v>
      </c>
      <c r="T467" s="76">
        <v>9400000</v>
      </c>
      <c r="U467" s="72" t="s">
        <v>65</v>
      </c>
      <c r="V467" s="76">
        <v>36726018</v>
      </c>
      <c r="W467" s="104" t="s">
        <v>10574</v>
      </c>
      <c r="X467" s="78">
        <v>45701</v>
      </c>
      <c r="Y467" s="78">
        <v>45701</v>
      </c>
      <c r="Z467" s="78" t="s">
        <v>73</v>
      </c>
      <c r="AA467" s="78">
        <v>45808</v>
      </c>
      <c r="AB467" s="102">
        <f t="shared" si="42"/>
        <v>107</v>
      </c>
      <c r="AC467" s="72">
        <v>0</v>
      </c>
      <c r="AD467" s="514">
        <v>0</v>
      </c>
      <c r="AE467" s="72">
        <v>0</v>
      </c>
      <c r="AF467" s="80" t="s">
        <v>73</v>
      </c>
      <c r="AG467" s="102">
        <f t="shared" si="43"/>
        <v>0</v>
      </c>
      <c r="AH467" s="72">
        <v>0</v>
      </c>
      <c r="AI467" s="628">
        <v>0</v>
      </c>
      <c r="AJ467" s="72" t="s">
        <v>73</v>
      </c>
      <c r="AK467" s="80" t="s">
        <v>73</v>
      </c>
      <c r="AL467" s="72">
        <v>0</v>
      </c>
      <c r="AM467" s="80" t="s">
        <v>73</v>
      </c>
      <c r="AN467" s="80" t="s">
        <v>73</v>
      </c>
      <c r="AO467" s="80" t="s">
        <v>73</v>
      </c>
      <c r="AP467" s="102">
        <f t="shared" si="44"/>
        <v>0</v>
      </c>
      <c r="AQ467" s="102">
        <f t="shared" si="45"/>
        <v>9400000</v>
      </c>
      <c r="AR467" s="72" t="s">
        <v>65</v>
      </c>
      <c r="AS467" s="76">
        <v>9400000</v>
      </c>
      <c r="AT467" s="72" t="s">
        <v>319</v>
      </c>
      <c r="AU467" s="76">
        <v>0</v>
      </c>
      <c r="AV467" s="81" t="s">
        <v>73</v>
      </c>
      <c r="AW467" s="620">
        <v>9400000</v>
      </c>
      <c r="AX467" s="488">
        <f t="shared" si="46"/>
        <v>0</v>
      </c>
      <c r="AY467" s="84">
        <f t="shared" si="47"/>
        <v>1</v>
      </c>
      <c r="AZ467" s="84">
        <v>1</v>
      </c>
      <c r="BA467" s="81" t="s">
        <v>73</v>
      </c>
      <c r="BB467" s="72" t="s">
        <v>208</v>
      </c>
      <c r="BC467" s="75" t="s">
        <v>14844</v>
      </c>
      <c r="BD467" s="71" t="s">
        <v>65</v>
      </c>
      <c r="BE467" s="71" t="s">
        <v>65</v>
      </c>
    </row>
    <row r="468" spans="2:57" x14ac:dyDescent="0.25">
      <c r="B468" s="71">
        <v>2025</v>
      </c>
      <c r="C468" s="71">
        <v>891780111</v>
      </c>
      <c r="D468" s="71" t="s">
        <v>63</v>
      </c>
      <c r="E468" s="72" t="s">
        <v>14843</v>
      </c>
      <c r="F468" s="72" t="s">
        <v>14842</v>
      </c>
      <c r="G468" s="176">
        <v>0</v>
      </c>
      <c r="H468" s="72" t="s">
        <v>71</v>
      </c>
      <c r="I468" s="71" t="s">
        <v>64</v>
      </c>
      <c r="J468" s="73" t="s">
        <v>81</v>
      </c>
      <c r="K468" s="75" t="s">
        <v>14841</v>
      </c>
      <c r="L468" s="76">
        <v>12624000</v>
      </c>
      <c r="M468" s="71" t="s">
        <v>66</v>
      </c>
      <c r="N468" s="75" t="s">
        <v>11564</v>
      </c>
      <c r="O468" s="75">
        <v>12541041</v>
      </c>
      <c r="P468" s="72">
        <v>27</v>
      </c>
      <c r="Q468" s="80">
        <v>45670</v>
      </c>
      <c r="R468" s="75">
        <v>2494141000</v>
      </c>
      <c r="S468" s="80">
        <v>45701</v>
      </c>
      <c r="T468" s="76">
        <v>12624000</v>
      </c>
      <c r="U468" s="72" t="s">
        <v>65</v>
      </c>
      <c r="V468" s="76">
        <v>85468846</v>
      </c>
      <c r="W468" s="104" t="s">
        <v>11479</v>
      </c>
      <c r="X468" s="78">
        <v>45701</v>
      </c>
      <c r="Y468" s="78">
        <v>45701</v>
      </c>
      <c r="Z468" s="78" t="s">
        <v>73</v>
      </c>
      <c r="AA468" s="78">
        <v>45808</v>
      </c>
      <c r="AB468" s="102">
        <f t="shared" si="42"/>
        <v>107</v>
      </c>
      <c r="AC468" s="72">
        <v>0</v>
      </c>
      <c r="AD468" s="514">
        <v>0</v>
      </c>
      <c r="AE468" s="72">
        <v>0</v>
      </c>
      <c r="AF468" s="80" t="s">
        <v>73</v>
      </c>
      <c r="AG468" s="102">
        <f t="shared" si="43"/>
        <v>0</v>
      </c>
      <c r="AH468" s="72">
        <v>0</v>
      </c>
      <c r="AI468" s="628">
        <v>0</v>
      </c>
      <c r="AJ468" s="72" t="s">
        <v>73</v>
      </c>
      <c r="AK468" s="80" t="s">
        <v>73</v>
      </c>
      <c r="AL468" s="72">
        <v>0</v>
      </c>
      <c r="AM468" s="80" t="s">
        <v>73</v>
      </c>
      <c r="AN468" s="80" t="s">
        <v>73</v>
      </c>
      <c r="AO468" s="80" t="s">
        <v>73</v>
      </c>
      <c r="AP468" s="102">
        <f t="shared" si="44"/>
        <v>0</v>
      </c>
      <c r="AQ468" s="102">
        <f t="shared" si="45"/>
        <v>12624000</v>
      </c>
      <c r="AR468" s="72" t="s">
        <v>65</v>
      </c>
      <c r="AS468" s="76">
        <v>12624000</v>
      </c>
      <c r="AT468" s="72" t="s">
        <v>319</v>
      </c>
      <c r="AU468" s="76">
        <v>0</v>
      </c>
      <c r="AV468" s="81" t="s">
        <v>73</v>
      </c>
      <c r="AW468" s="620">
        <v>12624000</v>
      </c>
      <c r="AX468" s="488">
        <f t="shared" si="46"/>
        <v>0</v>
      </c>
      <c r="AY468" s="84">
        <f t="shared" si="47"/>
        <v>1</v>
      </c>
      <c r="AZ468" s="84">
        <v>1</v>
      </c>
      <c r="BA468" s="81" t="s">
        <v>73</v>
      </c>
      <c r="BB468" s="72" t="s">
        <v>208</v>
      </c>
      <c r="BC468" s="75" t="s">
        <v>14840</v>
      </c>
      <c r="BD468" s="71" t="s">
        <v>65</v>
      </c>
      <c r="BE468" s="71" t="s">
        <v>65</v>
      </c>
    </row>
    <row r="469" spans="2:57" x14ac:dyDescent="0.25">
      <c r="B469" s="71">
        <v>2025</v>
      </c>
      <c r="C469" s="71">
        <v>891780111</v>
      </c>
      <c r="D469" s="71" t="s">
        <v>63</v>
      </c>
      <c r="E469" s="72" t="s">
        <v>14839</v>
      </c>
      <c r="F469" s="72" t="s">
        <v>14838</v>
      </c>
      <c r="G469" s="176">
        <v>0</v>
      </c>
      <c r="H469" s="72" t="s">
        <v>71</v>
      </c>
      <c r="I469" s="71" t="s">
        <v>64</v>
      </c>
      <c r="J469" s="73" t="s">
        <v>81</v>
      </c>
      <c r="K469" s="75" t="s">
        <v>14837</v>
      </c>
      <c r="L469" s="76">
        <v>15148000</v>
      </c>
      <c r="M469" s="71" t="s">
        <v>66</v>
      </c>
      <c r="N469" s="75" t="s">
        <v>12341</v>
      </c>
      <c r="O469" s="75">
        <v>7631214</v>
      </c>
      <c r="P469" s="72">
        <v>28</v>
      </c>
      <c r="Q469" s="80">
        <v>45670</v>
      </c>
      <c r="R469" s="75">
        <v>5573604000</v>
      </c>
      <c r="S469" s="80">
        <v>45701</v>
      </c>
      <c r="T469" s="76">
        <v>15148000</v>
      </c>
      <c r="U469" s="72" t="s">
        <v>65</v>
      </c>
      <c r="V469" s="76">
        <v>85154788</v>
      </c>
      <c r="W469" s="104" t="s">
        <v>11124</v>
      </c>
      <c r="X469" s="78">
        <v>45701</v>
      </c>
      <c r="Y469" s="78">
        <v>45701</v>
      </c>
      <c r="Z469" s="78" t="s">
        <v>73</v>
      </c>
      <c r="AA469" s="78">
        <v>45808</v>
      </c>
      <c r="AB469" s="102">
        <f t="shared" si="42"/>
        <v>107</v>
      </c>
      <c r="AC469" s="72">
        <v>2</v>
      </c>
      <c r="AD469" s="514">
        <v>3787000</v>
      </c>
      <c r="AE469" s="72">
        <v>1</v>
      </c>
      <c r="AF469" s="80">
        <v>45838</v>
      </c>
      <c r="AG469" s="102">
        <f t="shared" si="43"/>
        <v>30</v>
      </c>
      <c r="AH469" s="72">
        <v>0</v>
      </c>
      <c r="AI469" s="628">
        <v>0</v>
      </c>
      <c r="AJ469" s="72" t="s">
        <v>73</v>
      </c>
      <c r="AK469" s="80" t="s">
        <v>73</v>
      </c>
      <c r="AL469" s="72">
        <v>0</v>
      </c>
      <c r="AM469" s="80" t="s">
        <v>73</v>
      </c>
      <c r="AN469" s="80" t="s">
        <v>73</v>
      </c>
      <c r="AO469" s="80" t="s">
        <v>73</v>
      </c>
      <c r="AP469" s="102">
        <f t="shared" si="44"/>
        <v>0</v>
      </c>
      <c r="AQ469" s="102">
        <f t="shared" si="45"/>
        <v>18935000</v>
      </c>
      <c r="AR469" s="72" t="s">
        <v>65</v>
      </c>
      <c r="AS469" s="76">
        <v>15148000</v>
      </c>
      <c r="AT469" s="72" t="s">
        <v>319</v>
      </c>
      <c r="AU469" s="76">
        <v>0</v>
      </c>
      <c r="AV469" s="81" t="s">
        <v>73</v>
      </c>
      <c r="AW469" s="620">
        <v>18935000</v>
      </c>
      <c r="AX469" s="488">
        <f t="shared" si="46"/>
        <v>0</v>
      </c>
      <c r="AY469" s="84">
        <f t="shared" si="47"/>
        <v>1</v>
      </c>
      <c r="AZ469" s="84">
        <v>1</v>
      </c>
      <c r="BA469" s="81" t="s">
        <v>73</v>
      </c>
      <c r="BB469" s="72" t="s">
        <v>208</v>
      </c>
      <c r="BC469" s="75" t="s">
        <v>14836</v>
      </c>
      <c r="BD469" s="71" t="s">
        <v>65</v>
      </c>
      <c r="BE469" s="71" t="s">
        <v>65</v>
      </c>
    </row>
    <row r="470" spans="2:57" x14ac:dyDescent="0.25">
      <c r="B470" s="71">
        <v>2025</v>
      </c>
      <c r="C470" s="71">
        <v>891780111</v>
      </c>
      <c r="D470" s="71" t="s">
        <v>63</v>
      </c>
      <c r="E470" s="72" t="s">
        <v>14835</v>
      </c>
      <c r="F470" s="72" t="s">
        <v>14834</v>
      </c>
      <c r="G470" s="176">
        <v>0</v>
      </c>
      <c r="H470" s="72" t="s">
        <v>71</v>
      </c>
      <c r="I470" s="71" t="s">
        <v>64</v>
      </c>
      <c r="J470" s="73" t="s">
        <v>81</v>
      </c>
      <c r="K470" s="75" t="s">
        <v>14833</v>
      </c>
      <c r="L470" s="76">
        <v>10600000</v>
      </c>
      <c r="M470" s="71" t="s">
        <v>66</v>
      </c>
      <c r="N470" s="75" t="s">
        <v>10778</v>
      </c>
      <c r="O470" s="75">
        <v>1082893812</v>
      </c>
      <c r="P470" s="72">
        <v>27</v>
      </c>
      <c r="Q470" s="80">
        <v>45670</v>
      </c>
      <c r="R470" s="75">
        <v>2494141000</v>
      </c>
      <c r="S470" s="80">
        <v>45701</v>
      </c>
      <c r="T470" s="76">
        <v>10600000</v>
      </c>
      <c r="U470" s="72" t="s">
        <v>65</v>
      </c>
      <c r="V470" s="76">
        <v>85152695</v>
      </c>
      <c r="W470" s="104" t="s">
        <v>10424</v>
      </c>
      <c r="X470" s="78">
        <v>45701</v>
      </c>
      <c r="Y470" s="78">
        <v>45701</v>
      </c>
      <c r="Z470" s="78" t="s">
        <v>73</v>
      </c>
      <c r="AA470" s="78">
        <v>45808</v>
      </c>
      <c r="AB470" s="102">
        <f t="shared" si="42"/>
        <v>107</v>
      </c>
      <c r="AC470" s="72">
        <v>0</v>
      </c>
      <c r="AD470" s="514">
        <v>0</v>
      </c>
      <c r="AE470" s="72">
        <v>0</v>
      </c>
      <c r="AF470" s="80" t="s">
        <v>73</v>
      </c>
      <c r="AG470" s="102">
        <f t="shared" si="43"/>
        <v>0</v>
      </c>
      <c r="AH470" s="72">
        <v>0</v>
      </c>
      <c r="AI470" s="628">
        <v>0</v>
      </c>
      <c r="AJ470" s="72" t="s">
        <v>73</v>
      </c>
      <c r="AK470" s="80" t="s">
        <v>73</v>
      </c>
      <c r="AL470" s="72">
        <v>0</v>
      </c>
      <c r="AM470" s="80" t="s">
        <v>73</v>
      </c>
      <c r="AN470" s="80" t="s">
        <v>73</v>
      </c>
      <c r="AO470" s="80" t="s">
        <v>73</v>
      </c>
      <c r="AP470" s="102">
        <f t="shared" si="44"/>
        <v>0</v>
      </c>
      <c r="AQ470" s="102">
        <f t="shared" si="45"/>
        <v>10600000</v>
      </c>
      <c r="AR470" s="72" t="s">
        <v>65</v>
      </c>
      <c r="AS470" s="76">
        <v>10600000</v>
      </c>
      <c r="AT470" s="72" t="s">
        <v>319</v>
      </c>
      <c r="AU470" s="76">
        <v>0</v>
      </c>
      <c r="AV470" s="81" t="s">
        <v>73</v>
      </c>
      <c r="AW470" s="620">
        <v>10600000</v>
      </c>
      <c r="AX470" s="488">
        <f t="shared" si="46"/>
        <v>0</v>
      </c>
      <c r="AY470" s="84">
        <f t="shared" si="47"/>
        <v>1</v>
      </c>
      <c r="AZ470" s="84">
        <v>1</v>
      </c>
      <c r="BA470" s="81" t="s">
        <v>73</v>
      </c>
      <c r="BB470" s="72" t="s">
        <v>208</v>
      </c>
      <c r="BC470" s="75" t="s">
        <v>14832</v>
      </c>
      <c r="BD470" s="71" t="s">
        <v>65</v>
      </c>
      <c r="BE470" s="71" t="s">
        <v>65</v>
      </c>
    </row>
    <row r="471" spans="2:57" x14ac:dyDescent="0.25">
      <c r="B471" s="71">
        <v>2025</v>
      </c>
      <c r="C471" s="71">
        <v>891780111</v>
      </c>
      <c r="D471" s="71" t="s">
        <v>63</v>
      </c>
      <c r="E471" s="72" t="s">
        <v>14831</v>
      </c>
      <c r="F471" s="72" t="s">
        <v>14830</v>
      </c>
      <c r="G471" s="176">
        <v>0</v>
      </c>
      <c r="H471" s="72" t="s">
        <v>71</v>
      </c>
      <c r="I471" s="71" t="s">
        <v>64</v>
      </c>
      <c r="J471" s="73" t="s">
        <v>81</v>
      </c>
      <c r="K471" s="75" t="s">
        <v>14829</v>
      </c>
      <c r="L471" s="76">
        <v>9000000</v>
      </c>
      <c r="M471" s="71" t="s">
        <v>66</v>
      </c>
      <c r="N471" s="75" t="s">
        <v>11388</v>
      </c>
      <c r="O471" s="75">
        <v>1082965670</v>
      </c>
      <c r="P471" s="72">
        <v>27</v>
      </c>
      <c r="Q471" s="80">
        <v>45670</v>
      </c>
      <c r="R471" s="75">
        <v>2494141000</v>
      </c>
      <c r="S471" s="80">
        <v>45701</v>
      </c>
      <c r="T471" s="76">
        <v>9000000</v>
      </c>
      <c r="U471" s="72" t="s">
        <v>65</v>
      </c>
      <c r="V471" s="76">
        <v>85467461</v>
      </c>
      <c r="W471" s="104" t="s">
        <v>11760</v>
      </c>
      <c r="X471" s="78">
        <v>45701</v>
      </c>
      <c r="Y471" s="78">
        <v>45701</v>
      </c>
      <c r="Z471" s="78" t="s">
        <v>73</v>
      </c>
      <c r="AA471" s="78">
        <v>45808</v>
      </c>
      <c r="AB471" s="102">
        <f t="shared" si="42"/>
        <v>107</v>
      </c>
      <c r="AC471" s="72">
        <v>2</v>
      </c>
      <c r="AD471" s="514">
        <v>1125000</v>
      </c>
      <c r="AE471" s="72">
        <v>1</v>
      </c>
      <c r="AF471" s="80">
        <v>45823</v>
      </c>
      <c r="AG471" s="102">
        <f t="shared" si="43"/>
        <v>15</v>
      </c>
      <c r="AH471" s="72">
        <v>0</v>
      </c>
      <c r="AI471" s="628">
        <v>0</v>
      </c>
      <c r="AJ471" s="72" t="s">
        <v>73</v>
      </c>
      <c r="AK471" s="80" t="s">
        <v>73</v>
      </c>
      <c r="AL471" s="72">
        <v>0</v>
      </c>
      <c r="AM471" s="80" t="s">
        <v>73</v>
      </c>
      <c r="AN471" s="80" t="s">
        <v>73</v>
      </c>
      <c r="AO471" s="80" t="s">
        <v>73</v>
      </c>
      <c r="AP471" s="102">
        <f t="shared" si="44"/>
        <v>0</v>
      </c>
      <c r="AQ471" s="102">
        <f t="shared" si="45"/>
        <v>10125000</v>
      </c>
      <c r="AR471" s="72" t="s">
        <v>65</v>
      </c>
      <c r="AS471" s="76">
        <v>9000000</v>
      </c>
      <c r="AT471" s="72" t="s">
        <v>319</v>
      </c>
      <c r="AU471" s="76">
        <v>0</v>
      </c>
      <c r="AV471" s="81" t="s">
        <v>73</v>
      </c>
      <c r="AW471" s="620">
        <v>10125000</v>
      </c>
      <c r="AX471" s="488">
        <f t="shared" si="46"/>
        <v>0</v>
      </c>
      <c r="AY471" s="84">
        <f t="shared" si="47"/>
        <v>1</v>
      </c>
      <c r="AZ471" s="84">
        <v>1</v>
      </c>
      <c r="BA471" s="81" t="s">
        <v>73</v>
      </c>
      <c r="BB471" s="72" t="s">
        <v>208</v>
      </c>
      <c r="BC471" s="75" t="s">
        <v>14828</v>
      </c>
      <c r="BD471" s="71" t="s">
        <v>65</v>
      </c>
      <c r="BE471" s="71" t="s">
        <v>65</v>
      </c>
    </row>
    <row r="472" spans="2:57" x14ac:dyDescent="0.25">
      <c r="B472" s="71">
        <v>2025</v>
      </c>
      <c r="C472" s="71">
        <v>891780111</v>
      </c>
      <c r="D472" s="71" t="s">
        <v>63</v>
      </c>
      <c r="E472" s="72" t="s">
        <v>14827</v>
      </c>
      <c r="F472" s="72" t="s">
        <v>14826</v>
      </c>
      <c r="G472" s="176">
        <v>0</v>
      </c>
      <c r="H472" s="72" t="s">
        <v>71</v>
      </c>
      <c r="I472" s="71" t="s">
        <v>64</v>
      </c>
      <c r="J472" s="73" t="s">
        <v>81</v>
      </c>
      <c r="K472" s="75" t="s">
        <v>14716</v>
      </c>
      <c r="L472" s="76">
        <v>10600000</v>
      </c>
      <c r="M472" s="71" t="s">
        <v>66</v>
      </c>
      <c r="N472" s="75" t="s">
        <v>11071</v>
      </c>
      <c r="O472" s="75">
        <v>1003241053</v>
      </c>
      <c r="P472" s="72">
        <v>27</v>
      </c>
      <c r="Q472" s="80">
        <v>45670</v>
      </c>
      <c r="R472" s="75">
        <v>2494141000</v>
      </c>
      <c r="S472" s="80">
        <v>45701</v>
      </c>
      <c r="T472" s="76">
        <v>10600000</v>
      </c>
      <c r="U472" s="72" t="s">
        <v>65</v>
      </c>
      <c r="V472" s="76">
        <v>85467461</v>
      </c>
      <c r="W472" s="104" t="s">
        <v>11760</v>
      </c>
      <c r="X472" s="78">
        <v>45701</v>
      </c>
      <c r="Y472" s="78">
        <v>45701</v>
      </c>
      <c r="Z472" s="78" t="s">
        <v>73</v>
      </c>
      <c r="AA472" s="78">
        <v>45808</v>
      </c>
      <c r="AB472" s="102">
        <f t="shared" si="42"/>
        <v>107</v>
      </c>
      <c r="AC472" s="72">
        <v>2</v>
      </c>
      <c r="AD472" s="514">
        <v>2650000</v>
      </c>
      <c r="AE472" s="72">
        <v>1</v>
      </c>
      <c r="AF472" s="80">
        <v>45838</v>
      </c>
      <c r="AG472" s="102">
        <f t="shared" si="43"/>
        <v>30</v>
      </c>
      <c r="AH472" s="72">
        <v>0</v>
      </c>
      <c r="AI472" s="628">
        <v>0</v>
      </c>
      <c r="AJ472" s="72" t="s">
        <v>73</v>
      </c>
      <c r="AK472" s="80" t="s">
        <v>73</v>
      </c>
      <c r="AL472" s="72">
        <v>0</v>
      </c>
      <c r="AM472" s="80" t="s">
        <v>73</v>
      </c>
      <c r="AN472" s="80" t="s">
        <v>73</v>
      </c>
      <c r="AO472" s="80" t="s">
        <v>73</v>
      </c>
      <c r="AP472" s="102">
        <f t="shared" si="44"/>
        <v>0</v>
      </c>
      <c r="AQ472" s="102">
        <f t="shared" si="45"/>
        <v>13250000</v>
      </c>
      <c r="AR472" s="72" t="s">
        <v>65</v>
      </c>
      <c r="AS472" s="76">
        <v>10600000</v>
      </c>
      <c r="AT472" s="72" t="s">
        <v>319</v>
      </c>
      <c r="AU472" s="76">
        <v>0</v>
      </c>
      <c r="AV472" s="81" t="s">
        <v>73</v>
      </c>
      <c r="AW472" s="620">
        <v>13250000</v>
      </c>
      <c r="AX472" s="488">
        <f t="shared" si="46"/>
        <v>0</v>
      </c>
      <c r="AY472" s="84">
        <f t="shared" si="47"/>
        <v>1</v>
      </c>
      <c r="AZ472" s="84">
        <v>1</v>
      </c>
      <c r="BA472" s="81" t="s">
        <v>73</v>
      </c>
      <c r="BB472" s="72" t="s">
        <v>208</v>
      </c>
      <c r="BC472" s="75" t="s">
        <v>14825</v>
      </c>
      <c r="BD472" s="71" t="s">
        <v>65</v>
      </c>
      <c r="BE472" s="71" t="s">
        <v>65</v>
      </c>
    </row>
    <row r="473" spans="2:57" x14ac:dyDescent="0.25">
      <c r="B473" s="71">
        <v>2025</v>
      </c>
      <c r="C473" s="71">
        <v>891780111</v>
      </c>
      <c r="D473" s="71" t="s">
        <v>63</v>
      </c>
      <c r="E473" s="72" t="s">
        <v>14824</v>
      </c>
      <c r="F473" s="72" t="s">
        <v>14823</v>
      </c>
      <c r="G473" s="176">
        <v>0</v>
      </c>
      <c r="H473" s="72" t="s">
        <v>71</v>
      </c>
      <c r="I473" s="71" t="s">
        <v>64</v>
      </c>
      <c r="J473" s="73" t="s">
        <v>81</v>
      </c>
      <c r="K473" s="75" t="s">
        <v>14822</v>
      </c>
      <c r="L473" s="76">
        <v>15560000</v>
      </c>
      <c r="M473" s="71" t="s">
        <v>66</v>
      </c>
      <c r="N473" s="75" t="s">
        <v>14821</v>
      </c>
      <c r="O473" s="75">
        <v>1082909660</v>
      </c>
      <c r="P473" s="72">
        <v>28</v>
      </c>
      <c r="Q473" s="80">
        <v>45670</v>
      </c>
      <c r="R473" s="75">
        <v>5573604000</v>
      </c>
      <c r="S473" s="80">
        <v>45701</v>
      </c>
      <c r="T473" s="76">
        <v>15560000</v>
      </c>
      <c r="U473" s="72" t="s">
        <v>65</v>
      </c>
      <c r="V473" s="76">
        <v>4978990</v>
      </c>
      <c r="W473" s="104" t="s">
        <v>11013</v>
      </c>
      <c r="X473" s="78">
        <v>45701</v>
      </c>
      <c r="Y473" s="78">
        <v>45701</v>
      </c>
      <c r="Z473" s="78" t="s">
        <v>73</v>
      </c>
      <c r="AA473" s="78">
        <v>45808</v>
      </c>
      <c r="AB473" s="102">
        <f t="shared" si="42"/>
        <v>107</v>
      </c>
      <c r="AC473" s="72">
        <v>2</v>
      </c>
      <c r="AD473" s="514">
        <v>1945000</v>
      </c>
      <c r="AE473" s="72">
        <v>1</v>
      </c>
      <c r="AF473" s="80">
        <v>45823</v>
      </c>
      <c r="AG473" s="102">
        <f t="shared" si="43"/>
        <v>15</v>
      </c>
      <c r="AH473" s="72">
        <v>0</v>
      </c>
      <c r="AI473" s="628">
        <v>0</v>
      </c>
      <c r="AJ473" s="72" t="s">
        <v>73</v>
      </c>
      <c r="AK473" s="80" t="s">
        <v>73</v>
      </c>
      <c r="AL473" s="72">
        <v>0</v>
      </c>
      <c r="AM473" s="80" t="s">
        <v>73</v>
      </c>
      <c r="AN473" s="80" t="s">
        <v>73</v>
      </c>
      <c r="AO473" s="80" t="s">
        <v>73</v>
      </c>
      <c r="AP473" s="102">
        <f t="shared" si="44"/>
        <v>0</v>
      </c>
      <c r="AQ473" s="102">
        <f t="shared" si="45"/>
        <v>17505000</v>
      </c>
      <c r="AR473" s="72" t="s">
        <v>65</v>
      </c>
      <c r="AS473" s="76">
        <v>15560000</v>
      </c>
      <c r="AT473" s="72" t="s">
        <v>319</v>
      </c>
      <c r="AU473" s="76">
        <v>0</v>
      </c>
      <c r="AV473" s="81" t="s">
        <v>73</v>
      </c>
      <c r="AW473" s="620">
        <v>17505000</v>
      </c>
      <c r="AX473" s="488">
        <f t="shared" si="46"/>
        <v>0</v>
      </c>
      <c r="AY473" s="84">
        <f t="shared" si="47"/>
        <v>1</v>
      </c>
      <c r="AZ473" s="84">
        <v>1</v>
      </c>
      <c r="BA473" s="81" t="s">
        <v>73</v>
      </c>
      <c r="BB473" s="72" t="s">
        <v>208</v>
      </c>
      <c r="BC473" s="75" t="s">
        <v>14820</v>
      </c>
      <c r="BD473" s="71" t="s">
        <v>65</v>
      </c>
      <c r="BE473" s="71" t="s">
        <v>65</v>
      </c>
    </row>
    <row r="474" spans="2:57" x14ac:dyDescent="0.25">
      <c r="B474" s="71">
        <v>2025</v>
      </c>
      <c r="C474" s="71">
        <v>891780111</v>
      </c>
      <c r="D474" s="71" t="s">
        <v>63</v>
      </c>
      <c r="E474" s="72" t="s">
        <v>14819</v>
      </c>
      <c r="F474" s="72" t="s">
        <v>14818</v>
      </c>
      <c r="G474" s="176">
        <v>0</v>
      </c>
      <c r="H474" s="72" t="s">
        <v>71</v>
      </c>
      <c r="I474" s="71" t="s">
        <v>64</v>
      </c>
      <c r="J474" s="73" t="s">
        <v>81</v>
      </c>
      <c r="K474" s="75" t="s">
        <v>14817</v>
      </c>
      <c r="L474" s="76">
        <v>10600000</v>
      </c>
      <c r="M474" s="71" t="s">
        <v>66</v>
      </c>
      <c r="N474" s="75" t="s">
        <v>11465</v>
      </c>
      <c r="O474" s="75">
        <v>85464881</v>
      </c>
      <c r="P474" s="72">
        <v>27</v>
      </c>
      <c r="Q474" s="80">
        <v>45670</v>
      </c>
      <c r="R474" s="75">
        <v>2494141000</v>
      </c>
      <c r="S474" s="80">
        <v>45701</v>
      </c>
      <c r="T474" s="76">
        <v>10600000</v>
      </c>
      <c r="U474" s="72" t="s">
        <v>65</v>
      </c>
      <c r="V474" s="76">
        <v>85152695</v>
      </c>
      <c r="W474" s="104" t="s">
        <v>10424</v>
      </c>
      <c r="X474" s="78">
        <v>45701</v>
      </c>
      <c r="Y474" s="78">
        <v>45701</v>
      </c>
      <c r="Z474" s="78" t="s">
        <v>73</v>
      </c>
      <c r="AA474" s="78">
        <v>45808</v>
      </c>
      <c r="AB474" s="102">
        <f t="shared" si="42"/>
        <v>107</v>
      </c>
      <c r="AC474" s="72">
        <v>0</v>
      </c>
      <c r="AD474" s="514">
        <v>0</v>
      </c>
      <c r="AE474" s="72">
        <v>0</v>
      </c>
      <c r="AF474" s="80" t="s">
        <v>73</v>
      </c>
      <c r="AG474" s="102">
        <f t="shared" si="43"/>
        <v>0</v>
      </c>
      <c r="AH474" s="72">
        <v>0</v>
      </c>
      <c r="AI474" s="628">
        <v>0</v>
      </c>
      <c r="AJ474" s="72" t="s">
        <v>73</v>
      </c>
      <c r="AK474" s="80" t="s">
        <v>73</v>
      </c>
      <c r="AL474" s="72">
        <v>0</v>
      </c>
      <c r="AM474" s="80" t="s">
        <v>73</v>
      </c>
      <c r="AN474" s="80" t="s">
        <v>73</v>
      </c>
      <c r="AO474" s="80" t="s">
        <v>73</v>
      </c>
      <c r="AP474" s="102">
        <f t="shared" si="44"/>
        <v>0</v>
      </c>
      <c r="AQ474" s="102">
        <f t="shared" si="45"/>
        <v>10600000</v>
      </c>
      <c r="AR474" s="72" t="s">
        <v>65</v>
      </c>
      <c r="AS474" s="76">
        <v>10600000</v>
      </c>
      <c r="AT474" s="72" t="s">
        <v>319</v>
      </c>
      <c r="AU474" s="76">
        <v>0</v>
      </c>
      <c r="AV474" s="81" t="s">
        <v>73</v>
      </c>
      <c r="AW474" s="620">
        <v>10600000</v>
      </c>
      <c r="AX474" s="488">
        <f t="shared" si="46"/>
        <v>0</v>
      </c>
      <c r="AY474" s="84">
        <f t="shared" si="47"/>
        <v>1</v>
      </c>
      <c r="AZ474" s="84">
        <v>1</v>
      </c>
      <c r="BA474" s="81" t="s">
        <v>73</v>
      </c>
      <c r="BB474" s="72" t="s">
        <v>208</v>
      </c>
      <c r="BC474" s="75" t="s">
        <v>14816</v>
      </c>
      <c r="BD474" s="71" t="s">
        <v>65</v>
      </c>
      <c r="BE474" s="71" t="s">
        <v>65</v>
      </c>
    </row>
    <row r="475" spans="2:57" x14ac:dyDescent="0.25">
      <c r="B475" s="71">
        <v>2025</v>
      </c>
      <c r="C475" s="71">
        <v>891780111</v>
      </c>
      <c r="D475" s="71" t="s">
        <v>63</v>
      </c>
      <c r="E475" s="72" t="s">
        <v>14815</v>
      </c>
      <c r="F475" s="72" t="s">
        <v>14814</v>
      </c>
      <c r="G475" s="176">
        <v>0</v>
      </c>
      <c r="H475" s="72" t="s">
        <v>71</v>
      </c>
      <c r="I475" s="71" t="s">
        <v>64</v>
      </c>
      <c r="J475" s="73" t="s">
        <v>81</v>
      </c>
      <c r="K475" s="75" t="s">
        <v>14813</v>
      </c>
      <c r="L475" s="76">
        <v>10600000</v>
      </c>
      <c r="M475" s="71" t="s">
        <v>66</v>
      </c>
      <c r="N475" s="75" t="s">
        <v>11085</v>
      </c>
      <c r="O475" s="75">
        <v>36726740</v>
      </c>
      <c r="P475" s="72">
        <v>28</v>
      </c>
      <c r="Q475" s="80">
        <v>45670</v>
      </c>
      <c r="R475" s="75">
        <v>5573604000</v>
      </c>
      <c r="S475" s="80">
        <v>45701</v>
      </c>
      <c r="T475" s="76">
        <v>10600000</v>
      </c>
      <c r="U475" s="72" t="s">
        <v>65</v>
      </c>
      <c r="V475" s="76">
        <v>36557666</v>
      </c>
      <c r="W475" s="104" t="s">
        <v>10440</v>
      </c>
      <c r="X475" s="78">
        <v>45701</v>
      </c>
      <c r="Y475" s="78">
        <v>45701</v>
      </c>
      <c r="Z475" s="78" t="s">
        <v>73</v>
      </c>
      <c r="AA475" s="78">
        <v>45808</v>
      </c>
      <c r="AB475" s="102">
        <f t="shared" si="42"/>
        <v>107</v>
      </c>
      <c r="AC475" s="72">
        <v>0</v>
      </c>
      <c r="AD475" s="514">
        <v>0</v>
      </c>
      <c r="AE475" s="72">
        <v>0</v>
      </c>
      <c r="AF475" s="80" t="s">
        <v>73</v>
      </c>
      <c r="AG475" s="102">
        <f t="shared" si="43"/>
        <v>0</v>
      </c>
      <c r="AH475" s="72">
        <v>0</v>
      </c>
      <c r="AI475" s="628">
        <v>0</v>
      </c>
      <c r="AJ475" s="72" t="s">
        <v>73</v>
      </c>
      <c r="AK475" s="80" t="s">
        <v>73</v>
      </c>
      <c r="AL475" s="72">
        <v>0</v>
      </c>
      <c r="AM475" s="80" t="s">
        <v>73</v>
      </c>
      <c r="AN475" s="80" t="s">
        <v>73</v>
      </c>
      <c r="AO475" s="80" t="s">
        <v>73</v>
      </c>
      <c r="AP475" s="102">
        <f t="shared" si="44"/>
        <v>0</v>
      </c>
      <c r="AQ475" s="102">
        <f t="shared" si="45"/>
        <v>10600000</v>
      </c>
      <c r="AR475" s="72" t="s">
        <v>65</v>
      </c>
      <c r="AS475" s="76">
        <v>10600000</v>
      </c>
      <c r="AT475" s="72" t="s">
        <v>319</v>
      </c>
      <c r="AU475" s="76">
        <v>0</v>
      </c>
      <c r="AV475" s="81" t="s">
        <v>73</v>
      </c>
      <c r="AW475" s="620">
        <v>10600000</v>
      </c>
      <c r="AX475" s="488">
        <f t="shared" si="46"/>
        <v>0</v>
      </c>
      <c r="AY475" s="84">
        <f t="shared" si="47"/>
        <v>1</v>
      </c>
      <c r="AZ475" s="84">
        <v>1</v>
      </c>
      <c r="BA475" s="81" t="s">
        <v>73</v>
      </c>
      <c r="BB475" s="72" t="s">
        <v>208</v>
      </c>
      <c r="BC475" s="75" t="s">
        <v>14812</v>
      </c>
      <c r="BD475" s="71" t="s">
        <v>65</v>
      </c>
      <c r="BE475" s="71" t="s">
        <v>65</v>
      </c>
    </row>
    <row r="476" spans="2:57" x14ac:dyDescent="0.25">
      <c r="B476" s="71">
        <v>2025</v>
      </c>
      <c r="C476" s="71">
        <v>891780111</v>
      </c>
      <c r="D476" s="71" t="s">
        <v>63</v>
      </c>
      <c r="E476" s="72" t="s">
        <v>14811</v>
      </c>
      <c r="F476" s="72" t="s">
        <v>14810</v>
      </c>
      <c r="G476" s="176">
        <v>0</v>
      </c>
      <c r="H476" s="72" t="s">
        <v>71</v>
      </c>
      <c r="I476" s="71" t="s">
        <v>64</v>
      </c>
      <c r="J476" s="73" t="s">
        <v>81</v>
      </c>
      <c r="K476" s="75" t="s">
        <v>14809</v>
      </c>
      <c r="L476" s="76">
        <v>9000000</v>
      </c>
      <c r="M476" s="71" t="s">
        <v>66</v>
      </c>
      <c r="N476" s="75" t="s">
        <v>11315</v>
      </c>
      <c r="O476" s="75">
        <v>1083039302</v>
      </c>
      <c r="P476" s="72">
        <v>27</v>
      </c>
      <c r="Q476" s="80">
        <v>45670</v>
      </c>
      <c r="R476" s="75">
        <v>2494141000</v>
      </c>
      <c r="S476" s="80">
        <v>45701</v>
      </c>
      <c r="T476" s="76">
        <v>9000000</v>
      </c>
      <c r="U476" s="72" t="s">
        <v>65</v>
      </c>
      <c r="V476" s="76">
        <v>85467461</v>
      </c>
      <c r="W476" s="104" t="s">
        <v>11760</v>
      </c>
      <c r="X476" s="78">
        <v>45701</v>
      </c>
      <c r="Y476" s="78">
        <v>45701</v>
      </c>
      <c r="Z476" s="78" t="s">
        <v>73</v>
      </c>
      <c r="AA476" s="78">
        <v>45808</v>
      </c>
      <c r="AB476" s="102">
        <f t="shared" si="42"/>
        <v>107</v>
      </c>
      <c r="AC476" s="72">
        <v>2</v>
      </c>
      <c r="AD476" s="514">
        <v>1125000</v>
      </c>
      <c r="AE476" s="72">
        <v>1</v>
      </c>
      <c r="AF476" s="80">
        <v>45823</v>
      </c>
      <c r="AG476" s="102">
        <f t="shared" si="43"/>
        <v>15</v>
      </c>
      <c r="AH476" s="72">
        <v>0</v>
      </c>
      <c r="AI476" s="628">
        <v>0</v>
      </c>
      <c r="AJ476" s="72" t="s">
        <v>73</v>
      </c>
      <c r="AK476" s="80" t="s">
        <v>73</v>
      </c>
      <c r="AL476" s="72">
        <v>0</v>
      </c>
      <c r="AM476" s="80" t="s">
        <v>73</v>
      </c>
      <c r="AN476" s="80" t="s">
        <v>73</v>
      </c>
      <c r="AO476" s="80" t="s">
        <v>73</v>
      </c>
      <c r="AP476" s="102">
        <f t="shared" si="44"/>
        <v>0</v>
      </c>
      <c r="AQ476" s="102">
        <f t="shared" si="45"/>
        <v>10125000</v>
      </c>
      <c r="AR476" s="72" t="s">
        <v>65</v>
      </c>
      <c r="AS476" s="76">
        <v>9000000</v>
      </c>
      <c r="AT476" s="72" t="s">
        <v>319</v>
      </c>
      <c r="AU476" s="76">
        <v>0</v>
      </c>
      <c r="AV476" s="81" t="s">
        <v>73</v>
      </c>
      <c r="AW476" s="620">
        <v>10125000</v>
      </c>
      <c r="AX476" s="488">
        <f t="shared" si="46"/>
        <v>0</v>
      </c>
      <c r="AY476" s="84">
        <f t="shared" si="47"/>
        <v>1</v>
      </c>
      <c r="AZ476" s="84">
        <v>1</v>
      </c>
      <c r="BA476" s="81" t="s">
        <v>73</v>
      </c>
      <c r="BB476" s="72" t="s">
        <v>208</v>
      </c>
      <c r="BC476" s="75" t="s">
        <v>14808</v>
      </c>
      <c r="BD476" s="71" t="s">
        <v>65</v>
      </c>
      <c r="BE476" s="71" t="s">
        <v>65</v>
      </c>
    </row>
    <row r="477" spans="2:57" x14ac:dyDescent="0.25">
      <c r="B477" s="71">
        <v>2025</v>
      </c>
      <c r="C477" s="71">
        <v>891780111</v>
      </c>
      <c r="D477" s="71" t="s">
        <v>63</v>
      </c>
      <c r="E477" s="72" t="s">
        <v>14807</v>
      </c>
      <c r="F477" s="72" t="s">
        <v>14806</v>
      </c>
      <c r="G477" s="176">
        <v>0</v>
      </c>
      <c r="H477" s="72" t="s">
        <v>71</v>
      </c>
      <c r="I477" s="71" t="s">
        <v>64</v>
      </c>
      <c r="J477" s="73" t="s">
        <v>81</v>
      </c>
      <c r="K477" s="75" t="s">
        <v>14805</v>
      </c>
      <c r="L477" s="76">
        <v>15148000</v>
      </c>
      <c r="M477" s="71" t="s">
        <v>66</v>
      </c>
      <c r="N477" s="75" t="s">
        <v>12022</v>
      </c>
      <c r="O477" s="75">
        <v>1082934147</v>
      </c>
      <c r="P477" s="72">
        <v>28</v>
      </c>
      <c r="Q477" s="80">
        <v>45670</v>
      </c>
      <c r="R477" s="75">
        <v>5573604000</v>
      </c>
      <c r="S477" s="80">
        <v>45701</v>
      </c>
      <c r="T477" s="76">
        <v>15148000</v>
      </c>
      <c r="U477" s="72" t="s">
        <v>65</v>
      </c>
      <c r="V477" s="76">
        <v>12560219</v>
      </c>
      <c r="W477" s="104" t="s">
        <v>10793</v>
      </c>
      <c r="X477" s="78">
        <v>45701</v>
      </c>
      <c r="Y477" s="78">
        <v>45701</v>
      </c>
      <c r="Z477" s="78" t="s">
        <v>73</v>
      </c>
      <c r="AA477" s="78">
        <v>45808</v>
      </c>
      <c r="AB477" s="102">
        <f t="shared" si="42"/>
        <v>107</v>
      </c>
      <c r="AC477" s="72">
        <v>2</v>
      </c>
      <c r="AD477" s="514">
        <v>3787000</v>
      </c>
      <c r="AE477" s="72">
        <v>1</v>
      </c>
      <c r="AF477" s="80">
        <v>45838</v>
      </c>
      <c r="AG477" s="102">
        <f t="shared" si="43"/>
        <v>30</v>
      </c>
      <c r="AH477" s="72">
        <v>0</v>
      </c>
      <c r="AI477" s="628">
        <v>0</v>
      </c>
      <c r="AJ477" s="72" t="s">
        <v>73</v>
      </c>
      <c r="AK477" s="80" t="s">
        <v>73</v>
      </c>
      <c r="AL477" s="72">
        <v>0</v>
      </c>
      <c r="AM477" s="80" t="s">
        <v>73</v>
      </c>
      <c r="AN477" s="80" t="s">
        <v>73</v>
      </c>
      <c r="AO477" s="80" t="s">
        <v>73</v>
      </c>
      <c r="AP477" s="102">
        <f t="shared" si="44"/>
        <v>0</v>
      </c>
      <c r="AQ477" s="102">
        <f t="shared" si="45"/>
        <v>18935000</v>
      </c>
      <c r="AR477" s="72" t="s">
        <v>65</v>
      </c>
      <c r="AS477" s="76">
        <v>15148000</v>
      </c>
      <c r="AT477" s="72" t="s">
        <v>319</v>
      </c>
      <c r="AU477" s="76">
        <v>0</v>
      </c>
      <c r="AV477" s="81" t="s">
        <v>73</v>
      </c>
      <c r="AW477" s="620">
        <v>18935000</v>
      </c>
      <c r="AX477" s="488">
        <f t="shared" si="46"/>
        <v>0</v>
      </c>
      <c r="AY477" s="84">
        <f t="shared" si="47"/>
        <v>1</v>
      </c>
      <c r="AZ477" s="84">
        <v>1</v>
      </c>
      <c r="BA477" s="81" t="s">
        <v>73</v>
      </c>
      <c r="BB477" s="72" t="s">
        <v>208</v>
      </c>
      <c r="BC477" s="75" t="s">
        <v>14804</v>
      </c>
      <c r="BD477" s="71" t="s">
        <v>65</v>
      </c>
      <c r="BE477" s="71" t="s">
        <v>65</v>
      </c>
    </row>
    <row r="478" spans="2:57" x14ac:dyDescent="0.25">
      <c r="B478" s="71">
        <v>2025</v>
      </c>
      <c r="C478" s="71">
        <v>891780111</v>
      </c>
      <c r="D478" s="71" t="s">
        <v>63</v>
      </c>
      <c r="E478" s="72" t="s">
        <v>14803</v>
      </c>
      <c r="F478" s="72" t="s">
        <v>14802</v>
      </c>
      <c r="G478" s="176">
        <v>0</v>
      </c>
      <c r="H478" s="72" t="s">
        <v>71</v>
      </c>
      <c r="I478" s="71" t="s">
        <v>64</v>
      </c>
      <c r="J478" s="73" t="s">
        <v>81</v>
      </c>
      <c r="K478" s="75" t="s">
        <v>14801</v>
      </c>
      <c r="L478" s="76">
        <v>10600000</v>
      </c>
      <c r="M478" s="71" t="s">
        <v>66</v>
      </c>
      <c r="N478" s="75" t="s">
        <v>10768</v>
      </c>
      <c r="O478" s="75">
        <v>1235240254</v>
      </c>
      <c r="P478" s="72">
        <v>27</v>
      </c>
      <c r="Q478" s="80">
        <v>45670</v>
      </c>
      <c r="R478" s="75">
        <v>2494141000</v>
      </c>
      <c r="S478" s="80">
        <v>45701</v>
      </c>
      <c r="T478" s="76">
        <v>10600000</v>
      </c>
      <c r="U478" s="72" t="s">
        <v>65</v>
      </c>
      <c r="V478" s="76">
        <v>85152695</v>
      </c>
      <c r="W478" s="104" t="s">
        <v>10424</v>
      </c>
      <c r="X478" s="78">
        <v>45701</v>
      </c>
      <c r="Y478" s="78">
        <v>45701</v>
      </c>
      <c r="Z478" s="78" t="s">
        <v>73</v>
      </c>
      <c r="AA478" s="78">
        <v>45808</v>
      </c>
      <c r="AB478" s="102">
        <f t="shared" si="42"/>
        <v>107</v>
      </c>
      <c r="AC478" s="72">
        <v>0</v>
      </c>
      <c r="AD478" s="514">
        <v>0</v>
      </c>
      <c r="AE478" s="72">
        <v>0</v>
      </c>
      <c r="AF478" s="80" t="s">
        <v>73</v>
      </c>
      <c r="AG478" s="102">
        <f t="shared" si="43"/>
        <v>0</v>
      </c>
      <c r="AH478" s="72">
        <v>0</v>
      </c>
      <c r="AI478" s="628">
        <v>0</v>
      </c>
      <c r="AJ478" s="72" t="s">
        <v>73</v>
      </c>
      <c r="AK478" s="80" t="s">
        <v>73</v>
      </c>
      <c r="AL478" s="72">
        <v>0</v>
      </c>
      <c r="AM478" s="80" t="s">
        <v>73</v>
      </c>
      <c r="AN478" s="80" t="s">
        <v>73</v>
      </c>
      <c r="AO478" s="80" t="s">
        <v>73</v>
      </c>
      <c r="AP478" s="102">
        <f t="shared" si="44"/>
        <v>0</v>
      </c>
      <c r="AQ478" s="102">
        <f t="shared" si="45"/>
        <v>10600000</v>
      </c>
      <c r="AR478" s="72" t="s">
        <v>65</v>
      </c>
      <c r="AS478" s="76">
        <v>10600000</v>
      </c>
      <c r="AT478" s="72" t="s">
        <v>319</v>
      </c>
      <c r="AU478" s="76">
        <v>0</v>
      </c>
      <c r="AV478" s="81" t="s">
        <v>73</v>
      </c>
      <c r="AW478" s="620">
        <v>10600000</v>
      </c>
      <c r="AX478" s="488">
        <f t="shared" si="46"/>
        <v>0</v>
      </c>
      <c r="AY478" s="84">
        <f t="shared" si="47"/>
        <v>1</v>
      </c>
      <c r="AZ478" s="84">
        <v>1</v>
      </c>
      <c r="BA478" s="81" t="s">
        <v>73</v>
      </c>
      <c r="BB478" s="72" t="s">
        <v>208</v>
      </c>
      <c r="BC478" s="75" t="s">
        <v>14800</v>
      </c>
      <c r="BD478" s="71" t="s">
        <v>65</v>
      </c>
      <c r="BE478" s="71" t="s">
        <v>65</v>
      </c>
    </row>
    <row r="479" spans="2:57" x14ac:dyDescent="0.25">
      <c r="B479" s="71">
        <v>2025</v>
      </c>
      <c r="C479" s="71">
        <v>891780111</v>
      </c>
      <c r="D479" s="71" t="s">
        <v>63</v>
      </c>
      <c r="E479" s="72" t="s">
        <v>14799</v>
      </c>
      <c r="F479" s="72" t="s">
        <v>14798</v>
      </c>
      <c r="G479" s="176">
        <v>0</v>
      </c>
      <c r="H479" s="72" t="s">
        <v>71</v>
      </c>
      <c r="I479" s="71" t="s">
        <v>64</v>
      </c>
      <c r="J479" s="73" t="s">
        <v>81</v>
      </c>
      <c r="K479" s="75" t="s">
        <v>14471</v>
      </c>
      <c r="L479" s="76">
        <v>12846400</v>
      </c>
      <c r="M479" s="71" t="s">
        <v>66</v>
      </c>
      <c r="N479" s="75" t="s">
        <v>12253</v>
      </c>
      <c r="O479" s="75">
        <v>1082905242</v>
      </c>
      <c r="P479" s="72">
        <v>28</v>
      </c>
      <c r="Q479" s="80">
        <v>45670</v>
      </c>
      <c r="R479" s="75">
        <v>5573604000</v>
      </c>
      <c r="S479" s="80">
        <v>45701</v>
      </c>
      <c r="T479" s="76">
        <v>12846400</v>
      </c>
      <c r="U479" s="72" t="s">
        <v>65</v>
      </c>
      <c r="V479" s="76">
        <v>1082889541</v>
      </c>
      <c r="W479" s="104" t="s">
        <v>1095</v>
      </c>
      <c r="X479" s="78">
        <v>45701</v>
      </c>
      <c r="Y479" s="78">
        <v>45701</v>
      </c>
      <c r="Z479" s="78" t="s">
        <v>73</v>
      </c>
      <c r="AA479" s="78">
        <v>45808</v>
      </c>
      <c r="AB479" s="102">
        <f t="shared" si="42"/>
        <v>107</v>
      </c>
      <c r="AC479" s="72">
        <v>2</v>
      </c>
      <c r="AD479" s="514">
        <v>3472000</v>
      </c>
      <c r="AE479" s="72">
        <v>1</v>
      </c>
      <c r="AF479" s="80">
        <v>45838</v>
      </c>
      <c r="AG479" s="102">
        <f t="shared" si="43"/>
        <v>30</v>
      </c>
      <c r="AH479" s="72">
        <v>0</v>
      </c>
      <c r="AI479" s="628">
        <v>0</v>
      </c>
      <c r="AJ479" s="72" t="s">
        <v>73</v>
      </c>
      <c r="AK479" s="80" t="s">
        <v>73</v>
      </c>
      <c r="AL479" s="72">
        <v>0</v>
      </c>
      <c r="AM479" s="80" t="s">
        <v>73</v>
      </c>
      <c r="AN479" s="80" t="s">
        <v>73</v>
      </c>
      <c r="AO479" s="80" t="s">
        <v>73</v>
      </c>
      <c r="AP479" s="102">
        <f t="shared" si="44"/>
        <v>0</v>
      </c>
      <c r="AQ479" s="102">
        <f t="shared" si="45"/>
        <v>16318400</v>
      </c>
      <c r="AR479" s="72" t="s">
        <v>65</v>
      </c>
      <c r="AS479" s="76">
        <v>12846400</v>
      </c>
      <c r="AT479" s="72" t="s">
        <v>319</v>
      </c>
      <c r="AU479" s="76">
        <v>0</v>
      </c>
      <c r="AV479" s="81" t="s">
        <v>73</v>
      </c>
      <c r="AW479" s="620">
        <v>16318400</v>
      </c>
      <c r="AX479" s="488">
        <f t="shared" si="46"/>
        <v>0</v>
      </c>
      <c r="AY479" s="84">
        <f t="shared" si="47"/>
        <v>1</v>
      </c>
      <c r="AZ479" s="84">
        <v>1</v>
      </c>
      <c r="BA479" s="81" t="s">
        <v>73</v>
      </c>
      <c r="BB479" s="72" t="s">
        <v>208</v>
      </c>
      <c r="BC479" s="75" t="s">
        <v>14797</v>
      </c>
      <c r="BD479" s="71" t="s">
        <v>65</v>
      </c>
      <c r="BE479" s="71" t="s">
        <v>65</v>
      </c>
    </row>
    <row r="480" spans="2:57" x14ac:dyDescent="0.25">
      <c r="B480" s="71">
        <v>2025</v>
      </c>
      <c r="C480" s="71">
        <v>891780111</v>
      </c>
      <c r="D480" s="71" t="s">
        <v>63</v>
      </c>
      <c r="E480" s="72" t="s">
        <v>14796</v>
      </c>
      <c r="F480" s="72" t="s">
        <v>14795</v>
      </c>
      <c r="G480" s="176">
        <v>0</v>
      </c>
      <c r="H480" s="72" t="s">
        <v>71</v>
      </c>
      <c r="I480" s="71" t="s">
        <v>64</v>
      </c>
      <c r="J480" s="73" t="s">
        <v>81</v>
      </c>
      <c r="K480" s="75" t="s">
        <v>14336</v>
      </c>
      <c r="L480" s="76">
        <v>8700000</v>
      </c>
      <c r="M480" s="71" t="s">
        <v>66</v>
      </c>
      <c r="N480" s="75" t="s">
        <v>11341</v>
      </c>
      <c r="O480" s="75">
        <v>1221970331</v>
      </c>
      <c r="P480" s="72">
        <v>27</v>
      </c>
      <c r="Q480" s="80">
        <v>45670</v>
      </c>
      <c r="R480" s="75">
        <v>2494141000</v>
      </c>
      <c r="S480" s="80">
        <v>45701</v>
      </c>
      <c r="T480" s="76">
        <v>8700000</v>
      </c>
      <c r="U480" s="72" t="s">
        <v>65</v>
      </c>
      <c r="V480" s="76">
        <v>7633817</v>
      </c>
      <c r="W480" s="104" t="s">
        <v>10548</v>
      </c>
      <c r="X480" s="78">
        <v>45701</v>
      </c>
      <c r="Y480" s="78">
        <v>45701</v>
      </c>
      <c r="Z480" s="78" t="s">
        <v>73</v>
      </c>
      <c r="AA480" s="78">
        <v>45808</v>
      </c>
      <c r="AB480" s="102">
        <f t="shared" si="42"/>
        <v>107</v>
      </c>
      <c r="AC480" s="72">
        <v>2</v>
      </c>
      <c r="AD480" s="514">
        <v>1125000</v>
      </c>
      <c r="AE480" s="72">
        <v>1</v>
      </c>
      <c r="AF480" s="80">
        <v>45823</v>
      </c>
      <c r="AG480" s="102">
        <f t="shared" si="43"/>
        <v>15</v>
      </c>
      <c r="AH480" s="72">
        <v>0</v>
      </c>
      <c r="AI480" s="628">
        <v>0</v>
      </c>
      <c r="AJ480" s="72" t="s">
        <v>73</v>
      </c>
      <c r="AK480" s="80" t="s">
        <v>73</v>
      </c>
      <c r="AL480" s="72">
        <v>0</v>
      </c>
      <c r="AM480" s="80" t="s">
        <v>73</v>
      </c>
      <c r="AN480" s="80" t="s">
        <v>73</v>
      </c>
      <c r="AO480" s="80" t="s">
        <v>73</v>
      </c>
      <c r="AP480" s="102">
        <f t="shared" si="44"/>
        <v>0</v>
      </c>
      <c r="AQ480" s="102">
        <f t="shared" si="45"/>
        <v>9825000</v>
      </c>
      <c r="AR480" s="72" t="s">
        <v>65</v>
      </c>
      <c r="AS480" s="76">
        <v>8700000</v>
      </c>
      <c r="AT480" s="72" t="s">
        <v>319</v>
      </c>
      <c r="AU480" s="76">
        <v>0</v>
      </c>
      <c r="AV480" s="81" t="s">
        <v>73</v>
      </c>
      <c r="AW480" s="620">
        <v>9825000</v>
      </c>
      <c r="AX480" s="488">
        <f t="shared" si="46"/>
        <v>0</v>
      </c>
      <c r="AY480" s="84">
        <f t="shared" si="47"/>
        <v>1</v>
      </c>
      <c r="AZ480" s="84">
        <v>1</v>
      </c>
      <c r="BA480" s="81" t="s">
        <v>73</v>
      </c>
      <c r="BB480" s="72" t="s">
        <v>208</v>
      </c>
      <c r="BC480" s="75" t="s">
        <v>14794</v>
      </c>
      <c r="BD480" s="71" t="s">
        <v>65</v>
      </c>
      <c r="BE480" s="71" t="s">
        <v>65</v>
      </c>
    </row>
    <row r="481" spans="2:57" x14ac:dyDescent="0.25">
      <c r="B481" s="71">
        <v>2025</v>
      </c>
      <c r="C481" s="71">
        <v>891780111</v>
      </c>
      <c r="D481" s="71" t="s">
        <v>63</v>
      </c>
      <c r="E481" s="72" t="s">
        <v>14793</v>
      </c>
      <c r="F481" s="72" t="s">
        <v>14792</v>
      </c>
      <c r="G481" s="176">
        <v>0</v>
      </c>
      <c r="H481" s="72" t="s">
        <v>71</v>
      </c>
      <c r="I481" s="71" t="s">
        <v>64</v>
      </c>
      <c r="J481" s="73" t="s">
        <v>81</v>
      </c>
      <c r="K481" s="75" t="s">
        <v>14791</v>
      </c>
      <c r="L481" s="76">
        <v>12624000</v>
      </c>
      <c r="M481" s="71" t="s">
        <v>66</v>
      </c>
      <c r="N481" s="75" t="s">
        <v>11415</v>
      </c>
      <c r="O481" s="75">
        <v>1083024033</v>
      </c>
      <c r="P481" s="72">
        <v>28</v>
      </c>
      <c r="Q481" s="80">
        <v>45670</v>
      </c>
      <c r="R481" s="75">
        <v>5573604000</v>
      </c>
      <c r="S481" s="80">
        <v>45701</v>
      </c>
      <c r="T481" s="76">
        <v>12624000</v>
      </c>
      <c r="U481" s="72" t="s">
        <v>65</v>
      </c>
      <c r="V481" s="76">
        <v>36557666</v>
      </c>
      <c r="W481" s="104" t="s">
        <v>10440</v>
      </c>
      <c r="X481" s="78">
        <v>45701</v>
      </c>
      <c r="Y481" s="78">
        <v>45701</v>
      </c>
      <c r="Z481" s="78" t="s">
        <v>73</v>
      </c>
      <c r="AA481" s="78">
        <v>45808</v>
      </c>
      <c r="AB481" s="102">
        <f t="shared" si="42"/>
        <v>107</v>
      </c>
      <c r="AC481" s="72">
        <v>2</v>
      </c>
      <c r="AD481" s="514">
        <v>3156000</v>
      </c>
      <c r="AE481" s="72">
        <v>1</v>
      </c>
      <c r="AF481" s="80">
        <v>45838</v>
      </c>
      <c r="AG481" s="102">
        <f t="shared" si="43"/>
        <v>30</v>
      </c>
      <c r="AH481" s="72">
        <v>0</v>
      </c>
      <c r="AI481" s="628">
        <v>0</v>
      </c>
      <c r="AJ481" s="72" t="s">
        <v>73</v>
      </c>
      <c r="AK481" s="80" t="s">
        <v>73</v>
      </c>
      <c r="AL481" s="72">
        <v>0</v>
      </c>
      <c r="AM481" s="80" t="s">
        <v>73</v>
      </c>
      <c r="AN481" s="80" t="s">
        <v>73</v>
      </c>
      <c r="AO481" s="80" t="s">
        <v>73</v>
      </c>
      <c r="AP481" s="102">
        <f t="shared" si="44"/>
        <v>0</v>
      </c>
      <c r="AQ481" s="102">
        <f t="shared" si="45"/>
        <v>15780000</v>
      </c>
      <c r="AR481" s="72" t="s">
        <v>65</v>
      </c>
      <c r="AS481" s="76">
        <v>12624000</v>
      </c>
      <c r="AT481" s="72" t="s">
        <v>319</v>
      </c>
      <c r="AU481" s="76">
        <v>0</v>
      </c>
      <c r="AV481" s="81" t="s">
        <v>73</v>
      </c>
      <c r="AW481" s="620">
        <v>15780000</v>
      </c>
      <c r="AX481" s="488">
        <f t="shared" si="46"/>
        <v>0</v>
      </c>
      <c r="AY481" s="84">
        <f t="shared" si="47"/>
        <v>1</v>
      </c>
      <c r="AZ481" s="84">
        <v>1</v>
      </c>
      <c r="BA481" s="81" t="s">
        <v>73</v>
      </c>
      <c r="BB481" s="72" t="s">
        <v>208</v>
      </c>
      <c r="BC481" s="75" t="s">
        <v>14790</v>
      </c>
      <c r="BD481" s="71" t="s">
        <v>65</v>
      </c>
      <c r="BE481" s="71" t="s">
        <v>65</v>
      </c>
    </row>
    <row r="482" spans="2:57" x14ac:dyDescent="0.25">
      <c r="B482" s="71">
        <v>2025</v>
      </c>
      <c r="C482" s="71">
        <v>891780111</v>
      </c>
      <c r="D482" s="71" t="s">
        <v>63</v>
      </c>
      <c r="E482" s="72" t="s">
        <v>14789</v>
      </c>
      <c r="F482" s="72" t="s">
        <v>14788</v>
      </c>
      <c r="G482" s="176">
        <v>0</v>
      </c>
      <c r="H482" s="72" t="s">
        <v>71</v>
      </c>
      <c r="I482" s="71" t="s">
        <v>210</v>
      </c>
      <c r="J482" s="73" t="s">
        <v>81</v>
      </c>
      <c r="K482" s="75" t="s">
        <v>14787</v>
      </c>
      <c r="L482" s="76">
        <v>11040000</v>
      </c>
      <c r="M482" s="71" t="s">
        <v>66</v>
      </c>
      <c r="N482" s="75" t="s">
        <v>10788</v>
      </c>
      <c r="O482" s="75">
        <v>57296345</v>
      </c>
      <c r="P482" s="72">
        <v>323</v>
      </c>
      <c r="Q482" s="78">
        <v>45699</v>
      </c>
      <c r="R482" s="75">
        <v>22080000</v>
      </c>
      <c r="S482" s="80">
        <v>45701</v>
      </c>
      <c r="T482" s="76">
        <v>11040000</v>
      </c>
      <c r="U482" s="72" t="s">
        <v>65</v>
      </c>
      <c r="V482" s="76">
        <v>57461216</v>
      </c>
      <c r="W482" s="104" t="s">
        <v>10332</v>
      </c>
      <c r="X482" s="78">
        <v>45701</v>
      </c>
      <c r="Y482" s="78">
        <v>45701</v>
      </c>
      <c r="Z482" s="78" t="s">
        <v>73</v>
      </c>
      <c r="AA482" s="78">
        <v>45808</v>
      </c>
      <c r="AB482" s="102">
        <f t="shared" si="42"/>
        <v>107</v>
      </c>
      <c r="AC482" s="72">
        <v>2</v>
      </c>
      <c r="AD482" s="514">
        <v>1472000</v>
      </c>
      <c r="AE482" s="72">
        <v>1</v>
      </c>
      <c r="AF482" s="80">
        <v>45824</v>
      </c>
      <c r="AG482" s="102">
        <f t="shared" si="43"/>
        <v>16</v>
      </c>
      <c r="AH482" s="72">
        <v>0</v>
      </c>
      <c r="AI482" s="628">
        <v>0</v>
      </c>
      <c r="AJ482" s="72" t="s">
        <v>73</v>
      </c>
      <c r="AK482" s="80" t="s">
        <v>73</v>
      </c>
      <c r="AL482" s="72">
        <v>0</v>
      </c>
      <c r="AM482" s="80" t="s">
        <v>73</v>
      </c>
      <c r="AN482" s="80" t="s">
        <v>73</v>
      </c>
      <c r="AO482" s="80" t="s">
        <v>73</v>
      </c>
      <c r="AP482" s="102">
        <f t="shared" si="44"/>
        <v>0</v>
      </c>
      <c r="AQ482" s="102">
        <f t="shared" si="45"/>
        <v>12512000</v>
      </c>
      <c r="AR482" s="72" t="s">
        <v>65</v>
      </c>
      <c r="AS482" s="76">
        <v>11040000</v>
      </c>
      <c r="AT482" s="72" t="s">
        <v>319</v>
      </c>
      <c r="AU482" s="76">
        <v>0</v>
      </c>
      <c r="AV482" s="81" t="s">
        <v>73</v>
      </c>
      <c r="AW482" s="620">
        <v>12512000</v>
      </c>
      <c r="AX482" s="488">
        <f t="shared" si="46"/>
        <v>0</v>
      </c>
      <c r="AY482" s="84">
        <f t="shared" si="47"/>
        <v>1</v>
      </c>
      <c r="AZ482" s="84">
        <v>1</v>
      </c>
      <c r="BA482" s="81" t="s">
        <v>73</v>
      </c>
      <c r="BB482" s="72" t="s">
        <v>208</v>
      </c>
      <c r="BC482" s="75" t="s">
        <v>14786</v>
      </c>
      <c r="BD482" s="71" t="s">
        <v>65</v>
      </c>
      <c r="BE482" s="71" t="s">
        <v>65</v>
      </c>
    </row>
    <row r="483" spans="2:57" x14ac:dyDescent="0.25">
      <c r="B483" s="71">
        <v>2025</v>
      </c>
      <c r="C483" s="71">
        <v>891780111</v>
      </c>
      <c r="D483" s="71" t="s">
        <v>63</v>
      </c>
      <c r="E483" s="72" t="s">
        <v>14785</v>
      </c>
      <c r="F483" s="72" t="s">
        <v>14784</v>
      </c>
      <c r="G483" s="176">
        <v>0</v>
      </c>
      <c r="H483" s="72" t="s">
        <v>71</v>
      </c>
      <c r="I483" s="71" t="s">
        <v>64</v>
      </c>
      <c r="J483" s="73" t="s">
        <v>81</v>
      </c>
      <c r="K483" s="75" t="s">
        <v>14783</v>
      </c>
      <c r="L483" s="76">
        <v>10600000</v>
      </c>
      <c r="M483" s="71" t="s">
        <v>66</v>
      </c>
      <c r="N483" s="75" t="s">
        <v>12537</v>
      </c>
      <c r="O483" s="75">
        <v>57107014</v>
      </c>
      <c r="P483" s="72">
        <v>27</v>
      </c>
      <c r="Q483" s="80">
        <v>45670</v>
      </c>
      <c r="R483" s="75">
        <v>2494141000</v>
      </c>
      <c r="S483" s="80">
        <v>45701</v>
      </c>
      <c r="T483" s="76">
        <v>10600000</v>
      </c>
      <c r="U483" s="72" t="s">
        <v>65</v>
      </c>
      <c r="V483" s="76">
        <v>36669284</v>
      </c>
      <c r="W483" s="104" t="s">
        <v>807</v>
      </c>
      <c r="X483" s="78">
        <v>45701</v>
      </c>
      <c r="Y483" s="78">
        <v>45701</v>
      </c>
      <c r="Z483" s="78" t="s">
        <v>73</v>
      </c>
      <c r="AA483" s="78">
        <v>45808</v>
      </c>
      <c r="AB483" s="102">
        <f t="shared" si="42"/>
        <v>107</v>
      </c>
      <c r="AC483" s="72">
        <v>2</v>
      </c>
      <c r="AD483" s="514">
        <v>2650000</v>
      </c>
      <c r="AE483" s="72">
        <v>1</v>
      </c>
      <c r="AF483" s="80">
        <v>45838</v>
      </c>
      <c r="AG483" s="102">
        <f t="shared" si="43"/>
        <v>30</v>
      </c>
      <c r="AH483" s="72">
        <v>0</v>
      </c>
      <c r="AI483" s="628">
        <v>0</v>
      </c>
      <c r="AJ483" s="72" t="s">
        <v>73</v>
      </c>
      <c r="AK483" s="80" t="s">
        <v>73</v>
      </c>
      <c r="AL483" s="72">
        <v>0</v>
      </c>
      <c r="AM483" s="80" t="s">
        <v>73</v>
      </c>
      <c r="AN483" s="80" t="s">
        <v>73</v>
      </c>
      <c r="AO483" s="80" t="s">
        <v>73</v>
      </c>
      <c r="AP483" s="102">
        <f t="shared" si="44"/>
        <v>0</v>
      </c>
      <c r="AQ483" s="102">
        <f t="shared" si="45"/>
        <v>13250000</v>
      </c>
      <c r="AR483" s="72" t="s">
        <v>65</v>
      </c>
      <c r="AS483" s="76">
        <v>10600000</v>
      </c>
      <c r="AT483" s="72" t="s">
        <v>319</v>
      </c>
      <c r="AU483" s="76">
        <v>0</v>
      </c>
      <c r="AV483" s="81" t="s">
        <v>73</v>
      </c>
      <c r="AW483" s="620">
        <v>13250000</v>
      </c>
      <c r="AX483" s="488">
        <f t="shared" si="46"/>
        <v>0</v>
      </c>
      <c r="AY483" s="84">
        <f t="shared" si="47"/>
        <v>1</v>
      </c>
      <c r="AZ483" s="84">
        <v>1</v>
      </c>
      <c r="BA483" s="81" t="s">
        <v>73</v>
      </c>
      <c r="BB483" s="72" t="s">
        <v>208</v>
      </c>
      <c r="BC483" s="75" t="s">
        <v>14782</v>
      </c>
      <c r="BD483" s="71" t="s">
        <v>65</v>
      </c>
      <c r="BE483" s="71" t="s">
        <v>65</v>
      </c>
    </row>
    <row r="484" spans="2:57" x14ac:dyDescent="0.25">
      <c r="B484" s="71">
        <v>2025</v>
      </c>
      <c r="C484" s="71">
        <v>891780111</v>
      </c>
      <c r="D484" s="71" t="s">
        <v>63</v>
      </c>
      <c r="E484" s="72" t="s">
        <v>14781</v>
      </c>
      <c r="F484" s="72" t="s">
        <v>14780</v>
      </c>
      <c r="G484" s="176">
        <v>0</v>
      </c>
      <c r="H484" s="72" t="s">
        <v>71</v>
      </c>
      <c r="I484" s="71" t="s">
        <v>64</v>
      </c>
      <c r="J484" s="73" t="s">
        <v>81</v>
      </c>
      <c r="K484" s="75" t="s">
        <v>12151</v>
      </c>
      <c r="L484" s="76">
        <v>9000000</v>
      </c>
      <c r="M484" s="71" t="s">
        <v>66</v>
      </c>
      <c r="N484" s="75" t="s">
        <v>12842</v>
      </c>
      <c r="O484" s="75">
        <v>36549178</v>
      </c>
      <c r="P484" s="72">
        <v>27</v>
      </c>
      <c r="Q484" s="80">
        <v>45670</v>
      </c>
      <c r="R484" s="75">
        <v>2494141000</v>
      </c>
      <c r="S484" s="80">
        <v>45701</v>
      </c>
      <c r="T484" s="76">
        <v>9000000</v>
      </c>
      <c r="U484" s="72" t="s">
        <v>65</v>
      </c>
      <c r="V484" s="76">
        <v>57444673</v>
      </c>
      <c r="W484" s="104" t="s">
        <v>10483</v>
      </c>
      <c r="X484" s="78">
        <v>45701</v>
      </c>
      <c r="Y484" s="78">
        <v>45701</v>
      </c>
      <c r="Z484" s="78" t="s">
        <v>73</v>
      </c>
      <c r="AA484" s="78">
        <v>45808</v>
      </c>
      <c r="AB484" s="102">
        <f t="shared" si="42"/>
        <v>107</v>
      </c>
      <c r="AC484" s="72">
        <v>2</v>
      </c>
      <c r="AD484" s="514">
        <v>2250000</v>
      </c>
      <c r="AE484" s="72">
        <v>1</v>
      </c>
      <c r="AF484" s="80">
        <v>45838</v>
      </c>
      <c r="AG484" s="102">
        <f t="shared" si="43"/>
        <v>30</v>
      </c>
      <c r="AH484" s="72">
        <v>0</v>
      </c>
      <c r="AI484" s="628">
        <v>0</v>
      </c>
      <c r="AJ484" s="72" t="s">
        <v>73</v>
      </c>
      <c r="AK484" s="80" t="s">
        <v>73</v>
      </c>
      <c r="AL484" s="72">
        <v>0</v>
      </c>
      <c r="AM484" s="80" t="s">
        <v>73</v>
      </c>
      <c r="AN484" s="80" t="s">
        <v>73</v>
      </c>
      <c r="AO484" s="80" t="s">
        <v>73</v>
      </c>
      <c r="AP484" s="102">
        <f t="shared" si="44"/>
        <v>0</v>
      </c>
      <c r="AQ484" s="102">
        <f t="shared" si="45"/>
        <v>11250000</v>
      </c>
      <c r="AR484" s="72" t="s">
        <v>65</v>
      </c>
      <c r="AS484" s="76">
        <v>9000000</v>
      </c>
      <c r="AT484" s="72" t="s">
        <v>319</v>
      </c>
      <c r="AU484" s="76">
        <v>0</v>
      </c>
      <c r="AV484" s="81" t="s">
        <v>73</v>
      </c>
      <c r="AW484" s="620">
        <v>11250000</v>
      </c>
      <c r="AX484" s="488">
        <f t="shared" si="46"/>
        <v>0</v>
      </c>
      <c r="AY484" s="84">
        <f t="shared" si="47"/>
        <v>1</v>
      </c>
      <c r="AZ484" s="84">
        <v>1</v>
      </c>
      <c r="BA484" s="81" t="s">
        <v>73</v>
      </c>
      <c r="BB484" s="72" t="s">
        <v>208</v>
      </c>
      <c r="BC484" s="75" t="s">
        <v>14779</v>
      </c>
      <c r="BD484" s="71" t="s">
        <v>65</v>
      </c>
      <c r="BE484" s="71" t="s">
        <v>65</v>
      </c>
    </row>
    <row r="485" spans="2:57" x14ac:dyDescent="0.25">
      <c r="B485" s="71">
        <v>2025</v>
      </c>
      <c r="C485" s="71">
        <v>891780111</v>
      </c>
      <c r="D485" s="71" t="s">
        <v>63</v>
      </c>
      <c r="E485" s="72" t="s">
        <v>14778</v>
      </c>
      <c r="F485" s="72" t="s">
        <v>14777</v>
      </c>
      <c r="G485" s="176">
        <v>0</v>
      </c>
      <c r="H485" s="72" t="s">
        <v>71</v>
      </c>
      <c r="I485" s="71" t="s">
        <v>64</v>
      </c>
      <c r="J485" s="73" t="s">
        <v>81</v>
      </c>
      <c r="K485" s="75" t="s">
        <v>12151</v>
      </c>
      <c r="L485" s="76">
        <v>9000000</v>
      </c>
      <c r="M485" s="71" t="s">
        <v>66</v>
      </c>
      <c r="N485" s="75" t="s">
        <v>11937</v>
      </c>
      <c r="O485" s="75">
        <v>57435172</v>
      </c>
      <c r="P485" s="72">
        <v>27</v>
      </c>
      <c r="Q485" s="80">
        <v>45670</v>
      </c>
      <c r="R485" s="75">
        <v>2494141000</v>
      </c>
      <c r="S485" s="80">
        <v>45701</v>
      </c>
      <c r="T485" s="76">
        <v>9000000</v>
      </c>
      <c r="U485" s="72" t="s">
        <v>65</v>
      </c>
      <c r="V485" s="76">
        <v>57444673</v>
      </c>
      <c r="W485" s="104" t="s">
        <v>10483</v>
      </c>
      <c r="X485" s="78">
        <v>45701</v>
      </c>
      <c r="Y485" s="78">
        <v>45701</v>
      </c>
      <c r="Z485" s="78" t="s">
        <v>73</v>
      </c>
      <c r="AA485" s="78">
        <v>45808</v>
      </c>
      <c r="AB485" s="102">
        <f t="shared" si="42"/>
        <v>107</v>
      </c>
      <c r="AC485" s="72">
        <v>2</v>
      </c>
      <c r="AD485" s="514">
        <v>2250000</v>
      </c>
      <c r="AE485" s="72">
        <v>1</v>
      </c>
      <c r="AF485" s="80">
        <v>45838</v>
      </c>
      <c r="AG485" s="102">
        <f t="shared" si="43"/>
        <v>30</v>
      </c>
      <c r="AH485" s="72">
        <v>0</v>
      </c>
      <c r="AI485" s="628">
        <v>0</v>
      </c>
      <c r="AJ485" s="72" t="s">
        <v>73</v>
      </c>
      <c r="AK485" s="80" t="s">
        <v>73</v>
      </c>
      <c r="AL485" s="72">
        <v>0</v>
      </c>
      <c r="AM485" s="80" t="s">
        <v>73</v>
      </c>
      <c r="AN485" s="80" t="s">
        <v>73</v>
      </c>
      <c r="AO485" s="80" t="s">
        <v>73</v>
      </c>
      <c r="AP485" s="102">
        <f t="shared" si="44"/>
        <v>0</v>
      </c>
      <c r="AQ485" s="102">
        <f t="shared" si="45"/>
        <v>11250000</v>
      </c>
      <c r="AR485" s="72" t="s">
        <v>65</v>
      </c>
      <c r="AS485" s="76">
        <v>9000000</v>
      </c>
      <c r="AT485" s="72" t="s">
        <v>319</v>
      </c>
      <c r="AU485" s="76">
        <v>0</v>
      </c>
      <c r="AV485" s="81" t="s">
        <v>73</v>
      </c>
      <c r="AW485" s="620">
        <v>11250000</v>
      </c>
      <c r="AX485" s="488">
        <f t="shared" si="46"/>
        <v>0</v>
      </c>
      <c r="AY485" s="84">
        <f t="shared" si="47"/>
        <v>1</v>
      </c>
      <c r="AZ485" s="84">
        <v>1</v>
      </c>
      <c r="BA485" s="81" t="s">
        <v>73</v>
      </c>
      <c r="BB485" s="72" t="s">
        <v>208</v>
      </c>
      <c r="BC485" s="75" t="s">
        <v>14776</v>
      </c>
      <c r="BD485" s="71" t="s">
        <v>65</v>
      </c>
      <c r="BE485" s="71" t="s">
        <v>65</v>
      </c>
    </row>
    <row r="486" spans="2:57" x14ac:dyDescent="0.25">
      <c r="B486" s="71">
        <v>2025</v>
      </c>
      <c r="C486" s="71">
        <v>891780111</v>
      </c>
      <c r="D486" s="71" t="s">
        <v>63</v>
      </c>
      <c r="E486" s="72" t="s">
        <v>14775</v>
      </c>
      <c r="F486" s="72" t="s">
        <v>14774</v>
      </c>
      <c r="G486" s="176">
        <v>0</v>
      </c>
      <c r="H486" s="72" t="s">
        <v>71</v>
      </c>
      <c r="I486" s="71" t="s">
        <v>64</v>
      </c>
      <c r="J486" s="73" t="s">
        <v>81</v>
      </c>
      <c r="K486" s="75" t="s">
        <v>14773</v>
      </c>
      <c r="L486" s="76">
        <v>12624000</v>
      </c>
      <c r="M486" s="71" t="s">
        <v>66</v>
      </c>
      <c r="N486" s="75" t="s">
        <v>12057</v>
      </c>
      <c r="O486" s="75">
        <v>1082915107</v>
      </c>
      <c r="P486" s="72">
        <v>28</v>
      </c>
      <c r="Q486" s="80">
        <v>45670</v>
      </c>
      <c r="R486" s="75">
        <v>5573604000</v>
      </c>
      <c r="S486" s="80">
        <v>45701</v>
      </c>
      <c r="T486" s="76">
        <v>12624000</v>
      </c>
      <c r="U486" s="72" t="s">
        <v>65</v>
      </c>
      <c r="V486" s="76">
        <v>30766322</v>
      </c>
      <c r="W486" s="104" t="s">
        <v>10344</v>
      </c>
      <c r="X486" s="78">
        <v>45701</v>
      </c>
      <c r="Y486" s="78">
        <v>45701</v>
      </c>
      <c r="Z486" s="78" t="s">
        <v>73</v>
      </c>
      <c r="AA486" s="78">
        <v>45808</v>
      </c>
      <c r="AB486" s="102">
        <f t="shared" si="42"/>
        <v>107</v>
      </c>
      <c r="AC486" s="72">
        <v>2</v>
      </c>
      <c r="AD486" s="514">
        <v>3156000</v>
      </c>
      <c r="AE486" s="72">
        <v>1</v>
      </c>
      <c r="AF486" s="80">
        <v>45838</v>
      </c>
      <c r="AG486" s="102">
        <f t="shared" si="43"/>
        <v>30</v>
      </c>
      <c r="AH486" s="72">
        <v>0</v>
      </c>
      <c r="AI486" s="628">
        <v>0</v>
      </c>
      <c r="AJ486" s="72" t="s">
        <v>73</v>
      </c>
      <c r="AK486" s="80" t="s">
        <v>73</v>
      </c>
      <c r="AL486" s="72">
        <v>0</v>
      </c>
      <c r="AM486" s="80" t="s">
        <v>73</v>
      </c>
      <c r="AN486" s="80" t="s">
        <v>73</v>
      </c>
      <c r="AO486" s="80" t="s">
        <v>73</v>
      </c>
      <c r="AP486" s="102">
        <f t="shared" si="44"/>
        <v>0</v>
      </c>
      <c r="AQ486" s="102">
        <f t="shared" si="45"/>
        <v>15780000</v>
      </c>
      <c r="AR486" s="72" t="s">
        <v>65</v>
      </c>
      <c r="AS486" s="76">
        <v>12624000</v>
      </c>
      <c r="AT486" s="72" t="s">
        <v>319</v>
      </c>
      <c r="AU486" s="76">
        <v>0</v>
      </c>
      <c r="AV486" s="81" t="s">
        <v>73</v>
      </c>
      <c r="AW486" s="620">
        <v>15780000</v>
      </c>
      <c r="AX486" s="488">
        <f t="shared" si="46"/>
        <v>0</v>
      </c>
      <c r="AY486" s="84">
        <f t="shared" si="47"/>
        <v>1</v>
      </c>
      <c r="AZ486" s="84">
        <v>1</v>
      </c>
      <c r="BA486" s="81" t="s">
        <v>73</v>
      </c>
      <c r="BB486" s="72" t="s">
        <v>208</v>
      </c>
      <c r="BC486" s="75" t="s">
        <v>14772</v>
      </c>
      <c r="BD486" s="71" t="s">
        <v>65</v>
      </c>
      <c r="BE486" s="71" t="s">
        <v>65</v>
      </c>
    </row>
    <row r="487" spans="2:57" x14ac:dyDescent="0.25">
      <c r="B487" s="71">
        <v>2025</v>
      </c>
      <c r="C487" s="71">
        <v>891780111</v>
      </c>
      <c r="D487" s="71" t="s">
        <v>63</v>
      </c>
      <c r="E487" s="72" t="s">
        <v>14771</v>
      </c>
      <c r="F487" s="72" t="s">
        <v>14770</v>
      </c>
      <c r="G487" s="176">
        <v>0</v>
      </c>
      <c r="H487" s="72" t="s">
        <v>71</v>
      </c>
      <c r="I487" s="71" t="s">
        <v>64</v>
      </c>
      <c r="J487" s="73" t="s">
        <v>81</v>
      </c>
      <c r="K487" s="75" t="s">
        <v>14769</v>
      </c>
      <c r="L487" s="76">
        <v>12624000</v>
      </c>
      <c r="M487" s="71" t="s">
        <v>66</v>
      </c>
      <c r="N487" s="75" t="s">
        <v>11243</v>
      </c>
      <c r="O487" s="75">
        <v>1103122639</v>
      </c>
      <c r="P487" s="72">
        <v>28</v>
      </c>
      <c r="Q487" s="80">
        <v>45670</v>
      </c>
      <c r="R487" s="75">
        <v>5573604000</v>
      </c>
      <c r="S487" s="80">
        <v>45701</v>
      </c>
      <c r="T487" s="76">
        <v>12624000</v>
      </c>
      <c r="U487" s="72" t="s">
        <v>65</v>
      </c>
      <c r="V487" s="76">
        <v>36557666</v>
      </c>
      <c r="W487" s="104" t="s">
        <v>10440</v>
      </c>
      <c r="X487" s="78">
        <v>45701</v>
      </c>
      <c r="Y487" s="78">
        <v>45701</v>
      </c>
      <c r="Z487" s="78" t="s">
        <v>73</v>
      </c>
      <c r="AA487" s="78">
        <v>45808</v>
      </c>
      <c r="AB487" s="102">
        <f t="shared" si="42"/>
        <v>107</v>
      </c>
      <c r="AC487" s="72">
        <v>2</v>
      </c>
      <c r="AD487" s="514">
        <v>3156000</v>
      </c>
      <c r="AE487" s="72">
        <v>1</v>
      </c>
      <c r="AF487" s="80">
        <v>45838</v>
      </c>
      <c r="AG487" s="102">
        <f t="shared" si="43"/>
        <v>30</v>
      </c>
      <c r="AH487" s="72">
        <v>0</v>
      </c>
      <c r="AI487" s="628">
        <v>0</v>
      </c>
      <c r="AJ487" s="72" t="s">
        <v>73</v>
      </c>
      <c r="AK487" s="80" t="s">
        <v>73</v>
      </c>
      <c r="AL487" s="72">
        <v>0</v>
      </c>
      <c r="AM487" s="80" t="s">
        <v>73</v>
      </c>
      <c r="AN487" s="80" t="s">
        <v>73</v>
      </c>
      <c r="AO487" s="80" t="s">
        <v>73</v>
      </c>
      <c r="AP487" s="102">
        <f t="shared" si="44"/>
        <v>0</v>
      </c>
      <c r="AQ487" s="102">
        <f t="shared" si="45"/>
        <v>15780000</v>
      </c>
      <c r="AR487" s="72" t="s">
        <v>65</v>
      </c>
      <c r="AS487" s="76">
        <v>12624000</v>
      </c>
      <c r="AT487" s="72" t="s">
        <v>319</v>
      </c>
      <c r="AU487" s="76">
        <v>0</v>
      </c>
      <c r="AV487" s="81" t="s">
        <v>73</v>
      </c>
      <c r="AW487" s="620">
        <v>15780000</v>
      </c>
      <c r="AX487" s="488">
        <f t="shared" si="46"/>
        <v>0</v>
      </c>
      <c r="AY487" s="84">
        <f t="shared" si="47"/>
        <v>1</v>
      </c>
      <c r="AZ487" s="84">
        <v>1</v>
      </c>
      <c r="BA487" s="81" t="s">
        <v>73</v>
      </c>
      <c r="BB487" s="72" t="s">
        <v>208</v>
      </c>
      <c r="BC487" s="75" t="s">
        <v>14768</v>
      </c>
      <c r="BD487" s="71" t="s">
        <v>65</v>
      </c>
      <c r="BE487" s="71" t="s">
        <v>65</v>
      </c>
    </row>
    <row r="488" spans="2:57" x14ac:dyDescent="0.25">
      <c r="B488" s="71">
        <v>2025</v>
      </c>
      <c r="C488" s="71">
        <v>891780111</v>
      </c>
      <c r="D488" s="71" t="s">
        <v>63</v>
      </c>
      <c r="E488" s="72" t="s">
        <v>14767</v>
      </c>
      <c r="F488" s="72" t="s">
        <v>14766</v>
      </c>
      <c r="G488" s="176">
        <v>0</v>
      </c>
      <c r="H488" s="72" t="s">
        <v>71</v>
      </c>
      <c r="I488" s="71" t="s">
        <v>64</v>
      </c>
      <c r="J488" s="73" t="s">
        <v>81</v>
      </c>
      <c r="K488" s="75" t="s">
        <v>14765</v>
      </c>
      <c r="L488" s="76">
        <v>11400000</v>
      </c>
      <c r="M488" s="71" t="s">
        <v>66</v>
      </c>
      <c r="N488" s="75" t="s">
        <v>11926</v>
      </c>
      <c r="O488" s="75">
        <v>1128149649</v>
      </c>
      <c r="P488" s="72">
        <v>28</v>
      </c>
      <c r="Q488" s="80">
        <v>45670</v>
      </c>
      <c r="R488" s="75">
        <v>5573604000</v>
      </c>
      <c r="S488" s="80">
        <v>45701</v>
      </c>
      <c r="T488" s="76">
        <v>11400000</v>
      </c>
      <c r="U488" s="72" t="s">
        <v>65</v>
      </c>
      <c r="V488" s="76">
        <v>57441846</v>
      </c>
      <c r="W488" s="104" t="s">
        <v>10888</v>
      </c>
      <c r="X488" s="78">
        <v>45701</v>
      </c>
      <c r="Y488" s="78">
        <v>45701</v>
      </c>
      <c r="Z488" s="78" t="s">
        <v>73</v>
      </c>
      <c r="AA488" s="78">
        <v>45808</v>
      </c>
      <c r="AB488" s="102">
        <f t="shared" si="42"/>
        <v>107</v>
      </c>
      <c r="AC488" s="72">
        <v>2</v>
      </c>
      <c r="AD488" s="514">
        <v>2850000</v>
      </c>
      <c r="AE488" s="72">
        <v>1</v>
      </c>
      <c r="AF488" s="80">
        <v>45838</v>
      </c>
      <c r="AG488" s="102">
        <f t="shared" si="43"/>
        <v>30</v>
      </c>
      <c r="AH488" s="72">
        <v>0</v>
      </c>
      <c r="AI488" s="628">
        <v>0</v>
      </c>
      <c r="AJ488" s="72" t="s">
        <v>73</v>
      </c>
      <c r="AK488" s="80" t="s">
        <v>73</v>
      </c>
      <c r="AL488" s="72">
        <v>0</v>
      </c>
      <c r="AM488" s="80" t="s">
        <v>73</v>
      </c>
      <c r="AN488" s="80" t="s">
        <v>73</v>
      </c>
      <c r="AO488" s="80" t="s">
        <v>73</v>
      </c>
      <c r="AP488" s="102">
        <f t="shared" si="44"/>
        <v>0</v>
      </c>
      <c r="AQ488" s="102">
        <f t="shared" si="45"/>
        <v>14250000</v>
      </c>
      <c r="AR488" s="72" t="s">
        <v>65</v>
      </c>
      <c r="AS488" s="76">
        <v>11400000</v>
      </c>
      <c r="AT488" s="72" t="s">
        <v>319</v>
      </c>
      <c r="AU488" s="76">
        <v>0</v>
      </c>
      <c r="AV488" s="81" t="s">
        <v>73</v>
      </c>
      <c r="AW488" s="620">
        <v>14250000</v>
      </c>
      <c r="AX488" s="488">
        <f t="shared" si="46"/>
        <v>0</v>
      </c>
      <c r="AY488" s="84">
        <f t="shared" si="47"/>
        <v>1</v>
      </c>
      <c r="AZ488" s="84">
        <v>1</v>
      </c>
      <c r="BA488" s="81" t="s">
        <v>73</v>
      </c>
      <c r="BB488" s="72" t="s">
        <v>208</v>
      </c>
      <c r="BC488" s="75" t="s">
        <v>14764</v>
      </c>
      <c r="BD488" s="71" t="s">
        <v>65</v>
      </c>
      <c r="BE488" s="71" t="s">
        <v>65</v>
      </c>
    </row>
    <row r="489" spans="2:57" x14ac:dyDescent="0.25">
      <c r="B489" s="71">
        <v>2025</v>
      </c>
      <c r="C489" s="71">
        <v>891780111</v>
      </c>
      <c r="D489" s="71" t="s">
        <v>63</v>
      </c>
      <c r="E489" s="72" t="s">
        <v>14763</v>
      </c>
      <c r="F489" s="72" t="s">
        <v>14762</v>
      </c>
      <c r="G489" s="176">
        <v>0</v>
      </c>
      <c r="H489" s="72" t="s">
        <v>71</v>
      </c>
      <c r="I489" s="71" t="s">
        <v>64</v>
      </c>
      <c r="J489" s="73" t="s">
        <v>81</v>
      </c>
      <c r="K489" s="75" t="s">
        <v>14761</v>
      </c>
      <c r="L489" s="76">
        <v>13888000</v>
      </c>
      <c r="M489" s="71" t="s">
        <v>66</v>
      </c>
      <c r="N489" s="75" t="s">
        <v>13198</v>
      </c>
      <c r="O489" s="75">
        <v>7601915</v>
      </c>
      <c r="P489" s="72">
        <v>28</v>
      </c>
      <c r="Q489" s="80">
        <v>45670</v>
      </c>
      <c r="R489" s="75">
        <v>5573604000</v>
      </c>
      <c r="S489" s="80">
        <v>45701</v>
      </c>
      <c r="T489" s="76">
        <v>13888000</v>
      </c>
      <c r="U489" s="72" t="s">
        <v>65</v>
      </c>
      <c r="V489" s="76">
        <v>39058006</v>
      </c>
      <c r="W489" s="104" t="s">
        <v>10407</v>
      </c>
      <c r="X489" s="78">
        <v>45701</v>
      </c>
      <c r="Y489" s="78">
        <v>45701</v>
      </c>
      <c r="Z489" s="78" t="s">
        <v>73</v>
      </c>
      <c r="AA489" s="78">
        <v>45808</v>
      </c>
      <c r="AB489" s="102">
        <f t="shared" si="42"/>
        <v>107</v>
      </c>
      <c r="AC489" s="72">
        <v>2</v>
      </c>
      <c r="AD489" s="514">
        <v>1736000</v>
      </c>
      <c r="AE489" s="72">
        <v>1</v>
      </c>
      <c r="AF489" s="80">
        <v>45823</v>
      </c>
      <c r="AG489" s="102">
        <f t="shared" si="43"/>
        <v>15</v>
      </c>
      <c r="AH489" s="72">
        <v>0</v>
      </c>
      <c r="AI489" s="628">
        <v>0</v>
      </c>
      <c r="AJ489" s="72" t="s">
        <v>73</v>
      </c>
      <c r="AK489" s="80" t="s">
        <v>73</v>
      </c>
      <c r="AL489" s="72">
        <v>0</v>
      </c>
      <c r="AM489" s="80" t="s">
        <v>73</v>
      </c>
      <c r="AN489" s="80" t="s">
        <v>73</v>
      </c>
      <c r="AO489" s="80" t="s">
        <v>73</v>
      </c>
      <c r="AP489" s="102">
        <f t="shared" si="44"/>
        <v>0</v>
      </c>
      <c r="AQ489" s="102">
        <f t="shared" si="45"/>
        <v>15624000</v>
      </c>
      <c r="AR489" s="72" t="s">
        <v>65</v>
      </c>
      <c r="AS489" s="76">
        <v>13888000</v>
      </c>
      <c r="AT489" s="72" t="s">
        <v>319</v>
      </c>
      <c r="AU489" s="76">
        <v>0</v>
      </c>
      <c r="AV489" s="81" t="s">
        <v>73</v>
      </c>
      <c r="AW489" s="620">
        <v>15624000</v>
      </c>
      <c r="AX489" s="488">
        <f t="shared" si="46"/>
        <v>0</v>
      </c>
      <c r="AY489" s="84">
        <f t="shared" si="47"/>
        <v>1</v>
      </c>
      <c r="AZ489" s="84">
        <v>1</v>
      </c>
      <c r="BA489" s="81" t="s">
        <v>73</v>
      </c>
      <c r="BB489" s="72" t="s">
        <v>208</v>
      </c>
      <c r="BC489" s="75" t="s">
        <v>14760</v>
      </c>
      <c r="BD489" s="71" t="s">
        <v>65</v>
      </c>
      <c r="BE489" s="71" t="s">
        <v>65</v>
      </c>
    </row>
    <row r="490" spans="2:57" x14ac:dyDescent="0.25">
      <c r="B490" s="71">
        <v>2025</v>
      </c>
      <c r="C490" s="71">
        <v>891780111</v>
      </c>
      <c r="D490" s="71" t="s">
        <v>63</v>
      </c>
      <c r="E490" s="72" t="s">
        <v>14759</v>
      </c>
      <c r="F490" s="72" t="s">
        <v>14758</v>
      </c>
      <c r="G490" s="176">
        <v>0</v>
      </c>
      <c r="H490" s="72" t="s">
        <v>71</v>
      </c>
      <c r="I490" s="71" t="s">
        <v>64</v>
      </c>
      <c r="J490" s="73" t="s">
        <v>81</v>
      </c>
      <c r="K490" s="75" t="s">
        <v>14757</v>
      </c>
      <c r="L490" s="76">
        <v>9000000</v>
      </c>
      <c r="M490" s="71" t="s">
        <v>66</v>
      </c>
      <c r="N490" s="75" t="s">
        <v>11615</v>
      </c>
      <c r="O490" s="75">
        <v>1093738292</v>
      </c>
      <c r="P490" s="72">
        <v>27</v>
      </c>
      <c r="Q490" s="80">
        <v>45670</v>
      </c>
      <c r="R490" s="75">
        <v>2494141000</v>
      </c>
      <c r="S490" s="80">
        <v>45701</v>
      </c>
      <c r="T490" s="76">
        <v>9000000</v>
      </c>
      <c r="U490" s="72" t="s">
        <v>65</v>
      </c>
      <c r="V490" s="76">
        <v>85459497</v>
      </c>
      <c r="W490" s="104" t="s">
        <v>9141</v>
      </c>
      <c r="X490" s="78">
        <v>45701</v>
      </c>
      <c r="Y490" s="78">
        <v>45701</v>
      </c>
      <c r="Z490" s="78" t="s">
        <v>73</v>
      </c>
      <c r="AA490" s="78">
        <v>45808</v>
      </c>
      <c r="AB490" s="102">
        <f t="shared" si="42"/>
        <v>107</v>
      </c>
      <c r="AC490" s="72">
        <v>0</v>
      </c>
      <c r="AD490" s="514">
        <v>0</v>
      </c>
      <c r="AE490" s="72">
        <v>0</v>
      </c>
      <c r="AF490" s="80" t="s">
        <v>73</v>
      </c>
      <c r="AG490" s="102">
        <f t="shared" si="43"/>
        <v>0</v>
      </c>
      <c r="AH490" s="72">
        <v>0</v>
      </c>
      <c r="AI490" s="628">
        <v>0</v>
      </c>
      <c r="AJ490" s="72" t="s">
        <v>73</v>
      </c>
      <c r="AK490" s="80" t="s">
        <v>73</v>
      </c>
      <c r="AL490" s="72">
        <v>0</v>
      </c>
      <c r="AM490" s="80" t="s">
        <v>73</v>
      </c>
      <c r="AN490" s="80" t="s">
        <v>73</v>
      </c>
      <c r="AO490" s="80" t="s">
        <v>73</v>
      </c>
      <c r="AP490" s="102">
        <f t="shared" si="44"/>
        <v>0</v>
      </c>
      <c r="AQ490" s="102">
        <f t="shared" si="45"/>
        <v>9000000</v>
      </c>
      <c r="AR490" s="72" t="s">
        <v>65</v>
      </c>
      <c r="AS490" s="76">
        <v>9000000</v>
      </c>
      <c r="AT490" s="72" t="s">
        <v>319</v>
      </c>
      <c r="AU490" s="76">
        <v>0</v>
      </c>
      <c r="AV490" s="81" t="s">
        <v>73</v>
      </c>
      <c r="AW490" s="620">
        <v>9000000</v>
      </c>
      <c r="AX490" s="488">
        <f t="shared" si="46"/>
        <v>0</v>
      </c>
      <c r="AY490" s="84">
        <f t="shared" si="47"/>
        <v>1</v>
      </c>
      <c r="AZ490" s="84">
        <v>1</v>
      </c>
      <c r="BA490" s="81" t="s">
        <v>73</v>
      </c>
      <c r="BB490" s="72" t="s">
        <v>208</v>
      </c>
      <c r="BC490" s="75" t="s">
        <v>14756</v>
      </c>
      <c r="BD490" s="71" t="s">
        <v>65</v>
      </c>
      <c r="BE490" s="71" t="s">
        <v>65</v>
      </c>
    </row>
    <row r="491" spans="2:57" x14ac:dyDescent="0.25">
      <c r="B491" s="71">
        <v>2025</v>
      </c>
      <c r="C491" s="71">
        <v>891780111</v>
      </c>
      <c r="D491" s="71" t="s">
        <v>63</v>
      </c>
      <c r="E491" s="72" t="s">
        <v>14755</v>
      </c>
      <c r="F491" s="72" t="s">
        <v>14754</v>
      </c>
      <c r="G491" s="176">
        <v>0</v>
      </c>
      <c r="H491" s="72" t="s">
        <v>71</v>
      </c>
      <c r="I491" s="71" t="s">
        <v>64</v>
      </c>
      <c r="J491" s="73" t="s">
        <v>81</v>
      </c>
      <c r="K491" s="75" t="s">
        <v>14753</v>
      </c>
      <c r="L491" s="76">
        <v>9000000</v>
      </c>
      <c r="M491" s="71" t="s">
        <v>66</v>
      </c>
      <c r="N491" s="75" t="s">
        <v>12038</v>
      </c>
      <c r="O491" s="75">
        <v>1083039448</v>
      </c>
      <c r="P491" s="72">
        <v>27</v>
      </c>
      <c r="Q491" s="80">
        <v>45670</v>
      </c>
      <c r="R491" s="75">
        <v>2494141000</v>
      </c>
      <c r="S491" s="80">
        <v>45701</v>
      </c>
      <c r="T491" s="76">
        <v>9000000</v>
      </c>
      <c r="U491" s="72" t="s">
        <v>65</v>
      </c>
      <c r="V491" s="76">
        <v>85467461</v>
      </c>
      <c r="W491" s="104" t="s">
        <v>11760</v>
      </c>
      <c r="X491" s="78">
        <v>45701</v>
      </c>
      <c r="Y491" s="78">
        <v>45701</v>
      </c>
      <c r="Z491" s="78" t="s">
        <v>73</v>
      </c>
      <c r="AA491" s="78">
        <v>45808</v>
      </c>
      <c r="AB491" s="102">
        <f t="shared" si="42"/>
        <v>107</v>
      </c>
      <c r="AC491" s="72">
        <v>0</v>
      </c>
      <c r="AD491" s="514">
        <v>0</v>
      </c>
      <c r="AE491" s="72">
        <v>0</v>
      </c>
      <c r="AF491" s="80" t="s">
        <v>73</v>
      </c>
      <c r="AG491" s="102">
        <f t="shared" si="43"/>
        <v>0</v>
      </c>
      <c r="AH491" s="72">
        <v>1</v>
      </c>
      <c r="AI491" s="628">
        <v>5250000</v>
      </c>
      <c r="AJ491" s="78">
        <v>45736</v>
      </c>
      <c r="AK491" s="78">
        <v>45736</v>
      </c>
      <c r="AL491" s="72">
        <v>0</v>
      </c>
      <c r="AM491" s="80" t="s">
        <v>73</v>
      </c>
      <c r="AN491" s="80" t="s">
        <v>73</v>
      </c>
      <c r="AO491" s="80" t="s">
        <v>73</v>
      </c>
      <c r="AP491" s="102">
        <f t="shared" si="44"/>
        <v>0</v>
      </c>
      <c r="AQ491" s="102">
        <f t="shared" si="45"/>
        <v>3750000</v>
      </c>
      <c r="AR491" s="72" t="s">
        <v>65</v>
      </c>
      <c r="AS491" s="76">
        <v>9000000</v>
      </c>
      <c r="AT491" s="72" t="s">
        <v>319</v>
      </c>
      <c r="AU491" s="76">
        <v>0</v>
      </c>
      <c r="AV491" s="81" t="s">
        <v>73</v>
      </c>
      <c r="AW491" s="620">
        <v>3750000</v>
      </c>
      <c r="AX491" s="488">
        <f t="shared" si="46"/>
        <v>0</v>
      </c>
      <c r="AY491" s="84">
        <f t="shared" si="47"/>
        <v>1</v>
      </c>
      <c r="AZ491" s="84">
        <v>1</v>
      </c>
      <c r="BA491" s="80">
        <v>45779</v>
      </c>
      <c r="BB491" s="72" t="s">
        <v>426</v>
      </c>
      <c r="BC491" s="75" t="s">
        <v>14752</v>
      </c>
      <c r="BD491" s="71" t="s">
        <v>65</v>
      </c>
      <c r="BE491" s="71" t="s">
        <v>65</v>
      </c>
    </row>
    <row r="492" spans="2:57" x14ac:dyDescent="0.25">
      <c r="B492" s="71">
        <v>2025</v>
      </c>
      <c r="C492" s="71">
        <v>891780111</v>
      </c>
      <c r="D492" s="71" t="s">
        <v>63</v>
      </c>
      <c r="E492" s="72" t="s">
        <v>14751</v>
      </c>
      <c r="F492" s="72" t="s">
        <v>14750</v>
      </c>
      <c r="G492" s="176">
        <v>0</v>
      </c>
      <c r="H492" s="72" t="s">
        <v>71</v>
      </c>
      <c r="I492" s="71" t="s">
        <v>64</v>
      </c>
      <c r="J492" s="73" t="s">
        <v>81</v>
      </c>
      <c r="K492" s="75" t="s">
        <v>14486</v>
      </c>
      <c r="L492" s="76">
        <v>9805000</v>
      </c>
      <c r="M492" s="71" t="s">
        <v>66</v>
      </c>
      <c r="N492" s="75" t="s">
        <v>10959</v>
      </c>
      <c r="O492" s="75">
        <v>1083042479</v>
      </c>
      <c r="P492" s="72">
        <v>28</v>
      </c>
      <c r="Q492" s="80">
        <v>45670</v>
      </c>
      <c r="R492" s="75">
        <v>5573604000</v>
      </c>
      <c r="S492" s="80">
        <v>45701</v>
      </c>
      <c r="T492" s="76">
        <v>9805000</v>
      </c>
      <c r="U492" s="72" t="s">
        <v>65</v>
      </c>
      <c r="V492" s="76">
        <v>36557666</v>
      </c>
      <c r="W492" s="104" t="s">
        <v>10440</v>
      </c>
      <c r="X492" s="78">
        <v>45701</v>
      </c>
      <c r="Y492" s="78">
        <v>45701</v>
      </c>
      <c r="Z492" s="78" t="s">
        <v>73</v>
      </c>
      <c r="AA492" s="78">
        <v>45808</v>
      </c>
      <c r="AB492" s="102">
        <f t="shared" si="42"/>
        <v>107</v>
      </c>
      <c r="AC492" s="72">
        <v>2</v>
      </c>
      <c r="AD492" s="514">
        <v>2650000</v>
      </c>
      <c r="AE492" s="72">
        <v>1</v>
      </c>
      <c r="AF492" s="80">
        <v>45838</v>
      </c>
      <c r="AG492" s="102">
        <f t="shared" si="43"/>
        <v>30</v>
      </c>
      <c r="AH492" s="72">
        <v>0</v>
      </c>
      <c r="AI492" s="628">
        <v>0</v>
      </c>
      <c r="AJ492" s="72" t="s">
        <v>73</v>
      </c>
      <c r="AK492" s="80" t="s">
        <v>73</v>
      </c>
      <c r="AL492" s="72">
        <v>0</v>
      </c>
      <c r="AM492" s="80" t="s">
        <v>73</v>
      </c>
      <c r="AN492" s="80" t="s">
        <v>73</v>
      </c>
      <c r="AO492" s="80" t="s">
        <v>73</v>
      </c>
      <c r="AP492" s="102">
        <f t="shared" si="44"/>
        <v>0</v>
      </c>
      <c r="AQ492" s="102">
        <f t="shared" si="45"/>
        <v>12455000</v>
      </c>
      <c r="AR492" s="72" t="s">
        <v>65</v>
      </c>
      <c r="AS492" s="76">
        <v>9805000</v>
      </c>
      <c r="AT492" s="72" t="s">
        <v>319</v>
      </c>
      <c r="AU492" s="76">
        <v>0</v>
      </c>
      <c r="AV492" s="81" t="s">
        <v>73</v>
      </c>
      <c r="AW492" s="620">
        <v>12455000</v>
      </c>
      <c r="AX492" s="488">
        <f t="shared" si="46"/>
        <v>0</v>
      </c>
      <c r="AY492" s="84">
        <f t="shared" si="47"/>
        <v>1</v>
      </c>
      <c r="AZ492" s="84">
        <v>1</v>
      </c>
      <c r="BA492" s="81" t="s">
        <v>73</v>
      </c>
      <c r="BB492" s="72" t="s">
        <v>208</v>
      </c>
      <c r="BC492" s="75" t="s">
        <v>14749</v>
      </c>
      <c r="BD492" s="71" t="s">
        <v>65</v>
      </c>
      <c r="BE492" s="71" t="s">
        <v>65</v>
      </c>
    </row>
    <row r="493" spans="2:57" x14ac:dyDescent="0.25">
      <c r="B493" s="71">
        <v>2025</v>
      </c>
      <c r="C493" s="71">
        <v>891780111</v>
      </c>
      <c r="D493" s="71" t="s">
        <v>63</v>
      </c>
      <c r="E493" s="72" t="s">
        <v>14748</v>
      </c>
      <c r="F493" s="72" t="s">
        <v>14747</v>
      </c>
      <c r="G493" s="176">
        <v>0</v>
      </c>
      <c r="H493" s="72" t="s">
        <v>71</v>
      </c>
      <c r="I493" s="71" t="s">
        <v>64</v>
      </c>
      <c r="J493" s="73" t="s">
        <v>81</v>
      </c>
      <c r="K493" s="75" t="s">
        <v>14746</v>
      </c>
      <c r="L493" s="76">
        <v>9000000</v>
      </c>
      <c r="M493" s="71" t="s">
        <v>66</v>
      </c>
      <c r="N493" s="75" t="s">
        <v>11828</v>
      </c>
      <c r="O493" s="75">
        <v>36726629</v>
      </c>
      <c r="P493" s="72">
        <v>27</v>
      </c>
      <c r="Q493" s="80">
        <v>45670</v>
      </c>
      <c r="R493" s="75">
        <v>2494141000</v>
      </c>
      <c r="S493" s="80">
        <v>45701</v>
      </c>
      <c r="T493" s="76">
        <v>9000000</v>
      </c>
      <c r="U493" s="72" t="s">
        <v>65</v>
      </c>
      <c r="V493" s="76">
        <v>57441846</v>
      </c>
      <c r="W493" s="104" t="s">
        <v>10888</v>
      </c>
      <c r="X493" s="78">
        <v>45701</v>
      </c>
      <c r="Y493" s="78">
        <v>45701</v>
      </c>
      <c r="Z493" s="78" t="s">
        <v>73</v>
      </c>
      <c r="AA493" s="78">
        <v>45808</v>
      </c>
      <c r="AB493" s="102">
        <f t="shared" si="42"/>
        <v>107</v>
      </c>
      <c r="AC493" s="72">
        <v>2</v>
      </c>
      <c r="AD493" s="514">
        <v>2250000</v>
      </c>
      <c r="AE493" s="72">
        <v>1</v>
      </c>
      <c r="AF493" s="80">
        <v>45838</v>
      </c>
      <c r="AG493" s="102">
        <f t="shared" si="43"/>
        <v>30</v>
      </c>
      <c r="AH493" s="72">
        <v>0</v>
      </c>
      <c r="AI493" s="628">
        <v>0</v>
      </c>
      <c r="AJ493" s="72" t="s">
        <v>73</v>
      </c>
      <c r="AK493" s="80" t="s">
        <v>73</v>
      </c>
      <c r="AL493" s="72">
        <v>0</v>
      </c>
      <c r="AM493" s="80" t="s">
        <v>73</v>
      </c>
      <c r="AN493" s="80" t="s">
        <v>73</v>
      </c>
      <c r="AO493" s="80" t="s">
        <v>73</v>
      </c>
      <c r="AP493" s="102">
        <f t="shared" si="44"/>
        <v>0</v>
      </c>
      <c r="AQ493" s="102">
        <f t="shared" si="45"/>
        <v>11250000</v>
      </c>
      <c r="AR493" s="72" t="s">
        <v>65</v>
      </c>
      <c r="AS493" s="76">
        <v>9000000</v>
      </c>
      <c r="AT493" s="72" t="s">
        <v>319</v>
      </c>
      <c r="AU493" s="76">
        <v>0</v>
      </c>
      <c r="AV493" s="81" t="s">
        <v>73</v>
      </c>
      <c r="AW493" s="620">
        <v>11250000</v>
      </c>
      <c r="AX493" s="488">
        <f t="shared" si="46"/>
        <v>0</v>
      </c>
      <c r="AY493" s="84">
        <f t="shared" si="47"/>
        <v>1</v>
      </c>
      <c r="AZ493" s="84">
        <v>1</v>
      </c>
      <c r="BA493" s="81" t="s">
        <v>73</v>
      </c>
      <c r="BB493" s="72" t="s">
        <v>208</v>
      </c>
      <c r="BC493" s="75" t="s">
        <v>14745</v>
      </c>
      <c r="BD493" s="71" t="s">
        <v>65</v>
      </c>
      <c r="BE493" s="71" t="s">
        <v>65</v>
      </c>
    </row>
    <row r="494" spans="2:57" x14ac:dyDescent="0.25">
      <c r="B494" s="71">
        <v>2025</v>
      </c>
      <c r="C494" s="71">
        <v>891780111</v>
      </c>
      <c r="D494" s="71" t="s">
        <v>63</v>
      </c>
      <c r="E494" s="72" t="s">
        <v>14744</v>
      </c>
      <c r="F494" s="72" t="s">
        <v>14743</v>
      </c>
      <c r="G494" s="176">
        <v>0</v>
      </c>
      <c r="H494" s="72" t="s">
        <v>71</v>
      </c>
      <c r="I494" s="71" t="s">
        <v>64</v>
      </c>
      <c r="J494" s="73" t="s">
        <v>81</v>
      </c>
      <c r="K494" s="75" t="s">
        <v>14742</v>
      </c>
      <c r="L494" s="76">
        <v>11400000</v>
      </c>
      <c r="M494" s="71" t="s">
        <v>66</v>
      </c>
      <c r="N494" s="75" t="s">
        <v>11823</v>
      </c>
      <c r="O494" s="75">
        <v>49758019</v>
      </c>
      <c r="P494" s="72">
        <v>28</v>
      </c>
      <c r="Q494" s="80">
        <v>45670</v>
      </c>
      <c r="R494" s="75">
        <v>5573604000</v>
      </c>
      <c r="S494" s="80">
        <v>45701</v>
      </c>
      <c r="T494" s="76">
        <v>11400000</v>
      </c>
      <c r="U494" s="72" t="s">
        <v>65</v>
      </c>
      <c r="V494" s="76">
        <v>57441846</v>
      </c>
      <c r="W494" s="104" t="s">
        <v>10888</v>
      </c>
      <c r="X494" s="78">
        <v>45701</v>
      </c>
      <c r="Y494" s="78">
        <v>45701</v>
      </c>
      <c r="Z494" s="78" t="s">
        <v>73</v>
      </c>
      <c r="AA494" s="78">
        <v>45808</v>
      </c>
      <c r="AB494" s="102">
        <f t="shared" si="42"/>
        <v>107</v>
      </c>
      <c r="AC494" s="72">
        <v>2</v>
      </c>
      <c r="AD494" s="514">
        <v>2850000</v>
      </c>
      <c r="AE494" s="72">
        <v>1</v>
      </c>
      <c r="AF494" s="80">
        <v>45838</v>
      </c>
      <c r="AG494" s="102">
        <f t="shared" si="43"/>
        <v>30</v>
      </c>
      <c r="AH494" s="72">
        <v>0</v>
      </c>
      <c r="AI494" s="628">
        <v>0</v>
      </c>
      <c r="AJ494" s="72" t="s">
        <v>73</v>
      </c>
      <c r="AK494" s="80" t="s">
        <v>73</v>
      </c>
      <c r="AL494" s="72">
        <v>0</v>
      </c>
      <c r="AM494" s="80" t="s">
        <v>73</v>
      </c>
      <c r="AN494" s="80" t="s">
        <v>73</v>
      </c>
      <c r="AO494" s="80" t="s">
        <v>73</v>
      </c>
      <c r="AP494" s="102">
        <f t="shared" si="44"/>
        <v>0</v>
      </c>
      <c r="AQ494" s="102">
        <f t="shared" si="45"/>
        <v>14250000</v>
      </c>
      <c r="AR494" s="72" t="s">
        <v>65</v>
      </c>
      <c r="AS494" s="76">
        <v>11400000</v>
      </c>
      <c r="AT494" s="72" t="s">
        <v>319</v>
      </c>
      <c r="AU494" s="76">
        <v>0</v>
      </c>
      <c r="AV494" s="81" t="s">
        <v>73</v>
      </c>
      <c r="AW494" s="620">
        <v>14250000</v>
      </c>
      <c r="AX494" s="488">
        <f t="shared" si="46"/>
        <v>0</v>
      </c>
      <c r="AY494" s="84">
        <f t="shared" si="47"/>
        <v>1</v>
      </c>
      <c r="AZ494" s="84">
        <v>1</v>
      </c>
      <c r="BA494" s="81" t="s">
        <v>73</v>
      </c>
      <c r="BB494" s="72" t="s">
        <v>208</v>
      </c>
      <c r="BC494" s="75" t="s">
        <v>14741</v>
      </c>
      <c r="BD494" s="71" t="s">
        <v>65</v>
      </c>
      <c r="BE494" s="71" t="s">
        <v>65</v>
      </c>
    </row>
    <row r="495" spans="2:57" x14ac:dyDescent="0.25">
      <c r="B495" s="71">
        <v>2025</v>
      </c>
      <c r="C495" s="71">
        <v>891780111</v>
      </c>
      <c r="D495" s="71" t="s">
        <v>63</v>
      </c>
      <c r="E495" s="72" t="s">
        <v>14740</v>
      </c>
      <c r="F495" s="72" t="s">
        <v>14739</v>
      </c>
      <c r="G495" s="176">
        <v>0</v>
      </c>
      <c r="H495" s="72" t="s">
        <v>71</v>
      </c>
      <c r="I495" s="71" t="s">
        <v>64</v>
      </c>
      <c r="J495" s="73" t="s">
        <v>81</v>
      </c>
      <c r="K495" s="75" t="s">
        <v>14738</v>
      </c>
      <c r="L495" s="76">
        <v>12624000</v>
      </c>
      <c r="M495" s="71" t="s">
        <v>66</v>
      </c>
      <c r="N495" s="75" t="s">
        <v>10944</v>
      </c>
      <c r="O495" s="75">
        <v>1004280902</v>
      </c>
      <c r="P495" s="72">
        <v>28</v>
      </c>
      <c r="Q495" s="80">
        <v>45670</v>
      </c>
      <c r="R495" s="75">
        <v>5573604000</v>
      </c>
      <c r="S495" s="80">
        <v>45701</v>
      </c>
      <c r="T495" s="76">
        <v>12624000</v>
      </c>
      <c r="U495" s="72" t="s">
        <v>65</v>
      </c>
      <c r="V495" s="76">
        <v>57461216</v>
      </c>
      <c r="W495" s="104" t="s">
        <v>10332</v>
      </c>
      <c r="X495" s="78">
        <v>45701</v>
      </c>
      <c r="Y495" s="78">
        <v>45701</v>
      </c>
      <c r="Z495" s="78" t="s">
        <v>73</v>
      </c>
      <c r="AA495" s="78">
        <v>45808</v>
      </c>
      <c r="AB495" s="102">
        <f t="shared" si="42"/>
        <v>107</v>
      </c>
      <c r="AC495" s="72">
        <v>4</v>
      </c>
      <c r="AD495" s="514">
        <v>4734000</v>
      </c>
      <c r="AE495" s="72">
        <v>2</v>
      </c>
      <c r="AF495" s="80">
        <v>45853</v>
      </c>
      <c r="AG495" s="102">
        <f t="shared" si="43"/>
        <v>45</v>
      </c>
      <c r="AH495" s="72">
        <v>0</v>
      </c>
      <c r="AI495" s="628">
        <v>0</v>
      </c>
      <c r="AJ495" s="72" t="s">
        <v>73</v>
      </c>
      <c r="AK495" s="80" t="s">
        <v>73</v>
      </c>
      <c r="AL495" s="72">
        <v>0</v>
      </c>
      <c r="AM495" s="80" t="s">
        <v>73</v>
      </c>
      <c r="AN495" s="80" t="s">
        <v>73</v>
      </c>
      <c r="AO495" s="80" t="s">
        <v>73</v>
      </c>
      <c r="AP495" s="102">
        <f t="shared" si="44"/>
        <v>0</v>
      </c>
      <c r="AQ495" s="102">
        <f t="shared" si="45"/>
        <v>17358000</v>
      </c>
      <c r="AR495" s="72" t="s">
        <v>65</v>
      </c>
      <c r="AS495" s="76">
        <v>12624000</v>
      </c>
      <c r="AT495" s="72" t="s">
        <v>319</v>
      </c>
      <c r="AU495" s="76">
        <v>0</v>
      </c>
      <c r="AV495" s="81" t="s">
        <v>73</v>
      </c>
      <c r="AW495" s="620">
        <v>17358000</v>
      </c>
      <c r="AX495" s="488">
        <f t="shared" si="46"/>
        <v>0</v>
      </c>
      <c r="AY495" s="84">
        <f t="shared" si="47"/>
        <v>1</v>
      </c>
      <c r="AZ495" s="84">
        <v>1</v>
      </c>
      <c r="BA495" s="81" t="s">
        <v>73</v>
      </c>
      <c r="BB495" s="72" t="s">
        <v>208</v>
      </c>
      <c r="BC495" s="75" t="s">
        <v>14737</v>
      </c>
      <c r="BD495" s="71" t="s">
        <v>65</v>
      </c>
      <c r="BE495" s="71" t="s">
        <v>65</v>
      </c>
    </row>
    <row r="496" spans="2:57" x14ac:dyDescent="0.25">
      <c r="B496" s="71">
        <v>2025</v>
      </c>
      <c r="C496" s="71">
        <v>891780111</v>
      </c>
      <c r="D496" s="71" t="s">
        <v>63</v>
      </c>
      <c r="E496" s="72" t="s">
        <v>14736</v>
      </c>
      <c r="F496" s="72" t="s">
        <v>14735</v>
      </c>
      <c r="G496" s="176">
        <v>0</v>
      </c>
      <c r="H496" s="72" t="s">
        <v>71</v>
      </c>
      <c r="I496" s="71" t="s">
        <v>64</v>
      </c>
      <c r="J496" s="73" t="s">
        <v>81</v>
      </c>
      <c r="K496" s="75" t="s">
        <v>14734</v>
      </c>
      <c r="L496" s="76">
        <v>8700000</v>
      </c>
      <c r="M496" s="71" t="s">
        <v>66</v>
      </c>
      <c r="N496" s="75" t="s">
        <v>11394</v>
      </c>
      <c r="O496" s="75">
        <v>1084054100</v>
      </c>
      <c r="P496" s="72">
        <v>27</v>
      </c>
      <c r="Q496" s="80">
        <v>45670</v>
      </c>
      <c r="R496" s="75">
        <v>2494141000</v>
      </c>
      <c r="S496" s="80">
        <v>45701</v>
      </c>
      <c r="T496" s="76">
        <v>8700000</v>
      </c>
      <c r="U496" s="72" t="s">
        <v>65</v>
      </c>
      <c r="V496" s="76">
        <v>85475141</v>
      </c>
      <c r="W496" s="104" t="s">
        <v>11393</v>
      </c>
      <c r="X496" s="78">
        <v>45701</v>
      </c>
      <c r="Y496" s="78">
        <v>45701</v>
      </c>
      <c r="Z496" s="78" t="s">
        <v>73</v>
      </c>
      <c r="AA496" s="78">
        <v>45808</v>
      </c>
      <c r="AB496" s="102">
        <f t="shared" si="42"/>
        <v>107</v>
      </c>
      <c r="AC496" s="72">
        <v>2</v>
      </c>
      <c r="AD496" s="514">
        <v>1125000</v>
      </c>
      <c r="AE496" s="72">
        <v>1</v>
      </c>
      <c r="AF496" s="80">
        <v>45823</v>
      </c>
      <c r="AG496" s="102">
        <f t="shared" si="43"/>
        <v>15</v>
      </c>
      <c r="AH496" s="72">
        <v>0</v>
      </c>
      <c r="AI496" s="628">
        <v>0</v>
      </c>
      <c r="AJ496" s="72" t="s">
        <v>73</v>
      </c>
      <c r="AK496" s="80" t="s">
        <v>73</v>
      </c>
      <c r="AL496" s="72">
        <v>0</v>
      </c>
      <c r="AM496" s="80" t="s">
        <v>73</v>
      </c>
      <c r="AN496" s="80" t="s">
        <v>73</v>
      </c>
      <c r="AO496" s="80" t="s">
        <v>73</v>
      </c>
      <c r="AP496" s="102">
        <f t="shared" si="44"/>
        <v>0</v>
      </c>
      <c r="AQ496" s="102">
        <f t="shared" si="45"/>
        <v>9825000</v>
      </c>
      <c r="AR496" s="72" t="s">
        <v>65</v>
      </c>
      <c r="AS496" s="76">
        <v>8700000</v>
      </c>
      <c r="AT496" s="72" t="s">
        <v>319</v>
      </c>
      <c r="AU496" s="76">
        <v>0</v>
      </c>
      <c r="AV496" s="81" t="s">
        <v>73</v>
      </c>
      <c r="AW496" s="620">
        <v>9825000</v>
      </c>
      <c r="AX496" s="488">
        <f t="shared" si="46"/>
        <v>0</v>
      </c>
      <c r="AY496" s="84">
        <f t="shared" si="47"/>
        <v>1</v>
      </c>
      <c r="AZ496" s="84">
        <v>1</v>
      </c>
      <c r="BA496" s="81" t="s">
        <v>73</v>
      </c>
      <c r="BB496" s="72" t="s">
        <v>208</v>
      </c>
      <c r="BC496" s="75" t="s">
        <v>14733</v>
      </c>
      <c r="BD496" s="71" t="s">
        <v>65</v>
      </c>
      <c r="BE496" s="71" t="s">
        <v>65</v>
      </c>
    </row>
    <row r="497" spans="2:57" x14ac:dyDescent="0.25">
      <c r="B497" s="71">
        <v>2025</v>
      </c>
      <c r="C497" s="71">
        <v>891780111</v>
      </c>
      <c r="D497" s="71" t="s">
        <v>63</v>
      </c>
      <c r="E497" s="72" t="s">
        <v>14732</v>
      </c>
      <c r="F497" s="72" t="s">
        <v>14731</v>
      </c>
      <c r="G497" s="176">
        <v>0</v>
      </c>
      <c r="H497" s="72" t="s">
        <v>71</v>
      </c>
      <c r="I497" s="71" t="s">
        <v>64</v>
      </c>
      <c r="J497" s="73" t="s">
        <v>81</v>
      </c>
      <c r="K497" s="75" t="s">
        <v>14611</v>
      </c>
      <c r="L497" s="76">
        <v>10600000</v>
      </c>
      <c r="M497" s="71" t="s">
        <v>66</v>
      </c>
      <c r="N497" s="75" t="s">
        <v>11581</v>
      </c>
      <c r="O497" s="75">
        <v>1082976415</v>
      </c>
      <c r="P497" s="72">
        <v>27</v>
      </c>
      <c r="Q497" s="80">
        <v>45670</v>
      </c>
      <c r="R497" s="75">
        <v>2494141000</v>
      </c>
      <c r="S497" s="80">
        <v>45701</v>
      </c>
      <c r="T497" s="76">
        <v>10600000</v>
      </c>
      <c r="U497" s="72" t="s">
        <v>65</v>
      </c>
      <c r="V497" s="76">
        <v>85468846</v>
      </c>
      <c r="W497" s="104" t="s">
        <v>11479</v>
      </c>
      <c r="X497" s="78">
        <v>45701</v>
      </c>
      <c r="Y497" s="78">
        <v>45701</v>
      </c>
      <c r="Z497" s="78" t="s">
        <v>73</v>
      </c>
      <c r="AA497" s="78">
        <v>45808</v>
      </c>
      <c r="AB497" s="102">
        <f t="shared" si="42"/>
        <v>107</v>
      </c>
      <c r="AC497" s="72">
        <v>0</v>
      </c>
      <c r="AD497" s="514">
        <v>0</v>
      </c>
      <c r="AE497" s="72">
        <v>0</v>
      </c>
      <c r="AF497" s="80" t="s">
        <v>73</v>
      </c>
      <c r="AG497" s="102">
        <f t="shared" si="43"/>
        <v>0</v>
      </c>
      <c r="AH497" s="72">
        <v>0</v>
      </c>
      <c r="AI497" s="628">
        <v>0</v>
      </c>
      <c r="AJ497" s="72" t="s">
        <v>73</v>
      </c>
      <c r="AK497" s="80" t="s">
        <v>73</v>
      </c>
      <c r="AL497" s="72">
        <v>0</v>
      </c>
      <c r="AM497" s="80" t="s">
        <v>73</v>
      </c>
      <c r="AN497" s="80" t="s">
        <v>73</v>
      </c>
      <c r="AO497" s="80" t="s">
        <v>73</v>
      </c>
      <c r="AP497" s="102">
        <f t="shared" si="44"/>
        <v>0</v>
      </c>
      <c r="AQ497" s="102">
        <f t="shared" si="45"/>
        <v>10600000</v>
      </c>
      <c r="AR497" s="72" t="s">
        <v>65</v>
      </c>
      <c r="AS497" s="76">
        <v>10600000</v>
      </c>
      <c r="AT497" s="72" t="s">
        <v>319</v>
      </c>
      <c r="AU497" s="76">
        <v>0</v>
      </c>
      <c r="AV497" s="81" t="s">
        <v>73</v>
      </c>
      <c r="AW497" s="620">
        <v>10600000</v>
      </c>
      <c r="AX497" s="488">
        <f t="shared" si="46"/>
        <v>0</v>
      </c>
      <c r="AY497" s="84">
        <f t="shared" si="47"/>
        <v>1</v>
      </c>
      <c r="AZ497" s="84">
        <v>1</v>
      </c>
      <c r="BA497" s="81" t="s">
        <v>73</v>
      </c>
      <c r="BB497" s="72" t="s">
        <v>208</v>
      </c>
      <c r="BC497" s="75" t="s">
        <v>14730</v>
      </c>
      <c r="BD497" s="71" t="s">
        <v>65</v>
      </c>
      <c r="BE497" s="71" t="s">
        <v>65</v>
      </c>
    </row>
    <row r="498" spans="2:57" x14ac:dyDescent="0.25">
      <c r="B498" s="71">
        <v>2025</v>
      </c>
      <c r="C498" s="71">
        <v>891780111</v>
      </c>
      <c r="D498" s="71" t="s">
        <v>63</v>
      </c>
      <c r="E498" s="72" t="s">
        <v>14729</v>
      </c>
      <c r="F498" s="72" t="s">
        <v>14728</v>
      </c>
      <c r="G498" s="176">
        <v>0</v>
      </c>
      <c r="H498" s="72" t="s">
        <v>71</v>
      </c>
      <c r="I498" s="71" t="s">
        <v>64</v>
      </c>
      <c r="J498" s="73" t="s">
        <v>81</v>
      </c>
      <c r="K498" s="75" t="s">
        <v>14724</v>
      </c>
      <c r="L498" s="76">
        <v>10600000</v>
      </c>
      <c r="M498" s="71" t="s">
        <v>66</v>
      </c>
      <c r="N498" s="75" t="s">
        <v>11603</v>
      </c>
      <c r="O498" s="75">
        <v>4763789</v>
      </c>
      <c r="P498" s="72">
        <v>27</v>
      </c>
      <c r="Q498" s="80">
        <v>45670</v>
      </c>
      <c r="R498" s="75">
        <v>2494141000</v>
      </c>
      <c r="S498" s="80">
        <v>45701</v>
      </c>
      <c r="T498" s="76">
        <v>10600000</v>
      </c>
      <c r="U498" s="72" t="s">
        <v>65</v>
      </c>
      <c r="V498" s="76">
        <v>85152695</v>
      </c>
      <c r="W498" s="104" t="s">
        <v>10424</v>
      </c>
      <c r="X498" s="78">
        <v>45701</v>
      </c>
      <c r="Y498" s="78">
        <v>45701</v>
      </c>
      <c r="Z498" s="78" t="s">
        <v>73</v>
      </c>
      <c r="AA498" s="78">
        <v>45808</v>
      </c>
      <c r="AB498" s="102">
        <f t="shared" si="42"/>
        <v>107</v>
      </c>
      <c r="AC498" s="72">
        <v>0</v>
      </c>
      <c r="AD498" s="514">
        <v>0</v>
      </c>
      <c r="AE498" s="72">
        <v>0</v>
      </c>
      <c r="AF498" s="80" t="s">
        <v>73</v>
      </c>
      <c r="AG498" s="102">
        <f t="shared" si="43"/>
        <v>0</v>
      </c>
      <c r="AH498" s="72">
        <v>0</v>
      </c>
      <c r="AI498" s="628">
        <v>0</v>
      </c>
      <c r="AJ498" s="72" t="s">
        <v>73</v>
      </c>
      <c r="AK498" s="80" t="s">
        <v>73</v>
      </c>
      <c r="AL498" s="72">
        <v>0</v>
      </c>
      <c r="AM498" s="80" t="s">
        <v>73</v>
      </c>
      <c r="AN498" s="80" t="s">
        <v>73</v>
      </c>
      <c r="AO498" s="80" t="s">
        <v>73</v>
      </c>
      <c r="AP498" s="102">
        <f t="shared" si="44"/>
        <v>0</v>
      </c>
      <c r="AQ498" s="102">
        <f t="shared" si="45"/>
        <v>10600000</v>
      </c>
      <c r="AR498" s="72" t="s">
        <v>65</v>
      </c>
      <c r="AS498" s="76">
        <v>10600000</v>
      </c>
      <c r="AT498" s="72" t="s">
        <v>319</v>
      </c>
      <c r="AU498" s="76">
        <v>0</v>
      </c>
      <c r="AV498" s="81" t="s">
        <v>73</v>
      </c>
      <c r="AW498" s="620">
        <v>10600000</v>
      </c>
      <c r="AX498" s="488">
        <f t="shared" si="46"/>
        <v>0</v>
      </c>
      <c r="AY498" s="84">
        <f t="shared" si="47"/>
        <v>1</v>
      </c>
      <c r="AZ498" s="84">
        <v>1</v>
      </c>
      <c r="BA498" s="81" t="s">
        <v>73</v>
      </c>
      <c r="BB498" s="72" t="s">
        <v>208</v>
      </c>
      <c r="BC498" s="75" t="s">
        <v>14727</v>
      </c>
      <c r="BD498" s="71" t="s">
        <v>65</v>
      </c>
      <c r="BE498" s="71" t="s">
        <v>65</v>
      </c>
    </row>
    <row r="499" spans="2:57" x14ac:dyDescent="0.25">
      <c r="B499" s="71">
        <v>2025</v>
      </c>
      <c r="C499" s="71">
        <v>891780111</v>
      </c>
      <c r="D499" s="71" t="s">
        <v>63</v>
      </c>
      <c r="E499" s="72" t="s">
        <v>14726</v>
      </c>
      <c r="F499" s="72" t="s">
        <v>14725</v>
      </c>
      <c r="G499" s="176">
        <v>0</v>
      </c>
      <c r="H499" s="72" t="s">
        <v>71</v>
      </c>
      <c r="I499" s="71" t="s">
        <v>64</v>
      </c>
      <c r="J499" s="73" t="s">
        <v>81</v>
      </c>
      <c r="K499" s="75" t="s">
        <v>14724</v>
      </c>
      <c r="L499" s="76">
        <v>10600000</v>
      </c>
      <c r="M499" s="71" t="s">
        <v>66</v>
      </c>
      <c r="N499" s="75" t="s">
        <v>11504</v>
      </c>
      <c r="O499" s="75">
        <v>32208778</v>
      </c>
      <c r="P499" s="72">
        <v>27</v>
      </c>
      <c r="Q499" s="80">
        <v>45670</v>
      </c>
      <c r="R499" s="75">
        <v>2494141000</v>
      </c>
      <c r="S499" s="80">
        <v>45701</v>
      </c>
      <c r="T499" s="76">
        <v>10600000</v>
      </c>
      <c r="U499" s="72" t="s">
        <v>65</v>
      </c>
      <c r="V499" s="76">
        <v>85152695</v>
      </c>
      <c r="W499" s="104" t="s">
        <v>10424</v>
      </c>
      <c r="X499" s="78">
        <v>45701</v>
      </c>
      <c r="Y499" s="78">
        <v>45701</v>
      </c>
      <c r="Z499" s="78" t="s">
        <v>73</v>
      </c>
      <c r="AA499" s="78">
        <v>45808</v>
      </c>
      <c r="AB499" s="102">
        <f t="shared" si="42"/>
        <v>107</v>
      </c>
      <c r="AC499" s="72">
        <v>0</v>
      </c>
      <c r="AD499" s="514">
        <v>0</v>
      </c>
      <c r="AE499" s="72">
        <v>0</v>
      </c>
      <c r="AF499" s="80" t="s">
        <v>73</v>
      </c>
      <c r="AG499" s="102">
        <f t="shared" si="43"/>
        <v>0</v>
      </c>
      <c r="AH499" s="72">
        <v>0</v>
      </c>
      <c r="AI499" s="628">
        <v>0</v>
      </c>
      <c r="AJ499" s="72" t="s">
        <v>73</v>
      </c>
      <c r="AK499" s="80" t="s">
        <v>73</v>
      </c>
      <c r="AL499" s="72">
        <v>0</v>
      </c>
      <c r="AM499" s="80" t="s">
        <v>73</v>
      </c>
      <c r="AN499" s="80" t="s">
        <v>73</v>
      </c>
      <c r="AO499" s="80" t="s">
        <v>73</v>
      </c>
      <c r="AP499" s="102">
        <f t="shared" si="44"/>
        <v>0</v>
      </c>
      <c r="AQ499" s="102">
        <f t="shared" si="45"/>
        <v>10600000</v>
      </c>
      <c r="AR499" s="72" t="s">
        <v>65</v>
      </c>
      <c r="AS499" s="76">
        <v>10600000</v>
      </c>
      <c r="AT499" s="72" t="s">
        <v>319</v>
      </c>
      <c r="AU499" s="76">
        <v>0</v>
      </c>
      <c r="AV499" s="81" t="s">
        <v>73</v>
      </c>
      <c r="AW499" s="620">
        <v>10600000</v>
      </c>
      <c r="AX499" s="488">
        <f t="shared" si="46"/>
        <v>0</v>
      </c>
      <c r="AY499" s="84">
        <f t="shared" si="47"/>
        <v>1</v>
      </c>
      <c r="AZ499" s="84">
        <v>1</v>
      </c>
      <c r="BA499" s="81" t="s">
        <v>73</v>
      </c>
      <c r="BB499" s="72" t="s">
        <v>208</v>
      </c>
      <c r="BC499" s="75" t="s">
        <v>14723</v>
      </c>
      <c r="BD499" s="71" t="s">
        <v>65</v>
      </c>
      <c r="BE499" s="71" t="s">
        <v>65</v>
      </c>
    </row>
    <row r="500" spans="2:57" x14ac:dyDescent="0.25">
      <c r="B500" s="71">
        <v>2025</v>
      </c>
      <c r="C500" s="71">
        <v>891780111</v>
      </c>
      <c r="D500" s="71" t="s">
        <v>63</v>
      </c>
      <c r="E500" s="72" t="s">
        <v>14722</v>
      </c>
      <c r="F500" s="72" t="s">
        <v>14721</v>
      </c>
      <c r="G500" s="176">
        <v>0</v>
      </c>
      <c r="H500" s="72" t="s">
        <v>71</v>
      </c>
      <c r="I500" s="71" t="s">
        <v>64</v>
      </c>
      <c r="J500" s="73" t="s">
        <v>81</v>
      </c>
      <c r="K500" s="75" t="s">
        <v>14720</v>
      </c>
      <c r="L500" s="76">
        <v>11400000</v>
      </c>
      <c r="M500" s="71" t="s">
        <v>66</v>
      </c>
      <c r="N500" s="75" t="s">
        <v>12067</v>
      </c>
      <c r="O500" s="75">
        <v>1083006157</v>
      </c>
      <c r="P500" s="72">
        <v>28</v>
      </c>
      <c r="Q500" s="80">
        <v>45670</v>
      </c>
      <c r="R500" s="75">
        <v>5573604000</v>
      </c>
      <c r="S500" s="80">
        <v>45702</v>
      </c>
      <c r="T500" s="76">
        <v>11400000</v>
      </c>
      <c r="U500" s="72" t="s">
        <v>65</v>
      </c>
      <c r="V500" s="76">
        <v>1082950841</v>
      </c>
      <c r="W500" s="104" t="s">
        <v>196</v>
      </c>
      <c r="X500" s="78">
        <v>45702</v>
      </c>
      <c r="Y500" s="78">
        <v>45702</v>
      </c>
      <c r="Z500" s="78" t="s">
        <v>73</v>
      </c>
      <c r="AA500" s="78">
        <v>45808</v>
      </c>
      <c r="AB500" s="102">
        <f t="shared" si="42"/>
        <v>106</v>
      </c>
      <c r="AC500" s="72">
        <v>2</v>
      </c>
      <c r="AD500" s="514">
        <v>2850000</v>
      </c>
      <c r="AE500" s="72">
        <v>1</v>
      </c>
      <c r="AF500" s="80">
        <v>45838</v>
      </c>
      <c r="AG500" s="102">
        <f t="shared" si="43"/>
        <v>30</v>
      </c>
      <c r="AH500" s="72">
        <v>0</v>
      </c>
      <c r="AI500" s="628">
        <v>0</v>
      </c>
      <c r="AJ500" s="72" t="s">
        <v>73</v>
      </c>
      <c r="AK500" s="80" t="s">
        <v>73</v>
      </c>
      <c r="AL500" s="72">
        <v>0</v>
      </c>
      <c r="AM500" s="80" t="s">
        <v>73</v>
      </c>
      <c r="AN500" s="80" t="s">
        <v>73</v>
      </c>
      <c r="AO500" s="80" t="s">
        <v>73</v>
      </c>
      <c r="AP500" s="102">
        <f t="shared" si="44"/>
        <v>0</v>
      </c>
      <c r="AQ500" s="102">
        <f t="shared" si="45"/>
        <v>14250000</v>
      </c>
      <c r="AR500" s="72" t="s">
        <v>65</v>
      </c>
      <c r="AS500" s="76">
        <v>11400000</v>
      </c>
      <c r="AT500" s="72" t="s">
        <v>319</v>
      </c>
      <c r="AU500" s="76">
        <v>0</v>
      </c>
      <c r="AV500" s="81" t="s">
        <v>73</v>
      </c>
      <c r="AW500" s="620">
        <v>14250000</v>
      </c>
      <c r="AX500" s="488">
        <f t="shared" si="46"/>
        <v>0</v>
      </c>
      <c r="AY500" s="84">
        <f t="shared" si="47"/>
        <v>1</v>
      </c>
      <c r="AZ500" s="84">
        <v>1</v>
      </c>
      <c r="BA500" s="81" t="s">
        <v>73</v>
      </c>
      <c r="BB500" s="72" t="s">
        <v>208</v>
      </c>
      <c r="BC500" s="75" t="s">
        <v>14719</v>
      </c>
      <c r="BD500" s="71" t="s">
        <v>65</v>
      </c>
      <c r="BE500" s="71" t="s">
        <v>65</v>
      </c>
    </row>
    <row r="501" spans="2:57" x14ac:dyDescent="0.25">
      <c r="B501" s="71">
        <v>2025</v>
      </c>
      <c r="C501" s="71">
        <v>891780111</v>
      </c>
      <c r="D501" s="71" t="s">
        <v>63</v>
      </c>
      <c r="E501" s="72" t="s">
        <v>14718</v>
      </c>
      <c r="F501" s="72" t="s">
        <v>14717</v>
      </c>
      <c r="G501" s="176">
        <v>0</v>
      </c>
      <c r="H501" s="72" t="s">
        <v>71</v>
      </c>
      <c r="I501" s="71" t="s">
        <v>64</v>
      </c>
      <c r="J501" s="73" t="s">
        <v>81</v>
      </c>
      <c r="K501" s="75" t="s">
        <v>14716</v>
      </c>
      <c r="L501" s="76">
        <v>10600000</v>
      </c>
      <c r="M501" s="71" t="s">
        <v>66</v>
      </c>
      <c r="N501" s="75" t="s">
        <v>10496</v>
      </c>
      <c r="O501" s="75">
        <v>85467592</v>
      </c>
      <c r="P501" s="72">
        <v>27</v>
      </c>
      <c r="Q501" s="80">
        <v>45670</v>
      </c>
      <c r="R501" s="75">
        <v>2494141000</v>
      </c>
      <c r="S501" s="80">
        <v>45702</v>
      </c>
      <c r="T501" s="76">
        <v>10600000</v>
      </c>
      <c r="U501" s="72" t="s">
        <v>65</v>
      </c>
      <c r="V501" s="76">
        <v>85467461</v>
      </c>
      <c r="W501" s="104" t="s">
        <v>11760</v>
      </c>
      <c r="X501" s="78">
        <v>45702</v>
      </c>
      <c r="Y501" s="78">
        <v>45702</v>
      </c>
      <c r="Z501" s="78" t="s">
        <v>73</v>
      </c>
      <c r="AA501" s="78">
        <v>45808</v>
      </c>
      <c r="AB501" s="102">
        <f t="shared" si="42"/>
        <v>106</v>
      </c>
      <c r="AC501" s="72">
        <v>0</v>
      </c>
      <c r="AD501" s="514">
        <v>0</v>
      </c>
      <c r="AE501" s="72">
        <v>0</v>
      </c>
      <c r="AF501" s="80" t="s">
        <v>73</v>
      </c>
      <c r="AG501" s="102">
        <f t="shared" si="43"/>
        <v>0</v>
      </c>
      <c r="AH501" s="72">
        <v>1</v>
      </c>
      <c r="AI501" s="628">
        <v>7950000</v>
      </c>
      <c r="AJ501" s="78">
        <v>45716</v>
      </c>
      <c r="AK501" s="80">
        <v>45716</v>
      </c>
      <c r="AL501" s="72">
        <v>0</v>
      </c>
      <c r="AM501" s="80" t="s">
        <v>73</v>
      </c>
      <c r="AN501" s="80" t="s">
        <v>73</v>
      </c>
      <c r="AO501" s="80" t="s">
        <v>73</v>
      </c>
      <c r="AP501" s="102">
        <f t="shared" si="44"/>
        <v>0</v>
      </c>
      <c r="AQ501" s="102">
        <f t="shared" si="45"/>
        <v>2650000</v>
      </c>
      <c r="AR501" s="72" t="s">
        <v>65</v>
      </c>
      <c r="AS501" s="76">
        <v>2650000</v>
      </c>
      <c r="AT501" s="72" t="s">
        <v>319</v>
      </c>
      <c r="AU501" s="76">
        <v>0</v>
      </c>
      <c r="AV501" s="81" t="s">
        <v>73</v>
      </c>
      <c r="AW501" s="620">
        <v>2650000</v>
      </c>
      <c r="AX501" s="488">
        <f t="shared" si="46"/>
        <v>0</v>
      </c>
      <c r="AY501" s="84">
        <f t="shared" si="47"/>
        <v>1</v>
      </c>
      <c r="AZ501" s="84">
        <v>1</v>
      </c>
      <c r="BA501" s="80">
        <v>45756</v>
      </c>
      <c r="BB501" s="72" t="s">
        <v>426</v>
      </c>
      <c r="BC501" s="75" t="s">
        <v>14715</v>
      </c>
      <c r="BD501" s="71" t="s">
        <v>65</v>
      </c>
      <c r="BE501" s="71" t="s">
        <v>65</v>
      </c>
    </row>
    <row r="502" spans="2:57" x14ac:dyDescent="0.25">
      <c r="B502" s="71">
        <v>2025</v>
      </c>
      <c r="C502" s="71">
        <v>891780111</v>
      </c>
      <c r="D502" s="71" t="s">
        <v>63</v>
      </c>
      <c r="E502" s="72" t="s">
        <v>14714</v>
      </c>
      <c r="F502" s="72" t="s">
        <v>14713</v>
      </c>
      <c r="G502" s="176">
        <v>0</v>
      </c>
      <c r="H502" s="72" t="s">
        <v>71</v>
      </c>
      <c r="I502" s="71" t="s">
        <v>64</v>
      </c>
      <c r="J502" s="73" t="s">
        <v>81</v>
      </c>
      <c r="K502" s="75" t="s">
        <v>14712</v>
      </c>
      <c r="L502" s="76">
        <v>12624000</v>
      </c>
      <c r="M502" s="71" t="s">
        <v>66</v>
      </c>
      <c r="N502" s="75" t="s">
        <v>14711</v>
      </c>
      <c r="O502" s="75">
        <v>36454112</v>
      </c>
      <c r="P502" s="72">
        <v>28</v>
      </c>
      <c r="Q502" s="80">
        <v>45670</v>
      </c>
      <c r="R502" s="75">
        <v>5573604000</v>
      </c>
      <c r="S502" s="80">
        <v>45702</v>
      </c>
      <c r="T502" s="76">
        <v>12624000</v>
      </c>
      <c r="U502" s="72" t="s">
        <v>65</v>
      </c>
      <c r="V502" s="76">
        <v>57461216</v>
      </c>
      <c r="W502" s="104" t="s">
        <v>10332</v>
      </c>
      <c r="X502" s="78">
        <v>45702</v>
      </c>
      <c r="Y502" s="78">
        <v>45702</v>
      </c>
      <c r="Z502" s="78" t="s">
        <v>73</v>
      </c>
      <c r="AA502" s="78">
        <v>45808</v>
      </c>
      <c r="AB502" s="102">
        <f t="shared" si="42"/>
        <v>106</v>
      </c>
      <c r="AC502" s="72">
        <v>4</v>
      </c>
      <c r="AD502" s="514">
        <v>4734000</v>
      </c>
      <c r="AE502" s="72">
        <v>2</v>
      </c>
      <c r="AF502" s="80">
        <v>45853</v>
      </c>
      <c r="AG502" s="102">
        <f t="shared" si="43"/>
        <v>45</v>
      </c>
      <c r="AH502" s="72">
        <v>0</v>
      </c>
      <c r="AI502" s="628">
        <v>0</v>
      </c>
      <c r="AJ502" s="72" t="s">
        <v>73</v>
      </c>
      <c r="AK502" s="80" t="s">
        <v>73</v>
      </c>
      <c r="AL502" s="72">
        <v>0</v>
      </c>
      <c r="AM502" s="80" t="s">
        <v>73</v>
      </c>
      <c r="AN502" s="80" t="s">
        <v>73</v>
      </c>
      <c r="AO502" s="80" t="s">
        <v>73</v>
      </c>
      <c r="AP502" s="102">
        <f t="shared" si="44"/>
        <v>0</v>
      </c>
      <c r="AQ502" s="102">
        <f t="shared" si="45"/>
        <v>17358000</v>
      </c>
      <c r="AR502" s="72" t="s">
        <v>65</v>
      </c>
      <c r="AS502" s="76">
        <v>12624000</v>
      </c>
      <c r="AT502" s="72" t="s">
        <v>319</v>
      </c>
      <c r="AU502" s="76">
        <v>0</v>
      </c>
      <c r="AV502" s="81" t="s">
        <v>73</v>
      </c>
      <c r="AW502" s="620">
        <v>17358000</v>
      </c>
      <c r="AX502" s="488">
        <f t="shared" si="46"/>
        <v>0</v>
      </c>
      <c r="AY502" s="84">
        <f t="shared" si="47"/>
        <v>1</v>
      </c>
      <c r="AZ502" s="84">
        <v>1</v>
      </c>
      <c r="BA502" s="81" t="s">
        <v>73</v>
      </c>
      <c r="BB502" s="72" t="s">
        <v>208</v>
      </c>
      <c r="BC502" s="75" t="s">
        <v>14710</v>
      </c>
      <c r="BD502" s="71" t="s">
        <v>65</v>
      </c>
      <c r="BE502" s="71" t="s">
        <v>65</v>
      </c>
    </row>
    <row r="503" spans="2:57" x14ac:dyDescent="0.25">
      <c r="B503" s="71">
        <v>2025</v>
      </c>
      <c r="C503" s="71">
        <v>891780111</v>
      </c>
      <c r="D503" s="71" t="s">
        <v>63</v>
      </c>
      <c r="E503" s="72" t="s">
        <v>14709</v>
      </c>
      <c r="F503" s="72" t="s">
        <v>14708</v>
      </c>
      <c r="G503" s="176">
        <v>0</v>
      </c>
      <c r="H503" s="72" t="s">
        <v>71</v>
      </c>
      <c r="I503" s="71" t="s">
        <v>64</v>
      </c>
      <c r="J503" s="73" t="s">
        <v>81</v>
      </c>
      <c r="K503" s="75" t="s">
        <v>14707</v>
      </c>
      <c r="L503" s="76">
        <v>12624000</v>
      </c>
      <c r="M503" s="71" t="s">
        <v>66</v>
      </c>
      <c r="N503" s="75" t="s">
        <v>12795</v>
      </c>
      <c r="O503" s="75">
        <v>12560564</v>
      </c>
      <c r="P503" s="72">
        <v>28</v>
      </c>
      <c r="Q503" s="80">
        <v>45670</v>
      </c>
      <c r="R503" s="75">
        <v>5573604000</v>
      </c>
      <c r="S503" s="80">
        <v>45702</v>
      </c>
      <c r="T503" s="76">
        <v>12624000</v>
      </c>
      <c r="U503" s="72" t="s">
        <v>65</v>
      </c>
      <c r="V503" s="76">
        <v>36557666</v>
      </c>
      <c r="W503" s="104" t="s">
        <v>10440</v>
      </c>
      <c r="X503" s="78">
        <v>45702</v>
      </c>
      <c r="Y503" s="78">
        <v>45702</v>
      </c>
      <c r="Z503" s="78" t="s">
        <v>73</v>
      </c>
      <c r="AA503" s="78">
        <v>45808</v>
      </c>
      <c r="AB503" s="102">
        <f t="shared" si="42"/>
        <v>106</v>
      </c>
      <c r="AC503" s="72">
        <v>2</v>
      </c>
      <c r="AD503" s="514">
        <v>1578000</v>
      </c>
      <c r="AE503" s="72">
        <v>1</v>
      </c>
      <c r="AF503" s="80">
        <v>45823</v>
      </c>
      <c r="AG503" s="102">
        <f t="shared" si="43"/>
        <v>15</v>
      </c>
      <c r="AH503" s="72">
        <v>0</v>
      </c>
      <c r="AI503" s="628">
        <v>0</v>
      </c>
      <c r="AJ503" s="72" t="s">
        <v>73</v>
      </c>
      <c r="AK503" s="80" t="s">
        <v>73</v>
      </c>
      <c r="AL503" s="72">
        <v>0</v>
      </c>
      <c r="AM503" s="80" t="s">
        <v>73</v>
      </c>
      <c r="AN503" s="80" t="s">
        <v>73</v>
      </c>
      <c r="AO503" s="80" t="s">
        <v>73</v>
      </c>
      <c r="AP503" s="102">
        <f t="shared" si="44"/>
        <v>0</v>
      </c>
      <c r="AQ503" s="102">
        <f t="shared" si="45"/>
        <v>14202000</v>
      </c>
      <c r="AR503" s="72" t="s">
        <v>65</v>
      </c>
      <c r="AS503" s="76">
        <v>12624000</v>
      </c>
      <c r="AT503" s="72" t="s">
        <v>319</v>
      </c>
      <c r="AU503" s="76">
        <v>0</v>
      </c>
      <c r="AV503" s="81" t="s">
        <v>73</v>
      </c>
      <c r="AW503" s="620">
        <v>14202000</v>
      </c>
      <c r="AX503" s="488">
        <f t="shared" si="46"/>
        <v>0</v>
      </c>
      <c r="AY503" s="84">
        <f t="shared" si="47"/>
        <v>1</v>
      </c>
      <c r="AZ503" s="84">
        <v>1</v>
      </c>
      <c r="BA503" s="81" t="s">
        <v>73</v>
      </c>
      <c r="BB503" s="72" t="s">
        <v>208</v>
      </c>
      <c r="BC503" s="75" t="s">
        <v>14706</v>
      </c>
      <c r="BD503" s="71" t="s">
        <v>65</v>
      </c>
      <c r="BE503" s="71" t="s">
        <v>65</v>
      </c>
    </row>
    <row r="504" spans="2:57" x14ac:dyDescent="0.25">
      <c r="B504" s="71">
        <v>2025</v>
      </c>
      <c r="C504" s="71">
        <v>891780111</v>
      </c>
      <c r="D504" s="71" t="s">
        <v>63</v>
      </c>
      <c r="E504" s="72" t="s">
        <v>14705</v>
      </c>
      <c r="F504" s="72" t="s">
        <v>14704</v>
      </c>
      <c r="G504" s="176">
        <v>0</v>
      </c>
      <c r="H504" s="72" t="s">
        <v>71</v>
      </c>
      <c r="I504" s="71" t="s">
        <v>64</v>
      </c>
      <c r="J504" s="73" t="s">
        <v>81</v>
      </c>
      <c r="K504" s="75" t="s">
        <v>14703</v>
      </c>
      <c r="L504" s="76">
        <v>20800000</v>
      </c>
      <c r="M504" s="71" t="s">
        <v>66</v>
      </c>
      <c r="N504" s="75" t="s">
        <v>10783</v>
      </c>
      <c r="O504" s="75">
        <v>57466540</v>
      </c>
      <c r="P504" s="72">
        <v>28</v>
      </c>
      <c r="Q504" s="80">
        <v>45670</v>
      </c>
      <c r="R504" s="75">
        <v>5573604000</v>
      </c>
      <c r="S504" s="80">
        <v>45702</v>
      </c>
      <c r="T504" s="76">
        <v>20800000</v>
      </c>
      <c r="U504" s="72" t="s">
        <v>65</v>
      </c>
      <c r="V504" s="76">
        <v>36557666</v>
      </c>
      <c r="W504" s="104" t="s">
        <v>10440</v>
      </c>
      <c r="X504" s="78">
        <v>45702</v>
      </c>
      <c r="Y504" s="78">
        <v>45702</v>
      </c>
      <c r="Z504" s="78" t="s">
        <v>73</v>
      </c>
      <c r="AA504" s="78">
        <v>45808</v>
      </c>
      <c r="AB504" s="102">
        <f t="shared" si="42"/>
        <v>106</v>
      </c>
      <c r="AC504" s="72">
        <v>0</v>
      </c>
      <c r="AD504" s="514">
        <v>0</v>
      </c>
      <c r="AE504" s="72">
        <v>0</v>
      </c>
      <c r="AF504" s="80" t="s">
        <v>73</v>
      </c>
      <c r="AG504" s="102">
        <f t="shared" si="43"/>
        <v>0</v>
      </c>
      <c r="AH504" s="72">
        <v>0</v>
      </c>
      <c r="AI504" s="628">
        <v>0</v>
      </c>
      <c r="AJ504" s="72" t="s">
        <v>73</v>
      </c>
      <c r="AK504" s="80" t="s">
        <v>73</v>
      </c>
      <c r="AL504" s="72">
        <v>0</v>
      </c>
      <c r="AM504" s="80" t="s">
        <v>73</v>
      </c>
      <c r="AN504" s="80" t="s">
        <v>73</v>
      </c>
      <c r="AO504" s="80" t="s">
        <v>73</v>
      </c>
      <c r="AP504" s="102">
        <f t="shared" si="44"/>
        <v>0</v>
      </c>
      <c r="AQ504" s="102">
        <f t="shared" si="45"/>
        <v>20800000</v>
      </c>
      <c r="AR504" s="72" t="s">
        <v>65</v>
      </c>
      <c r="AS504" s="76">
        <v>20800000</v>
      </c>
      <c r="AT504" s="72" t="s">
        <v>319</v>
      </c>
      <c r="AU504" s="76">
        <v>0</v>
      </c>
      <c r="AV504" s="81" t="s">
        <v>73</v>
      </c>
      <c r="AW504" s="620">
        <v>20800000</v>
      </c>
      <c r="AX504" s="488">
        <f t="shared" si="46"/>
        <v>0</v>
      </c>
      <c r="AY504" s="84">
        <f t="shared" si="47"/>
        <v>1</v>
      </c>
      <c r="AZ504" s="84">
        <v>1</v>
      </c>
      <c r="BA504" s="81" t="s">
        <v>73</v>
      </c>
      <c r="BB504" s="72" t="s">
        <v>208</v>
      </c>
      <c r="BC504" s="75" t="s">
        <v>14702</v>
      </c>
      <c r="BD504" s="71" t="s">
        <v>65</v>
      </c>
      <c r="BE504" s="71" t="s">
        <v>65</v>
      </c>
    </row>
    <row r="505" spans="2:57" x14ac:dyDescent="0.25">
      <c r="B505" s="71">
        <v>2025</v>
      </c>
      <c r="C505" s="71">
        <v>891780111</v>
      </c>
      <c r="D505" s="71" t="s">
        <v>63</v>
      </c>
      <c r="E505" s="72" t="s">
        <v>14701</v>
      </c>
      <c r="F505" s="72" t="s">
        <v>14700</v>
      </c>
      <c r="G505" s="176">
        <v>0</v>
      </c>
      <c r="H505" s="72" t="s">
        <v>71</v>
      </c>
      <c r="I505" s="71" t="s">
        <v>64</v>
      </c>
      <c r="J505" s="73" t="s">
        <v>81</v>
      </c>
      <c r="K505" s="75" t="s">
        <v>14699</v>
      </c>
      <c r="L505" s="76">
        <v>12624000</v>
      </c>
      <c r="M505" s="71" t="s">
        <v>66</v>
      </c>
      <c r="N505" s="75" t="s">
        <v>11345</v>
      </c>
      <c r="O505" s="75">
        <v>1083017610</v>
      </c>
      <c r="P505" s="72">
        <v>28</v>
      </c>
      <c r="Q505" s="80">
        <v>45670</v>
      </c>
      <c r="R505" s="75">
        <v>5573604000</v>
      </c>
      <c r="S505" s="80">
        <v>45702</v>
      </c>
      <c r="T505" s="76">
        <v>12624000</v>
      </c>
      <c r="U505" s="72" t="s">
        <v>65</v>
      </c>
      <c r="V505" s="76">
        <v>85465146</v>
      </c>
      <c r="W505" s="104" t="s">
        <v>9042</v>
      </c>
      <c r="X505" s="78">
        <v>45702</v>
      </c>
      <c r="Y505" s="78">
        <v>45702</v>
      </c>
      <c r="Z505" s="78" t="s">
        <v>73</v>
      </c>
      <c r="AA505" s="78">
        <v>45808</v>
      </c>
      <c r="AB505" s="102">
        <f t="shared" si="42"/>
        <v>106</v>
      </c>
      <c r="AC505" s="72">
        <v>2</v>
      </c>
      <c r="AD505" s="514">
        <v>1578000</v>
      </c>
      <c r="AE505" s="72">
        <v>1</v>
      </c>
      <c r="AF505" s="80">
        <v>45823</v>
      </c>
      <c r="AG505" s="102">
        <f t="shared" si="43"/>
        <v>15</v>
      </c>
      <c r="AH505" s="72">
        <v>0</v>
      </c>
      <c r="AI505" s="628">
        <v>0</v>
      </c>
      <c r="AJ505" s="72" t="s">
        <v>73</v>
      </c>
      <c r="AK505" s="80" t="s">
        <v>73</v>
      </c>
      <c r="AL505" s="72">
        <v>0</v>
      </c>
      <c r="AM505" s="80" t="s">
        <v>73</v>
      </c>
      <c r="AN505" s="80" t="s">
        <v>73</v>
      </c>
      <c r="AO505" s="80" t="s">
        <v>73</v>
      </c>
      <c r="AP505" s="102">
        <f t="shared" si="44"/>
        <v>0</v>
      </c>
      <c r="AQ505" s="102">
        <f t="shared" si="45"/>
        <v>14202000</v>
      </c>
      <c r="AR505" s="72" t="s">
        <v>65</v>
      </c>
      <c r="AS505" s="76">
        <v>12624000</v>
      </c>
      <c r="AT505" s="72" t="s">
        <v>319</v>
      </c>
      <c r="AU505" s="76">
        <v>0</v>
      </c>
      <c r="AV505" s="81" t="s">
        <v>73</v>
      </c>
      <c r="AW505" s="620">
        <v>14202000</v>
      </c>
      <c r="AX505" s="488">
        <f t="shared" si="46"/>
        <v>0</v>
      </c>
      <c r="AY505" s="84">
        <f t="shared" si="47"/>
        <v>1</v>
      </c>
      <c r="AZ505" s="84">
        <v>1</v>
      </c>
      <c r="BA505" s="81" t="s">
        <v>73</v>
      </c>
      <c r="BB505" s="72" t="s">
        <v>208</v>
      </c>
      <c r="BC505" s="75" t="s">
        <v>14698</v>
      </c>
      <c r="BD505" s="71" t="s">
        <v>65</v>
      </c>
      <c r="BE505" s="71" t="s">
        <v>65</v>
      </c>
    </row>
    <row r="506" spans="2:57" x14ac:dyDescent="0.25">
      <c r="B506" s="71">
        <v>2025</v>
      </c>
      <c r="C506" s="71">
        <v>891780111</v>
      </c>
      <c r="D506" s="71" t="s">
        <v>63</v>
      </c>
      <c r="E506" s="72" t="s">
        <v>14697</v>
      </c>
      <c r="F506" s="72" t="s">
        <v>14696</v>
      </c>
      <c r="G506" s="176">
        <v>0</v>
      </c>
      <c r="H506" s="72" t="s">
        <v>71</v>
      </c>
      <c r="I506" s="71" t="s">
        <v>64</v>
      </c>
      <c r="J506" s="73" t="s">
        <v>81</v>
      </c>
      <c r="K506" s="75" t="s">
        <v>14695</v>
      </c>
      <c r="L506" s="76">
        <v>9000000</v>
      </c>
      <c r="M506" s="71" t="s">
        <v>66</v>
      </c>
      <c r="N506" s="75" t="s">
        <v>10929</v>
      </c>
      <c r="O506" s="75">
        <v>57465377</v>
      </c>
      <c r="P506" s="72">
        <v>27</v>
      </c>
      <c r="Q506" s="80">
        <v>45670</v>
      </c>
      <c r="R506" s="75">
        <v>2494141000</v>
      </c>
      <c r="S506" s="80">
        <v>45702</v>
      </c>
      <c r="T506" s="76">
        <v>9000000</v>
      </c>
      <c r="U506" s="72" t="s">
        <v>65</v>
      </c>
      <c r="V506" s="76">
        <v>36726018</v>
      </c>
      <c r="W506" s="104" t="s">
        <v>10574</v>
      </c>
      <c r="X506" s="78">
        <v>45702</v>
      </c>
      <c r="Y506" s="78">
        <v>45702</v>
      </c>
      <c r="Z506" s="78" t="s">
        <v>73</v>
      </c>
      <c r="AA506" s="78">
        <v>45808</v>
      </c>
      <c r="AB506" s="102">
        <f t="shared" si="42"/>
        <v>106</v>
      </c>
      <c r="AC506" s="72">
        <v>0</v>
      </c>
      <c r="AD506" s="514">
        <v>0</v>
      </c>
      <c r="AE506" s="72">
        <v>0</v>
      </c>
      <c r="AF506" s="80" t="s">
        <v>73</v>
      </c>
      <c r="AG506" s="102">
        <f t="shared" si="43"/>
        <v>0</v>
      </c>
      <c r="AH506" s="72">
        <v>0</v>
      </c>
      <c r="AI506" s="628">
        <v>0</v>
      </c>
      <c r="AJ506" s="72" t="s">
        <v>73</v>
      </c>
      <c r="AK506" s="80" t="s">
        <v>73</v>
      </c>
      <c r="AL506" s="72">
        <v>0</v>
      </c>
      <c r="AM506" s="80" t="s">
        <v>73</v>
      </c>
      <c r="AN506" s="80" t="s">
        <v>73</v>
      </c>
      <c r="AO506" s="80" t="s">
        <v>73</v>
      </c>
      <c r="AP506" s="102">
        <f t="shared" si="44"/>
        <v>0</v>
      </c>
      <c r="AQ506" s="102">
        <f t="shared" si="45"/>
        <v>9000000</v>
      </c>
      <c r="AR506" s="72" t="s">
        <v>65</v>
      </c>
      <c r="AS506" s="76">
        <v>9000000</v>
      </c>
      <c r="AT506" s="72" t="s">
        <v>319</v>
      </c>
      <c r="AU506" s="76">
        <v>0</v>
      </c>
      <c r="AV506" s="81" t="s">
        <v>73</v>
      </c>
      <c r="AW506" s="620">
        <v>9000000</v>
      </c>
      <c r="AX506" s="488">
        <f t="shared" si="46"/>
        <v>0</v>
      </c>
      <c r="AY506" s="84">
        <f t="shared" si="47"/>
        <v>1</v>
      </c>
      <c r="AZ506" s="84">
        <v>1</v>
      </c>
      <c r="BA506" s="81" t="s">
        <v>73</v>
      </c>
      <c r="BB506" s="72" t="s">
        <v>208</v>
      </c>
      <c r="BC506" s="75" t="s">
        <v>14694</v>
      </c>
      <c r="BD506" s="71" t="s">
        <v>65</v>
      </c>
      <c r="BE506" s="71" t="s">
        <v>65</v>
      </c>
    </row>
    <row r="507" spans="2:57" x14ac:dyDescent="0.25">
      <c r="B507" s="71">
        <v>2025</v>
      </c>
      <c r="C507" s="71">
        <v>891780111</v>
      </c>
      <c r="D507" s="71" t="s">
        <v>63</v>
      </c>
      <c r="E507" s="72" t="s">
        <v>14693</v>
      </c>
      <c r="F507" s="72" t="s">
        <v>14692</v>
      </c>
      <c r="G507" s="176">
        <v>0</v>
      </c>
      <c r="H507" s="72" t="s">
        <v>71</v>
      </c>
      <c r="I507" s="71" t="s">
        <v>64</v>
      </c>
      <c r="J507" s="73" t="s">
        <v>81</v>
      </c>
      <c r="K507" s="75" t="s">
        <v>14691</v>
      </c>
      <c r="L507" s="76">
        <v>12846400</v>
      </c>
      <c r="M507" s="71" t="s">
        <v>66</v>
      </c>
      <c r="N507" s="75" t="s">
        <v>12249</v>
      </c>
      <c r="O507" s="75">
        <v>1083020130</v>
      </c>
      <c r="P507" s="72">
        <v>28</v>
      </c>
      <c r="Q507" s="80">
        <v>45670</v>
      </c>
      <c r="R507" s="75">
        <v>5573604000</v>
      </c>
      <c r="S507" s="80">
        <v>45702</v>
      </c>
      <c r="T507" s="76">
        <v>12846400</v>
      </c>
      <c r="U507" s="72" t="s">
        <v>65</v>
      </c>
      <c r="V507" s="76">
        <v>1082889541</v>
      </c>
      <c r="W507" s="104" t="s">
        <v>1095</v>
      </c>
      <c r="X507" s="78">
        <v>45702</v>
      </c>
      <c r="Y507" s="78">
        <v>45702</v>
      </c>
      <c r="Z507" s="78" t="s">
        <v>73</v>
      </c>
      <c r="AA507" s="78">
        <v>45808</v>
      </c>
      <c r="AB507" s="102">
        <f t="shared" si="42"/>
        <v>106</v>
      </c>
      <c r="AC507" s="72">
        <v>2</v>
      </c>
      <c r="AD507" s="514">
        <v>3472000</v>
      </c>
      <c r="AE507" s="72">
        <v>1</v>
      </c>
      <c r="AF507" s="80">
        <v>45838</v>
      </c>
      <c r="AG507" s="102">
        <f t="shared" si="43"/>
        <v>30</v>
      </c>
      <c r="AH507" s="72">
        <v>0</v>
      </c>
      <c r="AI507" s="628">
        <v>0</v>
      </c>
      <c r="AJ507" s="72" t="s">
        <v>73</v>
      </c>
      <c r="AK507" s="80" t="s">
        <v>73</v>
      </c>
      <c r="AL507" s="72">
        <v>0</v>
      </c>
      <c r="AM507" s="80" t="s">
        <v>73</v>
      </c>
      <c r="AN507" s="80" t="s">
        <v>73</v>
      </c>
      <c r="AO507" s="80" t="s">
        <v>73</v>
      </c>
      <c r="AP507" s="102">
        <f t="shared" si="44"/>
        <v>0</v>
      </c>
      <c r="AQ507" s="102">
        <f t="shared" si="45"/>
        <v>16318400</v>
      </c>
      <c r="AR507" s="72" t="s">
        <v>65</v>
      </c>
      <c r="AS507" s="76">
        <v>12846400</v>
      </c>
      <c r="AT507" s="72" t="s">
        <v>319</v>
      </c>
      <c r="AU507" s="76">
        <v>0</v>
      </c>
      <c r="AV507" s="81" t="s">
        <v>73</v>
      </c>
      <c r="AW507" s="620">
        <v>16318400</v>
      </c>
      <c r="AX507" s="488">
        <f t="shared" si="46"/>
        <v>0</v>
      </c>
      <c r="AY507" s="84">
        <f t="shared" si="47"/>
        <v>1</v>
      </c>
      <c r="AZ507" s="84">
        <v>1</v>
      </c>
      <c r="BA507" s="81" t="s">
        <v>73</v>
      </c>
      <c r="BB507" s="72" t="s">
        <v>208</v>
      </c>
      <c r="BC507" s="75" t="s">
        <v>14690</v>
      </c>
      <c r="BD507" s="71" t="s">
        <v>65</v>
      </c>
      <c r="BE507" s="71" t="s">
        <v>65</v>
      </c>
    </row>
    <row r="508" spans="2:57" x14ac:dyDescent="0.25">
      <c r="B508" s="71">
        <v>2025</v>
      </c>
      <c r="C508" s="71">
        <v>891780111</v>
      </c>
      <c r="D508" s="71" t="s">
        <v>63</v>
      </c>
      <c r="E508" s="72" t="s">
        <v>14689</v>
      </c>
      <c r="F508" s="72" t="s">
        <v>14688</v>
      </c>
      <c r="G508" s="176">
        <v>0</v>
      </c>
      <c r="H508" s="72" t="s">
        <v>71</v>
      </c>
      <c r="I508" s="71" t="s">
        <v>64</v>
      </c>
      <c r="J508" s="73" t="s">
        <v>81</v>
      </c>
      <c r="K508" s="75" t="s">
        <v>14687</v>
      </c>
      <c r="L508" s="76">
        <v>10600000</v>
      </c>
      <c r="M508" s="71" t="s">
        <v>66</v>
      </c>
      <c r="N508" s="75" t="s">
        <v>11140</v>
      </c>
      <c r="O508" s="75">
        <v>85450183</v>
      </c>
      <c r="P508" s="72">
        <v>27</v>
      </c>
      <c r="Q508" s="80">
        <v>45670</v>
      </c>
      <c r="R508" s="75">
        <v>2494141000</v>
      </c>
      <c r="S508" s="80">
        <v>45702</v>
      </c>
      <c r="T508" s="76">
        <v>10600000</v>
      </c>
      <c r="U508" s="72" t="s">
        <v>65</v>
      </c>
      <c r="V508" s="76">
        <v>57461216</v>
      </c>
      <c r="W508" s="104" t="s">
        <v>10332</v>
      </c>
      <c r="X508" s="78">
        <v>45702</v>
      </c>
      <c r="Y508" s="78">
        <v>45702</v>
      </c>
      <c r="Z508" s="78" t="s">
        <v>73</v>
      </c>
      <c r="AA508" s="78">
        <v>45808</v>
      </c>
      <c r="AB508" s="102">
        <f t="shared" si="42"/>
        <v>106</v>
      </c>
      <c r="AC508" s="72">
        <v>2</v>
      </c>
      <c r="AD508" s="514">
        <v>530000</v>
      </c>
      <c r="AE508" s="72">
        <v>1</v>
      </c>
      <c r="AF508" s="80">
        <v>45814</v>
      </c>
      <c r="AG508" s="102">
        <f t="shared" si="43"/>
        <v>6</v>
      </c>
      <c r="AH508" s="72">
        <v>0</v>
      </c>
      <c r="AI508" s="628">
        <v>0</v>
      </c>
      <c r="AJ508" s="72" t="s">
        <v>73</v>
      </c>
      <c r="AK508" s="80" t="s">
        <v>73</v>
      </c>
      <c r="AL508" s="72">
        <v>0</v>
      </c>
      <c r="AM508" s="80" t="s">
        <v>73</v>
      </c>
      <c r="AN508" s="80" t="s">
        <v>73</v>
      </c>
      <c r="AO508" s="80" t="s">
        <v>73</v>
      </c>
      <c r="AP508" s="102">
        <f t="shared" si="44"/>
        <v>0</v>
      </c>
      <c r="AQ508" s="102">
        <f t="shared" si="45"/>
        <v>11130000</v>
      </c>
      <c r="AR508" s="72" t="s">
        <v>65</v>
      </c>
      <c r="AS508" s="76">
        <v>10600000</v>
      </c>
      <c r="AT508" s="72" t="s">
        <v>319</v>
      </c>
      <c r="AU508" s="76">
        <v>0</v>
      </c>
      <c r="AV508" s="81" t="s">
        <v>73</v>
      </c>
      <c r="AW508" s="620">
        <v>11130000</v>
      </c>
      <c r="AX508" s="488">
        <f t="shared" si="46"/>
        <v>0</v>
      </c>
      <c r="AY508" s="84">
        <f t="shared" si="47"/>
        <v>1</v>
      </c>
      <c r="AZ508" s="84">
        <v>1</v>
      </c>
      <c r="BA508" s="81" t="s">
        <v>73</v>
      </c>
      <c r="BB508" s="72" t="s">
        <v>208</v>
      </c>
      <c r="BC508" s="75" t="s">
        <v>14686</v>
      </c>
      <c r="BD508" s="71" t="s">
        <v>65</v>
      </c>
      <c r="BE508" s="71" t="s">
        <v>65</v>
      </c>
    </row>
    <row r="509" spans="2:57" x14ac:dyDescent="0.25">
      <c r="B509" s="71">
        <v>2025</v>
      </c>
      <c r="C509" s="71">
        <v>891780111</v>
      </c>
      <c r="D509" s="71" t="s">
        <v>63</v>
      </c>
      <c r="E509" s="72" t="s">
        <v>14685</v>
      </c>
      <c r="F509" s="72" t="s">
        <v>14684</v>
      </c>
      <c r="G509" s="176">
        <v>0</v>
      </c>
      <c r="H509" s="72" t="s">
        <v>71</v>
      </c>
      <c r="I509" s="71" t="s">
        <v>64</v>
      </c>
      <c r="J509" s="73" t="s">
        <v>81</v>
      </c>
      <c r="K509" s="75" t="s">
        <v>14683</v>
      </c>
      <c r="L509" s="76">
        <v>12624000</v>
      </c>
      <c r="M509" s="71" t="s">
        <v>66</v>
      </c>
      <c r="N509" s="75" t="s">
        <v>11099</v>
      </c>
      <c r="O509" s="75">
        <v>1082982732</v>
      </c>
      <c r="P509" s="72">
        <v>28</v>
      </c>
      <c r="Q509" s="80">
        <v>45670</v>
      </c>
      <c r="R509" s="75">
        <v>5573604000</v>
      </c>
      <c r="S509" s="80">
        <v>45702</v>
      </c>
      <c r="T509" s="76">
        <v>12624000</v>
      </c>
      <c r="U509" s="72" t="s">
        <v>65</v>
      </c>
      <c r="V509" s="76">
        <v>57461216</v>
      </c>
      <c r="W509" s="104" t="s">
        <v>10332</v>
      </c>
      <c r="X509" s="78">
        <v>45702</v>
      </c>
      <c r="Y509" s="78">
        <v>45702</v>
      </c>
      <c r="Z509" s="78" t="s">
        <v>73</v>
      </c>
      <c r="AA509" s="78">
        <v>45808</v>
      </c>
      <c r="AB509" s="102">
        <f t="shared" si="42"/>
        <v>106</v>
      </c>
      <c r="AC509" s="72">
        <v>2</v>
      </c>
      <c r="AD509" s="514">
        <v>631200</v>
      </c>
      <c r="AE509" s="72">
        <v>1</v>
      </c>
      <c r="AF509" s="80">
        <v>45814</v>
      </c>
      <c r="AG509" s="102">
        <f t="shared" si="43"/>
        <v>6</v>
      </c>
      <c r="AH509" s="72">
        <v>0</v>
      </c>
      <c r="AI509" s="628">
        <v>0</v>
      </c>
      <c r="AJ509" s="72" t="s">
        <v>73</v>
      </c>
      <c r="AK509" s="80" t="s">
        <v>73</v>
      </c>
      <c r="AL509" s="72">
        <v>0</v>
      </c>
      <c r="AM509" s="80" t="s">
        <v>73</v>
      </c>
      <c r="AN509" s="80" t="s">
        <v>73</v>
      </c>
      <c r="AO509" s="80" t="s">
        <v>73</v>
      </c>
      <c r="AP509" s="102">
        <f t="shared" si="44"/>
        <v>0</v>
      </c>
      <c r="AQ509" s="102">
        <f t="shared" si="45"/>
        <v>13255200</v>
      </c>
      <c r="AR509" s="72" t="s">
        <v>65</v>
      </c>
      <c r="AS509" s="76">
        <v>12624000</v>
      </c>
      <c r="AT509" s="72" t="s">
        <v>319</v>
      </c>
      <c r="AU509" s="76">
        <v>0</v>
      </c>
      <c r="AV509" s="81" t="s">
        <v>73</v>
      </c>
      <c r="AW509" s="620">
        <v>13255200</v>
      </c>
      <c r="AX509" s="488">
        <f t="shared" si="46"/>
        <v>0</v>
      </c>
      <c r="AY509" s="84">
        <f t="shared" si="47"/>
        <v>1</v>
      </c>
      <c r="AZ509" s="84">
        <v>1</v>
      </c>
      <c r="BA509" s="81" t="s">
        <v>73</v>
      </c>
      <c r="BB509" s="72" t="s">
        <v>208</v>
      </c>
      <c r="BC509" s="75" t="s">
        <v>14682</v>
      </c>
      <c r="BD509" s="71" t="s">
        <v>65</v>
      </c>
      <c r="BE509" s="71" t="s">
        <v>65</v>
      </c>
    </row>
    <row r="510" spans="2:57" x14ac:dyDescent="0.25">
      <c r="B510" s="71">
        <v>2025</v>
      </c>
      <c r="C510" s="71">
        <v>891780111</v>
      </c>
      <c r="D510" s="71" t="s">
        <v>63</v>
      </c>
      <c r="E510" s="72" t="s">
        <v>14681</v>
      </c>
      <c r="F510" s="72" t="s">
        <v>14680</v>
      </c>
      <c r="G510" s="176">
        <v>0</v>
      </c>
      <c r="H510" s="72" t="s">
        <v>71</v>
      </c>
      <c r="I510" s="71" t="s">
        <v>64</v>
      </c>
      <c r="J510" s="73" t="s">
        <v>81</v>
      </c>
      <c r="K510" s="75" t="s">
        <v>14676</v>
      </c>
      <c r="L510" s="76">
        <v>13888000</v>
      </c>
      <c r="M510" s="71" t="s">
        <v>66</v>
      </c>
      <c r="N510" s="75" t="s">
        <v>11514</v>
      </c>
      <c r="O510" s="75">
        <v>85152633</v>
      </c>
      <c r="P510" s="72">
        <v>27</v>
      </c>
      <c r="Q510" s="80">
        <v>45670</v>
      </c>
      <c r="R510" s="75">
        <v>2494141000</v>
      </c>
      <c r="S510" s="80">
        <v>45702</v>
      </c>
      <c r="T510" s="76">
        <v>13888000</v>
      </c>
      <c r="U510" s="72" t="s">
        <v>65</v>
      </c>
      <c r="V510" s="76">
        <v>85152695</v>
      </c>
      <c r="W510" s="104" t="s">
        <v>10424</v>
      </c>
      <c r="X510" s="78">
        <v>45702</v>
      </c>
      <c r="Y510" s="78">
        <v>45702</v>
      </c>
      <c r="Z510" s="78" t="s">
        <v>73</v>
      </c>
      <c r="AA510" s="78">
        <v>45808</v>
      </c>
      <c r="AB510" s="102">
        <f t="shared" si="42"/>
        <v>106</v>
      </c>
      <c r="AC510" s="72">
        <v>0</v>
      </c>
      <c r="AD510" s="514">
        <v>0</v>
      </c>
      <c r="AE510" s="72">
        <v>0</v>
      </c>
      <c r="AF510" s="80" t="s">
        <v>73</v>
      </c>
      <c r="AG510" s="102">
        <f t="shared" si="43"/>
        <v>0</v>
      </c>
      <c r="AH510" s="72">
        <v>0</v>
      </c>
      <c r="AI510" s="628">
        <v>0</v>
      </c>
      <c r="AJ510" s="72" t="s">
        <v>73</v>
      </c>
      <c r="AK510" s="80" t="s">
        <v>73</v>
      </c>
      <c r="AL510" s="72">
        <v>0</v>
      </c>
      <c r="AM510" s="80" t="s">
        <v>73</v>
      </c>
      <c r="AN510" s="80" t="s">
        <v>73</v>
      </c>
      <c r="AO510" s="80" t="s">
        <v>73</v>
      </c>
      <c r="AP510" s="102">
        <f t="shared" si="44"/>
        <v>0</v>
      </c>
      <c r="AQ510" s="102">
        <f t="shared" si="45"/>
        <v>13888000</v>
      </c>
      <c r="AR510" s="72" t="s">
        <v>65</v>
      </c>
      <c r="AS510" s="76">
        <v>13888000</v>
      </c>
      <c r="AT510" s="72" t="s">
        <v>319</v>
      </c>
      <c r="AU510" s="76">
        <v>0</v>
      </c>
      <c r="AV510" s="81" t="s">
        <v>73</v>
      </c>
      <c r="AW510" s="620">
        <v>13888000</v>
      </c>
      <c r="AX510" s="488">
        <f t="shared" si="46"/>
        <v>0</v>
      </c>
      <c r="AY510" s="84">
        <f t="shared" si="47"/>
        <v>1</v>
      </c>
      <c r="AZ510" s="84">
        <v>1</v>
      </c>
      <c r="BA510" s="81" t="s">
        <v>73</v>
      </c>
      <c r="BB510" s="72" t="s">
        <v>208</v>
      </c>
      <c r="BC510" s="75" t="s">
        <v>14679</v>
      </c>
      <c r="BD510" s="71" t="s">
        <v>65</v>
      </c>
      <c r="BE510" s="71" t="s">
        <v>65</v>
      </c>
    </row>
    <row r="511" spans="2:57" x14ac:dyDescent="0.25">
      <c r="B511" s="71">
        <v>2025</v>
      </c>
      <c r="C511" s="71">
        <v>891780111</v>
      </c>
      <c r="D511" s="71" t="s">
        <v>63</v>
      </c>
      <c r="E511" s="72" t="s">
        <v>14678</v>
      </c>
      <c r="F511" s="72" t="s">
        <v>14677</v>
      </c>
      <c r="G511" s="176">
        <v>0</v>
      </c>
      <c r="H511" s="72" t="s">
        <v>71</v>
      </c>
      <c r="I511" s="71" t="s">
        <v>64</v>
      </c>
      <c r="J511" s="73" t="s">
        <v>81</v>
      </c>
      <c r="K511" s="75" t="s">
        <v>14676</v>
      </c>
      <c r="L511" s="76">
        <v>10600000</v>
      </c>
      <c r="M511" s="71" t="s">
        <v>66</v>
      </c>
      <c r="N511" s="75" t="s">
        <v>11383</v>
      </c>
      <c r="O511" s="75">
        <v>72258990</v>
      </c>
      <c r="P511" s="72">
        <v>27</v>
      </c>
      <c r="Q511" s="80">
        <v>45670</v>
      </c>
      <c r="R511" s="75">
        <v>2494141000</v>
      </c>
      <c r="S511" s="80">
        <v>45702</v>
      </c>
      <c r="T511" s="76">
        <v>10600000</v>
      </c>
      <c r="U511" s="72" t="s">
        <v>65</v>
      </c>
      <c r="V511" s="76">
        <v>85152695</v>
      </c>
      <c r="W511" s="104" t="s">
        <v>10424</v>
      </c>
      <c r="X511" s="78">
        <v>45702</v>
      </c>
      <c r="Y511" s="78">
        <v>45702</v>
      </c>
      <c r="Z511" s="78" t="s">
        <v>73</v>
      </c>
      <c r="AA511" s="78">
        <v>45808</v>
      </c>
      <c r="AB511" s="102">
        <f t="shared" si="42"/>
        <v>106</v>
      </c>
      <c r="AC511" s="72">
        <v>0</v>
      </c>
      <c r="AD511" s="514">
        <v>0</v>
      </c>
      <c r="AE511" s="72">
        <v>0</v>
      </c>
      <c r="AF511" s="80" t="s">
        <v>73</v>
      </c>
      <c r="AG511" s="102">
        <f t="shared" si="43"/>
        <v>0</v>
      </c>
      <c r="AH511" s="72">
        <v>0</v>
      </c>
      <c r="AI511" s="628">
        <v>0</v>
      </c>
      <c r="AJ511" s="72" t="s">
        <v>73</v>
      </c>
      <c r="AK511" s="80" t="s">
        <v>73</v>
      </c>
      <c r="AL511" s="72">
        <v>0</v>
      </c>
      <c r="AM511" s="80" t="s">
        <v>73</v>
      </c>
      <c r="AN511" s="80" t="s">
        <v>73</v>
      </c>
      <c r="AO511" s="80" t="s">
        <v>73</v>
      </c>
      <c r="AP511" s="102">
        <f t="shared" si="44"/>
        <v>0</v>
      </c>
      <c r="AQ511" s="102">
        <f t="shared" si="45"/>
        <v>10600000</v>
      </c>
      <c r="AR511" s="72" t="s">
        <v>65</v>
      </c>
      <c r="AS511" s="76">
        <v>10600000</v>
      </c>
      <c r="AT511" s="72" t="s">
        <v>319</v>
      </c>
      <c r="AU511" s="76">
        <v>0</v>
      </c>
      <c r="AV511" s="81" t="s">
        <v>73</v>
      </c>
      <c r="AW511" s="620">
        <v>10600000</v>
      </c>
      <c r="AX511" s="488">
        <f t="shared" si="46"/>
        <v>0</v>
      </c>
      <c r="AY511" s="84">
        <f t="shared" si="47"/>
        <v>1</v>
      </c>
      <c r="AZ511" s="84">
        <v>1</v>
      </c>
      <c r="BA511" s="81" t="s">
        <v>73</v>
      </c>
      <c r="BB511" s="72" t="s">
        <v>208</v>
      </c>
      <c r="BC511" s="75" t="s">
        <v>14675</v>
      </c>
      <c r="BD511" s="71" t="s">
        <v>65</v>
      </c>
      <c r="BE511" s="71" t="s">
        <v>65</v>
      </c>
    </row>
    <row r="512" spans="2:57" x14ac:dyDescent="0.25">
      <c r="B512" s="71">
        <v>2025</v>
      </c>
      <c r="C512" s="71">
        <v>891780111</v>
      </c>
      <c r="D512" s="71" t="s">
        <v>63</v>
      </c>
      <c r="E512" s="72" t="s">
        <v>14674</v>
      </c>
      <c r="F512" s="72" t="s">
        <v>14673</v>
      </c>
      <c r="G512" s="176">
        <v>0</v>
      </c>
      <c r="H512" s="72" t="s">
        <v>71</v>
      </c>
      <c r="I512" s="71" t="s">
        <v>64</v>
      </c>
      <c r="J512" s="73" t="s">
        <v>81</v>
      </c>
      <c r="K512" s="75" t="s">
        <v>14672</v>
      </c>
      <c r="L512" s="76">
        <v>12624000</v>
      </c>
      <c r="M512" s="71" t="s">
        <v>66</v>
      </c>
      <c r="N512" s="75" t="s">
        <v>11252</v>
      </c>
      <c r="O512" s="75">
        <v>1095701829</v>
      </c>
      <c r="P512" s="72">
        <v>28</v>
      </c>
      <c r="Q512" s="80">
        <v>45670</v>
      </c>
      <c r="R512" s="75">
        <v>5573604000</v>
      </c>
      <c r="S512" s="80">
        <v>45702</v>
      </c>
      <c r="T512" s="76">
        <v>12624000</v>
      </c>
      <c r="U512" s="72" t="s">
        <v>65</v>
      </c>
      <c r="V512" s="76">
        <v>36557666</v>
      </c>
      <c r="W512" s="104" t="s">
        <v>10440</v>
      </c>
      <c r="X512" s="78">
        <v>45702</v>
      </c>
      <c r="Y512" s="78">
        <v>45702</v>
      </c>
      <c r="Z512" s="78" t="s">
        <v>73</v>
      </c>
      <c r="AA512" s="78">
        <v>45808</v>
      </c>
      <c r="AB512" s="102">
        <f t="shared" si="42"/>
        <v>106</v>
      </c>
      <c r="AC512" s="72">
        <v>2</v>
      </c>
      <c r="AD512" s="514">
        <v>3156000</v>
      </c>
      <c r="AE512" s="72">
        <v>1</v>
      </c>
      <c r="AF512" s="80">
        <v>45838</v>
      </c>
      <c r="AG512" s="102">
        <f t="shared" si="43"/>
        <v>30</v>
      </c>
      <c r="AH512" s="72">
        <v>0</v>
      </c>
      <c r="AI512" s="628">
        <v>0</v>
      </c>
      <c r="AJ512" s="72" t="s">
        <v>73</v>
      </c>
      <c r="AK512" s="80" t="s">
        <v>73</v>
      </c>
      <c r="AL512" s="72">
        <v>0</v>
      </c>
      <c r="AM512" s="80" t="s">
        <v>73</v>
      </c>
      <c r="AN512" s="80" t="s">
        <v>73</v>
      </c>
      <c r="AO512" s="80" t="s">
        <v>73</v>
      </c>
      <c r="AP512" s="102">
        <f t="shared" si="44"/>
        <v>0</v>
      </c>
      <c r="AQ512" s="102">
        <f t="shared" si="45"/>
        <v>15780000</v>
      </c>
      <c r="AR512" s="72" t="s">
        <v>65</v>
      </c>
      <c r="AS512" s="76">
        <v>12624000</v>
      </c>
      <c r="AT512" s="72" t="s">
        <v>319</v>
      </c>
      <c r="AU512" s="76">
        <v>0</v>
      </c>
      <c r="AV512" s="81" t="s">
        <v>73</v>
      </c>
      <c r="AW512" s="620">
        <v>15780000</v>
      </c>
      <c r="AX512" s="488">
        <f t="shared" si="46"/>
        <v>0</v>
      </c>
      <c r="AY512" s="84">
        <f t="shared" si="47"/>
        <v>1</v>
      </c>
      <c r="AZ512" s="84">
        <v>1</v>
      </c>
      <c r="BA512" s="81" t="s">
        <v>73</v>
      </c>
      <c r="BB512" s="72" t="s">
        <v>208</v>
      </c>
      <c r="BC512" s="75" t="s">
        <v>14671</v>
      </c>
      <c r="BD512" s="71" t="s">
        <v>65</v>
      </c>
      <c r="BE512" s="71" t="s">
        <v>65</v>
      </c>
    </row>
    <row r="513" spans="2:57" x14ac:dyDescent="0.25">
      <c r="B513" s="71">
        <v>2025</v>
      </c>
      <c r="C513" s="71">
        <v>891780111</v>
      </c>
      <c r="D513" s="71" t="s">
        <v>63</v>
      </c>
      <c r="E513" s="72" t="s">
        <v>14670</v>
      </c>
      <c r="F513" s="72" t="s">
        <v>14669</v>
      </c>
      <c r="G513" s="176">
        <v>0</v>
      </c>
      <c r="H513" s="72" t="s">
        <v>71</v>
      </c>
      <c r="I513" s="71" t="s">
        <v>64</v>
      </c>
      <c r="J513" s="73" t="s">
        <v>81</v>
      </c>
      <c r="K513" s="75" t="s">
        <v>14668</v>
      </c>
      <c r="L513" s="76">
        <v>3300000</v>
      </c>
      <c r="M513" s="71" t="s">
        <v>66</v>
      </c>
      <c r="N513" s="75" t="s">
        <v>14142</v>
      </c>
      <c r="O513" s="75">
        <v>1082973431</v>
      </c>
      <c r="P513" s="72">
        <v>234</v>
      </c>
      <c r="Q513" s="80">
        <v>45692</v>
      </c>
      <c r="R513" s="75">
        <v>52900000</v>
      </c>
      <c r="S513" s="80">
        <v>45702</v>
      </c>
      <c r="T513" s="76">
        <v>3300000</v>
      </c>
      <c r="U513" s="72" t="s">
        <v>65</v>
      </c>
      <c r="V513" s="76">
        <v>36552092</v>
      </c>
      <c r="W513" s="104" t="s">
        <v>9918</v>
      </c>
      <c r="X513" s="78">
        <v>45702</v>
      </c>
      <c r="Y513" s="78">
        <v>45702</v>
      </c>
      <c r="Z513" s="78" t="s">
        <v>73</v>
      </c>
      <c r="AA513" s="78">
        <v>45716</v>
      </c>
      <c r="AB513" s="102">
        <f t="shared" si="42"/>
        <v>14</v>
      </c>
      <c r="AC513" s="72">
        <v>0</v>
      </c>
      <c r="AD513" s="514">
        <v>0</v>
      </c>
      <c r="AE513" s="72">
        <v>0</v>
      </c>
      <c r="AF513" s="80" t="s">
        <v>73</v>
      </c>
      <c r="AG513" s="102">
        <f t="shared" si="43"/>
        <v>0</v>
      </c>
      <c r="AH513" s="72">
        <v>0</v>
      </c>
      <c r="AI513" s="628">
        <v>0</v>
      </c>
      <c r="AJ513" s="72" t="s">
        <v>73</v>
      </c>
      <c r="AK513" s="80" t="s">
        <v>73</v>
      </c>
      <c r="AL513" s="72">
        <v>0</v>
      </c>
      <c r="AM513" s="80" t="s">
        <v>73</v>
      </c>
      <c r="AN513" s="80" t="s">
        <v>73</v>
      </c>
      <c r="AO513" s="80" t="s">
        <v>73</v>
      </c>
      <c r="AP513" s="102">
        <f t="shared" si="44"/>
        <v>0</v>
      </c>
      <c r="AQ513" s="102">
        <f t="shared" si="45"/>
        <v>3300000</v>
      </c>
      <c r="AR513" s="72" t="s">
        <v>65</v>
      </c>
      <c r="AS513" s="76">
        <v>3300000</v>
      </c>
      <c r="AT513" s="72" t="s">
        <v>319</v>
      </c>
      <c r="AU513" s="76">
        <v>0</v>
      </c>
      <c r="AV513" s="81" t="s">
        <v>73</v>
      </c>
      <c r="AW513" s="620">
        <v>3300000</v>
      </c>
      <c r="AX513" s="488">
        <f t="shared" si="46"/>
        <v>0</v>
      </c>
      <c r="AY513" s="84">
        <f t="shared" si="47"/>
        <v>1</v>
      </c>
      <c r="AZ513" s="84">
        <v>1</v>
      </c>
      <c r="BA513" s="81" t="s">
        <v>73</v>
      </c>
      <c r="BB513" s="72" t="s">
        <v>208</v>
      </c>
      <c r="BC513" s="75" t="s">
        <v>14667</v>
      </c>
      <c r="BD513" s="71" t="s">
        <v>65</v>
      </c>
      <c r="BE513" s="71" t="s">
        <v>65</v>
      </c>
    </row>
    <row r="514" spans="2:57" x14ac:dyDescent="0.25">
      <c r="B514" s="71">
        <v>2025</v>
      </c>
      <c r="C514" s="71">
        <v>891780111</v>
      </c>
      <c r="D514" s="71" t="s">
        <v>63</v>
      </c>
      <c r="E514" s="72" t="s">
        <v>14666</v>
      </c>
      <c r="F514" s="72" t="s">
        <v>14665</v>
      </c>
      <c r="G514" s="176">
        <v>0</v>
      </c>
      <c r="H514" s="72" t="s">
        <v>71</v>
      </c>
      <c r="I514" s="71" t="s">
        <v>64</v>
      </c>
      <c r="J514" s="73" t="s">
        <v>81</v>
      </c>
      <c r="K514" s="75" t="s">
        <v>14664</v>
      </c>
      <c r="L514" s="76">
        <v>13888000</v>
      </c>
      <c r="M514" s="71" t="s">
        <v>66</v>
      </c>
      <c r="N514" s="75" t="s">
        <v>13469</v>
      </c>
      <c r="O514" s="75">
        <v>1100547297</v>
      </c>
      <c r="P514" s="72">
        <v>28</v>
      </c>
      <c r="Q514" s="80">
        <v>45670</v>
      </c>
      <c r="R514" s="75">
        <v>5573604000</v>
      </c>
      <c r="S514" s="80">
        <v>45702</v>
      </c>
      <c r="T514" s="76">
        <v>13888000</v>
      </c>
      <c r="U514" s="72" t="s">
        <v>65</v>
      </c>
      <c r="V514" s="76">
        <v>12548945</v>
      </c>
      <c r="W514" s="104" t="s">
        <v>10809</v>
      </c>
      <c r="X514" s="78">
        <v>45702</v>
      </c>
      <c r="Y514" s="78">
        <v>45702</v>
      </c>
      <c r="Z514" s="78" t="s">
        <v>73</v>
      </c>
      <c r="AA514" s="78">
        <v>45808</v>
      </c>
      <c r="AB514" s="102">
        <f t="shared" si="42"/>
        <v>106</v>
      </c>
      <c r="AC514" s="72">
        <v>2</v>
      </c>
      <c r="AD514" s="514">
        <v>3472000</v>
      </c>
      <c r="AE514" s="72">
        <v>1</v>
      </c>
      <c r="AF514" s="80">
        <v>45838</v>
      </c>
      <c r="AG514" s="102">
        <f t="shared" si="43"/>
        <v>30</v>
      </c>
      <c r="AH514" s="72">
        <v>0</v>
      </c>
      <c r="AI514" s="628">
        <v>0</v>
      </c>
      <c r="AJ514" s="72" t="s">
        <v>73</v>
      </c>
      <c r="AK514" s="80" t="s">
        <v>73</v>
      </c>
      <c r="AL514" s="72">
        <v>0</v>
      </c>
      <c r="AM514" s="80" t="s">
        <v>73</v>
      </c>
      <c r="AN514" s="80" t="s">
        <v>73</v>
      </c>
      <c r="AO514" s="80" t="s">
        <v>73</v>
      </c>
      <c r="AP514" s="102">
        <f t="shared" si="44"/>
        <v>0</v>
      </c>
      <c r="AQ514" s="102">
        <f t="shared" si="45"/>
        <v>17360000</v>
      </c>
      <c r="AR514" s="72" t="s">
        <v>65</v>
      </c>
      <c r="AS514" s="76">
        <v>13888000</v>
      </c>
      <c r="AT514" s="72" t="s">
        <v>319</v>
      </c>
      <c r="AU514" s="76">
        <v>0</v>
      </c>
      <c r="AV514" s="81" t="s">
        <v>73</v>
      </c>
      <c r="AW514" s="620">
        <v>17360000</v>
      </c>
      <c r="AX514" s="488">
        <f t="shared" si="46"/>
        <v>0</v>
      </c>
      <c r="AY514" s="84">
        <f t="shared" si="47"/>
        <v>1</v>
      </c>
      <c r="AZ514" s="84">
        <v>1</v>
      </c>
      <c r="BA514" s="81" t="s">
        <v>73</v>
      </c>
      <c r="BB514" s="72" t="s">
        <v>208</v>
      </c>
      <c r="BC514" s="75" t="s">
        <v>14663</v>
      </c>
      <c r="BD514" s="71" t="s">
        <v>65</v>
      </c>
      <c r="BE514" s="71" t="s">
        <v>65</v>
      </c>
    </row>
    <row r="515" spans="2:57" x14ac:dyDescent="0.25">
      <c r="B515" s="71">
        <v>2025</v>
      </c>
      <c r="C515" s="71">
        <v>891780111</v>
      </c>
      <c r="D515" s="71" t="s">
        <v>63</v>
      </c>
      <c r="E515" s="72" t="s">
        <v>14662</v>
      </c>
      <c r="F515" s="72" t="s">
        <v>14661</v>
      </c>
      <c r="G515" s="176">
        <v>0</v>
      </c>
      <c r="H515" s="72" t="s">
        <v>71</v>
      </c>
      <c r="I515" s="71" t="s">
        <v>64</v>
      </c>
      <c r="J515" s="73" t="s">
        <v>81</v>
      </c>
      <c r="K515" s="75" t="s">
        <v>14660</v>
      </c>
      <c r="L515" s="76">
        <v>11400000</v>
      </c>
      <c r="M515" s="71" t="s">
        <v>66</v>
      </c>
      <c r="N515" s="75" t="s">
        <v>11208</v>
      </c>
      <c r="O515" s="75">
        <v>1083045454</v>
      </c>
      <c r="P515" s="72">
        <v>28</v>
      </c>
      <c r="Q515" s="80">
        <v>45670</v>
      </c>
      <c r="R515" s="75">
        <v>5573604000</v>
      </c>
      <c r="S515" s="80">
        <v>45702</v>
      </c>
      <c r="T515" s="76">
        <v>11400000</v>
      </c>
      <c r="U515" s="72" t="s">
        <v>65</v>
      </c>
      <c r="V515" s="76">
        <v>36557666</v>
      </c>
      <c r="W515" s="104" t="s">
        <v>10440</v>
      </c>
      <c r="X515" s="78">
        <v>45702</v>
      </c>
      <c r="Y515" s="78">
        <v>45702</v>
      </c>
      <c r="Z515" s="78" t="s">
        <v>73</v>
      </c>
      <c r="AA515" s="78">
        <v>45808</v>
      </c>
      <c r="AB515" s="102">
        <f t="shared" si="42"/>
        <v>106</v>
      </c>
      <c r="AC515" s="72">
        <v>0</v>
      </c>
      <c r="AD515" s="514">
        <v>0</v>
      </c>
      <c r="AE515" s="72">
        <v>0</v>
      </c>
      <c r="AF515" s="80" t="s">
        <v>73</v>
      </c>
      <c r="AG515" s="102">
        <f t="shared" si="43"/>
        <v>0</v>
      </c>
      <c r="AH515" s="72">
        <v>0</v>
      </c>
      <c r="AI515" s="628">
        <v>0</v>
      </c>
      <c r="AJ515" s="72" t="s">
        <v>73</v>
      </c>
      <c r="AK515" s="80" t="s">
        <v>73</v>
      </c>
      <c r="AL515" s="72">
        <v>0</v>
      </c>
      <c r="AM515" s="80" t="s">
        <v>73</v>
      </c>
      <c r="AN515" s="80" t="s">
        <v>73</v>
      </c>
      <c r="AO515" s="80" t="s">
        <v>73</v>
      </c>
      <c r="AP515" s="102">
        <f t="shared" si="44"/>
        <v>0</v>
      </c>
      <c r="AQ515" s="102">
        <f t="shared" si="45"/>
        <v>11400000</v>
      </c>
      <c r="AR515" s="72" t="s">
        <v>65</v>
      </c>
      <c r="AS515" s="76">
        <v>11400000</v>
      </c>
      <c r="AT515" s="72" t="s">
        <v>319</v>
      </c>
      <c r="AU515" s="76">
        <v>0</v>
      </c>
      <c r="AV515" s="81" t="s">
        <v>73</v>
      </c>
      <c r="AW515" s="620">
        <v>11400000</v>
      </c>
      <c r="AX515" s="488">
        <f t="shared" si="46"/>
        <v>0</v>
      </c>
      <c r="AY515" s="84">
        <f t="shared" si="47"/>
        <v>1</v>
      </c>
      <c r="AZ515" s="84">
        <v>1</v>
      </c>
      <c r="BA515" s="81" t="s">
        <v>73</v>
      </c>
      <c r="BB515" s="72" t="s">
        <v>208</v>
      </c>
      <c r="BC515" s="75" t="s">
        <v>14659</v>
      </c>
      <c r="BD515" s="71" t="s">
        <v>65</v>
      </c>
      <c r="BE515" s="71" t="s">
        <v>65</v>
      </c>
    </row>
    <row r="516" spans="2:57" x14ac:dyDescent="0.25">
      <c r="B516" s="71">
        <v>2025</v>
      </c>
      <c r="C516" s="71">
        <v>891780111</v>
      </c>
      <c r="D516" s="71" t="s">
        <v>63</v>
      </c>
      <c r="E516" s="72" t="s">
        <v>14658</v>
      </c>
      <c r="F516" s="72" t="s">
        <v>14657</v>
      </c>
      <c r="G516" s="176">
        <v>0</v>
      </c>
      <c r="H516" s="72" t="s">
        <v>71</v>
      </c>
      <c r="I516" s="71" t="s">
        <v>64</v>
      </c>
      <c r="J516" s="73" t="s">
        <v>81</v>
      </c>
      <c r="K516" s="75" t="s">
        <v>14656</v>
      </c>
      <c r="L516" s="76">
        <v>10600000</v>
      </c>
      <c r="M516" s="71" t="s">
        <v>66</v>
      </c>
      <c r="N516" s="75" t="s">
        <v>12551</v>
      </c>
      <c r="O516" s="75">
        <v>19620951</v>
      </c>
      <c r="P516" s="72">
        <v>27</v>
      </c>
      <c r="Q516" s="80">
        <v>45670</v>
      </c>
      <c r="R516" s="75">
        <v>2494141000</v>
      </c>
      <c r="S516" s="80">
        <v>45702</v>
      </c>
      <c r="T516" s="76">
        <v>10600000</v>
      </c>
      <c r="U516" s="72" t="s">
        <v>65</v>
      </c>
      <c r="V516" s="76">
        <v>36669284</v>
      </c>
      <c r="W516" s="104" t="s">
        <v>807</v>
      </c>
      <c r="X516" s="78">
        <v>45702</v>
      </c>
      <c r="Y516" s="78">
        <v>45702</v>
      </c>
      <c r="Z516" s="78" t="s">
        <v>73</v>
      </c>
      <c r="AA516" s="78">
        <v>45808</v>
      </c>
      <c r="AB516" s="102">
        <f t="shared" si="42"/>
        <v>106</v>
      </c>
      <c r="AC516" s="72">
        <v>2</v>
      </c>
      <c r="AD516" s="514">
        <v>2650000</v>
      </c>
      <c r="AE516" s="72">
        <v>1</v>
      </c>
      <c r="AF516" s="80">
        <v>45838</v>
      </c>
      <c r="AG516" s="102">
        <f t="shared" si="43"/>
        <v>30</v>
      </c>
      <c r="AH516" s="72">
        <v>0</v>
      </c>
      <c r="AI516" s="628">
        <v>0</v>
      </c>
      <c r="AJ516" s="72" t="s">
        <v>73</v>
      </c>
      <c r="AK516" s="80" t="s">
        <v>73</v>
      </c>
      <c r="AL516" s="72">
        <v>0</v>
      </c>
      <c r="AM516" s="80" t="s">
        <v>73</v>
      </c>
      <c r="AN516" s="80" t="s">
        <v>73</v>
      </c>
      <c r="AO516" s="80" t="s">
        <v>73</v>
      </c>
      <c r="AP516" s="102">
        <f t="shared" si="44"/>
        <v>0</v>
      </c>
      <c r="AQ516" s="102">
        <f t="shared" si="45"/>
        <v>13250000</v>
      </c>
      <c r="AR516" s="72" t="s">
        <v>65</v>
      </c>
      <c r="AS516" s="76">
        <v>10600000</v>
      </c>
      <c r="AT516" s="72" t="s">
        <v>319</v>
      </c>
      <c r="AU516" s="76">
        <v>0</v>
      </c>
      <c r="AV516" s="81" t="s">
        <v>73</v>
      </c>
      <c r="AW516" s="620">
        <v>13250000</v>
      </c>
      <c r="AX516" s="488">
        <f t="shared" si="46"/>
        <v>0</v>
      </c>
      <c r="AY516" s="84">
        <f t="shared" si="47"/>
        <v>1</v>
      </c>
      <c r="AZ516" s="84">
        <v>1</v>
      </c>
      <c r="BA516" s="81" t="s">
        <v>73</v>
      </c>
      <c r="BB516" s="72" t="s">
        <v>208</v>
      </c>
      <c r="BC516" s="75" t="s">
        <v>14655</v>
      </c>
      <c r="BD516" s="71" t="s">
        <v>65</v>
      </c>
      <c r="BE516" s="71" t="s">
        <v>65</v>
      </c>
    </row>
    <row r="517" spans="2:57" x14ac:dyDescent="0.25">
      <c r="B517" s="71">
        <v>2025</v>
      </c>
      <c r="C517" s="71">
        <v>891780111</v>
      </c>
      <c r="D517" s="71" t="s">
        <v>63</v>
      </c>
      <c r="E517" s="72" t="s">
        <v>14654</v>
      </c>
      <c r="F517" s="72" t="s">
        <v>14653</v>
      </c>
      <c r="G517" s="176">
        <v>0</v>
      </c>
      <c r="H517" s="72" t="s">
        <v>71</v>
      </c>
      <c r="I517" s="71" t="s">
        <v>64</v>
      </c>
      <c r="J517" s="73" t="s">
        <v>81</v>
      </c>
      <c r="K517" s="75" t="s">
        <v>14652</v>
      </c>
      <c r="L517" s="76">
        <v>9000000</v>
      </c>
      <c r="M517" s="71" t="s">
        <v>66</v>
      </c>
      <c r="N517" s="75" t="s">
        <v>12202</v>
      </c>
      <c r="O517" s="75">
        <v>1082860214</v>
      </c>
      <c r="P517" s="72">
        <v>27</v>
      </c>
      <c r="Q517" s="80">
        <v>45670</v>
      </c>
      <c r="R517" s="75">
        <v>2494141000</v>
      </c>
      <c r="S517" s="80">
        <v>45702</v>
      </c>
      <c r="T517" s="76">
        <v>9000000</v>
      </c>
      <c r="U517" s="72" t="s">
        <v>65</v>
      </c>
      <c r="V517" s="76">
        <v>85467461</v>
      </c>
      <c r="W517" s="104" t="s">
        <v>11760</v>
      </c>
      <c r="X517" s="78">
        <v>45702</v>
      </c>
      <c r="Y517" s="78">
        <v>45702</v>
      </c>
      <c r="Z517" s="78" t="s">
        <v>73</v>
      </c>
      <c r="AA517" s="78">
        <v>45808</v>
      </c>
      <c r="AB517" s="102">
        <f t="shared" si="42"/>
        <v>106</v>
      </c>
      <c r="AC517" s="72">
        <v>2</v>
      </c>
      <c r="AD517" s="514">
        <v>2250000</v>
      </c>
      <c r="AE517" s="72">
        <v>1</v>
      </c>
      <c r="AF517" s="80">
        <v>45838</v>
      </c>
      <c r="AG517" s="102">
        <f t="shared" si="43"/>
        <v>30</v>
      </c>
      <c r="AH517" s="72">
        <v>0</v>
      </c>
      <c r="AI517" s="628">
        <v>0</v>
      </c>
      <c r="AJ517" s="72" t="s">
        <v>73</v>
      </c>
      <c r="AK517" s="80" t="s">
        <v>73</v>
      </c>
      <c r="AL517" s="72">
        <v>0</v>
      </c>
      <c r="AM517" s="80" t="s">
        <v>73</v>
      </c>
      <c r="AN517" s="80" t="s">
        <v>73</v>
      </c>
      <c r="AO517" s="80" t="s">
        <v>73</v>
      </c>
      <c r="AP517" s="102">
        <f t="shared" si="44"/>
        <v>0</v>
      </c>
      <c r="AQ517" s="102">
        <f t="shared" si="45"/>
        <v>11250000</v>
      </c>
      <c r="AR517" s="72" t="s">
        <v>65</v>
      </c>
      <c r="AS517" s="76">
        <v>9000000</v>
      </c>
      <c r="AT517" s="72" t="s">
        <v>319</v>
      </c>
      <c r="AU517" s="76">
        <v>0</v>
      </c>
      <c r="AV517" s="81" t="s">
        <v>73</v>
      </c>
      <c r="AW517" s="620">
        <v>11250000</v>
      </c>
      <c r="AX517" s="488">
        <f t="shared" si="46"/>
        <v>0</v>
      </c>
      <c r="AY517" s="84">
        <f t="shared" si="47"/>
        <v>1</v>
      </c>
      <c r="AZ517" s="84">
        <v>1</v>
      </c>
      <c r="BA517" s="81" t="s">
        <v>73</v>
      </c>
      <c r="BB517" s="72" t="s">
        <v>208</v>
      </c>
      <c r="BC517" s="75" t="s">
        <v>14651</v>
      </c>
      <c r="BD517" s="71" t="s">
        <v>65</v>
      </c>
      <c r="BE517" s="71" t="s">
        <v>65</v>
      </c>
    </row>
    <row r="518" spans="2:57" x14ac:dyDescent="0.25">
      <c r="B518" s="71">
        <v>2025</v>
      </c>
      <c r="C518" s="71">
        <v>891780111</v>
      </c>
      <c r="D518" s="71" t="s">
        <v>63</v>
      </c>
      <c r="E518" s="72" t="s">
        <v>14650</v>
      </c>
      <c r="F518" s="72" t="s">
        <v>14649</v>
      </c>
      <c r="G518" s="176">
        <v>0</v>
      </c>
      <c r="H518" s="72" t="s">
        <v>71</v>
      </c>
      <c r="I518" s="71" t="s">
        <v>64</v>
      </c>
      <c r="J518" s="73" t="s">
        <v>81</v>
      </c>
      <c r="K518" s="75" t="s">
        <v>14648</v>
      </c>
      <c r="L518" s="76">
        <v>12624000</v>
      </c>
      <c r="M518" s="71" t="s">
        <v>66</v>
      </c>
      <c r="N518" s="75" t="s">
        <v>11895</v>
      </c>
      <c r="O518" s="75">
        <v>1082961721</v>
      </c>
      <c r="P518" s="72">
        <v>28</v>
      </c>
      <c r="Q518" s="80">
        <v>45670</v>
      </c>
      <c r="R518" s="75">
        <v>5573604000</v>
      </c>
      <c r="S518" s="80">
        <v>45702</v>
      </c>
      <c r="T518" s="76">
        <v>12624000</v>
      </c>
      <c r="U518" s="72" t="s">
        <v>65</v>
      </c>
      <c r="V518" s="76">
        <v>36557666</v>
      </c>
      <c r="W518" s="104" t="s">
        <v>10440</v>
      </c>
      <c r="X518" s="78">
        <v>45702</v>
      </c>
      <c r="Y518" s="78">
        <v>45702</v>
      </c>
      <c r="Z518" s="78" t="s">
        <v>73</v>
      </c>
      <c r="AA518" s="78">
        <v>45808</v>
      </c>
      <c r="AB518" s="102">
        <f t="shared" si="42"/>
        <v>106</v>
      </c>
      <c r="AC518" s="72">
        <v>0</v>
      </c>
      <c r="AD518" s="514">
        <v>0</v>
      </c>
      <c r="AE518" s="72">
        <v>0</v>
      </c>
      <c r="AF518" s="80" t="s">
        <v>73</v>
      </c>
      <c r="AG518" s="102">
        <f t="shared" si="43"/>
        <v>0</v>
      </c>
      <c r="AH518" s="72">
        <v>0</v>
      </c>
      <c r="AI518" s="628">
        <v>0</v>
      </c>
      <c r="AJ518" s="72" t="s">
        <v>73</v>
      </c>
      <c r="AK518" s="80" t="s">
        <v>73</v>
      </c>
      <c r="AL518" s="72">
        <v>0</v>
      </c>
      <c r="AM518" s="80" t="s">
        <v>73</v>
      </c>
      <c r="AN518" s="80" t="s">
        <v>73</v>
      </c>
      <c r="AO518" s="80" t="s">
        <v>73</v>
      </c>
      <c r="AP518" s="102">
        <f t="shared" si="44"/>
        <v>0</v>
      </c>
      <c r="AQ518" s="102">
        <f t="shared" si="45"/>
        <v>12624000</v>
      </c>
      <c r="AR518" s="72" t="s">
        <v>65</v>
      </c>
      <c r="AS518" s="76">
        <v>12624000</v>
      </c>
      <c r="AT518" s="72" t="s">
        <v>319</v>
      </c>
      <c r="AU518" s="76">
        <v>0</v>
      </c>
      <c r="AV518" s="81" t="s">
        <v>73</v>
      </c>
      <c r="AW518" s="620">
        <v>12624000</v>
      </c>
      <c r="AX518" s="488">
        <f t="shared" si="46"/>
        <v>0</v>
      </c>
      <c r="AY518" s="84">
        <f t="shared" si="47"/>
        <v>1</v>
      </c>
      <c r="AZ518" s="84">
        <v>1</v>
      </c>
      <c r="BA518" s="81" t="s">
        <v>73</v>
      </c>
      <c r="BB518" s="72" t="s">
        <v>208</v>
      </c>
      <c r="BC518" s="75" t="s">
        <v>14647</v>
      </c>
      <c r="BD518" s="71" t="s">
        <v>65</v>
      </c>
      <c r="BE518" s="71" t="s">
        <v>65</v>
      </c>
    </row>
    <row r="519" spans="2:57" x14ac:dyDescent="0.25">
      <c r="B519" s="71">
        <v>2025</v>
      </c>
      <c r="C519" s="71">
        <v>891780111</v>
      </c>
      <c r="D519" s="71" t="s">
        <v>63</v>
      </c>
      <c r="E519" s="72" t="s">
        <v>14646</v>
      </c>
      <c r="F519" s="72" t="s">
        <v>14645</v>
      </c>
      <c r="G519" s="176">
        <v>0</v>
      </c>
      <c r="H519" s="72" t="s">
        <v>71</v>
      </c>
      <c r="I519" s="71" t="s">
        <v>64</v>
      </c>
      <c r="J519" s="73" t="s">
        <v>81</v>
      </c>
      <c r="K519" s="75" t="s">
        <v>14644</v>
      </c>
      <c r="L519" s="76">
        <v>15148000</v>
      </c>
      <c r="M519" s="71" t="s">
        <v>66</v>
      </c>
      <c r="N519" s="75" t="s">
        <v>14643</v>
      </c>
      <c r="O519" s="75">
        <v>1083029651</v>
      </c>
      <c r="P519" s="72">
        <v>28</v>
      </c>
      <c r="Q519" s="80">
        <v>45670</v>
      </c>
      <c r="R519" s="75">
        <v>5573604000</v>
      </c>
      <c r="S519" s="80">
        <v>45702</v>
      </c>
      <c r="T519" s="76">
        <v>15148000</v>
      </c>
      <c r="U519" s="72" t="s">
        <v>65</v>
      </c>
      <c r="V519" s="76">
        <v>1082870070</v>
      </c>
      <c r="W519" s="104" t="s">
        <v>10451</v>
      </c>
      <c r="X519" s="78">
        <v>45702</v>
      </c>
      <c r="Y519" s="78">
        <v>45702</v>
      </c>
      <c r="Z519" s="78" t="s">
        <v>73</v>
      </c>
      <c r="AA519" s="78">
        <v>45808</v>
      </c>
      <c r="AB519" s="102">
        <f t="shared" si="42"/>
        <v>106</v>
      </c>
      <c r="AC519" s="72">
        <v>2</v>
      </c>
      <c r="AD519" s="514">
        <v>3787000</v>
      </c>
      <c r="AE519" s="72">
        <v>1</v>
      </c>
      <c r="AF519" s="80">
        <v>45838</v>
      </c>
      <c r="AG519" s="102">
        <f t="shared" si="43"/>
        <v>30</v>
      </c>
      <c r="AH519" s="72">
        <v>0</v>
      </c>
      <c r="AI519" s="628">
        <v>0</v>
      </c>
      <c r="AJ519" s="72" t="s">
        <v>73</v>
      </c>
      <c r="AK519" s="80" t="s">
        <v>73</v>
      </c>
      <c r="AL519" s="72">
        <v>0</v>
      </c>
      <c r="AM519" s="80" t="s">
        <v>73</v>
      </c>
      <c r="AN519" s="80" t="s">
        <v>73</v>
      </c>
      <c r="AO519" s="80" t="s">
        <v>73</v>
      </c>
      <c r="AP519" s="102">
        <f t="shared" si="44"/>
        <v>0</v>
      </c>
      <c r="AQ519" s="102">
        <f t="shared" si="45"/>
        <v>18935000</v>
      </c>
      <c r="AR519" s="72" t="s">
        <v>65</v>
      </c>
      <c r="AS519" s="76">
        <v>15148000</v>
      </c>
      <c r="AT519" s="72" t="s">
        <v>319</v>
      </c>
      <c r="AU519" s="76">
        <v>0</v>
      </c>
      <c r="AV519" s="81" t="s">
        <v>73</v>
      </c>
      <c r="AW519" s="620">
        <v>18935000</v>
      </c>
      <c r="AX519" s="488">
        <f t="shared" si="46"/>
        <v>0</v>
      </c>
      <c r="AY519" s="84">
        <f t="shared" si="47"/>
        <v>1</v>
      </c>
      <c r="AZ519" s="84">
        <v>1</v>
      </c>
      <c r="BA519" s="81" t="s">
        <v>73</v>
      </c>
      <c r="BB519" s="72" t="s">
        <v>208</v>
      </c>
      <c r="BC519" s="75" t="s">
        <v>14642</v>
      </c>
      <c r="BD519" s="71" t="s">
        <v>65</v>
      </c>
      <c r="BE519" s="71" t="s">
        <v>65</v>
      </c>
    </row>
    <row r="520" spans="2:57" x14ac:dyDescent="0.25">
      <c r="B520" s="71">
        <v>2025</v>
      </c>
      <c r="C520" s="71">
        <v>891780111</v>
      </c>
      <c r="D520" s="71" t="s">
        <v>63</v>
      </c>
      <c r="E520" s="72" t="s">
        <v>14641</v>
      </c>
      <c r="F520" s="72" t="s">
        <v>14640</v>
      </c>
      <c r="G520" s="176">
        <v>0</v>
      </c>
      <c r="H520" s="72" t="s">
        <v>71</v>
      </c>
      <c r="I520" s="71" t="s">
        <v>64</v>
      </c>
      <c r="J520" s="73" t="s">
        <v>81</v>
      </c>
      <c r="K520" s="75" t="s">
        <v>14639</v>
      </c>
      <c r="L520" s="76">
        <v>10000000</v>
      </c>
      <c r="M520" s="71" t="s">
        <v>66</v>
      </c>
      <c r="N520" s="75" t="s">
        <v>14026</v>
      </c>
      <c r="O520" s="75">
        <v>24397390</v>
      </c>
      <c r="P520" s="72">
        <v>234</v>
      </c>
      <c r="Q520" s="80">
        <v>45692</v>
      </c>
      <c r="R520" s="75">
        <v>52900000</v>
      </c>
      <c r="S520" s="80">
        <v>45702</v>
      </c>
      <c r="T520" s="76">
        <v>10000000</v>
      </c>
      <c r="U520" s="72" t="s">
        <v>65</v>
      </c>
      <c r="V520" s="76">
        <v>36552092</v>
      </c>
      <c r="W520" s="104" t="s">
        <v>9918</v>
      </c>
      <c r="X520" s="78">
        <v>45702</v>
      </c>
      <c r="Y520" s="78">
        <v>45702</v>
      </c>
      <c r="Z520" s="78" t="s">
        <v>73</v>
      </c>
      <c r="AA520" s="78">
        <v>45716</v>
      </c>
      <c r="AB520" s="102">
        <f t="shared" ref="AB520:AB583" si="48">+IF(Z520="1800-01-01",AA520-Y520,AA520-Z520)</f>
        <v>14</v>
      </c>
      <c r="AC520" s="72">
        <v>0</v>
      </c>
      <c r="AD520" s="514">
        <v>0</v>
      </c>
      <c r="AE520" s="72">
        <v>0</v>
      </c>
      <c r="AF520" s="80" t="s">
        <v>73</v>
      </c>
      <c r="AG520" s="102">
        <f t="shared" ref="AG520:AG583" si="49">+IF(AF520="1800-01-01",0,AF520-AA520)</f>
        <v>0</v>
      </c>
      <c r="AH520" s="72">
        <v>0</v>
      </c>
      <c r="AI520" s="628">
        <v>0</v>
      </c>
      <c r="AJ520" s="72" t="s">
        <v>73</v>
      </c>
      <c r="AK520" s="80" t="s">
        <v>73</v>
      </c>
      <c r="AL520" s="72">
        <v>0</v>
      </c>
      <c r="AM520" s="80" t="s">
        <v>73</v>
      </c>
      <c r="AN520" s="80" t="s">
        <v>73</v>
      </c>
      <c r="AO520" s="80" t="s">
        <v>73</v>
      </c>
      <c r="AP520" s="102">
        <f t="shared" ref="AP520:AP583" si="50">+IF(AM520="1800-01-01",0,AN520-AM520)</f>
        <v>0</v>
      </c>
      <c r="AQ520" s="102">
        <f t="shared" ref="AQ520:AQ583" si="51">+L520+AD520-AI520</f>
        <v>10000000</v>
      </c>
      <c r="AR520" s="72" t="s">
        <v>65</v>
      </c>
      <c r="AS520" s="76">
        <v>10000000</v>
      </c>
      <c r="AT520" s="72" t="s">
        <v>319</v>
      </c>
      <c r="AU520" s="76">
        <v>0</v>
      </c>
      <c r="AV520" s="81" t="s">
        <v>73</v>
      </c>
      <c r="AW520" s="620">
        <v>10000000</v>
      </c>
      <c r="AX520" s="488">
        <f t="shared" ref="AX520:AX583" si="52">AQ520-AW520</f>
        <v>0</v>
      </c>
      <c r="AY520" s="84">
        <f t="shared" ref="AY520:AY583" si="53">+IFERROR(AW520/AQ520,"_")</f>
        <v>1</v>
      </c>
      <c r="AZ520" s="84">
        <v>1</v>
      </c>
      <c r="BA520" s="81" t="s">
        <v>73</v>
      </c>
      <c r="BB520" s="72" t="s">
        <v>208</v>
      </c>
      <c r="BC520" s="75" t="s">
        <v>14638</v>
      </c>
      <c r="BD520" s="71" t="s">
        <v>65</v>
      </c>
      <c r="BE520" s="71" t="s">
        <v>65</v>
      </c>
    </row>
    <row r="521" spans="2:57" x14ac:dyDescent="0.25">
      <c r="B521" s="71">
        <v>2025</v>
      </c>
      <c r="C521" s="71">
        <v>891780111</v>
      </c>
      <c r="D521" s="71" t="s">
        <v>63</v>
      </c>
      <c r="E521" s="72" t="s">
        <v>14637</v>
      </c>
      <c r="F521" s="72" t="s">
        <v>14636</v>
      </c>
      <c r="G521" s="176">
        <v>0</v>
      </c>
      <c r="H521" s="72" t="s">
        <v>71</v>
      </c>
      <c r="I521" s="71" t="s">
        <v>64</v>
      </c>
      <c r="J521" s="73" t="s">
        <v>81</v>
      </c>
      <c r="K521" s="75" t="s">
        <v>14635</v>
      </c>
      <c r="L521" s="76">
        <v>6000000</v>
      </c>
      <c r="M521" s="71" t="s">
        <v>66</v>
      </c>
      <c r="N521" s="75" t="s">
        <v>14031</v>
      </c>
      <c r="O521" s="75">
        <v>1082872242</v>
      </c>
      <c r="P521" s="72">
        <v>234</v>
      </c>
      <c r="Q521" s="80">
        <v>45692</v>
      </c>
      <c r="R521" s="75">
        <v>52900000</v>
      </c>
      <c r="S521" s="80">
        <v>45702</v>
      </c>
      <c r="T521" s="76">
        <v>6000000</v>
      </c>
      <c r="U521" s="72" t="s">
        <v>65</v>
      </c>
      <c r="V521" s="76">
        <v>36552092</v>
      </c>
      <c r="W521" s="104" t="s">
        <v>9918</v>
      </c>
      <c r="X521" s="78">
        <v>45702</v>
      </c>
      <c r="Y521" s="78">
        <v>45702</v>
      </c>
      <c r="Z521" s="78" t="s">
        <v>73</v>
      </c>
      <c r="AA521" s="78">
        <v>45716</v>
      </c>
      <c r="AB521" s="102">
        <f t="shared" si="48"/>
        <v>14</v>
      </c>
      <c r="AC521" s="72">
        <v>0</v>
      </c>
      <c r="AD521" s="514">
        <v>0</v>
      </c>
      <c r="AE521" s="72">
        <v>0</v>
      </c>
      <c r="AF521" s="80" t="s">
        <v>73</v>
      </c>
      <c r="AG521" s="102">
        <f t="shared" si="49"/>
        <v>0</v>
      </c>
      <c r="AH521" s="72">
        <v>0</v>
      </c>
      <c r="AI521" s="628">
        <v>0</v>
      </c>
      <c r="AJ521" s="72" t="s">
        <v>73</v>
      </c>
      <c r="AK521" s="80" t="s">
        <v>73</v>
      </c>
      <c r="AL521" s="72">
        <v>0</v>
      </c>
      <c r="AM521" s="80" t="s">
        <v>73</v>
      </c>
      <c r="AN521" s="80" t="s">
        <v>73</v>
      </c>
      <c r="AO521" s="80" t="s">
        <v>73</v>
      </c>
      <c r="AP521" s="102">
        <f t="shared" si="50"/>
        <v>0</v>
      </c>
      <c r="AQ521" s="102">
        <f t="shared" si="51"/>
        <v>6000000</v>
      </c>
      <c r="AR521" s="72" t="s">
        <v>65</v>
      </c>
      <c r="AS521" s="76">
        <v>6000000</v>
      </c>
      <c r="AT521" s="72" t="s">
        <v>319</v>
      </c>
      <c r="AU521" s="76">
        <v>0</v>
      </c>
      <c r="AV521" s="81" t="s">
        <v>73</v>
      </c>
      <c r="AW521" s="620">
        <v>6000000</v>
      </c>
      <c r="AX521" s="488">
        <f t="shared" si="52"/>
        <v>0</v>
      </c>
      <c r="AY521" s="84">
        <f t="shared" si="53"/>
        <v>1</v>
      </c>
      <c r="AZ521" s="84">
        <v>1</v>
      </c>
      <c r="BA521" s="81" t="s">
        <v>73</v>
      </c>
      <c r="BB521" s="72" t="s">
        <v>208</v>
      </c>
      <c r="BC521" s="75" t="s">
        <v>14634</v>
      </c>
      <c r="BD521" s="71" t="s">
        <v>65</v>
      </c>
      <c r="BE521" s="71" t="s">
        <v>65</v>
      </c>
    </row>
    <row r="522" spans="2:57" x14ac:dyDescent="0.25">
      <c r="B522" s="71">
        <v>2025</v>
      </c>
      <c r="C522" s="71">
        <v>891780111</v>
      </c>
      <c r="D522" s="71" t="s">
        <v>63</v>
      </c>
      <c r="E522" s="72" t="s">
        <v>14633</v>
      </c>
      <c r="F522" s="72" t="s">
        <v>14632</v>
      </c>
      <c r="G522" s="176">
        <v>0</v>
      </c>
      <c r="H522" s="72" t="s">
        <v>71</v>
      </c>
      <c r="I522" s="71" t="s">
        <v>64</v>
      </c>
      <c r="J522" s="73" t="s">
        <v>81</v>
      </c>
      <c r="K522" s="75" t="s">
        <v>14631</v>
      </c>
      <c r="L522" s="76">
        <v>15148000</v>
      </c>
      <c r="M522" s="71" t="s">
        <v>66</v>
      </c>
      <c r="N522" s="75" t="s">
        <v>2496</v>
      </c>
      <c r="O522" s="75">
        <v>1082863010</v>
      </c>
      <c r="P522" s="72">
        <v>28</v>
      </c>
      <c r="Q522" s="80">
        <v>45670</v>
      </c>
      <c r="R522" s="75">
        <v>5573604000</v>
      </c>
      <c r="S522" s="80">
        <v>45702</v>
      </c>
      <c r="T522" s="76">
        <v>15148000</v>
      </c>
      <c r="U522" s="72" t="s">
        <v>65</v>
      </c>
      <c r="V522" s="76">
        <v>36557666</v>
      </c>
      <c r="W522" s="104" t="s">
        <v>10440</v>
      </c>
      <c r="X522" s="78">
        <v>45702</v>
      </c>
      <c r="Y522" s="78">
        <v>45702</v>
      </c>
      <c r="Z522" s="78" t="s">
        <v>73</v>
      </c>
      <c r="AA522" s="78">
        <v>45808</v>
      </c>
      <c r="AB522" s="102">
        <f t="shared" si="48"/>
        <v>106</v>
      </c>
      <c r="AC522" s="72">
        <v>0</v>
      </c>
      <c r="AD522" s="514">
        <v>0</v>
      </c>
      <c r="AE522" s="72">
        <v>0</v>
      </c>
      <c r="AF522" s="80" t="s">
        <v>73</v>
      </c>
      <c r="AG522" s="102">
        <f t="shared" si="49"/>
        <v>0</v>
      </c>
      <c r="AH522" s="72">
        <v>0</v>
      </c>
      <c r="AI522" s="628">
        <v>0</v>
      </c>
      <c r="AJ522" s="72" t="s">
        <v>73</v>
      </c>
      <c r="AK522" s="80" t="s">
        <v>73</v>
      </c>
      <c r="AL522" s="72">
        <v>0</v>
      </c>
      <c r="AM522" s="80" t="s">
        <v>73</v>
      </c>
      <c r="AN522" s="80" t="s">
        <v>73</v>
      </c>
      <c r="AO522" s="80" t="s">
        <v>73</v>
      </c>
      <c r="AP522" s="102">
        <f t="shared" si="50"/>
        <v>0</v>
      </c>
      <c r="AQ522" s="102">
        <f t="shared" si="51"/>
        <v>15148000</v>
      </c>
      <c r="AR522" s="72" t="s">
        <v>65</v>
      </c>
      <c r="AS522" s="76">
        <v>15148000</v>
      </c>
      <c r="AT522" s="72" t="s">
        <v>319</v>
      </c>
      <c r="AU522" s="76">
        <v>0</v>
      </c>
      <c r="AV522" s="81" t="s">
        <v>73</v>
      </c>
      <c r="AW522" s="620">
        <v>15148000</v>
      </c>
      <c r="AX522" s="488">
        <f t="shared" si="52"/>
        <v>0</v>
      </c>
      <c r="AY522" s="84">
        <f t="shared" si="53"/>
        <v>1</v>
      </c>
      <c r="AZ522" s="84">
        <v>1</v>
      </c>
      <c r="BA522" s="81" t="s">
        <v>73</v>
      </c>
      <c r="BB522" s="72" t="s">
        <v>208</v>
      </c>
      <c r="BC522" s="75" t="s">
        <v>14630</v>
      </c>
      <c r="BD522" s="71" t="s">
        <v>65</v>
      </c>
      <c r="BE522" s="71" t="s">
        <v>65</v>
      </c>
    </row>
    <row r="523" spans="2:57" x14ac:dyDescent="0.25">
      <c r="B523" s="71">
        <v>2025</v>
      </c>
      <c r="C523" s="71">
        <v>891780111</v>
      </c>
      <c r="D523" s="71" t="s">
        <v>63</v>
      </c>
      <c r="E523" s="72" t="s">
        <v>14629</v>
      </c>
      <c r="F523" s="72" t="s">
        <v>14628</v>
      </c>
      <c r="G523" s="176">
        <v>0</v>
      </c>
      <c r="H523" s="72" t="s">
        <v>71</v>
      </c>
      <c r="I523" s="71" t="s">
        <v>64</v>
      </c>
      <c r="J523" s="73" t="s">
        <v>81</v>
      </c>
      <c r="K523" s="75" t="s">
        <v>14627</v>
      </c>
      <c r="L523" s="76">
        <v>20800000</v>
      </c>
      <c r="M523" s="71" t="s">
        <v>66</v>
      </c>
      <c r="N523" s="75" t="s">
        <v>12160</v>
      </c>
      <c r="O523" s="75">
        <v>1082249640</v>
      </c>
      <c r="P523" s="72">
        <v>28</v>
      </c>
      <c r="Q523" s="80">
        <v>45670</v>
      </c>
      <c r="R523" s="75">
        <v>5573604000</v>
      </c>
      <c r="S523" s="80">
        <v>45702</v>
      </c>
      <c r="T523" s="76">
        <v>20800000</v>
      </c>
      <c r="U523" s="72" t="s">
        <v>65</v>
      </c>
      <c r="V523" s="76">
        <v>57464638</v>
      </c>
      <c r="W523" s="104" t="s">
        <v>10367</v>
      </c>
      <c r="X523" s="78">
        <v>45702</v>
      </c>
      <c r="Y523" s="78">
        <v>45702</v>
      </c>
      <c r="Z523" s="78" t="s">
        <v>73</v>
      </c>
      <c r="AA523" s="78">
        <v>45808</v>
      </c>
      <c r="AB523" s="102">
        <f t="shared" si="48"/>
        <v>106</v>
      </c>
      <c r="AC523" s="72">
        <v>2</v>
      </c>
      <c r="AD523" s="514">
        <v>5200000</v>
      </c>
      <c r="AE523" s="72">
        <v>1</v>
      </c>
      <c r="AF523" s="80">
        <v>45838</v>
      </c>
      <c r="AG523" s="102">
        <f t="shared" si="49"/>
        <v>30</v>
      </c>
      <c r="AH523" s="72">
        <v>0</v>
      </c>
      <c r="AI523" s="628">
        <v>0</v>
      </c>
      <c r="AJ523" s="72" t="s">
        <v>73</v>
      </c>
      <c r="AK523" s="80" t="s">
        <v>73</v>
      </c>
      <c r="AL523" s="72">
        <v>0</v>
      </c>
      <c r="AM523" s="80" t="s">
        <v>73</v>
      </c>
      <c r="AN523" s="80" t="s">
        <v>73</v>
      </c>
      <c r="AO523" s="80" t="s">
        <v>73</v>
      </c>
      <c r="AP523" s="102">
        <f t="shared" si="50"/>
        <v>0</v>
      </c>
      <c r="AQ523" s="102">
        <f t="shared" si="51"/>
        <v>26000000</v>
      </c>
      <c r="AR523" s="72" t="s">
        <v>65</v>
      </c>
      <c r="AS523" s="76">
        <v>20800000</v>
      </c>
      <c r="AT523" s="72" t="s">
        <v>319</v>
      </c>
      <c r="AU523" s="76">
        <v>0</v>
      </c>
      <c r="AV523" s="81" t="s">
        <v>73</v>
      </c>
      <c r="AW523" s="620">
        <v>26000000</v>
      </c>
      <c r="AX523" s="488">
        <f t="shared" si="52"/>
        <v>0</v>
      </c>
      <c r="AY523" s="84">
        <f t="shared" si="53"/>
        <v>1</v>
      </c>
      <c r="AZ523" s="84">
        <v>1</v>
      </c>
      <c r="BA523" s="81" t="s">
        <v>73</v>
      </c>
      <c r="BB523" s="72" t="s">
        <v>208</v>
      </c>
      <c r="BC523" s="75" t="s">
        <v>14626</v>
      </c>
      <c r="BD523" s="71" t="s">
        <v>65</v>
      </c>
      <c r="BE523" s="71" t="s">
        <v>65</v>
      </c>
    </row>
    <row r="524" spans="2:57" x14ac:dyDescent="0.25">
      <c r="B524" s="71">
        <v>2025</v>
      </c>
      <c r="C524" s="71">
        <v>891780111</v>
      </c>
      <c r="D524" s="71" t="s">
        <v>63</v>
      </c>
      <c r="E524" s="72" t="s">
        <v>14625</v>
      </c>
      <c r="F524" s="72" t="s">
        <v>14624</v>
      </c>
      <c r="G524" s="176">
        <v>0</v>
      </c>
      <c r="H524" s="72" t="s">
        <v>71</v>
      </c>
      <c r="I524" s="71" t="s">
        <v>64</v>
      </c>
      <c r="J524" s="73" t="s">
        <v>81</v>
      </c>
      <c r="K524" s="75" t="s">
        <v>14623</v>
      </c>
      <c r="L524" s="76">
        <v>15148000</v>
      </c>
      <c r="M524" s="71" t="s">
        <v>66</v>
      </c>
      <c r="N524" s="75" t="s">
        <v>11981</v>
      </c>
      <c r="O524" s="75">
        <v>1149451463</v>
      </c>
      <c r="P524" s="72">
        <v>28</v>
      </c>
      <c r="Q524" s="80">
        <v>45670</v>
      </c>
      <c r="R524" s="75">
        <v>5573604000</v>
      </c>
      <c r="S524" s="80">
        <v>45702</v>
      </c>
      <c r="T524" s="76">
        <v>15148000</v>
      </c>
      <c r="U524" s="72" t="s">
        <v>65</v>
      </c>
      <c r="V524" s="76">
        <v>57464638</v>
      </c>
      <c r="W524" s="104" t="s">
        <v>10367</v>
      </c>
      <c r="X524" s="78">
        <v>45702</v>
      </c>
      <c r="Y524" s="78">
        <v>45702</v>
      </c>
      <c r="Z524" s="78" t="s">
        <v>73</v>
      </c>
      <c r="AA524" s="78">
        <v>45808</v>
      </c>
      <c r="AB524" s="102">
        <f t="shared" si="48"/>
        <v>106</v>
      </c>
      <c r="AC524" s="72">
        <v>2</v>
      </c>
      <c r="AD524" s="514">
        <v>3787000</v>
      </c>
      <c r="AE524" s="72">
        <v>1</v>
      </c>
      <c r="AF524" s="80">
        <v>45838</v>
      </c>
      <c r="AG524" s="102">
        <f t="shared" si="49"/>
        <v>30</v>
      </c>
      <c r="AH524" s="72">
        <v>0</v>
      </c>
      <c r="AI524" s="628">
        <v>0</v>
      </c>
      <c r="AJ524" s="72" t="s">
        <v>73</v>
      </c>
      <c r="AK524" s="80" t="s">
        <v>73</v>
      </c>
      <c r="AL524" s="72">
        <v>0</v>
      </c>
      <c r="AM524" s="80" t="s">
        <v>73</v>
      </c>
      <c r="AN524" s="80" t="s">
        <v>73</v>
      </c>
      <c r="AO524" s="80" t="s">
        <v>73</v>
      </c>
      <c r="AP524" s="102">
        <f t="shared" si="50"/>
        <v>0</v>
      </c>
      <c r="AQ524" s="102">
        <f t="shared" si="51"/>
        <v>18935000</v>
      </c>
      <c r="AR524" s="72" t="s">
        <v>65</v>
      </c>
      <c r="AS524" s="76">
        <v>15148000</v>
      </c>
      <c r="AT524" s="72" t="s">
        <v>319</v>
      </c>
      <c r="AU524" s="76">
        <v>0</v>
      </c>
      <c r="AV524" s="81" t="s">
        <v>73</v>
      </c>
      <c r="AW524" s="620">
        <v>18935000</v>
      </c>
      <c r="AX524" s="488">
        <f t="shared" si="52"/>
        <v>0</v>
      </c>
      <c r="AY524" s="84">
        <f t="shared" si="53"/>
        <v>1</v>
      </c>
      <c r="AZ524" s="84">
        <v>1</v>
      </c>
      <c r="BA524" s="81" t="s">
        <v>73</v>
      </c>
      <c r="BB524" s="72" t="s">
        <v>208</v>
      </c>
      <c r="BC524" s="75" t="s">
        <v>14622</v>
      </c>
      <c r="BD524" s="71" t="s">
        <v>65</v>
      </c>
      <c r="BE524" s="71" t="s">
        <v>65</v>
      </c>
    </row>
    <row r="525" spans="2:57" x14ac:dyDescent="0.25">
      <c r="B525" s="71">
        <v>2025</v>
      </c>
      <c r="C525" s="71">
        <v>891780111</v>
      </c>
      <c r="D525" s="71" t="s">
        <v>63</v>
      </c>
      <c r="E525" s="72" t="s">
        <v>14621</v>
      </c>
      <c r="F525" s="72" t="s">
        <v>14620</v>
      </c>
      <c r="G525" s="176">
        <v>0</v>
      </c>
      <c r="H525" s="72" t="s">
        <v>71</v>
      </c>
      <c r="I525" s="71" t="s">
        <v>64</v>
      </c>
      <c r="J525" s="73" t="s">
        <v>81</v>
      </c>
      <c r="K525" s="75" t="s">
        <v>14619</v>
      </c>
      <c r="L525" s="76">
        <v>13888000</v>
      </c>
      <c r="M525" s="71" t="s">
        <v>66</v>
      </c>
      <c r="N525" s="75" t="s">
        <v>182</v>
      </c>
      <c r="O525" s="75">
        <v>1010215438</v>
      </c>
      <c r="P525" s="72">
        <v>28</v>
      </c>
      <c r="Q525" s="80">
        <v>45670</v>
      </c>
      <c r="R525" s="75">
        <v>5573604000</v>
      </c>
      <c r="S525" s="80">
        <v>45702</v>
      </c>
      <c r="T525" s="76">
        <v>13888000</v>
      </c>
      <c r="U525" s="72" t="s">
        <v>65</v>
      </c>
      <c r="V525" s="76">
        <v>57464638</v>
      </c>
      <c r="W525" s="104" t="s">
        <v>10367</v>
      </c>
      <c r="X525" s="78">
        <v>45702</v>
      </c>
      <c r="Y525" s="78">
        <v>45702</v>
      </c>
      <c r="Z525" s="78" t="s">
        <v>73</v>
      </c>
      <c r="AA525" s="78">
        <v>45808</v>
      </c>
      <c r="AB525" s="102">
        <f t="shared" si="48"/>
        <v>106</v>
      </c>
      <c r="AC525" s="72">
        <v>2</v>
      </c>
      <c r="AD525" s="514">
        <v>3472000</v>
      </c>
      <c r="AE525" s="72">
        <v>1</v>
      </c>
      <c r="AF525" s="80">
        <v>45838</v>
      </c>
      <c r="AG525" s="102">
        <f t="shared" si="49"/>
        <v>30</v>
      </c>
      <c r="AH525" s="72">
        <v>0</v>
      </c>
      <c r="AI525" s="628">
        <v>0</v>
      </c>
      <c r="AJ525" s="72" t="s">
        <v>73</v>
      </c>
      <c r="AK525" s="80" t="s">
        <v>73</v>
      </c>
      <c r="AL525" s="72">
        <v>0</v>
      </c>
      <c r="AM525" s="80" t="s">
        <v>73</v>
      </c>
      <c r="AN525" s="80" t="s">
        <v>73</v>
      </c>
      <c r="AO525" s="80" t="s">
        <v>73</v>
      </c>
      <c r="AP525" s="102">
        <f t="shared" si="50"/>
        <v>0</v>
      </c>
      <c r="AQ525" s="102">
        <f t="shared" si="51"/>
        <v>17360000</v>
      </c>
      <c r="AR525" s="72" t="s">
        <v>65</v>
      </c>
      <c r="AS525" s="76">
        <v>13888000</v>
      </c>
      <c r="AT525" s="72" t="s">
        <v>319</v>
      </c>
      <c r="AU525" s="76">
        <v>0</v>
      </c>
      <c r="AV525" s="81" t="s">
        <v>73</v>
      </c>
      <c r="AW525" s="620">
        <v>17360000</v>
      </c>
      <c r="AX525" s="488">
        <f t="shared" si="52"/>
        <v>0</v>
      </c>
      <c r="AY525" s="84">
        <f t="shared" si="53"/>
        <v>1</v>
      </c>
      <c r="AZ525" s="84">
        <v>1</v>
      </c>
      <c r="BA525" s="81" t="s">
        <v>73</v>
      </c>
      <c r="BB525" s="72" t="s">
        <v>208</v>
      </c>
      <c r="BC525" s="75" t="s">
        <v>14618</v>
      </c>
      <c r="BD525" s="71" t="s">
        <v>65</v>
      </c>
      <c r="BE525" s="71" t="s">
        <v>65</v>
      </c>
    </row>
    <row r="526" spans="2:57" x14ac:dyDescent="0.25">
      <c r="B526" s="71">
        <v>2025</v>
      </c>
      <c r="C526" s="71">
        <v>891780111</v>
      </c>
      <c r="D526" s="71" t="s">
        <v>63</v>
      </c>
      <c r="E526" s="72" t="s">
        <v>14617</v>
      </c>
      <c r="F526" s="72" t="s">
        <v>14616</v>
      </c>
      <c r="G526" s="176">
        <v>0</v>
      </c>
      <c r="H526" s="72" t="s">
        <v>71</v>
      </c>
      <c r="I526" s="71" t="s">
        <v>64</v>
      </c>
      <c r="J526" s="73" t="s">
        <v>81</v>
      </c>
      <c r="K526" s="75" t="s">
        <v>14615</v>
      </c>
      <c r="L526" s="76">
        <v>10600000</v>
      </c>
      <c r="M526" s="71" t="s">
        <v>66</v>
      </c>
      <c r="N526" s="75" t="s">
        <v>11223</v>
      </c>
      <c r="O526" s="75">
        <v>36695889</v>
      </c>
      <c r="P526" s="72">
        <v>27</v>
      </c>
      <c r="Q526" s="80">
        <v>45670</v>
      </c>
      <c r="R526" s="75">
        <v>2494141000</v>
      </c>
      <c r="S526" s="80">
        <v>45702</v>
      </c>
      <c r="T526" s="76">
        <v>10600000</v>
      </c>
      <c r="U526" s="72" t="s">
        <v>65</v>
      </c>
      <c r="V526" s="76">
        <v>36726018</v>
      </c>
      <c r="W526" s="104" t="s">
        <v>10574</v>
      </c>
      <c r="X526" s="78">
        <v>45702</v>
      </c>
      <c r="Y526" s="78">
        <v>45702</v>
      </c>
      <c r="Z526" s="78" t="s">
        <v>73</v>
      </c>
      <c r="AA526" s="78">
        <v>45808</v>
      </c>
      <c r="AB526" s="102">
        <f t="shared" si="48"/>
        <v>106</v>
      </c>
      <c r="AC526" s="72">
        <v>0</v>
      </c>
      <c r="AD526" s="514">
        <v>0</v>
      </c>
      <c r="AE526" s="72">
        <v>0</v>
      </c>
      <c r="AF526" s="80" t="s">
        <v>73</v>
      </c>
      <c r="AG526" s="102">
        <f t="shared" si="49"/>
        <v>0</v>
      </c>
      <c r="AH526" s="72">
        <v>0</v>
      </c>
      <c r="AI526" s="628">
        <v>0</v>
      </c>
      <c r="AJ526" s="72" t="s">
        <v>73</v>
      </c>
      <c r="AK526" s="80" t="s">
        <v>73</v>
      </c>
      <c r="AL526" s="72">
        <v>1</v>
      </c>
      <c r="AM526" s="80">
        <v>45750</v>
      </c>
      <c r="AN526" s="80">
        <v>45755</v>
      </c>
      <c r="AO526" s="80">
        <v>45813</v>
      </c>
      <c r="AP526" s="102">
        <f t="shared" si="50"/>
        <v>5</v>
      </c>
      <c r="AQ526" s="102">
        <f t="shared" si="51"/>
        <v>10600000</v>
      </c>
      <c r="AR526" s="72" t="s">
        <v>65</v>
      </c>
      <c r="AS526" s="76">
        <v>10600000</v>
      </c>
      <c r="AT526" s="72" t="s">
        <v>319</v>
      </c>
      <c r="AU526" s="76">
        <v>0</v>
      </c>
      <c r="AV526" s="81" t="s">
        <v>73</v>
      </c>
      <c r="AW526" s="620">
        <v>10600000</v>
      </c>
      <c r="AX526" s="488">
        <f t="shared" si="52"/>
        <v>0</v>
      </c>
      <c r="AY526" s="84">
        <f t="shared" si="53"/>
        <v>1</v>
      </c>
      <c r="AZ526" s="84">
        <v>1</v>
      </c>
      <c r="BA526" s="81" t="s">
        <v>73</v>
      </c>
      <c r="BB526" s="72" t="s">
        <v>208</v>
      </c>
      <c r="BC526" s="75" t="s">
        <v>14614</v>
      </c>
      <c r="BD526" s="71" t="s">
        <v>65</v>
      </c>
      <c r="BE526" s="71" t="s">
        <v>65</v>
      </c>
    </row>
    <row r="527" spans="2:57" x14ac:dyDescent="0.25">
      <c r="B527" s="71">
        <v>2025</v>
      </c>
      <c r="C527" s="71">
        <v>891780111</v>
      </c>
      <c r="D527" s="71" t="s">
        <v>63</v>
      </c>
      <c r="E527" s="72" t="s">
        <v>14613</v>
      </c>
      <c r="F527" s="72" t="s">
        <v>14612</v>
      </c>
      <c r="G527" s="176">
        <v>0</v>
      </c>
      <c r="H527" s="72" t="s">
        <v>71</v>
      </c>
      <c r="I527" s="71" t="s">
        <v>64</v>
      </c>
      <c r="J527" s="73" t="s">
        <v>81</v>
      </c>
      <c r="K527" s="75" t="s">
        <v>14611</v>
      </c>
      <c r="L527" s="76">
        <v>10600000</v>
      </c>
      <c r="M527" s="71" t="s">
        <v>66</v>
      </c>
      <c r="N527" s="75" t="s">
        <v>11480</v>
      </c>
      <c r="O527" s="75">
        <v>1234097322</v>
      </c>
      <c r="P527" s="72">
        <v>27</v>
      </c>
      <c r="Q527" s="80">
        <v>45670</v>
      </c>
      <c r="R527" s="75">
        <v>2494141000</v>
      </c>
      <c r="S527" s="80">
        <v>45702</v>
      </c>
      <c r="T527" s="76">
        <v>10600000</v>
      </c>
      <c r="U527" s="72" t="s">
        <v>65</v>
      </c>
      <c r="V527" s="76">
        <v>85468846</v>
      </c>
      <c r="W527" s="104" t="s">
        <v>11479</v>
      </c>
      <c r="X527" s="78">
        <v>45702</v>
      </c>
      <c r="Y527" s="78">
        <v>45702</v>
      </c>
      <c r="Z527" s="78" t="s">
        <v>73</v>
      </c>
      <c r="AA527" s="78">
        <v>45808</v>
      </c>
      <c r="AB527" s="102">
        <f t="shared" si="48"/>
        <v>106</v>
      </c>
      <c r="AC527" s="72">
        <v>0</v>
      </c>
      <c r="AD527" s="514">
        <v>0</v>
      </c>
      <c r="AE527" s="72">
        <v>0</v>
      </c>
      <c r="AF527" s="80" t="s">
        <v>73</v>
      </c>
      <c r="AG527" s="102">
        <f t="shared" si="49"/>
        <v>0</v>
      </c>
      <c r="AH527" s="72">
        <v>0</v>
      </c>
      <c r="AI527" s="628">
        <v>0</v>
      </c>
      <c r="AJ527" s="72" t="s">
        <v>73</v>
      </c>
      <c r="AK527" s="80" t="s">
        <v>73</v>
      </c>
      <c r="AL527" s="72">
        <v>0</v>
      </c>
      <c r="AM527" s="80" t="s">
        <v>73</v>
      </c>
      <c r="AN527" s="80" t="s">
        <v>73</v>
      </c>
      <c r="AO527" s="80" t="s">
        <v>73</v>
      </c>
      <c r="AP527" s="102">
        <f t="shared" si="50"/>
        <v>0</v>
      </c>
      <c r="AQ527" s="102">
        <f t="shared" si="51"/>
        <v>10600000</v>
      </c>
      <c r="AR527" s="72" t="s">
        <v>65</v>
      </c>
      <c r="AS527" s="76">
        <v>10600000</v>
      </c>
      <c r="AT527" s="72" t="s">
        <v>319</v>
      </c>
      <c r="AU527" s="76">
        <v>0</v>
      </c>
      <c r="AV527" s="81" t="s">
        <v>73</v>
      </c>
      <c r="AW527" s="620">
        <v>7950000</v>
      </c>
      <c r="AX527" s="488">
        <f t="shared" si="52"/>
        <v>2650000</v>
      </c>
      <c r="AY527" s="84">
        <f t="shared" si="53"/>
        <v>0.75</v>
      </c>
      <c r="AZ527" s="84">
        <v>0.75</v>
      </c>
      <c r="BA527" s="81" t="s">
        <v>73</v>
      </c>
      <c r="BB527" s="72" t="s">
        <v>123</v>
      </c>
      <c r="BC527" s="75" t="s">
        <v>14610</v>
      </c>
      <c r="BD527" s="71" t="s">
        <v>65</v>
      </c>
      <c r="BE527" s="71" t="s">
        <v>65</v>
      </c>
    </row>
    <row r="528" spans="2:57" x14ac:dyDescent="0.25">
      <c r="B528" s="71">
        <v>2025</v>
      </c>
      <c r="C528" s="71">
        <v>891780111</v>
      </c>
      <c r="D528" s="71" t="s">
        <v>63</v>
      </c>
      <c r="E528" s="72" t="s">
        <v>14609</v>
      </c>
      <c r="F528" s="72" t="s">
        <v>14608</v>
      </c>
      <c r="G528" s="176">
        <v>0</v>
      </c>
      <c r="H528" s="72" t="s">
        <v>71</v>
      </c>
      <c r="I528" s="71" t="s">
        <v>64</v>
      </c>
      <c r="J528" s="73" t="s">
        <v>81</v>
      </c>
      <c r="K528" s="75" t="s">
        <v>14607</v>
      </c>
      <c r="L528" s="76">
        <v>13888000</v>
      </c>
      <c r="M528" s="71" t="s">
        <v>66</v>
      </c>
      <c r="N528" s="75" t="s">
        <v>11961</v>
      </c>
      <c r="O528" s="75">
        <v>1083023105</v>
      </c>
      <c r="P528" s="72">
        <v>28</v>
      </c>
      <c r="Q528" s="80">
        <v>45670</v>
      </c>
      <c r="R528" s="75">
        <v>5573604000</v>
      </c>
      <c r="S528" s="80">
        <v>45702</v>
      </c>
      <c r="T528" s="76">
        <v>13888000</v>
      </c>
      <c r="U528" s="72" t="s">
        <v>65</v>
      </c>
      <c r="V528" s="76">
        <v>1082939683</v>
      </c>
      <c r="W528" s="104" t="s">
        <v>11960</v>
      </c>
      <c r="X528" s="78">
        <v>45702</v>
      </c>
      <c r="Y528" s="78">
        <v>45702</v>
      </c>
      <c r="Z528" s="78" t="s">
        <v>73</v>
      </c>
      <c r="AA528" s="78">
        <v>45808</v>
      </c>
      <c r="AB528" s="102">
        <f t="shared" si="48"/>
        <v>106</v>
      </c>
      <c r="AC528" s="72">
        <v>2</v>
      </c>
      <c r="AD528" s="514">
        <v>3472000</v>
      </c>
      <c r="AE528" s="72">
        <v>1</v>
      </c>
      <c r="AF528" s="80">
        <v>45838</v>
      </c>
      <c r="AG528" s="102">
        <f t="shared" si="49"/>
        <v>30</v>
      </c>
      <c r="AH528" s="72">
        <v>0</v>
      </c>
      <c r="AI528" s="628">
        <v>0</v>
      </c>
      <c r="AJ528" s="72" t="s">
        <v>73</v>
      </c>
      <c r="AK528" s="80" t="s">
        <v>73</v>
      </c>
      <c r="AL528" s="72">
        <v>0</v>
      </c>
      <c r="AM528" s="80" t="s">
        <v>73</v>
      </c>
      <c r="AN528" s="80" t="s">
        <v>73</v>
      </c>
      <c r="AO528" s="80" t="s">
        <v>73</v>
      </c>
      <c r="AP528" s="102">
        <f t="shared" si="50"/>
        <v>0</v>
      </c>
      <c r="AQ528" s="102">
        <f t="shared" si="51"/>
        <v>17360000</v>
      </c>
      <c r="AR528" s="72" t="s">
        <v>65</v>
      </c>
      <c r="AS528" s="76">
        <v>13888000</v>
      </c>
      <c r="AT528" s="72" t="s">
        <v>319</v>
      </c>
      <c r="AU528" s="76">
        <v>0</v>
      </c>
      <c r="AV528" s="81" t="s">
        <v>73</v>
      </c>
      <c r="AW528" s="620">
        <v>17360000</v>
      </c>
      <c r="AX528" s="488">
        <f t="shared" si="52"/>
        <v>0</v>
      </c>
      <c r="AY528" s="84">
        <f t="shared" si="53"/>
        <v>1</v>
      </c>
      <c r="AZ528" s="84">
        <v>1</v>
      </c>
      <c r="BA528" s="81" t="s">
        <v>73</v>
      </c>
      <c r="BB528" s="72" t="s">
        <v>208</v>
      </c>
      <c r="BC528" s="75" t="s">
        <v>14606</v>
      </c>
      <c r="BD528" s="71" t="s">
        <v>65</v>
      </c>
      <c r="BE528" s="71" t="s">
        <v>65</v>
      </c>
    </row>
    <row r="529" spans="2:57" x14ac:dyDescent="0.25">
      <c r="B529" s="71">
        <v>2025</v>
      </c>
      <c r="C529" s="71">
        <v>891780111</v>
      </c>
      <c r="D529" s="71" t="s">
        <v>63</v>
      </c>
      <c r="E529" s="72" t="s">
        <v>14605</v>
      </c>
      <c r="F529" s="72" t="s">
        <v>14604</v>
      </c>
      <c r="G529" s="176">
        <v>0</v>
      </c>
      <c r="H529" s="72" t="s">
        <v>71</v>
      </c>
      <c r="I529" s="71" t="s">
        <v>64</v>
      </c>
      <c r="J529" s="73" t="s">
        <v>81</v>
      </c>
      <c r="K529" s="75" t="s">
        <v>14603</v>
      </c>
      <c r="L529" s="76">
        <v>15148000</v>
      </c>
      <c r="M529" s="71" t="s">
        <v>66</v>
      </c>
      <c r="N529" s="75" t="s">
        <v>10744</v>
      </c>
      <c r="O529" s="75">
        <v>1085038618</v>
      </c>
      <c r="P529" s="72">
        <v>28</v>
      </c>
      <c r="Q529" s="80">
        <v>45670</v>
      </c>
      <c r="R529" s="75">
        <v>5573604000</v>
      </c>
      <c r="S529" s="80">
        <v>45702</v>
      </c>
      <c r="T529" s="76">
        <v>15148000</v>
      </c>
      <c r="U529" s="72" t="s">
        <v>65</v>
      </c>
      <c r="V529" s="76">
        <v>36718996</v>
      </c>
      <c r="W529" s="104" t="s">
        <v>11399</v>
      </c>
      <c r="X529" s="78">
        <v>45702</v>
      </c>
      <c r="Y529" s="78">
        <v>45702</v>
      </c>
      <c r="Z529" s="78" t="s">
        <v>73</v>
      </c>
      <c r="AA529" s="78">
        <v>45808</v>
      </c>
      <c r="AB529" s="102">
        <f t="shared" si="48"/>
        <v>106</v>
      </c>
      <c r="AC529" s="72">
        <v>2</v>
      </c>
      <c r="AD529" s="514">
        <v>1893500</v>
      </c>
      <c r="AE529" s="72">
        <v>1</v>
      </c>
      <c r="AF529" s="80">
        <v>45823</v>
      </c>
      <c r="AG529" s="102">
        <f t="shared" si="49"/>
        <v>15</v>
      </c>
      <c r="AH529" s="72">
        <v>0</v>
      </c>
      <c r="AI529" s="628">
        <v>0</v>
      </c>
      <c r="AJ529" s="72" t="s">
        <v>73</v>
      </c>
      <c r="AK529" s="80" t="s">
        <v>73</v>
      </c>
      <c r="AL529" s="72">
        <v>0</v>
      </c>
      <c r="AM529" s="80" t="s">
        <v>73</v>
      </c>
      <c r="AN529" s="80" t="s">
        <v>73</v>
      </c>
      <c r="AO529" s="80" t="s">
        <v>73</v>
      </c>
      <c r="AP529" s="102">
        <f t="shared" si="50"/>
        <v>0</v>
      </c>
      <c r="AQ529" s="102">
        <f t="shared" si="51"/>
        <v>17041500</v>
      </c>
      <c r="AR529" s="72" t="s">
        <v>65</v>
      </c>
      <c r="AS529" s="76">
        <v>15148000</v>
      </c>
      <c r="AT529" s="72" t="s">
        <v>319</v>
      </c>
      <c r="AU529" s="76">
        <v>0</v>
      </c>
      <c r="AV529" s="81" t="s">
        <v>73</v>
      </c>
      <c r="AW529" s="620">
        <v>17041500</v>
      </c>
      <c r="AX529" s="488">
        <f t="shared" si="52"/>
        <v>0</v>
      </c>
      <c r="AY529" s="84">
        <f t="shared" si="53"/>
        <v>1</v>
      </c>
      <c r="AZ529" s="84">
        <v>1</v>
      </c>
      <c r="BA529" s="81" t="s">
        <v>73</v>
      </c>
      <c r="BB529" s="72" t="s">
        <v>208</v>
      </c>
      <c r="BC529" s="75" t="s">
        <v>14602</v>
      </c>
      <c r="BD529" s="71" t="s">
        <v>65</v>
      </c>
      <c r="BE529" s="71" t="s">
        <v>65</v>
      </c>
    </row>
    <row r="530" spans="2:57" x14ac:dyDescent="0.25">
      <c r="B530" s="71">
        <v>2025</v>
      </c>
      <c r="C530" s="71">
        <v>891780111</v>
      </c>
      <c r="D530" s="71" t="s">
        <v>63</v>
      </c>
      <c r="E530" s="72" t="s">
        <v>14601</v>
      </c>
      <c r="F530" s="72" t="s">
        <v>14600</v>
      </c>
      <c r="G530" s="176">
        <v>0</v>
      </c>
      <c r="H530" s="72" t="s">
        <v>71</v>
      </c>
      <c r="I530" s="71" t="s">
        <v>64</v>
      </c>
      <c r="J530" s="73" t="s">
        <v>81</v>
      </c>
      <c r="K530" s="75" t="s">
        <v>14599</v>
      </c>
      <c r="L530" s="76">
        <v>2800000</v>
      </c>
      <c r="M530" s="71" t="s">
        <v>66</v>
      </c>
      <c r="N530" s="75" t="s">
        <v>1432</v>
      </c>
      <c r="O530" s="75">
        <v>1003241055</v>
      </c>
      <c r="P530" s="72">
        <v>234</v>
      </c>
      <c r="Q530" s="80">
        <v>45692</v>
      </c>
      <c r="R530" s="75">
        <v>52900000</v>
      </c>
      <c r="S530" s="80">
        <v>45702</v>
      </c>
      <c r="T530" s="76">
        <v>2800000</v>
      </c>
      <c r="U530" s="72" t="s">
        <v>65</v>
      </c>
      <c r="V530" s="76">
        <v>1082868728</v>
      </c>
      <c r="W530" s="104" t="s">
        <v>1469</v>
      </c>
      <c r="X530" s="78">
        <v>45702</v>
      </c>
      <c r="Y530" s="78">
        <v>45702</v>
      </c>
      <c r="Z530" s="78" t="s">
        <v>73</v>
      </c>
      <c r="AA530" s="78">
        <v>45716</v>
      </c>
      <c r="AB530" s="102">
        <f t="shared" si="48"/>
        <v>14</v>
      </c>
      <c r="AC530" s="72">
        <v>0</v>
      </c>
      <c r="AD530" s="514">
        <v>0</v>
      </c>
      <c r="AE530" s="72">
        <v>0</v>
      </c>
      <c r="AF530" s="80" t="s">
        <v>73</v>
      </c>
      <c r="AG530" s="102">
        <f t="shared" si="49"/>
        <v>0</v>
      </c>
      <c r="AH530" s="72">
        <v>0</v>
      </c>
      <c r="AI530" s="628">
        <v>0</v>
      </c>
      <c r="AJ530" s="72" t="s">
        <v>73</v>
      </c>
      <c r="AK530" s="80" t="s">
        <v>73</v>
      </c>
      <c r="AL530" s="72">
        <v>0</v>
      </c>
      <c r="AM530" s="80" t="s">
        <v>73</v>
      </c>
      <c r="AN530" s="80" t="s">
        <v>73</v>
      </c>
      <c r="AO530" s="80" t="s">
        <v>73</v>
      </c>
      <c r="AP530" s="102">
        <f t="shared" si="50"/>
        <v>0</v>
      </c>
      <c r="AQ530" s="102">
        <f t="shared" si="51"/>
        <v>2800000</v>
      </c>
      <c r="AR530" s="72" t="s">
        <v>65</v>
      </c>
      <c r="AS530" s="76">
        <v>2800000</v>
      </c>
      <c r="AT530" s="72" t="s">
        <v>319</v>
      </c>
      <c r="AU530" s="76">
        <v>0</v>
      </c>
      <c r="AV530" s="81" t="s">
        <v>73</v>
      </c>
      <c r="AW530" s="620">
        <v>2800000</v>
      </c>
      <c r="AX530" s="488">
        <f t="shared" si="52"/>
        <v>0</v>
      </c>
      <c r="AY530" s="84">
        <f t="shared" si="53"/>
        <v>1</v>
      </c>
      <c r="AZ530" s="84">
        <v>1</v>
      </c>
      <c r="BA530" s="81" t="s">
        <v>73</v>
      </c>
      <c r="BB530" s="72" t="s">
        <v>208</v>
      </c>
      <c r="BC530" s="75" t="s">
        <v>14598</v>
      </c>
      <c r="BD530" s="71" t="s">
        <v>65</v>
      </c>
      <c r="BE530" s="71" t="s">
        <v>65</v>
      </c>
    </row>
    <row r="531" spans="2:57" x14ac:dyDescent="0.25">
      <c r="B531" s="71">
        <v>2025</v>
      </c>
      <c r="C531" s="71">
        <v>891780111</v>
      </c>
      <c r="D531" s="71" t="s">
        <v>63</v>
      </c>
      <c r="E531" s="72" t="s">
        <v>14597</v>
      </c>
      <c r="F531" s="72" t="s">
        <v>14596</v>
      </c>
      <c r="G531" s="176">
        <v>0</v>
      </c>
      <c r="H531" s="72" t="s">
        <v>71</v>
      </c>
      <c r="I531" s="71" t="s">
        <v>64</v>
      </c>
      <c r="J531" s="73" t="s">
        <v>81</v>
      </c>
      <c r="K531" s="75" t="s">
        <v>14595</v>
      </c>
      <c r="L531" s="76">
        <v>13888000</v>
      </c>
      <c r="M531" s="71" t="s">
        <v>66</v>
      </c>
      <c r="N531" s="75" t="s">
        <v>10889</v>
      </c>
      <c r="O531" s="75">
        <v>26671795</v>
      </c>
      <c r="P531" s="72">
        <v>28</v>
      </c>
      <c r="Q531" s="80">
        <v>45670</v>
      </c>
      <c r="R531" s="75">
        <v>5573604000</v>
      </c>
      <c r="S531" s="80">
        <v>45702</v>
      </c>
      <c r="T531" s="76">
        <v>13888000</v>
      </c>
      <c r="U531" s="72" t="s">
        <v>65</v>
      </c>
      <c r="V531" s="76">
        <v>12548945</v>
      </c>
      <c r="W531" s="104" t="s">
        <v>10809</v>
      </c>
      <c r="X531" s="78">
        <v>45702</v>
      </c>
      <c r="Y531" s="78">
        <v>45702</v>
      </c>
      <c r="Z531" s="78" t="s">
        <v>73</v>
      </c>
      <c r="AA531" s="78">
        <v>45808</v>
      </c>
      <c r="AB531" s="102">
        <f t="shared" si="48"/>
        <v>106</v>
      </c>
      <c r="AC531" s="72">
        <v>2</v>
      </c>
      <c r="AD531" s="514">
        <v>3472000</v>
      </c>
      <c r="AE531" s="72">
        <v>1</v>
      </c>
      <c r="AF531" s="80">
        <v>45838</v>
      </c>
      <c r="AG531" s="102">
        <f t="shared" si="49"/>
        <v>30</v>
      </c>
      <c r="AH531" s="72">
        <v>0</v>
      </c>
      <c r="AI531" s="628">
        <v>0</v>
      </c>
      <c r="AJ531" s="72" t="s">
        <v>73</v>
      </c>
      <c r="AK531" s="80" t="s">
        <v>73</v>
      </c>
      <c r="AL531" s="72">
        <v>0</v>
      </c>
      <c r="AM531" s="80" t="s">
        <v>73</v>
      </c>
      <c r="AN531" s="80" t="s">
        <v>73</v>
      </c>
      <c r="AO531" s="80" t="s">
        <v>73</v>
      </c>
      <c r="AP531" s="102">
        <f t="shared" si="50"/>
        <v>0</v>
      </c>
      <c r="AQ531" s="102">
        <f t="shared" si="51"/>
        <v>17360000</v>
      </c>
      <c r="AR531" s="72" t="s">
        <v>65</v>
      </c>
      <c r="AS531" s="76">
        <v>13888000</v>
      </c>
      <c r="AT531" s="72" t="s">
        <v>319</v>
      </c>
      <c r="AU531" s="76">
        <v>0</v>
      </c>
      <c r="AV531" s="81" t="s">
        <v>73</v>
      </c>
      <c r="AW531" s="620">
        <v>17360000</v>
      </c>
      <c r="AX531" s="488">
        <f t="shared" si="52"/>
        <v>0</v>
      </c>
      <c r="AY531" s="84">
        <f t="shared" si="53"/>
        <v>1</v>
      </c>
      <c r="AZ531" s="84">
        <v>1</v>
      </c>
      <c r="BA531" s="81" t="s">
        <v>73</v>
      </c>
      <c r="BB531" s="72" t="s">
        <v>208</v>
      </c>
      <c r="BC531" s="75" t="s">
        <v>14594</v>
      </c>
      <c r="BD531" s="71" t="s">
        <v>65</v>
      </c>
      <c r="BE531" s="71" t="s">
        <v>65</v>
      </c>
    </row>
    <row r="532" spans="2:57" x14ac:dyDescent="0.25">
      <c r="B532" s="71">
        <v>2025</v>
      </c>
      <c r="C532" s="71">
        <v>891780111</v>
      </c>
      <c r="D532" s="71" t="s">
        <v>63</v>
      </c>
      <c r="E532" s="72" t="s">
        <v>14593</v>
      </c>
      <c r="F532" s="72" t="s">
        <v>14592</v>
      </c>
      <c r="G532" s="176">
        <v>0</v>
      </c>
      <c r="H532" s="72" t="s">
        <v>71</v>
      </c>
      <c r="I532" s="71" t="s">
        <v>64</v>
      </c>
      <c r="J532" s="73" t="s">
        <v>81</v>
      </c>
      <c r="K532" s="75" t="s">
        <v>14591</v>
      </c>
      <c r="L532" s="76">
        <v>12624000</v>
      </c>
      <c r="M532" s="71" t="s">
        <v>66</v>
      </c>
      <c r="N532" s="75" t="s">
        <v>11598</v>
      </c>
      <c r="O532" s="75">
        <v>57432322</v>
      </c>
      <c r="P532" s="72">
        <v>28</v>
      </c>
      <c r="Q532" s="80">
        <v>45670</v>
      </c>
      <c r="R532" s="75">
        <v>5573604000</v>
      </c>
      <c r="S532" s="80">
        <v>45702</v>
      </c>
      <c r="T532" s="76">
        <v>12624000</v>
      </c>
      <c r="U532" s="72" t="s">
        <v>65</v>
      </c>
      <c r="V532" s="76">
        <v>72221403</v>
      </c>
      <c r="W532" s="104" t="s">
        <v>11597</v>
      </c>
      <c r="X532" s="78">
        <v>45702</v>
      </c>
      <c r="Y532" s="78">
        <v>45702</v>
      </c>
      <c r="Z532" s="78" t="s">
        <v>73</v>
      </c>
      <c r="AA532" s="78">
        <v>45808</v>
      </c>
      <c r="AB532" s="102">
        <f t="shared" si="48"/>
        <v>106</v>
      </c>
      <c r="AC532" s="72">
        <v>2</v>
      </c>
      <c r="AD532" s="514">
        <v>3156000</v>
      </c>
      <c r="AE532" s="72">
        <v>1</v>
      </c>
      <c r="AF532" s="80">
        <v>45838</v>
      </c>
      <c r="AG532" s="102">
        <f t="shared" si="49"/>
        <v>30</v>
      </c>
      <c r="AH532" s="72">
        <v>0</v>
      </c>
      <c r="AI532" s="628">
        <v>0</v>
      </c>
      <c r="AJ532" s="72" t="s">
        <v>73</v>
      </c>
      <c r="AK532" s="80" t="s">
        <v>73</v>
      </c>
      <c r="AL532" s="72">
        <v>0</v>
      </c>
      <c r="AM532" s="80" t="s">
        <v>73</v>
      </c>
      <c r="AN532" s="80" t="s">
        <v>73</v>
      </c>
      <c r="AO532" s="80" t="s">
        <v>73</v>
      </c>
      <c r="AP532" s="102">
        <f t="shared" si="50"/>
        <v>0</v>
      </c>
      <c r="AQ532" s="102">
        <f t="shared" si="51"/>
        <v>15780000</v>
      </c>
      <c r="AR532" s="72" t="s">
        <v>65</v>
      </c>
      <c r="AS532" s="76">
        <v>12624000</v>
      </c>
      <c r="AT532" s="72" t="s">
        <v>319</v>
      </c>
      <c r="AU532" s="76">
        <v>0</v>
      </c>
      <c r="AV532" s="81" t="s">
        <v>73</v>
      </c>
      <c r="AW532" s="620">
        <v>15780000</v>
      </c>
      <c r="AX532" s="488">
        <f t="shared" si="52"/>
        <v>0</v>
      </c>
      <c r="AY532" s="84">
        <f t="shared" si="53"/>
        <v>1</v>
      </c>
      <c r="AZ532" s="84">
        <v>1</v>
      </c>
      <c r="BA532" s="81" t="s">
        <v>73</v>
      </c>
      <c r="BB532" s="72" t="s">
        <v>208</v>
      </c>
      <c r="BC532" s="75" t="s">
        <v>14590</v>
      </c>
      <c r="BD532" s="71" t="s">
        <v>65</v>
      </c>
      <c r="BE532" s="71" t="s">
        <v>65</v>
      </c>
    </row>
    <row r="533" spans="2:57" x14ac:dyDescent="0.25">
      <c r="B533" s="71">
        <v>2025</v>
      </c>
      <c r="C533" s="71">
        <v>891780111</v>
      </c>
      <c r="D533" s="71" t="s">
        <v>63</v>
      </c>
      <c r="E533" s="72" t="s">
        <v>14589</v>
      </c>
      <c r="F533" s="72" t="s">
        <v>14588</v>
      </c>
      <c r="G533" s="176">
        <v>0</v>
      </c>
      <c r="H533" s="72" t="s">
        <v>71</v>
      </c>
      <c r="I533" s="71" t="s">
        <v>64</v>
      </c>
      <c r="J533" s="73" t="s">
        <v>81</v>
      </c>
      <c r="K533" s="75" t="s">
        <v>14587</v>
      </c>
      <c r="L533" s="76">
        <v>10600000</v>
      </c>
      <c r="M533" s="71" t="s">
        <v>66</v>
      </c>
      <c r="N533" s="75" t="s">
        <v>10975</v>
      </c>
      <c r="O533" s="75">
        <v>1083031151</v>
      </c>
      <c r="P533" s="72">
        <v>28</v>
      </c>
      <c r="Q533" s="80">
        <v>45670</v>
      </c>
      <c r="R533" s="75">
        <v>5573604000</v>
      </c>
      <c r="S533" s="80">
        <v>45702</v>
      </c>
      <c r="T533" s="76">
        <v>10600000</v>
      </c>
      <c r="U533" s="72" t="s">
        <v>65</v>
      </c>
      <c r="V533" s="76">
        <v>36557666</v>
      </c>
      <c r="W533" s="104" t="s">
        <v>10440</v>
      </c>
      <c r="X533" s="78">
        <v>45702</v>
      </c>
      <c r="Y533" s="78">
        <v>45702</v>
      </c>
      <c r="Z533" s="78" t="s">
        <v>73</v>
      </c>
      <c r="AA533" s="78">
        <v>45808</v>
      </c>
      <c r="AB533" s="102">
        <f t="shared" si="48"/>
        <v>106</v>
      </c>
      <c r="AC533" s="72">
        <v>0</v>
      </c>
      <c r="AD533" s="514">
        <v>0</v>
      </c>
      <c r="AE533" s="72">
        <v>0</v>
      </c>
      <c r="AF533" s="80" t="s">
        <v>73</v>
      </c>
      <c r="AG533" s="102">
        <f t="shared" si="49"/>
        <v>0</v>
      </c>
      <c r="AH533" s="72">
        <v>0</v>
      </c>
      <c r="AI533" s="628">
        <v>0</v>
      </c>
      <c r="AJ533" s="72" t="s">
        <v>73</v>
      </c>
      <c r="AK533" s="80" t="s">
        <v>73</v>
      </c>
      <c r="AL533" s="72">
        <v>0</v>
      </c>
      <c r="AM533" s="80" t="s">
        <v>73</v>
      </c>
      <c r="AN533" s="80" t="s">
        <v>73</v>
      </c>
      <c r="AO533" s="80" t="s">
        <v>73</v>
      </c>
      <c r="AP533" s="102">
        <f t="shared" si="50"/>
        <v>0</v>
      </c>
      <c r="AQ533" s="102">
        <f t="shared" si="51"/>
        <v>10600000</v>
      </c>
      <c r="AR533" s="72" t="s">
        <v>65</v>
      </c>
      <c r="AS533" s="76">
        <v>10600000</v>
      </c>
      <c r="AT533" s="72" t="s">
        <v>319</v>
      </c>
      <c r="AU533" s="76">
        <v>0</v>
      </c>
      <c r="AV533" s="81" t="s">
        <v>73</v>
      </c>
      <c r="AW533" s="620">
        <v>10600000</v>
      </c>
      <c r="AX533" s="488">
        <f t="shared" si="52"/>
        <v>0</v>
      </c>
      <c r="AY533" s="84">
        <f t="shared" si="53"/>
        <v>1</v>
      </c>
      <c r="AZ533" s="84">
        <v>1</v>
      </c>
      <c r="BA533" s="81" t="s">
        <v>73</v>
      </c>
      <c r="BB533" s="72" t="s">
        <v>208</v>
      </c>
      <c r="BC533" s="75" t="s">
        <v>14586</v>
      </c>
      <c r="BD533" s="71" t="s">
        <v>65</v>
      </c>
      <c r="BE533" s="71" t="s">
        <v>65</v>
      </c>
    </row>
    <row r="534" spans="2:57" x14ac:dyDescent="0.25">
      <c r="B534" s="71">
        <v>2025</v>
      </c>
      <c r="C534" s="71">
        <v>891780111</v>
      </c>
      <c r="D534" s="71" t="s">
        <v>63</v>
      </c>
      <c r="E534" s="72" t="s">
        <v>14585</v>
      </c>
      <c r="F534" s="72" t="s">
        <v>14584</v>
      </c>
      <c r="G534" s="176">
        <v>0</v>
      </c>
      <c r="H534" s="72" t="s">
        <v>71</v>
      </c>
      <c r="I534" s="71" t="s">
        <v>64</v>
      </c>
      <c r="J534" s="73" t="s">
        <v>81</v>
      </c>
      <c r="K534" s="75" t="s">
        <v>14583</v>
      </c>
      <c r="L534" s="76">
        <v>12624000</v>
      </c>
      <c r="M534" s="71" t="s">
        <v>66</v>
      </c>
      <c r="N534" s="75" t="s">
        <v>11794</v>
      </c>
      <c r="O534" s="75">
        <v>39143698</v>
      </c>
      <c r="P534" s="72">
        <v>28</v>
      </c>
      <c r="Q534" s="80">
        <v>45670</v>
      </c>
      <c r="R534" s="75">
        <v>5573604000</v>
      </c>
      <c r="S534" s="80">
        <v>45702</v>
      </c>
      <c r="T534" s="76">
        <v>12624000</v>
      </c>
      <c r="U534" s="72" t="s">
        <v>65</v>
      </c>
      <c r="V534" s="76">
        <v>36557666</v>
      </c>
      <c r="W534" s="104" t="s">
        <v>10440</v>
      </c>
      <c r="X534" s="78">
        <v>45702</v>
      </c>
      <c r="Y534" s="78">
        <v>45702</v>
      </c>
      <c r="Z534" s="78" t="s">
        <v>73</v>
      </c>
      <c r="AA534" s="78">
        <v>45808</v>
      </c>
      <c r="AB534" s="102">
        <f t="shared" si="48"/>
        <v>106</v>
      </c>
      <c r="AC534" s="72">
        <v>3</v>
      </c>
      <c r="AD534" s="514">
        <v>3156000</v>
      </c>
      <c r="AE534" s="72">
        <v>1</v>
      </c>
      <c r="AF534" s="80">
        <v>45838</v>
      </c>
      <c r="AG534" s="102">
        <f t="shared" si="49"/>
        <v>30</v>
      </c>
      <c r="AH534" s="72">
        <v>0</v>
      </c>
      <c r="AI534" s="628">
        <v>0</v>
      </c>
      <c r="AJ534" s="72" t="s">
        <v>73</v>
      </c>
      <c r="AK534" s="80" t="s">
        <v>73</v>
      </c>
      <c r="AL534" s="72">
        <v>0</v>
      </c>
      <c r="AM534" s="80" t="s">
        <v>73</v>
      </c>
      <c r="AN534" s="80" t="s">
        <v>73</v>
      </c>
      <c r="AO534" s="80" t="s">
        <v>73</v>
      </c>
      <c r="AP534" s="102">
        <f t="shared" si="50"/>
        <v>0</v>
      </c>
      <c r="AQ534" s="102">
        <f t="shared" si="51"/>
        <v>15780000</v>
      </c>
      <c r="AR534" s="72" t="s">
        <v>65</v>
      </c>
      <c r="AS534" s="76">
        <v>12624000</v>
      </c>
      <c r="AT534" s="72" t="s">
        <v>319</v>
      </c>
      <c r="AU534" s="76">
        <v>0</v>
      </c>
      <c r="AV534" s="81" t="s">
        <v>73</v>
      </c>
      <c r="AW534" s="620">
        <v>15780000</v>
      </c>
      <c r="AX534" s="488">
        <f t="shared" si="52"/>
        <v>0</v>
      </c>
      <c r="AY534" s="84">
        <f t="shared" si="53"/>
        <v>1</v>
      </c>
      <c r="AZ534" s="84">
        <v>1</v>
      </c>
      <c r="BA534" s="81" t="s">
        <v>73</v>
      </c>
      <c r="BB534" s="72" t="s">
        <v>208</v>
      </c>
      <c r="BC534" s="75" t="s">
        <v>14582</v>
      </c>
      <c r="BD534" s="71" t="s">
        <v>65</v>
      </c>
      <c r="BE534" s="71" t="s">
        <v>65</v>
      </c>
    </row>
    <row r="535" spans="2:57" x14ac:dyDescent="0.25">
      <c r="B535" s="71">
        <v>2025</v>
      </c>
      <c r="C535" s="71">
        <v>891780111</v>
      </c>
      <c r="D535" s="71" t="s">
        <v>63</v>
      </c>
      <c r="E535" s="72" t="s">
        <v>14581</v>
      </c>
      <c r="F535" s="72" t="s">
        <v>14580</v>
      </c>
      <c r="G535" s="176">
        <v>0</v>
      </c>
      <c r="H535" s="72" t="s">
        <v>71</v>
      </c>
      <c r="I535" s="71" t="s">
        <v>64</v>
      </c>
      <c r="J535" s="73" t="s">
        <v>81</v>
      </c>
      <c r="K535" s="75" t="s">
        <v>14579</v>
      </c>
      <c r="L535" s="76">
        <v>12624000</v>
      </c>
      <c r="M535" s="71" t="s">
        <v>66</v>
      </c>
      <c r="N535" s="75" t="s">
        <v>10909</v>
      </c>
      <c r="O535" s="75">
        <v>1082953501</v>
      </c>
      <c r="P535" s="72">
        <v>28</v>
      </c>
      <c r="Q535" s="80">
        <v>45670</v>
      </c>
      <c r="R535" s="75">
        <v>5573604000</v>
      </c>
      <c r="S535" s="80">
        <v>45702</v>
      </c>
      <c r="T535" s="76">
        <v>12624000</v>
      </c>
      <c r="U535" s="72" t="s">
        <v>65</v>
      </c>
      <c r="V535" s="76">
        <v>30766322</v>
      </c>
      <c r="W535" s="104" t="s">
        <v>10344</v>
      </c>
      <c r="X535" s="78">
        <v>45702</v>
      </c>
      <c r="Y535" s="78">
        <v>45702</v>
      </c>
      <c r="Z535" s="78" t="s">
        <v>73</v>
      </c>
      <c r="AA535" s="78">
        <v>45808</v>
      </c>
      <c r="AB535" s="102">
        <f t="shared" si="48"/>
        <v>106</v>
      </c>
      <c r="AC535" s="72">
        <v>0</v>
      </c>
      <c r="AD535" s="514">
        <v>0</v>
      </c>
      <c r="AE535" s="72">
        <v>0</v>
      </c>
      <c r="AF535" s="80" t="s">
        <v>73</v>
      </c>
      <c r="AG535" s="102">
        <f t="shared" si="49"/>
        <v>0</v>
      </c>
      <c r="AH535" s="72">
        <v>0</v>
      </c>
      <c r="AI535" s="628">
        <v>0</v>
      </c>
      <c r="AJ535" s="72" t="s">
        <v>73</v>
      </c>
      <c r="AK535" s="80" t="s">
        <v>73</v>
      </c>
      <c r="AL535" s="72">
        <v>0</v>
      </c>
      <c r="AM535" s="80" t="s">
        <v>73</v>
      </c>
      <c r="AN535" s="80" t="s">
        <v>73</v>
      </c>
      <c r="AO535" s="80" t="s">
        <v>73</v>
      </c>
      <c r="AP535" s="102">
        <f t="shared" si="50"/>
        <v>0</v>
      </c>
      <c r="AQ535" s="102">
        <f t="shared" si="51"/>
        <v>12624000</v>
      </c>
      <c r="AR535" s="72" t="s">
        <v>65</v>
      </c>
      <c r="AS535" s="76">
        <v>12624000</v>
      </c>
      <c r="AT535" s="72" t="s">
        <v>319</v>
      </c>
      <c r="AU535" s="76">
        <v>0</v>
      </c>
      <c r="AV535" s="81" t="s">
        <v>73</v>
      </c>
      <c r="AW535" s="620">
        <v>12624000</v>
      </c>
      <c r="AX535" s="488">
        <f t="shared" si="52"/>
        <v>0</v>
      </c>
      <c r="AY535" s="84">
        <f t="shared" si="53"/>
        <v>1</v>
      </c>
      <c r="AZ535" s="84">
        <v>1</v>
      </c>
      <c r="BA535" s="81" t="s">
        <v>73</v>
      </c>
      <c r="BB535" s="72" t="s">
        <v>208</v>
      </c>
      <c r="BC535" s="75" t="s">
        <v>14578</v>
      </c>
      <c r="BD535" s="71" t="s">
        <v>65</v>
      </c>
      <c r="BE535" s="71" t="s">
        <v>65</v>
      </c>
    </row>
    <row r="536" spans="2:57" x14ac:dyDescent="0.25">
      <c r="B536" s="71">
        <v>2025</v>
      </c>
      <c r="C536" s="71">
        <v>891780111</v>
      </c>
      <c r="D536" s="71" t="s">
        <v>63</v>
      </c>
      <c r="E536" s="72" t="s">
        <v>14577</v>
      </c>
      <c r="F536" s="72" t="s">
        <v>14576</v>
      </c>
      <c r="G536" s="176">
        <v>0</v>
      </c>
      <c r="H536" s="72" t="s">
        <v>71</v>
      </c>
      <c r="I536" s="71" t="s">
        <v>64</v>
      </c>
      <c r="J536" s="73" t="s">
        <v>81</v>
      </c>
      <c r="K536" s="75" t="s">
        <v>14575</v>
      </c>
      <c r="L536" s="76">
        <v>12624000</v>
      </c>
      <c r="M536" s="71" t="s">
        <v>66</v>
      </c>
      <c r="N536" s="75" t="s">
        <v>13298</v>
      </c>
      <c r="O536" s="75">
        <v>1082890215</v>
      </c>
      <c r="P536" s="72">
        <v>28</v>
      </c>
      <c r="Q536" s="80">
        <v>45670</v>
      </c>
      <c r="R536" s="75">
        <v>5573604000</v>
      </c>
      <c r="S536" s="80">
        <v>45702</v>
      </c>
      <c r="T536" s="76">
        <v>12624000</v>
      </c>
      <c r="U536" s="72" t="s">
        <v>65</v>
      </c>
      <c r="V536" s="76">
        <v>79738530</v>
      </c>
      <c r="W536" s="104" t="s">
        <v>10373</v>
      </c>
      <c r="X536" s="78">
        <v>45702</v>
      </c>
      <c r="Y536" s="78">
        <v>45702</v>
      </c>
      <c r="Z536" s="78" t="s">
        <v>73</v>
      </c>
      <c r="AA536" s="78">
        <v>45808</v>
      </c>
      <c r="AB536" s="102">
        <f t="shared" si="48"/>
        <v>106</v>
      </c>
      <c r="AC536" s="72">
        <v>2</v>
      </c>
      <c r="AD536" s="514">
        <v>3156000</v>
      </c>
      <c r="AE536" s="72">
        <v>1</v>
      </c>
      <c r="AF536" s="80">
        <v>45838</v>
      </c>
      <c r="AG536" s="102">
        <f t="shared" si="49"/>
        <v>30</v>
      </c>
      <c r="AH536" s="72">
        <v>0</v>
      </c>
      <c r="AI536" s="628">
        <v>0</v>
      </c>
      <c r="AJ536" s="72" t="s">
        <v>73</v>
      </c>
      <c r="AK536" s="80" t="s">
        <v>73</v>
      </c>
      <c r="AL536" s="72">
        <v>0</v>
      </c>
      <c r="AM536" s="80" t="s">
        <v>73</v>
      </c>
      <c r="AN536" s="80" t="s">
        <v>73</v>
      </c>
      <c r="AO536" s="80" t="s">
        <v>73</v>
      </c>
      <c r="AP536" s="102">
        <f t="shared" si="50"/>
        <v>0</v>
      </c>
      <c r="AQ536" s="102">
        <f t="shared" si="51"/>
        <v>15780000</v>
      </c>
      <c r="AR536" s="72" t="s">
        <v>65</v>
      </c>
      <c r="AS536" s="76">
        <v>12624000</v>
      </c>
      <c r="AT536" s="72" t="s">
        <v>319</v>
      </c>
      <c r="AU536" s="76">
        <v>0</v>
      </c>
      <c r="AV536" s="81" t="s">
        <v>73</v>
      </c>
      <c r="AW536" s="620">
        <v>15780000</v>
      </c>
      <c r="AX536" s="488">
        <f t="shared" si="52"/>
        <v>0</v>
      </c>
      <c r="AY536" s="84">
        <f t="shared" si="53"/>
        <v>1</v>
      </c>
      <c r="AZ536" s="84">
        <v>1</v>
      </c>
      <c r="BA536" s="81" t="s">
        <v>73</v>
      </c>
      <c r="BB536" s="72" t="s">
        <v>208</v>
      </c>
      <c r="BC536" s="75" t="s">
        <v>14574</v>
      </c>
      <c r="BD536" s="71" t="s">
        <v>65</v>
      </c>
      <c r="BE536" s="71" t="s">
        <v>65</v>
      </c>
    </row>
    <row r="537" spans="2:57" x14ac:dyDescent="0.25">
      <c r="B537" s="71">
        <v>2025</v>
      </c>
      <c r="C537" s="71">
        <v>891780111</v>
      </c>
      <c r="D537" s="71" t="s">
        <v>63</v>
      </c>
      <c r="E537" s="72" t="s">
        <v>14573</v>
      </c>
      <c r="F537" s="72" t="s">
        <v>14572</v>
      </c>
      <c r="G537" s="176">
        <v>0</v>
      </c>
      <c r="H537" s="72" t="s">
        <v>71</v>
      </c>
      <c r="I537" s="71" t="s">
        <v>64</v>
      </c>
      <c r="J537" s="73" t="s">
        <v>81</v>
      </c>
      <c r="K537" s="75" t="s">
        <v>14571</v>
      </c>
      <c r="L537" s="76">
        <v>9000000</v>
      </c>
      <c r="M537" s="71" t="s">
        <v>66</v>
      </c>
      <c r="N537" s="75" t="s">
        <v>11729</v>
      </c>
      <c r="O537" s="75">
        <v>1221975183</v>
      </c>
      <c r="P537" s="72">
        <v>27</v>
      </c>
      <c r="Q537" s="80">
        <v>45670</v>
      </c>
      <c r="R537" s="75">
        <v>2494141000</v>
      </c>
      <c r="S537" s="80">
        <v>45702</v>
      </c>
      <c r="T537" s="76">
        <v>9000000</v>
      </c>
      <c r="U537" s="72" t="s">
        <v>65</v>
      </c>
      <c r="V537" s="76">
        <v>12560219</v>
      </c>
      <c r="W537" s="104" t="s">
        <v>10793</v>
      </c>
      <c r="X537" s="78">
        <v>45702</v>
      </c>
      <c r="Y537" s="78">
        <v>45702</v>
      </c>
      <c r="Z537" s="78" t="s">
        <v>73</v>
      </c>
      <c r="AA537" s="78">
        <v>45808</v>
      </c>
      <c r="AB537" s="102">
        <f t="shared" si="48"/>
        <v>106</v>
      </c>
      <c r="AC537" s="72">
        <v>2</v>
      </c>
      <c r="AD537" s="514">
        <v>2250000</v>
      </c>
      <c r="AE537" s="72">
        <v>1</v>
      </c>
      <c r="AF537" s="80">
        <v>45838</v>
      </c>
      <c r="AG537" s="102">
        <f t="shared" si="49"/>
        <v>30</v>
      </c>
      <c r="AH537" s="72">
        <v>0</v>
      </c>
      <c r="AI537" s="628">
        <v>0</v>
      </c>
      <c r="AJ537" s="72" t="s">
        <v>73</v>
      </c>
      <c r="AK537" s="80" t="s">
        <v>73</v>
      </c>
      <c r="AL537" s="72">
        <v>0</v>
      </c>
      <c r="AM537" s="80" t="s">
        <v>73</v>
      </c>
      <c r="AN537" s="80" t="s">
        <v>73</v>
      </c>
      <c r="AO537" s="80" t="s">
        <v>73</v>
      </c>
      <c r="AP537" s="102">
        <f t="shared" si="50"/>
        <v>0</v>
      </c>
      <c r="AQ537" s="102">
        <f t="shared" si="51"/>
        <v>11250000</v>
      </c>
      <c r="AR537" s="72" t="s">
        <v>65</v>
      </c>
      <c r="AS537" s="76">
        <v>9000000</v>
      </c>
      <c r="AT537" s="72" t="s">
        <v>319</v>
      </c>
      <c r="AU537" s="76">
        <v>0</v>
      </c>
      <c r="AV537" s="81" t="s">
        <v>73</v>
      </c>
      <c r="AW537" s="620">
        <v>11250000</v>
      </c>
      <c r="AX537" s="488">
        <f t="shared" si="52"/>
        <v>0</v>
      </c>
      <c r="AY537" s="84">
        <f t="shared" si="53"/>
        <v>1</v>
      </c>
      <c r="AZ537" s="84">
        <v>1</v>
      </c>
      <c r="BA537" s="81" t="s">
        <v>73</v>
      </c>
      <c r="BB537" s="72" t="s">
        <v>208</v>
      </c>
      <c r="BC537" s="75" t="s">
        <v>14570</v>
      </c>
      <c r="BD537" s="71" t="s">
        <v>65</v>
      </c>
      <c r="BE537" s="71" t="s">
        <v>65</v>
      </c>
    </row>
    <row r="538" spans="2:57" x14ac:dyDescent="0.25">
      <c r="B538" s="71">
        <v>2025</v>
      </c>
      <c r="C538" s="71">
        <v>891780111</v>
      </c>
      <c r="D538" s="71" t="s">
        <v>63</v>
      </c>
      <c r="E538" s="72" t="s">
        <v>14569</v>
      </c>
      <c r="F538" s="72" t="s">
        <v>14568</v>
      </c>
      <c r="G538" s="176">
        <v>0</v>
      </c>
      <c r="H538" s="72" t="s">
        <v>71</v>
      </c>
      <c r="I538" s="71" t="s">
        <v>64</v>
      </c>
      <c r="J538" s="73" t="s">
        <v>81</v>
      </c>
      <c r="K538" s="75" t="s">
        <v>14567</v>
      </c>
      <c r="L538" s="76">
        <v>15170000</v>
      </c>
      <c r="M538" s="71" t="s">
        <v>66</v>
      </c>
      <c r="N538" s="75" t="s">
        <v>12011</v>
      </c>
      <c r="O538" s="75">
        <v>1004360507</v>
      </c>
      <c r="P538" s="72">
        <v>28</v>
      </c>
      <c r="Q538" s="80">
        <v>45670</v>
      </c>
      <c r="R538" s="75">
        <v>5573604000</v>
      </c>
      <c r="S538" s="80">
        <v>45702</v>
      </c>
      <c r="T538" s="76">
        <v>15170000</v>
      </c>
      <c r="U538" s="72" t="s">
        <v>65</v>
      </c>
      <c r="V538" s="76">
        <v>36559627</v>
      </c>
      <c r="W538" s="104" t="s">
        <v>10413</v>
      </c>
      <c r="X538" s="78">
        <v>45702</v>
      </c>
      <c r="Y538" s="78">
        <v>45702</v>
      </c>
      <c r="Z538" s="78" t="s">
        <v>73</v>
      </c>
      <c r="AA538" s="78">
        <v>45808</v>
      </c>
      <c r="AB538" s="102">
        <f t="shared" si="48"/>
        <v>106</v>
      </c>
      <c r="AC538" s="72">
        <v>2</v>
      </c>
      <c r="AD538" s="514">
        <v>4100000</v>
      </c>
      <c r="AE538" s="72">
        <v>1</v>
      </c>
      <c r="AF538" s="80">
        <v>45838</v>
      </c>
      <c r="AG538" s="102">
        <f t="shared" si="49"/>
        <v>30</v>
      </c>
      <c r="AH538" s="72">
        <v>0</v>
      </c>
      <c r="AI538" s="628">
        <v>0</v>
      </c>
      <c r="AJ538" s="72" t="s">
        <v>73</v>
      </c>
      <c r="AK538" s="80" t="s">
        <v>73</v>
      </c>
      <c r="AL538" s="72">
        <v>0</v>
      </c>
      <c r="AM538" s="80" t="s">
        <v>73</v>
      </c>
      <c r="AN538" s="80" t="s">
        <v>73</v>
      </c>
      <c r="AO538" s="80" t="s">
        <v>73</v>
      </c>
      <c r="AP538" s="102">
        <f t="shared" si="50"/>
        <v>0</v>
      </c>
      <c r="AQ538" s="102">
        <f t="shared" si="51"/>
        <v>19270000</v>
      </c>
      <c r="AR538" s="72" t="s">
        <v>65</v>
      </c>
      <c r="AS538" s="76">
        <v>15170000</v>
      </c>
      <c r="AT538" s="72" t="s">
        <v>319</v>
      </c>
      <c r="AU538" s="76">
        <v>0</v>
      </c>
      <c r="AV538" s="81" t="s">
        <v>73</v>
      </c>
      <c r="AW538" s="620">
        <v>19270000</v>
      </c>
      <c r="AX538" s="488">
        <f t="shared" si="52"/>
        <v>0</v>
      </c>
      <c r="AY538" s="84">
        <f t="shared" si="53"/>
        <v>1</v>
      </c>
      <c r="AZ538" s="84">
        <v>1</v>
      </c>
      <c r="BA538" s="81" t="s">
        <v>73</v>
      </c>
      <c r="BB538" s="72" t="s">
        <v>208</v>
      </c>
      <c r="BC538" s="75" t="s">
        <v>14566</v>
      </c>
      <c r="BD538" s="71" t="s">
        <v>65</v>
      </c>
      <c r="BE538" s="71" t="s">
        <v>65</v>
      </c>
    </row>
    <row r="539" spans="2:57" x14ac:dyDescent="0.25">
      <c r="B539" s="71">
        <v>2025</v>
      </c>
      <c r="C539" s="71">
        <v>891780111</v>
      </c>
      <c r="D539" s="71" t="s">
        <v>63</v>
      </c>
      <c r="E539" s="72" t="s">
        <v>14565</v>
      </c>
      <c r="F539" s="72" t="s">
        <v>14564</v>
      </c>
      <c r="G539" s="176">
        <v>0</v>
      </c>
      <c r="H539" s="72" t="s">
        <v>71</v>
      </c>
      <c r="I539" s="71" t="s">
        <v>64</v>
      </c>
      <c r="J539" s="73" t="s">
        <v>81</v>
      </c>
      <c r="K539" s="75" t="s">
        <v>14563</v>
      </c>
      <c r="L539" s="76">
        <v>12846400</v>
      </c>
      <c r="M539" s="71" t="s">
        <v>66</v>
      </c>
      <c r="N539" s="75" t="s">
        <v>12006</v>
      </c>
      <c r="O539" s="75">
        <v>1004278559</v>
      </c>
      <c r="P539" s="72">
        <v>28</v>
      </c>
      <c r="Q539" s="80">
        <v>45670</v>
      </c>
      <c r="R539" s="75">
        <v>5573604000</v>
      </c>
      <c r="S539" s="80">
        <v>45702</v>
      </c>
      <c r="T539" s="76">
        <v>12846400</v>
      </c>
      <c r="U539" s="72" t="s">
        <v>65</v>
      </c>
      <c r="V539" s="76">
        <v>36559627</v>
      </c>
      <c r="W539" s="104" t="s">
        <v>10413</v>
      </c>
      <c r="X539" s="78">
        <v>45702</v>
      </c>
      <c r="Y539" s="78">
        <v>45702</v>
      </c>
      <c r="Z539" s="78" t="s">
        <v>73</v>
      </c>
      <c r="AA539" s="78">
        <v>45808</v>
      </c>
      <c r="AB539" s="102">
        <f t="shared" si="48"/>
        <v>106</v>
      </c>
      <c r="AC539" s="72">
        <v>2</v>
      </c>
      <c r="AD539" s="514">
        <v>3472000</v>
      </c>
      <c r="AE539" s="72">
        <v>1</v>
      </c>
      <c r="AF539" s="80">
        <v>45838</v>
      </c>
      <c r="AG539" s="102">
        <f t="shared" si="49"/>
        <v>30</v>
      </c>
      <c r="AH539" s="72">
        <v>0</v>
      </c>
      <c r="AI539" s="628">
        <v>0</v>
      </c>
      <c r="AJ539" s="72" t="s">
        <v>73</v>
      </c>
      <c r="AK539" s="80" t="s">
        <v>73</v>
      </c>
      <c r="AL539" s="72">
        <v>0</v>
      </c>
      <c r="AM539" s="80" t="s">
        <v>73</v>
      </c>
      <c r="AN539" s="80" t="s">
        <v>73</v>
      </c>
      <c r="AO539" s="80" t="s">
        <v>73</v>
      </c>
      <c r="AP539" s="102">
        <f t="shared" si="50"/>
        <v>0</v>
      </c>
      <c r="AQ539" s="102">
        <f t="shared" si="51"/>
        <v>16318400</v>
      </c>
      <c r="AR539" s="72" t="s">
        <v>65</v>
      </c>
      <c r="AS539" s="76">
        <v>12846400</v>
      </c>
      <c r="AT539" s="72" t="s">
        <v>319</v>
      </c>
      <c r="AU539" s="76">
        <v>0</v>
      </c>
      <c r="AV539" s="81" t="s">
        <v>73</v>
      </c>
      <c r="AW539" s="620">
        <v>16318400</v>
      </c>
      <c r="AX539" s="488">
        <f t="shared" si="52"/>
        <v>0</v>
      </c>
      <c r="AY539" s="84">
        <f t="shared" si="53"/>
        <v>1</v>
      </c>
      <c r="AZ539" s="84">
        <v>1</v>
      </c>
      <c r="BA539" s="81" t="s">
        <v>73</v>
      </c>
      <c r="BB539" s="72" t="s">
        <v>208</v>
      </c>
      <c r="BC539" s="75" t="s">
        <v>14562</v>
      </c>
      <c r="BD539" s="71" t="s">
        <v>65</v>
      </c>
      <c r="BE539" s="71" t="s">
        <v>65</v>
      </c>
    </row>
    <row r="540" spans="2:57" x14ac:dyDescent="0.25">
      <c r="B540" s="71">
        <v>2025</v>
      </c>
      <c r="C540" s="71">
        <v>891780111</v>
      </c>
      <c r="D540" s="71" t="s">
        <v>63</v>
      </c>
      <c r="E540" s="72" t="s">
        <v>14561</v>
      </c>
      <c r="F540" s="72" t="s">
        <v>14560</v>
      </c>
      <c r="G540" s="176">
        <v>0</v>
      </c>
      <c r="H540" s="72" t="s">
        <v>71</v>
      </c>
      <c r="I540" s="71" t="s">
        <v>64</v>
      </c>
      <c r="J540" s="73" t="s">
        <v>81</v>
      </c>
      <c r="K540" s="75" t="s">
        <v>14559</v>
      </c>
      <c r="L540" s="76">
        <v>16280000</v>
      </c>
      <c r="M540" s="71" t="s">
        <v>66</v>
      </c>
      <c r="N540" s="75" t="s">
        <v>11950</v>
      </c>
      <c r="O540" s="75">
        <v>1083000350</v>
      </c>
      <c r="P540" s="72">
        <v>28</v>
      </c>
      <c r="Q540" s="80">
        <v>45670</v>
      </c>
      <c r="R540" s="75">
        <v>5573604000</v>
      </c>
      <c r="S540" s="80">
        <v>45702</v>
      </c>
      <c r="T540" s="76">
        <v>16280000</v>
      </c>
      <c r="U540" s="72" t="s">
        <v>65</v>
      </c>
      <c r="V540" s="76">
        <v>36559627</v>
      </c>
      <c r="W540" s="104" t="s">
        <v>10413</v>
      </c>
      <c r="X540" s="78">
        <v>45702</v>
      </c>
      <c r="Y540" s="78">
        <v>45702</v>
      </c>
      <c r="Z540" s="78" t="s">
        <v>73</v>
      </c>
      <c r="AA540" s="78">
        <v>45808</v>
      </c>
      <c r="AB540" s="102">
        <f t="shared" si="48"/>
        <v>106</v>
      </c>
      <c r="AC540" s="72">
        <v>2</v>
      </c>
      <c r="AD540" s="514">
        <v>4400000</v>
      </c>
      <c r="AE540" s="72">
        <v>1</v>
      </c>
      <c r="AF540" s="80">
        <v>45838</v>
      </c>
      <c r="AG540" s="102">
        <f t="shared" si="49"/>
        <v>30</v>
      </c>
      <c r="AH540" s="72">
        <v>0</v>
      </c>
      <c r="AI540" s="628">
        <v>0</v>
      </c>
      <c r="AJ540" s="72" t="s">
        <v>73</v>
      </c>
      <c r="AK540" s="80" t="s">
        <v>73</v>
      </c>
      <c r="AL540" s="72">
        <v>0</v>
      </c>
      <c r="AM540" s="80" t="s">
        <v>73</v>
      </c>
      <c r="AN540" s="80" t="s">
        <v>73</v>
      </c>
      <c r="AO540" s="80" t="s">
        <v>73</v>
      </c>
      <c r="AP540" s="102">
        <f t="shared" si="50"/>
        <v>0</v>
      </c>
      <c r="AQ540" s="102">
        <f t="shared" si="51"/>
        <v>20680000</v>
      </c>
      <c r="AR540" s="72" t="s">
        <v>65</v>
      </c>
      <c r="AS540" s="76">
        <v>16280000</v>
      </c>
      <c r="AT540" s="72" t="s">
        <v>319</v>
      </c>
      <c r="AU540" s="76">
        <v>0</v>
      </c>
      <c r="AV540" s="81" t="s">
        <v>73</v>
      </c>
      <c r="AW540" s="620">
        <v>20680000</v>
      </c>
      <c r="AX540" s="488">
        <f t="shared" si="52"/>
        <v>0</v>
      </c>
      <c r="AY540" s="84">
        <f t="shared" si="53"/>
        <v>1</v>
      </c>
      <c r="AZ540" s="84">
        <v>1</v>
      </c>
      <c r="BA540" s="81" t="s">
        <v>73</v>
      </c>
      <c r="BB540" s="72" t="s">
        <v>208</v>
      </c>
      <c r="BC540" s="75" t="s">
        <v>14558</v>
      </c>
      <c r="BD540" s="71" t="s">
        <v>65</v>
      </c>
      <c r="BE540" s="71" t="s">
        <v>65</v>
      </c>
    </row>
    <row r="541" spans="2:57" x14ac:dyDescent="0.25">
      <c r="B541" s="71">
        <v>2025</v>
      </c>
      <c r="C541" s="71">
        <v>891780111</v>
      </c>
      <c r="D541" s="71" t="s">
        <v>63</v>
      </c>
      <c r="E541" s="72" t="s">
        <v>14557</v>
      </c>
      <c r="F541" s="72" t="s">
        <v>14556</v>
      </c>
      <c r="G541" s="176">
        <v>0</v>
      </c>
      <c r="H541" s="72" t="s">
        <v>71</v>
      </c>
      <c r="I541" s="71" t="s">
        <v>64</v>
      </c>
      <c r="J541" s="73" t="s">
        <v>81</v>
      </c>
      <c r="K541" s="75" t="s">
        <v>14552</v>
      </c>
      <c r="L541" s="76">
        <v>15170000</v>
      </c>
      <c r="M541" s="71" t="s">
        <v>66</v>
      </c>
      <c r="N541" s="75" t="s">
        <v>11876</v>
      </c>
      <c r="O541" s="75">
        <v>57106762</v>
      </c>
      <c r="P541" s="72">
        <v>28</v>
      </c>
      <c r="Q541" s="80">
        <v>45670</v>
      </c>
      <c r="R541" s="75">
        <v>5573604000</v>
      </c>
      <c r="S541" s="80">
        <v>45702</v>
      </c>
      <c r="T541" s="76">
        <v>15170000</v>
      </c>
      <c r="U541" s="72" t="s">
        <v>65</v>
      </c>
      <c r="V541" s="76">
        <v>36559627</v>
      </c>
      <c r="W541" s="104" t="s">
        <v>10413</v>
      </c>
      <c r="X541" s="78">
        <v>45702</v>
      </c>
      <c r="Y541" s="78">
        <v>45702</v>
      </c>
      <c r="Z541" s="78" t="s">
        <v>73</v>
      </c>
      <c r="AA541" s="78">
        <v>45808</v>
      </c>
      <c r="AB541" s="102">
        <f t="shared" si="48"/>
        <v>106</v>
      </c>
      <c r="AC541" s="72">
        <v>2</v>
      </c>
      <c r="AD541" s="514">
        <v>4100000</v>
      </c>
      <c r="AE541" s="72">
        <v>1</v>
      </c>
      <c r="AF541" s="80">
        <v>45838</v>
      </c>
      <c r="AG541" s="102">
        <f t="shared" si="49"/>
        <v>30</v>
      </c>
      <c r="AH541" s="72">
        <v>0</v>
      </c>
      <c r="AI541" s="628">
        <v>0</v>
      </c>
      <c r="AJ541" s="72" t="s">
        <v>73</v>
      </c>
      <c r="AK541" s="80" t="s">
        <v>73</v>
      </c>
      <c r="AL541" s="72">
        <v>0</v>
      </c>
      <c r="AM541" s="80" t="s">
        <v>73</v>
      </c>
      <c r="AN541" s="80" t="s">
        <v>73</v>
      </c>
      <c r="AO541" s="80" t="s">
        <v>73</v>
      </c>
      <c r="AP541" s="102">
        <f t="shared" si="50"/>
        <v>0</v>
      </c>
      <c r="AQ541" s="102">
        <f t="shared" si="51"/>
        <v>19270000</v>
      </c>
      <c r="AR541" s="72" t="s">
        <v>65</v>
      </c>
      <c r="AS541" s="76">
        <v>15170000</v>
      </c>
      <c r="AT541" s="72" t="s">
        <v>319</v>
      </c>
      <c r="AU541" s="76">
        <v>0</v>
      </c>
      <c r="AV541" s="81" t="s">
        <v>73</v>
      </c>
      <c r="AW541" s="620">
        <v>19270000</v>
      </c>
      <c r="AX541" s="488">
        <f t="shared" si="52"/>
        <v>0</v>
      </c>
      <c r="AY541" s="84">
        <f t="shared" si="53"/>
        <v>1</v>
      </c>
      <c r="AZ541" s="84">
        <v>1</v>
      </c>
      <c r="BA541" s="81" t="s">
        <v>73</v>
      </c>
      <c r="BB541" s="72" t="s">
        <v>208</v>
      </c>
      <c r="BC541" s="75" t="s">
        <v>14555</v>
      </c>
      <c r="BD541" s="71" t="s">
        <v>65</v>
      </c>
      <c r="BE541" s="71" t="s">
        <v>65</v>
      </c>
    </row>
    <row r="542" spans="2:57" x14ac:dyDescent="0.25">
      <c r="B542" s="71">
        <v>2025</v>
      </c>
      <c r="C542" s="71">
        <v>891780111</v>
      </c>
      <c r="D542" s="71" t="s">
        <v>63</v>
      </c>
      <c r="E542" s="72" t="s">
        <v>14554</v>
      </c>
      <c r="F542" s="72" t="s">
        <v>14553</v>
      </c>
      <c r="G542" s="176">
        <v>0</v>
      </c>
      <c r="H542" s="72" t="s">
        <v>71</v>
      </c>
      <c r="I542" s="71" t="s">
        <v>64</v>
      </c>
      <c r="J542" s="73" t="s">
        <v>81</v>
      </c>
      <c r="K542" s="75" t="s">
        <v>14552</v>
      </c>
      <c r="L542" s="76">
        <v>15170000</v>
      </c>
      <c r="M542" s="71" t="s">
        <v>66</v>
      </c>
      <c r="N542" s="75" t="s">
        <v>12111</v>
      </c>
      <c r="O542" s="75">
        <v>1083553861</v>
      </c>
      <c r="P542" s="72">
        <v>28</v>
      </c>
      <c r="Q542" s="80">
        <v>45670</v>
      </c>
      <c r="R542" s="75">
        <v>5573604000</v>
      </c>
      <c r="S542" s="80">
        <v>45702</v>
      </c>
      <c r="T542" s="76">
        <v>15170000</v>
      </c>
      <c r="U542" s="72" t="s">
        <v>65</v>
      </c>
      <c r="V542" s="76">
        <v>36559627</v>
      </c>
      <c r="W542" s="104" t="s">
        <v>10413</v>
      </c>
      <c r="X542" s="78">
        <v>45702</v>
      </c>
      <c r="Y542" s="78">
        <v>45702</v>
      </c>
      <c r="Z542" s="78" t="s">
        <v>73</v>
      </c>
      <c r="AA542" s="78">
        <v>45808</v>
      </c>
      <c r="AB542" s="102">
        <f t="shared" si="48"/>
        <v>106</v>
      </c>
      <c r="AC542" s="72">
        <v>2</v>
      </c>
      <c r="AD542" s="514">
        <v>4100000</v>
      </c>
      <c r="AE542" s="72">
        <v>1</v>
      </c>
      <c r="AF542" s="80">
        <v>45838</v>
      </c>
      <c r="AG542" s="102">
        <f t="shared" si="49"/>
        <v>30</v>
      </c>
      <c r="AH542" s="72">
        <v>0</v>
      </c>
      <c r="AI542" s="628">
        <v>0</v>
      </c>
      <c r="AJ542" s="72" t="s">
        <v>73</v>
      </c>
      <c r="AK542" s="80" t="s">
        <v>73</v>
      </c>
      <c r="AL542" s="72">
        <v>0</v>
      </c>
      <c r="AM542" s="80" t="s">
        <v>73</v>
      </c>
      <c r="AN542" s="80" t="s">
        <v>73</v>
      </c>
      <c r="AO542" s="80" t="s">
        <v>73</v>
      </c>
      <c r="AP542" s="102">
        <f t="shared" si="50"/>
        <v>0</v>
      </c>
      <c r="AQ542" s="102">
        <f t="shared" si="51"/>
        <v>19270000</v>
      </c>
      <c r="AR542" s="72" t="s">
        <v>65</v>
      </c>
      <c r="AS542" s="76">
        <v>15170000</v>
      </c>
      <c r="AT542" s="72" t="s">
        <v>319</v>
      </c>
      <c r="AU542" s="76">
        <v>0</v>
      </c>
      <c r="AV542" s="81" t="s">
        <v>73</v>
      </c>
      <c r="AW542" s="620">
        <v>19270000</v>
      </c>
      <c r="AX542" s="488">
        <f t="shared" si="52"/>
        <v>0</v>
      </c>
      <c r="AY542" s="84">
        <f t="shared" si="53"/>
        <v>1</v>
      </c>
      <c r="AZ542" s="84">
        <v>1</v>
      </c>
      <c r="BA542" s="81" t="s">
        <v>73</v>
      </c>
      <c r="BB542" s="72" t="s">
        <v>208</v>
      </c>
      <c r="BC542" s="75" t="s">
        <v>14551</v>
      </c>
      <c r="BD542" s="71" t="s">
        <v>65</v>
      </c>
      <c r="BE542" s="71" t="s">
        <v>65</v>
      </c>
    </row>
    <row r="543" spans="2:57" x14ac:dyDescent="0.25">
      <c r="B543" s="71">
        <v>2025</v>
      </c>
      <c r="C543" s="71">
        <v>891780111</v>
      </c>
      <c r="D543" s="71" t="s">
        <v>63</v>
      </c>
      <c r="E543" s="72" t="s">
        <v>14550</v>
      </c>
      <c r="F543" s="72" t="s">
        <v>14549</v>
      </c>
      <c r="G543" s="176">
        <v>0</v>
      </c>
      <c r="H543" s="72" t="s">
        <v>71</v>
      </c>
      <c r="I543" s="71" t="s">
        <v>64</v>
      </c>
      <c r="J543" s="73" t="s">
        <v>81</v>
      </c>
      <c r="K543" s="75" t="s">
        <v>14360</v>
      </c>
      <c r="L543" s="76">
        <v>12846400</v>
      </c>
      <c r="M543" s="71" t="s">
        <v>66</v>
      </c>
      <c r="N543" s="75" t="s">
        <v>11881</v>
      </c>
      <c r="O543" s="75">
        <v>1235539225</v>
      </c>
      <c r="P543" s="72">
        <v>28</v>
      </c>
      <c r="Q543" s="80">
        <v>45670</v>
      </c>
      <c r="R543" s="75">
        <v>5573604000</v>
      </c>
      <c r="S543" s="80">
        <v>45702</v>
      </c>
      <c r="T543" s="76">
        <v>12846400</v>
      </c>
      <c r="U543" s="72" t="s">
        <v>65</v>
      </c>
      <c r="V543" s="76">
        <v>36559627</v>
      </c>
      <c r="W543" s="104" t="s">
        <v>10413</v>
      </c>
      <c r="X543" s="78">
        <v>45702</v>
      </c>
      <c r="Y543" s="78">
        <v>45702</v>
      </c>
      <c r="Z543" s="78" t="s">
        <v>73</v>
      </c>
      <c r="AA543" s="78">
        <v>45808</v>
      </c>
      <c r="AB543" s="102">
        <f t="shared" si="48"/>
        <v>106</v>
      </c>
      <c r="AC543" s="72">
        <v>2</v>
      </c>
      <c r="AD543" s="514">
        <v>3472000</v>
      </c>
      <c r="AE543" s="72">
        <v>1</v>
      </c>
      <c r="AF543" s="80">
        <v>45838</v>
      </c>
      <c r="AG543" s="102">
        <f t="shared" si="49"/>
        <v>30</v>
      </c>
      <c r="AH543" s="72">
        <v>0</v>
      </c>
      <c r="AI543" s="628">
        <v>0</v>
      </c>
      <c r="AJ543" s="72" t="s">
        <v>73</v>
      </c>
      <c r="AK543" s="80" t="s">
        <v>73</v>
      </c>
      <c r="AL543" s="72">
        <v>0</v>
      </c>
      <c r="AM543" s="80" t="s">
        <v>73</v>
      </c>
      <c r="AN543" s="80" t="s">
        <v>73</v>
      </c>
      <c r="AO543" s="80" t="s">
        <v>73</v>
      </c>
      <c r="AP543" s="102">
        <f t="shared" si="50"/>
        <v>0</v>
      </c>
      <c r="AQ543" s="102">
        <f t="shared" si="51"/>
        <v>16318400</v>
      </c>
      <c r="AR543" s="72" t="s">
        <v>65</v>
      </c>
      <c r="AS543" s="76">
        <v>12846400</v>
      </c>
      <c r="AT543" s="72" t="s">
        <v>319</v>
      </c>
      <c r="AU543" s="76">
        <v>0</v>
      </c>
      <c r="AV543" s="81" t="s">
        <v>73</v>
      </c>
      <c r="AW543" s="620">
        <v>16318400</v>
      </c>
      <c r="AX543" s="488">
        <f t="shared" si="52"/>
        <v>0</v>
      </c>
      <c r="AY543" s="84">
        <f t="shared" si="53"/>
        <v>1</v>
      </c>
      <c r="AZ543" s="84">
        <v>1</v>
      </c>
      <c r="BA543" s="81" t="s">
        <v>73</v>
      </c>
      <c r="BB543" s="72" t="s">
        <v>208</v>
      </c>
      <c r="BC543" s="75" t="s">
        <v>14548</v>
      </c>
      <c r="BD543" s="71" t="s">
        <v>65</v>
      </c>
      <c r="BE543" s="71" t="s">
        <v>65</v>
      </c>
    </row>
    <row r="544" spans="2:57" x14ac:dyDescent="0.25">
      <c r="B544" s="71">
        <v>2025</v>
      </c>
      <c r="C544" s="71">
        <v>891780111</v>
      </c>
      <c r="D544" s="71" t="s">
        <v>63</v>
      </c>
      <c r="E544" s="72" t="s">
        <v>14547</v>
      </c>
      <c r="F544" s="72" t="s">
        <v>14546</v>
      </c>
      <c r="G544" s="176">
        <v>0</v>
      </c>
      <c r="H544" s="72" t="s">
        <v>71</v>
      </c>
      <c r="I544" s="71" t="s">
        <v>64</v>
      </c>
      <c r="J544" s="73" t="s">
        <v>81</v>
      </c>
      <c r="K544" s="75" t="s">
        <v>14545</v>
      </c>
      <c r="L544" s="76">
        <v>12846400</v>
      </c>
      <c r="M544" s="71" t="s">
        <v>66</v>
      </c>
      <c r="N544" s="75" t="s">
        <v>11853</v>
      </c>
      <c r="O544" s="75">
        <v>7600647</v>
      </c>
      <c r="P544" s="72">
        <v>28</v>
      </c>
      <c r="Q544" s="80">
        <v>45670</v>
      </c>
      <c r="R544" s="75">
        <v>5573604000</v>
      </c>
      <c r="S544" s="80">
        <v>45702</v>
      </c>
      <c r="T544" s="76">
        <v>12846400</v>
      </c>
      <c r="U544" s="72" t="s">
        <v>65</v>
      </c>
      <c r="V544" s="76">
        <v>36559627</v>
      </c>
      <c r="W544" s="104" t="s">
        <v>10413</v>
      </c>
      <c r="X544" s="78">
        <v>45702</v>
      </c>
      <c r="Y544" s="78">
        <v>45702</v>
      </c>
      <c r="Z544" s="78" t="s">
        <v>73</v>
      </c>
      <c r="AA544" s="78">
        <v>45808</v>
      </c>
      <c r="AB544" s="102">
        <f t="shared" si="48"/>
        <v>106</v>
      </c>
      <c r="AC544" s="72">
        <v>2</v>
      </c>
      <c r="AD544" s="514">
        <v>3472000</v>
      </c>
      <c r="AE544" s="72">
        <v>1</v>
      </c>
      <c r="AF544" s="80">
        <v>45838</v>
      </c>
      <c r="AG544" s="102">
        <f t="shared" si="49"/>
        <v>30</v>
      </c>
      <c r="AH544" s="72">
        <v>0</v>
      </c>
      <c r="AI544" s="628">
        <v>0</v>
      </c>
      <c r="AJ544" s="72" t="s">
        <v>73</v>
      </c>
      <c r="AK544" s="80" t="s">
        <v>73</v>
      </c>
      <c r="AL544" s="72">
        <v>0</v>
      </c>
      <c r="AM544" s="80" t="s">
        <v>73</v>
      </c>
      <c r="AN544" s="80" t="s">
        <v>73</v>
      </c>
      <c r="AO544" s="80" t="s">
        <v>73</v>
      </c>
      <c r="AP544" s="102">
        <f t="shared" si="50"/>
        <v>0</v>
      </c>
      <c r="AQ544" s="102">
        <f t="shared" si="51"/>
        <v>16318400</v>
      </c>
      <c r="AR544" s="72" t="s">
        <v>65</v>
      </c>
      <c r="AS544" s="76">
        <v>12846400</v>
      </c>
      <c r="AT544" s="72" t="s">
        <v>319</v>
      </c>
      <c r="AU544" s="76">
        <v>0</v>
      </c>
      <c r="AV544" s="81" t="s">
        <v>73</v>
      </c>
      <c r="AW544" s="620">
        <v>16318400</v>
      </c>
      <c r="AX544" s="488">
        <f t="shared" si="52"/>
        <v>0</v>
      </c>
      <c r="AY544" s="84">
        <f t="shared" si="53"/>
        <v>1</v>
      </c>
      <c r="AZ544" s="84">
        <v>1</v>
      </c>
      <c r="BA544" s="81" t="s">
        <v>73</v>
      </c>
      <c r="BB544" s="72" t="s">
        <v>208</v>
      </c>
      <c r="BC544" s="75" t="s">
        <v>14544</v>
      </c>
      <c r="BD544" s="71" t="s">
        <v>65</v>
      </c>
      <c r="BE544" s="71" t="s">
        <v>65</v>
      </c>
    </row>
    <row r="545" spans="2:57" x14ac:dyDescent="0.25">
      <c r="B545" s="71">
        <v>2025</v>
      </c>
      <c r="C545" s="71">
        <v>891780111</v>
      </c>
      <c r="D545" s="71" t="s">
        <v>63</v>
      </c>
      <c r="E545" s="72" t="s">
        <v>14543</v>
      </c>
      <c r="F545" s="72" t="s">
        <v>14542</v>
      </c>
      <c r="G545" s="176">
        <v>0</v>
      </c>
      <c r="H545" s="72" t="s">
        <v>71</v>
      </c>
      <c r="I545" s="71" t="s">
        <v>64</v>
      </c>
      <c r="J545" s="73" t="s">
        <v>81</v>
      </c>
      <c r="K545" s="75" t="s">
        <v>14541</v>
      </c>
      <c r="L545" s="76">
        <v>16280000</v>
      </c>
      <c r="M545" s="71" t="s">
        <v>66</v>
      </c>
      <c r="N545" s="75" t="s">
        <v>11814</v>
      </c>
      <c r="O545" s="75">
        <v>36535996</v>
      </c>
      <c r="P545" s="72">
        <v>28</v>
      </c>
      <c r="Q545" s="80">
        <v>45670</v>
      </c>
      <c r="R545" s="75">
        <v>5573604000</v>
      </c>
      <c r="S545" s="80">
        <v>45702</v>
      </c>
      <c r="T545" s="76">
        <v>16280000</v>
      </c>
      <c r="U545" s="72" t="s">
        <v>65</v>
      </c>
      <c r="V545" s="76">
        <v>36559627</v>
      </c>
      <c r="W545" s="104" t="s">
        <v>10413</v>
      </c>
      <c r="X545" s="78">
        <v>45702</v>
      </c>
      <c r="Y545" s="78">
        <v>45702</v>
      </c>
      <c r="Z545" s="78" t="s">
        <v>73</v>
      </c>
      <c r="AA545" s="78">
        <v>45808</v>
      </c>
      <c r="AB545" s="102">
        <f t="shared" si="48"/>
        <v>106</v>
      </c>
      <c r="AC545" s="72">
        <v>2</v>
      </c>
      <c r="AD545" s="514">
        <v>4400000</v>
      </c>
      <c r="AE545" s="72">
        <v>1</v>
      </c>
      <c r="AF545" s="80">
        <v>45838</v>
      </c>
      <c r="AG545" s="102">
        <f t="shared" si="49"/>
        <v>30</v>
      </c>
      <c r="AH545" s="72">
        <v>0</v>
      </c>
      <c r="AI545" s="628">
        <v>0</v>
      </c>
      <c r="AJ545" s="72" t="s">
        <v>73</v>
      </c>
      <c r="AK545" s="80" t="s">
        <v>73</v>
      </c>
      <c r="AL545" s="72">
        <v>0</v>
      </c>
      <c r="AM545" s="80" t="s">
        <v>73</v>
      </c>
      <c r="AN545" s="80" t="s">
        <v>73</v>
      </c>
      <c r="AO545" s="80" t="s">
        <v>73</v>
      </c>
      <c r="AP545" s="102">
        <f t="shared" si="50"/>
        <v>0</v>
      </c>
      <c r="AQ545" s="102">
        <f t="shared" si="51"/>
        <v>20680000</v>
      </c>
      <c r="AR545" s="72" t="s">
        <v>65</v>
      </c>
      <c r="AS545" s="76">
        <v>16280000</v>
      </c>
      <c r="AT545" s="72" t="s">
        <v>319</v>
      </c>
      <c r="AU545" s="76">
        <v>0</v>
      </c>
      <c r="AV545" s="81" t="s">
        <v>73</v>
      </c>
      <c r="AW545" s="620">
        <v>20680000</v>
      </c>
      <c r="AX545" s="488">
        <f t="shared" si="52"/>
        <v>0</v>
      </c>
      <c r="AY545" s="84">
        <f t="shared" si="53"/>
        <v>1</v>
      </c>
      <c r="AZ545" s="84">
        <v>1</v>
      </c>
      <c r="BA545" s="81" t="s">
        <v>73</v>
      </c>
      <c r="BB545" s="72" t="s">
        <v>208</v>
      </c>
      <c r="BC545" s="75" t="s">
        <v>14540</v>
      </c>
      <c r="BD545" s="71" t="s">
        <v>65</v>
      </c>
      <c r="BE545" s="71" t="s">
        <v>65</v>
      </c>
    </row>
    <row r="546" spans="2:57" x14ac:dyDescent="0.25">
      <c r="B546" s="71">
        <v>2025</v>
      </c>
      <c r="C546" s="71">
        <v>891780111</v>
      </c>
      <c r="D546" s="71" t="s">
        <v>63</v>
      </c>
      <c r="E546" s="72" t="s">
        <v>14539</v>
      </c>
      <c r="F546" s="72" t="s">
        <v>14538</v>
      </c>
      <c r="G546" s="176">
        <v>0</v>
      </c>
      <c r="H546" s="72" t="s">
        <v>71</v>
      </c>
      <c r="I546" s="71" t="s">
        <v>64</v>
      </c>
      <c r="J546" s="73" t="s">
        <v>81</v>
      </c>
      <c r="K546" s="75" t="s">
        <v>14537</v>
      </c>
      <c r="L546" s="76">
        <v>12846400</v>
      </c>
      <c r="M546" s="71" t="s">
        <v>66</v>
      </c>
      <c r="N546" s="75" t="s">
        <v>12229</v>
      </c>
      <c r="O546" s="75">
        <v>1007809758</v>
      </c>
      <c r="P546" s="72">
        <v>28</v>
      </c>
      <c r="Q546" s="80">
        <v>45670</v>
      </c>
      <c r="R546" s="75">
        <v>5573604000</v>
      </c>
      <c r="S546" s="80">
        <v>45702</v>
      </c>
      <c r="T546" s="76">
        <v>12846400</v>
      </c>
      <c r="U546" s="72" t="s">
        <v>65</v>
      </c>
      <c r="V546" s="76">
        <v>1082889541</v>
      </c>
      <c r="W546" s="104" t="s">
        <v>1095</v>
      </c>
      <c r="X546" s="78">
        <v>45702</v>
      </c>
      <c r="Y546" s="78">
        <v>45702</v>
      </c>
      <c r="Z546" s="78" t="s">
        <v>73</v>
      </c>
      <c r="AA546" s="78">
        <v>45808</v>
      </c>
      <c r="AB546" s="102">
        <f t="shared" si="48"/>
        <v>106</v>
      </c>
      <c r="AC546" s="72">
        <v>2</v>
      </c>
      <c r="AD546" s="514">
        <v>3472000</v>
      </c>
      <c r="AE546" s="72">
        <v>1</v>
      </c>
      <c r="AF546" s="80">
        <v>45838</v>
      </c>
      <c r="AG546" s="102">
        <f t="shared" si="49"/>
        <v>30</v>
      </c>
      <c r="AH546" s="72">
        <v>0</v>
      </c>
      <c r="AI546" s="628">
        <v>0</v>
      </c>
      <c r="AJ546" s="72" t="s">
        <v>73</v>
      </c>
      <c r="AK546" s="80" t="s">
        <v>73</v>
      </c>
      <c r="AL546" s="72">
        <v>0</v>
      </c>
      <c r="AM546" s="80" t="s">
        <v>73</v>
      </c>
      <c r="AN546" s="80" t="s">
        <v>73</v>
      </c>
      <c r="AO546" s="80" t="s">
        <v>73</v>
      </c>
      <c r="AP546" s="102">
        <f t="shared" si="50"/>
        <v>0</v>
      </c>
      <c r="AQ546" s="102">
        <f t="shared" si="51"/>
        <v>16318400</v>
      </c>
      <c r="AR546" s="72" t="s">
        <v>65</v>
      </c>
      <c r="AS546" s="76">
        <v>12846400</v>
      </c>
      <c r="AT546" s="72" t="s">
        <v>319</v>
      </c>
      <c r="AU546" s="76">
        <v>0</v>
      </c>
      <c r="AV546" s="81" t="s">
        <v>73</v>
      </c>
      <c r="AW546" s="620">
        <v>16318400</v>
      </c>
      <c r="AX546" s="488">
        <f t="shared" si="52"/>
        <v>0</v>
      </c>
      <c r="AY546" s="84">
        <f t="shared" si="53"/>
        <v>1</v>
      </c>
      <c r="AZ546" s="84">
        <v>1</v>
      </c>
      <c r="BA546" s="81" t="s">
        <v>73</v>
      </c>
      <c r="BB546" s="72" t="s">
        <v>208</v>
      </c>
      <c r="BC546" s="75" t="s">
        <v>14536</v>
      </c>
      <c r="BD546" s="71" t="s">
        <v>65</v>
      </c>
      <c r="BE546" s="71" t="s">
        <v>65</v>
      </c>
    </row>
    <row r="547" spans="2:57" x14ac:dyDescent="0.25">
      <c r="B547" s="71">
        <v>2025</v>
      </c>
      <c r="C547" s="71">
        <v>891780111</v>
      </c>
      <c r="D547" s="71" t="s">
        <v>63</v>
      </c>
      <c r="E547" s="72" t="s">
        <v>14535</v>
      </c>
      <c r="F547" s="72" t="s">
        <v>14534</v>
      </c>
      <c r="G547" s="176">
        <v>0</v>
      </c>
      <c r="H547" s="72" t="s">
        <v>71</v>
      </c>
      <c r="I547" s="71" t="s">
        <v>64</v>
      </c>
      <c r="J547" s="73" t="s">
        <v>81</v>
      </c>
      <c r="K547" s="75" t="s">
        <v>14533</v>
      </c>
      <c r="L547" s="76">
        <v>15540000</v>
      </c>
      <c r="M547" s="71" t="s">
        <v>66</v>
      </c>
      <c r="N547" s="75" t="s">
        <v>12106</v>
      </c>
      <c r="O547" s="75">
        <v>22463844</v>
      </c>
      <c r="P547" s="72">
        <v>28</v>
      </c>
      <c r="Q547" s="80">
        <v>45670</v>
      </c>
      <c r="R547" s="75">
        <v>5573604000</v>
      </c>
      <c r="S547" s="80">
        <v>45702</v>
      </c>
      <c r="T547" s="76">
        <v>15540000</v>
      </c>
      <c r="U547" s="72" t="s">
        <v>65</v>
      </c>
      <c r="V547" s="76">
        <v>36559627</v>
      </c>
      <c r="W547" s="104" t="s">
        <v>10413</v>
      </c>
      <c r="X547" s="78">
        <v>45702</v>
      </c>
      <c r="Y547" s="78">
        <v>45702</v>
      </c>
      <c r="Z547" s="78" t="s">
        <v>73</v>
      </c>
      <c r="AA547" s="78">
        <v>45808</v>
      </c>
      <c r="AB547" s="102">
        <f t="shared" si="48"/>
        <v>106</v>
      </c>
      <c r="AC547" s="72">
        <v>2</v>
      </c>
      <c r="AD547" s="514">
        <v>4200000</v>
      </c>
      <c r="AE547" s="72">
        <v>1</v>
      </c>
      <c r="AF547" s="80">
        <v>45838</v>
      </c>
      <c r="AG547" s="102">
        <f t="shared" si="49"/>
        <v>30</v>
      </c>
      <c r="AH547" s="72">
        <v>0</v>
      </c>
      <c r="AI547" s="628">
        <v>0</v>
      </c>
      <c r="AJ547" s="72" t="s">
        <v>73</v>
      </c>
      <c r="AK547" s="80" t="s">
        <v>73</v>
      </c>
      <c r="AL547" s="72">
        <v>0</v>
      </c>
      <c r="AM547" s="80" t="s">
        <v>73</v>
      </c>
      <c r="AN547" s="80" t="s">
        <v>73</v>
      </c>
      <c r="AO547" s="80" t="s">
        <v>73</v>
      </c>
      <c r="AP547" s="102">
        <f t="shared" si="50"/>
        <v>0</v>
      </c>
      <c r="AQ547" s="102">
        <f t="shared" si="51"/>
        <v>19740000</v>
      </c>
      <c r="AR547" s="72" t="s">
        <v>65</v>
      </c>
      <c r="AS547" s="76">
        <v>15540000</v>
      </c>
      <c r="AT547" s="72" t="s">
        <v>319</v>
      </c>
      <c r="AU547" s="76">
        <v>0</v>
      </c>
      <c r="AV547" s="81" t="s">
        <v>73</v>
      </c>
      <c r="AW547" s="620">
        <v>19740000</v>
      </c>
      <c r="AX547" s="488">
        <f t="shared" si="52"/>
        <v>0</v>
      </c>
      <c r="AY547" s="84">
        <f t="shared" si="53"/>
        <v>1</v>
      </c>
      <c r="AZ547" s="84">
        <v>1</v>
      </c>
      <c r="BA547" s="81" t="s">
        <v>73</v>
      </c>
      <c r="BB547" s="72" t="s">
        <v>208</v>
      </c>
      <c r="BC547" s="75" t="s">
        <v>14532</v>
      </c>
      <c r="BD547" s="71" t="s">
        <v>65</v>
      </c>
      <c r="BE547" s="71" t="s">
        <v>65</v>
      </c>
    </row>
    <row r="548" spans="2:57" x14ac:dyDescent="0.25">
      <c r="B548" s="71">
        <v>2025</v>
      </c>
      <c r="C548" s="71">
        <v>891780111</v>
      </c>
      <c r="D548" s="71" t="s">
        <v>63</v>
      </c>
      <c r="E548" s="72" t="s">
        <v>14531</v>
      </c>
      <c r="F548" s="72" t="s">
        <v>14530</v>
      </c>
      <c r="G548" s="176">
        <v>0</v>
      </c>
      <c r="H548" s="72" t="s">
        <v>71</v>
      </c>
      <c r="I548" s="71" t="s">
        <v>64</v>
      </c>
      <c r="J548" s="73" t="s">
        <v>81</v>
      </c>
      <c r="K548" s="75" t="s">
        <v>14529</v>
      </c>
      <c r="L548" s="76">
        <v>15540000</v>
      </c>
      <c r="M548" s="71" t="s">
        <v>66</v>
      </c>
      <c r="N548" s="75" t="s">
        <v>11619</v>
      </c>
      <c r="O548" s="75">
        <v>19618488</v>
      </c>
      <c r="P548" s="72">
        <v>28</v>
      </c>
      <c r="Q548" s="80">
        <v>45670</v>
      </c>
      <c r="R548" s="75">
        <v>5573604000</v>
      </c>
      <c r="S548" s="80">
        <v>45702</v>
      </c>
      <c r="T548" s="76">
        <v>15540000</v>
      </c>
      <c r="U548" s="72" t="s">
        <v>65</v>
      </c>
      <c r="V548" s="76">
        <v>36559627</v>
      </c>
      <c r="W548" s="104" t="s">
        <v>10413</v>
      </c>
      <c r="X548" s="78">
        <v>45702</v>
      </c>
      <c r="Y548" s="78">
        <v>45702</v>
      </c>
      <c r="Z548" s="78" t="s">
        <v>73</v>
      </c>
      <c r="AA548" s="78">
        <v>45808</v>
      </c>
      <c r="AB548" s="102">
        <f t="shared" si="48"/>
        <v>106</v>
      </c>
      <c r="AC548" s="72">
        <v>2</v>
      </c>
      <c r="AD548" s="514">
        <v>4200000</v>
      </c>
      <c r="AE548" s="72">
        <v>1</v>
      </c>
      <c r="AF548" s="80">
        <v>45838</v>
      </c>
      <c r="AG548" s="102">
        <f t="shared" si="49"/>
        <v>30</v>
      </c>
      <c r="AH548" s="72">
        <v>0</v>
      </c>
      <c r="AI548" s="628">
        <v>0</v>
      </c>
      <c r="AJ548" s="72" t="s">
        <v>73</v>
      </c>
      <c r="AK548" s="80" t="s">
        <v>73</v>
      </c>
      <c r="AL548" s="72">
        <v>0</v>
      </c>
      <c r="AM548" s="80" t="s">
        <v>73</v>
      </c>
      <c r="AN548" s="80" t="s">
        <v>73</v>
      </c>
      <c r="AO548" s="80" t="s">
        <v>73</v>
      </c>
      <c r="AP548" s="102">
        <f t="shared" si="50"/>
        <v>0</v>
      </c>
      <c r="AQ548" s="102">
        <f t="shared" si="51"/>
        <v>19740000</v>
      </c>
      <c r="AR548" s="72" t="s">
        <v>65</v>
      </c>
      <c r="AS548" s="76">
        <v>15540000</v>
      </c>
      <c r="AT548" s="72" t="s">
        <v>319</v>
      </c>
      <c r="AU548" s="76">
        <v>0</v>
      </c>
      <c r="AV548" s="81" t="s">
        <v>73</v>
      </c>
      <c r="AW548" s="620">
        <v>19740000</v>
      </c>
      <c r="AX548" s="488">
        <f t="shared" si="52"/>
        <v>0</v>
      </c>
      <c r="AY548" s="84">
        <f t="shared" si="53"/>
        <v>1</v>
      </c>
      <c r="AZ548" s="84">
        <v>1</v>
      </c>
      <c r="BA548" s="81" t="s">
        <v>73</v>
      </c>
      <c r="BB548" s="72" t="s">
        <v>208</v>
      </c>
      <c r="BC548" s="75" t="s">
        <v>14528</v>
      </c>
      <c r="BD548" s="71" t="s">
        <v>65</v>
      </c>
      <c r="BE548" s="71" t="s">
        <v>65</v>
      </c>
    </row>
    <row r="549" spans="2:57" x14ac:dyDescent="0.25">
      <c r="B549" s="71">
        <v>2025</v>
      </c>
      <c r="C549" s="71">
        <v>891780111</v>
      </c>
      <c r="D549" s="71" t="s">
        <v>63</v>
      </c>
      <c r="E549" s="72" t="s">
        <v>14527</v>
      </c>
      <c r="F549" s="72" t="s">
        <v>14526</v>
      </c>
      <c r="G549" s="176">
        <v>0</v>
      </c>
      <c r="H549" s="72" t="s">
        <v>71</v>
      </c>
      <c r="I549" s="71" t="s">
        <v>64</v>
      </c>
      <c r="J549" s="73" t="s">
        <v>81</v>
      </c>
      <c r="K549" s="75" t="s">
        <v>14360</v>
      </c>
      <c r="L549" s="76">
        <v>19240000</v>
      </c>
      <c r="M549" s="71" t="s">
        <v>66</v>
      </c>
      <c r="N549" s="75" t="s">
        <v>11650</v>
      </c>
      <c r="O549" s="75">
        <v>1081808753</v>
      </c>
      <c r="P549" s="72">
        <v>28</v>
      </c>
      <c r="Q549" s="80">
        <v>45670</v>
      </c>
      <c r="R549" s="75">
        <v>5573604000</v>
      </c>
      <c r="S549" s="80">
        <v>45702</v>
      </c>
      <c r="T549" s="76">
        <v>19240000</v>
      </c>
      <c r="U549" s="72" t="s">
        <v>65</v>
      </c>
      <c r="V549" s="76">
        <v>36559627</v>
      </c>
      <c r="W549" s="104" t="s">
        <v>10413</v>
      </c>
      <c r="X549" s="78">
        <v>45702</v>
      </c>
      <c r="Y549" s="78">
        <v>45702</v>
      </c>
      <c r="Z549" s="78" t="s">
        <v>73</v>
      </c>
      <c r="AA549" s="78">
        <v>45808</v>
      </c>
      <c r="AB549" s="102">
        <f t="shared" si="48"/>
        <v>106</v>
      </c>
      <c r="AC549" s="72">
        <v>0</v>
      </c>
      <c r="AD549" s="514">
        <v>0</v>
      </c>
      <c r="AE549" s="72">
        <v>0</v>
      </c>
      <c r="AF549" s="80" t="s">
        <v>73</v>
      </c>
      <c r="AG549" s="102">
        <f t="shared" si="49"/>
        <v>0</v>
      </c>
      <c r="AH549" s="72">
        <v>0</v>
      </c>
      <c r="AI549" s="628">
        <v>0</v>
      </c>
      <c r="AJ549" s="72" t="s">
        <v>73</v>
      </c>
      <c r="AK549" s="80" t="s">
        <v>73</v>
      </c>
      <c r="AL549" s="72">
        <v>0</v>
      </c>
      <c r="AM549" s="80" t="s">
        <v>73</v>
      </c>
      <c r="AN549" s="80" t="s">
        <v>73</v>
      </c>
      <c r="AO549" s="80" t="s">
        <v>73</v>
      </c>
      <c r="AP549" s="102">
        <f t="shared" si="50"/>
        <v>0</v>
      </c>
      <c r="AQ549" s="102">
        <f t="shared" si="51"/>
        <v>19240000</v>
      </c>
      <c r="AR549" s="72" t="s">
        <v>65</v>
      </c>
      <c r="AS549" s="76">
        <v>19240000</v>
      </c>
      <c r="AT549" s="72" t="s">
        <v>319</v>
      </c>
      <c r="AU549" s="76">
        <v>0</v>
      </c>
      <c r="AV549" s="81" t="s">
        <v>73</v>
      </c>
      <c r="AW549" s="620">
        <v>19240000</v>
      </c>
      <c r="AX549" s="488">
        <f t="shared" si="52"/>
        <v>0</v>
      </c>
      <c r="AY549" s="84">
        <f t="shared" si="53"/>
        <v>1</v>
      </c>
      <c r="AZ549" s="84">
        <v>1</v>
      </c>
      <c r="BA549" s="81" t="s">
        <v>73</v>
      </c>
      <c r="BB549" s="72" t="s">
        <v>208</v>
      </c>
      <c r="BC549" s="75" t="s">
        <v>14525</v>
      </c>
      <c r="BD549" s="71" t="s">
        <v>65</v>
      </c>
      <c r="BE549" s="71" t="s">
        <v>65</v>
      </c>
    </row>
    <row r="550" spans="2:57" x14ac:dyDescent="0.25">
      <c r="B550" s="71">
        <v>2025</v>
      </c>
      <c r="C550" s="71">
        <v>891780111</v>
      </c>
      <c r="D550" s="71" t="s">
        <v>63</v>
      </c>
      <c r="E550" s="72" t="s">
        <v>14524</v>
      </c>
      <c r="F550" s="72" t="s">
        <v>14523</v>
      </c>
      <c r="G550" s="176">
        <v>0</v>
      </c>
      <c r="H550" s="72" t="s">
        <v>71</v>
      </c>
      <c r="I550" s="71" t="s">
        <v>64</v>
      </c>
      <c r="J550" s="73" t="s">
        <v>81</v>
      </c>
      <c r="K550" s="75" t="s">
        <v>14522</v>
      </c>
      <c r="L550" s="76">
        <v>7000000</v>
      </c>
      <c r="M550" s="71" t="s">
        <v>66</v>
      </c>
      <c r="N550" s="75" t="s">
        <v>11734</v>
      </c>
      <c r="O550" s="75">
        <v>1034284252</v>
      </c>
      <c r="P550" s="72">
        <v>234</v>
      </c>
      <c r="Q550" s="80">
        <v>45692</v>
      </c>
      <c r="R550" s="75">
        <v>52900000</v>
      </c>
      <c r="S550" s="80">
        <v>45702</v>
      </c>
      <c r="T550" s="76">
        <v>7000000</v>
      </c>
      <c r="U550" s="72" t="s">
        <v>65</v>
      </c>
      <c r="V550" s="76">
        <v>36552092</v>
      </c>
      <c r="W550" s="104" t="s">
        <v>9918</v>
      </c>
      <c r="X550" s="78">
        <v>45702</v>
      </c>
      <c r="Y550" s="78">
        <v>45702</v>
      </c>
      <c r="Z550" s="78" t="s">
        <v>73</v>
      </c>
      <c r="AA550" s="78">
        <v>45716</v>
      </c>
      <c r="AB550" s="102">
        <f t="shared" si="48"/>
        <v>14</v>
      </c>
      <c r="AC550" s="72">
        <v>0</v>
      </c>
      <c r="AD550" s="514">
        <v>0</v>
      </c>
      <c r="AE550" s="72">
        <v>0</v>
      </c>
      <c r="AF550" s="80" t="s">
        <v>73</v>
      </c>
      <c r="AG550" s="102">
        <f t="shared" si="49"/>
        <v>0</v>
      </c>
      <c r="AH550" s="72">
        <v>0</v>
      </c>
      <c r="AI550" s="628">
        <v>0</v>
      </c>
      <c r="AJ550" s="72" t="s">
        <v>73</v>
      </c>
      <c r="AK550" s="80" t="s">
        <v>73</v>
      </c>
      <c r="AL550" s="72">
        <v>0</v>
      </c>
      <c r="AM550" s="80" t="s">
        <v>73</v>
      </c>
      <c r="AN550" s="80" t="s">
        <v>73</v>
      </c>
      <c r="AO550" s="80" t="s">
        <v>73</v>
      </c>
      <c r="AP550" s="102">
        <f t="shared" si="50"/>
        <v>0</v>
      </c>
      <c r="AQ550" s="102">
        <f t="shared" si="51"/>
        <v>7000000</v>
      </c>
      <c r="AR550" s="72" t="s">
        <v>65</v>
      </c>
      <c r="AS550" s="76">
        <v>7000000</v>
      </c>
      <c r="AT550" s="72" t="s">
        <v>319</v>
      </c>
      <c r="AU550" s="76">
        <v>0</v>
      </c>
      <c r="AV550" s="81" t="s">
        <v>73</v>
      </c>
      <c r="AW550" s="620">
        <v>7000000</v>
      </c>
      <c r="AX550" s="488">
        <f t="shared" si="52"/>
        <v>0</v>
      </c>
      <c r="AY550" s="84">
        <f t="shared" si="53"/>
        <v>1</v>
      </c>
      <c r="AZ550" s="84">
        <v>1</v>
      </c>
      <c r="BA550" s="81" t="s">
        <v>73</v>
      </c>
      <c r="BB550" s="72" t="s">
        <v>208</v>
      </c>
      <c r="BC550" s="75" t="s">
        <v>14521</v>
      </c>
      <c r="BD550" s="71" t="s">
        <v>65</v>
      </c>
      <c r="BE550" s="71" t="s">
        <v>65</v>
      </c>
    </row>
    <row r="551" spans="2:57" x14ac:dyDescent="0.25">
      <c r="B551" s="71">
        <v>2025</v>
      </c>
      <c r="C551" s="71">
        <v>891780111</v>
      </c>
      <c r="D551" s="71" t="s">
        <v>63</v>
      </c>
      <c r="E551" s="72" t="s">
        <v>14520</v>
      </c>
      <c r="F551" s="72" t="s">
        <v>14519</v>
      </c>
      <c r="G551" s="176">
        <v>0</v>
      </c>
      <c r="H551" s="72" t="s">
        <v>71</v>
      </c>
      <c r="I551" s="71" t="s">
        <v>64</v>
      </c>
      <c r="J551" s="73" t="s">
        <v>81</v>
      </c>
      <c r="K551" s="75" t="s">
        <v>14518</v>
      </c>
      <c r="L551" s="76">
        <v>21090000</v>
      </c>
      <c r="M551" s="71" t="s">
        <v>66</v>
      </c>
      <c r="N551" s="75" t="s">
        <v>14517</v>
      </c>
      <c r="O551" s="75">
        <v>85474637</v>
      </c>
      <c r="P551" s="72">
        <v>28</v>
      </c>
      <c r="Q551" s="80">
        <v>45670</v>
      </c>
      <c r="R551" s="75">
        <v>5573604000</v>
      </c>
      <c r="S551" s="80">
        <v>45705</v>
      </c>
      <c r="T551" s="76">
        <v>21090000</v>
      </c>
      <c r="U551" s="72" t="s">
        <v>65</v>
      </c>
      <c r="V551" s="76">
        <v>85455983</v>
      </c>
      <c r="W551" s="104" t="s">
        <v>11723</v>
      </c>
      <c r="X551" s="78">
        <v>45705</v>
      </c>
      <c r="Y551" s="78">
        <v>45705</v>
      </c>
      <c r="Z551" s="78" t="s">
        <v>73</v>
      </c>
      <c r="AA551" s="78">
        <v>45808</v>
      </c>
      <c r="AB551" s="102">
        <f t="shared" si="48"/>
        <v>103</v>
      </c>
      <c r="AC551" s="72">
        <v>0</v>
      </c>
      <c r="AD551" s="514">
        <v>0</v>
      </c>
      <c r="AE551" s="72">
        <v>0</v>
      </c>
      <c r="AF551" s="80" t="s">
        <v>73</v>
      </c>
      <c r="AG551" s="102">
        <f t="shared" si="49"/>
        <v>0</v>
      </c>
      <c r="AH551" s="72">
        <v>1</v>
      </c>
      <c r="AI551" s="628">
        <v>9310000</v>
      </c>
      <c r="AJ551" s="78">
        <v>45758</v>
      </c>
      <c r="AK551" s="78">
        <v>45758</v>
      </c>
      <c r="AL551" s="72">
        <v>0</v>
      </c>
      <c r="AM551" s="80" t="s">
        <v>73</v>
      </c>
      <c r="AN551" s="80" t="s">
        <v>73</v>
      </c>
      <c r="AO551" s="80" t="s">
        <v>73</v>
      </c>
      <c r="AP551" s="102">
        <f t="shared" si="50"/>
        <v>0</v>
      </c>
      <c r="AQ551" s="102">
        <f t="shared" si="51"/>
        <v>11780000</v>
      </c>
      <c r="AR551" s="72" t="s">
        <v>65</v>
      </c>
      <c r="AS551" s="76">
        <v>21090000</v>
      </c>
      <c r="AT551" s="72" t="s">
        <v>319</v>
      </c>
      <c r="AU551" s="76">
        <v>0</v>
      </c>
      <c r="AV551" s="81" t="s">
        <v>73</v>
      </c>
      <c r="AW551" s="620">
        <v>11780000</v>
      </c>
      <c r="AX551" s="488">
        <f t="shared" si="52"/>
        <v>0</v>
      </c>
      <c r="AY551" s="84">
        <f t="shared" si="53"/>
        <v>1</v>
      </c>
      <c r="AZ551" s="84">
        <v>1</v>
      </c>
      <c r="BA551" s="80">
        <v>45785</v>
      </c>
      <c r="BB551" s="72" t="s">
        <v>426</v>
      </c>
      <c r="BC551" s="75" t="s">
        <v>14516</v>
      </c>
      <c r="BD551" s="71" t="s">
        <v>65</v>
      </c>
      <c r="BE551" s="71" t="s">
        <v>65</v>
      </c>
    </row>
    <row r="552" spans="2:57" x14ac:dyDescent="0.25">
      <c r="B552" s="71">
        <v>2025</v>
      </c>
      <c r="C552" s="71">
        <v>891780111</v>
      </c>
      <c r="D552" s="71" t="s">
        <v>63</v>
      </c>
      <c r="E552" s="72" t="s">
        <v>14515</v>
      </c>
      <c r="F552" s="72" t="s">
        <v>14514</v>
      </c>
      <c r="G552" s="176">
        <v>0</v>
      </c>
      <c r="H552" s="72" t="s">
        <v>71</v>
      </c>
      <c r="I552" s="71" t="s">
        <v>64</v>
      </c>
      <c r="J552" s="73" t="s">
        <v>81</v>
      </c>
      <c r="K552" s="75" t="s">
        <v>14513</v>
      </c>
      <c r="L552" s="76">
        <v>12624000</v>
      </c>
      <c r="M552" s="71" t="s">
        <v>66</v>
      </c>
      <c r="N552" s="75" t="s">
        <v>11080</v>
      </c>
      <c r="O552" s="75">
        <v>1083008431</v>
      </c>
      <c r="P552" s="72">
        <v>28</v>
      </c>
      <c r="Q552" s="80">
        <v>45670</v>
      </c>
      <c r="R552" s="75">
        <v>5573604000</v>
      </c>
      <c r="S552" s="80">
        <v>45705</v>
      </c>
      <c r="T552" s="76">
        <v>12624000</v>
      </c>
      <c r="U552" s="72" t="s">
        <v>65</v>
      </c>
      <c r="V552" s="76">
        <v>36557666</v>
      </c>
      <c r="W552" s="104" t="s">
        <v>10440</v>
      </c>
      <c r="X552" s="78">
        <v>45705</v>
      </c>
      <c r="Y552" s="78">
        <v>45705</v>
      </c>
      <c r="Z552" s="78" t="s">
        <v>73</v>
      </c>
      <c r="AA552" s="78">
        <v>45808</v>
      </c>
      <c r="AB552" s="102">
        <f t="shared" si="48"/>
        <v>103</v>
      </c>
      <c r="AC552" s="72">
        <v>2</v>
      </c>
      <c r="AD552" s="514">
        <v>3156000</v>
      </c>
      <c r="AE552" s="72">
        <v>1</v>
      </c>
      <c r="AF552" s="80">
        <v>45838</v>
      </c>
      <c r="AG552" s="102">
        <f t="shared" si="49"/>
        <v>30</v>
      </c>
      <c r="AH552" s="72">
        <v>0</v>
      </c>
      <c r="AI552" s="628">
        <v>0</v>
      </c>
      <c r="AJ552" s="72" t="s">
        <v>73</v>
      </c>
      <c r="AK552" s="80" t="s">
        <v>73</v>
      </c>
      <c r="AL552" s="72">
        <v>0</v>
      </c>
      <c r="AM552" s="80" t="s">
        <v>73</v>
      </c>
      <c r="AN552" s="80" t="s">
        <v>73</v>
      </c>
      <c r="AO552" s="80" t="s">
        <v>73</v>
      </c>
      <c r="AP552" s="102">
        <f t="shared" si="50"/>
        <v>0</v>
      </c>
      <c r="AQ552" s="102">
        <f t="shared" si="51"/>
        <v>15780000</v>
      </c>
      <c r="AR552" s="72" t="s">
        <v>65</v>
      </c>
      <c r="AS552" s="76">
        <v>12624000</v>
      </c>
      <c r="AT552" s="72" t="s">
        <v>319</v>
      </c>
      <c r="AU552" s="76">
        <v>0</v>
      </c>
      <c r="AV552" s="81" t="s">
        <v>73</v>
      </c>
      <c r="AW552" s="620">
        <v>15780000</v>
      </c>
      <c r="AX552" s="488">
        <f t="shared" si="52"/>
        <v>0</v>
      </c>
      <c r="AY552" s="84">
        <f t="shared" si="53"/>
        <v>1</v>
      </c>
      <c r="AZ552" s="84">
        <v>1</v>
      </c>
      <c r="BA552" s="81" t="s">
        <v>73</v>
      </c>
      <c r="BB552" s="72" t="s">
        <v>208</v>
      </c>
      <c r="BC552" s="75" t="s">
        <v>14512</v>
      </c>
      <c r="BD552" s="71" t="s">
        <v>65</v>
      </c>
      <c r="BE552" s="71" t="s">
        <v>65</v>
      </c>
    </row>
    <row r="553" spans="2:57" x14ac:dyDescent="0.25">
      <c r="B553" s="71">
        <v>2025</v>
      </c>
      <c r="C553" s="71">
        <v>891780111</v>
      </c>
      <c r="D553" s="71" t="s">
        <v>63</v>
      </c>
      <c r="E553" s="72" t="s">
        <v>14511</v>
      </c>
      <c r="F553" s="72" t="s">
        <v>14510</v>
      </c>
      <c r="G553" s="176">
        <v>0</v>
      </c>
      <c r="H553" s="72" t="s">
        <v>71</v>
      </c>
      <c r="I553" s="71" t="s">
        <v>64</v>
      </c>
      <c r="J553" s="73" t="s">
        <v>81</v>
      </c>
      <c r="K553" s="75" t="s">
        <v>14509</v>
      </c>
      <c r="L553" s="76">
        <v>11400000</v>
      </c>
      <c r="M553" s="71" t="s">
        <v>66</v>
      </c>
      <c r="N553" s="75" t="s">
        <v>13279</v>
      </c>
      <c r="O553" s="75">
        <v>85153875</v>
      </c>
      <c r="P553" s="72">
        <v>28</v>
      </c>
      <c r="Q553" s="80">
        <v>45670</v>
      </c>
      <c r="R553" s="75">
        <v>5573604000</v>
      </c>
      <c r="S553" s="80">
        <v>45705</v>
      </c>
      <c r="T553" s="76">
        <v>11400000</v>
      </c>
      <c r="U553" s="72" t="s">
        <v>65</v>
      </c>
      <c r="V553" s="76">
        <v>36557666</v>
      </c>
      <c r="W553" s="104" t="s">
        <v>10440</v>
      </c>
      <c r="X553" s="78">
        <v>45705</v>
      </c>
      <c r="Y553" s="78">
        <v>45705</v>
      </c>
      <c r="Z553" s="78" t="s">
        <v>73</v>
      </c>
      <c r="AA553" s="78">
        <v>45808</v>
      </c>
      <c r="AB553" s="102">
        <f t="shared" si="48"/>
        <v>103</v>
      </c>
      <c r="AC553" s="72">
        <v>0</v>
      </c>
      <c r="AD553" s="514">
        <v>0</v>
      </c>
      <c r="AE553" s="72">
        <v>0</v>
      </c>
      <c r="AF553" s="80" t="s">
        <v>73</v>
      </c>
      <c r="AG553" s="102">
        <f t="shared" si="49"/>
        <v>0</v>
      </c>
      <c r="AH553" s="72">
        <v>0</v>
      </c>
      <c r="AI553" s="628">
        <v>0</v>
      </c>
      <c r="AJ553" s="72" t="s">
        <v>73</v>
      </c>
      <c r="AK553" s="80" t="s">
        <v>73</v>
      </c>
      <c r="AL553" s="72">
        <v>0</v>
      </c>
      <c r="AM553" s="80" t="s">
        <v>73</v>
      </c>
      <c r="AN553" s="80" t="s">
        <v>73</v>
      </c>
      <c r="AO553" s="80" t="s">
        <v>73</v>
      </c>
      <c r="AP553" s="102">
        <f t="shared" si="50"/>
        <v>0</v>
      </c>
      <c r="AQ553" s="102">
        <f t="shared" si="51"/>
        <v>11400000</v>
      </c>
      <c r="AR553" s="72" t="s">
        <v>65</v>
      </c>
      <c r="AS553" s="76">
        <v>11400000</v>
      </c>
      <c r="AT553" s="72" t="s">
        <v>319</v>
      </c>
      <c r="AU553" s="76">
        <v>0</v>
      </c>
      <c r="AV553" s="81" t="s">
        <v>73</v>
      </c>
      <c r="AW553" s="620">
        <v>11400000</v>
      </c>
      <c r="AX553" s="488">
        <f t="shared" si="52"/>
        <v>0</v>
      </c>
      <c r="AY553" s="84">
        <f t="shared" si="53"/>
        <v>1</v>
      </c>
      <c r="AZ553" s="84">
        <v>1</v>
      </c>
      <c r="BA553" s="81" t="s">
        <v>73</v>
      </c>
      <c r="BB553" s="72" t="s">
        <v>208</v>
      </c>
      <c r="BC553" s="75" t="s">
        <v>14508</v>
      </c>
      <c r="BD553" s="71" t="s">
        <v>65</v>
      </c>
      <c r="BE553" s="71" t="s">
        <v>65</v>
      </c>
    </row>
    <row r="554" spans="2:57" x14ac:dyDescent="0.25">
      <c r="B554" s="71">
        <v>2025</v>
      </c>
      <c r="C554" s="71">
        <v>891780111</v>
      </c>
      <c r="D554" s="71" t="s">
        <v>63</v>
      </c>
      <c r="E554" s="72" t="s">
        <v>14507</v>
      </c>
      <c r="F554" s="72" t="s">
        <v>14506</v>
      </c>
      <c r="G554" s="176">
        <v>0</v>
      </c>
      <c r="H554" s="72" t="s">
        <v>71</v>
      </c>
      <c r="I554" s="71" t="s">
        <v>64</v>
      </c>
      <c r="J554" s="73" t="s">
        <v>81</v>
      </c>
      <c r="K554" s="75" t="s">
        <v>14505</v>
      </c>
      <c r="L554" s="76">
        <v>11400000</v>
      </c>
      <c r="M554" s="71" t="s">
        <v>66</v>
      </c>
      <c r="N554" s="75" t="s">
        <v>11193</v>
      </c>
      <c r="O554" s="75">
        <v>57426227</v>
      </c>
      <c r="P554" s="72">
        <v>28</v>
      </c>
      <c r="Q554" s="80">
        <v>45670</v>
      </c>
      <c r="R554" s="75">
        <v>5573604000</v>
      </c>
      <c r="S554" s="80">
        <v>45705</v>
      </c>
      <c r="T554" s="76">
        <v>11400000</v>
      </c>
      <c r="U554" s="72" t="s">
        <v>65</v>
      </c>
      <c r="V554" s="76">
        <v>36557666</v>
      </c>
      <c r="W554" s="104" t="s">
        <v>10440</v>
      </c>
      <c r="X554" s="78">
        <v>45705</v>
      </c>
      <c r="Y554" s="78">
        <v>45705</v>
      </c>
      <c r="Z554" s="78" t="s">
        <v>73</v>
      </c>
      <c r="AA554" s="78">
        <v>45808</v>
      </c>
      <c r="AB554" s="102">
        <f t="shared" si="48"/>
        <v>103</v>
      </c>
      <c r="AC554" s="72">
        <v>0</v>
      </c>
      <c r="AD554" s="514">
        <v>0</v>
      </c>
      <c r="AE554" s="72">
        <v>0</v>
      </c>
      <c r="AF554" s="80" t="s">
        <v>73</v>
      </c>
      <c r="AG554" s="102">
        <f t="shared" si="49"/>
        <v>0</v>
      </c>
      <c r="AH554" s="72">
        <v>0</v>
      </c>
      <c r="AI554" s="628">
        <v>0</v>
      </c>
      <c r="AJ554" s="72" t="s">
        <v>73</v>
      </c>
      <c r="AK554" s="80" t="s">
        <v>73</v>
      </c>
      <c r="AL554" s="72">
        <v>0</v>
      </c>
      <c r="AM554" s="80" t="s">
        <v>73</v>
      </c>
      <c r="AN554" s="80" t="s">
        <v>73</v>
      </c>
      <c r="AO554" s="80" t="s">
        <v>73</v>
      </c>
      <c r="AP554" s="102">
        <f t="shared" si="50"/>
        <v>0</v>
      </c>
      <c r="AQ554" s="102">
        <f t="shared" si="51"/>
        <v>11400000</v>
      </c>
      <c r="AR554" s="72" t="s">
        <v>65</v>
      </c>
      <c r="AS554" s="76">
        <v>11400000</v>
      </c>
      <c r="AT554" s="72" t="s">
        <v>319</v>
      </c>
      <c r="AU554" s="76">
        <v>0</v>
      </c>
      <c r="AV554" s="81" t="s">
        <v>73</v>
      </c>
      <c r="AW554" s="620">
        <v>11400000</v>
      </c>
      <c r="AX554" s="488">
        <f t="shared" si="52"/>
        <v>0</v>
      </c>
      <c r="AY554" s="84">
        <f t="shared" si="53"/>
        <v>1</v>
      </c>
      <c r="AZ554" s="84">
        <v>1</v>
      </c>
      <c r="BA554" s="81" t="s">
        <v>73</v>
      </c>
      <c r="BB554" s="72" t="s">
        <v>208</v>
      </c>
      <c r="BC554" s="75" t="s">
        <v>14504</v>
      </c>
      <c r="BD554" s="71" t="s">
        <v>65</v>
      </c>
      <c r="BE554" s="71" t="s">
        <v>65</v>
      </c>
    </row>
    <row r="555" spans="2:57" x14ac:dyDescent="0.25">
      <c r="B555" s="71">
        <v>2025</v>
      </c>
      <c r="C555" s="71">
        <v>891780111</v>
      </c>
      <c r="D555" s="71" t="s">
        <v>63</v>
      </c>
      <c r="E555" s="72" t="s">
        <v>14503</v>
      </c>
      <c r="F555" s="72" t="s">
        <v>14502</v>
      </c>
      <c r="G555" s="176">
        <v>0</v>
      </c>
      <c r="H555" s="72" t="s">
        <v>71</v>
      </c>
      <c r="I555" s="71" t="s">
        <v>64</v>
      </c>
      <c r="J555" s="73" t="s">
        <v>81</v>
      </c>
      <c r="K555" s="75" t="s">
        <v>14336</v>
      </c>
      <c r="L555" s="76">
        <v>8700000</v>
      </c>
      <c r="M555" s="71" t="s">
        <v>66</v>
      </c>
      <c r="N555" s="75" t="s">
        <v>13520</v>
      </c>
      <c r="O555" s="75">
        <v>1082864527</v>
      </c>
      <c r="P555" s="72">
        <v>27</v>
      </c>
      <c r="Q555" s="80">
        <v>45670</v>
      </c>
      <c r="R555" s="75">
        <v>2494141000</v>
      </c>
      <c r="S555" s="80">
        <v>45705</v>
      </c>
      <c r="T555" s="76">
        <v>8700000</v>
      </c>
      <c r="U555" s="72" t="s">
        <v>65</v>
      </c>
      <c r="V555" s="76">
        <v>7633817</v>
      </c>
      <c r="W555" s="104" t="s">
        <v>10548</v>
      </c>
      <c r="X555" s="78">
        <v>45705</v>
      </c>
      <c r="Y555" s="78">
        <v>45705</v>
      </c>
      <c r="Z555" s="78" t="s">
        <v>73</v>
      </c>
      <c r="AA555" s="78">
        <v>45808</v>
      </c>
      <c r="AB555" s="102">
        <f t="shared" si="48"/>
        <v>103</v>
      </c>
      <c r="AC555" s="72">
        <v>2</v>
      </c>
      <c r="AD555" s="514">
        <v>1125000</v>
      </c>
      <c r="AE555" s="72">
        <v>1</v>
      </c>
      <c r="AF555" s="80">
        <v>45823</v>
      </c>
      <c r="AG555" s="102">
        <f t="shared" si="49"/>
        <v>15</v>
      </c>
      <c r="AH555" s="72">
        <v>0</v>
      </c>
      <c r="AI555" s="628">
        <v>0</v>
      </c>
      <c r="AJ555" s="72" t="s">
        <v>73</v>
      </c>
      <c r="AK555" s="80" t="s">
        <v>73</v>
      </c>
      <c r="AL555" s="72">
        <v>0</v>
      </c>
      <c r="AM555" s="80" t="s">
        <v>73</v>
      </c>
      <c r="AN555" s="80" t="s">
        <v>73</v>
      </c>
      <c r="AO555" s="80" t="s">
        <v>73</v>
      </c>
      <c r="AP555" s="102">
        <f t="shared" si="50"/>
        <v>0</v>
      </c>
      <c r="AQ555" s="102">
        <f t="shared" si="51"/>
        <v>9825000</v>
      </c>
      <c r="AR555" s="72" t="s">
        <v>65</v>
      </c>
      <c r="AS555" s="76">
        <v>8700000</v>
      </c>
      <c r="AT555" s="72" t="s">
        <v>319</v>
      </c>
      <c r="AU555" s="76">
        <v>0</v>
      </c>
      <c r="AV555" s="81" t="s">
        <v>73</v>
      </c>
      <c r="AW555" s="620">
        <v>9825000</v>
      </c>
      <c r="AX555" s="488">
        <f t="shared" si="52"/>
        <v>0</v>
      </c>
      <c r="AY555" s="84">
        <f t="shared" si="53"/>
        <v>1</v>
      </c>
      <c r="AZ555" s="84">
        <v>1</v>
      </c>
      <c r="BA555" s="81" t="s">
        <v>73</v>
      </c>
      <c r="BB555" s="72" t="s">
        <v>208</v>
      </c>
      <c r="BC555" s="75" t="s">
        <v>14501</v>
      </c>
      <c r="BD555" s="71" t="s">
        <v>65</v>
      </c>
      <c r="BE555" s="71" t="s">
        <v>65</v>
      </c>
    </row>
    <row r="556" spans="2:57" x14ac:dyDescent="0.25">
      <c r="B556" s="71">
        <v>2025</v>
      </c>
      <c r="C556" s="71">
        <v>891780111</v>
      </c>
      <c r="D556" s="71" t="s">
        <v>63</v>
      </c>
      <c r="E556" s="72" t="s">
        <v>14500</v>
      </c>
      <c r="F556" s="72" t="s">
        <v>14499</v>
      </c>
      <c r="G556" s="176">
        <v>0</v>
      </c>
      <c r="H556" s="72" t="s">
        <v>71</v>
      </c>
      <c r="I556" s="71" t="s">
        <v>64</v>
      </c>
      <c r="J556" s="73" t="s">
        <v>81</v>
      </c>
      <c r="K556" s="75" t="s">
        <v>14498</v>
      </c>
      <c r="L556" s="76">
        <v>15540000</v>
      </c>
      <c r="M556" s="71" t="s">
        <v>66</v>
      </c>
      <c r="N556" s="75" t="s">
        <v>11686</v>
      </c>
      <c r="O556" s="75">
        <v>1081920976</v>
      </c>
      <c r="P556" s="72">
        <v>28</v>
      </c>
      <c r="Q556" s="80">
        <v>45670</v>
      </c>
      <c r="R556" s="75">
        <v>5573604000</v>
      </c>
      <c r="S556" s="80">
        <v>45705</v>
      </c>
      <c r="T556" s="76">
        <v>15540000</v>
      </c>
      <c r="U556" s="72" t="s">
        <v>65</v>
      </c>
      <c r="V556" s="76">
        <v>37511267</v>
      </c>
      <c r="W556" s="104" t="s">
        <v>11355</v>
      </c>
      <c r="X556" s="78">
        <v>45705</v>
      </c>
      <c r="Y556" s="78">
        <v>45705</v>
      </c>
      <c r="Z556" s="78" t="s">
        <v>73</v>
      </c>
      <c r="AA556" s="78">
        <v>45808</v>
      </c>
      <c r="AB556" s="102">
        <f t="shared" si="48"/>
        <v>103</v>
      </c>
      <c r="AC556" s="72">
        <v>2</v>
      </c>
      <c r="AD556" s="514">
        <v>4200000</v>
      </c>
      <c r="AE556" s="72">
        <v>1</v>
      </c>
      <c r="AF556" s="80">
        <v>45838</v>
      </c>
      <c r="AG556" s="102">
        <f t="shared" si="49"/>
        <v>30</v>
      </c>
      <c r="AH556" s="72">
        <v>0</v>
      </c>
      <c r="AI556" s="628">
        <v>0</v>
      </c>
      <c r="AJ556" s="72" t="s">
        <v>73</v>
      </c>
      <c r="AK556" s="80" t="s">
        <v>73</v>
      </c>
      <c r="AL556" s="72">
        <v>0</v>
      </c>
      <c r="AM556" s="80" t="s">
        <v>73</v>
      </c>
      <c r="AN556" s="80" t="s">
        <v>73</v>
      </c>
      <c r="AO556" s="80" t="s">
        <v>73</v>
      </c>
      <c r="AP556" s="102">
        <f t="shared" si="50"/>
        <v>0</v>
      </c>
      <c r="AQ556" s="102">
        <f t="shared" si="51"/>
        <v>19740000</v>
      </c>
      <c r="AR556" s="72" t="s">
        <v>65</v>
      </c>
      <c r="AS556" s="76">
        <v>15540000</v>
      </c>
      <c r="AT556" s="72" t="s">
        <v>319</v>
      </c>
      <c r="AU556" s="76">
        <v>0</v>
      </c>
      <c r="AV556" s="81" t="s">
        <v>73</v>
      </c>
      <c r="AW556" s="620">
        <v>19740000</v>
      </c>
      <c r="AX556" s="488">
        <f t="shared" si="52"/>
        <v>0</v>
      </c>
      <c r="AY556" s="84">
        <f t="shared" si="53"/>
        <v>1</v>
      </c>
      <c r="AZ556" s="84">
        <v>1</v>
      </c>
      <c r="BA556" s="81" t="s">
        <v>73</v>
      </c>
      <c r="BB556" s="72" t="s">
        <v>208</v>
      </c>
      <c r="BC556" s="75" t="s">
        <v>14497</v>
      </c>
      <c r="BD556" s="71" t="s">
        <v>65</v>
      </c>
      <c r="BE556" s="71" t="s">
        <v>65</v>
      </c>
    </row>
    <row r="557" spans="2:57" x14ac:dyDescent="0.25">
      <c r="B557" s="71">
        <v>2025</v>
      </c>
      <c r="C557" s="71">
        <v>891780111</v>
      </c>
      <c r="D557" s="71" t="s">
        <v>63</v>
      </c>
      <c r="E557" s="72" t="s">
        <v>14496</v>
      </c>
      <c r="F557" s="72" t="s">
        <v>14495</v>
      </c>
      <c r="G557" s="176">
        <v>0</v>
      </c>
      <c r="H557" s="72" t="s">
        <v>71</v>
      </c>
      <c r="I557" s="71" t="s">
        <v>64</v>
      </c>
      <c r="J557" s="73" t="s">
        <v>81</v>
      </c>
      <c r="K557" s="75" t="s">
        <v>14494</v>
      </c>
      <c r="L557" s="76">
        <v>9000000</v>
      </c>
      <c r="M557" s="71" t="s">
        <v>66</v>
      </c>
      <c r="N557" s="75" t="s">
        <v>11188</v>
      </c>
      <c r="O557" s="75">
        <v>1102859409</v>
      </c>
      <c r="P557" s="72">
        <v>27</v>
      </c>
      <c r="Q557" s="80">
        <v>45670</v>
      </c>
      <c r="R557" s="75">
        <v>2494141000</v>
      </c>
      <c r="S557" s="80">
        <v>45705</v>
      </c>
      <c r="T557" s="76">
        <v>9000000</v>
      </c>
      <c r="U557" s="72" t="s">
        <v>65</v>
      </c>
      <c r="V557" s="76">
        <v>84450555</v>
      </c>
      <c r="W557" s="104" t="s">
        <v>11182</v>
      </c>
      <c r="X557" s="78">
        <v>45705</v>
      </c>
      <c r="Y557" s="78">
        <v>45705</v>
      </c>
      <c r="Z557" s="78" t="s">
        <v>73</v>
      </c>
      <c r="AA557" s="78">
        <v>45808</v>
      </c>
      <c r="AB557" s="102">
        <f t="shared" si="48"/>
        <v>103</v>
      </c>
      <c r="AC557" s="72">
        <v>2</v>
      </c>
      <c r="AD557" s="514">
        <v>1125000</v>
      </c>
      <c r="AE557" s="72">
        <v>1</v>
      </c>
      <c r="AF557" s="80">
        <v>45823</v>
      </c>
      <c r="AG557" s="102">
        <f t="shared" si="49"/>
        <v>15</v>
      </c>
      <c r="AH557" s="72">
        <v>0</v>
      </c>
      <c r="AI557" s="628">
        <v>0</v>
      </c>
      <c r="AJ557" s="72" t="s">
        <v>73</v>
      </c>
      <c r="AK557" s="80" t="s">
        <v>73</v>
      </c>
      <c r="AL557" s="72">
        <v>0</v>
      </c>
      <c r="AM557" s="80" t="s">
        <v>73</v>
      </c>
      <c r="AN557" s="80" t="s">
        <v>73</v>
      </c>
      <c r="AO557" s="80" t="s">
        <v>73</v>
      </c>
      <c r="AP557" s="102">
        <f t="shared" si="50"/>
        <v>0</v>
      </c>
      <c r="AQ557" s="102">
        <f t="shared" si="51"/>
        <v>10125000</v>
      </c>
      <c r="AR557" s="72" t="s">
        <v>65</v>
      </c>
      <c r="AS557" s="76">
        <v>9000000</v>
      </c>
      <c r="AT557" s="72" t="s">
        <v>319</v>
      </c>
      <c r="AU557" s="76">
        <v>0</v>
      </c>
      <c r="AV557" s="81" t="s">
        <v>73</v>
      </c>
      <c r="AW557" s="620">
        <v>10125000</v>
      </c>
      <c r="AX557" s="488">
        <f t="shared" si="52"/>
        <v>0</v>
      </c>
      <c r="AY557" s="84">
        <f t="shared" si="53"/>
        <v>1</v>
      </c>
      <c r="AZ557" s="84">
        <v>1</v>
      </c>
      <c r="BA557" s="81" t="s">
        <v>73</v>
      </c>
      <c r="BB557" s="72" t="s">
        <v>208</v>
      </c>
      <c r="BC557" s="75" t="s">
        <v>14493</v>
      </c>
      <c r="BD557" s="71" t="s">
        <v>65</v>
      </c>
      <c r="BE557" s="71" t="s">
        <v>65</v>
      </c>
    </row>
    <row r="558" spans="2:57" x14ac:dyDescent="0.25">
      <c r="B558" s="71">
        <v>2025</v>
      </c>
      <c r="C558" s="71">
        <v>891780111</v>
      </c>
      <c r="D558" s="71" t="s">
        <v>63</v>
      </c>
      <c r="E558" s="72" t="s">
        <v>14492</v>
      </c>
      <c r="F558" s="72" t="s">
        <v>14491</v>
      </c>
      <c r="G558" s="176">
        <v>0</v>
      </c>
      <c r="H558" s="72" t="s">
        <v>71</v>
      </c>
      <c r="I558" s="71" t="s">
        <v>64</v>
      </c>
      <c r="J558" s="73" t="s">
        <v>81</v>
      </c>
      <c r="K558" s="75" t="s">
        <v>14490</v>
      </c>
      <c r="L558" s="76">
        <v>12624000</v>
      </c>
      <c r="M558" s="71" t="s">
        <v>66</v>
      </c>
      <c r="N558" s="75" t="s">
        <v>12832</v>
      </c>
      <c r="O558" s="75">
        <v>1007834086</v>
      </c>
      <c r="P558" s="72">
        <v>28</v>
      </c>
      <c r="Q558" s="80">
        <v>45670</v>
      </c>
      <c r="R558" s="75">
        <v>5573604000</v>
      </c>
      <c r="S558" s="80">
        <v>45705</v>
      </c>
      <c r="T558" s="76">
        <v>12624000</v>
      </c>
      <c r="U558" s="72" t="s">
        <v>65</v>
      </c>
      <c r="V558" s="76">
        <v>36557666</v>
      </c>
      <c r="W558" s="104" t="s">
        <v>10440</v>
      </c>
      <c r="X558" s="78">
        <v>45705</v>
      </c>
      <c r="Y558" s="78">
        <v>45705</v>
      </c>
      <c r="Z558" s="78" t="s">
        <v>73</v>
      </c>
      <c r="AA558" s="78">
        <v>45808</v>
      </c>
      <c r="AB558" s="102">
        <f t="shared" si="48"/>
        <v>103</v>
      </c>
      <c r="AC558" s="72">
        <v>2</v>
      </c>
      <c r="AD558" s="514">
        <v>3156000</v>
      </c>
      <c r="AE558" s="72">
        <v>1</v>
      </c>
      <c r="AF558" s="80">
        <v>45838</v>
      </c>
      <c r="AG558" s="102">
        <f t="shared" si="49"/>
        <v>30</v>
      </c>
      <c r="AH558" s="72">
        <v>0</v>
      </c>
      <c r="AI558" s="628">
        <v>0</v>
      </c>
      <c r="AJ558" s="72" t="s">
        <v>73</v>
      </c>
      <c r="AK558" s="80" t="s">
        <v>73</v>
      </c>
      <c r="AL558" s="72">
        <v>0</v>
      </c>
      <c r="AM558" s="80" t="s">
        <v>73</v>
      </c>
      <c r="AN558" s="80" t="s">
        <v>73</v>
      </c>
      <c r="AO558" s="80" t="s">
        <v>73</v>
      </c>
      <c r="AP558" s="102">
        <f t="shared" si="50"/>
        <v>0</v>
      </c>
      <c r="AQ558" s="102">
        <f t="shared" si="51"/>
        <v>15780000</v>
      </c>
      <c r="AR558" s="72" t="s">
        <v>65</v>
      </c>
      <c r="AS558" s="76">
        <v>12624000</v>
      </c>
      <c r="AT558" s="72" t="s">
        <v>319</v>
      </c>
      <c r="AU558" s="76">
        <v>0</v>
      </c>
      <c r="AV558" s="81" t="s">
        <v>73</v>
      </c>
      <c r="AW558" s="620">
        <v>15780000</v>
      </c>
      <c r="AX558" s="488">
        <f t="shared" si="52"/>
        <v>0</v>
      </c>
      <c r="AY558" s="84">
        <f t="shared" si="53"/>
        <v>1</v>
      </c>
      <c r="AZ558" s="84">
        <v>1</v>
      </c>
      <c r="BA558" s="81" t="s">
        <v>73</v>
      </c>
      <c r="BB558" s="72" t="s">
        <v>208</v>
      </c>
      <c r="BC558" s="75" t="s">
        <v>14489</v>
      </c>
      <c r="BD558" s="71" t="s">
        <v>65</v>
      </c>
      <c r="BE558" s="71" t="s">
        <v>65</v>
      </c>
    </row>
    <row r="559" spans="2:57" x14ac:dyDescent="0.25">
      <c r="B559" s="71">
        <v>2025</v>
      </c>
      <c r="C559" s="71">
        <v>891780111</v>
      </c>
      <c r="D559" s="71" t="s">
        <v>63</v>
      </c>
      <c r="E559" s="72" t="s">
        <v>14488</v>
      </c>
      <c r="F559" s="72" t="s">
        <v>14487</v>
      </c>
      <c r="G559" s="176">
        <v>0</v>
      </c>
      <c r="H559" s="72" t="s">
        <v>71</v>
      </c>
      <c r="I559" s="71" t="s">
        <v>64</v>
      </c>
      <c r="J559" s="73" t="s">
        <v>81</v>
      </c>
      <c r="K559" s="75" t="s">
        <v>14486</v>
      </c>
      <c r="L559" s="76">
        <v>10600000</v>
      </c>
      <c r="M559" s="71" t="s">
        <v>66</v>
      </c>
      <c r="N559" s="75" t="s">
        <v>12211</v>
      </c>
      <c r="O559" s="75">
        <v>85477304</v>
      </c>
      <c r="P559" s="72">
        <v>28</v>
      </c>
      <c r="Q559" s="80">
        <v>45670</v>
      </c>
      <c r="R559" s="75">
        <v>5573604000</v>
      </c>
      <c r="S559" s="80">
        <v>45705</v>
      </c>
      <c r="T559" s="76">
        <v>10600000</v>
      </c>
      <c r="U559" s="72" t="s">
        <v>65</v>
      </c>
      <c r="V559" s="76">
        <v>36557666</v>
      </c>
      <c r="W559" s="104" t="s">
        <v>10440</v>
      </c>
      <c r="X559" s="78">
        <v>45705</v>
      </c>
      <c r="Y559" s="78">
        <v>45705</v>
      </c>
      <c r="Z559" s="78" t="s">
        <v>73</v>
      </c>
      <c r="AA559" s="78">
        <v>45808</v>
      </c>
      <c r="AB559" s="102">
        <f t="shared" si="48"/>
        <v>103</v>
      </c>
      <c r="AC559" s="72">
        <v>0</v>
      </c>
      <c r="AD559" s="514">
        <v>0</v>
      </c>
      <c r="AE559" s="72">
        <v>0</v>
      </c>
      <c r="AF559" s="80" t="s">
        <v>73</v>
      </c>
      <c r="AG559" s="102">
        <f t="shared" si="49"/>
        <v>0</v>
      </c>
      <c r="AH559" s="72">
        <v>0</v>
      </c>
      <c r="AI559" s="628">
        <v>0</v>
      </c>
      <c r="AJ559" s="72" t="s">
        <v>73</v>
      </c>
      <c r="AK559" s="80" t="s">
        <v>73</v>
      </c>
      <c r="AL559" s="72">
        <v>0</v>
      </c>
      <c r="AM559" s="80" t="s">
        <v>73</v>
      </c>
      <c r="AN559" s="80" t="s">
        <v>73</v>
      </c>
      <c r="AO559" s="80" t="s">
        <v>73</v>
      </c>
      <c r="AP559" s="102">
        <f t="shared" si="50"/>
        <v>0</v>
      </c>
      <c r="AQ559" s="102">
        <f t="shared" si="51"/>
        <v>10600000</v>
      </c>
      <c r="AR559" s="72" t="s">
        <v>65</v>
      </c>
      <c r="AS559" s="76">
        <v>10600000</v>
      </c>
      <c r="AT559" s="72" t="s">
        <v>319</v>
      </c>
      <c r="AU559" s="76">
        <v>0</v>
      </c>
      <c r="AV559" s="81" t="s">
        <v>73</v>
      </c>
      <c r="AW559" s="620">
        <v>10600000</v>
      </c>
      <c r="AX559" s="488">
        <f t="shared" si="52"/>
        <v>0</v>
      </c>
      <c r="AY559" s="84">
        <f t="shared" si="53"/>
        <v>1</v>
      </c>
      <c r="AZ559" s="84">
        <v>1</v>
      </c>
      <c r="BA559" s="81" t="s">
        <v>73</v>
      </c>
      <c r="BB559" s="72" t="s">
        <v>208</v>
      </c>
      <c r="BC559" s="75" t="s">
        <v>14485</v>
      </c>
      <c r="BD559" s="71" t="s">
        <v>65</v>
      </c>
      <c r="BE559" s="71" t="s">
        <v>65</v>
      </c>
    </row>
    <row r="560" spans="2:57" x14ac:dyDescent="0.25">
      <c r="B560" s="71">
        <v>2025</v>
      </c>
      <c r="C560" s="71">
        <v>891780111</v>
      </c>
      <c r="D560" s="71" t="s">
        <v>63</v>
      </c>
      <c r="E560" s="72" t="s">
        <v>14484</v>
      </c>
      <c r="F560" s="72" t="s">
        <v>14483</v>
      </c>
      <c r="G560" s="176">
        <v>0</v>
      </c>
      <c r="H560" s="72" t="s">
        <v>71</v>
      </c>
      <c r="I560" s="71" t="s">
        <v>64</v>
      </c>
      <c r="J560" s="73" t="s">
        <v>81</v>
      </c>
      <c r="K560" s="75" t="s">
        <v>14482</v>
      </c>
      <c r="L560" s="76">
        <v>15540000</v>
      </c>
      <c r="M560" s="71" t="s">
        <v>66</v>
      </c>
      <c r="N560" s="75" t="s">
        <v>11356</v>
      </c>
      <c r="O560" s="75">
        <v>1082880763</v>
      </c>
      <c r="P560" s="72">
        <v>28</v>
      </c>
      <c r="Q560" s="80">
        <v>45670</v>
      </c>
      <c r="R560" s="75">
        <v>5573604000</v>
      </c>
      <c r="S560" s="80">
        <v>45705</v>
      </c>
      <c r="T560" s="76">
        <v>15540000</v>
      </c>
      <c r="U560" s="72" t="s">
        <v>65</v>
      </c>
      <c r="V560" s="76">
        <v>37511267</v>
      </c>
      <c r="W560" s="104" t="s">
        <v>11355</v>
      </c>
      <c r="X560" s="78">
        <v>45705</v>
      </c>
      <c r="Y560" s="78">
        <v>45705</v>
      </c>
      <c r="Z560" s="78" t="s">
        <v>73</v>
      </c>
      <c r="AA560" s="78">
        <v>45808</v>
      </c>
      <c r="AB560" s="102">
        <f t="shared" si="48"/>
        <v>103</v>
      </c>
      <c r="AC560" s="72">
        <v>2</v>
      </c>
      <c r="AD560" s="514">
        <v>4200000</v>
      </c>
      <c r="AE560" s="72">
        <v>1</v>
      </c>
      <c r="AF560" s="80">
        <v>45838</v>
      </c>
      <c r="AG560" s="102">
        <f t="shared" si="49"/>
        <v>30</v>
      </c>
      <c r="AH560" s="72">
        <v>0</v>
      </c>
      <c r="AI560" s="628">
        <v>0</v>
      </c>
      <c r="AJ560" s="72" t="s">
        <v>73</v>
      </c>
      <c r="AK560" s="80" t="s">
        <v>73</v>
      </c>
      <c r="AL560" s="72">
        <v>0</v>
      </c>
      <c r="AM560" s="80" t="s">
        <v>73</v>
      </c>
      <c r="AN560" s="80" t="s">
        <v>73</v>
      </c>
      <c r="AO560" s="80" t="s">
        <v>73</v>
      </c>
      <c r="AP560" s="102">
        <f t="shared" si="50"/>
        <v>0</v>
      </c>
      <c r="AQ560" s="102">
        <f t="shared" si="51"/>
        <v>19740000</v>
      </c>
      <c r="AR560" s="72" t="s">
        <v>65</v>
      </c>
      <c r="AS560" s="76">
        <v>15540000</v>
      </c>
      <c r="AT560" s="72" t="s">
        <v>319</v>
      </c>
      <c r="AU560" s="76">
        <v>0</v>
      </c>
      <c r="AV560" s="81" t="s">
        <v>73</v>
      </c>
      <c r="AW560" s="620">
        <v>19740000</v>
      </c>
      <c r="AX560" s="488">
        <f t="shared" si="52"/>
        <v>0</v>
      </c>
      <c r="AY560" s="84">
        <f t="shared" si="53"/>
        <v>1</v>
      </c>
      <c r="AZ560" s="84">
        <v>1</v>
      </c>
      <c r="BA560" s="81" t="s">
        <v>73</v>
      </c>
      <c r="BB560" s="72" t="s">
        <v>208</v>
      </c>
      <c r="BC560" s="75" t="s">
        <v>14481</v>
      </c>
      <c r="BD560" s="71" t="s">
        <v>65</v>
      </c>
      <c r="BE560" s="71" t="s">
        <v>65</v>
      </c>
    </row>
    <row r="561" spans="2:57" x14ac:dyDescent="0.25">
      <c r="B561" s="71">
        <v>2025</v>
      </c>
      <c r="C561" s="71">
        <v>891780111</v>
      </c>
      <c r="D561" s="71" t="s">
        <v>63</v>
      </c>
      <c r="E561" s="72" t="s">
        <v>14480</v>
      </c>
      <c r="F561" s="72" t="s">
        <v>14479</v>
      </c>
      <c r="G561" s="176">
        <v>0</v>
      </c>
      <c r="H561" s="72" t="s">
        <v>71</v>
      </c>
      <c r="I561" s="71" t="s">
        <v>64</v>
      </c>
      <c r="J561" s="73" t="s">
        <v>81</v>
      </c>
      <c r="K561" s="75" t="s">
        <v>14316</v>
      </c>
      <c r="L561" s="76">
        <v>10600000</v>
      </c>
      <c r="M561" s="71" t="s">
        <v>66</v>
      </c>
      <c r="N561" s="75" t="s">
        <v>11455</v>
      </c>
      <c r="O561" s="75">
        <v>73376946</v>
      </c>
      <c r="P561" s="72">
        <v>27</v>
      </c>
      <c r="Q561" s="80">
        <v>45670</v>
      </c>
      <c r="R561" s="75">
        <v>2494141000</v>
      </c>
      <c r="S561" s="80">
        <v>45705</v>
      </c>
      <c r="T561" s="76">
        <v>10600000</v>
      </c>
      <c r="U561" s="72" t="s">
        <v>65</v>
      </c>
      <c r="V561" s="76">
        <v>85152695</v>
      </c>
      <c r="W561" s="104" t="s">
        <v>10424</v>
      </c>
      <c r="X561" s="78">
        <v>45705</v>
      </c>
      <c r="Y561" s="78">
        <v>45705</v>
      </c>
      <c r="Z561" s="78" t="s">
        <v>73</v>
      </c>
      <c r="AA561" s="78">
        <v>45808</v>
      </c>
      <c r="AB561" s="102">
        <f t="shared" si="48"/>
        <v>103</v>
      </c>
      <c r="AC561" s="72">
        <v>0</v>
      </c>
      <c r="AD561" s="514">
        <v>0</v>
      </c>
      <c r="AE561" s="72">
        <v>0</v>
      </c>
      <c r="AF561" s="80" t="s">
        <v>73</v>
      </c>
      <c r="AG561" s="102">
        <f t="shared" si="49"/>
        <v>0</v>
      </c>
      <c r="AH561" s="72">
        <v>0</v>
      </c>
      <c r="AI561" s="628">
        <v>0</v>
      </c>
      <c r="AJ561" s="72" t="s">
        <v>73</v>
      </c>
      <c r="AK561" s="80" t="s">
        <v>73</v>
      </c>
      <c r="AL561" s="72">
        <v>0</v>
      </c>
      <c r="AM561" s="80" t="s">
        <v>73</v>
      </c>
      <c r="AN561" s="80" t="s">
        <v>73</v>
      </c>
      <c r="AO561" s="80" t="s">
        <v>73</v>
      </c>
      <c r="AP561" s="102">
        <f t="shared" si="50"/>
        <v>0</v>
      </c>
      <c r="AQ561" s="102">
        <f t="shared" si="51"/>
        <v>10600000</v>
      </c>
      <c r="AR561" s="72" t="s">
        <v>65</v>
      </c>
      <c r="AS561" s="76">
        <v>10600000</v>
      </c>
      <c r="AT561" s="72" t="s">
        <v>319</v>
      </c>
      <c r="AU561" s="76">
        <v>0</v>
      </c>
      <c r="AV561" s="81" t="s">
        <v>73</v>
      </c>
      <c r="AW561" s="620">
        <v>10600000</v>
      </c>
      <c r="AX561" s="488">
        <f t="shared" si="52"/>
        <v>0</v>
      </c>
      <c r="AY561" s="84">
        <f t="shared" si="53"/>
        <v>1</v>
      </c>
      <c r="AZ561" s="84">
        <v>1</v>
      </c>
      <c r="BA561" s="81" t="s">
        <v>73</v>
      </c>
      <c r="BB561" s="72" t="s">
        <v>208</v>
      </c>
      <c r="BC561" s="75" t="s">
        <v>14478</v>
      </c>
      <c r="BD561" s="71" t="s">
        <v>65</v>
      </c>
      <c r="BE561" s="71" t="s">
        <v>65</v>
      </c>
    </row>
    <row r="562" spans="2:57" x14ac:dyDescent="0.25">
      <c r="B562" s="71">
        <v>2025</v>
      </c>
      <c r="C562" s="71">
        <v>891780111</v>
      </c>
      <c r="D562" s="71" t="s">
        <v>63</v>
      </c>
      <c r="E562" s="72" t="s">
        <v>14477</v>
      </c>
      <c r="F562" s="72" t="s">
        <v>14476</v>
      </c>
      <c r="G562" s="176">
        <v>0</v>
      </c>
      <c r="H562" s="72" t="s">
        <v>71</v>
      </c>
      <c r="I562" s="71" t="s">
        <v>64</v>
      </c>
      <c r="J562" s="73" t="s">
        <v>81</v>
      </c>
      <c r="K562" s="75" t="s">
        <v>14475</v>
      </c>
      <c r="L562" s="76">
        <v>15148000</v>
      </c>
      <c r="M562" s="71" t="s">
        <v>66</v>
      </c>
      <c r="N562" s="75" t="s">
        <v>10970</v>
      </c>
      <c r="O562" s="75">
        <v>7634587</v>
      </c>
      <c r="P562" s="72">
        <v>28</v>
      </c>
      <c r="Q562" s="80">
        <v>45670</v>
      </c>
      <c r="R562" s="75">
        <v>5573604000</v>
      </c>
      <c r="S562" s="80">
        <v>45705</v>
      </c>
      <c r="T562" s="76">
        <v>15148000</v>
      </c>
      <c r="U562" s="72" t="s">
        <v>65</v>
      </c>
      <c r="V562" s="76">
        <v>36557666</v>
      </c>
      <c r="W562" s="104" t="s">
        <v>10440</v>
      </c>
      <c r="X562" s="78">
        <v>45705</v>
      </c>
      <c r="Y562" s="78">
        <v>45705</v>
      </c>
      <c r="Z562" s="78" t="s">
        <v>73</v>
      </c>
      <c r="AA562" s="78">
        <v>45808</v>
      </c>
      <c r="AB562" s="102">
        <f t="shared" si="48"/>
        <v>103</v>
      </c>
      <c r="AC562" s="72">
        <v>2</v>
      </c>
      <c r="AD562" s="514">
        <v>3787000</v>
      </c>
      <c r="AE562" s="72">
        <v>1</v>
      </c>
      <c r="AF562" s="80">
        <v>45838</v>
      </c>
      <c r="AG562" s="102">
        <f t="shared" si="49"/>
        <v>30</v>
      </c>
      <c r="AH562" s="72">
        <v>0</v>
      </c>
      <c r="AI562" s="628">
        <v>0</v>
      </c>
      <c r="AJ562" s="72" t="s">
        <v>73</v>
      </c>
      <c r="AK562" s="80" t="s">
        <v>73</v>
      </c>
      <c r="AL562" s="72">
        <v>0</v>
      </c>
      <c r="AM562" s="80" t="s">
        <v>73</v>
      </c>
      <c r="AN562" s="80" t="s">
        <v>73</v>
      </c>
      <c r="AO562" s="80" t="s">
        <v>73</v>
      </c>
      <c r="AP562" s="102">
        <f t="shared" si="50"/>
        <v>0</v>
      </c>
      <c r="AQ562" s="102">
        <f t="shared" si="51"/>
        <v>18935000</v>
      </c>
      <c r="AR562" s="72" t="s">
        <v>65</v>
      </c>
      <c r="AS562" s="76">
        <v>15148000</v>
      </c>
      <c r="AT562" s="72" t="s">
        <v>319</v>
      </c>
      <c r="AU562" s="76">
        <v>0</v>
      </c>
      <c r="AV562" s="81" t="s">
        <v>73</v>
      </c>
      <c r="AW562" s="620">
        <v>18935000</v>
      </c>
      <c r="AX562" s="488">
        <f t="shared" si="52"/>
        <v>0</v>
      </c>
      <c r="AY562" s="84">
        <f t="shared" si="53"/>
        <v>1</v>
      </c>
      <c r="AZ562" s="84">
        <v>1</v>
      </c>
      <c r="BA562" s="81" t="s">
        <v>73</v>
      </c>
      <c r="BB562" s="72" t="s">
        <v>208</v>
      </c>
      <c r="BC562" s="75" t="s">
        <v>14474</v>
      </c>
      <c r="BD562" s="71" t="s">
        <v>65</v>
      </c>
      <c r="BE562" s="71" t="s">
        <v>65</v>
      </c>
    </row>
    <row r="563" spans="2:57" x14ac:dyDescent="0.25">
      <c r="B563" s="71">
        <v>2025</v>
      </c>
      <c r="C563" s="71">
        <v>891780111</v>
      </c>
      <c r="D563" s="71" t="s">
        <v>63</v>
      </c>
      <c r="E563" s="72" t="s">
        <v>14473</v>
      </c>
      <c r="F563" s="72" t="s">
        <v>14472</v>
      </c>
      <c r="G563" s="176">
        <v>0</v>
      </c>
      <c r="H563" s="72" t="s">
        <v>71</v>
      </c>
      <c r="I563" s="71" t="s">
        <v>64</v>
      </c>
      <c r="J563" s="73" t="s">
        <v>81</v>
      </c>
      <c r="K563" s="75" t="s">
        <v>14471</v>
      </c>
      <c r="L563" s="76">
        <v>12846400</v>
      </c>
      <c r="M563" s="71" t="s">
        <v>66</v>
      </c>
      <c r="N563" s="75" t="s">
        <v>2429</v>
      </c>
      <c r="O563" s="75">
        <v>84455243</v>
      </c>
      <c r="P563" s="72">
        <v>28</v>
      </c>
      <c r="Q563" s="80">
        <v>45670</v>
      </c>
      <c r="R563" s="75">
        <v>5573604000</v>
      </c>
      <c r="S563" s="80">
        <v>45705</v>
      </c>
      <c r="T563" s="76">
        <v>12846400</v>
      </c>
      <c r="U563" s="72" t="s">
        <v>65</v>
      </c>
      <c r="V563" s="76">
        <v>1082889541</v>
      </c>
      <c r="W563" s="104" t="s">
        <v>1095</v>
      </c>
      <c r="X563" s="78">
        <v>45705</v>
      </c>
      <c r="Y563" s="78">
        <v>45705</v>
      </c>
      <c r="Z563" s="78" t="s">
        <v>73</v>
      </c>
      <c r="AA563" s="78">
        <v>45808</v>
      </c>
      <c r="AB563" s="102">
        <f t="shared" si="48"/>
        <v>103</v>
      </c>
      <c r="AC563" s="72">
        <v>2</v>
      </c>
      <c r="AD563" s="514">
        <v>3472000</v>
      </c>
      <c r="AE563" s="72">
        <v>1</v>
      </c>
      <c r="AF563" s="80">
        <v>45838</v>
      </c>
      <c r="AG563" s="102">
        <f t="shared" si="49"/>
        <v>30</v>
      </c>
      <c r="AH563" s="72">
        <v>0</v>
      </c>
      <c r="AI563" s="628">
        <v>0</v>
      </c>
      <c r="AJ563" s="72" t="s">
        <v>73</v>
      </c>
      <c r="AK563" s="80" t="s">
        <v>73</v>
      </c>
      <c r="AL563" s="72">
        <v>0</v>
      </c>
      <c r="AM563" s="80" t="s">
        <v>73</v>
      </c>
      <c r="AN563" s="80" t="s">
        <v>73</v>
      </c>
      <c r="AO563" s="80" t="s">
        <v>73</v>
      </c>
      <c r="AP563" s="102">
        <f t="shared" si="50"/>
        <v>0</v>
      </c>
      <c r="AQ563" s="102">
        <f t="shared" si="51"/>
        <v>16318400</v>
      </c>
      <c r="AR563" s="72" t="s">
        <v>65</v>
      </c>
      <c r="AS563" s="76">
        <v>12846400</v>
      </c>
      <c r="AT563" s="72" t="s">
        <v>319</v>
      </c>
      <c r="AU563" s="76">
        <v>0</v>
      </c>
      <c r="AV563" s="81" t="s">
        <v>73</v>
      </c>
      <c r="AW563" s="620">
        <v>16318400</v>
      </c>
      <c r="AX563" s="488">
        <f t="shared" si="52"/>
        <v>0</v>
      </c>
      <c r="AY563" s="84">
        <f t="shared" si="53"/>
        <v>1</v>
      </c>
      <c r="AZ563" s="84">
        <v>1</v>
      </c>
      <c r="BA563" s="81" t="s">
        <v>73</v>
      </c>
      <c r="BB563" s="72" t="s">
        <v>208</v>
      </c>
      <c r="BC563" s="75" t="s">
        <v>14470</v>
      </c>
      <c r="BD563" s="71" t="s">
        <v>65</v>
      </c>
      <c r="BE563" s="71" t="s">
        <v>65</v>
      </c>
    </row>
    <row r="564" spans="2:57" x14ac:dyDescent="0.25">
      <c r="B564" s="71">
        <v>2025</v>
      </c>
      <c r="C564" s="71">
        <v>891780111</v>
      </c>
      <c r="D564" s="71" t="s">
        <v>63</v>
      </c>
      <c r="E564" s="72" t="s">
        <v>14469</v>
      </c>
      <c r="F564" s="72" t="s">
        <v>14468</v>
      </c>
      <c r="G564" s="176">
        <v>0</v>
      </c>
      <c r="H564" s="72" t="s">
        <v>71</v>
      </c>
      <c r="I564" s="71" t="s">
        <v>64</v>
      </c>
      <c r="J564" s="73" t="s">
        <v>81</v>
      </c>
      <c r="K564" s="75" t="s">
        <v>14360</v>
      </c>
      <c r="L564" s="76">
        <v>15170000</v>
      </c>
      <c r="M564" s="71" t="s">
        <v>66</v>
      </c>
      <c r="N564" s="75" t="s">
        <v>11699</v>
      </c>
      <c r="O564" s="75">
        <v>12623689</v>
      </c>
      <c r="P564" s="72">
        <v>28</v>
      </c>
      <c r="Q564" s="80">
        <v>45670</v>
      </c>
      <c r="R564" s="75">
        <v>5573604000</v>
      </c>
      <c r="S564" s="80">
        <v>45705</v>
      </c>
      <c r="T564" s="76">
        <v>15170000</v>
      </c>
      <c r="U564" s="72" t="s">
        <v>65</v>
      </c>
      <c r="V564" s="76">
        <v>36559627</v>
      </c>
      <c r="W564" s="104" t="s">
        <v>10413</v>
      </c>
      <c r="X564" s="78">
        <v>45705</v>
      </c>
      <c r="Y564" s="78">
        <v>45705</v>
      </c>
      <c r="Z564" s="78" t="s">
        <v>73</v>
      </c>
      <c r="AA564" s="78">
        <v>45808</v>
      </c>
      <c r="AB564" s="102">
        <f t="shared" si="48"/>
        <v>103</v>
      </c>
      <c r="AC564" s="72">
        <v>2</v>
      </c>
      <c r="AD564" s="514">
        <v>4100000</v>
      </c>
      <c r="AE564" s="72">
        <v>1</v>
      </c>
      <c r="AF564" s="80">
        <v>45838</v>
      </c>
      <c r="AG564" s="102">
        <f t="shared" si="49"/>
        <v>30</v>
      </c>
      <c r="AH564" s="72">
        <v>0</v>
      </c>
      <c r="AI564" s="628">
        <v>0</v>
      </c>
      <c r="AJ564" s="72" t="s">
        <v>73</v>
      </c>
      <c r="AK564" s="80" t="s">
        <v>73</v>
      </c>
      <c r="AL564" s="72">
        <v>0</v>
      </c>
      <c r="AM564" s="80" t="s">
        <v>73</v>
      </c>
      <c r="AN564" s="80" t="s">
        <v>73</v>
      </c>
      <c r="AO564" s="80" t="s">
        <v>73</v>
      </c>
      <c r="AP564" s="102">
        <f t="shared" si="50"/>
        <v>0</v>
      </c>
      <c r="AQ564" s="102">
        <f t="shared" si="51"/>
        <v>19270000</v>
      </c>
      <c r="AR564" s="72" t="s">
        <v>65</v>
      </c>
      <c r="AS564" s="76">
        <v>15170000</v>
      </c>
      <c r="AT564" s="72" t="s">
        <v>319</v>
      </c>
      <c r="AU564" s="76">
        <v>0</v>
      </c>
      <c r="AV564" s="81" t="s">
        <v>73</v>
      </c>
      <c r="AW564" s="620">
        <v>19270000</v>
      </c>
      <c r="AX564" s="488">
        <f t="shared" si="52"/>
        <v>0</v>
      </c>
      <c r="AY564" s="84">
        <f t="shared" si="53"/>
        <v>1</v>
      </c>
      <c r="AZ564" s="84">
        <v>1</v>
      </c>
      <c r="BA564" s="81" t="s">
        <v>73</v>
      </c>
      <c r="BB564" s="72" t="s">
        <v>208</v>
      </c>
      <c r="BC564" s="75" t="s">
        <v>14467</v>
      </c>
      <c r="BD564" s="71" t="s">
        <v>65</v>
      </c>
      <c r="BE564" s="71" t="s">
        <v>65</v>
      </c>
    </row>
    <row r="565" spans="2:57" x14ac:dyDescent="0.25">
      <c r="B565" s="71">
        <v>2025</v>
      </c>
      <c r="C565" s="71">
        <v>891780111</v>
      </c>
      <c r="D565" s="71" t="s">
        <v>63</v>
      </c>
      <c r="E565" s="72" t="s">
        <v>14466</v>
      </c>
      <c r="F565" s="72" t="s">
        <v>14465</v>
      </c>
      <c r="G565" s="176">
        <v>0</v>
      </c>
      <c r="H565" s="72" t="s">
        <v>71</v>
      </c>
      <c r="I565" s="71" t="s">
        <v>64</v>
      </c>
      <c r="J565" s="73" t="s">
        <v>81</v>
      </c>
      <c r="K565" s="75" t="s">
        <v>14464</v>
      </c>
      <c r="L565" s="76">
        <v>13888000</v>
      </c>
      <c r="M565" s="71" t="s">
        <v>66</v>
      </c>
      <c r="N565" s="75" t="s">
        <v>12771</v>
      </c>
      <c r="O565" s="75">
        <v>1082973181</v>
      </c>
      <c r="P565" s="72">
        <v>28</v>
      </c>
      <c r="Q565" s="80">
        <v>45670</v>
      </c>
      <c r="R565" s="75">
        <v>5573604000</v>
      </c>
      <c r="S565" s="80">
        <v>45705</v>
      </c>
      <c r="T565" s="76">
        <v>13888000</v>
      </c>
      <c r="U565" s="72" t="s">
        <v>65</v>
      </c>
      <c r="V565" s="76">
        <v>12548945</v>
      </c>
      <c r="W565" s="104" t="s">
        <v>10809</v>
      </c>
      <c r="X565" s="78">
        <v>45705</v>
      </c>
      <c r="Y565" s="78">
        <v>45705</v>
      </c>
      <c r="Z565" s="78" t="s">
        <v>73</v>
      </c>
      <c r="AA565" s="78">
        <v>45808</v>
      </c>
      <c r="AB565" s="102">
        <f t="shared" si="48"/>
        <v>103</v>
      </c>
      <c r="AC565" s="72">
        <v>2</v>
      </c>
      <c r="AD565" s="514">
        <v>3472000</v>
      </c>
      <c r="AE565" s="72">
        <v>1</v>
      </c>
      <c r="AF565" s="80">
        <v>45838</v>
      </c>
      <c r="AG565" s="102">
        <f t="shared" si="49"/>
        <v>30</v>
      </c>
      <c r="AH565" s="72">
        <v>0</v>
      </c>
      <c r="AI565" s="628">
        <v>0</v>
      </c>
      <c r="AJ565" s="72" t="s">
        <v>73</v>
      </c>
      <c r="AK565" s="80" t="s">
        <v>73</v>
      </c>
      <c r="AL565" s="72">
        <v>0</v>
      </c>
      <c r="AM565" s="80" t="s">
        <v>73</v>
      </c>
      <c r="AN565" s="80" t="s">
        <v>73</v>
      </c>
      <c r="AO565" s="80" t="s">
        <v>73</v>
      </c>
      <c r="AP565" s="102">
        <f t="shared" si="50"/>
        <v>0</v>
      </c>
      <c r="AQ565" s="102">
        <f t="shared" si="51"/>
        <v>17360000</v>
      </c>
      <c r="AR565" s="72" t="s">
        <v>65</v>
      </c>
      <c r="AS565" s="76">
        <v>13888000</v>
      </c>
      <c r="AT565" s="72" t="s">
        <v>319</v>
      </c>
      <c r="AU565" s="76">
        <v>0</v>
      </c>
      <c r="AV565" s="81" t="s">
        <v>73</v>
      </c>
      <c r="AW565" s="620">
        <v>17360000</v>
      </c>
      <c r="AX565" s="488">
        <f t="shared" si="52"/>
        <v>0</v>
      </c>
      <c r="AY565" s="84">
        <f t="shared" si="53"/>
        <v>1</v>
      </c>
      <c r="AZ565" s="84">
        <v>1</v>
      </c>
      <c r="BA565" s="81" t="s">
        <v>73</v>
      </c>
      <c r="BB565" s="72" t="s">
        <v>208</v>
      </c>
      <c r="BC565" s="75" t="s">
        <v>14463</v>
      </c>
      <c r="BD565" s="71" t="s">
        <v>65</v>
      </c>
      <c r="BE565" s="71" t="s">
        <v>65</v>
      </c>
    </row>
    <row r="566" spans="2:57" x14ac:dyDescent="0.25">
      <c r="B566" s="71">
        <v>2025</v>
      </c>
      <c r="C566" s="71">
        <v>891780111</v>
      </c>
      <c r="D566" s="71" t="s">
        <v>63</v>
      </c>
      <c r="E566" s="72" t="s">
        <v>14462</v>
      </c>
      <c r="F566" s="72" t="s">
        <v>14461</v>
      </c>
      <c r="G566" s="176">
        <v>0</v>
      </c>
      <c r="H566" s="72" t="s">
        <v>71</v>
      </c>
      <c r="I566" s="71" t="s">
        <v>64</v>
      </c>
      <c r="J566" s="73" t="s">
        <v>81</v>
      </c>
      <c r="K566" s="75" t="s">
        <v>14460</v>
      </c>
      <c r="L566" s="76">
        <v>13866700</v>
      </c>
      <c r="M566" s="71" t="s">
        <v>66</v>
      </c>
      <c r="N566" s="75" t="s">
        <v>12077</v>
      </c>
      <c r="O566" s="75">
        <v>1082992753</v>
      </c>
      <c r="P566" s="72">
        <v>28</v>
      </c>
      <c r="Q566" s="80">
        <v>45670</v>
      </c>
      <c r="R566" s="75">
        <v>5573604000</v>
      </c>
      <c r="S566" s="80">
        <v>45705</v>
      </c>
      <c r="T566" s="76">
        <v>13866700</v>
      </c>
      <c r="U566" s="72" t="s">
        <v>65</v>
      </c>
      <c r="V566" s="76">
        <v>57464638</v>
      </c>
      <c r="W566" s="104" t="s">
        <v>10367</v>
      </c>
      <c r="X566" s="78">
        <v>45705</v>
      </c>
      <c r="Y566" s="78">
        <v>45705</v>
      </c>
      <c r="Z566" s="78" t="s">
        <v>73</v>
      </c>
      <c r="AA566" s="78">
        <v>45808</v>
      </c>
      <c r="AB566" s="102">
        <f t="shared" si="48"/>
        <v>103</v>
      </c>
      <c r="AC566" s="72">
        <v>2</v>
      </c>
      <c r="AD566" s="514">
        <v>4000000</v>
      </c>
      <c r="AE566" s="72">
        <v>1</v>
      </c>
      <c r="AF566" s="80">
        <v>45838</v>
      </c>
      <c r="AG566" s="102">
        <f t="shared" si="49"/>
        <v>30</v>
      </c>
      <c r="AH566" s="72">
        <v>0</v>
      </c>
      <c r="AI566" s="628">
        <v>0</v>
      </c>
      <c r="AJ566" s="72" t="s">
        <v>73</v>
      </c>
      <c r="AK566" s="80" t="s">
        <v>73</v>
      </c>
      <c r="AL566" s="72">
        <v>0</v>
      </c>
      <c r="AM566" s="80" t="s">
        <v>73</v>
      </c>
      <c r="AN566" s="80" t="s">
        <v>73</v>
      </c>
      <c r="AO566" s="80" t="s">
        <v>73</v>
      </c>
      <c r="AP566" s="102">
        <f t="shared" si="50"/>
        <v>0</v>
      </c>
      <c r="AQ566" s="102">
        <f t="shared" si="51"/>
        <v>17866700</v>
      </c>
      <c r="AR566" s="72" t="s">
        <v>65</v>
      </c>
      <c r="AS566" s="76">
        <v>13866700</v>
      </c>
      <c r="AT566" s="72" t="s">
        <v>319</v>
      </c>
      <c r="AU566" s="76">
        <v>0</v>
      </c>
      <c r="AV566" s="81" t="s">
        <v>73</v>
      </c>
      <c r="AW566" s="620">
        <v>17866700</v>
      </c>
      <c r="AX566" s="488">
        <f t="shared" si="52"/>
        <v>0</v>
      </c>
      <c r="AY566" s="84">
        <f t="shared" si="53"/>
        <v>1</v>
      </c>
      <c r="AZ566" s="84">
        <v>1</v>
      </c>
      <c r="BA566" s="81" t="s">
        <v>73</v>
      </c>
      <c r="BB566" s="72" t="s">
        <v>208</v>
      </c>
      <c r="BC566" s="75" t="s">
        <v>14459</v>
      </c>
      <c r="BD566" s="71" t="s">
        <v>65</v>
      </c>
      <c r="BE566" s="71" t="s">
        <v>65</v>
      </c>
    </row>
    <row r="567" spans="2:57" x14ac:dyDescent="0.25">
      <c r="B567" s="71">
        <v>2025</v>
      </c>
      <c r="C567" s="71">
        <v>891780111</v>
      </c>
      <c r="D567" s="71" t="s">
        <v>63</v>
      </c>
      <c r="E567" s="72" t="s">
        <v>14458</v>
      </c>
      <c r="F567" s="72" t="s">
        <v>14457</v>
      </c>
      <c r="G567" s="176">
        <v>0</v>
      </c>
      <c r="H567" s="72" t="s">
        <v>71</v>
      </c>
      <c r="I567" s="71" t="s">
        <v>64</v>
      </c>
      <c r="J567" s="73" t="s">
        <v>81</v>
      </c>
      <c r="K567" s="75" t="s">
        <v>14456</v>
      </c>
      <c r="L567" s="76">
        <v>3000000</v>
      </c>
      <c r="M567" s="71" t="s">
        <v>66</v>
      </c>
      <c r="N567" s="75" t="s">
        <v>14155</v>
      </c>
      <c r="O567" s="75">
        <v>1083016196</v>
      </c>
      <c r="P567" s="72">
        <v>234</v>
      </c>
      <c r="Q567" s="80">
        <v>45692</v>
      </c>
      <c r="R567" s="75">
        <v>52900000</v>
      </c>
      <c r="S567" s="80">
        <v>45705</v>
      </c>
      <c r="T567" s="76">
        <v>3000000</v>
      </c>
      <c r="U567" s="72" t="s">
        <v>65</v>
      </c>
      <c r="V567" s="76">
        <v>36552092</v>
      </c>
      <c r="W567" s="104" t="s">
        <v>9918</v>
      </c>
      <c r="X567" s="78">
        <v>45705</v>
      </c>
      <c r="Y567" s="78">
        <v>45705</v>
      </c>
      <c r="Z567" s="78" t="s">
        <v>73</v>
      </c>
      <c r="AA567" s="78">
        <v>45716</v>
      </c>
      <c r="AB567" s="102">
        <f t="shared" si="48"/>
        <v>11</v>
      </c>
      <c r="AC567" s="72">
        <v>0</v>
      </c>
      <c r="AD567" s="514">
        <v>0</v>
      </c>
      <c r="AE567" s="72">
        <v>0</v>
      </c>
      <c r="AF567" s="80" t="s">
        <v>73</v>
      </c>
      <c r="AG567" s="102">
        <f t="shared" si="49"/>
        <v>0</v>
      </c>
      <c r="AH567" s="72">
        <v>0</v>
      </c>
      <c r="AI567" s="628">
        <v>0</v>
      </c>
      <c r="AJ567" s="72" t="s">
        <v>73</v>
      </c>
      <c r="AK567" s="80" t="s">
        <v>73</v>
      </c>
      <c r="AL567" s="72">
        <v>0</v>
      </c>
      <c r="AM567" s="80" t="s">
        <v>73</v>
      </c>
      <c r="AN567" s="80" t="s">
        <v>73</v>
      </c>
      <c r="AO567" s="80" t="s">
        <v>73</v>
      </c>
      <c r="AP567" s="102">
        <f t="shared" si="50"/>
        <v>0</v>
      </c>
      <c r="AQ567" s="102">
        <f t="shared" si="51"/>
        <v>3000000</v>
      </c>
      <c r="AR567" s="72" t="s">
        <v>65</v>
      </c>
      <c r="AS567" s="76">
        <v>3000000</v>
      </c>
      <c r="AT567" s="72" t="s">
        <v>319</v>
      </c>
      <c r="AU567" s="76">
        <v>0</v>
      </c>
      <c r="AV567" s="81" t="s">
        <v>73</v>
      </c>
      <c r="AW567" s="620">
        <v>3000000</v>
      </c>
      <c r="AX567" s="488">
        <f t="shared" si="52"/>
        <v>0</v>
      </c>
      <c r="AY567" s="84">
        <f t="shared" si="53"/>
        <v>1</v>
      </c>
      <c r="AZ567" s="84">
        <v>1</v>
      </c>
      <c r="BA567" s="81" t="s">
        <v>73</v>
      </c>
      <c r="BB567" s="72" t="s">
        <v>208</v>
      </c>
      <c r="BC567" s="75" t="s">
        <v>14455</v>
      </c>
      <c r="BD567" s="71" t="s">
        <v>65</v>
      </c>
      <c r="BE567" s="71" t="s">
        <v>65</v>
      </c>
    </row>
    <row r="568" spans="2:57" x14ac:dyDescent="0.25">
      <c r="B568" s="71">
        <v>2025</v>
      </c>
      <c r="C568" s="71">
        <v>891780111</v>
      </c>
      <c r="D568" s="71" t="s">
        <v>63</v>
      </c>
      <c r="E568" s="72" t="s">
        <v>14454</v>
      </c>
      <c r="F568" s="72" t="s">
        <v>14453</v>
      </c>
      <c r="G568" s="176">
        <v>0</v>
      </c>
      <c r="H568" s="72" t="s">
        <v>71</v>
      </c>
      <c r="I568" s="71" t="s">
        <v>64</v>
      </c>
      <c r="J568" s="73" t="s">
        <v>81</v>
      </c>
      <c r="K568" s="75" t="s">
        <v>14452</v>
      </c>
      <c r="L568" s="76">
        <v>11400000</v>
      </c>
      <c r="M568" s="71" t="s">
        <v>66</v>
      </c>
      <c r="N568" s="75" t="s">
        <v>12092</v>
      </c>
      <c r="O568" s="75">
        <v>1082885782</v>
      </c>
      <c r="P568" s="72">
        <v>28</v>
      </c>
      <c r="Q568" s="80">
        <v>45670</v>
      </c>
      <c r="R568" s="75">
        <v>5573604000</v>
      </c>
      <c r="S568" s="80">
        <v>45706</v>
      </c>
      <c r="T568" s="76">
        <v>11400000</v>
      </c>
      <c r="U568" s="72" t="s">
        <v>65</v>
      </c>
      <c r="V568" s="76">
        <v>57464638</v>
      </c>
      <c r="W568" s="104" t="s">
        <v>10367</v>
      </c>
      <c r="X568" s="78">
        <v>45706</v>
      </c>
      <c r="Y568" s="78">
        <v>45706</v>
      </c>
      <c r="Z568" s="78" t="s">
        <v>73</v>
      </c>
      <c r="AA568" s="78">
        <v>45808</v>
      </c>
      <c r="AB568" s="102">
        <f t="shared" si="48"/>
        <v>102</v>
      </c>
      <c r="AC568" s="72">
        <v>2</v>
      </c>
      <c r="AD568" s="514">
        <v>2850000</v>
      </c>
      <c r="AE568" s="72">
        <v>1</v>
      </c>
      <c r="AF568" s="80">
        <v>45838</v>
      </c>
      <c r="AG568" s="102">
        <f t="shared" si="49"/>
        <v>30</v>
      </c>
      <c r="AH568" s="72">
        <v>0</v>
      </c>
      <c r="AI568" s="628">
        <v>0</v>
      </c>
      <c r="AJ568" s="72" t="s">
        <v>73</v>
      </c>
      <c r="AK568" s="80" t="s">
        <v>73</v>
      </c>
      <c r="AL568" s="72">
        <v>0</v>
      </c>
      <c r="AM568" s="80" t="s">
        <v>73</v>
      </c>
      <c r="AN568" s="80" t="s">
        <v>73</v>
      </c>
      <c r="AO568" s="80" t="s">
        <v>73</v>
      </c>
      <c r="AP568" s="102">
        <f t="shared" si="50"/>
        <v>0</v>
      </c>
      <c r="AQ568" s="102">
        <f t="shared" si="51"/>
        <v>14250000</v>
      </c>
      <c r="AR568" s="72" t="s">
        <v>65</v>
      </c>
      <c r="AS568" s="76">
        <v>11400000</v>
      </c>
      <c r="AT568" s="72" t="s">
        <v>319</v>
      </c>
      <c r="AU568" s="76">
        <v>0</v>
      </c>
      <c r="AV568" s="81" t="s">
        <v>73</v>
      </c>
      <c r="AW568" s="620">
        <v>14250000</v>
      </c>
      <c r="AX568" s="488">
        <f t="shared" si="52"/>
        <v>0</v>
      </c>
      <c r="AY568" s="84">
        <f t="shared" si="53"/>
        <v>1</v>
      </c>
      <c r="AZ568" s="84">
        <v>1</v>
      </c>
      <c r="BA568" s="81" t="s">
        <v>73</v>
      </c>
      <c r="BB568" s="72" t="s">
        <v>208</v>
      </c>
      <c r="BC568" s="75" t="s">
        <v>14451</v>
      </c>
      <c r="BD568" s="71" t="s">
        <v>65</v>
      </c>
      <c r="BE568" s="71" t="s">
        <v>65</v>
      </c>
    </row>
    <row r="569" spans="2:57" x14ac:dyDescent="0.25">
      <c r="B569" s="71">
        <v>2025</v>
      </c>
      <c r="C569" s="71">
        <v>891780111</v>
      </c>
      <c r="D569" s="71" t="s">
        <v>63</v>
      </c>
      <c r="E569" s="72" t="s">
        <v>14450</v>
      </c>
      <c r="F569" s="72" t="s">
        <v>14449</v>
      </c>
      <c r="G569" s="176">
        <v>0</v>
      </c>
      <c r="H569" s="72" t="s">
        <v>71</v>
      </c>
      <c r="I569" s="71" t="s">
        <v>64</v>
      </c>
      <c r="J569" s="73" t="s">
        <v>81</v>
      </c>
      <c r="K569" s="75" t="s">
        <v>14448</v>
      </c>
      <c r="L569" s="76">
        <v>12624000</v>
      </c>
      <c r="M569" s="71" t="s">
        <v>66</v>
      </c>
      <c r="N569" s="75" t="s">
        <v>11075</v>
      </c>
      <c r="O569" s="75">
        <v>1083038270</v>
      </c>
      <c r="P569" s="72">
        <v>28</v>
      </c>
      <c r="Q569" s="80">
        <v>45670</v>
      </c>
      <c r="R569" s="75">
        <v>5573604000</v>
      </c>
      <c r="S569" s="80">
        <v>45706</v>
      </c>
      <c r="T569" s="76">
        <v>12624000</v>
      </c>
      <c r="U569" s="72" t="s">
        <v>65</v>
      </c>
      <c r="V569" s="76">
        <v>36557666</v>
      </c>
      <c r="W569" s="104" t="s">
        <v>10440</v>
      </c>
      <c r="X569" s="78">
        <v>45706</v>
      </c>
      <c r="Y569" s="78">
        <v>45706</v>
      </c>
      <c r="Z569" s="78" t="s">
        <v>73</v>
      </c>
      <c r="AA569" s="78">
        <v>45808</v>
      </c>
      <c r="AB569" s="102">
        <f t="shared" si="48"/>
        <v>102</v>
      </c>
      <c r="AC569" s="72">
        <v>2</v>
      </c>
      <c r="AD569" s="514">
        <v>1578000</v>
      </c>
      <c r="AE569" s="72">
        <v>1</v>
      </c>
      <c r="AF569" s="80">
        <v>45823</v>
      </c>
      <c r="AG569" s="102">
        <f t="shared" si="49"/>
        <v>15</v>
      </c>
      <c r="AH569" s="72">
        <v>0</v>
      </c>
      <c r="AI569" s="628">
        <v>0</v>
      </c>
      <c r="AJ569" s="72" t="s">
        <v>73</v>
      </c>
      <c r="AK569" s="80" t="s">
        <v>73</v>
      </c>
      <c r="AL569" s="72">
        <v>0</v>
      </c>
      <c r="AM569" s="80" t="s">
        <v>73</v>
      </c>
      <c r="AN569" s="80" t="s">
        <v>73</v>
      </c>
      <c r="AO569" s="80" t="s">
        <v>73</v>
      </c>
      <c r="AP569" s="102">
        <f t="shared" si="50"/>
        <v>0</v>
      </c>
      <c r="AQ569" s="102">
        <f t="shared" si="51"/>
        <v>14202000</v>
      </c>
      <c r="AR569" s="72" t="s">
        <v>65</v>
      </c>
      <c r="AS569" s="76">
        <v>12624000</v>
      </c>
      <c r="AT569" s="72" t="s">
        <v>319</v>
      </c>
      <c r="AU569" s="76">
        <v>0</v>
      </c>
      <c r="AV569" s="81" t="s">
        <v>73</v>
      </c>
      <c r="AW569" s="620">
        <v>14202000</v>
      </c>
      <c r="AX569" s="488">
        <f t="shared" si="52"/>
        <v>0</v>
      </c>
      <c r="AY569" s="84">
        <f t="shared" si="53"/>
        <v>1</v>
      </c>
      <c r="AZ569" s="84">
        <v>1</v>
      </c>
      <c r="BA569" s="81" t="s">
        <v>73</v>
      </c>
      <c r="BB569" s="72" t="s">
        <v>208</v>
      </c>
      <c r="BC569" s="75" t="s">
        <v>14447</v>
      </c>
      <c r="BD569" s="71" t="s">
        <v>65</v>
      </c>
      <c r="BE569" s="71" t="s">
        <v>65</v>
      </c>
    </row>
    <row r="570" spans="2:57" x14ac:dyDescent="0.25">
      <c r="B570" s="71">
        <v>2025</v>
      </c>
      <c r="C570" s="71">
        <v>891780111</v>
      </c>
      <c r="D570" s="71" t="s">
        <v>63</v>
      </c>
      <c r="E570" s="72" t="s">
        <v>14446</v>
      </c>
      <c r="F570" s="72" t="s">
        <v>14445</v>
      </c>
      <c r="G570" s="176">
        <v>0</v>
      </c>
      <c r="H570" s="72" t="s">
        <v>71</v>
      </c>
      <c r="I570" s="71" t="s">
        <v>64</v>
      </c>
      <c r="J570" s="73" t="s">
        <v>81</v>
      </c>
      <c r="K570" s="75" t="s">
        <v>14444</v>
      </c>
      <c r="L570" s="76">
        <v>15148000</v>
      </c>
      <c r="M570" s="71" t="s">
        <v>66</v>
      </c>
      <c r="N570" s="75" t="s">
        <v>12435</v>
      </c>
      <c r="O570" s="75">
        <v>57461707</v>
      </c>
      <c r="P570" s="72">
        <v>28</v>
      </c>
      <c r="Q570" s="80">
        <v>45670</v>
      </c>
      <c r="R570" s="75">
        <v>5573604000</v>
      </c>
      <c r="S570" s="80">
        <v>45706</v>
      </c>
      <c r="T570" s="76">
        <v>15148000</v>
      </c>
      <c r="U570" s="72" t="s">
        <v>65</v>
      </c>
      <c r="V570" s="76">
        <v>85154788</v>
      </c>
      <c r="W570" s="104" t="s">
        <v>11124</v>
      </c>
      <c r="X570" s="78">
        <v>45706</v>
      </c>
      <c r="Y570" s="78">
        <v>45706</v>
      </c>
      <c r="Z570" s="78" t="s">
        <v>73</v>
      </c>
      <c r="AA570" s="78">
        <v>45808</v>
      </c>
      <c r="AB570" s="102">
        <f t="shared" si="48"/>
        <v>102</v>
      </c>
      <c r="AC570" s="72">
        <v>2</v>
      </c>
      <c r="AD570" s="514">
        <v>3787000</v>
      </c>
      <c r="AE570" s="72">
        <v>1</v>
      </c>
      <c r="AF570" s="80">
        <v>45838</v>
      </c>
      <c r="AG570" s="102">
        <f t="shared" si="49"/>
        <v>30</v>
      </c>
      <c r="AH570" s="72">
        <v>0</v>
      </c>
      <c r="AI570" s="628">
        <v>0</v>
      </c>
      <c r="AJ570" s="72" t="s">
        <v>73</v>
      </c>
      <c r="AK570" s="80" t="s">
        <v>73</v>
      </c>
      <c r="AL570" s="72">
        <v>0</v>
      </c>
      <c r="AM570" s="80" t="s">
        <v>73</v>
      </c>
      <c r="AN570" s="80" t="s">
        <v>73</v>
      </c>
      <c r="AO570" s="80" t="s">
        <v>73</v>
      </c>
      <c r="AP570" s="102">
        <f t="shared" si="50"/>
        <v>0</v>
      </c>
      <c r="AQ570" s="102">
        <f t="shared" si="51"/>
        <v>18935000</v>
      </c>
      <c r="AR570" s="72" t="s">
        <v>65</v>
      </c>
      <c r="AS570" s="76">
        <v>15148000</v>
      </c>
      <c r="AT570" s="72" t="s">
        <v>319</v>
      </c>
      <c r="AU570" s="76">
        <v>0</v>
      </c>
      <c r="AV570" s="81" t="s">
        <v>73</v>
      </c>
      <c r="AW570" s="620">
        <v>18935000</v>
      </c>
      <c r="AX570" s="488">
        <f t="shared" si="52"/>
        <v>0</v>
      </c>
      <c r="AY570" s="84">
        <f t="shared" si="53"/>
        <v>1</v>
      </c>
      <c r="AZ570" s="84">
        <v>1</v>
      </c>
      <c r="BA570" s="81" t="s">
        <v>73</v>
      </c>
      <c r="BB570" s="72" t="s">
        <v>208</v>
      </c>
      <c r="BC570" s="75" t="s">
        <v>14443</v>
      </c>
      <c r="BD570" s="71" t="s">
        <v>65</v>
      </c>
      <c r="BE570" s="71" t="s">
        <v>65</v>
      </c>
    </row>
    <row r="571" spans="2:57" x14ac:dyDescent="0.25">
      <c r="B571" s="71">
        <v>2025</v>
      </c>
      <c r="C571" s="71">
        <v>891780111</v>
      </c>
      <c r="D571" s="71" t="s">
        <v>63</v>
      </c>
      <c r="E571" s="72" t="s">
        <v>14442</v>
      </c>
      <c r="F571" s="72" t="s">
        <v>14441</v>
      </c>
      <c r="G571" s="176">
        <v>0</v>
      </c>
      <c r="H571" s="72" t="s">
        <v>71</v>
      </c>
      <c r="I571" s="71" t="s">
        <v>64</v>
      </c>
      <c r="J571" s="73" t="s">
        <v>81</v>
      </c>
      <c r="K571" s="75" t="s">
        <v>14440</v>
      </c>
      <c r="L571" s="76">
        <v>10600000</v>
      </c>
      <c r="M571" s="71" t="s">
        <v>66</v>
      </c>
      <c r="N571" s="75" t="s">
        <v>11593</v>
      </c>
      <c r="O571" s="75">
        <v>73076579</v>
      </c>
      <c r="P571" s="72">
        <v>27</v>
      </c>
      <c r="Q571" s="80">
        <v>45670</v>
      </c>
      <c r="R571" s="75">
        <v>2494141000</v>
      </c>
      <c r="S571" s="80">
        <v>45706</v>
      </c>
      <c r="T571" s="76">
        <v>10600000</v>
      </c>
      <c r="U571" s="72" t="s">
        <v>65</v>
      </c>
      <c r="V571" s="76">
        <v>85152695</v>
      </c>
      <c r="W571" s="104" t="s">
        <v>10424</v>
      </c>
      <c r="X571" s="78">
        <v>45706</v>
      </c>
      <c r="Y571" s="78">
        <v>45706</v>
      </c>
      <c r="Z571" s="78" t="s">
        <v>73</v>
      </c>
      <c r="AA571" s="78">
        <v>45808</v>
      </c>
      <c r="AB571" s="102">
        <f t="shared" si="48"/>
        <v>102</v>
      </c>
      <c r="AC571" s="72">
        <v>0</v>
      </c>
      <c r="AD571" s="514">
        <v>0</v>
      </c>
      <c r="AE571" s="72">
        <v>0</v>
      </c>
      <c r="AF571" s="80" t="s">
        <v>73</v>
      </c>
      <c r="AG571" s="102">
        <f t="shared" si="49"/>
        <v>0</v>
      </c>
      <c r="AH571" s="72">
        <v>0</v>
      </c>
      <c r="AI571" s="628">
        <v>0</v>
      </c>
      <c r="AJ571" s="72" t="s">
        <v>73</v>
      </c>
      <c r="AK571" s="80" t="s">
        <v>73</v>
      </c>
      <c r="AL571" s="72">
        <v>0</v>
      </c>
      <c r="AM571" s="80" t="s">
        <v>73</v>
      </c>
      <c r="AN571" s="80" t="s">
        <v>73</v>
      </c>
      <c r="AO571" s="80" t="s">
        <v>73</v>
      </c>
      <c r="AP571" s="102">
        <f t="shared" si="50"/>
        <v>0</v>
      </c>
      <c r="AQ571" s="102">
        <f t="shared" si="51"/>
        <v>10600000</v>
      </c>
      <c r="AR571" s="72" t="s">
        <v>65</v>
      </c>
      <c r="AS571" s="76">
        <v>10600000</v>
      </c>
      <c r="AT571" s="72" t="s">
        <v>319</v>
      </c>
      <c r="AU571" s="76">
        <v>0</v>
      </c>
      <c r="AV571" s="81" t="s">
        <v>73</v>
      </c>
      <c r="AW571" s="620">
        <v>10600000</v>
      </c>
      <c r="AX571" s="488">
        <f t="shared" si="52"/>
        <v>0</v>
      </c>
      <c r="AY571" s="84">
        <f t="shared" si="53"/>
        <v>1</v>
      </c>
      <c r="AZ571" s="84">
        <v>1</v>
      </c>
      <c r="BA571" s="81" t="s">
        <v>73</v>
      </c>
      <c r="BB571" s="72" t="s">
        <v>208</v>
      </c>
      <c r="BC571" s="75" t="s">
        <v>14439</v>
      </c>
      <c r="BD571" s="71" t="s">
        <v>65</v>
      </c>
      <c r="BE571" s="71" t="s">
        <v>65</v>
      </c>
    </row>
    <row r="572" spans="2:57" x14ac:dyDescent="0.25">
      <c r="B572" s="71">
        <v>2025</v>
      </c>
      <c r="C572" s="71">
        <v>891780111</v>
      </c>
      <c r="D572" s="71" t="s">
        <v>63</v>
      </c>
      <c r="E572" s="72" t="s">
        <v>14438</v>
      </c>
      <c r="F572" s="72" t="s">
        <v>14437</v>
      </c>
      <c r="G572" s="176">
        <v>0</v>
      </c>
      <c r="H572" s="72" t="s">
        <v>71</v>
      </c>
      <c r="I572" s="71" t="s">
        <v>64</v>
      </c>
      <c r="J572" s="73" t="s">
        <v>81</v>
      </c>
      <c r="K572" s="75" t="s">
        <v>14425</v>
      </c>
      <c r="L572" s="76">
        <v>10600000</v>
      </c>
      <c r="M572" s="71" t="s">
        <v>66</v>
      </c>
      <c r="N572" s="75" t="s">
        <v>13835</v>
      </c>
      <c r="O572" s="75">
        <v>1083008591</v>
      </c>
      <c r="P572" s="72">
        <v>27</v>
      </c>
      <c r="Q572" s="80">
        <v>45670</v>
      </c>
      <c r="R572" s="75">
        <v>2494141000</v>
      </c>
      <c r="S572" s="80">
        <v>45706</v>
      </c>
      <c r="T572" s="76">
        <v>10600000</v>
      </c>
      <c r="U572" s="72" t="s">
        <v>65</v>
      </c>
      <c r="V572" s="76">
        <v>85468846</v>
      </c>
      <c r="W572" s="104" t="s">
        <v>11479</v>
      </c>
      <c r="X572" s="78">
        <v>45706</v>
      </c>
      <c r="Y572" s="78">
        <v>45706</v>
      </c>
      <c r="Z572" s="78" t="s">
        <v>73</v>
      </c>
      <c r="AA572" s="78">
        <v>45808</v>
      </c>
      <c r="AB572" s="102">
        <f t="shared" si="48"/>
        <v>102</v>
      </c>
      <c r="AC572" s="72">
        <v>2</v>
      </c>
      <c r="AD572" s="514">
        <v>1325000</v>
      </c>
      <c r="AE572" s="72">
        <v>1</v>
      </c>
      <c r="AF572" s="80">
        <v>45823</v>
      </c>
      <c r="AG572" s="102">
        <f t="shared" si="49"/>
        <v>15</v>
      </c>
      <c r="AH572" s="72">
        <v>0</v>
      </c>
      <c r="AI572" s="628">
        <v>0</v>
      </c>
      <c r="AJ572" s="72" t="s">
        <v>73</v>
      </c>
      <c r="AK572" s="80" t="s">
        <v>73</v>
      </c>
      <c r="AL572" s="72">
        <v>0</v>
      </c>
      <c r="AM572" s="80" t="s">
        <v>73</v>
      </c>
      <c r="AN572" s="80" t="s">
        <v>73</v>
      </c>
      <c r="AO572" s="80" t="s">
        <v>73</v>
      </c>
      <c r="AP572" s="102">
        <f t="shared" si="50"/>
        <v>0</v>
      </c>
      <c r="AQ572" s="102">
        <f t="shared" si="51"/>
        <v>11925000</v>
      </c>
      <c r="AR572" s="72" t="s">
        <v>65</v>
      </c>
      <c r="AS572" s="76">
        <v>10600000</v>
      </c>
      <c r="AT572" s="72" t="s">
        <v>319</v>
      </c>
      <c r="AU572" s="76">
        <v>0</v>
      </c>
      <c r="AV572" s="81" t="s">
        <v>73</v>
      </c>
      <c r="AW572" s="620">
        <v>11925000</v>
      </c>
      <c r="AX572" s="488">
        <f t="shared" si="52"/>
        <v>0</v>
      </c>
      <c r="AY572" s="84">
        <f t="shared" si="53"/>
        <v>1</v>
      </c>
      <c r="AZ572" s="84">
        <v>1</v>
      </c>
      <c r="BA572" s="81" t="s">
        <v>73</v>
      </c>
      <c r="BB572" s="72" t="s">
        <v>208</v>
      </c>
      <c r="BC572" s="75" t="s">
        <v>14436</v>
      </c>
      <c r="BD572" s="71" t="s">
        <v>65</v>
      </c>
      <c r="BE572" s="71" t="s">
        <v>65</v>
      </c>
    </row>
    <row r="573" spans="2:57" x14ac:dyDescent="0.25">
      <c r="B573" s="71">
        <v>2025</v>
      </c>
      <c r="C573" s="71">
        <v>891780111</v>
      </c>
      <c r="D573" s="71" t="s">
        <v>63</v>
      </c>
      <c r="E573" s="72" t="s">
        <v>14435</v>
      </c>
      <c r="F573" s="72" t="s">
        <v>14434</v>
      </c>
      <c r="G573" s="176">
        <v>0</v>
      </c>
      <c r="H573" s="72" t="s">
        <v>71</v>
      </c>
      <c r="I573" s="71" t="s">
        <v>64</v>
      </c>
      <c r="J573" s="73" t="s">
        <v>81</v>
      </c>
      <c r="K573" s="75" t="s">
        <v>14433</v>
      </c>
      <c r="L573" s="76">
        <v>15540000</v>
      </c>
      <c r="M573" s="71" t="s">
        <v>66</v>
      </c>
      <c r="N573" s="75" t="s">
        <v>11361</v>
      </c>
      <c r="O573" s="75">
        <v>1082985141</v>
      </c>
      <c r="P573" s="72">
        <v>28</v>
      </c>
      <c r="Q573" s="80">
        <v>45670</v>
      </c>
      <c r="R573" s="75">
        <v>5573604000</v>
      </c>
      <c r="S573" s="80">
        <v>45706</v>
      </c>
      <c r="T573" s="76">
        <v>15540000</v>
      </c>
      <c r="U573" s="72" t="s">
        <v>65</v>
      </c>
      <c r="V573" s="76">
        <v>37511267</v>
      </c>
      <c r="W573" s="104" t="s">
        <v>11355</v>
      </c>
      <c r="X573" s="78">
        <v>45706</v>
      </c>
      <c r="Y573" s="78">
        <v>45706</v>
      </c>
      <c r="Z573" s="78" t="s">
        <v>73</v>
      </c>
      <c r="AA573" s="78">
        <v>45808</v>
      </c>
      <c r="AB573" s="102">
        <f t="shared" si="48"/>
        <v>102</v>
      </c>
      <c r="AC573" s="72">
        <v>2</v>
      </c>
      <c r="AD573" s="514">
        <v>4200000</v>
      </c>
      <c r="AE573" s="72">
        <v>1</v>
      </c>
      <c r="AF573" s="80">
        <v>45838</v>
      </c>
      <c r="AG573" s="102">
        <f t="shared" si="49"/>
        <v>30</v>
      </c>
      <c r="AH573" s="72">
        <v>0</v>
      </c>
      <c r="AI573" s="628">
        <v>0</v>
      </c>
      <c r="AJ573" s="72" t="s">
        <v>73</v>
      </c>
      <c r="AK573" s="80" t="s">
        <v>73</v>
      </c>
      <c r="AL573" s="72">
        <v>0</v>
      </c>
      <c r="AM573" s="80" t="s">
        <v>73</v>
      </c>
      <c r="AN573" s="80" t="s">
        <v>73</v>
      </c>
      <c r="AO573" s="80" t="s">
        <v>73</v>
      </c>
      <c r="AP573" s="102">
        <f t="shared" si="50"/>
        <v>0</v>
      </c>
      <c r="AQ573" s="102">
        <f t="shared" si="51"/>
        <v>19740000</v>
      </c>
      <c r="AR573" s="72" t="s">
        <v>65</v>
      </c>
      <c r="AS573" s="76">
        <v>15540000</v>
      </c>
      <c r="AT573" s="72" t="s">
        <v>319</v>
      </c>
      <c r="AU573" s="76">
        <v>0</v>
      </c>
      <c r="AV573" s="81" t="s">
        <v>73</v>
      </c>
      <c r="AW573" s="620">
        <v>19740000</v>
      </c>
      <c r="AX573" s="488">
        <f t="shared" si="52"/>
        <v>0</v>
      </c>
      <c r="AY573" s="84">
        <f t="shared" si="53"/>
        <v>1</v>
      </c>
      <c r="AZ573" s="84">
        <v>1</v>
      </c>
      <c r="BA573" s="81" t="s">
        <v>73</v>
      </c>
      <c r="BB573" s="72" t="s">
        <v>208</v>
      </c>
      <c r="BC573" s="75" t="s">
        <v>14432</v>
      </c>
      <c r="BD573" s="71" t="s">
        <v>65</v>
      </c>
      <c r="BE573" s="71" t="s">
        <v>65</v>
      </c>
    </row>
    <row r="574" spans="2:57" x14ac:dyDescent="0.25">
      <c r="B574" s="71">
        <v>2025</v>
      </c>
      <c r="C574" s="71">
        <v>891780111</v>
      </c>
      <c r="D574" s="71" t="s">
        <v>63</v>
      </c>
      <c r="E574" s="72" t="s">
        <v>14431</v>
      </c>
      <c r="F574" s="72" t="s">
        <v>14430</v>
      </c>
      <c r="G574" s="176">
        <v>0</v>
      </c>
      <c r="H574" s="72" t="s">
        <v>71</v>
      </c>
      <c r="I574" s="71" t="s">
        <v>64</v>
      </c>
      <c r="J574" s="73" t="s">
        <v>81</v>
      </c>
      <c r="K574" s="75" t="s">
        <v>14429</v>
      </c>
      <c r="L574" s="76">
        <v>10600000</v>
      </c>
      <c r="M574" s="71" t="s">
        <v>66</v>
      </c>
      <c r="N574" s="75" t="s">
        <v>12715</v>
      </c>
      <c r="O574" s="75">
        <v>1082848119</v>
      </c>
      <c r="P574" s="72">
        <v>27</v>
      </c>
      <c r="Q574" s="80">
        <v>45670</v>
      </c>
      <c r="R574" s="75">
        <v>2494141000</v>
      </c>
      <c r="S574" s="80">
        <v>45706</v>
      </c>
      <c r="T574" s="76">
        <v>10600000</v>
      </c>
      <c r="U574" s="72" t="s">
        <v>65</v>
      </c>
      <c r="V574" s="76">
        <v>85450705</v>
      </c>
      <c r="W574" s="104" t="s">
        <v>12641</v>
      </c>
      <c r="X574" s="78">
        <v>45706</v>
      </c>
      <c r="Y574" s="78">
        <v>45706</v>
      </c>
      <c r="Z574" s="78" t="s">
        <v>73</v>
      </c>
      <c r="AA574" s="78">
        <v>45808</v>
      </c>
      <c r="AB574" s="102">
        <f t="shared" si="48"/>
        <v>102</v>
      </c>
      <c r="AC574" s="72">
        <v>2</v>
      </c>
      <c r="AD574" s="514">
        <v>2650000</v>
      </c>
      <c r="AE574" s="72">
        <v>1</v>
      </c>
      <c r="AF574" s="80">
        <v>45838</v>
      </c>
      <c r="AG574" s="102">
        <f t="shared" si="49"/>
        <v>30</v>
      </c>
      <c r="AH574" s="72">
        <v>0</v>
      </c>
      <c r="AI574" s="628">
        <v>0</v>
      </c>
      <c r="AJ574" s="72" t="s">
        <v>73</v>
      </c>
      <c r="AK574" s="80" t="s">
        <v>73</v>
      </c>
      <c r="AL574" s="72">
        <v>0</v>
      </c>
      <c r="AM574" s="80" t="s">
        <v>73</v>
      </c>
      <c r="AN574" s="80" t="s">
        <v>73</v>
      </c>
      <c r="AO574" s="80" t="s">
        <v>73</v>
      </c>
      <c r="AP574" s="102">
        <f t="shared" si="50"/>
        <v>0</v>
      </c>
      <c r="AQ574" s="102">
        <f t="shared" si="51"/>
        <v>13250000</v>
      </c>
      <c r="AR574" s="72" t="s">
        <v>65</v>
      </c>
      <c r="AS574" s="76">
        <v>10600000</v>
      </c>
      <c r="AT574" s="72" t="s">
        <v>319</v>
      </c>
      <c r="AU574" s="76">
        <v>0</v>
      </c>
      <c r="AV574" s="81" t="s">
        <v>73</v>
      </c>
      <c r="AW574" s="620">
        <v>13250000</v>
      </c>
      <c r="AX574" s="488">
        <f t="shared" si="52"/>
        <v>0</v>
      </c>
      <c r="AY574" s="84">
        <f t="shared" si="53"/>
        <v>1</v>
      </c>
      <c r="AZ574" s="84">
        <v>1</v>
      </c>
      <c r="BA574" s="81" t="s">
        <v>73</v>
      </c>
      <c r="BB574" s="72" t="s">
        <v>208</v>
      </c>
      <c r="BC574" s="75" t="s">
        <v>14428</v>
      </c>
      <c r="BD574" s="71" t="s">
        <v>65</v>
      </c>
      <c r="BE574" s="71" t="s">
        <v>65</v>
      </c>
    </row>
    <row r="575" spans="2:57" x14ac:dyDescent="0.25">
      <c r="B575" s="71">
        <v>2025</v>
      </c>
      <c r="C575" s="71">
        <v>891780111</v>
      </c>
      <c r="D575" s="71" t="s">
        <v>63</v>
      </c>
      <c r="E575" s="72" t="s">
        <v>14427</v>
      </c>
      <c r="F575" s="72" t="s">
        <v>14426</v>
      </c>
      <c r="G575" s="176">
        <v>0</v>
      </c>
      <c r="H575" s="72" t="s">
        <v>71</v>
      </c>
      <c r="I575" s="71" t="s">
        <v>64</v>
      </c>
      <c r="J575" s="73" t="s">
        <v>81</v>
      </c>
      <c r="K575" s="75" t="s">
        <v>14425</v>
      </c>
      <c r="L575" s="76">
        <v>10600000</v>
      </c>
      <c r="M575" s="71" t="s">
        <v>66</v>
      </c>
      <c r="N575" s="75" t="s">
        <v>11509</v>
      </c>
      <c r="O575" s="75">
        <v>1083044791</v>
      </c>
      <c r="P575" s="72">
        <v>27</v>
      </c>
      <c r="Q575" s="80">
        <v>45670</v>
      </c>
      <c r="R575" s="75">
        <v>2494141000</v>
      </c>
      <c r="S575" s="80">
        <v>45706</v>
      </c>
      <c r="T575" s="76">
        <v>10600000</v>
      </c>
      <c r="U575" s="72" t="s">
        <v>65</v>
      </c>
      <c r="V575" s="76">
        <v>85468846</v>
      </c>
      <c r="W575" s="104" t="s">
        <v>11479</v>
      </c>
      <c r="X575" s="78">
        <v>45706</v>
      </c>
      <c r="Y575" s="78">
        <v>45706</v>
      </c>
      <c r="Z575" s="78" t="s">
        <v>73</v>
      </c>
      <c r="AA575" s="78">
        <v>45808</v>
      </c>
      <c r="AB575" s="102">
        <f t="shared" si="48"/>
        <v>102</v>
      </c>
      <c r="AC575" s="72">
        <v>0</v>
      </c>
      <c r="AD575" s="514">
        <v>0</v>
      </c>
      <c r="AE575" s="72">
        <v>0</v>
      </c>
      <c r="AF575" s="80" t="s">
        <v>73</v>
      </c>
      <c r="AG575" s="102">
        <f t="shared" si="49"/>
        <v>0</v>
      </c>
      <c r="AH575" s="72">
        <v>0</v>
      </c>
      <c r="AI575" s="628">
        <v>0</v>
      </c>
      <c r="AJ575" s="72" t="s">
        <v>73</v>
      </c>
      <c r="AK575" s="80" t="s">
        <v>73</v>
      </c>
      <c r="AL575" s="72">
        <v>0</v>
      </c>
      <c r="AM575" s="80" t="s">
        <v>73</v>
      </c>
      <c r="AN575" s="80" t="s">
        <v>73</v>
      </c>
      <c r="AO575" s="80" t="s">
        <v>73</v>
      </c>
      <c r="AP575" s="102">
        <f t="shared" si="50"/>
        <v>0</v>
      </c>
      <c r="AQ575" s="102">
        <f t="shared" si="51"/>
        <v>10600000</v>
      </c>
      <c r="AR575" s="72" t="s">
        <v>65</v>
      </c>
      <c r="AS575" s="76">
        <v>10600000</v>
      </c>
      <c r="AT575" s="72" t="s">
        <v>319</v>
      </c>
      <c r="AU575" s="76">
        <v>0</v>
      </c>
      <c r="AV575" s="81" t="s">
        <v>73</v>
      </c>
      <c r="AW575" s="620">
        <v>10600000</v>
      </c>
      <c r="AX575" s="488">
        <f t="shared" si="52"/>
        <v>0</v>
      </c>
      <c r="AY575" s="84">
        <f t="shared" si="53"/>
        <v>1</v>
      </c>
      <c r="AZ575" s="84">
        <v>1</v>
      </c>
      <c r="BA575" s="81" t="s">
        <v>73</v>
      </c>
      <c r="BB575" s="72" t="s">
        <v>208</v>
      </c>
      <c r="BC575" s="75" t="s">
        <v>14424</v>
      </c>
      <c r="BD575" s="71" t="s">
        <v>65</v>
      </c>
      <c r="BE575" s="71" t="s">
        <v>65</v>
      </c>
    </row>
    <row r="576" spans="2:57" x14ac:dyDescent="0.25">
      <c r="B576" s="71">
        <v>2025</v>
      </c>
      <c r="C576" s="71">
        <v>891780111</v>
      </c>
      <c r="D576" s="71" t="s">
        <v>63</v>
      </c>
      <c r="E576" s="72" t="s">
        <v>14423</v>
      </c>
      <c r="F576" s="72" t="s">
        <v>14422</v>
      </c>
      <c r="G576" s="176">
        <v>0</v>
      </c>
      <c r="H576" s="72" t="s">
        <v>71</v>
      </c>
      <c r="I576" s="71" t="s">
        <v>64</v>
      </c>
      <c r="J576" s="73" t="s">
        <v>81</v>
      </c>
      <c r="K576" s="75" t="s">
        <v>14381</v>
      </c>
      <c r="L576" s="76">
        <v>8325000</v>
      </c>
      <c r="M576" s="71" t="s">
        <v>66</v>
      </c>
      <c r="N576" s="75" t="s">
        <v>14421</v>
      </c>
      <c r="O576" s="75">
        <v>85456862</v>
      </c>
      <c r="P576" s="72">
        <v>27</v>
      </c>
      <c r="Q576" s="80">
        <v>45670</v>
      </c>
      <c r="R576" s="75">
        <v>2494141000</v>
      </c>
      <c r="S576" s="80">
        <v>45706</v>
      </c>
      <c r="T576" s="76">
        <v>8325000</v>
      </c>
      <c r="U576" s="72" t="s">
        <v>65</v>
      </c>
      <c r="V576" s="76">
        <v>85459497</v>
      </c>
      <c r="W576" s="104" t="s">
        <v>9141</v>
      </c>
      <c r="X576" s="78">
        <v>45706</v>
      </c>
      <c r="Y576" s="78">
        <v>45706</v>
      </c>
      <c r="Z576" s="78" t="s">
        <v>73</v>
      </c>
      <c r="AA576" s="78">
        <v>45808</v>
      </c>
      <c r="AB576" s="102">
        <f t="shared" si="48"/>
        <v>102</v>
      </c>
      <c r="AC576" s="72">
        <v>0</v>
      </c>
      <c r="AD576" s="514">
        <v>0</v>
      </c>
      <c r="AE576" s="72">
        <v>0</v>
      </c>
      <c r="AF576" s="80" t="s">
        <v>73</v>
      </c>
      <c r="AG576" s="102">
        <f t="shared" si="49"/>
        <v>0</v>
      </c>
      <c r="AH576" s="72">
        <v>0</v>
      </c>
      <c r="AI576" s="628">
        <v>0</v>
      </c>
      <c r="AJ576" s="72" t="s">
        <v>73</v>
      </c>
      <c r="AK576" s="80" t="s">
        <v>73</v>
      </c>
      <c r="AL576" s="72">
        <v>0</v>
      </c>
      <c r="AM576" s="80" t="s">
        <v>73</v>
      </c>
      <c r="AN576" s="80" t="s">
        <v>73</v>
      </c>
      <c r="AO576" s="80" t="s">
        <v>73</v>
      </c>
      <c r="AP576" s="102">
        <f t="shared" si="50"/>
        <v>0</v>
      </c>
      <c r="AQ576" s="102">
        <f t="shared" si="51"/>
        <v>8325000</v>
      </c>
      <c r="AR576" s="72" t="s">
        <v>65</v>
      </c>
      <c r="AS576" s="76">
        <v>8325000</v>
      </c>
      <c r="AT576" s="72" t="s">
        <v>319</v>
      </c>
      <c r="AU576" s="76">
        <v>0</v>
      </c>
      <c r="AV576" s="81" t="s">
        <v>73</v>
      </c>
      <c r="AW576" s="620">
        <v>8325000</v>
      </c>
      <c r="AX576" s="488">
        <f t="shared" si="52"/>
        <v>0</v>
      </c>
      <c r="AY576" s="84">
        <f t="shared" si="53"/>
        <v>1</v>
      </c>
      <c r="AZ576" s="84">
        <v>1</v>
      </c>
      <c r="BA576" s="81" t="s">
        <v>73</v>
      </c>
      <c r="BB576" s="72" t="s">
        <v>208</v>
      </c>
      <c r="BC576" s="75" t="s">
        <v>14420</v>
      </c>
      <c r="BD576" s="71" t="s">
        <v>65</v>
      </c>
      <c r="BE576" s="71" t="s">
        <v>65</v>
      </c>
    </row>
    <row r="577" spans="2:57" x14ac:dyDescent="0.25">
      <c r="B577" s="71">
        <v>2025</v>
      </c>
      <c r="C577" s="71">
        <v>891780111</v>
      </c>
      <c r="D577" s="71" t="s">
        <v>63</v>
      </c>
      <c r="E577" s="72" t="s">
        <v>14419</v>
      </c>
      <c r="F577" s="72" t="s">
        <v>14418</v>
      </c>
      <c r="G577" s="176">
        <v>0</v>
      </c>
      <c r="H577" s="72" t="s">
        <v>71</v>
      </c>
      <c r="I577" s="71" t="s">
        <v>64</v>
      </c>
      <c r="J577" s="73" t="s">
        <v>81</v>
      </c>
      <c r="K577" s="75" t="s">
        <v>14417</v>
      </c>
      <c r="L577" s="76">
        <v>11466800</v>
      </c>
      <c r="M577" s="71" t="s">
        <v>66</v>
      </c>
      <c r="N577" s="75" t="s">
        <v>10841</v>
      </c>
      <c r="O577" s="75">
        <v>36719605</v>
      </c>
      <c r="P577" s="72">
        <v>28</v>
      </c>
      <c r="Q577" s="80">
        <v>45670</v>
      </c>
      <c r="R577" s="75">
        <v>5573604000</v>
      </c>
      <c r="S577" s="80">
        <v>45706</v>
      </c>
      <c r="T577" s="76">
        <v>11466800</v>
      </c>
      <c r="U577" s="72" t="s">
        <v>65</v>
      </c>
      <c r="V577" s="76">
        <v>36722626</v>
      </c>
      <c r="W577" s="104" t="s">
        <v>10840</v>
      </c>
      <c r="X577" s="78">
        <v>45706</v>
      </c>
      <c r="Y577" s="78">
        <v>45706</v>
      </c>
      <c r="Z577" s="78" t="s">
        <v>73</v>
      </c>
      <c r="AA577" s="78">
        <v>45808</v>
      </c>
      <c r="AB577" s="102">
        <f t="shared" si="48"/>
        <v>102</v>
      </c>
      <c r="AC577" s="72">
        <v>2</v>
      </c>
      <c r="AD577" s="514">
        <v>3156000</v>
      </c>
      <c r="AE577" s="72">
        <v>1</v>
      </c>
      <c r="AF577" s="80">
        <v>45838</v>
      </c>
      <c r="AG577" s="102">
        <f t="shared" si="49"/>
        <v>30</v>
      </c>
      <c r="AH577" s="72">
        <v>0</v>
      </c>
      <c r="AI577" s="628">
        <v>0</v>
      </c>
      <c r="AJ577" s="72" t="s">
        <v>73</v>
      </c>
      <c r="AK577" s="80" t="s">
        <v>73</v>
      </c>
      <c r="AL577" s="72">
        <v>0</v>
      </c>
      <c r="AM577" s="80" t="s">
        <v>73</v>
      </c>
      <c r="AN577" s="80" t="s">
        <v>73</v>
      </c>
      <c r="AO577" s="80" t="s">
        <v>73</v>
      </c>
      <c r="AP577" s="102">
        <f t="shared" si="50"/>
        <v>0</v>
      </c>
      <c r="AQ577" s="102">
        <f t="shared" si="51"/>
        <v>14622800</v>
      </c>
      <c r="AR577" s="72" t="s">
        <v>65</v>
      </c>
      <c r="AS577" s="76">
        <v>11466800</v>
      </c>
      <c r="AT577" s="72" t="s">
        <v>319</v>
      </c>
      <c r="AU577" s="76">
        <v>0</v>
      </c>
      <c r="AV577" s="81" t="s">
        <v>73</v>
      </c>
      <c r="AW577" s="620">
        <v>14622800</v>
      </c>
      <c r="AX577" s="488">
        <f t="shared" si="52"/>
        <v>0</v>
      </c>
      <c r="AY577" s="84">
        <f t="shared" si="53"/>
        <v>1</v>
      </c>
      <c r="AZ577" s="84">
        <v>1</v>
      </c>
      <c r="BA577" s="81" t="s">
        <v>73</v>
      </c>
      <c r="BB577" s="72" t="s">
        <v>208</v>
      </c>
      <c r="BC577" s="75" t="s">
        <v>14416</v>
      </c>
      <c r="BD577" s="71" t="s">
        <v>65</v>
      </c>
      <c r="BE577" s="71" t="s">
        <v>65</v>
      </c>
    </row>
    <row r="578" spans="2:57" x14ac:dyDescent="0.25">
      <c r="B578" s="71">
        <v>2025</v>
      </c>
      <c r="C578" s="71">
        <v>891780111</v>
      </c>
      <c r="D578" s="71" t="s">
        <v>63</v>
      </c>
      <c r="E578" s="72" t="s">
        <v>14415</v>
      </c>
      <c r="F578" s="72" t="s">
        <v>14414</v>
      </c>
      <c r="G578" s="176">
        <v>0</v>
      </c>
      <c r="H578" s="72" t="s">
        <v>71</v>
      </c>
      <c r="I578" s="71" t="s">
        <v>64</v>
      </c>
      <c r="J578" s="73" t="s">
        <v>81</v>
      </c>
      <c r="K578" s="75" t="s">
        <v>14413</v>
      </c>
      <c r="L578" s="76">
        <v>15560000</v>
      </c>
      <c r="M578" s="71" t="s">
        <v>66</v>
      </c>
      <c r="N578" s="75" t="s">
        <v>12346</v>
      </c>
      <c r="O578" s="75">
        <v>57427903</v>
      </c>
      <c r="P578" s="72">
        <v>28</v>
      </c>
      <c r="Q578" s="80">
        <v>45670</v>
      </c>
      <c r="R578" s="75">
        <v>5573604000</v>
      </c>
      <c r="S578" s="80">
        <v>45706</v>
      </c>
      <c r="T578" s="76">
        <v>15560000</v>
      </c>
      <c r="U578" s="72" t="s">
        <v>65</v>
      </c>
      <c r="V578" s="76">
        <v>57441846</v>
      </c>
      <c r="W578" s="104" t="s">
        <v>10888</v>
      </c>
      <c r="X578" s="78">
        <v>45706</v>
      </c>
      <c r="Y578" s="78">
        <v>45706</v>
      </c>
      <c r="Z578" s="78" t="s">
        <v>73</v>
      </c>
      <c r="AA578" s="78">
        <v>45808</v>
      </c>
      <c r="AB578" s="102">
        <f t="shared" si="48"/>
        <v>102</v>
      </c>
      <c r="AC578" s="72">
        <v>2</v>
      </c>
      <c r="AD578" s="514">
        <v>3890000</v>
      </c>
      <c r="AE578" s="72">
        <v>1</v>
      </c>
      <c r="AF578" s="80">
        <v>45838</v>
      </c>
      <c r="AG578" s="102">
        <f t="shared" si="49"/>
        <v>30</v>
      </c>
      <c r="AH578" s="72">
        <v>0</v>
      </c>
      <c r="AI578" s="628">
        <v>0</v>
      </c>
      <c r="AJ578" s="72" t="s">
        <v>73</v>
      </c>
      <c r="AK578" s="80" t="s">
        <v>73</v>
      </c>
      <c r="AL578" s="72">
        <v>0</v>
      </c>
      <c r="AM578" s="80" t="s">
        <v>73</v>
      </c>
      <c r="AN578" s="80" t="s">
        <v>73</v>
      </c>
      <c r="AO578" s="80" t="s">
        <v>73</v>
      </c>
      <c r="AP578" s="102">
        <f t="shared" si="50"/>
        <v>0</v>
      </c>
      <c r="AQ578" s="102">
        <f t="shared" si="51"/>
        <v>19450000</v>
      </c>
      <c r="AR578" s="72" t="s">
        <v>65</v>
      </c>
      <c r="AS578" s="76">
        <v>15560000</v>
      </c>
      <c r="AT578" s="72" t="s">
        <v>319</v>
      </c>
      <c r="AU578" s="76">
        <v>0</v>
      </c>
      <c r="AV578" s="81" t="s">
        <v>73</v>
      </c>
      <c r="AW578" s="620">
        <v>19450000</v>
      </c>
      <c r="AX578" s="488">
        <f t="shared" si="52"/>
        <v>0</v>
      </c>
      <c r="AY578" s="84">
        <f t="shared" si="53"/>
        <v>1</v>
      </c>
      <c r="AZ578" s="84">
        <v>1</v>
      </c>
      <c r="BA578" s="81" t="s">
        <v>73</v>
      </c>
      <c r="BB578" s="72" t="s">
        <v>208</v>
      </c>
      <c r="BC578" s="75" t="s">
        <v>14412</v>
      </c>
      <c r="BD578" s="71" t="s">
        <v>65</v>
      </c>
      <c r="BE578" s="71" t="s">
        <v>65</v>
      </c>
    </row>
    <row r="579" spans="2:57" x14ac:dyDescent="0.25">
      <c r="B579" s="71">
        <v>2025</v>
      </c>
      <c r="C579" s="71">
        <v>891780111</v>
      </c>
      <c r="D579" s="71" t="s">
        <v>63</v>
      </c>
      <c r="E579" s="72" t="s">
        <v>14411</v>
      </c>
      <c r="F579" s="72" t="s">
        <v>14410</v>
      </c>
      <c r="G579" s="176">
        <v>0</v>
      </c>
      <c r="H579" s="72" t="s">
        <v>71</v>
      </c>
      <c r="I579" s="71" t="s">
        <v>64</v>
      </c>
      <c r="J579" s="73" t="s">
        <v>81</v>
      </c>
      <c r="K579" s="75" t="s">
        <v>14409</v>
      </c>
      <c r="L579" s="76">
        <v>8175000</v>
      </c>
      <c r="M579" s="71" t="s">
        <v>66</v>
      </c>
      <c r="N579" s="75" t="s">
        <v>10988</v>
      </c>
      <c r="O579" s="75">
        <v>1002008562</v>
      </c>
      <c r="P579" s="72">
        <v>27</v>
      </c>
      <c r="Q579" s="80">
        <v>45670</v>
      </c>
      <c r="R579" s="75">
        <v>2494141000</v>
      </c>
      <c r="S579" s="80">
        <v>45706</v>
      </c>
      <c r="T579" s="76">
        <v>8175000</v>
      </c>
      <c r="U579" s="72" t="s">
        <v>65</v>
      </c>
      <c r="V579" s="76">
        <v>1083554320</v>
      </c>
      <c r="W579" s="104" t="s">
        <v>8613</v>
      </c>
      <c r="X579" s="78">
        <v>45706</v>
      </c>
      <c r="Y579" s="78">
        <v>45706</v>
      </c>
      <c r="Z579" s="78" t="s">
        <v>73</v>
      </c>
      <c r="AA579" s="78">
        <v>45808</v>
      </c>
      <c r="AB579" s="102">
        <f t="shared" si="48"/>
        <v>102</v>
      </c>
      <c r="AC579" s="72">
        <v>2</v>
      </c>
      <c r="AD579" s="514">
        <v>2250000</v>
      </c>
      <c r="AE579" s="72">
        <v>1</v>
      </c>
      <c r="AF579" s="80">
        <v>45838</v>
      </c>
      <c r="AG579" s="102">
        <f t="shared" si="49"/>
        <v>30</v>
      </c>
      <c r="AH579" s="72">
        <v>0</v>
      </c>
      <c r="AI579" s="628">
        <v>0</v>
      </c>
      <c r="AJ579" s="72" t="s">
        <v>73</v>
      </c>
      <c r="AK579" s="80" t="s">
        <v>73</v>
      </c>
      <c r="AL579" s="72">
        <v>0</v>
      </c>
      <c r="AM579" s="80" t="s">
        <v>73</v>
      </c>
      <c r="AN579" s="80" t="s">
        <v>73</v>
      </c>
      <c r="AO579" s="80" t="s">
        <v>73</v>
      </c>
      <c r="AP579" s="102">
        <f t="shared" si="50"/>
        <v>0</v>
      </c>
      <c r="AQ579" s="102">
        <f t="shared" si="51"/>
        <v>10425000</v>
      </c>
      <c r="AR579" s="72" t="s">
        <v>65</v>
      </c>
      <c r="AS579" s="76">
        <v>8175000</v>
      </c>
      <c r="AT579" s="72" t="s">
        <v>319</v>
      </c>
      <c r="AU579" s="76">
        <v>0</v>
      </c>
      <c r="AV579" s="81" t="s">
        <v>73</v>
      </c>
      <c r="AW579" s="620">
        <v>10425000</v>
      </c>
      <c r="AX579" s="488">
        <f t="shared" si="52"/>
        <v>0</v>
      </c>
      <c r="AY579" s="84">
        <f t="shared" si="53"/>
        <v>1</v>
      </c>
      <c r="AZ579" s="84">
        <v>1</v>
      </c>
      <c r="BA579" s="81" t="s">
        <v>73</v>
      </c>
      <c r="BB579" s="72" t="s">
        <v>208</v>
      </c>
      <c r="BC579" s="75" t="s">
        <v>14408</v>
      </c>
      <c r="BD579" s="71" t="s">
        <v>65</v>
      </c>
      <c r="BE579" s="71" t="s">
        <v>65</v>
      </c>
    </row>
    <row r="580" spans="2:57" x14ac:dyDescent="0.25">
      <c r="B580" s="71">
        <v>2025</v>
      </c>
      <c r="C580" s="71">
        <v>891780111</v>
      </c>
      <c r="D580" s="71" t="s">
        <v>63</v>
      </c>
      <c r="E580" s="72" t="s">
        <v>14407</v>
      </c>
      <c r="F580" s="72" t="s">
        <v>14406</v>
      </c>
      <c r="G580" s="176">
        <v>0</v>
      </c>
      <c r="H580" s="72" t="s">
        <v>71</v>
      </c>
      <c r="I580" s="71" t="s">
        <v>64</v>
      </c>
      <c r="J580" s="73" t="s">
        <v>81</v>
      </c>
      <c r="K580" s="75" t="s">
        <v>14316</v>
      </c>
      <c r="L580" s="76">
        <v>10600000</v>
      </c>
      <c r="M580" s="71" t="s">
        <v>66</v>
      </c>
      <c r="N580" s="75" t="s">
        <v>11320</v>
      </c>
      <c r="O580" s="75">
        <v>85153365</v>
      </c>
      <c r="P580" s="72">
        <v>27</v>
      </c>
      <c r="Q580" s="80">
        <v>45670</v>
      </c>
      <c r="R580" s="75">
        <v>2494141000</v>
      </c>
      <c r="S580" s="80">
        <v>45707</v>
      </c>
      <c r="T580" s="76">
        <v>10600000</v>
      </c>
      <c r="U580" s="72" t="s">
        <v>65</v>
      </c>
      <c r="V580" s="76">
        <v>85152695</v>
      </c>
      <c r="W580" s="104" t="s">
        <v>10424</v>
      </c>
      <c r="X580" s="78">
        <v>45707</v>
      </c>
      <c r="Y580" s="78">
        <v>45707</v>
      </c>
      <c r="Z580" s="78" t="s">
        <v>73</v>
      </c>
      <c r="AA580" s="78">
        <v>45808</v>
      </c>
      <c r="AB580" s="102">
        <f t="shared" si="48"/>
        <v>101</v>
      </c>
      <c r="AC580" s="72">
        <v>0</v>
      </c>
      <c r="AD580" s="514">
        <v>0</v>
      </c>
      <c r="AE580" s="72">
        <v>0</v>
      </c>
      <c r="AF580" s="80" t="s">
        <v>73</v>
      </c>
      <c r="AG580" s="102">
        <f t="shared" si="49"/>
        <v>0</v>
      </c>
      <c r="AH580" s="72">
        <v>0</v>
      </c>
      <c r="AI580" s="628">
        <v>0</v>
      </c>
      <c r="AJ580" s="72" t="s">
        <v>73</v>
      </c>
      <c r="AK580" s="80" t="s">
        <v>73</v>
      </c>
      <c r="AL580" s="72">
        <v>0</v>
      </c>
      <c r="AM580" s="80" t="s">
        <v>73</v>
      </c>
      <c r="AN580" s="80" t="s">
        <v>73</v>
      </c>
      <c r="AO580" s="80" t="s">
        <v>73</v>
      </c>
      <c r="AP580" s="102">
        <f t="shared" si="50"/>
        <v>0</v>
      </c>
      <c r="AQ580" s="102">
        <f t="shared" si="51"/>
        <v>10600000</v>
      </c>
      <c r="AR580" s="72" t="s">
        <v>65</v>
      </c>
      <c r="AS580" s="76">
        <v>10600000</v>
      </c>
      <c r="AT580" s="72" t="s">
        <v>319</v>
      </c>
      <c r="AU580" s="76">
        <v>0</v>
      </c>
      <c r="AV580" s="81" t="s">
        <v>73</v>
      </c>
      <c r="AW580" s="620">
        <v>10600000</v>
      </c>
      <c r="AX580" s="488">
        <f t="shared" si="52"/>
        <v>0</v>
      </c>
      <c r="AY580" s="84">
        <f t="shared" si="53"/>
        <v>1</v>
      </c>
      <c r="AZ580" s="84">
        <v>1</v>
      </c>
      <c r="BA580" s="81" t="s">
        <v>73</v>
      </c>
      <c r="BB580" s="72" t="s">
        <v>208</v>
      </c>
      <c r="BC580" s="75" t="s">
        <v>14405</v>
      </c>
      <c r="BD580" s="71" t="s">
        <v>65</v>
      </c>
      <c r="BE580" s="71" t="s">
        <v>65</v>
      </c>
    </row>
    <row r="581" spans="2:57" x14ac:dyDescent="0.25">
      <c r="B581" s="71">
        <v>2025</v>
      </c>
      <c r="C581" s="71">
        <v>891780111</v>
      </c>
      <c r="D581" s="71" t="s">
        <v>63</v>
      </c>
      <c r="E581" s="72" t="s">
        <v>14404</v>
      </c>
      <c r="F581" s="72" t="s">
        <v>14403</v>
      </c>
      <c r="G581" s="176">
        <v>0</v>
      </c>
      <c r="H581" s="72" t="s">
        <v>71</v>
      </c>
      <c r="I581" s="71" t="s">
        <v>64</v>
      </c>
      <c r="J581" s="73" t="s">
        <v>81</v>
      </c>
      <c r="K581" s="75" t="s">
        <v>14402</v>
      </c>
      <c r="L581" s="76">
        <v>14533400</v>
      </c>
      <c r="M581" s="71" t="s">
        <v>66</v>
      </c>
      <c r="N581" s="75" t="s">
        <v>13178</v>
      </c>
      <c r="O581" s="75">
        <v>85450306</v>
      </c>
      <c r="P581" s="72">
        <v>28</v>
      </c>
      <c r="Q581" s="80">
        <v>45670</v>
      </c>
      <c r="R581" s="75">
        <v>5573604000</v>
      </c>
      <c r="S581" s="80">
        <v>45707</v>
      </c>
      <c r="T581" s="76">
        <v>14533400</v>
      </c>
      <c r="U581" s="72" t="s">
        <v>65</v>
      </c>
      <c r="V581" s="76">
        <v>85460949</v>
      </c>
      <c r="W581" s="104" t="s">
        <v>13177</v>
      </c>
      <c r="X581" s="78">
        <v>45707</v>
      </c>
      <c r="Y581" s="78">
        <v>45707</v>
      </c>
      <c r="Z581" s="78" t="s">
        <v>73</v>
      </c>
      <c r="AA581" s="78">
        <v>45808</v>
      </c>
      <c r="AB581" s="102">
        <f t="shared" si="48"/>
        <v>101</v>
      </c>
      <c r="AC581" s="72">
        <v>2</v>
      </c>
      <c r="AD581" s="514">
        <v>4000000</v>
      </c>
      <c r="AE581" s="72">
        <v>1</v>
      </c>
      <c r="AF581" s="80">
        <v>45838</v>
      </c>
      <c r="AG581" s="102">
        <f t="shared" si="49"/>
        <v>30</v>
      </c>
      <c r="AH581" s="72">
        <v>0</v>
      </c>
      <c r="AI581" s="628">
        <v>0</v>
      </c>
      <c r="AJ581" s="72" t="s">
        <v>73</v>
      </c>
      <c r="AK581" s="80" t="s">
        <v>73</v>
      </c>
      <c r="AL581" s="72">
        <v>0</v>
      </c>
      <c r="AM581" s="80" t="s">
        <v>73</v>
      </c>
      <c r="AN581" s="80" t="s">
        <v>73</v>
      </c>
      <c r="AO581" s="80" t="s">
        <v>73</v>
      </c>
      <c r="AP581" s="102">
        <f t="shared" si="50"/>
        <v>0</v>
      </c>
      <c r="AQ581" s="102">
        <f t="shared" si="51"/>
        <v>18533400</v>
      </c>
      <c r="AR581" s="72" t="s">
        <v>65</v>
      </c>
      <c r="AS581" s="76">
        <v>14533400</v>
      </c>
      <c r="AT581" s="72" t="s">
        <v>319</v>
      </c>
      <c r="AU581" s="76">
        <v>0</v>
      </c>
      <c r="AV581" s="81" t="s">
        <v>73</v>
      </c>
      <c r="AW581" s="620">
        <v>18533400</v>
      </c>
      <c r="AX581" s="488">
        <f t="shared" si="52"/>
        <v>0</v>
      </c>
      <c r="AY581" s="84">
        <f t="shared" si="53"/>
        <v>1</v>
      </c>
      <c r="AZ581" s="84">
        <v>1</v>
      </c>
      <c r="BA581" s="81" t="s">
        <v>73</v>
      </c>
      <c r="BB581" s="72" t="s">
        <v>208</v>
      </c>
      <c r="BC581" s="75" t="s">
        <v>14401</v>
      </c>
      <c r="BD581" s="71" t="s">
        <v>65</v>
      </c>
      <c r="BE581" s="71" t="s">
        <v>65</v>
      </c>
    </row>
    <row r="582" spans="2:57" x14ac:dyDescent="0.25">
      <c r="B582" s="71">
        <v>2025</v>
      </c>
      <c r="C582" s="71">
        <v>891780111</v>
      </c>
      <c r="D582" s="71" t="s">
        <v>63</v>
      </c>
      <c r="E582" s="72" t="s">
        <v>14400</v>
      </c>
      <c r="F582" s="72" t="s">
        <v>14399</v>
      </c>
      <c r="G582" s="176">
        <v>0</v>
      </c>
      <c r="H582" s="72" t="s">
        <v>71</v>
      </c>
      <c r="I582" s="71" t="s">
        <v>64</v>
      </c>
      <c r="J582" s="73" t="s">
        <v>81</v>
      </c>
      <c r="K582" s="75" t="s">
        <v>13988</v>
      </c>
      <c r="L582" s="76">
        <v>13888000</v>
      </c>
      <c r="M582" s="71" t="s">
        <v>66</v>
      </c>
      <c r="N582" s="75" t="s">
        <v>12087</v>
      </c>
      <c r="O582" s="75">
        <v>1082858153</v>
      </c>
      <c r="P582" s="72">
        <v>28</v>
      </c>
      <c r="Q582" s="80">
        <v>45670</v>
      </c>
      <c r="R582" s="75">
        <v>5573604000</v>
      </c>
      <c r="S582" s="80">
        <v>45707</v>
      </c>
      <c r="T582" s="76">
        <v>13888000</v>
      </c>
      <c r="U582" s="72" t="s">
        <v>65</v>
      </c>
      <c r="V582" s="76">
        <v>85465146</v>
      </c>
      <c r="W582" s="104" t="s">
        <v>9042</v>
      </c>
      <c r="X582" s="78">
        <v>45707</v>
      </c>
      <c r="Y582" s="78">
        <v>45707</v>
      </c>
      <c r="Z582" s="78" t="s">
        <v>73</v>
      </c>
      <c r="AA582" s="78">
        <v>45808</v>
      </c>
      <c r="AB582" s="102">
        <f t="shared" si="48"/>
        <v>101</v>
      </c>
      <c r="AC582" s="72">
        <v>2</v>
      </c>
      <c r="AD582" s="514">
        <v>3472000</v>
      </c>
      <c r="AE582" s="72">
        <v>1</v>
      </c>
      <c r="AF582" s="80">
        <v>45838</v>
      </c>
      <c r="AG582" s="102">
        <f t="shared" si="49"/>
        <v>30</v>
      </c>
      <c r="AH582" s="72">
        <v>0</v>
      </c>
      <c r="AI582" s="628">
        <v>0</v>
      </c>
      <c r="AJ582" s="72" t="s">
        <v>73</v>
      </c>
      <c r="AK582" s="80" t="s">
        <v>73</v>
      </c>
      <c r="AL582" s="72">
        <v>0</v>
      </c>
      <c r="AM582" s="80" t="s">
        <v>73</v>
      </c>
      <c r="AN582" s="80" t="s">
        <v>73</v>
      </c>
      <c r="AO582" s="80" t="s">
        <v>73</v>
      </c>
      <c r="AP582" s="102">
        <f t="shared" si="50"/>
        <v>0</v>
      </c>
      <c r="AQ582" s="102">
        <f t="shared" si="51"/>
        <v>17360000</v>
      </c>
      <c r="AR582" s="72" t="s">
        <v>65</v>
      </c>
      <c r="AS582" s="76">
        <v>13888000</v>
      </c>
      <c r="AT582" s="72" t="s">
        <v>319</v>
      </c>
      <c r="AU582" s="76">
        <v>0</v>
      </c>
      <c r="AV582" s="81" t="s">
        <v>73</v>
      </c>
      <c r="AW582" s="620">
        <v>17360000</v>
      </c>
      <c r="AX582" s="488">
        <f t="shared" si="52"/>
        <v>0</v>
      </c>
      <c r="AY582" s="84">
        <f t="shared" si="53"/>
        <v>1</v>
      </c>
      <c r="AZ582" s="84">
        <v>1</v>
      </c>
      <c r="BA582" s="81" t="s">
        <v>73</v>
      </c>
      <c r="BB582" s="72" t="s">
        <v>208</v>
      </c>
      <c r="BC582" s="75" t="s">
        <v>14398</v>
      </c>
      <c r="BD582" s="71" t="s">
        <v>65</v>
      </c>
      <c r="BE582" s="71" t="s">
        <v>65</v>
      </c>
    </row>
    <row r="583" spans="2:57" x14ac:dyDescent="0.25">
      <c r="B583" s="71">
        <v>2025</v>
      </c>
      <c r="C583" s="71">
        <v>891780111</v>
      </c>
      <c r="D583" s="71" t="s">
        <v>63</v>
      </c>
      <c r="E583" s="72" t="s">
        <v>14397</v>
      </c>
      <c r="F583" s="72" t="s">
        <v>14396</v>
      </c>
      <c r="G583" s="176">
        <v>0</v>
      </c>
      <c r="H583" s="72" t="s">
        <v>71</v>
      </c>
      <c r="I583" s="71" t="s">
        <v>64</v>
      </c>
      <c r="J583" s="73" t="s">
        <v>81</v>
      </c>
      <c r="K583" s="75" t="s">
        <v>14360</v>
      </c>
      <c r="L583" s="76">
        <v>12846400</v>
      </c>
      <c r="M583" s="71" t="s">
        <v>66</v>
      </c>
      <c r="N583" s="75" t="s">
        <v>11945</v>
      </c>
      <c r="O583" s="75">
        <v>12538059</v>
      </c>
      <c r="P583" s="72">
        <v>28</v>
      </c>
      <c r="Q583" s="80">
        <v>45670</v>
      </c>
      <c r="R583" s="75">
        <v>5573604000</v>
      </c>
      <c r="S583" s="80">
        <v>45707</v>
      </c>
      <c r="T583" s="76">
        <v>12846400</v>
      </c>
      <c r="U583" s="72" t="s">
        <v>65</v>
      </c>
      <c r="V583" s="76">
        <v>36559627</v>
      </c>
      <c r="W583" s="104" t="s">
        <v>10413</v>
      </c>
      <c r="X583" s="78">
        <v>45707</v>
      </c>
      <c r="Y583" s="78">
        <v>45707</v>
      </c>
      <c r="Z583" s="78" t="s">
        <v>73</v>
      </c>
      <c r="AA583" s="78">
        <v>45808</v>
      </c>
      <c r="AB583" s="102">
        <f t="shared" si="48"/>
        <v>101</v>
      </c>
      <c r="AC583" s="72">
        <v>2</v>
      </c>
      <c r="AD583" s="514">
        <v>3472000</v>
      </c>
      <c r="AE583" s="72">
        <v>1</v>
      </c>
      <c r="AF583" s="80">
        <v>45838</v>
      </c>
      <c r="AG583" s="102">
        <f t="shared" si="49"/>
        <v>30</v>
      </c>
      <c r="AH583" s="72">
        <v>0</v>
      </c>
      <c r="AI583" s="628">
        <v>0</v>
      </c>
      <c r="AJ583" s="72" t="s">
        <v>73</v>
      </c>
      <c r="AK583" s="80" t="s">
        <v>73</v>
      </c>
      <c r="AL583" s="72">
        <v>0</v>
      </c>
      <c r="AM583" s="80" t="s">
        <v>73</v>
      </c>
      <c r="AN583" s="80" t="s">
        <v>73</v>
      </c>
      <c r="AO583" s="80" t="s">
        <v>73</v>
      </c>
      <c r="AP583" s="102">
        <f t="shared" si="50"/>
        <v>0</v>
      </c>
      <c r="AQ583" s="102">
        <f t="shared" si="51"/>
        <v>16318400</v>
      </c>
      <c r="AR583" s="72" t="s">
        <v>65</v>
      </c>
      <c r="AS583" s="76">
        <v>12846400</v>
      </c>
      <c r="AT583" s="72" t="s">
        <v>319</v>
      </c>
      <c r="AU583" s="76">
        <v>0</v>
      </c>
      <c r="AV583" s="81" t="s">
        <v>73</v>
      </c>
      <c r="AW583" s="620">
        <v>16318400</v>
      </c>
      <c r="AX583" s="488">
        <f t="shared" si="52"/>
        <v>0</v>
      </c>
      <c r="AY583" s="84">
        <f t="shared" si="53"/>
        <v>1</v>
      </c>
      <c r="AZ583" s="84">
        <v>1</v>
      </c>
      <c r="BA583" s="81" t="s">
        <v>73</v>
      </c>
      <c r="BB583" s="72" t="s">
        <v>208</v>
      </c>
      <c r="BC583" s="75" t="s">
        <v>14395</v>
      </c>
      <c r="BD583" s="71" t="s">
        <v>65</v>
      </c>
      <c r="BE583" s="71" t="s">
        <v>65</v>
      </c>
    </row>
    <row r="584" spans="2:57" x14ac:dyDescent="0.25">
      <c r="B584" s="71">
        <v>2025</v>
      </c>
      <c r="C584" s="71">
        <v>891780111</v>
      </c>
      <c r="D584" s="71" t="s">
        <v>63</v>
      </c>
      <c r="E584" s="72" t="s">
        <v>14394</v>
      </c>
      <c r="F584" s="72" t="s">
        <v>14393</v>
      </c>
      <c r="G584" s="176">
        <v>0</v>
      </c>
      <c r="H584" s="72" t="s">
        <v>71</v>
      </c>
      <c r="I584" s="71" t="s">
        <v>64</v>
      </c>
      <c r="J584" s="73" t="s">
        <v>81</v>
      </c>
      <c r="K584" s="75" t="s">
        <v>14392</v>
      </c>
      <c r="L584" s="76">
        <v>16650000</v>
      </c>
      <c r="M584" s="71" t="s">
        <v>66</v>
      </c>
      <c r="N584" s="75" t="s">
        <v>11905</v>
      </c>
      <c r="O584" s="75">
        <v>1192770332</v>
      </c>
      <c r="P584" s="72">
        <v>28</v>
      </c>
      <c r="Q584" s="80">
        <v>45670</v>
      </c>
      <c r="R584" s="75">
        <v>5573604000</v>
      </c>
      <c r="S584" s="80">
        <v>45707</v>
      </c>
      <c r="T584" s="76">
        <v>16650000</v>
      </c>
      <c r="U584" s="72" t="s">
        <v>65</v>
      </c>
      <c r="V584" s="76">
        <v>36559627</v>
      </c>
      <c r="W584" s="104" t="s">
        <v>10413</v>
      </c>
      <c r="X584" s="78">
        <v>45707</v>
      </c>
      <c r="Y584" s="78">
        <v>45707</v>
      </c>
      <c r="Z584" s="78" t="s">
        <v>73</v>
      </c>
      <c r="AA584" s="78">
        <v>45808</v>
      </c>
      <c r="AB584" s="102">
        <f t="shared" ref="AB584:AB647" si="54">+IF(Z584="1800-01-01",AA584-Y584,AA584-Z584)</f>
        <v>101</v>
      </c>
      <c r="AC584" s="72">
        <v>2</v>
      </c>
      <c r="AD584" s="514">
        <v>4500000</v>
      </c>
      <c r="AE584" s="72">
        <v>1</v>
      </c>
      <c r="AF584" s="80">
        <v>45838</v>
      </c>
      <c r="AG584" s="102">
        <f t="shared" ref="AG584:AG647" si="55">+IF(AF584="1800-01-01",0,AF584-AA584)</f>
        <v>30</v>
      </c>
      <c r="AH584" s="72">
        <v>0</v>
      </c>
      <c r="AI584" s="628">
        <v>0</v>
      </c>
      <c r="AJ584" s="72" t="s">
        <v>73</v>
      </c>
      <c r="AK584" s="80" t="s">
        <v>73</v>
      </c>
      <c r="AL584" s="72">
        <v>0</v>
      </c>
      <c r="AM584" s="80" t="s">
        <v>73</v>
      </c>
      <c r="AN584" s="80" t="s">
        <v>73</v>
      </c>
      <c r="AO584" s="80" t="s">
        <v>73</v>
      </c>
      <c r="AP584" s="102">
        <f t="shared" ref="AP584:AP647" si="56">+IF(AM584="1800-01-01",0,AN584-AM584)</f>
        <v>0</v>
      </c>
      <c r="AQ584" s="102">
        <f t="shared" ref="AQ584:AQ647" si="57">+L584+AD584-AI584</f>
        <v>21150000</v>
      </c>
      <c r="AR584" s="72" t="s">
        <v>65</v>
      </c>
      <c r="AS584" s="76">
        <v>16650000</v>
      </c>
      <c r="AT584" s="72" t="s">
        <v>319</v>
      </c>
      <c r="AU584" s="76">
        <v>0</v>
      </c>
      <c r="AV584" s="81" t="s">
        <v>73</v>
      </c>
      <c r="AW584" s="620">
        <v>21150000</v>
      </c>
      <c r="AX584" s="488">
        <f t="shared" ref="AX584:AX647" si="58">AQ584-AW584</f>
        <v>0</v>
      </c>
      <c r="AY584" s="84">
        <f t="shared" ref="AY584:AY647" si="59">+IFERROR(AW584/AQ584,"_")</f>
        <v>1</v>
      </c>
      <c r="AZ584" s="84">
        <v>1</v>
      </c>
      <c r="BA584" s="81" t="s">
        <v>73</v>
      </c>
      <c r="BB584" s="72" t="s">
        <v>208</v>
      </c>
      <c r="BC584" s="75" t="s">
        <v>14391</v>
      </c>
      <c r="BD584" s="71" t="s">
        <v>65</v>
      </c>
      <c r="BE584" s="71" t="s">
        <v>65</v>
      </c>
    </row>
    <row r="585" spans="2:57" x14ac:dyDescent="0.25">
      <c r="B585" s="71">
        <v>2025</v>
      </c>
      <c r="C585" s="71">
        <v>891780111</v>
      </c>
      <c r="D585" s="71" t="s">
        <v>63</v>
      </c>
      <c r="E585" s="72" t="s">
        <v>14390</v>
      </c>
      <c r="F585" s="72" t="s">
        <v>14389</v>
      </c>
      <c r="G585" s="176">
        <v>0</v>
      </c>
      <c r="H585" s="72" t="s">
        <v>71</v>
      </c>
      <c r="I585" s="71" t="s">
        <v>64</v>
      </c>
      <c r="J585" s="73" t="s">
        <v>81</v>
      </c>
      <c r="K585" s="75" t="s">
        <v>14388</v>
      </c>
      <c r="L585" s="76">
        <v>11466800</v>
      </c>
      <c r="M585" s="71" t="s">
        <v>66</v>
      </c>
      <c r="N585" s="75" t="s">
        <v>10924</v>
      </c>
      <c r="O585" s="75">
        <v>1083045179</v>
      </c>
      <c r="P585" s="72">
        <v>28</v>
      </c>
      <c r="Q585" s="80">
        <v>45670</v>
      </c>
      <c r="R585" s="75">
        <v>5573604000</v>
      </c>
      <c r="S585" s="80">
        <v>45707</v>
      </c>
      <c r="T585" s="76">
        <v>11466800</v>
      </c>
      <c r="U585" s="72" t="s">
        <v>65</v>
      </c>
      <c r="V585" s="76">
        <v>36557666</v>
      </c>
      <c r="W585" s="104" t="s">
        <v>10440</v>
      </c>
      <c r="X585" s="78">
        <v>45707</v>
      </c>
      <c r="Y585" s="78">
        <v>45707</v>
      </c>
      <c r="Z585" s="78" t="s">
        <v>73</v>
      </c>
      <c r="AA585" s="78">
        <v>45808</v>
      </c>
      <c r="AB585" s="102">
        <f t="shared" si="54"/>
        <v>101</v>
      </c>
      <c r="AC585" s="72">
        <v>2</v>
      </c>
      <c r="AD585" s="514">
        <v>1578000</v>
      </c>
      <c r="AE585" s="72">
        <v>1</v>
      </c>
      <c r="AF585" s="80">
        <v>45823</v>
      </c>
      <c r="AG585" s="102">
        <f t="shared" si="55"/>
        <v>15</v>
      </c>
      <c r="AH585" s="72">
        <v>0</v>
      </c>
      <c r="AI585" s="628">
        <v>0</v>
      </c>
      <c r="AJ585" s="72" t="s">
        <v>73</v>
      </c>
      <c r="AK585" s="80" t="s">
        <v>73</v>
      </c>
      <c r="AL585" s="72">
        <v>0</v>
      </c>
      <c r="AM585" s="80" t="s">
        <v>73</v>
      </c>
      <c r="AN585" s="80" t="s">
        <v>73</v>
      </c>
      <c r="AO585" s="80" t="s">
        <v>73</v>
      </c>
      <c r="AP585" s="102">
        <f t="shared" si="56"/>
        <v>0</v>
      </c>
      <c r="AQ585" s="102">
        <f t="shared" si="57"/>
        <v>13044800</v>
      </c>
      <c r="AR585" s="72" t="s">
        <v>65</v>
      </c>
      <c r="AS585" s="76">
        <v>11466800</v>
      </c>
      <c r="AT585" s="72" t="s">
        <v>319</v>
      </c>
      <c r="AU585" s="76">
        <v>0</v>
      </c>
      <c r="AV585" s="81" t="s">
        <v>73</v>
      </c>
      <c r="AW585" s="620">
        <v>13044800</v>
      </c>
      <c r="AX585" s="488">
        <f t="shared" si="58"/>
        <v>0</v>
      </c>
      <c r="AY585" s="84">
        <f t="shared" si="59"/>
        <v>1</v>
      </c>
      <c r="AZ585" s="84">
        <v>1</v>
      </c>
      <c r="BA585" s="81" t="s">
        <v>73</v>
      </c>
      <c r="BB585" s="72" t="s">
        <v>208</v>
      </c>
      <c r="BC585" s="75" t="s">
        <v>14387</v>
      </c>
      <c r="BD585" s="71" t="s">
        <v>65</v>
      </c>
      <c r="BE585" s="71" t="s">
        <v>65</v>
      </c>
    </row>
    <row r="586" spans="2:57" x14ac:dyDescent="0.25">
      <c r="B586" s="71">
        <v>2025</v>
      </c>
      <c r="C586" s="71">
        <v>891780111</v>
      </c>
      <c r="D586" s="71" t="s">
        <v>63</v>
      </c>
      <c r="E586" s="72" t="s">
        <v>14386</v>
      </c>
      <c r="F586" s="72" t="s">
        <v>14385</v>
      </c>
      <c r="G586" s="176">
        <v>0</v>
      </c>
      <c r="H586" s="72" t="s">
        <v>71</v>
      </c>
      <c r="I586" s="71" t="s">
        <v>64</v>
      </c>
      <c r="J586" s="73" t="s">
        <v>81</v>
      </c>
      <c r="K586" s="75" t="s">
        <v>14360</v>
      </c>
      <c r="L586" s="76">
        <v>15540000</v>
      </c>
      <c r="M586" s="71" t="s">
        <v>66</v>
      </c>
      <c r="N586" s="75" t="s">
        <v>12729</v>
      </c>
      <c r="O586" s="75">
        <v>1083035460</v>
      </c>
      <c r="P586" s="72">
        <v>28</v>
      </c>
      <c r="Q586" s="80">
        <v>45670</v>
      </c>
      <c r="R586" s="75">
        <v>5573604000</v>
      </c>
      <c r="S586" s="80">
        <v>45707</v>
      </c>
      <c r="T586" s="76">
        <v>15540000</v>
      </c>
      <c r="U586" s="72" t="s">
        <v>65</v>
      </c>
      <c r="V586" s="76">
        <v>36559627</v>
      </c>
      <c r="W586" s="104" t="s">
        <v>10413</v>
      </c>
      <c r="X586" s="78">
        <v>45707</v>
      </c>
      <c r="Y586" s="78">
        <v>45707</v>
      </c>
      <c r="Z586" s="78" t="s">
        <v>73</v>
      </c>
      <c r="AA586" s="78">
        <v>45808</v>
      </c>
      <c r="AB586" s="102">
        <f t="shared" si="54"/>
        <v>101</v>
      </c>
      <c r="AC586" s="72">
        <v>2</v>
      </c>
      <c r="AD586" s="514">
        <v>4200000</v>
      </c>
      <c r="AE586" s="72">
        <v>1</v>
      </c>
      <c r="AF586" s="80">
        <v>45838</v>
      </c>
      <c r="AG586" s="102">
        <f t="shared" si="55"/>
        <v>30</v>
      </c>
      <c r="AH586" s="72">
        <v>0</v>
      </c>
      <c r="AI586" s="628">
        <v>0</v>
      </c>
      <c r="AJ586" s="72" t="s">
        <v>73</v>
      </c>
      <c r="AK586" s="80" t="s">
        <v>73</v>
      </c>
      <c r="AL586" s="72">
        <v>0</v>
      </c>
      <c r="AM586" s="80" t="s">
        <v>73</v>
      </c>
      <c r="AN586" s="80" t="s">
        <v>73</v>
      </c>
      <c r="AO586" s="80" t="s">
        <v>73</v>
      </c>
      <c r="AP586" s="102">
        <f t="shared" si="56"/>
        <v>0</v>
      </c>
      <c r="AQ586" s="102">
        <f t="shared" si="57"/>
        <v>19740000</v>
      </c>
      <c r="AR586" s="72" t="s">
        <v>65</v>
      </c>
      <c r="AS586" s="76">
        <v>15540000</v>
      </c>
      <c r="AT586" s="72" t="s">
        <v>319</v>
      </c>
      <c r="AU586" s="76">
        <v>0</v>
      </c>
      <c r="AV586" s="81" t="s">
        <v>73</v>
      </c>
      <c r="AW586" s="620">
        <v>19740000</v>
      </c>
      <c r="AX586" s="488">
        <f t="shared" si="58"/>
        <v>0</v>
      </c>
      <c r="AY586" s="84">
        <f t="shared" si="59"/>
        <v>1</v>
      </c>
      <c r="AZ586" s="84">
        <v>1</v>
      </c>
      <c r="BA586" s="81" t="s">
        <v>73</v>
      </c>
      <c r="BB586" s="72" t="s">
        <v>208</v>
      </c>
      <c r="BC586" s="75" t="s">
        <v>14384</v>
      </c>
      <c r="BD586" s="71" t="s">
        <v>65</v>
      </c>
      <c r="BE586" s="71" t="s">
        <v>65</v>
      </c>
    </row>
    <row r="587" spans="2:57" x14ac:dyDescent="0.25">
      <c r="B587" s="71">
        <v>2025</v>
      </c>
      <c r="C587" s="71">
        <v>891780111</v>
      </c>
      <c r="D587" s="71" t="s">
        <v>63</v>
      </c>
      <c r="E587" s="72" t="s">
        <v>14383</v>
      </c>
      <c r="F587" s="72" t="s">
        <v>14382</v>
      </c>
      <c r="G587" s="176">
        <v>0</v>
      </c>
      <c r="H587" s="72" t="s">
        <v>71</v>
      </c>
      <c r="I587" s="71" t="s">
        <v>64</v>
      </c>
      <c r="J587" s="73" t="s">
        <v>81</v>
      </c>
      <c r="K587" s="75" t="s">
        <v>14381</v>
      </c>
      <c r="L587" s="76">
        <v>7800000</v>
      </c>
      <c r="M587" s="71" t="s">
        <v>66</v>
      </c>
      <c r="N587" s="75" t="s">
        <v>14380</v>
      </c>
      <c r="O587" s="75">
        <v>19769778</v>
      </c>
      <c r="P587" s="72">
        <v>27</v>
      </c>
      <c r="Q587" s="80">
        <v>45670</v>
      </c>
      <c r="R587" s="75">
        <v>2494141000</v>
      </c>
      <c r="S587" s="80">
        <v>45708</v>
      </c>
      <c r="T587" s="76">
        <v>7800000</v>
      </c>
      <c r="U587" s="72" t="s">
        <v>65</v>
      </c>
      <c r="V587" s="76">
        <v>85459497</v>
      </c>
      <c r="W587" s="104" t="s">
        <v>9141</v>
      </c>
      <c r="X587" s="78">
        <v>45708</v>
      </c>
      <c r="Y587" s="78">
        <v>45708</v>
      </c>
      <c r="Z587" s="78" t="s">
        <v>73</v>
      </c>
      <c r="AA587" s="78">
        <v>45808</v>
      </c>
      <c r="AB587" s="102">
        <f t="shared" si="54"/>
        <v>100</v>
      </c>
      <c r="AC587" s="72">
        <v>0</v>
      </c>
      <c r="AD587" s="514">
        <v>0</v>
      </c>
      <c r="AE587" s="72">
        <v>0</v>
      </c>
      <c r="AF587" s="80" t="s">
        <v>73</v>
      </c>
      <c r="AG587" s="102">
        <f t="shared" si="55"/>
        <v>0</v>
      </c>
      <c r="AH587" s="72">
        <v>1</v>
      </c>
      <c r="AI587" s="628">
        <v>4875000</v>
      </c>
      <c r="AJ587" s="78">
        <v>45741</v>
      </c>
      <c r="AK587" s="78">
        <v>45741</v>
      </c>
      <c r="AL587" s="72">
        <v>0</v>
      </c>
      <c r="AM587" s="80" t="s">
        <v>73</v>
      </c>
      <c r="AN587" s="80" t="s">
        <v>73</v>
      </c>
      <c r="AO587" s="80" t="s">
        <v>73</v>
      </c>
      <c r="AP587" s="102">
        <f t="shared" si="56"/>
        <v>0</v>
      </c>
      <c r="AQ587" s="102">
        <f t="shared" si="57"/>
        <v>2925000</v>
      </c>
      <c r="AR587" s="72" t="s">
        <v>65</v>
      </c>
      <c r="AS587" s="76">
        <v>7800000</v>
      </c>
      <c r="AT587" s="72" t="s">
        <v>319</v>
      </c>
      <c r="AU587" s="76">
        <v>0</v>
      </c>
      <c r="AV587" s="81" t="s">
        <v>73</v>
      </c>
      <c r="AW587" s="620">
        <v>2925000</v>
      </c>
      <c r="AX587" s="488">
        <f t="shared" si="58"/>
        <v>0</v>
      </c>
      <c r="AY587" s="84">
        <f t="shared" si="59"/>
        <v>1</v>
      </c>
      <c r="AZ587" s="84">
        <v>1</v>
      </c>
      <c r="BA587" s="80">
        <v>45777</v>
      </c>
      <c r="BB587" s="72" t="s">
        <v>426</v>
      </c>
      <c r="BC587" s="75" t="s">
        <v>14379</v>
      </c>
      <c r="BD587" s="71" t="s">
        <v>65</v>
      </c>
      <c r="BE587" s="71" t="s">
        <v>65</v>
      </c>
    </row>
    <row r="588" spans="2:57" x14ac:dyDescent="0.25">
      <c r="B588" s="71">
        <v>2025</v>
      </c>
      <c r="C588" s="71">
        <v>891780111</v>
      </c>
      <c r="D588" s="71" t="s">
        <v>63</v>
      </c>
      <c r="E588" s="72" t="s">
        <v>14378</v>
      </c>
      <c r="F588" s="72" t="s">
        <v>14377</v>
      </c>
      <c r="G588" s="176">
        <v>0</v>
      </c>
      <c r="H588" s="72" t="s">
        <v>71</v>
      </c>
      <c r="I588" s="71" t="s">
        <v>64</v>
      </c>
      <c r="J588" s="73" t="s">
        <v>81</v>
      </c>
      <c r="K588" s="75" t="s">
        <v>14376</v>
      </c>
      <c r="L588" s="76">
        <v>10600000</v>
      </c>
      <c r="M588" s="71" t="s">
        <v>66</v>
      </c>
      <c r="N588" s="75" t="s">
        <v>11900</v>
      </c>
      <c r="O588" s="75">
        <v>1082949505</v>
      </c>
      <c r="P588" s="72">
        <v>27</v>
      </c>
      <c r="Q588" s="80">
        <v>45670</v>
      </c>
      <c r="R588" s="75">
        <v>2494141000</v>
      </c>
      <c r="S588" s="80">
        <v>45708</v>
      </c>
      <c r="T588" s="76">
        <v>10600000</v>
      </c>
      <c r="U588" s="72" t="s">
        <v>65</v>
      </c>
      <c r="V588" s="76">
        <v>36557666</v>
      </c>
      <c r="W588" s="104" t="s">
        <v>10440</v>
      </c>
      <c r="X588" s="78">
        <v>45708</v>
      </c>
      <c r="Y588" s="78">
        <v>45708</v>
      </c>
      <c r="Z588" s="78" t="s">
        <v>73</v>
      </c>
      <c r="AA588" s="78">
        <v>45808</v>
      </c>
      <c r="AB588" s="102">
        <f t="shared" si="54"/>
        <v>100</v>
      </c>
      <c r="AC588" s="72">
        <v>0</v>
      </c>
      <c r="AD588" s="514">
        <v>0</v>
      </c>
      <c r="AE588" s="72">
        <v>0</v>
      </c>
      <c r="AF588" s="80" t="s">
        <v>73</v>
      </c>
      <c r="AG588" s="102">
        <f t="shared" si="55"/>
        <v>0</v>
      </c>
      <c r="AH588" s="72">
        <v>0</v>
      </c>
      <c r="AI588" s="628">
        <v>0</v>
      </c>
      <c r="AJ588" s="72" t="s">
        <v>73</v>
      </c>
      <c r="AK588" s="80" t="s">
        <v>73</v>
      </c>
      <c r="AL588" s="72">
        <v>0</v>
      </c>
      <c r="AM588" s="80" t="s">
        <v>73</v>
      </c>
      <c r="AN588" s="80" t="s">
        <v>73</v>
      </c>
      <c r="AO588" s="80" t="s">
        <v>73</v>
      </c>
      <c r="AP588" s="102">
        <f t="shared" si="56"/>
        <v>0</v>
      </c>
      <c r="AQ588" s="102">
        <f t="shared" si="57"/>
        <v>10600000</v>
      </c>
      <c r="AR588" s="72" t="s">
        <v>65</v>
      </c>
      <c r="AS588" s="76">
        <v>10600000</v>
      </c>
      <c r="AT588" s="72" t="s">
        <v>319</v>
      </c>
      <c r="AU588" s="76">
        <v>0</v>
      </c>
      <c r="AV588" s="81" t="s">
        <v>73</v>
      </c>
      <c r="AW588" s="620">
        <v>10600000</v>
      </c>
      <c r="AX588" s="488">
        <f t="shared" si="58"/>
        <v>0</v>
      </c>
      <c r="AY588" s="84">
        <f t="shared" si="59"/>
        <v>1</v>
      </c>
      <c r="AZ588" s="84">
        <v>1</v>
      </c>
      <c r="BA588" s="81" t="s">
        <v>73</v>
      </c>
      <c r="BB588" s="72" t="s">
        <v>208</v>
      </c>
      <c r="BC588" s="75" t="s">
        <v>14375</v>
      </c>
      <c r="BD588" s="71" t="s">
        <v>65</v>
      </c>
      <c r="BE588" s="71" t="s">
        <v>65</v>
      </c>
    </row>
    <row r="589" spans="2:57" x14ac:dyDescent="0.25">
      <c r="B589" s="71">
        <v>2025</v>
      </c>
      <c r="C589" s="71">
        <v>891780111</v>
      </c>
      <c r="D589" s="71" t="s">
        <v>63</v>
      </c>
      <c r="E589" s="72" t="s">
        <v>14374</v>
      </c>
      <c r="F589" s="72" t="s">
        <v>14373</v>
      </c>
      <c r="G589" s="176">
        <v>0</v>
      </c>
      <c r="H589" s="72" t="s">
        <v>71</v>
      </c>
      <c r="I589" s="71" t="s">
        <v>64</v>
      </c>
      <c r="J589" s="73" t="s">
        <v>81</v>
      </c>
      <c r="K589" s="75" t="s">
        <v>12151</v>
      </c>
      <c r="L589" s="76">
        <v>9000000</v>
      </c>
      <c r="M589" s="71" t="s">
        <v>66</v>
      </c>
      <c r="N589" s="75" t="s">
        <v>12150</v>
      </c>
      <c r="O589" s="75">
        <v>1080670248</v>
      </c>
      <c r="P589" s="72">
        <v>27</v>
      </c>
      <c r="Q589" s="80">
        <v>45670</v>
      </c>
      <c r="R589" s="75">
        <v>2494141000</v>
      </c>
      <c r="S589" s="80">
        <v>45708</v>
      </c>
      <c r="T589" s="76">
        <v>9000000</v>
      </c>
      <c r="U589" s="72" t="s">
        <v>65</v>
      </c>
      <c r="V589" s="76">
        <v>57444673</v>
      </c>
      <c r="W589" s="104" t="s">
        <v>10483</v>
      </c>
      <c r="X589" s="78">
        <v>45708</v>
      </c>
      <c r="Y589" s="78">
        <v>45708</v>
      </c>
      <c r="Z589" s="78" t="s">
        <v>73</v>
      </c>
      <c r="AA589" s="78">
        <v>45808</v>
      </c>
      <c r="AB589" s="102">
        <f t="shared" si="54"/>
        <v>100</v>
      </c>
      <c r="AC589" s="72">
        <v>2</v>
      </c>
      <c r="AD589" s="514">
        <v>2250000</v>
      </c>
      <c r="AE589" s="72">
        <v>1</v>
      </c>
      <c r="AF589" s="80">
        <v>45838</v>
      </c>
      <c r="AG589" s="102">
        <f t="shared" si="55"/>
        <v>30</v>
      </c>
      <c r="AH589" s="72">
        <v>0</v>
      </c>
      <c r="AI589" s="628">
        <v>0</v>
      </c>
      <c r="AJ589" s="72" t="s">
        <v>73</v>
      </c>
      <c r="AK589" s="80" t="s">
        <v>73</v>
      </c>
      <c r="AL589" s="72">
        <v>0</v>
      </c>
      <c r="AM589" s="80" t="s">
        <v>73</v>
      </c>
      <c r="AN589" s="80" t="s">
        <v>73</v>
      </c>
      <c r="AO589" s="80" t="s">
        <v>73</v>
      </c>
      <c r="AP589" s="102">
        <f t="shared" si="56"/>
        <v>0</v>
      </c>
      <c r="AQ589" s="102">
        <f t="shared" si="57"/>
        <v>11250000</v>
      </c>
      <c r="AR589" s="72" t="s">
        <v>65</v>
      </c>
      <c r="AS589" s="76">
        <v>9000000</v>
      </c>
      <c r="AT589" s="72" t="s">
        <v>319</v>
      </c>
      <c r="AU589" s="76">
        <v>0</v>
      </c>
      <c r="AV589" s="81" t="s">
        <v>73</v>
      </c>
      <c r="AW589" s="620">
        <v>11250000</v>
      </c>
      <c r="AX589" s="488">
        <f t="shared" si="58"/>
        <v>0</v>
      </c>
      <c r="AY589" s="84">
        <f t="shared" si="59"/>
        <v>1</v>
      </c>
      <c r="AZ589" s="84">
        <v>1</v>
      </c>
      <c r="BA589" s="81" t="s">
        <v>73</v>
      </c>
      <c r="BB589" s="72" t="s">
        <v>208</v>
      </c>
      <c r="BC589" s="75" t="s">
        <v>14372</v>
      </c>
      <c r="BD589" s="71" t="s">
        <v>65</v>
      </c>
      <c r="BE589" s="71" t="s">
        <v>65</v>
      </c>
    </row>
    <row r="590" spans="2:57" x14ac:dyDescent="0.25">
      <c r="B590" s="71">
        <v>2025</v>
      </c>
      <c r="C590" s="71">
        <v>891780111</v>
      </c>
      <c r="D590" s="71" t="s">
        <v>63</v>
      </c>
      <c r="E590" s="72" t="s">
        <v>14371</v>
      </c>
      <c r="F590" s="72" t="s">
        <v>14370</v>
      </c>
      <c r="G590" s="176">
        <v>0</v>
      </c>
      <c r="H590" s="72" t="s">
        <v>71</v>
      </c>
      <c r="I590" s="71" t="s">
        <v>64</v>
      </c>
      <c r="J590" s="73" t="s">
        <v>81</v>
      </c>
      <c r="K590" s="75" t="s">
        <v>14369</v>
      </c>
      <c r="L590" s="76">
        <v>9000000</v>
      </c>
      <c r="M590" s="71" t="s">
        <v>66</v>
      </c>
      <c r="N590" s="75" t="s">
        <v>14368</v>
      </c>
      <c r="O590" s="75">
        <v>7628983</v>
      </c>
      <c r="P590" s="72">
        <v>27</v>
      </c>
      <c r="Q590" s="80">
        <v>45670</v>
      </c>
      <c r="R590" s="75">
        <v>2494141000</v>
      </c>
      <c r="S590" s="80">
        <v>45708</v>
      </c>
      <c r="T590" s="76">
        <v>9000000</v>
      </c>
      <c r="U590" s="72" t="s">
        <v>65</v>
      </c>
      <c r="V590" s="76">
        <v>12536172</v>
      </c>
      <c r="W590" s="104" t="s">
        <v>10708</v>
      </c>
      <c r="X590" s="78">
        <v>45708</v>
      </c>
      <c r="Y590" s="78">
        <v>45708</v>
      </c>
      <c r="Z590" s="78" t="s">
        <v>73</v>
      </c>
      <c r="AA590" s="78">
        <v>45808</v>
      </c>
      <c r="AB590" s="102">
        <f t="shared" si="54"/>
        <v>100</v>
      </c>
      <c r="AC590" s="72">
        <v>0</v>
      </c>
      <c r="AD590" s="514">
        <v>0</v>
      </c>
      <c r="AE590" s="72">
        <v>0</v>
      </c>
      <c r="AF590" s="80" t="s">
        <v>73</v>
      </c>
      <c r="AG590" s="102">
        <f t="shared" si="55"/>
        <v>0</v>
      </c>
      <c r="AH590" s="72">
        <v>0</v>
      </c>
      <c r="AI590" s="628">
        <v>0</v>
      </c>
      <c r="AJ590" s="72" t="s">
        <v>73</v>
      </c>
      <c r="AK590" s="80" t="s">
        <v>73</v>
      </c>
      <c r="AL590" s="72">
        <v>1</v>
      </c>
      <c r="AM590" s="80">
        <v>45785</v>
      </c>
      <c r="AN590" s="80">
        <v>45947</v>
      </c>
      <c r="AO590" s="80" t="s">
        <v>73</v>
      </c>
      <c r="AP590" s="102">
        <f t="shared" si="56"/>
        <v>162</v>
      </c>
      <c r="AQ590" s="102">
        <f t="shared" si="57"/>
        <v>9000000</v>
      </c>
      <c r="AR590" s="72" t="s">
        <v>65</v>
      </c>
      <c r="AS590" s="76">
        <v>9000000</v>
      </c>
      <c r="AT590" s="72" t="s">
        <v>319</v>
      </c>
      <c r="AU590" s="76">
        <v>0</v>
      </c>
      <c r="AV590" s="81" t="s">
        <v>73</v>
      </c>
      <c r="AW590" s="620">
        <v>4500000</v>
      </c>
      <c r="AX590" s="488">
        <f t="shared" si="58"/>
        <v>4500000</v>
      </c>
      <c r="AY590" s="84">
        <f t="shared" si="59"/>
        <v>0.5</v>
      </c>
      <c r="AZ590" s="84">
        <v>0.5</v>
      </c>
      <c r="BA590" s="81" t="s">
        <v>73</v>
      </c>
      <c r="BB590" s="72" t="s">
        <v>123</v>
      </c>
      <c r="BC590" s="75" t="s">
        <v>14367</v>
      </c>
      <c r="BD590" s="71" t="s">
        <v>65</v>
      </c>
      <c r="BE590" s="71" t="s">
        <v>65</v>
      </c>
    </row>
    <row r="591" spans="2:57" x14ac:dyDescent="0.25">
      <c r="B591" s="71">
        <v>2025</v>
      </c>
      <c r="C591" s="71">
        <v>891780111</v>
      </c>
      <c r="D591" s="71" t="s">
        <v>63</v>
      </c>
      <c r="E591" s="72" t="s">
        <v>14366</v>
      </c>
      <c r="F591" s="72" t="s">
        <v>14365</v>
      </c>
      <c r="G591" s="176">
        <v>0</v>
      </c>
      <c r="H591" s="72" t="s">
        <v>71</v>
      </c>
      <c r="I591" s="71" t="s">
        <v>64</v>
      </c>
      <c r="J591" s="73" t="s">
        <v>81</v>
      </c>
      <c r="K591" s="75" t="s">
        <v>14364</v>
      </c>
      <c r="L591" s="76">
        <v>11466800</v>
      </c>
      <c r="M591" s="71" t="s">
        <v>66</v>
      </c>
      <c r="N591" s="75" t="s">
        <v>11799</v>
      </c>
      <c r="O591" s="75">
        <v>1083035620</v>
      </c>
      <c r="P591" s="72">
        <v>28</v>
      </c>
      <c r="Q591" s="80">
        <v>45670</v>
      </c>
      <c r="R591" s="75">
        <v>5573604000</v>
      </c>
      <c r="S591" s="80">
        <v>45708</v>
      </c>
      <c r="T591" s="76">
        <v>11466800</v>
      </c>
      <c r="U591" s="72" t="s">
        <v>65</v>
      </c>
      <c r="V591" s="76">
        <v>84452087</v>
      </c>
      <c r="W591" s="104" t="s">
        <v>10326</v>
      </c>
      <c r="X591" s="78">
        <v>45708</v>
      </c>
      <c r="Y591" s="78">
        <v>45708</v>
      </c>
      <c r="Z591" s="78" t="s">
        <v>73</v>
      </c>
      <c r="AA591" s="78">
        <v>45808</v>
      </c>
      <c r="AB591" s="102">
        <f t="shared" si="54"/>
        <v>100</v>
      </c>
      <c r="AC591" s="72">
        <v>2</v>
      </c>
      <c r="AD591" s="514">
        <v>3156000</v>
      </c>
      <c r="AE591" s="72">
        <v>1</v>
      </c>
      <c r="AF591" s="80">
        <v>45838</v>
      </c>
      <c r="AG591" s="102">
        <f t="shared" si="55"/>
        <v>30</v>
      </c>
      <c r="AH591" s="72">
        <v>0</v>
      </c>
      <c r="AI591" s="628">
        <v>0</v>
      </c>
      <c r="AJ591" s="72" t="s">
        <v>73</v>
      </c>
      <c r="AK591" s="80" t="s">
        <v>73</v>
      </c>
      <c r="AL591" s="72">
        <v>0</v>
      </c>
      <c r="AM591" s="80" t="s">
        <v>73</v>
      </c>
      <c r="AN591" s="80" t="s">
        <v>73</v>
      </c>
      <c r="AO591" s="80" t="s">
        <v>73</v>
      </c>
      <c r="AP591" s="102">
        <f t="shared" si="56"/>
        <v>0</v>
      </c>
      <c r="AQ591" s="102">
        <f t="shared" si="57"/>
        <v>14622800</v>
      </c>
      <c r="AR591" s="72" t="s">
        <v>65</v>
      </c>
      <c r="AS591" s="76">
        <v>11466800</v>
      </c>
      <c r="AT591" s="72" t="s">
        <v>319</v>
      </c>
      <c r="AU591" s="76">
        <v>0</v>
      </c>
      <c r="AV591" s="81" t="s">
        <v>73</v>
      </c>
      <c r="AW591" s="620">
        <v>14622800</v>
      </c>
      <c r="AX591" s="488">
        <f t="shared" si="58"/>
        <v>0</v>
      </c>
      <c r="AY591" s="84">
        <f t="shared" si="59"/>
        <v>1</v>
      </c>
      <c r="AZ591" s="84">
        <v>1</v>
      </c>
      <c r="BA591" s="81" t="s">
        <v>73</v>
      </c>
      <c r="BB591" s="72" t="s">
        <v>208</v>
      </c>
      <c r="BC591" s="75" t="s">
        <v>14363</v>
      </c>
      <c r="BD591" s="71" t="s">
        <v>65</v>
      </c>
      <c r="BE591" s="71" t="s">
        <v>65</v>
      </c>
    </row>
    <row r="592" spans="2:57" x14ac:dyDescent="0.25">
      <c r="B592" s="71">
        <v>2025</v>
      </c>
      <c r="C592" s="71">
        <v>891780111</v>
      </c>
      <c r="D592" s="71" t="s">
        <v>63</v>
      </c>
      <c r="E592" s="72" t="s">
        <v>14362</v>
      </c>
      <c r="F592" s="72" t="s">
        <v>14361</v>
      </c>
      <c r="G592" s="176">
        <v>0</v>
      </c>
      <c r="H592" s="72" t="s">
        <v>71</v>
      </c>
      <c r="I592" s="71" t="s">
        <v>64</v>
      </c>
      <c r="J592" s="73" t="s">
        <v>81</v>
      </c>
      <c r="K592" s="75" t="s">
        <v>14360</v>
      </c>
      <c r="L592" s="76">
        <v>10940800</v>
      </c>
      <c r="M592" s="71" t="s">
        <v>66</v>
      </c>
      <c r="N592" s="75" t="s">
        <v>11682</v>
      </c>
      <c r="O592" s="75">
        <v>1083016500</v>
      </c>
      <c r="P592" s="72">
        <v>28</v>
      </c>
      <c r="Q592" s="80">
        <v>45670</v>
      </c>
      <c r="R592" s="75">
        <v>5573604000</v>
      </c>
      <c r="S592" s="80">
        <v>45708</v>
      </c>
      <c r="T592" s="76">
        <v>10940800</v>
      </c>
      <c r="U592" s="72" t="s">
        <v>65</v>
      </c>
      <c r="V592" s="76">
        <v>36559627</v>
      </c>
      <c r="W592" s="104" t="s">
        <v>10413</v>
      </c>
      <c r="X592" s="78">
        <v>45708</v>
      </c>
      <c r="Y592" s="78">
        <v>45708</v>
      </c>
      <c r="Z592" s="78" t="s">
        <v>73</v>
      </c>
      <c r="AA592" s="78">
        <v>45808</v>
      </c>
      <c r="AB592" s="102">
        <f t="shared" si="54"/>
        <v>100</v>
      </c>
      <c r="AC592" s="72">
        <v>2</v>
      </c>
      <c r="AD592" s="514">
        <v>3156000</v>
      </c>
      <c r="AE592" s="72">
        <v>1</v>
      </c>
      <c r="AF592" s="80">
        <v>45838</v>
      </c>
      <c r="AG592" s="102">
        <f t="shared" si="55"/>
        <v>30</v>
      </c>
      <c r="AH592" s="72">
        <v>0</v>
      </c>
      <c r="AI592" s="628">
        <v>0</v>
      </c>
      <c r="AJ592" s="72" t="s">
        <v>73</v>
      </c>
      <c r="AK592" s="80" t="s">
        <v>73</v>
      </c>
      <c r="AL592" s="72">
        <v>0</v>
      </c>
      <c r="AM592" s="80" t="s">
        <v>73</v>
      </c>
      <c r="AN592" s="80" t="s">
        <v>73</v>
      </c>
      <c r="AO592" s="80" t="s">
        <v>73</v>
      </c>
      <c r="AP592" s="102">
        <f t="shared" si="56"/>
        <v>0</v>
      </c>
      <c r="AQ592" s="102">
        <f t="shared" si="57"/>
        <v>14096800</v>
      </c>
      <c r="AR592" s="72" t="s">
        <v>65</v>
      </c>
      <c r="AS592" s="76">
        <v>10940800</v>
      </c>
      <c r="AT592" s="72" t="s">
        <v>319</v>
      </c>
      <c r="AU592" s="76">
        <v>0</v>
      </c>
      <c r="AV592" s="81" t="s">
        <v>73</v>
      </c>
      <c r="AW592" s="620">
        <v>14096800</v>
      </c>
      <c r="AX592" s="488">
        <f t="shared" si="58"/>
        <v>0</v>
      </c>
      <c r="AY592" s="84">
        <f t="shared" si="59"/>
        <v>1</v>
      </c>
      <c r="AZ592" s="84">
        <v>1</v>
      </c>
      <c r="BA592" s="81" t="s">
        <v>73</v>
      </c>
      <c r="BB592" s="72" t="s">
        <v>208</v>
      </c>
      <c r="BC592" s="75" t="s">
        <v>14359</v>
      </c>
      <c r="BD592" s="71" t="s">
        <v>65</v>
      </c>
      <c r="BE592" s="71" t="s">
        <v>65</v>
      </c>
    </row>
    <row r="593" spans="2:57" x14ac:dyDescent="0.25">
      <c r="B593" s="71">
        <v>2025</v>
      </c>
      <c r="C593" s="71">
        <v>891780111</v>
      </c>
      <c r="D593" s="71" t="s">
        <v>63</v>
      </c>
      <c r="E593" s="72" t="s">
        <v>14358</v>
      </c>
      <c r="F593" s="72" t="s">
        <v>14357</v>
      </c>
      <c r="G593" s="176">
        <v>0</v>
      </c>
      <c r="H593" s="72" t="s">
        <v>71</v>
      </c>
      <c r="I593" s="71" t="s">
        <v>64</v>
      </c>
      <c r="J593" s="73" t="s">
        <v>81</v>
      </c>
      <c r="K593" s="75" t="s">
        <v>14356</v>
      </c>
      <c r="L593" s="76">
        <v>10600000</v>
      </c>
      <c r="M593" s="71" t="s">
        <v>66</v>
      </c>
      <c r="N593" s="75" t="s">
        <v>11986</v>
      </c>
      <c r="O593" s="75">
        <v>57443455</v>
      </c>
      <c r="P593" s="72">
        <v>28</v>
      </c>
      <c r="Q593" s="80">
        <v>45670</v>
      </c>
      <c r="R593" s="75">
        <v>5573604000</v>
      </c>
      <c r="S593" s="80">
        <v>45708</v>
      </c>
      <c r="T593" s="76">
        <v>10600000</v>
      </c>
      <c r="U593" s="72" t="s">
        <v>65</v>
      </c>
      <c r="V593" s="76">
        <v>36557666</v>
      </c>
      <c r="W593" s="104" t="s">
        <v>10440</v>
      </c>
      <c r="X593" s="78">
        <v>45708</v>
      </c>
      <c r="Y593" s="78">
        <v>45708</v>
      </c>
      <c r="Z593" s="78" t="s">
        <v>73</v>
      </c>
      <c r="AA593" s="78">
        <v>45808</v>
      </c>
      <c r="AB593" s="102">
        <f t="shared" si="54"/>
        <v>100</v>
      </c>
      <c r="AC593" s="72">
        <v>0</v>
      </c>
      <c r="AD593" s="514">
        <v>0</v>
      </c>
      <c r="AE593" s="72">
        <v>0</v>
      </c>
      <c r="AF593" s="80" t="s">
        <v>73</v>
      </c>
      <c r="AG593" s="102">
        <f t="shared" si="55"/>
        <v>0</v>
      </c>
      <c r="AH593" s="72">
        <v>0</v>
      </c>
      <c r="AI593" s="628">
        <v>0</v>
      </c>
      <c r="AJ593" s="72" t="s">
        <v>73</v>
      </c>
      <c r="AK593" s="80" t="s">
        <v>73</v>
      </c>
      <c r="AL593" s="72">
        <v>0</v>
      </c>
      <c r="AM593" s="80" t="s">
        <v>73</v>
      </c>
      <c r="AN593" s="80" t="s">
        <v>73</v>
      </c>
      <c r="AO593" s="80" t="s">
        <v>73</v>
      </c>
      <c r="AP593" s="102">
        <f t="shared" si="56"/>
        <v>0</v>
      </c>
      <c r="AQ593" s="102">
        <f t="shared" si="57"/>
        <v>10600000</v>
      </c>
      <c r="AR593" s="72" t="s">
        <v>65</v>
      </c>
      <c r="AS593" s="76">
        <v>10600000</v>
      </c>
      <c r="AT593" s="72" t="s">
        <v>319</v>
      </c>
      <c r="AU593" s="76">
        <v>0</v>
      </c>
      <c r="AV593" s="81" t="s">
        <v>73</v>
      </c>
      <c r="AW593" s="620">
        <v>10600000</v>
      </c>
      <c r="AX593" s="488">
        <f t="shared" si="58"/>
        <v>0</v>
      </c>
      <c r="AY593" s="84">
        <f t="shared" si="59"/>
        <v>1</v>
      </c>
      <c r="AZ593" s="84">
        <v>1</v>
      </c>
      <c r="BA593" s="81" t="s">
        <v>73</v>
      </c>
      <c r="BB593" s="72" t="s">
        <v>208</v>
      </c>
      <c r="BC593" s="75" t="s">
        <v>14355</v>
      </c>
      <c r="BD593" s="71" t="s">
        <v>65</v>
      </c>
      <c r="BE593" s="71" t="s">
        <v>65</v>
      </c>
    </row>
    <row r="594" spans="2:57" x14ac:dyDescent="0.25">
      <c r="B594" s="71">
        <v>2025</v>
      </c>
      <c r="C594" s="71">
        <v>891780111</v>
      </c>
      <c r="D594" s="71" t="s">
        <v>63</v>
      </c>
      <c r="E594" s="72" t="s">
        <v>14354</v>
      </c>
      <c r="F594" s="72" t="s">
        <v>14353</v>
      </c>
      <c r="G594" s="176">
        <v>0</v>
      </c>
      <c r="H594" s="72" t="s">
        <v>71</v>
      </c>
      <c r="I594" s="71" t="s">
        <v>64</v>
      </c>
      <c r="J594" s="73" t="s">
        <v>81</v>
      </c>
      <c r="K594" s="75" t="s">
        <v>14352</v>
      </c>
      <c r="L594" s="76">
        <v>10416000</v>
      </c>
      <c r="M594" s="71" t="s">
        <v>66</v>
      </c>
      <c r="N594" s="75" t="s">
        <v>11673</v>
      </c>
      <c r="O594" s="75">
        <v>36556729</v>
      </c>
      <c r="P594" s="72">
        <v>28</v>
      </c>
      <c r="Q594" s="80">
        <v>45670</v>
      </c>
      <c r="R594" s="75">
        <v>5573604000</v>
      </c>
      <c r="S594" s="80">
        <v>45708</v>
      </c>
      <c r="T594" s="76">
        <v>10416000</v>
      </c>
      <c r="U594" s="72" t="s">
        <v>65</v>
      </c>
      <c r="V594" s="76">
        <v>36559627</v>
      </c>
      <c r="W594" s="104" t="s">
        <v>10413</v>
      </c>
      <c r="X594" s="78">
        <v>45708</v>
      </c>
      <c r="Y594" s="78">
        <v>45708</v>
      </c>
      <c r="Z594" s="78" t="s">
        <v>73</v>
      </c>
      <c r="AA594" s="78">
        <v>45808</v>
      </c>
      <c r="AB594" s="102">
        <f t="shared" si="54"/>
        <v>100</v>
      </c>
      <c r="AC594" s="72">
        <v>2</v>
      </c>
      <c r="AD594" s="514">
        <v>3472000</v>
      </c>
      <c r="AE594" s="72">
        <v>1</v>
      </c>
      <c r="AF594" s="80">
        <v>45838</v>
      </c>
      <c r="AG594" s="102">
        <f t="shared" si="55"/>
        <v>30</v>
      </c>
      <c r="AH594" s="72">
        <v>0</v>
      </c>
      <c r="AI594" s="628">
        <v>0</v>
      </c>
      <c r="AJ594" s="72" t="s">
        <v>73</v>
      </c>
      <c r="AK594" s="80" t="s">
        <v>73</v>
      </c>
      <c r="AL594" s="72">
        <v>0</v>
      </c>
      <c r="AM594" s="80" t="s">
        <v>73</v>
      </c>
      <c r="AN594" s="80" t="s">
        <v>73</v>
      </c>
      <c r="AO594" s="80" t="s">
        <v>73</v>
      </c>
      <c r="AP594" s="102">
        <f t="shared" si="56"/>
        <v>0</v>
      </c>
      <c r="AQ594" s="102">
        <f t="shared" si="57"/>
        <v>13888000</v>
      </c>
      <c r="AR594" s="72" t="s">
        <v>65</v>
      </c>
      <c r="AS594" s="76">
        <v>10416000</v>
      </c>
      <c r="AT594" s="72" t="s">
        <v>319</v>
      </c>
      <c r="AU594" s="76">
        <v>0</v>
      </c>
      <c r="AV594" s="81" t="s">
        <v>73</v>
      </c>
      <c r="AW594" s="620">
        <v>13888000</v>
      </c>
      <c r="AX594" s="488">
        <f t="shared" si="58"/>
        <v>0</v>
      </c>
      <c r="AY594" s="84">
        <f t="shared" si="59"/>
        <v>1</v>
      </c>
      <c r="AZ594" s="84">
        <v>1</v>
      </c>
      <c r="BA594" s="81" t="s">
        <v>73</v>
      </c>
      <c r="BB594" s="72" t="s">
        <v>208</v>
      </c>
      <c r="BC594" s="75" t="s">
        <v>14351</v>
      </c>
      <c r="BD594" s="71" t="s">
        <v>65</v>
      </c>
      <c r="BE594" s="71" t="s">
        <v>65</v>
      </c>
    </row>
    <row r="595" spans="2:57" x14ac:dyDescent="0.25">
      <c r="B595" s="71">
        <v>2025</v>
      </c>
      <c r="C595" s="71">
        <v>891780111</v>
      </c>
      <c r="D595" s="71" t="s">
        <v>63</v>
      </c>
      <c r="E595" s="72" t="s">
        <v>14350</v>
      </c>
      <c r="F595" s="72" t="s">
        <v>14349</v>
      </c>
      <c r="G595" s="176">
        <v>0</v>
      </c>
      <c r="H595" s="72" t="s">
        <v>71</v>
      </c>
      <c r="I595" s="71" t="s">
        <v>64</v>
      </c>
      <c r="J595" s="73" t="s">
        <v>81</v>
      </c>
      <c r="K595" s="75" t="s">
        <v>14348</v>
      </c>
      <c r="L595" s="76">
        <v>10835600</v>
      </c>
      <c r="M595" s="71" t="s">
        <v>66</v>
      </c>
      <c r="N595" s="75" t="s">
        <v>12763</v>
      </c>
      <c r="O595" s="75">
        <v>1082999140</v>
      </c>
      <c r="P595" s="72">
        <v>28</v>
      </c>
      <c r="Q595" s="80">
        <v>45670</v>
      </c>
      <c r="R595" s="75">
        <v>5573604000</v>
      </c>
      <c r="S595" s="80">
        <v>45708</v>
      </c>
      <c r="T595" s="76">
        <v>10835600</v>
      </c>
      <c r="U595" s="72" t="s">
        <v>65</v>
      </c>
      <c r="V595" s="76">
        <v>15443332</v>
      </c>
      <c r="W595" s="104" t="s">
        <v>3532</v>
      </c>
      <c r="X595" s="78">
        <v>45708</v>
      </c>
      <c r="Y595" s="78">
        <v>45708</v>
      </c>
      <c r="Z595" s="78" t="s">
        <v>73</v>
      </c>
      <c r="AA595" s="78">
        <v>45808</v>
      </c>
      <c r="AB595" s="102">
        <f t="shared" si="54"/>
        <v>100</v>
      </c>
      <c r="AC595" s="72">
        <v>2</v>
      </c>
      <c r="AD595" s="514">
        <v>3156000</v>
      </c>
      <c r="AE595" s="72">
        <v>1</v>
      </c>
      <c r="AF595" s="80">
        <v>45838</v>
      </c>
      <c r="AG595" s="102">
        <f t="shared" si="55"/>
        <v>30</v>
      </c>
      <c r="AH595" s="72">
        <v>0</v>
      </c>
      <c r="AI595" s="628">
        <v>0</v>
      </c>
      <c r="AJ595" s="72" t="s">
        <v>73</v>
      </c>
      <c r="AK595" s="80" t="s">
        <v>73</v>
      </c>
      <c r="AL595" s="72">
        <v>0</v>
      </c>
      <c r="AM595" s="80" t="s">
        <v>73</v>
      </c>
      <c r="AN595" s="80" t="s">
        <v>73</v>
      </c>
      <c r="AO595" s="80" t="s">
        <v>73</v>
      </c>
      <c r="AP595" s="102">
        <f t="shared" si="56"/>
        <v>0</v>
      </c>
      <c r="AQ595" s="102">
        <f t="shared" si="57"/>
        <v>13991600</v>
      </c>
      <c r="AR595" s="72" t="s">
        <v>65</v>
      </c>
      <c r="AS595" s="76">
        <v>10835600</v>
      </c>
      <c r="AT595" s="72" t="s">
        <v>319</v>
      </c>
      <c r="AU595" s="76">
        <v>0</v>
      </c>
      <c r="AV595" s="81" t="s">
        <v>73</v>
      </c>
      <c r="AW595" s="620">
        <v>13991600</v>
      </c>
      <c r="AX595" s="488">
        <f t="shared" si="58"/>
        <v>0</v>
      </c>
      <c r="AY595" s="84">
        <f t="shared" si="59"/>
        <v>1</v>
      </c>
      <c r="AZ595" s="84">
        <v>1</v>
      </c>
      <c r="BA595" s="81" t="s">
        <v>73</v>
      </c>
      <c r="BB595" s="72" t="s">
        <v>208</v>
      </c>
      <c r="BC595" s="75" t="s">
        <v>14347</v>
      </c>
      <c r="BD595" s="71" t="s">
        <v>65</v>
      </c>
      <c r="BE595" s="71" t="s">
        <v>65</v>
      </c>
    </row>
    <row r="596" spans="2:57" x14ac:dyDescent="0.25">
      <c r="B596" s="71">
        <v>2025</v>
      </c>
      <c r="C596" s="71">
        <v>891780111</v>
      </c>
      <c r="D596" s="71" t="s">
        <v>63</v>
      </c>
      <c r="E596" s="72" t="s">
        <v>14346</v>
      </c>
      <c r="F596" s="72" t="s">
        <v>14345</v>
      </c>
      <c r="G596" s="176">
        <v>0</v>
      </c>
      <c r="H596" s="72" t="s">
        <v>71</v>
      </c>
      <c r="I596" s="71" t="s">
        <v>64</v>
      </c>
      <c r="J596" s="73" t="s">
        <v>81</v>
      </c>
      <c r="K596" s="75" t="s">
        <v>14344</v>
      </c>
      <c r="L596" s="76">
        <v>9000000</v>
      </c>
      <c r="M596" s="71" t="s">
        <v>66</v>
      </c>
      <c r="N596" s="75" t="s">
        <v>12281</v>
      </c>
      <c r="O596" s="75">
        <v>1082903162</v>
      </c>
      <c r="P596" s="72">
        <v>27</v>
      </c>
      <c r="Q596" s="80">
        <v>45670</v>
      </c>
      <c r="R596" s="75">
        <v>2494141000</v>
      </c>
      <c r="S596" s="80">
        <v>45709</v>
      </c>
      <c r="T596" s="76">
        <v>9000000</v>
      </c>
      <c r="U596" s="72" t="s">
        <v>65</v>
      </c>
      <c r="V596" s="76">
        <v>85467461</v>
      </c>
      <c r="W596" s="104" t="s">
        <v>11760</v>
      </c>
      <c r="X596" s="78">
        <v>45709</v>
      </c>
      <c r="Y596" s="78">
        <v>45709</v>
      </c>
      <c r="Z596" s="78" t="s">
        <v>73</v>
      </c>
      <c r="AA596" s="78">
        <v>45808</v>
      </c>
      <c r="AB596" s="102">
        <f t="shared" si="54"/>
        <v>99</v>
      </c>
      <c r="AC596" s="72">
        <v>2</v>
      </c>
      <c r="AD596" s="514">
        <v>2250000</v>
      </c>
      <c r="AE596" s="72">
        <v>1</v>
      </c>
      <c r="AF596" s="80">
        <v>45838</v>
      </c>
      <c r="AG596" s="102">
        <f t="shared" si="55"/>
        <v>30</v>
      </c>
      <c r="AH596" s="72">
        <v>0</v>
      </c>
      <c r="AI596" s="628">
        <v>0</v>
      </c>
      <c r="AJ596" s="72" t="s">
        <v>73</v>
      </c>
      <c r="AK596" s="80" t="s">
        <v>73</v>
      </c>
      <c r="AL596" s="72">
        <v>0</v>
      </c>
      <c r="AM596" s="80" t="s">
        <v>73</v>
      </c>
      <c r="AN596" s="80" t="s">
        <v>73</v>
      </c>
      <c r="AO596" s="80" t="s">
        <v>73</v>
      </c>
      <c r="AP596" s="102">
        <f t="shared" si="56"/>
        <v>0</v>
      </c>
      <c r="AQ596" s="102">
        <f t="shared" si="57"/>
        <v>11250000</v>
      </c>
      <c r="AR596" s="72" t="s">
        <v>65</v>
      </c>
      <c r="AS596" s="76">
        <v>9000000</v>
      </c>
      <c r="AT596" s="72" t="s">
        <v>319</v>
      </c>
      <c r="AU596" s="76">
        <v>0</v>
      </c>
      <c r="AV596" s="81" t="s">
        <v>73</v>
      </c>
      <c r="AW596" s="620">
        <v>11250000</v>
      </c>
      <c r="AX596" s="488">
        <f t="shared" si="58"/>
        <v>0</v>
      </c>
      <c r="AY596" s="84">
        <f t="shared" si="59"/>
        <v>1</v>
      </c>
      <c r="AZ596" s="84">
        <v>1</v>
      </c>
      <c r="BA596" s="81" t="s">
        <v>73</v>
      </c>
      <c r="BB596" s="72" t="s">
        <v>208</v>
      </c>
      <c r="BC596" s="75" t="s">
        <v>14343</v>
      </c>
      <c r="BD596" s="71" t="s">
        <v>65</v>
      </c>
      <c r="BE596" s="71" t="s">
        <v>65</v>
      </c>
    </row>
    <row r="597" spans="2:57" x14ac:dyDescent="0.25">
      <c r="B597" s="71">
        <v>2025</v>
      </c>
      <c r="C597" s="71">
        <v>891780111</v>
      </c>
      <c r="D597" s="71" t="s">
        <v>63</v>
      </c>
      <c r="E597" s="72" t="s">
        <v>14342</v>
      </c>
      <c r="F597" s="72" t="s">
        <v>14341</v>
      </c>
      <c r="G597" s="176">
        <v>0</v>
      </c>
      <c r="H597" s="72" t="s">
        <v>71</v>
      </c>
      <c r="I597" s="71" t="s">
        <v>64</v>
      </c>
      <c r="J597" s="73" t="s">
        <v>81</v>
      </c>
      <c r="K597" s="75" t="s">
        <v>14340</v>
      </c>
      <c r="L597" s="76">
        <v>9010000</v>
      </c>
      <c r="M597" s="71" t="s">
        <v>66</v>
      </c>
      <c r="N597" s="75" t="s">
        <v>12749</v>
      </c>
      <c r="O597" s="75">
        <v>1082858858</v>
      </c>
      <c r="P597" s="72">
        <v>27</v>
      </c>
      <c r="Q597" s="80">
        <v>45670</v>
      </c>
      <c r="R597" s="75">
        <v>2494141000</v>
      </c>
      <c r="S597" s="80">
        <v>45709</v>
      </c>
      <c r="T597" s="76">
        <v>9010000</v>
      </c>
      <c r="U597" s="72" t="s">
        <v>65</v>
      </c>
      <c r="V597" s="76">
        <v>85459497</v>
      </c>
      <c r="W597" s="104" t="s">
        <v>9141</v>
      </c>
      <c r="X597" s="78">
        <v>45709</v>
      </c>
      <c r="Y597" s="78">
        <v>45709</v>
      </c>
      <c r="Z597" s="78" t="s">
        <v>73</v>
      </c>
      <c r="AA597" s="78">
        <v>45808</v>
      </c>
      <c r="AB597" s="102">
        <f t="shared" si="54"/>
        <v>99</v>
      </c>
      <c r="AC597" s="72">
        <v>2</v>
      </c>
      <c r="AD597" s="514">
        <v>2650000</v>
      </c>
      <c r="AE597" s="72">
        <v>1</v>
      </c>
      <c r="AF597" s="80">
        <v>45838</v>
      </c>
      <c r="AG597" s="102">
        <f t="shared" si="55"/>
        <v>30</v>
      </c>
      <c r="AH597" s="72">
        <v>0</v>
      </c>
      <c r="AI597" s="628">
        <v>0</v>
      </c>
      <c r="AJ597" s="72" t="s">
        <v>73</v>
      </c>
      <c r="AK597" s="80" t="s">
        <v>73</v>
      </c>
      <c r="AL597" s="72">
        <v>0</v>
      </c>
      <c r="AM597" s="80" t="s">
        <v>73</v>
      </c>
      <c r="AN597" s="80" t="s">
        <v>73</v>
      </c>
      <c r="AO597" s="80" t="s">
        <v>73</v>
      </c>
      <c r="AP597" s="102">
        <f t="shared" si="56"/>
        <v>0</v>
      </c>
      <c r="AQ597" s="102">
        <f t="shared" si="57"/>
        <v>11660000</v>
      </c>
      <c r="AR597" s="72" t="s">
        <v>65</v>
      </c>
      <c r="AS597" s="76">
        <v>9010000</v>
      </c>
      <c r="AT597" s="72" t="s">
        <v>319</v>
      </c>
      <c r="AU597" s="76">
        <v>0</v>
      </c>
      <c r="AV597" s="81" t="s">
        <v>73</v>
      </c>
      <c r="AW597" s="620">
        <v>11660000</v>
      </c>
      <c r="AX597" s="488">
        <f t="shared" si="58"/>
        <v>0</v>
      </c>
      <c r="AY597" s="84">
        <f t="shared" si="59"/>
        <v>1</v>
      </c>
      <c r="AZ597" s="84">
        <v>1</v>
      </c>
      <c r="BA597" s="81" t="s">
        <v>73</v>
      </c>
      <c r="BB597" s="72" t="s">
        <v>208</v>
      </c>
      <c r="BC597" s="75" t="s">
        <v>14339</v>
      </c>
      <c r="BD597" s="71" t="s">
        <v>65</v>
      </c>
      <c r="BE597" s="71" t="s">
        <v>65</v>
      </c>
    </row>
    <row r="598" spans="2:57" x14ac:dyDescent="0.25">
      <c r="B598" s="71">
        <v>2025</v>
      </c>
      <c r="C598" s="71">
        <v>891780111</v>
      </c>
      <c r="D598" s="71" t="s">
        <v>63</v>
      </c>
      <c r="E598" s="72" t="s">
        <v>14338</v>
      </c>
      <c r="F598" s="72" t="s">
        <v>14337</v>
      </c>
      <c r="G598" s="176">
        <v>0</v>
      </c>
      <c r="H598" s="72" t="s">
        <v>71</v>
      </c>
      <c r="I598" s="71" t="s">
        <v>64</v>
      </c>
      <c r="J598" s="73" t="s">
        <v>81</v>
      </c>
      <c r="K598" s="75" t="s">
        <v>14336</v>
      </c>
      <c r="L598" s="76">
        <v>7800000</v>
      </c>
      <c r="M598" s="71" t="s">
        <v>66</v>
      </c>
      <c r="N598" s="75" t="s">
        <v>11239</v>
      </c>
      <c r="O598" s="75">
        <v>36560538</v>
      </c>
      <c r="P598" s="72">
        <v>27</v>
      </c>
      <c r="Q598" s="80">
        <v>45670</v>
      </c>
      <c r="R598" s="75">
        <v>2494141000</v>
      </c>
      <c r="S598" s="80">
        <v>45709</v>
      </c>
      <c r="T598" s="76">
        <v>7800000</v>
      </c>
      <c r="U598" s="72" t="s">
        <v>65</v>
      </c>
      <c r="V598" s="76">
        <v>7633817</v>
      </c>
      <c r="W598" s="104" t="s">
        <v>10548</v>
      </c>
      <c r="X598" s="78">
        <v>45709</v>
      </c>
      <c r="Y598" s="78">
        <v>45709</v>
      </c>
      <c r="Z598" s="78" t="s">
        <v>73</v>
      </c>
      <c r="AA598" s="78">
        <v>45808</v>
      </c>
      <c r="AB598" s="102">
        <f t="shared" si="54"/>
        <v>99</v>
      </c>
      <c r="AC598" s="72">
        <v>2</v>
      </c>
      <c r="AD598" s="514">
        <v>1125000</v>
      </c>
      <c r="AE598" s="72">
        <v>1</v>
      </c>
      <c r="AF598" s="80">
        <v>45823</v>
      </c>
      <c r="AG598" s="102">
        <f t="shared" si="55"/>
        <v>15</v>
      </c>
      <c r="AH598" s="72">
        <v>0</v>
      </c>
      <c r="AI598" s="628">
        <v>0</v>
      </c>
      <c r="AJ598" s="72" t="s">
        <v>73</v>
      </c>
      <c r="AK598" s="80" t="s">
        <v>73</v>
      </c>
      <c r="AL598" s="72">
        <v>0</v>
      </c>
      <c r="AM598" s="80" t="s">
        <v>73</v>
      </c>
      <c r="AN598" s="80" t="s">
        <v>73</v>
      </c>
      <c r="AO598" s="80" t="s">
        <v>73</v>
      </c>
      <c r="AP598" s="102">
        <f t="shared" si="56"/>
        <v>0</v>
      </c>
      <c r="AQ598" s="102">
        <f t="shared" si="57"/>
        <v>8925000</v>
      </c>
      <c r="AR598" s="72" t="s">
        <v>65</v>
      </c>
      <c r="AS598" s="76">
        <v>7800000</v>
      </c>
      <c r="AT598" s="72" t="s">
        <v>319</v>
      </c>
      <c r="AU598" s="76">
        <v>0</v>
      </c>
      <c r="AV598" s="81" t="s">
        <v>73</v>
      </c>
      <c r="AW598" s="620">
        <v>8925000</v>
      </c>
      <c r="AX598" s="488">
        <f t="shared" si="58"/>
        <v>0</v>
      </c>
      <c r="AY598" s="84">
        <f t="shared" si="59"/>
        <v>1</v>
      </c>
      <c r="AZ598" s="84">
        <v>1</v>
      </c>
      <c r="BA598" s="81" t="s">
        <v>73</v>
      </c>
      <c r="BB598" s="72" t="s">
        <v>208</v>
      </c>
      <c r="BC598" s="75" t="s">
        <v>14335</v>
      </c>
      <c r="BD598" s="71" t="s">
        <v>65</v>
      </c>
      <c r="BE598" s="71" t="s">
        <v>65</v>
      </c>
    </row>
    <row r="599" spans="2:57" x14ac:dyDescent="0.25">
      <c r="B599" s="71">
        <v>2025</v>
      </c>
      <c r="C599" s="71">
        <v>891780111</v>
      </c>
      <c r="D599" s="71" t="s">
        <v>63</v>
      </c>
      <c r="E599" s="72" t="s">
        <v>14334</v>
      </c>
      <c r="F599" s="72" t="s">
        <v>14333</v>
      </c>
      <c r="G599" s="176">
        <v>0</v>
      </c>
      <c r="H599" s="72" t="s">
        <v>71</v>
      </c>
      <c r="I599" s="71" t="s">
        <v>64</v>
      </c>
      <c r="J599" s="73" t="s">
        <v>81</v>
      </c>
      <c r="K599" s="75" t="s">
        <v>14332</v>
      </c>
      <c r="L599" s="76">
        <v>8700000</v>
      </c>
      <c r="M599" s="71" t="s">
        <v>66</v>
      </c>
      <c r="N599" s="75" t="s">
        <v>11445</v>
      </c>
      <c r="O599" s="75">
        <v>1081829133</v>
      </c>
      <c r="P599" s="72">
        <v>27</v>
      </c>
      <c r="Q599" s="80">
        <v>45670</v>
      </c>
      <c r="R599" s="75">
        <v>2494141000</v>
      </c>
      <c r="S599" s="80">
        <v>45709</v>
      </c>
      <c r="T599" s="76">
        <v>8700000</v>
      </c>
      <c r="U599" s="72" t="s">
        <v>65</v>
      </c>
      <c r="V599" s="76">
        <v>85475141</v>
      </c>
      <c r="W599" s="104" t="s">
        <v>11393</v>
      </c>
      <c r="X599" s="78">
        <v>45709</v>
      </c>
      <c r="Y599" s="78">
        <v>45709</v>
      </c>
      <c r="Z599" s="78" t="s">
        <v>73</v>
      </c>
      <c r="AA599" s="78">
        <v>45808</v>
      </c>
      <c r="AB599" s="102">
        <f t="shared" si="54"/>
        <v>99</v>
      </c>
      <c r="AC599" s="72">
        <v>2</v>
      </c>
      <c r="AD599" s="514">
        <v>1125000</v>
      </c>
      <c r="AE599" s="72">
        <v>1</v>
      </c>
      <c r="AF599" s="80">
        <v>45823</v>
      </c>
      <c r="AG599" s="102">
        <f t="shared" si="55"/>
        <v>15</v>
      </c>
      <c r="AH599" s="72">
        <v>0</v>
      </c>
      <c r="AI599" s="628">
        <v>0</v>
      </c>
      <c r="AJ599" s="72" t="s">
        <v>73</v>
      </c>
      <c r="AK599" s="80" t="s">
        <v>73</v>
      </c>
      <c r="AL599" s="72">
        <v>0</v>
      </c>
      <c r="AM599" s="80" t="s">
        <v>73</v>
      </c>
      <c r="AN599" s="80" t="s">
        <v>73</v>
      </c>
      <c r="AO599" s="80" t="s">
        <v>73</v>
      </c>
      <c r="AP599" s="102">
        <f t="shared" si="56"/>
        <v>0</v>
      </c>
      <c r="AQ599" s="102">
        <f t="shared" si="57"/>
        <v>9825000</v>
      </c>
      <c r="AR599" s="72" t="s">
        <v>65</v>
      </c>
      <c r="AS599" s="76">
        <v>8700000</v>
      </c>
      <c r="AT599" s="72" t="s">
        <v>319</v>
      </c>
      <c r="AU599" s="76">
        <v>0</v>
      </c>
      <c r="AV599" s="81" t="s">
        <v>73</v>
      </c>
      <c r="AW599" s="620">
        <v>9825000</v>
      </c>
      <c r="AX599" s="488">
        <f t="shared" si="58"/>
        <v>0</v>
      </c>
      <c r="AY599" s="84">
        <f t="shared" si="59"/>
        <v>1</v>
      </c>
      <c r="AZ599" s="84">
        <v>1</v>
      </c>
      <c r="BA599" s="81" t="s">
        <v>73</v>
      </c>
      <c r="BB599" s="72" t="s">
        <v>208</v>
      </c>
      <c r="BC599" s="75" t="s">
        <v>14331</v>
      </c>
      <c r="BD599" s="71" t="s">
        <v>65</v>
      </c>
      <c r="BE599" s="71" t="s">
        <v>65</v>
      </c>
    </row>
    <row r="600" spans="2:57" x14ac:dyDescent="0.25">
      <c r="B600" s="71">
        <v>2025</v>
      </c>
      <c r="C600" s="71">
        <v>891780111</v>
      </c>
      <c r="D600" s="71" t="s">
        <v>63</v>
      </c>
      <c r="E600" s="72" t="s">
        <v>14330</v>
      </c>
      <c r="F600" s="72" t="s">
        <v>14329</v>
      </c>
      <c r="G600" s="176">
        <v>0</v>
      </c>
      <c r="H600" s="72" t="s">
        <v>71</v>
      </c>
      <c r="I600" s="71" t="s">
        <v>64</v>
      </c>
      <c r="J600" s="73" t="s">
        <v>81</v>
      </c>
      <c r="K600" s="75" t="s">
        <v>14328</v>
      </c>
      <c r="L600" s="76">
        <v>9098400</v>
      </c>
      <c r="M600" s="71" t="s">
        <v>66</v>
      </c>
      <c r="N600" s="75" t="s">
        <v>11198</v>
      </c>
      <c r="O600" s="75">
        <v>1082984727</v>
      </c>
      <c r="P600" s="72">
        <v>27</v>
      </c>
      <c r="Q600" s="80">
        <v>45670</v>
      </c>
      <c r="R600" s="75">
        <v>2494141000</v>
      </c>
      <c r="S600" s="80">
        <v>45712</v>
      </c>
      <c r="T600" s="76">
        <v>9098400</v>
      </c>
      <c r="U600" s="72" t="s">
        <v>65</v>
      </c>
      <c r="V600" s="76">
        <v>85152695</v>
      </c>
      <c r="W600" s="104" t="s">
        <v>10424</v>
      </c>
      <c r="X600" s="78">
        <v>45712</v>
      </c>
      <c r="Y600" s="78">
        <v>45712</v>
      </c>
      <c r="Z600" s="78" t="s">
        <v>73</v>
      </c>
      <c r="AA600" s="78">
        <v>45808</v>
      </c>
      <c r="AB600" s="102">
        <f t="shared" si="54"/>
        <v>96</v>
      </c>
      <c r="AC600" s="72">
        <v>0</v>
      </c>
      <c r="AD600" s="514">
        <v>0</v>
      </c>
      <c r="AE600" s="72">
        <v>0</v>
      </c>
      <c r="AF600" s="80" t="s">
        <v>73</v>
      </c>
      <c r="AG600" s="102">
        <f t="shared" si="55"/>
        <v>0</v>
      </c>
      <c r="AH600" s="72">
        <v>0</v>
      </c>
      <c r="AI600" s="628">
        <v>0</v>
      </c>
      <c r="AJ600" s="72" t="s">
        <v>73</v>
      </c>
      <c r="AK600" s="80" t="s">
        <v>73</v>
      </c>
      <c r="AL600" s="72">
        <v>0</v>
      </c>
      <c r="AM600" s="80" t="s">
        <v>73</v>
      </c>
      <c r="AN600" s="80" t="s">
        <v>73</v>
      </c>
      <c r="AO600" s="80" t="s">
        <v>73</v>
      </c>
      <c r="AP600" s="102">
        <f t="shared" si="56"/>
        <v>0</v>
      </c>
      <c r="AQ600" s="102">
        <f t="shared" si="57"/>
        <v>9098400</v>
      </c>
      <c r="AR600" s="72" t="s">
        <v>65</v>
      </c>
      <c r="AS600" s="76">
        <v>9098400</v>
      </c>
      <c r="AT600" s="72" t="s">
        <v>319</v>
      </c>
      <c r="AU600" s="76">
        <v>0</v>
      </c>
      <c r="AV600" s="81" t="s">
        <v>73</v>
      </c>
      <c r="AW600" s="620">
        <v>9098400</v>
      </c>
      <c r="AX600" s="488">
        <f t="shared" si="58"/>
        <v>0</v>
      </c>
      <c r="AY600" s="84">
        <f t="shared" si="59"/>
        <v>1</v>
      </c>
      <c r="AZ600" s="84">
        <v>1</v>
      </c>
      <c r="BA600" s="81" t="s">
        <v>73</v>
      </c>
      <c r="BB600" s="72" t="s">
        <v>208</v>
      </c>
      <c r="BC600" s="75" t="s">
        <v>14327</v>
      </c>
      <c r="BD600" s="71" t="s">
        <v>65</v>
      </c>
      <c r="BE600" s="71" t="s">
        <v>65</v>
      </c>
    </row>
    <row r="601" spans="2:57" x14ac:dyDescent="0.25">
      <c r="B601" s="71">
        <v>2025</v>
      </c>
      <c r="C601" s="71">
        <v>891780111</v>
      </c>
      <c r="D601" s="71" t="s">
        <v>63</v>
      </c>
      <c r="E601" s="72" t="s">
        <v>14326</v>
      </c>
      <c r="F601" s="72" t="s">
        <v>14325</v>
      </c>
      <c r="G601" s="176">
        <v>0</v>
      </c>
      <c r="H601" s="72" t="s">
        <v>71</v>
      </c>
      <c r="I601" s="71" t="s">
        <v>64</v>
      </c>
      <c r="J601" s="73" t="s">
        <v>81</v>
      </c>
      <c r="K601" s="75" t="s">
        <v>14324</v>
      </c>
      <c r="L601" s="76">
        <v>12846400</v>
      </c>
      <c r="M601" s="71" t="s">
        <v>66</v>
      </c>
      <c r="N601" s="75" t="s">
        <v>11718</v>
      </c>
      <c r="O601" s="75">
        <v>39045662</v>
      </c>
      <c r="P601" s="72">
        <v>28</v>
      </c>
      <c r="Q601" s="80">
        <v>45670</v>
      </c>
      <c r="R601" s="75">
        <v>5573604000</v>
      </c>
      <c r="S601" s="80">
        <v>45712</v>
      </c>
      <c r="T601" s="76">
        <v>12846400</v>
      </c>
      <c r="U601" s="72" t="s">
        <v>65</v>
      </c>
      <c r="V601" s="76">
        <v>45691169</v>
      </c>
      <c r="W601" s="104" t="s">
        <v>10104</v>
      </c>
      <c r="X601" s="78">
        <v>45712</v>
      </c>
      <c r="Y601" s="78">
        <v>45712</v>
      </c>
      <c r="Z601" s="78" t="s">
        <v>73</v>
      </c>
      <c r="AA601" s="78">
        <v>45808</v>
      </c>
      <c r="AB601" s="102">
        <f t="shared" si="54"/>
        <v>96</v>
      </c>
      <c r="AC601" s="72">
        <v>2</v>
      </c>
      <c r="AD601" s="514">
        <v>3472000</v>
      </c>
      <c r="AE601" s="72">
        <v>1</v>
      </c>
      <c r="AF601" s="80">
        <v>45838</v>
      </c>
      <c r="AG601" s="102">
        <f t="shared" si="55"/>
        <v>30</v>
      </c>
      <c r="AH601" s="72">
        <v>0</v>
      </c>
      <c r="AI601" s="628">
        <v>0</v>
      </c>
      <c r="AJ601" s="72" t="s">
        <v>73</v>
      </c>
      <c r="AK601" s="80" t="s">
        <v>73</v>
      </c>
      <c r="AL601" s="72">
        <v>0</v>
      </c>
      <c r="AM601" s="80" t="s">
        <v>73</v>
      </c>
      <c r="AN601" s="80" t="s">
        <v>73</v>
      </c>
      <c r="AO601" s="80" t="s">
        <v>73</v>
      </c>
      <c r="AP601" s="102">
        <f t="shared" si="56"/>
        <v>0</v>
      </c>
      <c r="AQ601" s="102">
        <f t="shared" si="57"/>
        <v>16318400</v>
      </c>
      <c r="AR601" s="72" t="s">
        <v>65</v>
      </c>
      <c r="AS601" s="76">
        <v>12846400</v>
      </c>
      <c r="AT601" s="72" t="s">
        <v>319</v>
      </c>
      <c r="AU601" s="76">
        <v>0</v>
      </c>
      <c r="AV601" s="81" t="s">
        <v>73</v>
      </c>
      <c r="AW601" s="620">
        <v>16318400</v>
      </c>
      <c r="AX601" s="488">
        <f t="shared" si="58"/>
        <v>0</v>
      </c>
      <c r="AY601" s="84">
        <f t="shared" si="59"/>
        <v>1</v>
      </c>
      <c r="AZ601" s="84">
        <v>1</v>
      </c>
      <c r="BA601" s="81" t="s">
        <v>73</v>
      </c>
      <c r="BB601" s="72" t="s">
        <v>208</v>
      </c>
      <c r="BC601" s="75" t="s">
        <v>14323</v>
      </c>
      <c r="BD601" s="71" t="s">
        <v>65</v>
      </c>
      <c r="BE601" s="71" t="s">
        <v>65</v>
      </c>
    </row>
    <row r="602" spans="2:57" x14ac:dyDescent="0.25">
      <c r="B602" s="71">
        <v>2025</v>
      </c>
      <c r="C602" s="71">
        <v>891780111</v>
      </c>
      <c r="D602" s="71" t="s">
        <v>63</v>
      </c>
      <c r="E602" s="72" t="s">
        <v>14322</v>
      </c>
      <c r="F602" s="72" t="s">
        <v>14321</v>
      </c>
      <c r="G602" s="176">
        <v>0</v>
      </c>
      <c r="H602" s="72" t="s">
        <v>71</v>
      </c>
      <c r="I602" s="71" t="s">
        <v>64</v>
      </c>
      <c r="J602" s="73" t="s">
        <v>81</v>
      </c>
      <c r="K602" s="75" t="s">
        <v>14320</v>
      </c>
      <c r="L602" s="76">
        <v>9880000</v>
      </c>
      <c r="M602" s="71" t="s">
        <v>66</v>
      </c>
      <c r="N602" s="75" t="s">
        <v>11114</v>
      </c>
      <c r="O602" s="75">
        <v>1082852952</v>
      </c>
      <c r="P602" s="72">
        <v>28</v>
      </c>
      <c r="Q602" s="80">
        <v>45670</v>
      </c>
      <c r="R602" s="75">
        <v>5573604000</v>
      </c>
      <c r="S602" s="80">
        <v>45713</v>
      </c>
      <c r="T602" s="76">
        <v>9880000</v>
      </c>
      <c r="U602" s="72" t="s">
        <v>65</v>
      </c>
      <c r="V602" s="76">
        <v>85465146</v>
      </c>
      <c r="W602" s="104" t="s">
        <v>9042</v>
      </c>
      <c r="X602" s="78">
        <v>45713</v>
      </c>
      <c r="Y602" s="78">
        <v>45713</v>
      </c>
      <c r="Z602" s="78" t="s">
        <v>73</v>
      </c>
      <c r="AA602" s="78">
        <v>45808</v>
      </c>
      <c r="AB602" s="102">
        <f t="shared" si="54"/>
        <v>95</v>
      </c>
      <c r="AC602" s="72">
        <v>2</v>
      </c>
      <c r="AD602" s="514">
        <v>1425000</v>
      </c>
      <c r="AE602" s="72">
        <v>1</v>
      </c>
      <c r="AF602" s="80">
        <v>45823</v>
      </c>
      <c r="AG602" s="102">
        <f t="shared" si="55"/>
        <v>15</v>
      </c>
      <c r="AH602" s="72">
        <v>0</v>
      </c>
      <c r="AI602" s="628">
        <v>0</v>
      </c>
      <c r="AJ602" s="72" t="s">
        <v>73</v>
      </c>
      <c r="AK602" s="80" t="s">
        <v>73</v>
      </c>
      <c r="AL602" s="72">
        <v>0</v>
      </c>
      <c r="AM602" s="80" t="s">
        <v>73</v>
      </c>
      <c r="AN602" s="80" t="s">
        <v>73</v>
      </c>
      <c r="AO602" s="80" t="s">
        <v>73</v>
      </c>
      <c r="AP602" s="102">
        <f t="shared" si="56"/>
        <v>0</v>
      </c>
      <c r="AQ602" s="102">
        <f t="shared" si="57"/>
        <v>11305000</v>
      </c>
      <c r="AR602" s="72" t="s">
        <v>65</v>
      </c>
      <c r="AS602" s="76">
        <v>9880000</v>
      </c>
      <c r="AT602" s="72" t="s">
        <v>319</v>
      </c>
      <c r="AU602" s="76">
        <v>0</v>
      </c>
      <c r="AV602" s="81" t="s">
        <v>73</v>
      </c>
      <c r="AW602" s="620">
        <v>11305000</v>
      </c>
      <c r="AX602" s="488">
        <f t="shared" si="58"/>
        <v>0</v>
      </c>
      <c r="AY602" s="84">
        <f t="shared" si="59"/>
        <v>1</v>
      </c>
      <c r="AZ602" s="84">
        <v>1</v>
      </c>
      <c r="BA602" s="81" t="s">
        <v>73</v>
      </c>
      <c r="BB602" s="72" t="s">
        <v>208</v>
      </c>
      <c r="BC602" s="75" t="s">
        <v>14319</v>
      </c>
      <c r="BD602" s="71" t="s">
        <v>65</v>
      </c>
      <c r="BE602" s="71" t="s">
        <v>65</v>
      </c>
    </row>
    <row r="603" spans="2:57" x14ac:dyDescent="0.25">
      <c r="B603" s="71">
        <v>2025</v>
      </c>
      <c r="C603" s="71">
        <v>891780111</v>
      </c>
      <c r="D603" s="71" t="s">
        <v>63</v>
      </c>
      <c r="E603" s="72" t="s">
        <v>14318</v>
      </c>
      <c r="F603" s="72" t="s">
        <v>14317</v>
      </c>
      <c r="G603" s="176">
        <v>0</v>
      </c>
      <c r="H603" s="72" t="s">
        <v>71</v>
      </c>
      <c r="I603" s="71" t="s">
        <v>64</v>
      </c>
      <c r="J603" s="73" t="s">
        <v>81</v>
      </c>
      <c r="K603" s="75" t="s">
        <v>14316</v>
      </c>
      <c r="L603" s="76">
        <v>9186700</v>
      </c>
      <c r="M603" s="71" t="s">
        <v>66</v>
      </c>
      <c r="N603" s="75" t="s">
        <v>11646</v>
      </c>
      <c r="O603" s="75">
        <v>65775723</v>
      </c>
      <c r="P603" s="72">
        <v>27</v>
      </c>
      <c r="Q603" s="80">
        <v>45670</v>
      </c>
      <c r="R603" s="75">
        <v>2494141000</v>
      </c>
      <c r="S603" s="80">
        <v>45713</v>
      </c>
      <c r="T603" s="76">
        <v>9186700</v>
      </c>
      <c r="U603" s="72" t="s">
        <v>65</v>
      </c>
      <c r="V603" s="76">
        <v>85152695</v>
      </c>
      <c r="W603" s="104" t="s">
        <v>10424</v>
      </c>
      <c r="X603" s="78">
        <v>45713</v>
      </c>
      <c r="Y603" s="78">
        <v>45713</v>
      </c>
      <c r="Z603" s="78" t="s">
        <v>73</v>
      </c>
      <c r="AA603" s="78">
        <v>45808</v>
      </c>
      <c r="AB603" s="102">
        <f t="shared" si="54"/>
        <v>95</v>
      </c>
      <c r="AC603" s="72">
        <v>0</v>
      </c>
      <c r="AD603" s="514">
        <v>0</v>
      </c>
      <c r="AE603" s="72">
        <v>0</v>
      </c>
      <c r="AF603" s="80" t="s">
        <v>73</v>
      </c>
      <c r="AG603" s="102">
        <f t="shared" si="55"/>
        <v>0</v>
      </c>
      <c r="AH603" s="72">
        <v>0</v>
      </c>
      <c r="AI603" s="628">
        <v>0</v>
      </c>
      <c r="AJ603" s="72" t="s">
        <v>73</v>
      </c>
      <c r="AK603" s="80" t="s">
        <v>73</v>
      </c>
      <c r="AL603" s="72">
        <v>0</v>
      </c>
      <c r="AM603" s="80" t="s">
        <v>73</v>
      </c>
      <c r="AN603" s="80" t="s">
        <v>73</v>
      </c>
      <c r="AO603" s="80" t="s">
        <v>73</v>
      </c>
      <c r="AP603" s="102">
        <f t="shared" si="56"/>
        <v>0</v>
      </c>
      <c r="AQ603" s="102">
        <f t="shared" si="57"/>
        <v>9186700</v>
      </c>
      <c r="AR603" s="72" t="s">
        <v>65</v>
      </c>
      <c r="AS603" s="76">
        <v>9186700</v>
      </c>
      <c r="AT603" s="72" t="s">
        <v>319</v>
      </c>
      <c r="AU603" s="76">
        <v>0</v>
      </c>
      <c r="AV603" s="81" t="s">
        <v>73</v>
      </c>
      <c r="AW603" s="620">
        <v>9186700</v>
      </c>
      <c r="AX603" s="488">
        <f t="shared" si="58"/>
        <v>0</v>
      </c>
      <c r="AY603" s="84">
        <f t="shared" si="59"/>
        <v>1</v>
      </c>
      <c r="AZ603" s="84">
        <v>1</v>
      </c>
      <c r="BA603" s="81" t="s">
        <v>73</v>
      </c>
      <c r="BB603" s="72" t="s">
        <v>208</v>
      </c>
      <c r="BC603" s="75" t="s">
        <v>14315</v>
      </c>
      <c r="BD603" s="71" t="s">
        <v>65</v>
      </c>
      <c r="BE603" s="71" t="s">
        <v>65</v>
      </c>
    </row>
    <row r="604" spans="2:57" x14ac:dyDescent="0.25">
      <c r="B604" s="71">
        <v>2025</v>
      </c>
      <c r="C604" s="71">
        <v>891780111</v>
      </c>
      <c r="D604" s="71" t="s">
        <v>63</v>
      </c>
      <c r="E604" s="72" t="s">
        <v>14314</v>
      </c>
      <c r="F604" s="72" t="s">
        <v>14313</v>
      </c>
      <c r="G604" s="176">
        <v>0</v>
      </c>
      <c r="H604" s="72" t="s">
        <v>71</v>
      </c>
      <c r="I604" s="71" t="s">
        <v>64</v>
      </c>
      <c r="J604" s="73" t="s">
        <v>81</v>
      </c>
      <c r="K604" s="75" t="s">
        <v>14312</v>
      </c>
      <c r="L604" s="76">
        <v>7575000</v>
      </c>
      <c r="M604" s="71" t="s">
        <v>66</v>
      </c>
      <c r="N604" s="75" t="s">
        <v>11559</v>
      </c>
      <c r="O604" s="75">
        <v>84456714</v>
      </c>
      <c r="P604" s="72">
        <v>27</v>
      </c>
      <c r="Q604" s="80">
        <v>45670</v>
      </c>
      <c r="R604" s="75">
        <v>2494141000</v>
      </c>
      <c r="S604" s="80">
        <v>45714</v>
      </c>
      <c r="T604" s="76">
        <v>7575000</v>
      </c>
      <c r="U604" s="72" t="s">
        <v>65</v>
      </c>
      <c r="V604" s="76">
        <v>84452426</v>
      </c>
      <c r="W604" s="104" t="s">
        <v>11558</v>
      </c>
      <c r="X604" s="78">
        <v>45714</v>
      </c>
      <c r="Y604" s="78">
        <v>45714</v>
      </c>
      <c r="Z604" s="78" t="s">
        <v>73</v>
      </c>
      <c r="AA604" s="78">
        <v>45808</v>
      </c>
      <c r="AB604" s="102">
        <f t="shared" si="54"/>
        <v>94</v>
      </c>
      <c r="AC604" s="72">
        <v>0</v>
      </c>
      <c r="AD604" s="514">
        <v>0</v>
      </c>
      <c r="AE604" s="72">
        <v>0</v>
      </c>
      <c r="AF604" s="80" t="s">
        <v>73</v>
      </c>
      <c r="AG604" s="102">
        <f t="shared" si="55"/>
        <v>0</v>
      </c>
      <c r="AH604" s="72">
        <v>0</v>
      </c>
      <c r="AI604" s="628">
        <v>0</v>
      </c>
      <c r="AJ604" s="72" t="s">
        <v>73</v>
      </c>
      <c r="AK604" s="80" t="s">
        <v>73</v>
      </c>
      <c r="AL604" s="72">
        <v>0</v>
      </c>
      <c r="AM604" s="80" t="s">
        <v>73</v>
      </c>
      <c r="AN604" s="80" t="s">
        <v>73</v>
      </c>
      <c r="AO604" s="80" t="s">
        <v>73</v>
      </c>
      <c r="AP604" s="102">
        <f t="shared" si="56"/>
        <v>0</v>
      </c>
      <c r="AQ604" s="102">
        <f t="shared" si="57"/>
        <v>7575000</v>
      </c>
      <c r="AR604" s="72" t="s">
        <v>65</v>
      </c>
      <c r="AS604" s="76">
        <v>7575000</v>
      </c>
      <c r="AT604" s="72" t="s">
        <v>319</v>
      </c>
      <c r="AU604" s="76">
        <v>0</v>
      </c>
      <c r="AV604" s="81" t="s">
        <v>73</v>
      </c>
      <c r="AW604" s="620">
        <v>7575000</v>
      </c>
      <c r="AX604" s="488">
        <f t="shared" si="58"/>
        <v>0</v>
      </c>
      <c r="AY604" s="84">
        <f t="shared" si="59"/>
        <v>1</v>
      </c>
      <c r="AZ604" s="84">
        <v>1</v>
      </c>
      <c r="BA604" s="81" t="s">
        <v>73</v>
      </c>
      <c r="BB604" s="72" t="s">
        <v>208</v>
      </c>
      <c r="BC604" s="75" t="s">
        <v>14311</v>
      </c>
      <c r="BD604" s="71" t="s">
        <v>65</v>
      </c>
      <c r="BE604" s="71" t="s">
        <v>65</v>
      </c>
    </row>
    <row r="605" spans="2:57" x14ac:dyDescent="0.25">
      <c r="B605" s="71">
        <v>2025</v>
      </c>
      <c r="C605" s="71">
        <v>891780111</v>
      </c>
      <c r="D605" s="71" t="s">
        <v>63</v>
      </c>
      <c r="E605" s="72" t="s">
        <v>14310</v>
      </c>
      <c r="F605" s="72" t="s">
        <v>14309</v>
      </c>
      <c r="G605" s="176">
        <v>0</v>
      </c>
      <c r="H605" s="72" t="s">
        <v>71</v>
      </c>
      <c r="I605" s="71" t="s">
        <v>64</v>
      </c>
      <c r="J605" s="73" t="s">
        <v>81</v>
      </c>
      <c r="K605" s="75" t="s">
        <v>14308</v>
      </c>
      <c r="L605" s="76">
        <v>7950000</v>
      </c>
      <c r="M605" s="71" t="s">
        <v>66</v>
      </c>
      <c r="N605" s="75" t="s">
        <v>10983</v>
      </c>
      <c r="O605" s="75">
        <v>42155216</v>
      </c>
      <c r="P605" s="72">
        <v>27</v>
      </c>
      <c r="Q605" s="80">
        <v>45670</v>
      </c>
      <c r="R605" s="75">
        <v>2494141000</v>
      </c>
      <c r="S605" s="80">
        <v>45714</v>
      </c>
      <c r="T605" s="76">
        <v>7950000</v>
      </c>
      <c r="U605" s="72" t="s">
        <v>65</v>
      </c>
      <c r="V605" s="76">
        <v>12560219</v>
      </c>
      <c r="W605" s="104" t="s">
        <v>10793</v>
      </c>
      <c r="X605" s="78">
        <v>45714</v>
      </c>
      <c r="Y605" s="78">
        <v>45720</v>
      </c>
      <c r="Z605" s="78" t="s">
        <v>73</v>
      </c>
      <c r="AA605" s="78">
        <v>45808</v>
      </c>
      <c r="AB605" s="102">
        <f t="shared" si="54"/>
        <v>88</v>
      </c>
      <c r="AC605" s="72">
        <v>2</v>
      </c>
      <c r="AD605" s="514">
        <v>2650000</v>
      </c>
      <c r="AE605" s="72">
        <v>1</v>
      </c>
      <c r="AF605" s="80">
        <v>45838</v>
      </c>
      <c r="AG605" s="102">
        <f t="shared" si="55"/>
        <v>30</v>
      </c>
      <c r="AH605" s="72">
        <v>0</v>
      </c>
      <c r="AI605" s="628">
        <v>0</v>
      </c>
      <c r="AJ605" s="72" t="s">
        <v>73</v>
      </c>
      <c r="AK605" s="80" t="s">
        <v>73</v>
      </c>
      <c r="AL605" s="72">
        <v>0</v>
      </c>
      <c r="AM605" s="80" t="s">
        <v>73</v>
      </c>
      <c r="AN605" s="80" t="s">
        <v>73</v>
      </c>
      <c r="AO605" s="80" t="s">
        <v>73</v>
      </c>
      <c r="AP605" s="102">
        <f t="shared" si="56"/>
        <v>0</v>
      </c>
      <c r="AQ605" s="102">
        <f t="shared" si="57"/>
        <v>10600000</v>
      </c>
      <c r="AR605" s="72" t="s">
        <v>65</v>
      </c>
      <c r="AS605" s="76">
        <v>7950000</v>
      </c>
      <c r="AT605" s="72" t="s">
        <v>319</v>
      </c>
      <c r="AU605" s="76">
        <v>0</v>
      </c>
      <c r="AV605" s="81" t="s">
        <v>73</v>
      </c>
      <c r="AW605" s="620">
        <v>10600000</v>
      </c>
      <c r="AX605" s="488">
        <f t="shared" si="58"/>
        <v>0</v>
      </c>
      <c r="AY605" s="84">
        <f t="shared" si="59"/>
        <v>1</v>
      </c>
      <c r="AZ605" s="84">
        <v>1</v>
      </c>
      <c r="BA605" s="81" t="s">
        <v>73</v>
      </c>
      <c r="BB605" s="72" t="s">
        <v>208</v>
      </c>
      <c r="BC605" s="75" t="s">
        <v>14307</v>
      </c>
      <c r="BD605" s="71" t="s">
        <v>65</v>
      </c>
      <c r="BE605" s="71" t="s">
        <v>65</v>
      </c>
    </row>
    <row r="606" spans="2:57" x14ac:dyDescent="0.25">
      <c r="B606" s="71">
        <v>2025</v>
      </c>
      <c r="C606" s="71">
        <v>891780111</v>
      </c>
      <c r="D606" s="71" t="s">
        <v>63</v>
      </c>
      <c r="E606" s="72" t="s">
        <v>14306</v>
      </c>
      <c r="F606" s="72" t="s">
        <v>14305</v>
      </c>
      <c r="G606" s="176">
        <v>0</v>
      </c>
      <c r="H606" s="72" t="s">
        <v>71</v>
      </c>
      <c r="I606" s="71" t="s">
        <v>64</v>
      </c>
      <c r="J606" s="73" t="s">
        <v>81</v>
      </c>
      <c r="K606" s="75" t="s">
        <v>14304</v>
      </c>
      <c r="L606" s="76">
        <v>9186700</v>
      </c>
      <c r="M606" s="71" t="s">
        <v>66</v>
      </c>
      <c r="N606" s="75" t="s">
        <v>13223</v>
      </c>
      <c r="O606" s="75">
        <v>1192789489</v>
      </c>
      <c r="P606" s="72">
        <v>27</v>
      </c>
      <c r="Q606" s="80">
        <v>45670</v>
      </c>
      <c r="R606" s="75">
        <v>2494141000</v>
      </c>
      <c r="S606" s="80">
        <v>45715</v>
      </c>
      <c r="T606" s="76">
        <v>9186700</v>
      </c>
      <c r="U606" s="72" t="s">
        <v>65</v>
      </c>
      <c r="V606" s="76">
        <v>79738530</v>
      </c>
      <c r="W606" s="104" t="s">
        <v>10373</v>
      </c>
      <c r="X606" s="78">
        <v>45715</v>
      </c>
      <c r="Y606" s="78">
        <v>45715</v>
      </c>
      <c r="Z606" s="78" t="s">
        <v>73</v>
      </c>
      <c r="AA606" s="78">
        <v>45808</v>
      </c>
      <c r="AB606" s="102">
        <f t="shared" si="54"/>
        <v>93</v>
      </c>
      <c r="AC606" s="72">
        <v>2</v>
      </c>
      <c r="AD606" s="514">
        <v>2650000</v>
      </c>
      <c r="AE606" s="72">
        <v>1</v>
      </c>
      <c r="AF606" s="80">
        <v>45838</v>
      </c>
      <c r="AG606" s="102">
        <f t="shared" si="55"/>
        <v>30</v>
      </c>
      <c r="AH606" s="72">
        <v>0</v>
      </c>
      <c r="AI606" s="628">
        <v>0</v>
      </c>
      <c r="AJ606" s="72" t="s">
        <v>73</v>
      </c>
      <c r="AK606" s="80" t="s">
        <v>73</v>
      </c>
      <c r="AL606" s="72">
        <v>0</v>
      </c>
      <c r="AM606" s="80" t="s">
        <v>73</v>
      </c>
      <c r="AN606" s="80" t="s">
        <v>73</v>
      </c>
      <c r="AO606" s="80" t="s">
        <v>73</v>
      </c>
      <c r="AP606" s="102">
        <f t="shared" si="56"/>
        <v>0</v>
      </c>
      <c r="AQ606" s="102">
        <f t="shared" si="57"/>
        <v>11836700</v>
      </c>
      <c r="AR606" s="72" t="s">
        <v>65</v>
      </c>
      <c r="AS606" s="76">
        <v>9186700</v>
      </c>
      <c r="AT606" s="72" t="s">
        <v>319</v>
      </c>
      <c r="AU606" s="76">
        <v>0</v>
      </c>
      <c r="AV606" s="81" t="s">
        <v>73</v>
      </c>
      <c r="AW606" s="620">
        <v>11836700</v>
      </c>
      <c r="AX606" s="488">
        <f t="shared" si="58"/>
        <v>0</v>
      </c>
      <c r="AY606" s="84">
        <f t="shared" si="59"/>
        <v>1</v>
      </c>
      <c r="AZ606" s="84">
        <v>1</v>
      </c>
      <c r="BA606" s="81" t="s">
        <v>73</v>
      </c>
      <c r="BB606" s="72" t="s">
        <v>208</v>
      </c>
      <c r="BC606" s="75" t="s">
        <v>14303</v>
      </c>
      <c r="BD606" s="71" t="s">
        <v>65</v>
      </c>
      <c r="BE606" s="71" t="s">
        <v>65</v>
      </c>
    </row>
    <row r="607" spans="2:57" x14ac:dyDescent="0.25">
      <c r="B607" s="71">
        <v>2025</v>
      </c>
      <c r="C607" s="71">
        <v>891780111</v>
      </c>
      <c r="D607" s="71" t="s">
        <v>63</v>
      </c>
      <c r="E607" s="72" t="s">
        <v>14302</v>
      </c>
      <c r="F607" s="72" t="s">
        <v>14301</v>
      </c>
      <c r="G607" s="176">
        <v>0</v>
      </c>
      <c r="H607" s="72" t="s">
        <v>71</v>
      </c>
      <c r="I607" s="71" t="s">
        <v>64</v>
      </c>
      <c r="J607" s="73" t="s">
        <v>81</v>
      </c>
      <c r="K607" s="75" t="s">
        <v>14300</v>
      </c>
      <c r="L607" s="76">
        <v>10416000</v>
      </c>
      <c r="M607" s="71" t="s">
        <v>66</v>
      </c>
      <c r="N607" s="75" t="s">
        <v>11677</v>
      </c>
      <c r="O607" s="75">
        <v>1017259253</v>
      </c>
      <c r="P607" s="72">
        <v>28</v>
      </c>
      <c r="Q607" s="80">
        <v>45670</v>
      </c>
      <c r="R607" s="75">
        <v>5573604000</v>
      </c>
      <c r="S607" s="80">
        <v>45720</v>
      </c>
      <c r="T607" s="76">
        <v>10416000</v>
      </c>
      <c r="U607" s="72" t="s">
        <v>65</v>
      </c>
      <c r="V607" s="76">
        <v>37511267</v>
      </c>
      <c r="W607" s="104" t="s">
        <v>11355</v>
      </c>
      <c r="X607" s="78">
        <v>45720</v>
      </c>
      <c r="Y607" s="78">
        <v>45720</v>
      </c>
      <c r="Z607" s="78" t="s">
        <v>73</v>
      </c>
      <c r="AA607" s="78">
        <v>45808</v>
      </c>
      <c r="AB607" s="102">
        <f t="shared" si="54"/>
        <v>88</v>
      </c>
      <c r="AC607" s="72">
        <v>2</v>
      </c>
      <c r="AD607" s="514">
        <v>3472000</v>
      </c>
      <c r="AE607" s="72">
        <v>1</v>
      </c>
      <c r="AF607" s="80">
        <v>45838</v>
      </c>
      <c r="AG607" s="102">
        <f t="shared" si="55"/>
        <v>30</v>
      </c>
      <c r="AH607" s="72">
        <v>0</v>
      </c>
      <c r="AI607" s="628">
        <v>0</v>
      </c>
      <c r="AJ607" s="72" t="s">
        <v>73</v>
      </c>
      <c r="AK607" s="80" t="s">
        <v>73</v>
      </c>
      <c r="AL607" s="72">
        <v>0</v>
      </c>
      <c r="AM607" s="80" t="s">
        <v>73</v>
      </c>
      <c r="AN607" s="80" t="s">
        <v>73</v>
      </c>
      <c r="AO607" s="80" t="s">
        <v>73</v>
      </c>
      <c r="AP607" s="102">
        <f t="shared" si="56"/>
        <v>0</v>
      </c>
      <c r="AQ607" s="102">
        <f t="shared" si="57"/>
        <v>13888000</v>
      </c>
      <c r="AR607" s="72" t="s">
        <v>65</v>
      </c>
      <c r="AS607" s="76">
        <v>10416000</v>
      </c>
      <c r="AT607" s="72" t="s">
        <v>319</v>
      </c>
      <c r="AU607" s="76">
        <v>0</v>
      </c>
      <c r="AV607" s="81" t="s">
        <v>73</v>
      </c>
      <c r="AW607" s="620">
        <v>13888000</v>
      </c>
      <c r="AX607" s="488">
        <f t="shared" si="58"/>
        <v>0</v>
      </c>
      <c r="AY607" s="84">
        <f t="shared" si="59"/>
        <v>1</v>
      </c>
      <c r="AZ607" s="84">
        <v>1</v>
      </c>
      <c r="BA607" s="81" t="s">
        <v>73</v>
      </c>
      <c r="BB607" s="72" t="s">
        <v>208</v>
      </c>
      <c r="BC607" s="75" t="s">
        <v>14299</v>
      </c>
      <c r="BD607" s="71" t="s">
        <v>65</v>
      </c>
      <c r="BE607" s="71" t="s">
        <v>65</v>
      </c>
    </row>
    <row r="608" spans="2:57" x14ac:dyDescent="0.25">
      <c r="B608" s="71">
        <v>2025</v>
      </c>
      <c r="C608" s="71">
        <v>891780111</v>
      </c>
      <c r="D608" s="71" t="s">
        <v>63</v>
      </c>
      <c r="E608" s="72" t="s">
        <v>14298</v>
      </c>
      <c r="F608" s="72" t="s">
        <v>14297</v>
      </c>
      <c r="G608" s="176">
        <v>2022000100019</v>
      </c>
      <c r="H608" s="72" t="s">
        <v>71</v>
      </c>
      <c r="I608" s="71" t="s">
        <v>210</v>
      </c>
      <c r="J608" s="73" t="s">
        <v>81</v>
      </c>
      <c r="K608" s="75" t="s">
        <v>14296</v>
      </c>
      <c r="L608" s="76">
        <v>5000000</v>
      </c>
      <c r="M608" s="71" t="s">
        <v>66</v>
      </c>
      <c r="N608" s="75" t="s">
        <v>1476</v>
      </c>
      <c r="O608" s="75">
        <v>1052983008</v>
      </c>
      <c r="P608" s="72">
        <v>132</v>
      </c>
      <c r="Q608" s="78">
        <v>45680</v>
      </c>
      <c r="R608" s="75">
        <v>307925000</v>
      </c>
      <c r="S608" s="80">
        <v>45723</v>
      </c>
      <c r="T608" s="76">
        <v>5000000</v>
      </c>
      <c r="U608" s="72" t="s">
        <v>65</v>
      </c>
      <c r="V608" s="76">
        <v>1082870070</v>
      </c>
      <c r="W608" s="104" t="s">
        <v>10451</v>
      </c>
      <c r="X608" s="78">
        <v>45723</v>
      </c>
      <c r="Y608" s="78">
        <v>45723</v>
      </c>
      <c r="Z608" s="78" t="s">
        <v>73</v>
      </c>
      <c r="AA608" s="78">
        <v>45777</v>
      </c>
      <c r="AB608" s="102">
        <f t="shared" si="54"/>
        <v>54</v>
      </c>
      <c r="AC608" s="72">
        <v>0</v>
      </c>
      <c r="AD608" s="514">
        <v>0</v>
      </c>
      <c r="AE608" s="72">
        <v>0</v>
      </c>
      <c r="AF608" s="80" t="s">
        <v>73</v>
      </c>
      <c r="AG608" s="102">
        <f t="shared" si="55"/>
        <v>0</v>
      </c>
      <c r="AH608" s="72">
        <v>0</v>
      </c>
      <c r="AI608" s="628">
        <v>0</v>
      </c>
      <c r="AJ608" s="72" t="s">
        <v>73</v>
      </c>
      <c r="AK608" s="80" t="s">
        <v>73</v>
      </c>
      <c r="AL608" s="72">
        <v>0</v>
      </c>
      <c r="AM608" s="80" t="s">
        <v>73</v>
      </c>
      <c r="AN608" s="80" t="s">
        <v>73</v>
      </c>
      <c r="AO608" s="80" t="s">
        <v>73</v>
      </c>
      <c r="AP608" s="102">
        <f t="shared" si="56"/>
        <v>0</v>
      </c>
      <c r="AQ608" s="102">
        <f t="shared" si="57"/>
        <v>5000000</v>
      </c>
      <c r="AR608" s="72" t="s">
        <v>319</v>
      </c>
      <c r="AS608" s="76">
        <v>0</v>
      </c>
      <c r="AT608" s="72" t="s">
        <v>319</v>
      </c>
      <c r="AU608" s="76">
        <v>0</v>
      </c>
      <c r="AV608" s="81" t="s">
        <v>73</v>
      </c>
      <c r="AW608" s="620">
        <v>5000000</v>
      </c>
      <c r="AX608" s="488">
        <f t="shared" si="58"/>
        <v>0</v>
      </c>
      <c r="AY608" s="84">
        <f t="shared" si="59"/>
        <v>1</v>
      </c>
      <c r="AZ608" s="84">
        <v>1</v>
      </c>
      <c r="BA608" s="81" t="s">
        <v>73</v>
      </c>
      <c r="BB608" s="72" t="s">
        <v>208</v>
      </c>
      <c r="BC608" s="75" t="s">
        <v>14295</v>
      </c>
      <c r="BD608" s="71" t="s">
        <v>65</v>
      </c>
      <c r="BE608" s="71" t="s">
        <v>65</v>
      </c>
    </row>
    <row r="609" spans="2:57" x14ac:dyDescent="0.25">
      <c r="B609" s="71">
        <v>2025</v>
      </c>
      <c r="C609" s="71">
        <v>891780111</v>
      </c>
      <c r="D609" s="71" t="s">
        <v>63</v>
      </c>
      <c r="E609" s="72" t="s">
        <v>14294</v>
      </c>
      <c r="F609" s="72" t="s">
        <v>14293</v>
      </c>
      <c r="G609" s="176">
        <v>2020000100116</v>
      </c>
      <c r="H609" s="72" t="s">
        <v>71</v>
      </c>
      <c r="I609" s="71" t="s">
        <v>210</v>
      </c>
      <c r="J609" s="73" t="s">
        <v>81</v>
      </c>
      <c r="K609" s="75" t="s">
        <v>14292</v>
      </c>
      <c r="L609" s="76">
        <v>6800000</v>
      </c>
      <c r="M609" s="71" t="s">
        <v>66</v>
      </c>
      <c r="N609" s="75" t="s">
        <v>13840</v>
      </c>
      <c r="O609" s="75">
        <v>1114816077</v>
      </c>
      <c r="P609" s="72">
        <v>132</v>
      </c>
      <c r="Q609" s="78">
        <v>45680</v>
      </c>
      <c r="R609" s="75">
        <v>307925000</v>
      </c>
      <c r="S609" s="80">
        <v>45723</v>
      </c>
      <c r="T609" s="76">
        <v>6800000</v>
      </c>
      <c r="U609" s="72" t="s">
        <v>65</v>
      </c>
      <c r="V609" s="76">
        <v>1082870070</v>
      </c>
      <c r="W609" s="104" t="s">
        <v>10451</v>
      </c>
      <c r="X609" s="78">
        <v>45723</v>
      </c>
      <c r="Y609" s="78">
        <v>45723</v>
      </c>
      <c r="Z609" s="78" t="s">
        <v>73</v>
      </c>
      <c r="AA609" s="78">
        <v>45777</v>
      </c>
      <c r="AB609" s="102">
        <f t="shared" si="54"/>
        <v>54</v>
      </c>
      <c r="AC609" s="72">
        <v>0</v>
      </c>
      <c r="AD609" s="514">
        <v>0</v>
      </c>
      <c r="AE609" s="72">
        <v>0</v>
      </c>
      <c r="AF609" s="80" t="s">
        <v>73</v>
      </c>
      <c r="AG609" s="102">
        <f t="shared" si="55"/>
        <v>0</v>
      </c>
      <c r="AH609" s="72">
        <v>0</v>
      </c>
      <c r="AI609" s="628">
        <v>0</v>
      </c>
      <c r="AJ609" s="72" t="s">
        <v>73</v>
      </c>
      <c r="AK609" s="80" t="s">
        <v>73</v>
      </c>
      <c r="AL609" s="72">
        <v>0</v>
      </c>
      <c r="AM609" s="80" t="s">
        <v>73</v>
      </c>
      <c r="AN609" s="80" t="s">
        <v>73</v>
      </c>
      <c r="AO609" s="80" t="s">
        <v>73</v>
      </c>
      <c r="AP609" s="102">
        <f t="shared" si="56"/>
        <v>0</v>
      </c>
      <c r="AQ609" s="102">
        <f t="shared" si="57"/>
        <v>6800000</v>
      </c>
      <c r="AR609" s="72" t="s">
        <v>319</v>
      </c>
      <c r="AS609" s="76">
        <v>0</v>
      </c>
      <c r="AT609" s="72" t="s">
        <v>319</v>
      </c>
      <c r="AU609" s="76">
        <v>0</v>
      </c>
      <c r="AV609" s="81" t="s">
        <v>73</v>
      </c>
      <c r="AW609" s="620">
        <v>6800000</v>
      </c>
      <c r="AX609" s="488">
        <f t="shared" si="58"/>
        <v>0</v>
      </c>
      <c r="AY609" s="84">
        <f t="shared" si="59"/>
        <v>1</v>
      </c>
      <c r="AZ609" s="84">
        <v>1</v>
      </c>
      <c r="BA609" s="81" t="s">
        <v>73</v>
      </c>
      <c r="BB609" s="72" t="s">
        <v>208</v>
      </c>
      <c r="BC609" s="75" t="s">
        <v>14291</v>
      </c>
      <c r="BD609" s="71" t="s">
        <v>65</v>
      </c>
      <c r="BE609" s="71" t="s">
        <v>65</v>
      </c>
    </row>
    <row r="610" spans="2:57" x14ac:dyDescent="0.25">
      <c r="B610" s="71">
        <v>2025</v>
      </c>
      <c r="C610" s="71">
        <v>891780111</v>
      </c>
      <c r="D610" s="71" t="s">
        <v>63</v>
      </c>
      <c r="E610" s="72" t="s">
        <v>14290</v>
      </c>
      <c r="F610" s="72" t="s">
        <v>14289</v>
      </c>
      <c r="G610" s="176">
        <v>2021000100084</v>
      </c>
      <c r="H610" s="72" t="s">
        <v>71</v>
      </c>
      <c r="I610" s="71" t="s">
        <v>210</v>
      </c>
      <c r="J610" s="73" t="s">
        <v>81</v>
      </c>
      <c r="K610" s="75" t="s">
        <v>14288</v>
      </c>
      <c r="L610" s="76">
        <v>7200000</v>
      </c>
      <c r="M610" s="71" t="s">
        <v>66</v>
      </c>
      <c r="N610" s="75" t="s">
        <v>2761</v>
      </c>
      <c r="O610" s="75">
        <v>33224219</v>
      </c>
      <c r="P610" s="72">
        <v>132</v>
      </c>
      <c r="Q610" s="78">
        <v>45680</v>
      </c>
      <c r="R610" s="75">
        <v>307925000</v>
      </c>
      <c r="S610" s="80">
        <v>45723</v>
      </c>
      <c r="T610" s="76">
        <v>7200000</v>
      </c>
      <c r="U610" s="72" t="s">
        <v>65</v>
      </c>
      <c r="V610" s="76">
        <v>1082870070</v>
      </c>
      <c r="W610" s="104" t="s">
        <v>10451</v>
      </c>
      <c r="X610" s="78">
        <v>45723</v>
      </c>
      <c r="Y610" s="78">
        <v>45723</v>
      </c>
      <c r="Z610" s="78" t="s">
        <v>73</v>
      </c>
      <c r="AA610" s="78">
        <v>45808</v>
      </c>
      <c r="AB610" s="102">
        <f t="shared" si="54"/>
        <v>85</v>
      </c>
      <c r="AC610" s="72">
        <v>0</v>
      </c>
      <c r="AD610" s="514">
        <v>0</v>
      </c>
      <c r="AE610" s="72">
        <v>0</v>
      </c>
      <c r="AF610" s="80" t="s">
        <v>73</v>
      </c>
      <c r="AG610" s="102">
        <f t="shared" si="55"/>
        <v>0</v>
      </c>
      <c r="AH610" s="72">
        <v>0</v>
      </c>
      <c r="AI610" s="628">
        <v>0</v>
      </c>
      <c r="AJ610" s="72" t="s">
        <v>73</v>
      </c>
      <c r="AK610" s="80" t="s">
        <v>73</v>
      </c>
      <c r="AL610" s="72">
        <v>0</v>
      </c>
      <c r="AM610" s="80" t="s">
        <v>73</v>
      </c>
      <c r="AN610" s="80" t="s">
        <v>73</v>
      </c>
      <c r="AO610" s="80" t="s">
        <v>73</v>
      </c>
      <c r="AP610" s="102">
        <f t="shared" si="56"/>
        <v>0</v>
      </c>
      <c r="AQ610" s="102">
        <f t="shared" si="57"/>
        <v>7200000</v>
      </c>
      <c r="AR610" s="72" t="s">
        <v>319</v>
      </c>
      <c r="AS610" s="76">
        <v>0</v>
      </c>
      <c r="AT610" s="72" t="s">
        <v>319</v>
      </c>
      <c r="AU610" s="76">
        <v>0</v>
      </c>
      <c r="AV610" s="81" t="s">
        <v>73</v>
      </c>
      <c r="AW610" s="620">
        <v>7200000</v>
      </c>
      <c r="AX610" s="488">
        <f t="shared" si="58"/>
        <v>0</v>
      </c>
      <c r="AY610" s="84">
        <f t="shared" si="59"/>
        <v>1</v>
      </c>
      <c r="AZ610" s="84">
        <v>1</v>
      </c>
      <c r="BA610" s="81" t="s">
        <v>73</v>
      </c>
      <c r="BB610" s="72" t="s">
        <v>208</v>
      </c>
      <c r="BC610" s="75" t="s">
        <v>14287</v>
      </c>
      <c r="BD610" s="71" t="s">
        <v>65</v>
      </c>
      <c r="BE610" s="71" t="s">
        <v>65</v>
      </c>
    </row>
    <row r="611" spans="2:57" x14ac:dyDescent="0.25">
      <c r="B611" s="71">
        <v>2025</v>
      </c>
      <c r="C611" s="71">
        <v>891780111</v>
      </c>
      <c r="D611" s="71" t="s">
        <v>63</v>
      </c>
      <c r="E611" s="72" t="s">
        <v>14286</v>
      </c>
      <c r="F611" s="72" t="s">
        <v>14285</v>
      </c>
      <c r="G611" s="176">
        <v>0</v>
      </c>
      <c r="H611" s="72" t="s">
        <v>71</v>
      </c>
      <c r="I611" s="71" t="s">
        <v>64</v>
      </c>
      <c r="J611" s="73" t="s">
        <v>81</v>
      </c>
      <c r="K611" s="75" t="s">
        <v>14284</v>
      </c>
      <c r="L611" s="76">
        <v>54000000</v>
      </c>
      <c r="M611" s="71" t="s">
        <v>66</v>
      </c>
      <c r="N611" s="75" t="s">
        <v>2129</v>
      </c>
      <c r="O611" s="75">
        <v>1082875832</v>
      </c>
      <c r="P611" s="72">
        <v>132</v>
      </c>
      <c r="Q611" s="78">
        <v>45680</v>
      </c>
      <c r="R611" s="75">
        <v>307925000</v>
      </c>
      <c r="S611" s="80">
        <v>45723</v>
      </c>
      <c r="T611" s="76">
        <v>54000000</v>
      </c>
      <c r="U611" s="72" t="s">
        <v>65</v>
      </c>
      <c r="V611" s="76">
        <v>1082870070</v>
      </c>
      <c r="W611" s="104" t="s">
        <v>10451</v>
      </c>
      <c r="X611" s="78">
        <v>45723</v>
      </c>
      <c r="Y611" s="78">
        <v>45723</v>
      </c>
      <c r="Z611" s="78" t="s">
        <v>73</v>
      </c>
      <c r="AA611" s="78">
        <v>46022</v>
      </c>
      <c r="AB611" s="102">
        <f t="shared" si="54"/>
        <v>299</v>
      </c>
      <c r="AC611" s="72">
        <v>0</v>
      </c>
      <c r="AD611" s="514">
        <v>0</v>
      </c>
      <c r="AE611" s="72">
        <v>0</v>
      </c>
      <c r="AF611" s="80" t="s">
        <v>73</v>
      </c>
      <c r="AG611" s="102">
        <f t="shared" si="55"/>
        <v>0</v>
      </c>
      <c r="AH611" s="72">
        <v>0</v>
      </c>
      <c r="AI611" s="628">
        <v>0</v>
      </c>
      <c r="AJ611" s="72" t="s">
        <v>73</v>
      </c>
      <c r="AK611" s="80" t="s">
        <v>73</v>
      </c>
      <c r="AL611" s="72">
        <v>0</v>
      </c>
      <c r="AM611" s="80" t="s">
        <v>73</v>
      </c>
      <c r="AN611" s="80" t="s">
        <v>73</v>
      </c>
      <c r="AO611" s="80" t="s">
        <v>73</v>
      </c>
      <c r="AP611" s="102">
        <f t="shared" si="56"/>
        <v>0</v>
      </c>
      <c r="AQ611" s="102">
        <f t="shared" si="57"/>
        <v>54000000</v>
      </c>
      <c r="AR611" s="72" t="s">
        <v>65</v>
      </c>
      <c r="AS611" s="76">
        <v>54000000</v>
      </c>
      <c r="AT611" s="72" t="s">
        <v>319</v>
      </c>
      <c r="AU611" s="76">
        <v>0</v>
      </c>
      <c r="AV611" s="81" t="s">
        <v>73</v>
      </c>
      <c r="AW611" s="620">
        <v>48600000</v>
      </c>
      <c r="AX611" s="488">
        <f t="shared" si="58"/>
        <v>5400000</v>
      </c>
      <c r="AY611" s="84">
        <f t="shared" si="59"/>
        <v>0.9</v>
      </c>
      <c r="AZ611" s="84">
        <v>0.8</v>
      </c>
      <c r="BA611" s="81" t="s">
        <v>73</v>
      </c>
      <c r="BB611" s="72" t="s">
        <v>123</v>
      </c>
      <c r="BC611" s="75" t="s">
        <v>14283</v>
      </c>
      <c r="BD611" s="71" t="s">
        <v>65</v>
      </c>
      <c r="BE611" s="71" t="s">
        <v>65</v>
      </c>
    </row>
    <row r="612" spans="2:57" x14ac:dyDescent="0.25">
      <c r="B612" s="71">
        <v>2025</v>
      </c>
      <c r="C612" s="71">
        <v>891780111</v>
      </c>
      <c r="D612" s="71" t="s">
        <v>63</v>
      </c>
      <c r="E612" s="72" t="s">
        <v>14282</v>
      </c>
      <c r="F612" s="72" t="s">
        <v>14281</v>
      </c>
      <c r="G612" s="176">
        <v>0</v>
      </c>
      <c r="H612" s="72" t="s">
        <v>71</v>
      </c>
      <c r="I612" s="71" t="s">
        <v>64</v>
      </c>
      <c r="J612" s="73" t="s">
        <v>81</v>
      </c>
      <c r="K612" s="75" t="s">
        <v>14280</v>
      </c>
      <c r="L612" s="76">
        <v>50000000</v>
      </c>
      <c r="M612" s="71" t="s">
        <v>66</v>
      </c>
      <c r="N612" s="75" t="s">
        <v>14279</v>
      </c>
      <c r="O612" s="75">
        <v>1082984896</v>
      </c>
      <c r="P612" s="72">
        <v>132</v>
      </c>
      <c r="Q612" s="78">
        <v>45680</v>
      </c>
      <c r="R612" s="75">
        <v>307925000</v>
      </c>
      <c r="S612" s="80">
        <v>45723</v>
      </c>
      <c r="T612" s="76">
        <v>50000000</v>
      </c>
      <c r="U612" s="72" t="s">
        <v>65</v>
      </c>
      <c r="V612" s="76">
        <v>1082870070</v>
      </c>
      <c r="W612" s="104" t="s">
        <v>10451</v>
      </c>
      <c r="X612" s="78">
        <v>45723</v>
      </c>
      <c r="Y612" s="78">
        <v>45723</v>
      </c>
      <c r="Z612" s="78" t="s">
        <v>73</v>
      </c>
      <c r="AA612" s="78">
        <v>46022</v>
      </c>
      <c r="AB612" s="102">
        <f t="shared" si="54"/>
        <v>299</v>
      </c>
      <c r="AC612" s="72">
        <v>0</v>
      </c>
      <c r="AD612" s="514">
        <v>0</v>
      </c>
      <c r="AE612" s="72">
        <v>0</v>
      </c>
      <c r="AF612" s="80" t="s">
        <v>73</v>
      </c>
      <c r="AG612" s="102">
        <f t="shared" si="55"/>
        <v>0</v>
      </c>
      <c r="AH612" s="72">
        <v>0</v>
      </c>
      <c r="AI612" s="628">
        <v>0</v>
      </c>
      <c r="AJ612" s="72" t="s">
        <v>73</v>
      </c>
      <c r="AK612" s="80" t="s">
        <v>73</v>
      </c>
      <c r="AL612" s="72">
        <v>0</v>
      </c>
      <c r="AM612" s="80" t="s">
        <v>73</v>
      </c>
      <c r="AN612" s="80" t="s">
        <v>73</v>
      </c>
      <c r="AO612" s="80" t="s">
        <v>73</v>
      </c>
      <c r="AP612" s="102">
        <f t="shared" si="56"/>
        <v>0</v>
      </c>
      <c r="AQ612" s="102">
        <f t="shared" si="57"/>
        <v>50000000</v>
      </c>
      <c r="AR612" s="72" t="s">
        <v>65</v>
      </c>
      <c r="AS612" s="76">
        <v>50000000</v>
      </c>
      <c r="AT612" s="72" t="s">
        <v>319</v>
      </c>
      <c r="AU612" s="76">
        <v>0</v>
      </c>
      <c r="AV612" s="81" t="s">
        <v>73</v>
      </c>
      <c r="AW612" s="620">
        <v>45000000</v>
      </c>
      <c r="AX612" s="488">
        <f t="shared" si="58"/>
        <v>5000000</v>
      </c>
      <c r="AY612" s="84">
        <f t="shared" si="59"/>
        <v>0.9</v>
      </c>
      <c r="AZ612" s="84">
        <v>0.8</v>
      </c>
      <c r="BA612" s="81" t="s">
        <v>73</v>
      </c>
      <c r="BB612" s="72" t="s">
        <v>123</v>
      </c>
      <c r="BC612" s="75" t="s">
        <v>14278</v>
      </c>
      <c r="BD612" s="71" t="s">
        <v>65</v>
      </c>
      <c r="BE612" s="71" t="s">
        <v>65</v>
      </c>
    </row>
    <row r="613" spans="2:57" x14ac:dyDescent="0.25">
      <c r="B613" s="71">
        <v>2025</v>
      </c>
      <c r="C613" s="71">
        <v>891780111</v>
      </c>
      <c r="D613" s="71" t="s">
        <v>63</v>
      </c>
      <c r="E613" s="72" t="s">
        <v>14277</v>
      </c>
      <c r="F613" s="72" t="s">
        <v>14276</v>
      </c>
      <c r="G613" s="176">
        <v>2020000100036</v>
      </c>
      <c r="H613" s="72" t="s">
        <v>71</v>
      </c>
      <c r="I613" s="71" t="s">
        <v>210</v>
      </c>
      <c r="J613" s="73" t="s">
        <v>81</v>
      </c>
      <c r="K613" s="75" t="s">
        <v>14275</v>
      </c>
      <c r="L613" s="76">
        <v>14400000</v>
      </c>
      <c r="M613" s="71" t="s">
        <v>66</v>
      </c>
      <c r="N613" s="75" t="s">
        <v>13992</v>
      </c>
      <c r="O613" s="75">
        <v>1083016785</v>
      </c>
      <c r="P613" s="72">
        <v>132</v>
      </c>
      <c r="Q613" s="78">
        <v>45680</v>
      </c>
      <c r="R613" s="75">
        <v>307925000</v>
      </c>
      <c r="S613" s="80">
        <v>45723</v>
      </c>
      <c r="T613" s="76">
        <v>14400000</v>
      </c>
      <c r="U613" s="72" t="s">
        <v>65</v>
      </c>
      <c r="V613" s="76">
        <v>1082870070</v>
      </c>
      <c r="W613" s="104" t="s">
        <v>10451</v>
      </c>
      <c r="X613" s="78">
        <v>45723</v>
      </c>
      <c r="Y613" s="78">
        <v>45723</v>
      </c>
      <c r="Z613" s="78" t="s">
        <v>73</v>
      </c>
      <c r="AA613" s="78">
        <v>45900</v>
      </c>
      <c r="AB613" s="102">
        <f t="shared" si="54"/>
        <v>177</v>
      </c>
      <c r="AC613" s="72">
        <v>0</v>
      </c>
      <c r="AD613" s="514">
        <v>0</v>
      </c>
      <c r="AE613" s="72">
        <v>0</v>
      </c>
      <c r="AF613" s="80" t="s">
        <v>73</v>
      </c>
      <c r="AG613" s="102">
        <f t="shared" si="55"/>
        <v>0</v>
      </c>
      <c r="AH613" s="72">
        <v>0</v>
      </c>
      <c r="AI613" s="628">
        <v>0</v>
      </c>
      <c r="AJ613" s="72" t="s">
        <v>73</v>
      </c>
      <c r="AK613" s="80" t="s">
        <v>73</v>
      </c>
      <c r="AL613" s="72">
        <v>0</v>
      </c>
      <c r="AM613" s="80" t="s">
        <v>73</v>
      </c>
      <c r="AN613" s="80" t="s">
        <v>73</v>
      </c>
      <c r="AO613" s="80" t="s">
        <v>73</v>
      </c>
      <c r="AP613" s="102">
        <f t="shared" si="56"/>
        <v>0</v>
      </c>
      <c r="AQ613" s="102">
        <f t="shared" si="57"/>
        <v>14400000</v>
      </c>
      <c r="AR613" s="72" t="s">
        <v>319</v>
      </c>
      <c r="AS613" s="76">
        <v>0</v>
      </c>
      <c r="AT613" s="72" t="s">
        <v>319</v>
      </c>
      <c r="AU613" s="76">
        <v>0</v>
      </c>
      <c r="AV613" s="81" t="s">
        <v>73</v>
      </c>
      <c r="AW613" s="620">
        <v>14400000</v>
      </c>
      <c r="AX613" s="488">
        <f t="shared" si="58"/>
        <v>0</v>
      </c>
      <c r="AY613" s="84">
        <f t="shared" si="59"/>
        <v>1</v>
      </c>
      <c r="AZ613" s="84">
        <v>1</v>
      </c>
      <c r="BA613" s="81" t="s">
        <v>73</v>
      </c>
      <c r="BB613" s="72" t="s">
        <v>208</v>
      </c>
      <c r="BC613" s="75" t="s">
        <v>14274</v>
      </c>
      <c r="BD613" s="71" t="s">
        <v>65</v>
      </c>
      <c r="BE613" s="71" t="s">
        <v>65</v>
      </c>
    </row>
    <row r="614" spans="2:57" x14ac:dyDescent="0.25">
      <c r="B614" s="71">
        <v>2025</v>
      </c>
      <c r="C614" s="71">
        <v>891780111</v>
      </c>
      <c r="D614" s="71" t="s">
        <v>63</v>
      </c>
      <c r="E614" s="72" t="s">
        <v>14273</v>
      </c>
      <c r="F614" s="72" t="s">
        <v>14272</v>
      </c>
      <c r="G614" s="176">
        <v>0</v>
      </c>
      <c r="H614" s="72" t="s">
        <v>71</v>
      </c>
      <c r="I614" s="71" t="s">
        <v>64</v>
      </c>
      <c r="J614" s="73" t="s">
        <v>81</v>
      </c>
      <c r="K614" s="75" t="s">
        <v>14271</v>
      </c>
      <c r="L614" s="76">
        <v>7950000</v>
      </c>
      <c r="M614" s="71" t="s">
        <v>66</v>
      </c>
      <c r="N614" s="75" t="s">
        <v>10496</v>
      </c>
      <c r="O614" s="75">
        <v>85467592</v>
      </c>
      <c r="P614" s="72">
        <v>27</v>
      </c>
      <c r="Q614" s="80">
        <v>45670</v>
      </c>
      <c r="R614" s="75">
        <v>2494141000</v>
      </c>
      <c r="S614" s="80">
        <v>45723</v>
      </c>
      <c r="T614" s="76">
        <v>7950000</v>
      </c>
      <c r="U614" s="72" t="s">
        <v>65</v>
      </c>
      <c r="V614" s="76">
        <v>85467461</v>
      </c>
      <c r="W614" s="104" t="s">
        <v>11760</v>
      </c>
      <c r="X614" s="78">
        <v>45723</v>
      </c>
      <c r="Y614" s="78">
        <v>45723</v>
      </c>
      <c r="Z614" s="78" t="s">
        <v>73</v>
      </c>
      <c r="AA614" s="78">
        <v>45808</v>
      </c>
      <c r="AB614" s="102">
        <f t="shared" si="54"/>
        <v>85</v>
      </c>
      <c r="AC614" s="72">
        <v>2</v>
      </c>
      <c r="AD614" s="514">
        <v>1325000</v>
      </c>
      <c r="AE614" s="72">
        <v>1</v>
      </c>
      <c r="AF614" s="80">
        <v>45823</v>
      </c>
      <c r="AG614" s="102">
        <f t="shared" si="55"/>
        <v>15</v>
      </c>
      <c r="AH614" s="72">
        <v>0</v>
      </c>
      <c r="AI614" s="628">
        <v>0</v>
      </c>
      <c r="AJ614" s="72" t="s">
        <v>73</v>
      </c>
      <c r="AK614" s="80" t="s">
        <v>73</v>
      </c>
      <c r="AL614" s="72">
        <v>0</v>
      </c>
      <c r="AM614" s="80" t="s">
        <v>73</v>
      </c>
      <c r="AN614" s="80" t="s">
        <v>73</v>
      </c>
      <c r="AO614" s="80" t="s">
        <v>73</v>
      </c>
      <c r="AP614" s="102">
        <f t="shared" si="56"/>
        <v>0</v>
      </c>
      <c r="AQ614" s="102">
        <f t="shared" si="57"/>
        <v>9275000</v>
      </c>
      <c r="AR614" s="72" t="s">
        <v>65</v>
      </c>
      <c r="AS614" s="76">
        <v>7950000</v>
      </c>
      <c r="AT614" s="72" t="s">
        <v>319</v>
      </c>
      <c r="AU614" s="76">
        <v>0</v>
      </c>
      <c r="AV614" s="81" t="s">
        <v>73</v>
      </c>
      <c r="AW614" s="620">
        <v>9275000</v>
      </c>
      <c r="AX614" s="488">
        <f t="shared" si="58"/>
        <v>0</v>
      </c>
      <c r="AY614" s="84">
        <f t="shared" si="59"/>
        <v>1</v>
      </c>
      <c r="AZ614" s="84">
        <v>1</v>
      </c>
      <c r="BA614" s="81" t="s">
        <v>73</v>
      </c>
      <c r="BB614" s="72" t="s">
        <v>208</v>
      </c>
      <c r="BC614" s="75" t="s">
        <v>14270</v>
      </c>
      <c r="BD614" s="71" t="s">
        <v>65</v>
      </c>
      <c r="BE614" s="71" t="s">
        <v>65</v>
      </c>
    </row>
    <row r="615" spans="2:57" x14ac:dyDescent="0.25">
      <c r="B615" s="71">
        <v>2025</v>
      </c>
      <c r="C615" s="71">
        <v>891780111</v>
      </c>
      <c r="D615" s="71" t="s">
        <v>63</v>
      </c>
      <c r="E615" s="72" t="s">
        <v>14269</v>
      </c>
      <c r="F615" s="72" t="s">
        <v>14268</v>
      </c>
      <c r="G615" s="176">
        <v>0</v>
      </c>
      <c r="H615" s="72" t="s">
        <v>71</v>
      </c>
      <c r="I615" s="71" t="s">
        <v>64</v>
      </c>
      <c r="J615" s="73" t="s">
        <v>81</v>
      </c>
      <c r="K615" s="75" t="s">
        <v>14267</v>
      </c>
      <c r="L615" s="76">
        <v>6750000</v>
      </c>
      <c r="M615" s="71" t="s">
        <v>66</v>
      </c>
      <c r="N615" s="75" t="s">
        <v>13007</v>
      </c>
      <c r="O615" s="75">
        <v>1084738546</v>
      </c>
      <c r="P615" s="72">
        <v>27</v>
      </c>
      <c r="Q615" s="80">
        <v>45670</v>
      </c>
      <c r="R615" s="75">
        <v>2494141000</v>
      </c>
      <c r="S615" s="80">
        <v>45723</v>
      </c>
      <c r="T615" s="76">
        <v>6750000</v>
      </c>
      <c r="U615" s="72" t="s">
        <v>65</v>
      </c>
      <c r="V615" s="76">
        <v>85467461</v>
      </c>
      <c r="W615" s="104" t="s">
        <v>11760</v>
      </c>
      <c r="X615" s="78">
        <v>45723</v>
      </c>
      <c r="Y615" s="78">
        <v>45723</v>
      </c>
      <c r="Z615" s="78" t="s">
        <v>73</v>
      </c>
      <c r="AA615" s="78">
        <v>45808</v>
      </c>
      <c r="AB615" s="102">
        <f t="shared" si="54"/>
        <v>85</v>
      </c>
      <c r="AC615" s="72">
        <v>2</v>
      </c>
      <c r="AD615" s="514">
        <v>2250000</v>
      </c>
      <c r="AE615" s="72">
        <v>1</v>
      </c>
      <c r="AF615" s="80">
        <v>45838</v>
      </c>
      <c r="AG615" s="102">
        <f t="shared" si="55"/>
        <v>30</v>
      </c>
      <c r="AH615" s="72">
        <v>0</v>
      </c>
      <c r="AI615" s="628">
        <v>0</v>
      </c>
      <c r="AJ615" s="72" t="s">
        <v>73</v>
      </c>
      <c r="AK615" s="80" t="s">
        <v>73</v>
      </c>
      <c r="AL615" s="72">
        <v>0</v>
      </c>
      <c r="AM615" s="80" t="s">
        <v>73</v>
      </c>
      <c r="AN615" s="80" t="s">
        <v>73</v>
      </c>
      <c r="AO615" s="80" t="s">
        <v>73</v>
      </c>
      <c r="AP615" s="102">
        <f t="shared" si="56"/>
        <v>0</v>
      </c>
      <c r="AQ615" s="102">
        <f t="shared" si="57"/>
        <v>9000000</v>
      </c>
      <c r="AR615" s="72" t="s">
        <v>65</v>
      </c>
      <c r="AS615" s="76">
        <v>6750000</v>
      </c>
      <c r="AT615" s="72" t="s">
        <v>319</v>
      </c>
      <c r="AU615" s="76">
        <v>0</v>
      </c>
      <c r="AV615" s="81" t="s">
        <v>73</v>
      </c>
      <c r="AW615" s="620">
        <v>9000000</v>
      </c>
      <c r="AX615" s="488">
        <f t="shared" si="58"/>
        <v>0</v>
      </c>
      <c r="AY615" s="84">
        <f t="shared" si="59"/>
        <v>1</v>
      </c>
      <c r="AZ615" s="84">
        <v>1</v>
      </c>
      <c r="BA615" s="81" t="s">
        <v>73</v>
      </c>
      <c r="BB615" s="72" t="s">
        <v>208</v>
      </c>
      <c r="BC615" s="75" t="s">
        <v>14266</v>
      </c>
      <c r="BD615" s="71" t="s">
        <v>65</v>
      </c>
      <c r="BE615" s="71" t="s">
        <v>65</v>
      </c>
    </row>
    <row r="616" spans="2:57" x14ac:dyDescent="0.25">
      <c r="B616" s="71">
        <v>2025</v>
      </c>
      <c r="C616" s="71">
        <v>891780111</v>
      </c>
      <c r="D616" s="71" t="s">
        <v>63</v>
      </c>
      <c r="E616" s="72" t="s">
        <v>14265</v>
      </c>
      <c r="F616" s="72" t="s">
        <v>14264</v>
      </c>
      <c r="G616" s="176">
        <v>0</v>
      </c>
      <c r="H616" s="72" t="s">
        <v>71</v>
      </c>
      <c r="I616" s="71" t="s">
        <v>64</v>
      </c>
      <c r="J616" s="73" t="s">
        <v>81</v>
      </c>
      <c r="K616" s="75" t="s">
        <v>14263</v>
      </c>
      <c r="L616" s="76">
        <v>6750000</v>
      </c>
      <c r="M616" s="71" t="s">
        <v>66</v>
      </c>
      <c r="N616" s="75" t="s">
        <v>10565</v>
      </c>
      <c r="O616" s="75">
        <v>39069270</v>
      </c>
      <c r="P616" s="72">
        <v>27</v>
      </c>
      <c r="Q616" s="80">
        <v>45670</v>
      </c>
      <c r="R616" s="75">
        <v>2494141000</v>
      </c>
      <c r="S616" s="80">
        <v>45723</v>
      </c>
      <c r="T616" s="76">
        <v>6750000</v>
      </c>
      <c r="U616" s="72" t="s">
        <v>65</v>
      </c>
      <c r="V616" s="76">
        <v>85467461</v>
      </c>
      <c r="W616" s="104" t="s">
        <v>11760</v>
      </c>
      <c r="X616" s="78">
        <v>45723</v>
      </c>
      <c r="Y616" s="78">
        <v>45723</v>
      </c>
      <c r="Z616" s="78" t="s">
        <v>73</v>
      </c>
      <c r="AA616" s="78">
        <v>45808</v>
      </c>
      <c r="AB616" s="102">
        <f t="shared" si="54"/>
        <v>85</v>
      </c>
      <c r="AC616" s="72">
        <v>2</v>
      </c>
      <c r="AD616" s="514">
        <v>1125000</v>
      </c>
      <c r="AE616" s="72">
        <v>1</v>
      </c>
      <c r="AF616" s="80">
        <v>45823</v>
      </c>
      <c r="AG616" s="102">
        <f t="shared" si="55"/>
        <v>15</v>
      </c>
      <c r="AH616" s="72">
        <v>0</v>
      </c>
      <c r="AI616" s="628">
        <v>0</v>
      </c>
      <c r="AJ616" s="72" t="s">
        <v>73</v>
      </c>
      <c r="AK616" s="80" t="s">
        <v>73</v>
      </c>
      <c r="AL616" s="72">
        <v>0</v>
      </c>
      <c r="AM616" s="80" t="s">
        <v>73</v>
      </c>
      <c r="AN616" s="80" t="s">
        <v>73</v>
      </c>
      <c r="AO616" s="80" t="s">
        <v>73</v>
      </c>
      <c r="AP616" s="102">
        <f t="shared" si="56"/>
        <v>0</v>
      </c>
      <c r="AQ616" s="102">
        <f t="shared" si="57"/>
        <v>7875000</v>
      </c>
      <c r="AR616" s="72" t="s">
        <v>65</v>
      </c>
      <c r="AS616" s="76">
        <v>6750000</v>
      </c>
      <c r="AT616" s="72" t="s">
        <v>319</v>
      </c>
      <c r="AU616" s="76">
        <v>0</v>
      </c>
      <c r="AV616" s="81" t="s">
        <v>73</v>
      </c>
      <c r="AW616" s="620">
        <v>7875000</v>
      </c>
      <c r="AX616" s="488">
        <f t="shared" si="58"/>
        <v>0</v>
      </c>
      <c r="AY616" s="84">
        <f t="shared" si="59"/>
        <v>1</v>
      </c>
      <c r="AZ616" s="84">
        <v>1</v>
      </c>
      <c r="BA616" s="81" t="s">
        <v>73</v>
      </c>
      <c r="BB616" s="72" t="s">
        <v>208</v>
      </c>
      <c r="BC616" s="75" t="s">
        <v>14262</v>
      </c>
      <c r="BD616" s="71" t="s">
        <v>65</v>
      </c>
      <c r="BE616" s="71" t="s">
        <v>65</v>
      </c>
    </row>
    <row r="617" spans="2:57" x14ac:dyDescent="0.25">
      <c r="B617" s="71">
        <v>2025</v>
      </c>
      <c r="C617" s="71">
        <v>891780111</v>
      </c>
      <c r="D617" s="71" t="s">
        <v>63</v>
      </c>
      <c r="E617" s="72" t="s">
        <v>14261</v>
      </c>
      <c r="F617" s="72" t="s">
        <v>14260</v>
      </c>
      <c r="G617" s="176">
        <v>0</v>
      </c>
      <c r="H617" s="72" t="s">
        <v>71</v>
      </c>
      <c r="I617" s="71" t="s">
        <v>64</v>
      </c>
      <c r="J617" s="73" t="s">
        <v>81</v>
      </c>
      <c r="K617" s="75" t="s">
        <v>14259</v>
      </c>
      <c r="L617" s="76">
        <v>6750000</v>
      </c>
      <c r="M617" s="71" t="s">
        <v>66</v>
      </c>
      <c r="N617" s="75" t="s">
        <v>13108</v>
      </c>
      <c r="O617" s="75">
        <v>1221971298</v>
      </c>
      <c r="P617" s="72">
        <v>27</v>
      </c>
      <c r="Q617" s="80">
        <v>45670</v>
      </c>
      <c r="R617" s="75">
        <v>2494141000</v>
      </c>
      <c r="S617" s="80">
        <v>45723</v>
      </c>
      <c r="T617" s="76">
        <v>6750000</v>
      </c>
      <c r="U617" s="72" t="s">
        <v>65</v>
      </c>
      <c r="V617" s="76">
        <v>85467461</v>
      </c>
      <c r="W617" s="104" t="s">
        <v>11760</v>
      </c>
      <c r="X617" s="78">
        <v>45723</v>
      </c>
      <c r="Y617" s="78">
        <v>45723</v>
      </c>
      <c r="Z617" s="78" t="s">
        <v>73</v>
      </c>
      <c r="AA617" s="78">
        <v>45808</v>
      </c>
      <c r="AB617" s="102">
        <f t="shared" si="54"/>
        <v>85</v>
      </c>
      <c r="AC617" s="72">
        <v>2</v>
      </c>
      <c r="AD617" s="514">
        <v>2250000</v>
      </c>
      <c r="AE617" s="72">
        <v>1</v>
      </c>
      <c r="AF617" s="80">
        <v>45838</v>
      </c>
      <c r="AG617" s="102">
        <f t="shared" si="55"/>
        <v>30</v>
      </c>
      <c r="AH617" s="72">
        <v>0</v>
      </c>
      <c r="AI617" s="628">
        <v>0</v>
      </c>
      <c r="AJ617" s="72" t="s">
        <v>73</v>
      </c>
      <c r="AK617" s="80" t="s">
        <v>73</v>
      </c>
      <c r="AL617" s="72">
        <v>0</v>
      </c>
      <c r="AM617" s="80" t="s">
        <v>73</v>
      </c>
      <c r="AN617" s="80" t="s">
        <v>73</v>
      </c>
      <c r="AO617" s="80" t="s">
        <v>73</v>
      </c>
      <c r="AP617" s="102">
        <f t="shared" si="56"/>
        <v>0</v>
      </c>
      <c r="AQ617" s="102">
        <f t="shared" si="57"/>
        <v>9000000</v>
      </c>
      <c r="AR617" s="72" t="s">
        <v>65</v>
      </c>
      <c r="AS617" s="76">
        <v>6750000</v>
      </c>
      <c r="AT617" s="72" t="s">
        <v>319</v>
      </c>
      <c r="AU617" s="76">
        <v>0</v>
      </c>
      <c r="AV617" s="81" t="s">
        <v>73</v>
      </c>
      <c r="AW617" s="620">
        <v>9000000</v>
      </c>
      <c r="AX617" s="488">
        <f t="shared" si="58"/>
        <v>0</v>
      </c>
      <c r="AY617" s="84">
        <f t="shared" si="59"/>
        <v>1</v>
      </c>
      <c r="AZ617" s="84">
        <v>1</v>
      </c>
      <c r="BA617" s="81" t="s">
        <v>73</v>
      </c>
      <c r="BB617" s="72" t="s">
        <v>208</v>
      </c>
      <c r="BC617" s="75" t="s">
        <v>14258</v>
      </c>
      <c r="BD617" s="71" t="s">
        <v>65</v>
      </c>
      <c r="BE617" s="71" t="s">
        <v>65</v>
      </c>
    </row>
    <row r="618" spans="2:57" x14ac:dyDescent="0.25">
      <c r="B618" s="71">
        <v>2025</v>
      </c>
      <c r="C618" s="71">
        <v>891780111</v>
      </c>
      <c r="D618" s="71" t="s">
        <v>63</v>
      </c>
      <c r="E618" s="72" t="s">
        <v>14257</v>
      </c>
      <c r="F618" s="72" t="s">
        <v>14256</v>
      </c>
      <c r="G618" s="176">
        <v>0</v>
      </c>
      <c r="H618" s="72" t="s">
        <v>71</v>
      </c>
      <c r="I618" s="71" t="s">
        <v>64</v>
      </c>
      <c r="J618" s="73" t="s">
        <v>81</v>
      </c>
      <c r="K618" s="75" t="s">
        <v>14255</v>
      </c>
      <c r="L618" s="76">
        <v>9468000</v>
      </c>
      <c r="M618" s="71" t="s">
        <v>66</v>
      </c>
      <c r="N618" s="75" t="s">
        <v>10763</v>
      </c>
      <c r="O618" s="75">
        <v>1079938470</v>
      </c>
      <c r="P618" s="72">
        <v>28</v>
      </c>
      <c r="Q618" s="80">
        <v>45670</v>
      </c>
      <c r="R618" s="75">
        <v>5573604000</v>
      </c>
      <c r="S618" s="80">
        <v>45723</v>
      </c>
      <c r="T618" s="76">
        <v>9468000</v>
      </c>
      <c r="U618" s="72" t="s">
        <v>65</v>
      </c>
      <c r="V618" s="76">
        <v>36724655</v>
      </c>
      <c r="W618" s="104" t="s">
        <v>8892</v>
      </c>
      <c r="X618" s="78">
        <v>45723</v>
      </c>
      <c r="Y618" s="78">
        <v>45723</v>
      </c>
      <c r="Z618" s="78" t="s">
        <v>73</v>
      </c>
      <c r="AA618" s="78">
        <v>45808</v>
      </c>
      <c r="AB618" s="102">
        <f t="shared" si="54"/>
        <v>85</v>
      </c>
      <c r="AC618" s="72">
        <v>0</v>
      </c>
      <c r="AD618" s="514">
        <v>0</v>
      </c>
      <c r="AE618" s="72">
        <v>0</v>
      </c>
      <c r="AF618" s="80" t="s">
        <v>73</v>
      </c>
      <c r="AG618" s="102">
        <f t="shared" si="55"/>
        <v>0</v>
      </c>
      <c r="AH618" s="72">
        <v>0</v>
      </c>
      <c r="AI618" s="628">
        <v>0</v>
      </c>
      <c r="AJ618" s="72" t="s">
        <v>73</v>
      </c>
      <c r="AK618" s="80" t="s">
        <v>73</v>
      </c>
      <c r="AL618" s="72">
        <v>0</v>
      </c>
      <c r="AM618" s="80" t="s">
        <v>73</v>
      </c>
      <c r="AN618" s="80" t="s">
        <v>73</v>
      </c>
      <c r="AO618" s="80" t="s">
        <v>73</v>
      </c>
      <c r="AP618" s="102">
        <f t="shared" si="56"/>
        <v>0</v>
      </c>
      <c r="AQ618" s="102">
        <f t="shared" si="57"/>
        <v>9468000</v>
      </c>
      <c r="AR618" s="72" t="s">
        <v>65</v>
      </c>
      <c r="AS618" s="76">
        <v>9468000</v>
      </c>
      <c r="AT618" s="72" t="s">
        <v>319</v>
      </c>
      <c r="AU618" s="76">
        <v>0</v>
      </c>
      <c r="AV618" s="81" t="s">
        <v>73</v>
      </c>
      <c r="AW618" s="620">
        <v>9468000</v>
      </c>
      <c r="AX618" s="488">
        <f t="shared" si="58"/>
        <v>0</v>
      </c>
      <c r="AY618" s="84">
        <f t="shared" si="59"/>
        <v>1</v>
      </c>
      <c r="AZ618" s="84">
        <v>1</v>
      </c>
      <c r="BA618" s="81" t="s">
        <v>73</v>
      </c>
      <c r="BB618" s="72" t="s">
        <v>208</v>
      </c>
      <c r="BC618" s="75" t="s">
        <v>14254</v>
      </c>
      <c r="BD618" s="71" t="s">
        <v>65</v>
      </c>
      <c r="BE618" s="71" t="s">
        <v>65</v>
      </c>
    </row>
    <row r="619" spans="2:57" x14ac:dyDescent="0.25">
      <c r="B619" s="71">
        <v>2025</v>
      </c>
      <c r="C619" s="71">
        <v>891780111</v>
      </c>
      <c r="D619" s="71" t="s">
        <v>63</v>
      </c>
      <c r="E619" s="72" t="s">
        <v>14253</v>
      </c>
      <c r="F619" s="72" t="s">
        <v>14252</v>
      </c>
      <c r="G619" s="176">
        <v>0</v>
      </c>
      <c r="H619" s="72" t="s">
        <v>71</v>
      </c>
      <c r="I619" s="71" t="s">
        <v>64</v>
      </c>
      <c r="J619" s="73" t="s">
        <v>81</v>
      </c>
      <c r="K619" s="75" t="s">
        <v>14251</v>
      </c>
      <c r="L619" s="76">
        <v>8550000</v>
      </c>
      <c r="M619" s="71" t="s">
        <v>66</v>
      </c>
      <c r="N619" s="75" t="s">
        <v>12411</v>
      </c>
      <c r="O619" s="75">
        <v>85467893</v>
      </c>
      <c r="P619" s="72">
        <v>28</v>
      </c>
      <c r="Q619" s="80">
        <v>45670</v>
      </c>
      <c r="R619" s="75">
        <v>5573604000</v>
      </c>
      <c r="S619" s="80">
        <v>45726</v>
      </c>
      <c r="T619" s="76">
        <v>8550000</v>
      </c>
      <c r="U619" s="72" t="s">
        <v>65</v>
      </c>
      <c r="V619" s="76">
        <v>85465146</v>
      </c>
      <c r="W619" s="104" t="s">
        <v>9042</v>
      </c>
      <c r="X619" s="78">
        <v>45726</v>
      </c>
      <c r="Y619" s="78">
        <v>45726</v>
      </c>
      <c r="Z619" s="78" t="s">
        <v>73</v>
      </c>
      <c r="AA619" s="78">
        <v>45808</v>
      </c>
      <c r="AB619" s="102">
        <f t="shared" si="54"/>
        <v>82</v>
      </c>
      <c r="AC619" s="72">
        <v>2</v>
      </c>
      <c r="AD619" s="514">
        <v>2850000</v>
      </c>
      <c r="AE619" s="72">
        <v>1</v>
      </c>
      <c r="AF619" s="80">
        <v>45838</v>
      </c>
      <c r="AG619" s="102">
        <f t="shared" si="55"/>
        <v>30</v>
      </c>
      <c r="AH619" s="72">
        <v>0</v>
      </c>
      <c r="AI619" s="628">
        <v>0</v>
      </c>
      <c r="AJ619" s="72" t="s">
        <v>73</v>
      </c>
      <c r="AK619" s="80" t="s">
        <v>73</v>
      </c>
      <c r="AL619" s="72">
        <v>0</v>
      </c>
      <c r="AM619" s="80" t="s">
        <v>73</v>
      </c>
      <c r="AN619" s="80" t="s">
        <v>73</v>
      </c>
      <c r="AO619" s="80" t="s">
        <v>73</v>
      </c>
      <c r="AP619" s="102">
        <f t="shared" si="56"/>
        <v>0</v>
      </c>
      <c r="AQ619" s="102">
        <f t="shared" si="57"/>
        <v>11400000</v>
      </c>
      <c r="AR619" s="72" t="s">
        <v>65</v>
      </c>
      <c r="AS619" s="76">
        <v>8550000</v>
      </c>
      <c r="AT619" s="72" t="s">
        <v>319</v>
      </c>
      <c r="AU619" s="76">
        <v>0</v>
      </c>
      <c r="AV619" s="81" t="s">
        <v>73</v>
      </c>
      <c r="AW619" s="620">
        <v>11400000</v>
      </c>
      <c r="AX619" s="488">
        <f t="shared" si="58"/>
        <v>0</v>
      </c>
      <c r="AY619" s="84">
        <f t="shared" si="59"/>
        <v>1</v>
      </c>
      <c r="AZ619" s="84">
        <v>1</v>
      </c>
      <c r="BA619" s="81" t="s">
        <v>73</v>
      </c>
      <c r="BB619" s="72" t="s">
        <v>208</v>
      </c>
      <c r="BC619" s="75" t="s">
        <v>14250</v>
      </c>
      <c r="BD619" s="71" t="s">
        <v>65</v>
      </c>
      <c r="BE619" s="71" t="s">
        <v>65</v>
      </c>
    </row>
    <row r="620" spans="2:57" x14ac:dyDescent="0.25">
      <c r="B620" s="71">
        <v>2025</v>
      </c>
      <c r="C620" s="71">
        <v>891780111</v>
      </c>
      <c r="D620" s="71" t="s">
        <v>63</v>
      </c>
      <c r="E620" s="72" t="s">
        <v>14249</v>
      </c>
      <c r="F620" s="72" t="s">
        <v>14248</v>
      </c>
      <c r="G620" s="176">
        <v>0</v>
      </c>
      <c r="H620" s="72" t="s">
        <v>71</v>
      </c>
      <c r="I620" s="71" t="s">
        <v>64</v>
      </c>
      <c r="J620" s="73" t="s">
        <v>81</v>
      </c>
      <c r="K620" s="75" t="s">
        <v>14247</v>
      </c>
      <c r="L620" s="76">
        <v>10416000</v>
      </c>
      <c r="M620" s="71" t="s">
        <v>66</v>
      </c>
      <c r="N620" s="75" t="s">
        <v>14246</v>
      </c>
      <c r="O620" s="75">
        <v>1082874500</v>
      </c>
      <c r="P620" s="72">
        <v>28</v>
      </c>
      <c r="Q620" s="80">
        <v>45670</v>
      </c>
      <c r="R620" s="75">
        <v>5573604000</v>
      </c>
      <c r="S620" s="80">
        <v>45727</v>
      </c>
      <c r="T620" s="76">
        <v>10416000</v>
      </c>
      <c r="U620" s="72" t="s">
        <v>65</v>
      </c>
      <c r="V620" s="76">
        <v>39058006</v>
      </c>
      <c r="W620" s="104" t="s">
        <v>10407</v>
      </c>
      <c r="X620" s="78">
        <v>45727</v>
      </c>
      <c r="Y620" s="78">
        <v>45727</v>
      </c>
      <c r="Z620" s="78" t="s">
        <v>73</v>
      </c>
      <c r="AA620" s="78">
        <v>45808</v>
      </c>
      <c r="AB620" s="102">
        <f t="shared" si="54"/>
        <v>81</v>
      </c>
      <c r="AC620" s="72">
        <v>0</v>
      </c>
      <c r="AD620" s="514">
        <v>0</v>
      </c>
      <c r="AE620" s="72">
        <v>0</v>
      </c>
      <c r="AF620" s="80" t="s">
        <v>73</v>
      </c>
      <c r="AG620" s="102">
        <f t="shared" si="55"/>
        <v>0</v>
      </c>
      <c r="AH620" s="72">
        <v>0</v>
      </c>
      <c r="AI620" s="628">
        <v>0</v>
      </c>
      <c r="AJ620" s="72" t="s">
        <v>73</v>
      </c>
      <c r="AK620" s="80" t="s">
        <v>73</v>
      </c>
      <c r="AL620" s="72">
        <v>0</v>
      </c>
      <c r="AM620" s="80" t="s">
        <v>73</v>
      </c>
      <c r="AN620" s="80" t="s">
        <v>73</v>
      </c>
      <c r="AO620" s="80" t="s">
        <v>73</v>
      </c>
      <c r="AP620" s="102">
        <f t="shared" si="56"/>
        <v>0</v>
      </c>
      <c r="AQ620" s="102">
        <f t="shared" si="57"/>
        <v>10416000</v>
      </c>
      <c r="AR620" s="72" t="s">
        <v>65</v>
      </c>
      <c r="AS620" s="76">
        <v>10416000</v>
      </c>
      <c r="AT620" s="72" t="s">
        <v>319</v>
      </c>
      <c r="AU620" s="76">
        <v>0</v>
      </c>
      <c r="AV620" s="81" t="s">
        <v>73</v>
      </c>
      <c r="AW620" s="620">
        <v>10416000</v>
      </c>
      <c r="AX620" s="488">
        <f t="shared" si="58"/>
        <v>0</v>
      </c>
      <c r="AY620" s="84">
        <f t="shared" si="59"/>
        <v>1</v>
      </c>
      <c r="AZ620" s="84">
        <v>1</v>
      </c>
      <c r="BA620" s="81" t="s">
        <v>73</v>
      </c>
      <c r="BB620" s="72" t="s">
        <v>208</v>
      </c>
      <c r="BC620" s="75" t="s">
        <v>14245</v>
      </c>
      <c r="BD620" s="71" t="s">
        <v>65</v>
      </c>
      <c r="BE620" s="71" t="s">
        <v>65</v>
      </c>
    </row>
    <row r="621" spans="2:57" x14ac:dyDescent="0.25">
      <c r="B621" s="71">
        <v>2025</v>
      </c>
      <c r="C621" s="71">
        <v>891780111</v>
      </c>
      <c r="D621" s="71" t="s">
        <v>63</v>
      </c>
      <c r="E621" s="72" t="s">
        <v>14244</v>
      </c>
      <c r="F621" s="72" t="s">
        <v>14243</v>
      </c>
      <c r="G621" s="176">
        <v>0</v>
      </c>
      <c r="H621" s="72" t="s">
        <v>71</v>
      </c>
      <c r="I621" s="71" t="s">
        <v>64</v>
      </c>
      <c r="J621" s="73" t="s">
        <v>81</v>
      </c>
      <c r="K621" s="75" t="s">
        <v>14242</v>
      </c>
      <c r="L621" s="76">
        <v>7950000</v>
      </c>
      <c r="M621" s="71" t="s">
        <v>66</v>
      </c>
      <c r="N621" s="75" t="s">
        <v>11014</v>
      </c>
      <c r="O621" s="75">
        <v>1083027840</v>
      </c>
      <c r="P621" s="72">
        <v>27</v>
      </c>
      <c r="Q621" s="80">
        <v>45670</v>
      </c>
      <c r="R621" s="75">
        <v>2494141000</v>
      </c>
      <c r="S621" s="80">
        <v>45727</v>
      </c>
      <c r="T621" s="76">
        <v>7950000</v>
      </c>
      <c r="U621" s="72" t="s">
        <v>65</v>
      </c>
      <c r="V621" s="76">
        <v>4978990</v>
      </c>
      <c r="W621" s="104" t="s">
        <v>11013</v>
      </c>
      <c r="X621" s="78">
        <v>45727</v>
      </c>
      <c r="Y621" s="78">
        <v>45727</v>
      </c>
      <c r="Z621" s="78" t="s">
        <v>73</v>
      </c>
      <c r="AA621" s="78">
        <v>45808</v>
      </c>
      <c r="AB621" s="102">
        <f t="shared" si="54"/>
        <v>81</v>
      </c>
      <c r="AC621" s="72">
        <v>2</v>
      </c>
      <c r="AD621" s="514">
        <v>1325000</v>
      </c>
      <c r="AE621" s="72">
        <v>1</v>
      </c>
      <c r="AF621" s="80">
        <v>45823</v>
      </c>
      <c r="AG621" s="102">
        <f t="shared" si="55"/>
        <v>15</v>
      </c>
      <c r="AH621" s="72">
        <v>0</v>
      </c>
      <c r="AI621" s="628">
        <v>0</v>
      </c>
      <c r="AJ621" s="72" t="s">
        <v>73</v>
      </c>
      <c r="AK621" s="80" t="s">
        <v>73</v>
      </c>
      <c r="AL621" s="72">
        <v>0</v>
      </c>
      <c r="AM621" s="80" t="s">
        <v>73</v>
      </c>
      <c r="AN621" s="80" t="s">
        <v>73</v>
      </c>
      <c r="AO621" s="80" t="s">
        <v>73</v>
      </c>
      <c r="AP621" s="102">
        <f t="shared" si="56"/>
        <v>0</v>
      </c>
      <c r="AQ621" s="102">
        <f t="shared" si="57"/>
        <v>9275000</v>
      </c>
      <c r="AR621" s="72" t="s">
        <v>65</v>
      </c>
      <c r="AS621" s="76">
        <v>7950000</v>
      </c>
      <c r="AT621" s="72" t="s">
        <v>319</v>
      </c>
      <c r="AU621" s="76">
        <v>0</v>
      </c>
      <c r="AV621" s="81" t="s">
        <v>73</v>
      </c>
      <c r="AW621" s="620">
        <v>9275000</v>
      </c>
      <c r="AX621" s="488">
        <f t="shared" si="58"/>
        <v>0</v>
      </c>
      <c r="AY621" s="84">
        <f t="shared" si="59"/>
        <v>1</v>
      </c>
      <c r="AZ621" s="84">
        <v>1</v>
      </c>
      <c r="BA621" s="81" t="s">
        <v>73</v>
      </c>
      <c r="BB621" s="72" t="s">
        <v>208</v>
      </c>
      <c r="BC621" s="75" t="s">
        <v>14241</v>
      </c>
      <c r="BD621" s="71" t="s">
        <v>65</v>
      </c>
      <c r="BE621" s="71" t="s">
        <v>65</v>
      </c>
    </row>
    <row r="622" spans="2:57" x14ac:dyDescent="0.25">
      <c r="B622" s="71">
        <v>2025</v>
      </c>
      <c r="C622" s="71">
        <v>891780111</v>
      </c>
      <c r="D622" s="71" t="s">
        <v>63</v>
      </c>
      <c r="E622" s="72" t="s">
        <v>14240</v>
      </c>
      <c r="F622" s="72" t="s">
        <v>14239</v>
      </c>
      <c r="G622" s="176">
        <v>0</v>
      </c>
      <c r="H622" s="72" t="s">
        <v>71</v>
      </c>
      <c r="I622" s="71" t="s">
        <v>64</v>
      </c>
      <c r="J622" s="73" t="s">
        <v>81</v>
      </c>
      <c r="K622" s="75" t="s">
        <v>14238</v>
      </c>
      <c r="L622" s="76">
        <v>10416000</v>
      </c>
      <c r="M622" s="71" t="s">
        <v>66</v>
      </c>
      <c r="N622" s="75" t="s">
        <v>13203</v>
      </c>
      <c r="O622" s="75">
        <v>1082935807</v>
      </c>
      <c r="P622" s="72">
        <v>28</v>
      </c>
      <c r="Q622" s="80">
        <v>45670</v>
      </c>
      <c r="R622" s="75">
        <v>5573604000</v>
      </c>
      <c r="S622" s="80">
        <v>45728</v>
      </c>
      <c r="T622" s="76">
        <v>10416000</v>
      </c>
      <c r="U622" s="72" t="s">
        <v>65</v>
      </c>
      <c r="V622" s="76">
        <v>39058006</v>
      </c>
      <c r="W622" s="104" t="s">
        <v>10407</v>
      </c>
      <c r="X622" s="78">
        <v>45728</v>
      </c>
      <c r="Y622" s="78">
        <v>45728</v>
      </c>
      <c r="Z622" s="78" t="s">
        <v>73</v>
      </c>
      <c r="AA622" s="78">
        <v>45808</v>
      </c>
      <c r="AB622" s="102">
        <f t="shared" si="54"/>
        <v>80</v>
      </c>
      <c r="AC622" s="72">
        <v>2</v>
      </c>
      <c r="AD622" s="514">
        <v>1736000</v>
      </c>
      <c r="AE622" s="72">
        <v>1</v>
      </c>
      <c r="AF622" s="80">
        <v>45823</v>
      </c>
      <c r="AG622" s="102">
        <f t="shared" si="55"/>
        <v>15</v>
      </c>
      <c r="AH622" s="72">
        <v>0</v>
      </c>
      <c r="AI622" s="628">
        <v>0</v>
      </c>
      <c r="AJ622" s="72" t="s">
        <v>73</v>
      </c>
      <c r="AK622" s="80" t="s">
        <v>73</v>
      </c>
      <c r="AL622" s="72">
        <v>0</v>
      </c>
      <c r="AM622" s="80" t="s">
        <v>73</v>
      </c>
      <c r="AN622" s="80" t="s">
        <v>73</v>
      </c>
      <c r="AO622" s="80" t="s">
        <v>73</v>
      </c>
      <c r="AP622" s="102">
        <f t="shared" si="56"/>
        <v>0</v>
      </c>
      <c r="AQ622" s="102">
        <f t="shared" si="57"/>
        <v>12152000</v>
      </c>
      <c r="AR622" s="72" t="s">
        <v>65</v>
      </c>
      <c r="AS622" s="76">
        <v>10416000</v>
      </c>
      <c r="AT622" s="72" t="s">
        <v>319</v>
      </c>
      <c r="AU622" s="76">
        <v>0</v>
      </c>
      <c r="AV622" s="81" t="s">
        <v>73</v>
      </c>
      <c r="AW622" s="620">
        <v>12152000</v>
      </c>
      <c r="AX622" s="488">
        <f t="shared" si="58"/>
        <v>0</v>
      </c>
      <c r="AY622" s="84">
        <f t="shared" si="59"/>
        <v>1</v>
      </c>
      <c r="AZ622" s="84">
        <v>1</v>
      </c>
      <c r="BA622" s="81" t="s">
        <v>73</v>
      </c>
      <c r="BB622" s="72" t="s">
        <v>208</v>
      </c>
      <c r="BC622" s="75" t="s">
        <v>14237</v>
      </c>
      <c r="BD622" s="71" t="s">
        <v>65</v>
      </c>
      <c r="BE622" s="71" t="s">
        <v>65</v>
      </c>
    </row>
    <row r="623" spans="2:57" x14ac:dyDescent="0.25">
      <c r="B623" s="71">
        <v>2025</v>
      </c>
      <c r="C623" s="71">
        <v>891780111</v>
      </c>
      <c r="D623" s="71" t="s">
        <v>63</v>
      </c>
      <c r="E623" s="72" t="s">
        <v>14236</v>
      </c>
      <c r="F623" s="72" t="s">
        <v>14235</v>
      </c>
      <c r="G623" s="176">
        <v>0</v>
      </c>
      <c r="H623" s="72" t="s">
        <v>71</v>
      </c>
      <c r="I623" s="71" t="s">
        <v>64</v>
      </c>
      <c r="J623" s="73" t="s">
        <v>81</v>
      </c>
      <c r="K623" s="75" t="s">
        <v>14234</v>
      </c>
      <c r="L623" s="76">
        <v>12376700</v>
      </c>
      <c r="M623" s="71" t="s">
        <v>66</v>
      </c>
      <c r="N623" s="75" t="s">
        <v>14233</v>
      </c>
      <c r="O623" s="75">
        <v>57466190</v>
      </c>
      <c r="P623" s="72">
        <v>28</v>
      </c>
      <c r="Q623" s="80">
        <v>45670</v>
      </c>
      <c r="R623" s="75">
        <v>5573604000</v>
      </c>
      <c r="S623" s="80">
        <v>45728</v>
      </c>
      <c r="T623" s="76">
        <v>12376700</v>
      </c>
      <c r="U623" s="72" t="s">
        <v>65</v>
      </c>
      <c r="V623" s="76">
        <v>36559627</v>
      </c>
      <c r="W623" s="104" t="s">
        <v>10413</v>
      </c>
      <c r="X623" s="78">
        <v>45728</v>
      </c>
      <c r="Y623" s="78">
        <v>45728</v>
      </c>
      <c r="Z623" s="78" t="s">
        <v>73</v>
      </c>
      <c r="AA623" s="78">
        <v>45808</v>
      </c>
      <c r="AB623" s="102">
        <f t="shared" si="54"/>
        <v>80</v>
      </c>
      <c r="AC623" s="72">
        <v>0</v>
      </c>
      <c r="AD623" s="514">
        <v>0</v>
      </c>
      <c r="AE623" s="72">
        <v>0</v>
      </c>
      <c r="AF623" s="80" t="s">
        <v>73</v>
      </c>
      <c r="AG623" s="102">
        <f t="shared" si="55"/>
        <v>0</v>
      </c>
      <c r="AH623" s="72">
        <v>0</v>
      </c>
      <c r="AI623" s="628">
        <v>0</v>
      </c>
      <c r="AJ623" s="72" t="s">
        <v>73</v>
      </c>
      <c r="AK623" s="80" t="s">
        <v>73</v>
      </c>
      <c r="AL623" s="72">
        <v>0</v>
      </c>
      <c r="AM623" s="80" t="s">
        <v>73</v>
      </c>
      <c r="AN623" s="80" t="s">
        <v>73</v>
      </c>
      <c r="AO623" s="80" t="s">
        <v>73</v>
      </c>
      <c r="AP623" s="102">
        <f t="shared" si="56"/>
        <v>0</v>
      </c>
      <c r="AQ623" s="102">
        <f t="shared" si="57"/>
        <v>12376700</v>
      </c>
      <c r="AR623" s="72" t="s">
        <v>65</v>
      </c>
      <c r="AS623" s="76">
        <v>12376700</v>
      </c>
      <c r="AT623" s="72" t="s">
        <v>319</v>
      </c>
      <c r="AU623" s="76">
        <v>0</v>
      </c>
      <c r="AV623" s="81" t="s">
        <v>73</v>
      </c>
      <c r="AW623" s="620">
        <v>12376700</v>
      </c>
      <c r="AX623" s="488">
        <f t="shared" si="58"/>
        <v>0</v>
      </c>
      <c r="AY623" s="84">
        <f t="shared" si="59"/>
        <v>1</v>
      </c>
      <c r="AZ623" s="84">
        <v>1</v>
      </c>
      <c r="BA623" s="81" t="s">
        <v>73</v>
      </c>
      <c r="BB623" s="72" t="s">
        <v>208</v>
      </c>
      <c r="BC623" s="75" t="s">
        <v>14232</v>
      </c>
      <c r="BD623" s="71" t="s">
        <v>65</v>
      </c>
      <c r="BE623" s="71" t="s">
        <v>65</v>
      </c>
    </row>
    <row r="624" spans="2:57" x14ac:dyDescent="0.25">
      <c r="B624" s="71">
        <v>2025</v>
      </c>
      <c r="C624" s="71">
        <v>891780111</v>
      </c>
      <c r="D624" s="71" t="s">
        <v>63</v>
      </c>
      <c r="E624" s="72" t="s">
        <v>14231</v>
      </c>
      <c r="F624" s="72" t="s">
        <v>14230</v>
      </c>
      <c r="G624" s="176">
        <v>0</v>
      </c>
      <c r="H624" s="72" t="s">
        <v>71</v>
      </c>
      <c r="I624" s="71" t="s">
        <v>64</v>
      </c>
      <c r="J624" s="73" t="s">
        <v>81</v>
      </c>
      <c r="K624" s="75" t="s">
        <v>14229</v>
      </c>
      <c r="L624" s="76">
        <v>6750000</v>
      </c>
      <c r="M624" s="71" t="s">
        <v>66</v>
      </c>
      <c r="N624" s="75" t="s">
        <v>10919</v>
      </c>
      <c r="O624" s="75">
        <v>1082854715</v>
      </c>
      <c r="P624" s="72">
        <v>27</v>
      </c>
      <c r="Q624" s="80">
        <v>45670</v>
      </c>
      <c r="R624" s="75">
        <v>2494141000</v>
      </c>
      <c r="S624" s="80">
        <v>45728</v>
      </c>
      <c r="T624" s="76">
        <v>6750000</v>
      </c>
      <c r="U624" s="72" t="s">
        <v>65</v>
      </c>
      <c r="V624" s="76">
        <v>85152695</v>
      </c>
      <c r="W624" s="104" t="s">
        <v>10424</v>
      </c>
      <c r="X624" s="78">
        <v>45728</v>
      </c>
      <c r="Y624" s="78">
        <v>45728</v>
      </c>
      <c r="Z624" s="78" t="s">
        <v>73</v>
      </c>
      <c r="AA624" s="78">
        <v>45808</v>
      </c>
      <c r="AB624" s="102">
        <f t="shared" si="54"/>
        <v>80</v>
      </c>
      <c r="AC624" s="72">
        <v>0</v>
      </c>
      <c r="AD624" s="514">
        <v>0</v>
      </c>
      <c r="AE624" s="72">
        <v>0</v>
      </c>
      <c r="AF624" s="80" t="s">
        <v>73</v>
      </c>
      <c r="AG624" s="102">
        <f t="shared" si="55"/>
        <v>0</v>
      </c>
      <c r="AH624" s="72">
        <v>0</v>
      </c>
      <c r="AI624" s="628">
        <v>0</v>
      </c>
      <c r="AJ624" s="72" t="s">
        <v>73</v>
      </c>
      <c r="AK624" s="80" t="s">
        <v>73</v>
      </c>
      <c r="AL624" s="72">
        <v>0</v>
      </c>
      <c r="AM624" s="80" t="s">
        <v>73</v>
      </c>
      <c r="AN624" s="80" t="s">
        <v>73</v>
      </c>
      <c r="AO624" s="80" t="s">
        <v>73</v>
      </c>
      <c r="AP624" s="102">
        <f t="shared" si="56"/>
        <v>0</v>
      </c>
      <c r="AQ624" s="102">
        <f t="shared" si="57"/>
        <v>6750000</v>
      </c>
      <c r="AR624" s="72" t="s">
        <v>65</v>
      </c>
      <c r="AS624" s="76">
        <v>6750000</v>
      </c>
      <c r="AT624" s="72" t="s">
        <v>319</v>
      </c>
      <c r="AU624" s="76">
        <v>0</v>
      </c>
      <c r="AV624" s="81" t="s">
        <v>73</v>
      </c>
      <c r="AW624" s="620">
        <v>6750000</v>
      </c>
      <c r="AX624" s="488">
        <f t="shared" si="58"/>
        <v>0</v>
      </c>
      <c r="AY624" s="84">
        <f t="shared" si="59"/>
        <v>1</v>
      </c>
      <c r="AZ624" s="84">
        <v>1</v>
      </c>
      <c r="BA624" s="81" t="s">
        <v>73</v>
      </c>
      <c r="BB624" s="72" t="s">
        <v>208</v>
      </c>
      <c r="BC624" s="75" t="s">
        <v>14228</v>
      </c>
      <c r="BD624" s="71" t="s">
        <v>65</v>
      </c>
      <c r="BE624" s="71" t="s">
        <v>65</v>
      </c>
    </row>
    <row r="625" spans="2:57" x14ac:dyDescent="0.25">
      <c r="B625" s="71">
        <v>2025</v>
      </c>
      <c r="C625" s="71">
        <v>891780111</v>
      </c>
      <c r="D625" s="71" t="s">
        <v>63</v>
      </c>
      <c r="E625" s="72" t="s">
        <v>14227</v>
      </c>
      <c r="F625" s="72" t="s">
        <v>14226</v>
      </c>
      <c r="G625" s="176">
        <v>0</v>
      </c>
      <c r="H625" s="72" t="s">
        <v>71</v>
      </c>
      <c r="I625" s="71" t="s">
        <v>64</v>
      </c>
      <c r="J625" s="73" t="s">
        <v>81</v>
      </c>
      <c r="K625" s="75" t="s">
        <v>14225</v>
      </c>
      <c r="L625" s="76">
        <v>9143000</v>
      </c>
      <c r="M625" s="71" t="s">
        <v>66</v>
      </c>
      <c r="N625" s="75" t="s">
        <v>12939</v>
      </c>
      <c r="O625" s="75">
        <v>1083007469</v>
      </c>
      <c r="P625" s="72">
        <v>28</v>
      </c>
      <c r="Q625" s="80">
        <v>45670</v>
      </c>
      <c r="R625" s="75">
        <v>5573604000</v>
      </c>
      <c r="S625" s="80">
        <v>45730</v>
      </c>
      <c r="T625" s="76">
        <v>9143000</v>
      </c>
      <c r="U625" s="72" t="s">
        <v>65</v>
      </c>
      <c r="V625" s="76">
        <v>39058006</v>
      </c>
      <c r="W625" s="104" t="s">
        <v>10407</v>
      </c>
      <c r="X625" s="78">
        <v>45730</v>
      </c>
      <c r="Y625" s="78">
        <v>45730</v>
      </c>
      <c r="Z625" s="78" t="s">
        <v>73</v>
      </c>
      <c r="AA625" s="78">
        <v>45808</v>
      </c>
      <c r="AB625" s="102">
        <f t="shared" si="54"/>
        <v>78</v>
      </c>
      <c r="AC625" s="72">
        <v>2</v>
      </c>
      <c r="AD625" s="514">
        <v>1736000</v>
      </c>
      <c r="AE625" s="72">
        <v>1</v>
      </c>
      <c r="AF625" s="80">
        <v>45823</v>
      </c>
      <c r="AG625" s="102">
        <f t="shared" si="55"/>
        <v>15</v>
      </c>
      <c r="AH625" s="72">
        <v>0</v>
      </c>
      <c r="AI625" s="628">
        <v>0</v>
      </c>
      <c r="AJ625" s="72" t="s">
        <v>73</v>
      </c>
      <c r="AK625" s="80" t="s">
        <v>73</v>
      </c>
      <c r="AL625" s="72">
        <v>0</v>
      </c>
      <c r="AM625" s="80" t="s">
        <v>73</v>
      </c>
      <c r="AN625" s="80" t="s">
        <v>73</v>
      </c>
      <c r="AO625" s="80" t="s">
        <v>73</v>
      </c>
      <c r="AP625" s="102">
        <f t="shared" si="56"/>
        <v>0</v>
      </c>
      <c r="AQ625" s="102">
        <f t="shared" si="57"/>
        <v>10879000</v>
      </c>
      <c r="AR625" s="72" t="s">
        <v>65</v>
      </c>
      <c r="AS625" s="76">
        <v>9143000</v>
      </c>
      <c r="AT625" s="72" t="s">
        <v>319</v>
      </c>
      <c r="AU625" s="76">
        <v>0</v>
      </c>
      <c r="AV625" s="81" t="s">
        <v>73</v>
      </c>
      <c r="AW625" s="620">
        <v>10879000</v>
      </c>
      <c r="AX625" s="488">
        <f t="shared" si="58"/>
        <v>0</v>
      </c>
      <c r="AY625" s="84">
        <f t="shared" si="59"/>
        <v>1</v>
      </c>
      <c r="AZ625" s="84">
        <v>1</v>
      </c>
      <c r="BA625" s="81" t="s">
        <v>73</v>
      </c>
      <c r="BB625" s="72" t="s">
        <v>208</v>
      </c>
      <c r="BC625" s="75" t="s">
        <v>14224</v>
      </c>
      <c r="BD625" s="71" t="s">
        <v>65</v>
      </c>
      <c r="BE625" s="71" t="s">
        <v>65</v>
      </c>
    </row>
    <row r="626" spans="2:57" x14ac:dyDescent="0.25">
      <c r="B626" s="71">
        <v>2025</v>
      </c>
      <c r="C626" s="71">
        <v>891780111</v>
      </c>
      <c r="D626" s="71" t="s">
        <v>63</v>
      </c>
      <c r="E626" s="72" t="s">
        <v>14223</v>
      </c>
      <c r="F626" s="72" t="s">
        <v>14222</v>
      </c>
      <c r="G626" s="176">
        <v>0</v>
      </c>
      <c r="H626" s="72" t="s">
        <v>71</v>
      </c>
      <c r="I626" s="71" t="s">
        <v>64</v>
      </c>
      <c r="J626" s="73" t="s">
        <v>81</v>
      </c>
      <c r="K626" s="75" t="s">
        <v>14221</v>
      </c>
      <c r="L626" s="76">
        <v>9468000</v>
      </c>
      <c r="M626" s="71" t="s">
        <v>66</v>
      </c>
      <c r="N626" s="75" t="s">
        <v>12178</v>
      </c>
      <c r="O626" s="75">
        <v>1083012712</v>
      </c>
      <c r="P626" s="72">
        <v>28</v>
      </c>
      <c r="Q626" s="80">
        <v>45670</v>
      </c>
      <c r="R626" s="75">
        <v>5573604000</v>
      </c>
      <c r="S626" s="80">
        <v>45730</v>
      </c>
      <c r="T626" s="76">
        <v>9468000</v>
      </c>
      <c r="U626" s="72" t="s">
        <v>65</v>
      </c>
      <c r="V626" s="76">
        <v>79738530</v>
      </c>
      <c r="W626" s="104" t="s">
        <v>10373</v>
      </c>
      <c r="X626" s="78">
        <v>45730</v>
      </c>
      <c r="Y626" s="78">
        <v>45730</v>
      </c>
      <c r="Z626" s="78" t="s">
        <v>73</v>
      </c>
      <c r="AA626" s="78">
        <v>45808</v>
      </c>
      <c r="AB626" s="102">
        <f t="shared" si="54"/>
        <v>78</v>
      </c>
      <c r="AC626" s="72">
        <v>2</v>
      </c>
      <c r="AD626" s="514">
        <v>3156000</v>
      </c>
      <c r="AE626" s="72">
        <v>1</v>
      </c>
      <c r="AF626" s="80">
        <v>45838</v>
      </c>
      <c r="AG626" s="102">
        <f t="shared" si="55"/>
        <v>30</v>
      </c>
      <c r="AH626" s="72">
        <v>0</v>
      </c>
      <c r="AI626" s="628">
        <v>0</v>
      </c>
      <c r="AJ626" s="72" t="s">
        <v>73</v>
      </c>
      <c r="AK626" s="80" t="s">
        <v>73</v>
      </c>
      <c r="AL626" s="72">
        <v>0</v>
      </c>
      <c r="AM626" s="80" t="s">
        <v>73</v>
      </c>
      <c r="AN626" s="80" t="s">
        <v>73</v>
      </c>
      <c r="AO626" s="80" t="s">
        <v>73</v>
      </c>
      <c r="AP626" s="102">
        <f t="shared" si="56"/>
        <v>0</v>
      </c>
      <c r="AQ626" s="102">
        <f t="shared" si="57"/>
        <v>12624000</v>
      </c>
      <c r="AR626" s="72" t="s">
        <v>65</v>
      </c>
      <c r="AS626" s="76">
        <v>9468000</v>
      </c>
      <c r="AT626" s="72" t="s">
        <v>319</v>
      </c>
      <c r="AU626" s="76">
        <v>0</v>
      </c>
      <c r="AV626" s="81" t="s">
        <v>73</v>
      </c>
      <c r="AW626" s="620">
        <v>12624000</v>
      </c>
      <c r="AX626" s="488">
        <f t="shared" si="58"/>
        <v>0</v>
      </c>
      <c r="AY626" s="84">
        <f t="shared" si="59"/>
        <v>1</v>
      </c>
      <c r="AZ626" s="84">
        <v>1</v>
      </c>
      <c r="BA626" s="81" t="s">
        <v>73</v>
      </c>
      <c r="BB626" s="72" t="s">
        <v>208</v>
      </c>
      <c r="BC626" s="75" t="s">
        <v>14220</v>
      </c>
      <c r="BD626" s="71" t="s">
        <v>65</v>
      </c>
      <c r="BE626" s="71" t="s">
        <v>65</v>
      </c>
    </row>
    <row r="627" spans="2:57" x14ac:dyDescent="0.25">
      <c r="B627" s="71">
        <v>2025</v>
      </c>
      <c r="C627" s="71">
        <v>891780111</v>
      </c>
      <c r="D627" s="71" t="s">
        <v>63</v>
      </c>
      <c r="E627" s="72" t="s">
        <v>14219</v>
      </c>
      <c r="F627" s="72" t="s">
        <v>14218</v>
      </c>
      <c r="G627" s="176">
        <v>0</v>
      </c>
      <c r="H627" s="72" t="s">
        <v>71</v>
      </c>
      <c r="I627" s="71" t="s">
        <v>64</v>
      </c>
      <c r="J627" s="73" t="s">
        <v>81</v>
      </c>
      <c r="K627" s="75" t="s">
        <v>14217</v>
      </c>
      <c r="L627" s="76">
        <v>5925000</v>
      </c>
      <c r="M627" s="71" t="s">
        <v>66</v>
      </c>
      <c r="N627" s="75" t="s">
        <v>12872</v>
      </c>
      <c r="O627" s="75">
        <v>1082946321</v>
      </c>
      <c r="P627" s="72">
        <v>27</v>
      </c>
      <c r="Q627" s="80">
        <v>45670</v>
      </c>
      <c r="R627" s="75">
        <v>2494141000</v>
      </c>
      <c r="S627" s="80">
        <v>45730</v>
      </c>
      <c r="T627" s="76">
        <v>5925000</v>
      </c>
      <c r="U627" s="72" t="s">
        <v>65</v>
      </c>
      <c r="V627" s="76">
        <v>57444673</v>
      </c>
      <c r="W627" s="104" t="s">
        <v>10483</v>
      </c>
      <c r="X627" s="78">
        <v>45730</v>
      </c>
      <c r="Y627" s="78">
        <v>45730</v>
      </c>
      <c r="Z627" s="78" t="s">
        <v>73</v>
      </c>
      <c r="AA627" s="78">
        <v>45808</v>
      </c>
      <c r="AB627" s="102">
        <f t="shared" si="54"/>
        <v>78</v>
      </c>
      <c r="AC627" s="72">
        <v>2</v>
      </c>
      <c r="AD627" s="514">
        <v>800000</v>
      </c>
      <c r="AE627" s="72">
        <v>1</v>
      </c>
      <c r="AF627" s="80" t="s">
        <v>73</v>
      </c>
      <c r="AG627" s="102">
        <f t="shared" si="55"/>
        <v>0</v>
      </c>
      <c r="AH627" s="72">
        <v>0</v>
      </c>
      <c r="AI627" s="628">
        <v>0</v>
      </c>
      <c r="AJ627" s="72" t="s">
        <v>73</v>
      </c>
      <c r="AK627" s="80" t="s">
        <v>73</v>
      </c>
      <c r="AL627" s="72">
        <v>0</v>
      </c>
      <c r="AM627" s="80" t="s">
        <v>73</v>
      </c>
      <c r="AN627" s="80" t="s">
        <v>73</v>
      </c>
      <c r="AO627" s="80" t="s">
        <v>73</v>
      </c>
      <c r="AP627" s="102">
        <f t="shared" si="56"/>
        <v>0</v>
      </c>
      <c r="AQ627" s="102">
        <f t="shared" si="57"/>
        <v>6725000</v>
      </c>
      <c r="AR627" s="72" t="s">
        <v>65</v>
      </c>
      <c r="AS627" s="76">
        <v>5925000</v>
      </c>
      <c r="AT627" s="72" t="s">
        <v>319</v>
      </c>
      <c r="AU627" s="76">
        <v>0</v>
      </c>
      <c r="AV627" s="81" t="s">
        <v>73</v>
      </c>
      <c r="AW627" s="620">
        <v>6725000</v>
      </c>
      <c r="AX627" s="488">
        <f t="shared" si="58"/>
        <v>0</v>
      </c>
      <c r="AY627" s="84">
        <f t="shared" si="59"/>
        <v>1</v>
      </c>
      <c r="AZ627" s="84">
        <v>1</v>
      </c>
      <c r="BA627" s="81" t="s">
        <v>73</v>
      </c>
      <c r="BB627" s="72" t="s">
        <v>208</v>
      </c>
      <c r="BC627" s="75" t="s">
        <v>14216</v>
      </c>
      <c r="BD627" s="71" t="s">
        <v>65</v>
      </c>
      <c r="BE627" s="71" t="s">
        <v>65</v>
      </c>
    </row>
    <row r="628" spans="2:57" x14ac:dyDescent="0.25">
      <c r="B628" s="71">
        <v>2025</v>
      </c>
      <c r="C628" s="71">
        <v>891780111</v>
      </c>
      <c r="D628" s="71" t="s">
        <v>63</v>
      </c>
      <c r="E628" s="72" t="s">
        <v>14215</v>
      </c>
      <c r="F628" s="72" t="s">
        <v>14214</v>
      </c>
      <c r="G628" s="176">
        <v>0</v>
      </c>
      <c r="H628" s="72" t="s">
        <v>71</v>
      </c>
      <c r="I628" s="71" t="s">
        <v>64</v>
      </c>
      <c r="J628" s="73" t="s">
        <v>81</v>
      </c>
      <c r="K628" s="75" t="s">
        <v>14213</v>
      </c>
      <c r="L628" s="76">
        <v>8310800</v>
      </c>
      <c r="M628" s="71" t="s">
        <v>66</v>
      </c>
      <c r="N628" s="75" t="s">
        <v>14212</v>
      </c>
      <c r="O628" s="75">
        <v>1082955514</v>
      </c>
      <c r="P628" s="72">
        <v>28</v>
      </c>
      <c r="Q628" s="80">
        <v>45670</v>
      </c>
      <c r="R628" s="75">
        <v>5573604000</v>
      </c>
      <c r="S628" s="80">
        <v>45730</v>
      </c>
      <c r="T628" s="76">
        <v>8310800</v>
      </c>
      <c r="U628" s="72" t="s">
        <v>65</v>
      </c>
      <c r="V628" s="76">
        <v>7633817</v>
      </c>
      <c r="W628" s="104" t="s">
        <v>10548</v>
      </c>
      <c r="X628" s="78">
        <v>45730</v>
      </c>
      <c r="Y628" s="78">
        <v>45730</v>
      </c>
      <c r="Z628" s="78" t="s">
        <v>73</v>
      </c>
      <c r="AA628" s="78">
        <v>45808</v>
      </c>
      <c r="AB628" s="102">
        <f t="shared" si="54"/>
        <v>78</v>
      </c>
      <c r="AC628" s="72">
        <v>0</v>
      </c>
      <c r="AD628" s="514">
        <v>0</v>
      </c>
      <c r="AE628" s="72">
        <v>0</v>
      </c>
      <c r="AF628" s="80" t="s">
        <v>73</v>
      </c>
      <c r="AG628" s="102">
        <f t="shared" si="55"/>
        <v>0</v>
      </c>
      <c r="AH628" s="72">
        <v>1</v>
      </c>
      <c r="AI628" s="628">
        <v>8310800</v>
      </c>
      <c r="AJ628" s="78">
        <v>45735</v>
      </c>
      <c r="AK628" s="78">
        <v>45735</v>
      </c>
      <c r="AL628" s="72">
        <v>0</v>
      </c>
      <c r="AM628" s="80" t="s">
        <v>73</v>
      </c>
      <c r="AN628" s="80" t="s">
        <v>73</v>
      </c>
      <c r="AO628" s="80" t="s">
        <v>73</v>
      </c>
      <c r="AP628" s="102">
        <f t="shared" si="56"/>
        <v>0</v>
      </c>
      <c r="AQ628" s="102">
        <f t="shared" si="57"/>
        <v>0</v>
      </c>
      <c r="AR628" s="72" t="s">
        <v>65</v>
      </c>
      <c r="AS628" s="76">
        <v>8310800</v>
      </c>
      <c r="AT628" s="72" t="s">
        <v>319</v>
      </c>
      <c r="AU628" s="76">
        <v>0</v>
      </c>
      <c r="AV628" s="81" t="s">
        <v>73</v>
      </c>
      <c r="AW628" s="620">
        <v>0</v>
      </c>
      <c r="AX628" s="488">
        <f t="shared" si="58"/>
        <v>0</v>
      </c>
      <c r="AY628" s="84" t="str">
        <f t="shared" si="59"/>
        <v>_</v>
      </c>
      <c r="AZ628" s="84" t="s">
        <v>427</v>
      </c>
      <c r="BA628" s="80">
        <v>45735</v>
      </c>
      <c r="BB628" s="72" t="s">
        <v>426</v>
      </c>
      <c r="BC628" s="75" t="s">
        <v>14211</v>
      </c>
      <c r="BD628" s="71" t="s">
        <v>65</v>
      </c>
      <c r="BE628" s="71" t="s">
        <v>65</v>
      </c>
    </row>
    <row r="629" spans="2:57" x14ac:dyDescent="0.25">
      <c r="B629" s="71">
        <v>2025</v>
      </c>
      <c r="C629" s="71">
        <v>891780111</v>
      </c>
      <c r="D629" s="71" t="s">
        <v>63</v>
      </c>
      <c r="E629" s="72" t="s">
        <v>14210</v>
      </c>
      <c r="F629" s="72" t="s">
        <v>14209</v>
      </c>
      <c r="G629" s="176">
        <v>0</v>
      </c>
      <c r="H629" s="72" t="s">
        <v>71</v>
      </c>
      <c r="I629" s="71" t="s">
        <v>64</v>
      </c>
      <c r="J629" s="73" t="s">
        <v>81</v>
      </c>
      <c r="K629" s="75" t="s">
        <v>14208</v>
      </c>
      <c r="L629" s="76">
        <v>8205600</v>
      </c>
      <c r="M629" s="71" t="s">
        <v>66</v>
      </c>
      <c r="N629" s="75" t="s">
        <v>13078</v>
      </c>
      <c r="O629" s="75">
        <v>1053772175</v>
      </c>
      <c r="P629" s="72">
        <v>28</v>
      </c>
      <c r="Q629" s="80">
        <v>45670</v>
      </c>
      <c r="R629" s="75">
        <v>5573604000</v>
      </c>
      <c r="S629" s="80">
        <v>45730</v>
      </c>
      <c r="T629" s="76">
        <v>8205600</v>
      </c>
      <c r="U629" s="72" t="s">
        <v>65</v>
      </c>
      <c r="V629" s="76">
        <v>36564011</v>
      </c>
      <c r="W629" s="104" t="s">
        <v>10964</v>
      </c>
      <c r="X629" s="78">
        <v>45730</v>
      </c>
      <c r="Y629" s="78">
        <v>45730</v>
      </c>
      <c r="Z629" s="78" t="s">
        <v>73</v>
      </c>
      <c r="AA629" s="78">
        <v>45808</v>
      </c>
      <c r="AB629" s="102">
        <f t="shared" si="54"/>
        <v>78</v>
      </c>
      <c r="AC629" s="72">
        <v>2</v>
      </c>
      <c r="AD629" s="514">
        <v>3156000</v>
      </c>
      <c r="AE629" s="72">
        <v>1</v>
      </c>
      <c r="AF629" s="80">
        <v>45838</v>
      </c>
      <c r="AG629" s="102">
        <f t="shared" si="55"/>
        <v>30</v>
      </c>
      <c r="AH629" s="72">
        <v>0</v>
      </c>
      <c r="AI629" s="628">
        <v>0</v>
      </c>
      <c r="AJ629" s="72" t="s">
        <v>73</v>
      </c>
      <c r="AK629" s="80" t="s">
        <v>73</v>
      </c>
      <c r="AL629" s="72">
        <v>0</v>
      </c>
      <c r="AM629" s="80" t="s">
        <v>73</v>
      </c>
      <c r="AN629" s="80" t="s">
        <v>73</v>
      </c>
      <c r="AO629" s="80" t="s">
        <v>73</v>
      </c>
      <c r="AP629" s="102">
        <f t="shared" si="56"/>
        <v>0</v>
      </c>
      <c r="AQ629" s="102">
        <f t="shared" si="57"/>
        <v>11361600</v>
      </c>
      <c r="AR629" s="72" t="s">
        <v>65</v>
      </c>
      <c r="AS629" s="76">
        <v>8205600</v>
      </c>
      <c r="AT629" s="72" t="s">
        <v>319</v>
      </c>
      <c r="AU629" s="76">
        <v>0</v>
      </c>
      <c r="AV629" s="81" t="s">
        <v>73</v>
      </c>
      <c r="AW629" s="620">
        <v>11361600</v>
      </c>
      <c r="AX629" s="488">
        <f t="shared" si="58"/>
        <v>0</v>
      </c>
      <c r="AY629" s="84">
        <f t="shared" si="59"/>
        <v>1</v>
      </c>
      <c r="AZ629" s="84">
        <v>1</v>
      </c>
      <c r="BA629" s="81" t="s">
        <v>73</v>
      </c>
      <c r="BB629" s="72" t="s">
        <v>208</v>
      </c>
      <c r="BC629" s="75" t="s">
        <v>14207</v>
      </c>
      <c r="BD629" s="71" t="s">
        <v>65</v>
      </c>
      <c r="BE629" s="71" t="s">
        <v>65</v>
      </c>
    </row>
    <row r="630" spans="2:57" x14ac:dyDescent="0.25">
      <c r="B630" s="71">
        <v>2025</v>
      </c>
      <c r="C630" s="71">
        <v>891780111</v>
      </c>
      <c r="D630" s="71" t="s">
        <v>63</v>
      </c>
      <c r="E630" s="72" t="s">
        <v>14206</v>
      </c>
      <c r="F630" s="72" t="s">
        <v>14205</v>
      </c>
      <c r="G630" s="176">
        <v>0</v>
      </c>
      <c r="H630" s="72" t="s">
        <v>71</v>
      </c>
      <c r="I630" s="71" t="s">
        <v>64</v>
      </c>
      <c r="J630" s="73" t="s">
        <v>81</v>
      </c>
      <c r="K630" s="75" t="s">
        <v>14204</v>
      </c>
      <c r="L630" s="76">
        <v>8310800</v>
      </c>
      <c r="M630" s="71" t="s">
        <v>66</v>
      </c>
      <c r="N630" s="75" t="s">
        <v>12462</v>
      </c>
      <c r="O630" s="75">
        <v>57462117</v>
      </c>
      <c r="P630" s="72">
        <v>28</v>
      </c>
      <c r="Q630" s="80">
        <v>45670</v>
      </c>
      <c r="R630" s="75">
        <v>5573604000</v>
      </c>
      <c r="S630" s="80">
        <v>45733</v>
      </c>
      <c r="T630" s="76">
        <v>8310800</v>
      </c>
      <c r="U630" s="72" t="s">
        <v>65</v>
      </c>
      <c r="V630" s="76">
        <v>36724655</v>
      </c>
      <c r="W630" s="104" t="s">
        <v>8892</v>
      </c>
      <c r="X630" s="78">
        <v>45733</v>
      </c>
      <c r="Y630" s="78">
        <v>45733</v>
      </c>
      <c r="Z630" s="78" t="s">
        <v>73</v>
      </c>
      <c r="AA630" s="78">
        <v>45808</v>
      </c>
      <c r="AB630" s="102">
        <f t="shared" si="54"/>
        <v>75</v>
      </c>
      <c r="AC630" s="72">
        <v>0</v>
      </c>
      <c r="AD630" s="514">
        <v>0</v>
      </c>
      <c r="AE630" s="72">
        <v>0</v>
      </c>
      <c r="AF630" s="80" t="s">
        <v>73</v>
      </c>
      <c r="AG630" s="102">
        <f t="shared" si="55"/>
        <v>0</v>
      </c>
      <c r="AH630" s="72">
        <v>0</v>
      </c>
      <c r="AI630" s="628">
        <v>0</v>
      </c>
      <c r="AJ630" s="72" t="s">
        <v>73</v>
      </c>
      <c r="AK630" s="80" t="s">
        <v>73</v>
      </c>
      <c r="AL630" s="72">
        <v>1</v>
      </c>
      <c r="AM630" s="80">
        <v>45786</v>
      </c>
      <c r="AN630" s="80">
        <v>45800</v>
      </c>
      <c r="AO630" s="80">
        <v>45822</v>
      </c>
      <c r="AP630" s="102">
        <f t="shared" si="56"/>
        <v>14</v>
      </c>
      <c r="AQ630" s="102">
        <f t="shared" si="57"/>
        <v>8310800</v>
      </c>
      <c r="AR630" s="72" t="s">
        <v>65</v>
      </c>
      <c r="AS630" s="76">
        <v>8310800</v>
      </c>
      <c r="AT630" s="72" t="s">
        <v>319</v>
      </c>
      <c r="AU630" s="76">
        <v>0</v>
      </c>
      <c r="AV630" s="81" t="s">
        <v>73</v>
      </c>
      <c r="AW630" s="620">
        <v>8310800</v>
      </c>
      <c r="AX630" s="488">
        <f t="shared" si="58"/>
        <v>0</v>
      </c>
      <c r="AY630" s="84">
        <f t="shared" si="59"/>
        <v>1</v>
      </c>
      <c r="AZ630" s="84">
        <v>1</v>
      </c>
      <c r="BA630" s="81" t="s">
        <v>73</v>
      </c>
      <c r="BB630" s="72" t="s">
        <v>208</v>
      </c>
      <c r="BC630" s="75" t="s">
        <v>14203</v>
      </c>
      <c r="BD630" s="71" t="s">
        <v>65</v>
      </c>
      <c r="BE630" s="71" t="s">
        <v>65</v>
      </c>
    </row>
    <row r="631" spans="2:57" x14ac:dyDescent="0.25">
      <c r="B631" s="71">
        <v>2025</v>
      </c>
      <c r="C631" s="71">
        <v>891780111</v>
      </c>
      <c r="D631" s="71" t="s">
        <v>63</v>
      </c>
      <c r="E631" s="72" t="s">
        <v>14202</v>
      </c>
      <c r="F631" s="72" t="s">
        <v>14201</v>
      </c>
      <c r="G631" s="176">
        <v>0</v>
      </c>
      <c r="H631" s="72" t="s">
        <v>71</v>
      </c>
      <c r="I631" s="71" t="s">
        <v>64</v>
      </c>
      <c r="J631" s="73" t="s">
        <v>81</v>
      </c>
      <c r="K631" s="75" t="s">
        <v>14200</v>
      </c>
      <c r="L631" s="76">
        <v>6801700</v>
      </c>
      <c r="M631" s="71" t="s">
        <v>66</v>
      </c>
      <c r="N631" s="75" t="s">
        <v>11668</v>
      </c>
      <c r="O631" s="75">
        <v>1001937594</v>
      </c>
      <c r="P631" s="72">
        <v>27</v>
      </c>
      <c r="Q631" s="80">
        <v>45670</v>
      </c>
      <c r="R631" s="75">
        <v>2494141000</v>
      </c>
      <c r="S631" s="80">
        <v>45734</v>
      </c>
      <c r="T631" s="76">
        <v>6801700</v>
      </c>
      <c r="U631" s="72" t="s">
        <v>65</v>
      </c>
      <c r="V631" s="76">
        <v>85447084</v>
      </c>
      <c r="W631" s="104" t="s">
        <v>11667</v>
      </c>
      <c r="X631" s="78">
        <v>45734</v>
      </c>
      <c r="Y631" s="78">
        <v>45734</v>
      </c>
      <c r="Z631" s="78" t="s">
        <v>73</v>
      </c>
      <c r="AA631" s="78">
        <v>45808</v>
      </c>
      <c r="AB631" s="102">
        <f t="shared" si="54"/>
        <v>74</v>
      </c>
      <c r="AC631" s="72">
        <v>2</v>
      </c>
      <c r="AD631" s="514">
        <v>2650000</v>
      </c>
      <c r="AE631" s="72">
        <v>1</v>
      </c>
      <c r="AF631" s="80">
        <v>45838</v>
      </c>
      <c r="AG631" s="102">
        <f t="shared" si="55"/>
        <v>30</v>
      </c>
      <c r="AH631" s="72">
        <v>0</v>
      </c>
      <c r="AI631" s="628">
        <v>0</v>
      </c>
      <c r="AJ631" s="72" t="s">
        <v>73</v>
      </c>
      <c r="AK631" s="80" t="s">
        <v>73</v>
      </c>
      <c r="AL631" s="72">
        <v>0</v>
      </c>
      <c r="AM631" s="80" t="s">
        <v>73</v>
      </c>
      <c r="AN631" s="80" t="s">
        <v>73</v>
      </c>
      <c r="AO631" s="80" t="s">
        <v>73</v>
      </c>
      <c r="AP631" s="102">
        <f t="shared" si="56"/>
        <v>0</v>
      </c>
      <c r="AQ631" s="102">
        <f t="shared" si="57"/>
        <v>9451700</v>
      </c>
      <c r="AR631" s="72" t="s">
        <v>65</v>
      </c>
      <c r="AS631" s="76">
        <v>6801700</v>
      </c>
      <c r="AT631" s="72" t="s">
        <v>319</v>
      </c>
      <c r="AU631" s="76">
        <v>0</v>
      </c>
      <c r="AV631" s="81" t="s">
        <v>73</v>
      </c>
      <c r="AW631" s="620">
        <v>9451700</v>
      </c>
      <c r="AX631" s="488">
        <f t="shared" si="58"/>
        <v>0</v>
      </c>
      <c r="AY631" s="84">
        <f t="shared" si="59"/>
        <v>1</v>
      </c>
      <c r="AZ631" s="84">
        <v>1</v>
      </c>
      <c r="BA631" s="81" t="s">
        <v>73</v>
      </c>
      <c r="BB631" s="72" t="s">
        <v>208</v>
      </c>
      <c r="BC631" s="75" t="s">
        <v>14199</v>
      </c>
      <c r="BD631" s="71" t="s">
        <v>65</v>
      </c>
      <c r="BE631" s="71" t="s">
        <v>65</v>
      </c>
    </row>
    <row r="632" spans="2:57" x14ac:dyDescent="0.25">
      <c r="B632" s="71">
        <v>2025</v>
      </c>
      <c r="C632" s="71">
        <v>891780111</v>
      </c>
      <c r="D632" s="71" t="s">
        <v>63</v>
      </c>
      <c r="E632" s="72" t="s">
        <v>14198</v>
      </c>
      <c r="F632" s="72" t="s">
        <v>14197</v>
      </c>
      <c r="G632" s="176">
        <v>0</v>
      </c>
      <c r="H632" s="72" t="s">
        <v>71</v>
      </c>
      <c r="I632" s="71" t="s">
        <v>64</v>
      </c>
      <c r="J632" s="73" t="s">
        <v>81</v>
      </c>
      <c r="K632" s="75" t="s">
        <v>14196</v>
      </c>
      <c r="L632" s="76">
        <v>9468000</v>
      </c>
      <c r="M632" s="71" t="s">
        <v>66</v>
      </c>
      <c r="N632" s="75" t="s">
        <v>11281</v>
      </c>
      <c r="O632" s="75">
        <v>85462932</v>
      </c>
      <c r="P632" s="72">
        <v>28</v>
      </c>
      <c r="Q632" s="80">
        <v>45670</v>
      </c>
      <c r="R632" s="75">
        <v>5573604000</v>
      </c>
      <c r="S632" s="80">
        <v>45735</v>
      </c>
      <c r="T632" s="76">
        <v>9468000</v>
      </c>
      <c r="U632" s="72" t="s">
        <v>65</v>
      </c>
      <c r="V632" s="76">
        <v>72175281</v>
      </c>
      <c r="W632" s="104" t="s">
        <v>8886</v>
      </c>
      <c r="X632" s="78">
        <v>45735</v>
      </c>
      <c r="Y632" s="78">
        <v>45735</v>
      </c>
      <c r="Z632" s="78" t="s">
        <v>73</v>
      </c>
      <c r="AA632" s="78">
        <v>45808</v>
      </c>
      <c r="AB632" s="102">
        <f t="shared" si="54"/>
        <v>73</v>
      </c>
      <c r="AC632" s="72">
        <v>2</v>
      </c>
      <c r="AD632" s="514">
        <v>3156000</v>
      </c>
      <c r="AE632" s="72">
        <v>1</v>
      </c>
      <c r="AF632" s="80">
        <v>45838</v>
      </c>
      <c r="AG632" s="102">
        <f t="shared" si="55"/>
        <v>30</v>
      </c>
      <c r="AH632" s="72">
        <v>0</v>
      </c>
      <c r="AI632" s="628">
        <v>0</v>
      </c>
      <c r="AJ632" s="72" t="s">
        <v>73</v>
      </c>
      <c r="AK632" s="80" t="s">
        <v>73</v>
      </c>
      <c r="AL632" s="72">
        <v>0</v>
      </c>
      <c r="AM632" s="80" t="s">
        <v>73</v>
      </c>
      <c r="AN632" s="80" t="s">
        <v>73</v>
      </c>
      <c r="AO632" s="80" t="s">
        <v>73</v>
      </c>
      <c r="AP632" s="102">
        <f t="shared" si="56"/>
        <v>0</v>
      </c>
      <c r="AQ632" s="102">
        <f t="shared" si="57"/>
        <v>12624000</v>
      </c>
      <c r="AR632" s="72" t="s">
        <v>65</v>
      </c>
      <c r="AS632" s="76">
        <v>9468000</v>
      </c>
      <c r="AT632" s="72" t="s">
        <v>319</v>
      </c>
      <c r="AU632" s="76">
        <v>0</v>
      </c>
      <c r="AV632" s="81" t="s">
        <v>73</v>
      </c>
      <c r="AW632" s="620">
        <v>12624000</v>
      </c>
      <c r="AX632" s="488">
        <f t="shared" si="58"/>
        <v>0</v>
      </c>
      <c r="AY632" s="84">
        <f t="shared" si="59"/>
        <v>1</v>
      </c>
      <c r="AZ632" s="84">
        <v>1</v>
      </c>
      <c r="BA632" s="81" t="s">
        <v>73</v>
      </c>
      <c r="BB632" s="72" t="s">
        <v>208</v>
      </c>
      <c r="BC632" s="75" t="s">
        <v>14195</v>
      </c>
      <c r="BD632" s="71" t="s">
        <v>65</v>
      </c>
      <c r="BE632" s="71" t="s">
        <v>65</v>
      </c>
    </row>
    <row r="633" spans="2:57" x14ac:dyDescent="0.25">
      <c r="B633" s="71">
        <v>2025</v>
      </c>
      <c r="C633" s="71">
        <v>891780111</v>
      </c>
      <c r="D633" s="71" t="s">
        <v>63</v>
      </c>
      <c r="E633" s="72" t="s">
        <v>14194</v>
      </c>
      <c r="F633" s="72" t="s">
        <v>14193</v>
      </c>
      <c r="G633" s="176">
        <v>0</v>
      </c>
      <c r="H633" s="72" t="s">
        <v>71</v>
      </c>
      <c r="I633" s="71" t="s">
        <v>64</v>
      </c>
      <c r="J633" s="73" t="s">
        <v>81</v>
      </c>
      <c r="K633" s="75" t="s">
        <v>14192</v>
      </c>
      <c r="L633" s="76">
        <v>7950000</v>
      </c>
      <c r="M633" s="71" t="s">
        <v>66</v>
      </c>
      <c r="N633" s="75" t="s">
        <v>10899</v>
      </c>
      <c r="O633" s="75">
        <v>1082987614</v>
      </c>
      <c r="P633" s="72">
        <v>27</v>
      </c>
      <c r="Q633" s="80">
        <v>45670</v>
      </c>
      <c r="R633" s="75">
        <v>2494141000</v>
      </c>
      <c r="S633" s="80">
        <v>45735</v>
      </c>
      <c r="T633" s="76">
        <v>7950000</v>
      </c>
      <c r="U633" s="72" t="s">
        <v>65</v>
      </c>
      <c r="V633" s="76">
        <v>85152695</v>
      </c>
      <c r="W633" s="104" t="s">
        <v>10424</v>
      </c>
      <c r="X633" s="78">
        <v>45735</v>
      </c>
      <c r="Y633" s="78">
        <v>45735</v>
      </c>
      <c r="Z633" s="78" t="s">
        <v>73</v>
      </c>
      <c r="AA633" s="78">
        <v>45808</v>
      </c>
      <c r="AB633" s="102">
        <f t="shared" si="54"/>
        <v>73</v>
      </c>
      <c r="AC633" s="72">
        <v>0</v>
      </c>
      <c r="AD633" s="514">
        <v>0</v>
      </c>
      <c r="AE633" s="72">
        <v>0</v>
      </c>
      <c r="AF633" s="80" t="s">
        <v>73</v>
      </c>
      <c r="AG633" s="102">
        <f t="shared" si="55"/>
        <v>0</v>
      </c>
      <c r="AH633" s="72">
        <v>0</v>
      </c>
      <c r="AI633" s="628">
        <v>0</v>
      </c>
      <c r="AJ633" s="72" t="s">
        <v>73</v>
      </c>
      <c r="AK633" s="80" t="s">
        <v>73</v>
      </c>
      <c r="AL633" s="72">
        <v>0</v>
      </c>
      <c r="AM633" s="80" t="s">
        <v>73</v>
      </c>
      <c r="AN633" s="80" t="s">
        <v>73</v>
      </c>
      <c r="AO633" s="80" t="s">
        <v>73</v>
      </c>
      <c r="AP633" s="102">
        <f t="shared" si="56"/>
        <v>0</v>
      </c>
      <c r="AQ633" s="102">
        <f t="shared" si="57"/>
        <v>7950000</v>
      </c>
      <c r="AR633" s="72" t="s">
        <v>65</v>
      </c>
      <c r="AS633" s="76">
        <v>7950000</v>
      </c>
      <c r="AT633" s="72" t="s">
        <v>319</v>
      </c>
      <c r="AU633" s="76">
        <v>0</v>
      </c>
      <c r="AV633" s="81" t="s">
        <v>73</v>
      </c>
      <c r="AW633" s="620">
        <v>7950000</v>
      </c>
      <c r="AX633" s="488">
        <f t="shared" si="58"/>
        <v>0</v>
      </c>
      <c r="AY633" s="84">
        <f t="shared" si="59"/>
        <v>1</v>
      </c>
      <c r="AZ633" s="84">
        <v>1</v>
      </c>
      <c r="BA633" s="81" t="s">
        <v>73</v>
      </c>
      <c r="BB633" s="72" t="s">
        <v>208</v>
      </c>
      <c r="BC633" s="75" t="s">
        <v>14191</v>
      </c>
      <c r="BD633" s="71" t="s">
        <v>65</v>
      </c>
      <c r="BE633" s="71" t="s">
        <v>65</v>
      </c>
    </row>
    <row r="634" spans="2:57" x14ac:dyDescent="0.25">
      <c r="B634" s="71">
        <v>2025</v>
      </c>
      <c r="C634" s="71">
        <v>891780111</v>
      </c>
      <c r="D634" s="71" t="s">
        <v>63</v>
      </c>
      <c r="E634" s="72" t="s">
        <v>14190</v>
      </c>
      <c r="F634" s="72" t="s">
        <v>14189</v>
      </c>
      <c r="G634" s="176">
        <v>0</v>
      </c>
      <c r="H634" s="72" t="s">
        <v>71</v>
      </c>
      <c r="I634" s="71" t="s">
        <v>64</v>
      </c>
      <c r="J634" s="73" t="s">
        <v>81</v>
      </c>
      <c r="K634" s="75" t="s">
        <v>14188</v>
      </c>
      <c r="L634" s="76">
        <v>7784800</v>
      </c>
      <c r="M634" s="71" t="s">
        <v>66</v>
      </c>
      <c r="N634" s="75" t="s">
        <v>13386</v>
      </c>
      <c r="O634" s="75">
        <v>1083007505</v>
      </c>
      <c r="P634" s="72">
        <v>28</v>
      </c>
      <c r="Q634" s="80">
        <v>45670</v>
      </c>
      <c r="R634" s="75">
        <v>5573604000</v>
      </c>
      <c r="S634" s="80">
        <v>45736</v>
      </c>
      <c r="T634" s="76">
        <v>7784800</v>
      </c>
      <c r="U634" s="72" t="s">
        <v>65</v>
      </c>
      <c r="V634" s="76">
        <v>85449357</v>
      </c>
      <c r="W634" s="104" t="s">
        <v>11233</v>
      </c>
      <c r="X634" s="78">
        <v>45736</v>
      </c>
      <c r="Y634" s="78">
        <v>45736</v>
      </c>
      <c r="Z634" s="78" t="s">
        <v>73</v>
      </c>
      <c r="AA634" s="78">
        <v>45808</v>
      </c>
      <c r="AB634" s="102">
        <f t="shared" si="54"/>
        <v>72</v>
      </c>
      <c r="AC634" s="72">
        <v>2</v>
      </c>
      <c r="AD634" s="514">
        <v>3156000</v>
      </c>
      <c r="AE634" s="72">
        <v>1</v>
      </c>
      <c r="AF634" s="80">
        <v>45838</v>
      </c>
      <c r="AG634" s="102">
        <f t="shared" si="55"/>
        <v>30</v>
      </c>
      <c r="AH634" s="72">
        <v>0</v>
      </c>
      <c r="AI634" s="628">
        <v>0</v>
      </c>
      <c r="AJ634" s="72" t="s">
        <v>73</v>
      </c>
      <c r="AK634" s="80" t="s">
        <v>73</v>
      </c>
      <c r="AL634" s="72">
        <v>0</v>
      </c>
      <c r="AM634" s="80" t="s">
        <v>73</v>
      </c>
      <c r="AN634" s="80" t="s">
        <v>73</v>
      </c>
      <c r="AO634" s="80" t="s">
        <v>73</v>
      </c>
      <c r="AP634" s="102">
        <f t="shared" si="56"/>
        <v>0</v>
      </c>
      <c r="AQ634" s="102">
        <f t="shared" si="57"/>
        <v>10940800</v>
      </c>
      <c r="AR634" s="72" t="s">
        <v>65</v>
      </c>
      <c r="AS634" s="76">
        <v>7784800</v>
      </c>
      <c r="AT634" s="72" t="s">
        <v>319</v>
      </c>
      <c r="AU634" s="76">
        <v>0</v>
      </c>
      <c r="AV634" s="81" t="s">
        <v>73</v>
      </c>
      <c r="AW634" s="620">
        <v>10940800</v>
      </c>
      <c r="AX634" s="488">
        <f t="shared" si="58"/>
        <v>0</v>
      </c>
      <c r="AY634" s="84">
        <f t="shared" si="59"/>
        <v>1</v>
      </c>
      <c r="AZ634" s="84">
        <v>1</v>
      </c>
      <c r="BA634" s="81" t="s">
        <v>73</v>
      </c>
      <c r="BB634" s="72" t="s">
        <v>208</v>
      </c>
      <c r="BC634" s="75" t="s">
        <v>14187</v>
      </c>
      <c r="BD634" s="71" t="s">
        <v>65</v>
      </c>
      <c r="BE634" s="71" t="s">
        <v>65</v>
      </c>
    </row>
    <row r="635" spans="2:57" x14ac:dyDescent="0.25">
      <c r="B635" s="71">
        <v>2025</v>
      </c>
      <c r="C635" s="71">
        <v>891780111</v>
      </c>
      <c r="D635" s="71" t="s">
        <v>63</v>
      </c>
      <c r="E635" s="72" t="s">
        <v>14186</v>
      </c>
      <c r="F635" s="72" t="s">
        <v>14185</v>
      </c>
      <c r="G635" s="176">
        <v>0</v>
      </c>
      <c r="H635" s="72" t="s">
        <v>71</v>
      </c>
      <c r="I635" s="71" t="s">
        <v>64</v>
      </c>
      <c r="J635" s="73" t="s">
        <v>81</v>
      </c>
      <c r="K635" s="75" t="s">
        <v>14184</v>
      </c>
      <c r="L635" s="76">
        <v>7784800</v>
      </c>
      <c r="M635" s="71" t="s">
        <v>66</v>
      </c>
      <c r="N635" s="75" t="s">
        <v>13030</v>
      </c>
      <c r="O635" s="75">
        <v>57290378</v>
      </c>
      <c r="P635" s="72">
        <v>28</v>
      </c>
      <c r="Q635" s="80">
        <v>45670</v>
      </c>
      <c r="R635" s="75">
        <v>5573604000</v>
      </c>
      <c r="S635" s="80">
        <v>45736</v>
      </c>
      <c r="T635" s="76">
        <v>7784800</v>
      </c>
      <c r="U635" s="72" t="s">
        <v>65</v>
      </c>
      <c r="V635" s="76">
        <v>85449357</v>
      </c>
      <c r="W635" s="104" t="s">
        <v>11233</v>
      </c>
      <c r="X635" s="78">
        <v>45736</v>
      </c>
      <c r="Y635" s="78">
        <v>45736</v>
      </c>
      <c r="Z635" s="78" t="s">
        <v>73</v>
      </c>
      <c r="AA635" s="78">
        <v>45808</v>
      </c>
      <c r="AB635" s="102">
        <f t="shared" si="54"/>
        <v>72</v>
      </c>
      <c r="AC635" s="72">
        <v>2</v>
      </c>
      <c r="AD635" s="514">
        <v>3156000</v>
      </c>
      <c r="AE635" s="72">
        <v>1</v>
      </c>
      <c r="AF635" s="80">
        <v>45838</v>
      </c>
      <c r="AG635" s="102">
        <f t="shared" si="55"/>
        <v>30</v>
      </c>
      <c r="AH635" s="72">
        <v>0</v>
      </c>
      <c r="AI635" s="628">
        <v>0</v>
      </c>
      <c r="AJ635" s="72" t="s">
        <v>73</v>
      </c>
      <c r="AK635" s="80" t="s">
        <v>73</v>
      </c>
      <c r="AL635" s="72">
        <v>0</v>
      </c>
      <c r="AM635" s="80" t="s">
        <v>73</v>
      </c>
      <c r="AN635" s="80" t="s">
        <v>73</v>
      </c>
      <c r="AO635" s="80" t="s">
        <v>73</v>
      </c>
      <c r="AP635" s="102">
        <f t="shared" si="56"/>
        <v>0</v>
      </c>
      <c r="AQ635" s="102">
        <f t="shared" si="57"/>
        <v>10940800</v>
      </c>
      <c r="AR635" s="72" t="s">
        <v>65</v>
      </c>
      <c r="AS635" s="76">
        <v>7784800</v>
      </c>
      <c r="AT635" s="72" t="s">
        <v>319</v>
      </c>
      <c r="AU635" s="76">
        <v>0</v>
      </c>
      <c r="AV635" s="81" t="s">
        <v>73</v>
      </c>
      <c r="AW635" s="620">
        <v>10940800</v>
      </c>
      <c r="AX635" s="488">
        <f t="shared" si="58"/>
        <v>0</v>
      </c>
      <c r="AY635" s="84">
        <f t="shared" si="59"/>
        <v>1</v>
      </c>
      <c r="AZ635" s="84">
        <v>1</v>
      </c>
      <c r="BA635" s="81" t="s">
        <v>73</v>
      </c>
      <c r="BB635" s="72" t="s">
        <v>208</v>
      </c>
      <c r="BC635" s="75" t="s">
        <v>14183</v>
      </c>
      <c r="BD635" s="71" t="s">
        <v>65</v>
      </c>
      <c r="BE635" s="71" t="s">
        <v>65</v>
      </c>
    </row>
    <row r="636" spans="2:57" x14ac:dyDescent="0.25">
      <c r="B636" s="71">
        <v>2025</v>
      </c>
      <c r="C636" s="71">
        <v>891780111</v>
      </c>
      <c r="D636" s="71" t="s">
        <v>63</v>
      </c>
      <c r="E636" s="72" t="s">
        <v>14182</v>
      </c>
      <c r="F636" s="72" t="s">
        <v>14181</v>
      </c>
      <c r="G636" s="176">
        <v>0</v>
      </c>
      <c r="H636" s="72" t="s">
        <v>71</v>
      </c>
      <c r="I636" s="71" t="s">
        <v>64</v>
      </c>
      <c r="J636" s="73" t="s">
        <v>81</v>
      </c>
      <c r="K636" s="75" t="s">
        <v>14180</v>
      </c>
      <c r="L636" s="76">
        <v>9341300</v>
      </c>
      <c r="M636" s="71" t="s">
        <v>66</v>
      </c>
      <c r="N636" s="75" t="s">
        <v>13025</v>
      </c>
      <c r="O636" s="75">
        <v>57297861</v>
      </c>
      <c r="P636" s="72">
        <v>28</v>
      </c>
      <c r="Q636" s="80">
        <v>45670</v>
      </c>
      <c r="R636" s="75">
        <v>5573604000</v>
      </c>
      <c r="S636" s="80">
        <v>45736</v>
      </c>
      <c r="T636" s="76">
        <v>9341300</v>
      </c>
      <c r="U636" s="72" t="s">
        <v>65</v>
      </c>
      <c r="V636" s="76">
        <v>85449357</v>
      </c>
      <c r="W636" s="104" t="s">
        <v>11233</v>
      </c>
      <c r="X636" s="78">
        <v>45736</v>
      </c>
      <c r="Y636" s="78">
        <v>45736</v>
      </c>
      <c r="Z636" s="78" t="s">
        <v>73</v>
      </c>
      <c r="AA636" s="78">
        <v>45808</v>
      </c>
      <c r="AB636" s="102">
        <f t="shared" si="54"/>
        <v>72</v>
      </c>
      <c r="AC636" s="72">
        <v>2</v>
      </c>
      <c r="AD636" s="514">
        <v>3787000</v>
      </c>
      <c r="AE636" s="72">
        <v>1</v>
      </c>
      <c r="AF636" s="80">
        <v>45838</v>
      </c>
      <c r="AG636" s="102">
        <f t="shared" si="55"/>
        <v>30</v>
      </c>
      <c r="AH636" s="72">
        <v>0</v>
      </c>
      <c r="AI636" s="628">
        <v>0</v>
      </c>
      <c r="AJ636" s="72" t="s">
        <v>73</v>
      </c>
      <c r="AK636" s="80" t="s">
        <v>73</v>
      </c>
      <c r="AL636" s="72">
        <v>0</v>
      </c>
      <c r="AM636" s="80" t="s">
        <v>73</v>
      </c>
      <c r="AN636" s="80" t="s">
        <v>73</v>
      </c>
      <c r="AO636" s="80" t="s">
        <v>73</v>
      </c>
      <c r="AP636" s="102">
        <f t="shared" si="56"/>
        <v>0</v>
      </c>
      <c r="AQ636" s="102">
        <f t="shared" si="57"/>
        <v>13128300</v>
      </c>
      <c r="AR636" s="72" t="s">
        <v>65</v>
      </c>
      <c r="AS636" s="76">
        <v>9341300</v>
      </c>
      <c r="AT636" s="72" t="s">
        <v>319</v>
      </c>
      <c r="AU636" s="76">
        <v>0</v>
      </c>
      <c r="AV636" s="81" t="s">
        <v>73</v>
      </c>
      <c r="AW636" s="620">
        <v>13128300</v>
      </c>
      <c r="AX636" s="488">
        <f t="shared" si="58"/>
        <v>0</v>
      </c>
      <c r="AY636" s="84">
        <f t="shared" si="59"/>
        <v>1</v>
      </c>
      <c r="AZ636" s="84">
        <v>1</v>
      </c>
      <c r="BA636" s="81" t="s">
        <v>73</v>
      </c>
      <c r="BB636" s="72" t="s">
        <v>208</v>
      </c>
      <c r="BC636" s="75" t="s">
        <v>14179</v>
      </c>
      <c r="BD636" s="71" t="s">
        <v>65</v>
      </c>
      <c r="BE636" s="71" t="s">
        <v>65</v>
      </c>
    </row>
    <row r="637" spans="2:57" x14ac:dyDescent="0.25">
      <c r="B637" s="71">
        <v>2025</v>
      </c>
      <c r="C637" s="71">
        <v>891780111</v>
      </c>
      <c r="D637" s="71" t="s">
        <v>63</v>
      </c>
      <c r="E637" s="72" t="s">
        <v>14178</v>
      </c>
      <c r="F637" s="72" t="s">
        <v>14177</v>
      </c>
      <c r="G637" s="176">
        <v>0</v>
      </c>
      <c r="H637" s="72" t="s">
        <v>71</v>
      </c>
      <c r="I637" s="71" t="s">
        <v>64</v>
      </c>
      <c r="J637" s="73" t="s">
        <v>81</v>
      </c>
      <c r="K637" s="75" t="s">
        <v>14176</v>
      </c>
      <c r="L637" s="76">
        <v>7950000</v>
      </c>
      <c r="M637" s="71" t="s">
        <v>66</v>
      </c>
      <c r="N637" s="75" t="s">
        <v>14175</v>
      </c>
      <c r="O637" s="75">
        <v>1081795685</v>
      </c>
      <c r="P637" s="72">
        <v>27</v>
      </c>
      <c r="Q637" s="80">
        <v>45670</v>
      </c>
      <c r="R637" s="75">
        <v>2494141000</v>
      </c>
      <c r="S637" s="80">
        <v>45737</v>
      </c>
      <c r="T637" s="76">
        <v>7950000</v>
      </c>
      <c r="U637" s="72" t="s">
        <v>65</v>
      </c>
      <c r="V637" s="76">
        <v>1192791759</v>
      </c>
      <c r="W637" s="104" t="s">
        <v>3787</v>
      </c>
      <c r="X637" s="78">
        <v>45737</v>
      </c>
      <c r="Y637" s="78">
        <v>45737</v>
      </c>
      <c r="Z637" s="78" t="s">
        <v>73</v>
      </c>
      <c r="AA637" s="78">
        <v>45812</v>
      </c>
      <c r="AB637" s="102">
        <f t="shared" si="54"/>
        <v>75</v>
      </c>
      <c r="AC637" s="72">
        <v>0</v>
      </c>
      <c r="AD637" s="514">
        <v>0</v>
      </c>
      <c r="AE637" s="72">
        <v>0</v>
      </c>
      <c r="AF637" s="80" t="s">
        <v>73</v>
      </c>
      <c r="AG637" s="102">
        <f t="shared" si="55"/>
        <v>0</v>
      </c>
      <c r="AH637" s="72">
        <v>0</v>
      </c>
      <c r="AI637" s="628">
        <v>0</v>
      </c>
      <c r="AJ637" s="72" t="s">
        <v>73</v>
      </c>
      <c r="AK637" s="80" t="s">
        <v>73</v>
      </c>
      <c r="AL637" s="72">
        <v>0</v>
      </c>
      <c r="AM637" s="80" t="s">
        <v>73</v>
      </c>
      <c r="AN637" s="80" t="s">
        <v>73</v>
      </c>
      <c r="AO637" s="80" t="s">
        <v>73</v>
      </c>
      <c r="AP637" s="102">
        <f t="shared" si="56"/>
        <v>0</v>
      </c>
      <c r="AQ637" s="102">
        <f t="shared" si="57"/>
        <v>7950000</v>
      </c>
      <c r="AR637" s="72" t="s">
        <v>65</v>
      </c>
      <c r="AS637" s="76">
        <v>7950000</v>
      </c>
      <c r="AT637" s="72" t="s">
        <v>319</v>
      </c>
      <c r="AU637" s="76">
        <v>0</v>
      </c>
      <c r="AV637" s="81" t="s">
        <v>73</v>
      </c>
      <c r="AW637" s="620">
        <v>7950000</v>
      </c>
      <c r="AX637" s="488">
        <f t="shared" si="58"/>
        <v>0</v>
      </c>
      <c r="AY637" s="84">
        <f t="shared" si="59"/>
        <v>1</v>
      </c>
      <c r="AZ637" s="84">
        <v>1</v>
      </c>
      <c r="BA637" s="81" t="s">
        <v>73</v>
      </c>
      <c r="BB637" s="72" t="s">
        <v>208</v>
      </c>
      <c r="BC637" s="75" t="s">
        <v>14174</v>
      </c>
      <c r="BD637" s="71" t="s">
        <v>65</v>
      </c>
      <c r="BE637" s="71" t="s">
        <v>65</v>
      </c>
    </row>
    <row r="638" spans="2:57" x14ac:dyDescent="0.25">
      <c r="B638" s="71">
        <v>2025</v>
      </c>
      <c r="C638" s="71">
        <v>891780111</v>
      </c>
      <c r="D638" s="71" t="s">
        <v>63</v>
      </c>
      <c r="E638" s="72" t="s">
        <v>14173</v>
      </c>
      <c r="F638" s="72" t="s">
        <v>14172</v>
      </c>
      <c r="G638" s="176">
        <v>0</v>
      </c>
      <c r="H638" s="72" t="s">
        <v>71</v>
      </c>
      <c r="I638" s="71" t="s">
        <v>64</v>
      </c>
      <c r="J638" s="73" t="s">
        <v>81</v>
      </c>
      <c r="K638" s="75" t="s">
        <v>14171</v>
      </c>
      <c r="L638" s="76">
        <v>7030000</v>
      </c>
      <c r="M638" s="71" t="s">
        <v>66</v>
      </c>
      <c r="N638" s="75" t="s">
        <v>12038</v>
      </c>
      <c r="O638" s="75">
        <v>1083039448</v>
      </c>
      <c r="P638" s="72">
        <v>28</v>
      </c>
      <c r="Q638" s="80">
        <v>45670</v>
      </c>
      <c r="R638" s="75">
        <v>5573604000</v>
      </c>
      <c r="S638" s="80">
        <v>45737</v>
      </c>
      <c r="T638" s="76">
        <v>7030000</v>
      </c>
      <c r="U638" s="72" t="s">
        <v>65</v>
      </c>
      <c r="V638" s="76">
        <v>85463513</v>
      </c>
      <c r="W638" s="104" t="s">
        <v>10734</v>
      </c>
      <c r="X638" s="78">
        <v>45737</v>
      </c>
      <c r="Y638" s="78">
        <v>45737</v>
      </c>
      <c r="Z638" s="78" t="s">
        <v>73</v>
      </c>
      <c r="AA638" s="78">
        <v>45808</v>
      </c>
      <c r="AB638" s="102">
        <f t="shared" si="54"/>
        <v>71</v>
      </c>
      <c r="AC638" s="72">
        <v>2</v>
      </c>
      <c r="AD638" s="514">
        <v>2850000</v>
      </c>
      <c r="AE638" s="72">
        <v>1</v>
      </c>
      <c r="AF638" s="80">
        <v>45838</v>
      </c>
      <c r="AG638" s="102">
        <f t="shared" si="55"/>
        <v>30</v>
      </c>
      <c r="AH638" s="72">
        <v>0</v>
      </c>
      <c r="AI638" s="628">
        <v>0</v>
      </c>
      <c r="AJ638" s="72" t="s">
        <v>73</v>
      </c>
      <c r="AK638" s="80" t="s">
        <v>73</v>
      </c>
      <c r="AL638" s="72">
        <v>0</v>
      </c>
      <c r="AM638" s="80" t="s">
        <v>73</v>
      </c>
      <c r="AN638" s="80" t="s">
        <v>73</v>
      </c>
      <c r="AO638" s="80" t="s">
        <v>73</v>
      </c>
      <c r="AP638" s="102">
        <f t="shared" si="56"/>
        <v>0</v>
      </c>
      <c r="AQ638" s="102">
        <f t="shared" si="57"/>
        <v>9880000</v>
      </c>
      <c r="AR638" s="72" t="s">
        <v>65</v>
      </c>
      <c r="AS638" s="76">
        <v>7030000</v>
      </c>
      <c r="AT638" s="72" t="s">
        <v>319</v>
      </c>
      <c r="AU638" s="76">
        <v>0</v>
      </c>
      <c r="AV638" s="81" t="s">
        <v>73</v>
      </c>
      <c r="AW638" s="620">
        <v>9880000</v>
      </c>
      <c r="AX638" s="488">
        <f t="shared" si="58"/>
        <v>0</v>
      </c>
      <c r="AY638" s="84">
        <f t="shared" si="59"/>
        <v>1</v>
      </c>
      <c r="AZ638" s="84">
        <v>1</v>
      </c>
      <c r="BA638" s="81" t="s">
        <v>73</v>
      </c>
      <c r="BB638" s="72" t="s">
        <v>208</v>
      </c>
      <c r="BC638" s="75" t="s">
        <v>14170</v>
      </c>
      <c r="BD638" s="71" t="s">
        <v>65</v>
      </c>
      <c r="BE638" s="71" t="s">
        <v>65</v>
      </c>
    </row>
    <row r="639" spans="2:57" x14ac:dyDescent="0.25">
      <c r="B639" s="71">
        <v>2025</v>
      </c>
      <c r="C639" s="71">
        <v>891780111</v>
      </c>
      <c r="D639" s="71" t="s">
        <v>63</v>
      </c>
      <c r="E639" s="72" t="s">
        <v>14169</v>
      </c>
      <c r="F639" s="72" t="s">
        <v>14168</v>
      </c>
      <c r="G639" s="176">
        <v>0</v>
      </c>
      <c r="H639" s="72" t="s">
        <v>71</v>
      </c>
      <c r="I639" s="71" t="s">
        <v>210</v>
      </c>
      <c r="J639" s="73" t="s">
        <v>81</v>
      </c>
      <c r="K639" s="75" t="s">
        <v>14041</v>
      </c>
      <c r="L639" s="76">
        <v>6000000</v>
      </c>
      <c r="M639" s="71" t="s">
        <v>66</v>
      </c>
      <c r="N639" s="75" t="s">
        <v>9918</v>
      </c>
      <c r="O639" s="75">
        <v>36552092</v>
      </c>
      <c r="P639" s="72">
        <v>702</v>
      </c>
      <c r="Q639" s="80">
        <v>45733</v>
      </c>
      <c r="R639" s="75">
        <v>26800000</v>
      </c>
      <c r="S639" s="80">
        <v>45741</v>
      </c>
      <c r="T639" s="76">
        <v>6000000</v>
      </c>
      <c r="U639" s="72" t="s">
        <v>65</v>
      </c>
      <c r="V639" s="76">
        <v>85455983</v>
      </c>
      <c r="W639" s="104" t="s">
        <v>11723</v>
      </c>
      <c r="X639" s="78">
        <v>45741</v>
      </c>
      <c r="Y639" s="78">
        <v>45741</v>
      </c>
      <c r="Z639" s="78" t="s">
        <v>73</v>
      </c>
      <c r="AA639" s="78">
        <v>45762</v>
      </c>
      <c r="AB639" s="102">
        <f t="shared" si="54"/>
        <v>21</v>
      </c>
      <c r="AC639" s="72">
        <v>0</v>
      </c>
      <c r="AD639" s="514">
        <v>0</v>
      </c>
      <c r="AE639" s="72">
        <v>0</v>
      </c>
      <c r="AF639" s="80" t="s">
        <v>73</v>
      </c>
      <c r="AG639" s="102">
        <f t="shared" si="55"/>
        <v>0</v>
      </c>
      <c r="AH639" s="72">
        <v>0</v>
      </c>
      <c r="AI639" s="628">
        <v>0</v>
      </c>
      <c r="AJ639" s="72" t="s">
        <v>73</v>
      </c>
      <c r="AK639" s="80" t="s">
        <v>73</v>
      </c>
      <c r="AL639" s="72">
        <v>0</v>
      </c>
      <c r="AM639" s="80" t="s">
        <v>73</v>
      </c>
      <c r="AN639" s="80" t="s">
        <v>73</v>
      </c>
      <c r="AO639" s="80" t="s">
        <v>73</v>
      </c>
      <c r="AP639" s="102">
        <f t="shared" si="56"/>
        <v>0</v>
      </c>
      <c r="AQ639" s="102">
        <f t="shared" si="57"/>
        <v>6000000</v>
      </c>
      <c r="AR639" s="72" t="s">
        <v>65</v>
      </c>
      <c r="AS639" s="76">
        <v>6000000</v>
      </c>
      <c r="AT639" s="72" t="s">
        <v>319</v>
      </c>
      <c r="AU639" s="76">
        <v>0</v>
      </c>
      <c r="AV639" s="81" t="s">
        <v>73</v>
      </c>
      <c r="AW639" s="620">
        <v>6000000</v>
      </c>
      <c r="AX639" s="488">
        <f t="shared" si="58"/>
        <v>0</v>
      </c>
      <c r="AY639" s="84">
        <f t="shared" si="59"/>
        <v>1</v>
      </c>
      <c r="AZ639" s="84">
        <v>1</v>
      </c>
      <c r="BA639" s="81" t="s">
        <v>73</v>
      </c>
      <c r="BB639" s="72" t="s">
        <v>208</v>
      </c>
      <c r="BC639" s="75" t="s">
        <v>14167</v>
      </c>
      <c r="BD639" s="71" t="s">
        <v>65</v>
      </c>
      <c r="BE639" s="71" t="s">
        <v>65</v>
      </c>
    </row>
    <row r="640" spans="2:57" x14ac:dyDescent="0.25">
      <c r="B640" s="71">
        <v>2025</v>
      </c>
      <c r="C640" s="71">
        <v>891780111</v>
      </c>
      <c r="D640" s="71" t="s">
        <v>63</v>
      </c>
      <c r="E640" s="72" t="s">
        <v>14166</v>
      </c>
      <c r="F640" s="72" t="s">
        <v>14165</v>
      </c>
      <c r="G640" s="176">
        <v>0</v>
      </c>
      <c r="H640" s="72" t="s">
        <v>71</v>
      </c>
      <c r="I640" s="71" t="s">
        <v>64</v>
      </c>
      <c r="J640" s="73" t="s">
        <v>81</v>
      </c>
      <c r="K640" s="75" t="s">
        <v>14164</v>
      </c>
      <c r="L640" s="76">
        <v>12500000</v>
      </c>
      <c r="M640" s="71" t="s">
        <v>66</v>
      </c>
      <c r="N640" s="75" t="s">
        <v>8831</v>
      </c>
      <c r="O640" s="75">
        <v>57297436</v>
      </c>
      <c r="P640" s="72">
        <v>28</v>
      </c>
      <c r="Q640" s="80">
        <v>45670</v>
      </c>
      <c r="R640" s="75">
        <v>5573604000</v>
      </c>
      <c r="S640" s="80">
        <v>45741</v>
      </c>
      <c r="T640" s="76">
        <v>12500000</v>
      </c>
      <c r="U640" s="72" t="s">
        <v>65</v>
      </c>
      <c r="V640" s="76">
        <v>1082870070</v>
      </c>
      <c r="W640" s="104" t="s">
        <v>10451</v>
      </c>
      <c r="X640" s="78">
        <v>45741</v>
      </c>
      <c r="Y640" s="78">
        <v>45741</v>
      </c>
      <c r="Z640" s="78" t="s">
        <v>73</v>
      </c>
      <c r="AA640" s="78">
        <v>45869</v>
      </c>
      <c r="AB640" s="102">
        <f t="shared" si="54"/>
        <v>128</v>
      </c>
      <c r="AC640" s="72">
        <v>0</v>
      </c>
      <c r="AD640" s="514">
        <v>0</v>
      </c>
      <c r="AE640" s="72">
        <v>0</v>
      </c>
      <c r="AF640" s="80" t="s">
        <v>73</v>
      </c>
      <c r="AG640" s="102">
        <f t="shared" si="55"/>
        <v>0</v>
      </c>
      <c r="AH640" s="72">
        <v>0</v>
      </c>
      <c r="AI640" s="628">
        <v>0</v>
      </c>
      <c r="AJ640" s="72" t="s">
        <v>73</v>
      </c>
      <c r="AK640" s="80" t="s">
        <v>73</v>
      </c>
      <c r="AL640" s="72">
        <v>0</v>
      </c>
      <c r="AM640" s="80" t="s">
        <v>73</v>
      </c>
      <c r="AN640" s="80" t="s">
        <v>73</v>
      </c>
      <c r="AO640" s="80" t="s">
        <v>73</v>
      </c>
      <c r="AP640" s="102">
        <f t="shared" si="56"/>
        <v>0</v>
      </c>
      <c r="AQ640" s="102">
        <f t="shared" si="57"/>
        <v>12500000</v>
      </c>
      <c r="AR640" s="72" t="s">
        <v>65</v>
      </c>
      <c r="AS640" s="76">
        <v>12500000</v>
      </c>
      <c r="AT640" s="72" t="s">
        <v>319</v>
      </c>
      <c r="AU640" s="76">
        <v>0</v>
      </c>
      <c r="AV640" s="81" t="s">
        <v>73</v>
      </c>
      <c r="AW640" s="620">
        <v>12500000</v>
      </c>
      <c r="AX640" s="488">
        <f t="shared" si="58"/>
        <v>0</v>
      </c>
      <c r="AY640" s="84">
        <f t="shared" si="59"/>
        <v>1</v>
      </c>
      <c r="AZ640" s="84">
        <v>1</v>
      </c>
      <c r="BA640" s="81" t="s">
        <v>73</v>
      </c>
      <c r="BB640" s="72" t="s">
        <v>208</v>
      </c>
      <c r="BC640" s="75" t="s">
        <v>14163</v>
      </c>
      <c r="BD640" s="71" t="s">
        <v>65</v>
      </c>
      <c r="BE640" s="71" t="s">
        <v>65</v>
      </c>
    </row>
    <row r="641" spans="2:57" x14ac:dyDescent="0.25">
      <c r="B641" s="71">
        <v>2025</v>
      </c>
      <c r="C641" s="71">
        <v>891780111</v>
      </c>
      <c r="D641" s="71" t="s">
        <v>63</v>
      </c>
      <c r="E641" s="72" t="s">
        <v>14162</v>
      </c>
      <c r="F641" s="72" t="s">
        <v>14161</v>
      </c>
      <c r="G641" s="176">
        <v>0</v>
      </c>
      <c r="H641" s="72" t="s">
        <v>71</v>
      </c>
      <c r="I641" s="71" t="s">
        <v>64</v>
      </c>
      <c r="J641" s="73" t="s">
        <v>81</v>
      </c>
      <c r="K641" s="75" t="s">
        <v>14160</v>
      </c>
      <c r="L641" s="76">
        <v>6943200</v>
      </c>
      <c r="M641" s="71" t="s">
        <v>66</v>
      </c>
      <c r="N641" s="75" t="s">
        <v>12267</v>
      </c>
      <c r="O641" s="75">
        <v>1083040358</v>
      </c>
      <c r="P641" s="72">
        <v>28</v>
      </c>
      <c r="Q641" s="80">
        <v>45670</v>
      </c>
      <c r="R641" s="75">
        <v>5573604000</v>
      </c>
      <c r="S641" s="80">
        <v>45741</v>
      </c>
      <c r="T641" s="76">
        <v>6943200</v>
      </c>
      <c r="U641" s="72" t="s">
        <v>65</v>
      </c>
      <c r="V641" s="76">
        <v>36557666</v>
      </c>
      <c r="W641" s="104" t="s">
        <v>10440</v>
      </c>
      <c r="X641" s="78">
        <v>45741</v>
      </c>
      <c r="Y641" s="78">
        <v>45741</v>
      </c>
      <c r="Z641" s="78" t="s">
        <v>73</v>
      </c>
      <c r="AA641" s="78">
        <v>45808</v>
      </c>
      <c r="AB641" s="102">
        <f t="shared" si="54"/>
        <v>67</v>
      </c>
      <c r="AC641" s="72">
        <v>2</v>
      </c>
      <c r="AD641" s="514">
        <v>3156000</v>
      </c>
      <c r="AE641" s="72">
        <v>1</v>
      </c>
      <c r="AF641" s="80">
        <v>45838</v>
      </c>
      <c r="AG641" s="102">
        <f t="shared" si="55"/>
        <v>30</v>
      </c>
      <c r="AH641" s="72">
        <v>0</v>
      </c>
      <c r="AI641" s="628">
        <v>0</v>
      </c>
      <c r="AJ641" s="72" t="s">
        <v>73</v>
      </c>
      <c r="AK641" s="80" t="s">
        <v>73</v>
      </c>
      <c r="AL641" s="72">
        <v>0</v>
      </c>
      <c r="AM641" s="80" t="s">
        <v>73</v>
      </c>
      <c r="AN641" s="80" t="s">
        <v>73</v>
      </c>
      <c r="AO641" s="80" t="s">
        <v>73</v>
      </c>
      <c r="AP641" s="102">
        <f t="shared" si="56"/>
        <v>0</v>
      </c>
      <c r="AQ641" s="102">
        <f t="shared" si="57"/>
        <v>10099200</v>
      </c>
      <c r="AR641" s="72" t="s">
        <v>65</v>
      </c>
      <c r="AS641" s="76">
        <v>6943200</v>
      </c>
      <c r="AT641" s="72" t="s">
        <v>319</v>
      </c>
      <c r="AU641" s="76">
        <v>0</v>
      </c>
      <c r="AV641" s="81" t="s">
        <v>73</v>
      </c>
      <c r="AW641" s="620">
        <v>10099200</v>
      </c>
      <c r="AX641" s="488">
        <f t="shared" si="58"/>
        <v>0</v>
      </c>
      <c r="AY641" s="84">
        <f t="shared" si="59"/>
        <v>1</v>
      </c>
      <c r="AZ641" s="84">
        <v>1</v>
      </c>
      <c r="BA641" s="81" t="s">
        <v>73</v>
      </c>
      <c r="BB641" s="72" t="s">
        <v>208</v>
      </c>
      <c r="BC641" s="75" t="s">
        <v>14159</v>
      </c>
      <c r="BD641" s="71" t="s">
        <v>65</v>
      </c>
      <c r="BE641" s="71" t="s">
        <v>65</v>
      </c>
    </row>
    <row r="642" spans="2:57" x14ac:dyDescent="0.25">
      <c r="B642" s="71">
        <v>2025</v>
      </c>
      <c r="C642" s="71">
        <v>891780111</v>
      </c>
      <c r="D642" s="71" t="s">
        <v>63</v>
      </c>
      <c r="E642" s="72" t="s">
        <v>14158</v>
      </c>
      <c r="F642" s="72" t="s">
        <v>14157</v>
      </c>
      <c r="G642" s="176">
        <v>0</v>
      </c>
      <c r="H642" s="72" t="s">
        <v>71</v>
      </c>
      <c r="I642" s="71" t="s">
        <v>210</v>
      </c>
      <c r="J642" s="73" t="s">
        <v>81</v>
      </c>
      <c r="K642" s="75" t="s">
        <v>14156</v>
      </c>
      <c r="L642" s="76">
        <v>3000000</v>
      </c>
      <c r="M642" s="71" t="s">
        <v>66</v>
      </c>
      <c r="N642" s="75" t="s">
        <v>14155</v>
      </c>
      <c r="O642" s="75">
        <v>1083016196</v>
      </c>
      <c r="P642" s="72">
        <v>702</v>
      </c>
      <c r="Q642" s="80">
        <v>45733</v>
      </c>
      <c r="R642" s="75">
        <v>26800000</v>
      </c>
      <c r="S642" s="80">
        <v>45741</v>
      </c>
      <c r="T642" s="76">
        <v>3000000</v>
      </c>
      <c r="U642" s="72" t="s">
        <v>65</v>
      </c>
      <c r="V642" s="76">
        <v>36552092</v>
      </c>
      <c r="W642" s="104" t="s">
        <v>9918</v>
      </c>
      <c r="X642" s="78">
        <v>45741</v>
      </c>
      <c r="Y642" s="78">
        <v>45741</v>
      </c>
      <c r="Z642" s="78" t="s">
        <v>73</v>
      </c>
      <c r="AA642" s="78">
        <v>45762</v>
      </c>
      <c r="AB642" s="102">
        <f t="shared" si="54"/>
        <v>21</v>
      </c>
      <c r="AC642" s="72">
        <v>0</v>
      </c>
      <c r="AD642" s="514">
        <v>0</v>
      </c>
      <c r="AE642" s="72">
        <v>0</v>
      </c>
      <c r="AF642" s="80" t="s">
        <v>73</v>
      </c>
      <c r="AG642" s="102">
        <f t="shared" si="55"/>
        <v>0</v>
      </c>
      <c r="AH642" s="72">
        <v>0</v>
      </c>
      <c r="AI642" s="628">
        <v>0</v>
      </c>
      <c r="AJ642" s="72" t="s">
        <v>73</v>
      </c>
      <c r="AK642" s="80" t="s">
        <v>73</v>
      </c>
      <c r="AL642" s="72">
        <v>0</v>
      </c>
      <c r="AM642" s="80" t="s">
        <v>73</v>
      </c>
      <c r="AN642" s="80" t="s">
        <v>73</v>
      </c>
      <c r="AO642" s="80" t="s">
        <v>73</v>
      </c>
      <c r="AP642" s="102">
        <f t="shared" si="56"/>
        <v>0</v>
      </c>
      <c r="AQ642" s="102">
        <f t="shared" si="57"/>
        <v>3000000</v>
      </c>
      <c r="AR642" s="72" t="s">
        <v>65</v>
      </c>
      <c r="AS642" s="76">
        <v>3000000</v>
      </c>
      <c r="AT642" s="72" t="s">
        <v>319</v>
      </c>
      <c r="AU642" s="76">
        <v>0</v>
      </c>
      <c r="AV642" s="81" t="s">
        <v>73</v>
      </c>
      <c r="AW642" s="620">
        <v>3000000</v>
      </c>
      <c r="AX642" s="488">
        <f t="shared" si="58"/>
        <v>0</v>
      </c>
      <c r="AY642" s="84">
        <f t="shared" si="59"/>
        <v>1</v>
      </c>
      <c r="AZ642" s="84">
        <v>1</v>
      </c>
      <c r="BA642" s="81" t="s">
        <v>73</v>
      </c>
      <c r="BB642" s="72" t="s">
        <v>208</v>
      </c>
      <c r="BC642" s="75" t="s">
        <v>14154</v>
      </c>
      <c r="BD642" s="71" t="s">
        <v>65</v>
      </c>
      <c r="BE642" s="71" t="s">
        <v>65</v>
      </c>
    </row>
    <row r="643" spans="2:57" x14ac:dyDescent="0.25">
      <c r="B643" s="71">
        <v>2025</v>
      </c>
      <c r="C643" s="71">
        <v>891780111</v>
      </c>
      <c r="D643" s="71" t="s">
        <v>63</v>
      </c>
      <c r="E643" s="72" t="s">
        <v>14153</v>
      </c>
      <c r="F643" s="72" t="s">
        <v>14152</v>
      </c>
      <c r="G643" s="176">
        <v>0</v>
      </c>
      <c r="H643" s="72" t="s">
        <v>71</v>
      </c>
      <c r="I643" s="71" t="s">
        <v>64</v>
      </c>
      <c r="J643" s="73" t="s">
        <v>81</v>
      </c>
      <c r="K643" s="75" t="s">
        <v>14151</v>
      </c>
      <c r="L643" s="76">
        <v>5830000</v>
      </c>
      <c r="M643" s="71" t="s">
        <v>66</v>
      </c>
      <c r="N643" s="75" t="s">
        <v>11048</v>
      </c>
      <c r="O643" s="75">
        <v>1140873268</v>
      </c>
      <c r="P643" s="72">
        <v>27</v>
      </c>
      <c r="Q643" s="80">
        <v>45670</v>
      </c>
      <c r="R643" s="75">
        <v>2494141000</v>
      </c>
      <c r="S643" s="80">
        <v>45742</v>
      </c>
      <c r="T643" s="76">
        <v>5830000</v>
      </c>
      <c r="U643" s="72" t="s">
        <v>65</v>
      </c>
      <c r="V643" s="76">
        <v>45476408</v>
      </c>
      <c r="W643" s="104" t="s">
        <v>10489</v>
      </c>
      <c r="X643" s="78">
        <v>45742</v>
      </c>
      <c r="Y643" s="78">
        <v>45742</v>
      </c>
      <c r="Z643" s="78" t="s">
        <v>73</v>
      </c>
      <c r="AA643" s="78">
        <v>45808</v>
      </c>
      <c r="AB643" s="102">
        <f t="shared" si="54"/>
        <v>66</v>
      </c>
      <c r="AC643" s="72">
        <v>2</v>
      </c>
      <c r="AD643" s="514">
        <v>1148400</v>
      </c>
      <c r="AE643" s="72">
        <v>1</v>
      </c>
      <c r="AF643" s="80">
        <v>45821</v>
      </c>
      <c r="AG643" s="102">
        <f t="shared" si="55"/>
        <v>13</v>
      </c>
      <c r="AH643" s="72">
        <v>0</v>
      </c>
      <c r="AI643" s="628">
        <v>0</v>
      </c>
      <c r="AJ643" s="72" t="s">
        <v>73</v>
      </c>
      <c r="AK643" s="80" t="s">
        <v>73</v>
      </c>
      <c r="AL643" s="72">
        <v>0</v>
      </c>
      <c r="AM643" s="80" t="s">
        <v>73</v>
      </c>
      <c r="AN643" s="80" t="s">
        <v>73</v>
      </c>
      <c r="AO643" s="80" t="s">
        <v>73</v>
      </c>
      <c r="AP643" s="102">
        <f t="shared" si="56"/>
        <v>0</v>
      </c>
      <c r="AQ643" s="102">
        <f t="shared" si="57"/>
        <v>6978400</v>
      </c>
      <c r="AR643" s="72" t="s">
        <v>65</v>
      </c>
      <c r="AS643" s="76">
        <v>5830000</v>
      </c>
      <c r="AT643" s="72" t="s">
        <v>319</v>
      </c>
      <c r="AU643" s="76">
        <v>0</v>
      </c>
      <c r="AV643" s="81" t="s">
        <v>73</v>
      </c>
      <c r="AW643" s="620">
        <v>6978400</v>
      </c>
      <c r="AX643" s="488">
        <f t="shared" si="58"/>
        <v>0</v>
      </c>
      <c r="AY643" s="84">
        <f t="shared" si="59"/>
        <v>1</v>
      </c>
      <c r="AZ643" s="84">
        <v>1</v>
      </c>
      <c r="BA643" s="81" t="s">
        <v>73</v>
      </c>
      <c r="BB643" s="72" t="s">
        <v>208</v>
      </c>
      <c r="BC643" s="75" t="s">
        <v>14150</v>
      </c>
      <c r="BD643" s="71" t="s">
        <v>65</v>
      </c>
      <c r="BE643" s="71" t="s">
        <v>65</v>
      </c>
    </row>
    <row r="644" spans="2:57" x14ac:dyDescent="0.25">
      <c r="B644" s="71">
        <v>2025</v>
      </c>
      <c r="C644" s="71">
        <v>891780111</v>
      </c>
      <c r="D644" s="71" t="s">
        <v>63</v>
      </c>
      <c r="E644" s="72" t="s">
        <v>14149</v>
      </c>
      <c r="F644" s="72" t="s">
        <v>14148</v>
      </c>
      <c r="G644" s="176">
        <v>0</v>
      </c>
      <c r="H644" s="72" t="s">
        <v>71</v>
      </c>
      <c r="I644" s="71" t="s">
        <v>210</v>
      </c>
      <c r="J644" s="73" t="s">
        <v>81</v>
      </c>
      <c r="K644" s="75" t="s">
        <v>14147</v>
      </c>
      <c r="L644" s="76">
        <v>3000000</v>
      </c>
      <c r="M644" s="71" t="s">
        <v>66</v>
      </c>
      <c r="N644" s="75" t="s">
        <v>14031</v>
      </c>
      <c r="O644" s="75">
        <v>1082872242</v>
      </c>
      <c r="P644" s="72">
        <v>702</v>
      </c>
      <c r="Q644" s="80">
        <v>45733</v>
      </c>
      <c r="R644" s="75">
        <v>26800000</v>
      </c>
      <c r="S644" s="80">
        <v>45742</v>
      </c>
      <c r="T644" s="76">
        <v>3000000</v>
      </c>
      <c r="U644" s="72" t="s">
        <v>65</v>
      </c>
      <c r="V644" s="76">
        <v>36552092</v>
      </c>
      <c r="W644" s="104" t="s">
        <v>9918</v>
      </c>
      <c r="X644" s="78">
        <v>45742</v>
      </c>
      <c r="Y644" s="78">
        <v>45742</v>
      </c>
      <c r="Z644" s="78" t="s">
        <v>73</v>
      </c>
      <c r="AA644" s="78">
        <v>45762</v>
      </c>
      <c r="AB644" s="102">
        <f t="shared" si="54"/>
        <v>20</v>
      </c>
      <c r="AC644" s="72">
        <v>0</v>
      </c>
      <c r="AD644" s="514">
        <v>0</v>
      </c>
      <c r="AE644" s="72">
        <v>0</v>
      </c>
      <c r="AF644" s="80" t="s">
        <v>73</v>
      </c>
      <c r="AG644" s="102">
        <f t="shared" si="55"/>
        <v>0</v>
      </c>
      <c r="AH644" s="72">
        <v>0</v>
      </c>
      <c r="AI644" s="628">
        <v>0</v>
      </c>
      <c r="AJ644" s="72" t="s">
        <v>73</v>
      </c>
      <c r="AK644" s="80" t="s">
        <v>73</v>
      </c>
      <c r="AL644" s="72">
        <v>0</v>
      </c>
      <c r="AM644" s="80" t="s">
        <v>73</v>
      </c>
      <c r="AN644" s="80" t="s">
        <v>73</v>
      </c>
      <c r="AO644" s="80" t="s">
        <v>73</v>
      </c>
      <c r="AP644" s="102">
        <f t="shared" si="56"/>
        <v>0</v>
      </c>
      <c r="AQ644" s="102">
        <f t="shared" si="57"/>
        <v>3000000</v>
      </c>
      <c r="AR644" s="72" t="s">
        <v>65</v>
      </c>
      <c r="AS644" s="76">
        <v>3000000</v>
      </c>
      <c r="AT644" s="72" t="s">
        <v>319</v>
      </c>
      <c r="AU644" s="76">
        <v>0</v>
      </c>
      <c r="AV644" s="81" t="s">
        <v>73</v>
      </c>
      <c r="AW644" s="620">
        <v>3000000</v>
      </c>
      <c r="AX644" s="488">
        <f t="shared" si="58"/>
        <v>0</v>
      </c>
      <c r="AY644" s="84">
        <f t="shared" si="59"/>
        <v>1</v>
      </c>
      <c r="AZ644" s="84">
        <v>1</v>
      </c>
      <c r="BA644" s="81" t="s">
        <v>73</v>
      </c>
      <c r="BB644" s="72" t="s">
        <v>208</v>
      </c>
      <c r="BC644" s="75" t="s">
        <v>14146</v>
      </c>
      <c r="BD644" s="71" t="s">
        <v>65</v>
      </c>
      <c r="BE644" s="71" t="s">
        <v>65</v>
      </c>
    </row>
    <row r="645" spans="2:57" x14ac:dyDescent="0.25">
      <c r="B645" s="71">
        <v>2025</v>
      </c>
      <c r="C645" s="71">
        <v>891780111</v>
      </c>
      <c r="D645" s="71" t="s">
        <v>63</v>
      </c>
      <c r="E645" s="72" t="s">
        <v>14145</v>
      </c>
      <c r="F645" s="72" t="s">
        <v>14144</v>
      </c>
      <c r="G645" s="176">
        <v>0</v>
      </c>
      <c r="H645" s="72" t="s">
        <v>71</v>
      </c>
      <c r="I645" s="71" t="s">
        <v>210</v>
      </c>
      <c r="J645" s="73" t="s">
        <v>81</v>
      </c>
      <c r="K645" s="75" t="s">
        <v>14143</v>
      </c>
      <c r="L645" s="76">
        <v>3300000</v>
      </c>
      <c r="M645" s="71" t="s">
        <v>66</v>
      </c>
      <c r="N645" s="75" t="s">
        <v>14142</v>
      </c>
      <c r="O645" s="75">
        <v>1082973431</v>
      </c>
      <c r="P645" s="72">
        <v>702</v>
      </c>
      <c r="Q645" s="80">
        <v>45733</v>
      </c>
      <c r="R645" s="75">
        <v>26800000</v>
      </c>
      <c r="S645" s="80">
        <v>45742</v>
      </c>
      <c r="T645" s="76">
        <v>3300000</v>
      </c>
      <c r="U645" s="72" t="s">
        <v>65</v>
      </c>
      <c r="V645" s="76">
        <v>36552092</v>
      </c>
      <c r="W645" s="104" t="s">
        <v>9918</v>
      </c>
      <c r="X645" s="78">
        <v>45742</v>
      </c>
      <c r="Y645" s="78">
        <v>45742</v>
      </c>
      <c r="Z645" s="78" t="s">
        <v>73</v>
      </c>
      <c r="AA645" s="78">
        <v>45762</v>
      </c>
      <c r="AB645" s="102">
        <f t="shared" si="54"/>
        <v>20</v>
      </c>
      <c r="AC645" s="72">
        <v>0</v>
      </c>
      <c r="AD645" s="514">
        <v>0</v>
      </c>
      <c r="AE645" s="72">
        <v>0</v>
      </c>
      <c r="AF645" s="80" t="s">
        <v>73</v>
      </c>
      <c r="AG645" s="102">
        <f t="shared" si="55"/>
        <v>0</v>
      </c>
      <c r="AH645" s="72">
        <v>0</v>
      </c>
      <c r="AI645" s="628">
        <v>0</v>
      </c>
      <c r="AJ645" s="72" t="s">
        <v>73</v>
      </c>
      <c r="AK645" s="80" t="s">
        <v>73</v>
      </c>
      <c r="AL645" s="72">
        <v>0</v>
      </c>
      <c r="AM645" s="80" t="s">
        <v>73</v>
      </c>
      <c r="AN645" s="80" t="s">
        <v>73</v>
      </c>
      <c r="AO645" s="80" t="s">
        <v>73</v>
      </c>
      <c r="AP645" s="102">
        <f t="shared" si="56"/>
        <v>0</v>
      </c>
      <c r="AQ645" s="102">
        <f t="shared" si="57"/>
        <v>3300000</v>
      </c>
      <c r="AR645" s="72" t="s">
        <v>65</v>
      </c>
      <c r="AS645" s="76">
        <v>3300000</v>
      </c>
      <c r="AT645" s="72" t="s">
        <v>319</v>
      </c>
      <c r="AU645" s="76">
        <v>0</v>
      </c>
      <c r="AV645" s="81" t="s">
        <v>73</v>
      </c>
      <c r="AW645" s="620">
        <v>3300000</v>
      </c>
      <c r="AX645" s="488">
        <f t="shared" si="58"/>
        <v>0</v>
      </c>
      <c r="AY645" s="84">
        <f t="shared" si="59"/>
        <v>1</v>
      </c>
      <c r="AZ645" s="84">
        <v>1</v>
      </c>
      <c r="BA645" s="81" t="s">
        <v>73</v>
      </c>
      <c r="BB645" s="72" t="s">
        <v>208</v>
      </c>
      <c r="BC645" s="75" t="s">
        <v>14141</v>
      </c>
      <c r="BD645" s="71" t="s">
        <v>65</v>
      </c>
      <c r="BE645" s="71" t="s">
        <v>65</v>
      </c>
    </row>
    <row r="646" spans="2:57" x14ac:dyDescent="0.25">
      <c r="B646" s="71">
        <v>2025</v>
      </c>
      <c r="C646" s="71">
        <v>891780111</v>
      </c>
      <c r="D646" s="71" t="s">
        <v>63</v>
      </c>
      <c r="E646" s="72" t="s">
        <v>14140</v>
      </c>
      <c r="F646" s="72" t="s">
        <v>14139</v>
      </c>
      <c r="G646" s="176">
        <v>0</v>
      </c>
      <c r="H646" s="72" t="s">
        <v>71</v>
      </c>
      <c r="I646" s="71" t="s">
        <v>210</v>
      </c>
      <c r="J646" s="73" t="s">
        <v>81</v>
      </c>
      <c r="K646" s="75" t="s">
        <v>14138</v>
      </c>
      <c r="L646" s="76">
        <v>3000000</v>
      </c>
      <c r="M646" s="71" t="s">
        <v>66</v>
      </c>
      <c r="N646" s="75" t="s">
        <v>10435</v>
      </c>
      <c r="O646" s="75">
        <v>1082957435</v>
      </c>
      <c r="P646" s="72">
        <v>702</v>
      </c>
      <c r="Q646" s="80">
        <v>45733</v>
      </c>
      <c r="R646" s="75">
        <v>26800000</v>
      </c>
      <c r="S646" s="80">
        <v>45742</v>
      </c>
      <c r="T646" s="76">
        <v>3000000</v>
      </c>
      <c r="U646" s="72" t="s">
        <v>65</v>
      </c>
      <c r="V646" s="76">
        <v>1082868728</v>
      </c>
      <c r="W646" s="104" t="s">
        <v>1469</v>
      </c>
      <c r="X646" s="78">
        <v>45742</v>
      </c>
      <c r="Y646" s="78">
        <v>45742</v>
      </c>
      <c r="Z646" s="78" t="s">
        <v>73</v>
      </c>
      <c r="AA646" s="78">
        <v>45762</v>
      </c>
      <c r="AB646" s="102">
        <f t="shared" si="54"/>
        <v>20</v>
      </c>
      <c r="AC646" s="72">
        <v>0</v>
      </c>
      <c r="AD646" s="514">
        <v>0</v>
      </c>
      <c r="AE646" s="72">
        <v>0</v>
      </c>
      <c r="AF646" s="80" t="s">
        <v>73</v>
      </c>
      <c r="AG646" s="102">
        <f t="shared" si="55"/>
        <v>0</v>
      </c>
      <c r="AH646" s="72">
        <v>0</v>
      </c>
      <c r="AI646" s="628">
        <v>0</v>
      </c>
      <c r="AJ646" s="72" t="s">
        <v>73</v>
      </c>
      <c r="AK646" s="80" t="s">
        <v>73</v>
      </c>
      <c r="AL646" s="72">
        <v>0</v>
      </c>
      <c r="AM646" s="80" t="s">
        <v>73</v>
      </c>
      <c r="AN646" s="80" t="s">
        <v>73</v>
      </c>
      <c r="AO646" s="80" t="s">
        <v>73</v>
      </c>
      <c r="AP646" s="102">
        <f t="shared" si="56"/>
        <v>0</v>
      </c>
      <c r="AQ646" s="102">
        <f t="shared" si="57"/>
        <v>3000000</v>
      </c>
      <c r="AR646" s="72" t="s">
        <v>65</v>
      </c>
      <c r="AS646" s="76">
        <v>3000000</v>
      </c>
      <c r="AT646" s="72" t="s">
        <v>319</v>
      </c>
      <c r="AU646" s="76">
        <v>0</v>
      </c>
      <c r="AV646" s="81" t="s">
        <v>73</v>
      </c>
      <c r="AW646" s="620">
        <v>3000000</v>
      </c>
      <c r="AX646" s="488">
        <f t="shared" si="58"/>
        <v>0</v>
      </c>
      <c r="AY646" s="84">
        <f t="shared" si="59"/>
        <v>1</v>
      </c>
      <c r="AZ646" s="84">
        <v>1</v>
      </c>
      <c r="BA646" s="81" t="s">
        <v>73</v>
      </c>
      <c r="BB646" s="72" t="s">
        <v>208</v>
      </c>
      <c r="BC646" s="75" t="s">
        <v>14137</v>
      </c>
      <c r="BD646" s="71" t="s">
        <v>65</v>
      </c>
      <c r="BE646" s="71" t="s">
        <v>65</v>
      </c>
    </row>
    <row r="647" spans="2:57" x14ac:dyDescent="0.25">
      <c r="B647" s="71">
        <v>2025</v>
      </c>
      <c r="C647" s="71">
        <v>891780111</v>
      </c>
      <c r="D647" s="71" t="s">
        <v>63</v>
      </c>
      <c r="E647" s="72" t="s">
        <v>14136</v>
      </c>
      <c r="F647" s="72" t="s">
        <v>14135</v>
      </c>
      <c r="G647" s="176">
        <v>0</v>
      </c>
      <c r="H647" s="72" t="s">
        <v>71</v>
      </c>
      <c r="I647" s="71" t="s">
        <v>64</v>
      </c>
      <c r="J647" s="73" t="s">
        <v>81</v>
      </c>
      <c r="K647" s="75" t="s">
        <v>14134</v>
      </c>
      <c r="L647" s="76">
        <v>5550000</v>
      </c>
      <c r="M647" s="71" t="s">
        <v>66</v>
      </c>
      <c r="N647" s="75" t="s">
        <v>11052</v>
      </c>
      <c r="O647" s="75">
        <v>1083014308</v>
      </c>
      <c r="P647" s="72">
        <v>27</v>
      </c>
      <c r="Q647" s="80">
        <v>45670</v>
      </c>
      <c r="R647" s="75">
        <v>2494141000</v>
      </c>
      <c r="S647" s="80">
        <v>45743</v>
      </c>
      <c r="T647" s="76">
        <v>5550000</v>
      </c>
      <c r="U647" s="72" t="s">
        <v>65</v>
      </c>
      <c r="V647" s="76">
        <v>85467461</v>
      </c>
      <c r="W647" s="104" t="s">
        <v>11760</v>
      </c>
      <c r="X647" s="78">
        <v>45743</v>
      </c>
      <c r="Y647" s="78">
        <v>45743</v>
      </c>
      <c r="Z647" s="78" t="s">
        <v>73</v>
      </c>
      <c r="AA647" s="78">
        <v>45808</v>
      </c>
      <c r="AB647" s="102">
        <f t="shared" si="54"/>
        <v>65</v>
      </c>
      <c r="AC647" s="72">
        <v>2</v>
      </c>
      <c r="AD647" s="514">
        <v>1125000</v>
      </c>
      <c r="AE647" s="72">
        <v>1</v>
      </c>
      <c r="AF647" s="80">
        <v>45823</v>
      </c>
      <c r="AG647" s="102">
        <f t="shared" si="55"/>
        <v>15</v>
      </c>
      <c r="AH647" s="72">
        <v>0</v>
      </c>
      <c r="AI647" s="628">
        <v>0</v>
      </c>
      <c r="AJ647" s="72" t="s">
        <v>73</v>
      </c>
      <c r="AK647" s="80" t="s">
        <v>73</v>
      </c>
      <c r="AL647" s="72">
        <v>0</v>
      </c>
      <c r="AM647" s="80" t="s">
        <v>73</v>
      </c>
      <c r="AN647" s="80" t="s">
        <v>73</v>
      </c>
      <c r="AO647" s="80" t="s">
        <v>73</v>
      </c>
      <c r="AP647" s="102">
        <f t="shared" si="56"/>
        <v>0</v>
      </c>
      <c r="AQ647" s="102">
        <f t="shared" si="57"/>
        <v>6675000</v>
      </c>
      <c r="AR647" s="72" t="s">
        <v>65</v>
      </c>
      <c r="AS647" s="76">
        <v>5550000</v>
      </c>
      <c r="AT647" s="72" t="s">
        <v>319</v>
      </c>
      <c r="AU647" s="76">
        <v>0</v>
      </c>
      <c r="AV647" s="81" t="s">
        <v>73</v>
      </c>
      <c r="AW647" s="620">
        <v>6675000</v>
      </c>
      <c r="AX647" s="488">
        <f t="shared" si="58"/>
        <v>0</v>
      </c>
      <c r="AY647" s="84">
        <f t="shared" si="59"/>
        <v>1</v>
      </c>
      <c r="AZ647" s="84">
        <v>1</v>
      </c>
      <c r="BA647" s="81" t="s">
        <v>73</v>
      </c>
      <c r="BB647" s="72" t="s">
        <v>208</v>
      </c>
      <c r="BC647" s="75" t="s">
        <v>14133</v>
      </c>
      <c r="BD647" s="71" t="s">
        <v>65</v>
      </c>
      <c r="BE647" s="71" t="s">
        <v>65</v>
      </c>
    </row>
    <row r="648" spans="2:57" x14ac:dyDescent="0.25">
      <c r="B648" s="71">
        <v>2025</v>
      </c>
      <c r="C648" s="71">
        <v>891780111</v>
      </c>
      <c r="D648" s="71" t="s">
        <v>63</v>
      </c>
      <c r="E648" s="72" t="s">
        <v>14132</v>
      </c>
      <c r="F648" s="72" t="s">
        <v>14131</v>
      </c>
      <c r="G648" s="176">
        <v>0</v>
      </c>
      <c r="H648" s="72" t="s">
        <v>71</v>
      </c>
      <c r="I648" s="71" t="s">
        <v>64</v>
      </c>
      <c r="J648" s="73" t="s">
        <v>81</v>
      </c>
      <c r="K648" s="75" t="s">
        <v>14130</v>
      </c>
      <c r="L648" s="76">
        <v>7030000</v>
      </c>
      <c r="M648" s="71" t="s">
        <v>66</v>
      </c>
      <c r="N648" s="75" t="s">
        <v>12052</v>
      </c>
      <c r="O648" s="75">
        <v>1082968346</v>
      </c>
      <c r="P648" s="72">
        <v>28</v>
      </c>
      <c r="Q648" s="80">
        <v>45670</v>
      </c>
      <c r="R648" s="75">
        <v>5573604000</v>
      </c>
      <c r="S648" s="80">
        <v>45743</v>
      </c>
      <c r="T648" s="76">
        <v>7030000</v>
      </c>
      <c r="U648" s="72" t="s">
        <v>65</v>
      </c>
      <c r="V648" s="76">
        <v>7632967</v>
      </c>
      <c r="W648" s="104" t="s">
        <v>1011</v>
      </c>
      <c r="X648" s="78">
        <v>45743</v>
      </c>
      <c r="Y648" s="78">
        <v>45743</v>
      </c>
      <c r="Z648" s="78" t="s">
        <v>73</v>
      </c>
      <c r="AA648" s="78">
        <v>45808</v>
      </c>
      <c r="AB648" s="102">
        <f t="shared" ref="AB648:AB711" si="60">+IF(Z648="1800-01-01",AA648-Y648,AA648-Z648)</f>
        <v>65</v>
      </c>
      <c r="AC648" s="72">
        <v>2</v>
      </c>
      <c r="AD648" s="514">
        <v>2850000</v>
      </c>
      <c r="AE648" s="72">
        <v>1</v>
      </c>
      <c r="AF648" s="80">
        <v>45838</v>
      </c>
      <c r="AG648" s="102">
        <f t="shared" ref="AG648:AG711" si="61">+IF(AF648="1800-01-01",0,AF648-AA648)</f>
        <v>30</v>
      </c>
      <c r="AH648" s="72">
        <v>0</v>
      </c>
      <c r="AI648" s="628">
        <v>0</v>
      </c>
      <c r="AJ648" s="72" t="s">
        <v>73</v>
      </c>
      <c r="AK648" s="80" t="s">
        <v>73</v>
      </c>
      <c r="AL648" s="72">
        <v>0</v>
      </c>
      <c r="AM648" s="80" t="s">
        <v>73</v>
      </c>
      <c r="AN648" s="80" t="s">
        <v>73</v>
      </c>
      <c r="AO648" s="80" t="s">
        <v>73</v>
      </c>
      <c r="AP648" s="102">
        <f t="shared" ref="AP648:AP711" si="62">+IF(AM648="1800-01-01",0,AN648-AM648)</f>
        <v>0</v>
      </c>
      <c r="AQ648" s="102">
        <f t="shared" ref="AQ648:AQ711" si="63">+L648+AD648-AI648</f>
        <v>9880000</v>
      </c>
      <c r="AR648" s="72" t="s">
        <v>65</v>
      </c>
      <c r="AS648" s="76">
        <v>7030000</v>
      </c>
      <c r="AT648" s="72" t="s">
        <v>319</v>
      </c>
      <c r="AU648" s="76">
        <v>0</v>
      </c>
      <c r="AV648" s="81" t="s">
        <v>73</v>
      </c>
      <c r="AW648" s="620">
        <v>9880000</v>
      </c>
      <c r="AX648" s="488">
        <f t="shared" ref="AX648:AX711" si="64">AQ648-AW648</f>
        <v>0</v>
      </c>
      <c r="AY648" s="84">
        <f t="shared" ref="AY648:AY711" si="65">+IFERROR(AW648/AQ648,"_")</f>
        <v>1</v>
      </c>
      <c r="AZ648" s="84">
        <v>1</v>
      </c>
      <c r="BA648" s="81" t="s">
        <v>73</v>
      </c>
      <c r="BB648" s="72" t="s">
        <v>208</v>
      </c>
      <c r="BC648" s="75" t="s">
        <v>14129</v>
      </c>
      <c r="BD648" s="71" t="s">
        <v>65</v>
      </c>
      <c r="BE648" s="71" t="s">
        <v>65</v>
      </c>
    </row>
    <row r="649" spans="2:57" x14ac:dyDescent="0.25">
      <c r="B649" s="71">
        <v>2025</v>
      </c>
      <c r="C649" s="71">
        <v>891780111</v>
      </c>
      <c r="D649" s="71" t="s">
        <v>63</v>
      </c>
      <c r="E649" s="72" t="s">
        <v>14128</v>
      </c>
      <c r="F649" s="72" t="s">
        <v>14127</v>
      </c>
      <c r="G649" s="176">
        <v>0</v>
      </c>
      <c r="H649" s="72" t="s">
        <v>71</v>
      </c>
      <c r="I649" s="71" t="s">
        <v>64</v>
      </c>
      <c r="J649" s="73" t="s">
        <v>81</v>
      </c>
      <c r="K649" s="75" t="s">
        <v>14126</v>
      </c>
      <c r="L649" s="76">
        <v>9215100</v>
      </c>
      <c r="M649" s="71" t="s">
        <v>66</v>
      </c>
      <c r="N649" s="75" t="s">
        <v>14125</v>
      </c>
      <c r="O649" s="75">
        <v>85472780</v>
      </c>
      <c r="P649" s="72">
        <v>28</v>
      </c>
      <c r="Q649" s="80">
        <v>45670</v>
      </c>
      <c r="R649" s="75">
        <v>5573604000</v>
      </c>
      <c r="S649" s="80">
        <v>45744</v>
      </c>
      <c r="T649" s="76">
        <v>9215100</v>
      </c>
      <c r="U649" s="72" t="s">
        <v>65</v>
      </c>
      <c r="V649" s="76">
        <v>57441846</v>
      </c>
      <c r="W649" s="104" t="s">
        <v>10888</v>
      </c>
      <c r="X649" s="78">
        <v>45744</v>
      </c>
      <c r="Y649" s="78">
        <v>45744</v>
      </c>
      <c r="Z649" s="78" t="s">
        <v>73</v>
      </c>
      <c r="AA649" s="78">
        <v>45808</v>
      </c>
      <c r="AB649" s="102">
        <f t="shared" si="60"/>
        <v>64</v>
      </c>
      <c r="AC649" s="72">
        <v>2</v>
      </c>
      <c r="AD649" s="514">
        <v>3787000</v>
      </c>
      <c r="AE649" s="72">
        <v>1</v>
      </c>
      <c r="AF649" s="80">
        <v>45838</v>
      </c>
      <c r="AG649" s="102">
        <f t="shared" si="61"/>
        <v>30</v>
      </c>
      <c r="AH649" s="72">
        <v>0</v>
      </c>
      <c r="AI649" s="628">
        <v>0</v>
      </c>
      <c r="AJ649" s="72" t="s">
        <v>73</v>
      </c>
      <c r="AK649" s="80" t="s">
        <v>73</v>
      </c>
      <c r="AL649" s="72">
        <v>0</v>
      </c>
      <c r="AM649" s="80" t="s">
        <v>73</v>
      </c>
      <c r="AN649" s="80" t="s">
        <v>73</v>
      </c>
      <c r="AO649" s="80" t="s">
        <v>73</v>
      </c>
      <c r="AP649" s="102">
        <f t="shared" si="62"/>
        <v>0</v>
      </c>
      <c r="AQ649" s="102">
        <f t="shared" si="63"/>
        <v>13002100</v>
      </c>
      <c r="AR649" s="72" t="s">
        <v>65</v>
      </c>
      <c r="AS649" s="76">
        <v>9215100</v>
      </c>
      <c r="AT649" s="72" t="s">
        <v>319</v>
      </c>
      <c r="AU649" s="76">
        <v>0</v>
      </c>
      <c r="AV649" s="81" t="s">
        <v>73</v>
      </c>
      <c r="AW649" s="620">
        <v>13002100</v>
      </c>
      <c r="AX649" s="488">
        <f t="shared" si="64"/>
        <v>0</v>
      </c>
      <c r="AY649" s="84">
        <f t="shared" si="65"/>
        <v>1</v>
      </c>
      <c r="AZ649" s="84">
        <v>1</v>
      </c>
      <c r="BA649" s="81" t="s">
        <v>73</v>
      </c>
      <c r="BB649" s="72" t="s">
        <v>208</v>
      </c>
      <c r="BC649" s="75" t="s">
        <v>14124</v>
      </c>
      <c r="BD649" s="71" t="s">
        <v>65</v>
      </c>
      <c r="BE649" s="71" t="s">
        <v>65</v>
      </c>
    </row>
    <row r="650" spans="2:57" x14ac:dyDescent="0.25">
      <c r="B650" s="71">
        <v>2025</v>
      </c>
      <c r="C650" s="71">
        <v>891780111</v>
      </c>
      <c r="D650" s="71" t="s">
        <v>63</v>
      </c>
      <c r="E650" s="72" t="s">
        <v>14123</v>
      </c>
      <c r="F650" s="72" t="s">
        <v>14122</v>
      </c>
      <c r="G650" s="176">
        <v>0</v>
      </c>
      <c r="H650" s="72" t="s">
        <v>71</v>
      </c>
      <c r="I650" s="71" t="s">
        <v>64</v>
      </c>
      <c r="J650" s="73" t="s">
        <v>81</v>
      </c>
      <c r="K650" s="75" t="s">
        <v>14121</v>
      </c>
      <c r="L650" s="76">
        <v>8000000</v>
      </c>
      <c r="M650" s="71" t="s">
        <v>66</v>
      </c>
      <c r="N650" s="75" t="s">
        <v>11168</v>
      </c>
      <c r="O650" s="75">
        <v>1136885788</v>
      </c>
      <c r="P650" s="72">
        <v>28</v>
      </c>
      <c r="Q650" s="80">
        <v>45670</v>
      </c>
      <c r="R650" s="75">
        <v>5573604000</v>
      </c>
      <c r="S650" s="80">
        <v>45748</v>
      </c>
      <c r="T650" s="76">
        <v>8000000</v>
      </c>
      <c r="U650" s="72" t="s">
        <v>65</v>
      </c>
      <c r="V650" s="76">
        <v>12621405</v>
      </c>
      <c r="W650" s="104" t="s">
        <v>10350</v>
      </c>
      <c r="X650" s="78">
        <v>45748</v>
      </c>
      <c r="Y650" s="78">
        <v>45748</v>
      </c>
      <c r="Z650" s="78" t="s">
        <v>73</v>
      </c>
      <c r="AA650" s="78">
        <v>45808</v>
      </c>
      <c r="AB650" s="102">
        <f t="shared" si="60"/>
        <v>60</v>
      </c>
      <c r="AC650" s="72">
        <v>2</v>
      </c>
      <c r="AD650" s="514">
        <v>4000000</v>
      </c>
      <c r="AE650" s="72">
        <v>1</v>
      </c>
      <c r="AF650" s="80">
        <v>45838</v>
      </c>
      <c r="AG650" s="102">
        <f t="shared" si="61"/>
        <v>30</v>
      </c>
      <c r="AH650" s="72">
        <v>0</v>
      </c>
      <c r="AI650" s="628">
        <v>0</v>
      </c>
      <c r="AJ650" s="72" t="s">
        <v>73</v>
      </c>
      <c r="AK650" s="80" t="s">
        <v>73</v>
      </c>
      <c r="AL650" s="72">
        <v>0</v>
      </c>
      <c r="AM650" s="80" t="s">
        <v>73</v>
      </c>
      <c r="AN650" s="80" t="s">
        <v>73</v>
      </c>
      <c r="AO650" s="80" t="s">
        <v>73</v>
      </c>
      <c r="AP650" s="102">
        <f t="shared" si="62"/>
        <v>0</v>
      </c>
      <c r="AQ650" s="102">
        <f t="shared" si="63"/>
        <v>12000000</v>
      </c>
      <c r="AR650" s="72" t="s">
        <v>65</v>
      </c>
      <c r="AS650" s="76">
        <v>8000000</v>
      </c>
      <c r="AT650" s="72" t="s">
        <v>319</v>
      </c>
      <c r="AU650" s="76">
        <v>0</v>
      </c>
      <c r="AV650" s="81" t="s">
        <v>73</v>
      </c>
      <c r="AW650" s="620">
        <v>12000000</v>
      </c>
      <c r="AX650" s="488">
        <f t="shared" si="64"/>
        <v>0</v>
      </c>
      <c r="AY650" s="84">
        <f t="shared" si="65"/>
        <v>1</v>
      </c>
      <c r="AZ650" s="84">
        <v>1</v>
      </c>
      <c r="BA650" s="81" t="s">
        <v>73</v>
      </c>
      <c r="BB650" s="72" t="s">
        <v>208</v>
      </c>
      <c r="BC650" s="75" t="s">
        <v>14120</v>
      </c>
      <c r="BD650" s="71" t="s">
        <v>65</v>
      </c>
      <c r="BE650" s="71" t="s">
        <v>65</v>
      </c>
    </row>
    <row r="651" spans="2:57" x14ac:dyDescent="0.25">
      <c r="B651" s="71">
        <v>2025</v>
      </c>
      <c r="C651" s="71">
        <v>891780111</v>
      </c>
      <c r="D651" s="71" t="s">
        <v>63</v>
      </c>
      <c r="E651" s="72" t="s">
        <v>14119</v>
      </c>
      <c r="F651" s="72" t="s">
        <v>14118</v>
      </c>
      <c r="G651" s="176">
        <v>0</v>
      </c>
      <c r="H651" s="72" t="s">
        <v>71</v>
      </c>
      <c r="I651" s="71" t="s">
        <v>64</v>
      </c>
      <c r="J651" s="73" t="s">
        <v>81</v>
      </c>
      <c r="K651" s="75" t="s">
        <v>14117</v>
      </c>
      <c r="L651" s="76">
        <v>7574000</v>
      </c>
      <c r="M651" s="71" t="s">
        <v>66</v>
      </c>
      <c r="N651" s="75" t="s">
        <v>11370</v>
      </c>
      <c r="O651" s="75">
        <v>85153671</v>
      </c>
      <c r="P651" s="72">
        <v>28</v>
      </c>
      <c r="Q651" s="80">
        <v>45670</v>
      </c>
      <c r="R651" s="75">
        <v>5573604000</v>
      </c>
      <c r="S651" s="80">
        <v>45748</v>
      </c>
      <c r="T651" s="76">
        <v>7574000</v>
      </c>
      <c r="U651" s="72" t="s">
        <v>65</v>
      </c>
      <c r="V651" s="76">
        <v>37511267</v>
      </c>
      <c r="W651" s="104" t="s">
        <v>11355</v>
      </c>
      <c r="X651" s="78">
        <v>45748</v>
      </c>
      <c r="Y651" s="78">
        <v>45748</v>
      </c>
      <c r="Z651" s="78" t="s">
        <v>73</v>
      </c>
      <c r="AA651" s="78">
        <v>45808</v>
      </c>
      <c r="AB651" s="102">
        <f t="shared" si="60"/>
        <v>60</v>
      </c>
      <c r="AC651" s="72">
        <v>2</v>
      </c>
      <c r="AD651" s="514">
        <v>3787000</v>
      </c>
      <c r="AE651" s="72">
        <v>1</v>
      </c>
      <c r="AF651" s="80">
        <v>45838</v>
      </c>
      <c r="AG651" s="102">
        <f t="shared" si="61"/>
        <v>30</v>
      </c>
      <c r="AH651" s="72">
        <v>0</v>
      </c>
      <c r="AI651" s="628">
        <v>0</v>
      </c>
      <c r="AJ651" s="72" t="s">
        <v>73</v>
      </c>
      <c r="AK651" s="80" t="s">
        <v>73</v>
      </c>
      <c r="AL651" s="72">
        <v>0</v>
      </c>
      <c r="AM651" s="80" t="s">
        <v>73</v>
      </c>
      <c r="AN651" s="80" t="s">
        <v>73</v>
      </c>
      <c r="AO651" s="80" t="s">
        <v>73</v>
      </c>
      <c r="AP651" s="102">
        <f t="shared" si="62"/>
        <v>0</v>
      </c>
      <c r="AQ651" s="102">
        <f t="shared" si="63"/>
        <v>11361000</v>
      </c>
      <c r="AR651" s="72" t="s">
        <v>65</v>
      </c>
      <c r="AS651" s="76">
        <v>7574000</v>
      </c>
      <c r="AT651" s="72" t="s">
        <v>319</v>
      </c>
      <c r="AU651" s="76">
        <v>0</v>
      </c>
      <c r="AV651" s="81" t="s">
        <v>73</v>
      </c>
      <c r="AW651" s="620">
        <v>11361000</v>
      </c>
      <c r="AX651" s="488">
        <f t="shared" si="64"/>
        <v>0</v>
      </c>
      <c r="AY651" s="84">
        <f t="shared" si="65"/>
        <v>1</v>
      </c>
      <c r="AZ651" s="84">
        <v>1</v>
      </c>
      <c r="BA651" s="81" t="s">
        <v>73</v>
      </c>
      <c r="BB651" s="72" t="s">
        <v>208</v>
      </c>
      <c r="BC651" s="75" t="s">
        <v>14116</v>
      </c>
      <c r="BD651" s="71" t="s">
        <v>65</v>
      </c>
      <c r="BE651" s="71" t="s">
        <v>65</v>
      </c>
    </row>
    <row r="652" spans="2:57" x14ac:dyDescent="0.25">
      <c r="B652" s="71">
        <v>2025</v>
      </c>
      <c r="C652" s="71">
        <v>891780111</v>
      </c>
      <c r="D652" s="71" t="s">
        <v>63</v>
      </c>
      <c r="E652" s="72" t="s">
        <v>14115</v>
      </c>
      <c r="F652" s="72" t="s">
        <v>14114</v>
      </c>
      <c r="G652" s="176">
        <v>0</v>
      </c>
      <c r="H652" s="72" t="s">
        <v>71</v>
      </c>
      <c r="I652" s="71" t="s">
        <v>64</v>
      </c>
      <c r="J652" s="73" t="s">
        <v>81</v>
      </c>
      <c r="K652" s="75" t="s">
        <v>14075</v>
      </c>
      <c r="L652" s="76">
        <v>9000000</v>
      </c>
      <c r="M652" s="71" t="s">
        <v>66</v>
      </c>
      <c r="N652" s="75" t="s">
        <v>11135</v>
      </c>
      <c r="O652" s="75">
        <v>1083023682</v>
      </c>
      <c r="P652" s="72">
        <v>27</v>
      </c>
      <c r="Q652" s="80">
        <v>45670</v>
      </c>
      <c r="R652" s="75">
        <v>2494141000</v>
      </c>
      <c r="S652" s="80">
        <v>45748</v>
      </c>
      <c r="T652" s="76">
        <v>9000000</v>
      </c>
      <c r="U652" s="72" t="s">
        <v>65</v>
      </c>
      <c r="V652" s="76">
        <v>7631392</v>
      </c>
      <c r="W652" s="104" t="s">
        <v>11002</v>
      </c>
      <c r="X652" s="78">
        <v>45748</v>
      </c>
      <c r="Y652" s="78">
        <v>45748</v>
      </c>
      <c r="Z652" s="78" t="s">
        <v>73</v>
      </c>
      <c r="AA652" s="78">
        <v>45869</v>
      </c>
      <c r="AB652" s="102">
        <f t="shared" si="60"/>
        <v>121</v>
      </c>
      <c r="AC652" s="72">
        <v>0</v>
      </c>
      <c r="AD652" s="514">
        <v>0</v>
      </c>
      <c r="AE652" s="72">
        <v>0</v>
      </c>
      <c r="AF652" s="80" t="s">
        <v>73</v>
      </c>
      <c r="AG652" s="102">
        <f t="shared" si="61"/>
        <v>0</v>
      </c>
      <c r="AH652" s="72">
        <v>0</v>
      </c>
      <c r="AI652" s="628">
        <v>0</v>
      </c>
      <c r="AJ652" s="72" t="s">
        <v>73</v>
      </c>
      <c r="AK652" s="80" t="s">
        <v>73</v>
      </c>
      <c r="AL652" s="72">
        <v>0</v>
      </c>
      <c r="AM652" s="80" t="s">
        <v>73</v>
      </c>
      <c r="AN652" s="80" t="s">
        <v>73</v>
      </c>
      <c r="AO652" s="80" t="s">
        <v>73</v>
      </c>
      <c r="AP652" s="102">
        <f t="shared" si="62"/>
        <v>0</v>
      </c>
      <c r="AQ652" s="102">
        <f t="shared" si="63"/>
        <v>9000000</v>
      </c>
      <c r="AR652" s="72" t="s">
        <v>65</v>
      </c>
      <c r="AS652" s="76">
        <v>9000000</v>
      </c>
      <c r="AT652" s="72" t="s">
        <v>319</v>
      </c>
      <c r="AU652" s="76">
        <v>0</v>
      </c>
      <c r="AV652" s="81" t="s">
        <v>73</v>
      </c>
      <c r="AW652" s="620">
        <v>9000000</v>
      </c>
      <c r="AX652" s="488">
        <f t="shared" si="64"/>
        <v>0</v>
      </c>
      <c r="AY652" s="84">
        <f t="shared" si="65"/>
        <v>1</v>
      </c>
      <c r="AZ652" s="84">
        <v>1</v>
      </c>
      <c r="BA652" s="81" t="s">
        <v>73</v>
      </c>
      <c r="BB652" s="72" t="s">
        <v>208</v>
      </c>
      <c r="BC652" s="75" t="s">
        <v>14113</v>
      </c>
      <c r="BD652" s="71" t="s">
        <v>65</v>
      </c>
      <c r="BE652" s="71" t="s">
        <v>65</v>
      </c>
    </row>
    <row r="653" spans="2:57" x14ac:dyDescent="0.25">
      <c r="B653" s="71">
        <v>2025</v>
      </c>
      <c r="C653" s="71">
        <v>891780111</v>
      </c>
      <c r="D653" s="71" t="s">
        <v>63</v>
      </c>
      <c r="E653" s="72" t="s">
        <v>14112</v>
      </c>
      <c r="F653" s="72" t="s">
        <v>14111</v>
      </c>
      <c r="G653" s="176">
        <v>0</v>
      </c>
      <c r="H653" s="72" t="s">
        <v>71</v>
      </c>
      <c r="I653" s="71" t="s">
        <v>64</v>
      </c>
      <c r="J653" s="73" t="s">
        <v>81</v>
      </c>
      <c r="K653" s="75" t="s">
        <v>14075</v>
      </c>
      <c r="L653" s="76">
        <v>9000000</v>
      </c>
      <c r="M653" s="71" t="s">
        <v>66</v>
      </c>
      <c r="N653" s="75" t="s">
        <v>11155</v>
      </c>
      <c r="O653" s="75">
        <v>1007900189</v>
      </c>
      <c r="P653" s="72">
        <v>27</v>
      </c>
      <c r="Q653" s="80">
        <v>45670</v>
      </c>
      <c r="R653" s="75">
        <v>2494141000</v>
      </c>
      <c r="S653" s="80">
        <v>45748</v>
      </c>
      <c r="T653" s="76">
        <v>9000000</v>
      </c>
      <c r="U653" s="72" t="s">
        <v>65</v>
      </c>
      <c r="V653" s="76">
        <v>7631392</v>
      </c>
      <c r="W653" s="104" t="s">
        <v>11002</v>
      </c>
      <c r="X653" s="78">
        <v>45748</v>
      </c>
      <c r="Y653" s="78">
        <v>45748</v>
      </c>
      <c r="Z653" s="78" t="s">
        <v>73</v>
      </c>
      <c r="AA653" s="78">
        <v>45869</v>
      </c>
      <c r="AB653" s="102">
        <f t="shared" si="60"/>
        <v>121</v>
      </c>
      <c r="AC653" s="72">
        <v>0</v>
      </c>
      <c r="AD653" s="514">
        <v>0</v>
      </c>
      <c r="AE653" s="72">
        <v>0</v>
      </c>
      <c r="AF653" s="80" t="s">
        <v>73</v>
      </c>
      <c r="AG653" s="102">
        <f t="shared" si="61"/>
        <v>0</v>
      </c>
      <c r="AH653" s="72">
        <v>0</v>
      </c>
      <c r="AI653" s="628">
        <v>0</v>
      </c>
      <c r="AJ653" s="72" t="s">
        <v>73</v>
      </c>
      <c r="AK653" s="80" t="s">
        <v>73</v>
      </c>
      <c r="AL653" s="72">
        <v>0</v>
      </c>
      <c r="AM653" s="80" t="s">
        <v>73</v>
      </c>
      <c r="AN653" s="80" t="s">
        <v>73</v>
      </c>
      <c r="AO653" s="80" t="s">
        <v>73</v>
      </c>
      <c r="AP653" s="102">
        <f t="shared" si="62"/>
        <v>0</v>
      </c>
      <c r="AQ653" s="102">
        <f t="shared" si="63"/>
        <v>9000000</v>
      </c>
      <c r="AR653" s="72" t="s">
        <v>65</v>
      </c>
      <c r="AS653" s="76">
        <v>9000000</v>
      </c>
      <c r="AT653" s="72" t="s">
        <v>319</v>
      </c>
      <c r="AU653" s="76">
        <v>0</v>
      </c>
      <c r="AV653" s="81" t="s">
        <v>73</v>
      </c>
      <c r="AW653" s="620">
        <v>9000000</v>
      </c>
      <c r="AX653" s="488">
        <f t="shared" si="64"/>
        <v>0</v>
      </c>
      <c r="AY653" s="84">
        <f t="shared" si="65"/>
        <v>1</v>
      </c>
      <c r="AZ653" s="84">
        <v>1</v>
      </c>
      <c r="BA653" s="81" t="s">
        <v>73</v>
      </c>
      <c r="BB653" s="72" t="s">
        <v>208</v>
      </c>
      <c r="BC653" s="75" t="s">
        <v>14110</v>
      </c>
      <c r="BD653" s="71" t="s">
        <v>65</v>
      </c>
      <c r="BE653" s="71" t="s">
        <v>65</v>
      </c>
    </row>
    <row r="654" spans="2:57" x14ac:dyDescent="0.25">
      <c r="B654" s="71">
        <v>2025</v>
      </c>
      <c r="C654" s="71">
        <v>891780111</v>
      </c>
      <c r="D654" s="71" t="s">
        <v>63</v>
      </c>
      <c r="E654" s="72" t="s">
        <v>14109</v>
      </c>
      <c r="F654" s="72" t="s">
        <v>14108</v>
      </c>
      <c r="G654" s="176">
        <v>0</v>
      </c>
      <c r="H654" s="72" t="s">
        <v>71</v>
      </c>
      <c r="I654" s="71" t="s">
        <v>64</v>
      </c>
      <c r="J654" s="73" t="s">
        <v>81</v>
      </c>
      <c r="K654" s="75" t="s">
        <v>14075</v>
      </c>
      <c r="L654" s="76">
        <v>9000000</v>
      </c>
      <c r="M654" s="71" t="s">
        <v>66</v>
      </c>
      <c r="N654" s="75" t="s">
        <v>11164</v>
      </c>
      <c r="O654" s="75">
        <v>1085325414</v>
      </c>
      <c r="P654" s="72">
        <v>27</v>
      </c>
      <c r="Q654" s="80">
        <v>45670</v>
      </c>
      <c r="R654" s="75">
        <v>2494141000</v>
      </c>
      <c r="S654" s="80">
        <v>45748</v>
      </c>
      <c r="T654" s="76">
        <v>9000000</v>
      </c>
      <c r="U654" s="72" t="s">
        <v>65</v>
      </c>
      <c r="V654" s="76">
        <v>7631392</v>
      </c>
      <c r="W654" s="104" t="s">
        <v>11002</v>
      </c>
      <c r="X654" s="78">
        <v>45748</v>
      </c>
      <c r="Y654" s="78">
        <v>45748</v>
      </c>
      <c r="Z654" s="78" t="s">
        <v>73</v>
      </c>
      <c r="AA654" s="78">
        <v>45869</v>
      </c>
      <c r="AB654" s="102">
        <f t="shared" si="60"/>
        <v>121</v>
      </c>
      <c r="AC654" s="72">
        <v>0</v>
      </c>
      <c r="AD654" s="514">
        <v>0</v>
      </c>
      <c r="AE654" s="72">
        <v>0</v>
      </c>
      <c r="AF654" s="80" t="s">
        <v>73</v>
      </c>
      <c r="AG654" s="102">
        <f t="shared" si="61"/>
        <v>0</v>
      </c>
      <c r="AH654" s="72">
        <v>0</v>
      </c>
      <c r="AI654" s="628">
        <v>0</v>
      </c>
      <c r="AJ654" s="72" t="s">
        <v>73</v>
      </c>
      <c r="AK654" s="80" t="s">
        <v>73</v>
      </c>
      <c r="AL654" s="72">
        <v>0</v>
      </c>
      <c r="AM654" s="80" t="s">
        <v>73</v>
      </c>
      <c r="AN654" s="80" t="s">
        <v>73</v>
      </c>
      <c r="AO654" s="80" t="s">
        <v>73</v>
      </c>
      <c r="AP654" s="102">
        <f t="shared" si="62"/>
        <v>0</v>
      </c>
      <c r="AQ654" s="102">
        <f t="shared" si="63"/>
        <v>9000000</v>
      </c>
      <c r="AR654" s="72" t="s">
        <v>65</v>
      </c>
      <c r="AS654" s="76">
        <v>9000000</v>
      </c>
      <c r="AT654" s="72" t="s">
        <v>319</v>
      </c>
      <c r="AU654" s="76">
        <v>0</v>
      </c>
      <c r="AV654" s="81" t="s">
        <v>73</v>
      </c>
      <c r="AW654" s="620">
        <v>9000000</v>
      </c>
      <c r="AX654" s="488">
        <f t="shared" si="64"/>
        <v>0</v>
      </c>
      <c r="AY654" s="84">
        <f t="shared" si="65"/>
        <v>1</v>
      </c>
      <c r="AZ654" s="84">
        <v>1</v>
      </c>
      <c r="BA654" s="81" t="s">
        <v>73</v>
      </c>
      <c r="BB654" s="72" t="s">
        <v>208</v>
      </c>
      <c r="BC654" s="75" t="s">
        <v>14107</v>
      </c>
      <c r="BD654" s="71" t="s">
        <v>65</v>
      </c>
      <c r="BE654" s="71" t="s">
        <v>65</v>
      </c>
    </row>
    <row r="655" spans="2:57" x14ac:dyDescent="0.25">
      <c r="B655" s="71">
        <v>2025</v>
      </c>
      <c r="C655" s="71">
        <v>891780111</v>
      </c>
      <c r="D655" s="71" t="s">
        <v>63</v>
      </c>
      <c r="E655" s="72" t="s">
        <v>14106</v>
      </c>
      <c r="F655" s="72" t="s">
        <v>14105</v>
      </c>
      <c r="G655" s="176">
        <v>0</v>
      </c>
      <c r="H655" s="72" t="s">
        <v>71</v>
      </c>
      <c r="I655" s="71" t="s">
        <v>64</v>
      </c>
      <c r="J655" s="73" t="s">
        <v>81</v>
      </c>
      <c r="K655" s="75" t="s">
        <v>14075</v>
      </c>
      <c r="L655" s="76">
        <v>9000000</v>
      </c>
      <c r="M655" s="71" t="s">
        <v>66</v>
      </c>
      <c r="N655" s="75" t="s">
        <v>11160</v>
      </c>
      <c r="O655" s="75">
        <v>1082834409</v>
      </c>
      <c r="P655" s="72">
        <v>27</v>
      </c>
      <c r="Q655" s="80">
        <v>45670</v>
      </c>
      <c r="R655" s="75">
        <v>2494141000</v>
      </c>
      <c r="S655" s="80">
        <v>45748</v>
      </c>
      <c r="T655" s="76">
        <v>9000000</v>
      </c>
      <c r="U655" s="72" t="s">
        <v>65</v>
      </c>
      <c r="V655" s="76">
        <v>7631392</v>
      </c>
      <c r="W655" s="104" t="s">
        <v>11002</v>
      </c>
      <c r="X655" s="78">
        <v>45748</v>
      </c>
      <c r="Y655" s="78">
        <v>45748</v>
      </c>
      <c r="Z655" s="78" t="s">
        <v>73</v>
      </c>
      <c r="AA655" s="78">
        <v>45869</v>
      </c>
      <c r="AB655" s="102">
        <f t="shared" si="60"/>
        <v>121</v>
      </c>
      <c r="AC655" s="72">
        <v>0</v>
      </c>
      <c r="AD655" s="514">
        <v>0</v>
      </c>
      <c r="AE655" s="72">
        <v>0</v>
      </c>
      <c r="AF655" s="80" t="s">
        <v>73</v>
      </c>
      <c r="AG655" s="102">
        <f t="shared" si="61"/>
        <v>0</v>
      </c>
      <c r="AH655" s="72">
        <v>0</v>
      </c>
      <c r="AI655" s="628">
        <v>0</v>
      </c>
      <c r="AJ655" s="72" t="s">
        <v>73</v>
      </c>
      <c r="AK655" s="80" t="s">
        <v>73</v>
      </c>
      <c r="AL655" s="72">
        <v>0</v>
      </c>
      <c r="AM655" s="80" t="s">
        <v>73</v>
      </c>
      <c r="AN655" s="80" t="s">
        <v>73</v>
      </c>
      <c r="AO655" s="80" t="s">
        <v>73</v>
      </c>
      <c r="AP655" s="102">
        <f t="shared" si="62"/>
        <v>0</v>
      </c>
      <c r="AQ655" s="102">
        <f t="shared" si="63"/>
        <v>9000000</v>
      </c>
      <c r="AR655" s="72" t="s">
        <v>65</v>
      </c>
      <c r="AS655" s="76">
        <v>9000000</v>
      </c>
      <c r="AT655" s="72" t="s">
        <v>319</v>
      </c>
      <c r="AU655" s="76">
        <v>0</v>
      </c>
      <c r="AV655" s="81" t="s">
        <v>73</v>
      </c>
      <c r="AW655" s="620">
        <v>9000000</v>
      </c>
      <c r="AX655" s="488">
        <f t="shared" si="64"/>
        <v>0</v>
      </c>
      <c r="AY655" s="84">
        <f t="shared" si="65"/>
        <v>1</v>
      </c>
      <c r="AZ655" s="84">
        <v>1</v>
      </c>
      <c r="BA655" s="81" t="s">
        <v>73</v>
      </c>
      <c r="BB655" s="72" t="s">
        <v>208</v>
      </c>
      <c r="BC655" s="75" t="s">
        <v>14101</v>
      </c>
      <c r="BD655" s="71" t="s">
        <v>65</v>
      </c>
      <c r="BE655" s="71" t="s">
        <v>65</v>
      </c>
    </row>
    <row r="656" spans="2:57" x14ac:dyDescent="0.25">
      <c r="B656" s="71">
        <v>2025</v>
      </c>
      <c r="C656" s="71">
        <v>891780111</v>
      </c>
      <c r="D656" s="71" t="s">
        <v>63</v>
      </c>
      <c r="E656" s="72" t="s">
        <v>14104</v>
      </c>
      <c r="F656" s="72" t="s">
        <v>14103</v>
      </c>
      <c r="G656" s="176">
        <v>0</v>
      </c>
      <c r="H656" s="72" t="s">
        <v>71</v>
      </c>
      <c r="I656" s="71" t="s">
        <v>64</v>
      </c>
      <c r="J656" s="73" t="s">
        <v>81</v>
      </c>
      <c r="K656" s="75" t="s">
        <v>14102</v>
      </c>
      <c r="L656" s="76">
        <v>18936000</v>
      </c>
      <c r="M656" s="71" t="s">
        <v>66</v>
      </c>
      <c r="N656" s="75" t="s">
        <v>10396</v>
      </c>
      <c r="O656" s="75">
        <v>1004373814</v>
      </c>
      <c r="P656" s="72">
        <v>28</v>
      </c>
      <c r="Q656" s="80">
        <v>45670</v>
      </c>
      <c r="R656" s="75">
        <v>5573604000</v>
      </c>
      <c r="S656" s="80">
        <v>45748</v>
      </c>
      <c r="T656" s="76">
        <v>18936000</v>
      </c>
      <c r="U656" s="72" t="s">
        <v>65</v>
      </c>
      <c r="V656" s="76">
        <v>16078654</v>
      </c>
      <c r="W656" s="104" t="s">
        <v>365</v>
      </c>
      <c r="X656" s="78">
        <v>45748</v>
      </c>
      <c r="Y656" s="78">
        <v>45748</v>
      </c>
      <c r="Z656" s="78" t="s">
        <v>73</v>
      </c>
      <c r="AA656" s="78">
        <v>45930</v>
      </c>
      <c r="AB656" s="102">
        <f t="shared" si="60"/>
        <v>182</v>
      </c>
      <c r="AC656" s="72">
        <v>0</v>
      </c>
      <c r="AD656" s="514">
        <v>0</v>
      </c>
      <c r="AE656" s="72">
        <v>0</v>
      </c>
      <c r="AF656" s="80" t="s">
        <v>73</v>
      </c>
      <c r="AG656" s="102">
        <f t="shared" si="61"/>
        <v>0</v>
      </c>
      <c r="AH656" s="72">
        <v>0</v>
      </c>
      <c r="AI656" s="628">
        <v>0</v>
      </c>
      <c r="AJ656" s="72" t="s">
        <v>73</v>
      </c>
      <c r="AK656" s="80" t="s">
        <v>73</v>
      </c>
      <c r="AL656" s="72">
        <v>0</v>
      </c>
      <c r="AM656" s="80" t="s">
        <v>73</v>
      </c>
      <c r="AN656" s="80" t="s">
        <v>73</v>
      </c>
      <c r="AO656" s="80" t="s">
        <v>73</v>
      </c>
      <c r="AP656" s="102">
        <f t="shared" si="62"/>
        <v>0</v>
      </c>
      <c r="AQ656" s="102">
        <f t="shared" si="63"/>
        <v>18936000</v>
      </c>
      <c r="AR656" s="72" t="s">
        <v>65</v>
      </c>
      <c r="AS656" s="76">
        <v>18936000</v>
      </c>
      <c r="AT656" s="72" t="s">
        <v>319</v>
      </c>
      <c r="AU656" s="76">
        <v>0</v>
      </c>
      <c r="AV656" s="81" t="s">
        <v>73</v>
      </c>
      <c r="AW656" s="620">
        <v>18936000</v>
      </c>
      <c r="AX656" s="488">
        <f t="shared" si="64"/>
        <v>0</v>
      </c>
      <c r="AY656" s="84">
        <f t="shared" si="65"/>
        <v>1</v>
      </c>
      <c r="AZ656" s="84">
        <v>1</v>
      </c>
      <c r="BA656" s="81" t="s">
        <v>73</v>
      </c>
      <c r="BB656" s="72" t="s">
        <v>208</v>
      </c>
      <c r="BC656" s="75" t="s">
        <v>14101</v>
      </c>
      <c r="BD656" s="71" t="s">
        <v>65</v>
      </c>
      <c r="BE656" s="71" t="s">
        <v>65</v>
      </c>
    </row>
    <row r="657" spans="2:57" x14ac:dyDescent="0.25">
      <c r="B657" s="71">
        <v>2025</v>
      </c>
      <c r="C657" s="71">
        <v>891780111</v>
      </c>
      <c r="D657" s="71" t="s">
        <v>63</v>
      </c>
      <c r="E657" s="72" t="s">
        <v>14100</v>
      </c>
      <c r="F657" s="72" t="s">
        <v>14099</v>
      </c>
      <c r="G657" s="176">
        <v>0</v>
      </c>
      <c r="H657" s="72" t="s">
        <v>71</v>
      </c>
      <c r="I657" s="71" t="s">
        <v>64</v>
      </c>
      <c r="J657" s="73" t="s">
        <v>81</v>
      </c>
      <c r="K657" s="75" t="s">
        <v>14098</v>
      </c>
      <c r="L657" s="76">
        <v>7574000</v>
      </c>
      <c r="M657" s="71" t="s">
        <v>66</v>
      </c>
      <c r="N657" s="75" t="s">
        <v>12224</v>
      </c>
      <c r="O657" s="75">
        <v>84454604</v>
      </c>
      <c r="P657" s="72">
        <v>28</v>
      </c>
      <c r="Q657" s="80">
        <v>45670</v>
      </c>
      <c r="R657" s="75">
        <v>5573604000</v>
      </c>
      <c r="S657" s="80">
        <v>45748</v>
      </c>
      <c r="T657" s="76">
        <v>7574000</v>
      </c>
      <c r="U657" s="72" t="s">
        <v>65</v>
      </c>
      <c r="V657" s="76">
        <v>1082889541</v>
      </c>
      <c r="W657" s="104" t="s">
        <v>1095</v>
      </c>
      <c r="X657" s="78">
        <v>45748</v>
      </c>
      <c r="Y657" s="78">
        <v>45748</v>
      </c>
      <c r="Z657" s="78" t="s">
        <v>73</v>
      </c>
      <c r="AA657" s="78">
        <v>45808</v>
      </c>
      <c r="AB657" s="102">
        <f t="shared" si="60"/>
        <v>60</v>
      </c>
      <c r="AC657" s="72">
        <v>2</v>
      </c>
      <c r="AD657" s="514">
        <v>3787000</v>
      </c>
      <c r="AE657" s="72">
        <v>1</v>
      </c>
      <c r="AF657" s="80">
        <v>45838</v>
      </c>
      <c r="AG657" s="102">
        <f t="shared" si="61"/>
        <v>30</v>
      </c>
      <c r="AH657" s="72">
        <v>0</v>
      </c>
      <c r="AI657" s="628">
        <v>0</v>
      </c>
      <c r="AJ657" s="72" t="s">
        <v>73</v>
      </c>
      <c r="AK657" s="80" t="s">
        <v>73</v>
      </c>
      <c r="AL657" s="72">
        <v>0</v>
      </c>
      <c r="AM657" s="80" t="s">
        <v>73</v>
      </c>
      <c r="AN657" s="80" t="s">
        <v>73</v>
      </c>
      <c r="AO657" s="80" t="s">
        <v>73</v>
      </c>
      <c r="AP657" s="102">
        <f t="shared" si="62"/>
        <v>0</v>
      </c>
      <c r="AQ657" s="102">
        <f t="shared" si="63"/>
        <v>11361000</v>
      </c>
      <c r="AR657" s="72" t="s">
        <v>65</v>
      </c>
      <c r="AS657" s="76">
        <v>7574000</v>
      </c>
      <c r="AT657" s="72" t="s">
        <v>319</v>
      </c>
      <c r="AU657" s="76">
        <v>0</v>
      </c>
      <c r="AV657" s="81" t="s">
        <v>73</v>
      </c>
      <c r="AW657" s="620">
        <v>11361000</v>
      </c>
      <c r="AX657" s="488">
        <f t="shared" si="64"/>
        <v>0</v>
      </c>
      <c r="AY657" s="84">
        <f t="shared" si="65"/>
        <v>1</v>
      </c>
      <c r="AZ657" s="84">
        <v>1</v>
      </c>
      <c r="BA657" s="81" t="s">
        <v>73</v>
      </c>
      <c r="BB657" s="72" t="s">
        <v>208</v>
      </c>
      <c r="BC657" s="75" t="s">
        <v>14097</v>
      </c>
      <c r="BD657" s="71" t="s">
        <v>65</v>
      </c>
      <c r="BE657" s="71" t="s">
        <v>65</v>
      </c>
    </row>
    <row r="658" spans="2:57" x14ac:dyDescent="0.25">
      <c r="B658" s="71">
        <v>2025</v>
      </c>
      <c r="C658" s="71">
        <v>891780111</v>
      </c>
      <c r="D658" s="71" t="s">
        <v>63</v>
      </c>
      <c r="E658" s="72" t="s">
        <v>14096</v>
      </c>
      <c r="F658" s="72" t="s">
        <v>14095</v>
      </c>
      <c r="G658" s="176">
        <v>0</v>
      </c>
      <c r="H658" s="72" t="s">
        <v>71</v>
      </c>
      <c r="I658" s="71" t="s">
        <v>64</v>
      </c>
      <c r="J658" s="73" t="s">
        <v>81</v>
      </c>
      <c r="K658" s="75" t="s">
        <v>14094</v>
      </c>
      <c r="L658" s="76">
        <v>6312000</v>
      </c>
      <c r="M658" s="71" t="s">
        <v>66</v>
      </c>
      <c r="N658" s="75" t="s">
        <v>10699</v>
      </c>
      <c r="O658" s="75">
        <v>1081822311</v>
      </c>
      <c r="P658" s="72">
        <v>28</v>
      </c>
      <c r="Q658" s="80">
        <v>45670</v>
      </c>
      <c r="R658" s="75">
        <v>5573604000</v>
      </c>
      <c r="S658" s="80">
        <v>45749</v>
      </c>
      <c r="T658" s="76">
        <v>6312000</v>
      </c>
      <c r="U658" s="72" t="s">
        <v>65</v>
      </c>
      <c r="V658" s="76">
        <v>36557666</v>
      </c>
      <c r="W658" s="104" t="s">
        <v>10440</v>
      </c>
      <c r="X658" s="78">
        <v>45749</v>
      </c>
      <c r="Y658" s="78">
        <v>45749</v>
      </c>
      <c r="Z658" s="78" t="s">
        <v>73</v>
      </c>
      <c r="AA658" s="78">
        <v>45808</v>
      </c>
      <c r="AB658" s="102">
        <f t="shared" si="60"/>
        <v>59</v>
      </c>
      <c r="AC658" s="72">
        <v>0</v>
      </c>
      <c r="AD658" s="514">
        <v>0</v>
      </c>
      <c r="AE658" s="72">
        <v>0</v>
      </c>
      <c r="AF658" s="80" t="s">
        <v>73</v>
      </c>
      <c r="AG658" s="102">
        <f t="shared" si="61"/>
        <v>0</v>
      </c>
      <c r="AH658" s="72">
        <v>0</v>
      </c>
      <c r="AI658" s="628">
        <v>0</v>
      </c>
      <c r="AJ658" s="72" t="s">
        <v>73</v>
      </c>
      <c r="AK658" s="80" t="s">
        <v>73</v>
      </c>
      <c r="AL658" s="72">
        <v>0</v>
      </c>
      <c r="AM658" s="80" t="s">
        <v>73</v>
      </c>
      <c r="AN658" s="80" t="s">
        <v>73</v>
      </c>
      <c r="AO658" s="80" t="s">
        <v>73</v>
      </c>
      <c r="AP658" s="102">
        <f t="shared" si="62"/>
        <v>0</v>
      </c>
      <c r="AQ658" s="102">
        <f t="shared" si="63"/>
        <v>6312000</v>
      </c>
      <c r="AR658" s="72" t="s">
        <v>65</v>
      </c>
      <c r="AS658" s="76">
        <v>6312000</v>
      </c>
      <c r="AT658" s="72" t="s">
        <v>319</v>
      </c>
      <c r="AU658" s="76">
        <v>0</v>
      </c>
      <c r="AV658" s="81" t="s">
        <v>73</v>
      </c>
      <c r="AW658" s="620">
        <v>6312000</v>
      </c>
      <c r="AX658" s="488">
        <f t="shared" si="64"/>
        <v>0</v>
      </c>
      <c r="AY658" s="84">
        <f t="shared" si="65"/>
        <v>1</v>
      </c>
      <c r="AZ658" s="84">
        <v>1</v>
      </c>
      <c r="BA658" s="81" t="s">
        <v>73</v>
      </c>
      <c r="BB658" s="72" t="s">
        <v>208</v>
      </c>
      <c r="BC658" s="75" t="s">
        <v>14093</v>
      </c>
      <c r="BD658" s="71" t="s">
        <v>65</v>
      </c>
      <c r="BE658" s="71" t="s">
        <v>65</v>
      </c>
    </row>
    <row r="659" spans="2:57" x14ac:dyDescent="0.25">
      <c r="B659" s="71">
        <v>2025</v>
      </c>
      <c r="C659" s="71">
        <v>891780111</v>
      </c>
      <c r="D659" s="71" t="s">
        <v>63</v>
      </c>
      <c r="E659" s="72" t="s">
        <v>14092</v>
      </c>
      <c r="F659" s="72" t="s">
        <v>14091</v>
      </c>
      <c r="G659" s="176">
        <v>0</v>
      </c>
      <c r="H659" s="72" t="s">
        <v>71</v>
      </c>
      <c r="I659" s="71" t="s">
        <v>64</v>
      </c>
      <c r="J659" s="73" t="s">
        <v>81</v>
      </c>
      <c r="K659" s="75" t="s">
        <v>14090</v>
      </c>
      <c r="L659" s="76">
        <v>3500000</v>
      </c>
      <c r="M659" s="71" t="s">
        <v>66</v>
      </c>
      <c r="N659" s="75" t="s">
        <v>11734</v>
      </c>
      <c r="O659" s="75">
        <v>1034284252</v>
      </c>
      <c r="P659" s="72">
        <v>702</v>
      </c>
      <c r="Q659" s="80">
        <v>45733</v>
      </c>
      <c r="R659" s="75">
        <v>26800000</v>
      </c>
      <c r="S659" s="80">
        <v>45749</v>
      </c>
      <c r="T659" s="76">
        <v>3500000</v>
      </c>
      <c r="U659" s="72" t="s">
        <v>65</v>
      </c>
      <c r="V659" s="76">
        <v>36552092</v>
      </c>
      <c r="W659" s="104" t="s">
        <v>9918</v>
      </c>
      <c r="X659" s="78">
        <v>45749</v>
      </c>
      <c r="Y659" s="78">
        <v>45749</v>
      </c>
      <c r="Z659" s="78" t="s">
        <v>73</v>
      </c>
      <c r="AA659" s="78">
        <v>45762</v>
      </c>
      <c r="AB659" s="102">
        <f t="shared" si="60"/>
        <v>13</v>
      </c>
      <c r="AC659" s="72">
        <v>0</v>
      </c>
      <c r="AD659" s="514">
        <v>0</v>
      </c>
      <c r="AE659" s="72">
        <v>0</v>
      </c>
      <c r="AF659" s="80" t="s">
        <v>73</v>
      </c>
      <c r="AG659" s="102">
        <f t="shared" si="61"/>
        <v>0</v>
      </c>
      <c r="AH659" s="72">
        <v>0</v>
      </c>
      <c r="AI659" s="628">
        <v>0</v>
      </c>
      <c r="AJ659" s="72" t="s">
        <v>73</v>
      </c>
      <c r="AK659" s="80" t="s">
        <v>73</v>
      </c>
      <c r="AL659" s="72">
        <v>0</v>
      </c>
      <c r="AM659" s="80" t="s">
        <v>73</v>
      </c>
      <c r="AN659" s="80" t="s">
        <v>73</v>
      </c>
      <c r="AO659" s="80" t="s">
        <v>73</v>
      </c>
      <c r="AP659" s="102">
        <f t="shared" si="62"/>
        <v>0</v>
      </c>
      <c r="AQ659" s="102">
        <f t="shared" si="63"/>
        <v>3500000</v>
      </c>
      <c r="AR659" s="72" t="s">
        <v>65</v>
      </c>
      <c r="AS659" s="76">
        <v>3500000</v>
      </c>
      <c r="AT659" s="72" t="s">
        <v>319</v>
      </c>
      <c r="AU659" s="76">
        <v>0</v>
      </c>
      <c r="AV659" s="81" t="s">
        <v>73</v>
      </c>
      <c r="AW659" s="620">
        <v>3500000</v>
      </c>
      <c r="AX659" s="488">
        <f t="shared" si="64"/>
        <v>0</v>
      </c>
      <c r="AY659" s="84">
        <f t="shared" si="65"/>
        <v>1</v>
      </c>
      <c r="AZ659" s="84">
        <v>1</v>
      </c>
      <c r="BA659" s="81" t="s">
        <v>73</v>
      </c>
      <c r="BB659" s="72" t="s">
        <v>208</v>
      </c>
      <c r="BC659" s="75" t="s">
        <v>14089</v>
      </c>
      <c r="BD659" s="71" t="s">
        <v>65</v>
      </c>
      <c r="BE659" s="71" t="s">
        <v>65</v>
      </c>
    </row>
    <row r="660" spans="2:57" x14ac:dyDescent="0.25">
      <c r="B660" s="71">
        <v>2025</v>
      </c>
      <c r="C660" s="71">
        <v>891780111</v>
      </c>
      <c r="D660" s="71" t="s">
        <v>63</v>
      </c>
      <c r="E660" s="72" t="s">
        <v>14088</v>
      </c>
      <c r="F660" s="72" t="s">
        <v>14087</v>
      </c>
      <c r="G660" s="176">
        <v>0</v>
      </c>
      <c r="H660" s="72" t="s">
        <v>71</v>
      </c>
      <c r="I660" s="71" t="s">
        <v>64</v>
      </c>
      <c r="J660" s="73" t="s">
        <v>81</v>
      </c>
      <c r="K660" s="75" t="s">
        <v>14086</v>
      </c>
      <c r="L660" s="76">
        <v>5000000</v>
      </c>
      <c r="M660" s="71" t="s">
        <v>66</v>
      </c>
      <c r="N660" s="75" t="s">
        <v>14026</v>
      </c>
      <c r="O660" s="75">
        <v>24397390</v>
      </c>
      <c r="P660" s="72">
        <v>702</v>
      </c>
      <c r="Q660" s="80">
        <v>45733</v>
      </c>
      <c r="R660" s="75">
        <v>26800000</v>
      </c>
      <c r="S660" s="80">
        <v>45749</v>
      </c>
      <c r="T660" s="76">
        <v>5000000</v>
      </c>
      <c r="U660" s="72" t="s">
        <v>65</v>
      </c>
      <c r="V660" s="76">
        <v>36552092</v>
      </c>
      <c r="W660" s="104" t="s">
        <v>9918</v>
      </c>
      <c r="X660" s="78">
        <v>45749</v>
      </c>
      <c r="Y660" s="78">
        <v>45749</v>
      </c>
      <c r="Z660" s="78" t="s">
        <v>73</v>
      </c>
      <c r="AA660" s="78">
        <v>45762</v>
      </c>
      <c r="AB660" s="102">
        <f t="shared" si="60"/>
        <v>13</v>
      </c>
      <c r="AC660" s="72">
        <v>0</v>
      </c>
      <c r="AD660" s="514">
        <v>0</v>
      </c>
      <c r="AE660" s="72">
        <v>0</v>
      </c>
      <c r="AF660" s="80" t="s">
        <v>73</v>
      </c>
      <c r="AG660" s="102">
        <f t="shared" si="61"/>
        <v>0</v>
      </c>
      <c r="AH660" s="72">
        <v>0</v>
      </c>
      <c r="AI660" s="628">
        <v>0</v>
      </c>
      <c r="AJ660" s="72" t="s">
        <v>73</v>
      </c>
      <c r="AK660" s="80" t="s">
        <v>73</v>
      </c>
      <c r="AL660" s="72">
        <v>0</v>
      </c>
      <c r="AM660" s="80" t="s">
        <v>73</v>
      </c>
      <c r="AN660" s="80" t="s">
        <v>73</v>
      </c>
      <c r="AO660" s="80" t="s">
        <v>73</v>
      </c>
      <c r="AP660" s="102">
        <f t="shared" si="62"/>
        <v>0</v>
      </c>
      <c r="AQ660" s="102">
        <f t="shared" si="63"/>
        <v>5000000</v>
      </c>
      <c r="AR660" s="72" t="s">
        <v>65</v>
      </c>
      <c r="AS660" s="76">
        <v>5000000</v>
      </c>
      <c r="AT660" s="72" t="s">
        <v>319</v>
      </c>
      <c r="AU660" s="76">
        <v>0</v>
      </c>
      <c r="AV660" s="81" t="s">
        <v>73</v>
      </c>
      <c r="AW660" s="620">
        <v>5000000</v>
      </c>
      <c r="AX660" s="488">
        <f t="shared" si="64"/>
        <v>0</v>
      </c>
      <c r="AY660" s="84">
        <f t="shared" si="65"/>
        <v>1</v>
      </c>
      <c r="AZ660" s="84">
        <v>1</v>
      </c>
      <c r="BA660" s="81" t="s">
        <v>73</v>
      </c>
      <c r="BB660" s="72" t="s">
        <v>208</v>
      </c>
      <c r="BC660" s="75" t="s">
        <v>14085</v>
      </c>
      <c r="BD660" s="71" t="s">
        <v>65</v>
      </c>
      <c r="BE660" s="71" t="s">
        <v>65</v>
      </c>
    </row>
    <row r="661" spans="2:57" x14ac:dyDescent="0.25">
      <c r="B661" s="71">
        <v>2025</v>
      </c>
      <c r="C661" s="71">
        <v>891780111</v>
      </c>
      <c r="D661" s="71" t="s">
        <v>63</v>
      </c>
      <c r="E661" s="72" t="s">
        <v>14084</v>
      </c>
      <c r="F661" s="72" t="s">
        <v>14083</v>
      </c>
      <c r="G661" s="176">
        <v>0</v>
      </c>
      <c r="H661" s="72" t="s">
        <v>71</v>
      </c>
      <c r="I661" s="71" t="s">
        <v>64</v>
      </c>
      <c r="J661" s="73" t="s">
        <v>81</v>
      </c>
      <c r="K661" s="75" t="s">
        <v>12146</v>
      </c>
      <c r="L661" s="76">
        <v>5700000</v>
      </c>
      <c r="M661" s="71" t="s">
        <v>66</v>
      </c>
      <c r="N661" s="75" t="s">
        <v>12145</v>
      </c>
      <c r="O661" s="75">
        <v>1083036954</v>
      </c>
      <c r="P661" s="72">
        <v>28</v>
      </c>
      <c r="Q661" s="80">
        <v>45670</v>
      </c>
      <c r="R661" s="75">
        <v>5573604000</v>
      </c>
      <c r="S661" s="80">
        <v>45750</v>
      </c>
      <c r="T661" s="76">
        <v>5700000</v>
      </c>
      <c r="U661" s="72" t="s">
        <v>65</v>
      </c>
      <c r="V661" s="76">
        <v>19516224</v>
      </c>
      <c r="W661" s="104" t="s">
        <v>10477</v>
      </c>
      <c r="X661" s="78">
        <v>45750</v>
      </c>
      <c r="Y661" s="78">
        <v>45750</v>
      </c>
      <c r="Z661" s="78" t="s">
        <v>73</v>
      </c>
      <c r="AA661" s="78">
        <v>45808</v>
      </c>
      <c r="AB661" s="102">
        <f t="shared" si="60"/>
        <v>58</v>
      </c>
      <c r="AC661" s="72">
        <v>2</v>
      </c>
      <c r="AD661" s="514">
        <v>2850000</v>
      </c>
      <c r="AE661" s="72">
        <v>1</v>
      </c>
      <c r="AF661" s="80">
        <v>45838</v>
      </c>
      <c r="AG661" s="102">
        <f t="shared" si="61"/>
        <v>30</v>
      </c>
      <c r="AH661" s="72">
        <v>0</v>
      </c>
      <c r="AI661" s="628">
        <v>0</v>
      </c>
      <c r="AJ661" s="72" t="s">
        <v>73</v>
      </c>
      <c r="AK661" s="80" t="s">
        <v>73</v>
      </c>
      <c r="AL661" s="72">
        <v>0</v>
      </c>
      <c r="AM661" s="80" t="s">
        <v>73</v>
      </c>
      <c r="AN661" s="80" t="s">
        <v>73</v>
      </c>
      <c r="AO661" s="80" t="s">
        <v>73</v>
      </c>
      <c r="AP661" s="102">
        <f t="shared" si="62"/>
        <v>0</v>
      </c>
      <c r="AQ661" s="102">
        <f t="shared" si="63"/>
        <v>8550000</v>
      </c>
      <c r="AR661" s="72" t="s">
        <v>65</v>
      </c>
      <c r="AS661" s="76">
        <v>5700000</v>
      </c>
      <c r="AT661" s="72" t="s">
        <v>319</v>
      </c>
      <c r="AU661" s="76">
        <v>0</v>
      </c>
      <c r="AV661" s="81" t="s">
        <v>73</v>
      </c>
      <c r="AW661" s="620">
        <v>8550000</v>
      </c>
      <c r="AX661" s="488">
        <f t="shared" si="64"/>
        <v>0</v>
      </c>
      <c r="AY661" s="84">
        <f t="shared" si="65"/>
        <v>1</v>
      </c>
      <c r="AZ661" s="84">
        <v>1</v>
      </c>
      <c r="BA661" s="81" t="s">
        <v>73</v>
      </c>
      <c r="BB661" s="72" t="s">
        <v>208</v>
      </c>
      <c r="BC661" s="75" t="s">
        <v>14082</v>
      </c>
      <c r="BD661" s="71" t="s">
        <v>65</v>
      </c>
      <c r="BE661" s="71" t="s">
        <v>65</v>
      </c>
    </row>
    <row r="662" spans="2:57" x14ac:dyDescent="0.25">
      <c r="B662" s="71">
        <v>2025</v>
      </c>
      <c r="C662" s="71">
        <v>891780111</v>
      </c>
      <c r="D662" s="71" t="s">
        <v>63</v>
      </c>
      <c r="E662" s="72" t="s">
        <v>14081</v>
      </c>
      <c r="F662" s="72" t="s">
        <v>14080</v>
      </c>
      <c r="G662" s="176">
        <v>0</v>
      </c>
      <c r="H662" s="72" t="s">
        <v>71</v>
      </c>
      <c r="I662" s="71" t="s">
        <v>64</v>
      </c>
      <c r="J662" s="73" t="s">
        <v>81</v>
      </c>
      <c r="K662" s="75" t="s">
        <v>14079</v>
      </c>
      <c r="L662" s="76">
        <v>5035000</v>
      </c>
      <c r="M662" s="71" t="s">
        <v>66</v>
      </c>
      <c r="N662" s="75" t="s">
        <v>11173</v>
      </c>
      <c r="O662" s="75">
        <v>1083017465</v>
      </c>
      <c r="P662" s="72">
        <v>27</v>
      </c>
      <c r="Q662" s="80">
        <v>45670</v>
      </c>
      <c r="R662" s="75">
        <v>2494141000</v>
      </c>
      <c r="S662" s="80">
        <v>45751</v>
      </c>
      <c r="T662" s="76">
        <v>5035000</v>
      </c>
      <c r="U662" s="72" t="s">
        <v>65</v>
      </c>
      <c r="V662" s="76">
        <v>72175281</v>
      </c>
      <c r="W662" s="104" t="s">
        <v>8886</v>
      </c>
      <c r="X662" s="78">
        <v>45751</v>
      </c>
      <c r="Y662" s="78">
        <v>45751</v>
      </c>
      <c r="Z662" s="78" t="s">
        <v>73</v>
      </c>
      <c r="AA662" s="78">
        <v>45808</v>
      </c>
      <c r="AB662" s="102">
        <f t="shared" si="60"/>
        <v>57</v>
      </c>
      <c r="AC662" s="72">
        <v>0</v>
      </c>
      <c r="AD662" s="514">
        <v>0</v>
      </c>
      <c r="AE662" s="72">
        <v>0</v>
      </c>
      <c r="AF662" s="80" t="s">
        <v>73</v>
      </c>
      <c r="AG662" s="102">
        <f t="shared" si="61"/>
        <v>0</v>
      </c>
      <c r="AH662" s="72">
        <v>0</v>
      </c>
      <c r="AI662" s="628">
        <v>0</v>
      </c>
      <c r="AJ662" s="72" t="s">
        <v>73</v>
      </c>
      <c r="AK662" s="80" t="s">
        <v>73</v>
      </c>
      <c r="AL662" s="72">
        <v>0</v>
      </c>
      <c r="AM662" s="80" t="s">
        <v>73</v>
      </c>
      <c r="AN662" s="80" t="s">
        <v>73</v>
      </c>
      <c r="AO662" s="80" t="s">
        <v>73</v>
      </c>
      <c r="AP662" s="102">
        <f t="shared" si="62"/>
        <v>0</v>
      </c>
      <c r="AQ662" s="102">
        <f t="shared" si="63"/>
        <v>5035000</v>
      </c>
      <c r="AR662" s="72" t="s">
        <v>65</v>
      </c>
      <c r="AS662" s="76">
        <v>5035000</v>
      </c>
      <c r="AT662" s="72" t="s">
        <v>319</v>
      </c>
      <c r="AU662" s="76">
        <v>0</v>
      </c>
      <c r="AV662" s="81" t="s">
        <v>73</v>
      </c>
      <c r="AW662" s="620">
        <v>5035000</v>
      </c>
      <c r="AX662" s="488">
        <f t="shared" si="64"/>
        <v>0</v>
      </c>
      <c r="AY662" s="84">
        <f t="shared" si="65"/>
        <v>1</v>
      </c>
      <c r="AZ662" s="84">
        <v>1</v>
      </c>
      <c r="BA662" s="81" t="s">
        <v>73</v>
      </c>
      <c r="BB662" s="72" t="s">
        <v>208</v>
      </c>
      <c r="BC662" s="75" t="s">
        <v>14078</v>
      </c>
      <c r="BD662" s="71" t="s">
        <v>65</v>
      </c>
      <c r="BE662" s="71" t="s">
        <v>65</v>
      </c>
    </row>
    <row r="663" spans="2:57" x14ac:dyDescent="0.25">
      <c r="B663" s="71">
        <v>2025</v>
      </c>
      <c r="C663" s="71">
        <v>891780111</v>
      </c>
      <c r="D663" s="71" t="s">
        <v>63</v>
      </c>
      <c r="E663" s="72" t="s">
        <v>14077</v>
      </c>
      <c r="F663" s="72" t="s">
        <v>14076</v>
      </c>
      <c r="G663" s="176">
        <v>0</v>
      </c>
      <c r="H663" s="72" t="s">
        <v>71</v>
      </c>
      <c r="I663" s="71" t="s">
        <v>64</v>
      </c>
      <c r="J663" s="73" t="s">
        <v>81</v>
      </c>
      <c r="K663" s="75" t="s">
        <v>14075</v>
      </c>
      <c r="L663" s="76">
        <v>9000000</v>
      </c>
      <c r="M663" s="71" t="s">
        <v>66</v>
      </c>
      <c r="N663" s="75" t="s">
        <v>11003</v>
      </c>
      <c r="O663" s="75">
        <v>1082899340</v>
      </c>
      <c r="P663" s="72">
        <v>27</v>
      </c>
      <c r="Q663" s="80">
        <v>45670</v>
      </c>
      <c r="R663" s="75">
        <v>2494141000</v>
      </c>
      <c r="S663" s="80">
        <v>45751</v>
      </c>
      <c r="T663" s="76">
        <v>9000000</v>
      </c>
      <c r="U663" s="72" t="s">
        <v>65</v>
      </c>
      <c r="V663" s="76">
        <v>7631392</v>
      </c>
      <c r="W663" s="104" t="s">
        <v>11002</v>
      </c>
      <c r="X663" s="78">
        <v>45751</v>
      </c>
      <c r="Y663" s="78">
        <v>45751</v>
      </c>
      <c r="Z663" s="78" t="s">
        <v>73</v>
      </c>
      <c r="AA663" s="78">
        <v>45869</v>
      </c>
      <c r="AB663" s="102">
        <f t="shared" si="60"/>
        <v>118</v>
      </c>
      <c r="AC663" s="72">
        <v>0</v>
      </c>
      <c r="AD663" s="514">
        <v>0</v>
      </c>
      <c r="AE663" s="72">
        <v>0</v>
      </c>
      <c r="AF663" s="80" t="s">
        <v>73</v>
      </c>
      <c r="AG663" s="102">
        <f t="shared" si="61"/>
        <v>0</v>
      </c>
      <c r="AH663" s="72">
        <v>0</v>
      </c>
      <c r="AI663" s="628">
        <v>0</v>
      </c>
      <c r="AJ663" s="72" t="s">
        <v>73</v>
      </c>
      <c r="AK663" s="80" t="s">
        <v>73</v>
      </c>
      <c r="AL663" s="72">
        <v>0</v>
      </c>
      <c r="AM663" s="80" t="s">
        <v>73</v>
      </c>
      <c r="AN663" s="80" t="s">
        <v>73</v>
      </c>
      <c r="AO663" s="80" t="s">
        <v>73</v>
      </c>
      <c r="AP663" s="102">
        <f t="shared" si="62"/>
        <v>0</v>
      </c>
      <c r="AQ663" s="102">
        <f t="shared" si="63"/>
        <v>9000000</v>
      </c>
      <c r="AR663" s="72" t="s">
        <v>65</v>
      </c>
      <c r="AS663" s="76">
        <v>9000000</v>
      </c>
      <c r="AT663" s="72" t="s">
        <v>319</v>
      </c>
      <c r="AU663" s="76">
        <v>0</v>
      </c>
      <c r="AV663" s="81" t="s">
        <v>73</v>
      </c>
      <c r="AW663" s="620">
        <v>9000000</v>
      </c>
      <c r="AX663" s="488">
        <f t="shared" si="64"/>
        <v>0</v>
      </c>
      <c r="AY663" s="84">
        <f t="shared" si="65"/>
        <v>1</v>
      </c>
      <c r="AZ663" s="84">
        <v>1</v>
      </c>
      <c r="BA663" s="81" t="s">
        <v>73</v>
      </c>
      <c r="BB663" s="72" t="s">
        <v>208</v>
      </c>
      <c r="BC663" s="75" t="s">
        <v>14074</v>
      </c>
      <c r="BD663" s="71" t="s">
        <v>65</v>
      </c>
      <c r="BE663" s="71" t="s">
        <v>65</v>
      </c>
    </row>
    <row r="664" spans="2:57" x14ac:dyDescent="0.25">
      <c r="B664" s="71">
        <v>2025</v>
      </c>
      <c r="C664" s="71">
        <v>891780111</v>
      </c>
      <c r="D664" s="71" t="s">
        <v>63</v>
      </c>
      <c r="E664" s="72" t="s">
        <v>14073</v>
      </c>
      <c r="F664" s="72" t="s">
        <v>14072</v>
      </c>
      <c r="G664" s="176">
        <v>0</v>
      </c>
      <c r="H664" s="72" t="s">
        <v>71</v>
      </c>
      <c r="I664" s="71" t="s">
        <v>64</v>
      </c>
      <c r="J664" s="73" t="s">
        <v>81</v>
      </c>
      <c r="K664" s="75" t="s">
        <v>14071</v>
      </c>
      <c r="L664" s="76">
        <v>6312000</v>
      </c>
      <c r="M664" s="71" t="s">
        <v>66</v>
      </c>
      <c r="N664" s="75" t="s">
        <v>12351</v>
      </c>
      <c r="O664" s="75">
        <v>1002371870</v>
      </c>
      <c r="P664" s="72">
        <v>28</v>
      </c>
      <c r="Q664" s="80">
        <v>45670</v>
      </c>
      <c r="R664" s="75">
        <v>5573604000</v>
      </c>
      <c r="S664" s="80">
        <v>45755</v>
      </c>
      <c r="T664" s="76">
        <v>6312000</v>
      </c>
      <c r="U664" s="72" t="s">
        <v>65</v>
      </c>
      <c r="V664" s="76">
        <v>36665858</v>
      </c>
      <c r="W664" s="104" t="s">
        <v>10356</v>
      </c>
      <c r="X664" s="78">
        <v>45755</v>
      </c>
      <c r="Y664" s="78">
        <v>45755</v>
      </c>
      <c r="Z664" s="78" t="s">
        <v>73</v>
      </c>
      <c r="AA664" s="78">
        <v>45808</v>
      </c>
      <c r="AB664" s="102">
        <f t="shared" si="60"/>
        <v>53</v>
      </c>
      <c r="AC664" s="72">
        <v>2</v>
      </c>
      <c r="AD664" s="514">
        <v>3156000</v>
      </c>
      <c r="AE664" s="72">
        <v>1</v>
      </c>
      <c r="AF664" s="80">
        <v>45838</v>
      </c>
      <c r="AG664" s="102">
        <f t="shared" si="61"/>
        <v>30</v>
      </c>
      <c r="AH664" s="72">
        <v>0</v>
      </c>
      <c r="AI664" s="628">
        <v>0</v>
      </c>
      <c r="AJ664" s="72" t="s">
        <v>73</v>
      </c>
      <c r="AK664" s="80" t="s">
        <v>73</v>
      </c>
      <c r="AL664" s="72">
        <v>0</v>
      </c>
      <c r="AM664" s="80" t="s">
        <v>73</v>
      </c>
      <c r="AN664" s="80" t="s">
        <v>73</v>
      </c>
      <c r="AO664" s="80" t="s">
        <v>73</v>
      </c>
      <c r="AP664" s="102">
        <f t="shared" si="62"/>
        <v>0</v>
      </c>
      <c r="AQ664" s="102">
        <f t="shared" si="63"/>
        <v>9468000</v>
      </c>
      <c r="AR664" s="72" t="s">
        <v>65</v>
      </c>
      <c r="AS664" s="76">
        <v>6312000</v>
      </c>
      <c r="AT664" s="72" t="s">
        <v>319</v>
      </c>
      <c r="AU664" s="76">
        <v>0</v>
      </c>
      <c r="AV664" s="81" t="s">
        <v>73</v>
      </c>
      <c r="AW664" s="620">
        <v>9468000</v>
      </c>
      <c r="AX664" s="488">
        <f t="shared" si="64"/>
        <v>0</v>
      </c>
      <c r="AY664" s="84">
        <f t="shared" si="65"/>
        <v>1</v>
      </c>
      <c r="AZ664" s="84">
        <v>1</v>
      </c>
      <c r="BA664" s="81" t="s">
        <v>73</v>
      </c>
      <c r="BB664" s="72" t="s">
        <v>208</v>
      </c>
      <c r="BC664" s="75" t="s">
        <v>14070</v>
      </c>
      <c r="BD664" s="71" t="s">
        <v>65</v>
      </c>
      <c r="BE664" s="71" t="s">
        <v>65</v>
      </c>
    </row>
    <row r="665" spans="2:57" x14ac:dyDescent="0.25">
      <c r="B665" s="71">
        <v>2025</v>
      </c>
      <c r="C665" s="71">
        <v>891780111</v>
      </c>
      <c r="D665" s="71" t="s">
        <v>63</v>
      </c>
      <c r="E665" s="72" t="s">
        <v>14069</v>
      </c>
      <c r="F665" s="72" t="s">
        <v>14068</v>
      </c>
      <c r="G665" s="176">
        <v>0</v>
      </c>
      <c r="H665" s="72" t="s">
        <v>71</v>
      </c>
      <c r="I665" s="71" t="s">
        <v>166</v>
      </c>
      <c r="J665" s="73" t="s">
        <v>81</v>
      </c>
      <c r="K665" s="75" t="s">
        <v>14067</v>
      </c>
      <c r="L665" s="76">
        <v>12000000</v>
      </c>
      <c r="M665" s="71" t="s">
        <v>66</v>
      </c>
      <c r="N665" s="75" t="s">
        <v>10652</v>
      </c>
      <c r="O665" s="75">
        <v>1015432527</v>
      </c>
      <c r="P665" s="72">
        <v>726</v>
      </c>
      <c r="Q665" s="80">
        <v>45735</v>
      </c>
      <c r="R665" s="75">
        <v>177000000</v>
      </c>
      <c r="S665" s="80">
        <v>45757</v>
      </c>
      <c r="T665" s="76">
        <v>12000000</v>
      </c>
      <c r="U665" s="72" t="s">
        <v>65</v>
      </c>
      <c r="V665" s="76">
        <v>79738530</v>
      </c>
      <c r="W665" s="104" t="s">
        <v>10373</v>
      </c>
      <c r="X665" s="78">
        <v>45757</v>
      </c>
      <c r="Y665" s="78">
        <v>45757</v>
      </c>
      <c r="Z665" s="78" t="s">
        <v>73</v>
      </c>
      <c r="AA665" s="78">
        <v>45869</v>
      </c>
      <c r="AB665" s="102">
        <f t="shared" si="60"/>
        <v>112</v>
      </c>
      <c r="AC665" s="72">
        <v>0</v>
      </c>
      <c r="AD665" s="514">
        <v>0</v>
      </c>
      <c r="AE665" s="72">
        <v>0</v>
      </c>
      <c r="AF665" s="80" t="s">
        <v>73</v>
      </c>
      <c r="AG665" s="102">
        <f t="shared" si="61"/>
        <v>0</v>
      </c>
      <c r="AH665" s="72">
        <v>0</v>
      </c>
      <c r="AI665" s="628">
        <v>0</v>
      </c>
      <c r="AJ665" s="72" t="s">
        <v>73</v>
      </c>
      <c r="AK665" s="80" t="s">
        <v>73</v>
      </c>
      <c r="AL665" s="72">
        <v>0</v>
      </c>
      <c r="AM665" s="80" t="s">
        <v>73</v>
      </c>
      <c r="AN665" s="80" t="s">
        <v>73</v>
      </c>
      <c r="AO665" s="80" t="s">
        <v>73</v>
      </c>
      <c r="AP665" s="102">
        <f t="shared" si="62"/>
        <v>0</v>
      </c>
      <c r="AQ665" s="102">
        <f t="shared" si="63"/>
        <v>12000000</v>
      </c>
      <c r="AR665" s="72" t="s">
        <v>319</v>
      </c>
      <c r="AS665" s="76">
        <v>0</v>
      </c>
      <c r="AT665" s="72" t="s">
        <v>319</v>
      </c>
      <c r="AU665" s="76">
        <v>0</v>
      </c>
      <c r="AV665" s="81" t="s">
        <v>73</v>
      </c>
      <c r="AW665" s="620">
        <v>12000000</v>
      </c>
      <c r="AX665" s="488">
        <f t="shared" si="64"/>
        <v>0</v>
      </c>
      <c r="AY665" s="84">
        <f t="shared" si="65"/>
        <v>1</v>
      </c>
      <c r="AZ665" s="84">
        <v>1</v>
      </c>
      <c r="BA665" s="81" t="s">
        <v>73</v>
      </c>
      <c r="BB665" s="72" t="s">
        <v>208</v>
      </c>
      <c r="BC665" s="75" t="s">
        <v>14066</v>
      </c>
      <c r="BD665" s="71" t="s">
        <v>65</v>
      </c>
      <c r="BE665" s="71" t="s">
        <v>65</v>
      </c>
    </row>
    <row r="666" spans="2:57" x14ac:dyDescent="0.25">
      <c r="B666" s="71">
        <v>2025</v>
      </c>
      <c r="C666" s="71">
        <v>891780111</v>
      </c>
      <c r="D666" s="71" t="s">
        <v>63</v>
      </c>
      <c r="E666" s="72" t="s">
        <v>14065</v>
      </c>
      <c r="F666" s="72" t="s">
        <v>14064</v>
      </c>
      <c r="G666" s="176">
        <v>0</v>
      </c>
      <c r="H666" s="72" t="s">
        <v>71</v>
      </c>
      <c r="I666" s="71" t="s">
        <v>166</v>
      </c>
      <c r="J666" s="73" t="s">
        <v>81</v>
      </c>
      <c r="K666" s="75" t="s">
        <v>14063</v>
      </c>
      <c r="L666" s="76">
        <v>10000000</v>
      </c>
      <c r="M666" s="71" t="s">
        <v>66</v>
      </c>
      <c r="N666" s="75" t="s">
        <v>10647</v>
      </c>
      <c r="O666" s="75">
        <v>1056688337</v>
      </c>
      <c r="P666" s="72">
        <v>726</v>
      </c>
      <c r="Q666" s="80">
        <v>45735</v>
      </c>
      <c r="R666" s="75">
        <v>177000000</v>
      </c>
      <c r="S666" s="80">
        <v>45757</v>
      </c>
      <c r="T666" s="76">
        <v>10000000</v>
      </c>
      <c r="U666" s="72" t="s">
        <v>65</v>
      </c>
      <c r="V666" s="76">
        <v>79738530</v>
      </c>
      <c r="W666" s="104" t="s">
        <v>10373</v>
      </c>
      <c r="X666" s="78">
        <v>45757</v>
      </c>
      <c r="Y666" s="78">
        <v>45757</v>
      </c>
      <c r="Z666" s="78" t="s">
        <v>73</v>
      </c>
      <c r="AA666" s="78">
        <v>45808</v>
      </c>
      <c r="AB666" s="102">
        <f t="shared" si="60"/>
        <v>51</v>
      </c>
      <c r="AC666" s="72">
        <v>0</v>
      </c>
      <c r="AD666" s="514">
        <v>0</v>
      </c>
      <c r="AE666" s="72">
        <v>0</v>
      </c>
      <c r="AF666" s="80" t="s">
        <v>73</v>
      </c>
      <c r="AG666" s="102">
        <f t="shared" si="61"/>
        <v>0</v>
      </c>
      <c r="AH666" s="72">
        <v>0</v>
      </c>
      <c r="AI666" s="628">
        <v>0</v>
      </c>
      <c r="AJ666" s="72" t="s">
        <v>73</v>
      </c>
      <c r="AK666" s="80" t="s">
        <v>73</v>
      </c>
      <c r="AL666" s="72">
        <v>0</v>
      </c>
      <c r="AM666" s="80" t="s">
        <v>73</v>
      </c>
      <c r="AN666" s="80" t="s">
        <v>73</v>
      </c>
      <c r="AO666" s="80" t="s">
        <v>73</v>
      </c>
      <c r="AP666" s="102">
        <f t="shared" si="62"/>
        <v>0</v>
      </c>
      <c r="AQ666" s="102">
        <f t="shared" si="63"/>
        <v>10000000</v>
      </c>
      <c r="AR666" s="72" t="s">
        <v>319</v>
      </c>
      <c r="AS666" s="76">
        <v>0</v>
      </c>
      <c r="AT666" s="72" t="s">
        <v>319</v>
      </c>
      <c r="AU666" s="76">
        <v>0</v>
      </c>
      <c r="AV666" s="81" t="s">
        <v>73</v>
      </c>
      <c r="AW666" s="620">
        <v>10000000</v>
      </c>
      <c r="AX666" s="488">
        <f t="shared" si="64"/>
        <v>0</v>
      </c>
      <c r="AY666" s="84">
        <f t="shared" si="65"/>
        <v>1</v>
      </c>
      <c r="AZ666" s="84">
        <v>1</v>
      </c>
      <c r="BA666" s="81" t="s">
        <v>73</v>
      </c>
      <c r="BB666" s="72" t="s">
        <v>208</v>
      </c>
      <c r="BC666" s="75" t="s">
        <v>14062</v>
      </c>
      <c r="BD666" s="71" t="s">
        <v>65</v>
      </c>
      <c r="BE666" s="71" t="s">
        <v>65</v>
      </c>
    </row>
    <row r="667" spans="2:57" x14ac:dyDescent="0.25">
      <c r="B667" s="71">
        <v>2025</v>
      </c>
      <c r="C667" s="71">
        <v>891780111</v>
      </c>
      <c r="D667" s="71" t="s">
        <v>63</v>
      </c>
      <c r="E667" s="72" t="s">
        <v>14061</v>
      </c>
      <c r="F667" s="72" t="s">
        <v>14060</v>
      </c>
      <c r="G667" s="176">
        <v>0</v>
      </c>
      <c r="H667" s="72" t="s">
        <v>71</v>
      </c>
      <c r="I667" s="71" t="s">
        <v>64</v>
      </c>
      <c r="J667" s="73" t="s">
        <v>81</v>
      </c>
      <c r="K667" s="75" t="s">
        <v>14059</v>
      </c>
      <c r="L667" s="76">
        <v>6365400</v>
      </c>
      <c r="M667" s="71" t="s">
        <v>66</v>
      </c>
      <c r="N667" s="75" t="s">
        <v>13405</v>
      </c>
      <c r="O667" s="75">
        <v>1082968741</v>
      </c>
      <c r="P667" s="72">
        <v>28</v>
      </c>
      <c r="Q667" s="80">
        <v>45670</v>
      </c>
      <c r="R667" s="75">
        <v>5573604000</v>
      </c>
      <c r="S667" s="80">
        <v>45768</v>
      </c>
      <c r="T667" s="76">
        <v>6365400</v>
      </c>
      <c r="U667" s="72" t="s">
        <v>65</v>
      </c>
      <c r="V667" s="76">
        <v>12548945</v>
      </c>
      <c r="W667" s="104" t="s">
        <v>10809</v>
      </c>
      <c r="X667" s="78">
        <v>45768</v>
      </c>
      <c r="Y667" s="78">
        <v>45768</v>
      </c>
      <c r="Z667" s="78" t="s">
        <v>73</v>
      </c>
      <c r="AA667" s="78">
        <v>45823</v>
      </c>
      <c r="AB667" s="102">
        <f t="shared" si="60"/>
        <v>55</v>
      </c>
      <c r="AC667" s="72">
        <v>0</v>
      </c>
      <c r="AD667" s="514">
        <v>0</v>
      </c>
      <c r="AE667" s="72">
        <v>0</v>
      </c>
      <c r="AF667" s="80" t="s">
        <v>73</v>
      </c>
      <c r="AG667" s="102">
        <f t="shared" si="61"/>
        <v>0</v>
      </c>
      <c r="AH667" s="72">
        <v>0</v>
      </c>
      <c r="AI667" s="628">
        <v>0</v>
      </c>
      <c r="AJ667" s="72" t="s">
        <v>73</v>
      </c>
      <c r="AK667" s="80" t="s">
        <v>73</v>
      </c>
      <c r="AL667" s="72">
        <v>0</v>
      </c>
      <c r="AM667" s="80" t="s">
        <v>73</v>
      </c>
      <c r="AN667" s="80" t="s">
        <v>73</v>
      </c>
      <c r="AO667" s="80" t="s">
        <v>73</v>
      </c>
      <c r="AP667" s="102">
        <f t="shared" si="62"/>
        <v>0</v>
      </c>
      <c r="AQ667" s="102">
        <f t="shared" si="63"/>
        <v>6365400</v>
      </c>
      <c r="AR667" s="72" t="s">
        <v>65</v>
      </c>
      <c r="AS667" s="76">
        <v>6365400</v>
      </c>
      <c r="AT667" s="72" t="s">
        <v>319</v>
      </c>
      <c r="AU667" s="76">
        <v>0</v>
      </c>
      <c r="AV667" s="81" t="s">
        <v>73</v>
      </c>
      <c r="AW667" s="620">
        <v>6365400</v>
      </c>
      <c r="AX667" s="488">
        <f t="shared" si="64"/>
        <v>0</v>
      </c>
      <c r="AY667" s="84">
        <f t="shared" si="65"/>
        <v>1</v>
      </c>
      <c r="AZ667" s="84">
        <v>1</v>
      </c>
      <c r="BA667" s="81" t="s">
        <v>73</v>
      </c>
      <c r="BB667" s="72" t="s">
        <v>208</v>
      </c>
      <c r="BC667" s="75" t="s">
        <v>14058</v>
      </c>
      <c r="BD667" s="71" t="s">
        <v>65</v>
      </c>
      <c r="BE667" s="71" t="s">
        <v>65</v>
      </c>
    </row>
    <row r="668" spans="2:57" x14ac:dyDescent="0.25">
      <c r="B668" s="71">
        <v>2025</v>
      </c>
      <c r="C668" s="71">
        <v>891780111</v>
      </c>
      <c r="D668" s="71" t="s">
        <v>63</v>
      </c>
      <c r="E668" s="72" t="s">
        <v>14057</v>
      </c>
      <c r="F668" s="72" t="s">
        <v>14056</v>
      </c>
      <c r="G668" s="176">
        <v>0</v>
      </c>
      <c r="H668" s="72" t="s">
        <v>71</v>
      </c>
      <c r="I668" s="71" t="s">
        <v>64</v>
      </c>
      <c r="J668" s="73" t="s">
        <v>81</v>
      </c>
      <c r="K668" s="75" t="s">
        <v>14055</v>
      </c>
      <c r="L668" s="76">
        <v>12624000</v>
      </c>
      <c r="M668" s="71" t="s">
        <v>66</v>
      </c>
      <c r="N668" s="75" t="s">
        <v>14054</v>
      </c>
      <c r="O668" s="75">
        <v>1083040721</v>
      </c>
      <c r="P668" s="72">
        <v>28</v>
      </c>
      <c r="Q668" s="80">
        <v>45670</v>
      </c>
      <c r="R668" s="75">
        <v>5573604000</v>
      </c>
      <c r="S668" s="80">
        <v>45768</v>
      </c>
      <c r="T668" s="76">
        <v>12624000</v>
      </c>
      <c r="U668" s="72" t="s">
        <v>65</v>
      </c>
      <c r="V668" s="76">
        <v>1082939683</v>
      </c>
      <c r="W668" s="104" t="s">
        <v>11960</v>
      </c>
      <c r="X668" s="78">
        <v>45768</v>
      </c>
      <c r="Y668" s="78">
        <v>45768</v>
      </c>
      <c r="Z668" s="78" t="s">
        <v>73</v>
      </c>
      <c r="AA668" s="78">
        <v>45869</v>
      </c>
      <c r="AB668" s="102">
        <f t="shared" si="60"/>
        <v>101</v>
      </c>
      <c r="AC668" s="72">
        <v>0</v>
      </c>
      <c r="AD668" s="514">
        <v>0</v>
      </c>
      <c r="AE668" s="72">
        <v>0</v>
      </c>
      <c r="AF668" s="80" t="s">
        <v>73</v>
      </c>
      <c r="AG668" s="102">
        <f t="shared" si="61"/>
        <v>0</v>
      </c>
      <c r="AH668" s="72">
        <v>0</v>
      </c>
      <c r="AI668" s="628">
        <v>0</v>
      </c>
      <c r="AJ668" s="72" t="s">
        <v>73</v>
      </c>
      <c r="AK668" s="80" t="s">
        <v>73</v>
      </c>
      <c r="AL668" s="72">
        <v>0</v>
      </c>
      <c r="AM668" s="80" t="s">
        <v>73</v>
      </c>
      <c r="AN668" s="80" t="s">
        <v>73</v>
      </c>
      <c r="AO668" s="80" t="s">
        <v>73</v>
      </c>
      <c r="AP668" s="102">
        <f t="shared" si="62"/>
        <v>0</v>
      </c>
      <c r="AQ668" s="102">
        <f t="shared" si="63"/>
        <v>12624000</v>
      </c>
      <c r="AR668" s="72" t="s">
        <v>65</v>
      </c>
      <c r="AS668" s="76">
        <v>12624000</v>
      </c>
      <c r="AT668" s="72" t="s">
        <v>319</v>
      </c>
      <c r="AU668" s="76">
        <v>0</v>
      </c>
      <c r="AV668" s="81" t="s">
        <v>73</v>
      </c>
      <c r="AW668" s="620">
        <v>12624000</v>
      </c>
      <c r="AX668" s="488">
        <f t="shared" si="64"/>
        <v>0</v>
      </c>
      <c r="AY668" s="84">
        <f t="shared" si="65"/>
        <v>1</v>
      </c>
      <c r="AZ668" s="84">
        <v>1</v>
      </c>
      <c r="BA668" s="81" t="s">
        <v>73</v>
      </c>
      <c r="BB668" s="72" t="s">
        <v>208</v>
      </c>
      <c r="BC668" s="75" t="s">
        <v>14053</v>
      </c>
      <c r="BD668" s="71" t="s">
        <v>65</v>
      </c>
      <c r="BE668" s="71" t="s">
        <v>65</v>
      </c>
    </row>
    <row r="669" spans="2:57" x14ac:dyDescent="0.25">
      <c r="B669" s="71">
        <v>2025</v>
      </c>
      <c r="C669" s="71">
        <v>891780111</v>
      </c>
      <c r="D669" s="71" t="s">
        <v>63</v>
      </c>
      <c r="E669" s="72" t="s">
        <v>14052</v>
      </c>
      <c r="F669" s="72" t="s">
        <v>14051</v>
      </c>
      <c r="G669" s="176">
        <v>0</v>
      </c>
      <c r="H669" s="72" t="s">
        <v>71</v>
      </c>
      <c r="I669" s="71" t="s">
        <v>64</v>
      </c>
      <c r="J669" s="73" t="s">
        <v>81</v>
      </c>
      <c r="K669" s="75" t="s">
        <v>14050</v>
      </c>
      <c r="L669" s="76">
        <v>5786000</v>
      </c>
      <c r="M669" s="71" t="s">
        <v>66</v>
      </c>
      <c r="N669" s="75" t="s">
        <v>13845</v>
      </c>
      <c r="O669" s="75">
        <v>1083021767</v>
      </c>
      <c r="P669" s="72">
        <v>28</v>
      </c>
      <c r="Q669" s="80">
        <v>45670</v>
      </c>
      <c r="R669" s="75">
        <v>5573604000</v>
      </c>
      <c r="S669" s="80">
        <v>45768</v>
      </c>
      <c r="T669" s="76">
        <v>5786000</v>
      </c>
      <c r="U669" s="72" t="s">
        <v>65</v>
      </c>
      <c r="V669" s="76">
        <v>36718996</v>
      </c>
      <c r="W669" s="104" t="s">
        <v>11399</v>
      </c>
      <c r="X669" s="78">
        <v>45768</v>
      </c>
      <c r="Y669" s="78">
        <v>45768</v>
      </c>
      <c r="Z669" s="78" t="s">
        <v>73</v>
      </c>
      <c r="AA669" s="78">
        <v>45823</v>
      </c>
      <c r="AB669" s="102">
        <f t="shared" si="60"/>
        <v>55</v>
      </c>
      <c r="AC669" s="72">
        <v>0</v>
      </c>
      <c r="AD669" s="514">
        <v>0</v>
      </c>
      <c r="AE669" s="72">
        <v>0</v>
      </c>
      <c r="AF669" s="80" t="s">
        <v>73</v>
      </c>
      <c r="AG669" s="102">
        <f t="shared" si="61"/>
        <v>0</v>
      </c>
      <c r="AH669" s="72">
        <v>0</v>
      </c>
      <c r="AI669" s="628">
        <v>0</v>
      </c>
      <c r="AJ669" s="72" t="s">
        <v>73</v>
      </c>
      <c r="AK669" s="80" t="s">
        <v>73</v>
      </c>
      <c r="AL669" s="72">
        <v>0</v>
      </c>
      <c r="AM669" s="80" t="s">
        <v>73</v>
      </c>
      <c r="AN669" s="80" t="s">
        <v>73</v>
      </c>
      <c r="AO669" s="80" t="s">
        <v>73</v>
      </c>
      <c r="AP669" s="102">
        <f t="shared" si="62"/>
        <v>0</v>
      </c>
      <c r="AQ669" s="102">
        <f t="shared" si="63"/>
        <v>5786000</v>
      </c>
      <c r="AR669" s="72" t="s">
        <v>65</v>
      </c>
      <c r="AS669" s="76">
        <v>5786000</v>
      </c>
      <c r="AT669" s="72" t="s">
        <v>319</v>
      </c>
      <c r="AU669" s="76">
        <v>0</v>
      </c>
      <c r="AV669" s="81" t="s">
        <v>73</v>
      </c>
      <c r="AW669" s="620">
        <v>5786000</v>
      </c>
      <c r="AX669" s="488">
        <f t="shared" si="64"/>
        <v>0</v>
      </c>
      <c r="AY669" s="84">
        <f t="shared" si="65"/>
        <v>1</v>
      </c>
      <c r="AZ669" s="84">
        <v>1</v>
      </c>
      <c r="BA669" s="81" t="s">
        <v>73</v>
      </c>
      <c r="BB669" s="72" t="s">
        <v>208</v>
      </c>
      <c r="BC669" s="75" t="s">
        <v>14049</v>
      </c>
      <c r="BD669" s="71" t="s">
        <v>65</v>
      </c>
      <c r="BE669" s="71" t="s">
        <v>65</v>
      </c>
    </row>
    <row r="670" spans="2:57" x14ac:dyDescent="0.25">
      <c r="B670" s="71">
        <v>2025</v>
      </c>
      <c r="C670" s="71">
        <v>891780111</v>
      </c>
      <c r="D670" s="71" t="s">
        <v>63</v>
      </c>
      <c r="E670" s="72" t="s">
        <v>14048</v>
      </c>
      <c r="F670" s="72" t="s">
        <v>14047</v>
      </c>
      <c r="G670" s="176">
        <v>0</v>
      </c>
      <c r="H670" s="72" t="s">
        <v>71</v>
      </c>
      <c r="I670" s="71" t="s">
        <v>64</v>
      </c>
      <c r="J670" s="73" t="s">
        <v>81</v>
      </c>
      <c r="K670" s="75" t="s">
        <v>14046</v>
      </c>
      <c r="L670" s="76">
        <v>3533400</v>
      </c>
      <c r="M670" s="71" t="s">
        <v>66</v>
      </c>
      <c r="N670" s="75" t="s">
        <v>14045</v>
      </c>
      <c r="O670" s="75">
        <v>36669567</v>
      </c>
      <c r="P670" s="72">
        <v>27</v>
      </c>
      <c r="Q670" s="80">
        <v>45670</v>
      </c>
      <c r="R670" s="75">
        <v>2494141000</v>
      </c>
      <c r="S670" s="80">
        <v>45771</v>
      </c>
      <c r="T670" s="76">
        <v>3533400</v>
      </c>
      <c r="U670" s="72" t="s">
        <v>65</v>
      </c>
      <c r="V670" s="76">
        <v>85467461</v>
      </c>
      <c r="W670" s="104" t="s">
        <v>11760</v>
      </c>
      <c r="X670" s="78">
        <v>45771</v>
      </c>
      <c r="Y670" s="78">
        <v>45771</v>
      </c>
      <c r="Z670" s="78" t="s">
        <v>73</v>
      </c>
      <c r="AA670" s="78">
        <v>45808</v>
      </c>
      <c r="AB670" s="102">
        <f t="shared" si="60"/>
        <v>37</v>
      </c>
      <c r="AC670" s="72">
        <v>2</v>
      </c>
      <c r="AD670" s="514">
        <v>1325000</v>
      </c>
      <c r="AE670" s="72">
        <v>1</v>
      </c>
      <c r="AF670" s="80">
        <v>45823</v>
      </c>
      <c r="AG670" s="102">
        <f t="shared" si="61"/>
        <v>15</v>
      </c>
      <c r="AH670" s="72">
        <v>0</v>
      </c>
      <c r="AI670" s="628">
        <v>0</v>
      </c>
      <c r="AJ670" s="72" t="s">
        <v>73</v>
      </c>
      <c r="AK670" s="80" t="s">
        <v>73</v>
      </c>
      <c r="AL670" s="72">
        <v>0</v>
      </c>
      <c r="AM670" s="80" t="s">
        <v>73</v>
      </c>
      <c r="AN670" s="80" t="s">
        <v>73</v>
      </c>
      <c r="AO670" s="80" t="s">
        <v>73</v>
      </c>
      <c r="AP670" s="102">
        <f t="shared" si="62"/>
        <v>0</v>
      </c>
      <c r="AQ670" s="102">
        <f t="shared" si="63"/>
        <v>4858400</v>
      </c>
      <c r="AR670" s="72" t="s">
        <v>65</v>
      </c>
      <c r="AS670" s="76">
        <v>3533400</v>
      </c>
      <c r="AT670" s="72" t="s">
        <v>319</v>
      </c>
      <c r="AU670" s="76">
        <v>0</v>
      </c>
      <c r="AV670" s="81" t="s">
        <v>73</v>
      </c>
      <c r="AW670" s="620">
        <v>4858400</v>
      </c>
      <c r="AX670" s="488">
        <f t="shared" si="64"/>
        <v>0</v>
      </c>
      <c r="AY670" s="84">
        <f t="shared" si="65"/>
        <v>1</v>
      </c>
      <c r="AZ670" s="84">
        <v>1</v>
      </c>
      <c r="BA670" s="81" t="s">
        <v>73</v>
      </c>
      <c r="BB670" s="72" t="s">
        <v>208</v>
      </c>
      <c r="BC670" s="75" t="s">
        <v>14044</v>
      </c>
      <c r="BD670" s="71" t="s">
        <v>65</v>
      </c>
      <c r="BE670" s="71" t="s">
        <v>65</v>
      </c>
    </row>
    <row r="671" spans="2:57" x14ac:dyDescent="0.25">
      <c r="B671" s="71">
        <v>2025</v>
      </c>
      <c r="C671" s="71">
        <v>891780111</v>
      </c>
      <c r="D671" s="71" t="s">
        <v>63</v>
      </c>
      <c r="E671" s="72" t="s">
        <v>14043</v>
      </c>
      <c r="F671" s="72" t="s">
        <v>14042</v>
      </c>
      <c r="G671" s="176">
        <v>0</v>
      </c>
      <c r="H671" s="72" t="s">
        <v>71</v>
      </c>
      <c r="I671" s="71" t="s">
        <v>64</v>
      </c>
      <c r="J671" s="73" t="s">
        <v>81</v>
      </c>
      <c r="K671" s="75" t="s">
        <v>14041</v>
      </c>
      <c r="L671" s="76">
        <v>9000000</v>
      </c>
      <c r="M671" s="71" t="s">
        <v>66</v>
      </c>
      <c r="N671" s="75" t="s">
        <v>9918</v>
      </c>
      <c r="O671" s="75">
        <v>36552092</v>
      </c>
      <c r="P671" s="72">
        <v>959</v>
      </c>
      <c r="Q671" s="80">
        <v>45802</v>
      </c>
      <c r="R671" s="75">
        <v>26250000</v>
      </c>
      <c r="S671" s="80">
        <v>45779</v>
      </c>
      <c r="T671" s="76">
        <v>9000000</v>
      </c>
      <c r="U671" s="72" t="s">
        <v>65</v>
      </c>
      <c r="V671" s="76">
        <v>85455983</v>
      </c>
      <c r="W671" s="104" t="s">
        <v>11723</v>
      </c>
      <c r="X671" s="80">
        <v>45779</v>
      </c>
      <c r="Y671" s="80">
        <v>45779</v>
      </c>
      <c r="Z671" s="78" t="s">
        <v>73</v>
      </c>
      <c r="AA671" s="78">
        <v>45807</v>
      </c>
      <c r="AB671" s="102">
        <f t="shared" si="60"/>
        <v>28</v>
      </c>
      <c r="AC671" s="72">
        <v>0</v>
      </c>
      <c r="AD671" s="514">
        <v>0</v>
      </c>
      <c r="AE671" s="72">
        <v>0</v>
      </c>
      <c r="AF671" s="80" t="s">
        <v>73</v>
      </c>
      <c r="AG671" s="102">
        <f t="shared" si="61"/>
        <v>0</v>
      </c>
      <c r="AH671" s="72">
        <v>0</v>
      </c>
      <c r="AI671" s="514">
        <v>0</v>
      </c>
      <c r="AJ671" s="72" t="s">
        <v>73</v>
      </c>
      <c r="AK671" s="80" t="s">
        <v>73</v>
      </c>
      <c r="AL671" s="72">
        <v>0</v>
      </c>
      <c r="AM671" s="80" t="s">
        <v>73</v>
      </c>
      <c r="AN671" s="80" t="s">
        <v>73</v>
      </c>
      <c r="AO671" s="80" t="s">
        <v>73</v>
      </c>
      <c r="AP671" s="102">
        <f t="shared" si="62"/>
        <v>0</v>
      </c>
      <c r="AQ671" s="102">
        <f t="shared" si="63"/>
        <v>9000000</v>
      </c>
      <c r="AR671" s="72" t="s">
        <v>65</v>
      </c>
      <c r="AS671" s="76">
        <v>9000000</v>
      </c>
      <c r="AT671" s="72" t="s">
        <v>319</v>
      </c>
      <c r="AU671" s="76">
        <v>0</v>
      </c>
      <c r="AV671" s="81" t="s">
        <v>73</v>
      </c>
      <c r="AW671" s="620">
        <v>9000000</v>
      </c>
      <c r="AX671" s="488">
        <f t="shared" si="64"/>
        <v>0</v>
      </c>
      <c r="AY671" s="84">
        <f t="shared" si="65"/>
        <v>1</v>
      </c>
      <c r="AZ671" s="84">
        <v>1</v>
      </c>
      <c r="BA671" s="81" t="s">
        <v>73</v>
      </c>
      <c r="BB671" s="72" t="s">
        <v>208</v>
      </c>
      <c r="BC671" s="102" t="s">
        <v>14040</v>
      </c>
      <c r="BD671" s="71" t="s">
        <v>65</v>
      </c>
      <c r="BE671" s="71" t="s">
        <v>65</v>
      </c>
    </row>
    <row r="672" spans="2:57" x14ac:dyDescent="0.25">
      <c r="B672" s="71">
        <v>2025</v>
      </c>
      <c r="C672" s="71">
        <v>891780111</v>
      </c>
      <c r="D672" s="71" t="s">
        <v>63</v>
      </c>
      <c r="E672" s="72" t="s">
        <v>14039</v>
      </c>
      <c r="F672" s="72" t="s">
        <v>14038</v>
      </c>
      <c r="G672" s="176">
        <v>0</v>
      </c>
      <c r="H672" s="72" t="s">
        <v>71</v>
      </c>
      <c r="I672" s="71" t="s">
        <v>64</v>
      </c>
      <c r="J672" s="73" t="s">
        <v>81</v>
      </c>
      <c r="K672" s="75" t="s">
        <v>14037</v>
      </c>
      <c r="L672" s="76">
        <v>42000000</v>
      </c>
      <c r="M672" s="71" t="s">
        <v>66</v>
      </c>
      <c r="N672" s="75" t="s">
        <v>14036</v>
      </c>
      <c r="O672" s="75">
        <v>85461666</v>
      </c>
      <c r="P672" s="72">
        <v>121</v>
      </c>
      <c r="Q672" s="80">
        <v>45679</v>
      </c>
      <c r="R672" s="75">
        <v>231640000</v>
      </c>
      <c r="S672" s="80">
        <v>45779</v>
      </c>
      <c r="T672" s="76">
        <v>42000000</v>
      </c>
      <c r="U672" s="72" t="s">
        <v>65</v>
      </c>
      <c r="V672" s="76">
        <v>72220242</v>
      </c>
      <c r="W672" s="104" t="s">
        <v>1443</v>
      </c>
      <c r="X672" s="80">
        <v>45779</v>
      </c>
      <c r="Y672" s="80">
        <v>45779</v>
      </c>
      <c r="Z672" s="78" t="s">
        <v>73</v>
      </c>
      <c r="AA672" s="78">
        <v>45991</v>
      </c>
      <c r="AB672" s="102">
        <f t="shared" si="60"/>
        <v>212</v>
      </c>
      <c r="AC672" s="72">
        <v>0</v>
      </c>
      <c r="AD672" s="514">
        <v>0</v>
      </c>
      <c r="AE672" s="72">
        <v>0</v>
      </c>
      <c r="AF672" s="80" t="s">
        <v>73</v>
      </c>
      <c r="AG672" s="102">
        <f t="shared" si="61"/>
        <v>0</v>
      </c>
      <c r="AH672" s="72">
        <v>0</v>
      </c>
      <c r="AI672" s="514">
        <v>0</v>
      </c>
      <c r="AJ672" s="72" t="s">
        <v>73</v>
      </c>
      <c r="AK672" s="80" t="s">
        <v>73</v>
      </c>
      <c r="AL672" s="72">
        <v>0</v>
      </c>
      <c r="AM672" s="80" t="s">
        <v>73</v>
      </c>
      <c r="AN672" s="80" t="s">
        <v>73</v>
      </c>
      <c r="AO672" s="80" t="s">
        <v>73</v>
      </c>
      <c r="AP672" s="102">
        <f t="shared" si="62"/>
        <v>0</v>
      </c>
      <c r="AQ672" s="102">
        <f t="shared" si="63"/>
        <v>42000000</v>
      </c>
      <c r="AR672" s="72" t="s">
        <v>65</v>
      </c>
      <c r="AS672" s="76">
        <v>42000000</v>
      </c>
      <c r="AT672" s="72" t="s">
        <v>319</v>
      </c>
      <c r="AU672" s="76">
        <v>0</v>
      </c>
      <c r="AV672" s="81" t="s">
        <v>73</v>
      </c>
      <c r="AW672" s="620">
        <v>36000000</v>
      </c>
      <c r="AX672" s="488">
        <f t="shared" si="64"/>
        <v>6000000</v>
      </c>
      <c r="AY672" s="84">
        <f t="shared" si="65"/>
        <v>0.8571428571428571</v>
      </c>
      <c r="AZ672" s="84">
        <v>0.8571428571428571</v>
      </c>
      <c r="BA672" s="81" t="s">
        <v>73</v>
      </c>
      <c r="BB672" s="72" t="s">
        <v>123</v>
      </c>
      <c r="BC672" s="75" t="s">
        <v>14035</v>
      </c>
      <c r="BD672" s="71" t="s">
        <v>65</v>
      </c>
      <c r="BE672" s="71" t="s">
        <v>65</v>
      </c>
    </row>
    <row r="673" spans="2:57" x14ac:dyDescent="0.25">
      <c r="B673" s="71">
        <v>2025</v>
      </c>
      <c r="C673" s="71">
        <v>891780111</v>
      </c>
      <c r="D673" s="71" t="s">
        <v>63</v>
      </c>
      <c r="E673" s="72" t="s">
        <v>14034</v>
      </c>
      <c r="F673" s="72" t="s">
        <v>14033</v>
      </c>
      <c r="G673" s="176">
        <v>0</v>
      </c>
      <c r="H673" s="72" t="s">
        <v>71</v>
      </c>
      <c r="I673" s="71" t="s">
        <v>64</v>
      </c>
      <c r="J673" s="73" t="s">
        <v>81</v>
      </c>
      <c r="K673" s="75" t="s">
        <v>14032</v>
      </c>
      <c r="L673" s="76">
        <v>4500000</v>
      </c>
      <c r="M673" s="71" t="s">
        <v>66</v>
      </c>
      <c r="N673" s="75" t="s">
        <v>14031</v>
      </c>
      <c r="O673" s="75">
        <v>1082872242</v>
      </c>
      <c r="P673" s="72">
        <v>959</v>
      </c>
      <c r="Q673" s="80">
        <v>45802</v>
      </c>
      <c r="R673" s="75">
        <v>26250000</v>
      </c>
      <c r="S673" s="80">
        <v>45779</v>
      </c>
      <c r="T673" s="76">
        <v>4500000</v>
      </c>
      <c r="U673" s="72" t="s">
        <v>65</v>
      </c>
      <c r="V673" s="76">
        <v>36552092</v>
      </c>
      <c r="W673" s="104" t="s">
        <v>9918</v>
      </c>
      <c r="X673" s="80">
        <v>45779</v>
      </c>
      <c r="Y673" s="80">
        <v>45779</v>
      </c>
      <c r="Z673" s="78" t="s">
        <v>73</v>
      </c>
      <c r="AA673" s="78">
        <v>45807</v>
      </c>
      <c r="AB673" s="102">
        <f t="shared" si="60"/>
        <v>28</v>
      </c>
      <c r="AC673" s="72">
        <v>0</v>
      </c>
      <c r="AD673" s="514">
        <v>0</v>
      </c>
      <c r="AE673" s="72">
        <v>0</v>
      </c>
      <c r="AF673" s="80" t="s">
        <v>73</v>
      </c>
      <c r="AG673" s="102">
        <f t="shared" si="61"/>
        <v>0</v>
      </c>
      <c r="AH673" s="72">
        <v>0</v>
      </c>
      <c r="AI673" s="514">
        <v>0</v>
      </c>
      <c r="AJ673" s="72" t="s">
        <v>73</v>
      </c>
      <c r="AK673" s="80" t="s">
        <v>73</v>
      </c>
      <c r="AL673" s="72">
        <v>0</v>
      </c>
      <c r="AM673" s="80" t="s">
        <v>73</v>
      </c>
      <c r="AN673" s="80" t="s">
        <v>73</v>
      </c>
      <c r="AO673" s="80" t="s">
        <v>73</v>
      </c>
      <c r="AP673" s="102">
        <f t="shared" si="62"/>
        <v>0</v>
      </c>
      <c r="AQ673" s="102">
        <f t="shared" si="63"/>
        <v>4500000</v>
      </c>
      <c r="AR673" s="72" t="s">
        <v>65</v>
      </c>
      <c r="AS673" s="76">
        <v>4500000</v>
      </c>
      <c r="AT673" s="72" t="s">
        <v>319</v>
      </c>
      <c r="AU673" s="76">
        <v>0</v>
      </c>
      <c r="AV673" s="81" t="s">
        <v>73</v>
      </c>
      <c r="AW673" s="620">
        <v>4500000</v>
      </c>
      <c r="AX673" s="488">
        <f t="shared" si="64"/>
        <v>0</v>
      </c>
      <c r="AY673" s="84">
        <f t="shared" si="65"/>
        <v>1</v>
      </c>
      <c r="AZ673" s="84">
        <v>1</v>
      </c>
      <c r="BA673" s="81" t="s">
        <v>73</v>
      </c>
      <c r="BB673" s="72" t="s">
        <v>208</v>
      </c>
      <c r="BC673" s="75" t="s">
        <v>14030</v>
      </c>
      <c r="BD673" s="71" t="s">
        <v>65</v>
      </c>
      <c r="BE673" s="71" t="s">
        <v>65</v>
      </c>
    </row>
    <row r="674" spans="2:57" x14ac:dyDescent="0.25">
      <c r="B674" s="71">
        <v>2025</v>
      </c>
      <c r="C674" s="71">
        <v>891780111</v>
      </c>
      <c r="D674" s="71" t="s">
        <v>63</v>
      </c>
      <c r="E674" s="72" t="s">
        <v>14029</v>
      </c>
      <c r="F674" s="72" t="s">
        <v>14028</v>
      </c>
      <c r="G674" s="176">
        <v>0</v>
      </c>
      <c r="H674" s="72" t="s">
        <v>71</v>
      </c>
      <c r="I674" s="71" t="s">
        <v>64</v>
      </c>
      <c r="J674" s="73" t="s">
        <v>81</v>
      </c>
      <c r="K674" s="75" t="s">
        <v>14027</v>
      </c>
      <c r="L674" s="76">
        <v>7500000</v>
      </c>
      <c r="M674" s="71" t="s">
        <v>66</v>
      </c>
      <c r="N674" s="75" t="s">
        <v>14026</v>
      </c>
      <c r="O674" s="75">
        <v>24397390</v>
      </c>
      <c r="P674" s="72">
        <v>959</v>
      </c>
      <c r="Q674" s="80">
        <v>45802</v>
      </c>
      <c r="R674" s="75">
        <v>26250000</v>
      </c>
      <c r="S674" s="80">
        <v>45779</v>
      </c>
      <c r="T674" s="76">
        <v>7500000</v>
      </c>
      <c r="U674" s="72" t="s">
        <v>65</v>
      </c>
      <c r="V674" s="76">
        <v>36552092</v>
      </c>
      <c r="W674" s="104" t="s">
        <v>9918</v>
      </c>
      <c r="X674" s="80">
        <v>45779</v>
      </c>
      <c r="Y674" s="80">
        <v>45779</v>
      </c>
      <c r="Z674" s="78" t="s">
        <v>73</v>
      </c>
      <c r="AA674" s="78">
        <v>45807</v>
      </c>
      <c r="AB674" s="102">
        <f t="shared" si="60"/>
        <v>28</v>
      </c>
      <c r="AC674" s="72">
        <v>0</v>
      </c>
      <c r="AD674" s="514">
        <v>0</v>
      </c>
      <c r="AE674" s="72">
        <v>0</v>
      </c>
      <c r="AF674" s="80" t="s">
        <v>73</v>
      </c>
      <c r="AG674" s="102">
        <f t="shared" si="61"/>
        <v>0</v>
      </c>
      <c r="AH674" s="72">
        <v>0</v>
      </c>
      <c r="AI674" s="514">
        <v>0</v>
      </c>
      <c r="AJ674" s="72" t="s">
        <v>73</v>
      </c>
      <c r="AK674" s="80" t="s">
        <v>73</v>
      </c>
      <c r="AL674" s="72">
        <v>0</v>
      </c>
      <c r="AM674" s="80" t="s">
        <v>73</v>
      </c>
      <c r="AN674" s="80" t="s">
        <v>73</v>
      </c>
      <c r="AO674" s="80" t="s">
        <v>73</v>
      </c>
      <c r="AP674" s="102">
        <f t="shared" si="62"/>
        <v>0</v>
      </c>
      <c r="AQ674" s="102">
        <f t="shared" si="63"/>
        <v>7500000</v>
      </c>
      <c r="AR674" s="72" t="s">
        <v>65</v>
      </c>
      <c r="AS674" s="76">
        <v>7500000</v>
      </c>
      <c r="AT674" s="72" t="s">
        <v>319</v>
      </c>
      <c r="AU674" s="76">
        <v>0</v>
      </c>
      <c r="AV674" s="81" t="s">
        <v>73</v>
      </c>
      <c r="AW674" s="620">
        <v>7500000</v>
      </c>
      <c r="AX674" s="488">
        <f t="shared" si="64"/>
        <v>0</v>
      </c>
      <c r="AY674" s="84">
        <f t="shared" si="65"/>
        <v>1</v>
      </c>
      <c r="AZ674" s="84">
        <v>1</v>
      </c>
      <c r="BA674" s="81" t="s">
        <v>73</v>
      </c>
      <c r="BB674" s="72" t="s">
        <v>208</v>
      </c>
      <c r="BC674" s="75" t="s">
        <v>14025</v>
      </c>
      <c r="BD674" s="71" t="s">
        <v>65</v>
      </c>
      <c r="BE674" s="71" t="s">
        <v>65</v>
      </c>
    </row>
    <row r="675" spans="2:57" x14ac:dyDescent="0.25">
      <c r="B675" s="71">
        <v>2025</v>
      </c>
      <c r="C675" s="71">
        <v>891780111</v>
      </c>
      <c r="D675" s="71" t="s">
        <v>63</v>
      </c>
      <c r="E675" s="72" t="s">
        <v>14024</v>
      </c>
      <c r="F675" s="72" t="s">
        <v>14023</v>
      </c>
      <c r="G675" s="176">
        <v>0</v>
      </c>
      <c r="H675" s="72" t="s">
        <v>71</v>
      </c>
      <c r="I675" s="71" t="s">
        <v>64</v>
      </c>
      <c r="J675" s="73" t="s">
        <v>81</v>
      </c>
      <c r="K675" s="75" t="s">
        <v>14022</v>
      </c>
      <c r="L675" s="76">
        <v>26600000</v>
      </c>
      <c r="M675" s="71" t="s">
        <v>66</v>
      </c>
      <c r="N675" s="75" t="s">
        <v>14021</v>
      </c>
      <c r="O675" s="75">
        <v>1083015178</v>
      </c>
      <c r="P675" s="72">
        <v>121</v>
      </c>
      <c r="Q675" s="80">
        <v>45679</v>
      </c>
      <c r="R675" s="75">
        <v>231640000</v>
      </c>
      <c r="S675" s="80">
        <v>45779</v>
      </c>
      <c r="T675" s="76">
        <v>26600000</v>
      </c>
      <c r="U675" s="72" t="s">
        <v>65</v>
      </c>
      <c r="V675" s="76">
        <v>85468582</v>
      </c>
      <c r="W675" s="104" t="s">
        <v>12356</v>
      </c>
      <c r="X675" s="80">
        <v>45779</v>
      </c>
      <c r="Y675" s="80">
        <v>45779</v>
      </c>
      <c r="Z675" s="78" t="s">
        <v>73</v>
      </c>
      <c r="AA675" s="78">
        <v>45991</v>
      </c>
      <c r="AB675" s="102">
        <f t="shared" si="60"/>
        <v>212</v>
      </c>
      <c r="AC675" s="72">
        <v>0</v>
      </c>
      <c r="AD675" s="514">
        <v>0</v>
      </c>
      <c r="AE675" s="72">
        <v>0</v>
      </c>
      <c r="AF675" s="80" t="s">
        <v>73</v>
      </c>
      <c r="AG675" s="102">
        <f t="shared" si="61"/>
        <v>0</v>
      </c>
      <c r="AH675" s="72">
        <v>0</v>
      </c>
      <c r="AI675" s="514">
        <v>0</v>
      </c>
      <c r="AJ675" s="72" t="s">
        <v>73</v>
      </c>
      <c r="AK675" s="80" t="s">
        <v>73</v>
      </c>
      <c r="AL675" s="72">
        <v>0</v>
      </c>
      <c r="AM675" s="80" t="s">
        <v>73</v>
      </c>
      <c r="AN675" s="80" t="s">
        <v>73</v>
      </c>
      <c r="AO675" s="80" t="s">
        <v>73</v>
      </c>
      <c r="AP675" s="102">
        <f t="shared" si="62"/>
        <v>0</v>
      </c>
      <c r="AQ675" s="102">
        <f t="shared" si="63"/>
        <v>26600000</v>
      </c>
      <c r="AR675" s="72" t="s">
        <v>65</v>
      </c>
      <c r="AS675" s="76">
        <v>26600000</v>
      </c>
      <c r="AT675" s="72" t="s">
        <v>319</v>
      </c>
      <c r="AU675" s="76">
        <v>0</v>
      </c>
      <c r="AV675" s="81" t="s">
        <v>73</v>
      </c>
      <c r="AW675" s="620">
        <v>22800000</v>
      </c>
      <c r="AX675" s="488">
        <f t="shared" si="64"/>
        <v>3800000</v>
      </c>
      <c r="AY675" s="84">
        <f t="shared" si="65"/>
        <v>0.8571428571428571</v>
      </c>
      <c r="AZ675" s="84">
        <v>0.8571428571428571</v>
      </c>
      <c r="BA675" s="81" t="s">
        <v>73</v>
      </c>
      <c r="BB675" s="72" t="s">
        <v>123</v>
      </c>
      <c r="BC675" s="75" t="s">
        <v>14020</v>
      </c>
      <c r="BD675" s="71" t="s">
        <v>65</v>
      </c>
      <c r="BE675" s="71" t="s">
        <v>65</v>
      </c>
    </row>
    <row r="676" spans="2:57" x14ac:dyDescent="0.25">
      <c r="B676" s="71">
        <v>2025</v>
      </c>
      <c r="C676" s="71">
        <v>891780111</v>
      </c>
      <c r="D676" s="71" t="s">
        <v>63</v>
      </c>
      <c r="E676" s="72" t="s">
        <v>14019</v>
      </c>
      <c r="F676" s="72" t="s">
        <v>14018</v>
      </c>
      <c r="G676" s="176">
        <v>0</v>
      </c>
      <c r="H676" s="72" t="s">
        <v>71</v>
      </c>
      <c r="I676" s="71" t="s">
        <v>166</v>
      </c>
      <c r="J676" s="73" t="s">
        <v>81</v>
      </c>
      <c r="K676" s="75" t="s">
        <v>14017</v>
      </c>
      <c r="L676" s="76">
        <v>7770000</v>
      </c>
      <c r="M676" s="71" t="s">
        <v>66</v>
      </c>
      <c r="N676" s="75" t="s">
        <v>12391</v>
      </c>
      <c r="O676" s="75">
        <v>1082982258</v>
      </c>
      <c r="P676" s="72">
        <v>829</v>
      </c>
      <c r="Q676" s="80">
        <v>45748</v>
      </c>
      <c r="R676" s="75">
        <v>106362500</v>
      </c>
      <c r="S676" s="80">
        <v>45782</v>
      </c>
      <c r="T676" s="76">
        <v>7770000</v>
      </c>
      <c r="U676" s="72" t="s">
        <v>65</v>
      </c>
      <c r="V676" s="76">
        <v>1192791759</v>
      </c>
      <c r="W676" s="104" t="s">
        <v>3787</v>
      </c>
      <c r="X676" s="80">
        <v>45782</v>
      </c>
      <c r="Y676" s="80">
        <v>45782</v>
      </c>
      <c r="Z676" s="78" t="s">
        <v>73</v>
      </c>
      <c r="AA676" s="78">
        <v>45838</v>
      </c>
      <c r="AB676" s="102">
        <f t="shared" si="60"/>
        <v>56</v>
      </c>
      <c r="AC676" s="72">
        <v>0</v>
      </c>
      <c r="AD676" s="514">
        <v>0</v>
      </c>
      <c r="AE676" s="72">
        <v>0</v>
      </c>
      <c r="AF676" s="80" t="s">
        <v>73</v>
      </c>
      <c r="AG676" s="102">
        <f t="shared" si="61"/>
        <v>0</v>
      </c>
      <c r="AH676" s="72">
        <v>0</v>
      </c>
      <c r="AI676" s="514">
        <v>0</v>
      </c>
      <c r="AJ676" s="72" t="s">
        <v>73</v>
      </c>
      <c r="AK676" s="80" t="s">
        <v>73</v>
      </c>
      <c r="AL676" s="72">
        <v>0</v>
      </c>
      <c r="AM676" s="80" t="s">
        <v>73</v>
      </c>
      <c r="AN676" s="80" t="s">
        <v>73</v>
      </c>
      <c r="AO676" s="80" t="s">
        <v>73</v>
      </c>
      <c r="AP676" s="102">
        <f t="shared" si="62"/>
        <v>0</v>
      </c>
      <c r="AQ676" s="102">
        <f t="shared" si="63"/>
        <v>7770000</v>
      </c>
      <c r="AR676" s="72" t="s">
        <v>319</v>
      </c>
      <c r="AS676" s="76">
        <v>0</v>
      </c>
      <c r="AT676" s="72" t="s">
        <v>319</v>
      </c>
      <c r="AU676" s="76">
        <v>0</v>
      </c>
      <c r="AV676" s="81" t="s">
        <v>73</v>
      </c>
      <c r="AW676" s="620">
        <v>7770000</v>
      </c>
      <c r="AX676" s="488">
        <f t="shared" si="64"/>
        <v>0</v>
      </c>
      <c r="AY676" s="84">
        <f t="shared" si="65"/>
        <v>1</v>
      </c>
      <c r="AZ676" s="84">
        <v>1</v>
      </c>
      <c r="BA676" s="81" t="s">
        <v>73</v>
      </c>
      <c r="BB676" s="72" t="s">
        <v>208</v>
      </c>
      <c r="BC676" s="75" t="s">
        <v>14016</v>
      </c>
      <c r="BD676" s="71" t="s">
        <v>65</v>
      </c>
      <c r="BE676" s="71" t="s">
        <v>65</v>
      </c>
    </row>
    <row r="677" spans="2:57" x14ac:dyDescent="0.25">
      <c r="B677" s="71">
        <v>2025</v>
      </c>
      <c r="C677" s="71">
        <v>891780111</v>
      </c>
      <c r="D677" s="71" t="s">
        <v>63</v>
      </c>
      <c r="E677" s="72" t="s">
        <v>14015</v>
      </c>
      <c r="F677" s="72" t="s">
        <v>14014</v>
      </c>
      <c r="G677" s="176">
        <v>0</v>
      </c>
      <c r="H677" s="72" t="s">
        <v>71</v>
      </c>
      <c r="I677" s="71" t="s">
        <v>166</v>
      </c>
      <c r="J677" s="73" t="s">
        <v>81</v>
      </c>
      <c r="K677" s="75" t="s">
        <v>14013</v>
      </c>
      <c r="L677" s="76">
        <v>7770000</v>
      </c>
      <c r="M677" s="71" t="s">
        <v>66</v>
      </c>
      <c r="N677" s="75" t="s">
        <v>12502</v>
      </c>
      <c r="O677" s="75">
        <v>1082937823</v>
      </c>
      <c r="P677" s="72">
        <v>829</v>
      </c>
      <c r="Q677" s="80">
        <v>45748</v>
      </c>
      <c r="R677" s="75">
        <v>106362500</v>
      </c>
      <c r="S677" s="80">
        <v>45782</v>
      </c>
      <c r="T677" s="76">
        <v>7770000</v>
      </c>
      <c r="U677" s="72" t="s">
        <v>65</v>
      </c>
      <c r="V677" s="76">
        <v>1192791759</v>
      </c>
      <c r="W677" s="104" t="s">
        <v>3787</v>
      </c>
      <c r="X677" s="80">
        <v>45782</v>
      </c>
      <c r="Y677" s="80">
        <v>45782</v>
      </c>
      <c r="Z677" s="78" t="s">
        <v>73</v>
      </c>
      <c r="AA677" s="78">
        <v>45838</v>
      </c>
      <c r="AB677" s="102">
        <f t="shared" si="60"/>
        <v>56</v>
      </c>
      <c r="AC677" s="72">
        <v>0</v>
      </c>
      <c r="AD677" s="514">
        <v>0</v>
      </c>
      <c r="AE677" s="72">
        <v>0</v>
      </c>
      <c r="AF677" s="80" t="s">
        <v>73</v>
      </c>
      <c r="AG677" s="102">
        <f t="shared" si="61"/>
        <v>0</v>
      </c>
      <c r="AH677" s="72">
        <v>0</v>
      </c>
      <c r="AI677" s="514">
        <v>0</v>
      </c>
      <c r="AJ677" s="72" t="s">
        <v>73</v>
      </c>
      <c r="AK677" s="80" t="s">
        <v>73</v>
      </c>
      <c r="AL677" s="72">
        <v>0</v>
      </c>
      <c r="AM677" s="80" t="s">
        <v>73</v>
      </c>
      <c r="AN677" s="80" t="s">
        <v>73</v>
      </c>
      <c r="AO677" s="80" t="s">
        <v>73</v>
      </c>
      <c r="AP677" s="102">
        <f t="shared" si="62"/>
        <v>0</v>
      </c>
      <c r="AQ677" s="102">
        <f t="shared" si="63"/>
        <v>7770000</v>
      </c>
      <c r="AR677" s="72" t="s">
        <v>319</v>
      </c>
      <c r="AS677" s="76">
        <v>0</v>
      </c>
      <c r="AT677" s="72" t="s">
        <v>319</v>
      </c>
      <c r="AU677" s="76">
        <v>0</v>
      </c>
      <c r="AV677" s="81" t="s">
        <v>73</v>
      </c>
      <c r="AW677" s="620">
        <v>7770000</v>
      </c>
      <c r="AX677" s="488">
        <f t="shared" si="64"/>
        <v>0</v>
      </c>
      <c r="AY677" s="84">
        <f t="shared" si="65"/>
        <v>1</v>
      </c>
      <c r="AZ677" s="84">
        <v>1</v>
      </c>
      <c r="BA677" s="81" t="s">
        <v>73</v>
      </c>
      <c r="BB677" s="72" t="s">
        <v>208</v>
      </c>
      <c r="BC677" s="75" t="s">
        <v>14012</v>
      </c>
      <c r="BD677" s="71" t="s">
        <v>65</v>
      </c>
      <c r="BE677" s="71" t="s">
        <v>65</v>
      </c>
    </row>
    <row r="678" spans="2:57" x14ac:dyDescent="0.25">
      <c r="B678" s="71">
        <v>2025</v>
      </c>
      <c r="C678" s="71">
        <v>891780111</v>
      </c>
      <c r="D678" s="71" t="s">
        <v>63</v>
      </c>
      <c r="E678" s="72" t="s">
        <v>14011</v>
      </c>
      <c r="F678" s="72" t="s">
        <v>14010</v>
      </c>
      <c r="G678" s="176">
        <v>0</v>
      </c>
      <c r="H678" s="72" t="s">
        <v>71</v>
      </c>
      <c r="I678" s="71" t="s">
        <v>64</v>
      </c>
      <c r="J678" s="73" t="s">
        <v>81</v>
      </c>
      <c r="K678" s="75" t="s">
        <v>14009</v>
      </c>
      <c r="L678" s="76">
        <v>4700000</v>
      </c>
      <c r="M678" s="71" t="s">
        <v>66</v>
      </c>
      <c r="N678" s="75" t="s">
        <v>12357</v>
      </c>
      <c r="O678" s="75">
        <v>12612617</v>
      </c>
      <c r="P678" s="72">
        <v>27</v>
      </c>
      <c r="Q678" s="80">
        <v>45670</v>
      </c>
      <c r="R678" s="75">
        <v>2494141000</v>
      </c>
      <c r="S678" s="80">
        <v>45782</v>
      </c>
      <c r="T678" s="76">
        <v>4700000</v>
      </c>
      <c r="U678" s="72" t="s">
        <v>65</v>
      </c>
      <c r="V678" s="76">
        <v>85468582</v>
      </c>
      <c r="W678" s="104" t="s">
        <v>12356</v>
      </c>
      <c r="X678" s="80">
        <v>45782</v>
      </c>
      <c r="Y678" s="80">
        <v>45782</v>
      </c>
      <c r="Z678" s="78" t="s">
        <v>73</v>
      </c>
      <c r="AA678" s="78">
        <v>45838</v>
      </c>
      <c r="AB678" s="102">
        <f t="shared" si="60"/>
        <v>56</v>
      </c>
      <c r="AC678" s="72">
        <v>0</v>
      </c>
      <c r="AD678" s="514">
        <v>0</v>
      </c>
      <c r="AE678" s="72">
        <v>0</v>
      </c>
      <c r="AF678" s="80" t="s">
        <v>73</v>
      </c>
      <c r="AG678" s="102">
        <f t="shared" si="61"/>
        <v>0</v>
      </c>
      <c r="AH678" s="72">
        <v>0</v>
      </c>
      <c r="AI678" s="514">
        <v>0</v>
      </c>
      <c r="AJ678" s="72" t="s">
        <v>73</v>
      </c>
      <c r="AK678" s="80" t="s">
        <v>73</v>
      </c>
      <c r="AL678" s="72">
        <v>0</v>
      </c>
      <c r="AM678" s="80" t="s">
        <v>73</v>
      </c>
      <c r="AN678" s="80" t="s">
        <v>73</v>
      </c>
      <c r="AO678" s="80" t="s">
        <v>73</v>
      </c>
      <c r="AP678" s="102">
        <f t="shared" si="62"/>
        <v>0</v>
      </c>
      <c r="AQ678" s="102">
        <f t="shared" si="63"/>
        <v>4700000</v>
      </c>
      <c r="AR678" s="72" t="s">
        <v>65</v>
      </c>
      <c r="AS678" s="76">
        <v>4700000</v>
      </c>
      <c r="AT678" s="72" t="s">
        <v>319</v>
      </c>
      <c r="AU678" s="76">
        <v>0</v>
      </c>
      <c r="AV678" s="81" t="s">
        <v>73</v>
      </c>
      <c r="AW678" s="620">
        <v>4700000</v>
      </c>
      <c r="AX678" s="488">
        <f t="shared" si="64"/>
        <v>0</v>
      </c>
      <c r="AY678" s="84">
        <f t="shared" si="65"/>
        <v>1</v>
      </c>
      <c r="AZ678" s="84">
        <v>1</v>
      </c>
      <c r="BA678" s="81" t="s">
        <v>73</v>
      </c>
      <c r="BB678" s="72" t="s">
        <v>208</v>
      </c>
      <c r="BC678" s="75" t="s">
        <v>14008</v>
      </c>
      <c r="BD678" s="71" t="s">
        <v>65</v>
      </c>
      <c r="BE678" s="71" t="s">
        <v>65</v>
      </c>
    </row>
    <row r="679" spans="2:57" x14ac:dyDescent="0.25">
      <c r="B679" s="71">
        <v>2025</v>
      </c>
      <c r="C679" s="71">
        <v>891780111</v>
      </c>
      <c r="D679" s="71" t="s">
        <v>63</v>
      </c>
      <c r="E679" s="72" t="s">
        <v>14007</v>
      </c>
      <c r="F679" s="72" t="s">
        <v>14006</v>
      </c>
      <c r="G679" s="176">
        <v>0</v>
      </c>
      <c r="H679" s="72" t="s">
        <v>71</v>
      </c>
      <c r="I679" s="71" t="s">
        <v>64</v>
      </c>
      <c r="J679" s="73" t="s">
        <v>81</v>
      </c>
      <c r="K679" s="75" t="s">
        <v>14005</v>
      </c>
      <c r="L679" s="76">
        <v>6312000</v>
      </c>
      <c r="M679" s="71" t="s">
        <v>66</v>
      </c>
      <c r="N679" s="75" t="s">
        <v>11703</v>
      </c>
      <c r="O679" s="75">
        <v>1007820427</v>
      </c>
      <c r="P679" s="72">
        <v>28</v>
      </c>
      <c r="Q679" s="80">
        <v>45670</v>
      </c>
      <c r="R679" s="75">
        <v>5573604000</v>
      </c>
      <c r="S679" s="80">
        <v>45782</v>
      </c>
      <c r="T679" s="76">
        <v>6312000</v>
      </c>
      <c r="U679" s="72" t="s">
        <v>65</v>
      </c>
      <c r="V679" s="76">
        <v>93400727</v>
      </c>
      <c r="W679" s="104" t="s">
        <v>10636</v>
      </c>
      <c r="X679" s="80">
        <v>45782</v>
      </c>
      <c r="Y679" s="80">
        <v>45782</v>
      </c>
      <c r="Z679" s="78" t="s">
        <v>73</v>
      </c>
      <c r="AA679" s="78">
        <v>45838</v>
      </c>
      <c r="AB679" s="102">
        <f t="shared" si="60"/>
        <v>56</v>
      </c>
      <c r="AC679" s="72">
        <v>0</v>
      </c>
      <c r="AD679" s="514">
        <v>0</v>
      </c>
      <c r="AE679" s="72">
        <v>0</v>
      </c>
      <c r="AF679" s="80" t="s">
        <v>73</v>
      </c>
      <c r="AG679" s="102">
        <f t="shared" si="61"/>
        <v>0</v>
      </c>
      <c r="AH679" s="72">
        <v>0</v>
      </c>
      <c r="AI679" s="514">
        <v>0</v>
      </c>
      <c r="AJ679" s="72" t="s">
        <v>73</v>
      </c>
      <c r="AK679" s="80" t="s">
        <v>73</v>
      </c>
      <c r="AL679" s="72">
        <v>0</v>
      </c>
      <c r="AM679" s="80" t="s">
        <v>73</v>
      </c>
      <c r="AN679" s="80" t="s">
        <v>73</v>
      </c>
      <c r="AO679" s="80" t="s">
        <v>73</v>
      </c>
      <c r="AP679" s="102">
        <f t="shared" si="62"/>
        <v>0</v>
      </c>
      <c r="AQ679" s="102">
        <f t="shared" si="63"/>
        <v>6312000</v>
      </c>
      <c r="AR679" s="72" t="s">
        <v>65</v>
      </c>
      <c r="AS679" s="76">
        <v>6312000</v>
      </c>
      <c r="AT679" s="72" t="s">
        <v>319</v>
      </c>
      <c r="AU679" s="76">
        <v>0</v>
      </c>
      <c r="AV679" s="81" t="s">
        <v>73</v>
      </c>
      <c r="AW679" s="620">
        <v>6312000</v>
      </c>
      <c r="AX679" s="488">
        <f t="shared" si="64"/>
        <v>0</v>
      </c>
      <c r="AY679" s="84">
        <f t="shared" si="65"/>
        <v>1</v>
      </c>
      <c r="AZ679" s="84">
        <v>1</v>
      </c>
      <c r="BA679" s="81" t="s">
        <v>73</v>
      </c>
      <c r="BB679" s="72" t="s">
        <v>208</v>
      </c>
      <c r="BC679" s="75" t="s">
        <v>14004</v>
      </c>
      <c r="BD679" s="71" t="s">
        <v>65</v>
      </c>
      <c r="BE679" s="71" t="s">
        <v>65</v>
      </c>
    </row>
    <row r="680" spans="2:57" x14ac:dyDescent="0.25">
      <c r="B680" s="71">
        <v>2025</v>
      </c>
      <c r="C680" s="71">
        <v>891780111</v>
      </c>
      <c r="D680" s="71" t="s">
        <v>63</v>
      </c>
      <c r="E680" s="72" t="s">
        <v>14003</v>
      </c>
      <c r="F680" s="72" t="s">
        <v>14002</v>
      </c>
      <c r="G680" s="176">
        <v>0</v>
      </c>
      <c r="H680" s="72" t="s">
        <v>71</v>
      </c>
      <c r="I680" s="71" t="s">
        <v>64</v>
      </c>
      <c r="J680" s="73" t="s">
        <v>81</v>
      </c>
      <c r="K680" s="75" t="s">
        <v>14001</v>
      </c>
      <c r="L680" s="76">
        <v>5250000</v>
      </c>
      <c r="M680" s="71" t="s">
        <v>66</v>
      </c>
      <c r="N680" s="75" t="s">
        <v>11734</v>
      </c>
      <c r="O680" s="75">
        <v>1034284252</v>
      </c>
      <c r="P680" s="72">
        <v>959</v>
      </c>
      <c r="Q680" s="80">
        <v>45802</v>
      </c>
      <c r="R680" s="75">
        <v>26250000</v>
      </c>
      <c r="S680" s="80">
        <v>45782</v>
      </c>
      <c r="T680" s="76">
        <v>5250000</v>
      </c>
      <c r="U680" s="72" t="s">
        <v>65</v>
      </c>
      <c r="V680" s="76">
        <v>36552092</v>
      </c>
      <c r="W680" s="104" t="s">
        <v>9918</v>
      </c>
      <c r="X680" s="80">
        <v>45782</v>
      </c>
      <c r="Y680" s="80">
        <v>45782</v>
      </c>
      <c r="Z680" s="78" t="s">
        <v>73</v>
      </c>
      <c r="AA680" s="78">
        <v>45807</v>
      </c>
      <c r="AB680" s="102">
        <f t="shared" si="60"/>
        <v>25</v>
      </c>
      <c r="AC680" s="72">
        <v>0</v>
      </c>
      <c r="AD680" s="514">
        <v>0</v>
      </c>
      <c r="AE680" s="72">
        <v>0</v>
      </c>
      <c r="AF680" s="80" t="s">
        <v>73</v>
      </c>
      <c r="AG680" s="102">
        <f t="shared" si="61"/>
        <v>0</v>
      </c>
      <c r="AH680" s="72">
        <v>0</v>
      </c>
      <c r="AI680" s="514">
        <v>0</v>
      </c>
      <c r="AJ680" s="72" t="s">
        <v>73</v>
      </c>
      <c r="AK680" s="80" t="s">
        <v>73</v>
      </c>
      <c r="AL680" s="72">
        <v>0</v>
      </c>
      <c r="AM680" s="80" t="s">
        <v>73</v>
      </c>
      <c r="AN680" s="80" t="s">
        <v>73</v>
      </c>
      <c r="AO680" s="80" t="s">
        <v>73</v>
      </c>
      <c r="AP680" s="102">
        <f t="shared" si="62"/>
        <v>0</v>
      </c>
      <c r="AQ680" s="102">
        <f t="shared" si="63"/>
        <v>5250000</v>
      </c>
      <c r="AR680" s="72" t="s">
        <v>65</v>
      </c>
      <c r="AS680" s="76">
        <v>5250000</v>
      </c>
      <c r="AT680" s="72" t="s">
        <v>319</v>
      </c>
      <c r="AU680" s="76">
        <v>0</v>
      </c>
      <c r="AV680" s="81" t="s">
        <v>73</v>
      </c>
      <c r="AW680" s="620">
        <v>5250000</v>
      </c>
      <c r="AX680" s="488">
        <f t="shared" si="64"/>
        <v>0</v>
      </c>
      <c r="AY680" s="84">
        <f t="shared" si="65"/>
        <v>1</v>
      </c>
      <c r="AZ680" s="84">
        <v>1</v>
      </c>
      <c r="BA680" s="81" t="s">
        <v>73</v>
      </c>
      <c r="BB680" s="72" t="s">
        <v>208</v>
      </c>
      <c r="BC680" s="75" t="s">
        <v>14000</v>
      </c>
      <c r="BD680" s="71" t="s">
        <v>65</v>
      </c>
      <c r="BE680" s="71" t="s">
        <v>65</v>
      </c>
    </row>
    <row r="681" spans="2:57" x14ac:dyDescent="0.25">
      <c r="B681" s="71">
        <v>2025</v>
      </c>
      <c r="C681" s="71">
        <v>891780111</v>
      </c>
      <c r="D681" s="71" t="s">
        <v>63</v>
      </c>
      <c r="E681" s="72" t="s">
        <v>13999</v>
      </c>
      <c r="F681" s="72" t="s">
        <v>13998</v>
      </c>
      <c r="G681" s="176">
        <v>0</v>
      </c>
      <c r="H681" s="72" t="s">
        <v>71</v>
      </c>
      <c r="I681" s="71" t="s">
        <v>166</v>
      </c>
      <c r="J681" s="73" t="s">
        <v>81</v>
      </c>
      <c r="K681" s="75" t="s">
        <v>13997</v>
      </c>
      <c r="L681" s="76">
        <v>7770000</v>
      </c>
      <c r="M681" s="71" t="s">
        <v>66</v>
      </c>
      <c r="N681" s="75" t="s">
        <v>12257</v>
      </c>
      <c r="O681" s="75">
        <v>1082983016</v>
      </c>
      <c r="P681" s="72">
        <v>829</v>
      </c>
      <c r="Q681" s="80">
        <v>45748</v>
      </c>
      <c r="R681" s="75">
        <v>106362500</v>
      </c>
      <c r="S681" s="80">
        <v>45784</v>
      </c>
      <c r="T681" s="76">
        <v>7770000</v>
      </c>
      <c r="U681" s="72" t="s">
        <v>65</v>
      </c>
      <c r="V681" s="76">
        <v>1192791759</v>
      </c>
      <c r="W681" s="104" t="s">
        <v>3787</v>
      </c>
      <c r="X681" s="80">
        <v>45784</v>
      </c>
      <c r="Y681" s="80">
        <v>45784</v>
      </c>
      <c r="Z681" s="78" t="s">
        <v>73</v>
      </c>
      <c r="AA681" s="78">
        <v>45838</v>
      </c>
      <c r="AB681" s="102">
        <f t="shared" si="60"/>
        <v>54</v>
      </c>
      <c r="AC681" s="72">
        <v>0</v>
      </c>
      <c r="AD681" s="514">
        <v>0</v>
      </c>
      <c r="AE681" s="72">
        <v>0</v>
      </c>
      <c r="AF681" s="80" t="s">
        <v>73</v>
      </c>
      <c r="AG681" s="102">
        <f t="shared" si="61"/>
        <v>0</v>
      </c>
      <c r="AH681" s="72">
        <v>0</v>
      </c>
      <c r="AI681" s="514">
        <v>0</v>
      </c>
      <c r="AJ681" s="72" t="s">
        <v>73</v>
      </c>
      <c r="AK681" s="80" t="s">
        <v>73</v>
      </c>
      <c r="AL681" s="72">
        <v>0</v>
      </c>
      <c r="AM681" s="80" t="s">
        <v>73</v>
      </c>
      <c r="AN681" s="80" t="s">
        <v>73</v>
      </c>
      <c r="AO681" s="80" t="s">
        <v>73</v>
      </c>
      <c r="AP681" s="102">
        <f t="shared" si="62"/>
        <v>0</v>
      </c>
      <c r="AQ681" s="102">
        <f t="shared" si="63"/>
        <v>7770000</v>
      </c>
      <c r="AR681" s="72" t="s">
        <v>319</v>
      </c>
      <c r="AS681" s="76">
        <v>0</v>
      </c>
      <c r="AT681" s="72" t="s">
        <v>319</v>
      </c>
      <c r="AU681" s="76">
        <v>0</v>
      </c>
      <c r="AV681" s="81" t="s">
        <v>73</v>
      </c>
      <c r="AW681" s="620">
        <v>7770000</v>
      </c>
      <c r="AX681" s="488">
        <f t="shared" si="64"/>
        <v>0</v>
      </c>
      <c r="AY681" s="84">
        <f t="shared" si="65"/>
        <v>1</v>
      </c>
      <c r="AZ681" s="84">
        <v>1</v>
      </c>
      <c r="BA681" s="81" t="s">
        <v>73</v>
      </c>
      <c r="BB681" s="72" t="s">
        <v>208</v>
      </c>
      <c r="BC681" s="75" t="s">
        <v>13996</v>
      </c>
      <c r="BD681" s="71" t="s">
        <v>65</v>
      </c>
      <c r="BE681" s="71" t="s">
        <v>65</v>
      </c>
    </row>
    <row r="682" spans="2:57" x14ac:dyDescent="0.25">
      <c r="B682" s="71">
        <v>2025</v>
      </c>
      <c r="C682" s="71">
        <v>891780111</v>
      </c>
      <c r="D682" s="71" t="s">
        <v>63</v>
      </c>
      <c r="E682" s="72" t="s">
        <v>13995</v>
      </c>
      <c r="F682" s="72" t="s">
        <v>13994</v>
      </c>
      <c r="G682" s="176">
        <v>0</v>
      </c>
      <c r="H682" s="72" t="s">
        <v>71</v>
      </c>
      <c r="I682" s="71" t="s">
        <v>166</v>
      </c>
      <c r="J682" s="73" t="s">
        <v>81</v>
      </c>
      <c r="K682" s="75" t="s">
        <v>13993</v>
      </c>
      <c r="L682" s="76">
        <v>5000000</v>
      </c>
      <c r="M682" s="71" t="s">
        <v>66</v>
      </c>
      <c r="N682" s="75" t="s">
        <v>13992</v>
      </c>
      <c r="O682" s="75">
        <v>1083016785</v>
      </c>
      <c r="P682" s="72">
        <v>1037</v>
      </c>
      <c r="Q682" s="80">
        <v>45784</v>
      </c>
      <c r="R682" s="75">
        <v>5000000</v>
      </c>
      <c r="S682" s="80">
        <v>45786</v>
      </c>
      <c r="T682" s="76">
        <v>5000000</v>
      </c>
      <c r="U682" s="72" t="s">
        <v>65</v>
      </c>
      <c r="V682" s="76">
        <v>1082870070</v>
      </c>
      <c r="W682" s="104" t="s">
        <v>10451</v>
      </c>
      <c r="X682" s="80">
        <v>45786</v>
      </c>
      <c r="Y682" s="80">
        <v>45786</v>
      </c>
      <c r="Z682" s="78" t="s">
        <v>73</v>
      </c>
      <c r="AA682" s="78">
        <v>45807</v>
      </c>
      <c r="AB682" s="102">
        <f t="shared" si="60"/>
        <v>21</v>
      </c>
      <c r="AC682" s="72">
        <v>0</v>
      </c>
      <c r="AD682" s="514">
        <v>0</v>
      </c>
      <c r="AE682" s="72">
        <v>0</v>
      </c>
      <c r="AF682" s="80" t="s">
        <v>73</v>
      </c>
      <c r="AG682" s="102">
        <f t="shared" si="61"/>
        <v>0</v>
      </c>
      <c r="AH682" s="72">
        <v>0</v>
      </c>
      <c r="AI682" s="514">
        <v>0</v>
      </c>
      <c r="AJ682" s="72" t="s">
        <v>73</v>
      </c>
      <c r="AK682" s="80" t="s">
        <v>73</v>
      </c>
      <c r="AL682" s="72">
        <v>0</v>
      </c>
      <c r="AM682" s="80" t="s">
        <v>73</v>
      </c>
      <c r="AN682" s="80" t="s">
        <v>73</v>
      </c>
      <c r="AO682" s="80" t="s">
        <v>73</v>
      </c>
      <c r="AP682" s="102">
        <f t="shared" si="62"/>
        <v>0</v>
      </c>
      <c r="AQ682" s="102">
        <f t="shared" si="63"/>
        <v>5000000</v>
      </c>
      <c r="AR682" s="72" t="s">
        <v>319</v>
      </c>
      <c r="AS682" s="76">
        <v>0</v>
      </c>
      <c r="AT682" s="72" t="s">
        <v>319</v>
      </c>
      <c r="AU682" s="76">
        <v>0</v>
      </c>
      <c r="AV682" s="81" t="s">
        <v>73</v>
      </c>
      <c r="AW682" s="620">
        <v>5000000</v>
      </c>
      <c r="AX682" s="488">
        <f t="shared" si="64"/>
        <v>0</v>
      </c>
      <c r="AY682" s="84">
        <f t="shared" si="65"/>
        <v>1</v>
      </c>
      <c r="AZ682" s="84">
        <v>1</v>
      </c>
      <c r="BA682" s="81" t="s">
        <v>73</v>
      </c>
      <c r="BB682" s="72" t="s">
        <v>208</v>
      </c>
      <c r="BC682" s="75" t="s">
        <v>13991</v>
      </c>
      <c r="BD682" s="71" t="s">
        <v>65</v>
      </c>
      <c r="BE682" s="71" t="s">
        <v>65</v>
      </c>
    </row>
    <row r="683" spans="2:57" x14ac:dyDescent="0.25">
      <c r="B683" s="71">
        <v>2025</v>
      </c>
      <c r="C683" s="71">
        <v>891780111</v>
      </c>
      <c r="D683" s="71" t="s">
        <v>63</v>
      </c>
      <c r="E683" s="72" t="s">
        <v>13990</v>
      </c>
      <c r="F683" s="72" t="s">
        <v>13989</v>
      </c>
      <c r="G683" s="176">
        <v>0</v>
      </c>
      <c r="H683" s="72" t="s">
        <v>71</v>
      </c>
      <c r="I683" s="71" t="s">
        <v>64</v>
      </c>
      <c r="J683" s="73" t="s">
        <v>81</v>
      </c>
      <c r="K683" s="75" t="s">
        <v>13988</v>
      </c>
      <c r="L683" s="76">
        <v>6944000</v>
      </c>
      <c r="M683" s="71" t="s">
        <v>66</v>
      </c>
      <c r="N683" s="75" t="s">
        <v>11420</v>
      </c>
      <c r="O683" s="75">
        <v>1082905438</v>
      </c>
      <c r="P683" s="72">
        <v>28</v>
      </c>
      <c r="Q683" s="80">
        <v>45670</v>
      </c>
      <c r="R683" s="75">
        <v>5573604000</v>
      </c>
      <c r="S683" s="80">
        <v>45789</v>
      </c>
      <c r="T683" s="76">
        <v>6944000</v>
      </c>
      <c r="U683" s="72" t="s">
        <v>65</v>
      </c>
      <c r="V683" s="76">
        <v>85465146</v>
      </c>
      <c r="W683" s="104" t="s">
        <v>9042</v>
      </c>
      <c r="X683" s="80">
        <v>45789</v>
      </c>
      <c r="Y683" s="80">
        <v>45789</v>
      </c>
      <c r="Z683" s="78" t="s">
        <v>73</v>
      </c>
      <c r="AA683" s="78">
        <v>45838</v>
      </c>
      <c r="AB683" s="102">
        <f t="shared" si="60"/>
        <v>49</v>
      </c>
      <c r="AC683" s="72">
        <v>0</v>
      </c>
      <c r="AD683" s="514">
        <v>0</v>
      </c>
      <c r="AE683" s="72">
        <v>0</v>
      </c>
      <c r="AF683" s="80" t="s">
        <v>73</v>
      </c>
      <c r="AG683" s="102">
        <f t="shared" si="61"/>
        <v>0</v>
      </c>
      <c r="AH683" s="72">
        <v>0</v>
      </c>
      <c r="AI683" s="514">
        <v>0</v>
      </c>
      <c r="AJ683" s="72" t="s">
        <v>73</v>
      </c>
      <c r="AK683" s="80" t="s">
        <v>73</v>
      </c>
      <c r="AL683" s="72">
        <v>0</v>
      </c>
      <c r="AM683" s="80" t="s">
        <v>73</v>
      </c>
      <c r="AN683" s="80" t="s">
        <v>73</v>
      </c>
      <c r="AO683" s="80" t="s">
        <v>73</v>
      </c>
      <c r="AP683" s="102">
        <f t="shared" si="62"/>
        <v>0</v>
      </c>
      <c r="AQ683" s="102">
        <f t="shared" si="63"/>
        <v>6944000</v>
      </c>
      <c r="AR683" s="72" t="s">
        <v>65</v>
      </c>
      <c r="AS683" s="76">
        <v>6944000</v>
      </c>
      <c r="AT683" s="72" t="s">
        <v>319</v>
      </c>
      <c r="AU683" s="76">
        <v>0</v>
      </c>
      <c r="AV683" s="81" t="s">
        <v>73</v>
      </c>
      <c r="AW683" s="620">
        <v>6944000</v>
      </c>
      <c r="AX683" s="488">
        <f t="shared" si="64"/>
        <v>0</v>
      </c>
      <c r="AY683" s="84">
        <f t="shared" si="65"/>
        <v>1</v>
      </c>
      <c r="AZ683" s="84">
        <v>1</v>
      </c>
      <c r="BA683" s="81" t="s">
        <v>73</v>
      </c>
      <c r="BB683" s="72" t="s">
        <v>208</v>
      </c>
      <c r="BC683" s="75" t="s">
        <v>13987</v>
      </c>
      <c r="BD683" s="71" t="s">
        <v>65</v>
      </c>
      <c r="BE683" s="71" t="s">
        <v>65</v>
      </c>
    </row>
    <row r="684" spans="2:57" x14ac:dyDescent="0.25">
      <c r="B684" s="71">
        <v>2025</v>
      </c>
      <c r="C684" s="71">
        <v>891780111</v>
      </c>
      <c r="D684" s="71" t="s">
        <v>63</v>
      </c>
      <c r="E684" s="72" t="s">
        <v>13986</v>
      </c>
      <c r="F684" s="72" t="s">
        <v>13985</v>
      </c>
      <c r="G684" s="176">
        <v>0</v>
      </c>
      <c r="H684" s="72" t="s">
        <v>71</v>
      </c>
      <c r="I684" s="71" t="s">
        <v>64</v>
      </c>
      <c r="J684" s="73" t="s">
        <v>81</v>
      </c>
      <c r="K684" s="75" t="s">
        <v>13984</v>
      </c>
      <c r="L684" s="76">
        <v>21000000</v>
      </c>
      <c r="M684" s="71" t="s">
        <v>66</v>
      </c>
      <c r="N684" s="75" t="s">
        <v>1476</v>
      </c>
      <c r="O684" s="75">
        <v>1052983008</v>
      </c>
      <c r="P684" s="72">
        <v>132</v>
      </c>
      <c r="Q684" s="78">
        <v>45680</v>
      </c>
      <c r="R684" s="75">
        <v>307925000</v>
      </c>
      <c r="S684" s="80">
        <v>45789</v>
      </c>
      <c r="T684" s="76">
        <v>21000000</v>
      </c>
      <c r="U684" s="72" t="s">
        <v>65</v>
      </c>
      <c r="V684" s="76">
        <v>1082870070</v>
      </c>
      <c r="W684" s="104" t="s">
        <v>10451</v>
      </c>
      <c r="X684" s="80">
        <v>45789</v>
      </c>
      <c r="Y684" s="80">
        <v>45789</v>
      </c>
      <c r="Z684" s="78" t="s">
        <v>73</v>
      </c>
      <c r="AA684" s="78">
        <v>45991</v>
      </c>
      <c r="AB684" s="102">
        <f t="shared" si="60"/>
        <v>202</v>
      </c>
      <c r="AC684" s="72">
        <v>0</v>
      </c>
      <c r="AD684" s="514">
        <v>0</v>
      </c>
      <c r="AE684" s="72">
        <v>0</v>
      </c>
      <c r="AF684" s="80" t="s">
        <v>73</v>
      </c>
      <c r="AG684" s="102">
        <f t="shared" si="61"/>
        <v>0</v>
      </c>
      <c r="AH684" s="72">
        <v>0</v>
      </c>
      <c r="AI684" s="514">
        <v>0</v>
      </c>
      <c r="AJ684" s="72" t="s">
        <v>73</v>
      </c>
      <c r="AK684" s="80" t="s">
        <v>73</v>
      </c>
      <c r="AL684" s="72">
        <v>0</v>
      </c>
      <c r="AM684" s="80" t="s">
        <v>73</v>
      </c>
      <c r="AN684" s="80" t="s">
        <v>73</v>
      </c>
      <c r="AO684" s="80" t="s">
        <v>73</v>
      </c>
      <c r="AP684" s="102">
        <f t="shared" si="62"/>
        <v>0</v>
      </c>
      <c r="AQ684" s="102">
        <f t="shared" si="63"/>
        <v>21000000</v>
      </c>
      <c r="AR684" s="72" t="s">
        <v>65</v>
      </c>
      <c r="AS684" s="76">
        <v>21000000</v>
      </c>
      <c r="AT684" s="72" t="s">
        <v>319</v>
      </c>
      <c r="AU684" s="76">
        <v>0</v>
      </c>
      <c r="AV684" s="81" t="s">
        <v>73</v>
      </c>
      <c r="AW684" s="620">
        <v>18000000</v>
      </c>
      <c r="AX684" s="488">
        <f t="shared" si="64"/>
        <v>3000000</v>
      </c>
      <c r="AY684" s="84">
        <f t="shared" si="65"/>
        <v>0.8571428571428571</v>
      </c>
      <c r="AZ684" s="84">
        <v>0.8571428571428571</v>
      </c>
      <c r="BA684" s="81" t="s">
        <v>73</v>
      </c>
      <c r="BB684" s="72" t="s">
        <v>123</v>
      </c>
      <c r="BC684" s="75" t="s">
        <v>13983</v>
      </c>
      <c r="BD684" s="71" t="s">
        <v>65</v>
      </c>
      <c r="BE684" s="71" t="s">
        <v>65</v>
      </c>
    </row>
    <row r="685" spans="2:57" x14ac:dyDescent="0.25">
      <c r="B685" s="71">
        <v>2025</v>
      </c>
      <c r="C685" s="71">
        <v>891780111</v>
      </c>
      <c r="D685" s="71" t="s">
        <v>63</v>
      </c>
      <c r="E685" s="72" t="s">
        <v>13982</v>
      </c>
      <c r="F685" s="72" t="s">
        <v>13981</v>
      </c>
      <c r="G685" s="176">
        <v>0</v>
      </c>
      <c r="H685" s="72" t="s">
        <v>71</v>
      </c>
      <c r="I685" s="71" t="s">
        <v>64</v>
      </c>
      <c r="J685" s="73" t="s">
        <v>81</v>
      </c>
      <c r="K685" s="75" t="s">
        <v>13980</v>
      </c>
      <c r="L685" s="76">
        <v>2400000</v>
      </c>
      <c r="M685" s="71" t="s">
        <v>66</v>
      </c>
      <c r="N685" s="75" t="s">
        <v>13840</v>
      </c>
      <c r="O685" s="75">
        <v>1114816077</v>
      </c>
      <c r="P685" s="72">
        <v>132</v>
      </c>
      <c r="Q685" s="78">
        <v>45680</v>
      </c>
      <c r="R685" s="75">
        <v>307925000</v>
      </c>
      <c r="S685" s="80">
        <v>45789</v>
      </c>
      <c r="T685" s="76">
        <v>2400000</v>
      </c>
      <c r="U685" s="72" t="s">
        <v>65</v>
      </c>
      <c r="V685" s="76">
        <v>1082870070</v>
      </c>
      <c r="W685" s="104" t="s">
        <v>10451</v>
      </c>
      <c r="X685" s="80">
        <v>45789</v>
      </c>
      <c r="Y685" s="80">
        <v>45789</v>
      </c>
      <c r="Z685" s="78" t="s">
        <v>73</v>
      </c>
      <c r="AA685" s="78">
        <v>45808</v>
      </c>
      <c r="AB685" s="102">
        <f t="shared" si="60"/>
        <v>19</v>
      </c>
      <c r="AC685" s="72">
        <v>0</v>
      </c>
      <c r="AD685" s="514">
        <v>0</v>
      </c>
      <c r="AE685" s="72">
        <v>0</v>
      </c>
      <c r="AF685" s="80" t="s">
        <v>73</v>
      </c>
      <c r="AG685" s="102">
        <f t="shared" si="61"/>
        <v>0</v>
      </c>
      <c r="AH685" s="72">
        <v>0</v>
      </c>
      <c r="AI685" s="514">
        <v>0</v>
      </c>
      <c r="AJ685" s="72" t="s">
        <v>73</v>
      </c>
      <c r="AK685" s="80" t="s">
        <v>73</v>
      </c>
      <c r="AL685" s="72">
        <v>0</v>
      </c>
      <c r="AM685" s="80" t="s">
        <v>73</v>
      </c>
      <c r="AN685" s="80" t="s">
        <v>73</v>
      </c>
      <c r="AO685" s="80" t="s">
        <v>73</v>
      </c>
      <c r="AP685" s="102">
        <f t="shared" si="62"/>
        <v>0</v>
      </c>
      <c r="AQ685" s="102">
        <f t="shared" si="63"/>
        <v>2400000</v>
      </c>
      <c r="AR685" s="72" t="s">
        <v>65</v>
      </c>
      <c r="AS685" s="76">
        <v>2400000</v>
      </c>
      <c r="AT685" s="72" t="s">
        <v>319</v>
      </c>
      <c r="AU685" s="76">
        <v>0</v>
      </c>
      <c r="AV685" s="81" t="s">
        <v>73</v>
      </c>
      <c r="AW685" s="620">
        <v>2400000</v>
      </c>
      <c r="AX685" s="488">
        <f t="shared" si="64"/>
        <v>0</v>
      </c>
      <c r="AY685" s="84">
        <f t="shared" si="65"/>
        <v>1</v>
      </c>
      <c r="AZ685" s="84">
        <v>1</v>
      </c>
      <c r="BA685" s="81" t="s">
        <v>73</v>
      </c>
      <c r="BB685" s="72" t="s">
        <v>208</v>
      </c>
      <c r="BC685" s="75" t="s">
        <v>13979</v>
      </c>
      <c r="BD685" s="71" t="s">
        <v>65</v>
      </c>
      <c r="BE685" s="71" t="s">
        <v>65</v>
      </c>
    </row>
    <row r="686" spans="2:57" x14ac:dyDescent="0.25">
      <c r="B686" s="71">
        <v>2025</v>
      </c>
      <c r="C686" s="71">
        <v>891780111</v>
      </c>
      <c r="D686" s="71" t="s">
        <v>63</v>
      </c>
      <c r="E686" s="72" t="s">
        <v>13978</v>
      </c>
      <c r="F686" s="72" t="s">
        <v>13977</v>
      </c>
      <c r="G686" s="176">
        <v>0</v>
      </c>
      <c r="H686" s="72" t="s">
        <v>71</v>
      </c>
      <c r="I686" s="71" t="s">
        <v>64</v>
      </c>
      <c r="J686" s="73" t="s">
        <v>81</v>
      </c>
      <c r="K686" s="75" t="s">
        <v>13976</v>
      </c>
      <c r="L686" s="76">
        <v>4370000</v>
      </c>
      <c r="M686" s="71" t="s">
        <v>66</v>
      </c>
      <c r="N686" s="75" t="s">
        <v>12033</v>
      </c>
      <c r="O686" s="75">
        <v>1010052063</v>
      </c>
      <c r="P686" s="72">
        <v>28</v>
      </c>
      <c r="Q686" s="80">
        <v>45670</v>
      </c>
      <c r="R686" s="75">
        <v>5573604000</v>
      </c>
      <c r="S686" s="80">
        <v>45792</v>
      </c>
      <c r="T686" s="76">
        <v>4370000</v>
      </c>
      <c r="U686" s="72" t="s">
        <v>65</v>
      </c>
      <c r="V686" s="76">
        <v>12559235</v>
      </c>
      <c r="W686" s="104" t="s">
        <v>12032</v>
      </c>
      <c r="X686" s="80">
        <v>45792</v>
      </c>
      <c r="Y686" s="80">
        <v>45792</v>
      </c>
      <c r="Z686" s="78" t="s">
        <v>73</v>
      </c>
      <c r="AA686" s="78">
        <v>45838</v>
      </c>
      <c r="AB686" s="102">
        <f t="shared" si="60"/>
        <v>46</v>
      </c>
      <c r="AC686" s="72">
        <v>0</v>
      </c>
      <c r="AD686" s="514">
        <v>0</v>
      </c>
      <c r="AE686" s="72">
        <v>0</v>
      </c>
      <c r="AF686" s="80" t="s">
        <v>73</v>
      </c>
      <c r="AG686" s="102">
        <f t="shared" si="61"/>
        <v>0</v>
      </c>
      <c r="AH686" s="72">
        <v>0</v>
      </c>
      <c r="AI686" s="514">
        <v>0</v>
      </c>
      <c r="AJ686" s="72" t="s">
        <v>73</v>
      </c>
      <c r="AK686" s="80" t="s">
        <v>73</v>
      </c>
      <c r="AL686" s="72">
        <v>0</v>
      </c>
      <c r="AM686" s="80" t="s">
        <v>73</v>
      </c>
      <c r="AN686" s="80" t="s">
        <v>73</v>
      </c>
      <c r="AO686" s="80" t="s">
        <v>73</v>
      </c>
      <c r="AP686" s="102">
        <f t="shared" si="62"/>
        <v>0</v>
      </c>
      <c r="AQ686" s="102">
        <f t="shared" si="63"/>
        <v>4370000</v>
      </c>
      <c r="AR686" s="72" t="s">
        <v>65</v>
      </c>
      <c r="AS686" s="76">
        <v>4370000</v>
      </c>
      <c r="AT686" s="72" t="s">
        <v>319</v>
      </c>
      <c r="AU686" s="76">
        <v>0</v>
      </c>
      <c r="AV686" s="81" t="s">
        <v>73</v>
      </c>
      <c r="AW686" s="620">
        <v>4370000</v>
      </c>
      <c r="AX686" s="488">
        <f t="shared" si="64"/>
        <v>0</v>
      </c>
      <c r="AY686" s="84">
        <f t="shared" si="65"/>
        <v>1</v>
      </c>
      <c r="AZ686" s="84">
        <v>1</v>
      </c>
      <c r="BA686" s="81" t="s">
        <v>73</v>
      </c>
      <c r="BB686" s="72" t="s">
        <v>208</v>
      </c>
      <c r="BC686" s="75" t="s">
        <v>13975</v>
      </c>
      <c r="BD686" s="71" t="s">
        <v>65</v>
      </c>
      <c r="BE686" s="71" t="s">
        <v>65</v>
      </c>
    </row>
    <row r="687" spans="2:57" x14ac:dyDescent="0.25">
      <c r="B687" s="71">
        <v>2025</v>
      </c>
      <c r="C687" s="71">
        <v>891780111</v>
      </c>
      <c r="D687" s="71" t="s">
        <v>63</v>
      </c>
      <c r="E687" s="72" t="s">
        <v>13974</v>
      </c>
      <c r="F687" s="72" t="s">
        <v>13973</v>
      </c>
      <c r="G687" s="176">
        <v>0</v>
      </c>
      <c r="H687" s="72" t="s">
        <v>71</v>
      </c>
      <c r="I687" s="71" t="s">
        <v>64</v>
      </c>
      <c r="J687" s="73" t="s">
        <v>81</v>
      </c>
      <c r="K687" s="75" t="s">
        <v>13972</v>
      </c>
      <c r="L687" s="76">
        <v>23800000</v>
      </c>
      <c r="M687" s="71" t="s">
        <v>66</v>
      </c>
      <c r="N687" s="75" t="s">
        <v>13971</v>
      </c>
      <c r="O687" s="75">
        <v>1083014411</v>
      </c>
      <c r="P687" s="72">
        <v>132</v>
      </c>
      <c r="Q687" s="78">
        <v>45680</v>
      </c>
      <c r="R687" s="75">
        <v>307925000</v>
      </c>
      <c r="S687" s="80">
        <v>45792</v>
      </c>
      <c r="T687" s="76">
        <v>23800000</v>
      </c>
      <c r="U687" s="72" t="s">
        <v>65</v>
      </c>
      <c r="V687" s="76">
        <v>1082870070</v>
      </c>
      <c r="W687" s="104" t="s">
        <v>10451</v>
      </c>
      <c r="X687" s="80">
        <v>45792</v>
      </c>
      <c r="Y687" s="80">
        <v>45792</v>
      </c>
      <c r="Z687" s="78" t="s">
        <v>73</v>
      </c>
      <c r="AA687" s="78">
        <v>45991</v>
      </c>
      <c r="AB687" s="102">
        <f t="shared" si="60"/>
        <v>199</v>
      </c>
      <c r="AC687" s="72">
        <v>0</v>
      </c>
      <c r="AD687" s="514">
        <v>0</v>
      </c>
      <c r="AE687" s="72">
        <v>0</v>
      </c>
      <c r="AF687" s="80" t="s">
        <v>73</v>
      </c>
      <c r="AG687" s="102">
        <f t="shared" si="61"/>
        <v>0</v>
      </c>
      <c r="AH687" s="72">
        <v>0</v>
      </c>
      <c r="AI687" s="514">
        <v>0</v>
      </c>
      <c r="AJ687" s="72" t="s">
        <v>73</v>
      </c>
      <c r="AK687" s="80" t="s">
        <v>73</v>
      </c>
      <c r="AL687" s="72">
        <v>0</v>
      </c>
      <c r="AM687" s="80" t="s">
        <v>73</v>
      </c>
      <c r="AN687" s="80" t="s">
        <v>73</v>
      </c>
      <c r="AO687" s="80" t="s">
        <v>73</v>
      </c>
      <c r="AP687" s="102">
        <f t="shared" si="62"/>
        <v>0</v>
      </c>
      <c r="AQ687" s="102">
        <f t="shared" si="63"/>
        <v>23800000</v>
      </c>
      <c r="AR687" s="72" t="s">
        <v>65</v>
      </c>
      <c r="AS687" s="76">
        <v>23800000</v>
      </c>
      <c r="AT687" s="72" t="s">
        <v>319</v>
      </c>
      <c r="AU687" s="76">
        <v>0</v>
      </c>
      <c r="AV687" s="81" t="s">
        <v>73</v>
      </c>
      <c r="AW687" s="620">
        <v>20400000</v>
      </c>
      <c r="AX687" s="488">
        <f t="shared" si="64"/>
        <v>3400000</v>
      </c>
      <c r="AY687" s="84">
        <f t="shared" si="65"/>
        <v>0.8571428571428571</v>
      </c>
      <c r="AZ687" s="84">
        <v>0.8571428571428571</v>
      </c>
      <c r="BA687" s="81" t="s">
        <v>73</v>
      </c>
      <c r="BB687" s="72" t="s">
        <v>123</v>
      </c>
      <c r="BC687" s="75" t="s">
        <v>13970</v>
      </c>
      <c r="BD687" s="71" t="s">
        <v>65</v>
      </c>
      <c r="BE687" s="71" t="s">
        <v>65</v>
      </c>
    </row>
    <row r="688" spans="2:57" x14ac:dyDescent="0.25">
      <c r="B688" s="71">
        <v>2025</v>
      </c>
      <c r="C688" s="71">
        <v>891780111</v>
      </c>
      <c r="D688" s="71" t="s">
        <v>63</v>
      </c>
      <c r="E688" s="72" t="s">
        <v>13969</v>
      </c>
      <c r="F688" s="72" t="s">
        <v>13968</v>
      </c>
      <c r="G688" s="176">
        <v>0</v>
      </c>
      <c r="H688" s="72" t="s">
        <v>71</v>
      </c>
      <c r="I688" s="71" t="s">
        <v>64</v>
      </c>
      <c r="J688" s="73" t="s">
        <v>81</v>
      </c>
      <c r="K688" s="75" t="s">
        <v>13967</v>
      </c>
      <c r="L688" s="76">
        <v>7410000</v>
      </c>
      <c r="M688" s="71" t="s">
        <v>66</v>
      </c>
      <c r="N688" s="75" t="s">
        <v>13966</v>
      </c>
      <c r="O688" s="75">
        <v>1083012467</v>
      </c>
      <c r="P688" s="72">
        <v>28</v>
      </c>
      <c r="Q688" s="80">
        <v>45670</v>
      </c>
      <c r="R688" s="75">
        <v>5573604000</v>
      </c>
      <c r="S688" s="80">
        <v>45796</v>
      </c>
      <c r="T688" s="76">
        <v>7410000</v>
      </c>
      <c r="U688" s="72" t="s">
        <v>65</v>
      </c>
      <c r="V688" s="76">
        <v>12548945</v>
      </c>
      <c r="W688" s="104" t="s">
        <v>10809</v>
      </c>
      <c r="X688" s="80">
        <v>45796</v>
      </c>
      <c r="Y688" s="80">
        <v>45796</v>
      </c>
      <c r="Z688" s="78" t="s">
        <v>73</v>
      </c>
      <c r="AA688" s="78">
        <v>45872</v>
      </c>
      <c r="AB688" s="102">
        <f t="shared" si="60"/>
        <v>76</v>
      </c>
      <c r="AC688" s="72">
        <v>0</v>
      </c>
      <c r="AD688" s="514">
        <v>0</v>
      </c>
      <c r="AE688" s="72">
        <v>0</v>
      </c>
      <c r="AF688" s="80" t="s">
        <v>73</v>
      </c>
      <c r="AG688" s="102">
        <f t="shared" si="61"/>
        <v>0</v>
      </c>
      <c r="AH688" s="72">
        <v>1</v>
      </c>
      <c r="AI688" s="514">
        <v>0</v>
      </c>
      <c r="AJ688" s="78">
        <v>45869</v>
      </c>
      <c r="AK688" s="78">
        <v>45869</v>
      </c>
      <c r="AL688" s="72">
        <v>0</v>
      </c>
      <c r="AM688" s="80" t="s">
        <v>73</v>
      </c>
      <c r="AN688" s="80" t="s">
        <v>73</v>
      </c>
      <c r="AO688" s="80" t="s">
        <v>73</v>
      </c>
      <c r="AP688" s="102">
        <f t="shared" si="62"/>
        <v>0</v>
      </c>
      <c r="AQ688" s="102">
        <f t="shared" si="63"/>
        <v>7410000</v>
      </c>
      <c r="AR688" s="72" t="s">
        <v>65</v>
      </c>
      <c r="AS688" s="76">
        <v>7410000</v>
      </c>
      <c r="AT688" s="72" t="s">
        <v>319</v>
      </c>
      <c r="AU688" s="76">
        <v>0</v>
      </c>
      <c r="AV688" s="81" t="s">
        <v>73</v>
      </c>
      <c r="AW688" s="620">
        <v>7410000</v>
      </c>
      <c r="AX688" s="488">
        <f t="shared" si="64"/>
        <v>0</v>
      </c>
      <c r="AY688" s="84">
        <f t="shared" si="65"/>
        <v>1</v>
      </c>
      <c r="AZ688" s="84">
        <v>1</v>
      </c>
      <c r="BA688" s="80">
        <v>45919</v>
      </c>
      <c r="BB688" s="72" t="s">
        <v>426</v>
      </c>
      <c r="BC688" s="595" t="s">
        <v>13965</v>
      </c>
      <c r="BD688" s="71" t="s">
        <v>65</v>
      </c>
      <c r="BE688" s="71" t="s">
        <v>65</v>
      </c>
    </row>
    <row r="689" spans="2:57" x14ac:dyDescent="0.25">
      <c r="B689" s="71">
        <v>2025</v>
      </c>
      <c r="C689" s="71">
        <v>891780111</v>
      </c>
      <c r="D689" s="71" t="s">
        <v>63</v>
      </c>
      <c r="E689" s="72" t="s">
        <v>13964</v>
      </c>
      <c r="F689" s="72" t="s">
        <v>13963</v>
      </c>
      <c r="G689" s="176">
        <v>0</v>
      </c>
      <c r="H689" s="72" t="s">
        <v>71</v>
      </c>
      <c r="I689" s="71" t="s">
        <v>64</v>
      </c>
      <c r="J689" s="73" t="s">
        <v>81</v>
      </c>
      <c r="K689" s="75" t="s">
        <v>13962</v>
      </c>
      <c r="L689" s="76">
        <v>7950000</v>
      </c>
      <c r="M689" s="71" t="s">
        <v>66</v>
      </c>
      <c r="N689" s="75" t="s">
        <v>10883</v>
      </c>
      <c r="O689" s="75">
        <v>1082961990</v>
      </c>
      <c r="P689" s="72">
        <v>27</v>
      </c>
      <c r="Q689" s="80">
        <v>45670</v>
      </c>
      <c r="R689" s="75">
        <v>2494141000</v>
      </c>
      <c r="S689" s="80">
        <v>45796</v>
      </c>
      <c r="T689" s="76">
        <v>7950000</v>
      </c>
      <c r="U689" s="72" t="s">
        <v>65</v>
      </c>
      <c r="V689" s="76">
        <v>79738530</v>
      </c>
      <c r="W689" s="104" t="s">
        <v>10373</v>
      </c>
      <c r="X689" s="80">
        <v>45796</v>
      </c>
      <c r="Y689" s="80">
        <v>45796</v>
      </c>
      <c r="Z689" s="78" t="s">
        <v>73</v>
      </c>
      <c r="AA689" s="78">
        <v>45884</v>
      </c>
      <c r="AB689" s="102">
        <f t="shared" si="60"/>
        <v>88</v>
      </c>
      <c r="AC689" s="72">
        <v>0</v>
      </c>
      <c r="AD689" s="514">
        <v>0</v>
      </c>
      <c r="AE689" s="72">
        <v>0</v>
      </c>
      <c r="AF689" s="80" t="s">
        <v>73</v>
      </c>
      <c r="AG689" s="102">
        <f t="shared" si="61"/>
        <v>0</v>
      </c>
      <c r="AH689" s="72">
        <v>0</v>
      </c>
      <c r="AI689" s="628">
        <v>0</v>
      </c>
      <c r="AJ689" s="72" t="s">
        <v>73</v>
      </c>
      <c r="AK689" s="80" t="s">
        <v>73</v>
      </c>
      <c r="AL689" s="72">
        <v>0</v>
      </c>
      <c r="AM689" s="80" t="s">
        <v>73</v>
      </c>
      <c r="AN689" s="80" t="s">
        <v>73</v>
      </c>
      <c r="AO689" s="80" t="s">
        <v>73</v>
      </c>
      <c r="AP689" s="102">
        <f t="shared" si="62"/>
        <v>0</v>
      </c>
      <c r="AQ689" s="102">
        <f t="shared" si="63"/>
        <v>7950000</v>
      </c>
      <c r="AR689" s="72" t="s">
        <v>65</v>
      </c>
      <c r="AS689" s="76">
        <v>7950000</v>
      </c>
      <c r="AT689" s="72" t="s">
        <v>319</v>
      </c>
      <c r="AU689" s="76">
        <v>0</v>
      </c>
      <c r="AV689" s="81" t="s">
        <v>73</v>
      </c>
      <c r="AW689" s="620">
        <v>7950000</v>
      </c>
      <c r="AX689" s="488">
        <f t="shared" si="64"/>
        <v>0</v>
      </c>
      <c r="AY689" s="84">
        <f t="shared" si="65"/>
        <v>1</v>
      </c>
      <c r="AZ689" s="84">
        <v>1</v>
      </c>
      <c r="BA689" s="81" t="s">
        <v>73</v>
      </c>
      <c r="BB689" s="72" t="s">
        <v>208</v>
      </c>
      <c r="BC689" s="75" t="s">
        <v>13961</v>
      </c>
      <c r="BD689" s="71" t="s">
        <v>65</v>
      </c>
      <c r="BE689" s="71" t="s">
        <v>65</v>
      </c>
    </row>
    <row r="690" spans="2:57" x14ac:dyDescent="0.25">
      <c r="B690" s="71">
        <v>2025</v>
      </c>
      <c r="C690" s="71">
        <v>891780111</v>
      </c>
      <c r="D690" s="71" t="s">
        <v>63</v>
      </c>
      <c r="E690" s="72" t="s">
        <v>13960</v>
      </c>
      <c r="F690" s="72" t="s">
        <v>13959</v>
      </c>
      <c r="G690" s="176">
        <v>0</v>
      </c>
      <c r="H690" s="72" t="s">
        <v>71</v>
      </c>
      <c r="I690" s="71" t="s">
        <v>64</v>
      </c>
      <c r="J690" s="73" t="s">
        <v>81</v>
      </c>
      <c r="K690" s="75" t="s">
        <v>13958</v>
      </c>
      <c r="L690" s="76">
        <v>9468000</v>
      </c>
      <c r="M690" s="71" t="s">
        <v>66</v>
      </c>
      <c r="N690" s="75" t="s">
        <v>10681</v>
      </c>
      <c r="O690" s="75">
        <v>1082938113</v>
      </c>
      <c r="P690" s="72">
        <v>28</v>
      </c>
      <c r="Q690" s="80">
        <v>45670</v>
      </c>
      <c r="R690" s="75">
        <v>5573604000</v>
      </c>
      <c r="S690" s="80">
        <v>45797</v>
      </c>
      <c r="T690" s="76">
        <v>9468000</v>
      </c>
      <c r="U690" s="72" t="s">
        <v>65</v>
      </c>
      <c r="V690" s="76">
        <v>12621405</v>
      </c>
      <c r="W690" s="104" t="s">
        <v>10350</v>
      </c>
      <c r="X690" s="80">
        <v>45797</v>
      </c>
      <c r="Y690" s="80">
        <v>45797</v>
      </c>
      <c r="Z690" s="78" t="s">
        <v>73</v>
      </c>
      <c r="AA690" s="78">
        <v>45888</v>
      </c>
      <c r="AB690" s="102">
        <f t="shared" si="60"/>
        <v>91</v>
      </c>
      <c r="AC690" s="72">
        <v>0</v>
      </c>
      <c r="AD690" s="514">
        <v>0</v>
      </c>
      <c r="AE690" s="72">
        <v>0</v>
      </c>
      <c r="AF690" s="80" t="s">
        <v>73</v>
      </c>
      <c r="AG690" s="102">
        <f t="shared" si="61"/>
        <v>0</v>
      </c>
      <c r="AH690" s="72">
        <v>0</v>
      </c>
      <c r="AI690" s="628">
        <v>0</v>
      </c>
      <c r="AJ690" s="72" t="s">
        <v>73</v>
      </c>
      <c r="AK690" s="80" t="s">
        <v>73</v>
      </c>
      <c r="AL690" s="72">
        <v>0</v>
      </c>
      <c r="AM690" s="80" t="s">
        <v>73</v>
      </c>
      <c r="AN690" s="80" t="s">
        <v>73</v>
      </c>
      <c r="AO690" s="80" t="s">
        <v>73</v>
      </c>
      <c r="AP690" s="102">
        <f t="shared" si="62"/>
        <v>0</v>
      </c>
      <c r="AQ690" s="102">
        <f t="shared" si="63"/>
        <v>9468000</v>
      </c>
      <c r="AR690" s="72" t="s">
        <v>65</v>
      </c>
      <c r="AS690" s="76">
        <v>9468000</v>
      </c>
      <c r="AT690" s="72" t="s">
        <v>319</v>
      </c>
      <c r="AU690" s="76">
        <v>0</v>
      </c>
      <c r="AV690" s="81" t="s">
        <v>73</v>
      </c>
      <c r="AW690" s="620">
        <v>9468000</v>
      </c>
      <c r="AX690" s="488">
        <f t="shared" si="64"/>
        <v>0</v>
      </c>
      <c r="AY690" s="84">
        <f t="shared" si="65"/>
        <v>1</v>
      </c>
      <c r="AZ690" s="84">
        <v>1</v>
      </c>
      <c r="BA690" s="81" t="s">
        <v>73</v>
      </c>
      <c r="BB690" s="72" t="s">
        <v>208</v>
      </c>
      <c r="BC690" s="75" t="s">
        <v>13957</v>
      </c>
      <c r="BD690" s="71" t="s">
        <v>65</v>
      </c>
      <c r="BE690" s="71" t="s">
        <v>65</v>
      </c>
    </row>
    <row r="691" spans="2:57" x14ac:dyDescent="0.25">
      <c r="B691" s="71">
        <v>2025</v>
      </c>
      <c r="C691" s="71">
        <v>891780111</v>
      </c>
      <c r="D691" s="71" t="s">
        <v>63</v>
      </c>
      <c r="E691" s="72" t="s">
        <v>13956</v>
      </c>
      <c r="F691" s="72" t="s">
        <v>13955</v>
      </c>
      <c r="G691" s="176">
        <v>0</v>
      </c>
      <c r="H691" s="72" t="s">
        <v>71</v>
      </c>
      <c r="I691" s="71" t="s">
        <v>64</v>
      </c>
      <c r="J691" s="73" t="s">
        <v>81</v>
      </c>
      <c r="K691" s="75" t="s">
        <v>13954</v>
      </c>
      <c r="L691" s="76">
        <v>9468000</v>
      </c>
      <c r="M691" s="71" t="s">
        <v>66</v>
      </c>
      <c r="N691" s="75" t="s">
        <v>10637</v>
      </c>
      <c r="O691" s="75">
        <v>85373313</v>
      </c>
      <c r="P691" s="72">
        <v>28</v>
      </c>
      <c r="Q691" s="80">
        <v>45670</v>
      </c>
      <c r="R691" s="75">
        <v>5573604000</v>
      </c>
      <c r="S691" s="80">
        <v>45797</v>
      </c>
      <c r="T691" s="76">
        <v>9468000</v>
      </c>
      <c r="U691" s="72" t="s">
        <v>65</v>
      </c>
      <c r="V691" s="76">
        <v>93400727</v>
      </c>
      <c r="W691" s="104" t="s">
        <v>10636</v>
      </c>
      <c r="X691" s="80">
        <v>45797</v>
      </c>
      <c r="Y691" s="80">
        <v>45797</v>
      </c>
      <c r="Z691" s="78" t="s">
        <v>73</v>
      </c>
      <c r="AA691" s="78">
        <v>45888</v>
      </c>
      <c r="AB691" s="102">
        <f t="shared" si="60"/>
        <v>91</v>
      </c>
      <c r="AC691" s="72">
        <v>0</v>
      </c>
      <c r="AD691" s="514">
        <v>0</v>
      </c>
      <c r="AE691" s="72">
        <v>0</v>
      </c>
      <c r="AF691" s="80" t="s">
        <v>73</v>
      </c>
      <c r="AG691" s="102">
        <f t="shared" si="61"/>
        <v>0</v>
      </c>
      <c r="AH691" s="72">
        <v>0</v>
      </c>
      <c r="AI691" s="628">
        <v>0</v>
      </c>
      <c r="AJ691" s="72" t="s">
        <v>73</v>
      </c>
      <c r="AK691" s="80" t="s">
        <v>73</v>
      </c>
      <c r="AL691" s="72">
        <v>0</v>
      </c>
      <c r="AM691" s="80" t="s">
        <v>73</v>
      </c>
      <c r="AN691" s="80" t="s">
        <v>73</v>
      </c>
      <c r="AO691" s="80" t="s">
        <v>73</v>
      </c>
      <c r="AP691" s="102">
        <f t="shared" si="62"/>
        <v>0</v>
      </c>
      <c r="AQ691" s="102">
        <f t="shared" si="63"/>
        <v>9468000</v>
      </c>
      <c r="AR691" s="72" t="s">
        <v>65</v>
      </c>
      <c r="AS691" s="76">
        <v>9468000</v>
      </c>
      <c r="AT691" s="72" t="s">
        <v>319</v>
      </c>
      <c r="AU691" s="76">
        <v>0</v>
      </c>
      <c r="AV691" s="81" t="s">
        <v>73</v>
      </c>
      <c r="AW691" s="620">
        <v>9468000</v>
      </c>
      <c r="AX691" s="488">
        <f t="shared" si="64"/>
        <v>0</v>
      </c>
      <c r="AY691" s="84">
        <f t="shared" si="65"/>
        <v>1</v>
      </c>
      <c r="AZ691" s="84">
        <v>1</v>
      </c>
      <c r="BA691" s="81" t="s">
        <v>73</v>
      </c>
      <c r="BB691" s="72" t="s">
        <v>208</v>
      </c>
      <c r="BC691" s="75" t="s">
        <v>13953</v>
      </c>
      <c r="BD691" s="71" t="s">
        <v>65</v>
      </c>
      <c r="BE691" s="71" t="s">
        <v>65</v>
      </c>
    </row>
    <row r="692" spans="2:57" x14ac:dyDescent="0.25">
      <c r="B692" s="71">
        <v>2025</v>
      </c>
      <c r="C692" s="71">
        <v>891780111</v>
      </c>
      <c r="D692" s="71" t="s">
        <v>63</v>
      </c>
      <c r="E692" s="72" t="s">
        <v>13952</v>
      </c>
      <c r="F692" s="72" t="s">
        <v>13951</v>
      </c>
      <c r="G692" s="176">
        <v>0</v>
      </c>
      <c r="H692" s="72" t="s">
        <v>71</v>
      </c>
      <c r="I692" s="71" t="s">
        <v>64</v>
      </c>
      <c r="J692" s="73" t="s">
        <v>81</v>
      </c>
      <c r="K692" s="75" t="s">
        <v>13950</v>
      </c>
      <c r="L692" s="76">
        <v>3975000</v>
      </c>
      <c r="M692" s="71" t="s">
        <v>66</v>
      </c>
      <c r="N692" s="75" t="s">
        <v>11450</v>
      </c>
      <c r="O692" s="75">
        <v>1083011771</v>
      </c>
      <c r="P692" s="72">
        <v>27</v>
      </c>
      <c r="Q692" s="80">
        <v>45670</v>
      </c>
      <c r="R692" s="75">
        <v>2494141000</v>
      </c>
      <c r="S692" s="80">
        <v>45799</v>
      </c>
      <c r="T692" s="76">
        <v>3975000</v>
      </c>
      <c r="U692" s="72" t="s">
        <v>65</v>
      </c>
      <c r="V692" s="76">
        <v>85465146</v>
      </c>
      <c r="W692" s="104" t="s">
        <v>9042</v>
      </c>
      <c r="X692" s="80">
        <v>45799</v>
      </c>
      <c r="Y692" s="80">
        <v>45799</v>
      </c>
      <c r="Z692" s="78" t="s">
        <v>73</v>
      </c>
      <c r="AA692" s="78">
        <v>45838</v>
      </c>
      <c r="AB692" s="102">
        <f t="shared" si="60"/>
        <v>39</v>
      </c>
      <c r="AC692" s="72">
        <v>0</v>
      </c>
      <c r="AD692" s="514">
        <v>0</v>
      </c>
      <c r="AE692" s="72">
        <v>0</v>
      </c>
      <c r="AF692" s="80" t="s">
        <v>73</v>
      </c>
      <c r="AG692" s="102">
        <f t="shared" si="61"/>
        <v>0</v>
      </c>
      <c r="AH692" s="72">
        <v>0</v>
      </c>
      <c r="AI692" s="628">
        <v>0</v>
      </c>
      <c r="AJ692" s="72" t="s">
        <v>73</v>
      </c>
      <c r="AK692" s="80" t="s">
        <v>73</v>
      </c>
      <c r="AL692" s="72">
        <v>0</v>
      </c>
      <c r="AM692" s="80" t="s">
        <v>73</v>
      </c>
      <c r="AN692" s="80" t="s">
        <v>73</v>
      </c>
      <c r="AO692" s="80" t="s">
        <v>73</v>
      </c>
      <c r="AP692" s="102">
        <f t="shared" si="62"/>
        <v>0</v>
      </c>
      <c r="AQ692" s="102">
        <f t="shared" si="63"/>
        <v>3975000</v>
      </c>
      <c r="AR692" s="72" t="s">
        <v>65</v>
      </c>
      <c r="AS692" s="76">
        <v>3975000</v>
      </c>
      <c r="AT692" s="72" t="s">
        <v>319</v>
      </c>
      <c r="AU692" s="76">
        <v>0</v>
      </c>
      <c r="AV692" s="81" t="s">
        <v>73</v>
      </c>
      <c r="AW692" s="620">
        <v>3975000</v>
      </c>
      <c r="AX692" s="488">
        <f t="shared" si="64"/>
        <v>0</v>
      </c>
      <c r="AY692" s="84">
        <f t="shared" si="65"/>
        <v>1</v>
      </c>
      <c r="AZ692" s="84">
        <v>1</v>
      </c>
      <c r="BA692" s="81" t="s">
        <v>73</v>
      </c>
      <c r="BB692" s="72" t="s">
        <v>208</v>
      </c>
      <c r="BC692" s="75" t="s">
        <v>13949</v>
      </c>
      <c r="BD692" s="71" t="s">
        <v>65</v>
      </c>
      <c r="BE692" s="71" t="s">
        <v>65</v>
      </c>
    </row>
    <row r="693" spans="2:57" x14ac:dyDescent="0.25">
      <c r="B693" s="71">
        <v>2025</v>
      </c>
      <c r="C693" s="71">
        <v>891780111</v>
      </c>
      <c r="D693" s="71" t="s">
        <v>63</v>
      </c>
      <c r="E693" s="72" t="s">
        <v>13948</v>
      </c>
      <c r="F693" s="72" t="s">
        <v>13947</v>
      </c>
      <c r="G693" s="176">
        <v>0</v>
      </c>
      <c r="H693" s="72" t="s">
        <v>71</v>
      </c>
      <c r="I693" s="71" t="s">
        <v>64</v>
      </c>
      <c r="J693" s="73" t="s">
        <v>81</v>
      </c>
      <c r="K693" s="75" t="s">
        <v>13946</v>
      </c>
      <c r="L693" s="76">
        <v>3975000</v>
      </c>
      <c r="M693" s="71" t="s">
        <v>66</v>
      </c>
      <c r="N693" s="75" t="s">
        <v>10846</v>
      </c>
      <c r="O693" s="75">
        <v>1004273949</v>
      </c>
      <c r="P693" s="72">
        <v>27</v>
      </c>
      <c r="Q693" s="80">
        <v>45670</v>
      </c>
      <c r="R693" s="75">
        <v>2494141000</v>
      </c>
      <c r="S693" s="80">
        <v>45803</v>
      </c>
      <c r="T693" s="76">
        <v>3975000</v>
      </c>
      <c r="U693" s="72" t="s">
        <v>65</v>
      </c>
      <c r="V693" s="76">
        <v>85465146</v>
      </c>
      <c r="W693" s="104" t="s">
        <v>9042</v>
      </c>
      <c r="X693" s="80">
        <v>45803</v>
      </c>
      <c r="Y693" s="80">
        <v>45803</v>
      </c>
      <c r="Z693" s="78" t="s">
        <v>73</v>
      </c>
      <c r="AA693" s="78">
        <v>45838</v>
      </c>
      <c r="AB693" s="102">
        <f t="shared" si="60"/>
        <v>35</v>
      </c>
      <c r="AC693" s="72">
        <v>0</v>
      </c>
      <c r="AD693" s="514">
        <v>0</v>
      </c>
      <c r="AE693" s="72">
        <v>0</v>
      </c>
      <c r="AF693" s="80" t="s">
        <v>73</v>
      </c>
      <c r="AG693" s="102">
        <f t="shared" si="61"/>
        <v>0</v>
      </c>
      <c r="AH693" s="72">
        <v>0</v>
      </c>
      <c r="AI693" s="628">
        <v>0</v>
      </c>
      <c r="AJ693" s="72" t="s">
        <v>73</v>
      </c>
      <c r="AK693" s="80" t="s">
        <v>73</v>
      </c>
      <c r="AL693" s="72">
        <v>0</v>
      </c>
      <c r="AM693" s="80" t="s">
        <v>73</v>
      </c>
      <c r="AN693" s="80" t="s">
        <v>73</v>
      </c>
      <c r="AO693" s="80" t="s">
        <v>73</v>
      </c>
      <c r="AP693" s="102">
        <f t="shared" si="62"/>
        <v>0</v>
      </c>
      <c r="AQ693" s="102">
        <f t="shared" si="63"/>
        <v>3975000</v>
      </c>
      <c r="AR693" s="72" t="s">
        <v>65</v>
      </c>
      <c r="AS693" s="76">
        <v>3975000</v>
      </c>
      <c r="AT693" s="72" t="s">
        <v>319</v>
      </c>
      <c r="AU693" s="76">
        <v>0</v>
      </c>
      <c r="AV693" s="81" t="s">
        <v>73</v>
      </c>
      <c r="AW693" s="620">
        <v>3975000</v>
      </c>
      <c r="AX693" s="488">
        <f t="shared" si="64"/>
        <v>0</v>
      </c>
      <c r="AY693" s="84">
        <f t="shared" si="65"/>
        <v>1</v>
      </c>
      <c r="AZ693" s="84">
        <v>1</v>
      </c>
      <c r="BA693" s="81" t="s">
        <v>73</v>
      </c>
      <c r="BB693" s="72" t="s">
        <v>208</v>
      </c>
      <c r="BC693" s="75" t="s">
        <v>13945</v>
      </c>
      <c r="BD693" s="71" t="s">
        <v>65</v>
      </c>
      <c r="BE693" s="71" t="s">
        <v>65</v>
      </c>
    </row>
    <row r="694" spans="2:57" x14ac:dyDescent="0.25">
      <c r="B694" s="71">
        <v>2025</v>
      </c>
      <c r="C694" s="71">
        <v>891780111</v>
      </c>
      <c r="D694" s="71" t="s">
        <v>63</v>
      </c>
      <c r="E694" s="72" t="s">
        <v>13944</v>
      </c>
      <c r="F694" s="72" t="s">
        <v>13943</v>
      </c>
      <c r="G694" s="176">
        <v>0</v>
      </c>
      <c r="H694" s="72" t="s">
        <v>71</v>
      </c>
      <c r="I694" s="71" t="s">
        <v>64</v>
      </c>
      <c r="J694" s="73" t="s">
        <v>81</v>
      </c>
      <c r="K694" s="75" t="s">
        <v>13942</v>
      </c>
      <c r="L694" s="76">
        <v>28000000</v>
      </c>
      <c r="M694" s="71" t="s">
        <v>66</v>
      </c>
      <c r="N694" s="75" t="s">
        <v>13941</v>
      </c>
      <c r="O694" s="75">
        <v>1083002889</v>
      </c>
      <c r="P694" s="72">
        <v>28</v>
      </c>
      <c r="Q694" s="80">
        <v>45670</v>
      </c>
      <c r="R694" s="75">
        <v>5573604000</v>
      </c>
      <c r="S694" s="80">
        <v>45812</v>
      </c>
      <c r="T694" s="76">
        <v>28000000</v>
      </c>
      <c r="U694" s="72" t="s">
        <v>65</v>
      </c>
      <c r="V694" s="76">
        <v>85081920</v>
      </c>
      <c r="W694" s="104" t="s">
        <v>13799</v>
      </c>
      <c r="X694" s="80">
        <v>45812</v>
      </c>
      <c r="Y694" s="80">
        <v>45812</v>
      </c>
      <c r="Z694" s="78" t="s">
        <v>73</v>
      </c>
      <c r="AA694" s="78">
        <v>46021</v>
      </c>
      <c r="AB694" s="102">
        <f t="shared" si="60"/>
        <v>209</v>
      </c>
      <c r="AC694" s="72">
        <v>0</v>
      </c>
      <c r="AD694" s="514">
        <v>0</v>
      </c>
      <c r="AE694" s="72">
        <v>0</v>
      </c>
      <c r="AF694" s="80" t="s">
        <v>73</v>
      </c>
      <c r="AG694" s="102">
        <f t="shared" si="61"/>
        <v>0</v>
      </c>
      <c r="AH694" s="72">
        <v>0</v>
      </c>
      <c r="AI694" s="628">
        <v>0</v>
      </c>
      <c r="AJ694" s="72" t="s">
        <v>73</v>
      </c>
      <c r="AK694" s="80" t="s">
        <v>73</v>
      </c>
      <c r="AL694" s="72">
        <v>0</v>
      </c>
      <c r="AM694" s="80" t="s">
        <v>73</v>
      </c>
      <c r="AN694" s="80" t="s">
        <v>73</v>
      </c>
      <c r="AO694" s="80" t="s">
        <v>73</v>
      </c>
      <c r="AP694" s="102">
        <f t="shared" si="62"/>
        <v>0</v>
      </c>
      <c r="AQ694" s="102">
        <f t="shared" si="63"/>
        <v>28000000</v>
      </c>
      <c r="AR694" s="72" t="s">
        <v>65</v>
      </c>
      <c r="AS694" s="76">
        <v>28000000</v>
      </c>
      <c r="AT694" s="72" t="s">
        <v>319</v>
      </c>
      <c r="AU694" s="76">
        <v>0</v>
      </c>
      <c r="AV694" s="81" t="s">
        <v>73</v>
      </c>
      <c r="AW694" s="620">
        <v>20000000</v>
      </c>
      <c r="AX694" s="488">
        <f t="shared" si="64"/>
        <v>8000000</v>
      </c>
      <c r="AY694" s="84">
        <f t="shared" si="65"/>
        <v>0.7142857142857143</v>
      </c>
      <c r="AZ694" s="84">
        <v>0.7142857142857143</v>
      </c>
      <c r="BA694" s="81" t="s">
        <v>73</v>
      </c>
      <c r="BB694" s="72" t="s">
        <v>123</v>
      </c>
      <c r="BC694" s="75" t="s">
        <v>13940</v>
      </c>
      <c r="BD694" s="71" t="s">
        <v>65</v>
      </c>
      <c r="BE694" s="71" t="s">
        <v>65</v>
      </c>
    </row>
    <row r="695" spans="2:57" x14ac:dyDescent="0.25">
      <c r="B695" s="71">
        <v>2025</v>
      </c>
      <c r="C695" s="71">
        <v>891780111</v>
      </c>
      <c r="D695" s="71" t="s">
        <v>63</v>
      </c>
      <c r="E695" s="72" t="s">
        <v>13939</v>
      </c>
      <c r="F695" s="72" t="s">
        <v>13938</v>
      </c>
      <c r="G695" s="176">
        <v>0</v>
      </c>
      <c r="H695" s="72" t="s">
        <v>71</v>
      </c>
      <c r="I695" s="71" t="s">
        <v>64</v>
      </c>
      <c r="J695" s="73" t="s">
        <v>81</v>
      </c>
      <c r="K695" s="75" t="s">
        <v>13937</v>
      </c>
      <c r="L695" s="76">
        <v>20832000</v>
      </c>
      <c r="M695" s="71" t="s">
        <v>66</v>
      </c>
      <c r="N695" s="75" t="s">
        <v>13936</v>
      </c>
      <c r="O695" s="75">
        <v>57105227</v>
      </c>
      <c r="P695" s="72">
        <v>28</v>
      </c>
      <c r="Q695" s="80">
        <v>45670</v>
      </c>
      <c r="R695" s="75">
        <v>5573604000</v>
      </c>
      <c r="S695" s="80">
        <v>45812</v>
      </c>
      <c r="T695" s="76">
        <v>20832000</v>
      </c>
      <c r="U695" s="72" t="s">
        <v>65</v>
      </c>
      <c r="V695" s="76">
        <v>57440103</v>
      </c>
      <c r="W695" s="104" t="s">
        <v>8565</v>
      </c>
      <c r="X695" s="80">
        <v>45812</v>
      </c>
      <c r="Y695" s="80">
        <v>45812</v>
      </c>
      <c r="Z695" s="78" t="s">
        <v>73</v>
      </c>
      <c r="AA695" s="78">
        <v>45991</v>
      </c>
      <c r="AB695" s="102">
        <f t="shared" si="60"/>
        <v>179</v>
      </c>
      <c r="AC695" s="72">
        <v>0</v>
      </c>
      <c r="AD695" s="514">
        <v>0</v>
      </c>
      <c r="AE695" s="72">
        <v>0</v>
      </c>
      <c r="AF695" s="80" t="s">
        <v>73</v>
      </c>
      <c r="AG695" s="102">
        <f t="shared" si="61"/>
        <v>0</v>
      </c>
      <c r="AH695" s="72">
        <v>0</v>
      </c>
      <c r="AI695" s="628">
        <v>0</v>
      </c>
      <c r="AJ695" s="72" t="s">
        <v>73</v>
      </c>
      <c r="AK695" s="80" t="s">
        <v>73</v>
      </c>
      <c r="AL695" s="72">
        <v>0</v>
      </c>
      <c r="AM695" s="80" t="s">
        <v>73</v>
      </c>
      <c r="AN695" s="80" t="s">
        <v>73</v>
      </c>
      <c r="AO695" s="80" t="s">
        <v>73</v>
      </c>
      <c r="AP695" s="102">
        <f t="shared" si="62"/>
        <v>0</v>
      </c>
      <c r="AQ695" s="102">
        <f t="shared" si="63"/>
        <v>20832000</v>
      </c>
      <c r="AR695" s="72" t="s">
        <v>65</v>
      </c>
      <c r="AS695" s="76">
        <v>20832000</v>
      </c>
      <c r="AT695" s="72" t="s">
        <v>319</v>
      </c>
      <c r="AU695" s="76">
        <v>0</v>
      </c>
      <c r="AV695" s="81" t="s">
        <v>73</v>
      </c>
      <c r="AW695" s="620">
        <v>17360000</v>
      </c>
      <c r="AX695" s="488">
        <f t="shared" si="64"/>
        <v>3472000</v>
      </c>
      <c r="AY695" s="84">
        <f t="shared" si="65"/>
        <v>0.83333333333333337</v>
      </c>
      <c r="AZ695" s="84">
        <v>0.83333333333333337</v>
      </c>
      <c r="BA695" s="81" t="s">
        <v>73</v>
      </c>
      <c r="BB695" s="72" t="s">
        <v>123</v>
      </c>
      <c r="BC695" s="75" t="s">
        <v>13935</v>
      </c>
      <c r="BD695" s="71" t="s">
        <v>65</v>
      </c>
      <c r="BE695" s="71" t="s">
        <v>65</v>
      </c>
    </row>
    <row r="696" spans="2:57" x14ac:dyDescent="0.25">
      <c r="B696" s="71">
        <v>2025</v>
      </c>
      <c r="C696" s="71">
        <v>891780111</v>
      </c>
      <c r="D696" s="71" t="s">
        <v>63</v>
      </c>
      <c r="E696" s="72" t="s">
        <v>13934</v>
      </c>
      <c r="F696" s="72" t="s">
        <v>13933</v>
      </c>
      <c r="G696" s="176">
        <v>0</v>
      </c>
      <c r="H696" s="72" t="s">
        <v>71</v>
      </c>
      <c r="I696" s="71" t="s">
        <v>64</v>
      </c>
      <c r="J696" s="73" t="s">
        <v>81</v>
      </c>
      <c r="K696" s="75" t="s">
        <v>13932</v>
      </c>
      <c r="L696" s="76">
        <v>6500000</v>
      </c>
      <c r="M696" s="71" t="s">
        <v>66</v>
      </c>
      <c r="N696" s="75" t="s">
        <v>10384</v>
      </c>
      <c r="O696" s="75">
        <v>1082977841</v>
      </c>
      <c r="P696" s="72">
        <v>28</v>
      </c>
      <c r="Q696" s="80">
        <v>45670</v>
      </c>
      <c r="R696" s="75">
        <v>5573604000</v>
      </c>
      <c r="S696" s="80">
        <v>45812</v>
      </c>
      <c r="T696" s="76">
        <v>6500000</v>
      </c>
      <c r="U696" s="72" t="s">
        <v>65</v>
      </c>
      <c r="V696" s="76">
        <v>85475793</v>
      </c>
      <c r="W696" s="104" t="s">
        <v>13584</v>
      </c>
      <c r="X696" s="80">
        <v>45812</v>
      </c>
      <c r="Y696" s="80">
        <v>45812</v>
      </c>
      <c r="Z696" s="78" t="s">
        <v>73</v>
      </c>
      <c r="AA696" s="78">
        <v>45838</v>
      </c>
      <c r="AB696" s="102">
        <f t="shared" si="60"/>
        <v>26</v>
      </c>
      <c r="AC696" s="72">
        <v>0</v>
      </c>
      <c r="AD696" s="514">
        <v>0</v>
      </c>
      <c r="AE696" s="72">
        <v>0</v>
      </c>
      <c r="AF696" s="80" t="s">
        <v>73</v>
      </c>
      <c r="AG696" s="102">
        <f t="shared" si="61"/>
        <v>0</v>
      </c>
      <c r="AH696" s="72">
        <v>1</v>
      </c>
      <c r="AI696" s="628">
        <v>0</v>
      </c>
      <c r="AJ696" s="78">
        <v>45835</v>
      </c>
      <c r="AK696" s="78">
        <v>45835</v>
      </c>
      <c r="AL696" s="72">
        <v>0</v>
      </c>
      <c r="AM696" s="80" t="s">
        <v>73</v>
      </c>
      <c r="AN696" s="80" t="s">
        <v>73</v>
      </c>
      <c r="AO696" s="80" t="s">
        <v>73</v>
      </c>
      <c r="AP696" s="102">
        <f t="shared" si="62"/>
        <v>0</v>
      </c>
      <c r="AQ696" s="102">
        <f t="shared" si="63"/>
        <v>6500000</v>
      </c>
      <c r="AR696" s="72" t="s">
        <v>65</v>
      </c>
      <c r="AS696" s="76">
        <v>6500000</v>
      </c>
      <c r="AT696" s="72" t="s">
        <v>319</v>
      </c>
      <c r="AU696" s="76">
        <v>0</v>
      </c>
      <c r="AV696" s="81" t="s">
        <v>73</v>
      </c>
      <c r="AW696" s="620">
        <v>6500000</v>
      </c>
      <c r="AX696" s="488">
        <f t="shared" si="64"/>
        <v>0</v>
      </c>
      <c r="AY696" s="84">
        <f t="shared" si="65"/>
        <v>1</v>
      </c>
      <c r="AZ696" s="84">
        <v>1</v>
      </c>
      <c r="BA696" s="80">
        <v>45919</v>
      </c>
      <c r="BB696" s="72" t="s">
        <v>426</v>
      </c>
      <c r="BC696" s="75" t="s">
        <v>13931</v>
      </c>
      <c r="BD696" s="71" t="s">
        <v>65</v>
      </c>
      <c r="BE696" s="71" t="s">
        <v>65</v>
      </c>
    </row>
    <row r="697" spans="2:57" x14ac:dyDescent="0.25">
      <c r="B697" s="71">
        <v>2025</v>
      </c>
      <c r="C697" s="71">
        <v>891780111</v>
      </c>
      <c r="D697" s="71" t="s">
        <v>63</v>
      </c>
      <c r="E697" s="72" t="s">
        <v>13930</v>
      </c>
      <c r="F697" s="72" t="s">
        <v>13929</v>
      </c>
      <c r="G697" s="176">
        <v>0</v>
      </c>
      <c r="H697" s="72" t="s">
        <v>71</v>
      </c>
      <c r="I697" s="71" t="s">
        <v>64</v>
      </c>
      <c r="J697" s="73" t="s">
        <v>81</v>
      </c>
      <c r="K697" s="75" t="s">
        <v>13928</v>
      </c>
      <c r="L697" s="76">
        <v>10600000</v>
      </c>
      <c r="M697" s="71" t="s">
        <v>66</v>
      </c>
      <c r="N697" s="75" t="s">
        <v>13927</v>
      </c>
      <c r="O697" s="75">
        <v>1082913823</v>
      </c>
      <c r="P697" s="72">
        <v>27</v>
      </c>
      <c r="Q697" s="80">
        <v>45670</v>
      </c>
      <c r="R697" s="75">
        <v>2494141000</v>
      </c>
      <c r="S697" s="80">
        <v>45812</v>
      </c>
      <c r="T697" s="76">
        <v>10600000</v>
      </c>
      <c r="U697" s="72" t="s">
        <v>65</v>
      </c>
      <c r="V697" s="76">
        <v>36724655</v>
      </c>
      <c r="W697" s="104" t="s">
        <v>8892</v>
      </c>
      <c r="X697" s="80">
        <v>45812</v>
      </c>
      <c r="Y697" s="80">
        <v>45812</v>
      </c>
      <c r="Z697" s="78" t="s">
        <v>73</v>
      </c>
      <c r="AA697" s="78">
        <v>45930</v>
      </c>
      <c r="AB697" s="102">
        <f t="shared" si="60"/>
        <v>118</v>
      </c>
      <c r="AC697" s="72">
        <v>0</v>
      </c>
      <c r="AD697" s="514">
        <v>0</v>
      </c>
      <c r="AE697" s="72">
        <v>0</v>
      </c>
      <c r="AF697" s="80" t="s">
        <v>73</v>
      </c>
      <c r="AG697" s="102">
        <f t="shared" si="61"/>
        <v>0</v>
      </c>
      <c r="AH697" s="72">
        <v>0</v>
      </c>
      <c r="AI697" s="628">
        <v>0</v>
      </c>
      <c r="AJ697" s="72" t="s">
        <v>73</v>
      </c>
      <c r="AK697" s="80" t="s">
        <v>73</v>
      </c>
      <c r="AL697" s="72">
        <v>0</v>
      </c>
      <c r="AM697" s="80" t="s">
        <v>73</v>
      </c>
      <c r="AN697" s="80" t="s">
        <v>73</v>
      </c>
      <c r="AO697" s="80" t="s">
        <v>73</v>
      </c>
      <c r="AP697" s="102">
        <f t="shared" si="62"/>
        <v>0</v>
      </c>
      <c r="AQ697" s="102">
        <f t="shared" si="63"/>
        <v>10600000</v>
      </c>
      <c r="AR697" s="72" t="s">
        <v>65</v>
      </c>
      <c r="AS697" s="76">
        <v>10600000</v>
      </c>
      <c r="AT697" s="72" t="s">
        <v>319</v>
      </c>
      <c r="AU697" s="76">
        <v>0</v>
      </c>
      <c r="AV697" s="81" t="s">
        <v>73</v>
      </c>
      <c r="AW697" s="620">
        <v>10600000</v>
      </c>
      <c r="AX697" s="488">
        <f t="shared" si="64"/>
        <v>0</v>
      </c>
      <c r="AY697" s="84">
        <f t="shared" si="65"/>
        <v>1</v>
      </c>
      <c r="AZ697" s="84">
        <v>1</v>
      </c>
      <c r="BA697" s="81" t="s">
        <v>73</v>
      </c>
      <c r="BB697" s="72" t="s">
        <v>208</v>
      </c>
      <c r="BC697" s="75" t="s">
        <v>13926</v>
      </c>
      <c r="BD697" s="71" t="s">
        <v>65</v>
      </c>
      <c r="BE697" s="71" t="s">
        <v>65</v>
      </c>
    </row>
    <row r="698" spans="2:57" x14ac:dyDescent="0.25">
      <c r="B698" s="71">
        <v>2025</v>
      </c>
      <c r="C698" s="71">
        <v>891780111</v>
      </c>
      <c r="D698" s="71" t="s">
        <v>63</v>
      </c>
      <c r="E698" s="72" t="s">
        <v>13925</v>
      </c>
      <c r="F698" s="72" t="s">
        <v>13924</v>
      </c>
      <c r="G698" s="176">
        <v>0</v>
      </c>
      <c r="H698" s="72" t="s">
        <v>71</v>
      </c>
      <c r="I698" s="71" t="s">
        <v>64</v>
      </c>
      <c r="J698" s="73" t="s">
        <v>81</v>
      </c>
      <c r="K698" s="75" t="s">
        <v>13923</v>
      </c>
      <c r="L698" s="76">
        <v>8000000</v>
      </c>
      <c r="M698" s="71" t="s">
        <v>66</v>
      </c>
      <c r="N698" s="75" t="s">
        <v>13922</v>
      </c>
      <c r="O698" s="75">
        <v>1221965267</v>
      </c>
      <c r="P698" s="72">
        <v>28</v>
      </c>
      <c r="Q698" s="80">
        <v>45670</v>
      </c>
      <c r="R698" s="75">
        <v>5573604000</v>
      </c>
      <c r="S698" s="80">
        <v>45813</v>
      </c>
      <c r="T698" s="76">
        <v>8000000</v>
      </c>
      <c r="U698" s="72" t="s">
        <v>65</v>
      </c>
      <c r="V698" s="76">
        <v>12621405</v>
      </c>
      <c r="W698" s="104" t="s">
        <v>10350</v>
      </c>
      <c r="X698" s="80">
        <v>45813</v>
      </c>
      <c r="Y698" s="80">
        <v>45813</v>
      </c>
      <c r="Z698" s="78" t="s">
        <v>73</v>
      </c>
      <c r="AA698" s="78">
        <v>45869</v>
      </c>
      <c r="AB698" s="102">
        <f t="shared" si="60"/>
        <v>56</v>
      </c>
      <c r="AC698" s="72">
        <v>0</v>
      </c>
      <c r="AD698" s="514">
        <v>0</v>
      </c>
      <c r="AE698" s="72">
        <v>0</v>
      </c>
      <c r="AF698" s="80" t="s">
        <v>73</v>
      </c>
      <c r="AG698" s="102">
        <f t="shared" si="61"/>
        <v>0</v>
      </c>
      <c r="AH698" s="72">
        <v>0</v>
      </c>
      <c r="AI698" s="628">
        <v>0</v>
      </c>
      <c r="AJ698" s="72" t="s">
        <v>73</v>
      </c>
      <c r="AK698" s="80" t="s">
        <v>73</v>
      </c>
      <c r="AL698" s="72">
        <v>0</v>
      </c>
      <c r="AM698" s="80" t="s">
        <v>73</v>
      </c>
      <c r="AN698" s="80" t="s">
        <v>73</v>
      </c>
      <c r="AO698" s="80" t="s">
        <v>73</v>
      </c>
      <c r="AP698" s="102">
        <f t="shared" si="62"/>
        <v>0</v>
      </c>
      <c r="AQ698" s="102">
        <f t="shared" si="63"/>
        <v>8000000</v>
      </c>
      <c r="AR698" s="72" t="s">
        <v>65</v>
      </c>
      <c r="AS698" s="76">
        <v>8000000</v>
      </c>
      <c r="AT698" s="72" t="s">
        <v>319</v>
      </c>
      <c r="AU698" s="76">
        <v>0</v>
      </c>
      <c r="AV698" s="81" t="s">
        <v>73</v>
      </c>
      <c r="AW698" s="620">
        <v>8000000</v>
      </c>
      <c r="AX698" s="488">
        <f t="shared" si="64"/>
        <v>0</v>
      </c>
      <c r="AY698" s="84">
        <f t="shared" si="65"/>
        <v>1</v>
      </c>
      <c r="AZ698" s="84">
        <v>1</v>
      </c>
      <c r="BA698" s="81" t="s">
        <v>73</v>
      </c>
      <c r="BB698" s="72" t="s">
        <v>208</v>
      </c>
      <c r="BC698" s="75" t="s">
        <v>13921</v>
      </c>
      <c r="BD698" s="71" t="s">
        <v>65</v>
      </c>
      <c r="BE698" s="71" t="s">
        <v>65</v>
      </c>
    </row>
    <row r="699" spans="2:57" x14ac:dyDescent="0.25">
      <c r="B699" s="71">
        <v>2025</v>
      </c>
      <c r="C699" s="71">
        <v>891780111</v>
      </c>
      <c r="D699" s="71" t="s">
        <v>63</v>
      </c>
      <c r="E699" s="72" t="s">
        <v>13920</v>
      </c>
      <c r="F699" s="72" t="s">
        <v>13919</v>
      </c>
      <c r="G699" s="176">
        <v>0</v>
      </c>
      <c r="H699" s="72" t="s">
        <v>71</v>
      </c>
      <c r="I699" s="71" t="s">
        <v>64</v>
      </c>
      <c r="J699" s="73" t="s">
        <v>81</v>
      </c>
      <c r="K699" s="75" t="s">
        <v>13918</v>
      </c>
      <c r="L699" s="76">
        <v>10400000</v>
      </c>
      <c r="M699" s="71" t="s">
        <v>66</v>
      </c>
      <c r="N699" s="75" t="s">
        <v>11650</v>
      </c>
      <c r="O699" s="75">
        <v>1081808753</v>
      </c>
      <c r="P699" s="72">
        <v>28</v>
      </c>
      <c r="Q699" s="80">
        <v>45670</v>
      </c>
      <c r="R699" s="75">
        <v>5573604000</v>
      </c>
      <c r="S699" s="80">
        <v>45817</v>
      </c>
      <c r="T699" s="76">
        <v>10400000</v>
      </c>
      <c r="U699" s="72" t="s">
        <v>65</v>
      </c>
      <c r="V699" s="76">
        <v>36559627</v>
      </c>
      <c r="W699" s="104" t="s">
        <v>10413</v>
      </c>
      <c r="X699" s="80">
        <v>45817</v>
      </c>
      <c r="Y699" s="80">
        <v>45817</v>
      </c>
      <c r="Z699" s="78" t="s">
        <v>73</v>
      </c>
      <c r="AA699" s="78">
        <v>45869</v>
      </c>
      <c r="AB699" s="102">
        <f t="shared" si="60"/>
        <v>52</v>
      </c>
      <c r="AC699" s="72">
        <v>0</v>
      </c>
      <c r="AD699" s="514">
        <v>0</v>
      </c>
      <c r="AE699" s="72">
        <v>0</v>
      </c>
      <c r="AF699" s="80" t="s">
        <v>73</v>
      </c>
      <c r="AG699" s="102">
        <f t="shared" si="61"/>
        <v>0</v>
      </c>
      <c r="AH699" s="72">
        <v>0</v>
      </c>
      <c r="AI699" s="628">
        <v>0</v>
      </c>
      <c r="AJ699" s="72" t="s">
        <v>73</v>
      </c>
      <c r="AK699" s="80" t="s">
        <v>73</v>
      </c>
      <c r="AL699" s="72">
        <v>0</v>
      </c>
      <c r="AM699" s="80" t="s">
        <v>73</v>
      </c>
      <c r="AN699" s="80" t="s">
        <v>73</v>
      </c>
      <c r="AO699" s="80" t="s">
        <v>73</v>
      </c>
      <c r="AP699" s="102">
        <f t="shared" si="62"/>
        <v>0</v>
      </c>
      <c r="AQ699" s="102">
        <f t="shared" si="63"/>
        <v>10400000</v>
      </c>
      <c r="AR699" s="72" t="s">
        <v>65</v>
      </c>
      <c r="AS699" s="76">
        <v>10400000</v>
      </c>
      <c r="AT699" s="72" t="s">
        <v>319</v>
      </c>
      <c r="AU699" s="76">
        <v>0</v>
      </c>
      <c r="AV699" s="81" t="s">
        <v>73</v>
      </c>
      <c r="AW699" s="620">
        <v>10400000</v>
      </c>
      <c r="AX699" s="488">
        <f t="shared" si="64"/>
        <v>0</v>
      </c>
      <c r="AY699" s="84">
        <f t="shared" si="65"/>
        <v>1</v>
      </c>
      <c r="AZ699" s="84">
        <v>1</v>
      </c>
      <c r="BA699" s="81" t="s">
        <v>73</v>
      </c>
      <c r="BB699" s="72" t="s">
        <v>208</v>
      </c>
      <c r="BC699" s="75" t="s">
        <v>13917</v>
      </c>
      <c r="BD699" s="71" t="s">
        <v>65</v>
      </c>
      <c r="BE699" s="71" t="s">
        <v>65</v>
      </c>
    </row>
    <row r="700" spans="2:57" x14ac:dyDescent="0.25">
      <c r="B700" s="71">
        <v>2025</v>
      </c>
      <c r="C700" s="71">
        <v>891780111</v>
      </c>
      <c r="D700" s="71" t="s">
        <v>63</v>
      </c>
      <c r="E700" s="72" t="s">
        <v>13916</v>
      </c>
      <c r="F700" s="72" t="s">
        <v>13915</v>
      </c>
      <c r="G700" s="176">
        <v>0</v>
      </c>
      <c r="H700" s="72" t="s">
        <v>71</v>
      </c>
      <c r="I700" s="71" t="s">
        <v>64</v>
      </c>
      <c r="J700" s="73" t="s">
        <v>81</v>
      </c>
      <c r="K700" s="75" t="s">
        <v>13914</v>
      </c>
      <c r="L700" s="76">
        <v>2650000</v>
      </c>
      <c r="M700" s="71" t="s">
        <v>66</v>
      </c>
      <c r="N700" s="75" t="s">
        <v>12872</v>
      </c>
      <c r="O700" s="75">
        <v>1082946321</v>
      </c>
      <c r="P700" s="72">
        <v>27</v>
      </c>
      <c r="Q700" s="80">
        <v>45670</v>
      </c>
      <c r="R700" s="75">
        <v>2494141000</v>
      </c>
      <c r="S700" s="80">
        <v>45817</v>
      </c>
      <c r="T700" s="76">
        <v>2650000</v>
      </c>
      <c r="U700" s="72" t="s">
        <v>65</v>
      </c>
      <c r="V700" s="76">
        <v>57444673</v>
      </c>
      <c r="W700" s="104" t="s">
        <v>10483</v>
      </c>
      <c r="X700" s="80">
        <v>45817</v>
      </c>
      <c r="Y700" s="80">
        <v>45817</v>
      </c>
      <c r="Z700" s="78" t="s">
        <v>73</v>
      </c>
      <c r="AA700" s="78">
        <v>45838</v>
      </c>
      <c r="AB700" s="102">
        <f t="shared" si="60"/>
        <v>21</v>
      </c>
      <c r="AC700" s="72">
        <v>0</v>
      </c>
      <c r="AD700" s="514">
        <v>0</v>
      </c>
      <c r="AE700" s="72">
        <v>0</v>
      </c>
      <c r="AF700" s="80" t="s">
        <v>73</v>
      </c>
      <c r="AG700" s="102">
        <f t="shared" si="61"/>
        <v>0</v>
      </c>
      <c r="AH700" s="72">
        <v>0</v>
      </c>
      <c r="AI700" s="628">
        <v>0</v>
      </c>
      <c r="AJ700" s="72" t="s">
        <v>73</v>
      </c>
      <c r="AK700" s="80" t="s">
        <v>73</v>
      </c>
      <c r="AL700" s="72">
        <v>0</v>
      </c>
      <c r="AM700" s="80" t="s">
        <v>73</v>
      </c>
      <c r="AN700" s="80" t="s">
        <v>73</v>
      </c>
      <c r="AO700" s="80" t="s">
        <v>73</v>
      </c>
      <c r="AP700" s="102">
        <f t="shared" si="62"/>
        <v>0</v>
      </c>
      <c r="AQ700" s="102">
        <f t="shared" si="63"/>
        <v>2650000</v>
      </c>
      <c r="AR700" s="72" t="s">
        <v>65</v>
      </c>
      <c r="AS700" s="76">
        <v>2650000</v>
      </c>
      <c r="AT700" s="72" t="s">
        <v>319</v>
      </c>
      <c r="AU700" s="76">
        <v>0</v>
      </c>
      <c r="AV700" s="81" t="s">
        <v>73</v>
      </c>
      <c r="AW700" s="620">
        <v>2650000</v>
      </c>
      <c r="AX700" s="488">
        <f t="shared" si="64"/>
        <v>0</v>
      </c>
      <c r="AY700" s="84">
        <f t="shared" si="65"/>
        <v>1</v>
      </c>
      <c r="AZ700" s="84">
        <v>1</v>
      </c>
      <c r="BA700" s="81" t="s">
        <v>73</v>
      </c>
      <c r="BB700" s="72" t="s">
        <v>208</v>
      </c>
      <c r="BC700" s="75" t="s">
        <v>13913</v>
      </c>
      <c r="BD700" s="71" t="s">
        <v>65</v>
      </c>
      <c r="BE700" s="71" t="s">
        <v>65</v>
      </c>
    </row>
    <row r="701" spans="2:57" x14ac:dyDescent="0.25">
      <c r="B701" s="71">
        <v>2025</v>
      </c>
      <c r="C701" s="71">
        <v>891780111</v>
      </c>
      <c r="D701" s="71" t="s">
        <v>63</v>
      </c>
      <c r="E701" s="72" t="s">
        <v>13912</v>
      </c>
      <c r="F701" s="72" t="s">
        <v>13911</v>
      </c>
      <c r="G701" s="176">
        <v>0</v>
      </c>
      <c r="H701" s="72" t="s">
        <v>71</v>
      </c>
      <c r="I701" s="71" t="s">
        <v>64</v>
      </c>
      <c r="J701" s="73" t="s">
        <v>81</v>
      </c>
      <c r="K701" s="75" t="s">
        <v>13910</v>
      </c>
      <c r="L701" s="76">
        <v>2650000</v>
      </c>
      <c r="M701" s="71" t="s">
        <v>66</v>
      </c>
      <c r="N701" s="75" t="s">
        <v>11173</v>
      </c>
      <c r="O701" s="75">
        <v>1083017465</v>
      </c>
      <c r="P701" s="72">
        <v>27</v>
      </c>
      <c r="Q701" s="80">
        <v>45670</v>
      </c>
      <c r="R701" s="75">
        <v>2494141000</v>
      </c>
      <c r="S701" s="80">
        <v>45817</v>
      </c>
      <c r="T701" s="76">
        <v>2650000</v>
      </c>
      <c r="U701" s="72" t="s">
        <v>65</v>
      </c>
      <c r="V701" s="76">
        <v>72175281</v>
      </c>
      <c r="W701" s="104" t="s">
        <v>8886</v>
      </c>
      <c r="X701" s="80">
        <v>45817</v>
      </c>
      <c r="Y701" s="80">
        <v>45817</v>
      </c>
      <c r="Z701" s="78" t="s">
        <v>73</v>
      </c>
      <c r="AA701" s="78">
        <v>45838</v>
      </c>
      <c r="AB701" s="102">
        <f t="shared" si="60"/>
        <v>21</v>
      </c>
      <c r="AC701" s="72">
        <v>0</v>
      </c>
      <c r="AD701" s="514">
        <v>0</v>
      </c>
      <c r="AE701" s="72">
        <v>0</v>
      </c>
      <c r="AF701" s="80" t="s">
        <v>73</v>
      </c>
      <c r="AG701" s="102">
        <f t="shared" si="61"/>
        <v>0</v>
      </c>
      <c r="AH701" s="72">
        <v>0</v>
      </c>
      <c r="AI701" s="628">
        <v>0</v>
      </c>
      <c r="AJ701" s="72" t="s">
        <v>73</v>
      </c>
      <c r="AK701" s="80" t="s">
        <v>73</v>
      </c>
      <c r="AL701" s="72">
        <v>0</v>
      </c>
      <c r="AM701" s="80" t="s">
        <v>73</v>
      </c>
      <c r="AN701" s="80" t="s">
        <v>73</v>
      </c>
      <c r="AO701" s="80" t="s">
        <v>73</v>
      </c>
      <c r="AP701" s="102">
        <f t="shared" si="62"/>
        <v>0</v>
      </c>
      <c r="AQ701" s="102">
        <f t="shared" si="63"/>
        <v>2650000</v>
      </c>
      <c r="AR701" s="72" t="s">
        <v>65</v>
      </c>
      <c r="AS701" s="76">
        <v>2650000</v>
      </c>
      <c r="AT701" s="72" t="s">
        <v>319</v>
      </c>
      <c r="AU701" s="76">
        <v>0</v>
      </c>
      <c r="AV701" s="81" t="s">
        <v>73</v>
      </c>
      <c r="AW701" s="620">
        <v>2650000</v>
      </c>
      <c r="AX701" s="488">
        <f t="shared" si="64"/>
        <v>0</v>
      </c>
      <c r="AY701" s="84">
        <f t="shared" si="65"/>
        <v>1</v>
      </c>
      <c r="AZ701" s="84">
        <v>1</v>
      </c>
      <c r="BA701" s="81" t="s">
        <v>73</v>
      </c>
      <c r="BB701" s="72" t="s">
        <v>208</v>
      </c>
      <c r="BC701" s="75" t="s">
        <v>13909</v>
      </c>
      <c r="BD701" s="71" t="s">
        <v>65</v>
      </c>
      <c r="BE701" s="71" t="s">
        <v>65</v>
      </c>
    </row>
    <row r="702" spans="2:57" x14ac:dyDescent="0.25">
      <c r="B702" s="71">
        <v>2025</v>
      </c>
      <c r="C702" s="71">
        <v>891780111</v>
      </c>
      <c r="D702" s="71" t="s">
        <v>63</v>
      </c>
      <c r="E702" s="72" t="s">
        <v>13908</v>
      </c>
      <c r="F702" s="72" t="s">
        <v>13907</v>
      </c>
      <c r="G702" s="176">
        <v>0</v>
      </c>
      <c r="H702" s="72" t="s">
        <v>71</v>
      </c>
      <c r="I702" s="71" t="s">
        <v>64</v>
      </c>
      <c r="J702" s="73" t="s">
        <v>81</v>
      </c>
      <c r="K702" s="75" t="s">
        <v>13906</v>
      </c>
      <c r="L702" s="76">
        <v>38500000</v>
      </c>
      <c r="M702" s="71" t="s">
        <v>66</v>
      </c>
      <c r="N702" s="75" t="s">
        <v>2496</v>
      </c>
      <c r="O702" s="75">
        <v>1082863010</v>
      </c>
      <c r="P702" s="72">
        <v>28</v>
      </c>
      <c r="Q702" s="80">
        <v>45670</v>
      </c>
      <c r="R702" s="75">
        <v>5573604000</v>
      </c>
      <c r="S702" s="80">
        <v>45818</v>
      </c>
      <c r="T702" s="76">
        <v>38500000</v>
      </c>
      <c r="U702" s="72" t="s">
        <v>65</v>
      </c>
      <c r="V702" s="76">
        <v>1082851808</v>
      </c>
      <c r="W702" s="104" t="s">
        <v>13905</v>
      </c>
      <c r="X702" s="80">
        <v>45818</v>
      </c>
      <c r="Y702" s="80">
        <v>45818</v>
      </c>
      <c r="Z702" s="78" t="s">
        <v>73</v>
      </c>
      <c r="AA702" s="78">
        <v>46021</v>
      </c>
      <c r="AB702" s="102">
        <f t="shared" si="60"/>
        <v>203</v>
      </c>
      <c r="AC702" s="72">
        <v>0</v>
      </c>
      <c r="AD702" s="514">
        <v>0</v>
      </c>
      <c r="AE702" s="72">
        <v>0</v>
      </c>
      <c r="AF702" s="80" t="s">
        <v>73</v>
      </c>
      <c r="AG702" s="102">
        <f t="shared" si="61"/>
        <v>0</v>
      </c>
      <c r="AH702" s="72">
        <v>0</v>
      </c>
      <c r="AI702" s="628">
        <v>0</v>
      </c>
      <c r="AJ702" s="72" t="s">
        <v>73</v>
      </c>
      <c r="AK702" s="80" t="s">
        <v>73</v>
      </c>
      <c r="AL702" s="72">
        <v>0</v>
      </c>
      <c r="AM702" s="80" t="s">
        <v>73</v>
      </c>
      <c r="AN702" s="80" t="s">
        <v>73</v>
      </c>
      <c r="AO702" s="80" t="s">
        <v>73</v>
      </c>
      <c r="AP702" s="102">
        <f t="shared" si="62"/>
        <v>0</v>
      </c>
      <c r="AQ702" s="102">
        <f t="shared" si="63"/>
        <v>38500000</v>
      </c>
      <c r="AR702" s="72" t="s">
        <v>65</v>
      </c>
      <c r="AS702" s="76">
        <v>38500000</v>
      </c>
      <c r="AT702" s="72" t="s">
        <v>319</v>
      </c>
      <c r="AU702" s="76">
        <v>0</v>
      </c>
      <c r="AV702" s="81" t="s">
        <v>73</v>
      </c>
      <c r="AW702" s="620">
        <v>27500000</v>
      </c>
      <c r="AX702" s="488">
        <f t="shared" si="64"/>
        <v>11000000</v>
      </c>
      <c r="AY702" s="84">
        <f t="shared" si="65"/>
        <v>0.7142857142857143</v>
      </c>
      <c r="AZ702" s="84">
        <v>0.7142857142857143</v>
      </c>
      <c r="BA702" s="81" t="s">
        <v>73</v>
      </c>
      <c r="BB702" s="72" t="s">
        <v>123</v>
      </c>
      <c r="BC702" s="75" t="s">
        <v>13904</v>
      </c>
      <c r="BD702" s="71" t="s">
        <v>65</v>
      </c>
      <c r="BE702" s="71" t="s">
        <v>65</v>
      </c>
    </row>
    <row r="703" spans="2:57" x14ac:dyDescent="0.25">
      <c r="B703" s="71">
        <v>2025</v>
      </c>
      <c r="C703" s="71">
        <v>891780111</v>
      </c>
      <c r="D703" s="71" t="s">
        <v>63</v>
      </c>
      <c r="E703" s="72" t="s">
        <v>13903</v>
      </c>
      <c r="F703" s="72" t="s">
        <v>13902</v>
      </c>
      <c r="G703" s="176">
        <v>0</v>
      </c>
      <c r="H703" s="72" t="s">
        <v>71</v>
      </c>
      <c r="I703" s="71" t="s">
        <v>64</v>
      </c>
      <c r="J703" s="73" t="s">
        <v>81</v>
      </c>
      <c r="K703" s="75" t="s">
        <v>13901</v>
      </c>
      <c r="L703" s="76">
        <v>13888000</v>
      </c>
      <c r="M703" s="71" t="s">
        <v>66</v>
      </c>
      <c r="N703" s="75" t="s">
        <v>10408</v>
      </c>
      <c r="O703" s="75">
        <v>1082897811</v>
      </c>
      <c r="P703" s="72">
        <v>28</v>
      </c>
      <c r="Q703" s="80">
        <v>45670</v>
      </c>
      <c r="R703" s="75">
        <v>5573604000</v>
      </c>
      <c r="S703" s="80">
        <v>45818</v>
      </c>
      <c r="T703" s="76">
        <v>13888000</v>
      </c>
      <c r="U703" s="72" t="s">
        <v>65</v>
      </c>
      <c r="V703" s="76">
        <v>39058006</v>
      </c>
      <c r="W703" s="104" t="s">
        <v>10407</v>
      </c>
      <c r="X703" s="80">
        <v>45818</v>
      </c>
      <c r="Y703" s="80">
        <v>45818</v>
      </c>
      <c r="Z703" s="78" t="s">
        <v>73</v>
      </c>
      <c r="AA703" s="78">
        <v>45930</v>
      </c>
      <c r="AB703" s="102">
        <f t="shared" si="60"/>
        <v>112</v>
      </c>
      <c r="AC703" s="72">
        <v>0</v>
      </c>
      <c r="AD703" s="514">
        <v>0</v>
      </c>
      <c r="AE703" s="72">
        <v>0</v>
      </c>
      <c r="AF703" s="80" t="s">
        <v>73</v>
      </c>
      <c r="AG703" s="102">
        <f t="shared" si="61"/>
        <v>0</v>
      </c>
      <c r="AH703" s="72">
        <v>0</v>
      </c>
      <c r="AI703" s="628">
        <v>0</v>
      </c>
      <c r="AJ703" s="72" t="s">
        <v>73</v>
      </c>
      <c r="AK703" s="80" t="s">
        <v>73</v>
      </c>
      <c r="AL703" s="72">
        <v>0</v>
      </c>
      <c r="AM703" s="80" t="s">
        <v>73</v>
      </c>
      <c r="AN703" s="80" t="s">
        <v>73</v>
      </c>
      <c r="AO703" s="80" t="s">
        <v>73</v>
      </c>
      <c r="AP703" s="102">
        <f t="shared" si="62"/>
        <v>0</v>
      </c>
      <c r="AQ703" s="102">
        <f t="shared" si="63"/>
        <v>13888000</v>
      </c>
      <c r="AR703" s="72" t="s">
        <v>65</v>
      </c>
      <c r="AS703" s="76">
        <v>13888000</v>
      </c>
      <c r="AT703" s="72" t="s">
        <v>319</v>
      </c>
      <c r="AU703" s="76">
        <v>0</v>
      </c>
      <c r="AV703" s="81" t="s">
        <v>73</v>
      </c>
      <c r="AW703" s="620">
        <v>13888000</v>
      </c>
      <c r="AX703" s="488">
        <f t="shared" si="64"/>
        <v>0</v>
      </c>
      <c r="AY703" s="84">
        <f t="shared" si="65"/>
        <v>1</v>
      </c>
      <c r="AZ703" s="84">
        <v>1</v>
      </c>
      <c r="BA703" s="81" t="s">
        <v>73</v>
      </c>
      <c r="BB703" s="72" t="s">
        <v>208</v>
      </c>
      <c r="BC703" s="75" t="s">
        <v>13900</v>
      </c>
      <c r="BD703" s="71" t="s">
        <v>65</v>
      </c>
      <c r="BE703" s="71" t="s">
        <v>65</v>
      </c>
    </row>
    <row r="704" spans="2:57" x14ac:dyDescent="0.25">
      <c r="B704" s="71">
        <v>2025</v>
      </c>
      <c r="C704" s="71">
        <v>891780111</v>
      </c>
      <c r="D704" s="71" t="s">
        <v>63</v>
      </c>
      <c r="E704" s="72" t="s">
        <v>13899</v>
      </c>
      <c r="F704" s="72" t="s">
        <v>13898</v>
      </c>
      <c r="G704" s="176">
        <v>0</v>
      </c>
      <c r="H704" s="72" t="s">
        <v>71</v>
      </c>
      <c r="I704" s="71" t="s">
        <v>64</v>
      </c>
      <c r="J704" s="73" t="s">
        <v>81</v>
      </c>
      <c r="K704" s="75" t="s">
        <v>13897</v>
      </c>
      <c r="L704" s="76">
        <v>16800000</v>
      </c>
      <c r="M704" s="71" t="s">
        <v>66</v>
      </c>
      <c r="N704" s="75" t="s">
        <v>10379</v>
      </c>
      <c r="O704" s="75">
        <v>1082999074</v>
      </c>
      <c r="P704" s="72">
        <v>28</v>
      </c>
      <c r="Q704" s="80">
        <v>45670</v>
      </c>
      <c r="R704" s="75">
        <v>5573604000</v>
      </c>
      <c r="S704" s="80">
        <v>45820</v>
      </c>
      <c r="T704" s="76">
        <v>16800000</v>
      </c>
      <c r="U704" s="72" t="s">
        <v>65</v>
      </c>
      <c r="V704" s="76">
        <v>12621405</v>
      </c>
      <c r="W704" s="104" t="s">
        <v>10350</v>
      </c>
      <c r="X704" s="80">
        <v>45820</v>
      </c>
      <c r="Y704" s="80">
        <v>45820</v>
      </c>
      <c r="Z704" s="78" t="s">
        <v>73</v>
      </c>
      <c r="AA704" s="78">
        <v>45930</v>
      </c>
      <c r="AB704" s="102">
        <f t="shared" si="60"/>
        <v>110</v>
      </c>
      <c r="AC704" s="72">
        <v>0</v>
      </c>
      <c r="AD704" s="514">
        <v>0</v>
      </c>
      <c r="AE704" s="72">
        <v>0</v>
      </c>
      <c r="AF704" s="80" t="s">
        <v>73</v>
      </c>
      <c r="AG704" s="102">
        <f t="shared" si="61"/>
        <v>0</v>
      </c>
      <c r="AH704" s="72">
        <v>0</v>
      </c>
      <c r="AI704" s="628">
        <v>0</v>
      </c>
      <c r="AJ704" s="72" t="s">
        <v>73</v>
      </c>
      <c r="AK704" s="80" t="s">
        <v>73</v>
      </c>
      <c r="AL704" s="72">
        <v>0</v>
      </c>
      <c r="AM704" s="80" t="s">
        <v>73</v>
      </c>
      <c r="AN704" s="80" t="s">
        <v>73</v>
      </c>
      <c r="AO704" s="80" t="s">
        <v>73</v>
      </c>
      <c r="AP704" s="102">
        <f t="shared" si="62"/>
        <v>0</v>
      </c>
      <c r="AQ704" s="102">
        <f t="shared" si="63"/>
        <v>16800000</v>
      </c>
      <c r="AR704" s="72" t="s">
        <v>65</v>
      </c>
      <c r="AS704" s="76">
        <v>16800000</v>
      </c>
      <c r="AT704" s="72" t="s">
        <v>319</v>
      </c>
      <c r="AU704" s="76">
        <v>0</v>
      </c>
      <c r="AV704" s="81" t="s">
        <v>73</v>
      </c>
      <c r="AW704" s="620">
        <v>16800000</v>
      </c>
      <c r="AX704" s="488">
        <f t="shared" si="64"/>
        <v>0</v>
      </c>
      <c r="AY704" s="84">
        <f t="shared" si="65"/>
        <v>1</v>
      </c>
      <c r="AZ704" s="84">
        <v>1</v>
      </c>
      <c r="BA704" s="81" t="s">
        <v>73</v>
      </c>
      <c r="BB704" s="72" t="s">
        <v>208</v>
      </c>
      <c r="BC704" s="75" t="s">
        <v>13896</v>
      </c>
      <c r="BD704" s="71" t="s">
        <v>65</v>
      </c>
      <c r="BE704" s="71" t="s">
        <v>65</v>
      </c>
    </row>
    <row r="705" spans="2:57" x14ac:dyDescent="0.25">
      <c r="B705" s="71">
        <v>2025</v>
      </c>
      <c r="C705" s="71">
        <v>891780111</v>
      </c>
      <c r="D705" s="71" t="s">
        <v>63</v>
      </c>
      <c r="E705" s="72" t="s">
        <v>13895</v>
      </c>
      <c r="F705" s="72" t="s">
        <v>13894</v>
      </c>
      <c r="G705" s="176">
        <v>0</v>
      </c>
      <c r="H705" s="72" t="s">
        <v>71</v>
      </c>
      <c r="I705" s="71" t="s">
        <v>64</v>
      </c>
      <c r="J705" s="73" t="s">
        <v>81</v>
      </c>
      <c r="K705" s="75" t="s">
        <v>13893</v>
      </c>
      <c r="L705" s="76">
        <v>2650000</v>
      </c>
      <c r="M705" s="71" t="s">
        <v>66</v>
      </c>
      <c r="N705" s="75" t="s">
        <v>11383</v>
      </c>
      <c r="O705" s="75">
        <v>72258990</v>
      </c>
      <c r="P705" s="72">
        <v>27</v>
      </c>
      <c r="Q705" s="80">
        <v>45670</v>
      </c>
      <c r="R705" s="75">
        <v>2494141000</v>
      </c>
      <c r="S705" s="80">
        <v>45820</v>
      </c>
      <c r="T705" s="76">
        <v>2650000</v>
      </c>
      <c r="U705" s="72" t="s">
        <v>65</v>
      </c>
      <c r="V705" s="76">
        <v>85152695</v>
      </c>
      <c r="W705" s="104" t="s">
        <v>10424</v>
      </c>
      <c r="X705" s="80">
        <v>45820</v>
      </c>
      <c r="Y705" s="80">
        <v>45820</v>
      </c>
      <c r="Z705" s="78" t="s">
        <v>73</v>
      </c>
      <c r="AA705" s="78">
        <v>45838</v>
      </c>
      <c r="AB705" s="102">
        <f t="shared" si="60"/>
        <v>18</v>
      </c>
      <c r="AC705" s="72">
        <v>0</v>
      </c>
      <c r="AD705" s="514">
        <v>0</v>
      </c>
      <c r="AE705" s="72">
        <v>0</v>
      </c>
      <c r="AF705" s="80" t="s">
        <v>73</v>
      </c>
      <c r="AG705" s="102">
        <f t="shared" si="61"/>
        <v>0</v>
      </c>
      <c r="AH705" s="72">
        <v>0</v>
      </c>
      <c r="AI705" s="628">
        <v>0</v>
      </c>
      <c r="AJ705" s="72" t="s">
        <v>73</v>
      </c>
      <c r="AK705" s="80" t="s">
        <v>73</v>
      </c>
      <c r="AL705" s="72">
        <v>0</v>
      </c>
      <c r="AM705" s="80" t="s">
        <v>73</v>
      </c>
      <c r="AN705" s="80" t="s">
        <v>73</v>
      </c>
      <c r="AO705" s="80" t="s">
        <v>73</v>
      </c>
      <c r="AP705" s="102">
        <f t="shared" si="62"/>
        <v>0</v>
      </c>
      <c r="AQ705" s="102">
        <f t="shared" si="63"/>
        <v>2650000</v>
      </c>
      <c r="AR705" s="72" t="s">
        <v>65</v>
      </c>
      <c r="AS705" s="76">
        <v>2650000</v>
      </c>
      <c r="AT705" s="72" t="s">
        <v>319</v>
      </c>
      <c r="AU705" s="76">
        <v>0</v>
      </c>
      <c r="AV705" s="81" t="s">
        <v>73</v>
      </c>
      <c r="AW705" s="620">
        <v>2650000</v>
      </c>
      <c r="AX705" s="488">
        <f t="shared" si="64"/>
        <v>0</v>
      </c>
      <c r="AY705" s="84">
        <f t="shared" si="65"/>
        <v>1</v>
      </c>
      <c r="AZ705" s="84">
        <v>1</v>
      </c>
      <c r="BA705" s="81" t="s">
        <v>73</v>
      </c>
      <c r="BB705" s="72" t="s">
        <v>208</v>
      </c>
      <c r="BC705" s="75" t="s">
        <v>13892</v>
      </c>
      <c r="BD705" s="71" t="s">
        <v>65</v>
      </c>
      <c r="BE705" s="71" t="s">
        <v>65</v>
      </c>
    </row>
    <row r="706" spans="2:57" x14ac:dyDescent="0.25">
      <c r="B706" s="71">
        <v>2025</v>
      </c>
      <c r="C706" s="71">
        <v>891780111</v>
      </c>
      <c r="D706" s="71" t="s">
        <v>63</v>
      </c>
      <c r="E706" s="72" t="s">
        <v>13891</v>
      </c>
      <c r="F706" s="72" t="s">
        <v>13890</v>
      </c>
      <c r="G706" s="176">
        <v>0</v>
      </c>
      <c r="H706" s="72" t="s">
        <v>71</v>
      </c>
      <c r="I706" s="71" t="s">
        <v>64</v>
      </c>
      <c r="J706" s="73" t="s">
        <v>81</v>
      </c>
      <c r="K706" s="75" t="s">
        <v>13889</v>
      </c>
      <c r="L706" s="76">
        <v>7508400</v>
      </c>
      <c r="M706" s="71" t="s">
        <v>66</v>
      </c>
      <c r="N706" s="75" t="s">
        <v>13888</v>
      </c>
      <c r="O706" s="75">
        <v>7630568</v>
      </c>
      <c r="P706" s="72">
        <v>27</v>
      </c>
      <c r="Q706" s="80">
        <v>45670</v>
      </c>
      <c r="R706" s="75">
        <v>2494141000</v>
      </c>
      <c r="S706" s="80">
        <v>45821</v>
      </c>
      <c r="T706" s="76">
        <v>7508400</v>
      </c>
      <c r="U706" s="72" t="s">
        <v>65</v>
      </c>
      <c r="V706" s="76">
        <v>1192791759</v>
      </c>
      <c r="W706" s="104" t="s">
        <v>3787</v>
      </c>
      <c r="X706" s="80">
        <v>45821</v>
      </c>
      <c r="Y706" s="80">
        <v>45821</v>
      </c>
      <c r="Z706" s="78" t="s">
        <v>73</v>
      </c>
      <c r="AA706" s="78">
        <v>45900</v>
      </c>
      <c r="AB706" s="102">
        <f t="shared" si="60"/>
        <v>79</v>
      </c>
      <c r="AC706" s="72">
        <v>1</v>
      </c>
      <c r="AD706" s="514">
        <v>0</v>
      </c>
      <c r="AE706" s="72">
        <v>0</v>
      </c>
      <c r="AF706" s="80">
        <v>45961</v>
      </c>
      <c r="AG706" s="102">
        <f t="shared" si="61"/>
        <v>61</v>
      </c>
      <c r="AH706" s="72">
        <v>0</v>
      </c>
      <c r="AI706" s="628">
        <v>0</v>
      </c>
      <c r="AJ706" s="72" t="s">
        <v>73</v>
      </c>
      <c r="AK706" s="80" t="s">
        <v>73</v>
      </c>
      <c r="AL706" s="72">
        <v>0</v>
      </c>
      <c r="AM706" s="80" t="s">
        <v>73</v>
      </c>
      <c r="AN706" s="80" t="s">
        <v>73</v>
      </c>
      <c r="AO706" s="80" t="s">
        <v>73</v>
      </c>
      <c r="AP706" s="102">
        <f t="shared" si="62"/>
        <v>0</v>
      </c>
      <c r="AQ706" s="102">
        <f t="shared" si="63"/>
        <v>7508400</v>
      </c>
      <c r="AR706" s="72" t="s">
        <v>65</v>
      </c>
      <c r="AS706" s="76">
        <v>7508400</v>
      </c>
      <c r="AT706" s="72" t="s">
        <v>319</v>
      </c>
      <c r="AU706" s="76">
        <v>0</v>
      </c>
      <c r="AV706" s="81" t="s">
        <v>73</v>
      </c>
      <c r="AW706" s="620">
        <v>2208400</v>
      </c>
      <c r="AX706" s="488">
        <f t="shared" si="64"/>
        <v>5300000</v>
      </c>
      <c r="AY706" s="84">
        <f t="shared" si="65"/>
        <v>0.29412391454903841</v>
      </c>
      <c r="AZ706" s="84">
        <v>0.29412391454903841</v>
      </c>
      <c r="BA706" s="81" t="s">
        <v>73</v>
      </c>
      <c r="BB706" s="72" t="s">
        <v>123</v>
      </c>
      <c r="BC706" s="75" t="s">
        <v>13887</v>
      </c>
      <c r="BD706" s="71" t="s">
        <v>65</v>
      </c>
      <c r="BE706" s="71" t="s">
        <v>65</v>
      </c>
    </row>
    <row r="707" spans="2:57" x14ac:dyDescent="0.25">
      <c r="B707" s="71">
        <v>2025</v>
      </c>
      <c r="C707" s="71">
        <v>891780111</v>
      </c>
      <c r="D707" s="71" t="s">
        <v>63</v>
      </c>
      <c r="E707" s="72" t="s">
        <v>13886</v>
      </c>
      <c r="F707" s="72" t="s">
        <v>13885</v>
      </c>
      <c r="G707" s="176">
        <v>0</v>
      </c>
      <c r="H707" s="72" t="s">
        <v>71</v>
      </c>
      <c r="I707" s="71" t="s">
        <v>64</v>
      </c>
      <c r="J707" s="73" t="s">
        <v>81</v>
      </c>
      <c r="K707" s="75" t="s">
        <v>13884</v>
      </c>
      <c r="L707" s="76">
        <v>12499200</v>
      </c>
      <c r="M707" s="71" t="s">
        <v>66</v>
      </c>
      <c r="N707" s="75" t="s">
        <v>10357</v>
      </c>
      <c r="O707" s="75">
        <v>1082970561</v>
      </c>
      <c r="P707" s="72">
        <v>28</v>
      </c>
      <c r="Q707" s="80">
        <v>45670</v>
      </c>
      <c r="R707" s="75">
        <v>5573604000</v>
      </c>
      <c r="S707" s="80">
        <v>45821</v>
      </c>
      <c r="T707" s="76">
        <v>12499200</v>
      </c>
      <c r="U707" s="72" t="s">
        <v>65</v>
      </c>
      <c r="V707" s="76">
        <v>36557666</v>
      </c>
      <c r="W707" s="104" t="s">
        <v>10440</v>
      </c>
      <c r="X707" s="80">
        <v>45821</v>
      </c>
      <c r="Y707" s="80">
        <v>45821</v>
      </c>
      <c r="Z707" s="78" t="s">
        <v>73</v>
      </c>
      <c r="AA707" s="78">
        <v>45930</v>
      </c>
      <c r="AB707" s="102">
        <f t="shared" si="60"/>
        <v>109</v>
      </c>
      <c r="AC707" s="72">
        <v>0</v>
      </c>
      <c r="AD707" s="514">
        <v>0</v>
      </c>
      <c r="AE707" s="72">
        <v>0</v>
      </c>
      <c r="AF707" s="80" t="s">
        <v>73</v>
      </c>
      <c r="AG707" s="102">
        <f t="shared" si="61"/>
        <v>0</v>
      </c>
      <c r="AH707" s="72">
        <v>0</v>
      </c>
      <c r="AI707" s="628">
        <v>0</v>
      </c>
      <c r="AJ707" s="72" t="s">
        <v>73</v>
      </c>
      <c r="AK707" s="80" t="s">
        <v>73</v>
      </c>
      <c r="AL707" s="72">
        <v>0</v>
      </c>
      <c r="AM707" s="80" t="s">
        <v>73</v>
      </c>
      <c r="AN707" s="80" t="s">
        <v>73</v>
      </c>
      <c r="AO707" s="80" t="s">
        <v>73</v>
      </c>
      <c r="AP707" s="102">
        <f t="shared" si="62"/>
        <v>0</v>
      </c>
      <c r="AQ707" s="102">
        <f t="shared" si="63"/>
        <v>12499200</v>
      </c>
      <c r="AR707" s="72" t="s">
        <v>65</v>
      </c>
      <c r="AS707" s="76">
        <v>12499200</v>
      </c>
      <c r="AT707" s="72" t="s">
        <v>319</v>
      </c>
      <c r="AU707" s="76">
        <v>0</v>
      </c>
      <c r="AV707" s="81" t="s">
        <v>73</v>
      </c>
      <c r="AW707" s="620">
        <v>12499200</v>
      </c>
      <c r="AX707" s="488">
        <f t="shared" si="64"/>
        <v>0</v>
      </c>
      <c r="AY707" s="84">
        <f t="shared" si="65"/>
        <v>1</v>
      </c>
      <c r="AZ707" s="84">
        <v>1</v>
      </c>
      <c r="BA707" s="81" t="s">
        <v>73</v>
      </c>
      <c r="BB707" s="72" t="s">
        <v>208</v>
      </c>
      <c r="BC707" s="75" t="s">
        <v>13883</v>
      </c>
      <c r="BD707" s="71" t="s">
        <v>65</v>
      </c>
      <c r="BE707" s="71" t="s">
        <v>65</v>
      </c>
    </row>
    <row r="708" spans="2:57" x14ac:dyDescent="0.25">
      <c r="B708" s="71">
        <v>2025</v>
      </c>
      <c r="C708" s="71">
        <v>891780111</v>
      </c>
      <c r="D708" s="71" t="s">
        <v>63</v>
      </c>
      <c r="E708" s="72" t="s">
        <v>13882</v>
      </c>
      <c r="F708" s="72" t="s">
        <v>13881</v>
      </c>
      <c r="G708" s="176">
        <v>0</v>
      </c>
      <c r="H708" s="72" t="s">
        <v>71</v>
      </c>
      <c r="I708" s="71" t="s">
        <v>64</v>
      </c>
      <c r="J708" s="73" t="s">
        <v>81</v>
      </c>
      <c r="K708" s="75" t="s">
        <v>13880</v>
      </c>
      <c r="L708" s="76">
        <v>16000000</v>
      </c>
      <c r="M708" s="71" t="s">
        <v>66</v>
      </c>
      <c r="N708" s="75" t="s">
        <v>10391</v>
      </c>
      <c r="O708" s="75">
        <v>84454921</v>
      </c>
      <c r="P708" s="72">
        <v>28</v>
      </c>
      <c r="Q708" s="80">
        <v>45670</v>
      </c>
      <c r="R708" s="75">
        <v>5573604000</v>
      </c>
      <c r="S708" s="80">
        <v>45825</v>
      </c>
      <c r="T708" s="76">
        <v>16000000</v>
      </c>
      <c r="U708" s="72" t="s">
        <v>65</v>
      </c>
      <c r="V708" s="76">
        <v>36724655</v>
      </c>
      <c r="W708" s="104" t="s">
        <v>8892</v>
      </c>
      <c r="X708" s="80">
        <v>45825</v>
      </c>
      <c r="Y708" s="80">
        <v>45825</v>
      </c>
      <c r="Z708" s="78" t="s">
        <v>73</v>
      </c>
      <c r="AA708" s="78">
        <v>45930</v>
      </c>
      <c r="AB708" s="102">
        <f t="shared" si="60"/>
        <v>105</v>
      </c>
      <c r="AC708" s="72">
        <v>0</v>
      </c>
      <c r="AD708" s="514">
        <v>0</v>
      </c>
      <c r="AE708" s="72">
        <v>0</v>
      </c>
      <c r="AF708" s="80" t="s">
        <v>73</v>
      </c>
      <c r="AG708" s="102">
        <f t="shared" si="61"/>
        <v>0</v>
      </c>
      <c r="AH708" s="72">
        <v>0</v>
      </c>
      <c r="AI708" s="628">
        <v>0</v>
      </c>
      <c r="AJ708" s="72" t="s">
        <v>73</v>
      </c>
      <c r="AK708" s="80" t="s">
        <v>73</v>
      </c>
      <c r="AL708" s="72">
        <v>0</v>
      </c>
      <c r="AM708" s="80" t="s">
        <v>73</v>
      </c>
      <c r="AN708" s="80" t="s">
        <v>73</v>
      </c>
      <c r="AO708" s="80" t="s">
        <v>73</v>
      </c>
      <c r="AP708" s="102">
        <f t="shared" si="62"/>
        <v>0</v>
      </c>
      <c r="AQ708" s="102">
        <f t="shared" si="63"/>
        <v>16000000</v>
      </c>
      <c r="AR708" s="72" t="s">
        <v>65</v>
      </c>
      <c r="AS708" s="76">
        <v>16000000</v>
      </c>
      <c r="AT708" s="72" t="s">
        <v>319</v>
      </c>
      <c r="AU708" s="76">
        <v>0</v>
      </c>
      <c r="AV708" s="81" t="s">
        <v>73</v>
      </c>
      <c r="AW708" s="620">
        <v>16000000</v>
      </c>
      <c r="AX708" s="488">
        <f t="shared" si="64"/>
        <v>0</v>
      </c>
      <c r="AY708" s="84">
        <f t="shared" si="65"/>
        <v>1</v>
      </c>
      <c r="AZ708" s="84">
        <v>1</v>
      </c>
      <c r="BA708" s="81" t="s">
        <v>73</v>
      </c>
      <c r="BB708" s="72" t="s">
        <v>208</v>
      </c>
      <c r="BC708" s="75" t="s">
        <v>13879</v>
      </c>
      <c r="BD708" s="71" t="s">
        <v>65</v>
      </c>
      <c r="BE708" s="71" t="s">
        <v>65</v>
      </c>
    </row>
    <row r="709" spans="2:57" x14ac:dyDescent="0.25">
      <c r="B709" s="71">
        <v>2025</v>
      </c>
      <c r="C709" s="71">
        <v>891780111</v>
      </c>
      <c r="D709" s="71" t="s">
        <v>63</v>
      </c>
      <c r="E709" s="72" t="s">
        <v>13878</v>
      </c>
      <c r="F709" s="72" t="s">
        <v>13877</v>
      </c>
      <c r="G709" s="176">
        <v>0</v>
      </c>
      <c r="H709" s="72" t="s">
        <v>71</v>
      </c>
      <c r="I709" s="71" t="s">
        <v>166</v>
      </c>
      <c r="J709" s="73" t="s">
        <v>81</v>
      </c>
      <c r="K709" s="75" t="s">
        <v>13876</v>
      </c>
      <c r="L709" s="76">
        <v>5000000</v>
      </c>
      <c r="M709" s="71" t="s">
        <v>66</v>
      </c>
      <c r="N709" s="75" t="s">
        <v>10657</v>
      </c>
      <c r="O709" s="75">
        <v>1004360561</v>
      </c>
      <c r="P709" s="72">
        <v>726</v>
      </c>
      <c r="Q709" s="80">
        <v>45735</v>
      </c>
      <c r="R709" s="75">
        <v>177000000</v>
      </c>
      <c r="S709" s="80">
        <v>45826</v>
      </c>
      <c r="T709" s="76">
        <v>5000000</v>
      </c>
      <c r="U709" s="72" t="s">
        <v>65</v>
      </c>
      <c r="V709" s="76">
        <v>79738530</v>
      </c>
      <c r="W709" s="104" t="s">
        <v>10373</v>
      </c>
      <c r="X709" s="80">
        <v>45826</v>
      </c>
      <c r="Y709" s="80">
        <v>45826</v>
      </c>
      <c r="Z709" s="78" t="s">
        <v>73</v>
      </c>
      <c r="AA709" s="78">
        <v>45869</v>
      </c>
      <c r="AB709" s="102">
        <f t="shared" si="60"/>
        <v>43</v>
      </c>
      <c r="AC709" s="72">
        <v>0</v>
      </c>
      <c r="AD709" s="514">
        <v>0</v>
      </c>
      <c r="AE709" s="72">
        <v>0</v>
      </c>
      <c r="AF709" s="80" t="s">
        <v>73</v>
      </c>
      <c r="AG709" s="102">
        <f t="shared" si="61"/>
        <v>0</v>
      </c>
      <c r="AH709" s="72">
        <v>0</v>
      </c>
      <c r="AI709" s="628">
        <v>0</v>
      </c>
      <c r="AJ709" s="72" t="s">
        <v>73</v>
      </c>
      <c r="AK709" s="80" t="s">
        <v>73</v>
      </c>
      <c r="AL709" s="72">
        <v>0</v>
      </c>
      <c r="AM709" s="80" t="s">
        <v>73</v>
      </c>
      <c r="AN709" s="80" t="s">
        <v>73</v>
      </c>
      <c r="AO709" s="80" t="s">
        <v>73</v>
      </c>
      <c r="AP709" s="102">
        <f t="shared" si="62"/>
        <v>0</v>
      </c>
      <c r="AQ709" s="102">
        <f t="shared" si="63"/>
        <v>5000000</v>
      </c>
      <c r="AR709" s="72" t="s">
        <v>319</v>
      </c>
      <c r="AS709" s="76">
        <v>0</v>
      </c>
      <c r="AT709" s="72" t="s">
        <v>319</v>
      </c>
      <c r="AU709" s="76">
        <v>0</v>
      </c>
      <c r="AV709" s="81" t="s">
        <v>73</v>
      </c>
      <c r="AW709" s="620">
        <v>5000000</v>
      </c>
      <c r="AX709" s="488">
        <f t="shared" si="64"/>
        <v>0</v>
      </c>
      <c r="AY709" s="84">
        <f t="shared" si="65"/>
        <v>1</v>
      </c>
      <c r="AZ709" s="84">
        <v>1</v>
      </c>
      <c r="BA709" s="81" t="s">
        <v>73</v>
      </c>
      <c r="BB709" s="72" t="s">
        <v>208</v>
      </c>
      <c r="BC709" s="75" t="s">
        <v>13858</v>
      </c>
      <c r="BD709" s="71" t="s">
        <v>65</v>
      </c>
      <c r="BE709" s="71" t="s">
        <v>65</v>
      </c>
    </row>
    <row r="710" spans="2:57" x14ac:dyDescent="0.25">
      <c r="B710" s="71">
        <v>2025</v>
      </c>
      <c r="C710" s="71">
        <v>891780111</v>
      </c>
      <c r="D710" s="71" t="s">
        <v>63</v>
      </c>
      <c r="E710" s="72" t="s">
        <v>13875</v>
      </c>
      <c r="F710" s="72" t="s">
        <v>13874</v>
      </c>
      <c r="G710" s="176">
        <v>0</v>
      </c>
      <c r="H710" s="72" t="s">
        <v>71</v>
      </c>
      <c r="I710" s="71" t="s">
        <v>64</v>
      </c>
      <c r="J710" s="73" t="s">
        <v>81</v>
      </c>
      <c r="K710" s="75" t="s">
        <v>13873</v>
      </c>
      <c r="L710" s="76">
        <v>17360000</v>
      </c>
      <c r="M710" s="71" t="s">
        <v>66</v>
      </c>
      <c r="N710" s="75" t="s">
        <v>10339</v>
      </c>
      <c r="O710" s="75">
        <v>36536523</v>
      </c>
      <c r="P710" s="72">
        <v>28</v>
      </c>
      <c r="Q710" s="80">
        <v>45670</v>
      </c>
      <c r="R710" s="75">
        <v>5573604000</v>
      </c>
      <c r="S710" s="80">
        <v>45826</v>
      </c>
      <c r="T710" s="76">
        <v>17360000</v>
      </c>
      <c r="U710" s="72" t="s">
        <v>65</v>
      </c>
      <c r="V710" s="76">
        <v>36724655</v>
      </c>
      <c r="W710" s="104" t="s">
        <v>8892</v>
      </c>
      <c r="X710" s="80">
        <v>45826</v>
      </c>
      <c r="Y710" s="80">
        <v>45826</v>
      </c>
      <c r="Z710" s="78" t="s">
        <v>73</v>
      </c>
      <c r="AA710" s="78">
        <v>45930</v>
      </c>
      <c r="AB710" s="102">
        <f t="shared" si="60"/>
        <v>104</v>
      </c>
      <c r="AC710" s="72">
        <v>0</v>
      </c>
      <c r="AD710" s="514">
        <v>0</v>
      </c>
      <c r="AE710" s="72">
        <v>0</v>
      </c>
      <c r="AF710" s="80" t="s">
        <v>73</v>
      </c>
      <c r="AG710" s="102">
        <f t="shared" si="61"/>
        <v>0</v>
      </c>
      <c r="AH710" s="72">
        <v>1</v>
      </c>
      <c r="AI710" s="628">
        <v>3472000</v>
      </c>
      <c r="AJ710" s="72" t="s">
        <v>73</v>
      </c>
      <c r="AK710" s="80" t="s">
        <v>73</v>
      </c>
      <c r="AL710" s="72">
        <v>0</v>
      </c>
      <c r="AM710" s="80" t="s">
        <v>73</v>
      </c>
      <c r="AN710" s="80" t="s">
        <v>73</v>
      </c>
      <c r="AO710" s="80" t="s">
        <v>73</v>
      </c>
      <c r="AP710" s="102">
        <f t="shared" si="62"/>
        <v>0</v>
      </c>
      <c r="AQ710" s="102">
        <f t="shared" si="63"/>
        <v>13888000</v>
      </c>
      <c r="AR710" s="72" t="s">
        <v>65</v>
      </c>
      <c r="AS710" s="76">
        <v>17360000</v>
      </c>
      <c r="AT710" s="72" t="s">
        <v>319</v>
      </c>
      <c r="AU710" s="76">
        <v>0</v>
      </c>
      <c r="AV710" s="81" t="s">
        <v>73</v>
      </c>
      <c r="AW710" s="620">
        <v>13888000</v>
      </c>
      <c r="AX710" s="488">
        <f t="shared" si="64"/>
        <v>0</v>
      </c>
      <c r="AY710" s="84">
        <f t="shared" si="65"/>
        <v>1</v>
      </c>
      <c r="AZ710" s="84">
        <v>0.8</v>
      </c>
      <c r="BA710" s="81" t="s">
        <v>73</v>
      </c>
      <c r="BB710" s="72" t="s">
        <v>123</v>
      </c>
      <c r="BC710" s="75" t="s">
        <v>13872</v>
      </c>
      <c r="BD710" s="71" t="s">
        <v>65</v>
      </c>
      <c r="BE710" s="71" t="s">
        <v>65</v>
      </c>
    </row>
    <row r="711" spans="2:57" x14ac:dyDescent="0.25">
      <c r="B711" s="71">
        <v>2025</v>
      </c>
      <c r="C711" s="71">
        <v>891780111</v>
      </c>
      <c r="D711" s="71" t="s">
        <v>63</v>
      </c>
      <c r="E711" s="72" t="s">
        <v>13871</v>
      </c>
      <c r="F711" s="72" t="s">
        <v>13870</v>
      </c>
      <c r="G711" s="176">
        <v>0</v>
      </c>
      <c r="H711" s="72" t="s">
        <v>71</v>
      </c>
      <c r="I711" s="71" t="s">
        <v>64</v>
      </c>
      <c r="J711" s="73" t="s">
        <v>81</v>
      </c>
      <c r="K711" s="75" t="s">
        <v>13869</v>
      </c>
      <c r="L711" s="76">
        <v>17358000</v>
      </c>
      <c r="M711" s="71" t="s">
        <v>66</v>
      </c>
      <c r="N711" s="75" t="s">
        <v>13868</v>
      </c>
      <c r="O711" s="75">
        <v>1193129199</v>
      </c>
      <c r="P711" s="72">
        <v>1322</v>
      </c>
      <c r="Q711" s="80">
        <v>45825</v>
      </c>
      <c r="R711" s="75">
        <v>189054000</v>
      </c>
      <c r="S711" s="80">
        <v>45828</v>
      </c>
      <c r="T711" s="76">
        <v>17358000</v>
      </c>
      <c r="U711" s="72" t="s">
        <v>65</v>
      </c>
      <c r="V711" s="76">
        <v>57461216</v>
      </c>
      <c r="W711" s="104" t="s">
        <v>10332</v>
      </c>
      <c r="X711" s="80">
        <v>45828</v>
      </c>
      <c r="Y711" s="80">
        <v>45828</v>
      </c>
      <c r="Z711" s="78" t="s">
        <v>73</v>
      </c>
      <c r="AA711" s="78">
        <v>45991</v>
      </c>
      <c r="AB711" s="102">
        <f t="shared" si="60"/>
        <v>163</v>
      </c>
      <c r="AC711" s="72">
        <v>0</v>
      </c>
      <c r="AD711" s="514">
        <v>0</v>
      </c>
      <c r="AE711" s="72">
        <v>0</v>
      </c>
      <c r="AF711" s="80" t="s">
        <v>73</v>
      </c>
      <c r="AG711" s="102">
        <f t="shared" si="61"/>
        <v>0</v>
      </c>
      <c r="AH711" s="72">
        <v>0</v>
      </c>
      <c r="AI711" s="628">
        <v>0</v>
      </c>
      <c r="AJ711" s="72" t="s">
        <v>73</v>
      </c>
      <c r="AK711" s="80" t="s">
        <v>73</v>
      </c>
      <c r="AL711" s="72">
        <v>0</v>
      </c>
      <c r="AM711" s="80" t="s">
        <v>73</v>
      </c>
      <c r="AN711" s="80" t="s">
        <v>73</v>
      </c>
      <c r="AO711" s="80" t="s">
        <v>73</v>
      </c>
      <c r="AP711" s="102">
        <f t="shared" si="62"/>
        <v>0</v>
      </c>
      <c r="AQ711" s="102">
        <f t="shared" si="63"/>
        <v>17358000</v>
      </c>
      <c r="AR711" s="72" t="s">
        <v>65</v>
      </c>
      <c r="AS711" s="76">
        <v>17358000</v>
      </c>
      <c r="AT711" s="72" t="s">
        <v>319</v>
      </c>
      <c r="AU711" s="76">
        <v>0</v>
      </c>
      <c r="AV711" s="81" t="s">
        <v>73</v>
      </c>
      <c r="AW711" s="620">
        <v>14202000</v>
      </c>
      <c r="AX711" s="488">
        <f t="shared" si="64"/>
        <v>3156000</v>
      </c>
      <c r="AY711" s="84">
        <f t="shared" si="65"/>
        <v>0.81818181818181823</v>
      </c>
      <c r="AZ711" s="84">
        <v>0.81818181818181823</v>
      </c>
      <c r="BA711" s="81" t="s">
        <v>73</v>
      </c>
      <c r="BB711" s="72" t="s">
        <v>123</v>
      </c>
      <c r="BC711" s="75" t="s">
        <v>13867</v>
      </c>
      <c r="BD711" s="71" t="s">
        <v>65</v>
      </c>
      <c r="BE711" s="71" t="s">
        <v>65</v>
      </c>
    </row>
    <row r="712" spans="2:57" x14ac:dyDescent="0.25">
      <c r="B712" s="71">
        <v>2025</v>
      </c>
      <c r="C712" s="71">
        <v>891780111</v>
      </c>
      <c r="D712" s="71" t="s">
        <v>63</v>
      </c>
      <c r="E712" s="72" t="s">
        <v>13866</v>
      </c>
      <c r="F712" s="72" t="s">
        <v>13865</v>
      </c>
      <c r="G712" s="176">
        <v>0</v>
      </c>
      <c r="H712" s="72" t="s">
        <v>71</v>
      </c>
      <c r="I712" s="71" t="s">
        <v>64</v>
      </c>
      <c r="J712" s="73" t="s">
        <v>81</v>
      </c>
      <c r="K712" s="75" t="s">
        <v>13864</v>
      </c>
      <c r="L712" s="76">
        <v>3000000</v>
      </c>
      <c r="M712" s="71" t="s">
        <v>66</v>
      </c>
      <c r="N712" s="75" t="s">
        <v>2390</v>
      </c>
      <c r="O712" s="75">
        <v>1082856483</v>
      </c>
      <c r="P712" s="72">
        <v>1322</v>
      </c>
      <c r="Q712" s="80">
        <v>45825</v>
      </c>
      <c r="R712" s="75">
        <v>189054000</v>
      </c>
      <c r="S712" s="80">
        <v>45828</v>
      </c>
      <c r="T712" s="76">
        <v>3000000</v>
      </c>
      <c r="U712" s="72" t="s">
        <v>65</v>
      </c>
      <c r="V712" s="76">
        <v>57461216</v>
      </c>
      <c r="W712" s="104" t="s">
        <v>10332</v>
      </c>
      <c r="X712" s="80">
        <v>45828</v>
      </c>
      <c r="Y712" s="80">
        <v>45828</v>
      </c>
      <c r="Z712" s="78" t="s">
        <v>73</v>
      </c>
      <c r="AA712" s="78">
        <v>45845</v>
      </c>
      <c r="AB712" s="102">
        <f t="shared" ref="AB712:AB775" si="66">+IF(Z712="1800-01-01",AA712-Y712,AA712-Z712)</f>
        <v>17</v>
      </c>
      <c r="AC712" s="72">
        <v>0</v>
      </c>
      <c r="AD712" s="514">
        <v>0</v>
      </c>
      <c r="AE712" s="72">
        <v>0</v>
      </c>
      <c r="AF712" s="80" t="s">
        <v>73</v>
      </c>
      <c r="AG712" s="102">
        <f t="shared" ref="AG712:AG775" si="67">+IF(AF712="1800-01-01",0,AF712-AA712)</f>
        <v>0</v>
      </c>
      <c r="AH712" s="72">
        <v>0</v>
      </c>
      <c r="AI712" s="628">
        <v>0</v>
      </c>
      <c r="AJ712" s="72" t="s">
        <v>73</v>
      </c>
      <c r="AK712" s="80" t="s">
        <v>73</v>
      </c>
      <c r="AL712" s="72">
        <v>0</v>
      </c>
      <c r="AM712" s="80" t="s">
        <v>73</v>
      </c>
      <c r="AN712" s="80" t="s">
        <v>73</v>
      </c>
      <c r="AO712" s="80" t="s">
        <v>73</v>
      </c>
      <c r="AP712" s="102">
        <f t="shared" ref="AP712:AP775" si="68">+IF(AM712="1800-01-01",0,AN712-AM712)</f>
        <v>0</v>
      </c>
      <c r="AQ712" s="102">
        <f t="shared" ref="AQ712:AQ775" si="69">+L712+AD712-AI712</f>
        <v>3000000</v>
      </c>
      <c r="AR712" s="72" t="s">
        <v>65</v>
      </c>
      <c r="AS712" s="76">
        <v>3000000</v>
      </c>
      <c r="AT712" s="72" t="s">
        <v>319</v>
      </c>
      <c r="AU712" s="76">
        <v>0</v>
      </c>
      <c r="AV712" s="81" t="s">
        <v>73</v>
      </c>
      <c r="AW712" s="620">
        <v>3000000</v>
      </c>
      <c r="AX712" s="488">
        <f t="shared" ref="AX712:AX775" si="70">AQ712-AW712</f>
        <v>0</v>
      </c>
      <c r="AY712" s="84">
        <f t="shared" ref="AY712:AY775" si="71">+IFERROR(AW712/AQ712,"_")</f>
        <v>1</v>
      </c>
      <c r="AZ712" s="84">
        <v>1</v>
      </c>
      <c r="BA712" s="81" t="s">
        <v>73</v>
      </c>
      <c r="BB712" s="72" t="s">
        <v>208</v>
      </c>
      <c r="BC712" s="75" t="s">
        <v>13863</v>
      </c>
      <c r="BD712" s="71" t="s">
        <v>65</v>
      </c>
      <c r="BE712" s="71" t="s">
        <v>65</v>
      </c>
    </row>
    <row r="713" spans="2:57" x14ac:dyDescent="0.25">
      <c r="B713" s="71">
        <v>2025</v>
      </c>
      <c r="C713" s="71">
        <v>891780111</v>
      </c>
      <c r="D713" s="71" t="s">
        <v>63</v>
      </c>
      <c r="E713" s="72" t="s">
        <v>13862</v>
      </c>
      <c r="F713" s="72" t="s">
        <v>13861</v>
      </c>
      <c r="G713" s="176">
        <v>0</v>
      </c>
      <c r="H713" s="72" t="s">
        <v>71</v>
      </c>
      <c r="I713" s="71" t="s">
        <v>64</v>
      </c>
      <c r="J713" s="73" t="s">
        <v>81</v>
      </c>
      <c r="K713" s="75" t="s">
        <v>13860</v>
      </c>
      <c r="L713" s="76">
        <v>17358000</v>
      </c>
      <c r="M713" s="71" t="s">
        <v>66</v>
      </c>
      <c r="N713" s="75" t="s">
        <v>13859</v>
      </c>
      <c r="O713" s="75">
        <v>1004272192</v>
      </c>
      <c r="P713" s="72">
        <v>1322</v>
      </c>
      <c r="Q713" s="80">
        <v>45825</v>
      </c>
      <c r="R713" s="75">
        <v>189054000</v>
      </c>
      <c r="S713" s="80">
        <v>45828</v>
      </c>
      <c r="T713" s="76">
        <v>17358000</v>
      </c>
      <c r="U713" s="72" t="s">
        <v>65</v>
      </c>
      <c r="V713" s="76">
        <v>57461216</v>
      </c>
      <c r="W713" s="104" t="s">
        <v>10332</v>
      </c>
      <c r="X713" s="80">
        <v>45828</v>
      </c>
      <c r="Y713" s="80">
        <v>45828</v>
      </c>
      <c r="Z713" s="78" t="s">
        <v>73</v>
      </c>
      <c r="AA713" s="78">
        <v>45991</v>
      </c>
      <c r="AB713" s="102">
        <f t="shared" si="66"/>
        <v>163</v>
      </c>
      <c r="AC713" s="72">
        <v>0</v>
      </c>
      <c r="AD713" s="514">
        <v>0</v>
      </c>
      <c r="AE713" s="72">
        <v>0</v>
      </c>
      <c r="AF713" s="80" t="s">
        <v>73</v>
      </c>
      <c r="AG713" s="102">
        <f t="shared" si="67"/>
        <v>0</v>
      </c>
      <c r="AH713" s="72">
        <v>0</v>
      </c>
      <c r="AI713" s="628">
        <v>0</v>
      </c>
      <c r="AJ713" s="72" t="s">
        <v>73</v>
      </c>
      <c r="AK713" s="80" t="s">
        <v>73</v>
      </c>
      <c r="AL713" s="72">
        <v>0</v>
      </c>
      <c r="AM713" s="80" t="s">
        <v>73</v>
      </c>
      <c r="AN713" s="80" t="s">
        <v>73</v>
      </c>
      <c r="AO713" s="80" t="s">
        <v>73</v>
      </c>
      <c r="AP713" s="102">
        <f t="shared" si="68"/>
        <v>0</v>
      </c>
      <c r="AQ713" s="102">
        <f t="shared" si="69"/>
        <v>17358000</v>
      </c>
      <c r="AR713" s="72" t="s">
        <v>65</v>
      </c>
      <c r="AS713" s="76">
        <v>17358000</v>
      </c>
      <c r="AT713" s="72" t="s">
        <v>319</v>
      </c>
      <c r="AU713" s="76">
        <v>0</v>
      </c>
      <c r="AV713" s="81" t="s">
        <v>73</v>
      </c>
      <c r="AW713" s="620">
        <v>14202000</v>
      </c>
      <c r="AX713" s="488">
        <f t="shared" si="70"/>
        <v>3156000</v>
      </c>
      <c r="AY713" s="84">
        <f t="shared" si="71"/>
        <v>0.81818181818181823</v>
      </c>
      <c r="AZ713" s="84">
        <v>0.81818181818181823</v>
      </c>
      <c r="BA713" s="81" t="s">
        <v>73</v>
      </c>
      <c r="BB713" s="72" t="s">
        <v>123</v>
      </c>
      <c r="BC713" s="75" t="s">
        <v>13858</v>
      </c>
      <c r="BD713" s="71" t="s">
        <v>65</v>
      </c>
      <c r="BE713" s="71" t="s">
        <v>65</v>
      </c>
    </row>
    <row r="714" spans="2:57" x14ac:dyDescent="0.25">
      <c r="B714" s="71">
        <v>2025</v>
      </c>
      <c r="C714" s="71">
        <v>891780111</v>
      </c>
      <c r="D714" s="71" t="s">
        <v>63</v>
      </c>
      <c r="E714" s="72" t="s">
        <v>13857</v>
      </c>
      <c r="F714" s="72" t="s">
        <v>13856</v>
      </c>
      <c r="G714" s="176">
        <v>0</v>
      </c>
      <c r="H714" s="72" t="s">
        <v>71</v>
      </c>
      <c r="I714" s="71" t="s">
        <v>64</v>
      </c>
      <c r="J714" s="73" t="s">
        <v>81</v>
      </c>
      <c r="K714" s="75" t="s">
        <v>13855</v>
      </c>
      <c r="L714" s="76">
        <v>17358000</v>
      </c>
      <c r="M714" s="71" t="s">
        <v>66</v>
      </c>
      <c r="N714" s="75" t="s">
        <v>13854</v>
      </c>
      <c r="O714" s="75">
        <v>1004277271</v>
      </c>
      <c r="P714" s="72">
        <v>1322</v>
      </c>
      <c r="Q714" s="80">
        <v>45825</v>
      </c>
      <c r="R714" s="75">
        <v>189054000</v>
      </c>
      <c r="S714" s="80">
        <v>45828</v>
      </c>
      <c r="T714" s="76">
        <v>17358000</v>
      </c>
      <c r="U714" s="72" t="s">
        <v>65</v>
      </c>
      <c r="V714" s="76">
        <v>57461216</v>
      </c>
      <c r="W714" s="104" t="s">
        <v>10332</v>
      </c>
      <c r="X714" s="80">
        <v>45828</v>
      </c>
      <c r="Y714" s="80">
        <v>45828</v>
      </c>
      <c r="Z714" s="78" t="s">
        <v>73</v>
      </c>
      <c r="AA714" s="78">
        <v>45991</v>
      </c>
      <c r="AB714" s="102">
        <f t="shared" si="66"/>
        <v>163</v>
      </c>
      <c r="AC714" s="72">
        <v>0</v>
      </c>
      <c r="AD714" s="514">
        <v>0</v>
      </c>
      <c r="AE714" s="72">
        <v>0</v>
      </c>
      <c r="AF714" s="80" t="s">
        <v>73</v>
      </c>
      <c r="AG714" s="102">
        <f t="shared" si="67"/>
        <v>0</v>
      </c>
      <c r="AH714" s="72">
        <v>0</v>
      </c>
      <c r="AI714" s="628">
        <v>0</v>
      </c>
      <c r="AJ714" s="72" t="s">
        <v>73</v>
      </c>
      <c r="AK714" s="80" t="s">
        <v>73</v>
      </c>
      <c r="AL714" s="72">
        <v>0</v>
      </c>
      <c r="AM714" s="80" t="s">
        <v>73</v>
      </c>
      <c r="AN714" s="80" t="s">
        <v>73</v>
      </c>
      <c r="AO714" s="80" t="s">
        <v>73</v>
      </c>
      <c r="AP714" s="102">
        <f t="shared" si="68"/>
        <v>0</v>
      </c>
      <c r="AQ714" s="102">
        <f t="shared" si="69"/>
        <v>17358000</v>
      </c>
      <c r="AR714" s="72" t="s">
        <v>65</v>
      </c>
      <c r="AS714" s="76">
        <v>17358000</v>
      </c>
      <c r="AT714" s="72" t="s">
        <v>319</v>
      </c>
      <c r="AU714" s="76">
        <v>0</v>
      </c>
      <c r="AV714" s="81" t="s">
        <v>73</v>
      </c>
      <c r="AW714" s="620">
        <v>14202000</v>
      </c>
      <c r="AX714" s="488">
        <f t="shared" si="70"/>
        <v>3156000</v>
      </c>
      <c r="AY714" s="84">
        <f t="shared" si="71"/>
        <v>0.81818181818181823</v>
      </c>
      <c r="AZ714" s="84">
        <v>0.81818181818181823</v>
      </c>
      <c r="BA714" s="81" t="s">
        <v>73</v>
      </c>
      <c r="BB714" s="72" t="s">
        <v>123</v>
      </c>
      <c r="BC714" s="75" t="s">
        <v>13853</v>
      </c>
      <c r="BD714" s="71" t="s">
        <v>65</v>
      </c>
      <c r="BE714" s="71" t="s">
        <v>65</v>
      </c>
    </row>
    <row r="715" spans="2:57" x14ac:dyDescent="0.25">
      <c r="B715" s="71">
        <v>2025</v>
      </c>
      <c r="C715" s="71">
        <v>891780111</v>
      </c>
      <c r="D715" s="71" t="s">
        <v>63</v>
      </c>
      <c r="E715" s="72" t="s">
        <v>13852</v>
      </c>
      <c r="F715" s="72" t="s">
        <v>13851</v>
      </c>
      <c r="G715" s="176">
        <v>0</v>
      </c>
      <c r="H715" s="72" t="s">
        <v>71</v>
      </c>
      <c r="I715" s="71" t="s">
        <v>64</v>
      </c>
      <c r="J715" s="73" t="s">
        <v>81</v>
      </c>
      <c r="K715" s="75" t="s">
        <v>13850</v>
      </c>
      <c r="L715" s="76">
        <v>35000000</v>
      </c>
      <c r="M715" s="71" t="s">
        <v>66</v>
      </c>
      <c r="N715" s="75" t="s">
        <v>1945</v>
      </c>
      <c r="O715" s="75">
        <v>1082890110</v>
      </c>
      <c r="P715" s="72">
        <v>121</v>
      </c>
      <c r="Q715" s="80">
        <v>45679</v>
      </c>
      <c r="R715" s="75">
        <v>231640000</v>
      </c>
      <c r="S715" s="80">
        <v>45828</v>
      </c>
      <c r="T715" s="76">
        <v>35000000</v>
      </c>
      <c r="U715" s="72" t="s">
        <v>65</v>
      </c>
      <c r="V715" s="76">
        <v>85081920</v>
      </c>
      <c r="W715" s="104" t="s">
        <v>13799</v>
      </c>
      <c r="X715" s="80">
        <v>45828</v>
      </c>
      <c r="Y715" s="80">
        <v>45828</v>
      </c>
      <c r="Z715" s="78" t="s">
        <v>73</v>
      </c>
      <c r="AA715" s="78">
        <v>46022</v>
      </c>
      <c r="AB715" s="102">
        <f t="shared" si="66"/>
        <v>194</v>
      </c>
      <c r="AC715" s="72">
        <v>0</v>
      </c>
      <c r="AD715" s="514">
        <v>0</v>
      </c>
      <c r="AE715" s="72">
        <v>0</v>
      </c>
      <c r="AF715" s="80" t="s">
        <v>73</v>
      </c>
      <c r="AG715" s="102">
        <f t="shared" si="67"/>
        <v>0</v>
      </c>
      <c r="AH715" s="72">
        <v>0</v>
      </c>
      <c r="AI715" s="628">
        <v>0</v>
      </c>
      <c r="AJ715" s="72" t="s">
        <v>73</v>
      </c>
      <c r="AK715" s="80" t="s">
        <v>73</v>
      </c>
      <c r="AL715" s="72">
        <v>0</v>
      </c>
      <c r="AM715" s="80" t="s">
        <v>73</v>
      </c>
      <c r="AN715" s="80" t="s">
        <v>73</v>
      </c>
      <c r="AO715" s="80" t="s">
        <v>73</v>
      </c>
      <c r="AP715" s="102">
        <f t="shared" si="68"/>
        <v>0</v>
      </c>
      <c r="AQ715" s="102">
        <f t="shared" si="69"/>
        <v>35000000</v>
      </c>
      <c r="AR715" s="72" t="s">
        <v>65</v>
      </c>
      <c r="AS715" s="76">
        <v>35000000</v>
      </c>
      <c r="AT715" s="72" t="s">
        <v>319</v>
      </c>
      <c r="AU715" s="76">
        <v>0</v>
      </c>
      <c r="AV715" s="81" t="s">
        <v>73</v>
      </c>
      <c r="AW715" s="620">
        <v>25000000</v>
      </c>
      <c r="AX715" s="488">
        <f t="shared" si="70"/>
        <v>10000000</v>
      </c>
      <c r="AY715" s="84">
        <f t="shared" si="71"/>
        <v>0.7142857142857143</v>
      </c>
      <c r="AZ715" s="84">
        <v>0.7142857142857143</v>
      </c>
      <c r="BA715" s="81" t="s">
        <v>73</v>
      </c>
      <c r="BB715" s="72" t="s">
        <v>123</v>
      </c>
      <c r="BC715" s="75" t="s">
        <v>13849</v>
      </c>
      <c r="BD715" s="71" t="s">
        <v>65</v>
      </c>
      <c r="BE715" s="71" t="s">
        <v>65</v>
      </c>
    </row>
    <row r="716" spans="2:57" x14ac:dyDescent="0.25">
      <c r="B716" s="71">
        <v>2025</v>
      </c>
      <c r="C716" s="71">
        <v>891780111</v>
      </c>
      <c r="D716" s="71" t="s">
        <v>63</v>
      </c>
      <c r="E716" s="72" t="s">
        <v>13848</v>
      </c>
      <c r="F716" s="72" t="s">
        <v>13847</v>
      </c>
      <c r="G716" s="176">
        <v>0</v>
      </c>
      <c r="H716" s="72" t="s">
        <v>71</v>
      </c>
      <c r="I716" s="71" t="s">
        <v>64</v>
      </c>
      <c r="J716" s="73" t="s">
        <v>81</v>
      </c>
      <c r="K716" s="75" t="s">
        <v>13846</v>
      </c>
      <c r="L716" s="76">
        <v>16937200</v>
      </c>
      <c r="M716" s="71" t="s">
        <v>66</v>
      </c>
      <c r="N716" s="75" t="s">
        <v>13845</v>
      </c>
      <c r="O716" s="75">
        <v>1083021767</v>
      </c>
      <c r="P716" s="72">
        <v>1322</v>
      </c>
      <c r="Q716" s="80">
        <v>45825</v>
      </c>
      <c r="R716" s="75">
        <v>189054000</v>
      </c>
      <c r="S716" s="80">
        <v>45828</v>
      </c>
      <c r="T716" s="76">
        <v>16937200</v>
      </c>
      <c r="U716" s="72" t="s">
        <v>65</v>
      </c>
      <c r="V716" s="76">
        <v>36718996</v>
      </c>
      <c r="W716" s="104" t="s">
        <v>11399</v>
      </c>
      <c r="X716" s="80">
        <v>45828</v>
      </c>
      <c r="Y716" s="80">
        <v>45828</v>
      </c>
      <c r="Z716" s="78" t="s">
        <v>73</v>
      </c>
      <c r="AA716" s="78">
        <v>45991</v>
      </c>
      <c r="AB716" s="102">
        <f t="shared" si="66"/>
        <v>163</v>
      </c>
      <c r="AC716" s="72">
        <v>0</v>
      </c>
      <c r="AD716" s="514">
        <v>0</v>
      </c>
      <c r="AE716" s="72">
        <v>0</v>
      </c>
      <c r="AF716" s="80" t="s">
        <v>73</v>
      </c>
      <c r="AG716" s="102">
        <f t="shared" si="67"/>
        <v>0</v>
      </c>
      <c r="AH716" s="72">
        <v>0</v>
      </c>
      <c r="AI716" s="628">
        <v>0</v>
      </c>
      <c r="AJ716" s="72" t="s">
        <v>73</v>
      </c>
      <c r="AK716" s="80" t="s">
        <v>73</v>
      </c>
      <c r="AL716" s="72">
        <v>0</v>
      </c>
      <c r="AM716" s="80" t="s">
        <v>73</v>
      </c>
      <c r="AN716" s="80" t="s">
        <v>73</v>
      </c>
      <c r="AO716" s="80" t="s">
        <v>73</v>
      </c>
      <c r="AP716" s="102">
        <f t="shared" si="68"/>
        <v>0</v>
      </c>
      <c r="AQ716" s="102">
        <f t="shared" si="69"/>
        <v>16937200</v>
      </c>
      <c r="AR716" s="72" t="s">
        <v>65</v>
      </c>
      <c r="AS716" s="76">
        <v>16937200</v>
      </c>
      <c r="AT716" s="72" t="s">
        <v>319</v>
      </c>
      <c r="AU716" s="76">
        <v>0</v>
      </c>
      <c r="AV716" s="81" t="s">
        <v>73</v>
      </c>
      <c r="AW716" s="620">
        <v>13781200</v>
      </c>
      <c r="AX716" s="488">
        <f t="shared" si="70"/>
        <v>3156000</v>
      </c>
      <c r="AY716" s="84">
        <f t="shared" si="71"/>
        <v>0.81366459627329191</v>
      </c>
      <c r="AZ716" s="84">
        <v>0.81366459627329191</v>
      </c>
      <c r="BA716" s="81" t="s">
        <v>73</v>
      </c>
      <c r="BB716" s="72" t="s">
        <v>123</v>
      </c>
      <c r="BC716" s="75" t="s">
        <v>13844</v>
      </c>
      <c r="BD716" s="71" t="s">
        <v>65</v>
      </c>
      <c r="BE716" s="71" t="s">
        <v>65</v>
      </c>
    </row>
    <row r="717" spans="2:57" x14ac:dyDescent="0.25">
      <c r="B717" s="71">
        <v>2025</v>
      </c>
      <c r="C717" s="71">
        <v>891780111</v>
      </c>
      <c r="D717" s="71" t="s">
        <v>63</v>
      </c>
      <c r="E717" s="72" t="s">
        <v>13843</v>
      </c>
      <c r="F717" s="72" t="s">
        <v>13842</v>
      </c>
      <c r="G717" s="176">
        <v>0</v>
      </c>
      <c r="H717" s="72" t="s">
        <v>71</v>
      </c>
      <c r="I717" s="71" t="s">
        <v>64</v>
      </c>
      <c r="J717" s="73" t="s">
        <v>81</v>
      </c>
      <c r="K717" s="75" t="s">
        <v>13841</v>
      </c>
      <c r="L717" s="76">
        <v>35000000</v>
      </c>
      <c r="M717" s="71" t="s">
        <v>66</v>
      </c>
      <c r="N717" s="75" t="s">
        <v>13840</v>
      </c>
      <c r="O717" s="75">
        <v>1114816077</v>
      </c>
      <c r="P717" s="72">
        <v>132</v>
      </c>
      <c r="Q717" s="80">
        <v>45680</v>
      </c>
      <c r="R717" s="75">
        <v>307925000</v>
      </c>
      <c r="S717" s="80">
        <v>45832</v>
      </c>
      <c r="T717" s="76">
        <v>35000000</v>
      </c>
      <c r="U717" s="72" t="s">
        <v>65</v>
      </c>
      <c r="V717" s="76">
        <v>1082870070</v>
      </c>
      <c r="W717" s="104" t="s">
        <v>10451</v>
      </c>
      <c r="X717" s="80">
        <v>45832</v>
      </c>
      <c r="Y717" s="80">
        <v>45832</v>
      </c>
      <c r="Z717" s="78" t="s">
        <v>73</v>
      </c>
      <c r="AA717" s="78">
        <v>46022</v>
      </c>
      <c r="AB717" s="102">
        <f t="shared" si="66"/>
        <v>190</v>
      </c>
      <c r="AC717" s="72">
        <v>0</v>
      </c>
      <c r="AD717" s="514">
        <v>0</v>
      </c>
      <c r="AE717" s="72">
        <v>0</v>
      </c>
      <c r="AF717" s="80" t="s">
        <v>73</v>
      </c>
      <c r="AG717" s="102">
        <f t="shared" si="67"/>
        <v>0</v>
      </c>
      <c r="AH717" s="72">
        <v>0</v>
      </c>
      <c r="AI717" s="628">
        <v>0</v>
      </c>
      <c r="AJ717" s="72" t="s">
        <v>73</v>
      </c>
      <c r="AK717" s="80" t="s">
        <v>73</v>
      </c>
      <c r="AL717" s="72">
        <v>0</v>
      </c>
      <c r="AM717" s="80" t="s">
        <v>73</v>
      </c>
      <c r="AN717" s="80" t="s">
        <v>73</v>
      </c>
      <c r="AO717" s="80" t="s">
        <v>73</v>
      </c>
      <c r="AP717" s="102">
        <f t="shared" si="68"/>
        <v>0</v>
      </c>
      <c r="AQ717" s="102">
        <f t="shared" si="69"/>
        <v>35000000</v>
      </c>
      <c r="AR717" s="72" t="s">
        <v>65</v>
      </c>
      <c r="AS717" s="76">
        <v>35000000</v>
      </c>
      <c r="AT717" s="72" t="s">
        <v>319</v>
      </c>
      <c r="AU717" s="76">
        <v>0</v>
      </c>
      <c r="AV717" s="81" t="s">
        <v>73</v>
      </c>
      <c r="AW717" s="620">
        <v>25000000</v>
      </c>
      <c r="AX717" s="488">
        <f t="shared" si="70"/>
        <v>10000000</v>
      </c>
      <c r="AY717" s="84">
        <f t="shared" si="71"/>
        <v>0.7142857142857143</v>
      </c>
      <c r="AZ717" s="84">
        <v>0.7142857142857143</v>
      </c>
      <c r="BA717" s="81" t="s">
        <v>73</v>
      </c>
      <c r="BB717" s="72" t="s">
        <v>123</v>
      </c>
      <c r="BC717" s="75" t="s">
        <v>13839</v>
      </c>
      <c r="BD717" s="71" t="s">
        <v>65</v>
      </c>
      <c r="BE717" s="71" t="s">
        <v>65</v>
      </c>
    </row>
    <row r="718" spans="2:57" x14ac:dyDescent="0.25">
      <c r="B718" s="71">
        <v>2025</v>
      </c>
      <c r="C718" s="71">
        <v>891780111</v>
      </c>
      <c r="D718" s="71" t="s">
        <v>63</v>
      </c>
      <c r="E718" s="72" t="s">
        <v>13838</v>
      </c>
      <c r="F718" s="72" t="s">
        <v>13837</v>
      </c>
      <c r="G718" s="176">
        <v>0</v>
      </c>
      <c r="H718" s="72" t="s">
        <v>71</v>
      </c>
      <c r="I718" s="71" t="s">
        <v>64</v>
      </c>
      <c r="J718" s="73" t="s">
        <v>81</v>
      </c>
      <c r="K718" s="75" t="s">
        <v>13836</v>
      </c>
      <c r="L718" s="76">
        <v>13780000</v>
      </c>
      <c r="M718" s="71" t="s">
        <v>66</v>
      </c>
      <c r="N718" s="75" t="s">
        <v>13835</v>
      </c>
      <c r="O718" s="75">
        <v>1083008591</v>
      </c>
      <c r="P718" s="72">
        <v>27</v>
      </c>
      <c r="Q718" s="80">
        <v>45670</v>
      </c>
      <c r="R718" s="75">
        <v>2494141000</v>
      </c>
      <c r="S718" s="80">
        <v>45834</v>
      </c>
      <c r="T718" s="76">
        <v>13780000</v>
      </c>
      <c r="U718" s="72" t="s">
        <v>65</v>
      </c>
      <c r="V718" s="76">
        <v>85468846</v>
      </c>
      <c r="W718" s="104" t="s">
        <v>11479</v>
      </c>
      <c r="X718" s="80">
        <v>45834</v>
      </c>
      <c r="Y718" s="80">
        <v>45834</v>
      </c>
      <c r="Z718" s="78" t="s">
        <v>73</v>
      </c>
      <c r="AA718" s="78">
        <v>45991</v>
      </c>
      <c r="AB718" s="102">
        <f t="shared" si="66"/>
        <v>157</v>
      </c>
      <c r="AC718" s="72">
        <v>0</v>
      </c>
      <c r="AD718" s="514">
        <v>0</v>
      </c>
      <c r="AE718" s="72">
        <v>0</v>
      </c>
      <c r="AF718" s="80" t="s">
        <v>73</v>
      </c>
      <c r="AG718" s="102">
        <f t="shared" si="67"/>
        <v>0</v>
      </c>
      <c r="AH718" s="72">
        <v>0</v>
      </c>
      <c r="AI718" s="628">
        <v>0</v>
      </c>
      <c r="AJ718" s="72" t="s">
        <v>73</v>
      </c>
      <c r="AK718" s="80" t="s">
        <v>73</v>
      </c>
      <c r="AL718" s="72">
        <v>0</v>
      </c>
      <c r="AM718" s="80" t="s">
        <v>73</v>
      </c>
      <c r="AN718" s="80" t="s">
        <v>73</v>
      </c>
      <c r="AO718" s="80" t="s">
        <v>73</v>
      </c>
      <c r="AP718" s="102">
        <f t="shared" si="68"/>
        <v>0</v>
      </c>
      <c r="AQ718" s="102">
        <f t="shared" si="69"/>
        <v>13780000</v>
      </c>
      <c r="AR718" s="72" t="s">
        <v>65</v>
      </c>
      <c r="AS718" s="76">
        <v>13780000</v>
      </c>
      <c r="AT718" s="72" t="s">
        <v>319</v>
      </c>
      <c r="AU718" s="76">
        <v>0</v>
      </c>
      <c r="AV718" s="81" t="s">
        <v>73</v>
      </c>
      <c r="AW718" s="620">
        <v>11130000</v>
      </c>
      <c r="AX718" s="488">
        <f t="shared" si="70"/>
        <v>2650000</v>
      </c>
      <c r="AY718" s="84">
        <f t="shared" si="71"/>
        <v>0.80769230769230771</v>
      </c>
      <c r="AZ718" s="84">
        <v>0.80769230769230771</v>
      </c>
      <c r="BA718" s="81" t="s">
        <v>73</v>
      </c>
      <c r="BB718" s="72" t="s">
        <v>123</v>
      </c>
      <c r="BC718" s="75" t="s">
        <v>13834</v>
      </c>
      <c r="BD718" s="71" t="s">
        <v>65</v>
      </c>
      <c r="BE718" s="71" t="s">
        <v>65</v>
      </c>
    </row>
    <row r="719" spans="2:57" x14ac:dyDescent="0.25">
      <c r="B719" s="71">
        <v>2025</v>
      </c>
      <c r="C719" s="71">
        <v>891780111</v>
      </c>
      <c r="D719" s="71" t="s">
        <v>63</v>
      </c>
      <c r="E719" s="72" t="s">
        <v>13833</v>
      </c>
      <c r="F719" s="72" t="s">
        <v>13832</v>
      </c>
      <c r="G719" s="176">
        <v>0</v>
      </c>
      <c r="H719" s="72" t="s">
        <v>71</v>
      </c>
      <c r="I719" s="71" t="s">
        <v>64</v>
      </c>
      <c r="J719" s="73" t="s">
        <v>81</v>
      </c>
      <c r="K719" s="75" t="s">
        <v>13831</v>
      </c>
      <c r="L719" s="76">
        <v>17360000</v>
      </c>
      <c r="M719" s="71" t="s">
        <v>66</v>
      </c>
      <c r="N719" s="75" t="s">
        <v>13830</v>
      </c>
      <c r="O719" s="75">
        <v>1085045367</v>
      </c>
      <c r="P719" s="72">
        <v>1322</v>
      </c>
      <c r="Q719" s="80">
        <v>45825</v>
      </c>
      <c r="R719" s="75">
        <v>189054000</v>
      </c>
      <c r="S719" s="80">
        <v>45839</v>
      </c>
      <c r="T719" s="76">
        <v>17360000</v>
      </c>
      <c r="U719" s="72" t="s">
        <v>65</v>
      </c>
      <c r="V719" s="76">
        <v>57461216</v>
      </c>
      <c r="W719" s="104" t="s">
        <v>10332</v>
      </c>
      <c r="X719" s="80">
        <v>45839</v>
      </c>
      <c r="Y719" s="80">
        <v>45839</v>
      </c>
      <c r="Z719" s="78" t="s">
        <v>73</v>
      </c>
      <c r="AA719" s="78">
        <v>45991</v>
      </c>
      <c r="AB719" s="102">
        <f t="shared" si="66"/>
        <v>152</v>
      </c>
      <c r="AC719" s="72">
        <v>0</v>
      </c>
      <c r="AD719" s="514">
        <v>0</v>
      </c>
      <c r="AE719" s="72">
        <v>0</v>
      </c>
      <c r="AF719" s="80" t="s">
        <v>73</v>
      </c>
      <c r="AG719" s="102">
        <f t="shared" si="67"/>
        <v>0</v>
      </c>
      <c r="AH719" s="72">
        <v>0</v>
      </c>
      <c r="AI719" s="628">
        <v>0</v>
      </c>
      <c r="AJ719" s="72" t="s">
        <v>73</v>
      </c>
      <c r="AK719" s="80" t="s">
        <v>73</v>
      </c>
      <c r="AL719" s="72">
        <v>0</v>
      </c>
      <c r="AM719" s="80" t="s">
        <v>73</v>
      </c>
      <c r="AN719" s="80" t="s">
        <v>73</v>
      </c>
      <c r="AO719" s="80" t="s">
        <v>73</v>
      </c>
      <c r="AP719" s="102">
        <f t="shared" si="68"/>
        <v>0</v>
      </c>
      <c r="AQ719" s="102">
        <f t="shared" si="69"/>
        <v>17360000</v>
      </c>
      <c r="AR719" s="72" t="s">
        <v>65</v>
      </c>
      <c r="AS719" s="76">
        <v>17360000</v>
      </c>
      <c r="AT719" s="72" t="s">
        <v>319</v>
      </c>
      <c r="AU719" s="76">
        <v>0</v>
      </c>
      <c r="AV719" s="81" t="s">
        <v>73</v>
      </c>
      <c r="AW719" s="620">
        <v>13888000</v>
      </c>
      <c r="AX719" s="488">
        <f t="shared" si="70"/>
        <v>3472000</v>
      </c>
      <c r="AY719" s="84">
        <f t="shared" si="71"/>
        <v>0.8</v>
      </c>
      <c r="AZ719" s="84">
        <v>0.8</v>
      </c>
      <c r="BA719" s="81" t="s">
        <v>73</v>
      </c>
      <c r="BB719" s="72" t="s">
        <v>123</v>
      </c>
      <c r="BC719" s="75" t="s">
        <v>13829</v>
      </c>
      <c r="BD719" s="71" t="s">
        <v>65</v>
      </c>
      <c r="BE719" s="71" t="s">
        <v>65</v>
      </c>
    </row>
    <row r="720" spans="2:57" x14ac:dyDescent="0.25">
      <c r="B720" s="71">
        <v>2025</v>
      </c>
      <c r="C720" s="71">
        <v>891780111</v>
      </c>
      <c r="D720" s="71" t="s">
        <v>63</v>
      </c>
      <c r="E720" s="72" t="s">
        <v>13828</v>
      </c>
      <c r="F720" s="72" t="s">
        <v>13827</v>
      </c>
      <c r="G720" s="176">
        <v>0</v>
      </c>
      <c r="H720" s="72" t="s">
        <v>71</v>
      </c>
      <c r="I720" s="71" t="s">
        <v>64</v>
      </c>
      <c r="J720" s="73" t="s">
        <v>81</v>
      </c>
      <c r="K720" s="75" t="s">
        <v>13826</v>
      </c>
      <c r="L720" s="76">
        <v>17360000</v>
      </c>
      <c r="M720" s="71" t="s">
        <v>66</v>
      </c>
      <c r="N720" s="75" t="s">
        <v>13825</v>
      </c>
      <c r="O720" s="75">
        <v>36563913</v>
      </c>
      <c r="P720" s="72">
        <v>1322</v>
      </c>
      <c r="Q720" s="80">
        <v>45825</v>
      </c>
      <c r="R720" s="75">
        <v>189054000</v>
      </c>
      <c r="S720" s="80">
        <v>45839</v>
      </c>
      <c r="T720" s="76">
        <v>17360000</v>
      </c>
      <c r="U720" s="72" t="s">
        <v>65</v>
      </c>
      <c r="V720" s="76">
        <v>57461216</v>
      </c>
      <c r="W720" s="104" t="s">
        <v>10332</v>
      </c>
      <c r="X720" s="80">
        <v>45839</v>
      </c>
      <c r="Y720" s="80">
        <v>45839</v>
      </c>
      <c r="Z720" s="78" t="s">
        <v>73</v>
      </c>
      <c r="AA720" s="78">
        <v>45991</v>
      </c>
      <c r="AB720" s="102">
        <f t="shared" si="66"/>
        <v>152</v>
      </c>
      <c r="AC720" s="72">
        <v>0</v>
      </c>
      <c r="AD720" s="514">
        <v>0</v>
      </c>
      <c r="AE720" s="72">
        <v>0</v>
      </c>
      <c r="AF720" s="80" t="s">
        <v>73</v>
      </c>
      <c r="AG720" s="102">
        <f t="shared" si="67"/>
        <v>0</v>
      </c>
      <c r="AH720" s="72">
        <v>0</v>
      </c>
      <c r="AI720" s="628">
        <v>0</v>
      </c>
      <c r="AJ720" s="72" t="s">
        <v>73</v>
      </c>
      <c r="AK720" s="80" t="s">
        <v>73</v>
      </c>
      <c r="AL720" s="72">
        <v>0</v>
      </c>
      <c r="AM720" s="80" t="s">
        <v>73</v>
      </c>
      <c r="AN720" s="80" t="s">
        <v>73</v>
      </c>
      <c r="AO720" s="80" t="s">
        <v>73</v>
      </c>
      <c r="AP720" s="102">
        <f t="shared" si="68"/>
        <v>0</v>
      </c>
      <c r="AQ720" s="102">
        <f t="shared" si="69"/>
        <v>17360000</v>
      </c>
      <c r="AR720" s="72" t="s">
        <v>65</v>
      </c>
      <c r="AS720" s="76">
        <v>17360000</v>
      </c>
      <c r="AT720" s="72" t="s">
        <v>319</v>
      </c>
      <c r="AU720" s="76">
        <v>0</v>
      </c>
      <c r="AV720" s="81" t="s">
        <v>73</v>
      </c>
      <c r="AW720" s="620">
        <v>13888000</v>
      </c>
      <c r="AX720" s="488">
        <f t="shared" si="70"/>
        <v>3472000</v>
      </c>
      <c r="AY720" s="84">
        <f t="shared" si="71"/>
        <v>0.8</v>
      </c>
      <c r="AZ720" s="84">
        <v>0.8</v>
      </c>
      <c r="BA720" s="81" t="s">
        <v>73</v>
      </c>
      <c r="BB720" s="72" t="s">
        <v>123</v>
      </c>
      <c r="BC720" s="75" t="s">
        <v>13824</v>
      </c>
      <c r="BD720" s="71" t="s">
        <v>65</v>
      </c>
      <c r="BE720" s="71" t="s">
        <v>65</v>
      </c>
    </row>
    <row r="721" spans="2:57" x14ac:dyDescent="0.25">
      <c r="B721" s="71">
        <v>2025</v>
      </c>
      <c r="C721" s="71">
        <v>891780111</v>
      </c>
      <c r="D721" s="71" t="s">
        <v>63</v>
      </c>
      <c r="E721" s="72" t="s">
        <v>13823</v>
      </c>
      <c r="F721" s="72" t="s">
        <v>13822</v>
      </c>
      <c r="G721" s="176">
        <v>0</v>
      </c>
      <c r="H721" s="72" t="s">
        <v>71</v>
      </c>
      <c r="I721" s="71" t="s">
        <v>64</v>
      </c>
      <c r="J721" s="73" t="s">
        <v>81</v>
      </c>
      <c r="K721" s="75" t="s">
        <v>13821</v>
      </c>
      <c r="L721" s="76">
        <v>15780000</v>
      </c>
      <c r="M721" s="71" t="s">
        <v>66</v>
      </c>
      <c r="N721" s="75" t="s">
        <v>13820</v>
      </c>
      <c r="O721" s="75">
        <v>1085108045</v>
      </c>
      <c r="P721" s="72">
        <v>1322</v>
      </c>
      <c r="Q721" s="80">
        <v>45825</v>
      </c>
      <c r="R721" s="75">
        <v>189054000</v>
      </c>
      <c r="S721" s="80">
        <v>45839</v>
      </c>
      <c r="T721" s="76">
        <v>15780000</v>
      </c>
      <c r="U721" s="72" t="s">
        <v>65</v>
      </c>
      <c r="V721" s="76">
        <v>57461216</v>
      </c>
      <c r="W721" s="104" t="s">
        <v>10332</v>
      </c>
      <c r="X721" s="80">
        <v>45839</v>
      </c>
      <c r="Y721" s="80">
        <v>45839</v>
      </c>
      <c r="Z721" s="78" t="s">
        <v>73</v>
      </c>
      <c r="AA721" s="78">
        <v>45991</v>
      </c>
      <c r="AB721" s="102">
        <f t="shared" si="66"/>
        <v>152</v>
      </c>
      <c r="AC721" s="72">
        <v>0</v>
      </c>
      <c r="AD721" s="514">
        <v>0</v>
      </c>
      <c r="AE721" s="72">
        <v>0</v>
      </c>
      <c r="AF721" s="80" t="s">
        <v>73</v>
      </c>
      <c r="AG721" s="102">
        <f t="shared" si="67"/>
        <v>0</v>
      </c>
      <c r="AH721" s="72">
        <v>0</v>
      </c>
      <c r="AI721" s="628">
        <v>0</v>
      </c>
      <c r="AJ721" s="72" t="s">
        <v>73</v>
      </c>
      <c r="AK721" s="80" t="s">
        <v>73</v>
      </c>
      <c r="AL721" s="72">
        <v>0</v>
      </c>
      <c r="AM721" s="80" t="s">
        <v>73</v>
      </c>
      <c r="AN721" s="80" t="s">
        <v>73</v>
      </c>
      <c r="AO721" s="80" t="s">
        <v>73</v>
      </c>
      <c r="AP721" s="102">
        <f t="shared" si="68"/>
        <v>0</v>
      </c>
      <c r="AQ721" s="102">
        <f t="shared" si="69"/>
        <v>15780000</v>
      </c>
      <c r="AR721" s="72" t="s">
        <v>65</v>
      </c>
      <c r="AS721" s="76">
        <v>15780000</v>
      </c>
      <c r="AT721" s="72" t="s">
        <v>319</v>
      </c>
      <c r="AU721" s="76">
        <v>0</v>
      </c>
      <c r="AV721" s="81" t="s">
        <v>73</v>
      </c>
      <c r="AW721" s="620">
        <v>12624000</v>
      </c>
      <c r="AX721" s="488">
        <f t="shared" si="70"/>
        <v>3156000</v>
      </c>
      <c r="AY721" s="84">
        <f t="shared" si="71"/>
        <v>0.8</v>
      </c>
      <c r="AZ721" s="84">
        <v>0.8</v>
      </c>
      <c r="BA721" s="81" t="s">
        <v>73</v>
      </c>
      <c r="BB721" s="72" t="s">
        <v>123</v>
      </c>
      <c r="BC721" s="75" t="s">
        <v>13819</v>
      </c>
      <c r="BD721" s="71" t="s">
        <v>65</v>
      </c>
      <c r="BE721" s="71" t="s">
        <v>65</v>
      </c>
    </row>
    <row r="722" spans="2:57" x14ac:dyDescent="0.25">
      <c r="B722" s="71">
        <v>2025</v>
      </c>
      <c r="C722" s="71">
        <v>891780111</v>
      </c>
      <c r="D722" s="71" t="s">
        <v>63</v>
      </c>
      <c r="E722" s="72" t="s">
        <v>13818</v>
      </c>
      <c r="F722" s="72" t="s">
        <v>13817</v>
      </c>
      <c r="G722" s="176">
        <v>0</v>
      </c>
      <c r="H722" s="72" t="s">
        <v>71</v>
      </c>
      <c r="I722" s="71" t="s">
        <v>64</v>
      </c>
      <c r="J722" s="73" t="s">
        <v>81</v>
      </c>
      <c r="K722" s="75" t="s">
        <v>13816</v>
      </c>
      <c r="L722" s="76">
        <v>17360000</v>
      </c>
      <c r="M722" s="71" t="s">
        <v>66</v>
      </c>
      <c r="N722" s="75" t="s">
        <v>13815</v>
      </c>
      <c r="O722" s="75">
        <v>1082902423</v>
      </c>
      <c r="P722" s="72">
        <v>1322</v>
      </c>
      <c r="Q722" s="80">
        <v>45825</v>
      </c>
      <c r="R722" s="75">
        <v>189054000</v>
      </c>
      <c r="S722" s="80">
        <v>45839</v>
      </c>
      <c r="T722" s="76">
        <v>17360000</v>
      </c>
      <c r="U722" s="72" t="s">
        <v>65</v>
      </c>
      <c r="V722" s="76">
        <v>57461216</v>
      </c>
      <c r="W722" s="104" t="s">
        <v>10332</v>
      </c>
      <c r="X722" s="80">
        <v>45839</v>
      </c>
      <c r="Y722" s="80">
        <v>45839</v>
      </c>
      <c r="Z722" s="78" t="s">
        <v>73</v>
      </c>
      <c r="AA722" s="78">
        <v>45991</v>
      </c>
      <c r="AB722" s="102">
        <f t="shared" si="66"/>
        <v>152</v>
      </c>
      <c r="AC722" s="72">
        <v>0</v>
      </c>
      <c r="AD722" s="514">
        <v>0</v>
      </c>
      <c r="AE722" s="72">
        <v>0</v>
      </c>
      <c r="AF722" s="80" t="s">
        <v>73</v>
      </c>
      <c r="AG722" s="102">
        <f t="shared" si="67"/>
        <v>0</v>
      </c>
      <c r="AH722" s="72">
        <v>0</v>
      </c>
      <c r="AI722" s="628">
        <v>0</v>
      </c>
      <c r="AJ722" s="72" t="s">
        <v>73</v>
      </c>
      <c r="AK722" s="80" t="s">
        <v>73</v>
      </c>
      <c r="AL722" s="72">
        <v>0</v>
      </c>
      <c r="AM722" s="80" t="s">
        <v>73</v>
      </c>
      <c r="AN722" s="80" t="s">
        <v>73</v>
      </c>
      <c r="AO722" s="80" t="s">
        <v>73</v>
      </c>
      <c r="AP722" s="102">
        <f t="shared" si="68"/>
        <v>0</v>
      </c>
      <c r="AQ722" s="102">
        <f t="shared" si="69"/>
        <v>17360000</v>
      </c>
      <c r="AR722" s="72" t="s">
        <v>65</v>
      </c>
      <c r="AS722" s="76">
        <v>17360000</v>
      </c>
      <c r="AT722" s="72" t="s">
        <v>319</v>
      </c>
      <c r="AU722" s="76">
        <v>0</v>
      </c>
      <c r="AV722" s="81" t="s">
        <v>73</v>
      </c>
      <c r="AW722" s="620">
        <v>13888000</v>
      </c>
      <c r="AX722" s="488">
        <f t="shared" si="70"/>
        <v>3472000</v>
      </c>
      <c r="AY722" s="84">
        <f t="shared" si="71"/>
        <v>0.8</v>
      </c>
      <c r="AZ722" s="84">
        <v>0.8</v>
      </c>
      <c r="BA722" s="81" t="s">
        <v>73</v>
      </c>
      <c r="BB722" s="72" t="s">
        <v>123</v>
      </c>
      <c r="BC722" s="75" t="s">
        <v>13814</v>
      </c>
      <c r="BD722" s="71" t="s">
        <v>65</v>
      </c>
      <c r="BE722" s="71" t="s">
        <v>65</v>
      </c>
    </row>
    <row r="723" spans="2:57" x14ac:dyDescent="0.25">
      <c r="B723" s="71">
        <v>2025</v>
      </c>
      <c r="C723" s="71">
        <v>891780111</v>
      </c>
      <c r="D723" s="71" t="s">
        <v>63</v>
      </c>
      <c r="E723" s="72" t="s">
        <v>13813</v>
      </c>
      <c r="F723" s="72" t="s">
        <v>13812</v>
      </c>
      <c r="G723" s="176">
        <v>0</v>
      </c>
      <c r="H723" s="72" t="s">
        <v>71</v>
      </c>
      <c r="I723" s="71" t="s">
        <v>64</v>
      </c>
      <c r="J723" s="73" t="s">
        <v>81</v>
      </c>
      <c r="K723" s="75" t="s">
        <v>13811</v>
      </c>
      <c r="L723" s="76">
        <v>15780000</v>
      </c>
      <c r="M723" s="71" t="s">
        <v>66</v>
      </c>
      <c r="N723" s="75" t="s">
        <v>13810</v>
      </c>
      <c r="O723" s="75">
        <v>1083041507</v>
      </c>
      <c r="P723" s="72">
        <v>1322</v>
      </c>
      <c r="Q723" s="80">
        <v>45825</v>
      </c>
      <c r="R723" s="75">
        <v>189054000</v>
      </c>
      <c r="S723" s="80">
        <v>45839</v>
      </c>
      <c r="T723" s="76">
        <v>15780000</v>
      </c>
      <c r="U723" s="72" t="s">
        <v>65</v>
      </c>
      <c r="V723" s="76">
        <v>57461216</v>
      </c>
      <c r="W723" s="104" t="s">
        <v>10332</v>
      </c>
      <c r="X723" s="80">
        <v>45839</v>
      </c>
      <c r="Y723" s="80">
        <v>45839</v>
      </c>
      <c r="Z723" s="78" t="s">
        <v>73</v>
      </c>
      <c r="AA723" s="78">
        <v>45991</v>
      </c>
      <c r="AB723" s="102">
        <f t="shared" si="66"/>
        <v>152</v>
      </c>
      <c r="AC723" s="72">
        <v>0</v>
      </c>
      <c r="AD723" s="514">
        <v>0</v>
      </c>
      <c r="AE723" s="72">
        <v>0</v>
      </c>
      <c r="AF723" s="80" t="s">
        <v>73</v>
      </c>
      <c r="AG723" s="102">
        <f t="shared" si="67"/>
        <v>0</v>
      </c>
      <c r="AH723" s="72">
        <v>0</v>
      </c>
      <c r="AI723" s="628">
        <v>0</v>
      </c>
      <c r="AJ723" s="72" t="s">
        <v>73</v>
      </c>
      <c r="AK723" s="80" t="s">
        <v>73</v>
      </c>
      <c r="AL723" s="72">
        <v>0</v>
      </c>
      <c r="AM723" s="80" t="s">
        <v>73</v>
      </c>
      <c r="AN723" s="80" t="s">
        <v>73</v>
      </c>
      <c r="AO723" s="80" t="s">
        <v>73</v>
      </c>
      <c r="AP723" s="102">
        <f t="shared" si="68"/>
        <v>0</v>
      </c>
      <c r="AQ723" s="102">
        <f t="shared" si="69"/>
        <v>15780000</v>
      </c>
      <c r="AR723" s="72" t="s">
        <v>65</v>
      </c>
      <c r="AS723" s="76">
        <v>15780000</v>
      </c>
      <c r="AT723" s="72" t="s">
        <v>319</v>
      </c>
      <c r="AU723" s="76">
        <v>0</v>
      </c>
      <c r="AV723" s="81" t="s">
        <v>73</v>
      </c>
      <c r="AW723" s="620">
        <v>12624000</v>
      </c>
      <c r="AX723" s="488">
        <f t="shared" si="70"/>
        <v>3156000</v>
      </c>
      <c r="AY723" s="84">
        <f t="shared" si="71"/>
        <v>0.8</v>
      </c>
      <c r="AZ723" s="84">
        <v>0.8</v>
      </c>
      <c r="BA723" s="81" t="s">
        <v>73</v>
      </c>
      <c r="BB723" s="72" t="s">
        <v>123</v>
      </c>
      <c r="BC723" s="75" t="s">
        <v>13809</v>
      </c>
      <c r="BD723" s="71" t="s">
        <v>65</v>
      </c>
      <c r="BE723" s="71" t="s">
        <v>65</v>
      </c>
    </row>
    <row r="724" spans="2:57" x14ac:dyDescent="0.25">
      <c r="B724" s="71">
        <v>2025</v>
      </c>
      <c r="C724" s="71">
        <v>891780111</v>
      </c>
      <c r="D724" s="71" t="s">
        <v>63</v>
      </c>
      <c r="E724" s="72" t="s">
        <v>13808</v>
      </c>
      <c r="F724" s="72" t="s">
        <v>13807</v>
      </c>
      <c r="G724" s="176">
        <v>0</v>
      </c>
      <c r="H724" s="72" t="s">
        <v>71</v>
      </c>
      <c r="I724" s="71" t="s">
        <v>64</v>
      </c>
      <c r="J724" s="73" t="s">
        <v>81</v>
      </c>
      <c r="K724" s="75" t="s">
        <v>13806</v>
      </c>
      <c r="L724" s="76">
        <v>15780000</v>
      </c>
      <c r="M724" s="71" t="s">
        <v>66</v>
      </c>
      <c r="N724" s="75" t="s">
        <v>13805</v>
      </c>
      <c r="O724" s="75">
        <v>1083567101</v>
      </c>
      <c r="P724" s="72">
        <v>1322</v>
      </c>
      <c r="Q724" s="80">
        <v>45825</v>
      </c>
      <c r="R724" s="75">
        <v>189054000</v>
      </c>
      <c r="S724" s="80">
        <v>45839</v>
      </c>
      <c r="T724" s="76">
        <v>15780000</v>
      </c>
      <c r="U724" s="72" t="s">
        <v>65</v>
      </c>
      <c r="V724" s="76">
        <v>57461216</v>
      </c>
      <c r="W724" s="104" t="s">
        <v>10332</v>
      </c>
      <c r="X724" s="80">
        <v>45839</v>
      </c>
      <c r="Y724" s="80">
        <v>45839</v>
      </c>
      <c r="Z724" s="78" t="s">
        <v>73</v>
      </c>
      <c r="AA724" s="78">
        <v>45991</v>
      </c>
      <c r="AB724" s="102">
        <f t="shared" si="66"/>
        <v>152</v>
      </c>
      <c r="AC724" s="72">
        <v>0</v>
      </c>
      <c r="AD724" s="514">
        <v>0</v>
      </c>
      <c r="AE724" s="72">
        <v>0</v>
      </c>
      <c r="AF724" s="80" t="s">
        <v>73</v>
      </c>
      <c r="AG724" s="102">
        <f t="shared" si="67"/>
        <v>0</v>
      </c>
      <c r="AH724" s="72">
        <v>0</v>
      </c>
      <c r="AI724" s="628">
        <v>0</v>
      </c>
      <c r="AJ724" s="72" t="s">
        <v>73</v>
      </c>
      <c r="AK724" s="80" t="s">
        <v>73</v>
      </c>
      <c r="AL724" s="72">
        <v>0</v>
      </c>
      <c r="AM724" s="80" t="s">
        <v>73</v>
      </c>
      <c r="AN724" s="80" t="s">
        <v>73</v>
      </c>
      <c r="AO724" s="80" t="s">
        <v>73</v>
      </c>
      <c r="AP724" s="102">
        <f t="shared" si="68"/>
        <v>0</v>
      </c>
      <c r="AQ724" s="102">
        <f t="shared" si="69"/>
        <v>15780000</v>
      </c>
      <c r="AR724" s="72" t="s">
        <v>65</v>
      </c>
      <c r="AS724" s="76">
        <v>15780000</v>
      </c>
      <c r="AT724" s="72" t="s">
        <v>319</v>
      </c>
      <c r="AU724" s="76">
        <v>0</v>
      </c>
      <c r="AV724" s="81" t="s">
        <v>73</v>
      </c>
      <c r="AW724" s="620">
        <v>12624000</v>
      </c>
      <c r="AX724" s="488">
        <f t="shared" si="70"/>
        <v>3156000</v>
      </c>
      <c r="AY724" s="84">
        <f t="shared" si="71"/>
        <v>0.8</v>
      </c>
      <c r="AZ724" s="84">
        <v>0.8</v>
      </c>
      <c r="BA724" s="81" t="s">
        <v>73</v>
      </c>
      <c r="BB724" s="72" t="s">
        <v>123</v>
      </c>
      <c r="BC724" s="75" t="s">
        <v>13804</v>
      </c>
      <c r="BD724" s="71" t="s">
        <v>65</v>
      </c>
      <c r="BE724" s="71" t="s">
        <v>65</v>
      </c>
    </row>
    <row r="725" spans="2:57" x14ac:dyDescent="0.25">
      <c r="B725" s="71">
        <v>2025</v>
      </c>
      <c r="C725" s="71">
        <v>891780111</v>
      </c>
      <c r="D725" s="71" t="s">
        <v>63</v>
      </c>
      <c r="E725" s="72" t="s">
        <v>13803</v>
      </c>
      <c r="F725" s="72" t="s">
        <v>13802</v>
      </c>
      <c r="G725" s="176">
        <v>2023000100072</v>
      </c>
      <c r="H725" s="72" t="s">
        <v>71</v>
      </c>
      <c r="I725" s="71" t="s">
        <v>210</v>
      </c>
      <c r="J725" s="73" t="s">
        <v>81</v>
      </c>
      <c r="K725" s="75" t="s">
        <v>13801</v>
      </c>
      <c r="L725" s="76">
        <v>47360000</v>
      </c>
      <c r="M725" s="71" t="s">
        <v>66</v>
      </c>
      <c r="N725" s="75" t="s">
        <v>13800</v>
      </c>
      <c r="O725" s="75">
        <v>1081918985</v>
      </c>
      <c r="P725" s="72">
        <v>121</v>
      </c>
      <c r="Q725" s="80">
        <v>45679</v>
      </c>
      <c r="R725" s="75">
        <v>231640000</v>
      </c>
      <c r="S725" s="80">
        <v>45839</v>
      </c>
      <c r="T725" s="76">
        <v>47360000</v>
      </c>
      <c r="U725" s="72" t="s">
        <v>65</v>
      </c>
      <c r="V725" s="76">
        <v>85081920</v>
      </c>
      <c r="W725" s="104" t="s">
        <v>13799</v>
      </c>
      <c r="X725" s="80">
        <v>45839</v>
      </c>
      <c r="Y725" s="80">
        <v>45839</v>
      </c>
      <c r="Z725" s="78" t="s">
        <v>73</v>
      </c>
      <c r="AA725" s="78">
        <v>46069</v>
      </c>
      <c r="AB725" s="102">
        <f t="shared" si="66"/>
        <v>230</v>
      </c>
      <c r="AC725" s="72">
        <v>0</v>
      </c>
      <c r="AD725" s="514">
        <v>0</v>
      </c>
      <c r="AE725" s="72">
        <v>0</v>
      </c>
      <c r="AF725" s="80" t="s">
        <v>73</v>
      </c>
      <c r="AG725" s="102">
        <f t="shared" si="67"/>
        <v>0</v>
      </c>
      <c r="AH725" s="72">
        <v>1</v>
      </c>
      <c r="AI725" s="628">
        <v>29600000</v>
      </c>
      <c r="AJ725" s="78">
        <v>45930</v>
      </c>
      <c r="AK725" s="80">
        <v>45930</v>
      </c>
      <c r="AL725" s="72">
        <v>0</v>
      </c>
      <c r="AM725" s="80" t="s">
        <v>73</v>
      </c>
      <c r="AN725" s="80" t="s">
        <v>73</v>
      </c>
      <c r="AO725" s="80" t="s">
        <v>73</v>
      </c>
      <c r="AP725" s="102">
        <f t="shared" si="68"/>
        <v>0</v>
      </c>
      <c r="AQ725" s="102">
        <f t="shared" si="69"/>
        <v>17760000</v>
      </c>
      <c r="AR725" s="72" t="s">
        <v>319</v>
      </c>
      <c r="AS725" s="76">
        <v>0</v>
      </c>
      <c r="AT725" s="72" t="s">
        <v>319</v>
      </c>
      <c r="AU725" s="76">
        <v>0</v>
      </c>
      <c r="AV725" s="81" t="s">
        <v>73</v>
      </c>
      <c r="AW725" s="620">
        <v>17760000</v>
      </c>
      <c r="AX725" s="488">
        <f t="shared" si="70"/>
        <v>0</v>
      </c>
      <c r="AY725" s="84">
        <f t="shared" si="71"/>
        <v>1</v>
      </c>
      <c r="AZ725" s="84">
        <v>1</v>
      </c>
      <c r="BA725" s="80">
        <v>45931</v>
      </c>
      <c r="BB725" s="72" t="s">
        <v>426</v>
      </c>
      <c r="BC725" s="592" t="s">
        <v>13798</v>
      </c>
      <c r="BD725" s="71" t="s">
        <v>65</v>
      </c>
      <c r="BE725" s="71" t="s">
        <v>65</v>
      </c>
    </row>
    <row r="726" spans="2:57" x14ac:dyDescent="0.25">
      <c r="B726" s="71">
        <v>2025</v>
      </c>
      <c r="C726" s="71">
        <v>891780111</v>
      </c>
      <c r="D726" s="71" t="s">
        <v>63</v>
      </c>
      <c r="E726" s="72" t="s">
        <v>13797</v>
      </c>
      <c r="F726" s="72" t="s">
        <v>13796</v>
      </c>
      <c r="G726" s="176">
        <v>2023000100072</v>
      </c>
      <c r="H726" s="72" t="s">
        <v>71</v>
      </c>
      <c r="I726" s="71" t="s">
        <v>210</v>
      </c>
      <c r="J726" s="73" t="s">
        <v>81</v>
      </c>
      <c r="K726" s="75" t="s">
        <v>13795</v>
      </c>
      <c r="L726" s="76">
        <v>28000000</v>
      </c>
      <c r="M726" s="71" t="s">
        <v>66</v>
      </c>
      <c r="N726" s="75" t="s">
        <v>13794</v>
      </c>
      <c r="O726" s="75">
        <v>1143402115</v>
      </c>
      <c r="P726" s="72">
        <v>121</v>
      </c>
      <c r="Q726" s="80">
        <v>45679</v>
      </c>
      <c r="R726" s="75">
        <v>231640000</v>
      </c>
      <c r="S726" s="80">
        <v>45839</v>
      </c>
      <c r="T726" s="76">
        <v>28000000</v>
      </c>
      <c r="U726" s="72" t="s">
        <v>65</v>
      </c>
      <c r="V726" s="76">
        <v>1131070239</v>
      </c>
      <c r="W726" s="104" t="s">
        <v>13793</v>
      </c>
      <c r="X726" s="80">
        <v>45839</v>
      </c>
      <c r="Y726" s="80">
        <v>45839</v>
      </c>
      <c r="Z726" s="78" t="s">
        <v>73</v>
      </c>
      <c r="AA726" s="78">
        <v>46069</v>
      </c>
      <c r="AB726" s="102">
        <f t="shared" si="66"/>
        <v>230</v>
      </c>
      <c r="AC726" s="72">
        <v>0</v>
      </c>
      <c r="AD726" s="514">
        <v>0</v>
      </c>
      <c r="AE726" s="72">
        <v>0</v>
      </c>
      <c r="AF726" s="80" t="s">
        <v>73</v>
      </c>
      <c r="AG726" s="102">
        <f t="shared" si="67"/>
        <v>0</v>
      </c>
      <c r="AH726" s="72">
        <v>0</v>
      </c>
      <c r="AI726" s="628">
        <v>0</v>
      </c>
      <c r="AJ726" s="72" t="s">
        <v>73</v>
      </c>
      <c r="AK726" s="80" t="s">
        <v>73</v>
      </c>
      <c r="AL726" s="72">
        <v>0</v>
      </c>
      <c r="AM726" s="80" t="s">
        <v>73</v>
      </c>
      <c r="AN726" s="80" t="s">
        <v>73</v>
      </c>
      <c r="AO726" s="80" t="s">
        <v>73</v>
      </c>
      <c r="AP726" s="102">
        <f t="shared" si="68"/>
        <v>0</v>
      </c>
      <c r="AQ726" s="102">
        <f t="shared" si="69"/>
        <v>28000000</v>
      </c>
      <c r="AR726" s="72" t="s">
        <v>319</v>
      </c>
      <c r="AS726" s="76">
        <v>0</v>
      </c>
      <c r="AT726" s="72" t="s">
        <v>319</v>
      </c>
      <c r="AU726" s="76">
        <v>0</v>
      </c>
      <c r="AV726" s="81" t="s">
        <v>73</v>
      </c>
      <c r="AW726" s="620">
        <v>14000000</v>
      </c>
      <c r="AX726" s="488">
        <f t="shared" si="70"/>
        <v>14000000</v>
      </c>
      <c r="AY726" s="84">
        <f t="shared" si="71"/>
        <v>0.5</v>
      </c>
      <c r="AZ726" s="84">
        <v>0.5</v>
      </c>
      <c r="BA726" s="81" t="s">
        <v>73</v>
      </c>
      <c r="BB726" s="72" t="s">
        <v>123</v>
      </c>
      <c r="BC726" s="75" t="s">
        <v>13792</v>
      </c>
      <c r="BD726" s="71" t="s">
        <v>65</v>
      </c>
      <c r="BE726" s="71" t="s">
        <v>65</v>
      </c>
    </row>
    <row r="727" spans="2:57" x14ac:dyDescent="0.25">
      <c r="B727" s="71">
        <v>2025</v>
      </c>
      <c r="C727" s="71">
        <v>891780111</v>
      </c>
      <c r="D727" s="71" t="s">
        <v>63</v>
      </c>
      <c r="E727" s="72" t="s">
        <v>13791</v>
      </c>
      <c r="F727" s="72" t="s">
        <v>13790</v>
      </c>
      <c r="G727" s="176">
        <v>2023000100072</v>
      </c>
      <c r="H727" s="72" t="s">
        <v>71</v>
      </c>
      <c r="I727" s="71" t="s">
        <v>210</v>
      </c>
      <c r="J727" s="73" t="s">
        <v>81</v>
      </c>
      <c r="K727" s="75" t="s">
        <v>13789</v>
      </c>
      <c r="L727" s="76">
        <v>33600000</v>
      </c>
      <c r="M727" s="71" t="s">
        <v>66</v>
      </c>
      <c r="N727" s="75" t="s">
        <v>13788</v>
      </c>
      <c r="O727" s="75">
        <v>1010105584</v>
      </c>
      <c r="P727" s="72">
        <v>121</v>
      </c>
      <c r="Q727" s="80">
        <v>45679</v>
      </c>
      <c r="R727" s="75">
        <v>231640000</v>
      </c>
      <c r="S727" s="80">
        <v>45839</v>
      </c>
      <c r="T727" s="76">
        <v>33600000</v>
      </c>
      <c r="U727" s="72" t="s">
        <v>65</v>
      </c>
      <c r="V727" s="76">
        <v>39049658</v>
      </c>
      <c r="W727" s="104" t="s">
        <v>1258</v>
      </c>
      <c r="X727" s="80">
        <v>45839</v>
      </c>
      <c r="Y727" s="80">
        <v>45839</v>
      </c>
      <c r="Z727" s="78" t="s">
        <v>73</v>
      </c>
      <c r="AA727" s="78">
        <v>46069</v>
      </c>
      <c r="AB727" s="102">
        <f t="shared" si="66"/>
        <v>230</v>
      </c>
      <c r="AC727" s="72">
        <v>0</v>
      </c>
      <c r="AD727" s="514">
        <v>0</v>
      </c>
      <c r="AE727" s="72">
        <v>0</v>
      </c>
      <c r="AF727" s="80" t="s">
        <v>73</v>
      </c>
      <c r="AG727" s="102">
        <f t="shared" si="67"/>
        <v>0</v>
      </c>
      <c r="AH727" s="72">
        <v>0</v>
      </c>
      <c r="AI727" s="628">
        <v>0</v>
      </c>
      <c r="AJ727" s="72" t="s">
        <v>73</v>
      </c>
      <c r="AK727" s="80" t="s">
        <v>73</v>
      </c>
      <c r="AL727" s="72">
        <v>0</v>
      </c>
      <c r="AM727" s="80" t="s">
        <v>73</v>
      </c>
      <c r="AN727" s="80" t="s">
        <v>73</v>
      </c>
      <c r="AO727" s="80" t="s">
        <v>73</v>
      </c>
      <c r="AP727" s="102">
        <f t="shared" si="68"/>
        <v>0</v>
      </c>
      <c r="AQ727" s="102">
        <f t="shared" si="69"/>
        <v>33600000</v>
      </c>
      <c r="AR727" s="72" t="s">
        <v>319</v>
      </c>
      <c r="AS727" s="76">
        <v>0</v>
      </c>
      <c r="AT727" s="72" t="s">
        <v>319</v>
      </c>
      <c r="AU727" s="76">
        <v>0</v>
      </c>
      <c r="AV727" s="81" t="s">
        <v>73</v>
      </c>
      <c r="AW727" s="620">
        <v>16800000</v>
      </c>
      <c r="AX727" s="488">
        <f t="shared" si="70"/>
        <v>16800000</v>
      </c>
      <c r="AY727" s="84">
        <f t="shared" si="71"/>
        <v>0.5</v>
      </c>
      <c r="AZ727" s="84">
        <v>0.5</v>
      </c>
      <c r="BA727" s="81" t="s">
        <v>73</v>
      </c>
      <c r="BB727" s="72" t="s">
        <v>123</v>
      </c>
      <c r="BC727" s="75" t="s">
        <v>13787</v>
      </c>
      <c r="BD727" s="71" t="s">
        <v>65</v>
      </c>
      <c r="BE727" s="71" t="s">
        <v>65</v>
      </c>
    </row>
    <row r="728" spans="2:57" x14ac:dyDescent="0.25">
      <c r="B728" s="71">
        <v>2025</v>
      </c>
      <c r="C728" s="71">
        <v>891780111</v>
      </c>
      <c r="D728" s="71" t="s">
        <v>63</v>
      </c>
      <c r="E728" s="72" t="s">
        <v>13786</v>
      </c>
      <c r="F728" s="72" t="s">
        <v>13785</v>
      </c>
      <c r="G728" s="176">
        <v>0</v>
      </c>
      <c r="H728" s="72" t="s">
        <v>71</v>
      </c>
      <c r="I728" s="71" t="s">
        <v>64</v>
      </c>
      <c r="J728" s="73" t="s">
        <v>81</v>
      </c>
      <c r="K728" s="75" t="s">
        <v>13784</v>
      </c>
      <c r="L728" s="76">
        <v>3000000</v>
      </c>
      <c r="M728" s="71" t="s">
        <v>66</v>
      </c>
      <c r="N728" s="75" t="s">
        <v>13783</v>
      </c>
      <c r="O728" s="75">
        <v>1007934216</v>
      </c>
      <c r="P728" s="72">
        <v>1322</v>
      </c>
      <c r="Q728" s="80">
        <v>45825</v>
      </c>
      <c r="R728" s="75">
        <v>189054000</v>
      </c>
      <c r="S728" s="80">
        <v>45840</v>
      </c>
      <c r="T728" s="76">
        <v>3000000</v>
      </c>
      <c r="U728" s="72" t="s">
        <v>65</v>
      </c>
      <c r="V728" s="76">
        <v>57461216</v>
      </c>
      <c r="W728" s="104" t="s">
        <v>10332</v>
      </c>
      <c r="X728" s="80">
        <v>45840</v>
      </c>
      <c r="Y728" s="80">
        <v>45840</v>
      </c>
      <c r="Z728" s="78" t="s">
        <v>73</v>
      </c>
      <c r="AA728" s="78">
        <v>45845</v>
      </c>
      <c r="AB728" s="102">
        <f t="shared" si="66"/>
        <v>5</v>
      </c>
      <c r="AC728" s="72">
        <v>0</v>
      </c>
      <c r="AD728" s="514">
        <v>0</v>
      </c>
      <c r="AE728" s="72">
        <v>0</v>
      </c>
      <c r="AF728" s="80" t="s">
        <v>73</v>
      </c>
      <c r="AG728" s="102">
        <f t="shared" si="67"/>
        <v>0</v>
      </c>
      <c r="AH728" s="72">
        <v>0</v>
      </c>
      <c r="AI728" s="628">
        <v>0</v>
      </c>
      <c r="AJ728" s="72" t="s">
        <v>73</v>
      </c>
      <c r="AK728" s="80" t="s">
        <v>73</v>
      </c>
      <c r="AL728" s="72">
        <v>0</v>
      </c>
      <c r="AM728" s="80" t="s">
        <v>73</v>
      </c>
      <c r="AN728" s="80" t="s">
        <v>73</v>
      </c>
      <c r="AO728" s="80" t="s">
        <v>73</v>
      </c>
      <c r="AP728" s="102">
        <f t="shared" si="68"/>
        <v>0</v>
      </c>
      <c r="AQ728" s="102">
        <f t="shared" si="69"/>
        <v>3000000</v>
      </c>
      <c r="AR728" s="72" t="s">
        <v>65</v>
      </c>
      <c r="AS728" s="76">
        <v>3000000</v>
      </c>
      <c r="AT728" s="72" t="s">
        <v>319</v>
      </c>
      <c r="AU728" s="76">
        <v>0</v>
      </c>
      <c r="AV728" s="81" t="s">
        <v>73</v>
      </c>
      <c r="AW728" s="620">
        <v>3000000</v>
      </c>
      <c r="AX728" s="488">
        <f t="shared" si="70"/>
        <v>0</v>
      </c>
      <c r="AY728" s="84">
        <f t="shared" si="71"/>
        <v>1</v>
      </c>
      <c r="AZ728" s="84">
        <v>1</v>
      </c>
      <c r="BA728" s="81" t="s">
        <v>73</v>
      </c>
      <c r="BB728" s="72" t="s">
        <v>208</v>
      </c>
      <c r="BC728" s="75" t="s">
        <v>13782</v>
      </c>
      <c r="BD728" s="71" t="s">
        <v>65</v>
      </c>
      <c r="BE728" s="71" t="s">
        <v>65</v>
      </c>
    </row>
    <row r="729" spans="2:57" x14ac:dyDescent="0.25">
      <c r="B729" s="71">
        <v>2025</v>
      </c>
      <c r="C729" s="71">
        <v>891780111</v>
      </c>
      <c r="D729" s="71" t="s">
        <v>63</v>
      </c>
      <c r="E729" s="72" t="s">
        <v>13781</v>
      </c>
      <c r="F729" s="72" t="s">
        <v>13780</v>
      </c>
      <c r="G729" s="176">
        <v>0</v>
      </c>
      <c r="H729" s="72" t="s">
        <v>71</v>
      </c>
      <c r="I729" s="71" t="s">
        <v>64</v>
      </c>
      <c r="J729" s="73" t="s">
        <v>81</v>
      </c>
      <c r="K729" s="75" t="s">
        <v>13779</v>
      </c>
      <c r="L729" s="76">
        <v>19450000</v>
      </c>
      <c r="M729" s="71" t="s">
        <v>66</v>
      </c>
      <c r="N729" s="75" t="s">
        <v>13778</v>
      </c>
      <c r="O729" s="75">
        <v>1098731749</v>
      </c>
      <c r="P729" s="72">
        <v>1425</v>
      </c>
      <c r="Q729" s="80">
        <v>45840</v>
      </c>
      <c r="R729" s="75">
        <v>5603238000</v>
      </c>
      <c r="S729" s="80">
        <v>45840</v>
      </c>
      <c r="T729" s="76">
        <v>19450000</v>
      </c>
      <c r="U729" s="72" t="s">
        <v>65</v>
      </c>
      <c r="V729" s="76">
        <v>26671578</v>
      </c>
      <c r="W729" s="104" t="s">
        <v>12856</v>
      </c>
      <c r="X729" s="80">
        <v>45840</v>
      </c>
      <c r="Y729" s="80">
        <v>45840</v>
      </c>
      <c r="Z729" s="78" t="s">
        <v>73</v>
      </c>
      <c r="AA729" s="78">
        <v>45991</v>
      </c>
      <c r="AB729" s="102">
        <f t="shared" si="66"/>
        <v>151</v>
      </c>
      <c r="AC729" s="72">
        <v>0</v>
      </c>
      <c r="AD729" s="514">
        <v>0</v>
      </c>
      <c r="AE729" s="72">
        <v>0</v>
      </c>
      <c r="AF729" s="80" t="s">
        <v>73</v>
      </c>
      <c r="AG729" s="102">
        <f t="shared" si="67"/>
        <v>0</v>
      </c>
      <c r="AH729" s="72">
        <v>0</v>
      </c>
      <c r="AI729" s="628">
        <v>0</v>
      </c>
      <c r="AJ729" s="72" t="s">
        <v>73</v>
      </c>
      <c r="AK729" s="80" t="s">
        <v>73</v>
      </c>
      <c r="AL729" s="72">
        <v>0</v>
      </c>
      <c r="AM729" s="80" t="s">
        <v>73</v>
      </c>
      <c r="AN729" s="80" t="s">
        <v>73</v>
      </c>
      <c r="AO729" s="80" t="s">
        <v>73</v>
      </c>
      <c r="AP729" s="102">
        <f t="shared" si="68"/>
        <v>0</v>
      </c>
      <c r="AQ729" s="102">
        <f t="shared" si="69"/>
        <v>19450000</v>
      </c>
      <c r="AR729" s="72" t="s">
        <v>65</v>
      </c>
      <c r="AS729" s="76">
        <v>19450000</v>
      </c>
      <c r="AT729" s="72" t="s">
        <v>319</v>
      </c>
      <c r="AU729" s="76">
        <v>0</v>
      </c>
      <c r="AV729" s="81" t="s">
        <v>73</v>
      </c>
      <c r="AW729" s="620">
        <v>15560000</v>
      </c>
      <c r="AX729" s="488">
        <f t="shared" si="70"/>
        <v>3890000</v>
      </c>
      <c r="AY729" s="84">
        <f t="shared" si="71"/>
        <v>0.8</v>
      </c>
      <c r="AZ729" s="84">
        <v>0.8</v>
      </c>
      <c r="BA729" s="81" t="s">
        <v>73</v>
      </c>
      <c r="BB729" s="72" t="s">
        <v>123</v>
      </c>
      <c r="BC729" s="75" t="s">
        <v>13777</v>
      </c>
      <c r="BD729" s="71" t="s">
        <v>65</v>
      </c>
      <c r="BE729" s="71" t="s">
        <v>65</v>
      </c>
    </row>
    <row r="730" spans="2:57" x14ac:dyDescent="0.25">
      <c r="B730" s="71">
        <v>2025</v>
      </c>
      <c r="C730" s="71">
        <v>891780111</v>
      </c>
      <c r="D730" s="71" t="s">
        <v>63</v>
      </c>
      <c r="E730" s="72" t="s">
        <v>13776</v>
      </c>
      <c r="F730" s="72" t="s">
        <v>13775</v>
      </c>
      <c r="G730" s="176">
        <v>0</v>
      </c>
      <c r="H730" s="72" t="s">
        <v>71</v>
      </c>
      <c r="I730" s="71" t="s">
        <v>64</v>
      </c>
      <c r="J730" s="73" t="s">
        <v>81</v>
      </c>
      <c r="K730" s="75" t="s">
        <v>13774</v>
      </c>
      <c r="L730" s="76">
        <v>22000000</v>
      </c>
      <c r="M730" s="71" t="s">
        <v>66</v>
      </c>
      <c r="N730" s="75" t="s">
        <v>13773</v>
      </c>
      <c r="O730" s="75">
        <v>57291189</v>
      </c>
      <c r="P730" s="72">
        <v>1425</v>
      </c>
      <c r="Q730" s="80">
        <v>45840</v>
      </c>
      <c r="R730" s="75">
        <v>5603238000</v>
      </c>
      <c r="S730" s="80">
        <v>45840</v>
      </c>
      <c r="T730" s="76">
        <v>22000000</v>
      </c>
      <c r="U730" s="72" t="s">
        <v>65</v>
      </c>
      <c r="V730" s="76">
        <v>26671578</v>
      </c>
      <c r="W730" s="104" t="s">
        <v>12856</v>
      </c>
      <c r="X730" s="80">
        <v>45840</v>
      </c>
      <c r="Y730" s="80">
        <v>45840</v>
      </c>
      <c r="Z730" s="78" t="s">
        <v>73</v>
      </c>
      <c r="AA730" s="78">
        <v>45991</v>
      </c>
      <c r="AB730" s="102">
        <f t="shared" si="66"/>
        <v>151</v>
      </c>
      <c r="AC730" s="72">
        <v>0</v>
      </c>
      <c r="AD730" s="514">
        <v>0</v>
      </c>
      <c r="AE730" s="72">
        <v>0</v>
      </c>
      <c r="AF730" s="80" t="s">
        <v>73</v>
      </c>
      <c r="AG730" s="102">
        <f t="shared" si="67"/>
        <v>0</v>
      </c>
      <c r="AH730" s="72">
        <v>0</v>
      </c>
      <c r="AI730" s="628">
        <v>0</v>
      </c>
      <c r="AJ730" s="72" t="s">
        <v>73</v>
      </c>
      <c r="AK730" s="80" t="s">
        <v>73</v>
      </c>
      <c r="AL730" s="72">
        <v>0</v>
      </c>
      <c r="AM730" s="80" t="s">
        <v>73</v>
      </c>
      <c r="AN730" s="80" t="s">
        <v>73</v>
      </c>
      <c r="AO730" s="80" t="s">
        <v>73</v>
      </c>
      <c r="AP730" s="102">
        <f t="shared" si="68"/>
        <v>0</v>
      </c>
      <c r="AQ730" s="102">
        <f t="shared" si="69"/>
        <v>22000000</v>
      </c>
      <c r="AR730" s="72" t="s">
        <v>65</v>
      </c>
      <c r="AS730" s="76">
        <v>22000000</v>
      </c>
      <c r="AT730" s="72" t="s">
        <v>319</v>
      </c>
      <c r="AU730" s="76">
        <v>0</v>
      </c>
      <c r="AV730" s="81" t="s">
        <v>73</v>
      </c>
      <c r="AW730" s="620">
        <v>17600000</v>
      </c>
      <c r="AX730" s="488">
        <f t="shared" si="70"/>
        <v>4400000</v>
      </c>
      <c r="AY730" s="84">
        <f t="shared" si="71"/>
        <v>0.8</v>
      </c>
      <c r="AZ730" s="84">
        <v>0.8</v>
      </c>
      <c r="BA730" s="81" t="s">
        <v>73</v>
      </c>
      <c r="BB730" s="72" t="s">
        <v>123</v>
      </c>
      <c r="BC730" s="75" t="s">
        <v>13772</v>
      </c>
      <c r="BD730" s="71" t="s">
        <v>65</v>
      </c>
      <c r="BE730" s="71" t="s">
        <v>65</v>
      </c>
    </row>
    <row r="731" spans="2:57" x14ac:dyDescent="0.25">
      <c r="B731" s="71">
        <v>2025</v>
      </c>
      <c r="C731" s="71">
        <v>891780111</v>
      </c>
      <c r="D731" s="71" t="s">
        <v>63</v>
      </c>
      <c r="E731" s="72" t="s">
        <v>13771</v>
      </c>
      <c r="F731" s="72" t="s">
        <v>13770</v>
      </c>
      <c r="G731" s="176">
        <v>0</v>
      </c>
      <c r="H731" s="72" t="s">
        <v>71</v>
      </c>
      <c r="I731" s="71" t="s">
        <v>64</v>
      </c>
      <c r="J731" s="73" t="s">
        <v>81</v>
      </c>
      <c r="K731" s="75" t="s">
        <v>13769</v>
      </c>
      <c r="L731" s="76">
        <v>17360000</v>
      </c>
      <c r="M731" s="71" t="s">
        <v>66</v>
      </c>
      <c r="N731" s="75" t="s">
        <v>13768</v>
      </c>
      <c r="O731" s="75">
        <v>1082944543</v>
      </c>
      <c r="P731" s="72">
        <v>1425</v>
      </c>
      <c r="Q731" s="80">
        <v>45840</v>
      </c>
      <c r="R731" s="75">
        <v>5603238000</v>
      </c>
      <c r="S731" s="80">
        <v>45840</v>
      </c>
      <c r="T731" s="76">
        <v>17360000</v>
      </c>
      <c r="U731" s="72" t="s">
        <v>65</v>
      </c>
      <c r="V731" s="76">
        <v>93400727</v>
      </c>
      <c r="W731" s="104" t="s">
        <v>10636</v>
      </c>
      <c r="X731" s="80">
        <v>45840</v>
      </c>
      <c r="Y731" s="80">
        <v>45840</v>
      </c>
      <c r="Z731" s="78" t="s">
        <v>73</v>
      </c>
      <c r="AA731" s="78">
        <v>45991</v>
      </c>
      <c r="AB731" s="102">
        <f t="shared" si="66"/>
        <v>151</v>
      </c>
      <c r="AC731" s="72">
        <v>0</v>
      </c>
      <c r="AD731" s="514">
        <v>0</v>
      </c>
      <c r="AE731" s="72">
        <v>0</v>
      </c>
      <c r="AF731" s="80" t="s">
        <v>73</v>
      </c>
      <c r="AG731" s="102">
        <f t="shared" si="67"/>
        <v>0</v>
      </c>
      <c r="AH731" s="72">
        <v>0</v>
      </c>
      <c r="AI731" s="628">
        <v>0</v>
      </c>
      <c r="AJ731" s="72" t="s">
        <v>73</v>
      </c>
      <c r="AK731" s="80" t="s">
        <v>73</v>
      </c>
      <c r="AL731" s="72">
        <v>0</v>
      </c>
      <c r="AM731" s="80" t="s">
        <v>73</v>
      </c>
      <c r="AN731" s="80" t="s">
        <v>73</v>
      </c>
      <c r="AO731" s="80" t="s">
        <v>73</v>
      </c>
      <c r="AP731" s="102">
        <f t="shared" si="68"/>
        <v>0</v>
      </c>
      <c r="AQ731" s="102">
        <f t="shared" si="69"/>
        <v>17360000</v>
      </c>
      <c r="AR731" s="72" t="s">
        <v>65</v>
      </c>
      <c r="AS731" s="76">
        <v>17360000</v>
      </c>
      <c r="AT731" s="72" t="s">
        <v>319</v>
      </c>
      <c r="AU731" s="76">
        <v>0</v>
      </c>
      <c r="AV731" s="81" t="s">
        <v>73</v>
      </c>
      <c r="AW731" s="620">
        <v>13888000</v>
      </c>
      <c r="AX731" s="488">
        <f t="shared" si="70"/>
        <v>3472000</v>
      </c>
      <c r="AY731" s="84">
        <f t="shared" si="71"/>
        <v>0.8</v>
      </c>
      <c r="AZ731" s="84">
        <v>0.8</v>
      </c>
      <c r="BA731" s="81" t="s">
        <v>73</v>
      </c>
      <c r="BB731" s="72" t="s">
        <v>123</v>
      </c>
      <c r="BC731" s="75" t="s">
        <v>13767</v>
      </c>
      <c r="BD731" s="71" t="s">
        <v>65</v>
      </c>
      <c r="BE731" s="71" t="s">
        <v>65</v>
      </c>
    </row>
    <row r="732" spans="2:57" x14ac:dyDescent="0.25">
      <c r="B732" s="71">
        <v>2025</v>
      </c>
      <c r="C732" s="71">
        <v>891780111</v>
      </c>
      <c r="D732" s="71" t="s">
        <v>63</v>
      </c>
      <c r="E732" s="72" t="s">
        <v>13766</v>
      </c>
      <c r="F732" s="72" t="s">
        <v>13765</v>
      </c>
      <c r="G732" s="176">
        <v>0</v>
      </c>
      <c r="H732" s="72" t="s">
        <v>71</v>
      </c>
      <c r="I732" s="71" t="s">
        <v>64</v>
      </c>
      <c r="J732" s="73" t="s">
        <v>81</v>
      </c>
      <c r="K732" s="75" t="s">
        <v>13764</v>
      </c>
      <c r="L732" s="76">
        <v>15780000</v>
      </c>
      <c r="M732" s="71" t="s">
        <v>66</v>
      </c>
      <c r="N732" s="75" t="s">
        <v>13763</v>
      </c>
      <c r="O732" s="75">
        <v>1148705492</v>
      </c>
      <c r="P732" s="72">
        <v>1425</v>
      </c>
      <c r="Q732" s="80">
        <v>45840</v>
      </c>
      <c r="R732" s="75">
        <v>5603238000</v>
      </c>
      <c r="S732" s="80">
        <v>45840</v>
      </c>
      <c r="T732" s="76">
        <v>15780000</v>
      </c>
      <c r="U732" s="72" t="s">
        <v>65</v>
      </c>
      <c r="V732" s="76">
        <v>93400727</v>
      </c>
      <c r="W732" s="104" t="s">
        <v>10636</v>
      </c>
      <c r="X732" s="80">
        <v>45840</v>
      </c>
      <c r="Y732" s="80">
        <v>45840</v>
      </c>
      <c r="Z732" s="78" t="s">
        <v>73</v>
      </c>
      <c r="AA732" s="78">
        <v>45991</v>
      </c>
      <c r="AB732" s="102">
        <f t="shared" si="66"/>
        <v>151</v>
      </c>
      <c r="AC732" s="72">
        <v>0</v>
      </c>
      <c r="AD732" s="514">
        <v>0</v>
      </c>
      <c r="AE732" s="72">
        <v>0</v>
      </c>
      <c r="AF732" s="80" t="s">
        <v>73</v>
      </c>
      <c r="AG732" s="102">
        <f t="shared" si="67"/>
        <v>0</v>
      </c>
      <c r="AH732" s="72">
        <v>0</v>
      </c>
      <c r="AI732" s="628">
        <v>0</v>
      </c>
      <c r="AJ732" s="72" t="s">
        <v>73</v>
      </c>
      <c r="AK732" s="80" t="s">
        <v>73</v>
      </c>
      <c r="AL732" s="72">
        <v>0</v>
      </c>
      <c r="AM732" s="80" t="s">
        <v>73</v>
      </c>
      <c r="AN732" s="80" t="s">
        <v>73</v>
      </c>
      <c r="AO732" s="80" t="s">
        <v>73</v>
      </c>
      <c r="AP732" s="102">
        <f t="shared" si="68"/>
        <v>0</v>
      </c>
      <c r="AQ732" s="102">
        <f t="shared" si="69"/>
        <v>15780000</v>
      </c>
      <c r="AR732" s="72" t="s">
        <v>65</v>
      </c>
      <c r="AS732" s="76">
        <v>15780000</v>
      </c>
      <c r="AT732" s="72" t="s">
        <v>319</v>
      </c>
      <c r="AU732" s="76">
        <v>0</v>
      </c>
      <c r="AV732" s="81" t="s">
        <v>73</v>
      </c>
      <c r="AW732" s="620">
        <v>12624000</v>
      </c>
      <c r="AX732" s="488">
        <f t="shared" si="70"/>
        <v>3156000</v>
      </c>
      <c r="AY732" s="84">
        <f t="shared" si="71"/>
        <v>0.8</v>
      </c>
      <c r="AZ732" s="84">
        <v>0.8</v>
      </c>
      <c r="BA732" s="81" t="s">
        <v>73</v>
      </c>
      <c r="BB732" s="72" t="s">
        <v>123</v>
      </c>
      <c r="BC732" s="75" t="s">
        <v>13762</v>
      </c>
      <c r="BD732" s="71" t="s">
        <v>65</v>
      </c>
      <c r="BE732" s="71" t="s">
        <v>65</v>
      </c>
    </row>
    <row r="733" spans="2:57" x14ac:dyDescent="0.25">
      <c r="B733" s="71">
        <v>2025</v>
      </c>
      <c r="C733" s="71">
        <v>891780111</v>
      </c>
      <c r="D733" s="71" t="s">
        <v>63</v>
      </c>
      <c r="E733" s="72" t="s">
        <v>13761</v>
      </c>
      <c r="F733" s="72" t="s">
        <v>13760</v>
      </c>
      <c r="G733" s="176">
        <v>0</v>
      </c>
      <c r="H733" s="72" t="s">
        <v>71</v>
      </c>
      <c r="I733" s="71" t="s">
        <v>64</v>
      </c>
      <c r="J733" s="73" t="s">
        <v>81</v>
      </c>
      <c r="K733" s="75" t="s">
        <v>13759</v>
      </c>
      <c r="L733" s="76">
        <v>18935000</v>
      </c>
      <c r="M733" s="71" t="s">
        <v>66</v>
      </c>
      <c r="N733" s="75" t="s">
        <v>13758</v>
      </c>
      <c r="O733" s="75">
        <v>1065812085</v>
      </c>
      <c r="P733" s="72">
        <v>1425</v>
      </c>
      <c r="Q733" s="80">
        <v>45840</v>
      </c>
      <c r="R733" s="75">
        <v>5603238000</v>
      </c>
      <c r="S733" s="80">
        <v>45840</v>
      </c>
      <c r="T733" s="76">
        <v>18935000</v>
      </c>
      <c r="U733" s="72" t="s">
        <v>65</v>
      </c>
      <c r="V733" s="76">
        <v>12621405</v>
      </c>
      <c r="W733" s="104" t="s">
        <v>10350</v>
      </c>
      <c r="X733" s="80">
        <v>45840</v>
      </c>
      <c r="Y733" s="80">
        <v>45840</v>
      </c>
      <c r="Z733" s="78" t="s">
        <v>73</v>
      </c>
      <c r="AA733" s="78">
        <v>45991</v>
      </c>
      <c r="AB733" s="102">
        <f t="shared" si="66"/>
        <v>151</v>
      </c>
      <c r="AC733" s="72">
        <v>0</v>
      </c>
      <c r="AD733" s="514">
        <v>0</v>
      </c>
      <c r="AE733" s="72">
        <v>0</v>
      </c>
      <c r="AF733" s="80" t="s">
        <v>73</v>
      </c>
      <c r="AG733" s="102">
        <f t="shared" si="67"/>
        <v>0</v>
      </c>
      <c r="AH733" s="72">
        <v>0</v>
      </c>
      <c r="AI733" s="628">
        <v>0</v>
      </c>
      <c r="AJ733" s="72" t="s">
        <v>73</v>
      </c>
      <c r="AK733" s="80" t="s">
        <v>73</v>
      </c>
      <c r="AL733" s="72">
        <v>0</v>
      </c>
      <c r="AM733" s="80" t="s">
        <v>73</v>
      </c>
      <c r="AN733" s="80" t="s">
        <v>73</v>
      </c>
      <c r="AO733" s="80" t="s">
        <v>73</v>
      </c>
      <c r="AP733" s="102">
        <f t="shared" si="68"/>
        <v>0</v>
      </c>
      <c r="AQ733" s="102">
        <f t="shared" si="69"/>
        <v>18935000</v>
      </c>
      <c r="AR733" s="72" t="s">
        <v>65</v>
      </c>
      <c r="AS733" s="76">
        <v>18935000</v>
      </c>
      <c r="AT733" s="72" t="s">
        <v>319</v>
      </c>
      <c r="AU733" s="76">
        <v>0</v>
      </c>
      <c r="AV733" s="81" t="s">
        <v>73</v>
      </c>
      <c r="AW733" s="620">
        <v>15148000</v>
      </c>
      <c r="AX733" s="488">
        <f t="shared" si="70"/>
        <v>3787000</v>
      </c>
      <c r="AY733" s="84">
        <f t="shared" si="71"/>
        <v>0.8</v>
      </c>
      <c r="AZ733" s="84">
        <v>0.8</v>
      </c>
      <c r="BA733" s="81" t="s">
        <v>73</v>
      </c>
      <c r="BB733" s="72" t="s">
        <v>123</v>
      </c>
      <c r="BC733" s="75" t="s">
        <v>13757</v>
      </c>
      <c r="BD733" s="71" t="s">
        <v>65</v>
      </c>
      <c r="BE733" s="71" t="s">
        <v>65</v>
      </c>
    </row>
    <row r="734" spans="2:57" x14ac:dyDescent="0.25">
      <c r="B734" s="71">
        <v>2025</v>
      </c>
      <c r="C734" s="71">
        <v>891780111</v>
      </c>
      <c r="D734" s="71" t="s">
        <v>63</v>
      </c>
      <c r="E734" s="72" t="s">
        <v>13756</v>
      </c>
      <c r="F734" s="72" t="s">
        <v>13755</v>
      </c>
      <c r="G734" s="176">
        <v>0</v>
      </c>
      <c r="H734" s="72" t="s">
        <v>71</v>
      </c>
      <c r="I734" s="71" t="s">
        <v>64</v>
      </c>
      <c r="J734" s="73" t="s">
        <v>81</v>
      </c>
      <c r="K734" s="75" t="s">
        <v>13754</v>
      </c>
      <c r="L734" s="76">
        <v>15780000</v>
      </c>
      <c r="M734" s="71" t="s">
        <v>66</v>
      </c>
      <c r="N734" s="75" t="s">
        <v>13753</v>
      </c>
      <c r="O734" s="75">
        <v>1083038004</v>
      </c>
      <c r="P734" s="72">
        <v>1425</v>
      </c>
      <c r="Q734" s="80">
        <v>45840</v>
      </c>
      <c r="R734" s="75">
        <v>5603238000</v>
      </c>
      <c r="S734" s="80">
        <v>45840</v>
      </c>
      <c r="T734" s="76">
        <v>15780000</v>
      </c>
      <c r="U734" s="72" t="s">
        <v>65</v>
      </c>
      <c r="V734" s="76">
        <v>93400727</v>
      </c>
      <c r="W734" s="104" t="s">
        <v>10636</v>
      </c>
      <c r="X734" s="80">
        <v>45840</v>
      </c>
      <c r="Y734" s="80">
        <v>45840</v>
      </c>
      <c r="Z734" s="78" t="s">
        <v>73</v>
      </c>
      <c r="AA734" s="78">
        <v>45991</v>
      </c>
      <c r="AB734" s="102">
        <f t="shared" si="66"/>
        <v>151</v>
      </c>
      <c r="AC734" s="72">
        <v>0</v>
      </c>
      <c r="AD734" s="514">
        <v>0</v>
      </c>
      <c r="AE734" s="72">
        <v>0</v>
      </c>
      <c r="AF734" s="80" t="s">
        <v>73</v>
      </c>
      <c r="AG734" s="102">
        <f t="shared" si="67"/>
        <v>0</v>
      </c>
      <c r="AH734" s="72">
        <v>0</v>
      </c>
      <c r="AI734" s="628">
        <v>0</v>
      </c>
      <c r="AJ734" s="72" t="s">
        <v>73</v>
      </c>
      <c r="AK734" s="80" t="s">
        <v>73</v>
      </c>
      <c r="AL734" s="72">
        <v>0</v>
      </c>
      <c r="AM734" s="80" t="s">
        <v>73</v>
      </c>
      <c r="AN734" s="80" t="s">
        <v>73</v>
      </c>
      <c r="AO734" s="80" t="s">
        <v>73</v>
      </c>
      <c r="AP734" s="102">
        <f t="shared" si="68"/>
        <v>0</v>
      </c>
      <c r="AQ734" s="102">
        <f t="shared" si="69"/>
        <v>15780000</v>
      </c>
      <c r="AR734" s="72" t="s">
        <v>65</v>
      </c>
      <c r="AS734" s="76">
        <v>15780000</v>
      </c>
      <c r="AT734" s="72" t="s">
        <v>319</v>
      </c>
      <c r="AU734" s="76">
        <v>0</v>
      </c>
      <c r="AV734" s="81" t="s">
        <v>73</v>
      </c>
      <c r="AW734" s="620">
        <v>12624000</v>
      </c>
      <c r="AX734" s="488">
        <f t="shared" si="70"/>
        <v>3156000</v>
      </c>
      <c r="AY734" s="84">
        <f t="shared" si="71"/>
        <v>0.8</v>
      </c>
      <c r="AZ734" s="84">
        <v>0.8</v>
      </c>
      <c r="BA734" s="81" t="s">
        <v>73</v>
      </c>
      <c r="BB734" s="72" t="s">
        <v>123</v>
      </c>
      <c r="BC734" s="75" t="s">
        <v>13752</v>
      </c>
      <c r="BD734" s="71" t="s">
        <v>65</v>
      </c>
      <c r="BE734" s="71" t="s">
        <v>65</v>
      </c>
    </row>
    <row r="735" spans="2:57" x14ac:dyDescent="0.25">
      <c r="B735" s="71">
        <v>2025</v>
      </c>
      <c r="C735" s="71">
        <v>891780111</v>
      </c>
      <c r="D735" s="71" t="s">
        <v>63</v>
      </c>
      <c r="E735" s="72" t="s">
        <v>13751</v>
      </c>
      <c r="F735" s="72" t="s">
        <v>13750</v>
      </c>
      <c r="G735" s="176">
        <v>0</v>
      </c>
      <c r="H735" s="72" t="s">
        <v>71</v>
      </c>
      <c r="I735" s="71" t="s">
        <v>64</v>
      </c>
      <c r="J735" s="73" t="s">
        <v>81</v>
      </c>
      <c r="K735" s="75" t="s">
        <v>13749</v>
      </c>
      <c r="L735" s="76">
        <v>19450000</v>
      </c>
      <c r="M735" s="71" t="s">
        <v>66</v>
      </c>
      <c r="N735" s="75" t="s">
        <v>13748</v>
      </c>
      <c r="O735" s="75">
        <v>43760150</v>
      </c>
      <c r="P735" s="72">
        <v>1425</v>
      </c>
      <c r="Q735" s="80">
        <v>45840</v>
      </c>
      <c r="R735" s="75">
        <v>5603238000</v>
      </c>
      <c r="S735" s="80">
        <v>45840</v>
      </c>
      <c r="T735" s="76">
        <v>19450000</v>
      </c>
      <c r="U735" s="72" t="s">
        <v>65</v>
      </c>
      <c r="V735" s="76">
        <v>93400727</v>
      </c>
      <c r="W735" s="104" t="s">
        <v>10636</v>
      </c>
      <c r="X735" s="80">
        <v>45840</v>
      </c>
      <c r="Y735" s="80">
        <v>45840</v>
      </c>
      <c r="Z735" s="78" t="s">
        <v>73</v>
      </c>
      <c r="AA735" s="78">
        <v>45991</v>
      </c>
      <c r="AB735" s="102">
        <f t="shared" si="66"/>
        <v>151</v>
      </c>
      <c r="AC735" s="72">
        <v>0</v>
      </c>
      <c r="AD735" s="514">
        <v>0</v>
      </c>
      <c r="AE735" s="72">
        <v>0</v>
      </c>
      <c r="AF735" s="80" t="s">
        <v>73</v>
      </c>
      <c r="AG735" s="102">
        <f t="shared" si="67"/>
        <v>0</v>
      </c>
      <c r="AH735" s="72">
        <v>0</v>
      </c>
      <c r="AI735" s="628">
        <v>0</v>
      </c>
      <c r="AJ735" s="72" t="s">
        <v>73</v>
      </c>
      <c r="AK735" s="80" t="s">
        <v>73</v>
      </c>
      <c r="AL735" s="72">
        <v>0</v>
      </c>
      <c r="AM735" s="80" t="s">
        <v>73</v>
      </c>
      <c r="AN735" s="80" t="s">
        <v>73</v>
      </c>
      <c r="AO735" s="80" t="s">
        <v>73</v>
      </c>
      <c r="AP735" s="102">
        <f t="shared" si="68"/>
        <v>0</v>
      </c>
      <c r="AQ735" s="102">
        <f t="shared" si="69"/>
        <v>19450000</v>
      </c>
      <c r="AR735" s="72" t="s">
        <v>65</v>
      </c>
      <c r="AS735" s="76">
        <v>19450000</v>
      </c>
      <c r="AT735" s="72" t="s">
        <v>319</v>
      </c>
      <c r="AU735" s="76">
        <v>0</v>
      </c>
      <c r="AV735" s="81" t="s">
        <v>73</v>
      </c>
      <c r="AW735" s="620">
        <v>15560000</v>
      </c>
      <c r="AX735" s="488">
        <f t="shared" si="70"/>
        <v>3890000</v>
      </c>
      <c r="AY735" s="84">
        <f t="shared" si="71"/>
        <v>0.8</v>
      </c>
      <c r="AZ735" s="84">
        <v>0.8</v>
      </c>
      <c r="BA735" s="81" t="s">
        <v>73</v>
      </c>
      <c r="BB735" s="72" t="s">
        <v>123</v>
      </c>
      <c r="BC735" s="75" t="s">
        <v>13747</v>
      </c>
      <c r="BD735" s="71" t="s">
        <v>65</v>
      </c>
      <c r="BE735" s="71" t="s">
        <v>65</v>
      </c>
    </row>
    <row r="736" spans="2:57" x14ac:dyDescent="0.25">
      <c r="B736" s="71">
        <v>2025</v>
      </c>
      <c r="C736" s="71">
        <v>891780111</v>
      </c>
      <c r="D736" s="71" t="s">
        <v>63</v>
      </c>
      <c r="E736" s="72" t="s">
        <v>13746</v>
      </c>
      <c r="F736" s="72" t="s">
        <v>13745</v>
      </c>
      <c r="G736" s="176">
        <v>0</v>
      </c>
      <c r="H736" s="72" t="s">
        <v>71</v>
      </c>
      <c r="I736" s="71" t="s">
        <v>64</v>
      </c>
      <c r="J736" s="73" t="s">
        <v>81</v>
      </c>
      <c r="K736" s="75" t="s">
        <v>13744</v>
      </c>
      <c r="L736" s="76">
        <v>22000000</v>
      </c>
      <c r="M736" s="71" t="s">
        <v>66</v>
      </c>
      <c r="N736" s="75" t="s">
        <v>13743</v>
      </c>
      <c r="O736" s="75">
        <v>1083019267</v>
      </c>
      <c r="P736" s="72">
        <v>1425</v>
      </c>
      <c r="Q736" s="80">
        <v>45840</v>
      </c>
      <c r="R736" s="75">
        <v>5603238000</v>
      </c>
      <c r="S736" s="80">
        <v>45840</v>
      </c>
      <c r="T736" s="76">
        <v>22000000</v>
      </c>
      <c r="U736" s="72" t="s">
        <v>65</v>
      </c>
      <c r="V736" s="76">
        <v>12621405</v>
      </c>
      <c r="W736" s="104" t="s">
        <v>10350</v>
      </c>
      <c r="X736" s="80">
        <v>45840</v>
      </c>
      <c r="Y736" s="80">
        <v>45840</v>
      </c>
      <c r="Z736" s="78" t="s">
        <v>73</v>
      </c>
      <c r="AA736" s="78">
        <v>45991</v>
      </c>
      <c r="AB736" s="102">
        <f t="shared" si="66"/>
        <v>151</v>
      </c>
      <c r="AC736" s="72">
        <v>0</v>
      </c>
      <c r="AD736" s="514">
        <v>0</v>
      </c>
      <c r="AE736" s="72">
        <v>0</v>
      </c>
      <c r="AF736" s="80" t="s">
        <v>73</v>
      </c>
      <c r="AG736" s="102">
        <f t="shared" si="67"/>
        <v>0</v>
      </c>
      <c r="AH736" s="72">
        <v>0</v>
      </c>
      <c r="AI736" s="628">
        <v>0</v>
      </c>
      <c r="AJ736" s="72" t="s">
        <v>73</v>
      </c>
      <c r="AK736" s="80" t="s">
        <v>73</v>
      </c>
      <c r="AL736" s="72">
        <v>0</v>
      </c>
      <c r="AM736" s="80" t="s">
        <v>73</v>
      </c>
      <c r="AN736" s="80" t="s">
        <v>73</v>
      </c>
      <c r="AO736" s="80" t="s">
        <v>73</v>
      </c>
      <c r="AP736" s="102">
        <f t="shared" si="68"/>
        <v>0</v>
      </c>
      <c r="AQ736" s="102">
        <f t="shared" si="69"/>
        <v>22000000</v>
      </c>
      <c r="AR736" s="72" t="s">
        <v>65</v>
      </c>
      <c r="AS736" s="76">
        <v>22000000</v>
      </c>
      <c r="AT736" s="72" t="s">
        <v>319</v>
      </c>
      <c r="AU736" s="76">
        <v>0</v>
      </c>
      <c r="AV736" s="81" t="s">
        <v>73</v>
      </c>
      <c r="AW736" s="620">
        <v>17600000</v>
      </c>
      <c r="AX736" s="488">
        <f t="shared" si="70"/>
        <v>4400000</v>
      </c>
      <c r="AY736" s="84">
        <f t="shared" si="71"/>
        <v>0.8</v>
      </c>
      <c r="AZ736" s="84">
        <v>0.8</v>
      </c>
      <c r="BA736" s="81" t="s">
        <v>73</v>
      </c>
      <c r="BB736" s="72" t="s">
        <v>123</v>
      </c>
      <c r="BC736" s="75" t="s">
        <v>13742</v>
      </c>
      <c r="BD736" s="71" t="s">
        <v>65</v>
      </c>
      <c r="BE736" s="71" t="s">
        <v>65</v>
      </c>
    </row>
    <row r="737" spans="2:57" x14ac:dyDescent="0.25">
      <c r="B737" s="71">
        <v>2025</v>
      </c>
      <c r="C737" s="71">
        <v>891780111</v>
      </c>
      <c r="D737" s="71" t="s">
        <v>63</v>
      </c>
      <c r="E737" s="72" t="s">
        <v>13741</v>
      </c>
      <c r="F737" s="72" t="s">
        <v>13740</v>
      </c>
      <c r="G737" s="176">
        <v>0</v>
      </c>
      <c r="H737" s="72" t="s">
        <v>71</v>
      </c>
      <c r="I737" s="71" t="s">
        <v>64</v>
      </c>
      <c r="J737" s="73" t="s">
        <v>81</v>
      </c>
      <c r="K737" s="75" t="s">
        <v>13739</v>
      </c>
      <c r="L737" s="76">
        <v>17360000</v>
      </c>
      <c r="M737" s="71" t="s">
        <v>66</v>
      </c>
      <c r="N737" s="75" t="s">
        <v>13738</v>
      </c>
      <c r="O737" s="75">
        <v>1045726836</v>
      </c>
      <c r="P737" s="72">
        <v>1425</v>
      </c>
      <c r="Q737" s="80">
        <v>45840</v>
      </c>
      <c r="R737" s="75">
        <v>5603238000</v>
      </c>
      <c r="S737" s="80">
        <v>45840</v>
      </c>
      <c r="T737" s="76">
        <v>17360000</v>
      </c>
      <c r="U737" s="72" t="s">
        <v>65</v>
      </c>
      <c r="V737" s="76">
        <v>12621405</v>
      </c>
      <c r="W737" s="104" t="s">
        <v>10350</v>
      </c>
      <c r="X737" s="80">
        <v>45840</v>
      </c>
      <c r="Y737" s="80">
        <v>45840</v>
      </c>
      <c r="Z737" s="78" t="s">
        <v>73</v>
      </c>
      <c r="AA737" s="78">
        <v>45991</v>
      </c>
      <c r="AB737" s="102">
        <f t="shared" si="66"/>
        <v>151</v>
      </c>
      <c r="AC737" s="72">
        <v>0</v>
      </c>
      <c r="AD737" s="514">
        <v>0</v>
      </c>
      <c r="AE737" s="72">
        <v>0</v>
      </c>
      <c r="AF737" s="80" t="s">
        <v>73</v>
      </c>
      <c r="AG737" s="102">
        <f t="shared" si="67"/>
        <v>0</v>
      </c>
      <c r="AH737" s="72">
        <v>0</v>
      </c>
      <c r="AI737" s="628">
        <v>0</v>
      </c>
      <c r="AJ737" s="72" t="s">
        <v>73</v>
      </c>
      <c r="AK737" s="80" t="s">
        <v>73</v>
      </c>
      <c r="AL737" s="72">
        <v>0</v>
      </c>
      <c r="AM737" s="80" t="s">
        <v>73</v>
      </c>
      <c r="AN737" s="80" t="s">
        <v>73</v>
      </c>
      <c r="AO737" s="80" t="s">
        <v>73</v>
      </c>
      <c r="AP737" s="102">
        <f t="shared" si="68"/>
        <v>0</v>
      </c>
      <c r="AQ737" s="102">
        <f t="shared" si="69"/>
        <v>17360000</v>
      </c>
      <c r="AR737" s="72" t="s">
        <v>65</v>
      </c>
      <c r="AS737" s="76">
        <v>17360000</v>
      </c>
      <c r="AT737" s="72" t="s">
        <v>319</v>
      </c>
      <c r="AU737" s="76">
        <v>0</v>
      </c>
      <c r="AV737" s="81" t="s">
        <v>73</v>
      </c>
      <c r="AW737" s="620">
        <v>13888000</v>
      </c>
      <c r="AX737" s="488">
        <f t="shared" si="70"/>
        <v>3472000</v>
      </c>
      <c r="AY737" s="84">
        <f t="shared" si="71"/>
        <v>0.8</v>
      </c>
      <c r="AZ737" s="84">
        <v>0.8</v>
      </c>
      <c r="BA737" s="81" t="s">
        <v>73</v>
      </c>
      <c r="BB737" s="72" t="s">
        <v>123</v>
      </c>
      <c r="BC737" s="75" t="s">
        <v>13737</v>
      </c>
      <c r="BD737" s="71" t="s">
        <v>65</v>
      </c>
      <c r="BE737" s="71" t="s">
        <v>65</v>
      </c>
    </row>
    <row r="738" spans="2:57" x14ac:dyDescent="0.25">
      <c r="B738" s="71">
        <v>2025</v>
      </c>
      <c r="C738" s="71">
        <v>891780111</v>
      </c>
      <c r="D738" s="71" t="s">
        <v>63</v>
      </c>
      <c r="E738" s="72" t="s">
        <v>13736</v>
      </c>
      <c r="F738" s="72" t="s">
        <v>13735</v>
      </c>
      <c r="G738" s="176">
        <v>0</v>
      </c>
      <c r="H738" s="72" t="s">
        <v>71</v>
      </c>
      <c r="I738" s="71" t="s">
        <v>64</v>
      </c>
      <c r="J738" s="73" t="s">
        <v>81</v>
      </c>
      <c r="K738" s="75" t="s">
        <v>13730</v>
      </c>
      <c r="L738" s="76">
        <v>11250000</v>
      </c>
      <c r="M738" s="71" t="s">
        <v>66</v>
      </c>
      <c r="N738" s="75" t="s">
        <v>13734</v>
      </c>
      <c r="O738" s="75">
        <v>1083023147</v>
      </c>
      <c r="P738" s="72">
        <v>1426</v>
      </c>
      <c r="Q738" s="80">
        <v>45840</v>
      </c>
      <c r="R738" s="75">
        <v>2494141000</v>
      </c>
      <c r="S738" s="80">
        <v>45840</v>
      </c>
      <c r="T738" s="76">
        <v>11250000</v>
      </c>
      <c r="U738" s="72" t="s">
        <v>65</v>
      </c>
      <c r="V738" s="76">
        <v>93400727</v>
      </c>
      <c r="W738" s="104" t="s">
        <v>10636</v>
      </c>
      <c r="X738" s="80">
        <v>45840</v>
      </c>
      <c r="Y738" s="80">
        <v>45840</v>
      </c>
      <c r="Z738" s="78" t="s">
        <v>73</v>
      </c>
      <c r="AA738" s="78">
        <v>45991</v>
      </c>
      <c r="AB738" s="102">
        <f t="shared" si="66"/>
        <v>151</v>
      </c>
      <c r="AC738" s="72">
        <v>0</v>
      </c>
      <c r="AD738" s="514">
        <v>0</v>
      </c>
      <c r="AE738" s="72">
        <v>0</v>
      </c>
      <c r="AF738" s="80" t="s">
        <v>73</v>
      </c>
      <c r="AG738" s="102">
        <f t="shared" si="67"/>
        <v>0</v>
      </c>
      <c r="AH738" s="72">
        <v>0</v>
      </c>
      <c r="AI738" s="628">
        <v>0</v>
      </c>
      <c r="AJ738" s="72" t="s">
        <v>73</v>
      </c>
      <c r="AK738" s="80" t="s">
        <v>73</v>
      </c>
      <c r="AL738" s="72">
        <v>0</v>
      </c>
      <c r="AM738" s="80" t="s">
        <v>73</v>
      </c>
      <c r="AN738" s="80" t="s">
        <v>73</v>
      </c>
      <c r="AO738" s="80" t="s">
        <v>73</v>
      </c>
      <c r="AP738" s="102">
        <f t="shared" si="68"/>
        <v>0</v>
      </c>
      <c r="AQ738" s="102">
        <f t="shared" si="69"/>
        <v>11250000</v>
      </c>
      <c r="AR738" s="72" t="s">
        <v>65</v>
      </c>
      <c r="AS738" s="76">
        <v>11250000</v>
      </c>
      <c r="AT738" s="72" t="s">
        <v>319</v>
      </c>
      <c r="AU738" s="76">
        <v>0</v>
      </c>
      <c r="AV738" s="81" t="s">
        <v>73</v>
      </c>
      <c r="AW738" s="620">
        <v>9000000</v>
      </c>
      <c r="AX738" s="488">
        <f t="shared" si="70"/>
        <v>2250000</v>
      </c>
      <c r="AY738" s="84">
        <f t="shared" si="71"/>
        <v>0.8</v>
      </c>
      <c r="AZ738" s="84">
        <v>0.8</v>
      </c>
      <c r="BA738" s="81" t="s">
        <v>73</v>
      </c>
      <c r="BB738" s="72" t="s">
        <v>123</v>
      </c>
      <c r="BC738" s="75" t="s">
        <v>13733</v>
      </c>
      <c r="BD738" s="71" t="s">
        <v>65</v>
      </c>
      <c r="BE738" s="71" t="s">
        <v>65</v>
      </c>
    </row>
    <row r="739" spans="2:57" x14ac:dyDescent="0.25">
      <c r="B739" s="71">
        <v>2025</v>
      </c>
      <c r="C739" s="71">
        <v>891780111</v>
      </c>
      <c r="D739" s="71" t="s">
        <v>63</v>
      </c>
      <c r="E739" s="72" t="s">
        <v>13732</v>
      </c>
      <c r="F739" s="72" t="s">
        <v>13731</v>
      </c>
      <c r="G739" s="176">
        <v>0</v>
      </c>
      <c r="H739" s="72" t="s">
        <v>71</v>
      </c>
      <c r="I739" s="71" t="s">
        <v>64</v>
      </c>
      <c r="J739" s="73" t="s">
        <v>81</v>
      </c>
      <c r="K739" s="75" t="s">
        <v>13730</v>
      </c>
      <c r="L739" s="76">
        <v>13250000</v>
      </c>
      <c r="M739" s="71" t="s">
        <v>66</v>
      </c>
      <c r="N739" s="75" t="s">
        <v>13729</v>
      </c>
      <c r="O739" s="75">
        <v>1082941024</v>
      </c>
      <c r="P739" s="72">
        <v>1426</v>
      </c>
      <c r="Q739" s="80">
        <v>45840</v>
      </c>
      <c r="R739" s="75">
        <v>2494141000</v>
      </c>
      <c r="S739" s="80">
        <v>45840</v>
      </c>
      <c r="T739" s="76">
        <v>13250000</v>
      </c>
      <c r="U739" s="72" t="s">
        <v>65</v>
      </c>
      <c r="V739" s="76">
        <v>12621405</v>
      </c>
      <c r="W739" s="104" t="s">
        <v>10350</v>
      </c>
      <c r="X739" s="80">
        <v>45840</v>
      </c>
      <c r="Y739" s="80">
        <v>45840</v>
      </c>
      <c r="Z739" s="78" t="s">
        <v>73</v>
      </c>
      <c r="AA739" s="78">
        <v>45991</v>
      </c>
      <c r="AB739" s="102">
        <f t="shared" si="66"/>
        <v>151</v>
      </c>
      <c r="AC739" s="72">
        <v>0</v>
      </c>
      <c r="AD739" s="514">
        <v>0</v>
      </c>
      <c r="AE739" s="72">
        <v>0</v>
      </c>
      <c r="AF739" s="80" t="s">
        <v>73</v>
      </c>
      <c r="AG739" s="102">
        <f t="shared" si="67"/>
        <v>0</v>
      </c>
      <c r="AH739" s="72">
        <v>0</v>
      </c>
      <c r="AI739" s="628">
        <v>0</v>
      </c>
      <c r="AJ739" s="72" t="s">
        <v>73</v>
      </c>
      <c r="AK739" s="80" t="s">
        <v>73</v>
      </c>
      <c r="AL739" s="72">
        <v>0</v>
      </c>
      <c r="AM739" s="80" t="s">
        <v>73</v>
      </c>
      <c r="AN739" s="80" t="s">
        <v>73</v>
      </c>
      <c r="AO739" s="80" t="s">
        <v>73</v>
      </c>
      <c r="AP739" s="102">
        <f t="shared" si="68"/>
        <v>0</v>
      </c>
      <c r="AQ739" s="102">
        <f t="shared" si="69"/>
        <v>13250000</v>
      </c>
      <c r="AR739" s="72" t="s">
        <v>65</v>
      </c>
      <c r="AS739" s="76">
        <v>13250000</v>
      </c>
      <c r="AT739" s="72" t="s">
        <v>319</v>
      </c>
      <c r="AU739" s="76">
        <v>0</v>
      </c>
      <c r="AV739" s="81" t="s">
        <v>73</v>
      </c>
      <c r="AW739" s="620">
        <v>10600000</v>
      </c>
      <c r="AX739" s="488">
        <f t="shared" si="70"/>
        <v>2650000</v>
      </c>
      <c r="AY739" s="84">
        <f t="shared" si="71"/>
        <v>0.8</v>
      </c>
      <c r="AZ739" s="84">
        <v>0.8</v>
      </c>
      <c r="BA739" s="81" t="s">
        <v>73</v>
      </c>
      <c r="BB739" s="72" t="s">
        <v>123</v>
      </c>
      <c r="BC739" s="75" t="s">
        <v>13728</v>
      </c>
      <c r="BD739" s="71" t="s">
        <v>65</v>
      </c>
      <c r="BE739" s="71" t="s">
        <v>65</v>
      </c>
    </row>
    <row r="740" spans="2:57" x14ac:dyDescent="0.25">
      <c r="B740" s="71">
        <v>2025</v>
      </c>
      <c r="C740" s="71">
        <v>891780111</v>
      </c>
      <c r="D740" s="71" t="s">
        <v>63</v>
      </c>
      <c r="E740" s="72" t="s">
        <v>13727</v>
      </c>
      <c r="F740" s="72" t="s">
        <v>13726</v>
      </c>
      <c r="G740" s="176">
        <v>0</v>
      </c>
      <c r="H740" s="72" t="s">
        <v>71</v>
      </c>
      <c r="I740" s="71" t="s">
        <v>64</v>
      </c>
      <c r="J740" s="73" t="s">
        <v>81</v>
      </c>
      <c r="K740" s="75" t="s">
        <v>13725</v>
      </c>
      <c r="L740" s="76">
        <v>4700000</v>
      </c>
      <c r="M740" s="71" t="s">
        <v>66</v>
      </c>
      <c r="N740" s="75" t="s">
        <v>10851</v>
      </c>
      <c r="O740" s="75">
        <v>85155135</v>
      </c>
      <c r="P740" s="72">
        <v>1425</v>
      </c>
      <c r="Q740" s="80">
        <v>45840</v>
      </c>
      <c r="R740" s="75">
        <v>5603238000</v>
      </c>
      <c r="S740" s="80">
        <v>45840</v>
      </c>
      <c r="T740" s="76">
        <v>4700000</v>
      </c>
      <c r="U740" s="72" t="s">
        <v>65</v>
      </c>
      <c r="V740" s="76">
        <v>45691169</v>
      </c>
      <c r="W740" s="104" t="s">
        <v>10104</v>
      </c>
      <c r="X740" s="80">
        <v>45840</v>
      </c>
      <c r="Y740" s="80">
        <v>45840</v>
      </c>
      <c r="Z740" s="78" t="s">
        <v>73</v>
      </c>
      <c r="AA740" s="78">
        <v>45869</v>
      </c>
      <c r="AB740" s="102">
        <f t="shared" si="66"/>
        <v>29</v>
      </c>
      <c r="AC740" s="72">
        <v>0</v>
      </c>
      <c r="AD740" s="514">
        <v>0</v>
      </c>
      <c r="AE740" s="72">
        <v>0</v>
      </c>
      <c r="AF740" s="80" t="s">
        <v>73</v>
      </c>
      <c r="AG740" s="102">
        <f t="shared" si="67"/>
        <v>0</v>
      </c>
      <c r="AH740" s="72">
        <v>0</v>
      </c>
      <c r="AI740" s="628">
        <v>0</v>
      </c>
      <c r="AJ740" s="72" t="s">
        <v>73</v>
      </c>
      <c r="AK740" s="80" t="s">
        <v>73</v>
      </c>
      <c r="AL740" s="72">
        <v>0</v>
      </c>
      <c r="AM740" s="80" t="s">
        <v>73</v>
      </c>
      <c r="AN740" s="80" t="s">
        <v>73</v>
      </c>
      <c r="AO740" s="80" t="s">
        <v>73</v>
      </c>
      <c r="AP740" s="102">
        <f t="shared" si="68"/>
        <v>0</v>
      </c>
      <c r="AQ740" s="102">
        <f t="shared" si="69"/>
        <v>4700000</v>
      </c>
      <c r="AR740" s="72" t="s">
        <v>65</v>
      </c>
      <c r="AS740" s="76">
        <v>4700000</v>
      </c>
      <c r="AT740" s="72" t="s">
        <v>319</v>
      </c>
      <c r="AU740" s="76">
        <v>0</v>
      </c>
      <c r="AV740" s="81" t="s">
        <v>73</v>
      </c>
      <c r="AW740" s="620">
        <v>4700000</v>
      </c>
      <c r="AX740" s="488">
        <f t="shared" si="70"/>
        <v>0</v>
      </c>
      <c r="AY740" s="84">
        <f t="shared" si="71"/>
        <v>1</v>
      </c>
      <c r="AZ740" s="84">
        <v>1</v>
      </c>
      <c r="BA740" s="81" t="s">
        <v>73</v>
      </c>
      <c r="BB740" s="72" t="s">
        <v>208</v>
      </c>
      <c r="BC740" s="75" t="s">
        <v>13724</v>
      </c>
      <c r="BD740" s="71" t="s">
        <v>65</v>
      </c>
      <c r="BE740" s="71" t="s">
        <v>65</v>
      </c>
    </row>
    <row r="741" spans="2:57" x14ac:dyDescent="0.25">
      <c r="B741" s="71">
        <v>2025</v>
      </c>
      <c r="C741" s="71">
        <v>891780111</v>
      </c>
      <c r="D741" s="71" t="s">
        <v>63</v>
      </c>
      <c r="E741" s="72" t="s">
        <v>13723</v>
      </c>
      <c r="F741" s="72" t="s">
        <v>13722</v>
      </c>
      <c r="G741" s="176">
        <v>0</v>
      </c>
      <c r="H741" s="72" t="s">
        <v>71</v>
      </c>
      <c r="I741" s="71" t="s">
        <v>64</v>
      </c>
      <c r="J741" s="73" t="s">
        <v>81</v>
      </c>
      <c r="K741" s="75" t="s">
        <v>13721</v>
      </c>
      <c r="L741" s="76">
        <v>4700000</v>
      </c>
      <c r="M741" s="71" t="s">
        <v>66</v>
      </c>
      <c r="N741" s="75" t="s">
        <v>13720</v>
      </c>
      <c r="O741" s="75">
        <v>1082984559</v>
      </c>
      <c r="P741" s="72">
        <v>1425</v>
      </c>
      <c r="Q741" s="80">
        <v>45840</v>
      </c>
      <c r="R741" s="75">
        <v>5603238000</v>
      </c>
      <c r="S741" s="80">
        <v>45840</v>
      </c>
      <c r="T741" s="76">
        <v>4700000</v>
      </c>
      <c r="U741" s="72" t="s">
        <v>65</v>
      </c>
      <c r="V741" s="76">
        <v>45691169</v>
      </c>
      <c r="W741" s="104" t="s">
        <v>10104</v>
      </c>
      <c r="X741" s="80">
        <v>45840</v>
      </c>
      <c r="Y741" s="80">
        <v>45840</v>
      </c>
      <c r="Z741" s="78" t="s">
        <v>73</v>
      </c>
      <c r="AA741" s="78">
        <v>45869</v>
      </c>
      <c r="AB741" s="102">
        <f t="shared" si="66"/>
        <v>29</v>
      </c>
      <c r="AC741" s="72">
        <v>0</v>
      </c>
      <c r="AD741" s="514">
        <v>0</v>
      </c>
      <c r="AE741" s="72">
        <v>0</v>
      </c>
      <c r="AF741" s="80" t="s">
        <v>73</v>
      </c>
      <c r="AG741" s="102">
        <f t="shared" si="67"/>
        <v>0</v>
      </c>
      <c r="AH741" s="72">
        <v>0</v>
      </c>
      <c r="AI741" s="628">
        <v>0</v>
      </c>
      <c r="AJ741" s="72" t="s">
        <v>73</v>
      </c>
      <c r="AK741" s="80" t="s">
        <v>73</v>
      </c>
      <c r="AL741" s="72">
        <v>0</v>
      </c>
      <c r="AM741" s="80" t="s">
        <v>73</v>
      </c>
      <c r="AN741" s="80" t="s">
        <v>73</v>
      </c>
      <c r="AO741" s="80" t="s">
        <v>73</v>
      </c>
      <c r="AP741" s="102">
        <f t="shared" si="68"/>
        <v>0</v>
      </c>
      <c r="AQ741" s="102">
        <f t="shared" si="69"/>
        <v>4700000</v>
      </c>
      <c r="AR741" s="72" t="s">
        <v>65</v>
      </c>
      <c r="AS741" s="76">
        <v>4700000</v>
      </c>
      <c r="AT741" s="72" t="s">
        <v>319</v>
      </c>
      <c r="AU741" s="76">
        <v>0</v>
      </c>
      <c r="AV741" s="81" t="s">
        <v>73</v>
      </c>
      <c r="AW741" s="620">
        <v>4700000</v>
      </c>
      <c r="AX741" s="488">
        <f t="shared" si="70"/>
        <v>0</v>
      </c>
      <c r="AY741" s="84">
        <f t="shared" si="71"/>
        <v>1</v>
      </c>
      <c r="AZ741" s="84">
        <v>1</v>
      </c>
      <c r="BA741" s="81" t="s">
        <v>73</v>
      </c>
      <c r="BB741" s="72" t="s">
        <v>208</v>
      </c>
      <c r="BC741" s="75" t="s">
        <v>13719</v>
      </c>
      <c r="BD741" s="71" t="s">
        <v>65</v>
      </c>
      <c r="BE741" s="71" t="s">
        <v>65</v>
      </c>
    </row>
    <row r="742" spans="2:57" x14ac:dyDescent="0.25">
      <c r="B742" s="71">
        <v>2025</v>
      </c>
      <c r="C742" s="71">
        <v>891780111</v>
      </c>
      <c r="D742" s="71" t="s">
        <v>63</v>
      </c>
      <c r="E742" s="72" t="s">
        <v>13718</v>
      </c>
      <c r="F742" s="72" t="s">
        <v>13717</v>
      </c>
      <c r="G742" s="176">
        <v>0</v>
      </c>
      <c r="H742" s="72" t="s">
        <v>71</v>
      </c>
      <c r="I742" s="71" t="s">
        <v>64</v>
      </c>
      <c r="J742" s="73" t="s">
        <v>81</v>
      </c>
      <c r="K742" s="75" t="s">
        <v>13716</v>
      </c>
      <c r="L742" s="76">
        <v>4700000</v>
      </c>
      <c r="M742" s="71" t="s">
        <v>66</v>
      </c>
      <c r="N742" s="75" t="s">
        <v>13715</v>
      </c>
      <c r="O742" s="75">
        <v>1103111491</v>
      </c>
      <c r="P742" s="72">
        <v>1425</v>
      </c>
      <c r="Q742" s="80">
        <v>45840</v>
      </c>
      <c r="R742" s="75">
        <v>5603238000</v>
      </c>
      <c r="S742" s="80">
        <v>45840</v>
      </c>
      <c r="T742" s="76">
        <v>4700000</v>
      </c>
      <c r="U742" s="72" t="s">
        <v>65</v>
      </c>
      <c r="V742" s="76">
        <v>45691169</v>
      </c>
      <c r="W742" s="104" t="s">
        <v>10104</v>
      </c>
      <c r="X742" s="80">
        <v>45840</v>
      </c>
      <c r="Y742" s="80">
        <v>45840</v>
      </c>
      <c r="Z742" s="78" t="s">
        <v>73</v>
      </c>
      <c r="AA742" s="78">
        <v>45869</v>
      </c>
      <c r="AB742" s="102">
        <f t="shared" si="66"/>
        <v>29</v>
      </c>
      <c r="AC742" s="72">
        <v>0</v>
      </c>
      <c r="AD742" s="514">
        <v>0</v>
      </c>
      <c r="AE742" s="72">
        <v>0</v>
      </c>
      <c r="AF742" s="80" t="s">
        <v>73</v>
      </c>
      <c r="AG742" s="102">
        <f t="shared" si="67"/>
        <v>0</v>
      </c>
      <c r="AH742" s="72">
        <v>0</v>
      </c>
      <c r="AI742" s="628">
        <v>0</v>
      </c>
      <c r="AJ742" s="72" t="s">
        <v>73</v>
      </c>
      <c r="AK742" s="80" t="s">
        <v>73</v>
      </c>
      <c r="AL742" s="72">
        <v>0</v>
      </c>
      <c r="AM742" s="80" t="s">
        <v>73</v>
      </c>
      <c r="AN742" s="80" t="s">
        <v>73</v>
      </c>
      <c r="AO742" s="80" t="s">
        <v>73</v>
      </c>
      <c r="AP742" s="102">
        <f t="shared" si="68"/>
        <v>0</v>
      </c>
      <c r="AQ742" s="102">
        <f t="shared" si="69"/>
        <v>4700000</v>
      </c>
      <c r="AR742" s="72" t="s">
        <v>65</v>
      </c>
      <c r="AS742" s="76">
        <v>4700000</v>
      </c>
      <c r="AT742" s="72" t="s">
        <v>319</v>
      </c>
      <c r="AU742" s="76">
        <v>0</v>
      </c>
      <c r="AV742" s="81" t="s">
        <v>73</v>
      </c>
      <c r="AW742" s="620">
        <v>4700000</v>
      </c>
      <c r="AX742" s="488">
        <f t="shared" si="70"/>
        <v>0</v>
      </c>
      <c r="AY742" s="84">
        <f t="shared" si="71"/>
        <v>1</v>
      </c>
      <c r="AZ742" s="84">
        <v>1</v>
      </c>
      <c r="BA742" s="81" t="s">
        <v>73</v>
      </c>
      <c r="BB742" s="72" t="s">
        <v>208</v>
      </c>
      <c r="BC742" s="75" t="s">
        <v>13714</v>
      </c>
      <c r="BD742" s="71" t="s">
        <v>65</v>
      </c>
      <c r="BE742" s="71" t="s">
        <v>65</v>
      </c>
    </row>
    <row r="743" spans="2:57" x14ac:dyDescent="0.25">
      <c r="B743" s="71">
        <v>2025</v>
      </c>
      <c r="C743" s="71">
        <v>891780111</v>
      </c>
      <c r="D743" s="71" t="s">
        <v>63</v>
      </c>
      <c r="E743" s="72" t="s">
        <v>13713</v>
      </c>
      <c r="F743" s="72" t="s">
        <v>13712</v>
      </c>
      <c r="G743" s="176">
        <v>0</v>
      </c>
      <c r="H743" s="72" t="s">
        <v>71</v>
      </c>
      <c r="I743" s="71" t="s">
        <v>64</v>
      </c>
      <c r="J743" s="73" t="s">
        <v>81</v>
      </c>
      <c r="K743" s="75" t="s">
        <v>10550</v>
      </c>
      <c r="L743" s="76">
        <v>11250000</v>
      </c>
      <c r="M743" s="71" t="s">
        <v>66</v>
      </c>
      <c r="N743" s="75" t="s">
        <v>13711</v>
      </c>
      <c r="O743" s="75">
        <v>1082478213</v>
      </c>
      <c r="P743" s="72">
        <v>1426</v>
      </c>
      <c r="Q743" s="80">
        <v>45840</v>
      </c>
      <c r="R743" s="75">
        <v>2494141000</v>
      </c>
      <c r="S743" s="80">
        <v>45840</v>
      </c>
      <c r="T743" s="76">
        <v>11250000</v>
      </c>
      <c r="U743" s="72" t="s">
        <v>65</v>
      </c>
      <c r="V743" s="76">
        <v>7633817</v>
      </c>
      <c r="W743" s="104" t="s">
        <v>10548</v>
      </c>
      <c r="X743" s="80">
        <v>45840</v>
      </c>
      <c r="Y743" s="80">
        <v>45840</v>
      </c>
      <c r="Z743" s="78" t="s">
        <v>73</v>
      </c>
      <c r="AA743" s="78">
        <v>45991</v>
      </c>
      <c r="AB743" s="102">
        <f t="shared" si="66"/>
        <v>151</v>
      </c>
      <c r="AC743" s="72">
        <v>0</v>
      </c>
      <c r="AD743" s="514">
        <v>0</v>
      </c>
      <c r="AE743" s="72">
        <v>0</v>
      </c>
      <c r="AF743" s="80" t="s">
        <v>73</v>
      </c>
      <c r="AG743" s="102">
        <f t="shared" si="67"/>
        <v>0</v>
      </c>
      <c r="AH743" s="72">
        <v>0</v>
      </c>
      <c r="AI743" s="628">
        <v>0</v>
      </c>
      <c r="AJ743" s="72" t="s">
        <v>73</v>
      </c>
      <c r="AK743" s="80" t="s">
        <v>73</v>
      </c>
      <c r="AL743" s="72">
        <v>0</v>
      </c>
      <c r="AM743" s="80" t="s">
        <v>73</v>
      </c>
      <c r="AN743" s="80" t="s">
        <v>73</v>
      </c>
      <c r="AO743" s="80" t="s">
        <v>73</v>
      </c>
      <c r="AP743" s="102">
        <f t="shared" si="68"/>
        <v>0</v>
      </c>
      <c r="AQ743" s="102">
        <f t="shared" si="69"/>
        <v>11250000</v>
      </c>
      <c r="AR743" s="72" t="s">
        <v>65</v>
      </c>
      <c r="AS743" s="76">
        <v>11250000</v>
      </c>
      <c r="AT743" s="72" t="s">
        <v>319</v>
      </c>
      <c r="AU743" s="76">
        <v>0</v>
      </c>
      <c r="AV743" s="81" t="s">
        <v>73</v>
      </c>
      <c r="AW743" s="620">
        <v>9000000</v>
      </c>
      <c r="AX743" s="488">
        <f t="shared" si="70"/>
        <v>2250000</v>
      </c>
      <c r="AY743" s="84">
        <f t="shared" si="71"/>
        <v>0.8</v>
      </c>
      <c r="AZ743" s="84">
        <v>0.8</v>
      </c>
      <c r="BA743" s="81" t="s">
        <v>73</v>
      </c>
      <c r="BB743" s="72" t="s">
        <v>123</v>
      </c>
      <c r="BC743" s="75" t="s">
        <v>13710</v>
      </c>
      <c r="BD743" s="71" t="s">
        <v>65</v>
      </c>
      <c r="BE743" s="71" t="s">
        <v>65</v>
      </c>
    </row>
    <row r="744" spans="2:57" x14ac:dyDescent="0.25">
      <c r="B744" s="71">
        <v>2025</v>
      </c>
      <c r="C744" s="71">
        <v>891780111</v>
      </c>
      <c r="D744" s="71" t="s">
        <v>63</v>
      </c>
      <c r="E744" s="72" t="s">
        <v>13709</v>
      </c>
      <c r="F744" s="72" t="s">
        <v>13708</v>
      </c>
      <c r="G744" s="176">
        <v>0</v>
      </c>
      <c r="H744" s="72" t="s">
        <v>71</v>
      </c>
      <c r="I744" s="71" t="s">
        <v>64</v>
      </c>
      <c r="J744" s="73" t="s">
        <v>81</v>
      </c>
      <c r="K744" s="75" t="s">
        <v>13707</v>
      </c>
      <c r="L744" s="76">
        <v>18935000</v>
      </c>
      <c r="M744" s="71" t="s">
        <v>66</v>
      </c>
      <c r="N744" s="75" t="s">
        <v>13706</v>
      </c>
      <c r="O744" s="75">
        <v>1004373746</v>
      </c>
      <c r="P744" s="72">
        <v>1425</v>
      </c>
      <c r="Q744" s="80">
        <v>45840</v>
      </c>
      <c r="R744" s="75">
        <v>5603238000</v>
      </c>
      <c r="S744" s="80">
        <v>45840</v>
      </c>
      <c r="T744" s="76">
        <v>18935000</v>
      </c>
      <c r="U744" s="72" t="s">
        <v>65</v>
      </c>
      <c r="V744" s="76">
        <v>1082870070</v>
      </c>
      <c r="W744" s="104" t="s">
        <v>10451</v>
      </c>
      <c r="X744" s="80">
        <v>45840</v>
      </c>
      <c r="Y744" s="80">
        <v>45840</v>
      </c>
      <c r="Z744" s="78" t="s">
        <v>73</v>
      </c>
      <c r="AA744" s="78">
        <v>45991</v>
      </c>
      <c r="AB744" s="102">
        <f t="shared" si="66"/>
        <v>151</v>
      </c>
      <c r="AC744" s="72">
        <v>0</v>
      </c>
      <c r="AD744" s="514">
        <v>0</v>
      </c>
      <c r="AE744" s="72">
        <v>0</v>
      </c>
      <c r="AF744" s="80" t="s">
        <v>73</v>
      </c>
      <c r="AG744" s="102">
        <f t="shared" si="67"/>
        <v>0</v>
      </c>
      <c r="AH744" s="72">
        <v>0</v>
      </c>
      <c r="AI744" s="628">
        <v>0</v>
      </c>
      <c r="AJ744" s="72" t="s">
        <v>73</v>
      </c>
      <c r="AK744" s="80" t="s">
        <v>73</v>
      </c>
      <c r="AL744" s="72">
        <v>0</v>
      </c>
      <c r="AM744" s="80" t="s">
        <v>73</v>
      </c>
      <c r="AN744" s="80" t="s">
        <v>73</v>
      </c>
      <c r="AO744" s="80" t="s">
        <v>73</v>
      </c>
      <c r="AP744" s="102">
        <f t="shared" si="68"/>
        <v>0</v>
      </c>
      <c r="AQ744" s="102">
        <f t="shared" si="69"/>
        <v>18935000</v>
      </c>
      <c r="AR744" s="72" t="s">
        <v>65</v>
      </c>
      <c r="AS744" s="76">
        <v>18935000</v>
      </c>
      <c r="AT744" s="72" t="s">
        <v>319</v>
      </c>
      <c r="AU744" s="76">
        <v>0</v>
      </c>
      <c r="AV744" s="81" t="s">
        <v>73</v>
      </c>
      <c r="AW744" s="620">
        <v>15148000</v>
      </c>
      <c r="AX744" s="488">
        <f t="shared" si="70"/>
        <v>3787000</v>
      </c>
      <c r="AY744" s="84">
        <f t="shared" si="71"/>
        <v>0.8</v>
      </c>
      <c r="AZ744" s="84">
        <v>0.8</v>
      </c>
      <c r="BA744" s="81" t="s">
        <v>73</v>
      </c>
      <c r="BB744" s="72" t="s">
        <v>123</v>
      </c>
      <c r="BC744" s="75" t="s">
        <v>13705</v>
      </c>
      <c r="BD744" s="71" t="s">
        <v>65</v>
      </c>
      <c r="BE744" s="71" t="s">
        <v>65</v>
      </c>
    </row>
    <row r="745" spans="2:57" x14ac:dyDescent="0.25">
      <c r="B745" s="71">
        <v>2025</v>
      </c>
      <c r="C745" s="71">
        <v>891780111</v>
      </c>
      <c r="D745" s="71" t="s">
        <v>63</v>
      </c>
      <c r="E745" s="72" t="s">
        <v>13704</v>
      </c>
      <c r="F745" s="72" t="s">
        <v>13703</v>
      </c>
      <c r="G745" s="176">
        <v>0</v>
      </c>
      <c r="H745" s="72" t="s">
        <v>71</v>
      </c>
      <c r="I745" s="71" t="s">
        <v>64</v>
      </c>
      <c r="J745" s="73" t="s">
        <v>81</v>
      </c>
      <c r="K745" s="75" t="s">
        <v>11062</v>
      </c>
      <c r="L745" s="76">
        <v>11250000</v>
      </c>
      <c r="M745" s="71" t="s">
        <v>66</v>
      </c>
      <c r="N745" s="75" t="s">
        <v>13702</v>
      </c>
      <c r="O745" s="75">
        <v>57298171</v>
      </c>
      <c r="P745" s="72">
        <v>1426</v>
      </c>
      <c r="Q745" s="80">
        <v>45840</v>
      </c>
      <c r="R745" s="75">
        <v>2494141000</v>
      </c>
      <c r="S745" s="80">
        <v>45840</v>
      </c>
      <c r="T745" s="76">
        <v>11250000</v>
      </c>
      <c r="U745" s="72" t="s">
        <v>65</v>
      </c>
      <c r="V745" s="76">
        <v>7633817</v>
      </c>
      <c r="W745" s="104" t="s">
        <v>10548</v>
      </c>
      <c r="X745" s="80">
        <v>45840</v>
      </c>
      <c r="Y745" s="80">
        <v>45840</v>
      </c>
      <c r="Z745" s="78" t="s">
        <v>73</v>
      </c>
      <c r="AA745" s="78">
        <v>45991</v>
      </c>
      <c r="AB745" s="102">
        <f t="shared" si="66"/>
        <v>151</v>
      </c>
      <c r="AC745" s="72">
        <v>0</v>
      </c>
      <c r="AD745" s="514">
        <v>0</v>
      </c>
      <c r="AE745" s="72">
        <v>0</v>
      </c>
      <c r="AF745" s="80" t="s">
        <v>73</v>
      </c>
      <c r="AG745" s="102">
        <f t="shared" si="67"/>
        <v>0</v>
      </c>
      <c r="AH745" s="72">
        <v>0</v>
      </c>
      <c r="AI745" s="628">
        <v>0</v>
      </c>
      <c r="AJ745" s="72" t="s">
        <v>73</v>
      </c>
      <c r="AK745" s="80" t="s">
        <v>73</v>
      </c>
      <c r="AL745" s="72">
        <v>0</v>
      </c>
      <c r="AM745" s="80" t="s">
        <v>73</v>
      </c>
      <c r="AN745" s="80" t="s">
        <v>73</v>
      </c>
      <c r="AO745" s="80" t="s">
        <v>73</v>
      </c>
      <c r="AP745" s="102">
        <f t="shared" si="68"/>
        <v>0</v>
      </c>
      <c r="AQ745" s="102">
        <f t="shared" si="69"/>
        <v>11250000</v>
      </c>
      <c r="AR745" s="72" t="s">
        <v>65</v>
      </c>
      <c r="AS745" s="76">
        <v>11250000</v>
      </c>
      <c r="AT745" s="72" t="s">
        <v>319</v>
      </c>
      <c r="AU745" s="76">
        <v>0</v>
      </c>
      <c r="AV745" s="81" t="s">
        <v>73</v>
      </c>
      <c r="AW745" s="620">
        <v>9000000</v>
      </c>
      <c r="AX745" s="488">
        <f t="shared" si="70"/>
        <v>2250000</v>
      </c>
      <c r="AY745" s="84">
        <f t="shared" si="71"/>
        <v>0.8</v>
      </c>
      <c r="AZ745" s="84">
        <v>0.8</v>
      </c>
      <c r="BA745" s="81" t="s">
        <v>73</v>
      </c>
      <c r="BB745" s="72" t="s">
        <v>123</v>
      </c>
      <c r="BC745" s="75" t="s">
        <v>13701</v>
      </c>
      <c r="BD745" s="71" t="s">
        <v>65</v>
      </c>
      <c r="BE745" s="71" t="s">
        <v>65</v>
      </c>
    </row>
    <row r="746" spans="2:57" x14ac:dyDescent="0.25">
      <c r="B746" s="71">
        <v>2025</v>
      </c>
      <c r="C746" s="71">
        <v>891780111</v>
      </c>
      <c r="D746" s="71" t="s">
        <v>63</v>
      </c>
      <c r="E746" s="72" t="s">
        <v>13700</v>
      </c>
      <c r="F746" s="72" t="s">
        <v>13699</v>
      </c>
      <c r="G746" s="176">
        <v>0</v>
      </c>
      <c r="H746" s="72" t="s">
        <v>71</v>
      </c>
      <c r="I746" s="71" t="s">
        <v>64</v>
      </c>
      <c r="J746" s="73" t="s">
        <v>81</v>
      </c>
      <c r="K746" s="75" t="s">
        <v>13698</v>
      </c>
      <c r="L746" s="76">
        <v>18935000</v>
      </c>
      <c r="M746" s="71" t="s">
        <v>66</v>
      </c>
      <c r="N746" s="75" t="s">
        <v>13697</v>
      </c>
      <c r="O746" s="75">
        <v>1015460393</v>
      </c>
      <c r="P746" s="72">
        <v>1425</v>
      </c>
      <c r="Q746" s="80">
        <v>45840</v>
      </c>
      <c r="R746" s="75">
        <v>5603238000</v>
      </c>
      <c r="S746" s="80">
        <v>45840</v>
      </c>
      <c r="T746" s="76">
        <v>18935000</v>
      </c>
      <c r="U746" s="72" t="s">
        <v>65</v>
      </c>
      <c r="V746" s="76">
        <v>12621405</v>
      </c>
      <c r="W746" s="104" t="s">
        <v>10350</v>
      </c>
      <c r="X746" s="80">
        <v>45840</v>
      </c>
      <c r="Y746" s="80">
        <v>45840</v>
      </c>
      <c r="Z746" s="78" t="s">
        <v>73</v>
      </c>
      <c r="AA746" s="78">
        <v>45991</v>
      </c>
      <c r="AB746" s="102">
        <f t="shared" si="66"/>
        <v>151</v>
      </c>
      <c r="AC746" s="72">
        <v>0</v>
      </c>
      <c r="AD746" s="514">
        <v>0</v>
      </c>
      <c r="AE746" s="72">
        <v>0</v>
      </c>
      <c r="AF746" s="80" t="s">
        <v>73</v>
      </c>
      <c r="AG746" s="102">
        <f t="shared" si="67"/>
        <v>0</v>
      </c>
      <c r="AH746" s="72">
        <v>0</v>
      </c>
      <c r="AI746" s="628">
        <v>0</v>
      </c>
      <c r="AJ746" s="72" t="s">
        <v>73</v>
      </c>
      <c r="AK746" s="80" t="s">
        <v>73</v>
      </c>
      <c r="AL746" s="72">
        <v>0</v>
      </c>
      <c r="AM746" s="80" t="s">
        <v>73</v>
      </c>
      <c r="AN746" s="80" t="s">
        <v>73</v>
      </c>
      <c r="AO746" s="80" t="s">
        <v>73</v>
      </c>
      <c r="AP746" s="102">
        <f t="shared" si="68"/>
        <v>0</v>
      </c>
      <c r="AQ746" s="102">
        <f t="shared" si="69"/>
        <v>18935000</v>
      </c>
      <c r="AR746" s="72" t="s">
        <v>65</v>
      </c>
      <c r="AS746" s="76">
        <v>18935000</v>
      </c>
      <c r="AT746" s="72" t="s">
        <v>319</v>
      </c>
      <c r="AU746" s="76">
        <v>0</v>
      </c>
      <c r="AV746" s="81" t="s">
        <v>73</v>
      </c>
      <c r="AW746" s="620">
        <v>15148000</v>
      </c>
      <c r="AX746" s="488">
        <f t="shared" si="70"/>
        <v>3787000</v>
      </c>
      <c r="AY746" s="84">
        <f t="shared" si="71"/>
        <v>0.8</v>
      </c>
      <c r="AZ746" s="84">
        <v>0.8</v>
      </c>
      <c r="BA746" s="81" t="s">
        <v>73</v>
      </c>
      <c r="BB746" s="72" t="s">
        <v>123</v>
      </c>
      <c r="BC746" s="75" t="s">
        <v>13696</v>
      </c>
      <c r="BD746" s="71" t="s">
        <v>65</v>
      </c>
      <c r="BE746" s="71" t="s">
        <v>65</v>
      </c>
    </row>
    <row r="747" spans="2:57" x14ac:dyDescent="0.25">
      <c r="B747" s="71">
        <v>2025</v>
      </c>
      <c r="C747" s="71">
        <v>891780111</v>
      </c>
      <c r="D747" s="71" t="s">
        <v>63</v>
      </c>
      <c r="E747" s="72" t="s">
        <v>13695</v>
      </c>
      <c r="F747" s="72" t="s">
        <v>13694</v>
      </c>
      <c r="G747" s="176">
        <v>0</v>
      </c>
      <c r="H747" s="72" t="s">
        <v>71</v>
      </c>
      <c r="I747" s="71" t="s">
        <v>64</v>
      </c>
      <c r="J747" s="73" t="s">
        <v>81</v>
      </c>
      <c r="K747" s="75" t="s">
        <v>10447</v>
      </c>
      <c r="L747" s="76">
        <v>11250000</v>
      </c>
      <c r="M747" s="71" t="s">
        <v>66</v>
      </c>
      <c r="N747" s="75" t="s">
        <v>13693</v>
      </c>
      <c r="O747" s="75">
        <v>7144181</v>
      </c>
      <c r="P747" s="72">
        <v>1426</v>
      </c>
      <c r="Q747" s="80">
        <v>45840</v>
      </c>
      <c r="R747" s="75">
        <v>2494141000</v>
      </c>
      <c r="S747" s="80">
        <v>45840</v>
      </c>
      <c r="T747" s="76">
        <v>11250000</v>
      </c>
      <c r="U747" s="72" t="s">
        <v>65</v>
      </c>
      <c r="V747" s="76">
        <v>85459497</v>
      </c>
      <c r="W747" s="104" t="s">
        <v>9141</v>
      </c>
      <c r="X747" s="80">
        <v>45840</v>
      </c>
      <c r="Y747" s="80">
        <v>45840</v>
      </c>
      <c r="Z747" s="78" t="s">
        <v>73</v>
      </c>
      <c r="AA747" s="78">
        <v>45991</v>
      </c>
      <c r="AB747" s="102">
        <f t="shared" si="66"/>
        <v>151</v>
      </c>
      <c r="AC747" s="72">
        <v>0</v>
      </c>
      <c r="AD747" s="514">
        <v>0</v>
      </c>
      <c r="AE747" s="72">
        <v>0</v>
      </c>
      <c r="AF747" s="80" t="s">
        <v>73</v>
      </c>
      <c r="AG747" s="102">
        <f t="shared" si="67"/>
        <v>0</v>
      </c>
      <c r="AH747" s="72">
        <v>0</v>
      </c>
      <c r="AI747" s="628">
        <v>0</v>
      </c>
      <c r="AJ747" s="72" t="s">
        <v>73</v>
      </c>
      <c r="AK747" s="80" t="s">
        <v>73</v>
      </c>
      <c r="AL747" s="72">
        <v>0</v>
      </c>
      <c r="AM747" s="80" t="s">
        <v>73</v>
      </c>
      <c r="AN747" s="80" t="s">
        <v>73</v>
      </c>
      <c r="AO747" s="80" t="s">
        <v>73</v>
      </c>
      <c r="AP747" s="102">
        <f t="shared" si="68"/>
        <v>0</v>
      </c>
      <c r="AQ747" s="102">
        <f t="shared" si="69"/>
        <v>11250000</v>
      </c>
      <c r="AR747" s="72" t="s">
        <v>65</v>
      </c>
      <c r="AS747" s="76">
        <v>11250000</v>
      </c>
      <c r="AT747" s="72" t="s">
        <v>319</v>
      </c>
      <c r="AU747" s="76">
        <v>0</v>
      </c>
      <c r="AV747" s="81" t="s">
        <v>73</v>
      </c>
      <c r="AW747" s="620">
        <v>9000000</v>
      </c>
      <c r="AX747" s="488">
        <f t="shared" si="70"/>
        <v>2250000</v>
      </c>
      <c r="AY747" s="84">
        <f t="shared" si="71"/>
        <v>0.8</v>
      </c>
      <c r="AZ747" s="84">
        <v>0.8</v>
      </c>
      <c r="BA747" s="81" t="s">
        <v>73</v>
      </c>
      <c r="BB747" s="72" t="s">
        <v>123</v>
      </c>
      <c r="BC747" s="75" t="s">
        <v>13692</v>
      </c>
      <c r="BD747" s="71" t="s">
        <v>65</v>
      </c>
      <c r="BE747" s="71" t="s">
        <v>65</v>
      </c>
    </row>
    <row r="748" spans="2:57" x14ac:dyDescent="0.25">
      <c r="B748" s="71">
        <v>2025</v>
      </c>
      <c r="C748" s="71">
        <v>891780111</v>
      </c>
      <c r="D748" s="71" t="s">
        <v>63</v>
      </c>
      <c r="E748" s="72" t="s">
        <v>13691</v>
      </c>
      <c r="F748" s="72" t="s">
        <v>13690</v>
      </c>
      <c r="G748" s="176">
        <v>0</v>
      </c>
      <c r="H748" s="72" t="s">
        <v>71</v>
      </c>
      <c r="I748" s="71" t="s">
        <v>64</v>
      </c>
      <c r="J748" s="73" t="s">
        <v>81</v>
      </c>
      <c r="K748" s="75" t="s">
        <v>13689</v>
      </c>
      <c r="L748" s="76">
        <v>11250000</v>
      </c>
      <c r="M748" s="71" t="s">
        <v>66</v>
      </c>
      <c r="N748" s="75" t="s">
        <v>13688</v>
      </c>
      <c r="O748" s="75">
        <v>19619141</v>
      </c>
      <c r="P748" s="72">
        <v>1426</v>
      </c>
      <c r="Q748" s="80">
        <v>45840</v>
      </c>
      <c r="R748" s="75">
        <v>2494141000</v>
      </c>
      <c r="S748" s="80">
        <v>45840</v>
      </c>
      <c r="T748" s="76">
        <v>11250000</v>
      </c>
      <c r="U748" s="72" t="s">
        <v>65</v>
      </c>
      <c r="V748" s="76">
        <v>85459497</v>
      </c>
      <c r="W748" s="104" t="s">
        <v>9141</v>
      </c>
      <c r="X748" s="80">
        <v>45840</v>
      </c>
      <c r="Y748" s="80">
        <v>45840</v>
      </c>
      <c r="Z748" s="78" t="s">
        <v>73</v>
      </c>
      <c r="AA748" s="78">
        <v>45991</v>
      </c>
      <c r="AB748" s="102">
        <f t="shared" si="66"/>
        <v>151</v>
      </c>
      <c r="AC748" s="72">
        <v>0</v>
      </c>
      <c r="AD748" s="514">
        <v>0</v>
      </c>
      <c r="AE748" s="72">
        <v>0</v>
      </c>
      <c r="AF748" s="80" t="s">
        <v>73</v>
      </c>
      <c r="AG748" s="102">
        <f t="shared" si="67"/>
        <v>0</v>
      </c>
      <c r="AH748" s="72">
        <v>0</v>
      </c>
      <c r="AI748" s="628">
        <v>0</v>
      </c>
      <c r="AJ748" s="72" t="s">
        <v>73</v>
      </c>
      <c r="AK748" s="80" t="s">
        <v>73</v>
      </c>
      <c r="AL748" s="72">
        <v>0</v>
      </c>
      <c r="AM748" s="80" t="s">
        <v>73</v>
      </c>
      <c r="AN748" s="80" t="s">
        <v>73</v>
      </c>
      <c r="AO748" s="80" t="s">
        <v>73</v>
      </c>
      <c r="AP748" s="102">
        <f t="shared" si="68"/>
        <v>0</v>
      </c>
      <c r="AQ748" s="102">
        <f t="shared" si="69"/>
        <v>11250000</v>
      </c>
      <c r="AR748" s="72" t="s">
        <v>65</v>
      </c>
      <c r="AS748" s="76">
        <v>11250000</v>
      </c>
      <c r="AT748" s="72" t="s">
        <v>319</v>
      </c>
      <c r="AU748" s="76">
        <v>0</v>
      </c>
      <c r="AV748" s="81" t="s">
        <v>73</v>
      </c>
      <c r="AW748" s="620">
        <v>9000000</v>
      </c>
      <c r="AX748" s="488">
        <f t="shared" si="70"/>
        <v>2250000</v>
      </c>
      <c r="AY748" s="84">
        <f t="shared" si="71"/>
        <v>0.8</v>
      </c>
      <c r="AZ748" s="84">
        <v>0.8</v>
      </c>
      <c r="BA748" s="81" t="s">
        <v>73</v>
      </c>
      <c r="BB748" s="72" t="s">
        <v>123</v>
      </c>
      <c r="BC748" s="75" t="s">
        <v>13687</v>
      </c>
      <c r="BD748" s="71" t="s">
        <v>65</v>
      </c>
      <c r="BE748" s="71" t="s">
        <v>65</v>
      </c>
    </row>
    <row r="749" spans="2:57" x14ac:dyDescent="0.25">
      <c r="B749" s="71">
        <v>2025</v>
      </c>
      <c r="C749" s="71">
        <v>891780111</v>
      </c>
      <c r="D749" s="71" t="s">
        <v>63</v>
      </c>
      <c r="E749" s="72" t="s">
        <v>13686</v>
      </c>
      <c r="F749" s="72" t="s">
        <v>13685</v>
      </c>
      <c r="G749" s="176">
        <v>0</v>
      </c>
      <c r="H749" s="72" t="s">
        <v>71</v>
      </c>
      <c r="I749" s="71" t="s">
        <v>64</v>
      </c>
      <c r="J749" s="73" t="s">
        <v>81</v>
      </c>
      <c r="K749" s="75" t="s">
        <v>13684</v>
      </c>
      <c r="L749" s="76">
        <v>11250000</v>
      </c>
      <c r="M749" s="71" t="s">
        <v>66</v>
      </c>
      <c r="N749" s="75" t="s">
        <v>13683</v>
      </c>
      <c r="O749" s="75">
        <v>1007934124</v>
      </c>
      <c r="P749" s="72">
        <v>1426</v>
      </c>
      <c r="Q749" s="80">
        <v>45840</v>
      </c>
      <c r="R749" s="75">
        <v>2494141000</v>
      </c>
      <c r="S749" s="80">
        <v>45840</v>
      </c>
      <c r="T749" s="76">
        <v>11250000</v>
      </c>
      <c r="U749" s="72" t="s">
        <v>65</v>
      </c>
      <c r="V749" s="76">
        <v>85459497</v>
      </c>
      <c r="W749" s="104" t="s">
        <v>9141</v>
      </c>
      <c r="X749" s="80">
        <v>45840</v>
      </c>
      <c r="Y749" s="80">
        <v>45840</v>
      </c>
      <c r="Z749" s="78" t="s">
        <v>73</v>
      </c>
      <c r="AA749" s="78">
        <v>45991</v>
      </c>
      <c r="AB749" s="102">
        <f t="shared" si="66"/>
        <v>151</v>
      </c>
      <c r="AC749" s="72">
        <v>0</v>
      </c>
      <c r="AD749" s="514">
        <v>0</v>
      </c>
      <c r="AE749" s="72">
        <v>0</v>
      </c>
      <c r="AF749" s="80" t="s">
        <v>73</v>
      </c>
      <c r="AG749" s="102">
        <f t="shared" si="67"/>
        <v>0</v>
      </c>
      <c r="AH749" s="72">
        <v>0</v>
      </c>
      <c r="AI749" s="628">
        <v>0</v>
      </c>
      <c r="AJ749" s="72" t="s">
        <v>73</v>
      </c>
      <c r="AK749" s="80" t="s">
        <v>73</v>
      </c>
      <c r="AL749" s="72">
        <v>0</v>
      </c>
      <c r="AM749" s="80" t="s">
        <v>73</v>
      </c>
      <c r="AN749" s="80" t="s">
        <v>73</v>
      </c>
      <c r="AO749" s="80" t="s">
        <v>73</v>
      </c>
      <c r="AP749" s="102">
        <f t="shared" si="68"/>
        <v>0</v>
      </c>
      <c r="AQ749" s="102">
        <f t="shared" si="69"/>
        <v>11250000</v>
      </c>
      <c r="AR749" s="72" t="s">
        <v>65</v>
      </c>
      <c r="AS749" s="76">
        <v>11250000</v>
      </c>
      <c r="AT749" s="72" t="s">
        <v>319</v>
      </c>
      <c r="AU749" s="76">
        <v>0</v>
      </c>
      <c r="AV749" s="81" t="s">
        <v>73</v>
      </c>
      <c r="AW749" s="620">
        <v>9000000</v>
      </c>
      <c r="AX749" s="488">
        <f t="shared" si="70"/>
        <v>2250000</v>
      </c>
      <c r="AY749" s="84">
        <f t="shared" si="71"/>
        <v>0.8</v>
      </c>
      <c r="AZ749" s="84">
        <v>0.8</v>
      </c>
      <c r="BA749" s="81" t="s">
        <v>73</v>
      </c>
      <c r="BB749" s="72" t="s">
        <v>123</v>
      </c>
      <c r="BC749" s="75" t="s">
        <v>13682</v>
      </c>
      <c r="BD749" s="71" t="s">
        <v>65</v>
      </c>
      <c r="BE749" s="71" t="s">
        <v>65</v>
      </c>
    </row>
    <row r="750" spans="2:57" x14ac:dyDescent="0.25">
      <c r="B750" s="71">
        <v>2025</v>
      </c>
      <c r="C750" s="71">
        <v>891780111</v>
      </c>
      <c r="D750" s="71" t="s">
        <v>63</v>
      </c>
      <c r="E750" s="72" t="s">
        <v>13681</v>
      </c>
      <c r="F750" s="72" t="s">
        <v>13680</v>
      </c>
      <c r="G750" s="176">
        <v>0</v>
      </c>
      <c r="H750" s="72" t="s">
        <v>71</v>
      </c>
      <c r="I750" s="71" t="s">
        <v>64</v>
      </c>
      <c r="J750" s="73" t="s">
        <v>81</v>
      </c>
      <c r="K750" s="75" t="s">
        <v>13679</v>
      </c>
      <c r="L750" s="76">
        <v>15780000</v>
      </c>
      <c r="M750" s="71" t="s">
        <v>66</v>
      </c>
      <c r="N750" s="75" t="s">
        <v>13678</v>
      </c>
      <c r="O750" s="75">
        <v>57461973</v>
      </c>
      <c r="P750" s="72">
        <v>1425</v>
      </c>
      <c r="Q750" s="80">
        <v>45840</v>
      </c>
      <c r="R750" s="75">
        <v>5603238000</v>
      </c>
      <c r="S750" s="80">
        <v>45840</v>
      </c>
      <c r="T750" s="76">
        <v>15780000</v>
      </c>
      <c r="U750" s="72" t="s">
        <v>65</v>
      </c>
      <c r="V750" s="76">
        <v>85460625</v>
      </c>
      <c r="W750" s="104" t="s">
        <v>12120</v>
      </c>
      <c r="X750" s="80">
        <v>45840</v>
      </c>
      <c r="Y750" s="80">
        <v>45840</v>
      </c>
      <c r="Z750" s="78" t="s">
        <v>73</v>
      </c>
      <c r="AA750" s="78">
        <v>45991</v>
      </c>
      <c r="AB750" s="102">
        <f t="shared" si="66"/>
        <v>151</v>
      </c>
      <c r="AC750" s="72">
        <v>0</v>
      </c>
      <c r="AD750" s="514">
        <v>0</v>
      </c>
      <c r="AE750" s="72">
        <v>0</v>
      </c>
      <c r="AF750" s="80" t="s">
        <v>73</v>
      </c>
      <c r="AG750" s="102">
        <f t="shared" si="67"/>
        <v>0</v>
      </c>
      <c r="AH750" s="72">
        <v>0</v>
      </c>
      <c r="AI750" s="628">
        <v>0</v>
      </c>
      <c r="AJ750" s="72" t="s">
        <v>73</v>
      </c>
      <c r="AK750" s="80" t="s">
        <v>73</v>
      </c>
      <c r="AL750" s="72">
        <v>0</v>
      </c>
      <c r="AM750" s="80" t="s">
        <v>73</v>
      </c>
      <c r="AN750" s="80" t="s">
        <v>73</v>
      </c>
      <c r="AO750" s="80" t="s">
        <v>73</v>
      </c>
      <c r="AP750" s="102">
        <f t="shared" si="68"/>
        <v>0</v>
      </c>
      <c r="AQ750" s="102">
        <f t="shared" si="69"/>
        <v>15780000</v>
      </c>
      <c r="AR750" s="72" t="s">
        <v>65</v>
      </c>
      <c r="AS750" s="76">
        <v>15780000</v>
      </c>
      <c r="AT750" s="72" t="s">
        <v>319</v>
      </c>
      <c r="AU750" s="76">
        <v>0</v>
      </c>
      <c r="AV750" s="81" t="s">
        <v>73</v>
      </c>
      <c r="AW750" s="620">
        <v>12624000</v>
      </c>
      <c r="AX750" s="488">
        <f t="shared" si="70"/>
        <v>3156000</v>
      </c>
      <c r="AY750" s="84">
        <f t="shared" si="71"/>
        <v>0.8</v>
      </c>
      <c r="AZ750" s="84">
        <v>0.8</v>
      </c>
      <c r="BA750" s="81" t="s">
        <v>73</v>
      </c>
      <c r="BB750" s="72" t="s">
        <v>123</v>
      </c>
      <c r="BC750" s="75" t="s">
        <v>13677</v>
      </c>
      <c r="BD750" s="71" t="s">
        <v>65</v>
      </c>
      <c r="BE750" s="71" t="s">
        <v>65</v>
      </c>
    </row>
    <row r="751" spans="2:57" x14ac:dyDescent="0.25">
      <c r="B751" s="71">
        <v>2025</v>
      </c>
      <c r="C751" s="71">
        <v>891780111</v>
      </c>
      <c r="D751" s="71" t="s">
        <v>63</v>
      </c>
      <c r="E751" s="72" t="s">
        <v>13676</v>
      </c>
      <c r="F751" s="72" t="s">
        <v>13675</v>
      </c>
      <c r="G751" s="176">
        <v>0</v>
      </c>
      <c r="H751" s="72" t="s">
        <v>71</v>
      </c>
      <c r="I751" s="71" t="s">
        <v>64</v>
      </c>
      <c r="J751" s="73" t="s">
        <v>81</v>
      </c>
      <c r="K751" s="75" t="s">
        <v>13674</v>
      </c>
      <c r="L751" s="76">
        <v>17360000</v>
      </c>
      <c r="M751" s="71" t="s">
        <v>66</v>
      </c>
      <c r="N751" s="75" t="s">
        <v>13673</v>
      </c>
      <c r="O751" s="75">
        <v>1082931831</v>
      </c>
      <c r="P751" s="72">
        <v>1425</v>
      </c>
      <c r="Q751" s="80">
        <v>45840</v>
      </c>
      <c r="R751" s="75">
        <v>5603238000</v>
      </c>
      <c r="S751" s="80">
        <v>45840</v>
      </c>
      <c r="T751" s="76">
        <v>17360000</v>
      </c>
      <c r="U751" s="72" t="s">
        <v>65</v>
      </c>
      <c r="V751" s="76">
        <v>93400727</v>
      </c>
      <c r="W751" s="104" t="s">
        <v>10636</v>
      </c>
      <c r="X751" s="80">
        <v>45840</v>
      </c>
      <c r="Y751" s="80">
        <v>45840</v>
      </c>
      <c r="Z751" s="78" t="s">
        <v>73</v>
      </c>
      <c r="AA751" s="78">
        <v>45991</v>
      </c>
      <c r="AB751" s="102">
        <f t="shared" si="66"/>
        <v>151</v>
      </c>
      <c r="AC751" s="72">
        <v>0</v>
      </c>
      <c r="AD751" s="514">
        <v>0</v>
      </c>
      <c r="AE751" s="72">
        <v>0</v>
      </c>
      <c r="AF751" s="80" t="s">
        <v>73</v>
      </c>
      <c r="AG751" s="102">
        <f t="shared" si="67"/>
        <v>0</v>
      </c>
      <c r="AH751" s="72">
        <v>0</v>
      </c>
      <c r="AI751" s="628">
        <v>0</v>
      </c>
      <c r="AJ751" s="72" t="s">
        <v>73</v>
      </c>
      <c r="AK751" s="80" t="s">
        <v>73</v>
      </c>
      <c r="AL751" s="72">
        <v>0</v>
      </c>
      <c r="AM751" s="80" t="s">
        <v>73</v>
      </c>
      <c r="AN751" s="80" t="s">
        <v>73</v>
      </c>
      <c r="AO751" s="80" t="s">
        <v>73</v>
      </c>
      <c r="AP751" s="102">
        <f t="shared" si="68"/>
        <v>0</v>
      </c>
      <c r="AQ751" s="102">
        <f t="shared" si="69"/>
        <v>17360000</v>
      </c>
      <c r="AR751" s="72" t="s">
        <v>65</v>
      </c>
      <c r="AS751" s="76">
        <v>17360000</v>
      </c>
      <c r="AT751" s="72" t="s">
        <v>319</v>
      </c>
      <c r="AU751" s="76">
        <v>0</v>
      </c>
      <c r="AV751" s="81" t="s">
        <v>73</v>
      </c>
      <c r="AW751" s="620">
        <v>13888000</v>
      </c>
      <c r="AX751" s="488">
        <f t="shared" si="70"/>
        <v>3472000</v>
      </c>
      <c r="AY751" s="84">
        <f t="shared" si="71"/>
        <v>0.8</v>
      </c>
      <c r="AZ751" s="84">
        <v>0.8</v>
      </c>
      <c r="BA751" s="81" t="s">
        <v>73</v>
      </c>
      <c r="BB751" s="72" t="s">
        <v>123</v>
      </c>
      <c r="BC751" s="75" t="s">
        <v>13672</v>
      </c>
      <c r="BD751" s="71" t="s">
        <v>65</v>
      </c>
      <c r="BE751" s="71" t="s">
        <v>65</v>
      </c>
    </row>
    <row r="752" spans="2:57" x14ac:dyDescent="0.25">
      <c r="B752" s="71">
        <v>2025</v>
      </c>
      <c r="C752" s="71">
        <v>891780111</v>
      </c>
      <c r="D752" s="71" t="s">
        <v>63</v>
      </c>
      <c r="E752" s="72" t="s">
        <v>13671</v>
      </c>
      <c r="F752" s="72" t="s">
        <v>13670</v>
      </c>
      <c r="G752" s="176">
        <v>0</v>
      </c>
      <c r="H752" s="72" t="s">
        <v>71</v>
      </c>
      <c r="I752" s="71" t="s">
        <v>64</v>
      </c>
      <c r="J752" s="73" t="s">
        <v>81</v>
      </c>
      <c r="K752" s="75" t="s">
        <v>10447</v>
      </c>
      <c r="L752" s="76">
        <v>11250000</v>
      </c>
      <c r="M752" s="71" t="s">
        <v>66</v>
      </c>
      <c r="N752" s="75" t="s">
        <v>13669</v>
      </c>
      <c r="O752" s="75">
        <v>84092041</v>
      </c>
      <c r="P752" s="72">
        <v>1426</v>
      </c>
      <c r="Q752" s="80">
        <v>45840</v>
      </c>
      <c r="R752" s="75">
        <v>2494141000</v>
      </c>
      <c r="S752" s="80">
        <v>45840</v>
      </c>
      <c r="T752" s="76">
        <v>11250000</v>
      </c>
      <c r="U752" s="72" t="s">
        <v>65</v>
      </c>
      <c r="V752" s="76">
        <v>85459497</v>
      </c>
      <c r="W752" s="104" t="s">
        <v>9141</v>
      </c>
      <c r="X752" s="80">
        <v>45840</v>
      </c>
      <c r="Y752" s="80">
        <v>45840</v>
      </c>
      <c r="Z752" s="78" t="s">
        <v>73</v>
      </c>
      <c r="AA752" s="78">
        <v>45991</v>
      </c>
      <c r="AB752" s="102">
        <f t="shared" si="66"/>
        <v>151</v>
      </c>
      <c r="AC752" s="72">
        <v>0</v>
      </c>
      <c r="AD752" s="514">
        <v>0</v>
      </c>
      <c r="AE752" s="72">
        <v>0</v>
      </c>
      <c r="AF752" s="80" t="s">
        <v>73</v>
      </c>
      <c r="AG752" s="102">
        <f t="shared" si="67"/>
        <v>0</v>
      </c>
      <c r="AH752" s="72">
        <v>0</v>
      </c>
      <c r="AI752" s="628">
        <v>0</v>
      </c>
      <c r="AJ752" s="72" t="s">
        <v>73</v>
      </c>
      <c r="AK752" s="80" t="s">
        <v>73</v>
      </c>
      <c r="AL752" s="72">
        <v>0</v>
      </c>
      <c r="AM752" s="80" t="s">
        <v>73</v>
      </c>
      <c r="AN752" s="80" t="s">
        <v>73</v>
      </c>
      <c r="AO752" s="80" t="s">
        <v>73</v>
      </c>
      <c r="AP752" s="102">
        <f t="shared" si="68"/>
        <v>0</v>
      </c>
      <c r="AQ752" s="102">
        <f t="shared" si="69"/>
        <v>11250000</v>
      </c>
      <c r="AR752" s="72" t="s">
        <v>65</v>
      </c>
      <c r="AS752" s="76">
        <v>11250000</v>
      </c>
      <c r="AT752" s="72" t="s">
        <v>319</v>
      </c>
      <c r="AU752" s="76">
        <v>0</v>
      </c>
      <c r="AV752" s="81" t="s">
        <v>73</v>
      </c>
      <c r="AW752" s="620">
        <v>9000000</v>
      </c>
      <c r="AX752" s="488">
        <f t="shared" si="70"/>
        <v>2250000</v>
      </c>
      <c r="AY752" s="84">
        <f t="shared" si="71"/>
        <v>0.8</v>
      </c>
      <c r="AZ752" s="84">
        <v>0.8</v>
      </c>
      <c r="BA752" s="81" t="s">
        <v>73</v>
      </c>
      <c r="BB752" s="72" t="s">
        <v>123</v>
      </c>
      <c r="BC752" s="75" t="s">
        <v>13668</v>
      </c>
      <c r="BD752" s="71" t="s">
        <v>65</v>
      </c>
      <c r="BE752" s="71" t="s">
        <v>65</v>
      </c>
    </row>
    <row r="753" spans="2:57" x14ac:dyDescent="0.25">
      <c r="B753" s="71">
        <v>2025</v>
      </c>
      <c r="C753" s="71">
        <v>891780111</v>
      </c>
      <c r="D753" s="71" t="s">
        <v>63</v>
      </c>
      <c r="E753" s="72" t="s">
        <v>13667</v>
      </c>
      <c r="F753" s="72" t="s">
        <v>13666</v>
      </c>
      <c r="G753" s="176">
        <v>0</v>
      </c>
      <c r="H753" s="72" t="s">
        <v>71</v>
      </c>
      <c r="I753" s="71" t="s">
        <v>64</v>
      </c>
      <c r="J753" s="73" t="s">
        <v>81</v>
      </c>
      <c r="K753" s="75" t="s">
        <v>13665</v>
      </c>
      <c r="L753" s="76">
        <v>18935000</v>
      </c>
      <c r="M753" s="71" t="s">
        <v>66</v>
      </c>
      <c r="N753" s="75" t="s">
        <v>13664</v>
      </c>
      <c r="O753" s="75">
        <v>1020757081</v>
      </c>
      <c r="P753" s="72">
        <v>1425</v>
      </c>
      <c r="Q753" s="80">
        <v>45840</v>
      </c>
      <c r="R753" s="75">
        <v>5603238000</v>
      </c>
      <c r="S753" s="80">
        <v>45840</v>
      </c>
      <c r="T753" s="76">
        <v>18935000</v>
      </c>
      <c r="U753" s="72" t="s">
        <v>65</v>
      </c>
      <c r="V753" s="76">
        <v>85455983</v>
      </c>
      <c r="W753" s="104" t="s">
        <v>11723</v>
      </c>
      <c r="X753" s="80">
        <v>45840</v>
      </c>
      <c r="Y753" s="80">
        <v>45840</v>
      </c>
      <c r="Z753" s="78" t="s">
        <v>73</v>
      </c>
      <c r="AA753" s="78">
        <v>45991</v>
      </c>
      <c r="AB753" s="102">
        <f t="shared" si="66"/>
        <v>151</v>
      </c>
      <c r="AC753" s="72">
        <v>0</v>
      </c>
      <c r="AD753" s="514">
        <v>0</v>
      </c>
      <c r="AE753" s="72">
        <v>0</v>
      </c>
      <c r="AF753" s="80" t="s">
        <v>73</v>
      </c>
      <c r="AG753" s="102">
        <f t="shared" si="67"/>
        <v>0</v>
      </c>
      <c r="AH753" s="72">
        <v>0</v>
      </c>
      <c r="AI753" s="628">
        <v>0</v>
      </c>
      <c r="AJ753" s="72" t="s">
        <v>73</v>
      </c>
      <c r="AK753" s="80" t="s">
        <v>73</v>
      </c>
      <c r="AL753" s="72">
        <v>0</v>
      </c>
      <c r="AM753" s="80" t="s">
        <v>73</v>
      </c>
      <c r="AN753" s="80" t="s">
        <v>73</v>
      </c>
      <c r="AO753" s="80" t="s">
        <v>73</v>
      </c>
      <c r="AP753" s="102">
        <f t="shared" si="68"/>
        <v>0</v>
      </c>
      <c r="AQ753" s="102">
        <f t="shared" si="69"/>
        <v>18935000</v>
      </c>
      <c r="AR753" s="72" t="s">
        <v>65</v>
      </c>
      <c r="AS753" s="76">
        <v>18935000</v>
      </c>
      <c r="AT753" s="72" t="s">
        <v>319</v>
      </c>
      <c r="AU753" s="76">
        <v>0</v>
      </c>
      <c r="AV753" s="81" t="s">
        <v>73</v>
      </c>
      <c r="AW753" s="620">
        <v>15148000</v>
      </c>
      <c r="AX753" s="488">
        <f t="shared" si="70"/>
        <v>3787000</v>
      </c>
      <c r="AY753" s="84">
        <f t="shared" si="71"/>
        <v>0.8</v>
      </c>
      <c r="AZ753" s="84">
        <v>0.8</v>
      </c>
      <c r="BA753" s="81" t="s">
        <v>73</v>
      </c>
      <c r="BB753" s="72" t="s">
        <v>123</v>
      </c>
      <c r="BC753" s="75" t="s">
        <v>13663</v>
      </c>
      <c r="BD753" s="71" t="s">
        <v>65</v>
      </c>
      <c r="BE753" s="71" t="s">
        <v>65</v>
      </c>
    </row>
    <row r="754" spans="2:57" x14ac:dyDescent="0.25">
      <c r="B754" s="71">
        <v>2025</v>
      </c>
      <c r="C754" s="71">
        <v>891780111</v>
      </c>
      <c r="D754" s="71" t="s">
        <v>63</v>
      </c>
      <c r="E754" s="72" t="s">
        <v>13662</v>
      </c>
      <c r="F754" s="72" t="s">
        <v>13661</v>
      </c>
      <c r="G754" s="176">
        <v>0</v>
      </c>
      <c r="H754" s="72" t="s">
        <v>71</v>
      </c>
      <c r="I754" s="71" t="s">
        <v>64</v>
      </c>
      <c r="J754" s="73" t="s">
        <v>81</v>
      </c>
      <c r="K754" s="75" t="s">
        <v>13660</v>
      </c>
      <c r="L754" s="76">
        <v>11250000</v>
      </c>
      <c r="M754" s="71" t="s">
        <v>66</v>
      </c>
      <c r="N754" s="75" t="s">
        <v>13659</v>
      </c>
      <c r="O754" s="75">
        <v>84459314</v>
      </c>
      <c r="P754" s="72">
        <v>1426</v>
      </c>
      <c r="Q754" s="80">
        <v>45840</v>
      </c>
      <c r="R754" s="75">
        <v>2494141000</v>
      </c>
      <c r="S754" s="80">
        <v>45841</v>
      </c>
      <c r="T754" s="76">
        <v>11250000</v>
      </c>
      <c r="U754" s="72" t="s">
        <v>65</v>
      </c>
      <c r="V754" s="76">
        <v>85459497</v>
      </c>
      <c r="W754" s="104" t="s">
        <v>9141</v>
      </c>
      <c r="X754" s="80">
        <v>45841</v>
      </c>
      <c r="Y754" s="80">
        <v>45841</v>
      </c>
      <c r="Z754" s="78" t="s">
        <v>73</v>
      </c>
      <c r="AA754" s="78">
        <v>45991</v>
      </c>
      <c r="AB754" s="102">
        <f t="shared" si="66"/>
        <v>150</v>
      </c>
      <c r="AC754" s="72">
        <v>0</v>
      </c>
      <c r="AD754" s="514">
        <v>0</v>
      </c>
      <c r="AE754" s="72">
        <v>0</v>
      </c>
      <c r="AF754" s="80" t="s">
        <v>73</v>
      </c>
      <c r="AG754" s="102">
        <f t="shared" si="67"/>
        <v>0</v>
      </c>
      <c r="AH754" s="72">
        <v>0</v>
      </c>
      <c r="AI754" s="628">
        <v>0</v>
      </c>
      <c r="AJ754" s="72" t="s">
        <v>73</v>
      </c>
      <c r="AK754" s="80" t="s">
        <v>73</v>
      </c>
      <c r="AL754" s="72">
        <v>0</v>
      </c>
      <c r="AM754" s="80" t="s">
        <v>73</v>
      </c>
      <c r="AN754" s="80" t="s">
        <v>73</v>
      </c>
      <c r="AO754" s="80" t="s">
        <v>73</v>
      </c>
      <c r="AP754" s="102">
        <f t="shared" si="68"/>
        <v>0</v>
      </c>
      <c r="AQ754" s="102">
        <f t="shared" si="69"/>
        <v>11250000</v>
      </c>
      <c r="AR754" s="72" t="s">
        <v>65</v>
      </c>
      <c r="AS754" s="76">
        <v>11250000</v>
      </c>
      <c r="AT754" s="72" t="s">
        <v>319</v>
      </c>
      <c r="AU754" s="76">
        <v>0</v>
      </c>
      <c r="AV754" s="81" t="s">
        <v>73</v>
      </c>
      <c r="AW754" s="620">
        <v>9000000</v>
      </c>
      <c r="AX754" s="488">
        <f t="shared" si="70"/>
        <v>2250000</v>
      </c>
      <c r="AY754" s="84">
        <f t="shared" si="71"/>
        <v>0.8</v>
      </c>
      <c r="AZ754" s="84">
        <v>0.8</v>
      </c>
      <c r="BA754" s="81" t="s">
        <v>73</v>
      </c>
      <c r="BB754" s="72" t="s">
        <v>123</v>
      </c>
      <c r="BC754" s="75" t="s">
        <v>13658</v>
      </c>
      <c r="BD754" s="71" t="s">
        <v>65</v>
      </c>
      <c r="BE754" s="71" t="s">
        <v>65</v>
      </c>
    </row>
    <row r="755" spans="2:57" x14ac:dyDescent="0.25">
      <c r="B755" s="71">
        <v>2025</v>
      </c>
      <c r="C755" s="71">
        <v>891780111</v>
      </c>
      <c r="D755" s="71" t="s">
        <v>63</v>
      </c>
      <c r="E755" s="72" t="s">
        <v>13657</v>
      </c>
      <c r="F755" s="72" t="s">
        <v>13656</v>
      </c>
      <c r="G755" s="176">
        <v>0</v>
      </c>
      <c r="H755" s="72" t="s">
        <v>71</v>
      </c>
      <c r="I755" s="71" t="s">
        <v>166</v>
      </c>
      <c r="J755" s="73" t="s">
        <v>81</v>
      </c>
      <c r="K755" s="75" t="s">
        <v>13655</v>
      </c>
      <c r="L755" s="76">
        <v>15780000</v>
      </c>
      <c r="M755" s="71" t="s">
        <v>66</v>
      </c>
      <c r="N755" s="75" t="s">
        <v>13654</v>
      </c>
      <c r="O755" s="75">
        <v>1082976463</v>
      </c>
      <c r="P755" s="72">
        <v>1432</v>
      </c>
      <c r="Q755" s="80">
        <v>45841</v>
      </c>
      <c r="R755" s="75">
        <v>63120000</v>
      </c>
      <c r="S755" s="80">
        <v>45841</v>
      </c>
      <c r="T755" s="76">
        <v>15780000</v>
      </c>
      <c r="U755" s="72" t="s">
        <v>65</v>
      </c>
      <c r="V755" s="76">
        <v>72175281</v>
      </c>
      <c r="W755" s="104" t="s">
        <v>8886</v>
      </c>
      <c r="X755" s="80">
        <v>45841</v>
      </c>
      <c r="Y755" s="80">
        <v>45841</v>
      </c>
      <c r="Z755" s="78" t="s">
        <v>73</v>
      </c>
      <c r="AA755" s="78">
        <v>45991</v>
      </c>
      <c r="AB755" s="102">
        <f t="shared" si="66"/>
        <v>150</v>
      </c>
      <c r="AC755" s="72">
        <v>0</v>
      </c>
      <c r="AD755" s="514">
        <v>0</v>
      </c>
      <c r="AE755" s="72">
        <v>0</v>
      </c>
      <c r="AF755" s="80" t="s">
        <v>73</v>
      </c>
      <c r="AG755" s="102">
        <f t="shared" si="67"/>
        <v>0</v>
      </c>
      <c r="AH755" s="72">
        <v>0</v>
      </c>
      <c r="AI755" s="628">
        <v>0</v>
      </c>
      <c r="AJ755" s="72" t="s">
        <v>73</v>
      </c>
      <c r="AK755" s="80" t="s">
        <v>73</v>
      </c>
      <c r="AL755" s="72">
        <v>0</v>
      </c>
      <c r="AM755" s="80" t="s">
        <v>73</v>
      </c>
      <c r="AN755" s="80" t="s">
        <v>73</v>
      </c>
      <c r="AO755" s="80" t="s">
        <v>73</v>
      </c>
      <c r="AP755" s="102">
        <f t="shared" si="68"/>
        <v>0</v>
      </c>
      <c r="AQ755" s="102">
        <f t="shared" si="69"/>
        <v>15780000</v>
      </c>
      <c r="AR755" s="72" t="s">
        <v>65</v>
      </c>
      <c r="AS755" s="76">
        <v>15780000</v>
      </c>
      <c r="AT755" s="72" t="s">
        <v>319</v>
      </c>
      <c r="AU755" s="76">
        <v>0</v>
      </c>
      <c r="AV755" s="81" t="s">
        <v>73</v>
      </c>
      <c r="AW755" s="620">
        <v>12624000</v>
      </c>
      <c r="AX755" s="488">
        <f t="shared" si="70"/>
        <v>3156000</v>
      </c>
      <c r="AY755" s="84">
        <f t="shared" si="71"/>
        <v>0.8</v>
      </c>
      <c r="AZ755" s="84">
        <v>0.8</v>
      </c>
      <c r="BA755" s="81" t="s">
        <v>73</v>
      </c>
      <c r="BB755" s="72" t="s">
        <v>123</v>
      </c>
      <c r="BC755" s="75" t="s">
        <v>13653</v>
      </c>
      <c r="BD755" s="71" t="s">
        <v>65</v>
      </c>
      <c r="BE755" s="71" t="s">
        <v>65</v>
      </c>
    </row>
    <row r="756" spans="2:57" x14ac:dyDescent="0.25">
      <c r="B756" s="71">
        <v>2025</v>
      </c>
      <c r="C756" s="71">
        <v>891780111</v>
      </c>
      <c r="D756" s="71" t="s">
        <v>63</v>
      </c>
      <c r="E756" s="72" t="s">
        <v>13652</v>
      </c>
      <c r="F756" s="72" t="s">
        <v>13651</v>
      </c>
      <c r="G756" s="176">
        <v>0</v>
      </c>
      <c r="H756" s="72" t="s">
        <v>71</v>
      </c>
      <c r="I756" s="71" t="s">
        <v>64</v>
      </c>
      <c r="J756" s="73" t="s">
        <v>81</v>
      </c>
      <c r="K756" s="75" t="s">
        <v>13641</v>
      </c>
      <c r="L756" s="76">
        <v>3900000</v>
      </c>
      <c r="M756" s="71" t="s">
        <v>66</v>
      </c>
      <c r="N756" s="75" t="s">
        <v>13650</v>
      </c>
      <c r="O756" s="75">
        <v>1128126827</v>
      </c>
      <c r="P756" s="72">
        <v>1425</v>
      </c>
      <c r="Q756" s="80">
        <v>45840</v>
      </c>
      <c r="R756" s="75">
        <v>5603238000</v>
      </c>
      <c r="S756" s="80">
        <v>45841</v>
      </c>
      <c r="T756" s="76">
        <v>3900000</v>
      </c>
      <c r="U756" s="72" t="s">
        <v>65</v>
      </c>
      <c r="V756" s="76">
        <v>45691169</v>
      </c>
      <c r="W756" s="104" t="s">
        <v>10104</v>
      </c>
      <c r="X756" s="80">
        <v>45841</v>
      </c>
      <c r="Y756" s="80">
        <v>45841</v>
      </c>
      <c r="Z756" s="78" t="s">
        <v>73</v>
      </c>
      <c r="AA756" s="78">
        <v>45869</v>
      </c>
      <c r="AB756" s="102">
        <f t="shared" si="66"/>
        <v>28</v>
      </c>
      <c r="AC756" s="72">
        <v>0</v>
      </c>
      <c r="AD756" s="514">
        <v>0</v>
      </c>
      <c r="AE756" s="72">
        <v>0</v>
      </c>
      <c r="AF756" s="80" t="s">
        <v>73</v>
      </c>
      <c r="AG756" s="102">
        <f t="shared" si="67"/>
        <v>0</v>
      </c>
      <c r="AH756" s="72">
        <v>0</v>
      </c>
      <c r="AI756" s="628">
        <v>0</v>
      </c>
      <c r="AJ756" s="72" t="s">
        <v>73</v>
      </c>
      <c r="AK756" s="80" t="s">
        <v>73</v>
      </c>
      <c r="AL756" s="72">
        <v>0</v>
      </c>
      <c r="AM756" s="80" t="s">
        <v>73</v>
      </c>
      <c r="AN756" s="80" t="s">
        <v>73</v>
      </c>
      <c r="AO756" s="80" t="s">
        <v>73</v>
      </c>
      <c r="AP756" s="102">
        <f t="shared" si="68"/>
        <v>0</v>
      </c>
      <c r="AQ756" s="102">
        <f t="shared" si="69"/>
        <v>3900000</v>
      </c>
      <c r="AR756" s="72" t="s">
        <v>65</v>
      </c>
      <c r="AS756" s="76">
        <v>3900000</v>
      </c>
      <c r="AT756" s="72" t="s">
        <v>319</v>
      </c>
      <c r="AU756" s="76">
        <v>0</v>
      </c>
      <c r="AV756" s="81" t="s">
        <v>73</v>
      </c>
      <c r="AW756" s="620">
        <v>3900000</v>
      </c>
      <c r="AX756" s="488">
        <f t="shared" si="70"/>
        <v>0</v>
      </c>
      <c r="AY756" s="84">
        <f t="shared" si="71"/>
        <v>1</v>
      </c>
      <c r="AZ756" s="84">
        <v>1</v>
      </c>
      <c r="BA756" s="81" t="s">
        <v>73</v>
      </c>
      <c r="BB756" s="72" t="s">
        <v>208</v>
      </c>
      <c r="BC756" s="75" t="s">
        <v>13649</v>
      </c>
      <c r="BD756" s="71" t="s">
        <v>65</v>
      </c>
      <c r="BE756" s="71" t="s">
        <v>65</v>
      </c>
    </row>
    <row r="757" spans="2:57" x14ac:dyDescent="0.25">
      <c r="B757" s="71">
        <v>2025</v>
      </c>
      <c r="C757" s="71">
        <v>891780111</v>
      </c>
      <c r="D757" s="71" t="s">
        <v>63</v>
      </c>
      <c r="E757" s="72" t="s">
        <v>13648</v>
      </c>
      <c r="F757" s="72" t="s">
        <v>13647</v>
      </c>
      <c r="G757" s="176">
        <v>0</v>
      </c>
      <c r="H757" s="72" t="s">
        <v>71</v>
      </c>
      <c r="I757" s="71" t="s">
        <v>64</v>
      </c>
      <c r="J757" s="73" t="s">
        <v>81</v>
      </c>
      <c r="K757" s="75" t="s">
        <v>13646</v>
      </c>
      <c r="L757" s="76">
        <v>2900000</v>
      </c>
      <c r="M757" s="71" t="s">
        <v>66</v>
      </c>
      <c r="N757" s="75" t="s">
        <v>13645</v>
      </c>
      <c r="O757" s="75">
        <v>78752519</v>
      </c>
      <c r="P757" s="72">
        <v>1425</v>
      </c>
      <c r="Q757" s="80">
        <v>45840</v>
      </c>
      <c r="R757" s="75">
        <v>5603238000</v>
      </c>
      <c r="S757" s="80">
        <v>45841</v>
      </c>
      <c r="T757" s="76">
        <v>2900000</v>
      </c>
      <c r="U757" s="72" t="s">
        <v>65</v>
      </c>
      <c r="V757" s="76">
        <v>45691169</v>
      </c>
      <c r="W757" s="104" t="s">
        <v>10104</v>
      </c>
      <c r="X757" s="80">
        <v>45841</v>
      </c>
      <c r="Y757" s="80">
        <v>45841</v>
      </c>
      <c r="Z757" s="78" t="s">
        <v>73</v>
      </c>
      <c r="AA757" s="78">
        <v>45869</v>
      </c>
      <c r="AB757" s="102">
        <f t="shared" si="66"/>
        <v>28</v>
      </c>
      <c r="AC757" s="72">
        <v>0</v>
      </c>
      <c r="AD757" s="514">
        <v>0</v>
      </c>
      <c r="AE757" s="72">
        <v>0</v>
      </c>
      <c r="AF757" s="80" t="s">
        <v>73</v>
      </c>
      <c r="AG757" s="102">
        <f t="shared" si="67"/>
        <v>0</v>
      </c>
      <c r="AH757" s="72">
        <v>0</v>
      </c>
      <c r="AI757" s="628">
        <v>0</v>
      </c>
      <c r="AJ757" s="72" t="s">
        <v>73</v>
      </c>
      <c r="AK757" s="80" t="s">
        <v>73</v>
      </c>
      <c r="AL757" s="72">
        <v>0</v>
      </c>
      <c r="AM757" s="80" t="s">
        <v>73</v>
      </c>
      <c r="AN757" s="80" t="s">
        <v>73</v>
      </c>
      <c r="AO757" s="80" t="s">
        <v>73</v>
      </c>
      <c r="AP757" s="102">
        <f t="shared" si="68"/>
        <v>0</v>
      </c>
      <c r="AQ757" s="102">
        <f t="shared" si="69"/>
        <v>2900000</v>
      </c>
      <c r="AR757" s="72" t="s">
        <v>65</v>
      </c>
      <c r="AS757" s="76">
        <v>2900000</v>
      </c>
      <c r="AT757" s="72" t="s">
        <v>319</v>
      </c>
      <c r="AU757" s="76">
        <v>0</v>
      </c>
      <c r="AV757" s="81" t="s">
        <v>73</v>
      </c>
      <c r="AW757" s="620">
        <v>2900000</v>
      </c>
      <c r="AX757" s="488">
        <f t="shared" si="70"/>
        <v>0</v>
      </c>
      <c r="AY757" s="84">
        <f t="shared" si="71"/>
        <v>1</v>
      </c>
      <c r="AZ757" s="84">
        <v>1</v>
      </c>
      <c r="BA757" s="81" t="s">
        <v>73</v>
      </c>
      <c r="BB757" s="72" t="s">
        <v>208</v>
      </c>
      <c r="BC757" s="75" t="s">
        <v>13644</v>
      </c>
      <c r="BD757" s="71" t="s">
        <v>65</v>
      </c>
      <c r="BE757" s="71" t="s">
        <v>65</v>
      </c>
    </row>
    <row r="758" spans="2:57" x14ac:dyDescent="0.25">
      <c r="B758" s="71">
        <v>2025</v>
      </c>
      <c r="C758" s="71">
        <v>891780111</v>
      </c>
      <c r="D758" s="71" t="s">
        <v>63</v>
      </c>
      <c r="E758" s="72" t="s">
        <v>13643</v>
      </c>
      <c r="F758" s="72" t="s">
        <v>13642</v>
      </c>
      <c r="G758" s="176">
        <v>0</v>
      </c>
      <c r="H758" s="72" t="s">
        <v>71</v>
      </c>
      <c r="I758" s="71" t="s">
        <v>64</v>
      </c>
      <c r="J758" s="73" t="s">
        <v>81</v>
      </c>
      <c r="K758" s="75" t="s">
        <v>13641</v>
      </c>
      <c r="L758" s="76">
        <v>2900000</v>
      </c>
      <c r="M758" s="71" t="s">
        <v>66</v>
      </c>
      <c r="N758" s="75" t="s">
        <v>13640</v>
      </c>
      <c r="O758" s="75">
        <v>1083039368</v>
      </c>
      <c r="P758" s="72">
        <v>1425</v>
      </c>
      <c r="Q758" s="80">
        <v>45840</v>
      </c>
      <c r="R758" s="75">
        <v>5603238000</v>
      </c>
      <c r="S758" s="80">
        <v>45841</v>
      </c>
      <c r="T758" s="76">
        <v>2900000</v>
      </c>
      <c r="U758" s="72" t="s">
        <v>65</v>
      </c>
      <c r="V758" s="76">
        <v>45691169</v>
      </c>
      <c r="W758" s="104" t="s">
        <v>10104</v>
      </c>
      <c r="X758" s="80">
        <v>45841</v>
      </c>
      <c r="Y758" s="80">
        <v>45841</v>
      </c>
      <c r="Z758" s="78" t="s">
        <v>73</v>
      </c>
      <c r="AA758" s="78">
        <v>45860</v>
      </c>
      <c r="AB758" s="102">
        <f t="shared" si="66"/>
        <v>19</v>
      </c>
      <c r="AC758" s="72">
        <v>0</v>
      </c>
      <c r="AD758" s="514">
        <v>0</v>
      </c>
      <c r="AE758" s="72">
        <v>0</v>
      </c>
      <c r="AF758" s="80" t="s">
        <v>73</v>
      </c>
      <c r="AG758" s="102">
        <f t="shared" si="67"/>
        <v>0</v>
      </c>
      <c r="AH758" s="72">
        <v>0</v>
      </c>
      <c r="AI758" s="628">
        <v>0</v>
      </c>
      <c r="AJ758" s="72" t="s">
        <v>73</v>
      </c>
      <c r="AK758" s="80" t="s">
        <v>73</v>
      </c>
      <c r="AL758" s="72">
        <v>0</v>
      </c>
      <c r="AM758" s="80" t="s">
        <v>73</v>
      </c>
      <c r="AN758" s="80" t="s">
        <v>73</v>
      </c>
      <c r="AO758" s="80" t="s">
        <v>73</v>
      </c>
      <c r="AP758" s="102">
        <f t="shared" si="68"/>
        <v>0</v>
      </c>
      <c r="AQ758" s="102">
        <f t="shared" si="69"/>
        <v>2900000</v>
      </c>
      <c r="AR758" s="72" t="s">
        <v>65</v>
      </c>
      <c r="AS758" s="76">
        <v>2900000</v>
      </c>
      <c r="AT758" s="72" t="s">
        <v>319</v>
      </c>
      <c r="AU758" s="76">
        <v>0</v>
      </c>
      <c r="AV758" s="81" t="s">
        <v>73</v>
      </c>
      <c r="AW758" s="620">
        <v>2900000</v>
      </c>
      <c r="AX758" s="488">
        <f t="shared" si="70"/>
        <v>0</v>
      </c>
      <c r="AY758" s="84">
        <f t="shared" si="71"/>
        <v>1</v>
      </c>
      <c r="AZ758" s="84">
        <v>1</v>
      </c>
      <c r="BA758" s="81" t="s">
        <v>73</v>
      </c>
      <c r="BB758" s="72" t="s">
        <v>208</v>
      </c>
      <c r="BC758" s="75" t="s">
        <v>13639</v>
      </c>
      <c r="BD758" s="71" t="s">
        <v>65</v>
      </c>
      <c r="BE758" s="71" t="s">
        <v>65</v>
      </c>
    </row>
    <row r="759" spans="2:57" x14ac:dyDescent="0.25">
      <c r="B759" s="71">
        <v>2025</v>
      </c>
      <c r="C759" s="71">
        <v>891780111</v>
      </c>
      <c r="D759" s="71" t="s">
        <v>63</v>
      </c>
      <c r="E759" s="72" t="s">
        <v>13638</v>
      </c>
      <c r="F759" s="72" t="s">
        <v>13637</v>
      </c>
      <c r="G759" s="176">
        <v>0</v>
      </c>
      <c r="H759" s="72" t="s">
        <v>71</v>
      </c>
      <c r="I759" s="71" t="s">
        <v>64</v>
      </c>
      <c r="J759" s="73" t="s">
        <v>81</v>
      </c>
      <c r="K759" s="75" t="s">
        <v>13636</v>
      </c>
      <c r="L759" s="76">
        <v>3500000</v>
      </c>
      <c r="M759" s="71" t="s">
        <v>66</v>
      </c>
      <c r="N759" s="75" t="s">
        <v>10878</v>
      </c>
      <c r="O759" s="75">
        <v>1082958970</v>
      </c>
      <c r="P759" s="72">
        <v>1425</v>
      </c>
      <c r="Q759" s="80">
        <v>45840</v>
      </c>
      <c r="R759" s="75">
        <v>5603238000</v>
      </c>
      <c r="S759" s="80">
        <v>45841</v>
      </c>
      <c r="T759" s="76">
        <v>3500000</v>
      </c>
      <c r="U759" s="72" t="s">
        <v>65</v>
      </c>
      <c r="V759" s="76">
        <v>45691169</v>
      </c>
      <c r="W759" s="104" t="s">
        <v>10104</v>
      </c>
      <c r="X759" s="80">
        <v>45841</v>
      </c>
      <c r="Y759" s="80">
        <v>45841</v>
      </c>
      <c r="Z759" s="78" t="s">
        <v>73</v>
      </c>
      <c r="AA759" s="78">
        <v>45869</v>
      </c>
      <c r="AB759" s="102">
        <f t="shared" si="66"/>
        <v>28</v>
      </c>
      <c r="AC759" s="72">
        <v>0</v>
      </c>
      <c r="AD759" s="514">
        <v>0</v>
      </c>
      <c r="AE759" s="72">
        <v>0</v>
      </c>
      <c r="AF759" s="80" t="s">
        <v>73</v>
      </c>
      <c r="AG759" s="102">
        <f t="shared" si="67"/>
        <v>0</v>
      </c>
      <c r="AH759" s="72">
        <v>0</v>
      </c>
      <c r="AI759" s="628">
        <v>0</v>
      </c>
      <c r="AJ759" s="72" t="s">
        <v>73</v>
      </c>
      <c r="AK759" s="80" t="s">
        <v>73</v>
      </c>
      <c r="AL759" s="72">
        <v>0</v>
      </c>
      <c r="AM759" s="80" t="s">
        <v>73</v>
      </c>
      <c r="AN759" s="80" t="s">
        <v>73</v>
      </c>
      <c r="AO759" s="80" t="s">
        <v>73</v>
      </c>
      <c r="AP759" s="102">
        <f t="shared" si="68"/>
        <v>0</v>
      </c>
      <c r="AQ759" s="102">
        <f t="shared" si="69"/>
        <v>3500000</v>
      </c>
      <c r="AR759" s="72" t="s">
        <v>65</v>
      </c>
      <c r="AS759" s="76">
        <v>3500000</v>
      </c>
      <c r="AT759" s="72" t="s">
        <v>319</v>
      </c>
      <c r="AU759" s="76">
        <v>0</v>
      </c>
      <c r="AV759" s="81" t="s">
        <v>73</v>
      </c>
      <c r="AW759" s="620">
        <v>3500000</v>
      </c>
      <c r="AX759" s="488">
        <f t="shared" si="70"/>
        <v>0</v>
      </c>
      <c r="AY759" s="84">
        <f t="shared" si="71"/>
        <v>1</v>
      </c>
      <c r="AZ759" s="84">
        <v>1</v>
      </c>
      <c r="BA759" s="81" t="s">
        <v>73</v>
      </c>
      <c r="BB759" s="72" t="s">
        <v>208</v>
      </c>
      <c r="BC759" s="75" t="s">
        <v>13635</v>
      </c>
      <c r="BD759" s="71" t="s">
        <v>65</v>
      </c>
      <c r="BE759" s="71" t="s">
        <v>65</v>
      </c>
    </row>
    <row r="760" spans="2:57" x14ac:dyDescent="0.25">
      <c r="B760" s="71">
        <v>2025</v>
      </c>
      <c r="C760" s="71">
        <v>891780111</v>
      </c>
      <c r="D760" s="71" t="s">
        <v>63</v>
      </c>
      <c r="E760" s="72" t="s">
        <v>13634</v>
      </c>
      <c r="F760" s="72" t="s">
        <v>13633</v>
      </c>
      <c r="G760" s="176">
        <v>0</v>
      </c>
      <c r="H760" s="72" t="s">
        <v>71</v>
      </c>
      <c r="I760" s="71" t="s">
        <v>64</v>
      </c>
      <c r="J760" s="73" t="s">
        <v>81</v>
      </c>
      <c r="K760" s="75" t="s">
        <v>13632</v>
      </c>
      <c r="L760" s="76">
        <v>2900000</v>
      </c>
      <c r="M760" s="71" t="s">
        <v>66</v>
      </c>
      <c r="N760" s="75" t="s">
        <v>13631</v>
      </c>
      <c r="O760" s="75">
        <v>1065658254</v>
      </c>
      <c r="P760" s="72">
        <v>1425</v>
      </c>
      <c r="Q760" s="80">
        <v>45840</v>
      </c>
      <c r="R760" s="75">
        <v>5603238000</v>
      </c>
      <c r="S760" s="80">
        <v>45841</v>
      </c>
      <c r="T760" s="76">
        <v>2900000</v>
      </c>
      <c r="U760" s="72" t="s">
        <v>65</v>
      </c>
      <c r="V760" s="76">
        <v>45691169</v>
      </c>
      <c r="W760" s="104" t="s">
        <v>10104</v>
      </c>
      <c r="X760" s="80">
        <v>45841</v>
      </c>
      <c r="Y760" s="80">
        <v>45841</v>
      </c>
      <c r="Z760" s="78" t="s">
        <v>73</v>
      </c>
      <c r="AA760" s="78">
        <v>45860</v>
      </c>
      <c r="AB760" s="102">
        <f t="shared" si="66"/>
        <v>19</v>
      </c>
      <c r="AC760" s="72">
        <v>1</v>
      </c>
      <c r="AD760" s="514">
        <v>1000000</v>
      </c>
      <c r="AE760" s="72">
        <v>1</v>
      </c>
      <c r="AF760" s="80">
        <v>45869</v>
      </c>
      <c r="AG760" s="102">
        <f t="shared" si="67"/>
        <v>9</v>
      </c>
      <c r="AH760" s="72">
        <v>0</v>
      </c>
      <c r="AI760" s="628">
        <v>0</v>
      </c>
      <c r="AJ760" s="72" t="s">
        <v>73</v>
      </c>
      <c r="AK760" s="80" t="s">
        <v>73</v>
      </c>
      <c r="AL760" s="72">
        <v>0</v>
      </c>
      <c r="AM760" s="80" t="s">
        <v>73</v>
      </c>
      <c r="AN760" s="80" t="s">
        <v>73</v>
      </c>
      <c r="AO760" s="80" t="s">
        <v>73</v>
      </c>
      <c r="AP760" s="102">
        <f t="shared" si="68"/>
        <v>0</v>
      </c>
      <c r="AQ760" s="102">
        <f t="shared" si="69"/>
        <v>3900000</v>
      </c>
      <c r="AR760" s="72" t="s">
        <v>65</v>
      </c>
      <c r="AS760" s="76">
        <v>2900000</v>
      </c>
      <c r="AT760" s="72" t="s">
        <v>319</v>
      </c>
      <c r="AU760" s="76">
        <v>0</v>
      </c>
      <c r="AV760" s="81" t="s">
        <v>73</v>
      </c>
      <c r="AW760" s="620">
        <v>3900000</v>
      </c>
      <c r="AX760" s="488">
        <f t="shared" si="70"/>
        <v>0</v>
      </c>
      <c r="AY760" s="84">
        <f t="shared" si="71"/>
        <v>1</v>
      </c>
      <c r="AZ760" s="84">
        <v>1</v>
      </c>
      <c r="BA760" s="81" t="s">
        <v>73</v>
      </c>
      <c r="BB760" s="72" t="s">
        <v>208</v>
      </c>
      <c r="BC760" s="75" t="s">
        <v>13630</v>
      </c>
      <c r="BD760" s="71" t="s">
        <v>65</v>
      </c>
      <c r="BE760" s="71" t="s">
        <v>65</v>
      </c>
    </row>
    <row r="761" spans="2:57" x14ac:dyDescent="0.25">
      <c r="B761" s="71">
        <v>2025</v>
      </c>
      <c r="C761" s="71">
        <v>891780111</v>
      </c>
      <c r="D761" s="71" t="s">
        <v>63</v>
      </c>
      <c r="E761" s="72" t="s">
        <v>13629</v>
      </c>
      <c r="F761" s="72" t="s">
        <v>13628</v>
      </c>
      <c r="G761" s="176">
        <v>0</v>
      </c>
      <c r="H761" s="72" t="s">
        <v>71</v>
      </c>
      <c r="I761" s="71" t="s">
        <v>64</v>
      </c>
      <c r="J761" s="73" t="s">
        <v>81</v>
      </c>
      <c r="K761" s="75" t="s">
        <v>13627</v>
      </c>
      <c r="L761" s="76">
        <v>3500000</v>
      </c>
      <c r="M761" s="71" t="s">
        <v>66</v>
      </c>
      <c r="N761" s="75" t="s">
        <v>10864</v>
      </c>
      <c r="O761" s="75">
        <v>1019094455</v>
      </c>
      <c r="P761" s="72">
        <v>1425</v>
      </c>
      <c r="Q761" s="80">
        <v>45840</v>
      </c>
      <c r="R761" s="75">
        <v>5603238000</v>
      </c>
      <c r="S761" s="80">
        <v>45841</v>
      </c>
      <c r="T761" s="76">
        <v>3500000</v>
      </c>
      <c r="U761" s="72" t="s">
        <v>65</v>
      </c>
      <c r="V761" s="76">
        <v>45691169</v>
      </c>
      <c r="W761" s="104" t="s">
        <v>10104</v>
      </c>
      <c r="X761" s="80">
        <v>45841</v>
      </c>
      <c r="Y761" s="80">
        <v>45841</v>
      </c>
      <c r="Z761" s="78" t="s">
        <v>73</v>
      </c>
      <c r="AA761" s="78">
        <v>45869</v>
      </c>
      <c r="AB761" s="102">
        <f t="shared" si="66"/>
        <v>28</v>
      </c>
      <c r="AC761" s="72">
        <v>0</v>
      </c>
      <c r="AD761" s="514">
        <v>0</v>
      </c>
      <c r="AE761" s="72">
        <v>0</v>
      </c>
      <c r="AF761" s="80" t="s">
        <v>73</v>
      </c>
      <c r="AG761" s="102">
        <f t="shared" si="67"/>
        <v>0</v>
      </c>
      <c r="AH761" s="72">
        <v>0</v>
      </c>
      <c r="AI761" s="628">
        <v>0</v>
      </c>
      <c r="AJ761" s="72" t="s">
        <v>73</v>
      </c>
      <c r="AK761" s="80" t="s">
        <v>73</v>
      </c>
      <c r="AL761" s="72">
        <v>0</v>
      </c>
      <c r="AM761" s="80" t="s">
        <v>73</v>
      </c>
      <c r="AN761" s="80" t="s">
        <v>73</v>
      </c>
      <c r="AO761" s="80" t="s">
        <v>73</v>
      </c>
      <c r="AP761" s="102">
        <f t="shared" si="68"/>
        <v>0</v>
      </c>
      <c r="AQ761" s="102">
        <f t="shared" si="69"/>
        <v>3500000</v>
      </c>
      <c r="AR761" s="72" t="s">
        <v>65</v>
      </c>
      <c r="AS761" s="76">
        <v>3500000</v>
      </c>
      <c r="AT761" s="72" t="s">
        <v>319</v>
      </c>
      <c r="AU761" s="76">
        <v>0</v>
      </c>
      <c r="AV761" s="81" t="s">
        <v>73</v>
      </c>
      <c r="AW761" s="620">
        <v>3500000</v>
      </c>
      <c r="AX761" s="488">
        <f t="shared" si="70"/>
        <v>0</v>
      </c>
      <c r="AY761" s="84">
        <f t="shared" si="71"/>
        <v>1</v>
      </c>
      <c r="AZ761" s="84">
        <v>1</v>
      </c>
      <c r="BA761" s="81" t="s">
        <v>73</v>
      </c>
      <c r="BB761" s="72" t="s">
        <v>208</v>
      </c>
      <c r="BC761" s="75" t="s">
        <v>13626</v>
      </c>
      <c r="BD761" s="71" t="s">
        <v>65</v>
      </c>
      <c r="BE761" s="71" t="s">
        <v>65</v>
      </c>
    </row>
    <row r="762" spans="2:57" x14ac:dyDescent="0.25">
      <c r="B762" s="71">
        <v>2025</v>
      </c>
      <c r="C762" s="71">
        <v>891780111</v>
      </c>
      <c r="D762" s="71" t="s">
        <v>63</v>
      </c>
      <c r="E762" s="72" t="s">
        <v>13625</v>
      </c>
      <c r="F762" s="72" t="s">
        <v>13624</v>
      </c>
      <c r="G762" s="176">
        <v>0</v>
      </c>
      <c r="H762" s="72" t="s">
        <v>71</v>
      </c>
      <c r="I762" s="71" t="s">
        <v>64</v>
      </c>
      <c r="J762" s="73" t="s">
        <v>81</v>
      </c>
      <c r="K762" s="75" t="s">
        <v>13623</v>
      </c>
      <c r="L762" s="76">
        <v>3500000</v>
      </c>
      <c r="M762" s="71" t="s">
        <v>66</v>
      </c>
      <c r="N762" s="75" t="s">
        <v>13622</v>
      </c>
      <c r="O762" s="75">
        <v>1221974278</v>
      </c>
      <c r="P762" s="72">
        <v>1425</v>
      </c>
      <c r="Q762" s="80">
        <v>45840</v>
      </c>
      <c r="R762" s="75">
        <v>5603238000</v>
      </c>
      <c r="S762" s="80">
        <v>45841</v>
      </c>
      <c r="T762" s="76">
        <v>3500000</v>
      </c>
      <c r="U762" s="72" t="s">
        <v>65</v>
      </c>
      <c r="V762" s="76">
        <v>45691169</v>
      </c>
      <c r="W762" s="104" t="s">
        <v>10104</v>
      </c>
      <c r="X762" s="80">
        <v>45841</v>
      </c>
      <c r="Y762" s="80">
        <v>45841</v>
      </c>
      <c r="Z762" s="78" t="s">
        <v>73</v>
      </c>
      <c r="AA762" s="78">
        <v>45869</v>
      </c>
      <c r="AB762" s="102">
        <f t="shared" si="66"/>
        <v>28</v>
      </c>
      <c r="AC762" s="72">
        <v>0</v>
      </c>
      <c r="AD762" s="514">
        <v>0</v>
      </c>
      <c r="AE762" s="72">
        <v>0</v>
      </c>
      <c r="AF762" s="80" t="s">
        <v>73</v>
      </c>
      <c r="AG762" s="102">
        <f t="shared" si="67"/>
        <v>0</v>
      </c>
      <c r="AH762" s="72">
        <v>0</v>
      </c>
      <c r="AI762" s="628">
        <v>0</v>
      </c>
      <c r="AJ762" s="72" t="s">
        <v>73</v>
      </c>
      <c r="AK762" s="80" t="s">
        <v>73</v>
      </c>
      <c r="AL762" s="72">
        <v>0</v>
      </c>
      <c r="AM762" s="80" t="s">
        <v>73</v>
      </c>
      <c r="AN762" s="80" t="s">
        <v>73</v>
      </c>
      <c r="AO762" s="80" t="s">
        <v>73</v>
      </c>
      <c r="AP762" s="102">
        <f t="shared" si="68"/>
        <v>0</v>
      </c>
      <c r="AQ762" s="102">
        <f t="shared" si="69"/>
        <v>3500000</v>
      </c>
      <c r="AR762" s="72" t="s">
        <v>65</v>
      </c>
      <c r="AS762" s="76">
        <v>3500000</v>
      </c>
      <c r="AT762" s="72" t="s">
        <v>319</v>
      </c>
      <c r="AU762" s="76">
        <v>0</v>
      </c>
      <c r="AV762" s="81" t="s">
        <v>73</v>
      </c>
      <c r="AW762" s="620">
        <v>3500000</v>
      </c>
      <c r="AX762" s="488">
        <f t="shared" si="70"/>
        <v>0</v>
      </c>
      <c r="AY762" s="84">
        <f t="shared" si="71"/>
        <v>1</v>
      </c>
      <c r="AZ762" s="84">
        <v>1</v>
      </c>
      <c r="BA762" s="81" t="s">
        <v>73</v>
      </c>
      <c r="BB762" s="72" t="s">
        <v>208</v>
      </c>
      <c r="BC762" s="75" t="s">
        <v>13621</v>
      </c>
      <c r="BD762" s="71" t="s">
        <v>65</v>
      </c>
      <c r="BE762" s="71" t="s">
        <v>65</v>
      </c>
    </row>
    <row r="763" spans="2:57" x14ac:dyDescent="0.25">
      <c r="B763" s="71">
        <v>2025</v>
      </c>
      <c r="C763" s="71">
        <v>891780111</v>
      </c>
      <c r="D763" s="71" t="s">
        <v>63</v>
      </c>
      <c r="E763" s="72" t="s">
        <v>13620</v>
      </c>
      <c r="F763" s="72" t="s">
        <v>13619</v>
      </c>
      <c r="G763" s="176">
        <v>0</v>
      </c>
      <c r="H763" s="72" t="s">
        <v>71</v>
      </c>
      <c r="I763" s="71" t="s">
        <v>64</v>
      </c>
      <c r="J763" s="73" t="s">
        <v>81</v>
      </c>
      <c r="K763" s="75" t="s">
        <v>13596</v>
      </c>
      <c r="L763" s="76">
        <v>3900000</v>
      </c>
      <c r="M763" s="71" t="s">
        <v>66</v>
      </c>
      <c r="N763" s="75" t="s">
        <v>13618</v>
      </c>
      <c r="O763" s="75">
        <v>1083032147</v>
      </c>
      <c r="P763" s="72">
        <v>1425</v>
      </c>
      <c r="Q763" s="80">
        <v>45840</v>
      </c>
      <c r="R763" s="75">
        <v>5603238000</v>
      </c>
      <c r="S763" s="80">
        <v>45841</v>
      </c>
      <c r="T763" s="76">
        <v>3900000</v>
      </c>
      <c r="U763" s="72" t="s">
        <v>65</v>
      </c>
      <c r="V763" s="76">
        <v>45691169</v>
      </c>
      <c r="W763" s="104" t="s">
        <v>10104</v>
      </c>
      <c r="X763" s="80">
        <v>45841</v>
      </c>
      <c r="Y763" s="80">
        <v>45841</v>
      </c>
      <c r="Z763" s="78" t="s">
        <v>73</v>
      </c>
      <c r="AA763" s="78">
        <v>45869</v>
      </c>
      <c r="AB763" s="102">
        <f t="shared" si="66"/>
        <v>28</v>
      </c>
      <c r="AC763" s="72">
        <v>0</v>
      </c>
      <c r="AD763" s="514">
        <v>0</v>
      </c>
      <c r="AE763" s="72">
        <v>0</v>
      </c>
      <c r="AF763" s="80" t="s">
        <v>73</v>
      </c>
      <c r="AG763" s="102">
        <f t="shared" si="67"/>
        <v>0</v>
      </c>
      <c r="AH763" s="72">
        <v>0</v>
      </c>
      <c r="AI763" s="628">
        <v>0</v>
      </c>
      <c r="AJ763" s="72" t="s">
        <v>73</v>
      </c>
      <c r="AK763" s="80" t="s">
        <v>73</v>
      </c>
      <c r="AL763" s="72">
        <v>0</v>
      </c>
      <c r="AM763" s="80" t="s">
        <v>73</v>
      </c>
      <c r="AN763" s="80" t="s">
        <v>73</v>
      </c>
      <c r="AO763" s="80" t="s">
        <v>73</v>
      </c>
      <c r="AP763" s="102">
        <f t="shared" si="68"/>
        <v>0</v>
      </c>
      <c r="AQ763" s="102">
        <f t="shared" si="69"/>
        <v>3900000</v>
      </c>
      <c r="AR763" s="72" t="s">
        <v>65</v>
      </c>
      <c r="AS763" s="76">
        <v>3900000</v>
      </c>
      <c r="AT763" s="72" t="s">
        <v>319</v>
      </c>
      <c r="AU763" s="76">
        <v>0</v>
      </c>
      <c r="AV763" s="81" t="s">
        <v>73</v>
      </c>
      <c r="AW763" s="620">
        <v>3900000</v>
      </c>
      <c r="AX763" s="488">
        <f t="shared" si="70"/>
        <v>0</v>
      </c>
      <c r="AY763" s="84">
        <f t="shared" si="71"/>
        <v>1</v>
      </c>
      <c r="AZ763" s="84">
        <v>1</v>
      </c>
      <c r="BA763" s="81" t="s">
        <v>73</v>
      </c>
      <c r="BB763" s="72" t="s">
        <v>208</v>
      </c>
      <c r="BC763" s="75" t="s">
        <v>13617</v>
      </c>
      <c r="BD763" s="71" t="s">
        <v>65</v>
      </c>
      <c r="BE763" s="71" t="s">
        <v>65</v>
      </c>
    </row>
    <row r="764" spans="2:57" x14ac:dyDescent="0.25">
      <c r="B764" s="71">
        <v>2025</v>
      </c>
      <c r="C764" s="71">
        <v>891780111</v>
      </c>
      <c r="D764" s="71" t="s">
        <v>63</v>
      </c>
      <c r="E764" s="72" t="s">
        <v>13616</v>
      </c>
      <c r="F764" s="72" t="s">
        <v>13615</v>
      </c>
      <c r="G764" s="176">
        <v>0</v>
      </c>
      <c r="H764" s="72" t="s">
        <v>71</v>
      </c>
      <c r="I764" s="71" t="s">
        <v>64</v>
      </c>
      <c r="J764" s="73" t="s">
        <v>81</v>
      </c>
      <c r="K764" s="75" t="s">
        <v>13614</v>
      </c>
      <c r="L764" s="76">
        <v>3500000</v>
      </c>
      <c r="M764" s="71" t="s">
        <v>66</v>
      </c>
      <c r="N764" s="75" t="s">
        <v>10954</v>
      </c>
      <c r="O764" s="75">
        <v>1082912086</v>
      </c>
      <c r="P764" s="72">
        <v>1425</v>
      </c>
      <c r="Q764" s="80">
        <v>45840</v>
      </c>
      <c r="R764" s="75">
        <v>5603238000</v>
      </c>
      <c r="S764" s="80">
        <v>45841</v>
      </c>
      <c r="T764" s="76">
        <v>3500000</v>
      </c>
      <c r="U764" s="72" t="s">
        <v>65</v>
      </c>
      <c r="V764" s="76">
        <v>45691169</v>
      </c>
      <c r="W764" s="104" t="s">
        <v>10104</v>
      </c>
      <c r="X764" s="80">
        <v>45841</v>
      </c>
      <c r="Y764" s="80">
        <v>45841</v>
      </c>
      <c r="Z764" s="78" t="s">
        <v>73</v>
      </c>
      <c r="AA764" s="78">
        <v>45869</v>
      </c>
      <c r="AB764" s="102">
        <f t="shared" si="66"/>
        <v>28</v>
      </c>
      <c r="AC764" s="72">
        <v>0</v>
      </c>
      <c r="AD764" s="514">
        <v>0</v>
      </c>
      <c r="AE764" s="72">
        <v>0</v>
      </c>
      <c r="AF764" s="80" t="s">
        <v>73</v>
      </c>
      <c r="AG764" s="102">
        <f t="shared" si="67"/>
        <v>0</v>
      </c>
      <c r="AH764" s="72">
        <v>0</v>
      </c>
      <c r="AI764" s="628">
        <v>0</v>
      </c>
      <c r="AJ764" s="72" t="s">
        <v>73</v>
      </c>
      <c r="AK764" s="80" t="s">
        <v>73</v>
      </c>
      <c r="AL764" s="72">
        <v>0</v>
      </c>
      <c r="AM764" s="80" t="s">
        <v>73</v>
      </c>
      <c r="AN764" s="80" t="s">
        <v>73</v>
      </c>
      <c r="AO764" s="80" t="s">
        <v>73</v>
      </c>
      <c r="AP764" s="102">
        <f t="shared" si="68"/>
        <v>0</v>
      </c>
      <c r="AQ764" s="102">
        <f t="shared" si="69"/>
        <v>3500000</v>
      </c>
      <c r="AR764" s="72" t="s">
        <v>65</v>
      </c>
      <c r="AS764" s="76">
        <v>3500000</v>
      </c>
      <c r="AT764" s="72" t="s">
        <v>319</v>
      </c>
      <c r="AU764" s="76">
        <v>0</v>
      </c>
      <c r="AV764" s="81" t="s">
        <v>73</v>
      </c>
      <c r="AW764" s="620">
        <v>3500000</v>
      </c>
      <c r="AX764" s="488">
        <f t="shared" si="70"/>
        <v>0</v>
      </c>
      <c r="AY764" s="84">
        <f t="shared" si="71"/>
        <v>1</v>
      </c>
      <c r="AZ764" s="84">
        <v>1</v>
      </c>
      <c r="BA764" s="81" t="s">
        <v>73</v>
      </c>
      <c r="BB764" s="72" t="s">
        <v>208</v>
      </c>
      <c r="BC764" s="75" t="s">
        <v>13613</v>
      </c>
      <c r="BD764" s="71" t="s">
        <v>65</v>
      </c>
      <c r="BE764" s="71" t="s">
        <v>65</v>
      </c>
    </row>
    <row r="765" spans="2:57" x14ac:dyDescent="0.25">
      <c r="B765" s="71">
        <v>2025</v>
      </c>
      <c r="C765" s="71">
        <v>891780111</v>
      </c>
      <c r="D765" s="71" t="s">
        <v>63</v>
      </c>
      <c r="E765" s="72" t="s">
        <v>13612</v>
      </c>
      <c r="F765" s="72" t="s">
        <v>13611</v>
      </c>
      <c r="G765" s="176">
        <v>0</v>
      </c>
      <c r="H765" s="72" t="s">
        <v>71</v>
      </c>
      <c r="I765" s="71" t="s">
        <v>64</v>
      </c>
      <c r="J765" s="73" t="s">
        <v>81</v>
      </c>
      <c r="K765" s="75" t="s">
        <v>13610</v>
      </c>
      <c r="L765" s="76">
        <v>3900000</v>
      </c>
      <c r="M765" s="71" t="s">
        <v>66</v>
      </c>
      <c r="N765" s="75" t="s">
        <v>13609</v>
      </c>
      <c r="O765" s="75">
        <v>1082983719</v>
      </c>
      <c r="P765" s="72">
        <v>1425</v>
      </c>
      <c r="Q765" s="80">
        <v>45840</v>
      </c>
      <c r="R765" s="75">
        <v>5603238000</v>
      </c>
      <c r="S765" s="80">
        <v>45841</v>
      </c>
      <c r="T765" s="76">
        <v>3900000</v>
      </c>
      <c r="U765" s="72" t="s">
        <v>65</v>
      </c>
      <c r="V765" s="76">
        <v>45691169</v>
      </c>
      <c r="W765" s="104" t="s">
        <v>10104</v>
      </c>
      <c r="X765" s="80">
        <v>45841</v>
      </c>
      <c r="Y765" s="80">
        <v>45841</v>
      </c>
      <c r="Z765" s="78" t="s">
        <v>73</v>
      </c>
      <c r="AA765" s="78">
        <v>45869</v>
      </c>
      <c r="AB765" s="102">
        <f t="shared" si="66"/>
        <v>28</v>
      </c>
      <c r="AC765" s="72">
        <v>0</v>
      </c>
      <c r="AD765" s="514">
        <v>0</v>
      </c>
      <c r="AE765" s="72">
        <v>0</v>
      </c>
      <c r="AF765" s="80" t="s">
        <v>73</v>
      </c>
      <c r="AG765" s="102">
        <f t="shared" si="67"/>
        <v>0</v>
      </c>
      <c r="AH765" s="72">
        <v>0</v>
      </c>
      <c r="AI765" s="628">
        <v>0</v>
      </c>
      <c r="AJ765" s="72" t="s">
        <v>73</v>
      </c>
      <c r="AK765" s="80" t="s">
        <v>73</v>
      </c>
      <c r="AL765" s="72">
        <v>0</v>
      </c>
      <c r="AM765" s="80" t="s">
        <v>73</v>
      </c>
      <c r="AN765" s="80" t="s">
        <v>73</v>
      </c>
      <c r="AO765" s="80" t="s">
        <v>73</v>
      </c>
      <c r="AP765" s="102">
        <f t="shared" si="68"/>
        <v>0</v>
      </c>
      <c r="AQ765" s="102">
        <f t="shared" si="69"/>
        <v>3900000</v>
      </c>
      <c r="AR765" s="72" t="s">
        <v>65</v>
      </c>
      <c r="AS765" s="76">
        <v>3900000</v>
      </c>
      <c r="AT765" s="72" t="s">
        <v>319</v>
      </c>
      <c r="AU765" s="76">
        <v>0</v>
      </c>
      <c r="AV765" s="81" t="s">
        <v>73</v>
      </c>
      <c r="AW765" s="620">
        <v>3900000</v>
      </c>
      <c r="AX765" s="488">
        <f t="shared" si="70"/>
        <v>0</v>
      </c>
      <c r="AY765" s="84">
        <f t="shared" si="71"/>
        <v>1</v>
      </c>
      <c r="AZ765" s="84">
        <v>1</v>
      </c>
      <c r="BA765" s="81" t="s">
        <v>73</v>
      </c>
      <c r="BB765" s="72" t="s">
        <v>208</v>
      </c>
      <c r="BC765" s="75" t="s">
        <v>13608</v>
      </c>
      <c r="BD765" s="71" t="s">
        <v>65</v>
      </c>
      <c r="BE765" s="71" t="s">
        <v>65</v>
      </c>
    </row>
    <row r="766" spans="2:57" x14ac:dyDescent="0.25">
      <c r="B766" s="71">
        <v>2025</v>
      </c>
      <c r="C766" s="71">
        <v>891780111</v>
      </c>
      <c r="D766" s="71" t="s">
        <v>63</v>
      </c>
      <c r="E766" s="72" t="s">
        <v>13607</v>
      </c>
      <c r="F766" s="72" t="s">
        <v>13606</v>
      </c>
      <c r="G766" s="176">
        <v>0</v>
      </c>
      <c r="H766" s="72" t="s">
        <v>71</v>
      </c>
      <c r="I766" s="71" t="s">
        <v>64</v>
      </c>
      <c r="J766" s="73" t="s">
        <v>81</v>
      </c>
      <c r="K766" s="75" t="s">
        <v>13596</v>
      </c>
      <c r="L766" s="76">
        <v>3900000</v>
      </c>
      <c r="M766" s="71" t="s">
        <v>66</v>
      </c>
      <c r="N766" s="75" t="s">
        <v>13605</v>
      </c>
      <c r="O766" s="75">
        <v>36669052</v>
      </c>
      <c r="P766" s="72">
        <v>1425</v>
      </c>
      <c r="Q766" s="80">
        <v>45840</v>
      </c>
      <c r="R766" s="75">
        <v>5603238000</v>
      </c>
      <c r="S766" s="80">
        <v>45841</v>
      </c>
      <c r="T766" s="76">
        <v>3900000</v>
      </c>
      <c r="U766" s="72" t="s">
        <v>65</v>
      </c>
      <c r="V766" s="76">
        <v>45691169</v>
      </c>
      <c r="W766" s="104" t="s">
        <v>10104</v>
      </c>
      <c r="X766" s="80">
        <v>45841</v>
      </c>
      <c r="Y766" s="80">
        <v>45841</v>
      </c>
      <c r="Z766" s="78" t="s">
        <v>73</v>
      </c>
      <c r="AA766" s="78">
        <v>45869</v>
      </c>
      <c r="AB766" s="102">
        <f t="shared" si="66"/>
        <v>28</v>
      </c>
      <c r="AC766" s="72">
        <v>0</v>
      </c>
      <c r="AD766" s="514">
        <v>0</v>
      </c>
      <c r="AE766" s="72">
        <v>0</v>
      </c>
      <c r="AF766" s="80" t="s">
        <v>73</v>
      </c>
      <c r="AG766" s="102">
        <f t="shared" si="67"/>
        <v>0</v>
      </c>
      <c r="AH766" s="72">
        <v>0</v>
      </c>
      <c r="AI766" s="628">
        <v>0</v>
      </c>
      <c r="AJ766" s="72" t="s">
        <v>73</v>
      </c>
      <c r="AK766" s="80" t="s">
        <v>73</v>
      </c>
      <c r="AL766" s="72">
        <v>0</v>
      </c>
      <c r="AM766" s="80" t="s">
        <v>73</v>
      </c>
      <c r="AN766" s="80" t="s">
        <v>73</v>
      </c>
      <c r="AO766" s="80" t="s">
        <v>73</v>
      </c>
      <c r="AP766" s="102">
        <f t="shared" si="68"/>
        <v>0</v>
      </c>
      <c r="AQ766" s="102">
        <f t="shared" si="69"/>
        <v>3900000</v>
      </c>
      <c r="AR766" s="72" t="s">
        <v>65</v>
      </c>
      <c r="AS766" s="76">
        <v>3900000</v>
      </c>
      <c r="AT766" s="72" t="s">
        <v>319</v>
      </c>
      <c r="AU766" s="76">
        <v>0</v>
      </c>
      <c r="AV766" s="81" t="s">
        <v>73</v>
      </c>
      <c r="AW766" s="620">
        <v>3900000</v>
      </c>
      <c r="AX766" s="488">
        <f t="shared" si="70"/>
        <v>0</v>
      </c>
      <c r="AY766" s="84">
        <f t="shared" si="71"/>
        <v>1</v>
      </c>
      <c r="AZ766" s="84">
        <v>1</v>
      </c>
      <c r="BA766" s="81" t="s">
        <v>73</v>
      </c>
      <c r="BB766" s="72" t="s">
        <v>208</v>
      </c>
      <c r="BC766" s="75" t="s">
        <v>13604</v>
      </c>
      <c r="BD766" s="71" t="s">
        <v>65</v>
      </c>
      <c r="BE766" s="71" t="s">
        <v>65</v>
      </c>
    </row>
    <row r="767" spans="2:57" x14ac:dyDescent="0.25">
      <c r="B767" s="71">
        <v>2025</v>
      </c>
      <c r="C767" s="71">
        <v>891780111</v>
      </c>
      <c r="D767" s="71" t="s">
        <v>63</v>
      </c>
      <c r="E767" s="72" t="s">
        <v>13603</v>
      </c>
      <c r="F767" s="72" t="s">
        <v>13602</v>
      </c>
      <c r="G767" s="176">
        <v>0</v>
      </c>
      <c r="H767" s="72" t="s">
        <v>71</v>
      </c>
      <c r="I767" s="71" t="s">
        <v>64</v>
      </c>
      <c r="J767" s="73" t="s">
        <v>81</v>
      </c>
      <c r="K767" s="75" t="s">
        <v>13601</v>
      </c>
      <c r="L767" s="76">
        <v>3900000</v>
      </c>
      <c r="M767" s="71" t="s">
        <v>66</v>
      </c>
      <c r="N767" s="75" t="s">
        <v>13600</v>
      </c>
      <c r="O767" s="75">
        <v>57293236</v>
      </c>
      <c r="P767" s="72">
        <v>1425</v>
      </c>
      <c r="Q767" s="80">
        <v>45840</v>
      </c>
      <c r="R767" s="75">
        <v>5603238000</v>
      </c>
      <c r="S767" s="80">
        <v>45841</v>
      </c>
      <c r="T767" s="76">
        <v>3900000</v>
      </c>
      <c r="U767" s="72" t="s">
        <v>65</v>
      </c>
      <c r="V767" s="76">
        <v>45691169</v>
      </c>
      <c r="W767" s="104" t="s">
        <v>10104</v>
      </c>
      <c r="X767" s="80">
        <v>45841</v>
      </c>
      <c r="Y767" s="80">
        <v>45841</v>
      </c>
      <c r="Z767" s="78" t="s">
        <v>73</v>
      </c>
      <c r="AA767" s="78">
        <v>45869</v>
      </c>
      <c r="AB767" s="102">
        <f t="shared" si="66"/>
        <v>28</v>
      </c>
      <c r="AC767" s="72">
        <v>0</v>
      </c>
      <c r="AD767" s="514">
        <v>0</v>
      </c>
      <c r="AE767" s="72">
        <v>0</v>
      </c>
      <c r="AF767" s="80" t="s">
        <v>73</v>
      </c>
      <c r="AG767" s="102">
        <f t="shared" si="67"/>
        <v>0</v>
      </c>
      <c r="AH767" s="72">
        <v>0</v>
      </c>
      <c r="AI767" s="628">
        <v>0</v>
      </c>
      <c r="AJ767" s="72" t="s">
        <v>73</v>
      </c>
      <c r="AK767" s="80" t="s">
        <v>73</v>
      </c>
      <c r="AL767" s="72">
        <v>0</v>
      </c>
      <c r="AM767" s="80" t="s">
        <v>73</v>
      </c>
      <c r="AN767" s="80" t="s">
        <v>73</v>
      </c>
      <c r="AO767" s="80" t="s">
        <v>73</v>
      </c>
      <c r="AP767" s="102">
        <f t="shared" si="68"/>
        <v>0</v>
      </c>
      <c r="AQ767" s="102">
        <f t="shared" si="69"/>
        <v>3900000</v>
      </c>
      <c r="AR767" s="72" t="s">
        <v>65</v>
      </c>
      <c r="AS767" s="76">
        <v>3900000</v>
      </c>
      <c r="AT767" s="72" t="s">
        <v>319</v>
      </c>
      <c r="AU767" s="76">
        <v>0</v>
      </c>
      <c r="AV767" s="81" t="s">
        <v>73</v>
      </c>
      <c r="AW767" s="620">
        <v>3900000</v>
      </c>
      <c r="AX767" s="488">
        <f t="shared" si="70"/>
        <v>0</v>
      </c>
      <c r="AY767" s="84">
        <f t="shared" si="71"/>
        <v>1</v>
      </c>
      <c r="AZ767" s="84">
        <v>1</v>
      </c>
      <c r="BA767" s="81" t="s">
        <v>73</v>
      </c>
      <c r="BB767" s="72" t="s">
        <v>208</v>
      </c>
      <c r="BC767" s="75" t="s">
        <v>13599</v>
      </c>
      <c r="BD767" s="71" t="s">
        <v>65</v>
      </c>
      <c r="BE767" s="71" t="s">
        <v>65</v>
      </c>
    </row>
    <row r="768" spans="2:57" x14ac:dyDescent="0.25">
      <c r="B768" s="71">
        <v>2025</v>
      </c>
      <c r="C768" s="71">
        <v>891780111</v>
      </c>
      <c r="D768" s="71" t="s">
        <v>63</v>
      </c>
      <c r="E768" s="72" t="s">
        <v>13598</v>
      </c>
      <c r="F768" s="72" t="s">
        <v>13597</v>
      </c>
      <c r="G768" s="176">
        <v>0</v>
      </c>
      <c r="H768" s="72" t="s">
        <v>71</v>
      </c>
      <c r="I768" s="71" t="s">
        <v>64</v>
      </c>
      <c r="J768" s="73" t="s">
        <v>81</v>
      </c>
      <c r="K768" s="75" t="s">
        <v>13596</v>
      </c>
      <c r="L768" s="76">
        <v>3500000</v>
      </c>
      <c r="M768" s="71" t="s">
        <v>66</v>
      </c>
      <c r="N768" s="75" t="s">
        <v>13595</v>
      </c>
      <c r="O768" s="75">
        <v>1082905987</v>
      </c>
      <c r="P768" s="72">
        <v>1425</v>
      </c>
      <c r="Q768" s="80">
        <v>45840</v>
      </c>
      <c r="R768" s="75">
        <v>5603238000</v>
      </c>
      <c r="S768" s="80">
        <v>45841</v>
      </c>
      <c r="T768" s="76">
        <v>3500000</v>
      </c>
      <c r="U768" s="72" t="s">
        <v>65</v>
      </c>
      <c r="V768" s="76">
        <v>45691169</v>
      </c>
      <c r="W768" s="104" t="s">
        <v>10104</v>
      </c>
      <c r="X768" s="80">
        <v>45841</v>
      </c>
      <c r="Y768" s="80">
        <v>45841</v>
      </c>
      <c r="Z768" s="78" t="s">
        <v>73</v>
      </c>
      <c r="AA768" s="78">
        <v>45869</v>
      </c>
      <c r="AB768" s="102">
        <f t="shared" si="66"/>
        <v>28</v>
      </c>
      <c r="AC768" s="72">
        <v>0</v>
      </c>
      <c r="AD768" s="514">
        <v>0</v>
      </c>
      <c r="AE768" s="72">
        <v>0</v>
      </c>
      <c r="AF768" s="80" t="s">
        <v>73</v>
      </c>
      <c r="AG768" s="102">
        <f t="shared" si="67"/>
        <v>0</v>
      </c>
      <c r="AH768" s="72">
        <v>0</v>
      </c>
      <c r="AI768" s="628">
        <v>0</v>
      </c>
      <c r="AJ768" s="72" t="s">
        <v>73</v>
      </c>
      <c r="AK768" s="80" t="s">
        <v>73</v>
      </c>
      <c r="AL768" s="72">
        <v>0</v>
      </c>
      <c r="AM768" s="80" t="s">
        <v>73</v>
      </c>
      <c r="AN768" s="80" t="s">
        <v>73</v>
      </c>
      <c r="AO768" s="80" t="s">
        <v>73</v>
      </c>
      <c r="AP768" s="102">
        <f t="shared" si="68"/>
        <v>0</v>
      </c>
      <c r="AQ768" s="102">
        <f t="shared" si="69"/>
        <v>3500000</v>
      </c>
      <c r="AR768" s="72" t="s">
        <v>65</v>
      </c>
      <c r="AS768" s="76">
        <v>3500000</v>
      </c>
      <c r="AT768" s="72" t="s">
        <v>319</v>
      </c>
      <c r="AU768" s="76">
        <v>0</v>
      </c>
      <c r="AV768" s="81" t="s">
        <v>73</v>
      </c>
      <c r="AW768" s="620">
        <v>3500000</v>
      </c>
      <c r="AX768" s="488">
        <f t="shared" si="70"/>
        <v>0</v>
      </c>
      <c r="AY768" s="84">
        <f t="shared" si="71"/>
        <v>1</v>
      </c>
      <c r="AZ768" s="84">
        <v>1</v>
      </c>
      <c r="BA768" s="81" t="s">
        <v>73</v>
      </c>
      <c r="BB768" s="72" t="s">
        <v>208</v>
      </c>
      <c r="BC768" s="75" t="s">
        <v>13594</v>
      </c>
      <c r="BD768" s="71" t="s">
        <v>65</v>
      </c>
      <c r="BE768" s="71" t="s">
        <v>65</v>
      </c>
    </row>
    <row r="769" spans="2:57" x14ac:dyDescent="0.25">
      <c r="B769" s="71">
        <v>2025</v>
      </c>
      <c r="C769" s="71">
        <v>891780111</v>
      </c>
      <c r="D769" s="71" t="s">
        <v>63</v>
      </c>
      <c r="E769" s="72" t="s">
        <v>13593</v>
      </c>
      <c r="F769" s="72" t="s">
        <v>13592</v>
      </c>
      <c r="G769" s="176">
        <v>0</v>
      </c>
      <c r="H769" s="72" t="s">
        <v>71</v>
      </c>
      <c r="I769" s="71" t="s">
        <v>64</v>
      </c>
      <c r="J769" s="73" t="s">
        <v>81</v>
      </c>
      <c r="K769" s="75" t="s">
        <v>13591</v>
      </c>
      <c r="L769" s="76">
        <v>21500000</v>
      </c>
      <c r="M769" s="71" t="s">
        <v>66</v>
      </c>
      <c r="N769" s="75" t="s">
        <v>13590</v>
      </c>
      <c r="O769" s="75">
        <v>1082882287</v>
      </c>
      <c r="P769" s="72">
        <v>1425</v>
      </c>
      <c r="Q769" s="80">
        <v>45840</v>
      </c>
      <c r="R769" s="75">
        <v>5603238000</v>
      </c>
      <c r="S769" s="80">
        <v>45841</v>
      </c>
      <c r="T769" s="76">
        <v>21500000</v>
      </c>
      <c r="U769" s="72" t="s">
        <v>65</v>
      </c>
      <c r="V769" s="76">
        <v>12621405</v>
      </c>
      <c r="W769" s="104" t="s">
        <v>10350</v>
      </c>
      <c r="X769" s="80">
        <v>45841</v>
      </c>
      <c r="Y769" s="80">
        <v>45841</v>
      </c>
      <c r="Z769" s="78" t="s">
        <v>73</v>
      </c>
      <c r="AA769" s="78">
        <v>45991</v>
      </c>
      <c r="AB769" s="102">
        <f t="shared" si="66"/>
        <v>150</v>
      </c>
      <c r="AC769" s="72">
        <v>0</v>
      </c>
      <c r="AD769" s="514">
        <v>0</v>
      </c>
      <c r="AE769" s="72">
        <v>0</v>
      </c>
      <c r="AF769" s="80" t="s">
        <v>73</v>
      </c>
      <c r="AG769" s="102">
        <f t="shared" si="67"/>
        <v>0</v>
      </c>
      <c r="AH769" s="72">
        <v>0</v>
      </c>
      <c r="AI769" s="628">
        <v>0</v>
      </c>
      <c r="AJ769" s="72" t="s">
        <v>73</v>
      </c>
      <c r="AK769" s="80" t="s">
        <v>73</v>
      </c>
      <c r="AL769" s="72">
        <v>0</v>
      </c>
      <c r="AM769" s="80" t="s">
        <v>73</v>
      </c>
      <c r="AN769" s="80" t="s">
        <v>73</v>
      </c>
      <c r="AO769" s="80" t="s">
        <v>73</v>
      </c>
      <c r="AP769" s="102">
        <f t="shared" si="68"/>
        <v>0</v>
      </c>
      <c r="AQ769" s="102">
        <f t="shared" si="69"/>
        <v>21500000</v>
      </c>
      <c r="AR769" s="72" t="s">
        <v>65</v>
      </c>
      <c r="AS769" s="76">
        <v>21500000</v>
      </c>
      <c r="AT769" s="72" t="s">
        <v>319</v>
      </c>
      <c r="AU769" s="76">
        <v>0</v>
      </c>
      <c r="AV769" s="81" t="s">
        <v>73</v>
      </c>
      <c r="AW769" s="620">
        <v>17200000</v>
      </c>
      <c r="AX769" s="488">
        <f t="shared" si="70"/>
        <v>4300000</v>
      </c>
      <c r="AY769" s="84">
        <f t="shared" si="71"/>
        <v>0.8</v>
      </c>
      <c r="AZ769" s="84">
        <v>0.8</v>
      </c>
      <c r="BA769" s="81" t="s">
        <v>73</v>
      </c>
      <c r="BB769" s="72" t="s">
        <v>123</v>
      </c>
      <c r="BC769" s="75" t="s">
        <v>13589</v>
      </c>
      <c r="BD769" s="71" t="s">
        <v>65</v>
      </c>
      <c r="BE769" s="71" t="s">
        <v>65</v>
      </c>
    </row>
    <row r="770" spans="2:57" x14ac:dyDescent="0.25">
      <c r="B770" s="71">
        <v>2025</v>
      </c>
      <c r="C770" s="71">
        <v>891780111</v>
      </c>
      <c r="D770" s="71" t="s">
        <v>63</v>
      </c>
      <c r="E770" s="72" t="s">
        <v>13588</v>
      </c>
      <c r="F770" s="72" t="s">
        <v>13587</v>
      </c>
      <c r="G770" s="176">
        <v>0</v>
      </c>
      <c r="H770" s="72" t="s">
        <v>71</v>
      </c>
      <c r="I770" s="71" t="s">
        <v>64</v>
      </c>
      <c r="J770" s="73" t="s">
        <v>81</v>
      </c>
      <c r="K770" s="75" t="s">
        <v>13586</v>
      </c>
      <c r="L770" s="76">
        <v>32500000</v>
      </c>
      <c r="M770" s="71" t="s">
        <v>66</v>
      </c>
      <c r="N770" s="75" t="s">
        <v>13585</v>
      </c>
      <c r="O770" s="75">
        <v>1065836973</v>
      </c>
      <c r="P770" s="72">
        <v>1425</v>
      </c>
      <c r="Q770" s="80">
        <v>45840</v>
      </c>
      <c r="R770" s="75">
        <v>5603238000</v>
      </c>
      <c r="S770" s="80">
        <v>45841</v>
      </c>
      <c r="T770" s="76">
        <v>32500000</v>
      </c>
      <c r="U770" s="72" t="s">
        <v>65</v>
      </c>
      <c r="V770" s="76">
        <v>85475793</v>
      </c>
      <c r="W770" s="104" t="s">
        <v>13584</v>
      </c>
      <c r="X770" s="80">
        <v>45841</v>
      </c>
      <c r="Y770" s="80">
        <v>45841</v>
      </c>
      <c r="Z770" s="78" t="s">
        <v>73</v>
      </c>
      <c r="AA770" s="78">
        <v>45991</v>
      </c>
      <c r="AB770" s="102">
        <f t="shared" si="66"/>
        <v>150</v>
      </c>
      <c r="AC770" s="72">
        <v>0</v>
      </c>
      <c r="AD770" s="514">
        <v>0</v>
      </c>
      <c r="AE770" s="72">
        <v>0</v>
      </c>
      <c r="AF770" s="80" t="s">
        <v>73</v>
      </c>
      <c r="AG770" s="102">
        <f t="shared" si="67"/>
        <v>0</v>
      </c>
      <c r="AH770" s="72">
        <v>0</v>
      </c>
      <c r="AI770" s="628">
        <v>0</v>
      </c>
      <c r="AJ770" s="72" t="s">
        <v>73</v>
      </c>
      <c r="AK770" s="80" t="s">
        <v>73</v>
      </c>
      <c r="AL770" s="72">
        <v>0</v>
      </c>
      <c r="AM770" s="80" t="s">
        <v>73</v>
      </c>
      <c r="AN770" s="80" t="s">
        <v>73</v>
      </c>
      <c r="AO770" s="80" t="s">
        <v>73</v>
      </c>
      <c r="AP770" s="102">
        <f t="shared" si="68"/>
        <v>0</v>
      </c>
      <c r="AQ770" s="102">
        <f t="shared" si="69"/>
        <v>32500000</v>
      </c>
      <c r="AR770" s="72" t="s">
        <v>65</v>
      </c>
      <c r="AS770" s="76">
        <v>32500000</v>
      </c>
      <c r="AT770" s="72" t="s">
        <v>319</v>
      </c>
      <c r="AU770" s="76">
        <v>0</v>
      </c>
      <c r="AV770" s="81" t="s">
        <v>73</v>
      </c>
      <c r="AW770" s="620">
        <v>26000000</v>
      </c>
      <c r="AX770" s="488">
        <f t="shared" si="70"/>
        <v>6500000</v>
      </c>
      <c r="AY770" s="84">
        <f t="shared" si="71"/>
        <v>0.8</v>
      </c>
      <c r="AZ770" s="84">
        <v>0.8</v>
      </c>
      <c r="BA770" s="81" t="s">
        <v>73</v>
      </c>
      <c r="BB770" s="72" t="s">
        <v>123</v>
      </c>
      <c r="BC770" s="75" t="s">
        <v>13583</v>
      </c>
      <c r="BD770" s="71" t="s">
        <v>65</v>
      </c>
      <c r="BE770" s="71" t="s">
        <v>65</v>
      </c>
    </row>
    <row r="771" spans="2:57" x14ac:dyDescent="0.25">
      <c r="B771" s="71">
        <v>2025</v>
      </c>
      <c r="C771" s="71">
        <v>891780111</v>
      </c>
      <c r="D771" s="71" t="s">
        <v>63</v>
      </c>
      <c r="E771" s="72" t="s">
        <v>13582</v>
      </c>
      <c r="F771" s="72" t="s">
        <v>13581</v>
      </c>
      <c r="G771" s="176">
        <v>0</v>
      </c>
      <c r="H771" s="72" t="s">
        <v>71</v>
      </c>
      <c r="I771" s="71" t="s">
        <v>64</v>
      </c>
      <c r="J771" s="73" t="s">
        <v>81</v>
      </c>
      <c r="K771" s="75" t="s">
        <v>13580</v>
      </c>
      <c r="L771" s="76">
        <v>33000000</v>
      </c>
      <c r="M771" s="71" t="s">
        <v>66</v>
      </c>
      <c r="N771" s="75" t="s">
        <v>13579</v>
      </c>
      <c r="O771" s="75">
        <v>57465714</v>
      </c>
      <c r="P771" s="72">
        <v>1425</v>
      </c>
      <c r="Q771" s="80">
        <v>45840</v>
      </c>
      <c r="R771" s="75">
        <v>5603238000</v>
      </c>
      <c r="S771" s="80">
        <v>45841</v>
      </c>
      <c r="T771" s="76">
        <v>33000000</v>
      </c>
      <c r="U771" s="72" t="s">
        <v>65</v>
      </c>
      <c r="V771" s="76">
        <v>36724655</v>
      </c>
      <c r="W771" s="104" t="s">
        <v>8892</v>
      </c>
      <c r="X771" s="80">
        <v>45841</v>
      </c>
      <c r="Y771" s="80">
        <v>45841</v>
      </c>
      <c r="Z771" s="78" t="s">
        <v>73</v>
      </c>
      <c r="AA771" s="78">
        <v>46022</v>
      </c>
      <c r="AB771" s="102">
        <f t="shared" si="66"/>
        <v>181</v>
      </c>
      <c r="AC771" s="72">
        <v>1</v>
      </c>
      <c r="AD771" s="514">
        <v>2915338</v>
      </c>
      <c r="AE771" s="72">
        <v>0</v>
      </c>
      <c r="AF771" s="80" t="s">
        <v>73</v>
      </c>
      <c r="AG771" s="102">
        <f t="shared" si="67"/>
        <v>0</v>
      </c>
      <c r="AH771" s="72">
        <v>0</v>
      </c>
      <c r="AI771" s="628">
        <v>0</v>
      </c>
      <c r="AJ771" s="72" t="s">
        <v>73</v>
      </c>
      <c r="AK771" s="80" t="s">
        <v>73</v>
      </c>
      <c r="AL771" s="72">
        <v>0</v>
      </c>
      <c r="AM771" s="80" t="s">
        <v>73</v>
      </c>
      <c r="AN771" s="80" t="s">
        <v>73</v>
      </c>
      <c r="AO771" s="80" t="s">
        <v>73</v>
      </c>
      <c r="AP771" s="102">
        <f t="shared" si="68"/>
        <v>0</v>
      </c>
      <c r="AQ771" s="102">
        <f t="shared" si="69"/>
        <v>35915338</v>
      </c>
      <c r="AR771" s="72" t="s">
        <v>65</v>
      </c>
      <c r="AS771" s="76">
        <v>33000000</v>
      </c>
      <c r="AT771" s="72" t="s">
        <v>319</v>
      </c>
      <c r="AU771" s="76">
        <v>0</v>
      </c>
      <c r="AV771" s="81" t="s">
        <v>73</v>
      </c>
      <c r="AW771" s="620">
        <v>23749204</v>
      </c>
      <c r="AX771" s="488">
        <f t="shared" si="70"/>
        <v>12166134</v>
      </c>
      <c r="AY771" s="84">
        <f t="shared" si="71"/>
        <v>0.66125519965870849</v>
      </c>
      <c r="AZ771" s="84">
        <v>0.66125519965870849</v>
      </c>
      <c r="BA771" s="81" t="s">
        <v>73</v>
      </c>
      <c r="BB771" s="72" t="s">
        <v>123</v>
      </c>
      <c r="BC771" s="75" t="s">
        <v>13578</v>
      </c>
      <c r="BD771" s="71" t="s">
        <v>65</v>
      </c>
      <c r="BE771" s="71" t="s">
        <v>65</v>
      </c>
    </row>
    <row r="772" spans="2:57" x14ac:dyDescent="0.25">
      <c r="B772" s="71">
        <v>2025</v>
      </c>
      <c r="C772" s="71">
        <v>891780111</v>
      </c>
      <c r="D772" s="71" t="s">
        <v>63</v>
      </c>
      <c r="E772" s="72" t="s">
        <v>13577</v>
      </c>
      <c r="F772" s="72" t="s">
        <v>13576</v>
      </c>
      <c r="G772" s="176">
        <v>0</v>
      </c>
      <c r="H772" s="72" t="s">
        <v>71</v>
      </c>
      <c r="I772" s="71" t="s">
        <v>64</v>
      </c>
      <c r="J772" s="73" t="s">
        <v>81</v>
      </c>
      <c r="K772" s="75" t="s">
        <v>11062</v>
      </c>
      <c r="L772" s="76">
        <v>11250000</v>
      </c>
      <c r="M772" s="71" t="s">
        <v>66</v>
      </c>
      <c r="N772" s="75" t="s">
        <v>13575</v>
      </c>
      <c r="O772" s="75">
        <v>36727735</v>
      </c>
      <c r="P772" s="72">
        <v>1426</v>
      </c>
      <c r="Q772" s="80">
        <v>45840</v>
      </c>
      <c r="R772" s="75">
        <v>2494141000</v>
      </c>
      <c r="S772" s="80">
        <v>45841</v>
      </c>
      <c r="T772" s="76">
        <v>11250000</v>
      </c>
      <c r="U772" s="72" t="s">
        <v>65</v>
      </c>
      <c r="V772" s="76">
        <v>7633817</v>
      </c>
      <c r="W772" s="104" t="s">
        <v>10548</v>
      </c>
      <c r="X772" s="80">
        <v>45841</v>
      </c>
      <c r="Y772" s="80">
        <v>45841</v>
      </c>
      <c r="Z772" s="78" t="s">
        <v>73</v>
      </c>
      <c r="AA772" s="78">
        <v>45991</v>
      </c>
      <c r="AB772" s="102">
        <f t="shared" si="66"/>
        <v>150</v>
      </c>
      <c r="AC772" s="72">
        <v>0</v>
      </c>
      <c r="AD772" s="514">
        <v>0</v>
      </c>
      <c r="AE772" s="72">
        <v>0</v>
      </c>
      <c r="AF772" s="80" t="s">
        <v>73</v>
      </c>
      <c r="AG772" s="102">
        <f t="shared" si="67"/>
        <v>0</v>
      </c>
      <c r="AH772" s="72">
        <v>0</v>
      </c>
      <c r="AI772" s="628">
        <v>0</v>
      </c>
      <c r="AJ772" s="72" t="s">
        <v>73</v>
      </c>
      <c r="AK772" s="80" t="s">
        <v>73</v>
      </c>
      <c r="AL772" s="72">
        <v>0</v>
      </c>
      <c r="AM772" s="80" t="s">
        <v>73</v>
      </c>
      <c r="AN772" s="80" t="s">
        <v>73</v>
      </c>
      <c r="AO772" s="80" t="s">
        <v>73</v>
      </c>
      <c r="AP772" s="102">
        <f t="shared" si="68"/>
        <v>0</v>
      </c>
      <c r="AQ772" s="102">
        <f t="shared" si="69"/>
        <v>11250000</v>
      </c>
      <c r="AR772" s="72" t="s">
        <v>65</v>
      </c>
      <c r="AS772" s="76">
        <v>11250000</v>
      </c>
      <c r="AT772" s="72" t="s">
        <v>319</v>
      </c>
      <c r="AU772" s="76">
        <v>0</v>
      </c>
      <c r="AV772" s="81" t="s">
        <v>73</v>
      </c>
      <c r="AW772" s="620">
        <v>9000000</v>
      </c>
      <c r="AX772" s="488">
        <f t="shared" si="70"/>
        <v>2250000</v>
      </c>
      <c r="AY772" s="84">
        <f t="shared" si="71"/>
        <v>0.8</v>
      </c>
      <c r="AZ772" s="84">
        <v>0.8</v>
      </c>
      <c r="BA772" s="81" t="s">
        <v>73</v>
      </c>
      <c r="BB772" s="72" t="s">
        <v>123</v>
      </c>
      <c r="BC772" s="75" t="s">
        <v>13574</v>
      </c>
      <c r="BD772" s="71" t="s">
        <v>65</v>
      </c>
      <c r="BE772" s="71" t="s">
        <v>65</v>
      </c>
    </row>
    <row r="773" spans="2:57" x14ac:dyDescent="0.25">
      <c r="B773" s="71">
        <v>2025</v>
      </c>
      <c r="C773" s="71">
        <v>891780111</v>
      </c>
      <c r="D773" s="71" t="s">
        <v>63</v>
      </c>
      <c r="E773" s="72" t="s">
        <v>13573</v>
      </c>
      <c r="F773" s="72" t="s">
        <v>13572</v>
      </c>
      <c r="G773" s="176">
        <v>0</v>
      </c>
      <c r="H773" s="72" t="s">
        <v>71</v>
      </c>
      <c r="I773" s="71" t="s">
        <v>64</v>
      </c>
      <c r="J773" s="73" t="s">
        <v>81</v>
      </c>
      <c r="K773" s="75" t="s">
        <v>13571</v>
      </c>
      <c r="L773" s="76">
        <v>17360000</v>
      </c>
      <c r="M773" s="71" t="s">
        <v>66</v>
      </c>
      <c r="N773" s="75" t="s">
        <v>13570</v>
      </c>
      <c r="O773" s="75">
        <v>1216968632</v>
      </c>
      <c r="P773" s="72">
        <v>1425</v>
      </c>
      <c r="Q773" s="80">
        <v>45840</v>
      </c>
      <c r="R773" s="75">
        <v>5603238000</v>
      </c>
      <c r="S773" s="80">
        <v>45841</v>
      </c>
      <c r="T773" s="76">
        <v>17360000</v>
      </c>
      <c r="U773" s="72" t="s">
        <v>65</v>
      </c>
      <c r="V773" s="76">
        <v>7633817</v>
      </c>
      <c r="W773" s="104" t="s">
        <v>10548</v>
      </c>
      <c r="X773" s="80">
        <v>45841</v>
      </c>
      <c r="Y773" s="80">
        <v>45841</v>
      </c>
      <c r="Z773" s="78" t="s">
        <v>73</v>
      </c>
      <c r="AA773" s="78">
        <v>45991</v>
      </c>
      <c r="AB773" s="102">
        <f t="shared" si="66"/>
        <v>150</v>
      </c>
      <c r="AC773" s="72">
        <v>0</v>
      </c>
      <c r="AD773" s="514">
        <v>0</v>
      </c>
      <c r="AE773" s="72">
        <v>0</v>
      </c>
      <c r="AF773" s="80" t="s">
        <v>73</v>
      </c>
      <c r="AG773" s="102">
        <f t="shared" si="67"/>
        <v>0</v>
      </c>
      <c r="AH773" s="72">
        <v>0</v>
      </c>
      <c r="AI773" s="628">
        <v>0</v>
      </c>
      <c r="AJ773" s="72" t="s">
        <v>73</v>
      </c>
      <c r="AK773" s="80" t="s">
        <v>73</v>
      </c>
      <c r="AL773" s="72">
        <v>0</v>
      </c>
      <c r="AM773" s="80" t="s">
        <v>73</v>
      </c>
      <c r="AN773" s="80" t="s">
        <v>73</v>
      </c>
      <c r="AO773" s="80" t="s">
        <v>73</v>
      </c>
      <c r="AP773" s="102">
        <f t="shared" si="68"/>
        <v>0</v>
      </c>
      <c r="AQ773" s="102">
        <f t="shared" si="69"/>
        <v>17360000</v>
      </c>
      <c r="AR773" s="72" t="s">
        <v>65</v>
      </c>
      <c r="AS773" s="76">
        <v>17360000</v>
      </c>
      <c r="AT773" s="72" t="s">
        <v>319</v>
      </c>
      <c r="AU773" s="76">
        <v>0</v>
      </c>
      <c r="AV773" s="81" t="s">
        <v>73</v>
      </c>
      <c r="AW773" s="620">
        <v>13888000</v>
      </c>
      <c r="AX773" s="488">
        <f t="shared" si="70"/>
        <v>3472000</v>
      </c>
      <c r="AY773" s="84">
        <f t="shared" si="71"/>
        <v>0.8</v>
      </c>
      <c r="AZ773" s="84">
        <v>0.8</v>
      </c>
      <c r="BA773" s="81" t="s">
        <v>73</v>
      </c>
      <c r="BB773" s="72" t="s">
        <v>123</v>
      </c>
      <c r="BC773" s="75" t="s">
        <v>13569</v>
      </c>
      <c r="BD773" s="71" t="s">
        <v>65</v>
      </c>
      <c r="BE773" s="71" t="s">
        <v>65</v>
      </c>
    </row>
    <row r="774" spans="2:57" x14ac:dyDescent="0.25">
      <c r="B774" s="71">
        <v>2025</v>
      </c>
      <c r="C774" s="71">
        <v>891780111</v>
      </c>
      <c r="D774" s="71" t="s">
        <v>63</v>
      </c>
      <c r="E774" s="72" t="s">
        <v>13568</v>
      </c>
      <c r="F774" s="72" t="s">
        <v>13567</v>
      </c>
      <c r="G774" s="176">
        <v>0</v>
      </c>
      <c r="H774" s="72" t="s">
        <v>71</v>
      </c>
      <c r="I774" s="71" t="s">
        <v>64</v>
      </c>
      <c r="J774" s="73" t="s">
        <v>81</v>
      </c>
      <c r="K774" s="75" t="s">
        <v>13566</v>
      </c>
      <c r="L774" s="76">
        <v>2900000</v>
      </c>
      <c r="M774" s="71" t="s">
        <v>66</v>
      </c>
      <c r="N774" s="75" t="s">
        <v>13565</v>
      </c>
      <c r="O774" s="75">
        <v>1083033491</v>
      </c>
      <c r="P774" s="72">
        <v>1425</v>
      </c>
      <c r="Q774" s="80">
        <v>45840</v>
      </c>
      <c r="R774" s="75">
        <v>5603238000</v>
      </c>
      <c r="S774" s="80">
        <v>45841</v>
      </c>
      <c r="T774" s="76">
        <v>2900000</v>
      </c>
      <c r="U774" s="72" t="s">
        <v>65</v>
      </c>
      <c r="V774" s="76">
        <v>45691169</v>
      </c>
      <c r="W774" s="104" t="s">
        <v>10104</v>
      </c>
      <c r="X774" s="80">
        <v>45841</v>
      </c>
      <c r="Y774" s="80">
        <v>45841</v>
      </c>
      <c r="Z774" s="78" t="s">
        <v>73</v>
      </c>
      <c r="AA774" s="78">
        <v>45860</v>
      </c>
      <c r="AB774" s="102">
        <f t="shared" si="66"/>
        <v>19</v>
      </c>
      <c r="AC774" s="72">
        <v>0</v>
      </c>
      <c r="AD774" s="514">
        <v>0</v>
      </c>
      <c r="AE774" s="72">
        <v>0</v>
      </c>
      <c r="AF774" s="80" t="s">
        <v>73</v>
      </c>
      <c r="AG774" s="102">
        <f t="shared" si="67"/>
        <v>0</v>
      </c>
      <c r="AH774" s="72">
        <v>0</v>
      </c>
      <c r="AI774" s="628">
        <v>0</v>
      </c>
      <c r="AJ774" s="72" t="s">
        <v>73</v>
      </c>
      <c r="AK774" s="80" t="s">
        <v>73</v>
      </c>
      <c r="AL774" s="72">
        <v>0</v>
      </c>
      <c r="AM774" s="80" t="s">
        <v>73</v>
      </c>
      <c r="AN774" s="80" t="s">
        <v>73</v>
      </c>
      <c r="AO774" s="80" t="s">
        <v>73</v>
      </c>
      <c r="AP774" s="102">
        <f t="shared" si="68"/>
        <v>0</v>
      </c>
      <c r="AQ774" s="102">
        <f t="shared" si="69"/>
        <v>2900000</v>
      </c>
      <c r="AR774" s="72" t="s">
        <v>65</v>
      </c>
      <c r="AS774" s="76">
        <v>2900000</v>
      </c>
      <c r="AT774" s="72" t="s">
        <v>319</v>
      </c>
      <c r="AU774" s="76">
        <v>0</v>
      </c>
      <c r="AV774" s="81" t="s">
        <v>73</v>
      </c>
      <c r="AW774" s="620">
        <v>2900000</v>
      </c>
      <c r="AX774" s="488">
        <f t="shared" si="70"/>
        <v>0</v>
      </c>
      <c r="AY774" s="84">
        <f t="shared" si="71"/>
        <v>1</v>
      </c>
      <c r="AZ774" s="84">
        <v>1</v>
      </c>
      <c r="BA774" s="81" t="s">
        <v>73</v>
      </c>
      <c r="BB774" s="72" t="s">
        <v>208</v>
      </c>
      <c r="BC774" s="75" t="s">
        <v>13564</v>
      </c>
      <c r="BD774" s="71" t="s">
        <v>65</v>
      </c>
      <c r="BE774" s="71" t="s">
        <v>65</v>
      </c>
    </row>
    <row r="775" spans="2:57" x14ac:dyDescent="0.25">
      <c r="B775" s="71">
        <v>2025</v>
      </c>
      <c r="C775" s="71">
        <v>891780111</v>
      </c>
      <c r="D775" s="71" t="s">
        <v>63</v>
      </c>
      <c r="E775" s="72" t="s">
        <v>13563</v>
      </c>
      <c r="F775" s="72" t="s">
        <v>13562</v>
      </c>
      <c r="G775" s="176">
        <v>0</v>
      </c>
      <c r="H775" s="72" t="s">
        <v>71</v>
      </c>
      <c r="I775" s="71" t="s">
        <v>64</v>
      </c>
      <c r="J775" s="73" t="s">
        <v>81</v>
      </c>
      <c r="K775" s="75" t="s">
        <v>13561</v>
      </c>
      <c r="L775" s="76">
        <v>11250000</v>
      </c>
      <c r="M775" s="71" t="s">
        <v>66</v>
      </c>
      <c r="N775" s="75" t="s">
        <v>13560</v>
      </c>
      <c r="O775" s="75">
        <v>36729283</v>
      </c>
      <c r="P775" s="72">
        <v>1426</v>
      </c>
      <c r="Q775" s="80">
        <v>45840</v>
      </c>
      <c r="R775" s="75">
        <v>2494141000</v>
      </c>
      <c r="S775" s="80">
        <v>45841</v>
      </c>
      <c r="T775" s="76">
        <v>11250000</v>
      </c>
      <c r="U775" s="72" t="s">
        <v>65</v>
      </c>
      <c r="V775" s="76">
        <v>429946</v>
      </c>
      <c r="W775" s="104" t="s">
        <v>10559</v>
      </c>
      <c r="X775" s="80">
        <v>45841</v>
      </c>
      <c r="Y775" s="80">
        <v>45841</v>
      </c>
      <c r="Z775" s="78" t="s">
        <v>73</v>
      </c>
      <c r="AA775" s="78">
        <v>45991</v>
      </c>
      <c r="AB775" s="102">
        <f t="shared" si="66"/>
        <v>150</v>
      </c>
      <c r="AC775" s="72">
        <v>0</v>
      </c>
      <c r="AD775" s="514">
        <v>0</v>
      </c>
      <c r="AE775" s="72">
        <v>0</v>
      </c>
      <c r="AF775" s="80" t="s">
        <v>73</v>
      </c>
      <c r="AG775" s="102">
        <f t="shared" si="67"/>
        <v>0</v>
      </c>
      <c r="AH775" s="72">
        <v>0</v>
      </c>
      <c r="AI775" s="628">
        <v>0</v>
      </c>
      <c r="AJ775" s="72" t="s">
        <v>73</v>
      </c>
      <c r="AK775" s="80" t="s">
        <v>73</v>
      </c>
      <c r="AL775" s="72">
        <v>0</v>
      </c>
      <c r="AM775" s="80" t="s">
        <v>73</v>
      </c>
      <c r="AN775" s="80" t="s">
        <v>73</v>
      </c>
      <c r="AO775" s="80" t="s">
        <v>73</v>
      </c>
      <c r="AP775" s="102">
        <f t="shared" si="68"/>
        <v>0</v>
      </c>
      <c r="AQ775" s="102">
        <f t="shared" si="69"/>
        <v>11250000</v>
      </c>
      <c r="AR775" s="72" t="s">
        <v>65</v>
      </c>
      <c r="AS775" s="76">
        <v>11250000</v>
      </c>
      <c r="AT775" s="72" t="s">
        <v>319</v>
      </c>
      <c r="AU775" s="76">
        <v>0</v>
      </c>
      <c r="AV775" s="81" t="s">
        <v>73</v>
      </c>
      <c r="AW775" s="620">
        <v>9000000</v>
      </c>
      <c r="AX775" s="488">
        <f t="shared" si="70"/>
        <v>2250000</v>
      </c>
      <c r="AY775" s="84">
        <f t="shared" si="71"/>
        <v>0.8</v>
      </c>
      <c r="AZ775" s="84">
        <v>0.8</v>
      </c>
      <c r="BA775" s="81" t="s">
        <v>73</v>
      </c>
      <c r="BB775" s="72" t="s">
        <v>123</v>
      </c>
      <c r="BC775" s="75" t="s">
        <v>13559</v>
      </c>
      <c r="BD775" s="71" t="s">
        <v>65</v>
      </c>
      <c r="BE775" s="71" t="s">
        <v>65</v>
      </c>
    </row>
    <row r="776" spans="2:57" x14ac:dyDescent="0.25">
      <c r="B776" s="71">
        <v>2025</v>
      </c>
      <c r="C776" s="71">
        <v>891780111</v>
      </c>
      <c r="D776" s="71" t="s">
        <v>63</v>
      </c>
      <c r="E776" s="72" t="s">
        <v>13558</v>
      </c>
      <c r="F776" s="72" t="s">
        <v>13557</v>
      </c>
      <c r="G776" s="176">
        <v>0</v>
      </c>
      <c r="H776" s="72" t="s">
        <v>71</v>
      </c>
      <c r="I776" s="71" t="s">
        <v>64</v>
      </c>
      <c r="J776" s="73" t="s">
        <v>81</v>
      </c>
      <c r="K776" s="75" t="s">
        <v>13556</v>
      </c>
      <c r="L776" s="76">
        <v>17360000</v>
      </c>
      <c r="M776" s="71" t="s">
        <v>66</v>
      </c>
      <c r="N776" s="75" t="s">
        <v>13555</v>
      </c>
      <c r="O776" s="75">
        <v>85464059</v>
      </c>
      <c r="P776" s="72">
        <v>1425</v>
      </c>
      <c r="Q776" s="80">
        <v>45840</v>
      </c>
      <c r="R776" s="75">
        <v>5603238000</v>
      </c>
      <c r="S776" s="80">
        <v>45841</v>
      </c>
      <c r="T776" s="76">
        <v>17360000</v>
      </c>
      <c r="U776" s="72" t="s">
        <v>65</v>
      </c>
      <c r="V776" s="76">
        <v>57461777</v>
      </c>
      <c r="W776" s="104" t="s">
        <v>11910</v>
      </c>
      <c r="X776" s="80">
        <v>45841</v>
      </c>
      <c r="Y776" s="80">
        <v>45841</v>
      </c>
      <c r="Z776" s="78" t="s">
        <v>73</v>
      </c>
      <c r="AA776" s="78">
        <v>45991</v>
      </c>
      <c r="AB776" s="102">
        <f t="shared" ref="AB776:AB839" si="72">+IF(Z776="1800-01-01",AA776-Y776,AA776-Z776)</f>
        <v>150</v>
      </c>
      <c r="AC776" s="72">
        <v>0</v>
      </c>
      <c r="AD776" s="514">
        <v>0</v>
      </c>
      <c r="AE776" s="72">
        <v>0</v>
      </c>
      <c r="AF776" s="80" t="s">
        <v>73</v>
      </c>
      <c r="AG776" s="102">
        <f t="shared" ref="AG776:AG839" si="73">+IF(AF776="1800-01-01",0,AF776-AA776)</f>
        <v>0</v>
      </c>
      <c r="AH776" s="72">
        <v>0</v>
      </c>
      <c r="AI776" s="628">
        <v>0</v>
      </c>
      <c r="AJ776" s="72" t="s">
        <v>73</v>
      </c>
      <c r="AK776" s="80" t="s">
        <v>73</v>
      </c>
      <c r="AL776" s="72">
        <v>0</v>
      </c>
      <c r="AM776" s="80" t="s">
        <v>73</v>
      </c>
      <c r="AN776" s="80" t="s">
        <v>73</v>
      </c>
      <c r="AO776" s="80" t="s">
        <v>73</v>
      </c>
      <c r="AP776" s="102">
        <f t="shared" ref="AP776:AP839" si="74">+IF(AM776="1800-01-01",0,AN776-AM776)</f>
        <v>0</v>
      </c>
      <c r="AQ776" s="102">
        <f t="shared" ref="AQ776:AQ839" si="75">+L776+AD776-AI776</f>
        <v>17360000</v>
      </c>
      <c r="AR776" s="72" t="s">
        <v>65</v>
      </c>
      <c r="AS776" s="76">
        <v>17360000</v>
      </c>
      <c r="AT776" s="72" t="s">
        <v>319</v>
      </c>
      <c r="AU776" s="76">
        <v>0</v>
      </c>
      <c r="AV776" s="81" t="s">
        <v>73</v>
      </c>
      <c r="AW776" s="620">
        <v>13888000</v>
      </c>
      <c r="AX776" s="488">
        <f t="shared" ref="AX776:AX839" si="76">AQ776-AW776</f>
        <v>3472000</v>
      </c>
      <c r="AY776" s="84">
        <f t="shared" ref="AY776:AY839" si="77">+IFERROR(AW776/AQ776,"_")</f>
        <v>0.8</v>
      </c>
      <c r="AZ776" s="84">
        <v>0.8</v>
      </c>
      <c r="BA776" s="81" t="s">
        <v>73</v>
      </c>
      <c r="BB776" s="72" t="s">
        <v>123</v>
      </c>
      <c r="BC776" s="75" t="s">
        <v>13554</v>
      </c>
      <c r="BD776" s="71" t="s">
        <v>65</v>
      </c>
      <c r="BE776" s="71" t="s">
        <v>65</v>
      </c>
    </row>
    <row r="777" spans="2:57" x14ac:dyDescent="0.25">
      <c r="B777" s="71">
        <v>2025</v>
      </c>
      <c r="C777" s="71">
        <v>891780111</v>
      </c>
      <c r="D777" s="71" t="s">
        <v>63</v>
      </c>
      <c r="E777" s="72" t="s">
        <v>13553</v>
      </c>
      <c r="F777" s="72" t="s">
        <v>13552</v>
      </c>
      <c r="G777" s="176">
        <v>0</v>
      </c>
      <c r="H777" s="72" t="s">
        <v>71</v>
      </c>
      <c r="I777" s="71" t="s">
        <v>64</v>
      </c>
      <c r="J777" s="73" t="s">
        <v>81</v>
      </c>
      <c r="K777" s="75" t="s">
        <v>13551</v>
      </c>
      <c r="L777" s="76">
        <v>15780000</v>
      </c>
      <c r="M777" s="71" t="s">
        <v>66</v>
      </c>
      <c r="N777" s="75" t="s">
        <v>13550</v>
      </c>
      <c r="O777" s="75">
        <v>1004176452</v>
      </c>
      <c r="P777" s="72">
        <v>1322</v>
      </c>
      <c r="Q777" s="80">
        <v>45825</v>
      </c>
      <c r="R777" s="75">
        <v>189054000</v>
      </c>
      <c r="S777" s="80">
        <v>45841</v>
      </c>
      <c r="T777" s="76">
        <v>15780000</v>
      </c>
      <c r="U777" s="72" t="s">
        <v>65</v>
      </c>
      <c r="V777" s="76">
        <v>57461216</v>
      </c>
      <c r="W777" s="104" t="s">
        <v>10332</v>
      </c>
      <c r="X777" s="80">
        <v>45841</v>
      </c>
      <c r="Y777" s="80">
        <v>45841</v>
      </c>
      <c r="Z777" s="78" t="s">
        <v>73</v>
      </c>
      <c r="AA777" s="78">
        <v>45991</v>
      </c>
      <c r="AB777" s="102">
        <f t="shared" si="72"/>
        <v>150</v>
      </c>
      <c r="AC777" s="72">
        <v>0</v>
      </c>
      <c r="AD777" s="514">
        <v>0</v>
      </c>
      <c r="AE777" s="72">
        <v>0</v>
      </c>
      <c r="AF777" s="80" t="s">
        <v>73</v>
      </c>
      <c r="AG777" s="102">
        <f t="shared" si="73"/>
        <v>0</v>
      </c>
      <c r="AH777" s="72">
        <v>0</v>
      </c>
      <c r="AI777" s="628">
        <v>0</v>
      </c>
      <c r="AJ777" s="72" t="s">
        <v>73</v>
      </c>
      <c r="AK777" s="80" t="s">
        <v>73</v>
      </c>
      <c r="AL777" s="72">
        <v>0</v>
      </c>
      <c r="AM777" s="80" t="s">
        <v>73</v>
      </c>
      <c r="AN777" s="80" t="s">
        <v>73</v>
      </c>
      <c r="AO777" s="80" t="s">
        <v>73</v>
      </c>
      <c r="AP777" s="102">
        <f t="shared" si="74"/>
        <v>0</v>
      </c>
      <c r="AQ777" s="102">
        <f t="shared" si="75"/>
        <v>15780000</v>
      </c>
      <c r="AR777" s="72" t="s">
        <v>65</v>
      </c>
      <c r="AS777" s="76">
        <v>15780000</v>
      </c>
      <c r="AT777" s="72" t="s">
        <v>319</v>
      </c>
      <c r="AU777" s="76">
        <v>0</v>
      </c>
      <c r="AV777" s="81" t="s">
        <v>73</v>
      </c>
      <c r="AW777" s="620">
        <v>12624000</v>
      </c>
      <c r="AX777" s="488">
        <f t="shared" si="76"/>
        <v>3156000</v>
      </c>
      <c r="AY777" s="84">
        <f t="shared" si="77"/>
        <v>0.8</v>
      </c>
      <c r="AZ777" s="84">
        <v>0.8</v>
      </c>
      <c r="BA777" s="81" t="s">
        <v>73</v>
      </c>
      <c r="BB777" s="72" t="s">
        <v>123</v>
      </c>
      <c r="BC777" s="75" t="s">
        <v>13549</v>
      </c>
      <c r="BD777" s="71" t="s">
        <v>65</v>
      </c>
      <c r="BE777" s="71" t="s">
        <v>65</v>
      </c>
    </row>
    <row r="778" spans="2:57" x14ac:dyDescent="0.25">
      <c r="B778" s="71">
        <v>2025</v>
      </c>
      <c r="C778" s="71">
        <v>891780111</v>
      </c>
      <c r="D778" s="71" t="s">
        <v>63</v>
      </c>
      <c r="E778" s="72" t="s">
        <v>13548</v>
      </c>
      <c r="F778" s="72" t="s">
        <v>13547</v>
      </c>
      <c r="G778" s="176">
        <v>0</v>
      </c>
      <c r="H778" s="72" t="s">
        <v>71</v>
      </c>
      <c r="I778" s="71" t="s">
        <v>64</v>
      </c>
      <c r="J778" s="73" t="s">
        <v>81</v>
      </c>
      <c r="K778" s="75" t="s">
        <v>10447</v>
      </c>
      <c r="L778" s="76">
        <v>11250000</v>
      </c>
      <c r="M778" s="71" t="s">
        <v>66</v>
      </c>
      <c r="N778" s="75" t="s">
        <v>13546</v>
      </c>
      <c r="O778" s="75">
        <v>85451015</v>
      </c>
      <c r="P778" s="72">
        <v>1426</v>
      </c>
      <c r="Q778" s="80">
        <v>45840</v>
      </c>
      <c r="R778" s="75">
        <v>2494141000</v>
      </c>
      <c r="S778" s="80">
        <v>45841</v>
      </c>
      <c r="T778" s="76">
        <v>11250000</v>
      </c>
      <c r="U778" s="72" t="s">
        <v>65</v>
      </c>
      <c r="V778" s="76">
        <v>85459497</v>
      </c>
      <c r="W778" s="104" t="s">
        <v>9141</v>
      </c>
      <c r="X778" s="80">
        <v>45841</v>
      </c>
      <c r="Y778" s="80">
        <v>45841</v>
      </c>
      <c r="Z778" s="78" t="s">
        <v>73</v>
      </c>
      <c r="AA778" s="78">
        <v>45991</v>
      </c>
      <c r="AB778" s="102">
        <f t="shared" si="72"/>
        <v>150</v>
      </c>
      <c r="AC778" s="72">
        <v>0</v>
      </c>
      <c r="AD778" s="514">
        <v>0</v>
      </c>
      <c r="AE778" s="72">
        <v>0</v>
      </c>
      <c r="AF778" s="80" t="s">
        <v>73</v>
      </c>
      <c r="AG778" s="102">
        <f t="shared" si="73"/>
        <v>0</v>
      </c>
      <c r="AH778" s="72">
        <v>0</v>
      </c>
      <c r="AI778" s="628">
        <v>0</v>
      </c>
      <c r="AJ778" s="72" t="s">
        <v>73</v>
      </c>
      <c r="AK778" s="80" t="s">
        <v>73</v>
      </c>
      <c r="AL778" s="72">
        <v>0</v>
      </c>
      <c r="AM778" s="80" t="s">
        <v>73</v>
      </c>
      <c r="AN778" s="80" t="s">
        <v>73</v>
      </c>
      <c r="AO778" s="80" t="s">
        <v>73</v>
      </c>
      <c r="AP778" s="102">
        <f t="shared" si="74"/>
        <v>0</v>
      </c>
      <c r="AQ778" s="102">
        <f t="shared" si="75"/>
        <v>11250000</v>
      </c>
      <c r="AR778" s="72" t="s">
        <v>65</v>
      </c>
      <c r="AS778" s="76">
        <v>11250000</v>
      </c>
      <c r="AT778" s="72" t="s">
        <v>319</v>
      </c>
      <c r="AU778" s="76">
        <v>0</v>
      </c>
      <c r="AV778" s="81" t="s">
        <v>73</v>
      </c>
      <c r="AW778" s="620">
        <v>9000000</v>
      </c>
      <c r="AX778" s="488">
        <f t="shared" si="76"/>
        <v>2250000</v>
      </c>
      <c r="AY778" s="84">
        <f t="shared" si="77"/>
        <v>0.8</v>
      </c>
      <c r="AZ778" s="84">
        <v>0.8</v>
      </c>
      <c r="BA778" s="81" t="s">
        <v>73</v>
      </c>
      <c r="BB778" s="72" t="s">
        <v>123</v>
      </c>
      <c r="BC778" s="75" t="s">
        <v>13545</v>
      </c>
      <c r="BD778" s="71" t="s">
        <v>65</v>
      </c>
      <c r="BE778" s="71" t="s">
        <v>65</v>
      </c>
    </row>
    <row r="779" spans="2:57" x14ac:dyDescent="0.25">
      <c r="B779" s="71">
        <v>2025</v>
      </c>
      <c r="C779" s="71">
        <v>891780111</v>
      </c>
      <c r="D779" s="71" t="s">
        <v>63</v>
      </c>
      <c r="E779" s="72" t="s">
        <v>13544</v>
      </c>
      <c r="F779" s="72" t="s">
        <v>13543</v>
      </c>
      <c r="G779" s="176">
        <v>0</v>
      </c>
      <c r="H779" s="72" t="s">
        <v>71</v>
      </c>
      <c r="I779" s="71" t="s">
        <v>64</v>
      </c>
      <c r="J779" s="73" t="s">
        <v>81</v>
      </c>
      <c r="K779" s="75" t="s">
        <v>13542</v>
      </c>
      <c r="L779" s="76">
        <v>11250000</v>
      </c>
      <c r="M779" s="71" t="s">
        <v>66</v>
      </c>
      <c r="N779" s="75" t="s">
        <v>13541</v>
      </c>
      <c r="O779" s="75">
        <v>1079941098</v>
      </c>
      <c r="P779" s="72">
        <v>1426</v>
      </c>
      <c r="Q779" s="80">
        <v>45840</v>
      </c>
      <c r="R779" s="75">
        <v>2494141000</v>
      </c>
      <c r="S779" s="80">
        <v>45841</v>
      </c>
      <c r="T779" s="76">
        <v>11250000</v>
      </c>
      <c r="U779" s="72" t="s">
        <v>65</v>
      </c>
      <c r="V779" s="76">
        <v>85459497</v>
      </c>
      <c r="W779" s="104" t="s">
        <v>9141</v>
      </c>
      <c r="X779" s="80">
        <v>45841</v>
      </c>
      <c r="Y779" s="80">
        <v>45841</v>
      </c>
      <c r="Z779" s="78" t="s">
        <v>73</v>
      </c>
      <c r="AA779" s="78">
        <v>45991</v>
      </c>
      <c r="AB779" s="102">
        <f t="shared" si="72"/>
        <v>150</v>
      </c>
      <c r="AC779" s="72">
        <v>0</v>
      </c>
      <c r="AD779" s="514">
        <v>0</v>
      </c>
      <c r="AE779" s="72">
        <v>0</v>
      </c>
      <c r="AF779" s="80" t="s">
        <v>73</v>
      </c>
      <c r="AG779" s="102">
        <f t="shared" si="73"/>
        <v>0</v>
      </c>
      <c r="AH779" s="72">
        <v>0</v>
      </c>
      <c r="AI779" s="628">
        <v>0</v>
      </c>
      <c r="AJ779" s="72" t="s">
        <v>73</v>
      </c>
      <c r="AK779" s="80" t="s">
        <v>73</v>
      </c>
      <c r="AL779" s="72">
        <v>0</v>
      </c>
      <c r="AM779" s="80" t="s">
        <v>73</v>
      </c>
      <c r="AN779" s="80" t="s">
        <v>73</v>
      </c>
      <c r="AO779" s="80" t="s">
        <v>73</v>
      </c>
      <c r="AP779" s="102">
        <f t="shared" si="74"/>
        <v>0</v>
      </c>
      <c r="AQ779" s="102">
        <f t="shared" si="75"/>
        <v>11250000</v>
      </c>
      <c r="AR779" s="72" t="s">
        <v>65</v>
      </c>
      <c r="AS779" s="76">
        <v>11250000</v>
      </c>
      <c r="AT779" s="72" t="s">
        <v>319</v>
      </c>
      <c r="AU779" s="76">
        <v>0</v>
      </c>
      <c r="AV779" s="81" t="s">
        <v>73</v>
      </c>
      <c r="AW779" s="620">
        <v>9000000</v>
      </c>
      <c r="AX779" s="488">
        <f t="shared" si="76"/>
        <v>2250000</v>
      </c>
      <c r="AY779" s="84">
        <f t="shared" si="77"/>
        <v>0.8</v>
      </c>
      <c r="AZ779" s="84">
        <v>0.8</v>
      </c>
      <c r="BA779" s="81" t="s">
        <v>73</v>
      </c>
      <c r="BB779" s="72" t="s">
        <v>123</v>
      </c>
      <c r="BC779" s="75" t="s">
        <v>13540</v>
      </c>
      <c r="BD779" s="71" t="s">
        <v>65</v>
      </c>
      <c r="BE779" s="71" t="s">
        <v>65</v>
      </c>
    </row>
    <row r="780" spans="2:57" x14ac:dyDescent="0.25">
      <c r="B780" s="71">
        <v>2025</v>
      </c>
      <c r="C780" s="71">
        <v>891780111</v>
      </c>
      <c r="D780" s="71" t="s">
        <v>63</v>
      </c>
      <c r="E780" s="72" t="s">
        <v>13539</v>
      </c>
      <c r="F780" s="72" t="s">
        <v>13538</v>
      </c>
      <c r="G780" s="176">
        <v>0</v>
      </c>
      <c r="H780" s="72" t="s">
        <v>71</v>
      </c>
      <c r="I780" s="71" t="s">
        <v>64</v>
      </c>
      <c r="J780" s="73" t="s">
        <v>81</v>
      </c>
      <c r="K780" s="75" t="s">
        <v>10447</v>
      </c>
      <c r="L780" s="76">
        <v>11250000</v>
      </c>
      <c r="M780" s="71" t="s">
        <v>66</v>
      </c>
      <c r="N780" s="75" t="s">
        <v>13537</v>
      </c>
      <c r="O780" s="75">
        <v>12558870</v>
      </c>
      <c r="P780" s="72">
        <v>1426</v>
      </c>
      <c r="Q780" s="80">
        <v>45840</v>
      </c>
      <c r="R780" s="75">
        <v>2494141000</v>
      </c>
      <c r="S780" s="80">
        <v>45841</v>
      </c>
      <c r="T780" s="76">
        <v>11250000</v>
      </c>
      <c r="U780" s="72" t="s">
        <v>65</v>
      </c>
      <c r="V780" s="76">
        <v>85459497</v>
      </c>
      <c r="W780" s="104" t="s">
        <v>9141</v>
      </c>
      <c r="X780" s="80">
        <v>45841</v>
      </c>
      <c r="Y780" s="80">
        <v>45841</v>
      </c>
      <c r="Z780" s="78" t="s">
        <v>73</v>
      </c>
      <c r="AA780" s="78">
        <v>45991</v>
      </c>
      <c r="AB780" s="102">
        <f t="shared" si="72"/>
        <v>150</v>
      </c>
      <c r="AC780" s="72">
        <v>0</v>
      </c>
      <c r="AD780" s="514">
        <v>0</v>
      </c>
      <c r="AE780" s="72">
        <v>0</v>
      </c>
      <c r="AF780" s="80" t="s">
        <v>73</v>
      </c>
      <c r="AG780" s="102">
        <f t="shared" si="73"/>
        <v>0</v>
      </c>
      <c r="AH780" s="72">
        <v>0</v>
      </c>
      <c r="AI780" s="628">
        <v>0</v>
      </c>
      <c r="AJ780" s="72" t="s">
        <v>73</v>
      </c>
      <c r="AK780" s="80" t="s">
        <v>73</v>
      </c>
      <c r="AL780" s="72">
        <v>0</v>
      </c>
      <c r="AM780" s="80" t="s">
        <v>73</v>
      </c>
      <c r="AN780" s="80" t="s">
        <v>73</v>
      </c>
      <c r="AO780" s="80" t="s">
        <v>73</v>
      </c>
      <c r="AP780" s="102">
        <f t="shared" si="74"/>
        <v>0</v>
      </c>
      <c r="AQ780" s="102">
        <f t="shared" si="75"/>
        <v>11250000</v>
      </c>
      <c r="AR780" s="72" t="s">
        <v>65</v>
      </c>
      <c r="AS780" s="76">
        <v>11250000</v>
      </c>
      <c r="AT780" s="72" t="s">
        <v>319</v>
      </c>
      <c r="AU780" s="76">
        <v>0</v>
      </c>
      <c r="AV780" s="81" t="s">
        <v>73</v>
      </c>
      <c r="AW780" s="620">
        <v>9000000</v>
      </c>
      <c r="AX780" s="488">
        <f t="shared" si="76"/>
        <v>2250000</v>
      </c>
      <c r="AY780" s="84">
        <f t="shared" si="77"/>
        <v>0.8</v>
      </c>
      <c r="AZ780" s="84">
        <v>0.8</v>
      </c>
      <c r="BA780" s="81" t="s">
        <v>73</v>
      </c>
      <c r="BB780" s="72" t="s">
        <v>123</v>
      </c>
      <c r="BC780" s="75" t="s">
        <v>13536</v>
      </c>
      <c r="BD780" s="71" t="s">
        <v>65</v>
      </c>
      <c r="BE780" s="71" t="s">
        <v>65</v>
      </c>
    </row>
    <row r="781" spans="2:57" x14ac:dyDescent="0.25">
      <c r="B781" s="71">
        <v>2025</v>
      </c>
      <c r="C781" s="71">
        <v>891780111</v>
      </c>
      <c r="D781" s="71" t="s">
        <v>63</v>
      </c>
      <c r="E781" s="72" t="s">
        <v>13535</v>
      </c>
      <c r="F781" s="72" t="s">
        <v>13534</v>
      </c>
      <c r="G781" s="176">
        <v>0</v>
      </c>
      <c r="H781" s="72" t="s">
        <v>71</v>
      </c>
      <c r="I781" s="71" t="s">
        <v>64</v>
      </c>
      <c r="J781" s="73" t="s">
        <v>81</v>
      </c>
      <c r="K781" s="75" t="s">
        <v>10447</v>
      </c>
      <c r="L781" s="76">
        <v>11250000</v>
      </c>
      <c r="M781" s="71" t="s">
        <v>66</v>
      </c>
      <c r="N781" s="75" t="s">
        <v>13533</v>
      </c>
      <c r="O781" s="75">
        <v>85455874</v>
      </c>
      <c r="P781" s="72">
        <v>1426</v>
      </c>
      <c r="Q781" s="80">
        <v>45840</v>
      </c>
      <c r="R781" s="75">
        <v>2494141000</v>
      </c>
      <c r="S781" s="80">
        <v>45841</v>
      </c>
      <c r="T781" s="76">
        <v>11250000</v>
      </c>
      <c r="U781" s="72" t="s">
        <v>65</v>
      </c>
      <c r="V781" s="76">
        <v>85459497</v>
      </c>
      <c r="W781" s="104" t="s">
        <v>9141</v>
      </c>
      <c r="X781" s="80">
        <v>45841</v>
      </c>
      <c r="Y781" s="80">
        <v>45841</v>
      </c>
      <c r="Z781" s="78" t="s">
        <v>73</v>
      </c>
      <c r="AA781" s="78">
        <v>45991</v>
      </c>
      <c r="AB781" s="102">
        <f t="shared" si="72"/>
        <v>150</v>
      </c>
      <c r="AC781" s="72">
        <v>0</v>
      </c>
      <c r="AD781" s="514">
        <v>0</v>
      </c>
      <c r="AE781" s="72">
        <v>0</v>
      </c>
      <c r="AF781" s="80" t="s">
        <v>73</v>
      </c>
      <c r="AG781" s="102">
        <f t="shared" si="73"/>
        <v>0</v>
      </c>
      <c r="AH781" s="72">
        <v>0</v>
      </c>
      <c r="AI781" s="628">
        <v>0</v>
      </c>
      <c r="AJ781" s="72" t="s">
        <v>73</v>
      </c>
      <c r="AK781" s="80" t="s">
        <v>73</v>
      </c>
      <c r="AL781" s="72">
        <v>0</v>
      </c>
      <c r="AM781" s="80" t="s">
        <v>73</v>
      </c>
      <c r="AN781" s="80" t="s">
        <v>73</v>
      </c>
      <c r="AO781" s="80" t="s">
        <v>73</v>
      </c>
      <c r="AP781" s="102">
        <f t="shared" si="74"/>
        <v>0</v>
      </c>
      <c r="AQ781" s="102">
        <f t="shared" si="75"/>
        <v>11250000</v>
      </c>
      <c r="AR781" s="72" t="s">
        <v>65</v>
      </c>
      <c r="AS781" s="76">
        <v>11250000</v>
      </c>
      <c r="AT781" s="72" t="s">
        <v>319</v>
      </c>
      <c r="AU781" s="76">
        <v>0</v>
      </c>
      <c r="AV781" s="81" t="s">
        <v>73</v>
      </c>
      <c r="AW781" s="620">
        <v>9000000</v>
      </c>
      <c r="AX781" s="488">
        <f t="shared" si="76"/>
        <v>2250000</v>
      </c>
      <c r="AY781" s="84">
        <f t="shared" si="77"/>
        <v>0.8</v>
      </c>
      <c r="AZ781" s="84">
        <v>0.8</v>
      </c>
      <c r="BA781" s="81" t="s">
        <v>73</v>
      </c>
      <c r="BB781" s="72" t="s">
        <v>123</v>
      </c>
      <c r="BC781" s="75" t="s">
        <v>13532</v>
      </c>
      <c r="BD781" s="71" t="s">
        <v>65</v>
      </c>
      <c r="BE781" s="71" t="s">
        <v>65</v>
      </c>
    </row>
    <row r="782" spans="2:57" x14ac:dyDescent="0.25">
      <c r="B782" s="71">
        <v>2025</v>
      </c>
      <c r="C782" s="71">
        <v>891780111</v>
      </c>
      <c r="D782" s="71" t="s">
        <v>63</v>
      </c>
      <c r="E782" s="72" t="s">
        <v>13531</v>
      </c>
      <c r="F782" s="72" t="s">
        <v>13530</v>
      </c>
      <c r="G782" s="176">
        <v>0</v>
      </c>
      <c r="H782" s="72" t="s">
        <v>71</v>
      </c>
      <c r="I782" s="71" t="s">
        <v>64</v>
      </c>
      <c r="J782" s="73" t="s">
        <v>81</v>
      </c>
      <c r="K782" s="75" t="s">
        <v>10447</v>
      </c>
      <c r="L782" s="76">
        <v>11250000</v>
      </c>
      <c r="M782" s="71" t="s">
        <v>66</v>
      </c>
      <c r="N782" s="75" t="s">
        <v>13529</v>
      </c>
      <c r="O782" s="75">
        <v>85448249</v>
      </c>
      <c r="P782" s="72">
        <v>1426</v>
      </c>
      <c r="Q782" s="80">
        <v>45840</v>
      </c>
      <c r="R782" s="75">
        <v>2494141000</v>
      </c>
      <c r="S782" s="80">
        <v>45841</v>
      </c>
      <c r="T782" s="76">
        <v>11250000</v>
      </c>
      <c r="U782" s="72" t="s">
        <v>65</v>
      </c>
      <c r="V782" s="76">
        <v>85459497</v>
      </c>
      <c r="W782" s="104" t="s">
        <v>9141</v>
      </c>
      <c r="X782" s="80">
        <v>45841</v>
      </c>
      <c r="Y782" s="80">
        <v>45841</v>
      </c>
      <c r="Z782" s="78" t="s">
        <v>73</v>
      </c>
      <c r="AA782" s="78">
        <v>45991</v>
      </c>
      <c r="AB782" s="102">
        <f t="shared" si="72"/>
        <v>150</v>
      </c>
      <c r="AC782" s="72">
        <v>0</v>
      </c>
      <c r="AD782" s="514">
        <v>0</v>
      </c>
      <c r="AE782" s="72">
        <v>0</v>
      </c>
      <c r="AF782" s="80" t="s">
        <v>73</v>
      </c>
      <c r="AG782" s="102">
        <f t="shared" si="73"/>
        <v>0</v>
      </c>
      <c r="AH782" s="72">
        <v>0</v>
      </c>
      <c r="AI782" s="628">
        <v>0</v>
      </c>
      <c r="AJ782" s="72" t="s">
        <v>73</v>
      </c>
      <c r="AK782" s="80" t="s">
        <v>73</v>
      </c>
      <c r="AL782" s="72">
        <v>0</v>
      </c>
      <c r="AM782" s="80" t="s">
        <v>73</v>
      </c>
      <c r="AN782" s="80" t="s">
        <v>73</v>
      </c>
      <c r="AO782" s="80" t="s">
        <v>73</v>
      </c>
      <c r="AP782" s="102">
        <f t="shared" si="74"/>
        <v>0</v>
      </c>
      <c r="AQ782" s="102">
        <f t="shared" si="75"/>
        <v>11250000</v>
      </c>
      <c r="AR782" s="72" t="s">
        <v>65</v>
      </c>
      <c r="AS782" s="76">
        <v>11250000</v>
      </c>
      <c r="AT782" s="72" t="s">
        <v>319</v>
      </c>
      <c r="AU782" s="76">
        <v>0</v>
      </c>
      <c r="AV782" s="81" t="s">
        <v>73</v>
      </c>
      <c r="AW782" s="620">
        <v>9000000</v>
      </c>
      <c r="AX782" s="488">
        <f t="shared" si="76"/>
        <v>2250000</v>
      </c>
      <c r="AY782" s="84">
        <f t="shared" si="77"/>
        <v>0.8</v>
      </c>
      <c r="AZ782" s="84">
        <v>0.8</v>
      </c>
      <c r="BA782" s="81" t="s">
        <v>73</v>
      </c>
      <c r="BB782" s="72" t="s">
        <v>123</v>
      </c>
      <c r="BC782" s="75" t="s">
        <v>13528</v>
      </c>
      <c r="BD782" s="71" t="s">
        <v>65</v>
      </c>
      <c r="BE782" s="71" t="s">
        <v>65</v>
      </c>
    </row>
    <row r="783" spans="2:57" x14ac:dyDescent="0.25">
      <c r="B783" s="71">
        <v>2025</v>
      </c>
      <c r="C783" s="71">
        <v>891780111</v>
      </c>
      <c r="D783" s="71" t="s">
        <v>63</v>
      </c>
      <c r="E783" s="72" t="s">
        <v>13527</v>
      </c>
      <c r="F783" s="72" t="s">
        <v>13526</v>
      </c>
      <c r="G783" s="176">
        <v>0</v>
      </c>
      <c r="H783" s="72" t="s">
        <v>71</v>
      </c>
      <c r="I783" s="71" t="s">
        <v>64</v>
      </c>
      <c r="J783" s="73" t="s">
        <v>81</v>
      </c>
      <c r="K783" s="75" t="s">
        <v>13525</v>
      </c>
      <c r="L783" s="76">
        <v>18935000</v>
      </c>
      <c r="M783" s="71" t="s">
        <v>66</v>
      </c>
      <c r="N783" s="75" t="s">
        <v>13524</v>
      </c>
      <c r="O783" s="75">
        <v>22854984</v>
      </c>
      <c r="P783" s="72">
        <v>1425</v>
      </c>
      <c r="Q783" s="80">
        <v>45840</v>
      </c>
      <c r="R783" s="75">
        <v>5603238000</v>
      </c>
      <c r="S783" s="80">
        <v>45841</v>
      </c>
      <c r="T783" s="76">
        <v>18935000</v>
      </c>
      <c r="U783" s="72" t="s">
        <v>65</v>
      </c>
      <c r="V783" s="76">
        <v>12621405</v>
      </c>
      <c r="W783" s="104" t="s">
        <v>10350</v>
      </c>
      <c r="X783" s="80">
        <v>45841</v>
      </c>
      <c r="Y783" s="80">
        <v>45841</v>
      </c>
      <c r="Z783" s="78" t="s">
        <v>73</v>
      </c>
      <c r="AA783" s="78">
        <v>45991</v>
      </c>
      <c r="AB783" s="102">
        <f t="shared" si="72"/>
        <v>150</v>
      </c>
      <c r="AC783" s="72">
        <v>0</v>
      </c>
      <c r="AD783" s="514">
        <v>0</v>
      </c>
      <c r="AE783" s="72">
        <v>0</v>
      </c>
      <c r="AF783" s="80" t="s">
        <v>73</v>
      </c>
      <c r="AG783" s="102">
        <f t="shared" si="73"/>
        <v>0</v>
      </c>
      <c r="AH783" s="72">
        <v>0</v>
      </c>
      <c r="AI783" s="628">
        <v>0</v>
      </c>
      <c r="AJ783" s="72" t="s">
        <v>73</v>
      </c>
      <c r="AK783" s="80" t="s">
        <v>73</v>
      </c>
      <c r="AL783" s="72">
        <v>0</v>
      </c>
      <c r="AM783" s="80" t="s">
        <v>73</v>
      </c>
      <c r="AN783" s="80" t="s">
        <v>73</v>
      </c>
      <c r="AO783" s="80" t="s">
        <v>73</v>
      </c>
      <c r="AP783" s="102">
        <f t="shared" si="74"/>
        <v>0</v>
      </c>
      <c r="AQ783" s="102">
        <f t="shared" si="75"/>
        <v>18935000</v>
      </c>
      <c r="AR783" s="72" t="s">
        <v>65</v>
      </c>
      <c r="AS783" s="76">
        <v>18935000</v>
      </c>
      <c r="AT783" s="72" t="s">
        <v>319</v>
      </c>
      <c r="AU783" s="76">
        <v>0</v>
      </c>
      <c r="AV783" s="81" t="s">
        <v>73</v>
      </c>
      <c r="AW783" s="620">
        <v>15148000</v>
      </c>
      <c r="AX783" s="488">
        <f t="shared" si="76"/>
        <v>3787000</v>
      </c>
      <c r="AY783" s="84">
        <f t="shared" si="77"/>
        <v>0.8</v>
      </c>
      <c r="AZ783" s="84">
        <v>0.8</v>
      </c>
      <c r="BA783" s="81" t="s">
        <v>73</v>
      </c>
      <c r="BB783" s="72" t="s">
        <v>123</v>
      </c>
      <c r="BC783" s="75" t="s">
        <v>13523</v>
      </c>
      <c r="BD783" s="71" t="s">
        <v>65</v>
      </c>
      <c r="BE783" s="71" t="s">
        <v>65</v>
      </c>
    </row>
    <row r="784" spans="2:57" x14ac:dyDescent="0.25">
      <c r="B784" s="71">
        <v>2025</v>
      </c>
      <c r="C784" s="71">
        <v>891780111</v>
      </c>
      <c r="D784" s="71" t="s">
        <v>63</v>
      </c>
      <c r="E784" s="72" t="s">
        <v>13522</v>
      </c>
      <c r="F784" s="72" t="s">
        <v>13521</v>
      </c>
      <c r="G784" s="176">
        <v>0</v>
      </c>
      <c r="H784" s="72" t="s">
        <v>71</v>
      </c>
      <c r="I784" s="71" t="s">
        <v>64</v>
      </c>
      <c r="J784" s="73" t="s">
        <v>81</v>
      </c>
      <c r="K784" s="75" t="s">
        <v>11062</v>
      </c>
      <c r="L784" s="76">
        <v>11250000</v>
      </c>
      <c r="M784" s="71" t="s">
        <v>66</v>
      </c>
      <c r="N784" s="75" t="s">
        <v>13520</v>
      </c>
      <c r="O784" s="75">
        <v>1082864527</v>
      </c>
      <c r="P784" s="72">
        <v>1426</v>
      </c>
      <c r="Q784" s="80">
        <v>45840</v>
      </c>
      <c r="R784" s="75">
        <v>2494141000</v>
      </c>
      <c r="S784" s="80">
        <v>45841</v>
      </c>
      <c r="T784" s="76">
        <v>11250000</v>
      </c>
      <c r="U784" s="72" t="s">
        <v>65</v>
      </c>
      <c r="V784" s="76">
        <v>7633817</v>
      </c>
      <c r="W784" s="104" t="s">
        <v>10548</v>
      </c>
      <c r="X784" s="80">
        <v>45841</v>
      </c>
      <c r="Y784" s="80">
        <v>45841</v>
      </c>
      <c r="Z784" s="78" t="s">
        <v>73</v>
      </c>
      <c r="AA784" s="78">
        <v>45991</v>
      </c>
      <c r="AB784" s="102">
        <f t="shared" si="72"/>
        <v>150</v>
      </c>
      <c r="AC784" s="72">
        <v>0</v>
      </c>
      <c r="AD784" s="514">
        <v>0</v>
      </c>
      <c r="AE784" s="72">
        <v>0</v>
      </c>
      <c r="AF784" s="80" t="s">
        <v>73</v>
      </c>
      <c r="AG784" s="102">
        <f t="shared" si="73"/>
        <v>0</v>
      </c>
      <c r="AH784" s="72">
        <v>0</v>
      </c>
      <c r="AI784" s="628">
        <v>0</v>
      </c>
      <c r="AJ784" s="72" t="s">
        <v>73</v>
      </c>
      <c r="AK784" s="80" t="s">
        <v>73</v>
      </c>
      <c r="AL784" s="72">
        <v>0</v>
      </c>
      <c r="AM784" s="80" t="s">
        <v>73</v>
      </c>
      <c r="AN784" s="80" t="s">
        <v>73</v>
      </c>
      <c r="AO784" s="80" t="s">
        <v>73</v>
      </c>
      <c r="AP784" s="102">
        <f t="shared" si="74"/>
        <v>0</v>
      </c>
      <c r="AQ784" s="102">
        <f t="shared" si="75"/>
        <v>11250000</v>
      </c>
      <c r="AR784" s="72" t="s">
        <v>65</v>
      </c>
      <c r="AS784" s="76">
        <v>11250000</v>
      </c>
      <c r="AT784" s="72" t="s">
        <v>319</v>
      </c>
      <c r="AU784" s="76">
        <v>0</v>
      </c>
      <c r="AV784" s="81" t="s">
        <v>73</v>
      </c>
      <c r="AW784" s="620">
        <v>9000000</v>
      </c>
      <c r="AX784" s="488">
        <f t="shared" si="76"/>
        <v>2250000</v>
      </c>
      <c r="AY784" s="84">
        <f t="shared" si="77"/>
        <v>0.8</v>
      </c>
      <c r="AZ784" s="84">
        <v>0.8</v>
      </c>
      <c r="BA784" s="81" t="s">
        <v>73</v>
      </c>
      <c r="BB784" s="72" t="s">
        <v>123</v>
      </c>
      <c r="BC784" s="75" t="s">
        <v>13519</v>
      </c>
      <c r="BD784" s="71" t="s">
        <v>65</v>
      </c>
      <c r="BE784" s="71" t="s">
        <v>65</v>
      </c>
    </row>
    <row r="785" spans="2:57" x14ac:dyDescent="0.25">
      <c r="B785" s="71">
        <v>2025</v>
      </c>
      <c r="C785" s="71">
        <v>891780111</v>
      </c>
      <c r="D785" s="71" t="s">
        <v>63</v>
      </c>
      <c r="E785" s="72" t="s">
        <v>13518</v>
      </c>
      <c r="F785" s="72" t="s">
        <v>13517</v>
      </c>
      <c r="G785" s="176">
        <v>0</v>
      </c>
      <c r="H785" s="72" t="s">
        <v>71</v>
      </c>
      <c r="I785" s="71" t="s">
        <v>64</v>
      </c>
      <c r="J785" s="73" t="s">
        <v>81</v>
      </c>
      <c r="K785" s="75" t="s">
        <v>13516</v>
      </c>
      <c r="L785" s="76">
        <v>14250000</v>
      </c>
      <c r="M785" s="71" t="s">
        <v>66</v>
      </c>
      <c r="N785" s="75" t="s">
        <v>13515</v>
      </c>
      <c r="O785" s="75">
        <v>1221976238</v>
      </c>
      <c r="P785" s="72">
        <v>1425</v>
      </c>
      <c r="Q785" s="80">
        <v>45840</v>
      </c>
      <c r="R785" s="75">
        <v>5603238000</v>
      </c>
      <c r="S785" s="80">
        <v>45841</v>
      </c>
      <c r="T785" s="76">
        <v>14250000</v>
      </c>
      <c r="U785" s="72" t="s">
        <v>65</v>
      </c>
      <c r="V785" s="76">
        <v>36722626</v>
      </c>
      <c r="W785" s="104" t="s">
        <v>10840</v>
      </c>
      <c r="X785" s="80">
        <v>45841</v>
      </c>
      <c r="Y785" s="80">
        <v>45841</v>
      </c>
      <c r="Z785" s="78" t="s">
        <v>73</v>
      </c>
      <c r="AA785" s="78">
        <v>45991</v>
      </c>
      <c r="AB785" s="102">
        <f t="shared" si="72"/>
        <v>150</v>
      </c>
      <c r="AC785" s="72">
        <v>0</v>
      </c>
      <c r="AD785" s="514">
        <v>0</v>
      </c>
      <c r="AE785" s="72">
        <v>0</v>
      </c>
      <c r="AF785" s="80" t="s">
        <v>73</v>
      </c>
      <c r="AG785" s="102">
        <f t="shared" si="73"/>
        <v>0</v>
      </c>
      <c r="AH785" s="72">
        <v>0</v>
      </c>
      <c r="AI785" s="628">
        <v>0</v>
      </c>
      <c r="AJ785" s="72" t="s">
        <v>73</v>
      </c>
      <c r="AK785" s="80" t="s">
        <v>73</v>
      </c>
      <c r="AL785" s="72">
        <v>0</v>
      </c>
      <c r="AM785" s="80" t="s">
        <v>73</v>
      </c>
      <c r="AN785" s="80" t="s">
        <v>73</v>
      </c>
      <c r="AO785" s="80" t="s">
        <v>73</v>
      </c>
      <c r="AP785" s="102">
        <f t="shared" si="74"/>
        <v>0</v>
      </c>
      <c r="AQ785" s="102">
        <f t="shared" si="75"/>
        <v>14250000</v>
      </c>
      <c r="AR785" s="72" t="s">
        <v>65</v>
      </c>
      <c r="AS785" s="76">
        <v>14250000</v>
      </c>
      <c r="AT785" s="72" t="s">
        <v>319</v>
      </c>
      <c r="AU785" s="76">
        <v>0</v>
      </c>
      <c r="AV785" s="81" t="s">
        <v>73</v>
      </c>
      <c r="AW785" s="620">
        <v>11400000</v>
      </c>
      <c r="AX785" s="488">
        <f t="shared" si="76"/>
        <v>2850000</v>
      </c>
      <c r="AY785" s="84">
        <f t="shared" si="77"/>
        <v>0.8</v>
      </c>
      <c r="AZ785" s="84">
        <v>0.8</v>
      </c>
      <c r="BA785" s="81" t="s">
        <v>73</v>
      </c>
      <c r="BB785" s="72" t="s">
        <v>123</v>
      </c>
      <c r="BC785" s="75" t="s">
        <v>13514</v>
      </c>
      <c r="BD785" s="71" t="s">
        <v>65</v>
      </c>
      <c r="BE785" s="71" t="s">
        <v>65</v>
      </c>
    </row>
    <row r="786" spans="2:57" x14ac:dyDescent="0.25">
      <c r="B786" s="71">
        <v>2025</v>
      </c>
      <c r="C786" s="71">
        <v>891780111</v>
      </c>
      <c r="D786" s="71" t="s">
        <v>63</v>
      </c>
      <c r="E786" s="72" t="s">
        <v>13513</v>
      </c>
      <c r="F786" s="72" t="s">
        <v>13512</v>
      </c>
      <c r="G786" s="176">
        <v>0</v>
      </c>
      <c r="H786" s="72" t="s">
        <v>71</v>
      </c>
      <c r="I786" s="71" t="s">
        <v>64</v>
      </c>
      <c r="J786" s="73" t="s">
        <v>81</v>
      </c>
      <c r="K786" s="75" t="s">
        <v>13511</v>
      </c>
      <c r="L786" s="76">
        <v>15780000</v>
      </c>
      <c r="M786" s="71" t="s">
        <v>66</v>
      </c>
      <c r="N786" s="75" t="s">
        <v>13510</v>
      </c>
      <c r="O786" s="75">
        <v>57464899</v>
      </c>
      <c r="P786" s="72">
        <v>1425</v>
      </c>
      <c r="Q786" s="80">
        <v>45840</v>
      </c>
      <c r="R786" s="75">
        <v>5603238000</v>
      </c>
      <c r="S786" s="80">
        <v>45841</v>
      </c>
      <c r="T786" s="76">
        <v>15780000</v>
      </c>
      <c r="U786" s="72" t="s">
        <v>65</v>
      </c>
      <c r="V786" s="76">
        <v>85455983</v>
      </c>
      <c r="W786" s="104" t="s">
        <v>11723</v>
      </c>
      <c r="X786" s="80">
        <v>45841</v>
      </c>
      <c r="Y786" s="80">
        <v>45841</v>
      </c>
      <c r="Z786" s="78" t="s">
        <v>73</v>
      </c>
      <c r="AA786" s="78">
        <v>45991</v>
      </c>
      <c r="AB786" s="102">
        <f t="shared" si="72"/>
        <v>150</v>
      </c>
      <c r="AC786" s="72">
        <v>0</v>
      </c>
      <c r="AD786" s="514">
        <v>0</v>
      </c>
      <c r="AE786" s="72">
        <v>0</v>
      </c>
      <c r="AF786" s="80" t="s">
        <v>73</v>
      </c>
      <c r="AG786" s="102">
        <f t="shared" si="73"/>
        <v>0</v>
      </c>
      <c r="AH786" s="72">
        <v>0</v>
      </c>
      <c r="AI786" s="628">
        <v>0</v>
      </c>
      <c r="AJ786" s="72" t="s">
        <v>73</v>
      </c>
      <c r="AK786" s="80" t="s">
        <v>73</v>
      </c>
      <c r="AL786" s="72">
        <v>0</v>
      </c>
      <c r="AM786" s="80" t="s">
        <v>73</v>
      </c>
      <c r="AN786" s="80" t="s">
        <v>73</v>
      </c>
      <c r="AO786" s="80" t="s">
        <v>73</v>
      </c>
      <c r="AP786" s="102">
        <f t="shared" si="74"/>
        <v>0</v>
      </c>
      <c r="AQ786" s="102">
        <f t="shared" si="75"/>
        <v>15780000</v>
      </c>
      <c r="AR786" s="72" t="s">
        <v>65</v>
      </c>
      <c r="AS786" s="76">
        <v>15780000</v>
      </c>
      <c r="AT786" s="72" t="s">
        <v>319</v>
      </c>
      <c r="AU786" s="76">
        <v>0</v>
      </c>
      <c r="AV786" s="81" t="s">
        <v>73</v>
      </c>
      <c r="AW786" s="620">
        <v>12624000</v>
      </c>
      <c r="AX786" s="488">
        <f t="shared" si="76"/>
        <v>3156000</v>
      </c>
      <c r="AY786" s="84">
        <f t="shared" si="77"/>
        <v>0.8</v>
      </c>
      <c r="AZ786" s="84">
        <v>0.8</v>
      </c>
      <c r="BA786" s="81" t="s">
        <v>73</v>
      </c>
      <c r="BB786" s="72" t="s">
        <v>123</v>
      </c>
      <c r="BC786" s="75" t="s">
        <v>13509</v>
      </c>
      <c r="BD786" s="71" t="s">
        <v>65</v>
      </c>
      <c r="BE786" s="71" t="s">
        <v>65</v>
      </c>
    </row>
    <row r="787" spans="2:57" x14ac:dyDescent="0.25">
      <c r="B787" s="71">
        <v>2025</v>
      </c>
      <c r="C787" s="71">
        <v>891780111</v>
      </c>
      <c r="D787" s="71" t="s">
        <v>63</v>
      </c>
      <c r="E787" s="72" t="s">
        <v>13508</v>
      </c>
      <c r="F787" s="72" t="s">
        <v>13507</v>
      </c>
      <c r="G787" s="176">
        <v>0</v>
      </c>
      <c r="H787" s="72" t="s">
        <v>71</v>
      </c>
      <c r="I787" s="71" t="s">
        <v>64</v>
      </c>
      <c r="J787" s="73" t="s">
        <v>81</v>
      </c>
      <c r="K787" s="75" t="s">
        <v>13506</v>
      </c>
      <c r="L787" s="76">
        <v>11250000</v>
      </c>
      <c r="M787" s="71" t="s">
        <v>66</v>
      </c>
      <c r="N787" s="75" t="s">
        <v>13505</v>
      </c>
      <c r="O787" s="75">
        <v>1084731269</v>
      </c>
      <c r="P787" s="72">
        <v>1426</v>
      </c>
      <c r="Q787" s="80">
        <v>45840</v>
      </c>
      <c r="R787" s="75">
        <v>2494141000</v>
      </c>
      <c r="S787" s="80">
        <v>45841</v>
      </c>
      <c r="T787" s="76">
        <v>11250000</v>
      </c>
      <c r="U787" s="72" t="s">
        <v>65</v>
      </c>
      <c r="V787" s="76">
        <v>85467461</v>
      </c>
      <c r="W787" s="104" t="s">
        <v>11760</v>
      </c>
      <c r="X787" s="80">
        <v>45841</v>
      </c>
      <c r="Y787" s="80">
        <v>45841</v>
      </c>
      <c r="Z787" s="78" t="s">
        <v>73</v>
      </c>
      <c r="AA787" s="78">
        <v>45991</v>
      </c>
      <c r="AB787" s="102">
        <f t="shared" si="72"/>
        <v>150</v>
      </c>
      <c r="AC787" s="72">
        <v>0</v>
      </c>
      <c r="AD787" s="514">
        <v>0</v>
      </c>
      <c r="AE787" s="72">
        <v>0</v>
      </c>
      <c r="AF787" s="80" t="s">
        <v>73</v>
      </c>
      <c r="AG787" s="102">
        <f t="shared" si="73"/>
        <v>0</v>
      </c>
      <c r="AH787" s="72">
        <v>0</v>
      </c>
      <c r="AI787" s="628">
        <v>0</v>
      </c>
      <c r="AJ787" s="72" t="s">
        <v>73</v>
      </c>
      <c r="AK787" s="80" t="s">
        <v>73</v>
      </c>
      <c r="AL787" s="72">
        <v>0</v>
      </c>
      <c r="AM787" s="80" t="s">
        <v>73</v>
      </c>
      <c r="AN787" s="80" t="s">
        <v>73</v>
      </c>
      <c r="AO787" s="80" t="s">
        <v>73</v>
      </c>
      <c r="AP787" s="102">
        <f t="shared" si="74"/>
        <v>0</v>
      </c>
      <c r="AQ787" s="102">
        <f t="shared" si="75"/>
        <v>11250000</v>
      </c>
      <c r="AR787" s="72" t="s">
        <v>65</v>
      </c>
      <c r="AS787" s="76">
        <v>11250000</v>
      </c>
      <c r="AT787" s="72" t="s">
        <v>319</v>
      </c>
      <c r="AU787" s="76">
        <v>0</v>
      </c>
      <c r="AV787" s="81" t="s">
        <v>73</v>
      </c>
      <c r="AW787" s="620">
        <v>9000000</v>
      </c>
      <c r="AX787" s="488">
        <f t="shared" si="76"/>
        <v>2250000</v>
      </c>
      <c r="AY787" s="84">
        <f t="shared" si="77"/>
        <v>0.8</v>
      </c>
      <c r="AZ787" s="84">
        <v>0.8</v>
      </c>
      <c r="BA787" s="81" t="s">
        <v>73</v>
      </c>
      <c r="BB787" s="72" t="s">
        <v>123</v>
      </c>
      <c r="BC787" s="75" t="s">
        <v>13504</v>
      </c>
      <c r="BD787" s="71" t="s">
        <v>65</v>
      </c>
      <c r="BE787" s="71" t="s">
        <v>65</v>
      </c>
    </row>
    <row r="788" spans="2:57" x14ac:dyDescent="0.25">
      <c r="B788" s="71">
        <v>2025</v>
      </c>
      <c r="C788" s="71">
        <v>891780111</v>
      </c>
      <c r="D788" s="71" t="s">
        <v>63</v>
      </c>
      <c r="E788" s="72" t="s">
        <v>13503</v>
      </c>
      <c r="F788" s="72" t="s">
        <v>13502</v>
      </c>
      <c r="G788" s="176">
        <v>0</v>
      </c>
      <c r="H788" s="72" t="s">
        <v>71</v>
      </c>
      <c r="I788" s="71" t="s">
        <v>64</v>
      </c>
      <c r="J788" s="73" t="s">
        <v>81</v>
      </c>
      <c r="K788" s="75" t="s">
        <v>13501</v>
      </c>
      <c r="L788" s="76">
        <v>4700000</v>
      </c>
      <c r="M788" s="71" t="s">
        <v>66</v>
      </c>
      <c r="N788" s="75" t="s">
        <v>7552</v>
      </c>
      <c r="O788" s="75">
        <v>1082926063</v>
      </c>
      <c r="P788" s="72">
        <v>1425</v>
      </c>
      <c r="Q788" s="80">
        <v>45840</v>
      </c>
      <c r="R788" s="75">
        <v>5603238000</v>
      </c>
      <c r="S788" s="80">
        <v>45841</v>
      </c>
      <c r="T788" s="76">
        <v>4700000</v>
      </c>
      <c r="U788" s="72" t="s">
        <v>65</v>
      </c>
      <c r="V788" s="76">
        <v>45691169</v>
      </c>
      <c r="W788" s="104" t="s">
        <v>10104</v>
      </c>
      <c r="X788" s="80">
        <v>45841</v>
      </c>
      <c r="Y788" s="80">
        <v>45841</v>
      </c>
      <c r="Z788" s="78" t="s">
        <v>73</v>
      </c>
      <c r="AA788" s="78">
        <v>45869</v>
      </c>
      <c r="AB788" s="102">
        <f t="shared" si="72"/>
        <v>28</v>
      </c>
      <c r="AC788" s="72">
        <v>0</v>
      </c>
      <c r="AD788" s="514">
        <v>0</v>
      </c>
      <c r="AE788" s="72">
        <v>0</v>
      </c>
      <c r="AF788" s="80" t="s">
        <v>73</v>
      </c>
      <c r="AG788" s="102">
        <f t="shared" si="73"/>
        <v>0</v>
      </c>
      <c r="AH788" s="72">
        <v>0</v>
      </c>
      <c r="AI788" s="628">
        <v>0</v>
      </c>
      <c r="AJ788" s="72" t="s">
        <v>73</v>
      </c>
      <c r="AK788" s="80" t="s">
        <v>73</v>
      </c>
      <c r="AL788" s="72">
        <v>0</v>
      </c>
      <c r="AM788" s="80" t="s">
        <v>73</v>
      </c>
      <c r="AN788" s="80" t="s">
        <v>73</v>
      </c>
      <c r="AO788" s="80" t="s">
        <v>73</v>
      </c>
      <c r="AP788" s="102">
        <f t="shared" si="74"/>
        <v>0</v>
      </c>
      <c r="AQ788" s="102">
        <f t="shared" si="75"/>
        <v>4700000</v>
      </c>
      <c r="AR788" s="72" t="s">
        <v>65</v>
      </c>
      <c r="AS788" s="76">
        <v>4700000</v>
      </c>
      <c r="AT788" s="72" t="s">
        <v>319</v>
      </c>
      <c r="AU788" s="76">
        <v>0</v>
      </c>
      <c r="AV788" s="81" t="s">
        <v>73</v>
      </c>
      <c r="AW788" s="620">
        <v>4700000</v>
      </c>
      <c r="AX788" s="488">
        <f t="shared" si="76"/>
        <v>0</v>
      </c>
      <c r="AY788" s="84">
        <f t="shared" si="77"/>
        <v>1</v>
      </c>
      <c r="AZ788" s="84">
        <v>1</v>
      </c>
      <c r="BA788" s="81" t="s">
        <v>73</v>
      </c>
      <c r="BB788" s="72" t="s">
        <v>208</v>
      </c>
      <c r="BC788" s="75" t="s">
        <v>13500</v>
      </c>
      <c r="BD788" s="71" t="s">
        <v>65</v>
      </c>
      <c r="BE788" s="71" t="s">
        <v>65</v>
      </c>
    </row>
    <row r="789" spans="2:57" x14ac:dyDescent="0.25">
      <c r="B789" s="71">
        <v>2025</v>
      </c>
      <c r="C789" s="71">
        <v>891780111</v>
      </c>
      <c r="D789" s="71" t="s">
        <v>63</v>
      </c>
      <c r="E789" s="72" t="s">
        <v>13499</v>
      </c>
      <c r="F789" s="72" t="s">
        <v>13498</v>
      </c>
      <c r="G789" s="176">
        <v>0</v>
      </c>
      <c r="H789" s="72" t="s">
        <v>71</v>
      </c>
      <c r="I789" s="71" t="s">
        <v>64</v>
      </c>
      <c r="J789" s="73" t="s">
        <v>81</v>
      </c>
      <c r="K789" s="75" t="s">
        <v>13497</v>
      </c>
      <c r="L789" s="76">
        <v>15780000</v>
      </c>
      <c r="M789" s="71" t="s">
        <v>66</v>
      </c>
      <c r="N789" s="75" t="s">
        <v>13496</v>
      </c>
      <c r="O789" s="75">
        <v>1083027522</v>
      </c>
      <c r="P789" s="72">
        <v>1322</v>
      </c>
      <c r="Q789" s="80">
        <v>45825</v>
      </c>
      <c r="R789" s="75">
        <v>189054000</v>
      </c>
      <c r="S789" s="80">
        <v>45841</v>
      </c>
      <c r="T789" s="76">
        <v>15780000</v>
      </c>
      <c r="U789" s="72" t="s">
        <v>65</v>
      </c>
      <c r="V789" s="76">
        <v>57461216</v>
      </c>
      <c r="W789" s="104" t="s">
        <v>10332</v>
      </c>
      <c r="X789" s="80">
        <v>45841</v>
      </c>
      <c r="Y789" s="80">
        <v>45841</v>
      </c>
      <c r="Z789" s="78" t="s">
        <v>73</v>
      </c>
      <c r="AA789" s="78">
        <v>45991</v>
      </c>
      <c r="AB789" s="102">
        <f t="shared" si="72"/>
        <v>150</v>
      </c>
      <c r="AC789" s="72">
        <v>0</v>
      </c>
      <c r="AD789" s="514">
        <v>0</v>
      </c>
      <c r="AE789" s="72">
        <v>0</v>
      </c>
      <c r="AF789" s="80" t="s">
        <v>73</v>
      </c>
      <c r="AG789" s="102">
        <f t="shared" si="73"/>
        <v>0</v>
      </c>
      <c r="AH789" s="72">
        <v>0</v>
      </c>
      <c r="AI789" s="628">
        <v>0</v>
      </c>
      <c r="AJ789" s="72" t="s">
        <v>73</v>
      </c>
      <c r="AK789" s="80" t="s">
        <v>73</v>
      </c>
      <c r="AL789" s="72">
        <v>0</v>
      </c>
      <c r="AM789" s="80" t="s">
        <v>73</v>
      </c>
      <c r="AN789" s="80" t="s">
        <v>73</v>
      </c>
      <c r="AO789" s="80" t="s">
        <v>73</v>
      </c>
      <c r="AP789" s="102">
        <f t="shared" si="74"/>
        <v>0</v>
      </c>
      <c r="AQ789" s="102">
        <f t="shared" si="75"/>
        <v>15780000</v>
      </c>
      <c r="AR789" s="72" t="s">
        <v>65</v>
      </c>
      <c r="AS789" s="76">
        <v>15780000</v>
      </c>
      <c r="AT789" s="72" t="s">
        <v>319</v>
      </c>
      <c r="AU789" s="76">
        <v>0</v>
      </c>
      <c r="AV789" s="81" t="s">
        <v>73</v>
      </c>
      <c r="AW789" s="620">
        <v>12624000</v>
      </c>
      <c r="AX789" s="488">
        <f t="shared" si="76"/>
        <v>3156000</v>
      </c>
      <c r="AY789" s="84">
        <f t="shared" si="77"/>
        <v>0.8</v>
      </c>
      <c r="AZ789" s="84">
        <v>0.8</v>
      </c>
      <c r="BA789" s="81" t="s">
        <v>73</v>
      </c>
      <c r="BB789" s="72" t="s">
        <v>123</v>
      </c>
      <c r="BC789" s="75" t="s">
        <v>13495</v>
      </c>
      <c r="BD789" s="71" t="s">
        <v>65</v>
      </c>
      <c r="BE789" s="71" t="s">
        <v>65</v>
      </c>
    </row>
    <row r="790" spans="2:57" x14ac:dyDescent="0.25">
      <c r="B790" s="71">
        <v>2025</v>
      </c>
      <c r="C790" s="71">
        <v>891780111</v>
      </c>
      <c r="D790" s="71" t="s">
        <v>63</v>
      </c>
      <c r="E790" s="72" t="s">
        <v>13494</v>
      </c>
      <c r="F790" s="72" t="s">
        <v>13493</v>
      </c>
      <c r="G790" s="176">
        <v>0</v>
      </c>
      <c r="H790" s="72" t="s">
        <v>71</v>
      </c>
      <c r="I790" s="71" t="s">
        <v>64</v>
      </c>
      <c r="J790" s="73" t="s">
        <v>81</v>
      </c>
      <c r="K790" s="75" t="s">
        <v>10447</v>
      </c>
      <c r="L790" s="76">
        <v>11250000</v>
      </c>
      <c r="M790" s="71" t="s">
        <v>66</v>
      </c>
      <c r="N790" s="75" t="s">
        <v>13492</v>
      </c>
      <c r="O790" s="75">
        <v>84455698</v>
      </c>
      <c r="P790" s="72">
        <v>1426</v>
      </c>
      <c r="Q790" s="80">
        <v>45840</v>
      </c>
      <c r="R790" s="75">
        <v>2494141000</v>
      </c>
      <c r="S790" s="80">
        <v>45841</v>
      </c>
      <c r="T790" s="76">
        <v>11250000</v>
      </c>
      <c r="U790" s="72" t="s">
        <v>65</v>
      </c>
      <c r="V790" s="76">
        <v>85459497</v>
      </c>
      <c r="W790" s="104" t="s">
        <v>9141</v>
      </c>
      <c r="X790" s="80">
        <v>45841</v>
      </c>
      <c r="Y790" s="80">
        <v>45841</v>
      </c>
      <c r="Z790" s="78" t="s">
        <v>73</v>
      </c>
      <c r="AA790" s="78">
        <v>45991</v>
      </c>
      <c r="AB790" s="102">
        <f t="shared" si="72"/>
        <v>150</v>
      </c>
      <c r="AC790" s="72">
        <v>0</v>
      </c>
      <c r="AD790" s="514">
        <v>0</v>
      </c>
      <c r="AE790" s="72">
        <v>0</v>
      </c>
      <c r="AF790" s="80" t="s">
        <v>73</v>
      </c>
      <c r="AG790" s="102">
        <f t="shared" si="73"/>
        <v>0</v>
      </c>
      <c r="AH790" s="72">
        <v>0</v>
      </c>
      <c r="AI790" s="628">
        <v>0</v>
      </c>
      <c r="AJ790" s="72" t="s">
        <v>73</v>
      </c>
      <c r="AK790" s="80" t="s">
        <v>73</v>
      </c>
      <c r="AL790" s="72">
        <v>0</v>
      </c>
      <c r="AM790" s="80" t="s">
        <v>73</v>
      </c>
      <c r="AN790" s="80" t="s">
        <v>73</v>
      </c>
      <c r="AO790" s="80" t="s">
        <v>73</v>
      </c>
      <c r="AP790" s="102">
        <f t="shared" si="74"/>
        <v>0</v>
      </c>
      <c r="AQ790" s="102">
        <f t="shared" si="75"/>
        <v>11250000</v>
      </c>
      <c r="AR790" s="72" t="s">
        <v>65</v>
      </c>
      <c r="AS790" s="76">
        <v>11250000</v>
      </c>
      <c r="AT790" s="72" t="s">
        <v>319</v>
      </c>
      <c r="AU790" s="76">
        <v>0</v>
      </c>
      <c r="AV790" s="81" t="s">
        <v>73</v>
      </c>
      <c r="AW790" s="620">
        <v>9000000</v>
      </c>
      <c r="AX790" s="488">
        <f t="shared" si="76"/>
        <v>2250000</v>
      </c>
      <c r="AY790" s="84">
        <f t="shared" si="77"/>
        <v>0.8</v>
      </c>
      <c r="AZ790" s="84">
        <v>0.8</v>
      </c>
      <c r="BA790" s="81" t="s">
        <v>73</v>
      </c>
      <c r="BB790" s="72" t="s">
        <v>123</v>
      </c>
      <c r="BC790" s="75" t="s">
        <v>13491</v>
      </c>
      <c r="BD790" s="71" t="s">
        <v>65</v>
      </c>
      <c r="BE790" s="71" t="s">
        <v>65</v>
      </c>
    </row>
    <row r="791" spans="2:57" x14ac:dyDescent="0.25">
      <c r="B791" s="71">
        <v>2025</v>
      </c>
      <c r="C791" s="71">
        <v>891780111</v>
      </c>
      <c r="D791" s="71" t="s">
        <v>63</v>
      </c>
      <c r="E791" s="72" t="s">
        <v>13490</v>
      </c>
      <c r="F791" s="72" t="s">
        <v>13489</v>
      </c>
      <c r="G791" s="176">
        <v>0</v>
      </c>
      <c r="H791" s="72" t="s">
        <v>71</v>
      </c>
      <c r="I791" s="71" t="s">
        <v>64</v>
      </c>
      <c r="J791" s="73" t="s">
        <v>81</v>
      </c>
      <c r="K791" s="75" t="s">
        <v>10447</v>
      </c>
      <c r="L791" s="76">
        <v>11250000</v>
      </c>
      <c r="M791" s="71" t="s">
        <v>66</v>
      </c>
      <c r="N791" s="75" t="s">
        <v>13488</v>
      </c>
      <c r="O791" s="75">
        <v>85153213</v>
      </c>
      <c r="P791" s="72">
        <v>1426</v>
      </c>
      <c r="Q791" s="80">
        <v>45840</v>
      </c>
      <c r="R791" s="75">
        <v>2494141000</v>
      </c>
      <c r="S791" s="80">
        <v>45841</v>
      </c>
      <c r="T791" s="76">
        <v>11250000</v>
      </c>
      <c r="U791" s="72" t="s">
        <v>65</v>
      </c>
      <c r="V791" s="76">
        <v>85459497</v>
      </c>
      <c r="W791" s="104" t="s">
        <v>9141</v>
      </c>
      <c r="X791" s="80">
        <v>45841</v>
      </c>
      <c r="Y791" s="80">
        <v>45841</v>
      </c>
      <c r="Z791" s="78" t="s">
        <v>73</v>
      </c>
      <c r="AA791" s="78">
        <v>45991</v>
      </c>
      <c r="AB791" s="102">
        <f t="shared" si="72"/>
        <v>150</v>
      </c>
      <c r="AC791" s="72">
        <v>0</v>
      </c>
      <c r="AD791" s="514">
        <v>0</v>
      </c>
      <c r="AE791" s="72">
        <v>0</v>
      </c>
      <c r="AF791" s="80" t="s">
        <v>73</v>
      </c>
      <c r="AG791" s="102">
        <f t="shared" si="73"/>
        <v>0</v>
      </c>
      <c r="AH791" s="72">
        <v>0</v>
      </c>
      <c r="AI791" s="628">
        <v>0</v>
      </c>
      <c r="AJ791" s="72" t="s">
        <v>73</v>
      </c>
      <c r="AK791" s="80" t="s">
        <v>73</v>
      </c>
      <c r="AL791" s="72">
        <v>0</v>
      </c>
      <c r="AM791" s="80" t="s">
        <v>73</v>
      </c>
      <c r="AN791" s="80" t="s">
        <v>73</v>
      </c>
      <c r="AO791" s="80" t="s">
        <v>73</v>
      </c>
      <c r="AP791" s="102">
        <f t="shared" si="74"/>
        <v>0</v>
      </c>
      <c r="AQ791" s="102">
        <f t="shared" si="75"/>
        <v>11250000</v>
      </c>
      <c r="AR791" s="72" t="s">
        <v>65</v>
      </c>
      <c r="AS791" s="76">
        <v>11250000</v>
      </c>
      <c r="AT791" s="72" t="s">
        <v>319</v>
      </c>
      <c r="AU791" s="76">
        <v>0</v>
      </c>
      <c r="AV791" s="81" t="s">
        <v>73</v>
      </c>
      <c r="AW791" s="620">
        <v>9000000</v>
      </c>
      <c r="AX791" s="488">
        <f t="shared" si="76"/>
        <v>2250000</v>
      </c>
      <c r="AY791" s="84">
        <f t="shared" si="77"/>
        <v>0.8</v>
      </c>
      <c r="AZ791" s="84">
        <v>0.8</v>
      </c>
      <c r="BA791" s="81" t="s">
        <v>73</v>
      </c>
      <c r="BB791" s="72" t="s">
        <v>123</v>
      </c>
      <c r="BC791" s="75" t="s">
        <v>13487</v>
      </c>
      <c r="BD791" s="71" t="s">
        <v>65</v>
      </c>
      <c r="BE791" s="71" t="s">
        <v>65</v>
      </c>
    </row>
    <row r="792" spans="2:57" x14ac:dyDescent="0.25">
      <c r="B792" s="71">
        <v>2025</v>
      </c>
      <c r="C792" s="71">
        <v>891780111</v>
      </c>
      <c r="D792" s="71" t="s">
        <v>63</v>
      </c>
      <c r="E792" s="72" t="s">
        <v>13486</v>
      </c>
      <c r="F792" s="72" t="s">
        <v>13485</v>
      </c>
      <c r="G792" s="176">
        <v>0</v>
      </c>
      <c r="H792" s="72" t="s">
        <v>71</v>
      </c>
      <c r="I792" s="71" t="s">
        <v>64</v>
      </c>
      <c r="J792" s="73" t="s">
        <v>81</v>
      </c>
      <c r="K792" s="75" t="s">
        <v>13484</v>
      </c>
      <c r="L792" s="76">
        <v>31000000</v>
      </c>
      <c r="M792" s="71" t="s">
        <v>66</v>
      </c>
      <c r="N792" s="75" t="s">
        <v>13483</v>
      </c>
      <c r="O792" s="75">
        <v>84457585</v>
      </c>
      <c r="P792" s="72">
        <v>1425</v>
      </c>
      <c r="Q792" s="80">
        <v>45840</v>
      </c>
      <c r="R792" s="75">
        <v>5603238000</v>
      </c>
      <c r="S792" s="80">
        <v>45841</v>
      </c>
      <c r="T792" s="76">
        <v>31000000</v>
      </c>
      <c r="U792" s="72" t="s">
        <v>65</v>
      </c>
      <c r="V792" s="76">
        <v>85455983</v>
      </c>
      <c r="W792" s="104" t="s">
        <v>11723</v>
      </c>
      <c r="X792" s="80">
        <v>45841</v>
      </c>
      <c r="Y792" s="80">
        <v>45841</v>
      </c>
      <c r="Z792" s="78" t="s">
        <v>73</v>
      </c>
      <c r="AA792" s="78">
        <v>45991</v>
      </c>
      <c r="AB792" s="102">
        <f t="shared" si="72"/>
        <v>150</v>
      </c>
      <c r="AC792" s="72">
        <v>0</v>
      </c>
      <c r="AD792" s="514">
        <v>0</v>
      </c>
      <c r="AE792" s="72">
        <v>0</v>
      </c>
      <c r="AF792" s="80" t="s">
        <v>73</v>
      </c>
      <c r="AG792" s="102">
        <f t="shared" si="73"/>
        <v>0</v>
      </c>
      <c r="AH792" s="72">
        <v>0</v>
      </c>
      <c r="AI792" s="628">
        <v>0</v>
      </c>
      <c r="AJ792" s="72" t="s">
        <v>73</v>
      </c>
      <c r="AK792" s="80" t="s">
        <v>73</v>
      </c>
      <c r="AL792" s="72">
        <v>0</v>
      </c>
      <c r="AM792" s="80" t="s">
        <v>73</v>
      </c>
      <c r="AN792" s="80" t="s">
        <v>73</v>
      </c>
      <c r="AO792" s="80" t="s">
        <v>73</v>
      </c>
      <c r="AP792" s="102">
        <f t="shared" si="74"/>
        <v>0</v>
      </c>
      <c r="AQ792" s="102">
        <f t="shared" si="75"/>
        <v>31000000</v>
      </c>
      <c r="AR792" s="72" t="s">
        <v>65</v>
      </c>
      <c r="AS792" s="76">
        <v>31000000</v>
      </c>
      <c r="AT792" s="72" t="s">
        <v>319</v>
      </c>
      <c r="AU792" s="76">
        <v>0</v>
      </c>
      <c r="AV792" s="81" t="s">
        <v>73</v>
      </c>
      <c r="AW792" s="620">
        <v>24800000</v>
      </c>
      <c r="AX792" s="488">
        <f t="shared" si="76"/>
        <v>6200000</v>
      </c>
      <c r="AY792" s="84">
        <f t="shared" si="77"/>
        <v>0.8</v>
      </c>
      <c r="AZ792" s="84">
        <v>0.8</v>
      </c>
      <c r="BA792" s="81" t="s">
        <v>73</v>
      </c>
      <c r="BB792" s="72" t="s">
        <v>123</v>
      </c>
      <c r="BC792" s="75" t="s">
        <v>13482</v>
      </c>
      <c r="BD792" s="71" t="s">
        <v>65</v>
      </c>
      <c r="BE792" s="71" t="s">
        <v>65</v>
      </c>
    </row>
    <row r="793" spans="2:57" x14ac:dyDescent="0.25">
      <c r="B793" s="71">
        <v>2025</v>
      </c>
      <c r="C793" s="71">
        <v>891780111</v>
      </c>
      <c r="D793" s="71" t="s">
        <v>63</v>
      </c>
      <c r="E793" s="72" t="s">
        <v>13481</v>
      </c>
      <c r="F793" s="72" t="s">
        <v>13480</v>
      </c>
      <c r="G793" s="176">
        <v>0</v>
      </c>
      <c r="H793" s="72" t="s">
        <v>71</v>
      </c>
      <c r="I793" s="71" t="s">
        <v>64</v>
      </c>
      <c r="J793" s="73" t="s">
        <v>81</v>
      </c>
      <c r="K793" s="75" t="s">
        <v>10550</v>
      </c>
      <c r="L793" s="76">
        <v>11250000</v>
      </c>
      <c r="M793" s="71" t="s">
        <v>66</v>
      </c>
      <c r="N793" s="75" t="s">
        <v>13479</v>
      </c>
      <c r="O793" s="75">
        <v>1083046658</v>
      </c>
      <c r="P793" s="72">
        <v>1426</v>
      </c>
      <c r="Q793" s="80">
        <v>45840</v>
      </c>
      <c r="R793" s="75">
        <v>2494141000</v>
      </c>
      <c r="S793" s="80">
        <v>45841</v>
      </c>
      <c r="T793" s="76">
        <v>11250000</v>
      </c>
      <c r="U793" s="72" t="s">
        <v>65</v>
      </c>
      <c r="V793" s="76">
        <v>7633817</v>
      </c>
      <c r="W793" s="104" t="s">
        <v>10548</v>
      </c>
      <c r="X793" s="80">
        <v>45841</v>
      </c>
      <c r="Y793" s="80">
        <v>45841</v>
      </c>
      <c r="Z793" s="78" t="s">
        <v>73</v>
      </c>
      <c r="AA793" s="78">
        <v>45991</v>
      </c>
      <c r="AB793" s="102">
        <f t="shared" si="72"/>
        <v>150</v>
      </c>
      <c r="AC793" s="72">
        <v>0</v>
      </c>
      <c r="AD793" s="514">
        <v>0</v>
      </c>
      <c r="AE793" s="72">
        <v>0</v>
      </c>
      <c r="AF793" s="80" t="s">
        <v>73</v>
      </c>
      <c r="AG793" s="102">
        <f t="shared" si="73"/>
        <v>0</v>
      </c>
      <c r="AH793" s="72">
        <v>0</v>
      </c>
      <c r="AI793" s="628">
        <v>0</v>
      </c>
      <c r="AJ793" s="72" t="s">
        <v>73</v>
      </c>
      <c r="AK793" s="80" t="s">
        <v>73</v>
      </c>
      <c r="AL793" s="72">
        <v>0</v>
      </c>
      <c r="AM793" s="80" t="s">
        <v>73</v>
      </c>
      <c r="AN793" s="80" t="s">
        <v>73</v>
      </c>
      <c r="AO793" s="80" t="s">
        <v>73</v>
      </c>
      <c r="AP793" s="102">
        <f t="shared" si="74"/>
        <v>0</v>
      </c>
      <c r="AQ793" s="102">
        <f t="shared" si="75"/>
        <v>11250000</v>
      </c>
      <c r="AR793" s="72" t="s">
        <v>65</v>
      </c>
      <c r="AS793" s="76">
        <v>11250000</v>
      </c>
      <c r="AT793" s="72" t="s">
        <v>319</v>
      </c>
      <c r="AU793" s="76">
        <v>0</v>
      </c>
      <c r="AV793" s="81" t="s">
        <v>73</v>
      </c>
      <c r="AW793" s="620">
        <v>9000000</v>
      </c>
      <c r="AX793" s="488">
        <f t="shared" si="76"/>
        <v>2250000</v>
      </c>
      <c r="AY793" s="84">
        <f t="shared" si="77"/>
        <v>0.8</v>
      </c>
      <c r="AZ793" s="84">
        <v>0.8</v>
      </c>
      <c r="BA793" s="81" t="s">
        <v>73</v>
      </c>
      <c r="BB793" s="72" t="s">
        <v>123</v>
      </c>
      <c r="BC793" s="75" t="s">
        <v>13478</v>
      </c>
      <c r="BD793" s="71" t="s">
        <v>65</v>
      </c>
      <c r="BE793" s="71" t="s">
        <v>65</v>
      </c>
    </row>
    <row r="794" spans="2:57" x14ac:dyDescent="0.25">
      <c r="B794" s="71">
        <v>2025</v>
      </c>
      <c r="C794" s="71">
        <v>891780111</v>
      </c>
      <c r="D794" s="71" t="s">
        <v>63</v>
      </c>
      <c r="E794" s="72" t="s">
        <v>13477</v>
      </c>
      <c r="F794" s="72" t="s">
        <v>13476</v>
      </c>
      <c r="G794" s="176">
        <v>0</v>
      </c>
      <c r="H794" s="72" t="s">
        <v>71</v>
      </c>
      <c r="I794" s="71" t="s">
        <v>64</v>
      </c>
      <c r="J794" s="73" t="s">
        <v>81</v>
      </c>
      <c r="K794" s="75" t="s">
        <v>13475</v>
      </c>
      <c r="L794" s="76">
        <v>14250000</v>
      </c>
      <c r="M794" s="71" t="s">
        <v>66</v>
      </c>
      <c r="N794" s="75" t="s">
        <v>13474</v>
      </c>
      <c r="O794" s="75">
        <v>4979940</v>
      </c>
      <c r="P794" s="72">
        <v>1425</v>
      </c>
      <c r="Q794" s="80">
        <v>45840</v>
      </c>
      <c r="R794" s="75">
        <v>5603238000</v>
      </c>
      <c r="S794" s="80">
        <v>45841</v>
      </c>
      <c r="T794" s="76">
        <v>14250000</v>
      </c>
      <c r="U794" s="72" t="s">
        <v>65</v>
      </c>
      <c r="V794" s="76">
        <v>36722626</v>
      </c>
      <c r="W794" s="104" t="s">
        <v>10840</v>
      </c>
      <c r="X794" s="80">
        <v>45841</v>
      </c>
      <c r="Y794" s="80">
        <v>45841</v>
      </c>
      <c r="Z794" s="78" t="s">
        <v>73</v>
      </c>
      <c r="AA794" s="78">
        <v>45991</v>
      </c>
      <c r="AB794" s="102">
        <f t="shared" si="72"/>
        <v>150</v>
      </c>
      <c r="AC794" s="72">
        <v>0</v>
      </c>
      <c r="AD794" s="514">
        <v>0</v>
      </c>
      <c r="AE794" s="72">
        <v>0</v>
      </c>
      <c r="AF794" s="80" t="s">
        <v>73</v>
      </c>
      <c r="AG794" s="102">
        <f t="shared" si="73"/>
        <v>0</v>
      </c>
      <c r="AH794" s="72">
        <v>0</v>
      </c>
      <c r="AI794" s="628">
        <v>0</v>
      </c>
      <c r="AJ794" s="72" t="s">
        <v>73</v>
      </c>
      <c r="AK794" s="80" t="s">
        <v>73</v>
      </c>
      <c r="AL794" s="72">
        <v>0</v>
      </c>
      <c r="AM794" s="80" t="s">
        <v>73</v>
      </c>
      <c r="AN794" s="80" t="s">
        <v>73</v>
      </c>
      <c r="AO794" s="80" t="s">
        <v>73</v>
      </c>
      <c r="AP794" s="102">
        <f t="shared" si="74"/>
        <v>0</v>
      </c>
      <c r="AQ794" s="102">
        <f t="shared" si="75"/>
        <v>14250000</v>
      </c>
      <c r="AR794" s="72" t="s">
        <v>65</v>
      </c>
      <c r="AS794" s="76">
        <v>14250000</v>
      </c>
      <c r="AT794" s="72" t="s">
        <v>319</v>
      </c>
      <c r="AU794" s="76">
        <v>0</v>
      </c>
      <c r="AV794" s="81" t="s">
        <v>73</v>
      </c>
      <c r="AW794" s="620">
        <v>11400000</v>
      </c>
      <c r="AX794" s="488">
        <f t="shared" si="76"/>
        <v>2850000</v>
      </c>
      <c r="AY794" s="84">
        <f t="shared" si="77"/>
        <v>0.8</v>
      </c>
      <c r="AZ794" s="84">
        <v>0.8</v>
      </c>
      <c r="BA794" s="81" t="s">
        <v>73</v>
      </c>
      <c r="BB794" s="72" t="s">
        <v>123</v>
      </c>
      <c r="BC794" s="75" t="s">
        <v>13473</v>
      </c>
      <c r="BD794" s="71" t="s">
        <v>65</v>
      </c>
      <c r="BE794" s="71" t="s">
        <v>65</v>
      </c>
    </row>
    <row r="795" spans="2:57" x14ac:dyDescent="0.25">
      <c r="B795" s="71">
        <v>2025</v>
      </c>
      <c r="C795" s="71">
        <v>891780111</v>
      </c>
      <c r="D795" s="71" t="s">
        <v>63</v>
      </c>
      <c r="E795" s="72" t="s">
        <v>13472</v>
      </c>
      <c r="F795" s="72" t="s">
        <v>13471</v>
      </c>
      <c r="G795" s="176">
        <v>0</v>
      </c>
      <c r="H795" s="72" t="s">
        <v>71</v>
      </c>
      <c r="I795" s="71" t="s">
        <v>64</v>
      </c>
      <c r="J795" s="73" t="s">
        <v>81</v>
      </c>
      <c r="K795" s="75" t="s">
        <v>13470</v>
      </c>
      <c r="L795" s="76">
        <v>17360000</v>
      </c>
      <c r="M795" s="71" t="s">
        <v>66</v>
      </c>
      <c r="N795" s="75" t="s">
        <v>13469</v>
      </c>
      <c r="O795" s="75">
        <v>1100547297</v>
      </c>
      <c r="P795" s="72">
        <v>1425</v>
      </c>
      <c r="Q795" s="80">
        <v>45840</v>
      </c>
      <c r="R795" s="75">
        <v>5603238000</v>
      </c>
      <c r="S795" s="80">
        <v>45841</v>
      </c>
      <c r="T795" s="76">
        <v>17360000</v>
      </c>
      <c r="U795" s="72" t="s">
        <v>65</v>
      </c>
      <c r="V795" s="76">
        <v>12548945</v>
      </c>
      <c r="W795" s="104" t="s">
        <v>320</v>
      </c>
      <c r="X795" s="80">
        <v>45841</v>
      </c>
      <c r="Y795" s="80">
        <v>45841</v>
      </c>
      <c r="Z795" s="78" t="s">
        <v>73</v>
      </c>
      <c r="AA795" s="78">
        <v>45991</v>
      </c>
      <c r="AB795" s="102">
        <f t="shared" si="72"/>
        <v>150</v>
      </c>
      <c r="AC795" s="72">
        <v>0</v>
      </c>
      <c r="AD795" s="514">
        <v>0</v>
      </c>
      <c r="AE795" s="72">
        <v>0</v>
      </c>
      <c r="AF795" s="80" t="s">
        <v>73</v>
      </c>
      <c r="AG795" s="102">
        <f t="shared" si="73"/>
        <v>0</v>
      </c>
      <c r="AH795" s="72">
        <v>0</v>
      </c>
      <c r="AI795" s="628">
        <v>0</v>
      </c>
      <c r="AJ795" s="72" t="s">
        <v>73</v>
      </c>
      <c r="AK795" s="80" t="s">
        <v>73</v>
      </c>
      <c r="AL795" s="72">
        <v>0</v>
      </c>
      <c r="AM795" s="80" t="s">
        <v>73</v>
      </c>
      <c r="AN795" s="80" t="s">
        <v>73</v>
      </c>
      <c r="AO795" s="80" t="s">
        <v>73</v>
      </c>
      <c r="AP795" s="102">
        <f t="shared" si="74"/>
        <v>0</v>
      </c>
      <c r="AQ795" s="102">
        <f t="shared" si="75"/>
        <v>17360000</v>
      </c>
      <c r="AR795" s="72" t="s">
        <v>65</v>
      </c>
      <c r="AS795" s="76">
        <v>17360000</v>
      </c>
      <c r="AT795" s="72" t="s">
        <v>319</v>
      </c>
      <c r="AU795" s="76">
        <v>0</v>
      </c>
      <c r="AV795" s="81" t="s">
        <v>73</v>
      </c>
      <c r="AW795" s="620">
        <v>13888000</v>
      </c>
      <c r="AX795" s="488">
        <f t="shared" si="76"/>
        <v>3472000</v>
      </c>
      <c r="AY795" s="84">
        <f t="shared" si="77"/>
        <v>0.8</v>
      </c>
      <c r="AZ795" s="84">
        <v>0.8</v>
      </c>
      <c r="BA795" s="81" t="s">
        <v>73</v>
      </c>
      <c r="BB795" s="72" t="s">
        <v>123</v>
      </c>
      <c r="BC795" s="75" t="s">
        <v>13468</v>
      </c>
      <c r="BD795" s="71" t="s">
        <v>65</v>
      </c>
      <c r="BE795" s="71" t="s">
        <v>65</v>
      </c>
    </row>
    <row r="796" spans="2:57" x14ac:dyDescent="0.25">
      <c r="B796" s="71">
        <v>2025</v>
      </c>
      <c r="C796" s="71">
        <v>891780111</v>
      </c>
      <c r="D796" s="71" t="s">
        <v>63</v>
      </c>
      <c r="E796" s="72" t="s">
        <v>13467</v>
      </c>
      <c r="F796" s="72" t="s">
        <v>13466</v>
      </c>
      <c r="G796" s="176">
        <v>0</v>
      </c>
      <c r="H796" s="72" t="s">
        <v>71</v>
      </c>
      <c r="I796" s="71" t="s">
        <v>64</v>
      </c>
      <c r="J796" s="73" t="s">
        <v>81</v>
      </c>
      <c r="K796" s="75" t="s">
        <v>13465</v>
      </c>
      <c r="L796" s="76">
        <v>21000000</v>
      </c>
      <c r="M796" s="71" t="s">
        <v>66</v>
      </c>
      <c r="N796" s="75" t="s">
        <v>13464</v>
      </c>
      <c r="O796" s="75">
        <v>85151294</v>
      </c>
      <c r="P796" s="72">
        <v>1425</v>
      </c>
      <c r="Q796" s="80">
        <v>45840</v>
      </c>
      <c r="R796" s="75">
        <v>5603238000</v>
      </c>
      <c r="S796" s="80">
        <v>45841</v>
      </c>
      <c r="T796" s="76">
        <v>21000000</v>
      </c>
      <c r="U796" s="72" t="s">
        <v>65</v>
      </c>
      <c r="V796" s="76">
        <v>84452087</v>
      </c>
      <c r="W796" s="104" t="s">
        <v>10326</v>
      </c>
      <c r="X796" s="80">
        <v>45841</v>
      </c>
      <c r="Y796" s="80">
        <v>45841</v>
      </c>
      <c r="Z796" s="78" t="s">
        <v>73</v>
      </c>
      <c r="AA796" s="78">
        <v>45991</v>
      </c>
      <c r="AB796" s="102">
        <f t="shared" si="72"/>
        <v>150</v>
      </c>
      <c r="AC796" s="72">
        <v>0</v>
      </c>
      <c r="AD796" s="514">
        <v>0</v>
      </c>
      <c r="AE796" s="72">
        <v>0</v>
      </c>
      <c r="AF796" s="80" t="s">
        <v>73</v>
      </c>
      <c r="AG796" s="102">
        <f t="shared" si="73"/>
        <v>0</v>
      </c>
      <c r="AH796" s="72">
        <v>0</v>
      </c>
      <c r="AI796" s="628">
        <v>0</v>
      </c>
      <c r="AJ796" s="72" t="s">
        <v>73</v>
      </c>
      <c r="AK796" s="80" t="s">
        <v>73</v>
      </c>
      <c r="AL796" s="72">
        <v>0</v>
      </c>
      <c r="AM796" s="80" t="s">
        <v>73</v>
      </c>
      <c r="AN796" s="80" t="s">
        <v>73</v>
      </c>
      <c r="AO796" s="80" t="s">
        <v>73</v>
      </c>
      <c r="AP796" s="102">
        <f t="shared" si="74"/>
        <v>0</v>
      </c>
      <c r="AQ796" s="102">
        <f t="shared" si="75"/>
        <v>21000000</v>
      </c>
      <c r="AR796" s="72" t="s">
        <v>65</v>
      </c>
      <c r="AS796" s="76">
        <v>21000000</v>
      </c>
      <c r="AT796" s="72" t="s">
        <v>319</v>
      </c>
      <c r="AU796" s="76">
        <v>0</v>
      </c>
      <c r="AV796" s="81" t="s">
        <v>73</v>
      </c>
      <c r="AW796" s="620">
        <v>16800000</v>
      </c>
      <c r="AX796" s="488">
        <f t="shared" si="76"/>
        <v>4200000</v>
      </c>
      <c r="AY796" s="84">
        <f t="shared" si="77"/>
        <v>0.8</v>
      </c>
      <c r="AZ796" s="84">
        <v>0.8</v>
      </c>
      <c r="BA796" s="81" t="s">
        <v>73</v>
      </c>
      <c r="BB796" s="72" t="s">
        <v>123</v>
      </c>
      <c r="BC796" s="75" t="s">
        <v>13463</v>
      </c>
      <c r="BD796" s="71" t="s">
        <v>65</v>
      </c>
      <c r="BE796" s="71" t="s">
        <v>65</v>
      </c>
    </row>
    <row r="797" spans="2:57" x14ac:dyDescent="0.25">
      <c r="B797" s="71">
        <v>2025</v>
      </c>
      <c r="C797" s="71">
        <v>891780111</v>
      </c>
      <c r="D797" s="71" t="s">
        <v>63</v>
      </c>
      <c r="E797" s="72" t="s">
        <v>13462</v>
      </c>
      <c r="F797" s="72" t="s">
        <v>13461</v>
      </c>
      <c r="G797" s="176">
        <v>0</v>
      </c>
      <c r="H797" s="72" t="s">
        <v>71</v>
      </c>
      <c r="I797" s="71" t="s">
        <v>64</v>
      </c>
      <c r="J797" s="73" t="s">
        <v>81</v>
      </c>
      <c r="K797" s="75" t="s">
        <v>13460</v>
      </c>
      <c r="L797" s="76">
        <v>17360000</v>
      </c>
      <c r="M797" s="71" t="s">
        <v>66</v>
      </c>
      <c r="N797" s="75" t="s">
        <v>13459</v>
      </c>
      <c r="O797" s="75">
        <v>7144506</v>
      </c>
      <c r="P797" s="72">
        <v>1425</v>
      </c>
      <c r="Q797" s="80">
        <v>45840</v>
      </c>
      <c r="R797" s="75">
        <v>5603238000</v>
      </c>
      <c r="S797" s="80">
        <v>45841</v>
      </c>
      <c r="T797" s="76">
        <v>17360000</v>
      </c>
      <c r="U797" s="72" t="s">
        <v>65</v>
      </c>
      <c r="V797" s="76">
        <v>85449357</v>
      </c>
      <c r="W797" s="104" t="s">
        <v>11233</v>
      </c>
      <c r="X797" s="80">
        <v>45841</v>
      </c>
      <c r="Y797" s="80">
        <v>45841</v>
      </c>
      <c r="Z797" s="78" t="s">
        <v>73</v>
      </c>
      <c r="AA797" s="78">
        <v>45991</v>
      </c>
      <c r="AB797" s="102">
        <f t="shared" si="72"/>
        <v>150</v>
      </c>
      <c r="AC797" s="72">
        <v>0</v>
      </c>
      <c r="AD797" s="514">
        <v>0</v>
      </c>
      <c r="AE797" s="72">
        <v>0</v>
      </c>
      <c r="AF797" s="80" t="s">
        <v>73</v>
      </c>
      <c r="AG797" s="102">
        <f t="shared" si="73"/>
        <v>0</v>
      </c>
      <c r="AH797" s="72">
        <v>0</v>
      </c>
      <c r="AI797" s="628">
        <v>0</v>
      </c>
      <c r="AJ797" s="72" t="s">
        <v>73</v>
      </c>
      <c r="AK797" s="80" t="s">
        <v>73</v>
      </c>
      <c r="AL797" s="72">
        <v>0</v>
      </c>
      <c r="AM797" s="80" t="s">
        <v>73</v>
      </c>
      <c r="AN797" s="80" t="s">
        <v>73</v>
      </c>
      <c r="AO797" s="80" t="s">
        <v>73</v>
      </c>
      <c r="AP797" s="102">
        <f t="shared" si="74"/>
        <v>0</v>
      </c>
      <c r="AQ797" s="102">
        <f t="shared" si="75"/>
        <v>17360000</v>
      </c>
      <c r="AR797" s="72" t="s">
        <v>65</v>
      </c>
      <c r="AS797" s="76">
        <v>17360000</v>
      </c>
      <c r="AT797" s="72" t="s">
        <v>319</v>
      </c>
      <c r="AU797" s="76">
        <v>0</v>
      </c>
      <c r="AV797" s="81" t="s">
        <v>73</v>
      </c>
      <c r="AW797" s="620">
        <v>13888000</v>
      </c>
      <c r="AX797" s="488">
        <f t="shared" si="76"/>
        <v>3472000</v>
      </c>
      <c r="AY797" s="84">
        <f t="shared" si="77"/>
        <v>0.8</v>
      </c>
      <c r="AZ797" s="84">
        <v>0.8</v>
      </c>
      <c r="BA797" s="81" t="s">
        <v>73</v>
      </c>
      <c r="BB797" s="72" t="s">
        <v>123</v>
      </c>
      <c r="BC797" s="75" t="s">
        <v>13458</v>
      </c>
      <c r="BD797" s="71" t="s">
        <v>65</v>
      </c>
      <c r="BE797" s="71" t="s">
        <v>65</v>
      </c>
    </row>
    <row r="798" spans="2:57" x14ac:dyDescent="0.25">
      <c r="B798" s="71">
        <v>2025</v>
      </c>
      <c r="C798" s="71">
        <v>891780111</v>
      </c>
      <c r="D798" s="71" t="s">
        <v>63</v>
      </c>
      <c r="E798" s="72" t="s">
        <v>13457</v>
      </c>
      <c r="F798" s="72" t="s">
        <v>13456</v>
      </c>
      <c r="G798" s="176">
        <v>0</v>
      </c>
      <c r="H798" s="72" t="s">
        <v>71</v>
      </c>
      <c r="I798" s="71" t="s">
        <v>64</v>
      </c>
      <c r="J798" s="73" t="s">
        <v>81</v>
      </c>
      <c r="K798" s="75" t="s">
        <v>13455</v>
      </c>
      <c r="L798" s="76">
        <v>41000000</v>
      </c>
      <c r="M798" s="71" t="s">
        <v>66</v>
      </c>
      <c r="N798" s="75" t="s">
        <v>13454</v>
      </c>
      <c r="O798" s="75">
        <v>85468614</v>
      </c>
      <c r="P798" s="72">
        <v>1425</v>
      </c>
      <c r="Q798" s="80">
        <v>45840</v>
      </c>
      <c r="R798" s="75">
        <v>5603238000</v>
      </c>
      <c r="S798" s="80">
        <v>45841</v>
      </c>
      <c r="T798" s="76">
        <v>41000000</v>
      </c>
      <c r="U798" s="72" t="s">
        <v>65</v>
      </c>
      <c r="V798" s="76">
        <v>85455983</v>
      </c>
      <c r="W798" s="104" t="s">
        <v>11723</v>
      </c>
      <c r="X798" s="80">
        <v>45841</v>
      </c>
      <c r="Y798" s="80">
        <v>45841</v>
      </c>
      <c r="Z798" s="78" t="s">
        <v>73</v>
      </c>
      <c r="AA798" s="78">
        <v>45991</v>
      </c>
      <c r="AB798" s="102">
        <f t="shared" si="72"/>
        <v>150</v>
      </c>
      <c r="AC798" s="72">
        <v>0</v>
      </c>
      <c r="AD798" s="514">
        <v>0</v>
      </c>
      <c r="AE798" s="72">
        <v>0</v>
      </c>
      <c r="AF798" s="80" t="s">
        <v>73</v>
      </c>
      <c r="AG798" s="102">
        <f t="shared" si="73"/>
        <v>0</v>
      </c>
      <c r="AH798" s="72">
        <v>0</v>
      </c>
      <c r="AI798" s="628">
        <v>0</v>
      </c>
      <c r="AJ798" s="72" t="s">
        <v>73</v>
      </c>
      <c r="AK798" s="80" t="s">
        <v>73</v>
      </c>
      <c r="AL798" s="72">
        <v>0</v>
      </c>
      <c r="AM798" s="80" t="s">
        <v>73</v>
      </c>
      <c r="AN798" s="80" t="s">
        <v>73</v>
      </c>
      <c r="AO798" s="80" t="s">
        <v>73</v>
      </c>
      <c r="AP798" s="102">
        <f t="shared" si="74"/>
        <v>0</v>
      </c>
      <c r="AQ798" s="102">
        <f t="shared" si="75"/>
        <v>41000000</v>
      </c>
      <c r="AR798" s="72" t="s">
        <v>65</v>
      </c>
      <c r="AS798" s="76">
        <v>41000000</v>
      </c>
      <c r="AT798" s="72" t="s">
        <v>319</v>
      </c>
      <c r="AU798" s="76">
        <v>0</v>
      </c>
      <c r="AV798" s="81" t="s">
        <v>73</v>
      </c>
      <c r="AW798" s="620">
        <v>32800000</v>
      </c>
      <c r="AX798" s="488">
        <f t="shared" si="76"/>
        <v>8200000</v>
      </c>
      <c r="AY798" s="84">
        <f t="shared" si="77"/>
        <v>0.8</v>
      </c>
      <c r="AZ798" s="84">
        <v>0.8</v>
      </c>
      <c r="BA798" s="81" t="s">
        <v>73</v>
      </c>
      <c r="BB798" s="72" t="s">
        <v>123</v>
      </c>
      <c r="BC798" s="75" t="s">
        <v>13453</v>
      </c>
      <c r="BD798" s="71" t="s">
        <v>65</v>
      </c>
      <c r="BE798" s="71" t="s">
        <v>65</v>
      </c>
    </row>
    <row r="799" spans="2:57" x14ac:dyDescent="0.25">
      <c r="B799" s="71">
        <v>2025</v>
      </c>
      <c r="C799" s="71">
        <v>891780111</v>
      </c>
      <c r="D799" s="71" t="s">
        <v>63</v>
      </c>
      <c r="E799" s="72" t="s">
        <v>13452</v>
      </c>
      <c r="F799" s="72" t="s">
        <v>13451</v>
      </c>
      <c r="G799" s="176">
        <v>0</v>
      </c>
      <c r="H799" s="72" t="s">
        <v>71</v>
      </c>
      <c r="I799" s="71" t="s">
        <v>64</v>
      </c>
      <c r="J799" s="73" t="s">
        <v>81</v>
      </c>
      <c r="K799" s="75" t="s">
        <v>13450</v>
      </c>
      <c r="L799" s="76">
        <v>17360000</v>
      </c>
      <c r="M799" s="71" t="s">
        <v>66</v>
      </c>
      <c r="N799" s="75" t="s">
        <v>13449</v>
      </c>
      <c r="O799" s="75">
        <v>12613225</v>
      </c>
      <c r="P799" s="72">
        <v>1425</v>
      </c>
      <c r="Q799" s="80">
        <v>45840</v>
      </c>
      <c r="R799" s="75">
        <v>5603238000</v>
      </c>
      <c r="S799" s="80">
        <v>45841</v>
      </c>
      <c r="T799" s="76">
        <v>17360000</v>
      </c>
      <c r="U799" s="72" t="s">
        <v>65</v>
      </c>
      <c r="V799" s="76">
        <v>85449357</v>
      </c>
      <c r="W799" s="104" t="s">
        <v>11233</v>
      </c>
      <c r="X799" s="80">
        <v>45841</v>
      </c>
      <c r="Y799" s="80">
        <v>45841</v>
      </c>
      <c r="Z799" s="78" t="s">
        <v>73</v>
      </c>
      <c r="AA799" s="78">
        <v>45991</v>
      </c>
      <c r="AB799" s="102">
        <f t="shared" si="72"/>
        <v>150</v>
      </c>
      <c r="AC799" s="72">
        <v>0</v>
      </c>
      <c r="AD799" s="514">
        <v>0</v>
      </c>
      <c r="AE799" s="72">
        <v>0</v>
      </c>
      <c r="AF799" s="80" t="s">
        <v>73</v>
      </c>
      <c r="AG799" s="102">
        <f t="shared" si="73"/>
        <v>0</v>
      </c>
      <c r="AH799" s="72">
        <v>0</v>
      </c>
      <c r="AI799" s="628">
        <v>0</v>
      </c>
      <c r="AJ799" s="72" t="s">
        <v>73</v>
      </c>
      <c r="AK799" s="80" t="s">
        <v>73</v>
      </c>
      <c r="AL799" s="72">
        <v>0</v>
      </c>
      <c r="AM799" s="80" t="s">
        <v>73</v>
      </c>
      <c r="AN799" s="80" t="s">
        <v>73</v>
      </c>
      <c r="AO799" s="80" t="s">
        <v>73</v>
      </c>
      <c r="AP799" s="102">
        <f t="shared" si="74"/>
        <v>0</v>
      </c>
      <c r="AQ799" s="102">
        <f t="shared" si="75"/>
        <v>17360000</v>
      </c>
      <c r="AR799" s="72" t="s">
        <v>65</v>
      </c>
      <c r="AS799" s="76">
        <v>17360000</v>
      </c>
      <c r="AT799" s="72" t="s">
        <v>319</v>
      </c>
      <c r="AU799" s="76">
        <v>0</v>
      </c>
      <c r="AV799" s="81" t="s">
        <v>73</v>
      </c>
      <c r="AW799" s="620">
        <v>13888000</v>
      </c>
      <c r="AX799" s="488">
        <f t="shared" si="76"/>
        <v>3472000</v>
      </c>
      <c r="AY799" s="84">
        <f t="shared" si="77"/>
        <v>0.8</v>
      </c>
      <c r="AZ799" s="84">
        <v>0.8</v>
      </c>
      <c r="BA799" s="81" t="s">
        <v>73</v>
      </c>
      <c r="BB799" s="72" t="s">
        <v>123</v>
      </c>
      <c r="BC799" s="75" t="s">
        <v>13448</v>
      </c>
      <c r="BD799" s="71" t="s">
        <v>65</v>
      </c>
      <c r="BE799" s="71" t="s">
        <v>65</v>
      </c>
    </row>
    <row r="800" spans="2:57" x14ac:dyDescent="0.25">
      <c r="B800" s="71">
        <v>2025</v>
      </c>
      <c r="C800" s="71">
        <v>891780111</v>
      </c>
      <c r="D800" s="71" t="s">
        <v>63</v>
      </c>
      <c r="E800" s="72" t="s">
        <v>13447</v>
      </c>
      <c r="F800" s="72" t="s">
        <v>13446</v>
      </c>
      <c r="G800" s="176">
        <v>0</v>
      </c>
      <c r="H800" s="72" t="s">
        <v>71</v>
      </c>
      <c r="I800" s="71" t="s">
        <v>64</v>
      </c>
      <c r="J800" s="73" t="s">
        <v>81</v>
      </c>
      <c r="K800" s="75" t="s">
        <v>13445</v>
      </c>
      <c r="L800" s="76">
        <v>15780000</v>
      </c>
      <c r="M800" s="71" t="s">
        <v>66</v>
      </c>
      <c r="N800" s="75" t="s">
        <v>13444</v>
      </c>
      <c r="O800" s="75">
        <v>1007642968</v>
      </c>
      <c r="P800" s="72">
        <v>1425</v>
      </c>
      <c r="Q800" s="80">
        <v>45840</v>
      </c>
      <c r="R800" s="75">
        <v>5603238000</v>
      </c>
      <c r="S800" s="80">
        <v>45841</v>
      </c>
      <c r="T800" s="76">
        <v>15780000</v>
      </c>
      <c r="U800" s="72" t="s">
        <v>65</v>
      </c>
      <c r="V800" s="76">
        <v>93400727</v>
      </c>
      <c r="W800" s="104" t="s">
        <v>10636</v>
      </c>
      <c r="X800" s="80">
        <v>45841</v>
      </c>
      <c r="Y800" s="80">
        <v>45841</v>
      </c>
      <c r="Z800" s="78" t="s">
        <v>73</v>
      </c>
      <c r="AA800" s="78">
        <v>45991</v>
      </c>
      <c r="AB800" s="102">
        <f t="shared" si="72"/>
        <v>150</v>
      </c>
      <c r="AC800" s="72">
        <v>0</v>
      </c>
      <c r="AD800" s="514">
        <v>0</v>
      </c>
      <c r="AE800" s="72">
        <v>0</v>
      </c>
      <c r="AF800" s="80" t="s">
        <v>73</v>
      </c>
      <c r="AG800" s="102">
        <f t="shared" si="73"/>
        <v>0</v>
      </c>
      <c r="AH800" s="72">
        <v>0</v>
      </c>
      <c r="AI800" s="628">
        <v>0</v>
      </c>
      <c r="AJ800" s="72" t="s">
        <v>73</v>
      </c>
      <c r="AK800" s="80" t="s">
        <v>73</v>
      </c>
      <c r="AL800" s="72">
        <v>0</v>
      </c>
      <c r="AM800" s="80" t="s">
        <v>73</v>
      </c>
      <c r="AN800" s="80" t="s">
        <v>73</v>
      </c>
      <c r="AO800" s="80" t="s">
        <v>73</v>
      </c>
      <c r="AP800" s="102">
        <f t="shared" si="74"/>
        <v>0</v>
      </c>
      <c r="AQ800" s="102">
        <f t="shared" si="75"/>
        <v>15780000</v>
      </c>
      <c r="AR800" s="72" t="s">
        <v>65</v>
      </c>
      <c r="AS800" s="76">
        <v>15780000</v>
      </c>
      <c r="AT800" s="72" t="s">
        <v>319</v>
      </c>
      <c r="AU800" s="76">
        <v>0</v>
      </c>
      <c r="AV800" s="81" t="s">
        <v>73</v>
      </c>
      <c r="AW800" s="620">
        <v>12624000</v>
      </c>
      <c r="AX800" s="488">
        <f t="shared" si="76"/>
        <v>3156000</v>
      </c>
      <c r="AY800" s="84">
        <f t="shared" si="77"/>
        <v>0.8</v>
      </c>
      <c r="AZ800" s="84">
        <v>0.8</v>
      </c>
      <c r="BA800" s="81" t="s">
        <v>73</v>
      </c>
      <c r="BB800" s="72" t="s">
        <v>123</v>
      </c>
      <c r="BC800" s="75" t="s">
        <v>13443</v>
      </c>
      <c r="BD800" s="71" t="s">
        <v>65</v>
      </c>
      <c r="BE800" s="71" t="s">
        <v>65</v>
      </c>
    </row>
    <row r="801" spans="2:57" x14ac:dyDescent="0.25">
      <c r="B801" s="71">
        <v>2025</v>
      </c>
      <c r="C801" s="71">
        <v>891780111</v>
      </c>
      <c r="D801" s="71" t="s">
        <v>63</v>
      </c>
      <c r="E801" s="72" t="s">
        <v>13442</v>
      </c>
      <c r="F801" s="72" t="s">
        <v>13441</v>
      </c>
      <c r="G801" s="176">
        <v>0</v>
      </c>
      <c r="H801" s="72" t="s">
        <v>71</v>
      </c>
      <c r="I801" s="71" t="s">
        <v>64</v>
      </c>
      <c r="J801" s="73" t="s">
        <v>81</v>
      </c>
      <c r="K801" s="75" t="s">
        <v>13440</v>
      </c>
      <c r="L801" s="76">
        <v>18935000</v>
      </c>
      <c r="M801" s="71" t="s">
        <v>66</v>
      </c>
      <c r="N801" s="75" t="s">
        <v>13439</v>
      </c>
      <c r="O801" s="75">
        <v>1081799501</v>
      </c>
      <c r="P801" s="72">
        <v>1425</v>
      </c>
      <c r="Q801" s="80">
        <v>45840</v>
      </c>
      <c r="R801" s="75">
        <v>5603238000</v>
      </c>
      <c r="S801" s="80">
        <v>45841</v>
      </c>
      <c r="T801" s="76">
        <v>18935000</v>
      </c>
      <c r="U801" s="72" t="s">
        <v>65</v>
      </c>
      <c r="V801" s="76">
        <v>12621405</v>
      </c>
      <c r="W801" s="104" t="s">
        <v>10350</v>
      </c>
      <c r="X801" s="80">
        <v>45841</v>
      </c>
      <c r="Y801" s="80">
        <v>45841</v>
      </c>
      <c r="Z801" s="78" t="s">
        <v>73</v>
      </c>
      <c r="AA801" s="78">
        <v>45991</v>
      </c>
      <c r="AB801" s="102">
        <f t="shared" si="72"/>
        <v>150</v>
      </c>
      <c r="AC801" s="72">
        <v>0</v>
      </c>
      <c r="AD801" s="514">
        <v>0</v>
      </c>
      <c r="AE801" s="72">
        <v>0</v>
      </c>
      <c r="AF801" s="80" t="s">
        <v>73</v>
      </c>
      <c r="AG801" s="102">
        <f t="shared" si="73"/>
        <v>0</v>
      </c>
      <c r="AH801" s="72">
        <v>0</v>
      </c>
      <c r="AI801" s="628">
        <v>0</v>
      </c>
      <c r="AJ801" s="72" t="s">
        <v>73</v>
      </c>
      <c r="AK801" s="80" t="s">
        <v>73</v>
      </c>
      <c r="AL801" s="72">
        <v>0</v>
      </c>
      <c r="AM801" s="80" t="s">
        <v>73</v>
      </c>
      <c r="AN801" s="80" t="s">
        <v>73</v>
      </c>
      <c r="AO801" s="80" t="s">
        <v>73</v>
      </c>
      <c r="AP801" s="102">
        <f t="shared" si="74"/>
        <v>0</v>
      </c>
      <c r="AQ801" s="102">
        <f t="shared" si="75"/>
        <v>18935000</v>
      </c>
      <c r="AR801" s="72" t="s">
        <v>65</v>
      </c>
      <c r="AS801" s="76">
        <v>18935000</v>
      </c>
      <c r="AT801" s="72" t="s">
        <v>319</v>
      </c>
      <c r="AU801" s="76">
        <v>0</v>
      </c>
      <c r="AV801" s="81" t="s">
        <v>73</v>
      </c>
      <c r="AW801" s="620">
        <v>15148000</v>
      </c>
      <c r="AX801" s="488">
        <f t="shared" si="76"/>
        <v>3787000</v>
      </c>
      <c r="AY801" s="84">
        <f t="shared" si="77"/>
        <v>0.8</v>
      </c>
      <c r="AZ801" s="84">
        <v>0.8</v>
      </c>
      <c r="BA801" s="81" t="s">
        <v>73</v>
      </c>
      <c r="BB801" s="72" t="s">
        <v>123</v>
      </c>
      <c r="BC801" s="75" t="s">
        <v>13438</v>
      </c>
      <c r="BD801" s="71" t="s">
        <v>65</v>
      </c>
      <c r="BE801" s="71" t="s">
        <v>65</v>
      </c>
    </row>
    <row r="802" spans="2:57" x14ac:dyDescent="0.25">
      <c r="B802" s="71">
        <v>2025</v>
      </c>
      <c r="C802" s="71">
        <v>891780111</v>
      </c>
      <c r="D802" s="71" t="s">
        <v>63</v>
      </c>
      <c r="E802" s="72" t="s">
        <v>13437</v>
      </c>
      <c r="F802" s="72" t="s">
        <v>13436</v>
      </c>
      <c r="G802" s="176">
        <v>0</v>
      </c>
      <c r="H802" s="72" t="s">
        <v>71</v>
      </c>
      <c r="I802" s="71" t="s">
        <v>64</v>
      </c>
      <c r="J802" s="73" t="s">
        <v>81</v>
      </c>
      <c r="K802" s="75" t="s">
        <v>13435</v>
      </c>
      <c r="L802" s="76">
        <v>23000000</v>
      </c>
      <c r="M802" s="71" t="s">
        <v>66</v>
      </c>
      <c r="N802" s="75" t="s">
        <v>13434</v>
      </c>
      <c r="O802" s="75">
        <v>1082968283</v>
      </c>
      <c r="P802" s="72">
        <v>1425</v>
      </c>
      <c r="Q802" s="80">
        <v>45840</v>
      </c>
      <c r="R802" s="75">
        <v>5603238000</v>
      </c>
      <c r="S802" s="80">
        <v>45841</v>
      </c>
      <c r="T802" s="76">
        <v>23000000</v>
      </c>
      <c r="U802" s="72" t="s">
        <v>65</v>
      </c>
      <c r="V802" s="76">
        <v>12621405</v>
      </c>
      <c r="W802" s="104" t="s">
        <v>10350</v>
      </c>
      <c r="X802" s="80">
        <v>45841</v>
      </c>
      <c r="Y802" s="80">
        <v>45841</v>
      </c>
      <c r="Z802" s="78" t="s">
        <v>73</v>
      </c>
      <c r="AA802" s="78">
        <v>45991</v>
      </c>
      <c r="AB802" s="102">
        <f t="shared" si="72"/>
        <v>150</v>
      </c>
      <c r="AC802" s="72">
        <v>0</v>
      </c>
      <c r="AD802" s="514">
        <v>0</v>
      </c>
      <c r="AE802" s="72">
        <v>0</v>
      </c>
      <c r="AF802" s="80" t="s">
        <v>73</v>
      </c>
      <c r="AG802" s="102">
        <f t="shared" si="73"/>
        <v>0</v>
      </c>
      <c r="AH802" s="72">
        <v>0</v>
      </c>
      <c r="AI802" s="628">
        <v>0</v>
      </c>
      <c r="AJ802" s="72" t="s">
        <v>73</v>
      </c>
      <c r="AK802" s="80" t="s">
        <v>73</v>
      </c>
      <c r="AL802" s="72">
        <v>0</v>
      </c>
      <c r="AM802" s="80" t="s">
        <v>73</v>
      </c>
      <c r="AN802" s="80" t="s">
        <v>73</v>
      </c>
      <c r="AO802" s="80" t="s">
        <v>73</v>
      </c>
      <c r="AP802" s="102">
        <f t="shared" si="74"/>
        <v>0</v>
      </c>
      <c r="AQ802" s="102">
        <f t="shared" si="75"/>
        <v>23000000</v>
      </c>
      <c r="AR802" s="72" t="s">
        <v>65</v>
      </c>
      <c r="AS802" s="76">
        <v>23000000</v>
      </c>
      <c r="AT802" s="72" t="s">
        <v>319</v>
      </c>
      <c r="AU802" s="76">
        <v>0</v>
      </c>
      <c r="AV802" s="81" t="s">
        <v>73</v>
      </c>
      <c r="AW802" s="620">
        <v>18400000</v>
      </c>
      <c r="AX802" s="488">
        <f t="shared" si="76"/>
        <v>4600000</v>
      </c>
      <c r="AY802" s="84">
        <f t="shared" si="77"/>
        <v>0.8</v>
      </c>
      <c r="AZ802" s="84">
        <v>0.8</v>
      </c>
      <c r="BA802" s="81" t="s">
        <v>73</v>
      </c>
      <c r="BB802" s="72" t="s">
        <v>123</v>
      </c>
      <c r="BC802" s="75" t="s">
        <v>13433</v>
      </c>
      <c r="BD802" s="71" t="s">
        <v>65</v>
      </c>
      <c r="BE802" s="71" t="s">
        <v>65</v>
      </c>
    </row>
    <row r="803" spans="2:57" x14ac:dyDescent="0.25">
      <c r="B803" s="71">
        <v>2025</v>
      </c>
      <c r="C803" s="71">
        <v>891780111</v>
      </c>
      <c r="D803" s="71" t="s">
        <v>63</v>
      </c>
      <c r="E803" s="72" t="s">
        <v>13432</v>
      </c>
      <c r="F803" s="72" t="s">
        <v>13431</v>
      </c>
      <c r="G803" s="176">
        <v>0</v>
      </c>
      <c r="H803" s="72" t="s">
        <v>71</v>
      </c>
      <c r="I803" s="71" t="s">
        <v>64</v>
      </c>
      <c r="J803" s="73" t="s">
        <v>81</v>
      </c>
      <c r="K803" s="75" t="s">
        <v>13430</v>
      </c>
      <c r="L803" s="76">
        <v>21500000</v>
      </c>
      <c r="M803" s="71" t="s">
        <v>66</v>
      </c>
      <c r="N803" s="75" t="s">
        <v>13429</v>
      </c>
      <c r="O803" s="75">
        <v>1083009761</v>
      </c>
      <c r="P803" s="72">
        <v>1425</v>
      </c>
      <c r="Q803" s="80">
        <v>45840</v>
      </c>
      <c r="R803" s="75">
        <v>5603238000</v>
      </c>
      <c r="S803" s="80">
        <v>45841</v>
      </c>
      <c r="T803" s="76">
        <v>21500000</v>
      </c>
      <c r="U803" s="72" t="s">
        <v>65</v>
      </c>
      <c r="V803" s="76">
        <v>12621405</v>
      </c>
      <c r="W803" s="104" t="s">
        <v>10350</v>
      </c>
      <c r="X803" s="80">
        <v>45841</v>
      </c>
      <c r="Y803" s="80">
        <v>45841</v>
      </c>
      <c r="Z803" s="78" t="s">
        <v>73</v>
      </c>
      <c r="AA803" s="78">
        <v>45991</v>
      </c>
      <c r="AB803" s="102">
        <f t="shared" si="72"/>
        <v>150</v>
      </c>
      <c r="AC803" s="72">
        <v>0</v>
      </c>
      <c r="AD803" s="514">
        <v>0</v>
      </c>
      <c r="AE803" s="72">
        <v>0</v>
      </c>
      <c r="AF803" s="80" t="s">
        <v>73</v>
      </c>
      <c r="AG803" s="102">
        <f t="shared" si="73"/>
        <v>0</v>
      </c>
      <c r="AH803" s="72">
        <v>0</v>
      </c>
      <c r="AI803" s="628">
        <v>0</v>
      </c>
      <c r="AJ803" s="72" t="s">
        <v>73</v>
      </c>
      <c r="AK803" s="80" t="s">
        <v>73</v>
      </c>
      <c r="AL803" s="72">
        <v>0</v>
      </c>
      <c r="AM803" s="80" t="s">
        <v>73</v>
      </c>
      <c r="AN803" s="80" t="s">
        <v>73</v>
      </c>
      <c r="AO803" s="80" t="s">
        <v>73</v>
      </c>
      <c r="AP803" s="102">
        <f t="shared" si="74"/>
        <v>0</v>
      </c>
      <c r="AQ803" s="102">
        <f t="shared" si="75"/>
        <v>21500000</v>
      </c>
      <c r="AR803" s="72" t="s">
        <v>65</v>
      </c>
      <c r="AS803" s="76">
        <v>21500000</v>
      </c>
      <c r="AT803" s="72" t="s">
        <v>319</v>
      </c>
      <c r="AU803" s="76">
        <v>0</v>
      </c>
      <c r="AV803" s="81" t="s">
        <v>73</v>
      </c>
      <c r="AW803" s="620">
        <v>17200000</v>
      </c>
      <c r="AX803" s="488">
        <f t="shared" si="76"/>
        <v>4300000</v>
      </c>
      <c r="AY803" s="84">
        <f t="shared" si="77"/>
        <v>0.8</v>
      </c>
      <c r="AZ803" s="84">
        <v>0.8</v>
      </c>
      <c r="BA803" s="81" t="s">
        <v>73</v>
      </c>
      <c r="BB803" s="72" t="s">
        <v>123</v>
      </c>
      <c r="BC803" s="75" t="s">
        <v>13428</v>
      </c>
      <c r="BD803" s="71" t="s">
        <v>65</v>
      </c>
      <c r="BE803" s="71" t="s">
        <v>65</v>
      </c>
    </row>
    <row r="804" spans="2:57" x14ac:dyDescent="0.25">
      <c r="B804" s="71">
        <v>2025</v>
      </c>
      <c r="C804" s="71">
        <v>891780111</v>
      </c>
      <c r="D804" s="71" t="s">
        <v>63</v>
      </c>
      <c r="E804" s="72" t="s">
        <v>13427</v>
      </c>
      <c r="F804" s="72" t="s">
        <v>13426</v>
      </c>
      <c r="G804" s="176">
        <v>0</v>
      </c>
      <c r="H804" s="72" t="s">
        <v>71</v>
      </c>
      <c r="I804" s="71" t="s">
        <v>64</v>
      </c>
      <c r="J804" s="73" t="s">
        <v>81</v>
      </c>
      <c r="K804" s="75" t="s">
        <v>13425</v>
      </c>
      <c r="L804" s="76">
        <v>4700000</v>
      </c>
      <c r="M804" s="71" t="s">
        <v>66</v>
      </c>
      <c r="N804" s="75" t="s">
        <v>13424</v>
      </c>
      <c r="O804" s="75">
        <v>1143379940</v>
      </c>
      <c r="P804" s="72">
        <v>1425</v>
      </c>
      <c r="Q804" s="80">
        <v>45840</v>
      </c>
      <c r="R804" s="75">
        <v>5603238000</v>
      </c>
      <c r="S804" s="80">
        <v>45841</v>
      </c>
      <c r="T804" s="76">
        <v>4700000</v>
      </c>
      <c r="U804" s="72" t="s">
        <v>65</v>
      </c>
      <c r="V804" s="76">
        <v>45691169</v>
      </c>
      <c r="W804" s="104" t="s">
        <v>10104</v>
      </c>
      <c r="X804" s="80">
        <v>45841</v>
      </c>
      <c r="Y804" s="80">
        <v>45841</v>
      </c>
      <c r="Z804" s="78" t="s">
        <v>73</v>
      </c>
      <c r="AA804" s="78">
        <v>45869</v>
      </c>
      <c r="AB804" s="102">
        <f t="shared" si="72"/>
        <v>28</v>
      </c>
      <c r="AC804" s="72">
        <v>0</v>
      </c>
      <c r="AD804" s="514">
        <v>0</v>
      </c>
      <c r="AE804" s="72">
        <v>0</v>
      </c>
      <c r="AF804" s="80" t="s">
        <v>73</v>
      </c>
      <c r="AG804" s="102">
        <f t="shared" si="73"/>
        <v>0</v>
      </c>
      <c r="AH804" s="72">
        <v>0</v>
      </c>
      <c r="AI804" s="628">
        <v>0</v>
      </c>
      <c r="AJ804" s="72" t="s">
        <v>73</v>
      </c>
      <c r="AK804" s="80" t="s">
        <v>73</v>
      </c>
      <c r="AL804" s="72">
        <v>0</v>
      </c>
      <c r="AM804" s="80" t="s">
        <v>73</v>
      </c>
      <c r="AN804" s="80" t="s">
        <v>73</v>
      </c>
      <c r="AO804" s="80" t="s">
        <v>73</v>
      </c>
      <c r="AP804" s="102">
        <f t="shared" si="74"/>
        <v>0</v>
      </c>
      <c r="AQ804" s="102">
        <f t="shared" si="75"/>
        <v>4700000</v>
      </c>
      <c r="AR804" s="72" t="s">
        <v>65</v>
      </c>
      <c r="AS804" s="76">
        <v>4700000</v>
      </c>
      <c r="AT804" s="72" t="s">
        <v>319</v>
      </c>
      <c r="AU804" s="76">
        <v>0</v>
      </c>
      <c r="AV804" s="81" t="s">
        <v>73</v>
      </c>
      <c r="AW804" s="620">
        <v>4700000</v>
      </c>
      <c r="AX804" s="488">
        <f t="shared" si="76"/>
        <v>0</v>
      </c>
      <c r="AY804" s="84">
        <f t="shared" si="77"/>
        <v>1</v>
      </c>
      <c r="AZ804" s="84">
        <v>1</v>
      </c>
      <c r="BA804" s="81" t="s">
        <v>73</v>
      </c>
      <c r="BB804" s="72" t="s">
        <v>208</v>
      </c>
      <c r="BC804" s="75" t="s">
        <v>13423</v>
      </c>
      <c r="BD804" s="71" t="s">
        <v>65</v>
      </c>
      <c r="BE804" s="71" t="s">
        <v>65</v>
      </c>
    </row>
    <row r="805" spans="2:57" x14ac:dyDescent="0.25">
      <c r="B805" s="71">
        <v>2025</v>
      </c>
      <c r="C805" s="71">
        <v>891780111</v>
      </c>
      <c r="D805" s="71" t="s">
        <v>63</v>
      </c>
      <c r="E805" s="72" t="s">
        <v>13422</v>
      </c>
      <c r="F805" s="72" t="s">
        <v>13421</v>
      </c>
      <c r="G805" s="176">
        <v>0</v>
      </c>
      <c r="H805" s="72" t="s">
        <v>71</v>
      </c>
      <c r="I805" s="71" t="s">
        <v>64</v>
      </c>
      <c r="J805" s="73" t="s">
        <v>81</v>
      </c>
      <c r="K805" s="75" t="s">
        <v>12287</v>
      </c>
      <c r="L805" s="76">
        <v>2900000</v>
      </c>
      <c r="M805" s="71" t="s">
        <v>66</v>
      </c>
      <c r="N805" s="75" t="s">
        <v>13420</v>
      </c>
      <c r="O805" s="75">
        <v>1065654840</v>
      </c>
      <c r="P805" s="72">
        <v>1425</v>
      </c>
      <c r="Q805" s="80">
        <v>45840</v>
      </c>
      <c r="R805" s="75">
        <v>5603238000</v>
      </c>
      <c r="S805" s="80">
        <v>45841</v>
      </c>
      <c r="T805" s="76">
        <v>2900000</v>
      </c>
      <c r="U805" s="72" t="s">
        <v>65</v>
      </c>
      <c r="V805" s="76">
        <v>45691169</v>
      </c>
      <c r="W805" s="104" t="s">
        <v>10104</v>
      </c>
      <c r="X805" s="80">
        <v>45841</v>
      </c>
      <c r="Y805" s="80">
        <v>45841</v>
      </c>
      <c r="Z805" s="78" t="s">
        <v>73</v>
      </c>
      <c r="AA805" s="78">
        <v>45860</v>
      </c>
      <c r="AB805" s="102">
        <f t="shared" si="72"/>
        <v>19</v>
      </c>
      <c r="AC805" s="72">
        <v>0</v>
      </c>
      <c r="AD805" s="514">
        <v>0</v>
      </c>
      <c r="AE805" s="72">
        <v>0</v>
      </c>
      <c r="AF805" s="80" t="s">
        <v>73</v>
      </c>
      <c r="AG805" s="102">
        <f t="shared" si="73"/>
        <v>0</v>
      </c>
      <c r="AH805" s="72">
        <v>0</v>
      </c>
      <c r="AI805" s="628">
        <v>0</v>
      </c>
      <c r="AJ805" s="72" t="s">
        <v>73</v>
      </c>
      <c r="AK805" s="80" t="s">
        <v>73</v>
      </c>
      <c r="AL805" s="72">
        <v>0</v>
      </c>
      <c r="AM805" s="80" t="s">
        <v>73</v>
      </c>
      <c r="AN805" s="80" t="s">
        <v>73</v>
      </c>
      <c r="AO805" s="80" t="s">
        <v>73</v>
      </c>
      <c r="AP805" s="102">
        <f t="shared" si="74"/>
        <v>0</v>
      </c>
      <c r="AQ805" s="102">
        <f t="shared" si="75"/>
        <v>2900000</v>
      </c>
      <c r="AR805" s="72" t="s">
        <v>65</v>
      </c>
      <c r="AS805" s="76">
        <v>2900000</v>
      </c>
      <c r="AT805" s="72" t="s">
        <v>319</v>
      </c>
      <c r="AU805" s="76">
        <v>0</v>
      </c>
      <c r="AV805" s="81" t="s">
        <v>73</v>
      </c>
      <c r="AW805" s="620">
        <v>2900000</v>
      </c>
      <c r="AX805" s="488">
        <f t="shared" si="76"/>
        <v>0</v>
      </c>
      <c r="AY805" s="84">
        <f t="shared" si="77"/>
        <v>1</v>
      </c>
      <c r="AZ805" s="84">
        <v>1</v>
      </c>
      <c r="BA805" s="81" t="s">
        <v>73</v>
      </c>
      <c r="BB805" s="72" t="s">
        <v>208</v>
      </c>
      <c r="BC805" s="75" t="s">
        <v>13419</v>
      </c>
      <c r="BD805" s="71" t="s">
        <v>65</v>
      </c>
      <c r="BE805" s="71" t="s">
        <v>65</v>
      </c>
    </row>
    <row r="806" spans="2:57" x14ac:dyDescent="0.25">
      <c r="B806" s="71">
        <v>2025</v>
      </c>
      <c r="C806" s="71">
        <v>891780111</v>
      </c>
      <c r="D806" s="71" t="s">
        <v>63</v>
      </c>
      <c r="E806" s="72" t="s">
        <v>13418</v>
      </c>
      <c r="F806" s="72" t="s">
        <v>13417</v>
      </c>
      <c r="G806" s="176">
        <v>2024000100047</v>
      </c>
      <c r="H806" s="72" t="s">
        <v>71</v>
      </c>
      <c r="I806" s="71" t="s">
        <v>210</v>
      </c>
      <c r="J806" s="73" t="s">
        <v>81</v>
      </c>
      <c r="K806" s="75" t="s">
        <v>13416</v>
      </c>
      <c r="L806" s="76">
        <v>38400000</v>
      </c>
      <c r="M806" s="71" t="s">
        <v>66</v>
      </c>
      <c r="N806" s="75" t="s">
        <v>13415</v>
      </c>
      <c r="O806" s="75">
        <v>1082254408</v>
      </c>
      <c r="P806" s="72">
        <v>121</v>
      </c>
      <c r="Q806" s="80">
        <v>45679</v>
      </c>
      <c r="R806" s="75">
        <v>231640000</v>
      </c>
      <c r="S806" s="80">
        <v>45841</v>
      </c>
      <c r="T806" s="76">
        <v>38400000</v>
      </c>
      <c r="U806" s="72" t="s">
        <v>65</v>
      </c>
      <c r="V806" s="76">
        <v>39049658</v>
      </c>
      <c r="W806" s="104" t="s">
        <v>1258</v>
      </c>
      <c r="X806" s="80">
        <v>45841</v>
      </c>
      <c r="Y806" s="80">
        <v>45841</v>
      </c>
      <c r="Z806" s="78" t="s">
        <v>73</v>
      </c>
      <c r="AA806" s="78">
        <v>46069</v>
      </c>
      <c r="AB806" s="102">
        <f t="shared" si="72"/>
        <v>228</v>
      </c>
      <c r="AC806" s="72">
        <v>0</v>
      </c>
      <c r="AD806" s="514">
        <v>0</v>
      </c>
      <c r="AE806" s="72">
        <v>0</v>
      </c>
      <c r="AF806" s="80" t="s">
        <v>73</v>
      </c>
      <c r="AG806" s="102">
        <f t="shared" si="73"/>
        <v>0</v>
      </c>
      <c r="AH806" s="72">
        <v>0</v>
      </c>
      <c r="AI806" s="628">
        <v>0</v>
      </c>
      <c r="AJ806" s="72" t="s">
        <v>73</v>
      </c>
      <c r="AK806" s="80" t="s">
        <v>73</v>
      </c>
      <c r="AL806" s="72">
        <v>0</v>
      </c>
      <c r="AM806" s="80" t="s">
        <v>73</v>
      </c>
      <c r="AN806" s="80" t="s">
        <v>73</v>
      </c>
      <c r="AO806" s="80" t="s">
        <v>73</v>
      </c>
      <c r="AP806" s="102">
        <f t="shared" si="74"/>
        <v>0</v>
      </c>
      <c r="AQ806" s="102">
        <f t="shared" si="75"/>
        <v>38400000</v>
      </c>
      <c r="AR806" s="72" t="s">
        <v>319</v>
      </c>
      <c r="AS806" s="76">
        <v>0</v>
      </c>
      <c r="AT806" s="72" t="s">
        <v>319</v>
      </c>
      <c r="AU806" s="76">
        <v>0</v>
      </c>
      <c r="AV806" s="81" t="s">
        <v>73</v>
      </c>
      <c r="AW806" s="620">
        <v>19200000</v>
      </c>
      <c r="AX806" s="488">
        <f t="shared" si="76"/>
        <v>19200000</v>
      </c>
      <c r="AY806" s="84">
        <f t="shared" si="77"/>
        <v>0.5</v>
      </c>
      <c r="AZ806" s="84">
        <v>0.5</v>
      </c>
      <c r="BA806" s="81" t="s">
        <v>73</v>
      </c>
      <c r="BB806" s="72" t="s">
        <v>123</v>
      </c>
      <c r="BC806" s="75" t="s">
        <v>13414</v>
      </c>
      <c r="BD806" s="71" t="s">
        <v>65</v>
      </c>
      <c r="BE806" s="71" t="s">
        <v>65</v>
      </c>
    </row>
    <row r="807" spans="2:57" x14ac:dyDescent="0.25">
      <c r="B807" s="71">
        <v>2025</v>
      </c>
      <c r="C807" s="71">
        <v>891780111</v>
      </c>
      <c r="D807" s="71" t="s">
        <v>63</v>
      </c>
      <c r="E807" s="72" t="s">
        <v>13413</v>
      </c>
      <c r="F807" s="72" t="s">
        <v>13412</v>
      </c>
      <c r="G807" s="176">
        <v>0</v>
      </c>
      <c r="H807" s="72" t="s">
        <v>71</v>
      </c>
      <c r="I807" s="71" t="s">
        <v>64</v>
      </c>
      <c r="J807" s="73" t="s">
        <v>81</v>
      </c>
      <c r="K807" s="75" t="s">
        <v>13411</v>
      </c>
      <c r="L807" s="76">
        <v>15780000</v>
      </c>
      <c r="M807" s="71" t="s">
        <v>66</v>
      </c>
      <c r="N807" s="75" t="s">
        <v>13410</v>
      </c>
      <c r="O807" s="75">
        <v>1083033427</v>
      </c>
      <c r="P807" s="72">
        <v>1425</v>
      </c>
      <c r="Q807" s="80">
        <v>45840</v>
      </c>
      <c r="R807" s="75">
        <v>5603238000</v>
      </c>
      <c r="S807" s="80">
        <v>45845</v>
      </c>
      <c r="T807" s="76">
        <v>15780000</v>
      </c>
      <c r="U807" s="72" t="s">
        <v>65</v>
      </c>
      <c r="V807" s="76">
        <v>36564011</v>
      </c>
      <c r="W807" s="104" t="s">
        <v>10964</v>
      </c>
      <c r="X807" s="80">
        <v>45845</v>
      </c>
      <c r="Y807" s="80">
        <v>45845</v>
      </c>
      <c r="Z807" s="78" t="s">
        <v>73</v>
      </c>
      <c r="AA807" s="78">
        <v>45991</v>
      </c>
      <c r="AB807" s="102">
        <f t="shared" si="72"/>
        <v>146</v>
      </c>
      <c r="AC807" s="72">
        <v>0</v>
      </c>
      <c r="AD807" s="514">
        <v>0</v>
      </c>
      <c r="AE807" s="72">
        <v>0</v>
      </c>
      <c r="AF807" s="80" t="s">
        <v>73</v>
      </c>
      <c r="AG807" s="102">
        <f t="shared" si="73"/>
        <v>0</v>
      </c>
      <c r="AH807" s="72">
        <v>0</v>
      </c>
      <c r="AI807" s="628">
        <v>0</v>
      </c>
      <c r="AJ807" s="72" t="s">
        <v>73</v>
      </c>
      <c r="AK807" s="80" t="s">
        <v>73</v>
      </c>
      <c r="AL807" s="72">
        <v>0</v>
      </c>
      <c r="AM807" s="80" t="s">
        <v>73</v>
      </c>
      <c r="AN807" s="80" t="s">
        <v>73</v>
      </c>
      <c r="AO807" s="80" t="s">
        <v>73</v>
      </c>
      <c r="AP807" s="102">
        <f t="shared" si="74"/>
        <v>0</v>
      </c>
      <c r="AQ807" s="102">
        <f t="shared" si="75"/>
        <v>15780000</v>
      </c>
      <c r="AR807" s="72" t="s">
        <v>65</v>
      </c>
      <c r="AS807" s="76">
        <v>15780000</v>
      </c>
      <c r="AT807" s="72" t="s">
        <v>319</v>
      </c>
      <c r="AU807" s="76">
        <v>0</v>
      </c>
      <c r="AV807" s="81" t="s">
        <v>73</v>
      </c>
      <c r="AW807" s="620">
        <v>12624000</v>
      </c>
      <c r="AX807" s="488">
        <f t="shared" si="76"/>
        <v>3156000</v>
      </c>
      <c r="AY807" s="84">
        <f t="shared" si="77"/>
        <v>0.8</v>
      </c>
      <c r="AZ807" s="84">
        <v>0.8</v>
      </c>
      <c r="BA807" s="81" t="s">
        <v>73</v>
      </c>
      <c r="BB807" s="72" t="s">
        <v>123</v>
      </c>
      <c r="BC807" s="75" t="s">
        <v>13409</v>
      </c>
      <c r="BD807" s="71" t="s">
        <v>65</v>
      </c>
      <c r="BE807" s="71" t="s">
        <v>65</v>
      </c>
    </row>
    <row r="808" spans="2:57" x14ac:dyDescent="0.25">
      <c r="B808" s="71">
        <v>2025</v>
      </c>
      <c r="C808" s="71">
        <v>891780111</v>
      </c>
      <c r="D808" s="71" t="s">
        <v>63</v>
      </c>
      <c r="E808" s="72" t="s">
        <v>13408</v>
      </c>
      <c r="F808" s="72" t="s">
        <v>13407</v>
      </c>
      <c r="G808" s="176">
        <v>0</v>
      </c>
      <c r="H808" s="72" t="s">
        <v>71</v>
      </c>
      <c r="I808" s="71" t="s">
        <v>64</v>
      </c>
      <c r="J808" s="73" t="s">
        <v>81</v>
      </c>
      <c r="K808" s="75" t="s">
        <v>13406</v>
      </c>
      <c r="L808" s="76">
        <v>17360000</v>
      </c>
      <c r="M808" s="71" t="s">
        <v>66</v>
      </c>
      <c r="N808" s="75" t="s">
        <v>13405</v>
      </c>
      <c r="O808" s="75">
        <v>1082968741</v>
      </c>
      <c r="P808" s="72">
        <v>1425</v>
      </c>
      <c r="Q808" s="80">
        <v>45840</v>
      </c>
      <c r="R808" s="75">
        <v>5603238000</v>
      </c>
      <c r="S808" s="80">
        <v>45845</v>
      </c>
      <c r="T808" s="76">
        <v>17360000</v>
      </c>
      <c r="U808" s="72" t="s">
        <v>65</v>
      </c>
      <c r="V808" s="76">
        <v>12548945</v>
      </c>
      <c r="W808" s="104" t="s">
        <v>320</v>
      </c>
      <c r="X808" s="80">
        <v>45845</v>
      </c>
      <c r="Y808" s="80">
        <v>45845</v>
      </c>
      <c r="Z808" s="78" t="s">
        <v>73</v>
      </c>
      <c r="AA808" s="78">
        <v>45991</v>
      </c>
      <c r="AB808" s="102">
        <f t="shared" si="72"/>
        <v>146</v>
      </c>
      <c r="AC808" s="72">
        <v>0</v>
      </c>
      <c r="AD808" s="514">
        <v>0</v>
      </c>
      <c r="AE808" s="72">
        <v>0</v>
      </c>
      <c r="AF808" s="80" t="s">
        <v>73</v>
      </c>
      <c r="AG808" s="102">
        <f t="shared" si="73"/>
        <v>0</v>
      </c>
      <c r="AH808" s="72">
        <v>0</v>
      </c>
      <c r="AI808" s="628">
        <v>0</v>
      </c>
      <c r="AJ808" s="72" t="s">
        <v>73</v>
      </c>
      <c r="AK808" s="80" t="s">
        <v>73</v>
      </c>
      <c r="AL808" s="72">
        <v>0</v>
      </c>
      <c r="AM808" s="80" t="s">
        <v>73</v>
      </c>
      <c r="AN808" s="80" t="s">
        <v>73</v>
      </c>
      <c r="AO808" s="80" t="s">
        <v>73</v>
      </c>
      <c r="AP808" s="102">
        <f t="shared" si="74"/>
        <v>0</v>
      </c>
      <c r="AQ808" s="102">
        <f t="shared" si="75"/>
        <v>17360000</v>
      </c>
      <c r="AR808" s="72" t="s">
        <v>65</v>
      </c>
      <c r="AS808" s="76">
        <v>17360000</v>
      </c>
      <c r="AT808" s="72" t="s">
        <v>319</v>
      </c>
      <c r="AU808" s="76">
        <v>0</v>
      </c>
      <c r="AV808" s="81" t="s">
        <v>73</v>
      </c>
      <c r="AW808" s="620">
        <v>13888000</v>
      </c>
      <c r="AX808" s="488">
        <f t="shared" si="76"/>
        <v>3472000</v>
      </c>
      <c r="AY808" s="84">
        <f t="shared" si="77"/>
        <v>0.8</v>
      </c>
      <c r="AZ808" s="84">
        <v>0.8</v>
      </c>
      <c r="BA808" s="81" t="s">
        <v>73</v>
      </c>
      <c r="BB808" s="72" t="s">
        <v>123</v>
      </c>
      <c r="BC808" s="75" t="s">
        <v>13404</v>
      </c>
      <c r="BD808" s="71" t="s">
        <v>65</v>
      </c>
      <c r="BE808" s="71" t="s">
        <v>65</v>
      </c>
    </row>
    <row r="809" spans="2:57" x14ac:dyDescent="0.25">
      <c r="B809" s="71">
        <v>2025</v>
      </c>
      <c r="C809" s="71">
        <v>891780111</v>
      </c>
      <c r="D809" s="71" t="s">
        <v>63</v>
      </c>
      <c r="E809" s="72" t="s">
        <v>13403</v>
      </c>
      <c r="F809" s="72" t="s">
        <v>13402</v>
      </c>
      <c r="G809" s="176">
        <v>0</v>
      </c>
      <c r="H809" s="72" t="s">
        <v>71</v>
      </c>
      <c r="I809" s="71" t="s">
        <v>64</v>
      </c>
      <c r="J809" s="73" t="s">
        <v>81</v>
      </c>
      <c r="K809" s="75" t="s">
        <v>10550</v>
      </c>
      <c r="L809" s="76">
        <v>11250000</v>
      </c>
      <c r="M809" s="71" t="s">
        <v>66</v>
      </c>
      <c r="N809" s="75" t="s">
        <v>13401</v>
      </c>
      <c r="O809" s="75">
        <v>36726128</v>
      </c>
      <c r="P809" s="72">
        <v>1426</v>
      </c>
      <c r="Q809" s="80">
        <v>45840</v>
      </c>
      <c r="R809" s="75">
        <v>2494141000</v>
      </c>
      <c r="S809" s="80">
        <v>45845</v>
      </c>
      <c r="T809" s="76">
        <v>11250000</v>
      </c>
      <c r="U809" s="72" t="s">
        <v>65</v>
      </c>
      <c r="V809" s="76">
        <v>7633817</v>
      </c>
      <c r="W809" s="104" t="s">
        <v>10548</v>
      </c>
      <c r="X809" s="80">
        <v>45845</v>
      </c>
      <c r="Y809" s="80">
        <v>45845</v>
      </c>
      <c r="Z809" s="78" t="s">
        <v>73</v>
      </c>
      <c r="AA809" s="78">
        <v>45991</v>
      </c>
      <c r="AB809" s="102">
        <f t="shared" si="72"/>
        <v>146</v>
      </c>
      <c r="AC809" s="72">
        <v>0</v>
      </c>
      <c r="AD809" s="514">
        <v>0</v>
      </c>
      <c r="AE809" s="72">
        <v>0</v>
      </c>
      <c r="AF809" s="80" t="s">
        <v>73</v>
      </c>
      <c r="AG809" s="102">
        <f t="shared" si="73"/>
        <v>0</v>
      </c>
      <c r="AH809" s="72">
        <v>0</v>
      </c>
      <c r="AI809" s="628">
        <v>0</v>
      </c>
      <c r="AJ809" s="72" t="s">
        <v>73</v>
      </c>
      <c r="AK809" s="80" t="s">
        <v>73</v>
      </c>
      <c r="AL809" s="72">
        <v>0</v>
      </c>
      <c r="AM809" s="80" t="s">
        <v>73</v>
      </c>
      <c r="AN809" s="80" t="s">
        <v>73</v>
      </c>
      <c r="AO809" s="80" t="s">
        <v>73</v>
      </c>
      <c r="AP809" s="102">
        <f t="shared" si="74"/>
        <v>0</v>
      </c>
      <c r="AQ809" s="102">
        <f t="shared" si="75"/>
        <v>11250000</v>
      </c>
      <c r="AR809" s="72" t="s">
        <v>65</v>
      </c>
      <c r="AS809" s="76">
        <v>11250000</v>
      </c>
      <c r="AT809" s="72" t="s">
        <v>319</v>
      </c>
      <c r="AU809" s="76">
        <v>0</v>
      </c>
      <c r="AV809" s="81" t="s">
        <v>73</v>
      </c>
      <c r="AW809" s="620">
        <v>9000000</v>
      </c>
      <c r="AX809" s="488">
        <f t="shared" si="76"/>
        <v>2250000</v>
      </c>
      <c r="AY809" s="84">
        <f t="shared" si="77"/>
        <v>0.8</v>
      </c>
      <c r="AZ809" s="84">
        <v>0.8</v>
      </c>
      <c r="BA809" s="81" t="s">
        <v>73</v>
      </c>
      <c r="BB809" s="72" t="s">
        <v>123</v>
      </c>
      <c r="BC809" s="75" t="s">
        <v>13400</v>
      </c>
      <c r="BD809" s="71" t="s">
        <v>65</v>
      </c>
      <c r="BE809" s="71" t="s">
        <v>65</v>
      </c>
    </row>
    <row r="810" spans="2:57" x14ac:dyDescent="0.25">
      <c r="B810" s="71">
        <v>2025</v>
      </c>
      <c r="C810" s="71">
        <v>891780111</v>
      </c>
      <c r="D810" s="71" t="s">
        <v>63</v>
      </c>
      <c r="E810" s="72" t="s">
        <v>13399</v>
      </c>
      <c r="F810" s="72" t="s">
        <v>13398</v>
      </c>
      <c r="G810" s="176">
        <v>0</v>
      </c>
      <c r="H810" s="72" t="s">
        <v>71</v>
      </c>
      <c r="I810" s="71" t="s">
        <v>64</v>
      </c>
      <c r="J810" s="73" t="s">
        <v>81</v>
      </c>
      <c r="K810" s="75" t="s">
        <v>13397</v>
      </c>
      <c r="L810" s="76">
        <v>15780000</v>
      </c>
      <c r="M810" s="71" t="s">
        <v>66</v>
      </c>
      <c r="N810" s="75" t="s">
        <v>13396</v>
      </c>
      <c r="O810" s="75">
        <v>85475573</v>
      </c>
      <c r="P810" s="72">
        <v>1425</v>
      </c>
      <c r="Q810" s="80">
        <v>45840</v>
      </c>
      <c r="R810" s="75">
        <v>5603238000</v>
      </c>
      <c r="S810" s="80">
        <v>45845</v>
      </c>
      <c r="T810" s="76">
        <v>15780000</v>
      </c>
      <c r="U810" s="72" t="s">
        <v>65</v>
      </c>
      <c r="V810" s="76">
        <v>85152695</v>
      </c>
      <c r="W810" s="104" t="s">
        <v>10424</v>
      </c>
      <c r="X810" s="80">
        <v>45845</v>
      </c>
      <c r="Y810" s="80">
        <v>45845</v>
      </c>
      <c r="Z810" s="78" t="s">
        <v>73</v>
      </c>
      <c r="AA810" s="78">
        <v>45991</v>
      </c>
      <c r="AB810" s="102">
        <f t="shared" si="72"/>
        <v>146</v>
      </c>
      <c r="AC810" s="72">
        <v>0</v>
      </c>
      <c r="AD810" s="514">
        <v>0</v>
      </c>
      <c r="AE810" s="72">
        <v>0</v>
      </c>
      <c r="AF810" s="80" t="s">
        <v>73</v>
      </c>
      <c r="AG810" s="102">
        <f t="shared" si="73"/>
        <v>0</v>
      </c>
      <c r="AH810" s="72">
        <v>0</v>
      </c>
      <c r="AI810" s="628">
        <v>0</v>
      </c>
      <c r="AJ810" s="72" t="s">
        <v>73</v>
      </c>
      <c r="AK810" s="80" t="s">
        <v>73</v>
      </c>
      <c r="AL810" s="72">
        <v>0</v>
      </c>
      <c r="AM810" s="80" t="s">
        <v>73</v>
      </c>
      <c r="AN810" s="80" t="s">
        <v>73</v>
      </c>
      <c r="AO810" s="80" t="s">
        <v>73</v>
      </c>
      <c r="AP810" s="102">
        <f t="shared" si="74"/>
        <v>0</v>
      </c>
      <c r="AQ810" s="102">
        <f t="shared" si="75"/>
        <v>15780000</v>
      </c>
      <c r="AR810" s="72" t="s">
        <v>65</v>
      </c>
      <c r="AS810" s="76">
        <v>15780000</v>
      </c>
      <c r="AT810" s="72" t="s">
        <v>319</v>
      </c>
      <c r="AU810" s="76">
        <v>0</v>
      </c>
      <c r="AV810" s="81" t="s">
        <v>73</v>
      </c>
      <c r="AW810" s="620">
        <v>12624000</v>
      </c>
      <c r="AX810" s="488">
        <f t="shared" si="76"/>
        <v>3156000</v>
      </c>
      <c r="AY810" s="84">
        <f t="shared" si="77"/>
        <v>0.8</v>
      </c>
      <c r="AZ810" s="84">
        <v>0.8</v>
      </c>
      <c r="BA810" s="81" t="s">
        <v>73</v>
      </c>
      <c r="BB810" s="72" t="s">
        <v>123</v>
      </c>
      <c r="BC810" s="75" t="s">
        <v>13395</v>
      </c>
      <c r="BD810" s="71" t="s">
        <v>65</v>
      </c>
      <c r="BE810" s="71" t="s">
        <v>65</v>
      </c>
    </row>
    <row r="811" spans="2:57" x14ac:dyDescent="0.25">
      <c r="B811" s="71">
        <v>2025</v>
      </c>
      <c r="C811" s="71">
        <v>891780111</v>
      </c>
      <c r="D811" s="71" t="s">
        <v>63</v>
      </c>
      <c r="E811" s="72" t="s">
        <v>13394</v>
      </c>
      <c r="F811" s="72" t="s">
        <v>13393</v>
      </c>
      <c r="G811" s="176">
        <v>0</v>
      </c>
      <c r="H811" s="72" t="s">
        <v>71</v>
      </c>
      <c r="I811" s="71" t="s">
        <v>64</v>
      </c>
      <c r="J811" s="73" t="s">
        <v>81</v>
      </c>
      <c r="K811" s="75" t="s">
        <v>13392</v>
      </c>
      <c r="L811" s="76">
        <v>17360000</v>
      </c>
      <c r="M811" s="71" t="s">
        <v>66</v>
      </c>
      <c r="N811" s="75" t="s">
        <v>13391</v>
      </c>
      <c r="O811" s="75">
        <v>1082861716</v>
      </c>
      <c r="P811" s="72">
        <v>1425</v>
      </c>
      <c r="Q811" s="80">
        <v>45840</v>
      </c>
      <c r="R811" s="75">
        <v>5603238000</v>
      </c>
      <c r="S811" s="80">
        <v>45845</v>
      </c>
      <c r="T811" s="76">
        <v>17360000</v>
      </c>
      <c r="U811" s="72" t="s">
        <v>65</v>
      </c>
      <c r="V811" s="76">
        <v>85449357</v>
      </c>
      <c r="W811" s="104" t="s">
        <v>11233</v>
      </c>
      <c r="X811" s="80">
        <v>45845</v>
      </c>
      <c r="Y811" s="80">
        <v>45845</v>
      </c>
      <c r="Z811" s="78" t="s">
        <v>73</v>
      </c>
      <c r="AA811" s="78">
        <v>45991</v>
      </c>
      <c r="AB811" s="102">
        <f t="shared" si="72"/>
        <v>146</v>
      </c>
      <c r="AC811" s="72">
        <v>0</v>
      </c>
      <c r="AD811" s="514">
        <v>0</v>
      </c>
      <c r="AE811" s="72">
        <v>0</v>
      </c>
      <c r="AF811" s="80" t="s">
        <v>73</v>
      </c>
      <c r="AG811" s="102">
        <f t="shared" si="73"/>
        <v>0</v>
      </c>
      <c r="AH811" s="72">
        <v>0</v>
      </c>
      <c r="AI811" s="628">
        <v>0</v>
      </c>
      <c r="AJ811" s="72" t="s">
        <v>73</v>
      </c>
      <c r="AK811" s="80" t="s">
        <v>73</v>
      </c>
      <c r="AL811" s="72">
        <v>0</v>
      </c>
      <c r="AM811" s="80" t="s">
        <v>73</v>
      </c>
      <c r="AN811" s="80" t="s">
        <v>73</v>
      </c>
      <c r="AO811" s="80" t="s">
        <v>73</v>
      </c>
      <c r="AP811" s="102">
        <f t="shared" si="74"/>
        <v>0</v>
      </c>
      <c r="AQ811" s="102">
        <f t="shared" si="75"/>
        <v>17360000</v>
      </c>
      <c r="AR811" s="72" t="s">
        <v>65</v>
      </c>
      <c r="AS811" s="76">
        <v>17360000</v>
      </c>
      <c r="AT811" s="72" t="s">
        <v>319</v>
      </c>
      <c r="AU811" s="76">
        <v>0</v>
      </c>
      <c r="AV811" s="81" t="s">
        <v>73</v>
      </c>
      <c r="AW811" s="620">
        <v>13888000</v>
      </c>
      <c r="AX811" s="488">
        <f t="shared" si="76"/>
        <v>3472000</v>
      </c>
      <c r="AY811" s="84">
        <f t="shared" si="77"/>
        <v>0.8</v>
      </c>
      <c r="AZ811" s="84">
        <v>0.8</v>
      </c>
      <c r="BA811" s="81" t="s">
        <v>73</v>
      </c>
      <c r="BB811" s="72" t="s">
        <v>123</v>
      </c>
      <c r="BC811" s="75" t="s">
        <v>13390</v>
      </c>
      <c r="BD811" s="71" t="s">
        <v>65</v>
      </c>
      <c r="BE811" s="71" t="s">
        <v>65</v>
      </c>
    </row>
    <row r="812" spans="2:57" x14ac:dyDescent="0.25">
      <c r="B812" s="71">
        <v>2025</v>
      </c>
      <c r="C812" s="71">
        <v>891780111</v>
      </c>
      <c r="D812" s="71" t="s">
        <v>63</v>
      </c>
      <c r="E812" s="72" t="s">
        <v>13389</v>
      </c>
      <c r="F812" s="72" t="s">
        <v>13388</v>
      </c>
      <c r="G812" s="176">
        <v>0</v>
      </c>
      <c r="H812" s="72" t="s">
        <v>71</v>
      </c>
      <c r="I812" s="71" t="s">
        <v>64</v>
      </c>
      <c r="J812" s="73" t="s">
        <v>81</v>
      </c>
      <c r="K812" s="75" t="s">
        <v>13387</v>
      </c>
      <c r="L812" s="76">
        <v>15780000</v>
      </c>
      <c r="M812" s="71" t="s">
        <v>66</v>
      </c>
      <c r="N812" s="75" t="s">
        <v>13386</v>
      </c>
      <c r="O812" s="75">
        <v>1083007505</v>
      </c>
      <c r="P812" s="72">
        <v>1425</v>
      </c>
      <c r="Q812" s="80">
        <v>45840</v>
      </c>
      <c r="R812" s="75">
        <v>5603238000</v>
      </c>
      <c r="S812" s="80">
        <v>45845</v>
      </c>
      <c r="T812" s="76">
        <v>15780000</v>
      </c>
      <c r="U812" s="72" t="s">
        <v>65</v>
      </c>
      <c r="V812" s="76">
        <v>85449357</v>
      </c>
      <c r="W812" s="104" t="s">
        <v>11233</v>
      </c>
      <c r="X812" s="80">
        <v>45845</v>
      </c>
      <c r="Y812" s="80">
        <v>45845</v>
      </c>
      <c r="Z812" s="78" t="s">
        <v>73</v>
      </c>
      <c r="AA812" s="78">
        <v>45991</v>
      </c>
      <c r="AB812" s="102">
        <f t="shared" si="72"/>
        <v>146</v>
      </c>
      <c r="AC812" s="72">
        <v>0</v>
      </c>
      <c r="AD812" s="514">
        <v>0</v>
      </c>
      <c r="AE812" s="72">
        <v>0</v>
      </c>
      <c r="AF812" s="80" t="s">
        <v>73</v>
      </c>
      <c r="AG812" s="102">
        <f t="shared" si="73"/>
        <v>0</v>
      </c>
      <c r="AH812" s="72">
        <v>0</v>
      </c>
      <c r="AI812" s="628">
        <v>0</v>
      </c>
      <c r="AJ812" s="72" t="s">
        <v>73</v>
      </c>
      <c r="AK812" s="80" t="s">
        <v>73</v>
      </c>
      <c r="AL812" s="72">
        <v>0</v>
      </c>
      <c r="AM812" s="80" t="s">
        <v>73</v>
      </c>
      <c r="AN812" s="80" t="s">
        <v>73</v>
      </c>
      <c r="AO812" s="80" t="s">
        <v>73</v>
      </c>
      <c r="AP812" s="102">
        <f t="shared" si="74"/>
        <v>0</v>
      </c>
      <c r="AQ812" s="102">
        <f t="shared" si="75"/>
        <v>15780000</v>
      </c>
      <c r="AR812" s="72" t="s">
        <v>65</v>
      </c>
      <c r="AS812" s="76">
        <v>15780000</v>
      </c>
      <c r="AT812" s="72" t="s">
        <v>319</v>
      </c>
      <c r="AU812" s="76">
        <v>0</v>
      </c>
      <c r="AV812" s="81" t="s">
        <v>73</v>
      </c>
      <c r="AW812" s="620">
        <v>12624000</v>
      </c>
      <c r="AX812" s="488">
        <f t="shared" si="76"/>
        <v>3156000</v>
      </c>
      <c r="AY812" s="84">
        <f t="shared" si="77"/>
        <v>0.8</v>
      </c>
      <c r="AZ812" s="84">
        <v>0.8</v>
      </c>
      <c r="BA812" s="81" t="s">
        <v>73</v>
      </c>
      <c r="BB812" s="72" t="s">
        <v>123</v>
      </c>
      <c r="BC812" s="75" t="s">
        <v>13385</v>
      </c>
      <c r="BD812" s="71" t="s">
        <v>65</v>
      </c>
      <c r="BE812" s="71" t="s">
        <v>65</v>
      </c>
    </row>
    <row r="813" spans="2:57" x14ac:dyDescent="0.25">
      <c r="B813" s="71">
        <v>2025</v>
      </c>
      <c r="C813" s="71">
        <v>891780111</v>
      </c>
      <c r="D813" s="71" t="s">
        <v>63</v>
      </c>
      <c r="E813" s="72" t="s">
        <v>13384</v>
      </c>
      <c r="F813" s="72" t="s">
        <v>13383</v>
      </c>
      <c r="G813" s="176">
        <v>0</v>
      </c>
      <c r="H813" s="72" t="s">
        <v>71</v>
      </c>
      <c r="I813" s="71" t="s">
        <v>64</v>
      </c>
      <c r="J813" s="73" t="s">
        <v>81</v>
      </c>
      <c r="K813" s="75" t="s">
        <v>13382</v>
      </c>
      <c r="L813" s="76">
        <v>20000000</v>
      </c>
      <c r="M813" s="71" t="s">
        <v>66</v>
      </c>
      <c r="N813" s="75" t="s">
        <v>13381</v>
      </c>
      <c r="O813" s="75">
        <v>1083020392</v>
      </c>
      <c r="P813" s="72">
        <v>1425</v>
      </c>
      <c r="Q813" s="80">
        <v>45840</v>
      </c>
      <c r="R813" s="75">
        <v>5603238000</v>
      </c>
      <c r="S813" s="80">
        <v>45845</v>
      </c>
      <c r="T813" s="76">
        <v>20000000</v>
      </c>
      <c r="U813" s="72" t="s">
        <v>65</v>
      </c>
      <c r="V813" s="76">
        <v>85460949</v>
      </c>
      <c r="W813" s="104" t="s">
        <v>13177</v>
      </c>
      <c r="X813" s="80">
        <v>45845</v>
      </c>
      <c r="Y813" s="80">
        <v>45845</v>
      </c>
      <c r="Z813" s="78" t="s">
        <v>73</v>
      </c>
      <c r="AA813" s="78">
        <v>45991</v>
      </c>
      <c r="AB813" s="102">
        <f t="shared" si="72"/>
        <v>146</v>
      </c>
      <c r="AC813" s="72">
        <v>0</v>
      </c>
      <c r="AD813" s="514">
        <v>0</v>
      </c>
      <c r="AE813" s="72">
        <v>0</v>
      </c>
      <c r="AF813" s="80" t="s">
        <v>73</v>
      </c>
      <c r="AG813" s="102">
        <f t="shared" si="73"/>
        <v>0</v>
      </c>
      <c r="AH813" s="72">
        <v>0</v>
      </c>
      <c r="AI813" s="628">
        <v>0</v>
      </c>
      <c r="AJ813" s="72" t="s">
        <v>73</v>
      </c>
      <c r="AK813" s="80" t="s">
        <v>73</v>
      </c>
      <c r="AL813" s="72">
        <v>0</v>
      </c>
      <c r="AM813" s="80" t="s">
        <v>73</v>
      </c>
      <c r="AN813" s="80" t="s">
        <v>73</v>
      </c>
      <c r="AO813" s="80" t="s">
        <v>73</v>
      </c>
      <c r="AP813" s="102">
        <f t="shared" si="74"/>
        <v>0</v>
      </c>
      <c r="AQ813" s="102">
        <f t="shared" si="75"/>
        <v>20000000</v>
      </c>
      <c r="AR813" s="72" t="s">
        <v>65</v>
      </c>
      <c r="AS813" s="76">
        <v>20000000</v>
      </c>
      <c r="AT813" s="72" t="s">
        <v>319</v>
      </c>
      <c r="AU813" s="76">
        <v>0</v>
      </c>
      <c r="AV813" s="81" t="s">
        <v>73</v>
      </c>
      <c r="AW813" s="620">
        <v>16000000</v>
      </c>
      <c r="AX813" s="488">
        <f t="shared" si="76"/>
        <v>4000000</v>
      </c>
      <c r="AY813" s="84">
        <f t="shared" si="77"/>
        <v>0.8</v>
      </c>
      <c r="AZ813" s="84">
        <v>0.8</v>
      </c>
      <c r="BA813" s="81" t="s">
        <v>73</v>
      </c>
      <c r="BB813" s="72" t="s">
        <v>123</v>
      </c>
      <c r="BC813" s="75" t="s">
        <v>13380</v>
      </c>
      <c r="BD813" s="71" t="s">
        <v>65</v>
      </c>
      <c r="BE813" s="71" t="s">
        <v>65</v>
      </c>
    </row>
    <row r="814" spans="2:57" x14ac:dyDescent="0.25">
      <c r="B814" s="71">
        <v>2025</v>
      </c>
      <c r="C814" s="71">
        <v>891780111</v>
      </c>
      <c r="D814" s="71" t="s">
        <v>63</v>
      </c>
      <c r="E814" s="72" t="s">
        <v>13379</v>
      </c>
      <c r="F814" s="72" t="s">
        <v>13378</v>
      </c>
      <c r="G814" s="176">
        <v>0</v>
      </c>
      <c r="H814" s="72" t="s">
        <v>71</v>
      </c>
      <c r="I814" s="71" t="s">
        <v>64</v>
      </c>
      <c r="J814" s="73" t="s">
        <v>81</v>
      </c>
      <c r="K814" s="75" t="s">
        <v>13377</v>
      </c>
      <c r="L814" s="76">
        <v>15780000</v>
      </c>
      <c r="M814" s="71" t="s">
        <v>66</v>
      </c>
      <c r="N814" s="75" t="s">
        <v>8594</v>
      </c>
      <c r="O814" s="75">
        <v>1082927274</v>
      </c>
      <c r="P814" s="72">
        <v>1425</v>
      </c>
      <c r="Q814" s="80">
        <v>45840</v>
      </c>
      <c r="R814" s="75">
        <v>5603238000</v>
      </c>
      <c r="S814" s="80">
        <v>45845</v>
      </c>
      <c r="T814" s="76">
        <v>15780000</v>
      </c>
      <c r="U814" s="72" t="s">
        <v>65</v>
      </c>
      <c r="V814" s="76">
        <v>85467461</v>
      </c>
      <c r="W814" s="104" t="s">
        <v>11760</v>
      </c>
      <c r="X814" s="80">
        <v>45845</v>
      </c>
      <c r="Y814" s="80">
        <v>45845</v>
      </c>
      <c r="Z814" s="78" t="s">
        <v>73</v>
      </c>
      <c r="AA814" s="78">
        <v>45991</v>
      </c>
      <c r="AB814" s="102">
        <f t="shared" si="72"/>
        <v>146</v>
      </c>
      <c r="AC814" s="72">
        <v>0</v>
      </c>
      <c r="AD814" s="514">
        <v>0</v>
      </c>
      <c r="AE814" s="72">
        <v>0</v>
      </c>
      <c r="AF814" s="80" t="s">
        <v>73</v>
      </c>
      <c r="AG814" s="102">
        <f t="shared" si="73"/>
        <v>0</v>
      </c>
      <c r="AH814" s="72">
        <v>0</v>
      </c>
      <c r="AI814" s="628">
        <v>0</v>
      </c>
      <c r="AJ814" s="72" t="s">
        <v>73</v>
      </c>
      <c r="AK814" s="80" t="s">
        <v>73</v>
      </c>
      <c r="AL814" s="72">
        <v>0</v>
      </c>
      <c r="AM814" s="80" t="s">
        <v>73</v>
      </c>
      <c r="AN814" s="80" t="s">
        <v>73</v>
      </c>
      <c r="AO814" s="80" t="s">
        <v>73</v>
      </c>
      <c r="AP814" s="102">
        <f t="shared" si="74"/>
        <v>0</v>
      </c>
      <c r="AQ814" s="102">
        <f t="shared" si="75"/>
        <v>15780000</v>
      </c>
      <c r="AR814" s="72" t="s">
        <v>65</v>
      </c>
      <c r="AS814" s="76">
        <v>15780000</v>
      </c>
      <c r="AT814" s="72" t="s">
        <v>319</v>
      </c>
      <c r="AU814" s="76">
        <v>0</v>
      </c>
      <c r="AV814" s="81" t="s">
        <v>73</v>
      </c>
      <c r="AW814" s="620">
        <v>12624000</v>
      </c>
      <c r="AX814" s="488">
        <f t="shared" si="76"/>
        <v>3156000</v>
      </c>
      <c r="AY814" s="84">
        <f t="shared" si="77"/>
        <v>0.8</v>
      </c>
      <c r="AZ814" s="84">
        <v>0.8</v>
      </c>
      <c r="BA814" s="81" t="s">
        <v>73</v>
      </c>
      <c r="BB814" s="72" t="s">
        <v>123</v>
      </c>
      <c r="BC814" s="75" t="s">
        <v>13376</v>
      </c>
      <c r="BD814" s="71" t="s">
        <v>65</v>
      </c>
      <c r="BE814" s="71" t="s">
        <v>65</v>
      </c>
    </row>
    <row r="815" spans="2:57" x14ac:dyDescent="0.25">
      <c r="B815" s="71">
        <v>2025</v>
      </c>
      <c r="C815" s="71">
        <v>891780111</v>
      </c>
      <c r="D815" s="71" t="s">
        <v>63</v>
      </c>
      <c r="E815" s="72" t="s">
        <v>13375</v>
      </c>
      <c r="F815" s="72" t="s">
        <v>13374</v>
      </c>
      <c r="G815" s="176">
        <v>0</v>
      </c>
      <c r="H815" s="72" t="s">
        <v>71</v>
      </c>
      <c r="I815" s="71" t="s">
        <v>64</v>
      </c>
      <c r="J815" s="73" t="s">
        <v>81</v>
      </c>
      <c r="K815" s="75" t="s">
        <v>13373</v>
      </c>
      <c r="L815" s="76">
        <v>15780000</v>
      </c>
      <c r="M815" s="71" t="s">
        <v>66</v>
      </c>
      <c r="N815" s="75" t="s">
        <v>9211</v>
      </c>
      <c r="O815" s="75">
        <v>7602221</v>
      </c>
      <c r="P815" s="72">
        <v>1425</v>
      </c>
      <c r="Q815" s="80">
        <v>45840</v>
      </c>
      <c r="R815" s="75">
        <v>5603238000</v>
      </c>
      <c r="S815" s="80">
        <v>45845</v>
      </c>
      <c r="T815" s="76">
        <v>15780000</v>
      </c>
      <c r="U815" s="72" t="s">
        <v>65</v>
      </c>
      <c r="V815" s="76">
        <v>85467461</v>
      </c>
      <c r="W815" s="104" t="s">
        <v>11760</v>
      </c>
      <c r="X815" s="80">
        <v>45845</v>
      </c>
      <c r="Y815" s="80">
        <v>45845</v>
      </c>
      <c r="Z815" s="78" t="s">
        <v>73</v>
      </c>
      <c r="AA815" s="78">
        <v>45991</v>
      </c>
      <c r="AB815" s="102">
        <f t="shared" si="72"/>
        <v>146</v>
      </c>
      <c r="AC815" s="72">
        <v>0</v>
      </c>
      <c r="AD815" s="514">
        <v>0</v>
      </c>
      <c r="AE815" s="72">
        <v>0</v>
      </c>
      <c r="AF815" s="80" t="s">
        <v>73</v>
      </c>
      <c r="AG815" s="102">
        <f t="shared" si="73"/>
        <v>0</v>
      </c>
      <c r="AH815" s="72">
        <v>0</v>
      </c>
      <c r="AI815" s="628">
        <v>0</v>
      </c>
      <c r="AJ815" s="72" t="s">
        <v>73</v>
      </c>
      <c r="AK815" s="80" t="s">
        <v>73</v>
      </c>
      <c r="AL815" s="72">
        <v>0</v>
      </c>
      <c r="AM815" s="80" t="s">
        <v>73</v>
      </c>
      <c r="AN815" s="80" t="s">
        <v>73</v>
      </c>
      <c r="AO815" s="80" t="s">
        <v>73</v>
      </c>
      <c r="AP815" s="102">
        <f t="shared" si="74"/>
        <v>0</v>
      </c>
      <c r="AQ815" s="102">
        <f t="shared" si="75"/>
        <v>15780000</v>
      </c>
      <c r="AR815" s="72" t="s">
        <v>65</v>
      </c>
      <c r="AS815" s="76">
        <v>15780000</v>
      </c>
      <c r="AT815" s="72" t="s">
        <v>319</v>
      </c>
      <c r="AU815" s="76">
        <v>0</v>
      </c>
      <c r="AV815" s="81" t="s">
        <v>73</v>
      </c>
      <c r="AW815" s="620">
        <v>12624000</v>
      </c>
      <c r="AX815" s="488">
        <f t="shared" si="76"/>
        <v>3156000</v>
      </c>
      <c r="AY815" s="84">
        <f t="shared" si="77"/>
        <v>0.8</v>
      </c>
      <c r="AZ815" s="84">
        <v>0.8</v>
      </c>
      <c r="BA815" s="81" t="s">
        <v>73</v>
      </c>
      <c r="BB815" s="72" t="s">
        <v>123</v>
      </c>
      <c r="BC815" s="75" t="s">
        <v>13372</v>
      </c>
      <c r="BD815" s="71" t="s">
        <v>65</v>
      </c>
      <c r="BE815" s="71" t="s">
        <v>65</v>
      </c>
    </row>
    <row r="816" spans="2:57" x14ac:dyDescent="0.25">
      <c r="B816" s="71">
        <v>2025</v>
      </c>
      <c r="C816" s="71">
        <v>891780111</v>
      </c>
      <c r="D816" s="71" t="s">
        <v>63</v>
      </c>
      <c r="E816" s="72" t="s">
        <v>13371</v>
      </c>
      <c r="F816" s="72" t="s">
        <v>13370</v>
      </c>
      <c r="G816" s="176">
        <v>0</v>
      </c>
      <c r="H816" s="72" t="s">
        <v>71</v>
      </c>
      <c r="I816" s="71" t="s">
        <v>64</v>
      </c>
      <c r="J816" s="73" t="s">
        <v>81</v>
      </c>
      <c r="K816" s="75" t="s">
        <v>13369</v>
      </c>
      <c r="L816" s="76">
        <v>17360000</v>
      </c>
      <c r="M816" s="71" t="s">
        <v>66</v>
      </c>
      <c r="N816" s="75" t="s">
        <v>13368</v>
      </c>
      <c r="O816" s="75">
        <v>1082908421</v>
      </c>
      <c r="P816" s="72">
        <v>1425</v>
      </c>
      <c r="Q816" s="80">
        <v>45840</v>
      </c>
      <c r="R816" s="75">
        <v>5603238000</v>
      </c>
      <c r="S816" s="80">
        <v>45845</v>
      </c>
      <c r="T816" s="76">
        <v>17360000</v>
      </c>
      <c r="U816" s="72" t="s">
        <v>65</v>
      </c>
      <c r="V816" s="76">
        <v>85449357</v>
      </c>
      <c r="W816" s="104" t="s">
        <v>11233</v>
      </c>
      <c r="X816" s="80">
        <v>45845</v>
      </c>
      <c r="Y816" s="80">
        <v>45845</v>
      </c>
      <c r="Z816" s="78" t="s">
        <v>73</v>
      </c>
      <c r="AA816" s="78">
        <v>45991</v>
      </c>
      <c r="AB816" s="102">
        <f t="shared" si="72"/>
        <v>146</v>
      </c>
      <c r="AC816" s="72">
        <v>0</v>
      </c>
      <c r="AD816" s="514">
        <v>0</v>
      </c>
      <c r="AE816" s="72">
        <v>0</v>
      </c>
      <c r="AF816" s="80" t="s">
        <v>73</v>
      </c>
      <c r="AG816" s="102">
        <f t="shared" si="73"/>
        <v>0</v>
      </c>
      <c r="AH816" s="72">
        <v>0</v>
      </c>
      <c r="AI816" s="628">
        <v>0</v>
      </c>
      <c r="AJ816" s="72" t="s">
        <v>73</v>
      </c>
      <c r="AK816" s="80" t="s">
        <v>73</v>
      </c>
      <c r="AL816" s="72">
        <v>0</v>
      </c>
      <c r="AM816" s="80" t="s">
        <v>73</v>
      </c>
      <c r="AN816" s="80" t="s">
        <v>73</v>
      </c>
      <c r="AO816" s="80" t="s">
        <v>73</v>
      </c>
      <c r="AP816" s="102">
        <f t="shared" si="74"/>
        <v>0</v>
      </c>
      <c r="AQ816" s="102">
        <f t="shared" si="75"/>
        <v>17360000</v>
      </c>
      <c r="AR816" s="72" t="s">
        <v>65</v>
      </c>
      <c r="AS816" s="76">
        <v>17360000</v>
      </c>
      <c r="AT816" s="72" t="s">
        <v>319</v>
      </c>
      <c r="AU816" s="76">
        <v>0</v>
      </c>
      <c r="AV816" s="81" t="s">
        <v>73</v>
      </c>
      <c r="AW816" s="620">
        <v>13888000</v>
      </c>
      <c r="AX816" s="488">
        <f t="shared" si="76"/>
        <v>3472000</v>
      </c>
      <c r="AY816" s="84">
        <f t="shared" si="77"/>
        <v>0.8</v>
      </c>
      <c r="AZ816" s="84">
        <v>0.8</v>
      </c>
      <c r="BA816" s="81" t="s">
        <v>73</v>
      </c>
      <c r="BB816" s="72" t="s">
        <v>123</v>
      </c>
      <c r="BC816" s="75" t="s">
        <v>13367</v>
      </c>
      <c r="BD816" s="71" t="s">
        <v>65</v>
      </c>
      <c r="BE816" s="71" t="s">
        <v>65</v>
      </c>
    </row>
    <row r="817" spans="2:57" x14ac:dyDescent="0.25">
      <c r="B817" s="71">
        <v>2025</v>
      </c>
      <c r="C817" s="71">
        <v>891780111</v>
      </c>
      <c r="D817" s="71" t="s">
        <v>63</v>
      </c>
      <c r="E817" s="72" t="s">
        <v>13366</v>
      </c>
      <c r="F817" s="72" t="s">
        <v>13365</v>
      </c>
      <c r="G817" s="176">
        <v>0</v>
      </c>
      <c r="H817" s="72" t="s">
        <v>71</v>
      </c>
      <c r="I817" s="71" t="s">
        <v>64</v>
      </c>
      <c r="J817" s="73" t="s">
        <v>81</v>
      </c>
      <c r="K817" s="75" t="s">
        <v>13364</v>
      </c>
      <c r="L817" s="76">
        <v>18935000</v>
      </c>
      <c r="M817" s="71" t="s">
        <v>66</v>
      </c>
      <c r="N817" s="75" t="s">
        <v>13363</v>
      </c>
      <c r="O817" s="75">
        <v>7602961</v>
      </c>
      <c r="P817" s="72">
        <v>1425</v>
      </c>
      <c r="Q817" s="80">
        <v>45840</v>
      </c>
      <c r="R817" s="75">
        <v>5603238000</v>
      </c>
      <c r="S817" s="80">
        <v>45845</v>
      </c>
      <c r="T817" s="76">
        <v>18935000</v>
      </c>
      <c r="U817" s="72" t="s">
        <v>65</v>
      </c>
      <c r="V817" s="76">
        <v>7631392</v>
      </c>
      <c r="W817" s="104" t="s">
        <v>11002</v>
      </c>
      <c r="X817" s="80">
        <v>45845</v>
      </c>
      <c r="Y817" s="80">
        <v>45845</v>
      </c>
      <c r="Z817" s="78" t="s">
        <v>73</v>
      </c>
      <c r="AA817" s="78">
        <v>45991</v>
      </c>
      <c r="AB817" s="102">
        <f t="shared" si="72"/>
        <v>146</v>
      </c>
      <c r="AC817" s="72">
        <v>0</v>
      </c>
      <c r="AD817" s="514">
        <v>0</v>
      </c>
      <c r="AE817" s="72">
        <v>0</v>
      </c>
      <c r="AF817" s="80" t="s">
        <v>73</v>
      </c>
      <c r="AG817" s="102">
        <f t="shared" si="73"/>
        <v>0</v>
      </c>
      <c r="AH817" s="72">
        <v>0</v>
      </c>
      <c r="AI817" s="628">
        <v>0</v>
      </c>
      <c r="AJ817" s="72" t="s">
        <v>73</v>
      </c>
      <c r="AK817" s="80" t="s">
        <v>73</v>
      </c>
      <c r="AL817" s="72">
        <v>0</v>
      </c>
      <c r="AM817" s="80" t="s">
        <v>73</v>
      </c>
      <c r="AN817" s="80" t="s">
        <v>73</v>
      </c>
      <c r="AO817" s="80" t="s">
        <v>73</v>
      </c>
      <c r="AP817" s="102">
        <f t="shared" si="74"/>
        <v>0</v>
      </c>
      <c r="AQ817" s="102">
        <f t="shared" si="75"/>
        <v>18935000</v>
      </c>
      <c r="AR817" s="72" t="s">
        <v>65</v>
      </c>
      <c r="AS817" s="76">
        <v>18935000</v>
      </c>
      <c r="AT817" s="72" t="s">
        <v>319</v>
      </c>
      <c r="AU817" s="76">
        <v>0</v>
      </c>
      <c r="AV817" s="81" t="s">
        <v>73</v>
      </c>
      <c r="AW817" s="620">
        <v>15148000</v>
      </c>
      <c r="AX817" s="488">
        <f t="shared" si="76"/>
        <v>3787000</v>
      </c>
      <c r="AY817" s="84">
        <f t="shared" si="77"/>
        <v>0.8</v>
      </c>
      <c r="AZ817" s="84">
        <v>0.8</v>
      </c>
      <c r="BA817" s="81" t="s">
        <v>73</v>
      </c>
      <c r="BB817" s="72" t="s">
        <v>123</v>
      </c>
      <c r="BC817" s="75" t="s">
        <v>13362</v>
      </c>
      <c r="BD817" s="71" t="s">
        <v>65</v>
      </c>
      <c r="BE817" s="71" t="s">
        <v>65</v>
      </c>
    </row>
    <row r="818" spans="2:57" x14ac:dyDescent="0.25">
      <c r="B818" s="71">
        <v>2025</v>
      </c>
      <c r="C818" s="71">
        <v>891780111</v>
      </c>
      <c r="D818" s="71" t="s">
        <v>63</v>
      </c>
      <c r="E818" s="72" t="s">
        <v>13361</v>
      </c>
      <c r="F818" s="72" t="s">
        <v>13360</v>
      </c>
      <c r="G818" s="176">
        <v>0</v>
      </c>
      <c r="H818" s="72" t="s">
        <v>71</v>
      </c>
      <c r="I818" s="71" t="s">
        <v>64</v>
      </c>
      <c r="J818" s="73" t="s">
        <v>81</v>
      </c>
      <c r="K818" s="75" t="s">
        <v>13359</v>
      </c>
      <c r="L818" s="76">
        <v>20500000</v>
      </c>
      <c r="M818" s="71" t="s">
        <v>66</v>
      </c>
      <c r="N818" s="75" t="s">
        <v>13358</v>
      </c>
      <c r="O818" s="75">
        <v>36722139</v>
      </c>
      <c r="P818" s="72">
        <v>1425</v>
      </c>
      <c r="Q818" s="80">
        <v>45840</v>
      </c>
      <c r="R818" s="75">
        <v>5603238000</v>
      </c>
      <c r="S818" s="80">
        <v>45845</v>
      </c>
      <c r="T818" s="76">
        <v>20500000</v>
      </c>
      <c r="U818" s="72" t="s">
        <v>65</v>
      </c>
      <c r="V818" s="76">
        <v>429946</v>
      </c>
      <c r="W818" s="104" t="s">
        <v>10559</v>
      </c>
      <c r="X818" s="80">
        <v>45845</v>
      </c>
      <c r="Y818" s="80">
        <v>45845</v>
      </c>
      <c r="Z818" s="78" t="s">
        <v>73</v>
      </c>
      <c r="AA818" s="78">
        <v>45991</v>
      </c>
      <c r="AB818" s="102">
        <f t="shared" si="72"/>
        <v>146</v>
      </c>
      <c r="AC818" s="72">
        <v>0</v>
      </c>
      <c r="AD818" s="514">
        <v>0</v>
      </c>
      <c r="AE818" s="72">
        <v>0</v>
      </c>
      <c r="AF818" s="80" t="s">
        <v>73</v>
      </c>
      <c r="AG818" s="102">
        <f t="shared" si="73"/>
        <v>0</v>
      </c>
      <c r="AH818" s="72">
        <v>0</v>
      </c>
      <c r="AI818" s="628">
        <v>0</v>
      </c>
      <c r="AJ818" s="72" t="s">
        <v>73</v>
      </c>
      <c r="AK818" s="80" t="s">
        <v>73</v>
      </c>
      <c r="AL818" s="72">
        <v>0</v>
      </c>
      <c r="AM818" s="80" t="s">
        <v>73</v>
      </c>
      <c r="AN818" s="80" t="s">
        <v>73</v>
      </c>
      <c r="AO818" s="80" t="s">
        <v>73</v>
      </c>
      <c r="AP818" s="102">
        <f t="shared" si="74"/>
        <v>0</v>
      </c>
      <c r="AQ818" s="102">
        <f t="shared" si="75"/>
        <v>20500000</v>
      </c>
      <c r="AR818" s="72" t="s">
        <v>65</v>
      </c>
      <c r="AS818" s="76">
        <v>20500000</v>
      </c>
      <c r="AT818" s="72" t="s">
        <v>319</v>
      </c>
      <c r="AU818" s="76">
        <v>0</v>
      </c>
      <c r="AV818" s="81" t="s">
        <v>73</v>
      </c>
      <c r="AW818" s="620">
        <v>16400000</v>
      </c>
      <c r="AX818" s="488">
        <f t="shared" si="76"/>
        <v>4100000</v>
      </c>
      <c r="AY818" s="84">
        <f t="shared" si="77"/>
        <v>0.8</v>
      </c>
      <c r="AZ818" s="84">
        <v>0.8</v>
      </c>
      <c r="BA818" s="81" t="s">
        <v>73</v>
      </c>
      <c r="BB818" s="72" t="s">
        <v>123</v>
      </c>
      <c r="BC818" s="75" t="s">
        <v>13357</v>
      </c>
      <c r="BD818" s="71" t="s">
        <v>65</v>
      </c>
      <c r="BE818" s="71" t="s">
        <v>65</v>
      </c>
    </row>
    <row r="819" spans="2:57" x14ac:dyDescent="0.25">
      <c r="B819" s="71">
        <v>2025</v>
      </c>
      <c r="C819" s="71">
        <v>891780111</v>
      </c>
      <c r="D819" s="71" t="s">
        <v>63</v>
      </c>
      <c r="E819" s="72" t="s">
        <v>13356</v>
      </c>
      <c r="F819" s="72" t="s">
        <v>13355</v>
      </c>
      <c r="G819" s="176">
        <v>0</v>
      </c>
      <c r="H819" s="72" t="s">
        <v>71</v>
      </c>
      <c r="I819" s="71" t="s">
        <v>64</v>
      </c>
      <c r="J819" s="73" t="s">
        <v>81</v>
      </c>
      <c r="K819" s="75" t="s">
        <v>13354</v>
      </c>
      <c r="L819" s="76">
        <v>17360000</v>
      </c>
      <c r="M819" s="71" t="s">
        <v>66</v>
      </c>
      <c r="N819" s="75" t="s">
        <v>13353</v>
      </c>
      <c r="O819" s="75">
        <v>1084742720</v>
      </c>
      <c r="P819" s="72">
        <v>1425</v>
      </c>
      <c r="Q819" s="80">
        <v>45840</v>
      </c>
      <c r="R819" s="75">
        <v>5603238000</v>
      </c>
      <c r="S819" s="80">
        <v>45845</v>
      </c>
      <c r="T819" s="76">
        <v>17360000</v>
      </c>
      <c r="U819" s="72" t="s">
        <v>65</v>
      </c>
      <c r="V819" s="76">
        <v>57461777</v>
      </c>
      <c r="W819" s="104" t="s">
        <v>11910</v>
      </c>
      <c r="X819" s="80">
        <v>45845</v>
      </c>
      <c r="Y819" s="80">
        <v>45845</v>
      </c>
      <c r="Z819" s="78" t="s">
        <v>73</v>
      </c>
      <c r="AA819" s="78">
        <v>45991</v>
      </c>
      <c r="AB819" s="102">
        <f t="shared" si="72"/>
        <v>146</v>
      </c>
      <c r="AC819" s="72">
        <v>0</v>
      </c>
      <c r="AD819" s="514">
        <v>0</v>
      </c>
      <c r="AE819" s="72">
        <v>0</v>
      </c>
      <c r="AF819" s="80" t="s">
        <v>73</v>
      </c>
      <c r="AG819" s="102">
        <f t="shared" si="73"/>
        <v>0</v>
      </c>
      <c r="AH819" s="72">
        <v>0</v>
      </c>
      <c r="AI819" s="628">
        <v>0</v>
      </c>
      <c r="AJ819" s="72" t="s">
        <v>73</v>
      </c>
      <c r="AK819" s="80" t="s">
        <v>73</v>
      </c>
      <c r="AL819" s="72">
        <v>0</v>
      </c>
      <c r="AM819" s="80" t="s">
        <v>73</v>
      </c>
      <c r="AN819" s="80" t="s">
        <v>73</v>
      </c>
      <c r="AO819" s="80" t="s">
        <v>73</v>
      </c>
      <c r="AP819" s="102">
        <f t="shared" si="74"/>
        <v>0</v>
      </c>
      <c r="AQ819" s="102">
        <f t="shared" si="75"/>
        <v>17360000</v>
      </c>
      <c r="AR819" s="72" t="s">
        <v>65</v>
      </c>
      <c r="AS819" s="76">
        <v>17360000</v>
      </c>
      <c r="AT819" s="72" t="s">
        <v>319</v>
      </c>
      <c r="AU819" s="76">
        <v>0</v>
      </c>
      <c r="AV819" s="81" t="s">
        <v>73</v>
      </c>
      <c r="AW819" s="620">
        <v>13888000</v>
      </c>
      <c r="AX819" s="488">
        <f t="shared" si="76"/>
        <v>3472000</v>
      </c>
      <c r="AY819" s="84">
        <f t="shared" si="77"/>
        <v>0.8</v>
      </c>
      <c r="AZ819" s="84">
        <v>0.8</v>
      </c>
      <c r="BA819" s="81" t="s">
        <v>73</v>
      </c>
      <c r="BB819" s="72" t="s">
        <v>123</v>
      </c>
      <c r="BC819" s="75" t="s">
        <v>13352</v>
      </c>
      <c r="BD819" s="71" t="s">
        <v>65</v>
      </c>
      <c r="BE819" s="71" t="s">
        <v>65</v>
      </c>
    </row>
    <row r="820" spans="2:57" x14ac:dyDescent="0.25">
      <c r="B820" s="71">
        <v>2025</v>
      </c>
      <c r="C820" s="71">
        <v>891780111</v>
      </c>
      <c r="D820" s="71" t="s">
        <v>63</v>
      </c>
      <c r="E820" s="72" t="s">
        <v>13351</v>
      </c>
      <c r="F820" s="72" t="s">
        <v>13350</v>
      </c>
      <c r="G820" s="176">
        <v>0</v>
      </c>
      <c r="H820" s="72" t="s">
        <v>71</v>
      </c>
      <c r="I820" s="71" t="s">
        <v>64</v>
      </c>
      <c r="J820" s="73" t="s">
        <v>81</v>
      </c>
      <c r="K820" s="75" t="s">
        <v>13349</v>
      </c>
      <c r="L820" s="76">
        <v>17360000</v>
      </c>
      <c r="M820" s="71" t="s">
        <v>66</v>
      </c>
      <c r="N820" s="75" t="s">
        <v>13348</v>
      </c>
      <c r="O820" s="75">
        <v>1084789302</v>
      </c>
      <c r="P820" s="72">
        <v>1425</v>
      </c>
      <c r="Q820" s="80">
        <v>45840</v>
      </c>
      <c r="R820" s="75">
        <v>5603238000</v>
      </c>
      <c r="S820" s="80">
        <v>45845</v>
      </c>
      <c r="T820" s="76">
        <v>17360000</v>
      </c>
      <c r="U820" s="72" t="s">
        <v>65</v>
      </c>
      <c r="V820" s="76">
        <v>57461777</v>
      </c>
      <c r="W820" s="104" t="s">
        <v>11910</v>
      </c>
      <c r="X820" s="80">
        <v>45845</v>
      </c>
      <c r="Y820" s="80">
        <v>45845</v>
      </c>
      <c r="Z820" s="78" t="s">
        <v>73</v>
      </c>
      <c r="AA820" s="78">
        <v>45991</v>
      </c>
      <c r="AB820" s="102">
        <f t="shared" si="72"/>
        <v>146</v>
      </c>
      <c r="AC820" s="72">
        <v>0</v>
      </c>
      <c r="AD820" s="514">
        <v>0</v>
      </c>
      <c r="AE820" s="72">
        <v>0</v>
      </c>
      <c r="AF820" s="80" t="s">
        <v>73</v>
      </c>
      <c r="AG820" s="102">
        <f t="shared" si="73"/>
        <v>0</v>
      </c>
      <c r="AH820" s="72">
        <v>0</v>
      </c>
      <c r="AI820" s="628">
        <v>0</v>
      </c>
      <c r="AJ820" s="72" t="s">
        <v>73</v>
      </c>
      <c r="AK820" s="80" t="s">
        <v>73</v>
      </c>
      <c r="AL820" s="72">
        <v>0</v>
      </c>
      <c r="AM820" s="80" t="s">
        <v>73</v>
      </c>
      <c r="AN820" s="80" t="s">
        <v>73</v>
      </c>
      <c r="AO820" s="80" t="s">
        <v>73</v>
      </c>
      <c r="AP820" s="102">
        <f t="shared" si="74"/>
        <v>0</v>
      </c>
      <c r="AQ820" s="102">
        <f t="shared" si="75"/>
        <v>17360000</v>
      </c>
      <c r="AR820" s="72" t="s">
        <v>65</v>
      </c>
      <c r="AS820" s="76">
        <v>17360000</v>
      </c>
      <c r="AT820" s="72" t="s">
        <v>319</v>
      </c>
      <c r="AU820" s="76">
        <v>0</v>
      </c>
      <c r="AV820" s="81" t="s">
        <v>73</v>
      </c>
      <c r="AW820" s="620">
        <v>13888000</v>
      </c>
      <c r="AX820" s="488">
        <f t="shared" si="76"/>
        <v>3472000</v>
      </c>
      <c r="AY820" s="84">
        <f t="shared" si="77"/>
        <v>0.8</v>
      </c>
      <c r="AZ820" s="84">
        <v>0.8</v>
      </c>
      <c r="BA820" s="81" t="s">
        <v>73</v>
      </c>
      <c r="BB820" s="72" t="s">
        <v>123</v>
      </c>
      <c r="BC820" s="75" t="s">
        <v>13347</v>
      </c>
      <c r="BD820" s="71" t="s">
        <v>65</v>
      </c>
      <c r="BE820" s="71" t="s">
        <v>65</v>
      </c>
    </row>
    <row r="821" spans="2:57" x14ac:dyDescent="0.25">
      <c r="B821" s="71">
        <v>2025</v>
      </c>
      <c r="C821" s="71">
        <v>891780111</v>
      </c>
      <c r="D821" s="71" t="s">
        <v>63</v>
      </c>
      <c r="E821" s="72" t="s">
        <v>13346</v>
      </c>
      <c r="F821" s="72" t="s">
        <v>13345</v>
      </c>
      <c r="G821" s="176">
        <v>0</v>
      </c>
      <c r="H821" s="72" t="s">
        <v>71</v>
      </c>
      <c r="I821" s="71" t="s">
        <v>64</v>
      </c>
      <c r="J821" s="73" t="s">
        <v>81</v>
      </c>
      <c r="K821" s="75" t="s">
        <v>13344</v>
      </c>
      <c r="L821" s="76">
        <v>17360000</v>
      </c>
      <c r="M821" s="71" t="s">
        <v>66</v>
      </c>
      <c r="N821" s="75" t="s">
        <v>13343</v>
      </c>
      <c r="O821" s="75">
        <v>1083025029</v>
      </c>
      <c r="P821" s="72">
        <v>1425</v>
      </c>
      <c r="Q821" s="80">
        <v>45840</v>
      </c>
      <c r="R821" s="75">
        <v>5603238000</v>
      </c>
      <c r="S821" s="80">
        <v>45845</v>
      </c>
      <c r="T821" s="76">
        <v>17360000</v>
      </c>
      <c r="U821" s="72" t="s">
        <v>65</v>
      </c>
      <c r="V821" s="76">
        <v>21400608</v>
      </c>
      <c r="W821" s="104" t="s">
        <v>12927</v>
      </c>
      <c r="X821" s="80">
        <v>45845</v>
      </c>
      <c r="Y821" s="80">
        <v>45845</v>
      </c>
      <c r="Z821" s="78" t="s">
        <v>73</v>
      </c>
      <c r="AA821" s="78">
        <v>45991</v>
      </c>
      <c r="AB821" s="102">
        <f t="shared" si="72"/>
        <v>146</v>
      </c>
      <c r="AC821" s="72">
        <v>0</v>
      </c>
      <c r="AD821" s="514">
        <v>0</v>
      </c>
      <c r="AE821" s="72">
        <v>0</v>
      </c>
      <c r="AF821" s="80" t="s">
        <v>73</v>
      </c>
      <c r="AG821" s="102">
        <f t="shared" si="73"/>
        <v>0</v>
      </c>
      <c r="AH821" s="72">
        <v>0</v>
      </c>
      <c r="AI821" s="628">
        <v>0</v>
      </c>
      <c r="AJ821" s="72" t="s">
        <v>73</v>
      </c>
      <c r="AK821" s="80" t="s">
        <v>73</v>
      </c>
      <c r="AL821" s="72">
        <v>0</v>
      </c>
      <c r="AM821" s="80" t="s">
        <v>73</v>
      </c>
      <c r="AN821" s="80" t="s">
        <v>73</v>
      </c>
      <c r="AO821" s="80" t="s">
        <v>73</v>
      </c>
      <c r="AP821" s="102">
        <f t="shared" si="74"/>
        <v>0</v>
      </c>
      <c r="AQ821" s="102">
        <f t="shared" si="75"/>
        <v>17360000</v>
      </c>
      <c r="AR821" s="72" t="s">
        <v>65</v>
      </c>
      <c r="AS821" s="76">
        <v>17360000</v>
      </c>
      <c r="AT821" s="72" t="s">
        <v>319</v>
      </c>
      <c r="AU821" s="76">
        <v>0</v>
      </c>
      <c r="AV821" s="81" t="s">
        <v>73</v>
      </c>
      <c r="AW821" s="620">
        <v>13888000</v>
      </c>
      <c r="AX821" s="488">
        <f t="shared" si="76"/>
        <v>3472000</v>
      </c>
      <c r="AY821" s="84">
        <f t="shared" si="77"/>
        <v>0.8</v>
      </c>
      <c r="AZ821" s="84">
        <v>0.8</v>
      </c>
      <c r="BA821" s="81" t="s">
        <v>73</v>
      </c>
      <c r="BB821" s="72" t="s">
        <v>123</v>
      </c>
      <c r="BC821" s="75" t="s">
        <v>13342</v>
      </c>
      <c r="BD821" s="71" t="s">
        <v>65</v>
      </c>
      <c r="BE821" s="71" t="s">
        <v>65</v>
      </c>
    </row>
    <row r="822" spans="2:57" x14ac:dyDescent="0.25">
      <c r="B822" s="71">
        <v>2025</v>
      </c>
      <c r="C822" s="71">
        <v>891780111</v>
      </c>
      <c r="D822" s="71" t="s">
        <v>63</v>
      </c>
      <c r="E822" s="72" t="s">
        <v>13341</v>
      </c>
      <c r="F822" s="72" t="s">
        <v>13340</v>
      </c>
      <c r="G822" s="176">
        <v>0</v>
      </c>
      <c r="H822" s="72" t="s">
        <v>71</v>
      </c>
      <c r="I822" s="71" t="s">
        <v>64</v>
      </c>
      <c r="J822" s="73" t="s">
        <v>81</v>
      </c>
      <c r="K822" s="75" t="s">
        <v>13339</v>
      </c>
      <c r="L822" s="76">
        <v>15780000</v>
      </c>
      <c r="M822" s="71" t="s">
        <v>66</v>
      </c>
      <c r="N822" s="75" t="s">
        <v>13338</v>
      </c>
      <c r="O822" s="75">
        <v>1082905227</v>
      </c>
      <c r="P822" s="72">
        <v>1425</v>
      </c>
      <c r="Q822" s="80">
        <v>45840</v>
      </c>
      <c r="R822" s="75">
        <v>5603238000</v>
      </c>
      <c r="S822" s="80">
        <v>45845</v>
      </c>
      <c r="T822" s="76">
        <v>15780000</v>
      </c>
      <c r="U822" s="72" t="s">
        <v>65</v>
      </c>
      <c r="V822" s="76">
        <v>72175281</v>
      </c>
      <c r="W822" s="104" t="s">
        <v>8886</v>
      </c>
      <c r="X822" s="80">
        <v>45845</v>
      </c>
      <c r="Y822" s="80">
        <v>45845</v>
      </c>
      <c r="Z822" s="78" t="s">
        <v>73</v>
      </c>
      <c r="AA822" s="78">
        <v>45991</v>
      </c>
      <c r="AB822" s="102">
        <f t="shared" si="72"/>
        <v>146</v>
      </c>
      <c r="AC822" s="72">
        <v>0</v>
      </c>
      <c r="AD822" s="514">
        <v>0</v>
      </c>
      <c r="AE822" s="72">
        <v>0</v>
      </c>
      <c r="AF822" s="80" t="s">
        <v>73</v>
      </c>
      <c r="AG822" s="102">
        <f t="shared" si="73"/>
        <v>0</v>
      </c>
      <c r="AH822" s="72">
        <v>0</v>
      </c>
      <c r="AI822" s="628">
        <v>0</v>
      </c>
      <c r="AJ822" s="72" t="s">
        <v>73</v>
      </c>
      <c r="AK822" s="80" t="s">
        <v>73</v>
      </c>
      <c r="AL822" s="72">
        <v>0</v>
      </c>
      <c r="AM822" s="80" t="s">
        <v>73</v>
      </c>
      <c r="AN822" s="80" t="s">
        <v>73</v>
      </c>
      <c r="AO822" s="80" t="s">
        <v>73</v>
      </c>
      <c r="AP822" s="102">
        <f t="shared" si="74"/>
        <v>0</v>
      </c>
      <c r="AQ822" s="102">
        <f t="shared" si="75"/>
        <v>15780000</v>
      </c>
      <c r="AR822" s="72" t="s">
        <v>65</v>
      </c>
      <c r="AS822" s="76">
        <v>15780000</v>
      </c>
      <c r="AT822" s="72" t="s">
        <v>319</v>
      </c>
      <c r="AU822" s="76">
        <v>0</v>
      </c>
      <c r="AV822" s="81" t="s">
        <v>73</v>
      </c>
      <c r="AW822" s="620">
        <v>12624000</v>
      </c>
      <c r="AX822" s="488">
        <f t="shared" si="76"/>
        <v>3156000</v>
      </c>
      <c r="AY822" s="84">
        <f t="shared" si="77"/>
        <v>0.8</v>
      </c>
      <c r="AZ822" s="84">
        <v>0.8</v>
      </c>
      <c r="BA822" s="81" t="s">
        <v>73</v>
      </c>
      <c r="BB822" s="72" t="s">
        <v>123</v>
      </c>
      <c r="BC822" s="75" t="s">
        <v>13337</v>
      </c>
      <c r="BD822" s="71" t="s">
        <v>65</v>
      </c>
      <c r="BE822" s="71" t="s">
        <v>65</v>
      </c>
    </row>
    <row r="823" spans="2:57" x14ac:dyDescent="0.25">
      <c r="B823" s="71">
        <v>2025</v>
      </c>
      <c r="C823" s="71">
        <v>891780111</v>
      </c>
      <c r="D823" s="71" t="s">
        <v>63</v>
      </c>
      <c r="E823" s="72" t="s">
        <v>13336</v>
      </c>
      <c r="F823" s="72" t="s">
        <v>13335</v>
      </c>
      <c r="G823" s="176">
        <v>0</v>
      </c>
      <c r="H823" s="72" t="s">
        <v>71</v>
      </c>
      <c r="I823" s="71" t="s">
        <v>64</v>
      </c>
      <c r="J823" s="73" t="s">
        <v>81</v>
      </c>
      <c r="K823" s="75" t="s">
        <v>13334</v>
      </c>
      <c r="L823" s="76">
        <v>15780000</v>
      </c>
      <c r="M823" s="71" t="s">
        <v>66</v>
      </c>
      <c r="N823" s="75" t="s">
        <v>13333</v>
      </c>
      <c r="O823" s="75">
        <v>1082987533</v>
      </c>
      <c r="P823" s="72">
        <v>1425</v>
      </c>
      <c r="Q823" s="80">
        <v>45840</v>
      </c>
      <c r="R823" s="75">
        <v>5603238000</v>
      </c>
      <c r="S823" s="80">
        <v>45845</v>
      </c>
      <c r="T823" s="76">
        <v>15780000</v>
      </c>
      <c r="U823" s="72" t="s">
        <v>65</v>
      </c>
      <c r="V823" s="76">
        <v>72175281</v>
      </c>
      <c r="W823" s="104" t="s">
        <v>8886</v>
      </c>
      <c r="X823" s="80">
        <v>45845</v>
      </c>
      <c r="Y823" s="80">
        <v>45845</v>
      </c>
      <c r="Z823" s="78" t="s">
        <v>73</v>
      </c>
      <c r="AA823" s="78">
        <v>45991</v>
      </c>
      <c r="AB823" s="102">
        <f t="shared" si="72"/>
        <v>146</v>
      </c>
      <c r="AC823" s="72">
        <v>0</v>
      </c>
      <c r="AD823" s="514">
        <v>0</v>
      </c>
      <c r="AE823" s="72">
        <v>0</v>
      </c>
      <c r="AF823" s="80" t="s">
        <v>73</v>
      </c>
      <c r="AG823" s="102">
        <f t="shared" si="73"/>
        <v>0</v>
      </c>
      <c r="AH823" s="72">
        <v>0</v>
      </c>
      <c r="AI823" s="628">
        <v>0</v>
      </c>
      <c r="AJ823" s="72" t="s">
        <v>73</v>
      </c>
      <c r="AK823" s="80" t="s">
        <v>73</v>
      </c>
      <c r="AL823" s="72">
        <v>0</v>
      </c>
      <c r="AM823" s="80" t="s">
        <v>73</v>
      </c>
      <c r="AN823" s="80" t="s">
        <v>73</v>
      </c>
      <c r="AO823" s="80" t="s">
        <v>73</v>
      </c>
      <c r="AP823" s="102">
        <f t="shared" si="74"/>
        <v>0</v>
      </c>
      <c r="AQ823" s="102">
        <f t="shared" si="75"/>
        <v>15780000</v>
      </c>
      <c r="AR823" s="72" t="s">
        <v>65</v>
      </c>
      <c r="AS823" s="76">
        <v>15780000</v>
      </c>
      <c r="AT823" s="72" t="s">
        <v>319</v>
      </c>
      <c r="AU823" s="76">
        <v>0</v>
      </c>
      <c r="AV823" s="81" t="s">
        <v>73</v>
      </c>
      <c r="AW823" s="620">
        <v>12624000</v>
      </c>
      <c r="AX823" s="488">
        <f t="shared" si="76"/>
        <v>3156000</v>
      </c>
      <c r="AY823" s="84">
        <f t="shared" si="77"/>
        <v>0.8</v>
      </c>
      <c r="AZ823" s="84">
        <v>0.8</v>
      </c>
      <c r="BA823" s="81" t="s">
        <v>73</v>
      </c>
      <c r="BB823" s="72" t="s">
        <v>123</v>
      </c>
      <c r="BC823" s="75" t="s">
        <v>13332</v>
      </c>
      <c r="BD823" s="71" t="s">
        <v>65</v>
      </c>
      <c r="BE823" s="71" t="s">
        <v>65</v>
      </c>
    </row>
    <row r="824" spans="2:57" x14ac:dyDescent="0.25">
      <c r="B824" s="71">
        <v>2025</v>
      </c>
      <c r="C824" s="71">
        <v>891780111</v>
      </c>
      <c r="D824" s="71" t="s">
        <v>63</v>
      </c>
      <c r="E824" s="72" t="s">
        <v>13331</v>
      </c>
      <c r="F824" s="72" t="s">
        <v>13330</v>
      </c>
      <c r="G824" s="176">
        <v>0</v>
      </c>
      <c r="H824" s="72" t="s">
        <v>71</v>
      </c>
      <c r="I824" s="71" t="s">
        <v>64</v>
      </c>
      <c r="J824" s="73" t="s">
        <v>81</v>
      </c>
      <c r="K824" s="75" t="s">
        <v>13329</v>
      </c>
      <c r="L824" s="76">
        <v>20500000</v>
      </c>
      <c r="M824" s="71" t="s">
        <v>66</v>
      </c>
      <c r="N824" s="75" t="s">
        <v>13328</v>
      </c>
      <c r="O824" s="75">
        <v>1018414715</v>
      </c>
      <c r="P824" s="72">
        <v>1425</v>
      </c>
      <c r="Q824" s="80">
        <v>45840</v>
      </c>
      <c r="R824" s="75">
        <v>5603238000</v>
      </c>
      <c r="S824" s="80">
        <v>45845</v>
      </c>
      <c r="T824" s="76">
        <v>20500000</v>
      </c>
      <c r="U824" s="72" t="s">
        <v>65</v>
      </c>
      <c r="V824" s="76">
        <v>72175281</v>
      </c>
      <c r="W824" s="104" t="s">
        <v>8886</v>
      </c>
      <c r="X824" s="80">
        <v>45845</v>
      </c>
      <c r="Y824" s="80">
        <v>45845</v>
      </c>
      <c r="Z824" s="78" t="s">
        <v>73</v>
      </c>
      <c r="AA824" s="78">
        <v>45991</v>
      </c>
      <c r="AB824" s="102">
        <f t="shared" si="72"/>
        <v>146</v>
      </c>
      <c r="AC824" s="72">
        <v>0</v>
      </c>
      <c r="AD824" s="514">
        <v>0</v>
      </c>
      <c r="AE824" s="72">
        <v>0</v>
      </c>
      <c r="AF824" s="80" t="s">
        <v>73</v>
      </c>
      <c r="AG824" s="102">
        <f t="shared" si="73"/>
        <v>0</v>
      </c>
      <c r="AH824" s="72">
        <v>0</v>
      </c>
      <c r="AI824" s="628">
        <v>0</v>
      </c>
      <c r="AJ824" s="72" t="s">
        <v>73</v>
      </c>
      <c r="AK824" s="80" t="s">
        <v>73</v>
      </c>
      <c r="AL824" s="72">
        <v>0</v>
      </c>
      <c r="AM824" s="80" t="s">
        <v>73</v>
      </c>
      <c r="AN824" s="80" t="s">
        <v>73</v>
      </c>
      <c r="AO824" s="80" t="s">
        <v>73</v>
      </c>
      <c r="AP824" s="102">
        <f t="shared" si="74"/>
        <v>0</v>
      </c>
      <c r="AQ824" s="102">
        <f t="shared" si="75"/>
        <v>20500000</v>
      </c>
      <c r="AR824" s="72" t="s">
        <v>65</v>
      </c>
      <c r="AS824" s="76">
        <v>20500000</v>
      </c>
      <c r="AT824" s="72" t="s">
        <v>319</v>
      </c>
      <c r="AU824" s="76">
        <v>0</v>
      </c>
      <c r="AV824" s="81" t="s">
        <v>73</v>
      </c>
      <c r="AW824" s="620">
        <v>16400000</v>
      </c>
      <c r="AX824" s="488">
        <f t="shared" si="76"/>
        <v>4100000</v>
      </c>
      <c r="AY824" s="84">
        <f t="shared" si="77"/>
        <v>0.8</v>
      </c>
      <c r="AZ824" s="84">
        <v>0.8</v>
      </c>
      <c r="BA824" s="81" t="s">
        <v>73</v>
      </c>
      <c r="BB824" s="72" t="s">
        <v>123</v>
      </c>
      <c r="BC824" s="75" t="s">
        <v>13327</v>
      </c>
      <c r="BD824" s="71" t="s">
        <v>65</v>
      </c>
      <c r="BE824" s="71" t="s">
        <v>65</v>
      </c>
    </row>
    <row r="825" spans="2:57" x14ac:dyDescent="0.25">
      <c r="B825" s="71">
        <v>2025</v>
      </c>
      <c r="C825" s="71">
        <v>891780111</v>
      </c>
      <c r="D825" s="71" t="s">
        <v>63</v>
      </c>
      <c r="E825" s="72" t="s">
        <v>13326</v>
      </c>
      <c r="F825" s="72" t="s">
        <v>13325</v>
      </c>
      <c r="G825" s="176">
        <v>0</v>
      </c>
      <c r="H825" s="72" t="s">
        <v>71</v>
      </c>
      <c r="I825" s="71" t="s">
        <v>64</v>
      </c>
      <c r="J825" s="73" t="s">
        <v>81</v>
      </c>
      <c r="K825" s="75" t="s">
        <v>13324</v>
      </c>
      <c r="L825" s="76">
        <v>17360000</v>
      </c>
      <c r="M825" s="71" t="s">
        <v>66</v>
      </c>
      <c r="N825" s="75" t="s">
        <v>13323</v>
      </c>
      <c r="O825" s="75">
        <v>1082934684</v>
      </c>
      <c r="P825" s="72">
        <v>1425</v>
      </c>
      <c r="Q825" s="80">
        <v>45840</v>
      </c>
      <c r="R825" s="75">
        <v>5603238000</v>
      </c>
      <c r="S825" s="80">
        <v>45845</v>
      </c>
      <c r="T825" s="76">
        <v>17360000</v>
      </c>
      <c r="U825" s="72" t="s">
        <v>65</v>
      </c>
      <c r="V825" s="76">
        <v>72175281</v>
      </c>
      <c r="W825" s="104" t="s">
        <v>8886</v>
      </c>
      <c r="X825" s="80">
        <v>45845</v>
      </c>
      <c r="Y825" s="80">
        <v>45845</v>
      </c>
      <c r="Z825" s="78" t="s">
        <v>73</v>
      </c>
      <c r="AA825" s="78">
        <v>45991</v>
      </c>
      <c r="AB825" s="102">
        <f t="shared" si="72"/>
        <v>146</v>
      </c>
      <c r="AC825" s="72">
        <v>0</v>
      </c>
      <c r="AD825" s="514">
        <v>0</v>
      </c>
      <c r="AE825" s="72">
        <v>0</v>
      </c>
      <c r="AF825" s="80" t="s">
        <v>73</v>
      </c>
      <c r="AG825" s="102">
        <f t="shared" si="73"/>
        <v>0</v>
      </c>
      <c r="AH825" s="72">
        <v>0</v>
      </c>
      <c r="AI825" s="628">
        <v>0</v>
      </c>
      <c r="AJ825" s="72" t="s">
        <v>73</v>
      </c>
      <c r="AK825" s="80" t="s">
        <v>73</v>
      </c>
      <c r="AL825" s="72">
        <v>0</v>
      </c>
      <c r="AM825" s="80" t="s">
        <v>73</v>
      </c>
      <c r="AN825" s="80" t="s">
        <v>73</v>
      </c>
      <c r="AO825" s="80" t="s">
        <v>73</v>
      </c>
      <c r="AP825" s="102">
        <f t="shared" si="74"/>
        <v>0</v>
      </c>
      <c r="AQ825" s="102">
        <f t="shared" si="75"/>
        <v>17360000</v>
      </c>
      <c r="AR825" s="72" t="s">
        <v>65</v>
      </c>
      <c r="AS825" s="76">
        <v>17360000</v>
      </c>
      <c r="AT825" s="72" t="s">
        <v>319</v>
      </c>
      <c r="AU825" s="76">
        <v>0</v>
      </c>
      <c r="AV825" s="81" t="s">
        <v>73</v>
      </c>
      <c r="AW825" s="620">
        <v>13888000</v>
      </c>
      <c r="AX825" s="488">
        <f t="shared" si="76"/>
        <v>3472000</v>
      </c>
      <c r="AY825" s="84">
        <f t="shared" si="77"/>
        <v>0.8</v>
      </c>
      <c r="AZ825" s="84">
        <v>0.8</v>
      </c>
      <c r="BA825" s="81" t="s">
        <v>73</v>
      </c>
      <c r="BB825" s="72" t="s">
        <v>123</v>
      </c>
      <c r="BC825" s="75" t="s">
        <v>13322</v>
      </c>
      <c r="BD825" s="71" t="s">
        <v>65</v>
      </c>
      <c r="BE825" s="71" t="s">
        <v>65</v>
      </c>
    </row>
    <row r="826" spans="2:57" x14ac:dyDescent="0.25">
      <c r="B826" s="71">
        <v>2025</v>
      </c>
      <c r="C826" s="71">
        <v>891780111</v>
      </c>
      <c r="D826" s="71" t="s">
        <v>63</v>
      </c>
      <c r="E826" s="72" t="s">
        <v>13321</v>
      </c>
      <c r="F826" s="72" t="s">
        <v>13320</v>
      </c>
      <c r="G826" s="176">
        <v>0</v>
      </c>
      <c r="H826" s="72" t="s">
        <v>71</v>
      </c>
      <c r="I826" s="71" t="s">
        <v>64</v>
      </c>
      <c r="J826" s="73" t="s">
        <v>81</v>
      </c>
      <c r="K826" s="75" t="s">
        <v>13319</v>
      </c>
      <c r="L826" s="76">
        <v>17360000</v>
      </c>
      <c r="M826" s="71" t="s">
        <v>66</v>
      </c>
      <c r="N826" s="75" t="s">
        <v>13318</v>
      </c>
      <c r="O826" s="75">
        <v>1082985398</v>
      </c>
      <c r="P826" s="72">
        <v>1425</v>
      </c>
      <c r="Q826" s="80">
        <v>45840</v>
      </c>
      <c r="R826" s="75">
        <v>5603238000</v>
      </c>
      <c r="S826" s="80">
        <v>45845</v>
      </c>
      <c r="T826" s="76">
        <v>17360000</v>
      </c>
      <c r="U826" s="72" t="s">
        <v>65</v>
      </c>
      <c r="V826" s="76">
        <v>72175281</v>
      </c>
      <c r="W826" s="104" t="s">
        <v>8886</v>
      </c>
      <c r="X826" s="80">
        <v>45845</v>
      </c>
      <c r="Y826" s="80">
        <v>45845</v>
      </c>
      <c r="Z826" s="78" t="s">
        <v>73</v>
      </c>
      <c r="AA826" s="78">
        <v>45991</v>
      </c>
      <c r="AB826" s="102">
        <f t="shared" si="72"/>
        <v>146</v>
      </c>
      <c r="AC826" s="72">
        <v>0</v>
      </c>
      <c r="AD826" s="514">
        <v>0</v>
      </c>
      <c r="AE826" s="72">
        <v>0</v>
      </c>
      <c r="AF826" s="80" t="s">
        <v>73</v>
      </c>
      <c r="AG826" s="102">
        <f t="shared" si="73"/>
        <v>0</v>
      </c>
      <c r="AH826" s="72">
        <v>0</v>
      </c>
      <c r="AI826" s="628">
        <v>0</v>
      </c>
      <c r="AJ826" s="72" t="s">
        <v>73</v>
      </c>
      <c r="AK826" s="80" t="s">
        <v>73</v>
      </c>
      <c r="AL826" s="72">
        <v>0</v>
      </c>
      <c r="AM826" s="80" t="s">
        <v>73</v>
      </c>
      <c r="AN826" s="80" t="s">
        <v>73</v>
      </c>
      <c r="AO826" s="80" t="s">
        <v>73</v>
      </c>
      <c r="AP826" s="102">
        <f t="shared" si="74"/>
        <v>0</v>
      </c>
      <c r="AQ826" s="102">
        <f t="shared" si="75"/>
        <v>17360000</v>
      </c>
      <c r="AR826" s="72" t="s">
        <v>65</v>
      </c>
      <c r="AS826" s="76">
        <v>17360000</v>
      </c>
      <c r="AT826" s="72" t="s">
        <v>319</v>
      </c>
      <c r="AU826" s="76">
        <v>0</v>
      </c>
      <c r="AV826" s="81" t="s">
        <v>73</v>
      </c>
      <c r="AW826" s="620">
        <v>13888000</v>
      </c>
      <c r="AX826" s="488">
        <f t="shared" si="76"/>
        <v>3472000</v>
      </c>
      <c r="AY826" s="84">
        <f t="shared" si="77"/>
        <v>0.8</v>
      </c>
      <c r="AZ826" s="84">
        <v>0.8</v>
      </c>
      <c r="BA826" s="81" t="s">
        <v>73</v>
      </c>
      <c r="BB826" s="72" t="s">
        <v>123</v>
      </c>
      <c r="BC826" s="75" t="s">
        <v>13317</v>
      </c>
      <c r="BD826" s="71" t="s">
        <v>65</v>
      </c>
      <c r="BE826" s="71" t="s">
        <v>65</v>
      </c>
    </row>
    <row r="827" spans="2:57" x14ac:dyDescent="0.25">
      <c r="B827" s="71">
        <v>2025</v>
      </c>
      <c r="C827" s="71">
        <v>891780111</v>
      </c>
      <c r="D827" s="71" t="s">
        <v>63</v>
      </c>
      <c r="E827" s="72" t="s">
        <v>13316</v>
      </c>
      <c r="F827" s="72" t="s">
        <v>13315</v>
      </c>
      <c r="G827" s="176">
        <v>0</v>
      </c>
      <c r="H827" s="72" t="s">
        <v>71</v>
      </c>
      <c r="I827" s="71" t="s">
        <v>64</v>
      </c>
      <c r="J827" s="73" t="s">
        <v>81</v>
      </c>
      <c r="K827" s="75" t="s">
        <v>13314</v>
      </c>
      <c r="L827" s="76">
        <v>17360000</v>
      </c>
      <c r="M827" s="71" t="s">
        <v>66</v>
      </c>
      <c r="N827" s="75" t="s">
        <v>13313</v>
      </c>
      <c r="O827" s="75">
        <v>1067900773</v>
      </c>
      <c r="P827" s="72">
        <v>1425</v>
      </c>
      <c r="Q827" s="80">
        <v>45840</v>
      </c>
      <c r="R827" s="75">
        <v>5603238000</v>
      </c>
      <c r="S827" s="80">
        <v>45845</v>
      </c>
      <c r="T827" s="76">
        <v>17360000</v>
      </c>
      <c r="U827" s="72" t="s">
        <v>65</v>
      </c>
      <c r="V827" s="76">
        <v>72175281</v>
      </c>
      <c r="W827" s="104" t="s">
        <v>8886</v>
      </c>
      <c r="X827" s="80">
        <v>45845</v>
      </c>
      <c r="Y827" s="80">
        <v>45845</v>
      </c>
      <c r="Z827" s="78" t="s">
        <v>73</v>
      </c>
      <c r="AA827" s="78">
        <v>45991</v>
      </c>
      <c r="AB827" s="102">
        <f t="shared" si="72"/>
        <v>146</v>
      </c>
      <c r="AC827" s="72">
        <v>0</v>
      </c>
      <c r="AD827" s="514">
        <v>0</v>
      </c>
      <c r="AE827" s="72">
        <v>0</v>
      </c>
      <c r="AF827" s="80" t="s">
        <v>73</v>
      </c>
      <c r="AG827" s="102">
        <f t="shared" si="73"/>
        <v>0</v>
      </c>
      <c r="AH827" s="72">
        <v>0</v>
      </c>
      <c r="AI827" s="628">
        <v>0</v>
      </c>
      <c r="AJ827" s="72" t="s">
        <v>73</v>
      </c>
      <c r="AK827" s="80" t="s">
        <v>73</v>
      </c>
      <c r="AL827" s="72">
        <v>0</v>
      </c>
      <c r="AM827" s="80" t="s">
        <v>73</v>
      </c>
      <c r="AN827" s="80" t="s">
        <v>73</v>
      </c>
      <c r="AO827" s="80" t="s">
        <v>73</v>
      </c>
      <c r="AP827" s="102">
        <f t="shared" si="74"/>
        <v>0</v>
      </c>
      <c r="AQ827" s="102">
        <f t="shared" si="75"/>
        <v>17360000</v>
      </c>
      <c r="AR827" s="72" t="s">
        <v>65</v>
      </c>
      <c r="AS827" s="76">
        <v>17360000</v>
      </c>
      <c r="AT827" s="72" t="s">
        <v>319</v>
      </c>
      <c r="AU827" s="76">
        <v>0</v>
      </c>
      <c r="AV827" s="81" t="s">
        <v>73</v>
      </c>
      <c r="AW827" s="620">
        <v>13888000</v>
      </c>
      <c r="AX827" s="488">
        <f t="shared" si="76"/>
        <v>3472000</v>
      </c>
      <c r="AY827" s="84">
        <f t="shared" si="77"/>
        <v>0.8</v>
      </c>
      <c r="AZ827" s="84">
        <v>0.8</v>
      </c>
      <c r="BA827" s="81" t="s">
        <v>73</v>
      </c>
      <c r="BB827" s="72" t="s">
        <v>123</v>
      </c>
      <c r="BC827" s="75" t="s">
        <v>13312</v>
      </c>
      <c r="BD827" s="71" t="s">
        <v>65</v>
      </c>
      <c r="BE827" s="71" t="s">
        <v>65</v>
      </c>
    </row>
    <row r="828" spans="2:57" x14ac:dyDescent="0.25">
      <c r="B828" s="71">
        <v>2025</v>
      </c>
      <c r="C828" s="71">
        <v>891780111</v>
      </c>
      <c r="D828" s="71" t="s">
        <v>63</v>
      </c>
      <c r="E828" s="72" t="s">
        <v>13311</v>
      </c>
      <c r="F828" s="72" t="s">
        <v>13310</v>
      </c>
      <c r="G828" s="176">
        <v>0</v>
      </c>
      <c r="H828" s="72" t="s">
        <v>71</v>
      </c>
      <c r="I828" s="71" t="s">
        <v>64</v>
      </c>
      <c r="J828" s="73" t="s">
        <v>81</v>
      </c>
      <c r="K828" s="75" t="s">
        <v>13309</v>
      </c>
      <c r="L828" s="76">
        <v>37000000</v>
      </c>
      <c r="M828" s="71" t="s">
        <v>66</v>
      </c>
      <c r="N828" s="75" t="s">
        <v>13308</v>
      </c>
      <c r="O828" s="75">
        <v>51937854</v>
      </c>
      <c r="P828" s="72">
        <v>1426</v>
      </c>
      <c r="Q828" s="80">
        <v>45840</v>
      </c>
      <c r="R828" s="75">
        <v>2494141000</v>
      </c>
      <c r="S828" s="80">
        <v>45845</v>
      </c>
      <c r="T828" s="76">
        <v>37000000</v>
      </c>
      <c r="U828" s="72" t="s">
        <v>65</v>
      </c>
      <c r="V828" s="76">
        <v>72175281</v>
      </c>
      <c r="W828" s="104" t="s">
        <v>8886</v>
      </c>
      <c r="X828" s="80">
        <v>45845</v>
      </c>
      <c r="Y828" s="80">
        <v>45845</v>
      </c>
      <c r="Z828" s="78" t="s">
        <v>73</v>
      </c>
      <c r="AA828" s="78">
        <v>45991</v>
      </c>
      <c r="AB828" s="102">
        <f t="shared" si="72"/>
        <v>146</v>
      </c>
      <c r="AC828" s="72">
        <v>0</v>
      </c>
      <c r="AD828" s="514">
        <v>0</v>
      </c>
      <c r="AE828" s="72">
        <v>0</v>
      </c>
      <c r="AF828" s="80" t="s">
        <v>73</v>
      </c>
      <c r="AG828" s="102">
        <f t="shared" si="73"/>
        <v>0</v>
      </c>
      <c r="AH828" s="72">
        <v>0</v>
      </c>
      <c r="AI828" s="628">
        <v>0</v>
      </c>
      <c r="AJ828" s="72" t="s">
        <v>73</v>
      </c>
      <c r="AK828" s="80" t="s">
        <v>73</v>
      </c>
      <c r="AL828" s="72">
        <v>0</v>
      </c>
      <c r="AM828" s="80" t="s">
        <v>73</v>
      </c>
      <c r="AN828" s="80" t="s">
        <v>73</v>
      </c>
      <c r="AO828" s="80" t="s">
        <v>73</v>
      </c>
      <c r="AP828" s="102">
        <f t="shared" si="74"/>
        <v>0</v>
      </c>
      <c r="AQ828" s="102">
        <f t="shared" si="75"/>
        <v>37000000</v>
      </c>
      <c r="AR828" s="72" t="s">
        <v>65</v>
      </c>
      <c r="AS828" s="76">
        <v>37000000</v>
      </c>
      <c r="AT828" s="72" t="s">
        <v>319</v>
      </c>
      <c r="AU828" s="76">
        <v>0</v>
      </c>
      <c r="AV828" s="81" t="s">
        <v>73</v>
      </c>
      <c r="AW828" s="620">
        <v>29600000</v>
      </c>
      <c r="AX828" s="488">
        <f t="shared" si="76"/>
        <v>7400000</v>
      </c>
      <c r="AY828" s="84">
        <f t="shared" si="77"/>
        <v>0.8</v>
      </c>
      <c r="AZ828" s="84">
        <v>0.8</v>
      </c>
      <c r="BA828" s="81" t="s">
        <v>73</v>
      </c>
      <c r="BB828" s="72" t="s">
        <v>123</v>
      </c>
      <c r="BC828" s="75" t="s">
        <v>13307</v>
      </c>
      <c r="BD828" s="71" t="s">
        <v>65</v>
      </c>
      <c r="BE828" s="71" t="s">
        <v>65</v>
      </c>
    </row>
    <row r="829" spans="2:57" x14ac:dyDescent="0.25">
      <c r="B829" s="71">
        <v>2025</v>
      </c>
      <c r="C829" s="71">
        <v>891780111</v>
      </c>
      <c r="D829" s="71" t="s">
        <v>63</v>
      </c>
      <c r="E829" s="72" t="s">
        <v>13306</v>
      </c>
      <c r="F829" s="72" t="s">
        <v>13305</v>
      </c>
      <c r="G829" s="176">
        <v>0</v>
      </c>
      <c r="H829" s="72" t="s">
        <v>71</v>
      </c>
      <c r="I829" s="71" t="s">
        <v>64</v>
      </c>
      <c r="J829" s="73" t="s">
        <v>81</v>
      </c>
      <c r="K829" s="75" t="s">
        <v>13304</v>
      </c>
      <c r="L829" s="76">
        <v>15780000</v>
      </c>
      <c r="M829" s="71" t="s">
        <v>66</v>
      </c>
      <c r="N829" s="75" t="s">
        <v>13303</v>
      </c>
      <c r="O829" s="75">
        <v>57436179</v>
      </c>
      <c r="P829" s="72">
        <v>1425</v>
      </c>
      <c r="Q829" s="80">
        <v>45840</v>
      </c>
      <c r="R829" s="75">
        <v>5603238000</v>
      </c>
      <c r="S829" s="80">
        <v>45845</v>
      </c>
      <c r="T829" s="76">
        <v>15780000</v>
      </c>
      <c r="U829" s="72" t="s">
        <v>65</v>
      </c>
      <c r="V829" s="76">
        <v>36665858</v>
      </c>
      <c r="W829" s="104" t="s">
        <v>10356</v>
      </c>
      <c r="X829" s="80">
        <v>45845</v>
      </c>
      <c r="Y829" s="80">
        <v>45845</v>
      </c>
      <c r="Z829" s="78" t="s">
        <v>73</v>
      </c>
      <c r="AA829" s="78">
        <v>45991</v>
      </c>
      <c r="AB829" s="102">
        <f t="shared" si="72"/>
        <v>146</v>
      </c>
      <c r="AC829" s="72">
        <v>0</v>
      </c>
      <c r="AD829" s="514">
        <v>0</v>
      </c>
      <c r="AE829" s="72">
        <v>0</v>
      </c>
      <c r="AF829" s="80" t="s">
        <v>73</v>
      </c>
      <c r="AG829" s="102">
        <f t="shared" si="73"/>
        <v>0</v>
      </c>
      <c r="AH829" s="72">
        <v>0</v>
      </c>
      <c r="AI829" s="628">
        <v>0</v>
      </c>
      <c r="AJ829" s="72" t="s">
        <v>73</v>
      </c>
      <c r="AK829" s="80" t="s">
        <v>73</v>
      </c>
      <c r="AL829" s="72">
        <v>0</v>
      </c>
      <c r="AM829" s="80" t="s">
        <v>73</v>
      </c>
      <c r="AN829" s="80" t="s">
        <v>73</v>
      </c>
      <c r="AO829" s="80" t="s">
        <v>73</v>
      </c>
      <c r="AP829" s="102">
        <f t="shared" si="74"/>
        <v>0</v>
      </c>
      <c r="AQ829" s="102">
        <f t="shared" si="75"/>
        <v>15780000</v>
      </c>
      <c r="AR829" s="72" t="s">
        <v>65</v>
      </c>
      <c r="AS829" s="76">
        <v>15780000</v>
      </c>
      <c r="AT829" s="72" t="s">
        <v>319</v>
      </c>
      <c r="AU829" s="76">
        <v>0</v>
      </c>
      <c r="AV829" s="81" t="s">
        <v>73</v>
      </c>
      <c r="AW829" s="620">
        <v>12624000</v>
      </c>
      <c r="AX829" s="488">
        <f t="shared" si="76"/>
        <v>3156000</v>
      </c>
      <c r="AY829" s="84">
        <f t="shared" si="77"/>
        <v>0.8</v>
      </c>
      <c r="AZ829" s="84">
        <v>0.8</v>
      </c>
      <c r="BA829" s="81" t="s">
        <v>73</v>
      </c>
      <c r="BB829" s="72" t="s">
        <v>123</v>
      </c>
      <c r="BC829" s="75" t="s">
        <v>13302</v>
      </c>
      <c r="BD829" s="71" t="s">
        <v>65</v>
      </c>
      <c r="BE829" s="71" t="s">
        <v>65</v>
      </c>
    </row>
    <row r="830" spans="2:57" x14ac:dyDescent="0.25">
      <c r="B830" s="71">
        <v>2025</v>
      </c>
      <c r="C830" s="71">
        <v>891780111</v>
      </c>
      <c r="D830" s="71" t="s">
        <v>63</v>
      </c>
      <c r="E830" s="72" t="s">
        <v>13301</v>
      </c>
      <c r="F830" s="72" t="s">
        <v>13300</v>
      </c>
      <c r="G830" s="176">
        <v>0</v>
      </c>
      <c r="H830" s="72" t="s">
        <v>71</v>
      </c>
      <c r="I830" s="71" t="s">
        <v>64</v>
      </c>
      <c r="J830" s="73" t="s">
        <v>81</v>
      </c>
      <c r="K830" s="75" t="s">
        <v>13299</v>
      </c>
      <c r="L830" s="76">
        <v>17360000</v>
      </c>
      <c r="M830" s="71" t="s">
        <v>66</v>
      </c>
      <c r="N830" s="75" t="s">
        <v>13298</v>
      </c>
      <c r="O830" s="75">
        <v>1082890215</v>
      </c>
      <c r="P830" s="72">
        <v>1425</v>
      </c>
      <c r="Q830" s="80">
        <v>45840</v>
      </c>
      <c r="R830" s="75">
        <v>5603238000</v>
      </c>
      <c r="S830" s="80">
        <v>45845</v>
      </c>
      <c r="T830" s="76">
        <v>17360000</v>
      </c>
      <c r="U830" s="72" t="s">
        <v>65</v>
      </c>
      <c r="V830" s="76">
        <v>79738530</v>
      </c>
      <c r="W830" s="104" t="s">
        <v>10373</v>
      </c>
      <c r="X830" s="80">
        <v>45845</v>
      </c>
      <c r="Y830" s="80">
        <v>45845</v>
      </c>
      <c r="Z830" s="78" t="s">
        <v>73</v>
      </c>
      <c r="AA830" s="78">
        <v>45991</v>
      </c>
      <c r="AB830" s="102">
        <f t="shared" si="72"/>
        <v>146</v>
      </c>
      <c r="AC830" s="72">
        <v>0</v>
      </c>
      <c r="AD830" s="514">
        <v>0</v>
      </c>
      <c r="AE830" s="72">
        <v>0</v>
      </c>
      <c r="AF830" s="80" t="s">
        <v>73</v>
      </c>
      <c r="AG830" s="102">
        <f t="shared" si="73"/>
        <v>0</v>
      </c>
      <c r="AH830" s="72">
        <v>0</v>
      </c>
      <c r="AI830" s="628">
        <v>0</v>
      </c>
      <c r="AJ830" s="72" t="s">
        <v>73</v>
      </c>
      <c r="AK830" s="80" t="s">
        <v>73</v>
      </c>
      <c r="AL830" s="72">
        <v>0</v>
      </c>
      <c r="AM830" s="80" t="s">
        <v>73</v>
      </c>
      <c r="AN830" s="80" t="s">
        <v>73</v>
      </c>
      <c r="AO830" s="80" t="s">
        <v>73</v>
      </c>
      <c r="AP830" s="102">
        <f t="shared" si="74"/>
        <v>0</v>
      </c>
      <c r="AQ830" s="102">
        <f t="shared" si="75"/>
        <v>17360000</v>
      </c>
      <c r="AR830" s="72" t="s">
        <v>65</v>
      </c>
      <c r="AS830" s="76">
        <v>17360000</v>
      </c>
      <c r="AT830" s="72" t="s">
        <v>319</v>
      </c>
      <c r="AU830" s="76">
        <v>0</v>
      </c>
      <c r="AV830" s="81" t="s">
        <v>73</v>
      </c>
      <c r="AW830" s="620">
        <v>13888000</v>
      </c>
      <c r="AX830" s="488">
        <f t="shared" si="76"/>
        <v>3472000</v>
      </c>
      <c r="AY830" s="84">
        <f t="shared" si="77"/>
        <v>0.8</v>
      </c>
      <c r="AZ830" s="84">
        <v>0.8</v>
      </c>
      <c r="BA830" s="81" t="s">
        <v>73</v>
      </c>
      <c r="BB830" s="72" t="s">
        <v>123</v>
      </c>
      <c r="BC830" s="75" t="s">
        <v>13297</v>
      </c>
      <c r="BD830" s="71" t="s">
        <v>65</v>
      </c>
      <c r="BE830" s="71" t="s">
        <v>65</v>
      </c>
    </row>
    <row r="831" spans="2:57" x14ac:dyDescent="0.25">
      <c r="B831" s="71">
        <v>2025</v>
      </c>
      <c r="C831" s="71">
        <v>891780111</v>
      </c>
      <c r="D831" s="71" t="s">
        <v>63</v>
      </c>
      <c r="E831" s="72" t="s">
        <v>13296</v>
      </c>
      <c r="F831" s="72" t="s">
        <v>13295</v>
      </c>
      <c r="G831" s="176">
        <v>0</v>
      </c>
      <c r="H831" s="72" t="s">
        <v>71</v>
      </c>
      <c r="I831" s="71" t="s">
        <v>64</v>
      </c>
      <c r="J831" s="73" t="s">
        <v>81</v>
      </c>
      <c r="K831" s="75" t="s">
        <v>11146</v>
      </c>
      <c r="L831" s="76">
        <v>11250000</v>
      </c>
      <c r="M831" s="71" t="s">
        <v>66</v>
      </c>
      <c r="N831" s="75" t="s">
        <v>13294</v>
      </c>
      <c r="O831" s="75">
        <v>85466757</v>
      </c>
      <c r="P831" s="72">
        <v>1426</v>
      </c>
      <c r="Q831" s="80">
        <v>45840</v>
      </c>
      <c r="R831" s="75">
        <v>2494141000</v>
      </c>
      <c r="S831" s="80">
        <v>45845</v>
      </c>
      <c r="T831" s="76">
        <v>11250000</v>
      </c>
      <c r="U831" s="72" t="s">
        <v>65</v>
      </c>
      <c r="V831" s="76">
        <v>85459497</v>
      </c>
      <c r="W831" s="104" t="s">
        <v>9141</v>
      </c>
      <c r="X831" s="80">
        <v>45845</v>
      </c>
      <c r="Y831" s="80">
        <v>45845</v>
      </c>
      <c r="Z831" s="78" t="s">
        <v>73</v>
      </c>
      <c r="AA831" s="78">
        <v>45991</v>
      </c>
      <c r="AB831" s="102">
        <f t="shared" si="72"/>
        <v>146</v>
      </c>
      <c r="AC831" s="72">
        <v>0</v>
      </c>
      <c r="AD831" s="514">
        <v>0</v>
      </c>
      <c r="AE831" s="72">
        <v>0</v>
      </c>
      <c r="AF831" s="80" t="s">
        <v>73</v>
      </c>
      <c r="AG831" s="102">
        <f t="shared" si="73"/>
        <v>0</v>
      </c>
      <c r="AH831" s="72">
        <v>0</v>
      </c>
      <c r="AI831" s="628">
        <v>0</v>
      </c>
      <c r="AJ831" s="72" t="s">
        <v>73</v>
      </c>
      <c r="AK831" s="80" t="s">
        <v>73</v>
      </c>
      <c r="AL831" s="72">
        <v>0</v>
      </c>
      <c r="AM831" s="80" t="s">
        <v>73</v>
      </c>
      <c r="AN831" s="80" t="s">
        <v>73</v>
      </c>
      <c r="AO831" s="80" t="s">
        <v>73</v>
      </c>
      <c r="AP831" s="102">
        <f t="shared" si="74"/>
        <v>0</v>
      </c>
      <c r="AQ831" s="102">
        <f t="shared" si="75"/>
        <v>11250000</v>
      </c>
      <c r="AR831" s="72" t="s">
        <v>65</v>
      </c>
      <c r="AS831" s="76">
        <v>11250000</v>
      </c>
      <c r="AT831" s="72" t="s">
        <v>319</v>
      </c>
      <c r="AU831" s="76">
        <v>0</v>
      </c>
      <c r="AV831" s="81" t="s">
        <v>73</v>
      </c>
      <c r="AW831" s="620">
        <v>9000000</v>
      </c>
      <c r="AX831" s="488">
        <f t="shared" si="76"/>
        <v>2250000</v>
      </c>
      <c r="AY831" s="84">
        <f t="shared" si="77"/>
        <v>0.8</v>
      </c>
      <c r="AZ831" s="84">
        <v>0.8</v>
      </c>
      <c r="BA831" s="81" t="s">
        <v>73</v>
      </c>
      <c r="BB831" s="72" t="s">
        <v>123</v>
      </c>
      <c r="BC831" s="75" t="s">
        <v>13293</v>
      </c>
      <c r="BD831" s="71" t="s">
        <v>65</v>
      </c>
      <c r="BE831" s="71" t="s">
        <v>65</v>
      </c>
    </row>
    <row r="832" spans="2:57" x14ac:dyDescent="0.25">
      <c r="B832" s="71">
        <v>2025</v>
      </c>
      <c r="C832" s="71">
        <v>891780111</v>
      </c>
      <c r="D832" s="71" t="s">
        <v>63</v>
      </c>
      <c r="E832" s="72" t="s">
        <v>13292</v>
      </c>
      <c r="F832" s="72" t="s">
        <v>13291</v>
      </c>
      <c r="G832" s="176">
        <v>0</v>
      </c>
      <c r="H832" s="72" t="s">
        <v>71</v>
      </c>
      <c r="I832" s="71" t="s">
        <v>64</v>
      </c>
      <c r="J832" s="73" t="s">
        <v>81</v>
      </c>
      <c r="K832" s="75" t="s">
        <v>13290</v>
      </c>
      <c r="L832" s="76">
        <v>11250000</v>
      </c>
      <c r="M832" s="71" t="s">
        <v>66</v>
      </c>
      <c r="N832" s="75" t="s">
        <v>13289</v>
      </c>
      <c r="O832" s="75">
        <v>7631755</v>
      </c>
      <c r="P832" s="72">
        <v>1426</v>
      </c>
      <c r="Q832" s="80">
        <v>45840</v>
      </c>
      <c r="R832" s="75">
        <v>2494141000</v>
      </c>
      <c r="S832" s="80">
        <v>45845</v>
      </c>
      <c r="T832" s="76">
        <v>11250000</v>
      </c>
      <c r="U832" s="72" t="s">
        <v>65</v>
      </c>
      <c r="V832" s="76">
        <v>85459497</v>
      </c>
      <c r="W832" s="104" t="s">
        <v>9141</v>
      </c>
      <c r="X832" s="80">
        <v>45845</v>
      </c>
      <c r="Y832" s="80">
        <v>45845</v>
      </c>
      <c r="Z832" s="78" t="s">
        <v>73</v>
      </c>
      <c r="AA832" s="78">
        <v>45991</v>
      </c>
      <c r="AB832" s="102">
        <f t="shared" si="72"/>
        <v>146</v>
      </c>
      <c r="AC832" s="72">
        <v>0</v>
      </c>
      <c r="AD832" s="514">
        <v>0</v>
      </c>
      <c r="AE832" s="72">
        <v>0</v>
      </c>
      <c r="AF832" s="80" t="s">
        <v>73</v>
      </c>
      <c r="AG832" s="102">
        <f t="shared" si="73"/>
        <v>0</v>
      </c>
      <c r="AH832" s="72">
        <v>0</v>
      </c>
      <c r="AI832" s="628">
        <v>0</v>
      </c>
      <c r="AJ832" s="72" t="s">
        <v>73</v>
      </c>
      <c r="AK832" s="80" t="s">
        <v>73</v>
      </c>
      <c r="AL832" s="72">
        <v>0</v>
      </c>
      <c r="AM832" s="80" t="s">
        <v>73</v>
      </c>
      <c r="AN832" s="80" t="s">
        <v>73</v>
      </c>
      <c r="AO832" s="80" t="s">
        <v>73</v>
      </c>
      <c r="AP832" s="102">
        <f t="shared" si="74"/>
        <v>0</v>
      </c>
      <c r="AQ832" s="102">
        <f t="shared" si="75"/>
        <v>11250000</v>
      </c>
      <c r="AR832" s="72" t="s">
        <v>65</v>
      </c>
      <c r="AS832" s="76">
        <v>11250000</v>
      </c>
      <c r="AT832" s="72" t="s">
        <v>319</v>
      </c>
      <c r="AU832" s="76">
        <v>0</v>
      </c>
      <c r="AV832" s="81" t="s">
        <v>73</v>
      </c>
      <c r="AW832" s="620">
        <v>9000000</v>
      </c>
      <c r="AX832" s="488">
        <f t="shared" si="76"/>
        <v>2250000</v>
      </c>
      <c r="AY832" s="84">
        <f t="shared" si="77"/>
        <v>0.8</v>
      </c>
      <c r="AZ832" s="84">
        <v>0.8</v>
      </c>
      <c r="BA832" s="81" t="s">
        <v>73</v>
      </c>
      <c r="BB832" s="72" t="s">
        <v>123</v>
      </c>
      <c r="BC832" s="75" t="s">
        <v>13288</v>
      </c>
      <c r="BD832" s="71" t="s">
        <v>65</v>
      </c>
      <c r="BE832" s="71" t="s">
        <v>65</v>
      </c>
    </row>
    <row r="833" spans="2:57" x14ac:dyDescent="0.25">
      <c r="B833" s="71">
        <v>2025</v>
      </c>
      <c r="C833" s="71">
        <v>891780111</v>
      </c>
      <c r="D833" s="71" t="s">
        <v>63</v>
      </c>
      <c r="E833" s="72" t="s">
        <v>13287</v>
      </c>
      <c r="F833" s="72" t="s">
        <v>13286</v>
      </c>
      <c r="G833" s="176">
        <v>0</v>
      </c>
      <c r="H833" s="72" t="s">
        <v>71</v>
      </c>
      <c r="I833" s="71" t="s">
        <v>64</v>
      </c>
      <c r="J833" s="73" t="s">
        <v>81</v>
      </c>
      <c r="K833" s="75" t="s">
        <v>13285</v>
      </c>
      <c r="L833" s="76">
        <v>14250000</v>
      </c>
      <c r="M833" s="71" t="s">
        <v>66</v>
      </c>
      <c r="N833" s="75" t="s">
        <v>13284</v>
      </c>
      <c r="O833" s="75">
        <v>36724927</v>
      </c>
      <c r="P833" s="72">
        <v>1425</v>
      </c>
      <c r="Q833" s="80">
        <v>45840</v>
      </c>
      <c r="R833" s="75">
        <v>5603238000</v>
      </c>
      <c r="S833" s="80">
        <v>45845</v>
      </c>
      <c r="T833" s="76">
        <v>14250000</v>
      </c>
      <c r="U833" s="72" t="s">
        <v>65</v>
      </c>
      <c r="V833" s="76">
        <v>85459497</v>
      </c>
      <c r="W833" s="104" t="s">
        <v>9141</v>
      </c>
      <c r="X833" s="80">
        <v>45845</v>
      </c>
      <c r="Y833" s="80">
        <v>45845</v>
      </c>
      <c r="Z833" s="78" t="s">
        <v>73</v>
      </c>
      <c r="AA833" s="78">
        <v>45991</v>
      </c>
      <c r="AB833" s="102">
        <f t="shared" si="72"/>
        <v>146</v>
      </c>
      <c r="AC833" s="72">
        <v>0</v>
      </c>
      <c r="AD833" s="514">
        <v>0</v>
      </c>
      <c r="AE833" s="72">
        <v>0</v>
      </c>
      <c r="AF833" s="80" t="s">
        <v>73</v>
      </c>
      <c r="AG833" s="102">
        <f t="shared" si="73"/>
        <v>0</v>
      </c>
      <c r="AH833" s="72">
        <v>0</v>
      </c>
      <c r="AI833" s="628">
        <v>0</v>
      </c>
      <c r="AJ833" s="72" t="s">
        <v>73</v>
      </c>
      <c r="AK833" s="80" t="s">
        <v>73</v>
      </c>
      <c r="AL833" s="72">
        <v>0</v>
      </c>
      <c r="AM833" s="80" t="s">
        <v>73</v>
      </c>
      <c r="AN833" s="80" t="s">
        <v>73</v>
      </c>
      <c r="AO833" s="80" t="s">
        <v>73</v>
      </c>
      <c r="AP833" s="102">
        <f t="shared" si="74"/>
        <v>0</v>
      </c>
      <c r="AQ833" s="102">
        <f t="shared" si="75"/>
        <v>14250000</v>
      </c>
      <c r="AR833" s="72" t="s">
        <v>65</v>
      </c>
      <c r="AS833" s="76">
        <v>14250000</v>
      </c>
      <c r="AT833" s="72" t="s">
        <v>319</v>
      </c>
      <c r="AU833" s="76">
        <v>0</v>
      </c>
      <c r="AV833" s="81" t="s">
        <v>73</v>
      </c>
      <c r="AW833" s="620">
        <v>11400000</v>
      </c>
      <c r="AX833" s="488">
        <f t="shared" si="76"/>
        <v>2850000</v>
      </c>
      <c r="AY833" s="84">
        <f t="shared" si="77"/>
        <v>0.8</v>
      </c>
      <c r="AZ833" s="84">
        <v>0.8</v>
      </c>
      <c r="BA833" s="81" t="s">
        <v>73</v>
      </c>
      <c r="BB833" s="72" t="s">
        <v>123</v>
      </c>
      <c r="BC833" s="75" t="s">
        <v>13283</v>
      </c>
      <c r="BD833" s="71" t="s">
        <v>65</v>
      </c>
      <c r="BE833" s="71" t="s">
        <v>65</v>
      </c>
    </row>
    <row r="834" spans="2:57" x14ac:dyDescent="0.25">
      <c r="B834" s="71">
        <v>2025</v>
      </c>
      <c r="C834" s="71">
        <v>891780111</v>
      </c>
      <c r="D834" s="71" t="s">
        <v>63</v>
      </c>
      <c r="E834" s="72" t="s">
        <v>13282</v>
      </c>
      <c r="F834" s="72" t="s">
        <v>13281</v>
      </c>
      <c r="G834" s="176">
        <v>0</v>
      </c>
      <c r="H834" s="72" t="s">
        <v>71</v>
      </c>
      <c r="I834" s="71" t="s">
        <v>64</v>
      </c>
      <c r="J834" s="73" t="s">
        <v>81</v>
      </c>
      <c r="K834" s="75" t="s">
        <v>13280</v>
      </c>
      <c r="L834" s="76">
        <v>14250000</v>
      </c>
      <c r="M834" s="71" t="s">
        <v>66</v>
      </c>
      <c r="N834" s="75" t="s">
        <v>13279</v>
      </c>
      <c r="O834" s="75">
        <v>85153875</v>
      </c>
      <c r="P834" s="72">
        <v>1425</v>
      </c>
      <c r="Q834" s="80">
        <v>45840</v>
      </c>
      <c r="R834" s="75">
        <v>5603238000</v>
      </c>
      <c r="S834" s="80">
        <v>45845</v>
      </c>
      <c r="T834" s="76">
        <v>14250000</v>
      </c>
      <c r="U834" s="72" t="s">
        <v>65</v>
      </c>
      <c r="V834" s="76">
        <v>36557666</v>
      </c>
      <c r="W834" s="104" t="s">
        <v>10440</v>
      </c>
      <c r="X834" s="80">
        <v>45845</v>
      </c>
      <c r="Y834" s="80">
        <v>45845</v>
      </c>
      <c r="Z834" s="78" t="s">
        <v>73</v>
      </c>
      <c r="AA834" s="78">
        <v>45991</v>
      </c>
      <c r="AB834" s="102">
        <f t="shared" si="72"/>
        <v>146</v>
      </c>
      <c r="AC834" s="72">
        <v>0</v>
      </c>
      <c r="AD834" s="514">
        <v>0</v>
      </c>
      <c r="AE834" s="72">
        <v>0</v>
      </c>
      <c r="AF834" s="80" t="s">
        <v>73</v>
      </c>
      <c r="AG834" s="102">
        <f t="shared" si="73"/>
        <v>0</v>
      </c>
      <c r="AH834" s="72">
        <v>0</v>
      </c>
      <c r="AI834" s="628">
        <v>0</v>
      </c>
      <c r="AJ834" s="72" t="s">
        <v>73</v>
      </c>
      <c r="AK834" s="80" t="s">
        <v>73</v>
      </c>
      <c r="AL834" s="72">
        <v>0</v>
      </c>
      <c r="AM834" s="80" t="s">
        <v>73</v>
      </c>
      <c r="AN834" s="80" t="s">
        <v>73</v>
      </c>
      <c r="AO834" s="80" t="s">
        <v>73</v>
      </c>
      <c r="AP834" s="102">
        <f t="shared" si="74"/>
        <v>0</v>
      </c>
      <c r="AQ834" s="102">
        <f t="shared" si="75"/>
        <v>14250000</v>
      </c>
      <c r="AR834" s="72" t="s">
        <v>65</v>
      </c>
      <c r="AS834" s="76">
        <v>14250000</v>
      </c>
      <c r="AT834" s="72" t="s">
        <v>319</v>
      </c>
      <c r="AU834" s="76">
        <v>0</v>
      </c>
      <c r="AV834" s="81" t="s">
        <v>73</v>
      </c>
      <c r="AW834" s="620">
        <v>11400000</v>
      </c>
      <c r="AX834" s="488">
        <f t="shared" si="76"/>
        <v>2850000</v>
      </c>
      <c r="AY834" s="84">
        <f t="shared" si="77"/>
        <v>0.8</v>
      </c>
      <c r="AZ834" s="84">
        <v>0.8</v>
      </c>
      <c r="BA834" s="81" t="s">
        <v>73</v>
      </c>
      <c r="BB834" s="72" t="s">
        <v>123</v>
      </c>
      <c r="BC834" s="75" t="s">
        <v>13278</v>
      </c>
      <c r="BD834" s="71" t="s">
        <v>65</v>
      </c>
      <c r="BE834" s="71" t="s">
        <v>65</v>
      </c>
    </row>
    <row r="835" spans="2:57" x14ac:dyDescent="0.25">
      <c r="B835" s="71">
        <v>2025</v>
      </c>
      <c r="C835" s="71">
        <v>891780111</v>
      </c>
      <c r="D835" s="71" t="s">
        <v>63</v>
      </c>
      <c r="E835" s="72" t="s">
        <v>13277</v>
      </c>
      <c r="F835" s="72" t="s">
        <v>13276</v>
      </c>
      <c r="G835" s="176">
        <v>0</v>
      </c>
      <c r="H835" s="72" t="s">
        <v>71</v>
      </c>
      <c r="I835" s="71" t="s">
        <v>64</v>
      </c>
      <c r="J835" s="73" t="s">
        <v>81</v>
      </c>
      <c r="K835" s="75" t="s">
        <v>13275</v>
      </c>
      <c r="L835" s="76">
        <v>14250000</v>
      </c>
      <c r="M835" s="71" t="s">
        <v>66</v>
      </c>
      <c r="N835" s="75" t="s">
        <v>13274</v>
      </c>
      <c r="O835" s="75">
        <v>84455851</v>
      </c>
      <c r="P835" s="72">
        <v>1425</v>
      </c>
      <c r="Q835" s="80">
        <v>45840</v>
      </c>
      <c r="R835" s="75">
        <v>5603238000</v>
      </c>
      <c r="S835" s="80">
        <v>45845</v>
      </c>
      <c r="T835" s="76">
        <v>14250000</v>
      </c>
      <c r="U835" s="72" t="s">
        <v>65</v>
      </c>
      <c r="V835" s="76">
        <v>57441846</v>
      </c>
      <c r="W835" s="104" t="s">
        <v>10888</v>
      </c>
      <c r="X835" s="80">
        <v>45845</v>
      </c>
      <c r="Y835" s="80">
        <v>45845</v>
      </c>
      <c r="Z835" s="78" t="s">
        <v>73</v>
      </c>
      <c r="AA835" s="78">
        <v>45991</v>
      </c>
      <c r="AB835" s="102">
        <f t="shared" si="72"/>
        <v>146</v>
      </c>
      <c r="AC835" s="72">
        <v>0</v>
      </c>
      <c r="AD835" s="514">
        <v>0</v>
      </c>
      <c r="AE835" s="72">
        <v>0</v>
      </c>
      <c r="AF835" s="80" t="s">
        <v>73</v>
      </c>
      <c r="AG835" s="102">
        <f t="shared" si="73"/>
        <v>0</v>
      </c>
      <c r="AH835" s="72">
        <v>0</v>
      </c>
      <c r="AI835" s="628">
        <v>0</v>
      </c>
      <c r="AJ835" s="72" t="s">
        <v>73</v>
      </c>
      <c r="AK835" s="80" t="s">
        <v>73</v>
      </c>
      <c r="AL835" s="72">
        <v>0</v>
      </c>
      <c r="AM835" s="80" t="s">
        <v>73</v>
      </c>
      <c r="AN835" s="80" t="s">
        <v>73</v>
      </c>
      <c r="AO835" s="80" t="s">
        <v>73</v>
      </c>
      <c r="AP835" s="102">
        <f t="shared" si="74"/>
        <v>0</v>
      </c>
      <c r="AQ835" s="102">
        <f t="shared" si="75"/>
        <v>14250000</v>
      </c>
      <c r="AR835" s="72" t="s">
        <v>65</v>
      </c>
      <c r="AS835" s="76">
        <v>14250000</v>
      </c>
      <c r="AT835" s="72" t="s">
        <v>319</v>
      </c>
      <c r="AU835" s="76">
        <v>0</v>
      </c>
      <c r="AV835" s="81" t="s">
        <v>73</v>
      </c>
      <c r="AW835" s="620">
        <v>11400000</v>
      </c>
      <c r="AX835" s="488">
        <f t="shared" si="76"/>
        <v>2850000</v>
      </c>
      <c r="AY835" s="84">
        <f t="shared" si="77"/>
        <v>0.8</v>
      </c>
      <c r="AZ835" s="84">
        <v>0.8</v>
      </c>
      <c r="BA835" s="81" t="s">
        <v>73</v>
      </c>
      <c r="BB835" s="72" t="s">
        <v>123</v>
      </c>
      <c r="BC835" s="75" t="s">
        <v>13273</v>
      </c>
      <c r="BD835" s="71" t="s">
        <v>65</v>
      </c>
      <c r="BE835" s="71" t="s">
        <v>65</v>
      </c>
    </row>
    <row r="836" spans="2:57" x14ac:dyDescent="0.25">
      <c r="B836" s="71">
        <v>2025</v>
      </c>
      <c r="C836" s="71">
        <v>891780111</v>
      </c>
      <c r="D836" s="71" t="s">
        <v>63</v>
      </c>
      <c r="E836" s="72" t="s">
        <v>13272</v>
      </c>
      <c r="F836" s="72" t="s">
        <v>13271</v>
      </c>
      <c r="G836" s="176">
        <v>0</v>
      </c>
      <c r="H836" s="72" t="s">
        <v>71</v>
      </c>
      <c r="I836" s="71" t="s">
        <v>64</v>
      </c>
      <c r="J836" s="73" t="s">
        <v>81</v>
      </c>
      <c r="K836" s="75" t="s">
        <v>13270</v>
      </c>
      <c r="L836" s="76">
        <v>13250000</v>
      </c>
      <c r="M836" s="71" t="s">
        <v>66</v>
      </c>
      <c r="N836" s="75" t="s">
        <v>13269</v>
      </c>
      <c r="O836" s="75">
        <v>57438355</v>
      </c>
      <c r="P836" s="72">
        <v>1426</v>
      </c>
      <c r="Q836" s="80">
        <v>45840</v>
      </c>
      <c r="R836" s="75">
        <v>2494141000</v>
      </c>
      <c r="S836" s="80">
        <v>45845</v>
      </c>
      <c r="T836" s="76">
        <v>13250000</v>
      </c>
      <c r="U836" s="72" t="s">
        <v>65</v>
      </c>
      <c r="V836" s="76">
        <v>85459497</v>
      </c>
      <c r="W836" s="104" t="s">
        <v>9141</v>
      </c>
      <c r="X836" s="80">
        <v>45845</v>
      </c>
      <c r="Y836" s="80">
        <v>45845</v>
      </c>
      <c r="Z836" s="78" t="s">
        <v>73</v>
      </c>
      <c r="AA836" s="78">
        <v>45991</v>
      </c>
      <c r="AB836" s="102">
        <f t="shared" si="72"/>
        <v>146</v>
      </c>
      <c r="AC836" s="72">
        <v>0</v>
      </c>
      <c r="AD836" s="514">
        <v>0</v>
      </c>
      <c r="AE836" s="72">
        <v>0</v>
      </c>
      <c r="AF836" s="80" t="s">
        <v>73</v>
      </c>
      <c r="AG836" s="102">
        <f t="shared" si="73"/>
        <v>0</v>
      </c>
      <c r="AH836" s="72">
        <v>0</v>
      </c>
      <c r="AI836" s="628">
        <v>0</v>
      </c>
      <c r="AJ836" s="72" t="s">
        <v>73</v>
      </c>
      <c r="AK836" s="80" t="s">
        <v>73</v>
      </c>
      <c r="AL836" s="72">
        <v>0</v>
      </c>
      <c r="AM836" s="80" t="s">
        <v>73</v>
      </c>
      <c r="AN836" s="80" t="s">
        <v>73</v>
      </c>
      <c r="AO836" s="80" t="s">
        <v>73</v>
      </c>
      <c r="AP836" s="102">
        <f t="shared" si="74"/>
        <v>0</v>
      </c>
      <c r="AQ836" s="102">
        <f t="shared" si="75"/>
        <v>13250000</v>
      </c>
      <c r="AR836" s="72" t="s">
        <v>65</v>
      </c>
      <c r="AS836" s="76">
        <v>13250000</v>
      </c>
      <c r="AT836" s="72" t="s">
        <v>319</v>
      </c>
      <c r="AU836" s="76">
        <v>0</v>
      </c>
      <c r="AV836" s="81" t="s">
        <v>73</v>
      </c>
      <c r="AW836" s="620">
        <v>10600000</v>
      </c>
      <c r="AX836" s="488">
        <f t="shared" si="76"/>
        <v>2650000</v>
      </c>
      <c r="AY836" s="84">
        <f t="shared" si="77"/>
        <v>0.8</v>
      </c>
      <c r="AZ836" s="84">
        <v>0.8</v>
      </c>
      <c r="BA836" s="81" t="s">
        <v>73</v>
      </c>
      <c r="BB836" s="72" t="s">
        <v>123</v>
      </c>
      <c r="BC836" s="75" t="s">
        <v>13268</v>
      </c>
      <c r="BD836" s="71" t="s">
        <v>65</v>
      </c>
      <c r="BE836" s="71" t="s">
        <v>65</v>
      </c>
    </row>
    <row r="837" spans="2:57" x14ac:dyDescent="0.25">
      <c r="B837" s="71">
        <v>2025</v>
      </c>
      <c r="C837" s="71">
        <v>891780111</v>
      </c>
      <c r="D837" s="71" t="s">
        <v>63</v>
      </c>
      <c r="E837" s="72" t="s">
        <v>13267</v>
      </c>
      <c r="F837" s="72" t="s">
        <v>13266</v>
      </c>
      <c r="G837" s="176">
        <v>0</v>
      </c>
      <c r="H837" s="72" t="s">
        <v>71</v>
      </c>
      <c r="I837" s="71" t="s">
        <v>64</v>
      </c>
      <c r="J837" s="73" t="s">
        <v>81</v>
      </c>
      <c r="K837" s="75" t="s">
        <v>13265</v>
      </c>
      <c r="L837" s="76">
        <v>15780000</v>
      </c>
      <c r="M837" s="71" t="s">
        <v>66</v>
      </c>
      <c r="N837" s="75" t="s">
        <v>13264</v>
      </c>
      <c r="O837" s="75">
        <v>85462989</v>
      </c>
      <c r="P837" s="72">
        <v>1425</v>
      </c>
      <c r="Q837" s="80">
        <v>45840</v>
      </c>
      <c r="R837" s="75">
        <v>5603238000</v>
      </c>
      <c r="S837" s="80">
        <v>45845</v>
      </c>
      <c r="T837" s="76">
        <v>15780000</v>
      </c>
      <c r="U837" s="72" t="s">
        <v>65</v>
      </c>
      <c r="V837" s="76">
        <v>36665858</v>
      </c>
      <c r="W837" s="104" t="s">
        <v>10356</v>
      </c>
      <c r="X837" s="80">
        <v>45845</v>
      </c>
      <c r="Y837" s="80">
        <v>45845</v>
      </c>
      <c r="Z837" s="78" t="s">
        <v>73</v>
      </c>
      <c r="AA837" s="78">
        <v>45991</v>
      </c>
      <c r="AB837" s="102">
        <f t="shared" si="72"/>
        <v>146</v>
      </c>
      <c r="AC837" s="72">
        <v>0</v>
      </c>
      <c r="AD837" s="514">
        <v>0</v>
      </c>
      <c r="AE837" s="72">
        <v>0</v>
      </c>
      <c r="AF837" s="80" t="s">
        <v>73</v>
      </c>
      <c r="AG837" s="102">
        <f t="shared" si="73"/>
        <v>0</v>
      </c>
      <c r="AH837" s="72">
        <v>0</v>
      </c>
      <c r="AI837" s="628">
        <v>0</v>
      </c>
      <c r="AJ837" s="72" t="s">
        <v>73</v>
      </c>
      <c r="AK837" s="80" t="s">
        <v>73</v>
      </c>
      <c r="AL837" s="72">
        <v>0</v>
      </c>
      <c r="AM837" s="80" t="s">
        <v>73</v>
      </c>
      <c r="AN837" s="80" t="s">
        <v>73</v>
      </c>
      <c r="AO837" s="80" t="s">
        <v>73</v>
      </c>
      <c r="AP837" s="102">
        <f t="shared" si="74"/>
        <v>0</v>
      </c>
      <c r="AQ837" s="102">
        <f t="shared" si="75"/>
        <v>15780000</v>
      </c>
      <c r="AR837" s="72" t="s">
        <v>65</v>
      </c>
      <c r="AS837" s="76">
        <v>15780000</v>
      </c>
      <c r="AT837" s="72" t="s">
        <v>319</v>
      </c>
      <c r="AU837" s="76">
        <v>0</v>
      </c>
      <c r="AV837" s="81" t="s">
        <v>73</v>
      </c>
      <c r="AW837" s="620">
        <v>12624000</v>
      </c>
      <c r="AX837" s="488">
        <f t="shared" si="76"/>
        <v>3156000</v>
      </c>
      <c r="AY837" s="84">
        <f t="shared" si="77"/>
        <v>0.8</v>
      </c>
      <c r="AZ837" s="84">
        <v>0.8</v>
      </c>
      <c r="BA837" s="81" t="s">
        <v>73</v>
      </c>
      <c r="BB837" s="72" t="s">
        <v>123</v>
      </c>
      <c r="BC837" s="75" t="s">
        <v>13263</v>
      </c>
      <c r="BD837" s="71" t="s">
        <v>65</v>
      </c>
      <c r="BE837" s="71" t="s">
        <v>65</v>
      </c>
    </row>
    <row r="838" spans="2:57" x14ac:dyDescent="0.25">
      <c r="B838" s="71">
        <v>2025</v>
      </c>
      <c r="C838" s="71">
        <v>891780111</v>
      </c>
      <c r="D838" s="71" t="s">
        <v>63</v>
      </c>
      <c r="E838" s="72" t="s">
        <v>13262</v>
      </c>
      <c r="F838" s="72" t="s">
        <v>13261</v>
      </c>
      <c r="G838" s="176">
        <v>0</v>
      </c>
      <c r="H838" s="72" t="s">
        <v>71</v>
      </c>
      <c r="I838" s="71" t="s">
        <v>64</v>
      </c>
      <c r="J838" s="73" t="s">
        <v>81</v>
      </c>
      <c r="K838" s="75" t="s">
        <v>11554</v>
      </c>
      <c r="L838" s="76">
        <v>13250000</v>
      </c>
      <c r="M838" s="71" t="s">
        <v>66</v>
      </c>
      <c r="N838" s="75" t="s">
        <v>2384</v>
      </c>
      <c r="O838" s="75">
        <v>1083014226</v>
      </c>
      <c r="P838" s="72">
        <v>1426</v>
      </c>
      <c r="Q838" s="80">
        <v>45840</v>
      </c>
      <c r="R838" s="75">
        <v>2494141000</v>
      </c>
      <c r="S838" s="80">
        <v>45845</v>
      </c>
      <c r="T838" s="76">
        <v>13250000</v>
      </c>
      <c r="U838" s="72" t="s">
        <v>65</v>
      </c>
      <c r="V838" s="76">
        <v>5056184</v>
      </c>
      <c r="W838" s="104" t="s">
        <v>553</v>
      </c>
      <c r="X838" s="80">
        <v>45845</v>
      </c>
      <c r="Y838" s="80">
        <v>45845</v>
      </c>
      <c r="Z838" s="78" t="s">
        <v>73</v>
      </c>
      <c r="AA838" s="78">
        <v>45991</v>
      </c>
      <c r="AB838" s="102">
        <f t="shared" si="72"/>
        <v>146</v>
      </c>
      <c r="AC838" s="72">
        <v>0</v>
      </c>
      <c r="AD838" s="514">
        <v>0</v>
      </c>
      <c r="AE838" s="72">
        <v>0</v>
      </c>
      <c r="AF838" s="80" t="s">
        <v>73</v>
      </c>
      <c r="AG838" s="102">
        <f t="shared" si="73"/>
        <v>0</v>
      </c>
      <c r="AH838" s="72">
        <v>0</v>
      </c>
      <c r="AI838" s="628">
        <v>0</v>
      </c>
      <c r="AJ838" s="72" t="s">
        <v>73</v>
      </c>
      <c r="AK838" s="80" t="s">
        <v>73</v>
      </c>
      <c r="AL838" s="72">
        <v>1</v>
      </c>
      <c r="AM838" s="80">
        <v>45910</v>
      </c>
      <c r="AN838" s="80">
        <v>46031</v>
      </c>
      <c r="AO838" s="80" t="s">
        <v>73</v>
      </c>
      <c r="AP838" s="102">
        <f t="shared" si="74"/>
        <v>121</v>
      </c>
      <c r="AQ838" s="102">
        <f t="shared" si="75"/>
        <v>13250000</v>
      </c>
      <c r="AR838" s="72" t="s">
        <v>65</v>
      </c>
      <c r="AS838" s="76">
        <v>13250000</v>
      </c>
      <c r="AT838" s="72" t="s">
        <v>319</v>
      </c>
      <c r="AU838" s="76">
        <v>0</v>
      </c>
      <c r="AV838" s="81" t="s">
        <v>73</v>
      </c>
      <c r="AW838" s="620">
        <v>5741667</v>
      </c>
      <c r="AX838" s="488">
        <f t="shared" si="76"/>
        <v>7508333</v>
      </c>
      <c r="AY838" s="84">
        <f t="shared" si="77"/>
        <v>0.43333335849056603</v>
      </c>
      <c r="AZ838" s="84">
        <v>0.43333335849056603</v>
      </c>
      <c r="BA838" s="81" t="s">
        <v>73</v>
      </c>
      <c r="BB838" s="72" t="s">
        <v>123</v>
      </c>
      <c r="BC838" s="75" t="s">
        <v>13260</v>
      </c>
      <c r="BD838" s="71" t="s">
        <v>65</v>
      </c>
      <c r="BE838" s="71" t="s">
        <v>65</v>
      </c>
    </row>
    <row r="839" spans="2:57" x14ac:dyDescent="0.25">
      <c r="B839" s="71">
        <v>2025</v>
      </c>
      <c r="C839" s="71">
        <v>891780111</v>
      </c>
      <c r="D839" s="71" t="s">
        <v>63</v>
      </c>
      <c r="E839" s="72" t="s">
        <v>13259</v>
      </c>
      <c r="F839" s="72" t="s">
        <v>13258</v>
      </c>
      <c r="G839" s="176">
        <v>0</v>
      </c>
      <c r="H839" s="72" t="s">
        <v>71</v>
      </c>
      <c r="I839" s="71" t="s">
        <v>64</v>
      </c>
      <c r="J839" s="73" t="s">
        <v>81</v>
      </c>
      <c r="K839" s="75" t="s">
        <v>13257</v>
      </c>
      <c r="L839" s="76">
        <v>19450000</v>
      </c>
      <c r="M839" s="71" t="s">
        <v>66</v>
      </c>
      <c r="N839" s="75" t="s">
        <v>13256</v>
      </c>
      <c r="O839" s="75">
        <v>1083017229</v>
      </c>
      <c r="P839" s="72">
        <v>1425</v>
      </c>
      <c r="Q839" s="80">
        <v>45840</v>
      </c>
      <c r="R839" s="75">
        <v>5603238000</v>
      </c>
      <c r="S839" s="80">
        <v>45845</v>
      </c>
      <c r="T839" s="76">
        <v>19450000</v>
      </c>
      <c r="U839" s="72" t="s">
        <v>65</v>
      </c>
      <c r="V839" s="76">
        <v>72175281</v>
      </c>
      <c r="W839" s="104" t="s">
        <v>8886</v>
      </c>
      <c r="X839" s="80">
        <v>45845</v>
      </c>
      <c r="Y839" s="80">
        <v>45845</v>
      </c>
      <c r="Z839" s="78" t="s">
        <v>73</v>
      </c>
      <c r="AA839" s="78">
        <v>45991</v>
      </c>
      <c r="AB839" s="102">
        <f t="shared" si="72"/>
        <v>146</v>
      </c>
      <c r="AC839" s="72">
        <v>0</v>
      </c>
      <c r="AD839" s="514">
        <v>0</v>
      </c>
      <c r="AE839" s="72">
        <v>0</v>
      </c>
      <c r="AF839" s="80" t="s">
        <v>73</v>
      </c>
      <c r="AG839" s="102">
        <f t="shared" si="73"/>
        <v>0</v>
      </c>
      <c r="AH839" s="72">
        <v>0</v>
      </c>
      <c r="AI839" s="628">
        <v>0</v>
      </c>
      <c r="AJ839" s="72" t="s">
        <v>73</v>
      </c>
      <c r="AK839" s="80" t="s">
        <v>73</v>
      </c>
      <c r="AL839" s="72">
        <v>0</v>
      </c>
      <c r="AM839" s="80" t="s">
        <v>73</v>
      </c>
      <c r="AN839" s="80" t="s">
        <v>73</v>
      </c>
      <c r="AO839" s="80" t="s">
        <v>73</v>
      </c>
      <c r="AP839" s="102">
        <f t="shared" si="74"/>
        <v>0</v>
      </c>
      <c r="AQ839" s="102">
        <f t="shared" si="75"/>
        <v>19450000</v>
      </c>
      <c r="AR839" s="72" t="s">
        <v>65</v>
      </c>
      <c r="AS839" s="76">
        <v>19450000</v>
      </c>
      <c r="AT839" s="72" t="s">
        <v>319</v>
      </c>
      <c r="AU839" s="76">
        <v>0</v>
      </c>
      <c r="AV839" s="81" t="s">
        <v>73</v>
      </c>
      <c r="AW839" s="620">
        <v>15560000</v>
      </c>
      <c r="AX839" s="488">
        <f t="shared" si="76"/>
        <v>3890000</v>
      </c>
      <c r="AY839" s="84">
        <f t="shared" si="77"/>
        <v>0.8</v>
      </c>
      <c r="AZ839" s="84">
        <v>0.8</v>
      </c>
      <c r="BA839" s="81" t="s">
        <v>73</v>
      </c>
      <c r="BB839" s="72" t="s">
        <v>123</v>
      </c>
      <c r="BC839" s="75" t="s">
        <v>13255</v>
      </c>
      <c r="BD839" s="71" t="s">
        <v>65</v>
      </c>
      <c r="BE839" s="71" t="s">
        <v>65</v>
      </c>
    </row>
    <row r="840" spans="2:57" x14ac:dyDescent="0.25">
      <c r="B840" s="71">
        <v>2025</v>
      </c>
      <c r="C840" s="71">
        <v>891780111</v>
      </c>
      <c r="D840" s="71" t="s">
        <v>63</v>
      </c>
      <c r="E840" s="72" t="s">
        <v>13254</v>
      </c>
      <c r="F840" s="72" t="s">
        <v>13253</v>
      </c>
      <c r="G840" s="176">
        <v>0</v>
      </c>
      <c r="H840" s="72" t="s">
        <v>71</v>
      </c>
      <c r="I840" s="71" t="s">
        <v>64</v>
      </c>
      <c r="J840" s="73" t="s">
        <v>81</v>
      </c>
      <c r="K840" s="75" t="s">
        <v>13252</v>
      </c>
      <c r="L840" s="76">
        <v>15780000</v>
      </c>
      <c r="M840" s="71" t="s">
        <v>66</v>
      </c>
      <c r="N840" s="75" t="s">
        <v>13251</v>
      </c>
      <c r="O840" s="75">
        <v>1007698184</v>
      </c>
      <c r="P840" s="72">
        <v>1425</v>
      </c>
      <c r="Q840" s="80">
        <v>45840</v>
      </c>
      <c r="R840" s="75">
        <v>5603238000</v>
      </c>
      <c r="S840" s="80">
        <v>45845</v>
      </c>
      <c r="T840" s="76">
        <v>15780000</v>
      </c>
      <c r="U840" s="72" t="s">
        <v>65</v>
      </c>
      <c r="V840" s="76">
        <v>72175281</v>
      </c>
      <c r="W840" s="104" t="s">
        <v>8886</v>
      </c>
      <c r="X840" s="80">
        <v>45845</v>
      </c>
      <c r="Y840" s="80">
        <v>45845</v>
      </c>
      <c r="Z840" s="78" t="s">
        <v>73</v>
      </c>
      <c r="AA840" s="78">
        <v>45991</v>
      </c>
      <c r="AB840" s="102">
        <f t="shared" ref="AB840:AB903" si="78">+IF(Z840="1800-01-01",AA840-Y840,AA840-Z840)</f>
        <v>146</v>
      </c>
      <c r="AC840" s="72">
        <v>0</v>
      </c>
      <c r="AD840" s="514">
        <v>0</v>
      </c>
      <c r="AE840" s="72">
        <v>0</v>
      </c>
      <c r="AF840" s="80" t="s">
        <v>73</v>
      </c>
      <c r="AG840" s="102">
        <f t="shared" ref="AG840:AG903" si="79">+IF(AF840="1800-01-01",0,AF840-AA840)</f>
        <v>0</v>
      </c>
      <c r="AH840" s="72">
        <v>0</v>
      </c>
      <c r="AI840" s="628">
        <v>0</v>
      </c>
      <c r="AJ840" s="72" t="s">
        <v>73</v>
      </c>
      <c r="AK840" s="80" t="s">
        <v>73</v>
      </c>
      <c r="AL840" s="72">
        <v>0</v>
      </c>
      <c r="AM840" s="80" t="s">
        <v>73</v>
      </c>
      <c r="AN840" s="80" t="s">
        <v>73</v>
      </c>
      <c r="AO840" s="80" t="s">
        <v>73</v>
      </c>
      <c r="AP840" s="102">
        <f t="shared" ref="AP840:AP903" si="80">+IF(AM840="1800-01-01",0,AN840-AM840)</f>
        <v>0</v>
      </c>
      <c r="AQ840" s="102">
        <f t="shared" ref="AQ840:AQ903" si="81">+L840+AD840-AI840</f>
        <v>15780000</v>
      </c>
      <c r="AR840" s="72" t="s">
        <v>65</v>
      </c>
      <c r="AS840" s="76">
        <v>15780000</v>
      </c>
      <c r="AT840" s="72" t="s">
        <v>319</v>
      </c>
      <c r="AU840" s="76">
        <v>0</v>
      </c>
      <c r="AV840" s="81" t="s">
        <v>73</v>
      </c>
      <c r="AW840" s="620">
        <v>12624000</v>
      </c>
      <c r="AX840" s="488">
        <f t="shared" ref="AX840:AX903" si="82">AQ840-AW840</f>
        <v>3156000</v>
      </c>
      <c r="AY840" s="84">
        <f t="shared" ref="AY840:AY903" si="83">+IFERROR(AW840/AQ840,"_")</f>
        <v>0.8</v>
      </c>
      <c r="AZ840" s="84">
        <v>0.8</v>
      </c>
      <c r="BA840" s="81" t="s">
        <v>73</v>
      </c>
      <c r="BB840" s="72" t="s">
        <v>123</v>
      </c>
      <c r="BC840" s="75" t="s">
        <v>13250</v>
      </c>
      <c r="BD840" s="71" t="s">
        <v>65</v>
      </c>
      <c r="BE840" s="71" t="s">
        <v>65</v>
      </c>
    </row>
    <row r="841" spans="2:57" x14ac:dyDescent="0.25">
      <c r="B841" s="71">
        <v>2025</v>
      </c>
      <c r="C841" s="71">
        <v>891780111</v>
      </c>
      <c r="D841" s="71" t="s">
        <v>63</v>
      </c>
      <c r="E841" s="72" t="s">
        <v>13249</v>
      </c>
      <c r="F841" s="72" t="s">
        <v>13248</v>
      </c>
      <c r="G841" s="176">
        <v>0</v>
      </c>
      <c r="H841" s="72" t="s">
        <v>71</v>
      </c>
      <c r="I841" s="71" t="s">
        <v>64</v>
      </c>
      <c r="J841" s="73" t="s">
        <v>81</v>
      </c>
      <c r="K841" s="75" t="s">
        <v>13247</v>
      </c>
      <c r="L841" s="76">
        <v>20000000</v>
      </c>
      <c r="M841" s="71" t="s">
        <v>66</v>
      </c>
      <c r="N841" s="75" t="s">
        <v>13246</v>
      </c>
      <c r="O841" s="75">
        <v>1082926372</v>
      </c>
      <c r="P841" s="72">
        <v>1425</v>
      </c>
      <c r="Q841" s="80">
        <v>45840</v>
      </c>
      <c r="R841" s="75">
        <v>5603238000</v>
      </c>
      <c r="S841" s="80">
        <v>45845</v>
      </c>
      <c r="T841" s="76">
        <v>20000000</v>
      </c>
      <c r="U841" s="72" t="s">
        <v>65</v>
      </c>
      <c r="V841" s="76">
        <v>12621405</v>
      </c>
      <c r="W841" s="104" t="s">
        <v>10350</v>
      </c>
      <c r="X841" s="80">
        <v>45845</v>
      </c>
      <c r="Y841" s="80">
        <v>45845</v>
      </c>
      <c r="Z841" s="78" t="s">
        <v>73</v>
      </c>
      <c r="AA841" s="78">
        <v>45991</v>
      </c>
      <c r="AB841" s="102">
        <f t="shared" si="78"/>
        <v>146</v>
      </c>
      <c r="AC841" s="72">
        <v>0</v>
      </c>
      <c r="AD841" s="514">
        <v>0</v>
      </c>
      <c r="AE841" s="72">
        <v>0</v>
      </c>
      <c r="AF841" s="80" t="s">
        <v>73</v>
      </c>
      <c r="AG841" s="102">
        <f t="shared" si="79"/>
        <v>0</v>
      </c>
      <c r="AH841" s="72">
        <v>0</v>
      </c>
      <c r="AI841" s="628">
        <v>0</v>
      </c>
      <c r="AJ841" s="72" t="s">
        <v>73</v>
      </c>
      <c r="AK841" s="80" t="s">
        <v>73</v>
      </c>
      <c r="AL841" s="72">
        <v>0</v>
      </c>
      <c r="AM841" s="80" t="s">
        <v>73</v>
      </c>
      <c r="AN841" s="80" t="s">
        <v>73</v>
      </c>
      <c r="AO841" s="80" t="s">
        <v>73</v>
      </c>
      <c r="AP841" s="102">
        <f t="shared" si="80"/>
        <v>0</v>
      </c>
      <c r="AQ841" s="102">
        <f t="shared" si="81"/>
        <v>20000000</v>
      </c>
      <c r="AR841" s="72" t="s">
        <v>65</v>
      </c>
      <c r="AS841" s="76">
        <v>20000000</v>
      </c>
      <c r="AT841" s="72" t="s">
        <v>319</v>
      </c>
      <c r="AU841" s="76">
        <v>0</v>
      </c>
      <c r="AV841" s="81" t="s">
        <v>73</v>
      </c>
      <c r="AW841" s="620">
        <v>16000000</v>
      </c>
      <c r="AX841" s="488">
        <f t="shared" si="82"/>
        <v>4000000</v>
      </c>
      <c r="AY841" s="84">
        <f t="shared" si="83"/>
        <v>0.8</v>
      </c>
      <c r="AZ841" s="84">
        <v>0.8</v>
      </c>
      <c r="BA841" s="81" t="s">
        <v>73</v>
      </c>
      <c r="BB841" s="72" t="s">
        <v>123</v>
      </c>
      <c r="BC841" s="75" t="s">
        <v>13245</v>
      </c>
      <c r="BD841" s="71" t="s">
        <v>65</v>
      </c>
      <c r="BE841" s="71" t="s">
        <v>65</v>
      </c>
    </row>
    <row r="842" spans="2:57" x14ac:dyDescent="0.25">
      <c r="B842" s="71">
        <v>2025</v>
      </c>
      <c r="C842" s="71">
        <v>891780111</v>
      </c>
      <c r="D842" s="71" t="s">
        <v>63</v>
      </c>
      <c r="E842" s="72" t="s">
        <v>13244</v>
      </c>
      <c r="F842" s="72" t="s">
        <v>13243</v>
      </c>
      <c r="G842" s="176">
        <v>0</v>
      </c>
      <c r="H842" s="72" t="s">
        <v>71</v>
      </c>
      <c r="I842" s="71" t="s">
        <v>64</v>
      </c>
      <c r="J842" s="73" t="s">
        <v>81</v>
      </c>
      <c r="K842" s="75" t="s">
        <v>11062</v>
      </c>
      <c r="L842" s="76">
        <v>11250000</v>
      </c>
      <c r="M842" s="71" t="s">
        <v>66</v>
      </c>
      <c r="N842" s="75" t="s">
        <v>13242</v>
      </c>
      <c r="O842" s="75">
        <v>1082983512</v>
      </c>
      <c r="P842" s="72">
        <v>1426</v>
      </c>
      <c r="Q842" s="80">
        <v>45840</v>
      </c>
      <c r="R842" s="75">
        <v>2494141000</v>
      </c>
      <c r="S842" s="80">
        <v>45845</v>
      </c>
      <c r="T842" s="76">
        <v>11250000</v>
      </c>
      <c r="U842" s="72" t="s">
        <v>65</v>
      </c>
      <c r="V842" s="76">
        <v>7633817</v>
      </c>
      <c r="W842" s="104" t="s">
        <v>10548</v>
      </c>
      <c r="X842" s="80">
        <v>45845</v>
      </c>
      <c r="Y842" s="80">
        <v>45845</v>
      </c>
      <c r="Z842" s="78" t="s">
        <v>73</v>
      </c>
      <c r="AA842" s="78">
        <v>45991</v>
      </c>
      <c r="AB842" s="102">
        <f t="shared" si="78"/>
        <v>146</v>
      </c>
      <c r="AC842" s="72">
        <v>0</v>
      </c>
      <c r="AD842" s="514">
        <v>0</v>
      </c>
      <c r="AE842" s="72">
        <v>0</v>
      </c>
      <c r="AF842" s="80" t="s">
        <v>73</v>
      </c>
      <c r="AG842" s="102">
        <f t="shared" si="79"/>
        <v>0</v>
      </c>
      <c r="AH842" s="72">
        <v>0</v>
      </c>
      <c r="AI842" s="628">
        <v>0</v>
      </c>
      <c r="AJ842" s="72" t="s">
        <v>73</v>
      </c>
      <c r="AK842" s="80" t="s">
        <v>73</v>
      </c>
      <c r="AL842" s="72">
        <v>0</v>
      </c>
      <c r="AM842" s="80" t="s">
        <v>73</v>
      </c>
      <c r="AN842" s="80" t="s">
        <v>73</v>
      </c>
      <c r="AO842" s="80" t="s">
        <v>73</v>
      </c>
      <c r="AP842" s="102">
        <f t="shared" si="80"/>
        <v>0</v>
      </c>
      <c r="AQ842" s="102">
        <f t="shared" si="81"/>
        <v>11250000</v>
      </c>
      <c r="AR842" s="72" t="s">
        <v>65</v>
      </c>
      <c r="AS842" s="76">
        <v>11250000</v>
      </c>
      <c r="AT842" s="72" t="s">
        <v>319</v>
      </c>
      <c r="AU842" s="76">
        <v>0</v>
      </c>
      <c r="AV842" s="81" t="s">
        <v>73</v>
      </c>
      <c r="AW842" s="620">
        <v>9000000</v>
      </c>
      <c r="AX842" s="488">
        <f t="shared" si="82"/>
        <v>2250000</v>
      </c>
      <c r="AY842" s="84">
        <f t="shared" si="83"/>
        <v>0.8</v>
      </c>
      <c r="AZ842" s="84">
        <v>0.8</v>
      </c>
      <c r="BA842" s="81" t="s">
        <v>73</v>
      </c>
      <c r="BB842" s="72" t="s">
        <v>123</v>
      </c>
      <c r="BC842" s="75" t="s">
        <v>13241</v>
      </c>
      <c r="BD842" s="71" t="s">
        <v>65</v>
      </c>
      <c r="BE842" s="71" t="s">
        <v>65</v>
      </c>
    </row>
    <row r="843" spans="2:57" x14ac:dyDescent="0.25">
      <c r="B843" s="71">
        <v>2025</v>
      </c>
      <c r="C843" s="71">
        <v>891780111</v>
      </c>
      <c r="D843" s="71" t="s">
        <v>63</v>
      </c>
      <c r="E843" s="72" t="s">
        <v>13240</v>
      </c>
      <c r="F843" s="72" t="s">
        <v>13239</v>
      </c>
      <c r="G843" s="176">
        <v>0</v>
      </c>
      <c r="H843" s="72" t="s">
        <v>71</v>
      </c>
      <c r="I843" s="71" t="s">
        <v>64</v>
      </c>
      <c r="J843" s="73" t="s">
        <v>81</v>
      </c>
      <c r="K843" s="75" t="s">
        <v>13238</v>
      </c>
      <c r="L843" s="76">
        <v>14250000</v>
      </c>
      <c r="M843" s="71" t="s">
        <v>66</v>
      </c>
      <c r="N843" s="75" t="s">
        <v>13237</v>
      </c>
      <c r="O843" s="75">
        <v>39047351</v>
      </c>
      <c r="P843" s="72">
        <v>1425</v>
      </c>
      <c r="Q843" s="80">
        <v>45840</v>
      </c>
      <c r="R843" s="75">
        <v>5603238000</v>
      </c>
      <c r="S843" s="80">
        <v>45845</v>
      </c>
      <c r="T843" s="76">
        <v>14250000</v>
      </c>
      <c r="U843" s="72" t="s">
        <v>65</v>
      </c>
      <c r="V843" s="76">
        <v>57441846</v>
      </c>
      <c r="W843" s="104" t="s">
        <v>10888</v>
      </c>
      <c r="X843" s="80">
        <v>45845</v>
      </c>
      <c r="Y843" s="80">
        <v>45845</v>
      </c>
      <c r="Z843" s="78" t="s">
        <v>73</v>
      </c>
      <c r="AA843" s="78">
        <v>45991</v>
      </c>
      <c r="AB843" s="102">
        <f t="shared" si="78"/>
        <v>146</v>
      </c>
      <c r="AC843" s="72">
        <v>0</v>
      </c>
      <c r="AD843" s="514">
        <v>0</v>
      </c>
      <c r="AE843" s="72">
        <v>0</v>
      </c>
      <c r="AF843" s="80" t="s">
        <v>73</v>
      </c>
      <c r="AG843" s="102">
        <f t="shared" si="79"/>
        <v>0</v>
      </c>
      <c r="AH843" s="72">
        <v>0</v>
      </c>
      <c r="AI843" s="628">
        <v>0</v>
      </c>
      <c r="AJ843" s="72" t="s">
        <v>73</v>
      </c>
      <c r="AK843" s="80" t="s">
        <v>73</v>
      </c>
      <c r="AL843" s="72">
        <v>0</v>
      </c>
      <c r="AM843" s="80" t="s">
        <v>73</v>
      </c>
      <c r="AN843" s="80" t="s">
        <v>73</v>
      </c>
      <c r="AO843" s="80" t="s">
        <v>73</v>
      </c>
      <c r="AP843" s="102">
        <f t="shared" si="80"/>
        <v>0</v>
      </c>
      <c r="AQ843" s="102">
        <f t="shared" si="81"/>
        <v>14250000</v>
      </c>
      <c r="AR843" s="72" t="s">
        <v>65</v>
      </c>
      <c r="AS843" s="76">
        <v>14250000</v>
      </c>
      <c r="AT843" s="72" t="s">
        <v>319</v>
      </c>
      <c r="AU843" s="76">
        <v>0</v>
      </c>
      <c r="AV843" s="81" t="s">
        <v>73</v>
      </c>
      <c r="AW843" s="620">
        <v>11400000</v>
      </c>
      <c r="AX843" s="488">
        <f t="shared" si="82"/>
        <v>2850000</v>
      </c>
      <c r="AY843" s="84">
        <f t="shared" si="83"/>
        <v>0.8</v>
      </c>
      <c r="AZ843" s="84">
        <v>0.8</v>
      </c>
      <c r="BA843" s="81" t="s">
        <v>73</v>
      </c>
      <c r="BB843" s="72" t="s">
        <v>123</v>
      </c>
      <c r="BC843" s="75" t="s">
        <v>13236</v>
      </c>
      <c r="BD843" s="71" t="s">
        <v>65</v>
      </c>
      <c r="BE843" s="71" t="s">
        <v>65</v>
      </c>
    </row>
    <row r="844" spans="2:57" x14ac:dyDescent="0.25">
      <c r="B844" s="71">
        <v>2025</v>
      </c>
      <c r="C844" s="71">
        <v>891780111</v>
      </c>
      <c r="D844" s="71" t="s">
        <v>63</v>
      </c>
      <c r="E844" s="72" t="s">
        <v>13235</v>
      </c>
      <c r="F844" s="72" t="s">
        <v>13234</v>
      </c>
      <c r="G844" s="176">
        <v>0</v>
      </c>
      <c r="H844" s="72" t="s">
        <v>71</v>
      </c>
      <c r="I844" s="71" t="s">
        <v>64</v>
      </c>
      <c r="J844" s="73" t="s">
        <v>81</v>
      </c>
      <c r="K844" s="75" t="s">
        <v>11062</v>
      </c>
      <c r="L844" s="76">
        <v>11250000</v>
      </c>
      <c r="M844" s="71" t="s">
        <v>66</v>
      </c>
      <c r="N844" s="75" t="s">
        <v>13233</v>
      </c>
      <c r="O844" s="75">
        <v>1004347619</v>
      </c>
      <c r="P844" s="72">
        <v>1426</v>
      </c>
      <c r="Q844" s="80">
        <v>45840</v>
      </c>
      <c r="R844" s="75">
        <v>2494141000</v>
      </c>
      <c r="S844" s="80">
        <v>45845</v>
      </c>
      <c r="T844" s="76">
        <v>11250000</v>
      </c>
      <c r="U844" s="72" t="s">
        <v>65</v>
      </c>
      <c r="V844" s="76">
        <v>7633817</v>
      </c>
      <c r="W844" s="104" t="s">
        <v>10548</v>
      </c>
      <c r="X844" s="80">
        <v>45845</v>
      </c>
      <c r="Y844" s="80">
        <v>45845</v>
      </c>
      <c r="Z844" s="78" t="s">
        <v>73</v>
      </c>
      <c r="AA844" s="78">
        <v>45991</v>
      </c>
      <c r="AB844" s="102">
        <f t="shared" si="78"/>
        <v>146</v>
      </c>
      <c r="AC844" s="72">
        <v>0</v>
      </c>
      <c r="AD844" s="514">
        <v>0</v>
      </c>
      <c r="AE844" s="72">
        <v>0</v>
      </c>
      <c r="AF844" s="80" t="s">
        <v>73</v>
      </c>
      <c r="AG844" s="102">
        <f t="shared" si="79"/>
        <v>0</v>
      </c>
      <c r="AH844" s="72">
        <v>0</v>
      </c>
      <c r="AI844" s="628">
        <v>0</v>
      </c>
      <c r="AJ844" s="72" t="s">
        <v>73</v>
      </c>
      <c r="AK844" s="80" t="s">
        <v>73</v>
      </c>
      <c r="AL844" s="72">
        <v>0</v>
      </c>
      <c r="AM844" s="80" t="s">
        <v>73</v>
      </c>
      <c r="AN844" s="80" t="s">
        <v>73</v>
      </c>
      <c r="AO844" s="80" t="s">
        <v>73</v>
      </c>
      <c r="AP844" s="102">
        <f t="shared" si="80"/>
        <v>0</v>
      </c>
      <c r="AQ844" s="102">
        <f t="shared" si="81"/>
        <v>11250000</v>
      </c>
      <c r="AR844" s="72" t="s">
        <v>65</v>
      </c>
      <c r="AS844" s="76">
        <v>11250000</v>
      </c>
      <c r="AT844" s="72" t="s">
        <v>319</v>
      </c>
      <c r="AU844" s="76">
        <v>0</v>
      </c>
      <c r="AV844" s="81" t="s">
        <v>73</v>
      </c>
      <c r="AW844" s="620">
        <v>9000000</v>
      </c>
      <c r="AX844" s="488">
        <f t="shared" si="82"/>
        <v>2250000</v>
      </c>
      <c r="AY844" s="84">
        <f t="shared" si="83"/>
        <v>0.8</v>
      </c>
      <c r="AZ844" s="84">
        <v>0.8</v>
      </c>
      <c r="BA844" s="81" t="s">
        <v>73</v>
      </c>
      <c r="BB844" s="72" t="s">
        <v>123</v>
      </c>
      <c r="BC844" s="75" t="s">
        <v>13232</v>
      </c>
      <c r="BD844" s="71" t="s">
        <v>65</v>
      </c>
      <c r="BE844" s="71" t="s">
        <v>65</v>
      </c>
    </row>
    <row r="845" spans="2:57" x14ac:dyDescent="0.25">
      <c r="B845" s="71">
        <v>2025</v>
      </c>
      <c r="C845" s="71">
        <v>891780111</v>
      </c>
      <c r="D845" s="71" t="s">
        <v>63</v>
      </c>
      <c r="E845" s="72" t="s">
        <v>13231</v>
      </c>
      <c r="F845" s="72" t="s">
        <v>13230</v>
      </c>
      <c r="G845" s="176">
        <v>0</v>
      </c>
      <c r="H845" s="72" t="s">
        <v>71</v>
      </c>
      <c r="I845" s="71" t="s">
        <v>64</v>
      </c>
      <c r="J845" s="73" t="s">
        <v>81</v>
      </c>
      <c r="K845" s="75" t="s">
        <v>13229</v>
      </c>
      <c r="L845" s="76">
        <v>11250000</v>
      </c>
      <c r="M845" s="71" t="s">
        <v>66</v>
      </c>
      <c r="N845" s="75" t="s">
        <v>13228</v>
      </c>
      <c r="O845" s="75">
        <v>36668600</v>
      </c>
      <c r="P845" s="72">
        <v>1426</v>
      </c>
      <c r="Q845" s="80">
        <v>45840</v>
      </c>
      <c r="R845" s="75">
        <v>2494141000</v>
      </c>
      <c r="S845" s="80">
        <v>45845</v>
      </c>
      <c r="T845" s="76">
        <v>11250000</v>
      </c>
      <c r="U845" s="72" t="s">
        <v>65</v>
      </c>
      <c r="V845" s="76">
        <v>7633817</v>
      </c>
      <c r="W845" s="104" t="s">
        <v>10548</v>
      </c>
      <c r="X845" s="80">
        <v>45845</v>
      </c>
      <c r="Y845" s="80">
        <v>45845</v>
      </c>
      <c r="Z845" s="78" t="s">
        <v>73</v>
      </c>
      <c r="AA845" s="78">
        <v>45991</v>
      </c>
      <c r="AB845" s="102">
        <f t="shared" si="78"/>
        <v>146</v>
      </c>
      <c r="AC845" s="72">
        <v>0</v>
      </c>
      <c r="AD845" s="514">
        <v>0</v>
      </c>
      <c r="AE845" s="72">
        <v>0</v>
      </c>
      <c r="AF845" s="80" t="s">
        <v>73</v>
      </c>
      <c r="AG845" s="102">
        <f t="shared" si="79"/>
        <v>0</v>
      </c>
      <c r="AH845" s="72">
        <v>0</v>
      </c>
      <c r="AI845" s="628">
        <v>0</v>
      </c>
      <c r="AJ845" s="72" t="s">
        <v>73</v>
      </c>
      <c r="AK845" s="80" t="s">
        <v>73</v>
      </c>
      <c r="AL845" s="72">
        <v>0</v>
      </c>
      <c r="AM845" s="80" t="s">
        <v>73</v>
      </c>
      <c r="AN845" s="80" t="s">
        <v>73</v>
      </c>
      <c r="AO845" s="80" t="s">
        <v>73</v>
      </c>
      <c r="AP845" s="102">
        <f t="shared" si="80"/>
        <v>0</v>
      </c>
      <c r="AQ845" s="102">
        <f t="shared" si="81"/>
        <v>11250000</v>
      </c>
      <c r="AR845" s="72" t="s">
        <v>65</v>
      </c>
      <c r="AS845" s="76">
        <v>11250000</v>
      </c>
      <c r="AT845" s="72" t="s">
        <v>319</v>
      </c>
      <c r="AU845" s="76">
        <v>0</v>
      </c>
      <c r="AV845" s="81" t="s">
        <v>73</v>
      </c>
      <c r="AW845" s="620">
        <v>9000000</v>
      </c>
      <c r="AX845" s="488">
        <f t="shared" si="82"/>
        <v>2250000</v>
      </c>
      <c r="AY845" s="84">
        <f t="shared" si="83"/>
        <v>0.8</v>
      </c>
      <c r="AZ845" s="84">
        <v>0.8</v>
      </c>
      <c r="BA845" s="81" t="s">
        <v>73</v>
      </c>
      <c r="BB845" s="72" t="s">
        <v>123</v>
      </c>
      <c r="BC845" s="75" t="s">
        <v>13227</v>
      </c>
      <c r="BD845" s="71" t="s">
        <v>65</v>
      </c>
      <c r="BE845" s="71" t="s">
        <v>65</v>
      </c>
    </row>
    <row r="846" spans="2:57" x14ac:dyDescent="0.25">
      <c r="B846" s="71">
        <v>2025</v>
      </c>
      <c r="C846" s="71">
        <v>891780111</v>
      </c>
      <c r="D846" s="71" t="s">
        <v>63</v>
      </c>
      <c r="E846" s="72" t="s">
        <v>13226</v>
      </c>
      <c r="F846" s="72" t="s">
        <v>13225</v>
      </c>
      <c r="G846" s="176">
        <v>0</v>
      </c>
      <c r="H846" s="72" t="s">
        <v>71</v>
      </c>
      <c r="I846" s="71" t="s">
        <v>64</v>
      </c>
      <c r="J846" s="73" t="s">
        <v>81</v>
      </c>
      <c r="K846" s="75" t="s">
        <v>13224</v>
      </c>
      <c r="L846" s="76">
        <v>13250000</v>
      </c>
      <c r="M846" s="71" t="s">
        <v>66</v>
      </c>
      <c r="N846" s="75" t="s">
        <v>13223</v>
      </c>
      <c r="O846" s="75">
        <v>1192789489</v>
      </c>
      <c r="P846" s="72">
        <v>1426</v>
      </c>
      <c r="Q846" s="80">
        <v>45840</v>
      </c>
      <c r="R846" s="75">
        <v>2494141000</v>
      </c>
      <c r="S846" s="80">
        <v>45845</v>
      </c>
      <c r="T846" s="76">
        <v>13250000</v>
      </c>
      <c r="U846" s="72" t="s">
        <v>65</v>
      </c>
      <c r="V846" s="76">
        <v>79738530</v>
      </c>
      <c r="W846" s="104" t="s">
        <v>10373</v>
      </c>
      <c r="X846" s="80">
        <v>45845</v>
      </c>
      <c r="Y846" s="80">
        <v>45845</v>
      </c>
      <c r="Z846" s="78" t="s">
        <v>73</v>
      </c>
      <c r="AA846" s="78">
        <v>45991</v>
      </c>
      <c r="AB846" s="102">
        <f t="shared" si="78"/>
        <v>146</v>
      </c>
      <c r="AC846" s="72">
        <v>0</v>
      </c>
      <c r="AD846" s="514">
        <v>0</v>
      </c>
      <c r="AE846" s="72">
        <v>0</v>
      </c>
      <c r="AF846" s="80" t="s">
        <v>73</v>
      </c>
      <c r="AG846" s="102">
        <f t="shared" si="79"/>
        <v>0</v>
      </c>
      <c r="AH846" s="72">
        <v>0</v>
      </c>
      <c r="AI846" s="628">
        <v>0</v>
      </c>
      <c r="AJ846" s="72" t="s">
        <v>73</v>
      </c>
      <c r="AK846" s="80" t="s">
        <v>73</v>
      </c>
      <c r="AL846" s="72">
        <v>0</v>
      </c>
      <c r="AM846" s="80" t="s">
        <v>73</v>
      </c>
      <c r="AN846" s="80" t="s">
        <v>73</v>
      </c>
      <c r="AO846" s="80" t="s">
        <v>73</v>
      </c>
      <c r="AP846" s="102">
        <f t="shared" si="80"/>
        <v>0</v>
      </c>
      <c r="AQ846" s="102">
        <f t="shared" si="81"/>
        <v>13250000</v>
      </c>
      <c r="AR846" s="72" t="s">
        <v>65</v>
      </c>
      <c r="AS846" s="76">
        <v>13250000</v>
      </c>
      <c r="AT846" s="72" t="s">
        <v>319</v>
      </c>
      <c r="AU846" s="76">
        <v>0</v>
      </c>
      <c r="AV846" s="81" t="s">
        <v>73</v>
      </c>
      <c r="AW846" s="620">
        <v>7950000</v>
      </c>
      <c r="AX846" s="488">
        <f t="shared" si="82"/>
        <v>5300000</v>
      </c>
      <c r="AY846" s="84">
        <f t="shared" si="83"/>
        <v>0.6</v>
      </c>
      <c r="AZ846" s="84">
        <v>0.6</v>
      </c>
      <c r="BA846" s="81" t="s">
        <v>73</v>
      </c>
      <c r="BB846" s="72" t="s">
        <v>123</v>
      </c>
      <c r="BC846" s="75" t="s">
        <v>13222</v>
      </c>
      <c r="BD846" s="71" t="s">
        <v>65</v>
      </c>
      <c r="BE846" s="71" t="s">
        <v>65</v>
      </c>
    </row>
    <row r="847" spans="2:57" x14ac:dyDescent="0.25">
      <c r="B847" s="71">
        <v>2025</v>
      </c>
      <c r="C847" s="71">
        <v>891780111</v>
      </c>
      <c r="D847" s="71" t="s">
        <v>63</v>
      </c>
      <c r="E847" s="72" t="s">
        <v>13221</v>
      </c>
      <c r="F847" s="72" t="s">
        <v>13220</v>
      </c>
      <c r="G847" s="176">
        <v>0</v>
      </c>
      <c r="H847" s="72" t="s">
        <v>71</v>
      </c>
      <c r="I847" s="71" t="s">
        <v>64</v>
      </c>
      <c r="J847" s="73" t="s">
        <v>81</v>
      </c>
      <c r="K847" s="75" t="s">
        <v>13219</v>
      </c>
      <c r="L847" s="76">
        <v>15618750</v>
      </c>
      <c r="M847" s="71" t="s">
        <v>66</v>
      </c>
      <c r="N847" s="75" t="s">
        <v>13218</v>
      </c>
      <c r="O847" s="75">
        <v>57465032</v>
      </c>
      <c r="P847" s="72">
        <v>1425</v>
      </c>
      <c r="Q847" s="80">
        <v>45840</v>
      </c>
      <c r="R847" s="75">
        <v>5603238000</v>
      </c>
      <c r="S847" s="80">
        <v>45845</v>
      </c>
      <c r="T847" s="76">
        <v>15618750</v>
      </c>
      <c r="U847" s="72" t="s">
        <v>65</v>
      </c>
      <c r="V847" s="76">
        <v>57400977</v>
      </c>
      <c r="W847" s="104" t="s">
        <v>10723</v>
      </c>
      <c r="X847" s="80">
        <v>45845</v>
      </c>
      <c r="Y847" s="80">
        <v>45845</v>
      </c>
      <c r="Z847" s="78" t="s">
        <v>73</v>
      </c>
      <c r="AA847" s="78">
        <v>45991</v>
      </c>
      <c r="AB847" s="102">
        <f t="shared" si="78"/>
        <v>146</v>
      </c>
      <c r="AC847" s="72">
        <v>0</v>
      </c>
      <c r="AD847" s="514">
        <v>0</v>
      </c>
      <c r="AE847" s="72">
        <v>0</v>
      </c>
      <c r="AF847" s="80" t="s">
        <v>73</v>
      </c>
      <c r="AG847" s="102">
        <f t="shared" si="79"/>
        <v>0</v>
      </c>
      <c r="AH847" s="72">
        <v>0</v>
      </c>
      <c r="AI847" s="628">
        <v>0</v>
      </c>
      <c r="AJ847" s="72" t="s">
        <v>73</v>
      </c>
      <c r="AK847" s="80" t="s">
        <v>73</v>
      </c>
      <c r="AL847" s="72">
        <v>0</v>
      </c>
      <c r="AM847" s="80" t="s">
        <v>73</v>
      </c>
      <c r="AN847" s="80" t="s">
        <v>73</v>
      </c>
      <c r="AO847" s="80" t="s">
        <v>73</v>
      </c>
      <c r="AP847" s="102">
        <f t="shared" si="80"/>
        <v>0</v>
      </c>
      <c r="AQ847" s="102">
        <f t="shared" si="81"/>
        <v>15618750</v>
      </c>
      <c r="AR847" s="72" t="s">
        <v>65</v>
      </c>
      <c r="AS847" s="76">
        <v>15618750</v>
      </c>
      <c r="AT847" s="72" t="s">
        <v>319</v>
      </c>
      <c r="AU847" s="76">
        <v>0</v>
      </c>
      <c r="AV847" s="81" t="s">
        <v>73</v>
      </c>
      <c r="AW847" s="620">
        <v>12495000</v>
      </c>
      <c r="AX847" s="488">
        <f t="shared" si="82"/>
        <v>3123750</v>
      </c>
      <c r="AY847" s="84">
        <f t="shared" si="83"/>
        <v>0.8</v>
      </c>
      <c r="AZ847" s="84">
        <v>0.8</v>
      </c>
      <c r="BA847" s="81" t="s">
        <v>73</v>
      </c>
      <c r="BB847" s="72" t="s">
        <v>123</v>
      </c>
      <c r="BC847" s="75" t="s">
        <v>13217</v>
      </c>
      <c r="BD847" s="71" t="s">
        <v>65</v>
      </c>
      <c r="BE847" s="71" t="s">
        <v>65</v>
      </c>
    </row>
    <row r="848" spans="2:57" x14ac:dyDescent="0.25">
      <c r="B848" s="71">
        <v>2025</v>
      </c>
      <c r="C848" s="71">
        <v>891780111</v>
      </c>
      <c r="D848" s="71" t="s">
        <v>63</v>
      </c>
      <c r="E848" s="72" t="s">
        <v>13216</v>
      </c>
      <c r="F848" s="72" t="s">
        <v>13215</v>
      </c>
      <c r="G848" s="176">
        <v>0</v>
      </c>
      <c r="H848" s="72" t="s">
        <v>71</v>
      </c>
      <c r="I848" s="71" t="s">
        <v>64</v>
      </c>
      <c r="J848" s="73" t="s">
        <v>81</v>
      </c>
      <c r="K848" s="75" t="s">
        <v>13214</v>
      </c>
      <c r="L848" s="76">
        <v>2900000</v>
      </c>
      <c r="M848" s="71" t="s">
        <v>66</v>
      </c>
      <c r="N848" s="75" t="s">
        <v>13213</v>
      </c>
      <c r="O848" s="75">
        <v>1082991849</v>
      </c>
      <c r="P848" s="72">
        <v>1425</v>
      </c>
      <c r="Q848" s="80">
        <v>45840</v>
      </c>
      <c r="R848" s="75">
        <v>5603238000</v>
      </c>
      <c r="S848" s="80">
        <v>45845</v>
      </c>
      <c r="T848" s="76">
        <v>2900000</v>
      </c>
      <c r="U848" s="72" t="s">
        <v>65</v>
      </c>
      <c r="V848" s="76">
        <v>45691169</v>
      </c>
      <c r="W848" s="104" t="s">
        <v>10104</v>
      </c>
      <c r="X848" s="80">
        <v>45845</v>
      </c>
      <c r="Y848" s="80">
        <v>45845</v>
      </c>
      <c r="Z848" s="78" t="s">
        <v>73</v>
      </c>
      <c r="AA848" s="78">
        <v>45860</v>
      </c>
      <c r="AB848" s="102">
        <f t="shared" si="78"/>
        <v>15</v>
      </c>
      <c r="AC848" s="72">
        <v>0</v>
      </c>
      <c r="AD848" s="514">
        <v>0</v>
      </c>
      <c r="AE848" s="72">
        <v>0</v>
      </c>
      <c r="AF848" s="80" t="s">
        <v>73</v>
      </c>
      <c r="AG848" s="102">
        <f t="shared" si="79"/>
        <v>0</v>
      </c>
      <c r="AH848" s="72">
        <v>0</v>
      </c>
      <c r="AI848" s="628">
        <v>0</v>
      </c>
      <c r="AJ848" s="72" t="s">
        <v>73</v>
      </c>
      <c r="AK848" s="80" t="s">
        <v>73</v>
      </c>
      <c r="AL848" s="72">
        <v>0</v>
      </c>
      <c r="AM848" s="80" t="s">
        <v>73</v>
      </c>
      <c r="AN848" s="80" t="s">
        <v>73</v>
      </c>
      <c r="AO848" s="80" t="s">
        <v>73</v>
      </c>
      <c r="AP848" s="102">
        <f t="shared" si="80"/>
        <v>0</v>
      </c>
      <c r="AQ848" s="102">
        <f t="shared" si="81"/>
        <v>2900000</v>
      </c>
      <c r="AR848" s="72" t="s">
        <v>65</v>
      </c>
      <c r="AS848" s="76">
        <v>2900000</v>
      </c>
      <c r="AT848" s="72" t="s">
        <v>319</v>
      </c>
      <c r="AU848" s="76">
        <v>0</v>
      </c>
      <c r="AV848" s="81" t="s">
        <v>73</v>
      </c>
      <c r="AW848" s="620">
        <v>2900000</v>
      </c>
      <c r="AX848" s="488">
        <f t="shared" si="82"/>
        <v>0</v>
      </c>
      <c r="AY848" s="84">
        <f t="shared" si="83"/>
        <v>1</v>
      </c>
      <c r="AZ848" s="84">
        <v>1</v>
      </c>
      <c r="BA848" s="81" t="s">
        <v>73</v>
      </c>
      <c r="BB848" s="72" t="s">
        <v>208</v>
      </c>
      <c r="BC848" s="75" t="s">
        <v>13212</v>
      </c>
      <c r="BD848" s="71" t="s">
        <v>65</v>
      </c>
      <c r="BE848" s="71" t="s">
        <v>65</v>
      </c>
    </row>
    <row r="849" spans="2:57" x14ac:dyDescent="0.25">
      <c r="B849" s="71">
        <v>2025</v>
      </c>
      <c r="C849" s="71">
        <v>891780111</v>
      </c>
      <c r="D849" s="71" t="s">
        <v>63</v>
      </c>
      <c r="E849" s="72" t="s">
        <v>13211</v>
      </c>
      <c r="F849" s="72" t="s">
        <v>13210</v>
      </c>
      <c r="G849" s="176">
        <v>0</v>
      </c>
      <c r="H849" s="72" t="s">
        <v>71</v>
      </c>
      <c r="I849" s="71" t="s">
        <v>64</v>
      </c>
      <c r="J849" s="73" t="s">
        <v>81</v>
      </c>
      <c r="K849" s="75" t="s">
        <v>13209</v>
      </c>
      <c r="L849" s="76">
        <v>17360000</v>
      </c>
      <c r="M849" s="71" t="s">
        <v>66</v>
      </c>
      <c r="N849" s="75" t="s">
        <v>13208</v>
      </c>
      <c r="O849" s="75">
        <v>1082916060</v>
      </c>
      <c r="P849" s="72">
        <v>1425</v>
      </c>
      <c r="Q849" s="80">
        <v>45840</v>
      </c>
      <c r="R849" s="75">
        <v>5603238000</v>
      </c>
      <c r="S849" s="80">
        <v>45845</v>
      </c>
      <c r="T849" s="76">
        <v>17360000</v>
      </c>
      <c r="U849" s="72" t="s">
        <v>65</v>
      </c>
      <c r="V849" s="76">
        <v>85449357</v>
      </c>
      <c r="W849" s="104" t="s">
        <v>11233</v>
      </c>
      <c r="X849" s="80">
        <v>45845</v>
      </c>
      <c r="Y849" s="80">
        <v>45845</v>
      </c>
      <c r="Z849" s="78" t="s">
        <v>73</v>
      </c>
      <c r="AA849" s="78">
        <v>45991</v>
      </c>
      <c r="AB849" s="102">
        <f t="shared" si="78"/>
        <v>146</v>
      </c>
      <c r="AC849" s="72">
        <v>0</v>
      </c>
      <c r="AD849" s="514">
        <v>0</v>
      </c>
      <c r="AE849" s="72">
        <v>0</v>
      </c>
      <c r="AF849" s="80" t="s">
        <v>73</v>
      </c>
      <c r="AG849" s="102">
        <f t="shared" si="79"/>
        <v>0</v>
      </c>
      <c r="AH849" s="72">
        <v>0</v>
      </c>
      <c r="AI849" s="628">
        <v>0</v>
      </c>
      <c r="AJ849" s="72" t="s">
        <v>73</v>
      </c>
      <c r="AK849" s="80" t="s">
        <v>73</v>
      </c>
      <c r="AL849" s="72">
        <v>0</v>
      </c>
      <c r="AM849" s="80" t="s">
        <v>73</v>
      </c>
      <c r="AN849" s="80" t="s">
        <v>73</v>
      </c>
      <c r="AO849" s="80" t="s">
        <v>73</v>
      </c>
      <c r="AP849" s="102">
        <f t="shared" si="80"/>
        <v>0</v>
      </c>
      <c r="AQ849" s="102">
        <f t="shared" si="81"/>
        <v>17360000</v>
      </c>
      <c r="AR849" s="72" t="s">
        <v>65</v>
      </c>
      <c r="AS849" s="76">
        <v>17360000</v>
      </c>
      <c r="AT849" s="72" t="s">
        <v>319</v>
      </c>
      <c r="AU849" s="76">
        <v>0</v>
      </c>
      <c r="AV849" s="81" t="s">
        <v>73</v>
      </c>
      <c r="AW849" s="620">
        <v>13888000</v>
      </c>
      <c r="AX849" s="488">
        <f t="shared" si="82"/>
        <v>3472000</v>
      </c>
      <c r="AY849" s="84">
        <f t="shared" si="83"/>
        <v>0.8</v>
      </c>
      <c r="AZ849" s="84">
        <v>0.8</v>
      </c>
      <c r="BA849" s="81" t="s">
        <v>73</v>
      </c>
      <c r="BB849" s="72" t="s">
        <v>123</v>
      </c>
      <c r="BC849" s="75" t="s">
        <v>13207</v>
      </c>
      <c r="BD849" s="71" t="s">
        <v>65</v>
      </c>
      <c r="BE849" s="71" t="s">
        <v>65</v>
      </c>
    </row>
    <row r="850" spans="2:57" x14ac:dyDescent="0.25">
      <c r="B850" s="71">
        <v>2025</v>
      </c>
      <c r="C850" s="71">
        <v>891780111</v>
      </c>
      <c r="D850" s="71" t="s">
        <v>63</v>
      </c>
      <c r="E850" s="72" t="s">
        <v>13206</v>
      </c>
      <c r="F850" s="72" t="s">
        <v>13205</v>
      </c>
      <c r="G850" s="176">
        <v>0</v>
      </c>
      <c r="H850" s="72" t="s">
        <v>71</v>
      </c>
      <c r="I850" s="71" t="s">
        <v>64</v>
      </c>
      <c r="J850" s="73" t="s">
        <v>81</v>
      </c>
      <c r="K850" s="75" t="s">
        <v>13204</v>
      </c>
      <c r="L850" s="76">
        <v>17360000</v>
      </c>
      <c r="M850" s="71" t="s">
        <v>66</v>
      </c>
      <c r="N850" s="75" t="s">
        <v>13203</v>
      </c>
      <c r="O850" s="75">
        <v>1082935807</v>
      </c>
      <c r="P850" s="72">
        <v>1425</v>
      </c>
      <c r="Q850" s="80">
        <v>45840</v>
      </c>
      <c r="R850" s="75">
        <v>5603238000</v>
      </c>
      <c r="S850" s="80">
        <v>45845</v>
      </c>
      <c r="T850" s="76">
        <v>17360000</v>
      </c>
      <c r="U850" s="72" t="s">
        <v>65</v>
      </c>
      <c r="V850" s="76">
        <v>39058006</v>
      </c>
      <c r="W850" s="104" t="s">
        <v>10407</v>
      </c>
      <c r="X850" s="80">
        <v>45845</v>
      </c>
      <c r="Y850" s="80">
        <v>45845</v>
      </c>
      <c r="Z850" s="78" t="s">
        <v>73</v>
      </c>
      <c r="AA850" s="78">
        <v>45991</v>
      </c>
      <c r="AB850" s="102">
        <f t="shared" si="78"/>
        <v>146</v>
      </c>
      <c r="AC850" s="72">
        <v>0</v>
      </c>
      <c r="AD850" s="514">
        <v>0</v>
      </c>
      <c r="AE850" s="72">
        <v>0</v>
      </c>
      <c r="AF850" s="80" t="s">
        <v>73</v>
      </c>
      <c r="AG850" s="102">
        <f t="shared" si="79"/>
        <v>0</v>
      </c>
      <c r="AH850" s="72">
        <v>0</v>
      </c>
      <c r="AI850" s="628">
        <v>0</v>
      </c>
      <c r="AJ850" s="72" t="s">
        <v>73</v>
      </c>
      <c r="AK850" s="80" t="s">
        <v>73</v>
      </c>
      <c r="AL850" s="72">
        <v>0</v>
      </c>
      <c r="AM850" s="80" t="s">
        <v>73</v>
      </c>
      <c r="AN850" s="80" t="s">
        <v>73</v>
      </c>
      <c r="AO850" s="80" t="s">
        <v>73</v>
      </c>
      <c r="AP850" s="102">
        <f t="shared" si="80"/>
        <v>0</v>
      </c>
      <c r="AQ850" s="102">
        <f t="shared" si="81"/>
        <v>17360000</v>
      </c>
      <c r="AR850" s="72" t="s">
        <v>65</v>
      </c>
      <c r="AS850" s="76">
        <v>17360000</v>
      </c>
      <c r="AT850" s="72" t="s">
        <v>319</v>
      </c>
      <c r="AU850" s="76">
        <v>0</v>
      </c>
      <c r="AV850" s="81" t="s">
        <v>73</v>
      </c>
      <c r="AW850" s="620">
        <v>13888000</v>
      </c>
      <c r="AX850" s="488">
        <f t="shared" si="82"/>
        <v>3472000</v>
      </c>
      <c r="AY850" s="84">
        <f t="shared" si="83"/>
        <v>0.8</v>
      </c>
      <c r="AZ850" s="84">
        <v>0.8</v>
      </c>
      <c r="BA850" s="81" t="s">
        <v>73</v>
      </c>
      <c r="BB850" s="72" t="s">
        <v>123</v>
      </c>
      <c r="BC850" s="75" t="s">
        <v>13202</v>
      </c>
      <c r="BD850" s="71" t="s">
        <v>65</v>
      </c>
      <c r="BE850" s="71" t="s">
        <v>65</v>
      </c>
    </row>
    <row r="851" spans="2:57" x14ac:dyDescent="0.25">
      <c r="B851" s="71">
        <v>2025</v>
      </c>
      <c r="C851" s="71">
        <v>891780111</v>
      </c>
      <c r="D851" s="71" t="s">
        <v>63</v>
      </c>
      <c r="E851" s="72" t="s">
        <v>13201</v>
      </c>
      <c r="F851" s="72" t="s">
        <v>13200</v>
      </c>
      <c r="G851" s="176">
        <v>0</v>
      </c>
      <c r="H851" s="72" t="s">
        <v>71</v>
      </c>
      <c r="I851" s="71" t="s">
        <v>64</v>
      </c>
      <c r="J851" s="73" t="s">
        <v>81</v>
      </c>
      <c r="K851" s="75" t="s">
        <v>13199</v>
      </c>
      <c r="L851" s="76">
        <v>17360000</v>
      </c>
      <c r="M851" s="71" t="s">
        <v>66</v>
      </c>
      <c r="N851" s="75" t="s">
        <v>13198</v>
      </c>
      <c r="O851" s="75">
        <v>7601915</v>
      </c>
      <c r="P851" s="72">
        <v>1425</v>
      </c>
      <c r="Q851" s="80">
        <v>45840</v>
      </c>
      <c r="R851" s="75">
        <v>5603238000</v>
      </c>
      <c r="S851" s="80">
        <v>45845</v>
      </c>
      <c r="T851" s="76">
        <v>17360000</v>
      </c>
      <c r="U851" s="72" t="s">
        <v>65</v>
      </c>
      <c r="V851" s="76">
        <v>39058006</v>
      </c>
      <c r="W851" s="104" t="s">
        <v>10407</v>
      </c>
      <c r="X851" s="80">
        <v>45845</v>
      </c>
      <c r="Y851" s="80">
        <v>45845</v>
      </c>
      <c r="Z851" s="78" t="s">
        <v>73</v>
      </c>
      <c r="AA851" s="78">
        <v>45991</v>
      </c>
      <c r="AB851" s="102">
        <f t="shared" si="78"/>
        <v>146</v>
      </c>
      <c r="AC851" s="72">
        <v>0</v>
      </c>
      <c r="AD851" s="514">
        <v>0</v>
      </c>
      <c r="AE851" s="72">
        <v>0</v>
      </c>
      <c r="AF851" s="80" t="s">
        <v>73</v>
      </c>
      <c r="AG851" s="102">
        <f t="shared" si="79"/>
        <v>0</v>
      </c>
      <c r="AH851" s="72">
        <v>0</v>
      </c>
      <c r="AI851" s="628">
        <v>0</v>
      </c>
      <c r="AJ851" s="72" t="s">
        <v>73</v>
      </c>
      <c r="AK851" s="80" t="s">
        <v>73</v>
      </c>
      <c r="AL851" s="72">
        <v>0</v>
      </c>
      <c r="AM851" s="80" t="s">
        <v>73</v>
      </c>
      <c r="AN851" s="80" t="s">
        <v>73</v>
      </c>
      <c r="AO851" s="80" t="s">
        <v>73</v>
      </c>
      <c r="AP851" s="102">
        <f t="shared" si="80"/>
        <v>0</v>
      </c>
      <c r="AQ851" s="102">
        <f t="shared" si="81"/>
        <v>17360000</v>
      </c>
      <c r="AR851" s="72" t="s">
        <v>65</v>
      </c>
      <c r="AS851" s="76">
        <v>17360000</v>
      </c>
      <c r="AT851" s="72" t="s">
        <v>319</v>
      </c>
      <c r="AU851" s="76">
        <v>0</v>
      </c>
      <c r="AV851" s="81" t="s">
        <v>73</v>
      </c>
      <c r="AW851" s="620">
        <v>13888000</v>
      </c>
      <c r="AX851" s="488">
        <f t="shared" si="82"/>
        <v>3472000</v>
      </c>
      <c r="AY851" s="84">
        <f t="shared" si="83"/>
        <v>0.8</v>
      </c>
      <c r="AZ851" s="84">
        <v>0.8</v>
      </c>
      <c r="BA851" s="81" t="s">
        <v>73</v>
      </c>
      <c r="BB851" s="72" t="s">
        <v>123</v>
      </c>
      <c r="BC851" s="75" t="s">
        <v>13197</v>
      </c>
      <c r="BD851" s="71" t="s">
        <v>65</v>
      </c>
      <c r="BE851" s="71" t="s">
        <v>65</v>
      </c>
    </row>
    <row r="852" spans="2:57" x14ac:dyDescent="0.25">
      <c r="B852" s="71">
        <v>2025</v>
      </c>
      <c r="C852" s="71">
        <v>891780111</v>
      </c>
      <c r="D852" s="71" t="s">
        <v>63</v>
      </c>
      <c r="E852" s="72" t="s">
        <v>13196</v>
      </c>
      <c r="F852" s="72" t="s">
        <v>13195</v>
      </c>
      <c r="G852" s="176">
        <v>0</v>
      </c>
      <c r="H852" s="72" t="s">
        <v>71</v>
      </c>
      <c r="I852" s="71" t="s">
        <v>64</v>
      </c>
      <c r="J852" s="73" t="s">
        <v>81</v>
      </c>
      <c r="K852" s="75" t="s">
        <v>13194</v>
      </c>
      <c r="L852" s="76">
        <v>17360000</v>
      </c>
      <c r="M852" s="71" t="s">
        <v>66</v>
      </c>
      <c r="N852" s="75" t="s">
        <v>13193</v>
      </c>
      <c r="O852" s="75">
        <v>36667908</v>
      </c>
      <c r="P852" s="72">
        <v>1425</v>
      </c>
      <c r="Q852" s="80">
        <v>45840</v>
      </c>
      <c r="R852" s="75">
        <v>5603238000</v>
      </c>
      <c r="S852" s="80">
        <v>45845</v>
      </c>
      <c r="T852" s="76">
        <v>17360000</v>
      </c>
      <c r="U852" s="72" t="s">
        <v>65</v>
      </c>
      <c r="V852" s="76">
        <v>85449357</v>
      </c>
      <c r="W852" s="104" t="s">
        <v>11233</v>
      </c>
      <c r="X852" s="80">
        <v>45845</v>
      </c>
      <c r="Y852" s="80">
        <v>45845</v>
      </c>
      <c r="Z852" s="78" t="s">
        <v>73</v>
      </c>
      <c r="AA852" s="78">
        <v>45991</v>
      </c>
      <c r="AB852" s="102">
        <f t="shared" si="78"/>
        <v>146</v>
      </c>
      <c r="AC852" s="72">
        <v>0</v>
      </c>
      <c r="AD852" s="514">
        <v>0</v>
      </c>
      <c r="AE852" s="72">
        <v>0</v>
      </c>
      <c r="AF852" s="80" t="s">
        <v>73</v>
      </c>
      <c r="AG852" s="102">
        <f t="shared" si="79"/>
        <v>0</v>
      </c>
      <c r="AH852" s="72">
        <v>0</v>
      </c>
      <c r="AI852" s="628">
        <v>0</v>
      </c>
      <c r="AJ852" s="72" t="s">
        <v>73</v>
      </c>
      <c r="AK852" s="80" t="s">
        <v>73</v>
      </c>
      <c r="AL852" s="72">
        <v>0</v>
      </c>
      <c r="AM852" s="80" t="s">
        <v>73</v>
      </c>
      <c r="AN852" s="80" t="s">
        <v>73</v>
      </c>
      <c r="AO852" s="80" t="s">
        <v>73</v>
      </c>
      <c r="AP852" s="102">
        <f t="shared" si="80"/>
        <v>0</v>
      </c>
      <c r="AQ852" s="102">
        <f t="shared" si="81"/>
        <v>17360000</v>
      </c>
      <c r="AR852" s="72" t="s">
        <v>65</v>
      </c>
      <c r="AS852" s="76">
        <v>17360000</v>
      </c>
      <c r="AT852" s="72" t="s">
        <v>319</v>
      </c>
      <c r="AU852" s="76">
        <v>0</v>
      </c>
      <c r="AV852" s="81" t="s">
        <v>73</v>
      </c>
      <c r="AW852" s="620">
        <v>13888000</v>
      </c>
      <c r="AX852" s="488">
        <f t="shared" si="82"/>
        <v>3472000</v>
      </c>
      <c r="AY852" s="84">
        <f t="shared" si="83"/>
        <v>0.8</v>
      </c>
      <c r="AZ852" s="84">
        <v>0.8</v>
      </c>
      <c r="BA852" s="81" t="s">
        <v>73</v>
      </c>
      <c r="BB852" s="72" t="s">
        <v>123</v>
      </c>
      <c r="BC852" s="75" t="s">
        <v>13192</v>
      </c>
      <c r="BD852" s="71" t="s">
        <v>65</v>
      </c>
      <c r="BE852" s="71" t="s">
        <v>65</v>
      </c>
    </row>
    <row r="853" spans="2:57" x14ac:dyDescent="0.25">
      <c r="B853" s="71">
        <v>2025</v>
      </c>
      <c r="C853" s="71">
        <v>891780111</v>
      </c>
      <c r="D853" s="71" t="s">
        <v>63</v>
      </c>
      <c r="E853" s="72" t="s">
        <v>13191</v>
      </c>
      <c r="F853" s="72" t="s">
        <v>13190</v>
      </c>
      <c r="G853" s="176">
        <v>0</v>
      </c>
      <c r="H853" s="72" t="s">
        <v>71</v>
      </c>
      <c r="I853" s="71" t="s">
        <v>64</v>
      </c>
      <c r="J853" s="73" t="s">
        <v>81</v>
      </c>
      <c r="K853" s="75" t="s">
        <v>13189</v>
      </c>
      <c r="L853" s="76">
        <v>25000000</v>
      </c>
      <c r="M853" s="71" t="s">
        <v>66</v>
      </c>
      <c r="N853" s="75" t="s">
        <v>13188</v>
      </c>
      <c r="O853" s="75">
        <v>65742222</v>
      </c>
      <c r="P853" s="72">
        <v>1425</v>
      </c>
      <c r="Q853" s="80">
        <v>45840</v>
      </c>
      <c r="R853" s="75">
        <v>5603238000</v>
      </c>
      <c r="S853" s="80">
        <v>45845</v>
      </c>
      <c r="T853" s="76">
        <v>25000000</v>
      </c>
      <c r="U853" s="72" t="s">
        <v>65</v>
      </c>
      <c r="V853" s="76">
        <v>85460949</v>
      </c>
      <c r="W853" s="104" t="s">
        <v>13177</v>
      </c>
      <c r="X853" s="80">
        <v>45845</v>
      </c>
      <c r="Y853" s="80">
        <v>45845</v>
      </c>
      <c r="Z853" s="78" t="s">
        <v>73</v>
      </c>
      <c r="AA853" s="78">
        <v>45991</v>
      </c>
      <c r="AB853" s="102">
        <f t="shared" si="78"/>
        <v>146</v>
      </c>
      <c r="AC853" s="72">
        <v>0</v>
      </c>
      <c r="AD853" s="514">
        <v>0</v>
      </c>
      <c r="AE853" s="72">
        <v>0</v>
      </c>
      <c r="AF853" s="80" t="s">
        <v>73</v>
      </c>
      <c r="AG853" s="102">
        <f t="shared" si="79"/>
        <v>0</v>
      </c>
      <c r="AH853" s="72">
        <v>0</v>
      </c>
      <c r="AI853" s="628">
        <v>0</v>
      </c>
      <c r="AJ853" s="72" t="s">
        <v>73</v>
      </c>
      <c r="AK853" s="80" t="s">
        <v>73</v>
      </c>
      <c r="AL853" s="72">
        <v>0</v>
      </c>
      <c r="AM853" s="80" t="s">
        <v>73</v>
      </c>
      <c r="AN853" s="80" t="s">
        <v>73</v>
      </c>
      <c r="AO853" s="80" t="s">
        <v>73</v>
      </c>
      <c r="AP853" s="102">
        <f t="shared" si="80"/>
        <v>0</v>
      </c>
      <c r="AQ853" s="102">
        <f t="shared" si="81"/>
        <v>25000000</v>
      </c>
      <c r="AR853" s="72" t="s">
        <v>65</v>
      </c>
      <c r="AS853" s="76">
        <v>25000000</v>
      </c>
      <c r="AT853" s="72" t="s">
        <v>319</v>
      </c>
      <c r="AU853" s="76">
        <v>0</v>
      </c>
      <c r="AV853" s="81" t="s">
        <v>73</v>
      </c>
      <c r="AW853" s="620">
        <v>20000000</v>
      </c>
      <c r="AX853" s="488">
        <f t="shared" si="82"/>
        <v>5000000</v>
      </c>
      <c r="AY853" s="84">
        <f t="shared" si="83"/>
        <v>0.8</v>
      </c>
      <c r="AZ853" s="84">
        <v>0.8</v>
      </c>
      <c r="BA853" s="81" t="s">
        <v>73</v>
      </c>
      <c r="BB853" s="72" t="s">
        <v>123</v>
      </c>
      <c r="BC853" s="75" t="s">
        <v>13187</v>
      </c>
      <c r="BD853" s="71" t="s">
        <v>65</v>
      </c>
      <c r="BE853" s="71" t="s">
        <v>65</v>
      </c>
    </row>
    <row r="854" spans="2:57" x14ac:dyDescent="0.25">
      <c r="B854" s="71">
        <v>2025</v>
      </c>
      <c r="C854" s="71">
        <v>891780111</v>
      </c>
      <c r="D854" s="71" t="s">
        <v>63</v>
      </c>
      <c r="E854" s="72" t="s">
        <v>13186</v>
      </c>
      <c r="F854" s="72" t="s">
        <v>13185</v>
      </c>
      <c r="G854" s="176">
        <v>0</v>
      </c>
      <c r="H854" s="72" t="s">
        <v>71</v>
      </c>
      <c r="I854" s="71" t="s">
        <v>64</v>
      </c>
      <c r="J854" s="73" t="s">
        <v>81</v>
      </c>
      <c r="K854" s="75" t="s">
        <v>13184</v>
      </c>
      <c r="L854" s="76">
        <v>20000000</v>
      </c>
      <c r="M854" s="71" t="s">
        <v>66</v>
      </c>
      <c r="N854" s="75" t="s">
        <v>13183</v>
      </c>
      <c r="O854" s="75">
        <v>39672643</v>
      </c>
      <c r="P854" s="72">
        <v>1425</v>
      </c>
      <c r="Q854" s="80">
        <v>45840</v>
      </c>
      <c r="R854" s="75">
        <v>5603238000</v>
      </c>
      <c r="S854" s="80">
        <v>45845</v>
      </c>
      <c r="T854" s="76">
        <v>20000000</v>
      </c>
      <c r="U854" s="72" t="s">
        <v>65</v>
      </c>
      <c r="V854" s="76">
        <v>85460949</v>
      </c>
      <c r="W854" s="104" t="s">
        <v>13177</v>
      </c>
      <c r="X854" s="80">
        <v>45845</v>
      </c>
      <c r="Y854" s="80">
        <v>45845</v>
      </c>
      <c r="Z854" s="78" t="s">
        <v>73</v>
      </c>
      <c r="AA854" s="78">
        <v>45991</v>
      </c>
      <c r="AB854" s="102">
        <f t="shared" si="78"/>
        <v>146</v>
      </c>
      <c r="AC854" s="72">
        <v>0</v>
      </c>
      <c r="AD854" s="514">
        <v>0</v>
      </c>
      <c r="AE854" s="72">
        <v>0</v>
      </c>
      <c r="AF854" s="80" t="s">
        <v>73</v>
      </c>
      <c r="AG854" s="102">
        <f t="shared" si="79"/>
        <v>0</v>
      </c>
      <c r="AH854" s="72">
        <v>0</v>
      </c>
      <c r="AI854" s="628">
        <v>0</v>
      </c>
      <c r="AJ854" s="72" t="s">
        <v>73</v>
      </c>
      <c r="AK854" s="80" t="s">
        <v>73</v>
      </c>
      <c r="AL854" s="72">
        <v>0</v>
      </c>
      <c r="AM854" s="80" t="s">
        <v>73</v>
      </c>
      <c r="AN854" s="80" t="s">
        <v>73</v>
      </c>
      <c r="AO854" s="80" t="s">
        <v>73</v>
      </c>
      <c r="AP854" s="102">
        <f t="shared" si="80"/>
        <v>0</v>
      </c>
      <c r="AQ854" s="102">
        <f t="shared" si="81"/>
        <v>20000000</v>
      </c>
      <c r="AR854" s="72" t="s">
        <v>65</v>
      </c>
      <c r="AS854" s="76">
        <v>20000000</v>
      </c>
      <c r="AT854" s="72" t="s">
        <v>319</v>
      </c>
      <c r="AU854" s="76">
        <v>0</v>
      </c>
      <c r="AV854" s="81" t="s">
        <v>73</v>
      </c>
      <c r="AW854" s="620">
        <v>16000000</v>
      </c>
      <c r="AX854" s="488">
        <f t="shared" si="82"/>
        <v>4000000</v>
      </c>
      <c r="AY854" s="84">
        <f t="shared" si="83"/>
        <v>0.8</v>
      </c>
      <c r="AZ854" s="84">
        <v>0.8</v>
      </c>
      <c r="BA854" s="81" t="s">
        <v>73</v>
      </c>
      <c r="BB854" s="72" t="s">
        <v>123</v>
      </c>
      <c r="BC854" s="75" t="s">
        <v>13182</v>
      </c>
      <c r="BD854" s="71" t="s">
        <v>65</v>
      </c>
      <c r="BE854" s="71" t="s">
        <v>65</v>
      </c>
    </row>
    <row r="855" spans="2:57" x14ac:dyDescent="0.25">
      <c r="B855" s="71">
        <v>2025</v>
      </c>
      <c r="C855" s="71">
        <v>891780111</v>
      </c>
      <c r="D855" s="71" t="s">
        <v>63</v>
      </c>
      <c r="E855" s="72" t="s">
        <v>13181</v>
      </c>
      <c r="F855" s="72" t="s">
        <v>13180</v>
      </c>
      <c r="G855" s="176">
        <v>0</v>
      </c>
      <c r="H855" s="72" t="s">
        <v>71</v>
      </c>
      <c r="I855" s="71" t="s">
        <v>64</v>
      </c>
      <c r="J855" s="73" t="s">
        <v>81</v>
      </c>
      <c r="K855" s="75" t="s">
        <v>13179</v>
      </c>
      <c r="L855" s="76">
        <v>20000000</v>
      </c>
      <c r="M855" s="71" t="s">
        <v>66</v>
      </c>
      <c r="N855" s="75" t="s">
        <v>13178</v>
      </c>
      <c r="O855" s="75">
        <v>85450306</v>
      </c>
      <c r="P855" s="72">
        <v>1425</v>
      </c>
      <c r="Q855" s="80">
        <v>45840</v>
      </c>
      <c r="R855" s="75">
        <v>5603238000</v>
      </c>
      <c r="S855" s="80">
        <v>45845</v>
      </c>
      <c r="T855" s="76">
        <v>20000000</v>
      </c>
      <c r="U855" s="72" t="s">
        <v>65</v>
      </c>
      <c r="V855" s="76">
        <v>85460949</v>
      </c>
      <c r="W855" s="104" t="s">
        <v>13177</v>
      </c>
      <c r="X855" s="80">
        <v>45845</v>
      </c>
      <c r="Y855" s="80">
        <v>45845</v>
      </c>
      <c r="Z855" s="78" t="s">
        <v>73</v>
      </c>
      <c r="AA855" s="78">
        <v>45991</v>
      </c>
      <c r="AB855" s="102">
        <f t="shared" si="78"/>
        <v>146</v>
      </c>
      <c r="AC855" s="72">
        <v>0</v>
      </c>
      <c r="AD855" s="514">
        <v>0</v>
      </c>
      <c r="AE855" s="72">
        <v>0</v>
      </c>
      <c r="AF855" s="80" t="s">
        <v>73</v>
      </c>
      <c r="AG855" s="102">
        <f t="shared" si="79"/>
        <v>0</v>
      </c>
      <c r="AH855" s="72">
        <v>1</v>
      </c>
      <c r="AI855" s="628">
        <v>16000000</v>
      </c>
      <c r="AJ855" s="78">
        <v>45869</v>
      </c>
      <c r="AK855" s="78">
        <v>45869</v>
      </c>
      <c r="AL855" s="72">
        <v>0</v>
      </c>
      <c r="AM855" s="80" t="s">
        <v>73</v>
      </c>
      <c r="AN855" s="80" t="s">
        <v>73</v>
      </c>
      <c r="AO855" s="80" t="s">
        <v>73</v>
      </c>
      <c r="AP855" s="102">
        <f t="shared" si="80"/>
        <v>0</v>
      </c>
      <c r="AQ855" s="102">
        <f t="shared" si="81"/>
        <v>4000000</v>
      </c>
      <c r="AR855" s="72" t="s">
        <v>65</v>
      </c>
      <c r="AS855" s="76">
        <v>20000000</v>
      </c>
      <c r="AT855" s="72" t="s">
        <v>319</v>
      </c>
      <c r="AU855" s="76">
        <v>0</v>
      </c>
      <c r="AV855" s="81" t="s">
        <v>73</v>
      </c>
      <c r="AW855" s="620">
        <v>4000000</v>
      </c>
      <c r="AX855" s="488">
        <f t="shared" si="82"/>
        <v>0</v>
      </c>
      <c r="AY855" s="84">
        <f t="shared" si="83"/>
        <v>1</v>
      </c>
      <c r="AZ855" s="84">
        <v>1</v>
      </c>
      <c r="BA855" s="80">
        <v>45888</v>
      </c>
      <c r="BB855" s="72" t="s">
        <v>426</v>
      </c>
      <c r="BC855" s="75" t="s">
        <v>13176</v>
      </c>
      <c r="BD855" s="71" t="s">
        <v>65</v>
      </c>
      <c r="BE855" s="71" t="s">
        <v>65</v>
      </c>
    </row>
    <row r="856" spans="2:57" x14ac:dyDescent="0.25">
      <c r="B856" s="71">
        <v>2025</v>
      </c>
      <c r="C856" s="71">
        <v>891780111</v>
      </c>
      <c r="D856" s="71" t="s">
        <v>63</v>
      </c>
      <c r="E856" s="72" t="s">
        <v>13175</v>
      </c>
      <c r="F856" s="72" t="s">
        <v>13174</v>
      </c>
      <c r="G856" s="176">
        <v>0</v>
      </c>
      <c r="H856" s="72" t="s">
        <v>71</v>
      </c>
      <c r="I856" s="71" t="s">
        <v>64</v>
      </c>
      <c r="J856" s="73" t="s">
        <v>81</v>
      </c>
      <c r="K856" s="75" t="s">
        <v>13173</v>
      </c>
      <c r="L856" s="76">
        <v>14250000</v>
      </c>
      <c r="M856" s="71" t="s">
        <v>66</v>
      </c>
      <c r="N856" s="75" t="s">
        <v>13172</v>
      </c>
      <c r="O856" s="75">
        <v>1004346785</v>
      </c>
      <c r="P856" s="72">
        <v>1425</v>
      </c>
      <c r="Q856" s="80">
        <v>45840</v>
      </c>
      <c r="R856" s="75">
        <v>5603238000</v>
      </c>
      <c r="S856" s="80">
        <v>45845</v>
      </c>
      <c r="T856" s="76">
        <v>14250000</v>
      </c>
      <c r="U856" s="72" t="s">
        <v>65</v>
      </c>
      <c r="V856" s="76">
        <v>7631392</v>
      </c>
      <c r="W856" s="104" t="s">
        <v>11002</v>
      </c>
      <c r="X856" s="80">
        <v>45845</v>
      </c>
      <c r="Y856" s="80">
        <v>45845</v>
      </c>
      <c r="Z856" s="78" t="s">
        <v>73</v>
      </c>
      <c r="AA856" s="78">
        <v>45991</v>
      </c>
      <c r="AB856" s="102">
        <f t="shared" si="78"/>
        <v>146</v>
      </c>
      <c r="AC856" s="72">
        <v>0</v>
      </c>
      <c r="AD856" s="514">
        <v>0</v>
      </c>
      <c r="AE856" s="72">
        <v>0</v>
      </c>
      <c r="AF856" s="80" t="s">
        <v>73</v>
      </c>
      <c r="AG856" s="102">
        <f t="shared" si="79"/>
        <v>0</v>
      </c>
      <c r="AH856" s="72">
        <v>0</v>
      </c>
      <c r="AI856" s="628">
        <v>0</v>
      </c>
      <c r="AJ856" s="72" t="s">
        <v>73</v>
      </c>
      <c r="AK856" s="80" t="s">
        <v>73</v>
      </c>
      <c r="AL856" s="72">
        <v>0</v>
      </c>
      <c r="AM856" s="80" t="s">
        <v>73</v>
      </c>
      <c r="AN856" s="80" t="s">
        <v>73</v>
      </c>
      <c r="AO856" s="80" t="s">
        <v>73</v>
      </c>
      <c r="AP856" s="102">
        <f t="shared" si="80"/>
        <v>0</v>
      </c>
      <c r="AQ856" s="102">
        <f t="shared" si="81"/>
        <v>14250000</v>
      </c>
      <c r="AR856" s="72" t="s">
        <v>65</v>
      </c>
      <c r="AS856" s="76">
        <v>14250000</v>
      </c>
      <c r="AT856" s="72" t="s">
        <v>319</v>
      </c>
      <c r="AU856" s="76">
        <v>0</v>
      </c>
      <c r="AV856" s="81" t="s">
        <v>73</v>
      </c>
      <c r="AW856" s="620">
        <v>11400000</v>
      </c>
      <c r="AX856" s="488">
        <f t="shared" si="82"/>
        <v>2850000</v>
      </c>
      <c r="AY856" s="84">
        <f t="shared" si="83"/>
        <v>0.8</v>
      </c>
      <c r="AZ856" s="84">
        <v>0.8</v>
      </c>
      <c r="BA856" s="81" t="s">
        <v>73</v>
      </c>
      <c r="BB856" s="72" t="s">
        <v>123</v>
      </c>
      <c r="BC856" s="75" t="s">
        <v>13171</v>
      </c>
      <c r="BD856" s="71" t="s">
        <v>65</v>
      </c>
      <c r="BE856" s="71" t="s">
        <v>65</v>
      </c>
    </row>
    <row r="857" spans="2:57" x14ac:dyDescent="0.25">
      <c r="B857" s="71">
        <v>2025</v>
      </c>
      <c r="C857" s="71">
        <v>891780111</v>
      </c>
      <c r="D857" s="71" t="s">
        <v>63</v>
      </c>
      <c r="E857" s="72" t="s">
        <v>13170</v>
      </c>
      <c r="F857" s="72" t="s">
        <v>13169</v>
      </c>
      <c r="G857" s="176">
        <v>0</v>
      </c>
      <c r="H857" s="72" t="s">
        <v>71</v>
      </c>
      <c r="I857" s="71" t="s">
        <v>64</v>
      </c>
      <c r="J857" s="73" t="s">
        <v>81</v>
      </c>
      <c r="K857" s="75" t="s">
        <v>13168</v>
      </c>
      <c r="L857" s="76">
        <v>11250000</v>
      </c>
      <c r="M857" s="71" t="s">
        <v>66</v>
      </c>
      <c r="N857" s="75" t="s">
        <v>13167</v>
      </c>
      <c r="O857" s="75">
        <v>1082963378</v>
      </c>
      <c r="P857" s="72">
        <v>1426</v>
      </c>
      <c r="Q857" s="80">
        <v>45840</v>
      </c>
      <c r="R857" s="75">
        <v>2494141000</v>
      </c>
      <c r="S857" s="80">
        <v>45845</v>
      </c>
      <c r="T857" s="76">
        <v>11250000</v>
      </c>
      <c r="U857" s="72" t="s">
        <v>65</v>
      </c>
      <c r="V857" s="76">
        <v>7631392</v>
      </c>
      <c r="W857" s="104" t="s">
        <v>11002</v>
      </c>
      <c r="X857" s="80">
        <v>45845</v>
      </c>
      <c r="Y857" s="80">
        <v>45845</v>
      </c>
      <c r="Z857" s="78" t="s">
        <v>73</v>
      </c>
      <c r="AA857" s="78">
        <v>45991</v>
      </c>
      <c r="AB857" s="102">
        <f t="shared" si="78"/>
        <v>146</v>
      </c>
      <c r="AC857" s="72">
        <v>0</v>
      </c>
      <c r="AD857" s="514">
        <v>0</v>
      </c>
      <c r="AE857" s="72">
        <v>0</v>
      </c>
      <c r="AF857" s="80" t="s">
        <v>73</v>
      </c>
      <c r="AG857" s="102">
        <f t="shared" si="79"/>
        <v>0</v>
      </c>
      <c r="AH857" s="72">
        <v>0</v>
      </c>
      <c r="AI857" s="628">
        <v>0</v>
      </c>
      <c r="AJ857" s="72" t="s">
        <v>73</v>
      </c>
      <c r="AK857" s="80" t="s">
        <v>73</v>
      </c>
      <c r="AL857" s="72">
        <v>0</v>
      </c>
      <c r="AM857" s="80" t="s">
        <v>73</v>
      </c>
      <c r="AN857" s="80" t="s">
        <v>73</v>
      </c>
      <c r="AO857" s="80" t="s">
        <v>73</v>
      </c>
      <c r="AP857" s="102">
        <f t="shared" si="80"/>
        <v>0</v>
      </c>
      <c r="AQ857" s="102">
        <f t="shared" si="81"/>
        <v>11250000</v>
      </c>
      <c r="AR857" s="72" t="s">
        <v>65</v>
      </c>
      <c r="AS857" s="76">
        <v>11250000</v>
      </c>
      <c r="AT857" s="72" t="s">
        <v>319</v>
      </c>
      <c r="AU857" s="76">
        <v>0</v>
      </c>
      <c r="AV857" s="81" t="s">
        <v>73</v>
      </c>
      <c r="AW857" s="620">
        <v>9000000</v>
      </c>
      <c r="AX857" s="488">
        <f t="shared" si="82"/>
        <v>2250000</v>
      </c>
      <c r="AY857" s="84">
        <f t="shared" si="83"/>
        <v>0.8</v>
      </c>
      <c r="AZ857" s="84">
        <v>0.8</v>
      </c>
      <c r="BA857" s="81" t="s">
        <v>73</v>
      </c>
      <c r="BB857" s="72" t="s">
        <v>123</v>
      </c>
      <c r="BC857" s="75" t="s">
        <v>13166</v>
      </c>
      <c r="BD857" s="71" t="s">
        <v>65</v>
      </c>
      <c r="BE857" s="71" t="s">
        <v>65</v>
      </c>
    </row>
    <row r="858" spans="2:57" x14ac:dyDescent="0.25">
      <c r="B858" s="71">
        <v>2025</v>
      </c>
      <c r="C858" s="71">
        <v>891780111</v>
      </c>
      <c r="D858" s="71" t="s">
        <v>63</v>
      </c>
      <c r="E858" s="72" t="s">
        <v>13165</v>
      </c>
      <c r="F858" s="72" t="s">
        <v>13164</v>
      </c>
      <c r="G858" s="176">
        <v>0</v>
      </c>
      <c r="H858" s="72" t="s">
        <v>71</v>
      </c>
      <c r="I858" s="71" t="s">
        <v>64</v>
      </c>
      <c r="J858" s="73" t="s">
        <v>81</v>
      </c>
      <c r="K858" s="75" t="s">
        <v>13163</v>
      </c>
      <c r="L858" s="76">
        <v>14250000</v>
      </c>
      <c r="M858" s="71" t="s">
        <v>66</v>
      </c>
      <c r="N858" s="75" t="s">
        <v>13162</v>
      </c>
      <c r="O858" s="75">
        <v>1083029737</v>
      </c>
      <c r="P858" s="72">
        <v>1425</v>
      </c>
      <c r="Q858" s="80">
        <v>45840</v>
      </c>
      <c r="R858" s="75">
        <v>5603238000</v>
      </c>
      <c r="S858" s="80">
        <v>45845</v>
      </c>
      <c r="T858" s="76">
        <v>14250000</v>
      </c>
      <c r="U858" s="72" t="s">
        <v>65</v>
      </c>
      <c r="V858" s="76">
        <v>7631392</v>
      </c>
      <c r="W858" s="104" t="s">
        <v>11002</v>
      </c>
      <c r="X858" s="80">
        <v>45845</v>
      </c>
      <c r="Y858" s="80">
        <v>45845</v>
      </c>
      <c r="Z858" s="78" t="s">
        <v>73</v>
      </c>
      <c r="AA858" s="78">
        <v>45991</v>
      </c>
      <c r="AB858" s="102">
        <f t="shared" si="78"/>
        <v>146</v>
      </c>
      <c r="AC858" s="72">
        <v>0</v>
      </c>
      <c r="AD858" s="514">
        <v>0</v>
      </c>
      <c r="AE858" s="72">
        <v>0</v>
      </c>
      <c r="AF858" s="80" t="s">
        <v>73</v>
      </c>
      <c r="AG858" s="102">
        <f t="shared" si="79"/>
        <v>0</v>
      </c>
      <c r="AH858" s="72">
        <v>0</v>
      </c>
      <c r="AI858" s="628">
        <v>0</v>
      </c>
      <c r="AJ858" s="72" t="s">
        <v>73</v>
      </c>
      <c r="AK858" s="80" t="s">
        <v>73</v>
      </c>
      <c r="AL858" s="72">
        <v>0</v>
      </c>
      <c r="AM858" s="80" t="s">
        <v>73</v>
      </c>
      <c r="AN858" s="80" t="s">
        <v>73</v>
      </c>
      <c r="AO858" s="80" t="s">
        <v>73</v>
      </c>
      <c r="AP858" s="102">
        <f t="shared" si="80"/>
        <v>0</v>
      </c>
      <c r="AQ858" s="102">
        <f t="shared" si="81"/>
        <v>14250000</v>
      </c>
      <c r="AR858" s="72" t="s">
        <v>65</v>
      </c>
      <c r="AS858" s="76">
        <v>14250000</v>
      </c>
      <c r="AT858" s="72" t="s">
        <v>319</v>
      </c>
      <c r="AU858" s="76">
        <v>0</v>
      </c>
      <c r="AV858" s="81" t="s">
        <v>73</v>
      </c>
      <c r="AW858" s="620">
        <v>11400000</v>
      </c>
      <c r="AX858" s="488">
        <f t="shared" si="82"/>
        <v>2850000</v>
      </c>
      <c r="AY858" s="84">
        <f t="shared" si="83"/>
        <v>0.8</v>
      </c>
      <c r="AZ858" s="84">
        <v>0.8</v>
      </c>
      <c r="BA858" s="81" t="s">
        <v>73</v>
      </c>
      <c r="BB858" s="72" t="s">
        <v>123</v>
      </c>
      <c r="BC858" s="75" t="s">
        <v>13161</v>
      </c>
      <c r="BD858" s="71" t="s">
        <v>65</v>
      </c>
      <c r="BE858" s="71" t="s">
        <v>65</v>
      </c>
    </row>
    <row r="859" spans="2:57" x14ac:dyDescent="0.25">
      <c r="B859" s="71">
        <v>2025</v>
      </c>
      <c r="C859" s="71">
        <v>891780111</v>
      </c>
      <c r="D859" s="71" t="s">
        <v>63</v>
      </c>
      <c r="E859" s="72" t="s">
        <v>13160</v>
      </c>
      <c r="F859" s="72" t="s">
        <v>13159</v>
      </c>
      <c r="G859" s="176">
        <v>0</v>
      </c>
      <c r="H859" s="72" t="s">
        <v>71</v>
      </c>
      <c r="I859" s="71" t="s">
        <v>64</v>
      </c>
      <c r="J859" s="73" t="s">
        <v>81</v>
      </c>
      <c r="K859" s="75" t="s">
        <v>13158</v>
      </c>
      <c r="L859" s="76">
        <v>18935000</v>
      </c>
      <c r="M859" s="71" t="s">
        <v>66</v>
      </c>
      <c r="N859" s="75" t="s">
        <v>13157</v>
      </c>
      <c r="O859" s="75">
        <v>1082964829</v>
      </c>
      <c r="P859" s="72">
        <v>1425</v>
      </c>
      <c r="Q859" s="80">
        <v>45840</v>
      </c>
      <c r="R859" s="75">
        <v>5603238000</v>
      </c>
      <c r="S859" s="80">
        <v>45845</v>
      </c>
      <c r="T859" s="76">
        <v>18935000</v>
      </c>
      <c r="U859" s="72" t="s">
        <v>65</v>
      </c>
      <c r="V859" s="76">
        <v>85152695</v>
      </c>
      <c r="W859" s="104" t="s">
        <v>10424</v>
      </c>
      <c r="X859" s="80">
        <v>45845</v>
      </c>
      <c r="Y859" s="80">
        <v>45845</v>
      </c>
      <c r="Z859" s="78" t="s">
        <v>73</v>
      </c>
      <c r="AA859" s="78">
        <v>45991</v>
      </c>
      <c r="AB859" s="102">
        <f t="shared" si="78"/>
        <v>146</v>
      </c>
      <c r="AC859" s="72">
        <v>1</v>
      </c>
      <c r="AD859" s="514">
        <v>1500000</v>
      </c>
      <c r="AE859" s="72">
        <v>0</v>
      </c>
      <c r="AF859" s="80" t="s">
        <v>73</v>
      </c>
      <c r="AG859" s="102">
        <f t="shared" si="79"/>
        <v>0</v>
      </c>
      <c r="AH859" s="72">
        <v>0</v>
      </c>
      <c r="AI859" s="628">
        <v>0</v>
      </c>
      <c r="AJ859" s="72" t="s">
        <v>73</v>
      </c>
      <c r="AK859" s="80" t="s">
        <v>73</v>
      </c>
      <c r="AL859" s="72">
        <v>0</v>
      </c>
      <c r="AM859" s="80" t="s">
        <v>73</v>
      </c>
      <c r="AN859" s="80" t="s">
        <v>73</v>
      </c>
      <c r="AO859" s="80" t="s">
        <v>73</v>
      </c>
      <c r="AP859" s="102">
        <f t="shared" si="80"/>
        <v>0</v>
      </c>
      <c r="AQ859" s="102">
        <f t="shared" si="81"/>
        <v>20435000</v>
      </c>
      <c r="AR859" s="72" t="s">
        <v>65</v>
      </c>
      <c r="AS859" s="76">
        <v>18935000</v>
      </c>
      <c r="AT859" s="72" t="s">
        <v>319</v>
      </c>
      <c r="AU859" s="76">
        <v>0</v>
      </c>
      <c r="AV859" s="81" t="s">
        <v>73</v>
      </c>
      <c r="AW859" s="620">
        <v>15148000</v>
      </c>
      <c r="AX859" s="488">
        <f t="shared" si="82"/>
        <v>5287000</v>
      </c>
      <c r="AY859" s="84">
        <f t="shared" si="83"/>
        <v>0.74127722045510158</v>
      </c>
      <c r="AZ859" s="84">
        <v>0.8</v>
      </c>
      <c r="BA859" s="81" t="s">
        <v>73</v>
      </c>
      <c r="BB859" s="72" t="s">
        <v>123</v>
      </c>
      <c r="BC859" s="75" t="s">
        <v>13156</v>
      </c>
      <c r="BD859" s="71" t="s">
        <v>65</v>
      </c>
      <c r="BE859" s="71" t="s">
        <v>65</v>
      </c>
    </row>
    <row r="860" spans="2:57" x14ac:dyDescent="0.25">
      <c r="B860" s="71">
        <v>2025</v>
      </c>
      <c r="C860" s="71">
        <v>891780111</v>
      </c>
      <c r="D860" s="71" t="s">
        <v>63</v>
      </c>
      <c r="E860" s="72" t="s">
        <v>13155</v>
      </c>
      <c r="F860" s="72" t="s">
        <v>13154</v>
      </c>
      <c r="G860" s="176">
        <v>0</v>
      </c>
      <c r="H860" s="72" t="s">
        <v>71</v>
      </c>
      <c r="I860" s="71" t="s">
        <v>166</v>
      </c>
      <c r="J860" s="73" t="s">
        <v>81</v>
      </c>
      <c r="K860" s="75" t="s">
        <v>13153</v>
      </c>
      <c r="L860" s="76">
        <v>15780000</v>
      </c>
      <c r="M860" s="71" t="s">
        <v>66</v>
      </c>
      <c r="N860" s="75" t="s">
        <v>13152</v>
      </c>
      <c r="O860" s="75">
        <v>1081826586</v>
      </c>
      <c r="P860" s="72">
        <v>1432</v>
      </c>
      <c r="Q860" s="80">
        <v>45841</v>
      </c>
      <c r="R860" s="75">
        <v>63120000</v>
      </c>
      <c r="S860" s="80">
        <v>45845</v>
      </c>
      <c r="T860" s="76">
        <v>15780000</v>
      </c>
      <c r="U860" s="72" t="s">
        <v>65</v>
      </c>
      <c r="V860" s="76">
        <v>72175281</v>
      </c>
      <c r="W860" s="104" t="s">
        <v>8886</v>
      </c>
      <c r="X860" s="80">
        <v>45845</v>
      </c>
      <c r="Y860" s="80">
        <v>45845</v>
      </c>
      <c r="Z860" s="78" t="s">
        <v>73</v>
      </c>
      <c r="AA860" s="78">
        <v>45991</v>
      </c>
      <c r="AB860" s="102">
        <f t="shared" si="78"/>
        <v>146</v>
      </c>
      <c r="AC860" s="72">
        <v>0</v>
      </c>
      <c r="AD860" s="514">
        <v>0</v>
      </c>
      <c r="AE860" s="72">
        <v>0</v>
      </c>
      <c r="AF860" s="80" t="s">
        <v>73</v>
      </c>
      <c r="AG860" s="102">
        <f t="shared" si="79"/>
        <v>0</v>
      </c>
      <c r="AH860" s="72">
        <v>0</v>
      </c>
      <c r="AI860" s="628">
        <v>0</v>
      </c>
      <c r="AJ860" s="72" t="s">
        <v>73</v>
      </c>
      <c r="AK860" s="80" t="s">
        <v>73</v>
      </c>
      <c r="AL860" s="72">
        <v>0</v>
      </c>
      <c r="AM860" s="80" t="s">
        <v>73</v>
      </c>
      <c r="AN860" s="80" t="s">
        <v>73</v>
      </c>
      <c r="AO860" s="80" t="s">
        <v>73</v>
      </c>
      <c r="AP860" s="102">
        <f t="shared" si="80"/>
        <v>0</v>
      </c>
      <c r="AQ860" s="102">
        <f t="shared" si="81"/>
        <v>15780000</v>
      </c>
      <c r="AR860" s="72" t="s">
        <v>65</v>
      </c>
      <c r="AS860" s="76">
        <v>15780000</v>
      </c>
      <c r="AT860" s="72" t="s">
        <v>319</v>
      </c>
      <c r="AU860" s="76">
        <v>0</v>
      </c>
      <c r="AV860" s="81" t="s">
        <v>73</v>
      </c>
      <c r="AW860" s="620">
        <v>12624000</v>
      </c>
      <c r="AX860" s="488">
        <f t="shared" si="82"/>
        <v>3156000</v>
      </c>
      <c r="AY860" s="84">
        <f t="shared" si="83"/>
        <v>0.8</v>
      </c>
      <c r="AZ860" s="84">
        <v>0.8</v>
      </c>
      <c r="BA860" s="81" t="s">
        <v>73</v>
      </c>
      <c r="BB860" s="72" t="s">
        <v>123</v>
      </c>
      <c r="BC860" s="75" t="s">
        <v>13151</v>
      </c>
      <c r="BD860" s="71" t="s">
        <v>65</v>
      </c>
      <c r="BE860" s="71" t="s">
        <v>65</v>
      </c>
    </row>
    <row r="861" spans="2:57" x14ac:dyDescent="0.25">
      <c r="B861" s="71">
        <v>2025</v>
      </c>
      <c r="C861" s="71">
        <v>891780111</v>
      </c>
      <c r="D861" s="71" t="s">
        <v>63</v>
      </c>
      <c r="E861" s="72" t="s">
        <v>13150</v>
      </c>
      <c r="F861" s="72" t="s">
        <v>13149</v>
      </c>
      <c r="G861" s="176">
        <v>0</v>
      </c>
      <c r="H861" s="72" t="s">
        <v>71</v>
      </c>
      <c r="I861" s="71" t="s">
        <v>64</v>
      </c>
      <c r="J861" s="73" t="s">
        <v>81</v>
      </c>
      <c r="K861" s="75" t="s">
        <v>13148</v>
      </c>
      <c r="L861" s="76">
        <v>15780000</v>
      </c>
      <c r="M861" s="71" t="s">
        <v>66</v>
      </c>
      <c r="N861" s="75" t="s">
        <v>13147</v>
      </c>
      <c r="O861" s="75">
        <v>1085180904</v>
      </c>
      <c r="P861" s="72">
        <v>1425</v>
      </c>
      <c r="Q861" s="80">
        <v>45840</v>
      </c>
      <c r="R861" s="75">
        <v>5603238000</v>
      </c>
      <c r="S861" s="80">
        <v>45845</v>
      </c>
      <c r="T861" s="76">
        <v>15780000</v>
      </c>
      <c r="U861" s="72" t="s">
        <v>65</v>
      </c>
      <c r="V861" s="76">
        <v>72175281</v>
      </c>
      <c r="W861" s="104" t="s">
        <v>8886</v>
      </c>
      <c r="X861" s="80">
        <v>45845</v>
      </c>
      <c r="Y861" s="80">
        <v>45845</v>
      </c>
      <c r="Z861" s="78" t="s">
        <v>73</v>
      </c>
      <c r="AA861" s="78">
        <v>45991</v>
      </c>
      <c r="AB861" s="102">
        <f t="shared" si="78"/>
        <v>146</v>
      </c>
      <c r="AC861" s="72">
        <v>0</v>
      </c>
      <c r="AD861" s="514">
        <v>0</v>
      </c>
      <c r="AE861" s="72">
        <v>0</v>
      </c>
      <c r="AF861" s="80" t="s">
        <v>73</v>
      </c>
      <c r="AG861" s="102">
        <f t="shared" si="79"/>
        <v>0</v>
      </c>
      <c r="AH861" s="72">
        <v>0</v>
      </c>
      <c r="AI861" s="628">
        <v>0</v>
      </c>
      <c r="AJ861" s="72" t="s">
        <v>73</v>
      </c>
      <c r="AK861" s="80" t="s">
        <v>73</v>
      </c>
      <c r="AL861" s="72">
        <v>0</v>
      </c>
      <c r="AM861" s="80" t="s">
        <v>73</v>
      </c>
      <c r="AN861" s="80" t="s">
        <v>73</v>
      </c>
      <c r="AO861" s="80" t="s">
        <v>73</v>
      </c>
      <c r="AP861" s="102">
        <f t="shared" si="80"/>
        <v>0</v>
      </c>
      <c r="AQ861" s="102">
        <f t="shared" si="81"/>
        <v>15780000</v>
      </c>
      <c r="AR861" s="72" t="s">
        <v>65</v>
      </c>
      <c r="AS861" s="76">
        <v>15780000</v>
      </c>
      <c r="AT861" s="72" t="s">
        <v>319</v>
      </c>
      <c r="AU861" s="76">
        <v>0</v>
      </c>
      <c r="AV861" s="81" t="s">
        <v>73</v>
      </c>
      <c r="AW861" s="620">
        <v>12624000</v>
      </c>
      <c r="AX861" s="488">
        <f t="shared" si="82"/>
        <v>3156000</v>
      </c>
      <c r="AY861" s="84">
        <f t="shared" si="83"/>
        <v>0.8</v>
      </c>
      <c r="AZ861" s="84">
        <v>0.8</v>
      </c>
      <c r="BA861" s="81" t="s">
        <v>73</v>
      </c>
      <c r="BB861" s="72" t="s">
        <v>123</v>
      </c>
      <c r="BC861" s="75" t="s">
        <v>13146</v>
      </c>
      <c r="BD861" s="71" t="s">
        <v>65</v>
      </c>
      <c r="BE861" s="71" t="s">
        <v>65</v>
      </c>
    </row>
    <row r="862" spans="2:57" x14ac:dyDescent="0.25">
      <c r="B862" s="71">
        <v>2025</v>
      </c>
      <c r="C862" s="71">
        <v>891780111</v>
      </c>
      <c r="D862" s="71" t="s">
        <v>63</v>
      </c>
      <c r="E862" s="72" t="s">
        <v>13145</v>
      </c>
      <c r="F862" s="72" t="s">
        <v>13144</v>
      </c>
      <c r="G862" s="176">
        <v>0</v>
      </c>
      <c r="H862" s="72" t="s">
        <v>71</v>
      </c>
      <c r="I862" s="71" t="s">
        <v>64</v>
      </c>
      <c r="J862" s="73" t="s">
        <v>81</v>
      </c>
      <c r="K862" s="75" t="s">
        <v>13143</v>
      </c>
      <c r="L862" s="76">
        <v>17360000</v>
      </c>
      <c r="M862" s="71" t="s">
        <v>66</v>
      </c>
      <c r="N862" s="75" t="s">
        <v>13142</v>
      </c>
      <c r="O862" s="75">
        <v>85468611</v>
      </c>
      <c r="P862" s="72">
        <v>1425</v>
      </c>
      <c r="Q862" s="80">
        <v>45840</v>
      </c>
      <c r="R862" s="75">
        <v>5603238000</v>
      </c>
      <c r="S862" s="80">
        <v>45845</v>
      </c>
      <c r="T862" s="76">
        <v>17360000</v>
      </c>
      <c r="U862" s="72" t="s">
        <v>65</v>
      </c>
      <c r="V862" s="76">
        <v>72175281</v>
      </c>
      <c r="W862" s="104" t="s">
        <v>8886</v>
      </c>
      <c r="X862" s="80">
        <v>45845</v>
      </c>
      <c r="Y862" s="80">
        <v>45845</v>
      </c>
      <c r="Z862" s="78" t="s">
        <v>73</v>
      </c>
      <c r="AA862" s="78">
        <v>45991</v>
      </c>
      <c r="AB862" s="102">
        <f t="shared" si="78"/>
        <v>146</v>
      </c>
      <c r="AC862" s="72">
        <v>0</v>
      </c>
      <c r="AD862" s="514">
        <v>0</v>
      </c>
      <c r="AE862" s="72">
        <v>0</v>
      </c>
      <c r="AF862" s="80" t="s">
        <v>73</v>
      </c>
      <c r="AG862" s="102">
        <f t="shared" si="79"/>
        <v>0</v>
      </c>
      <c r="AH862" s="72">
        <v>0</v>
      </c>
      <c r="AI862" s="628">
        <v>0</v>
      </c>
      <c r="AJ862" s="72" t="s">
        <v>73</v>
      </c>
      <c r="AK862" s="80" t="s">
        <v>73</v>
      </c>
      <c r="AL862" s="72">
        <v>0</v>
      </c>
      <c r="AM862" s="80" t="s">
        <v>73</v>
      </c>
      <c r="AN862" s="80" t="s">
        <v>73</v>
      </c>
      <c r="AO862" s="80" t="s">
        <v>73</v>
      </c>
      <c r="AP862" s="102">
        <f t="shared" si="80"/>
        <v>0</v>
      </c>
      <c r="AQ862" s="102">
        <f t="shared" si="81"/>
        <v>17360000</v>
      </c>
      <c r="AR862" s="72" t="s">
        <v>65</v>
      </c>
      <c r="AS862" s="76">
        <v>17360000</v>
      </c>
      <c r="AT862" s="72" t="s">
        <v>319</v>
      </c>
      <c r="AU862" s="76">
        <v>0</v>
      </c>
      <c r="AV862" s="81" t="s">
        <v>73</v>
      </c>
      <c r="AW862" s="620">
        <v>13888000</v>
      </c>
      <c r="AX862" s="488">
        <f t="shared" si="82"/>
        <v>3472000</v>
      </c>
      <c r="AY862" s="84">
        <f t="shared" si="83"/>
        <v>0.8</v>
      </c>
      <c r="AZ862" s="84">
        <v>0.8</v>
      </c>
      <c r="BA862" s="81" t="s">
        <v>73</v>
      </c>
      <c r="BB862" s="72" t="s">
        <v>123</v>
      </c>
      <c r="BC862" s="75" t="s">
        <v>13141</v>
      </c>
      <c r="BD862" s="71" t="s">
        <v>65</v>
      </c>
      <c r="BE862" s="71" t="s">
        <v>65</v>
      </c>
    </row>
    <row r="863" spans="2:57" x14ac:dyDescent="0.25">
      <c r="B863" s="71">
        <v>2025</v>
      </c>
      <c r="C863" s="71">
        <v>891780111</v>
      </c>
      <c r="D863" s="71" t="s">
        <v>63</v>
      </c>
      <c r="E863" s="72" t="s">
        <v>13140</v>
      </c>
      <c r="F863" s="72" t="s">
        <v>13139</v>
      </c>
      <c r="G863" s="176">
        <v>0</v>
      </c>
      <c r="H863" s="72" t="s">
        <v>71</v>
      </c>
      <c r="I863" s="71" t="s">
        <v>64</v>
      </c>
      <c r="J863" s="73" t="s">
        <v>81</v>
      </c>
      <c r="K863" s="75" t="s">
        <v>13138</v>
      </c>
      <c r="L863" s="76">
        <v>15780000</v>
      </c>
      <c r="M863" s="71" t="s">
        <v>66</v>
      </c>
      <c r="N863" s="75" t="s">
        <v>13137</v>
      </c>
      <c r="O863" s="75">
        <v>1045742739</v>
      </c>
      <c r="P863" s="72">
        <v>1425</v>
      </c>
      <c r="Q863" s="80">
        <v>45840</v>
      </c>
      <c r="R863" s="75">
        <v>5603238000</v>
      </c>
      <c r="S863" s="80">
        <v>45845</v>
      </c>
      <c r="T863" s="76">
        <v>15780000</v>
      </c>
      <c r="U863" s="72" t="s">
        <v>65</v>
      </c>
      <c r="V863" s="76">
        <v>72175281</v>
      </c>
      <c r="W863" s="104" t="s">
        <v>8886</v>
      </c>
      <c r="X863" s="80">
        <v>45845</v>
      </c>
      <c r="Y863" s="80">
        <v>45845</v>
      </c>
      <c r="Z863" s="78" t="s">
        <v>73</v>
      </c>
      <c r="AA863" s="78">
        <v>45991</v>
      </c>
      <c r="AB863" s="102">
        <f t="shared" si="78"/>
        <v>146</v>
      </c>
      <c r="AC863" s="72">
        <v>0</v>
      </c>
      <c r="AD863" s="514">
        <v>0</v>
      </c>
      <c r="AE863" s="72">
        <v>0</v>
      </c>
      <c r="AF863" s="80" t="s">
        <v>73</v>
      </c>
      <c r="AG863" s="102">
        <f t="shared" si="79"/>
        <v>0</v>
      </c>
      <c r="AH863" s="72">
        <v>0</v>
      </c>
      <c r="AI863" s="628">
        <v>0</v>
      </c>
      <c r="AJ863" s="72" t="s">
        <v>73</v>
      </c>
      <c r="AK863" s="80" t="s">
        <v>73</v>
      </c>
      <c r="AL863" s="72">
        <v>0</v>
      </c>
      <c r="AM863" s="80" t="s">
        <v>73</v>
      </c>
      <c r="AN863" s="80" t="s">
        <v>73</v>
      </c>
      <c r="AO863" s="80" t="s">
        <v>73</v>
      </c>
      <c r="AP863" s="102">
        <f t="shared" si="80"/>
        <v>0</v>
      </c>
      <c r="AQ863" s="102">
        <f t="shared" si="81"/>
        <v>15780000</v>
      </c>
      <c r="AR863" s="72" t="s">
        <v>65</v>
      </c>
      <c r="AS863" s="76">
        <v>15780000</v>
      </c>
      <c r="AT863" s="72" t="s">
        <v>319</v>
      </c>
      <c r="AU863" s="76">
        <v>0</v>
      </c>
      <c r="AV863" s="81" t="s">
        <v>73</v>
      </c>
      <c r="AW863" s="620">
        <v>12624000</v>
      </c>
      <c r="AX863" s="488">
        <f t="shared" si="82"/>
        <v>3156000</v>
      </c>
      <c r="AY863" s="84">
        <f t="shared" si="83"/>
        <v>0.8</v>
      </c>
      <c r="AZ863" s="84">
        <v>0.8</v>
      </c>
      <c r="BA863" s="81" t="s">
        <v>73</v>
      </c>
      <c r="BB863" s="72" t="s">
        <v>123</v>
      </c>
      <c r="BC863" s="75" t="s">
        <v>13136</v>
      </c>
      <c r="BD863" s="71" t="s">
        <v>65</v>
      </c>
      <c r="BE863" s="71" t="s">
        <v>65</v>
      </c>
    </row>
    <row r="864" spans="2:57" x14ac:dyDescent="0.25">
      <c r="B864" s="71">
        <v>2025</v>
      </c>
      <c r="C864" s="71">
        <v>891780111</v>
      </c>
      <c r="D864" s="71" t="s">
        <v>63</v>
      </c>
      <c r="E864" s="72" t="s">
        <v>13135</v>
      </c>
      <c r="F864" s="72" t="s">
        <v>13134</v>
      </c>
      <c r="G864" s="176">
        <v>0</v>
      </c>
      <c r="H864" s="72" t="s">
        <v>71</v>
      </c>
      <c r="I864" s="71" t="s">
        <v>64</v>
      </c>
      <c r="J864" s="73" t="s">
        <v>81</v>
      </c>
      <c r="K864" s="75" t="s">
        <v>13133</v>
      </c>
      <c r="L864" s="76">
        <v>15780000</v>
      </c>
      <c r="M864" s="71" t="s">
        <v>66</v>
      </c>
      <c r="N864" s="75" t="s">
        <v>13132</v>
      </c>
      <c r="O864" s="75">
        <v>1082479254</v>
      </c>
      <c r="P864" s="72">
        <v>1425</v>
      </c>
      <c r="Q864" s="80">
        <v>45840</v>
      </c>
      <c r="R864" s="75">
        <v>5603238000</v>
      </c>
      <c r="S864" s="80">
        <v>45845</v>
      </c>
      <c r="T864" s="76">
        <v>15780000</v>
      </c>
      <c r="U864" s="72" t="s">
        <v>65</v>
      </c>
      <c r="V864" s="76">
        <v>72175281</v>
      </c>
      <c r="W864" s="104" t="s">
        <v>8886</v>
      </c>
      <c r="X864" s="80">
        <v>45845</v>
      </c>
      <c r="Y864" s="80">
        <v>45845</v>
      </c>
      <c r="Z864" s="78" t="s">
        <v>73</v>
      </c>
      <c r="AA864" s="78">
        <v>45991</v>
      </c>
      <c r="AB864" s="102">
        <f t="shared" si="78"/>
        <v>146</v>
      </c>
      <c r="AC864" s="72">
        <v>0</v>
      </c>
      <c r="AD864" s="514">
        <v>0</v>
      </c>
      <c r="AE864" s="72">
        <v>0</v>
      </c>
      <c r="AF864" s="80" t="s">
        <v>73</v>
      </c>
      <c r="AG864" s="102">
        <f t="shared" si="79"/>
        <v>0</v>
      </c>
      <c r="AH864" s="72">
        <v>0</v>
      </c>
      <c r="AI864" s="628">
        <v>0</v>
      </c>
      <c r="AJ864" s="72" t="s">
        <v>73</v>
      </c>
      <c r="AK864" s="80" t="s">
        <v>73</v>
      </c>
      <c r="AL864" s="72">
        <v>0</v>
      </c>
      <c r="AM864" s="80" t="s">
        <v>73</v>
      </c>
      <c r="AN864" s="80" t="s">
        <v>73</v>
      </c>
      <c r="AO864" s="80" t="s">
        <v>73</v>
      </c>
      <c r="AP864" s="102">
        <f t="shared" si="80"/>
        <v>0</v>
      </c>
      <c r="AQ864" s="102">
        <f t="shared" si="81"/>
        <v>15780000</v>
      </c>
      <c r="AR864" s="72" t="s">
        <v>65</v>
      </c>
      <c r="AS864" s="76">
        <v>15780000</v>
      </c>
      <c r="AT864" s="72" t="s">
        <v>319</v>
      </c>
      <c r="AU864" s="76">
        <v>0</v>
      </c>
      <c r="AV864" s="81" t="s">
        <v>73</v>
      </c>
      <c r="AW864" s="620">
        <v>12624000</v>
      </c>
      <c r="AX864" s="488">
        <f t="shared" si="82"/>
        <v>3156000</v>
      </c>
      <c r="AY864" s="84">
        <f t="shared" si="83"/>
        <v>0.8</v>
      </c>
      <c r="AZ864" s="84">
        <v>0.8</v>
      </c>
      <c r="BA864" s="81" t="s">
        <v>73</v>
      </c>
      <c r="BB864" s="72" t="s">
        <v>123</v>
      </c>
      <c r="BC864" s="75" t="s">
        <v>13131</v>
      </c>
      <c r="BD864" s="71" t="s">
        <v>65</v>
      </c>
      <c r="BE864" s="71" t="s">
        <v>65</v>
      </c>
    </row>
    <row r="865" spans="2:57" x14ac:dyDescent="0.25">
      <c r="B865" s="71">
        <v>2025</v>
      </c>
      <c r="C865" s="71">
        <v>891780111</v>
      </c>
      <c r="D865" s="71" t="s">
        <v>63</v>
      </c>
      <c r="E865" s="72" t="s">
        <v>13130</v>
      </c>
      <c r="F865" s="72" t="s">
        <v>13129</v>
      </c>
      <c r="G865" s="176">
        <v>0</v>
      </c>
      <c r="H865" s="72" t="s">
        <v>71</v>
      </c>
      <c r="I865" s="71" t="s">
        <v>64</v>
      </c>
      <c r="J865" s="73" t="s">
        <v>81</v>
      </c>
      <c r="K865" s="75" t="s">
        <v>12993</v>
      </c>
      <c r="L865" s="76">
        <v>11250000</v>
      </c>
      <c r="M865" s="71" t="s">
        <v>66</v>
      </c>
      <c r="N865" s="75" t="s">
        <v>13128</v>
      </c>
      <c r="O865" s="75">
        <v>1082900551</v>
      </c>
      <c r="P865" s="72">
        <v>1426</v>
      </c>
      <c r="Q865" s="80">
        <v>45840</v>
      </c>
      <c r="R865" s="75">
        <v>2494141000</v>
      </c>
      <c r="S865" s="80">
        <v>45845</v>
      </c>
      <c r="T865" s="76">
        <v>11250000</v>
      </c>
      <c r="U865" s="72" t="s">
        <v>65</v>
      </c>
      <c r="V865" s="76">
        <v>7631392</v>
      </c>
      <c r="W865" s="104" t="s">
        <v>11002</v>
      </c>
      <c r="X865" s="80">
        <v>45845</v>
      </c>
      <c r="Y865" s="80">
        <v>45845</v>
      </c>
      <c r="Z865" s="78" t="s">
        <v>73</v>
      </c>
      <c r="AA865" s="78">
        <v>45991</v>
      </c>
      <c r="AB865" s="102">
        <f t="shared" si="78"/>
        <v>146</v>
      </c>
      <c r="AC865" s="72">
        <v>0</v>
      </c>
      <c r="AD865" s="514">
        <v>0</v>
      </c>
      <c r="AE865" s="72">
        <v>0</v>
      </c>
      <c r="AF865" s="80" t="s">
        <v>73</v>
      </c>
      <c r="AG865" s="102">
        <f t="shared" si="79"/>
        <v>0</v>
      </c>
      <c r="AH865" s="72">
        <v>0</v>
      </c>
      <c r="AI865" s="628">
        <v>0</v>
      </c>
      <c r="AJ865" s="72" t="s">
        <v>73</v>
      </c>
      <c r="AK865" s="80" t="s">
        <v>73</v>
      </c>
      <c r="AL865" s="72">
        <v>0</v>
      </c>
      <c r="AM865" s="80" t="s">
        <v>73</v>
      </c>
      <c r="AN865" s="80" t="s">
        <v>73</v>
      </c>
      <c r="AO865" s="80" t="s">
        <v>73</v>
      </c>
      <c r="AP865" s="102">
        <f t="shared" si="80"/>
        <v>0</v>
      </c>
      <c r="AQ865" s="102">
        <f t="shared" si="81"/>
        <v>11250000</v>
      </c>
      <c r="AR865" s="72" t="s">
        <v>65</v>
      </c>
      <c r="AS865" s="76">
        <v>11250000</v>
      </c>
      <c r="AT865" s="72" t="s">
        <v>319</v>
      </c>
      <c r="AU865" s="76">
        <v>0</v>
      </c>
      <c r="AV865" s="81" t="s">
        <v>73</v>
      </c>
      <c r="AW865" s="620">
        <v>9000000</v>
      </c>
      <c r="AX865" s="488">
        <f t="shared" si="82"/>
        <v>2250000</v>
      </c>
      <c r="AY865" s="84">
        <f t="shared" si="83"/>
        <v>0.8</v>
      </c>
      <c r="AZ865" s="84">
        <v>0.8</v>
      </c>
      <c r="BA865" s="81" t="s">
        <v>73</v>
      </c>
      <c r="BB865" s="72" t="s">
        <v>123</v>
      </c>
      <c r="BC865" s="75" t="s">
        <v>13127</v>
      </c>
      <c r="BD865" s="71" t="s">
        <v>65</v>
      </c>
      <c r="BE865" s="71" t="s">
        <v>65</v>
      </c>
    </row>
    <row r="866" spans="2:57" x14ac:dyDescent="0.25">
      <c r="B866" s="71">
        <v>2025</v>
      </c>
      <c r="C866" s="71">
        <v>891780111</v>
      </c>
      <c r="D866" s="71" t="s">
        <v>63</v>
      </c>
      <c r="E866" s="72" t="s">
        <v>13126</v>
      </c>
      <c r="F866" s="72" t="s">
        <v>13125</v>
      </c>
      <c r="G866" s="176">
        <v>0</v>
      </c>
      <c r="H866" s="72" t="s">
        <v>71</v>
      </c>
      <c r="I866" s="71" t="s">
        <v>64</v>
      </c>
      <c r="J866" s="73" t="s">
        <v>81</v>
      </c>
      <c r="K866" s="75" t="s">
        <v>13124</v>
      </c>
      <c r="L866" s="76">
        <v>17360000</v>
      </c>
      <c r="M866" s="71" t="s">
        <v>66</v>
      </c>
      <c r="N866" s="75" t="s">
        <v>13123</v>
      </c>
      <c r="O866" s="75">
        <v>1064804291</v>
      </c>
      <c r="P866" s="72">
        <v>1425</v>
      </c>
      <c r="Q866" s="80">
        <v>45840</v>
      </c>
      <c r="R866" s="75">
        <v>5603238000</v>
      </c>
      <c r="S866" s="80">
        <v>45845</v>
      </c>
      <c r="T866" s="76">
        <v>17360000</v>
      </c>
      <c r="U866" s="72" t="s">
        <v>65</v>
      </c>
      <c r="V866" s="76">
        <v>85152695</v>
      </c>
      <c r="W866" s="104" t="s">
        <v>10424</v>
      </c>
      <c r="X866" s="80">
        <v>45845</v>
      </c>
      <c r="Y866" s="80">
        <v>45845</v>
      </c>
      <c r="Z866" s="78" t="s">
        <v>73</v>
      </c>
      <c r="AA866" s="78">
        <v>45991</v>
      </c>
      <c r="AB866" s="102">
        <f t="shared" si="78"/>
        <v>146</v>
      </c>
      <c r="AC866" s="72">
        <v>0</v>
      </c>
      <c r="AD866" s="514">
        <v>0</v>
      </c>
      <c r="AE866" s="72">
        <v>0</v>
      </c>
      <c r="AF866" s="80" t="s">
        <v>73</v>
      </c>
      <c r="AG866" s="102">
        <f t="shared" si="79"/>
        <v>0</v>
      </c>
      <c r="AH866" s="72">
        <v>0</v>
      </c>
      <c r="AI866" s="628">
        <v>0</v>
      </c>
      <c r="AJ866" s="72" t="s">
        <v>73</v>
      </c>
      <c r="AK866" s="80" t="s">
        <v>73</v>
      </c>
      <c r="AL866" s="72">
        <v>0</v>
      </c>
      <c r="AM866" s="80" t="s">
        <v>73</v>
      </c>
      <c r="AN866" s="80" t="s">
        <v>73</v>
      </c>
      <c r="AO866" s="80" t="s">
        <v>73</v>
      </c>
      <c r="AP866" s="102">
        <f t="shared" si="80"/>
        <v>0</v>
      </c>
      <c r="AQ866" s="102">
        <f t="shared" si="81"/>
        <v>17360000</v>
      </c>
      <c r="AR866" s="72" t="s">
        <v>65</v>
      </c>
      <c r="AS866" s="76">
        <v>17360000</v>
      </c>
      <c r="AT866" s="72" t="s">
        <v>319</v>
      </c>
      <c r="AU866" s="76">
        <v>0</v>
      </c>
      <c r="AV866" s="81" t="s">
        <v>73</v>
      </c>
      <c r="AW866" s="620">
        <v>13888000</v>
      </c>
      <c r="AX866" s="488">
        <f t="shared" si="82"/>
        <v>3472000</v>
      </c>
      <c r="AY866" s="84">
        <f t="shared" si="83"/>
        <v>0.8</v>
      </c>
      <c r="AZ866" s="84">
        <v>0.8</v>
      </c>
      <c r="BA866" s="81" t="s">
        <v>73</v>
      </c>
      <c r="BB866" s="72" t="s">
        <v>123</v>
      </c>
      <c r="BC866" s="75" t="s">
        <v>13122</v>
      </c>
      <c r="BD866" s="71" t="s">
        <v>65</v>
      </c>
      <c r="BE866" s="71" t="s">
        <v>65</v>
      </c>
    </row>
    <row r="867" spans="2:57" x14ac:dyDescent="0.25">
      <c r="B867" s="71">
        <v>2025</v>
      </c>
      <c r="C867" s="71">
        <v>891780111</v>
      </c>
      <c r="D867" s="71" t="s">
        <v>63</v>
      </c>
      <c r="E867" s="72" t="s">
        <v>13121</v>
      </c>
      <c r="F867" s="72" t="s">
        <v>13120</v>
      </c>
      <c r="G867" s="176">
        <v>0</v>
      </c>
      <c r="H867" s="72" t="s">
        <v>71</v>
      </c>
      <c r="I867" s="71" t="s">
        <v>64</v>
      </c>
      <c r="J867" s="73" t="s">
        <v>81</v>
      </c>
      <c r="K867" s="75" t="s">
        <v>13119</v>
      </c>
      <c r="L867" s="76">
        <v>15780000</v>
      </c>
      <c r="M867" s="71" t="s">
        <v>66</v>
      </c>
      <c r="N867" s="75" t="s">
        <v>13118</v>
      </c>
      <c r="O867" s="75">
        <v>85373098</v>
      </c>
      <c r="P867" s="72">
        <v>1425</v>
      </c>
      <c r="Q867" s="80">
        <v>45840</v>
      </c>
      <c r="R867" s="75">
        <v>5603238000</v>
      </c>
      <c r="S867" s="80">
        <v>45845</v>
      </c>
      <c r="T867" s="76">
        <v>15780000</v>
      </c>
      <c r="U867" s="72" t="s">
        <v>65</v>
      </c>
      <c r="V867" s="76">
        <v>72175281</v>
      </c>
      <c r="W867" s="104" t="s">
        <v>8886</v>
      </c>
      <c r="X867" s="80">
        <v>45845</v>
      </c>
      <c r="Y867" s="80">
        <v>45845</v>
      </c>
      <c r="Z867" s="78" t="s">
        <v>73</v>
      </c>
      <c r="AA867" s="78">
        <v>45991</v>
      </c>
      <c r="AB867" s="102">
        <f t="shared" si="78"/>
        <v>146</v>
      </c>
      <c r="AC867" s="72">
        <v>0</v>
      </c>
      <c r="AD867" s="514">
        <v>0</v>
      </c>
      <c r="AE867" s="72">
        <v>0</v>
      </c>
      <c r="AF867" s="80" t="s">
        <v>73</v>
      </c>
      <c r="AG867" s="102">
        <f t="shared" si="79"/>
        <v>0</v>
      </c>
      <c r="AH867" s="72">
        <v>0</v>
      </c>
      <c r="AI867" s="628">
        <v>0</v>
      </c>
      <c r="AJ867" s="72" t="s">
        <v>73</v>
      </c>
      <c r="AK867" s="80" t="s">
        <v>73</v>
      </c>
      <c r="AL867" s="72">
        <v>0</v>
      </c>
      <c r="AM867" s="80" t="s">
        <v>73</v>
      </c>
      <c r="AN867" s="80" t="s">
        <v>73</v>
      </c>
      <c r="AO867" s="80" t="s">
        <v>73</v>
      </c>
      <c r="AP867" s="102">
        <f t="shared" si="80"/>
        <v>0</v>
      </c>
      <c r="AQ867" s="102">
        <f t="shared" si="81"/>
        <v>15780000</v>
      </c>
      <c r="AR867" s="72" t="s">
        <v>65</v>
      </c>
      <c r="AS867" s="76">
        <v>15780000</v>
      </c>
      <c r="AT867" s="72" t="s">
        <v>319</v>
      </c>
      <c r="AU867" s="76">
        <v>0</v>
      </c>
      <c r="AV867" s="81" t="s">
        <v>73</v>
      </c>
      <c r="AW867" s="620">
        <v>12624000</v>
      </c>
      <c r="AX867" s="488">
        <f t="shared" si="82"/>
        <v>3156000</v>
      </c>
      <c r="AY867" s="84">
        <f t="shared" si="83"/>
        <v>0.8</v>
      </c>
      <c r="AZ867" s="84">
        <v>0.8</v>
      </c>
      <c r="BA867" s="81" t="s">
        <v>73</v>
      </c>
      <c r="BB867" s="72" t="s">
        <v>123</v>
      </c>
      <c r="BC867" s="75" t="s">
        <v>13117</v>
      </c>
      <c r="BD867" s="71" t="s">
        <v>65</v>
      </c>
      <c r="BE867" s="71" t="s">
        <v>65</v>
      </c>
    </row>
    <row r="868" spans="2:57" x14ac:dyDescent="0.25">
      <c r="B868" s="71">
        <v>2025</v>
      </c>
      <c r="C868" s="71">
        <v>891780111</v>
      </c>
      <c r="D868" s="71" t="s">
        <v>63</v>
      </c>
      <c r="E868" s="72" t="s">
        <v>13116</v>
      </c>
      <c r="F868" s="72" t="s">
        <v>13115</v>
      </c>
      <c r="G868" s="176">
        <v>0</v>
      </c>
      <c r="H868" s="72" t="s">
        <v>71</v>
      </c>
      <c r="I868" s="71" t="s">
        <v>64</v>
      </c>
      <c r="J868" s="73" t="s">
        <v>81</v>
      </c>
      <c r="K868" s="75" t="s">
        <v>13114</v>
      </c>
      <c r="L868" s="76">
        <v>2900000</v>
      </c>
      <c r="M868" s="71" t="s">
        <v>66</v>
      </c>
      <c r="N868" s="75" t="s">
        <v>13113</v>
      </c>
      <c r="O868" s="75">
        <v>1083029557</v>
      </c>
      <c r="P868" s="72">
        <v>1425</v>
      </c>
      <c r="Q868" s="80">
        <v>45840</v>
      </c>
      <c r="R868" s="75">
        <v>5603238000</v>
      </c>
      <c r="S868" s="80">
        <v>45845</v>
      </c>
      <c r="T868" s="76">
        <v>2900000</v>
      </c>
      <c r="U868" s="72" t="s">
        <v>65</v>
      </c>
      <c r="V868" s="76">
        <v>45691169</v>
      </c>
      <c r="W868" s="104" t="s">
        <v>10104</v>
      </c>
      <c r="X868" s="80">
        <v>45845</v>
      </c>
      <c r="Y868" s="80">
        <v>45845</v>
      </c>
      <c r="Z868" s="78" t="s">
        <v>73</v>
      </c>
      <c r="AA868" s="78">
        <v>45860</v>
      </c>
      <c r="AB868" s="102">
        <f t="shared" si="78"/>
        <v>15</v>
      </c>
      <c r="AC868" s="72">
        <v>0</v>
      </c>
      <c r="AD868" s="514">
        <v>0</v>
      </c>
      <c r="AE868" s="72">
        <v>0</v>
      </c>
      <c r="AF868" s="80" t="s">
        <v>73</v>
      </c>
      <c r="AG868" s="102">
        <f t="shared" si="79"/>
        <v>0</v>
      </c>
      <c r="AH868" s="72">
        <v>0</v>
      </c>
      <c r="AI868" s="628">
        <v>0</v>
      </c>
      <c r="AJ868" s="72" t="s">
        <v>73</v>
      </c>
      <c r="AK868" s="80" t="s">
        <v>73</v>
      </c>
      <c r="AL868" s="72">
        <v>0</v>
      </c>
      <c r="AM868" s="80" t="s">
        <v>73</v>
      </c>
      <c r="AN868" s="80" t="s">
        <v>73</v>
      </c>
      <c r="AO868" s="80" t="s">
        <v>73</v>
      </c>
      <c r="AP868" s="102">
        <f t="shared" si="80"/>
        <v>0</v>
      </c>
      <c r="AQ868" s="102">
        <f t="shared" si="81"/>
        <v>2900000</v>
      </c>
      <c r="AR868" s="72" t="s">
        <v>65</v>
      </c>
      <c r="AS868" s="76">
        <v>2900000</v>
      </c>
      <c r="AT868" s="72" t="s">
        <v>319</v>
      </c>
      <c r="AU868" s="76">
        <v>0</v>
      </c>
      <c r="AV868" s="81" t="s">
        <v>73</v>
      </c>
      <c r="AW868" s="620">
        <v>2900000</v>
      </c>
      <c r="AX868" s="488">
        <f t="shared" si="82"/>
        <v>0</v>
      </c>
      <c r="AY868" s="84">
        <f t="shared" si="83"/>
        <v>1</v>
      </c>
      <c r="AZ868" s="84">
        <v>1</v>
      </c>
      <c r="BA868" s="81" t="s">
        <v>73</v>
      </c>
      <c r="BB868" s="72" t="s">
        <v>208</v>
      </c>
      <c r="BC868" s="75" t="s">
        <v>13112</v>
      </c>
      <c r="BD868" s="71" t="s">
        <v>65</v>
      </c>
      <c r="BE868" s="71" t="s">
        <v>65</v>
      </c>
    </row>
    <row r="869" spans="2:57" x14ac:dyDescent="0.25">
      <c r="B869" s="71">
        <v>2025</v>
      </c>
      <c r="C869" s="71">
        <v>891780111</v>
      </c>
      <c r="D869" s="71" t="s">
        <v>63</v>
      </c>
      <c r="E869" s="72" t="s">
        <v>13111</v>
      </c>
      <c r="F869" s="72" t="s">
        <v>13110</v>
      </c>
      <c r="G869" s="176">
        <v>0</v>
      </c>
      <c r="H869" s="72" t="s">
        <v>71</v>
      </c>
      <c r="I869" s="71" t="s">
        <v>64</v>
      </c>
      <c r="J869" s="73" t="s">
        <v>81</v>
      </c>
      <c r="K869" s="75" t="s">
        <v>13109</v>
      </c>
      <c r="L869" s="76">
        <v>11250000</v>
      </c>
      <c r="M869" s="71" t="s">
        <v>66</v>
      </c>
      <c r="N869" s="75" t="s">
        <v>13108</v>
      </c>
      <c r="O869" s="75">
        <v>1221971298</v>
      </c>
      <c r="P869" s="72">
        <v>1426</v>
      </c>
      <c r="Q869" s="80">
        <v>45840</v>
      </c>
      <c r="R869" s="75">
        <v>2494141000</v>
      </c>
      <c r="S869" s="80">
        <v>45846</v>
      </c>
      <c r="T869" s="76">
        <v>11250000</v>
      </c>
      <c r="U869" s="72" t="s">
        <v>65</v>
      </c>
      <c r="V869" s="76">
        <v>85467461</v>
      </c>
      <c r="W869" s="104" t="s">
        <v>11760</v>
      </c>
      <c r="X869" s="80">
        <v>45846</v>
      </c>
      <c r="Y869" s="80">
        <v>45846</v>
      </c>
      <c r="Z869" s="78" t="s">
        <v>73</v>
      </c>
      <c r="AA869" s="78">
        <v>45991</v>
      </c>
      <c r="AB869" s="102">
        <f t="shared" si="78"/>
        <v>145</v>
      </c>
      <c r="AC869" s="72">
        <v>0</v>
      </c>
      <c r="AD869" s="514">
        <v>0</v>
      </c>
      <c r="AE869" s="72">
        <v>0</v>
      </c>
      <c r="AF869" s="80" t="s">
        <v>73</v>
      </c>
      <c r="AG869" s="102">
        <f t="shared" si="79"/>
        <v>0</v>
      </c>
      <c r="AH869" s="72">
        <v>0</v>
      </c>
      <c r="AI869" s="628">
        <v>0</v>
      </c>
      <c r="AJ869" s="72" t="s">
        <v>73</v>
      </c>
      <c r="AK869" s="80" t="s">
        <v>73</v>
      </c>
      <c r="AL869" s="72">
        <v>0</v>
      </c>
      <c r="AM869" s="80" t="s">
        <v>73</v>
      </c>
      <c r="AN869" s="80" t="s">
        <v>73</v>
      </c>
      <c r="AO869" s="80" t="s">
        <v>73</v>
      </c>
      <c r="AP869" s="102">
        <f t="shared" si="80"/>
        <v>0</v>
      </c>
      <c r="AQ869" s="102">
        <f t="shared" si="81"/>
        <v>11250000</v>
      </c>
      <c r="AR869" s="72" t="s">
        <v>65</v>
      </c>
      <c r="AS869" s="76">
        <v>11250000</v>
      </c>
      <c r="AT869" s="72" t="s">
        <v>319</v>
      </c>
      <c r="AU869" s="76">
        <v>0</v>
      </c>
      <c r="AV869" s="81" t="s">
        <v>73</v>
      </c>
      <c r="AW869" s="620">
        <v>9000000</v>
      </c>
      <c r="AX869" s="488">
        <f t="shared" si="82"/>
        <v>2250000</v>
      </c>
      <c r="AY869" s="84">
        <f t="shared" si="83"/>
        <v>0.8</v>
      </c>
      <c r="AZ869" s="84">
        <v>0.8</v>
      </c>
      <c r="BA869" s="81" t="s">
        <v>73</v>
      </c>
      <c r="BB869" s="72" t="s">
        <v>123</v>
      </c>
      <c r="BC869" s="75" t="s">
        <v>13107</v>
      </c>
      <c r="BD869" s="71" t="s">
        <v>65</v>
      </c>
      <c r="BE869" s="71" t="s">
        <v>65</v>
      </c>
    </row>
    <row r="870" spans="2:57" x14ac:dyDescent="0.25">
      <c r="B870" s="71">
        <v>2025</v>
      </c>
      <c r="C870" s="71">
        <v>891780111</v>
      </c>
      <c r="D870" s="71" t="s">
        <v>63</v>
      </c>
      <c r="E870" s="72" t="s">
        <v>13106</v>
      </c>
      <c r="F870" s="72" t="s">
        <v>13105</v>
      </c>
      <c r="G870" s="176">
        <v>0</v>
      </c>
      <c r="H870" s="72" t="s">
        <v>71</v>
      </c>
      <c r="I870" s="71" t="s">
        <v>64</v>
      </c>
      <c r="J870" s="73" t="s">
        <v>81</v>
      </c>
      <c r="K870" s="75" t="s">
        <v>13104</v>
      </c>
      <c r="L870" s="76">
        <v>21000000</v>
      </c>
      <c r="M870" s="71" t="s">
        <v>66</v>
      </c>
      <c r="N870" s="75" t="s">
        <v>13103</v>
      </c>
      <c r="O870" s="75">
        <v>1151937991</v>
      </c>
      <c r="P870" s="72">
        <v>1425</v>
      </c>
      <c r="Q870" s="80">
        <v>45840</v>
      </c>
      <c r="R870" s="75">
        <v>5603238000</v>
      </c>
      <c r="S870" s="80">
        <v>45846</v>
      </c>
      <c r="T870" s="76">
        <v>21000000</v>
      </c>
      <c r="U870" s="72" t="s">
        <v>65</v>
      </c>
      <c r="V870" s="76">
        <v>85467461</v>
      </c>
      <c r="W870" s="104" t="s">
        <v>11760</v>
      </c>
      <c r="X870" s="80">
        <v>45846</v>
      </c>
      <c r="Y870" s="80">
        <v>45846</v>
      </c>
      <c r="Z870" s="78" t="s">
        <v>73</v>
      </c>
      <c r="AA870" s="78">
        <v>45991</v>
      </c>
      <c r="AB870" s="102">
        <f t="shared" si="78"/>
        <v>145</v>
      </c>
      <c r="AC870" s="72">
        <v>0</v>
      </c>
      <c r="AD870" s="514">
        <v>0</v>
      </c>
      <c r="AE870" s="72">
        <v>0</v>
      </c>
      <c r="AF870" s="80" t="s">
        <v>73</v>
      </c>
      <c r="AG870" s="102">
        <f t="shared" si="79"/>
        <v>0</v>
      </c>
      <c r="AH870" s="72">
        <v>0</v>
      </c>
      <c r="AI870" s="628">
        <v>0</v>
      </c>
      <c r="AJ870" s="72" t="s">
        <v>73</v>
      </c>
      <c r="AK870" s="80" t="s">
        <v>73</v>
      </c>
      <c r="AL870" s="72">
        <v>0</v>
      </c>
      <c r="AM870" s="80" t="s">
        <v>73</v>
      </c>
      <c r="AN870" s="80" t="s">
        <v>73</v>
      </c>
      <c r="AO870" s="80" t="s">
        <v>73</v>
      </c>
      <c r="AP870" s="102">
        <f t="shared" si="80"/>
        <v>0</v>
      </c>
      <c r="AQ870" s="102">
        <f t="shared" si="81"/>
        <v>21000000</v>
      </c>
      <c r="AR870" s="72" t="s">
        <v>65</v>
      </c>
      <c r="AS870" s="76">
        <v>21000000</v>
      </c>
      <c r="AT870" s="72" t="s">
        <v>319</v>
      </c>
      <c r="AU870" s="76">
        <v>0</v>
      </c>
      <c r="AV870" s="81" t="s">
        <v>73</v>
      </c>
      <c r="AW870" s="620">
        <v>16800000</v>
      </c>
      <c r="AX870" s="488">
        <f t="shared" si="82"/>
        <v>4200000</v>
      </c>
      <c r="AY870" s="84">
        <f t="shared" si="83"/>
        <v>0.8</v>
      </c>
      <c r="AZ870" s="84">
        <v>0.8</v>
      </c>
      <c r="BA870" s="81" t="s">
        <v>73</v>
      </c>
      <c r="BB870" s="72" t="s">
        <v>123</v>
      </c>
      <c r="BC870" s="75" t="s">
        <v>13102</v>
      </c>
      <c r="BD870" s="71" t="s">
        <v>65</v>
      </c>
      <c r="BE870" s="71" t="s">
        <v>65</v>
      </c>
    </row>
    <row r="871" spans="2:57" x14ac:dyDescent="0.25">
      <c r="B871" s="71">
        <v>2025</v>
      </c>
      <c r="C871" s="71">
        <v>891780111</v>
      </c>
      <c r="D871" s="71" t="s">
        <v>63</v>
      </c>
      <c r="E871" s="72" t="s">
        <v>13101</v>
      </c>
      <c r="F871" s="72" t="s">
        <v>13100</v>
      </c>
      <c r="G871" s="176">
        <v>0</v>
      </c>
      <c r="H871" s="72" t="s">
        <v>71</v>
      </c>
      <c r="I871" s="71" t="s">
        <v>64</v>
      </c>
      <c r="J871" s="73" t="s">
        <v>81</v>
      </c>
      <c r="K871" s="75" t="s">
        <v>13099</v>
      </c>
      <c r="L871" s="76">
        <v>17360000</v>
      </c>
      <c r="M871" s="71" t="s">
        <v>66</v>
      </c>
      <c r="N871" s="75" t="s">
        <v>13098</v>
      </c>
      <c r="O871" s="75">
        <v>84450353</v>
      </c>
      <c r="P871" s="72">
        <v>1425</v>
      </c>
      <c r="Q871" s="80">
        <v>45840</v>
      </c>
      <c r="R871" s="75">
        <v>5603238000</v>
      </c>
      <c r="S871" s="80">
        <v>45846</v>
      </c>
      <c r="T871" s="76">
        <v>17360000</v>
      </c>
      <c r="U871" s="72" t="s">
        <v>65</v>
      </c>
      <c r="V871" s="76">
        <v>85449357</v>
      </c>
      <c r="W871" s="104" t="s">
        <v>11233</v>
      </c>
      <c r="X871" s="80">
        <v>45846</v>
      </c>
      <c r="Y871" s="80">
        <v>45846</v>
      </c>
      <c r="Z871" s="78" t="s">
        <v>73</v>
      </c>
      <c r="AA871" s="78">
        <v>45991</v>
      </c>
      <c r="AB871" s="102">
        <f t="shared" si="78"/>
        <v>145</v>
      </c>
      <c r="AC871" s="72">
        <v>0</v>
      </c>
      <c r="AD871" s="514">
        <v>0</v>
      </c>
      <c r="AE871" s="72">
        <v>0</v>
      </c>
      <c r="AF871" s="80" t="s">
        <v>73</v>
      </c>
      <c r="AG871" s="102">
        <f t="shared" si="79"/>
        <v>0</v>
      </c>
      <c r="AH871" s="72">
        <v>0</v>
      </c>
      <c r="AI871" s="628">
        <v>0</v>
      </c>
      <c r="AJ871" s="72" t="s">
        <v>73</v>
      </c>
      <c r="AK871" s="80" t="s">
        <v>73</v>
      </c>
      <c r="AL871" s="72">
        <v>0</v>
      </c>
      <c r="AM871" s="80" t="s">
        <v>73</v>
      </c>
      <c r="AN871" s="80" t="s">
        <v>73</v>
      </c>
      <c r="AO871" s="80" t="s">
        <v>73</v>
      </c>
      <c r="AP871" s="102">
        <f t="shared" si="80"/>
        <v>0</v>
      </c>
      <c r="AQ871" s="102">
        <f t="shared" si="81"/>
        <v>17360000</v>
      </c>
      <c r="AR871" s="72" t="s">
        <v>65</v>
      </c>
      <c r="AS871" s="76">
        <v>17360000</v>
      </c>
      <c r="AT871" s="72" t="s">
        <v>319</v>
      </c>
      <c r="AU871" s="76">
        <v>0</v>
      </c>
      <c r="AV871" s="81" t="s">
        <v>73</v>
      </c>
      <c r="AW871" s="620">
        <v>13888000</v>
      </c>
      <c r="AX871" s="488">
        <f t="shared" si="82"/>
        <v>3472000</v>
      </c>
      <c r="AY871" s="84">
        <f t="shared" si="83"/>
        <v>0.8</v>
      </c>
      <c r="AZ871" s="84">
        <v>0.8</v>
      </c>
      <c r="BA871" s="81" t="s">
        <v>73</v>
      </c>
      <c r="BB871" s="72" t="s">
        <v>123</v>
      </c>
      <c r="BC871" s="75" t="s">
        <v>13097</v>
      </c>
      <c r="BD871" s="71" t="s">
        <v>65</v>
      </c>
      <c r="BE871" s="71" t="s">
        <v>65</v>
      </c>
    </row>
    <row r="872" spans="2:57" x14ac:dyDescent="0.25">
      <c r="B872" s="71">
        <v>2025</v>
      </c>
      <c r="C872" s="71">
        <v>891780111</v>
      </c>
      <c r="D872" s="71" t="s">
        <v>63</v>
      </c>
      <c r="E872" s="72" t="s">
        <v>13096</v>
      </c>
      <c r="F872" s="72" t="s">
        <v>13095</v>
      </c>
      <c r="G872" s="176">
        <v>0</v>
      </c>
      <c r="H872" s="72" t="s">
        <v>71</v>
      </c>
      <c r="I872" s="71" t="s">
        <v>64</v>
      </c>
      <c r="J872" s="73" t="s">
        <v>81</v>
      </c>
      <c r="K872" s="75" t="s">
        <v>13094</v>
      </c>
      <c r="L872" s="76">
        <v>17360000</v>
      </c>
      <c r="M872" s="71" t="s">
        <v>66</v>
      </c>
      <c r="N872" s="75" t="s">
        <v>13093</v>
      </c>
      <c r="O872" s="75">
        <v>1082925821</v>
      </c>
      <c r="P872" s="72">
        <v>1425</v>
      </c>
      <c r="Q872" s="80">
        <v>45840</v>
      </c>
      <c r="R872" s="75">
        <v>5603238000</v>
      </c>
      <c r="S872" s="80">
        <v>45846</v>
      </c>
      <c r="T872" s="76">
        <v>17360000</v>
      </c>
      <c r="U872" s="72" t="s">
        <v>65</v>
      </c>
      <c r="V872" s="76">
        <v>72175281</v>
      </c>
      <c r="W872" s="104" t="s">
        <v>8886</v>
      </c>
      <c r="X872" s="80">
        <v>45846</v>
      </c>
      <c r="Y872" s="80">
        <v>45846</v>
      </c>
      <c r="Z872" s="78" t="s">
        <v>73</v>
      </c>
      <c r="AA872" s="78">
        <v>45991</v>
      </c>
      <c r="AB872" s="102">
        <f t="shared" si="78"/>
        <v>145</v>
      </c>
      <c r="AC872" s="72">
        <v>0</v>
      </c>
      <c r="AD872" s="514">
        <v>0</v>
      </c>
      <c r="AE872" s="72">
        <v>0</v>
      </c>
      <c r="AF872" s="80" t="s">
        <v>73</v>
      </c>
      <c r="AG872" s="102">
        <f t="shared" si="79"/>
        <v>0</v>
      </c>
      <c r="AH872" s="72">
        <v>0</v>
      </c>
      <c r="AI872" s="628">
        <v>0</v>
      </c>
      <c r="AJ872" s="72" t="s">
        <v>73</v>
      </c>
      <c r="AK872" s="80" t="s">
        <v>73</v>
      </c>
      <c r="AL872" s="72">
        <v>0</v>
      </c>
      <c r="AM872" s="80" t="s">
        <v>73</v>
      </c>
      <c r="AN872" s="80" t="s">
        <v>73</v>
      </c>
      <c r="AO872" s="80" t="s">
        <v>73</v>
      </c>
      <c r="AP872" s="102">
        <f t="shared" si="80"/>
        <v>0</v>
      </c>
      <c r="AQ872" s="102">
        <f t="shared" si="81"/>
        <v>17360000</v>
      </c>
      <c r="AR872" s="72" t="s">
        <v>65</v>
      </c>
      <c r="AS872" s="76">
        <v>17360000</v>
      </c>
      <c r="AT872" s="72" t="s">
        <v>319</v>
      </c>
      <c r="AU872" s="76">
        <v>0</v>
      </c>
      <c r="AV872" s="81" t="s">
        <v>73</v>
      </c>
      <c r="AW872" s="620">
        <v>13888000</v>
      </c>
      <c r="AX872" s="488">
        <f t="shared" si="82"/>
        <v>3472000</v>
      </c>
      <c r="AY872" s="84">
        <f t="shared" si="83"/>
        <v>0.8</v>
      </c>
      <c r="AZ872" s="84">
        <v>0.8</v>
      </c>
      <c r="BA872" s="81" t="s">
        <v>73</v>
      </c>
      <c r="BB872" s="72" t="s">
        <v>123</v>
      </c>
      <c r="BC872" s="75" t="s">
        <v>13092</v>
      </c>
      <c r="BD872" s="71" t="s">
        <v>65</v>
      </c>
      <c r="BE872" s="71" t="s">
        <v>65</v>
      </c>
    </row>
    <row r="873" spans="2:57" x14ac:dyDescent="0.25">
      <c r="B873" s="71">
        <v>2025</v>
      </c>
      <c r="C873" s="71">
        <v>891780111</v>
      </c>
      <c r="D873" s="71" t="s">
        <v>63</v>
      </c>
      <c r="E873" s="72" t="s">
        <v>13091</v>
      </c>
      <c r="F873" s="72" t="s">
        <v>13090</v>
      </c>
      <c r="G873" s="176">
        <v>0</v>
      </c>
      <c r="H873" s="72" t="s">
        <v>71</v>
      </c>
      <c r="I873" s="71" t="s">
        <v>64</v>
      </c>
      <c r="J873" s="73" t="s">
        <v>81</v>
      </c>
      <c r="K873" s="75" t="s">
        <v>13089</v>
      </c>
      <c r="L873" s="76">
        <v>19450000</v>
      </c>
      <c r="M873" s="71" t="s">
        <v>66</v>
      </c>
      <c r="N873" s="75" t="s">
        <v>13088</v>
      </c>
      <c r="O873" s="75">
        <v>1082857989</v>
      </c>
      <c r="P873" s="72">
        <v>1425</v>
      </c>
      <c r="Q873" s="80">
        <v>45840</v>
      </c>
      <c r="R873" s="75">
        <v>5603238000</v>
      </c>
      <c r="S873" s="80">
        <v>45846</v>
      </c>
      <c r="T873" s="76">
        <v>19450000</v>
      </c>
      <c r="U873" s="72" t="s">
        <v>65</v>
      </c>
      <c r="V873" s="76">
        <v>72175281</v>
      </c>
      <c r="W873" s="104" t="s">
        <v>8886</v>
      </c>
      <c r="X873" s="80">
        <v>45846</v>
      </c>
      <c r="Y873" s="80">
        <v>45846</v>
      </c>
      <c r="Z873" s="78" t="s">
        <v>73</v>
      </c>
      <c r="AA873" s="78">
        <v>45991</v>
      </c>
      <c r="AB873" s="102">
        <f t="shared" si="78"/>
        <v>145</v>
      </c>
      <c r="AC873" s="72">
        <v>0</v>
      </c>
      <c r="AD873" s="514">
        <v>0</v>
      </c>
      <c r="AE873" s="72">
        <v>0</v>
      </c>
      <c r="AF873" s="80" t="s">
        <v>73</v>
      </c>
      <c r="AG873" s="102">
        <f t="shared" si="79"/>
        <v>0</v>
      </c>
      <c r="AH873" s="72">
        <v>0</v>
      </c>
      <c r="AI873" s="628">
        <v>0</v>
      </c>
      <c r="AJ873" s="72" t="s">
        <v>73</v>
      </c>
      <c r="AK873" s="80" t="s">
        <v>73</v>
      </c>
      <c r="AL873" s="72">
        <v>0</v>
      </c>
      <c r="AM873" s="80" t="s">
        <v>73</v>
      </c>
      <c r="AN873" s="80" t="s">
        <v>73</v>
      </c>
      <c r="AO873" s="80" t="s">
        <v>73</v>
      </c>
      <c r="AP873" s="102">
        <f t="shared" si="80"/>
        <v>0</v>
      </c>
      <c r="AQ873" s="102">
        <f t="shared" si="81"/>
        <v>19450000</v>
      </c>
      <c r="AR873" s="72" t="s">
        <v>65</v>
      </c>
      <c r="AS873" s="76">
        <v>19450000</v>
      </c>
      <c r="AT873" s="72" t="s">
        <v>319</v>
      </c>
      <c r="AU873" s="76">
        <v>0</v>
      </c>
      <c r="AV873" s="81" t="s">
        <v>73</v>
      </c>
      <c r="AW873" s="620">
        <v>15560000</v>
      </c>
      <c r="AX873" s="488">
        <f t="shared" si="82"/>
        <v>3890000</v>
      </c>
      <c r="AY873" s="84">
        <f t="shared" si="83"/>
        <v>0.8</v>
      </c>
      <c r="AZ873" s="84">
        <v>0.8</v>
      </c>
      <c r="BA873" s="81" t="s">
        <v>73</v>
      </c>
      <c r="BB873" s="72" t="s">
        <v>123</v>
      </c>
      <c r="BC873" s="75" t="s">
        <v>13087</v>
      </c>
      <c r="BD873" s="71" t="s">
        <v>65</v>
      </c>
      <c r="BE873" s="71" t="s">
        <v>65</v>
      </c>
    </row>
    <row r="874" spans="2:57" x14ac:dyDescent="0.25">
      <c r="B874" s="71">
        <v>2025</v>
      </c>
      <c r="C874" s="71">
        <v>891780111</v>
      </c>
      <c r="D874" s="71" t="s">
        <v>63</v>
      </c>
      <c r="E874" s="72" t="s">
        <v>13086</v>
      </c>
      <c r="F874" s="72" t="s">
        <v>13085</v>
      </c>
      <c r="G874" s="176">
        <v>0</v>
      </c>
      <c r="H874" s="72" t="s">
        <v>71</v>
      </c>
      <c r="I874" s="71" t="s">
        <v>64</v>
      </c>
      <c r="J874" s="73" t="s">
        <v>81</v>
      </c>
      <c r="K874" s="75" t="s">
        <v>13084</v>
      </c>
      <c r="L874" s="76">
        <v>15780000</v>
      </c>
      <c r="M874" s="71" t="s">
        <v>66</v>
      </c>
      <c r="N874" s="75" t="s">
        <v>13083</v>
      </c>
      <c r="O874" s="75">
        <v>1082969436</v>
      </c>
      <c r="P874" s="72">
        <v>1425</v>
      </c>
      <c r="Q874" s="80">
        <v>45840</v>
      </c>
      <c r="R874" s="75">
        <v>5603238000</v>
      </c>
      <c r="S874" s="80">
        <v>45846</v>
      </c>
      <c r="T874" s="76">
        <v>15780000</v>
      </c>
      <c r="U874" s="72" t="s">
        <v>65</v>
      </c>
      <c r="V874" s="76">
        <v>36564011</v>
      </c>
      <c r="W874" s="104" t="s">
        <v>10964</v>
      </c>
      <c r="X874" s="80">
        <v>45846</v>
      </c>
      <c r="Y874" s="80">
        <v>45846</v>
      </c>
      <c r="Z874" s="78" t="s">
        <v>73</v>
      </c>
      <c r="AA874" s="78">
        <v>45991</v>
      </c>
      <c r="AB874" s="102">
        <f t="shared" si="78"/>
        <v>145</v>
      </c>
      <c r="AC874" s="72">
        <v>0</v>
      </c>
      <c r="AD874" s="514">
        <v>0</v>
      </c>
      <c r="AE874" s="72">
        <v>0</v>
      </c>
      <c r="AF874" s="80" t="s">
        <v>73</v>
      </c>
      <c r="AG874" s="102">
        <f t="shared" si="79"/>
        <v>0</v>
      </c>
      <c r="AH874" s="72">
        <v>0</v>
      </c>
      <c r="AI874" s="628">
        <v>0</v>
      </c>
      <c r="AJ874" s="72" t="s">
        <v>73</v>
      </c>
      <c r="AK874" s="80" t="s">
        <v>73</v>
      </c>
      <c r="AL874" s="72">
        <v>0</v>
      </c>
      <c r="AM874" s="80" t="s">
        <v>73</v>
      </c>
      <c r="AN874" s="80" t="s">
        <v>73</v>
      </c>
      <c r="AO874" s="80" t="s">
        <v>73</v>
      </c>
      <c r="AP874" s="102">
        <f t="shared" si="80"/>
        <v>0</v>
      </c>
      <c r="AQ874" s="102">
        <f t="shared" si="81"/>
        <v>15780000</v>
      </c>
      <c r="AR874" s="72" t="s">
        <v>65</v>
      </c>
      <c r="AS874" s="76">
        <v>15780000</v>
      </c>
      <c r="AT874" s="72" t="s">
        <v>319</v>
      </c>
      <c r="AU874" s="76">
        <v>0</v>
      </c>
      <c r="AV874" s="81" t="s">
        <v>73</v>
      </c>
      <c r="AW874" s="620">
        <v>12624000</v>
      </c>
      <c r="AX874" s="488">
        <f t="shared" si="82"/>
        <v>3156000</v>
      </c>
      <c r="AY874" s="84">
        <f t="shared" si="83"/>
        <v>0.8</v>
      </c>
      <c r="AZ874" s="84">
        <v>0.8</v>
      </c>
      <c r="BA874" s="81" t="s">
        <v>73</v>
      </c>
      <c r="BB874" s="72" t="s">
        <v>123</v>
      </c>
      <c r="BC874" s="75" t="s">
        <v>13082</v>
      </c>
      <c r="BD874" s="71" t="s">
        <v>65</v>
      </c>
      <c r="BE874" s="71" t="s">
        <v>65</v>
      </c>
    </row>
    <row r="875" spans="2:57" x14ac:dyDescent="0.25">
      <c r="B875" s="71">
        <v>2025</v>
      </c>
      <c r="C875" s="71">
        <v>891780111</v>
      </c>
      <c r="D875" s="71" t="s">
        <v>63</v>
      </c>
      <c r="E875" s="72" t="s">
        <v>13081</v>
      </c>
      <c r="F875" s="72" t="s">
        <v>13080</v>
      </c>
      <c r="G875" s="176">
        <v>0</v>
      </c>
      <c r="H875" s="72" t="s">
        <v>71</v>
      </c>
      <c r="I875" s="71" t="s">
        <v>64</v>
      </c>
      <c r="J875" s="73" t="s">
        <v>81</v>
      </c>
      <c r="K875" s="75" t="s">
        <v>13079</v>
      </c>
      <c r="L875" s="76">
        <v>15780000</v>
      </c>
      <c r="M875" s="71" t="s">
        <v>66</v>
      </c>
      <c r="N875" s="75" t="s">
        <v>13078</v>
      </c>
      <c r="O875" s="75">
        <v>1053772175</v>
      </c>
      <c r="P875" s="72">
        <v>1425</v>
      </c>
      <c r="Q875" s="80">
        <v>45840</v>
      </c>
      <c r="R875" s="75">
        <v>5603238000</v>
      </c>
      <c r="S875" s="80">
        <v>45846</v>
      </c>
      <c r="T875" s="76">
        <v>15780000</v>
      </c>
      <c r="U875" s="72" t="s">
        <v>65</v>
      </c>
      <c r="V875" s="76">
        <v>36564011</v>
      </c>
      <c r="W875" s="104" t="s">
        <v>10964</v>
      </c>
      <c r="X875" s="80">
        <v>45846</v>
      </c>
      <c r="Y875" s="80">
        <v>45846</v>
      </c>
      <c r="Z875" s="78" t="s">
        <v>73</v>
      </c>
      <c r="AA875" s="78">
        <v>45991</v>
      </c>
      <c r="AB875" s="102">
        <f t="shared" si="78"/>
        <v>145</v>
      </c>
      <c r="AC875" s="72">
        <v>0</v>
      </c>
      <c r="AD875" s="514">
        <v>0</v>
      </c>
      <c r="AE875" s="72">
        <v>0</v>
      </c>
      <c r="AF875" s="80" t="s">
        <v>73</v>
      </c>
      <c r="AG875" s="102">
        <f t="shared" si="79"/>
        <v>0</v>
      </c>
      <c r="AH875" s="72">
        <v>0</v>
      </c>
      <c r="AI875" s="628">
        <v>0</v>
      </c>
      <c r="AJ875" s="72" t="s">
        <v>73</v>
      </c>
      <c r="AK875" s="80" t="s">
        <v>73</v>
      </c>
      <c r="AL875" s="72">
        <v>0</v>
      </c>
      <c r="AM875" s="80" t="s">
        <v>73</v>
      </c>
      <c r="AN875" s="80" t="s">
        <v>73</v>
      </c>
      <c r="AO875" s="80" t="s">
        <v>73</v>
      </c>
      <c r="AP875" s="102">
        <f t="shared" si="80"/>
        <v>0</v>
      </c>
      <c r="AQ875" s="102">
        <f t="shared" si="81"/>
        <v>15780000</v>
      </c>
      <c r="AR875" s="72" t="s">
        <v>65</v>
      </c>
      <c r="AS875" s="76">
        <v>15780000</v>
      </c>
      <c r="AT875" s="72" t="s">
        <v>319</v>
      </c>
      <c r="AU875" s="76">
        <v>0</v>
      </c>
      <c r="AV875" s="81" t="s">
        <v>73</v>
      </c>
      <c r="AW875" s="620">
        <v>12624000</v>
      </c>
      <c r="AX875" s="488">
        <f t="shared" si="82"/>
        <v>3156000</v>
      </c>
      <c r="AY875" s="84">
        <f t="shared" si="83"/>
        <v>0.8</v>
      </c>
      <c r="AZ875" s="84">
        <v>0.8</v>
      </c>
      <c r="BA875" s="81" t="s">
        <v>73</v>
      </c>
      <c r="BB875" s="72" t="s">
        <v>123</v>
      </c>
      <c r="BC875" s="75" t="s">
        <v>13077</v>
      </c>
      <c r="BD875" s="71" t="s">
        <v>65</v>
      </c>
      <c r="BE875" s="71" t="s">
        <v>65</v>
      </c>
    </row>
    <row r="876" spans="2:57" x14ac:dyDescent="0.25">
      <c r="B876" s="71">
        <v>2025</v>
      </c>
      <c r="C876" s="71">
        <v>891780111</v>
      </c>
      <c r="D876" s="71" t="s">
        <v>63</v>
      </c>
      <c r="E876" s="72" t="s">
        <v>13076</v>
      </c>
      <c r="F876" s="72" t="s">
        <v>13075</v>
      </c>
      <c r="G876" s="176">
        <v>0</v>
      </c>
      <c r="H876" s="72" t="s">
        <v>71</v>
      </c>
      <c r="I876" s="71" t="s">
        <v>64</v>
      </c>
      <c r="J876" s="73" t="s">
        <v>81</v>
      </c>
      <c r="K876" s="75" t="s">
        <v>13074</v>
      </c>
      <c r="L876" s="76">
        <v>36000000</v>
      </c>
      <c r="M876" s="71" t="s">
        <v>66</v>
      </c>
      <c r="N876" s="75" t="s">
        <v>13073</v>
      </c>
      <c r="O876" s="75">
        <v>12564024</v>
      </c>
      <c r="P876" s="72">
        <v>1425</v>
      </c>
      <c r="Q876" s="80">
        <v>45840</v>
      </c>
      <c r="R876" s="75">
        <v>5603238000</v>
      </c>
      <c r="S876" s="80">
        <v>45846</v>
      </c>
      <c r="T876" s="76">
        <v>36000000</v>
      </c>
      <c r="U876" s="72" t="s">
        <v>65</v>
      </c>
      <c r="V876" s="76">
        <v>12621405</v>
      </c>
      <c r="W876" s="104" t="s">
        <v>10350</v>
      </c>
      <c r="X876" s="80">
        <v>45846</v>
      </c>
      <c r="Y876" s="80">
        <v>45846</v>
      </c>
      <c r="Z876" s="78" t="s">
        <v>73</v>
      </c>
      <c r="AA876" s="78">
        <v>45991</v>
      </c>
      <c r="AB876" s="102">
        <f t="shared" si="78"/>
        <v>145</v>
      </c>
      <c r="AC876" s="72">
        <v>0</v>
      </c>
      <c r="AD876" s="514">
        <v>0</v>
      </c>
      <c r="AE876" s="72">
        <v>0</v>
      </c>
      <c r="AF876" s="80" t="s">
        <v>73</v>
      </c>
      <c r="AG876" s="102">
        <f t="shared" si="79"/>
        <v>0</v>
      </c>
      <c r="AH876" s="72">
        <v>0</v>
      </c>
      <c r="AI876" s="628">
        <v>0</v>
      </c>
      <c r="AJ876" s="72" t="s">
        <v>73</v>
      </c>
      <c r="AK876" s="80" t="s">
        <v>73</v>
      </c>
      <c r="AL876" s="72">
        <v>0</v>
      </c>
      <c r="AM876" s="80" t="s">
        <v>73</v>
      </c>
      <c r="AN876" s="80" t="s">
        <v>73</v>
      </c>
      <c r="AO876" s="80" t="s">
        <v>73</v>
      </c>
      <c r="AP876" s="102">
        <f t="shared" si="80"/>
        <v>0</v>
      </c>
      <c r="AQ876" s="102">
        <f t="shared" si="81"/>
        <v>36000000</v>
      </c>
      <c r="AR876" s="72" t="s">
        <v>65</v>
      </c>
      <c r="AS876" s="76">
        <v>36000000</v>
      </c>
      <c r="AT876" s="72" t="s">
        <v>319</v>
      </c>
      <c r="AU876" s="76">
        <v>0</v>
      </c>
      <c r="AV876" s="81" t="s">
        <v>73</v>
      </c>
      <c r="AW876" s="620">
        <v>28800000</v>
      </c>
      <c r="AX876" s="488">
        <f t="shared" si="82"/>
        <v>7200000</v>
      </c>
      <c r="AY876" s="84">
        <f t="shared" si="83"/>
        <v>0.8</v>
      </c>
      <c r="AZ876" s="84">
        <v>0.8</v>
      </c>
      <c r="BA876" s="81" t="s">
        <v>73</v>
      </c>
      <c r="BB876" s="72" t="s">
        <v>123</v>
      </c>
      <c r="BC876" s="75" t="s">
        <v>13072</v>
      </c>
      <c r="BD876" s="71" t="s">
        <v>65</v>
      </c>
      <c r="BE876" s="71" t="s">
        <v>65</v>
      </c>
    </row>
    <row r="877" spans="2:57" x14ac:dyDescent="0.25">
      <c r="B877" s="71">
        <v>2025</v>
      </c>
      <c r="C877" s="71">
        <v>891780111</v>
      </c>
      <c r="D877" s="71" t="s">
        <v>63</v>
      </c>
      <c r="E877" s="72" t="s">
        <v>13071</v>
      </c>
      <c r="F877" s="72" t="s">
        <v>13070</v>
      </c>
      <c r="G877" s="176">
        <v>0</v>
      </c>
      <c r="H877" s="72" t="s">
        <v>71</v>
      </c>
      <c r="I877" s="71" t="s">
        <v>64</v>
      </c>
      <c r="J877" s="73" t="s">
        <v>81</v>
      </c>
      <c r="K877" s="75" t="s">
        <v>13069</v>
      </c>
      <c r="L877" s="76">
        <v>21000000</v>
      </c>
      <c r="M877" s="71" t="s">
        <v>66</v>
      </c>
      <c r="N877" s="75" t="s">
        <v>13068</v>
      </c>
      <c r="O877" s="75">
        <v>1143139441</v>
      </c>
      <c r="P877" s="72">
        <v>1425</v>
      </c>
      <c r="Q877" s="80">
        <v>45840</v>
      </c>
      <c r="R877" s="75">
        <v>5603238000</v>
      </c>
      <c r="S877" s="80">
        <v>45846</v>
      </c>
      <c r="T877" s="76">
        <v>21000000</v>
      </c>
      <c r="U877" s="72" t="s">
        <v>65</v>
      </c>
      <c r="V877" s="76">
        <v>84452087</v>
      </c>
      <c r="W877" s="104" t="s">
        <v>10326</v>
      </c>
      <c r="X877" s="80">
        <v>45846</v>
      </c>
      <c r="Y877" s="80">
        <v>45846</v>
      </c>
      <c r="Z877" s="78" t="s">
        <v>73</v>
      </c>
      <c r="AA877" s="78">
        <v>45991</v>
      </c>
      <c r="AB877" s="102">
        <f t="shared" si="78"/>
        <v>145</v>
      </c>
      <c r="AC877" s="72">
        <v>0</v>
      </c>
      <c r="AD877" s="514">
        <v>0</v>
      </c>
      <c r="AE877" s="72">
        <v>0</v>
      </c>
      <c r="AF877" s="80" t="s">
        <v>73</v>
      </c>
      <c r="AG877" s="102">
        <f t="shared" si="79"/>
        <v>0</v>
      </c>
      <c r="AH877" s="72">
        <v>0</v>
      </c>
      <c r="AI877" s="628">
        <v>0</v>
      </c>
      <c r="AJ877" s="72" t="s">
        <v>73</v>
      </c>
      <c r="AK877" s="80" t="s">
        <v>73</v>
      </c>
      <c r="AL877" s="72">
        <v>0</v>
      </c>
      <c r="AM877" s="80" t="s">
        <v>73</v>
      </c>
      <c r="AN877" s="80" t="s">
        <v>73</v>
      </c>
      <c r="AO877" s="80" t="s">
        <v>73</v>
      </c>
      <c r="AP877" s="102">
        <f t="shared" si="80"/>
        <v>0</v>
      </c>
      <c r="AQ877" s="102">
        <f t="shared" si="81"/>
        <v>21000000</v>
      </c>
      <c r="AR877" s="72" t="s">
        <v>65</v>
      </c>
      <c r="AS877" s="76">
        <v>21000000</v>
      </c>
      <c r="AT877" s="72" t="s">
        <v>319</v>
      </c>
      <c r="AU877" s="76">
        <v>0</v>
      </c>
      <c r="AV877" s="81" t="s">
        <v>73</v>
      </c>
      <c r="AW877" s="620">
        <v>16800000</v>
      </c>
      <c r="AX877" s="488">
        <f t="shared" si="82"/>
        <v>4200000</v>
      </c>
      <c r="AY877" s="84">
        <f t="shared" si="83"/>
        <v>0.8</v>
      </c>
      <c r="AZ877" s="84">
        <v>0.8</v>
      </c>
      <c r="BA877" s="81" t="s">
        <v>73</v>
      </c>
      <c r="BB877" s="72" t="s">
        <v>123</v>
      </c>
      <c r="BC877" s="75" t="s">
        <v>13067</v>
      </c>
      <c r="BD877" s="71" t="s">
        <v>65</v>
      </c>
      <c r="BE877" s="71" t="s">
        <v>65</v>
      </c>
    </row>
    <row r="878" spans="2:57" x14ac:dyDescent="0.25">
      <c r="B878" s="71">
        <v>2025</v>
      </c>
      <c r="C878" s="71">
        <v>891780111</v>
      </c>
      <c r="D878" s="71" t="s">
        <v>63</v>
      </c>
      <c r="E878" s="72" t="s">
        <v>13066</v>
      </c>
      <c r="F878" s="72" t="s">
        <v>13065</v>
      </c>
      <c r="G878" s="176">
        <v>0</v>
      </c>
      <c r="H878" s="72" t="s">
        <v>71</v>
      </c>
      <c r="I878" s="71" t="s">
        <v>64</v>
      </c>
      <c r="J878" s="73" t="s">
        <v>81</v>
      </c>
      <c r="K878" s="75" t="s">
        <v>13064</v>
      </c>
      <c r="L878" s="76">
        <v>15780000</v>
      </c>
      <c r="M878" s="71" t="s">
        <v>66</v>
      </c>
      <c r="N878" s="75" t="s">
        <v>1291</v>
      </c>
      <c r="O878" s="75">
        <v>1083025159</v>
      </c>
      <c r="P878" s="72">
        <v>1425</v>
      </c>
      <c r="Q878" s="80">
        <v>45840</v>
      </c>
      <c r="R878" s="75">
        <v>5603238000</v>
      </c>
      <c r="S878" s="80">
        <v>45846</v>
      </c>
      <c r="T878" s="76">
        <v>15780000</v>
      </c>
      <c r="U878" s="72" t="s">
        <v>65</v>
      </c>
      <c r="V878" s="76">
        <v>79738530</v>
      </c>
      <c r="W878" s="104" t="s">
        <v>10373</v>
      </c>
      <c r="X878" s="80">
        <v>45846</v>
      </c>
      <c r="Y878" s="80">
        <v>45846</v>
      </c>
      <c r="Z878" s="78" t="s">
        <v>73</v>
      </c>
      <c r="AA878" s="78">
        <v>45991</v>
      </c>
      <c r="AB878" s="102">
        <f t="shared" si="78"/>
        <v>145</v>
      </c>
      <c r="AC878" s="72">
        <v>0</v>
      </c>
      <c r="AD878" s="514">
        <v>0</v>
      </c>
      <c r="AE878" s="72">
        <v>0</v>
      </c>
      <c r="AF878" s="80" t="s">
        <v>73</v>
      </c>
      <c r="AG878" s="102">
        <f t="shared" si="79"/>
        <v>0</v>
      </c>
      <c r="AH878" s="72">
        <v>0</v>
      </c>
      <c r="AI878" s="628">
        <v>0</v>
      </c>
      <c r="AJ878" s="72" t="s">
        <v>73</v>
      </c>
      <c r="AK878" s="80" t="s">
        <v>73</v>
      </c>
      <c r="AL878" s="72">
        <v>0</v>
      </c>
      <c r="AM878" s="80" t="s">
        <v>73</v>
      </c>
      <c r="AN878" s="80" t="s">
        <v>73</v>
      </c>
      <c r="AO878" s="80" t="s">
        <v>73</v>
      </c>
      <c r="AP878" s="102">
        <f t="shared" si="80"/>
        <v>0</v>
      </c>
      <c r="AQ878" s="102">
        <f t="shared" si="81"/>
        <v>15780000</v>
      </c>
      <c r="AR878" s="72" t="s">
        <v>65</v>
      </c>
      <c r="AS878" s="76">
        <v>15780000</v>
      </c>
      <c r="AT878" s="72" t="s">
        <v>319</v>
      </c>
      <c r="AU878" s="76">
        <v>0</v>
      </c>
      <c r="AV878" s="81" t="s">
        <v>73</v>
      </c>
      <c r="AW878" s="620">
        <v>12624000</v>
      </c>
      <c r="AX878" s="488">
        <f t="shared" si="82"/>
        <v>3156000</v>
      </c>
      <c r="AY878" s="84">
        <f t="shared" si="83"/>
        <v>0.8</v>
      </c>
      <c r="AZ878" s="84">
        <v>0.8</v>
      </c>
      <c r="BA878" s="81" t="s">
        <v>73</v>
      </c>
      <c r="BB878" s="72" t="s">
        <v>123</v>
      </c>
      <c r="BC878" s="75" t="s">
        <v>13063</v>
      </c>
      <c r="BD878" s="71" t="s">
        <v>65</v>
      </c>
      <c r="BE878" s="71" t="s">
        <v>65</v>
      </c>
    </row>
    <row r="879" spans="2:57" x14ac:dyDescent="0.25">
      <c r="B879" s="71">
        <v>2025</v>
      </c>
      <c r="C879" s="71">
        <v>891780111</v>
      </c>
      <c r="D879" s="71" t="s">
        <v>63</v>
      </c>
      <c r="E879" s="72" t="s">
        <v>13062</v>
      </c>
      <c r="F879" s="72" t="s">
        <v>13061</v>
      </c>
      <c r="G879" s="176">
        <v>0</v>
      </c>
      <c r="H879" s="72" t="s">
        <v>71</v>
      </c>
      <c r="I879" s="71" t="s">
        <v>64</v>
      </c>
      <c r="J879" s="73" t="s">
        <v>81</v>
      </c>
      <c r="K879" s="75" t="s">
        <v>13060</v>
      </c>
      <c r="L879" s="76">
        <v>15043600</v>
      </c>
      <c r="M879" s="71" t="s">
        <v>66</v>
      </c>
      <c r="N879" s="75" t="s">
        <v>13059</v>
      </c>
      <c r="O879" s="75">
        <v>1082904561</v>
      </c>
      <c r="P879" s="72">
        <v>1425</v>
      </c>
      <c r="Q879" s="80">
        <v>45840</v>
      </c>
      <c r="R879" s="75">
        <v>5603238000</v>
      </c>
      <c r="S879" s="80">
        <v>45846</v>
      </c>
      <c r="T879" s="76">
        <v>15043600</v>
      </c>
      <c r="U879" s="72" t="s">
        <v>65</v>
      </c>
      <c r="V879" s="76">
        <v>72255882</v>
      </c>
      <c r="W879" s="104" t="s">
        <v>13058</v>
      </c>
      <c r="X879" s="80">
        <v>45846</v>
      </c>
      <c r="Y879" s="80">
        <v>45846</v>
      </c>
      <c r="Z879" s="78" t="s">
        <v>73</v>
      </c>
      <c r="AA879" s="78">
        <v>45991</v>
      </c>
      <c r="AB879" s="102">
        <f t="shared" si="78"/>
        <v>145</v>
      </c>
      <c r="AC879" s="72">
        <v>0</v>
      </c>
      <c r="AD879" s="514">
        <v>0</v>
      </c>
      <c r="AE879" s="72">
        <v>0</v>
      </c>
      <c r="AF879" s="80" t="s">
        <v>73</v>
      </c>
      <c r="AG879" s="102">
        <f t="shared" si="79"/>
        <v>0</v>
      </c>
      <c r="AH879" s="72">
        <v>0</v>
      </c>
      <c r="AI879" s="628">
        <v>0</v>
      </c>
      <c r="AJ879" s="72" t="s">
        <v>73</v>
      </c>
      <c r="AK879" s="80" t="s">
        <v>73</v>
      </c>
      <c r="AL879" s="72">
        <v>0</v>
      </c>
      <c r="AM879" s="80" t="s">
        <v>73</v>
      </c>
      <c r="AN879" s="80" t="s">
        <v>73</v>
      </c>
      <c r="AO879" s="80" t="s">
        <v>73</v>
      </c>
      <c r="AP879" s="102">
        <f t="shared" si="80"/>
        <v>0</v>
      </c>
      <c r="AQ879" s="102">
        <f t="shared" si="81"/>
        <v>15043600</v>
      </c>
      <c r="AR879" s="72" t="s">
        <v>65</v>
      </c>
      <c r="AS879" s="76">
        <v>15043600</v>
      </c>
      <c r="AT879" s="72" t="s">
        <v>319</v>
      </c>
      <c r="AU879" s="76">
        <v>0</v>
      </c>
      <c r="AV879" s="81" t="s">
        <v>73</v>
      </c>
      <c r="AW879" s="620">
        <v>11887600</v>
      </c>
      <c r="AX879" s="488">
        <f t="shared" si="82"/>
        <v>3156000</v>
      </c>
      <c r="AY879" s="84">
        <f t="shared" si="83"/>
        <v>0.79020979020979021</v>
      </c>
      <c r="AZ879" s="84">
        <v>0.79020979020979021</v>
      </c>
      <c r="BA879" s="81" t="s">
        <v>73</v>
      </c>
      <c r="BB879" s="72" t="s">
        <v>123</v>
      </c>
      <c r="BC879" s="75" t="s">
        <v>13057</v>
      </c>
      <c r="BD879" s="71" t="s">
        <v>65</v>
      </c>
      <c r="BE879" s="71" t="s">
        <v>65</v>
      </c>
    </row>
    <row r="880" spans="2:57" x14ac:dyDescent="0.25">
      <c r="B880" s="71">
        <v>2025</v>
      </c>
      <c r="C880" s="71">
        <v>891780111</v>
      </c>
      <c r="D880" s="71" t="s">
        <v>63</v>
      </c>
      <c r="E880" s="72" t="s">
        <v>13056</v>
      </c>
      <c r="F880" s="72" t="s">
        <v>13055</v>
      </c>
      <c r="G880" s="176">
        <v>0</v>
      </c>
      <c r="H880" s="72" t="s">
        <v>71</v>
      </c>
      <c r="I880" s="71" t="s">
        <v>64</v>
      </c>
      <c r="J880" s="73" t="s">
        <v>81</v>
      </c>
      <c r="K880" s="75" t="s">
        <v>13054</v>
      </c>
      <c r="L880" s="76">
        <v>31500000</v>
      </c>
      <c r="M880" s="71" t="s">
        <v>66</v>
      </c>
      <c r="N880" s="75" t="s">
        <v>13053</v>
      </c>
      <c r="O880" s="75">
        <v>7603745</v>
      </c>
      <c r="P880" s="72">
        <v>1425</v>
      </c>
      <c r="Q880" s="80">
        <v>45840</v>
      </c>
      <c r="R880" s="75">
        <v>5603238000</v>
      </c>
      <c r="S880" s="80">
        <v>45846</v>
      </c>
      <c r="T880" s="76">
        <v>31500000</v>
      </c>
      <c r="U880" s="72" t="s">
        <v>65</v>
      </c>
      <c r="V880" s="76">
        <v>12621405</v>
      </c>
      <c r="W880" s="104" t="s">
        <v>10350</v>
      </c>
      <c r="X880" s="80">
        <v>45846</v>
      </c>
      <c r="Y880" s="80">
        <v>45846</v>
      </c>
      <c r="Z880" s="78" t="s">
        <v>73</v>
      </c>
      <c r="AA880" s="78">
        <v>45991</v>
      </c>
      <c r="AB880" s="102">
        <f t="shared" si="78"/>
        <v>145</v>
      </c>
      <c r="AC880" s="72">
        <v>0</v>
      </c>
      <c r="AD880" s="514">
        <v>0</v>
      </c>
      <c r="AE880" s="72">
        <v>0</v>
      </c>
      <c r="AF880" s="80" t="s">
        <v>73</v>
      </c>
      <c r="AG880" s="102">
        <f t="shared" si="79"/>
        <v>0</v>
      </c>
      <c r="AH880" s="72">
        <v>0</v>
      </c>
      <c r="AI880" s="628">
        <v>0</v>
      </c>
      <c r="AJ880" s="72" t="s">
        <v>73</v>
      </c>
      <c r="AK880" s="80" t="s">
        <v>73</v>
      </c>
      <c r="AL880" s="72">
        <v>0</v>
      </c>
      <c r="AM880" s="80" t="s">
        <v>73</v>
      </c>
      <c r="AN880" s="80" t="s">
        <v>73</v>
      </c>
      <c r="AO880" s="80" t="s">
        <v>73</v>
      </c>
      <c r="AP880" s="102">
        <f t="shared" si="80"/>
        <v>0</v>
      </c>
      <c r="AQ880" s="102">
        <f t="shared" si="81"/>
        <v>31500000</v>
      </c>
      <c r="AR880" s="72" t="s">
        <v>65</v>
      </c>
      <c r="AS880" s="76">
        <v>31500000</v>
      </c>
      <c r="AT880" s="72" t="s">
        <v>319</v>
      </c>
      <c r="AU880" s="76">
        <v>0</v>
      </c>
      <c r="AV880" s="81" t="s">
        <v>73</v>
      </c>
      <c r="AW880" s="620">
        <v>25200000</v>
      </c>
      <c r="AX880" s="488">
        <f t="shared" si="82"/>
        <v>6300000</v>
      </c>
      <c r="AY880" s="84">
        <f t="shared" si="83"/>
        <v>0.8</v>
      </c>
      <c r="AZ880" s="84">
        <v>0.8</v>
      </c>
      <c r="BA880" s="81" t="s">
        <v>73</v>
      </c>
      <c r="BB880" s="72" t="s">
        <v>123</v>
      </c>
      <c r="BC880" s="75" t="s">
        <v>13052</v>
      </c>
      <c r="BD880" s="71" t="s">
        <v>65</v>
      </c>
      <c r="BE880" s="71" t="s">
        <v>65</v>
      </c>
    </row>
    <row r="881" spans="2:57" x14ac:dyDescent="0.25">
      <c r="B881" s="71">
        <v>2025</v>
      </c>
      <c r="C881" s="71">
        <v>891780111</v>
      </c>
      <c r="D881" s="71" t="s">
        <v>63</v>
      </c>
      <c r="E881" s="72" t="s">
        <v>13051</v>
      </c>
      <c r="F881" s="72" t="s">
        <v>13050</v>
      </c>
      <c r="G881" s="176">
        <v>0</v>
      </c>
      <c r="H881" s="72" t="s">
        <v>71</v>
      </c>
      <c r="I881" s="71" t="s">
        <v>64</v>
      </c>
      <c r="J881" s="73" t="s">
        <v>81</v>
      </c>
      <c r="K881" s="75" t="s">
        <v>13049</v>
      </c>
      <c r="L881" s="76">
        <v>14250000</v>
      </c>
      <c r="M881" s="71" t="s">
        <v>66</v>
      </c>
      <c r="N881" s="75" t="s">
        <v>10425</v>
      </c>
      <c r="O881" s="75">
        <v>32801897</v>
      </c>
      <c r="P881" s="72">
        <v>1425</v>
      </c>
      <c r="Q881" s="80">
        <v>45840</v>
      </c>
      <c r="R881" s="75">
        <v>5603238000</v>
      </c>
      <c r="S881" s="80">
        <v>45846</v>
      </c>
      <c r="T881" s="76">
        <v>14250000</v>
      </c>
      <c r="U881" s="72" t="s">
        <v>65</v>
      </c>
      <c r="V881" s="76">
        <v>57441846</v>
      </c>
      <c r="W881" s="104" t="s">
        <v>10888</v>
      </c>
      <c r="X881" s="80">
        <v>45846</v>
      </c>
      <c r="Y881" s="80">
        <v>45846</v>
      </c>
      <c r="Z881" s="78" t="s">
        <v>73</v>
      </c>
      <c r="AA881" s="78">
        <v>45991</v>
      </c>
      <c r="AB881" s="102">
        <f t="shared" si="78"/>
        <v>145</v>
      </c>
      <c r="AC881" s="72">
        <v>0</v>
      </c>
      <c r="AD881" s="514">
        <v>0</v>
      </c>
      <c r="AE881" s="72">
        <v>0</v>
      </c>
      <c r="AF881" s="80" t="s">
        <v>73</v>
      </c>
      <c r="AG881" s="102">
        <f t="shared" si="79"/>
        <v>0</v>
      </c>
      <c r="AH881" s="72">
        <v>1</v>
      </c>
      <c r="AI881" s="628">
        <v>5700000</v>
      </c>
      <c r="AJ881" s="78">
        <v>45932</v>
      </c>
      <c r="AK881" s="80">
        <v>45932</v>
      </c>
      <c r="AL881" s="72">
        <v>0</v>
      </c>
      <c r="AM881" s="80" t="s">
        <v>73</v>
      </c>
      <c r="AN881" s="80" t="s">
        <v>73</v>
      </c>
      <c r="AO881" s="80" t="s">
        <v>73</v>
      </c>
      <c r="AP881" s="102">
        <f t="shared" si="80"/>
        <v>0</v>
      </c>
      <c r="AQ881" s="102">
        <f t="shared" si="81"/>
        <v>8550000</v>
      </c>
      <c r="AR881" s="72" t="s">
        <v>65</v>
      </c>
      <c r="AS881" s="76">
        <v>14250000</v>
      </c>
      <c r="AT881" s="72" t="s">
        <v>319</v>
      </c>
      <c r="AU881" s="76">
        <v>0</v>
      </c>
      <c r="AV881" s="81" t="s">
        <v>73</v>
      </c>
      <c r="AW881" s="620">
        <v>8550000</v>
      </c>
      <c r="AX881" s="488">
        <f t="shared" si="82"/>
        <v>0</v>
      </c>
      <c r="AY881" s="84">
        <f t="shared" si="83"/>
        <v>1</v>
      </c>
      <c r="AZ881" s="84">
        <v>1</v>
      </c>
      <c r="BA881" s="80" t="s">
        <v>73</v>
      </c>
      <c r="BB881" s="72" t="s">
        <v>426</v>
      </c>
      <c r="BC881" s="592" t="s">
        <v>13048</v>
      </c>
      <c r="BD881" s="71" t="s">
        <v>65</v>
      </c>
      <c r="BE881" s="71" t="s">
        <v>65</v>
      </c>
    </row>
    <row r="882" spans="2:57" x14ac:dyDescent="0.25">
      <c r="B882" s="71">
        <v>2025</v>
      </c>
      <c r="C882" s="71">
        <v>891780111</v>
      </c>
      <c r="D882" s="71" t="s">
        <v>63</v>
      </c>
      <c r="E882" s="72" t="s">
        <v>13047</v>
      </c>
      <c r="F882" s="72" t="s">
        <v>13046</v>
      </c>
      <c r="G882" s="176">
        <v>0</v>
      </c>
      <c r="H882" s="72" t="s">
        <v>71</v>
      </c>
      <c r="I882" s="71" t="s">
        <v>64</v>
      </c>
      <c r="J882" s="73" t="s">
        <v>81</v>
      </c>
      <c r="K882" s="75" t="s">
        <v>13045</v>
      </c>
      <c r="L882" s="76">
        <v>26000000</v>
      </c>
      <c r="M882" s="71" t="s">
        <v>66</v>
      </c>
      <c r="N882" s="75" t="s">
        <v>13044</v>
      </c>
      <c r="O882" s="75">
        <v>39057134</v>
      </c>
      <c r="P882" s="72">
        <v>1425</v>
      </c>
      <c r="Q882" s="80">
        <v>45840</v>
      </c>
      <c r="R882" s="75">
        <v>5603238000</v>
      </c>
      <c r="S882" s="80">
        <v>45846</v>
      </c>
      <c r="T882" s="76">
        <v>26000000</v>
      </c>
      <c r="U882" s="72" t="s">
        <v>65</v>
      </c>
      <c r="V882" s="76">
        <v>12621405</v>
      </c>
      <c r="W882" s="104" t="s">
        <v>10350</v>
      </c>
      <c r="X882" s="80">
        <v>45846</v>
      </c>
      <c r="Y882" s="80">
        <v>45846</v>
      </c>
      <c r="Z882" s="78" t="s">
        <v>73</v>
      </c>
      <c r="AA882" s="78">
        <v>45991</v>
      </c>
      <c r="AB882" s="102">
        <f t="shared" si="78"/>
        <v>145</v>
      </c>
      <c r="AC882" s="72">
        <v>0</v>
      </c>
      <c r="AD882" s="514">
        <v>0</v>
      </c>
      <c r="AE882" s="72">
        <v>0</v>
      </c>
      <c r="AF882" s="80" t="s">
        <v>73</v>
      </c>
      <c r="AG882" s="102">
        <f t="shared" si="79"/>
        <v>0</v>
      </c>
      <c r="AH882" s="72">
        <v>0</v>
      </c>
      <c r="AI882" s="628">
        <v>0</v>
      </c>
      <c r="AJ882" s="72" t="s">
        <v>73</v>
      </c>
      <c r="AK882" s="80" t="s">
        <v>73</v>
      </c>
      <c r="AL882" s="72">
        <v>0</v>
      </c>
      <c r="AM882" s="80" t="s">
        <v>73</v>
      </c>
      <c r="AN882" s="80" t="s">
        <v>73</v>
      </c>
      <c r="AO882" s="80" t="s">
        <v>73</v>
      </c>
      <c r="AP882" s="102">
        <f t="shared" si="80"/>
        <v>0</v>
      </c>
      <c r="AQ882" s="102">
        <f t="shared" si="81"/>
        <v>26000000</v>
      </c>
      <c r="AR882" s="72" t="s">
        <v>65</v>
      </c>
      <c r="AS882" s="76">
        <v>26000000</v>
      </c>
      <c r="AT882" s="72" t="s">
        <v>319</v>
      </c>
      <c r="AU882" s="76">
        <v>0</v>
      </c>
      <c r="AV882" s="81" t="s">
        <v>73</v>
      </c>
      <c r="AW882" s="620">
        <v>20800000</v>
      </c>
      <c r="AX882" s="488">
        <f t="shared" si="82"/>
        <v>5200000</v>
      </c>
      <c r="AY882" s="84">
        <f t="shared" si="83"/>
        <v>0.8</v>
      </c>
      <c r="AZ882" s="84">
        <v>0.8</v>
      </c>
      <c r="BA882" s="81" t="s">
        <v>73</v>
      </c>
      <c r="BB882" s="72" t="s">
        <v>123</v>
      </c>
      <c r="BC882" s="75" t="s">
        <v>13043</v>
      </c>
      <c r="BD882" s="71" t="s">
        <v>65</v>
      </c>
      <c r="BE882" s="71" t="s">
        <v>65</v>
      </c>
    </row>
    <row r="883" spans="2:57" x14ac:dyDescent="0.25">
      <c r="B883" s="71">
        <v>2025</v>
      </c>
      <c r="C883" s="71">
        <v>891780111</v>
      </c>
      <c r="D883" s="71" t="s">
        <v>63</v>
      </c>
      <c r="E883" s="72" t="s">
        <v>13042</v>
      </c>
      <c r="F883" s="72" t="s">
        <v>13041</v>
      </c>
      <c r="G883" s="176">
        <v>0</v>
      </c>
      <c r="H883" s="72" t="s">
        <v>71</v>
      </c>
      <c r="I883" s="71" t="s">
        <v>64</v>
      </c>
      <c r="J883" s="73" t="s">
        <v>81</v>
      </c>
      <c r="K883" s="75" t="s">
        <v>13040</v>
      </c>
      <c r="L883" s="76">
        <v>15780000</v>
      </c>
      <c r="M883" s="71" t="s">
        <v>66</v>
      </c>
      <c r="N883" s="75" t="s">
        <v>13039</v>
      </c>
      <c r="O883" s="75">
        <v>1083030463</v>
      </c>
      <c r="P883" s="72">
        <v>1425</v>
      </c>
      <c r="Q883" s="80">
        <v>45840</v>
      </c>
      <c r="R883" s="75">
        <v>5603238000</v>
      </c>
      <c r="S883" s="80">
        <v>45846</v>
      </c>
      <c r="T883" s="76">
        <v>15780000</v>
      </c>
      <c r="U883" s="72" t="s">
        <v>65</v>
      </c>
      <c r="V883" s="76">
        <v>12621405</v>
      </c>
      <c r="W883" s="104" t="s">
        <v>10350</v>
      </c>
      <c r="X883" s="80">
        <v>45846</v>
      </c>
      <c r="Y883" s="80">
        <v>45846</v>
      </c>
      <c r="Z883" s="78" t="s">
        <v>73</v>
      </c>
      <c r="AA883" s="78">
        <v>45991</v>
      </c>
      <c r="AB883" s="102">
        <f t="shared" si="78"/>
        <v>145</v>
      </c>
      <c r="AC883" s="72">
        <v>0</v>
      </c>
      <c r="AD883" s="514">
        <v>0</v>
      </c>
      <c r="AE883" s="72">
        <v>0</v>
      </c>
      <c r="AF883" s="80" t="s">
        <v>73</v>
      </c>
      <c r="AG883" s="102">
        <f t="shared" si="79"/>
        <v>0</v>
      </c>
      <c r="AH883" s="72">
        <v>0</v>
      </c>
      <c r="AI883" s="628">
        <v>0</v>
      </c>
      <c r="AJ883" s="72" t="s">
        <v>73</v>
      </c>
      <c r="AK883" s="80" t="s">
        <v>73</v>
      </c>
      <c r="AL883" s="72">
        <v>0</v>
      </c>
      <c r="AM883" s="80" t="s">
        <v>73</v>
      </c>
      <c r="AN883" s="80" t="s">
        <v>73</v>
      </c>
      <c r="AO883" s="80" t="s">
        <v>73</v>
      </c>
      <c r="AP883" s="102">
        <f t="shared" si="80"/>
        <v>0</v>
      </c>
      <c r="AQ883" s="102">
        <f t="shared" si="81"/>
        <v>15780000</v>
      </c>
      <c r="AR883" s="72" t="s">
        <v>65</v>
      </c>
      <c r="AS883" s="76">
        <v>15780000</v>
      </c>
      <c r="AT883" s="72" t="s">
        <v>319</v>
      </c>
      <c r="AU883" s="76">
        <v>0</v>
      </c>
      <c r="AV883" s="81" t="s">
        <v>73</v>
      </c>
      <c r="AW883" s="620">
        <v>12624000</v>
      </c>
      <c r="AX883" s="488">
        <f t="shared" si="82"/>
        <v>3156000</v>
      </c>
      <c r="AY883" s="84">
        <f t="shared" si="83"/>
        <v>0.8</v>
      </c>
      <c r="AZ883" s="84">
        <v>0.8</v>
      </c>
      <c r="BA883" s="81" t="s">
        <v>73</v>
      </c>
      <c r="BB883" s="72" t="s">
        <v>123</v>
      </c>
      <c r="BC883" s="75" t="s">
        <v>13038</v>
      </c>
      <c r="BD883" s="71" t="s">
        <v>65</v>
      </c>
      <c r="BE883" s="71" t="s">
        <v>65</v>
      </c>
    </row>
    <row r="884" spans="2:57" x14ac:dyDescent="0.25">
      <c r="B884" s="71">
        <v>2025</v>
      </c>
      <c r="C884" s="71">
        <v>891780111</v>
      </c>
      <c r="D884" s="71" t="s">
        <v>63</v>
      </c>
      <c r="E884" s="72" t="s">
        <v>13037</v>
      </c>
      <c r="F884" s="72" t="s">
        <v>13036</v>
      </c>
      <c r="G884" s="176">
        <v>0</v>
      </c>
      <c r="H884" s="72" t="s">
        <v>71</v>
      </c>
      <c r="I884" s="71" t="s">
        <v>64</v>
      </c>
      <c r="J884" s="73" t="s">
        <v>81</v>
      </c>
      <c r="K884" s="75" t="s">
        <v>13035</v>
      </c>
      <c r="L884" s="76">
        <v>26000000</v>
      </c>
      <c r="M884" s="71" t="s">
        <v>66</v>
      </c>
      <c r="N884" s="75" t="s">
        <v>13034</v>
      </c>
      <c r="O884" s="75">
        <v>18491956</v>
      </c>
      <c r="P884" s="72">
        <v>1425</v>
      </c>
      <c r="Q884" s="80">
        <v>45840</v>
      </c>
      <c r="R884" s="75">
        <v>5603238000</v>
      </c>
      <c r="S884" s="80">
        <v>45846</v>
      </c>
      <c r="T884" s="76">
        <v>26000000</v>
      </c>
      <c r="U884" s="72" t="s">
        <v>65</v>
      </c>
      <c r="V884" s="76">
        <v>12621405</v>
      </c>
      <c r="W884" s="104" t="s">
        <v>10350</v>
      </c>
      <c r="X884" s="80">
        <v>45846</v>
      </c>
      <c r="Y884" s="80">
        <v>45846</v>
      </c>
      <c r="Z884" s="78" t="s">
        <v>73</v>
      </c>
      <c r="AA884" s="78">
        <v>45991</v>
      </c>
      <c r="AB884" s="102">
        <f t="shared" si="78"/>
        <v>145</v>
      </c>
      <c r="AC884" s="72">
        <v>0</v>
      </c>
      <c r="AD884" s="514">
        <v>0</v>
      </c>
      <c r="AE884" s="72">
        <v>0</v>
      </c>
      <c r="AF884" s="80" t="s">
        <v>73</v>
      </c>
      <c r="AG884" s="102">
        <f t="shared" si="79"/>
        <v>0</v>
      </c>
      <c r="AH884" s="72">
        <v>0</v>
      </c>
      <c r="AI884" s="628">
        <v>0</v>
      </c>
      <c r="AJ884" s="72" t="s">
        <v>73</v>
      </c>
      <c r="AK884" s="80" t="s">
        <v>73</v>
      </c>
      <c r="AL884" s="72">
        <v>0</v>
      </c>
      <c r="AM884" s="80" t="s">
        <v>73</v>
      </c>
      <c r="AN884" s="80" t="s">
        <v>73</v>
      </c>
      <c r="AO884" s="80" t="s">
        <v>73</v>
      </c>
      <c r="AP884" s="102">
        <f t="shared" si="80"/>
        <v>0</v>
      </c>
      <c r="AQ884" s="102">
        <f t="shared" si="81"/>
        <v>26000000</v>
      </c>
      <c r="AR884" s="72" t="s">
        <v>65</v>
      </c>
      <c r="AS884" s="76">
        <v>26000000</v>
      </c>
      <c r="AT884" s="72" t="s">
        <v>319</v>
      </c>
      <c r="AU884" s="76">
        <v>0</v>
      </c>
      <c r="AV884" s="81" t="s">
        <v>73</v>
      </c>
      <c r="AW884" s="620">
        <v>20800000</v>
      </c>
      <c r="AX884" s="488">
        <f t="shared" si="82"/>
        <v>5200000</v>
      </c>
      <c r="AY884" s="84">
        <f t="shared" si="83"/>
        <v>0.8</v>
      </c>
      <c r="AZ884" s="84">
        <v>0.8</v>
      </c>
      <c r="BA884" s="81" t="s">
        <v>73</v>
      </c>
      <c r="BB884" s="72" t="s">
        <v>123</v>
      </c>
      <c r="BC884" s="75" t="s">
        <v>13033</v>
      </c>
      <c r="BD884" s="71" t="s">
        <v>65</v>
      </c>
      <c r="BE884" s="71" t="s">
        <v>65</v>
      </c>
    </row>
    <row r="885" spans="2:57" x14ac:dyDescent="0.25">
      <c r="B885" s="71">
        <v>2025</v>
      </c>
      <c r="C885" s="71">
        <v>891780111</v>
      </c>
      <c r="D885" s="71" t="s">
        <v>63</v>
      </c>
      <c r="E885" s="72" t="s">
        <v>13032</v>
      </c>
      <c r="F885" s="72" t="s">
        <v>13031</v>
      </c>
      <c r="G885" s="176">
        <v>0</v>
      </c>
      <c r="H885" s="72" t="s">
        <v>71</v>
      </c>
      <c r="I885" s="71" t="s">
        <v>64</v>
      </c>
      <c r="J885" s="73" t="s">
        <v>81</v>
      </c>
      <c r="K885" s="75" t="s">
        <v>13026</v>
      </c>
      <c r="L885" s="76">
        <v>15780000</v>
      </c>
      <c r="M885" s="71" t="s">
        <v>66</v>
      </c>
      <c r="N885" s="75" t="s">
        <v>13030</v>
      </c>
      <c r="O885" s="75">
        <v>57290378</v>
      </c>
      <c r="P885" s="72">
        <v>1425</v>
      </c>
      <c r="Q885" s="80">
        <v>45840</v>
      </c>
      <c r="R885" s="75">
        <v>5603238000</v>
      </c>
      <c r="S885" s="80">
        <v>45846</v>
      </c>
      <c r="T885" s="76">
        <v>15780000</v>
      </c>
      <c r="U885" s="72" t="s">
        <v>65</v>
      </c>
      <c r="V885" s="76">
        <v>85449357</v>
      </c>
      <c r="W885" s="104" t="s">
        <v>11233</v>
      </c>
      <c r="X885" s="80">
        <v>45846</v>
      </c>
      <c r="Y885" s="80">
        <v>45846</v>
      </c>
      <c r="Z885" s="78" t="s">
        <v>73</v>
      </c>
      <c r="AA885" s="78">
        <v>45991</v>
      </c>
      <c r="AB885" s="102">
        <f t="shared" si="78"/>
        <v>145</v>
      </c>
      <c r="AC885" s="72">
        <v>0</v>
      </c>
      <c r="AD885" s="514">
        <v>0</v>
      </c>
      <c r="AE885" s="72">
        <v>0</v>
      </c>
      <c r="AF885" s="80" t="s">
        <v>73</v>
      </c>
      <c r="AG885" s="102">
        <f t="shared" si="79"/>
        <v>0</v>
      </c>
      <c r="AH885" s="72">
        <v>0</v>
      </c>
      <c r="AI885" s="628">
        <v>0</v>
      </c>
      <c r="AJ885" s="72" t="s">
        <v>73</v>
      </c>
      <c r="AK885" s="80" t="s">
        <v>73</v>
      </c>
      <c r="AL885" s="72">
        <v>0</v>
      </c>
      <c r="AM885" s="80" t="s">
        <v>73</v>
      </c>
      <c r="AN885" s="80" t="s">
        <v>73</v>
      </c>
      <c r="AO885" s="80" t="s">
        <v>73</v>
      </c>
      <c r="AP885" s="102">
        <f t="shared" si="80"/>
        <v>0</v>
      </c>
      <c r="AQ885" s="102">
        <f t="shared" si="81"/>
        <v>15780000</v>
      </c>
      <c r="AR885" s="72" t="s">
        <v>65</v>
      </c>
      <c r="AS885" s="76">
        <v>15780000</v>
      </c>
      <c r="AT885" s="72" t="s">
        <v>319</v>
      </c>
      <c r="AU885" s="76">
        <v>0</v>
      </c>
      <c r="AV885" s="81" t="s">
        <v>73</v>
      </c>
      <c r="AW885" s="620">
        <v>12624000</v>
      </c>
      <c r="AX885" s="488">
        <f t="shared" si="82"/>
        <v>3156000</v>
      </c>
      <c r="AY885" s="84">
        <f t="shared" si="83"/>
        <v>0.8</v>
      </c>
      <c r="AZ885" s="84">
        <v>0.8</v>
      </c>
      <c r="BA885" s="81" t="s">
        <v>73</v>
      </c>
      <c r="BB885" s="72" t="s">
        <v>123</v>
      </c>
      <c r="BC885" s="75" t="s">
        <v>13029</v>
      </c>
      <c r="BD885" s="71" t="s">
        <v>65</v>
      </c>
      <c r="BE885" s="71" t="s">
        <v>65</v>
      </c>
    </row>
    <row r="886" spans="2:57" x14ac:dyDescent="0.25">
      <c r="B886" s="71">
        <v>2025</v>
      </c>
      <c r="C886" s="71">
        <v>891780111</v>
      </c>
      <c r="D886" s="71" t="s">
        <v>63</v>
      </c>
      <c r="E886" s="72" t="s">
        <v>13028</v>
      </c>
      <c r="F886" s="72" t="s">
        <v>13027</v>
      </c>
      <c r="G886" s="176">
        <v>0</v>
      </c>
      <c r="H886" s="72" t="s">
        <v>71</v>
      </c>
      <c r="I886" s="71" t="s">
        <v>64</v>
      </c>
      <c r="J886" s="73" t="s">
        <v>81</v>
      </c>
      <c r="K886" s="75" t="s">
        <v>13026</v>
      </c>
      <c r="L886" s="76">
        <v>18935000</v>
      </c>
      <c r="M886" s="71" t="s">
        <v>66</v>
      </c>
      <c r="N886" s="75" t="s">
        <v>13025</v>
      </c>
      <c r="O886" s="75">
        <v>57297861</v>
      </c>
      <c r="P886" s="72">
        <v>1425</v>
      </c>
      <c r="Q886" s="80">
        <v>45840</v>
      </c>
      <c r="R886" s="75">
        <v>5603238000</v>
      </c>
      <c r="S886" s="80">
        <v>45846</v>
      </c>
      <c r="T886" s="76">
        <v>18935000</v>
      </c>
      <c r="U886" s="72" t="s">
        <v>65</v>
      </c>
      <c r="V886" s="76">
        <v>85449357</v>
      </c>
      <c r="W886" s="104" t="s">
        <v>11233</v>
      </c>
      <c r="X886" s="80">
        <v>45846</v>
      </c>
      <c r="Y886" s="80">
        <v>45846</v>
      </c>
      <c r="Z886" s="78" t="s">
        <v>73</v>
      </c>
      <c r="AA886" s="78">
        <v>45991</v>
      </c>
      <c r="AB886" s="102">
        <f t="shared" si="78"/>
        <v>145</v>
      </c>
      <c r="AC886" s="72">
        <v>0</v>
      </c>
      <c r="AD886" s="514">
        <v>0</v>
      </c>
      <c r="AE886" s="72">
        <v>0</v>
      </c>
      <c r="AF886" s="80" t="s">
        <v>73</v>
      </c>
      <c r="AG886" s="102">
        <f t="shared" si="79"/>
        <v>0</v>
      </c>
      <c r="AH886" s="72">
        <v>0</v>
      </c>
      <c r="AI886" s="628">
        <v>0</v>
      </c>
      <c r="AJ886" s="72" t="s">
        <v>73</v>
      </c>
      <c r="AK886" s="80" t="s">
        <v>73</v>
      </c>
      <c r="AL886" s="72">
        <v>0</v>
      </c>
      <c r="AM886" s="80" t="s">
        <v>73</v>
      </c>
      <c r="AN886" s="80" t="s">
        <v>73</v>
      </c>
      <c r="AO886" s="80" t="s">
        <v>73</v>
      </c>
      <c r="AP886" s="102">
        <f t="shared" si="80"/>
        <v>0</v>
      </c>
      <c r="AQ886" s="102">
        <f t="shared" si="81"/>
        <v>18935000</v>
      </c>
      <c r="AR886" s="72" t="s">
        <v>65</v>
      </c>
      <c r="AS886" s="76">
        <v>18935000</v>
      </c>
      <c r="AT886" s="72" t="s">
        <v>319</v>
      </c>
      <c r="AU886" s="76">
        <v>0</v>
      </c>
      <c r="AV886" s="81" t="s">
        <v>73</v>
      </c>
      <c r="AW886" s="620">
        <v>15148000</v>
      </c>
      <c r="AX886" s="488">
        <f t="shared" si="82"/>
        <v>3787000</v>
      </c>
      <c r="AY886" s="84">
        <f t="shared" si="83"/>
        <v>0.8</v>
      </c>
      <c r="AZ886" s="84">
        <v>0.8</v>
      </c>
      <c r="BA886" s="81" t="s">
        <v>73</v>
      </c>
      <c r="BB886" s="72" t="s">
        <v>123</v>
      </c>
      <c r="BC886" s="75" t="s">
        <v>13024</v>
      </c>
      <c r="BD886" s="71" t="s">
        <v>65</v>
      </c>
      <c r="BE886" s="71" t="s">
        <v>65</v>
      </c>
    </row>
    <row r="887" spans="2:57" x14ac:dyDescent="0.25">
      <c r="B887" s="71">
        <v>2025</v>
      </c>
      <c r="C887" s="71">
        <v>891780111</v>
      </c>
      <c r="D887" s="71" t="s">
        <v>63</v>
      </c>
      <c r="E887" s="72" t="s">
        <v>13023</v>
      </c>
      <c r="F887" s="72" t="s">
        <v>13022</v>
      </c>
      <c r="G887" s="176">
        <v>0</v>
      </c>
      <c r="H887" s="72" t="s">
        <v>71</v>
      </c>
      <c r="I887" s="71" t="s">
        <v>64</v>
      </c>
      <c r="J887" s="73" t="s">
        <v>81</v>
      </c>
      <c r="K887" s="75" t="s">
        <v>10915</v>
      </c>
      <c r="L887" s="76">
        <v>15780000</v>
      </c>
      <c r="M887" s="71" t="s">
        <v>66</v>
      </c>
      <c r="N887" s="75" t="s">
        <v>13021</v>
      </c>
      <c r="O887" s="75">
        <v>1118843119</v>
      </c>
      <c r="P887" s="72">
        <v>1425</v>
      </c>
      <c r="Q887" s="80">
        <v>45840</v>
      </c>
      <c r="R887" s="75">
        <v>5603238000</v>
      </c>
      <c r="S887" s="80">
        <v>45846</v>
      </c>
      <c r="T887" s="76">
        <v>15780000</v>
      </c>
      <c r="U887" s="72" t="s">
        <v>65</v>
      </c>
      <c r="V887" s="76">
        <v>1082863147</v>
      </c>
      <c r="W887" s="104" t="s">
        <v>10913</v>
      </c>
      <c r="X887" s="80">
        <v>45846</v>
      </c>
      <c r="Y887" s="80">
        <v>45846</v>
      </c>
      <c r="Z887" s="78" t="s">
        <v>73</v>
      </c>
      <c r="AA887" s="78">
        <v>45991</v>
      </c>
      <c r="AB887" s="102">
        <f t="shared" si="78"/>
        <v>145</v>
      </c>
      <c r="AC887" s="72">
        <v>0</v>
      </c>
      <c r="AD887" s="514">
        <v>0</v>
      </c>
      <c r="AE887" s="72">
        <v>0</v>
      </c>
      <c r="AF887" s="80" t="s">
        <v>73</v>
      </c>
      <c r="AG887" s="102">
        <f t="shared" si="79"/>
        <v>0</v>
      </c>
      <c r="AH887" s="72">
        <v>0</v>
      </c>
      <c r="AI887" s="628">
        <v>0</v>
      </c>
      <c r="AJ887" s="72" t="s">
        <v>73</v>
      </c>
      <c r="AK887" s="80" t="s">
        <v>73</v>
      </c>
      <c r="AL887" s="72">
        <v>0</v>
      </c>
      <c r="AM887" s="80" t="s">
        <v>73</v>
      </c>
      <c r="AN887" s="80" t="s">
        <v>73</v>
      </c>
      <c r="AO887" s="80" t="s">
        <v>73</v>
      </c>
      <c r="AP887" s="102">
        <f t="shared" si="80"/>
        <v>0</v>
      </c>
      <c r="AQ887" s="102">
        <f t="shared" si="81"/>
        <v>15780000</v>
      </c>
      <c r="AR887" s="72" t="s">
        <v>65</v>
      </c>
      <c r="AS887" s="76">
        <v>15780000</v>
      </c>
      <c r="AT887" s="72" t="s">
        <v>319</v>
      </c>
      <c r="AU887" s="76">
        <v>0</v>
      </c>
      <c r="AV887" s="81" t="s">
        <v>73</v>
      </c>
      <c r="AW887" s="620">
        <v>12624000</v>
      </c>
      <c r="AX887" s="488">
        <f t="shared" si="82"/>
        <v>3156000</v>
      </c>
      <c r="AY887" s="84">
        <f t="shared" si="83"/>
        <v>0.8</v>
      </c>
      <c r="AZ887" s="84">
        <v>0.8</v>
      </c>
      <c r="BA887" s="81" t="s">
        <v>73</v>
      </c>
      <c r="BB887" s="72" t="s">
        <v>123</v>
      </c>
      <c r="BC887" s="75" t="s">
        <v>13020</v>
      </c>
      <c r="BD887" s="71" t="s">
        <v>65</v>
      </c>
      <c r="BE887" s="71" t="s">
        <v>65</v>
      </c>
    </row>
    <row r="888" spans="2:57" x14ac:dyDescent="0.25">
      <c r="B888" s="71">
        <v>2025</v>
      </c>
      <c r="C888" s="71">
        <v>891780111</v>
      </c>
      <c r="D888" s="71" t="s">
        <v>63</v>
      </c>
      <c r="E888" s="72" t="s">
        <v>13019</v>
      </c>
      <c r="F888" s="72" t="s">
        <v>13018</v>
      </c>
      <c r="G888" s="176">
        <v>0</v>
      </c>
      <c r="H888" s="72" t="s">
        <v>71</v>
      </c>
      <c r="I888" s="71" t="s">
        <v>64</v>
      </c>
      <c r="J888" s="73" t="s">
        <v>81</v>
      </c>
      <c r="K888" s="75" t="s">
        <v>10915</v>
      </c>
      <c r="L888" s="76">
        <v>15780000</v>
      </c>
      <c r="M888" s="71" t="s">
        <v>66</v>
      </c>
      <c r="N888" s="75" t="s">
        <v>13017</v>
      </c>
      <c r="O888" s="75">
        <v>1103117987</v>
      </c>
      <c r="P888" s="72">
        <v>1425</v>
      </c>
      <c r="Q888" s="80">
        <v>45840</v>
      </c>
      <c r="R888" s="75">
        <v>5603238000</v>
      </c>
      <c r="S888" s="80">
        <v>45846</v>
      </c>
      <c r="T888" s="76">
        <v>15780000</v>
      </c>
      <c r="U888" s="72" t="s">
        <v>65</v>
      </c>
      <c r="V888" s="76">
        <v>1082863147</v>
      </c>
      <c r="W888" s="104" t="s">
        <v>10913</v>
      </c>
      <c r="X888" s="80">
        <v>45846</v>
      </c>
      <c r="Y888" s="80">
        <v>45846</v>
      </c>
      <c r="Z888" s="78" t="s">
        <v>73</v>
      </c>
      <c r="AA888" s="78">
        <v>45991</v>
      </c>
      <c r="AB888" s="102">
        <f t="shared" si="78"/>
        <v>145</v>
      </c>
      <c r="AC888" s="72">
        <v>0</v>
      </c>
      <c r="AD888" s="514">
        <v>0</v>
      </c>
      <c r="AE888" s="72">
        <v>0</v>
      </c>
      <c r="AF888" s="80" t="s">
        <v>73</v>
      </c>
      <c r="AG888" s="102">
        <f t="shared" si="79"/>
        <v>0</v>
      </c>
      <c r="AH888" s="72">
        <v>0</v>
      </c>
      <c r="AI888" s="628">
        <v>0</v>
      </c>
      <c r="AJ888" s="72" t="s">
        <v>73</v>
      </c>
      <c r="AK888" s="80" t="s">
        <v>73</v>
      </c>
      <c r="AL888" s="72">
        <v>0</v>
      </c>
      <c r="AM888" s="80" t="s">
        <v>73</v>
      </c>
      <c r="AN888" s="80" t="s">
        <v>73</v>
      </c>
      <c r="AO888" s="80" t="s">
        <v>73</v>
      </c>
      <c r="AP888" s="102">
        <f t="shared" si="80"/>
        <v>0</v>
      </c>
      <c r="AQ888" s="102">
        <f t="shared" si="81"/>
        <v>15780000</v>
      </c>
      <c r="AR888" s="72" t="s">
        <v>65</v>
      </c>
      <c r="AS888" s="76">
        <v>15780000</v>
      </c>
      <c r="AT888" s="72" t="s">
        <v>319</v>
      </c>
      <c r="AU888" s="76">
        <v>0</v>
      </c>
      <c r="AV888" s="81" t="s">
        <v>73</v>
      </c>
      <c r="AW888" s="620">
        <v>12624000</v>
      </c>
      <c r="AX888" s="488">
        <f t="shared" si="82"/>
        <v>3156000</v>
      </c>
      <c r="AY888" s="84">
        <f t="shared" si="83"/>
        <v>0.8</v>
      </c>
      <c r="AZ888" s="84">
        <v>0.8</v>
      </c>
      <c r="BA888" s="81" t="s">
        <v>73</v>
      </c>
      <c r="BB888" s="72" t="s">
        <v>123</v>
      </c>
      <c r="BC888" s="75" t="s">
        <v>13016</v>
      </c>
      <c r="BD888" s="71" t="s">
        <v>65</v>
      </c>
      <c r="BE888" s="71" t="s">
        <v>65</v>
      </c>
    </row>
    <row r="889" spans="2:57" x14ac:dyDescent="0.25">
      <c r="B889" s="71">
        <v>2025</v>
      </c>
      <c r="C889" s="71">
        <v>891780111</v>
      </c>
      <c r="D889" s="71" t="s">
        <v>63</v>
      </c>
      <c r="E889" s="72" t="s">
        <v>13015</v>
      </c>
      <c r="F889" s="72" t="s">
        <v>13014</v>
      </c>
      <c r="G889" s="176">
        <v>0</v>
      </c>
      <c r="H889" s="72" t="s">
        <v>71</v>
      </c>
      <c r="I889" s="71" t="s">
        <v>64</v>
      </c>
      <c r="J889" s="73" t="s">
        <v>81</v>
      </c>
      <c r="K889" s="75" t="s">
        <v>13013</v>
      </c>
      <c r="L889" s="76">
        <v>11250000</v>
      </c>
      <c r="M889" s="71" t="s">
        <v>66</v>
      </c>
      <c r="N889" s="75" t="s">
        <v>13012</v>
      </c>
      <c r="O889" s="75">
        <v>1148701328</v>
      </c>
      <c r="P889" s="72">
        <v>1426</v>
      </c>
      <c r="Q889" s="80">
        <v>45840</v>
      </c>
      <c r="R889" s="75">
        <v>2494141000</v>
      </c>
      <c r="S889" s="80">
        <v>45846</v>
      </c>
      <c r="T889" s="76">
        <v>11250000</v>
      </c>
      <c r="U889" s="72" t="s">
        <v>65</v>
      </c>
      <c r="V889" s="76">
        <v>85467461</v>
      </c>
      <c r="W889" s="104" t="s">
        <v>11760</v>
      </c>
      <c r="X889" s="80">
        <v>45846</v>
      </c>
      <c r="Y889" s="80">
        <v>45846</v>
      </c>
      <c r="Z889" s="78" t="s">
        <v>73</v>
      </c>
      <c r="AA889" s="78">
        <v>45991</v>
      </c>
      <c r="AB889" s="102">
        <f t="shared" si="78"/>
        <v>145</v>
      </c>
      <c r="AC889" s="72">
        <v>0</v>
      </c>
      <c r="AD889" s="514">
        <v>0</v>
      </c>
      <c r="AE889" s="72">
        <v>0</v>
      </c>
      <c r="AF889" s="80" t="s">
        <v>73</v>
      </c>
      <c r="AG889" s="102">
        <f t="shared" si="79"/>
        <v>0</v>
      </c>
      <c r="AH889" s="72">
        <v>0</v>
      </c>
      <c r="AI889" s="628">
        <v>0</v>
      </c>
      <c r="AJ889" s="72" t="s">
        <v>73</v>
      </c>
      <c r="AK889" s="80" t="s">
        <v>73</v>
      </c>
      <c r="AL889" s="72">
        <v>0</v>
      </c>
      <c r="AM889" s="80" t="s">
        <v>73</v>
      </c>
      <c r="AN889" s="80" t="s">
        <v>73</v>
      </c>
      <c r="AO889" s="80" t="s">
        <v>73</v>
      </c>
      <c r="AP889" s="102">
        <f t="shared" si="80"/>
        <v>0</v>
      </c>
      <c r="AQ889" s="102">
        <f t="shared" si="81"/>
        <v>11250000</v>
      </c>
      <c r="AR889" s="72" t="s">
        <v>65</v>
      </c>
      <c r="AS889" s="76">
        <v>11250000</v>
      </c>
      <c r="AT889" s="72" t="s">
        <v>319</v>
      </c>
      <c r="AU889" s="76">
        <v>0</v>
      </c>
      <c r="AV889" s="81" t="s">
        <v>73</v>
      </c>
      <c r="AW889" s="620">
        <v>9000000</v>
      </c>
      <c r="AX889" s="488">
        <f t="shared" si="82"/>
        <v>2250000</v>
      </c>
      <c r="AY889" s="84">
        <f t="shared" si="83"/>
        <v>0.8</v>
      </c>
      <c r="AZ889" s="84">
        <v>0.8</v>
      </c>
      <c r="BA889" s="81" t="s">
        <v>73</v>
      </c>
      <c r="BB889" s="72" t="s">
        <v>123</v>
      </c>
      <c r="BC889" s="75" t="s">
        <v>13011</v>
      </c>
      <c r="BD889" s="71" t="s">
        <v>65</v>
      </c>
      <c r="BE889" s="71" t="s">
        <v>65</v>
      </c>
    </row>
    <row r="890" spans="2:57" x14ac:dyDescent="0.25">
      <c r="B890" s="71">
        <v>2025</v>
      </c>
      <c r="C890" s="71">
        <v>891780111</v>
      </c>
      <c r="D890" s="71" t="s">
        <v>63</v>
      </c>
      <c r="E890" s="72" t="s">
        <v>13010</v>
      </c>
      <c r="F890" s="72" t="s">
        <v>13009</v>
      </c>
      <c r="G890" s="176">
        <v>0</v>
      </c>
      <c r="H890" s="72" t="s">
        <v>71</v>
      </c>
      <c r="I890" s="71" t="s">
        <v>64</v>
      </c>
      <c r="J890" s="73" t="s">
        <v>81</v>
      </c>
      <c r="K890" s="75" t="s">
        <v>13008</v>
      </c>
      <c r="L890" s="76">
        <v>11250000</v>
      </c>
      <c r="M890" s="71" t="s">
        <v>66</v>
      </c>
      <c r="N890" s="75" t="s">
        <v>13007</v>
      </c>
      <c r="O890" s="75">
        <v>1084738546</v>
      </c>
      <c r="P890" s="72">
        <v>1426</v>
      </c>
      <c r="Q890" s="80">
        <v>45840</v>
      </c>
      <c r="R890" s="75">
        <v>2494141000</v>
      </c>
      <c r="S890" s="80">
        <v>45846</v>
      </c>
      <c r="T890" s="76">
        <v>11250000</v>
      </c>
      <c r="U890" s="72" t="s">
        <v>65</v>
      </c>
      <c r="V890" s="76">
        <v>85467461</v>
      </c>
      <c r="W890" s="104" t="s">
        <v>11760</v>
      </c>
      <c r="X890" s="80">
        <v>45846</v>
      </c>
      <c r="Y890" s="80">
        <v>45846</v>
      </c>
      <c r="Z890" s="78" t="s">
        <v>73</v>
      </c>
      <c r="AA890" s="78">
        <v>45991</v>
      </c>
      <c r="AB890" s="102">
        <f t="shared" si="78"/>
        <v>145</v>
      </c>
      <c r="AC890" s="72">
        <v>0</v>
      </c>
      <c r="AD890" s="514">
        <v>0</v>
      </c>
      <c r="AE890" s="72">
        <v>0</v>
      </c>
      <c r="AF890" s="80" t="s">
        <v>73</v>
      </c>
      <c r="AG890" s="102">
        <f t="shared" si="79"/>
        <v>0</v>
      </c>
      <c r="AH890" s="72">
        <v>0</v>
      </c>
      <c r="AI890" s="628">
        <v>0</v>
      </c>
      <c r="AJ890" s="72" t="s">
        <v>73</v>
      </c>
      <c r="AK890" s="80" t="s">
        <v>73</v>
      </c>
      <c r="AL890" s="72">
        <v>0</v>
      </c>
      <c r="AM890" s="80" t="s">
        <v>73</v>
      </c>
      <c r="AN890" s="80" t="s">
        <v>73</v>
      </c>
      <c r="AO890" s="80" t="s">
        <v>73</v>
      </c>
      <c r="AP890" s="102">
        <f t="shared" si="80"/>
        <v>0</v>
      </c>
      <c r="AQ890" s="102">
        <f t="shared" si="81"/>
        <v>11250000</v>
      </c>
      <c r="AR890" s="72" t="s">
        <v>65</v>
      </c>
      <c r="AS890" s="76">
        <v>11250000</v>
      </c>
      <c r="AT890" s="72" t="s">
        <v>319</v>
      </c>
      <c r="AU890" s="76">
        <v>0</v>
      </c>
      <c r="AV890" s="81" t="s">
        <v>73</v>
      </c>
      <c r="AW890" s="620">
        <v>9000000</v>
      </c>
      <c r="AX890" s="488">
        <f t="shared" si="82"/>
        <v>2250000</v>
      </c>
      <c r="AY890" s="84">
        <f t="shared" si="83"/>
        <v>0.8</v>
      </c>
      <c r="AZ890" s="84">
        <v>0.8</v>
      </c>
      <c r="BA890" s="81" t="s">
        <v>73</v>
      </c>
      <c r="BB890" s="72" t="s">
        <v>123</v>
      </c>
      <c r="BC890" s="75" t="s">
        <v>13006</v>
      </c>
      <c r="BD890" s="71" t="s">
        <v>65</v>
      </c>
      <c r="BE890" s="71" t="s">
        <v>65</v>
      </c>
    </row>
    <row r="891" spans="2:57" x14ac:dyDescent="0.25">
      <c r="B891" s="71">
        <v>2025</v>
      </c>
      <c r="C891" s="71">
        <v>891780111</v>
      </c>
      <c r="D891" s="71" t="s">
        <v>63</v>
      </c>
      <c r="E891" s="72" t="s">
        <v>13005</v>
      </c>
      <c r="F891" s="72" t="s">
        <v>13004</v>
      </c>
      <c r="G891" s="176">
        <v>0</v>
      </c>
      <c r="H891" s="72" t="s">
        <v>71</v>
      </c>
      <c r="I891" s="71" t="s">
        <v>64</v>
      </c>
      <c r="J891" s="73" t="s">
        <v>81</v>
      </c>
      <c r="K891" s="75" t="s">
        <v>13003</v>
      </c>
      <c r="L891" s="76">
        <v>11250000</v>
      </c>
      <c r="M891" s="71" t="s">
        <v>66</v>
      </c>
      <c r="N891" s="75" t="s">
        <v>13002</v>
      </c>
      <c r="O891" s="75">
        <v>1083037398</v>
      </c>
      <c r="P891" s="72">
        <v>1426</v>
      </c>
      <c r="Q891" s="80">
        <v>45840</v>
      </c>
      <c r="R891" s="75">
        <v>2494141000</v>
      </c>
      <c r="S891" s="80">
        <v>45846</v>
      </c>
      <c r="T891" s="76">
        <v>11250000</v>
      </c>
      <c r="U891" s="72" t="s">
        <v>65</v>
      </c>
      <c r="V891" s="76">
        <v>85467461</v>
      </c>
      <c r="W891" s="104" t="s">
        <v>11760</v>
      </c>
      <c r="X891" s="80">
        <v>45846</v>
      </c>
      <c r="Y891" s="80">
        <v>45846</v>
      </c>
      <c r="Z891" s="78" t="s">
        <v>73</v>
      </c>
      <c r="AA891" s="78">
        <v>45991</v>
      </c>
      <c r="AB891" s="102">
        <f t="shared" si="78"/>
        <v>145</v>
      </c>
      <c r="AC891" s="72">
        <v>0</v>
      </c>
      <c r="AD891" s="514">
        <v>0</v>
      </c>
      <c r="AE891" s="72">
        <v>0</v>
      </c>
      <c r="AF891" s="80" t="s">
        <v>73</v>
      </c>
      <c r="AG891" s="102">
        <f t="shared" si="79"/>
        <v>0</v>
      </c>
      <c r="AH891" s="72">
        <v>0</v>
      </c>
      <c r="AI891" s="628">
        <v>0</v>
      </c>
      <c r="AJ891" s="72" t="s">
        <v>73</v>
      </c>
      <c r="AK891" s="80" t="s">
        <v>73</v>
      </c>
      <c r="AL891" s="72">
        <v>0</v>
      </c>
      <c r="AM891" s="80" t="s">
        <v>73</v>
      </c>
      <c r="AN891" s="80" t="s">
        <v>73</v>
      </c>
      <c r="AO891" s="80" t="s">
        <v>73</v>
      </c>
      <c r="AP891" s="102">
        <f t="shared" si="80"/>
        <v>0</v>
      </c>
      <c r="AQ891" s="102">
        <f t="shared" si="81"/>
        <v>11250000</v>
      </c>
      <c r="AR891" s="72" t="s">
        <v>65</v>
      </c>
      <c r="AS891" s="76">
        <v>11250000</v>
      </c>
      <c r="AT891" s="72" t="s">
        <v>319</v>
      </c>
      <c r="AU891" s="76">
        <v>0</v>
      </c>
      <c r="AV891" s="81" t="s">
        <v>73</v>
      </c>
      <c r="AW891" s="620">
        <v>9000000</v>
      </c>
      <c r="AX891" s="488">
        <f t="shared" si="82"/>
        <v>2250000</v>
      </c>
      <c r="AY891" s="84">
        <f t="shared" si="83"/>
        <v>0.8</v>
      </c>
      <c r="AZ891" s="84">
        <v>0.8</v>
      </c>
      <c r="BA891" s="81" t="s">
        <v>73</v>
      </c>
      <c r="BB891" s="72" t="s">
        <v>123</v>
      </c>
      <c r="BC891" s="75" t="s">
        <v>13001</v>
      </c>
      <c r="BD891" s="71" t="s">
        <v>65</v>
      </c>
      <c r="BE891" s="71" t="s">
        <v>65</v>
      </c>
    </row>
    <row r="892" spans="2:57" x14ac:dyDescent="0.25">
      <c r="B892" s="71">
        <v>2025</v>
      </c>
      <c r="C892" s="71">
        <v>891780111</v>
      </c>
      <c r="D892" s="71" t="s">
        <v>63</v>
      </c>
      <c r="E892" s="72" t="s">
        <v>13000</v>
      </c>
      <c r="F892" s="72" t="s">
        <v>12999</v>
      </c>
      <c r="G892" s="176">
        <v>0</v>
      </c>
      <c r="H892" s="72" t="s">
        <v>71</v>
      </c>
      <c r="I892" s="71" t="s">
        <v>64</v>
      </c>
      <c r="J892" s="73" t="s">
        <v>81</v>
      </c>
      <c r="K892" s="75" t="s">
        <v>12998</v>
      </c>
      <c r="L892" s="76">
        <v>13250000</v>
      </c>
      <c r="M892" s="71" t="s">
        <v>66</v>
      </c>
      <c r="N892" s="75" t="s">
        <v>12997</v>
      </c>
      <c r="O892" s="75">
        <v>1082974742</v>
      </c>
      <c r="P892" s="72">
        <v>1426</v>
      </c>
      <c r="Q892" s="80">
        <v>45840</v>
      </c>
      <c r="R892" s="75">
        <v>2494141000</v>
      </c>
      <c r="S892" s="80">
        <v>45846</v>
      </c>
      <c r="T892" s="76">
        <v>13250000</v>
      </c>
      <c r="U892" s="72" t="s">
        <v>65</v>
      </c>
      <c r="V892" s="76">
        <v>85467461</v>
      </c>
      <c r="W892" s="104" t="s">
        <v>11760</v>
      </c>
      <c r="X892" s="80">
        <v>45846</v>
      </c>
      <c r="Y892" s="80">
        <v>45846</v>
      </c>
      <c r="Z892" s="78" t="s">
        <v>73</v>
      </c>
      <c r="AA892" s="78">
        <v>45991</v>
      </c>
      <c r="AB892" s="102">
        <f t="shared" si="78"/>
        <v>145</v>
      </c>
      <c r="AC892" s="72">
        <v>0</v>
      </c>
      <c r="AD892" s="514">
        <v>0</v>
      </c>
      <c r="AE892" s="72">
        <v>0</v>
      </c>
      <c r="AF892" s="80" t="s">
        <v>73</v>
      </c>
      <c r="AG892" s="102">
        <f t="shared" si="79"/>
        <v>0</v>
      </c>
      <c r="AH892" s="72">
        <v>0</v>
      </c>
      <c r="AI892" s="628">
        <v>0</v>
      </c>
      <c r="AJ892" s="72" t="s">
        <v>73</v>
      </c>
      <c r="AK892" s="80" t="s">
        <v>73</v>
      </c>
      <c r="AL892" s="72">
        <v>0</v>
      </c>
      <c r="AM892" s="80" t="s">
        <v>73</v>
      </c>
      <c r="AN892" s="80" t="s">
        <v>73</v>
      </c>
      <c r="AO892" s="80" t="s">
        <v>73</v>
      </c>
      <c r="AP892" s="102">
        <f t="shared" si="80"/>
        <v>0</v>
      </c>
      <c r="AQ892" s="102">
        <f t="shared" si="81"/>
        <v>13250000</v>
      </c>
      <c r="AR892" s="72" t="s">
        <v>65</v>
      </c>
      <c r="AS892" s="76">
        <v>13250000</v>
      </c>
      <c r="AT892" s="72" t="s">
        <v>319</v>
      </c>
      <c r="AU892" s="76">
        <v>0</v>
      </c>
      <c r="AV892" s="81" t="s">
        <v>73</v>
      </c>
      <c r="AW892" s="620">
        <v>10600000</v>
      </c>
      <c r="AX892" s="488">
        <f t="shared" si="82"/>
        <v>2650000</v>
      </c>
      <c r="AY892" s="84">
        <f t="shared" si="83"/>
        <v>0.8</v>
      </c>
      <c r="AZ892" s="84">
        <v>0.8</v>
      </c>
      <c r="BA892" s="81" t="s">
        <v>73</v>
      </c>
      <c r="BB892" s="72" t="s">
        <v>123</v>
      </c>
      <c r="BC892" s="75" t="s">
        <v>12996</v>
      </c>
      <c r="BD892" s="71" t="s">
        <v>65</v>
      </c>
      <c r="BE892" s="71" t="s">
        <v>65</v>
      </c>
    </row>
    <row r="893" spans="2:57" x14ac:dyDescent="0.25">
      <c r="B893" s="71">
        <v>2025</v>
      </c>
      <c r="C893" s="71">
        <v>891780111</v>
      </c>
      <c r="D893" s="71" t="s">
        <v>63</v>
      </c>
      <c r="E893" s="72" t="s">
        <v>12995</v>
      </c>
      <c r="F893" s="72" t="s">
        <v>12994</v>
      </c>
      <c r="G893" s="176">
        <v>0</v>
      </c>
      <c r="H893" s="72" t="s">
        <v>71</v>
      </c>
      <c r="I893" s="71" t="s">
        <v>64</v>
      </c>
      <c r="J893" s="73" t="s">
        <v>81</v>
      </c>
      <c r="K893" s="75" t="s">
        <v>12993</v>
      </c>
      <c r="L893" s="76">
        <v>11250000</v>
      </c>
      <c r="M893" s="71" t="s">
        <v>66</v>
      </c>
      <c r="N893" s="75" t="s">
        <v>12992</v>
      </c>
      <c r="O893" s="75">
        <v>39049110</v>
      </c>
      <c r="P893" s="72">
        <v>1426</v>
      </c>
      <c r="Q893" s="80">
        <v>45840</v>
      </c>
      <c r="R893" s="75">
        <v>2494141000</v>
      </c>
      <c r="S893" s="80">
        <v>45846</v>
      </c>
      <c r="T893" s="76">
        <v>11250000</v>
      </c>
      <c r="U893" s="72" t="s">
        <v>65</v>
      </c>
      <c r="V893" s="76">
        <v>7631392</v>
      </c>
      <c r="W893" s="104" t="s">
        <v>11002</v>
      </c>
      <c r="X893" s="80">
        <v>45846</v>
      </c>
      <c r="Y893" s="80">
        <v>45846</v>
      </c>
      <c r="Z893" s="78" t="s">
        <v>73</v>
      </c>
      <c r="AA893" s="78">
        <v>45991</v>
      </c>
      <c r="AB893" s="102">
        <f t="shared" si="78"/>
        <v>145</v>
      </c>
      <c r="AC893" s="72">
        <v>0</v>
      </c>
      <c r="AD893" s="514">
        <v>0</v>
      </c>
      <c r="AE893" s="72">
        <v>0</v>
      </c>
      <c r="AF893" s="80" t="s">
        <v>73</v>
      </c>
      <c r="AG893" s="102">
        <f t="shared" si="79"/>
        <v>0</v>
      </c>
      <c r="AH893" s="72">
        <v>0</v>
      </c>
      <c r="AI893" s="628">
        <v>0</v>
      </c>
      <c r="AJ893" s="72" t="s">
        <v>73</v>
      </c>
      <c r="AK893" s="80" t="s">
        <v>73</v>
      </c>
      <c r="AL893" s="72">
        <v>0</v>
      </c>
      <c r="AM893" s="80" t="s">
        <v>73</v>
      </c>
      <c r="AN893" s="80" t="s">
        <v>73</v>
      </c>
      <c r="AO893" s="80" t="s">
        <v>73</v>
      </c>
      <c r="AP893" s="102">
        <f t="shared" si="80"/>
        <v>0</v>
      </c>
      <c r="AQ893" s="102">
        <f t="shared" si="81"/>
        <v>11250000</v>
      </c>
      <c r="AR893" s="72" t="s">
        <v>65</v>
      </c>
      <c r="AS893" s="76">
        <v>11250000</v>
      </c>
      <c r="AT893" s="72" t="s">
        <v>319</v>
      </c>
      <c r="AU893" s="76">
        <v>0</v>
      </c>
      <c r="AV893" s="81" t="s">
        <v>73</v>
      </c>
      <c r="AW893" s="620">
        <v>9000000</v>
      </c>
      <c r="AX893" s="488">
        <f t="shared" si="82"/>
        <v>2250000</v>
      </c>
      <c r="AY893" s="84">
        <f t="shared" si="83"/>
        <v>0.8</v>
      </c>
      <c r="AZ893" s="84">
        <v>0.8</v>
      </c>
      <c r="BA893" s="81" t="s">
        <v>73</v>
      </c>
      <c r="BB893" s="72" t="s">
        <v>123</v>
      </c>
      <c r="BC893" s="75" t="s">
        <v>12991</v>
      </c>
      <c r="BD893" s="71" t="s">
        <v>65</v>
      </c>
      <c r="BE893" s="71" t="s">
        <v>65</v>
      </c>
    </row>
    <row r="894" spans="2:57" x14ac:dyDescent="0.25">
      <c r="B894" s="71">
        <v>2025</v>
      </c>
      <c r="C894" s="71">
        <v>891780111</v>
      </c>
      <c r="D894" s="71" t="s">
        <v>63</v>
      </c>
      <c r="E894" s="72" t="s">
        <v>12990</v>
      </c>
      <c r="F894" s="72" t="s">
        <v>12989</v>
      </c>
      <c r="G894" s="176">
        <v>0</v>
      </c>
      <c r="H894" s="72" t="s">
        <v>71</v>
      </c>
      <c r="I894" s="71" t="s">
        <v>64</v>
      </c>
      <c r="J894" s="73" t="s">
        <v>81</v>
      </c>
      <c r="K894" s="75" t="s">
        <v>12984</v>
      </c>
      <c r="L894" s="76">
        <v>17360000</v>
      </c>
      <c r="M894" s="71" t="s">
        <v>66</v>
      </c>
      <c r="N894" s="75" t="s">
        <v>12988</v>
      </c>
      <c r="O894" s="75">
        <v>7602309</v>
      </c>
      <c r="P894" s="72">
        <v>1425</v>
      </c>
      <c r="Q894" s="80">
        <v>45840</v>
      </c>
      <c r="R894" s="75">
        <v>5603238000</v>
      </c>
      <c r="S894" s="80">
        <v>45846</v>
      </c>
      <c r="T894" s="76">
        <v>17360000</v>
      </c>
      <c r="U894" s="72" t="s">
        <v>65</v>
      </c>
      <c r="V894" s="76">
        <v>39058006</v>
      </c>
      <c r="W894" s="104" t="s">
        <v>12938</v>
      </c>
      <c r="X894" s="80">
        <v>45846</v>
      </c>
      <c r="Y894" s="80">
        <v>45846</v>
      </c>
      <c r="Z894" s="78" t="s">
        <v>73</v>
      </c>
      <c r="AA894" s="78">
        <v>45991</v>
      </c>
      <c r="AB894" s="102">
        <f t="shared" si="78"/>
        <v>145</v>
      </c>
      <c r="AC894" s="72">
        <v>0</v>
      </c>
      <c r="AD894" s="514">
        <v>0</v>
      </c>
      <c r="AE894" s="72">
        <v>0</v>
      </c>
      <c r="AF894" s="80" t="s">
        <v>73</v>
      </c>
      <c r="AG894" s="102">
        <f t="shared" si="79"/>
        <v>0</v>
      </c>
      <c r="AH894" s="72">
        <v>0</v>
      </c>
      <c r="AI894" s="628">
        <v>0</v>
      </c>
      <c r="AJ894" s="72" t="s">
        <v>73</v>
      </c>
      <c r="AK894" s="80" t="s">
        <v>73</v>
      </c>
      <c r="AL894" s="72">
        <v>0</v>
      </c>
      <c r="AM894" s="80" t="s">
        <v>73</v>
      </c>
      <c r="AN894" s="80" t="s">
        <v>73</v>
      </c>
      <c r="AO894" s="80" t="s">
        <v>73</v>
      </c>
      <c r="AP894" s="102">
        <f t="shared" si="80"/>
        <v>0</v>
      </c>
      <c r="AQ894" s="102">
        <f t="shared" si="81"/>
        <v>17360000</v>
      </c>
      <c r="AR894" s="72" t="s">
        <v>65</v>
      </c>
      <c r="AS894" s="76">
        <v>17360000</v>
      </c>
      <c r="AT894" s="72" t="s">
        <v>319</v>
      </c>
      <c r="AU894" s="76">
        <v>0</v>
      </c>
      <c r="AV894" s="81" t="s">
        <v>73</v>
      </c>
      <c r="AW894" s="620">
        <v>13888000</v>
      </c>
      <c r="AX894" s="488">
        <f t="shared" si="82"/>
        <v>3472000</v>
      </c>
      <c r="AY894" s="84">
        <f t="shared" si="83"/>
        <v>0.8</v>
      </c>
      <c r="AZ894" s="84">
        <v>0.8</v>
      </c>
      <c r="BA894" s="81" t="s">
        <v>73</v>
      </c>
      <c r="BB894" s="72" t="s">
        <v>123</v>
      </c>
      <c r="BC894" s="75" t="s">
        <v>12987</v>
      </c>
      <c r="BD894" s="71" t="s">
        <v>65</v>
      </c>
      <c r="BE894" s="71" t="s">
        <v>65</v>
      </c>
    </row>
    <row r="895" spans="2:57" x14ac:dyDescent="0.25">
      <c r="B895" s="71">
        <v>2025</v>
      </c>
      <c r="C895" s="71">
        <v>891780111</v>
      </c>
      <c r="D895" s="71" t="s">
        <v>63</v>
      </c>
      <c r="E895" s="72" t="s">
        <v>12986</v>
      </c>
      <c r="F895" s="72" t="s">
        <v>12985</v>
      </c>
      <c r="G895" s="176">
        <v>0</v>
      </c>
      <c r="H895" s="72" t="s">
        <v>71</v>
      </c>
      <c r="I895" s="71" t="s">
        <v>64</v>
      </c>
      <c r="J895" s="73" t="s">
        <v>81</v>
      </c>
      <c r="K895" s="75" t="s">
        <v>12984</v>
      </c>
      <c r="L895" s="76">
        <v>17360000</v>
      </c>
      <c r="M895" s="71" t="s">
        <v>66</v>
      </c>
      <c r="N895" s="75" t="s">
        <v>12983</v>
      </c>
      <c r="O895" s="75">
        <v>26671855</v>
      </c>
      <c r="P895" s="72">
        <v>1425</v>
      </c>
      <c r="Q895" s="80">
        <v>45840</v>
      </c>
      <c r="R895" s="75">
        <v>5603238000</v>
      </c>
      <c r="S895" s="80">
        <v>45846</v>
      </c>
      <c r="T895" s="76">
        <v>17360000</v>
      </c>
      <c r="U895" s="72" t="s">
        <v>65</v>
      </c>
      <c r="V895" s="76">
        <v>39058006</v>
      </c>
      <c r="W895" s="104" t="s">
        <v>12938</v>
      </c>
      <c r="X895" s="80">
        <v>45846</v>
      </c>
      <c r="Y895" s="80">
        <v>45846</v>
      </c>
      <c r="Z895" s="78" t="s">
        <v>73</v>
      </c>
      <c r="AA895" s="78">
        <v>45991</v>
      </c>
      <c r="AB895" s="102">
        <f t="shared" si="78"/>
        <v>145</v>
      </c>
      <c r="AC895" s="72">
        <v>0</v>
      </c>
      <c r="AD895" s="514">
        <v>0</v>
      </c>
      <c r="AE895" s="72">
        <v>0</v>
      </c>
      <c r="AF895" s="80" t="s">
        <v>73</v>
      </c>
      <c r="AG895" s="102">
        <f t="shared" si="79"/>
        <v>0</v>
      </c>
      <c r="AH895" s="72">
        <v>0</v>
      </c>
      <c r="AI895" s="628">
        <v>0</v>
      </c>
      <c r="AJ895" s="72" t="s">
        <v>73</v>
      </c>
      <c r="AK895" s="80" t="s">
        <v>73</v>
      </c>
      <c r="AL895" s="72">
        <v>0</v>
      </c>
      <c r="AM895" s="80" t="s">
        <v>73</v>
      </c>
      <c r="AN895" s="80" t="s">
        <v>73</v>
      </c>
      <c r="AO895" s="80" t="s">
        <v>73</v>
      </c>
      <c r="AP895" s="102">
        <f t="shared" si="80"/>
        <v>0</v>
      </c>
      <c r="AQ895" s="102">
        <f t="shared" si="81"/>
        <v>17360000</v>
      </c>
      <c r="AR895" s="72" t="s">
        <v>65</v>
      </c>
      <c r="AS895" s="76">
        <v>17360000</v>
      </c>
      <c r="AT895" s="72" t="s">
        <v>319</v>
      </c>
      <c r="AU895" s="76">
        <v>0</v>
      </c>
      <c r="AV895" s="81" t="s">
        <v>73</v>
      </c>
      <c r="AW895" s="620">
        <v>13888000</v>
      </c>
      <c r="AX895" s="488">
        <f t="shared" si="82"/>
        <v>3472000</v>
      </c>
      <c r="AY895" s="84">
        <f t="shared" si="83"/>
        <v>0.8</v>
      </c>
      <c r="AZ895" s="84">
        <v>0.8</v>
      </c>
      <c r="BA895" s="81" t="s">
        <v>73</v>
      </c>
      <c r="BB895" s="72" t="s">
        <v>123</v>
      </c>
      <c r="BC895" s="75" t="s">
        <v>12982</v>
      </c>
      <c r="BD895" s="71" t="s">
        <v>65</v>
      </c>
      <c r="BE895" s="71" t="s">
        <v>65</v>
      </c>
    </row>
    <row r="896" spans="2:57" x14ac:dyDescent="0.25">
      <c r="B896" s="71">
        <v>2025</v>
      </c>
      <c r="C896" s="71">
        <v>891780111</v>
      </c>
      <c r="D896" s="71" t="s">
        <v>63</v>
      </c>
      <c r="E896" s="72" t="s">
        <v>12981</v>
      </c>
      <c r="F896" s="72" t="s">
        <v>12980</v>
      </c>
      <c r="G896" s="176">
        <v>0</v>
      </c>
      <c r="H896" s="72" t="s">
        <v>71</v>
      </c>
      <c r="I896" s="71" t="s">
        <v>64</v>
      </c>
      <c r="J896" s="73" t="s">
        <v>81</v>
      </c>
      <c r="K896" s="75" t="s">
        <v>12979</v>
      </c>
      <c r="L896" s="76">
        <v>31500000</v>
      </c>
      <c r="M896" s="71" t="s">
        <v>66</v>
      </c>
      <c r="N896" s="75" t="s">
        <v>12978</v>
      </c>
      <c r="O896" s="75">
        <v>36724902</v>
      </c>
      <c r="P896" s="72">
        <v>1425</v>
      </c>
      <c r="Q896" s="80">
        <v>45840</v>
      </c>
      <c r="R896" s="75">
        <v>5603238000</v>
      </c>
      <c r="S896" s="80">
        <v>45846</v>
      </c>
      <c r="T896" s="76">
        <v>31500000</v>
      </c>
      <c r="U896" s="72" t="s">
        <v>65</v>
      </c>
      <c r="V896" s="76">
        <v>12621405</v>
      </c>
      <c r="W896" s="104" t="s">
        <v>10350</v>
      </c>
      <c r="X896" s="80">
        <v>45846</v>
      </c>
      <c r="Y896" s="80">
        <v>45846</v>
      </c>
      <c r="Z896" s="78" t="s">
        <v>73</v>
      </c>
      <c r="AA896" s="78">
        <v>45991</v>
      </c>
      <c r="AB896" s="102">
        <f t="shared" si="78"/>
        <v>145</v>
      </c>
      <c r="AC896" s="72">
        <v>0</v>
      </c>
      <c r="AD896" s="514">
        <v>0</v>
      </c>
      <c r="AE896" s="72">
        <v>0</v>
      </c>
      <c r="AF896" s="80" t="s">
        <v>73</v>
      </c>
      <c r="AG896" s="102">
        <f t="shared" si="79"/>
        <v>0</v>
      </c>
      <c r="AH896" s="72">
        <v>0</v>
      </c>
      <c r="AI896" s="628">
        <v>0</v>
      </c>
      <c r="AJ896" s="72" t="s">
        <v>73</v>
      </c>
      <c r="AK896" s="80" t="s">
        <v>73</v>
      </c>
      <c r="AL896" s="72">
        <v>0</v>
      </c>
      <c r="AM896" s="80" t="s">
        <v>73</v>
      </c>
      <c r="AN896" s="80" t="s">
        <v>73</v>
      </c>
      <c r="AO896" s="80" t="s">
        <v>73</v>
      </c>
      <c r="AP896" s="102">
        <f t="shared" si="80"/>
        <v>0</v>
      </c>
      <c r="AQ896" s="102">
        <f t="shared" si="81"/>
        <v>31500000</v>
      </c>
      <c r="AR896" s="72" t="s">
        <v>65</v>
      </c>
      <c r="AS896" s="76">
        <v>31500000</v>
      </c>
      <c r="AT896" s="72" t="s">
        <v>319</v>
      </c>
      <c r="AU896" s="76">
        <v>0</v>
      </c>
      <c r="AV896" s="81" t="s">
        <v>73</v>
      </c>
      <c r="AW896" s="620">
        <v>25200000</v>
      </c>
      <c r="AX896" s="488">
        <f t="shared" si="82"/>
        <v>6300000</v>
      </c>
      <c r="AY896" s="84">
        <f t="shared" si="83"/>
        <v>0.8</v>
      </c>
      <c r="AZ896" s="84">
        <v>0.8</v>
      </c>
      <c r="BA896" s="81" t="s">
        <v>73</v>
      </c>
      <c r="BB896" s="72" t="s">
        <v>123</v>
      </c>
      <c r="BC896" s="75" t="s">
        <v>12977</v>
      </c>
      <c r="BD896" s="71" t="s">
        <v>65</v>
      </c>
      <c r="BE896" s="71" t="s">
        <v>65</v>
      </c>
    </row>
    <row r="897" spans="2:57" x14ac:dyDescent="0.25">
      <c r="B897" s="71">
        <v>2025</v>
      </c>
      <c r="C897" s="71">
        <v>891780111</v>
      </c>
      <c r="D897" s="71" t="s">
        <v>63</v>
      </c>
      <c r="E897" s="72" t="s">
        <v>12976</v>
      </c>
      <c r="F897" s="72" t="s">
        <v>12975</v>
      </c>
      <c r="G897" s="176">
        <v>0</v>
      </c>
      <c r="H897" s="72" t="s">
        <v>71</v>
      </c>
      <c r="I897" s="71" t="s">
        <v>64</v>
      </c>
      <c r="J897" s="73" t="s">
        <v>81</v>
      </c>
      <c r="K897" s="75" t="s">
        <v>12974</v>
      </c>
      <c r="L897" s="76">
        <v>13250000</v>
      </c>
      <c r="M897" s="71" t="s">
        <v>66</v>
      </c>
      <c r="N897" s="75" t="s">
        <v>12973</v>
      </c>
      <c r="O897" s="75">
        <v>1082940729</v>
      </c>
      <c r="P897" s="72">
        <v>1426</v>
      </c>
      <c r="Q897" s="80">
        <v>45840</v>
      </c>
      <c r="R897" s="75">
        <v>2494141000</v>
      </c>
      <c r="S897" s="80">
        <v>45846</v>
      </c>
      <c r="T897" s="76">
        <v>13250000</v>
      </c>
      <c r="U897" s="72" t="s">
        <v>65</v>
      </c>
      <c r="V897" s="76">
        <v>72175281</v>
      </c>
      <c r="W897" s="104" t="s">
        <v>8886</v>
      </c>
      <c r="X897" s="80">
        <v>45846</v>
      </c>
      <c r="Y897" s="80">
        <v>45846</v>
      </c>
      <c r="Z897" s="78" t="s">
        <v>73</v>
      </c>
      <c r="AA897" s="78">
        <v>45991</v>
      </c>
      <c r="AB897" s="102">
        <f t="shared" si="78"/>
        <v>145</v>
      </c>
      <c r="AC897" s="72">
        <v>0</v>
      </c>
      <c r="AD897" s="514">
        <v>0</v>
      </c>
      <c r="AE897" s="72">
        <v>0</v>
      </c>
      <c r="AF897" s="80" t="s">
        <v>73</v>
      </c>
      <c r="AG897" s="102">
        <f t="shared" si="79"/>
        <v>0</v>
      </c>
      <c r="AH897" s="72">
        <v>0</v>
      </c>
      <c r="AI897" s="628">
        <v>0</v>
      </c>
      <c r="AJ897" s="72" t="s">
        <v>73</v>
      </c>
      <c r="AK897" s="80" t="s">
        <v>73</v>
      </c>
      <c r="AL897" s="72">
        <v>0</v>
      </c>
      <c r="AM897" s="80" t="s">
        <v>73</v>
      </c>
      <c r="AN897" s="80" t="s">
        <v>73</v>
      </c>
      <c r="AO897" s="80" t="s">
        <v>73</v>
      </c>
      <c r="AP897" s="102">
        <f t="shared" si="80"/>
        <v>0</v>
      </c>
      <c r="AQ897" s="102">
        <f t="shared" si="81"/>
        <v>13250000</v>
      </c>
      <c r="AR897" s="72" t="s">
        <v>65</v>
      </c>
      <c r="AS897" s="76">
        <v>13250000</v>
      </c>
      <c r="AT897" s="72" t="s">
        <v>319</v>
      </c>
      <c r="AU897" s="76">
        <v>0</v>
      </c>
      <c r="AV897" s="81" t="s">
        <v>73</v>
      </c>
      <c r="AW897" s="620">
        <v>10600000</v>
      </c>
      <c r="AX897" s="488">
        <f t="shared" si="82"/>
        <v>2650000</v>
      </c>
      <c r="AY897" s="84">
        <f t="shared" si="83"/>
        <v>0.8</v>
      </c>
      <c r="AZ897" s="84">
        <v>0.8</v>
      </c>
      <c r="BA897" s="81" t="s">
        <v>73</v>
      </c>
      <c r="BB897" s="72" t="s">
        <v>123</v>
      </c>
      <c r="BC897" s="75" t="s">
        <v>12972</v>
      </c>
      <c r="BD897" s="71" t="s">
        <v>65</v>
      </c>
      <c r="BE897" s="71" t="s">
        <v>65</v>
      </c>
    </row>
    <row r="898" spans="2:57" x14ac:dyDescent="0.25">
      <c r="B898" s="71">
        <v>2025</v>
      </c>
      <c r="C898" s="71">
        <v>891780111</v>
      </c>
      <c r="D898" s="71" t="s">
        <v>63</v>
      </c>
      <c r="E898" s="72" t="s">
        <v>12971</v>
      </c>
      <c r="F898" s="72" t="s">
        <v>12970</v>
      </c>
      <c r="G898" s="176">
        <v>0</v>
      </c>
      <c r="H898" s="72" t="s">
        <v>71</v>
      </c>
      <c r="I898" s="71" t="s">
        <v>64</v>
      </c>
      <c r="J898" s="73" t="s">
        <v>81</v>
      </c>
      <c r="K898" s="75" t="s">
        <v>12969</v>
      </c>
      <c r="L898" s="76">
        <v>15780000</v>
      </c>
      <c r="M898" s="71" t="s">
        <v>66</v>
      </c>
      <c r="N898" s="75" t="s">
        <v>12968</v>
      </c>
      <c r="O898" s="75">
        <v>1082921709</v>
      </c>
      <c r="P898" s="72">
        <v>1425</v>
      </c>
      <c r="Q898" s="80">
        <v>45840</v>
      </c>
      <c r="R898" s="75">
        <v>5603238000</v>
      </c>
      <c r="S898" s="80">
        <v>45846</v>
      </c>
      <c r="T898" s="76">
        <v>15780000</v>
      </c>
      <c r="U898" s="72" t="s">
        <v>65</v>
      </c>
      <c r="V898" s="76">
        <v>72175281</v>
      </c>
      <c r="W898" s="104" t="s">
        <v>8886</v>
      </c>
      <c r="X898" s="80">
        <v>45846</v>
      </c>
      <c r="Y898" s="80">
        <v>45846</v>
      </c>
      <c r="Z898" s="78" t="s">
        <v>73</v>
      </c>
      <c r="AA898" s="78">
        <v>45991</v>
      </c>
      <c r="AB898" s="102">
        <f t="shared" si="78"/>
        <v>145</v>
      </c>
      <c r="AC898" s="72">
        <v>0</v>
      </c>
      <c r="AD898" s="514">
        <v>0</v>
      </c>
      <c r="AE898" s="72">
        <v>0</v>
      </c>
      <c r="AF898" s="80" t="s">
        <v>73</v>
      </c>
      <c r="AG898" s="102">
        <f t="shared" si="79"/>
        <v>0</v>
      </c>
      <c r="AH898" s="72">
        <v>0</v>
      </c>
      <c r="AI898" s="628">
        <v>0</v>
      </c>
      <c r="AJ898" s="72" t="s">
        <v>73</v>
      </c>
      <c r="AK898" s="80" t="s">
        <v>73</v>
      </c>
      <c r="AL898" s="72">
        <v>0</v>
      </c>
      <c r="AM898" s="80" t="s">
        <v>73</v>
      </c>
      <c r="AN898" s="80" t="s">
        <v>73</v>
      </c>
      <c r="AO898" s="80" t="s">
        <v>73</v>
      </c>
      <c r="AP898" s="102">
        <f t="shared" si="80"/>
        <v>0</v>
      </c>
      <c r="AQ898" s="102">
        <f t="shared" si="81"/>
        <v>15780000</v>
      </c>
      <c r="AR898" s="72" t="s">
        <v>65</v>
      </c>
      <c r="AS898" s="76">
        <v>15780000</v>
      </c>
      <c r="AT898" s="72" t="s">
        <v>319</v>
      </c>
      <c r="AU898" s="76">
        <v>0</v>
      </c>
      <c r="AV898" s="81" t="s">
        <v>73</v>
      </c>
      <c r="AW898" s="620">
        <v>12624000</v>
      </c>
      <c r="AX898" s="488">
        <f t="shared" si="82"/>
        <v>3156000</v>
      </c>
      <c r="AY898" s="84">
        <f t="shared" si="83"/>
        <v>0.8</v>
      </c>
      <c r="AZ898" s="84">
        <v>0.8</v>
      </c>
      <c r="BA898" s="81" t="s">
        <v>73</v>
      </c>
      <c r="BB898" s="72" t="s">
        <v>123</v>
      </c>
      <c r="BC898" s="75" t="s">
        <v>12967</v>
      </c>
      <c r="BD898" s="71" t="s">
        <v>65</v>
      </c>
      <c r="BE898" s="71" t="s">
        <v>65</v>
      </c>
    </row>
    <row r="899" spans="2:57" x14ac:dyDescent="0.25">
      <c r="B899" s="71">
        <v>2025</v>
      </c>
      <c r="C899" s="71">
        <v>891780111</v>
      </c>
      <c r="D899" s="71" t="s">
        <v>63</v>
      </c>
      <c r="E899" s="72" t="s">
        <v>12966</v>
      </c>
      <c r="F899" s="72" t="s">
        <v>12965</v>
      </c>
      <c r="G899" s="176">
        <v>0</v>
      </c>
      <c r="H899" s="72" t="s">
        <v>71</v>
      </c>
      <c r="I899" s="71" t="s">
        <v>64</v>
      </c>
      <c r="J899" s="73" t="s">
        <v>81</v>
      </c>
      <c r="K899" s="75" t="s">
        <v>10447</v>
      </c>
      <c r="L899" s="76">
        <v>11250000</v>
      </c>
      <c r="M899" s="71" t="s">
        <v>66</v>
      </c>
      <c r="N899" s="75" t="s">
        <v>12964</v>
      </c>
      <c r="O899" s="75">
        <v>1082944401</v>
      </c>
      <c r="P899" s="72">
        <v>1426</v>
      </c>
      <c r="Q899" s="80">
        <v>45840</v>
      </c>
      <c r="R899" s="75">
        <v>2494141000</v>
      </c>
      <c r="S899" s="80">
        <v>45846</v>
      </c>
      <c r="T899" s="76">
        <v>11250000</v>
      </c>
      <c r="U899" s="72" t="s">
        <v>65</v>
      </c>
      <c r="V899" s="76">
        <v>85459497</v>
      </c>
      <c r="W899" s="104" t="s">
        <v>9141</v>
      </c>
      <c r="X899" s="80">
        <v>45846</v>
      </c>
      <c r="Y899" s="80">
        <v>45846</v>
      </c>
      <c r="Z899" s="78" t="s">
        <v>73</v>
      </c>
      <c r="AA899" s="78">
        <v>45991</v>
      </c>
      <c r="AB899" s="102">
        <f t="shared" si="78"/>
        <v>145</v>
      </c>
      <c r="AC899" s="72">
        <v>0</v>
      </c>
      <c r="AD899" s="514">
        <v>0</v>
      </c>
      <c r="AE899" s="72">
        <v>0</v>
      </c>
      <c r="AF899" s="80" t="s">
        <v>73</v>
      </c>
      <c r="AG899" s="102">
        <f t="shared" si="79"/>
        <v>0</v>
      </c>
      <c r="AH899" s="72">
        <v>0</v>
      </c>
      <c r="AI899" s="628">
        <v>0</v>
      </c>
      <c r="AJ899" s="72" t="s">
        <v>73</v>
      </c>
      <c r="AK899" s="80" t="s">
        <v>73</v>
      </c>
      <c r="AL899" s="72">
        <v>0</v>
      </c>
      <c r="AM899" s="80" t="s">
        <v>73</v>
      </c>
      <c r="AN899" s="80" t="s">
        <v>73</v>
      </c>
      <c r="AO899" s="80" t="s">
        <v>73</v>
      </c>
      <c r="AP899" s="102">
        <f t="shared" si="80"/>
        <v>0</v>
      </c>
      <c r="AQ899" s="102">
        <f t="shared" si="81"/>
        <v>11250000</v>
      </c>
      <c r="AR899" s="72" t="s">
        <v>65</v>
      </c>
      <c r="AS899" s="76">
        <v>11250000</v>
      </c>
      <c r="AT899" s="72" t="s">
        <v>319</v>
      </c>
      <c r="AU899" s="76">
        <v>0</v>
      </c>
      <c r="AV899" s="81" t="s">
        <v>73</v>
      </c>
      <c r="AW899" s="620">
        <v>9000000</v>
      </c>
      <c r="AX899" s="488">
        <f t="shared" si="82"/>
        <v>2250000</v>
      </c>
      <c r="AY899" s="84">
        <f t="shared" si="83"/>
        <v>0.8</v>
      </c>
      <c r="AZ899" s="84">
        <v>0.8</v>
      </c>
      <c r="BA899" s="81" t="s">
        <v>73</v>
      </c>
      <c r="BB899" s="72" t="s">
        <v>123</v>
      </c>
      <c r="BC899" s="75" t="s">
        <v>12963</v>
      </c>
      <c r="BD899" s="71" t="s">
        <v>65</v>
      </c>
      <c r="BE899" s="71" t="s">
        <v>65</v>
      </c>
    </row>
    <row r="900" spans="2:57" x14ac:dyDescent="0.25">
      <c r="B900" s="71">
        <v>2025</v>
      </c>
      <c r="C900" s="71">
        <v>891780111</v>
      </c>
      <c r="D900" s="71" t="s">
        <v>63</v>
      </c>
      <c r="E900" s="72" t="s">
        <v>12962</v>
      </c>
      <c r="F900" s="72" t="s">
        <v>12961</v>
      </c>
      <c r="G900" s="176">
        <v>0</v>
      </c>
      <c r="H900" s="72" t="s">
        <v>71</v>
      </c>
      <c r="I900" s="71" t="s">
        <v>64</v>
      </c>
      <c r="J900" s="73" t="s">
        <v>81</v>
      </c>
      <c r="K900" s="75" t="s">
        <v>12960</v>
      </c>
      <c r="L900" s="76">
        <v>18935000</v>
      </c>
      <c r="M900" s="71" t="s">
        <v>66</v>
      </c>
      <c r="N900" s="75" t="s">
        <v>12959</v>
      </c>
      <c r="O900" s="75">
        <v>57295586</v>
      </c>
      <c r="P900" s="72">
        <v>1425</v>
      </c>
      <c r="Q900" s="80">
        <v>45840</v>
      </c>
      <c r="R900" s="75">
        <v>5603238000</v>
      </c>
      <c r="S900" s="80">
        <v>45846</v>
      </c>
      <c r="T900" s="76">
        <v>18935000</v>
      </c>
      <c r="U900" s="72" t="s">
        <v>65</v>
      </c>
      <c r="V900" s="76">
        <v>1082889541</v>
      </c>
      <c r="W900" s="104" t="s">
        <v>1095</v>
      </c>
      <c r="X900" s="80">
        <v>45846</v>
      </c>
      <c r="Y900" s="80">
        <v>45846</v>
      </c>
      <c r="Z900" s="78" t="s">
        <v>73</v>
      </c>
      <c r="AA900" s="78">
        <v>45991</v>
      </c>
      <c r="AB900" s="102">
        <f t="shared" si="78"/>
        <v>145</v>
      </c>
      <c r="AC900" s="72">
        <v>0</v>
      </c>
      <c r="AD900" s="514">
        <v>0</v>
      </c>
      <c r="AE900" s="72">
        <v>0</v>
      </c>
      <c r="AF900" s="80" t="s">
        <v>73</v>
      </c>
      <c r="AG900" s="102">
        <f t="shared" si="79"/>
        <v>0</v>
      </c>
      <c r="AH900" s="72">
        <v>0</v>
      </c>
      <c r="AI900" s="628">
        <v>0</v>
      </c>
      <c r="AJ900" s="72" t="s">
        <v>73</v>
      </c>
      <c r="AK900" s="80" t="s">
        <v>73</v>
      </c>
      <c r="AL900" s="72">
        <v>0</v>
      </c>
      <c r="AM900" s="80" t="s">
        <v>73</v>
      </c>
      <c r="AN900" s="80" t="s">
        <v>73</v>
      </c>
      <c r="AO900" s="80" t="s">
        <v>73</v>
      </c>
      <c r="AP900" s="102">
        <f t="shared" si="80"/>
        <v>0</v>
      </c>
      <c r="AQ900" s="102">
        <f t="shared" si="81"/>
        <v>18935000</v>
      </c>
      <c r="AR900" s="72" t="s">
        <v>65</v>
      </c>
      <c r="AS900" s="76">
        <v>18935000</v>
      </c>
      <c r="AT900" s="72" t="s">
        <v>319</v>
      </c>
      <c r="AU900" s="76">
        <v>0</v>
      </c>
      <c r="AV900" s="81" t="s">
        <v>73</v>
      </c>
      <c r="AW900" s="620">
        <v>15148000</v>
      </c>
      <c r="AX900" s="488">
        <f t="shared" si="82"/>
        <v>3787000</v>
      </c>
      <c r="AY900" s="84">
        <f t="shared" si="83"/>
        <v>0.8</v>
      </c>
      <c r="AZ900" s="84">
        <v>0.8</v>
      </c>
      <c r="BA900" s="81" t="s">
        <v>73</v>
      </c>
      <c r="BB900" s="72" t="s">
        <v>123</v>
      </c>
      <c r="BC900" s="75" t="s">
        <v>12958</v>
      </c>
      <c r="BD900" s="71" t="s">
        <v>65</v>
      </c>
      <c r="BE900" s="71" t="s">
        <v>65</v>
      </c>
    </row>
    <row r="901" spans="2:57" x14ac:dyDescent="0.25">
      <c r="B901" s="71">
        <v>2025</v>
      </c>
      <c r="C901" s="71">
        <v>891780111</v>
      </c>
      <c r="D901" s="71" t="s">
        <v>63</v>
      </c>
      <c r="E901" s="72" t="s">
        <v>12957</v>
      </c>
      <c r="F901" s="72" t="s">
        <v>12956</v>
      </c>
      <c r="G901" s="176">
        <v>0</v>
      </c>
      <c r="H901" s="72" t="s">
        <v>71</v>
      </c>
      <c r="I901" s="71" t="s">
        <v>64</v>
      </c>
      <c r="J901" s="73" t="s">
        <v>81</v>
      </c>
      <c r="K901" s="75" t="s">
        <v>12955</v>
      </c>
      <c r="L901" s="76">
        <v>17360000</v>
      </c>
      <c r="M901" s="71" t="s">
        <v>66</v>
      </c>
      <c r="N901" s="75" t="s">
        <v>12954</v>
      </c>
      <c r="O901" s="75">
        <v>1083035488</v>
      </c>
      <c r="P901" s="72">
        <v>1425</v>
      </c>
      <c r="Q901" s="80">
        <v>45840</v>
      </c>
      <c r="R901" s="75">
        <v>5603238000</v>
      </c>
      <c r="S901" s="80">
        <v>45846</v>
      </c>
      <c r="T901" s="76">
        <v>17360000</v>
      </c>
      <c r="U901" s="72" t="s">
        <v>65</v>
      </c>
      <c r="V901" s="76">
        <v>57461777</v>
      </c>
      <c r="W901" s="104" t="s">
        <v>11910</v>
      </c>
      <c r="X901" s="80">
        <v>45846</v>
      </c>
      <c r="Y901" s="80">
        <v>45846</v>
      </c>
      <c r="Z901" s="78" t="s">
        <v>73</v>
      </c>
      <c r="AA901" s="78">
        <v>45991</v>
      </c>
      <c r="AB901" s="102">
        <f t="shared" si="78"/>
        <v>145</v>
      </c>
      <c r="AC901" s="72">
        <v>0</v>
      </c>
      <c r="AD901" s="514">
        <v>0</v>
      </c>
      <c r="AE901" s="72">
        <v>0</v>
      </c>
      <c r="AF901" s="80" t="s">
        <v>73</v>
      </c>
      <c r="AG901" s="102">
        <f t="shared" si="79"/>
        <v>0</v>
      </c>
      <c r="AH901" s="72">
        <v>0</v>
      </c>
      <c r="AI901" s="628">
        <v>0</v>
      </c>
      <c r="AJ901" s="72" t="s">
        <v>73</v>
      </c>
      <c r="AK901" s="80" t="s">
        <v>73</v>
      </c>
      <c r="AL901" s="72">
        <v>0</v>
      </c>
      <c r="AM901" s="80" t="s">
        <v>73</v>
      </c>
      <c r="AN901" s="80" t="s">
        <v>73</v>
      </c>
      <c r="AO901" s="80" t="s">
        <v>73</v>
      </c>
      <c r="AP901" s="102">
        <f t="shared" si="80"/>
        <v>0</v>
      </c>
      <c r="AQ901" s="102">
        <f t="shared" si="81"/>
        <v>17360000</v>
      </c>
      <c r="AR901" s="72" t="s">
        <v>65</v>
      </c>
      <c r="AS901" s="76">
        <v>17360000</v>
      </c>
      <c r="AT901" s="72" t="s">
        <v>319</v>
      </c>
      <c r="AU901" s="76">
        <v>0</v>
      </c>
      <c r="AV901" s="81" t="s">
        <v>73</v>
      </c>
      <c r="AW901" s="620">
        <v>13888000</v>
      </c>
      <c r="AX901" s="488">
        <f t="shared" si="82"/>
        <v>3472000</v>
      </c>
      <c r="AY901" s="84">
        <f t="shared" si="83"/>
        <v>0.8</v>
      </c>
      <c r="AZ901" s="84">
        <v>0.8</v>
      </c>
      <c r="BA901" s="81" t="s">
        <v>73</v>
      </c>
      <c r="BB901" s="72" t="s">
        <v>123</v>
      </c>
      <c r="BC901" s="75" t="s">
        <v>12953</v>
      </c>
      <c r="BD901" s="71" t="s">
        <v>65</v>
      </c>
      <c r="BE901" s="71" t="s">
        <v>65</v>
      </c>
    </row>
    <row r="902" spans="2:57" x14ac:dyDescent="0.25">
      <c r="B902" s="71">
        <v>2025</v>
      </c>
      <c r="C902" s="71">
        <v>891780111</v>
      </c>
      <c r="D902" s="71" t="s">
        <v>63</v>
      </c>
      <c r="E902" s="72" t="s">
        <v>12952</v>
      </c>
      <c r="F902" s="72" t="s">
        <v>12951</v>
      </c>
      <c r="G902" s="176">
        <v>0</v>
      </c>
      <c r="H902" s="72" t="s">
        <v>71</v>
      </c>
      <c r="I902" s="71" t="s">
        <v>64</v>
      </c>
      <c r="J902" s="73" t="s">
        <v>81</v>
      </c>
      <c r="K902" s="75" t="s">
        <v>12950</v>
      </c>
      <c r="L902" s="76">
        <v>15780000</v>
      </c>
      <c r="M902" s="71" t="s">
        <v>66</v>
      </c>
      <c r="N902" s="75" t="s">
        <v>12949</v>
      </c>
      <c r="O902" s="75">
        <v>1102880046</v>
      </c>
      <c r="P902" s="72">
        <v>1425</v>
      </c>
      <c r="Q902" s="80">
        <v>45840</v>
      </c>
      <c r="R902" s="75">
        <v>5603238000</v>
      </c>
      <c r="S902" s="80">
        <v>45846</v>
      </c>
      <c r="T902" s="76">
        <v>15780000</v>
      </c>
      <c r="U902" s="72" t="s">
        <v>65</v>
      </c>
      <c r="V902" s="76">
        <v>21400608</v>
      </c>
      <c r="W902" s="104" t="s">
        <v>12927</v>
      </c>
      <c r="X902" s="80">
        <v>45846</v>
      </c>
      <c r="Y902" s="80">
        <v>45846</v>
      </c>
      <c r="Z902" s="78" t="s">
        <v>73</v>
      </c>
      <c r="AA902" s="78">
        <v>45991</v>
      </c>
      <c r="AB902" s="102">
        <f t="shared" si="78"/>
        <v>145</v>
      </c>
      <c r="AC902" s="72">
        <v>0</v>
      </c>
      <c r="AD902" s="514">
        <v>0</v>
      </c>
      <c r="AE902" s="72">
        <v>0</v>
      </c>
      <c r="AF902" s="80" t="s">
        <v>73</v>
      </c>
      <c r="AG902" s="102">
        <f t="shared" si="79"/>
        <v>0</v>
      </c>
      <c r="AH902" s="72">
        <v>0</v>
      </c>
      <c r="AI902" s="628">
        <v>0</v>
      </c>
      <c r="AJ902" s="72" t="s">
        <v>73</v>
      </c>
      <c r="AK902" s="80" t="s">
        <v>73</v>
      </c>
      <c r="AL902" s="72">
        <v>0</v>
      </c>
      <c r="AM902" s="80" t="s">
        <v>73</v>
      </c>
      <c r="AN902" s="80" t="s">
        <v>73</v>
      </c>
      <c r="AO902" s="80" t="s">
        <v>73</v>
      </c>
      <c r="AP902" s="102">
        <f t="shared" si="80"/>
        <v>0</v>
      </c>
      <c r="AQ902" s="102">
        <f t="shared" si="81"/>
        <v>15780000</v>
      </c>
      <c r="AR902" s="72" t="s">
        <v>65</v>
      </c>
      <c r="AS902" s="76">
        <v>15780000</v>
      </c>
      <c r="AT902" s="72" t="s">
        <v>319</v>
      </c>
      <c r="AU902" s="76">
        <v>0</v>
      </c>
      <c r="AV902" s="81" t="s">
        <v>73</v>
      </c>
      <c r="AW902" s="620">
        <v>12624000</v>
      </c>
      <c r="AX902" s="488">
        <f t="shared" si="82"/>
        <v>3156000</v>
      </c>
      <c r="AY902" s="84">
        <f t="shared" si="83"/>
        <v>0.8</v>
      </c>
      <c r="AZ902" s="84">
        <v>0.8</v>
      </c>
      <c r="BA902" s="81" t="s">
        <v>73</v>
      </c>
      <c r="BB902" s="72" t="s">
        <v>123</v>
      </c>
      <c r="BC902" s="75" t="s">
        <v>12948</v>
      </c>
      <c r="BD902" s="71" t="s">
        <v>65</v>
      </c>
      <c r="BE902" s="71" t="s">
        <v>65</v>
      </c>
    </row>
    <row r="903" spans="2:57" x14ac:dyDescent="0.25">
      <c r="B903" s="71">
        <v>2025</v>
      </c>
      <c r="C903" s="71">
        <v>891780111</v>
      </c>
      <c r="D903" s="71" t="s">
        <v>63</v>
      </c>
      <c r="E903" s="72" t="s">
        <v>12947</v>
      </c>
      <c r="F903" s="72" t="s">
        <v>12946</v>
      </c>
      <c r="G903" s="176">
        <v>0</v>
      </c>
      <c r="H903" s="72" t="s">
        <v>71</v>
      </c>
      <c r="I903" s="71" t="s">
        <v>64</v>
      </c>
      <c r="J903" s="73" t="s">
        <v>81</v>
      </c>
      <c r="K903" s="75" t="s">
        <v>12945</v>
      </c>
      <c r="L903" s="76">
        <v>17360000</v>
      </c>
      <c r="M903" s="71" t="s">
        <v>66</v>
      </c>
      <c r="N903" s="75" t="s">
        <v>12944</v>
      </c>
      <c r="O903" s="75">
        <v>7140330</v>
      </c>
      <c r="P903" s="72">
        <v>1425</v>
      </c>
      <c r="Q903" s="80">
        <v>45840</v>
      </c>
      <c r="R903" s="75">
        <v>5603238000</v>
      </c>
      <c r="S903" s="80">
        <v>45846</v>
      </c>
      <c r="T903" s="76">
        <v>17360000</v>
      </c>
      <c r="U903" s="72" t="s">
        <v>65</v>
      </c>
      <c r="V903" s="76">
        <v>57435262</v>
      </c>
      <c r="W903" s="104" t="s">
        <v>12506</v>
      </c>
      <c r="X903" s="80">
        <v>45846</v>
      </c>
      <c r="Y903" s="80">
        <v>45846</v>
      </c>
      <c r="Z903" s="78" t="s">
        <v>73</v>
      </c>
      <c r="AA903" s="78">
        <v>45991</v>
      </c>
      <c r="AB903" s="102">
        <f t="shared" si="78"/>
        <v>145</v>
      </c>
      <c r="AC903" s="72">
        <v>0</v>
      </c>
      <c r="AD903" s="514">
        <v>0</v>
      </c>
      <c r="AE903" s="72">
        <v>0</v>
      </c>
      <c r="AF903" s="80" t="s">
        <v>73</v>
      </c>
      <c r="AG903" s="102">
        <f t="shared" si="79"/>
        <v>0</v>
      </c>
      <c r="AH903" s="72">
        <v>0</v>
      </c>
      <c r="AI903" s="628">
        <v>0</v>
      </c>
      <c r="AJ903" s="72" t="s">
        <v>73</v>
      </c>
      <c r="AK903" s="80" t="s">
        <v>73</v>
      </c>
      <c r="AL903" s="72">
        <v>0</v>
      </c>
      <c r="AM903" s="80" t="s">
        <v>73</v>
      </c>
      <c r="AN903" s="80" t="s">
        <v>73</v>
      </c>
      <c r="AO903" s="80" t="s">
        <v>73</v>
      </c>
      <c r="AP903" s="102">
        <f t="shared" si="80"/>
        <v>0</v>
      </c>
      <c r="AQ903" s="102">
        <f t="shared" si="81"/>
        <v>17360000</v>
      </c>
      <c r="AR903" s="72" t="s">
        <v>65</v>
      </c>
      <c r="AS903" s="76">
        <v>17360000</v>
      </c>
      <c r="AT903" s="72" t="s">
        <v>319</v>
      </c>
      <c r="AU903" s="76">
        <v>0</v>
      </c>
      <c r="AV903" s="81" t="s">
        <v>73</v>
      </c>
      <c r="AW903" s="620">
        <v>13888000</v>
      </c>
      <c r="AX903" s="488">
        <f t="shared" si="82"/>
        <v>3472000</v>
      </c>
      <c r="AY903" s="84">
        <f t="shared" si="83"/>
        <v>0.8</v>
      </c>
      <c r="AZ903" s="84">
        <v>0.8</v>
      </c>
      <c r="BA903" s="81" t="s">
        <v>73</v>
      </c>
      <c r="BB903" s="72" t="s">
        <v>123</v>
      </c>
      <c r="BC903" s="75" t="s">
        <v>12943</v>
      </c>
      <c r="BD903" s="71" t="s">
        <v>65</v>
      </c>
      <c r="BE903" s="71" t="s">
        <v>65</v>
      </c>
    </row>
    <row r="904" spans="2:57" x14ac:dyDescent="0.25">
      <c r="B904" s="71">
        <v>2025</v>
      </c>
      <c r="C904" s="71">
        <v>891780111</v>
      </c>
      <c r="D904" s="71" t="s">
        <v>63</v>
      </c>
      <c r="E904" s="72" t="s">
        <v>12942</v>
      </c>
      <c r="F904" s="72" t="s">
        <v>12941</v>
      </c>
      <c r="G904" s="176">
        <v>0</v>
      </c>
      <c r="H904" s="72" t="s">
        <v>71</v>
      </c>
      <c r="I904" s="71" t="s">
        <v>64</v>
      </c>
      <c r="J904" s="73" t="s">
        <v>81</v>
      </c>
      <c r="K904" s="75" t="s">
        <v>12940</v>
      </c>
      <c r="L904" s="76">
        <v>17360000</v>
      </c>
      <c r="M904" s="71" t="s">
        <v>66</v>
      </c>
      <c r="N904" s="75" t="s">
        <v>12939</v>
      </c>
      <c r="O904" s="75">
        <v>1083007469</v>
      </c>
      <c r="P904" s="72">
        <v>1425</v>
      </c>
      <c r="Q904" s="80">
        <v>45840</v>
      </c>
      <c r="R904" s="75">
        <v>5603238000</v>
      </c>
      <c r="S904" s="80">
        <v>45846</v>
      </c>
      <c r="T904" s="76">
        <v>17360000</v>
      </c>
      <c r="U904" s="72" t="s">
        <v>65</v>
      </c>
      <c r="V904" s="76">
        <v>39058006</v>
      </c>
      <c r="W904" s="104" t="s">
        <v>12938</v>
      </c>
      <c r="X904" s="80">
        <v>45846</v>
      </c>
      <c r="Y904" s="80">
        <v>45846</v>
      </c>
      <c r="Z904" s="78" t="s">
        <v>73</v>
      </c>
      <c r="AA904" s="78">
        <v>45991</v>
      </c>
      <c r="AB904" s="102">
        <f t="shared" ref="AB904:AB967" si="84">+IF(Z904="1800-01-01",AA904-Y904,AA904-Z904)</f>
        <v>145</v>
      </c>
      <c r="AC904" s="72">
        <v>0</v>
      </c>
      <c r="AD904" s="514">
        <v>0</v>
      </c>
      <c r="AE904" s="72">
        <v>0</v>
      </c>
      <c r="AF904" s="80" t="s">
        <v>73</v>
      </c>
      <c r="AG904" s="102">
        <f t="shared" ref="AG904:AG967" si="85">+IF(AF904="1800-01-01",0,AF904-AA904)</f>
        <v>0</v>
      </c>
      <c r="AH904" s="72">
        <v>0</v>
      </c>
      <c r="AI904" s="628">
        <v>0</v>
      </c>
      <c r="AJ904" s="72" t="s">
        <v>73</v>
      </c>
      <c r="AK904" s="80" t="s">
        <v>73</v>
      </c>
      <c r="AL904" s="72">
        <v>0</v>
      </c>
      <c r="AM904" s="80" t="s">
        <v>73</v>
      </c>
      <c r="AN904" s="80" t="s">
        <v>73</v>
      </c>
      <c r="AO904" s="80" t="s">
        <v>73</v>
      </c>
      <c r="AP904" s="102">
        <f t="shared" ref="AP904:AP967" si="86">+IF(AM904="1800-01-01",0,AN904-AM904)</f>
        <v>0</v>
      </c>
      <c r="AQ904" s="102">
        <f t="shared" ref="AQ904:AQ967" si="87">+L904+AD904-AI904</f>
        <v>17360000</v>
      </c>
      <c r="AR904" s="72" t="s">
        <v>65</v>
      </c>
      <c r="AS904" s="76">
        <v>17360000</v>
      </c>
      <c r="AT904" s="72" t="s">
        <v>319</v>
      </c>
      <c r="AU904" s="76">
        <v>0</v>
      </c>
      <c r="AV904" s="81" t="s">
        <v>73</v>
      </c>
      <c r="AW904" s="620">
        <v>13888000</v>
      </c>
      <c r="AX904" s="488">
        <f t="shared" ref="AX904:AX967" si="88">AQ904-AW904</f>
        <v>3472000</v>
      </c>
      <c r="AY904" s="84">
        <f t="shared" ref="AY904:AY967" si="89">+IFERROR(AW904/AQ904,"_")</f>
        <v>0.8</v>
      </c>
      <c r="AZ904" s="84">
        <v>0.8</v>
      </c>
      <c r="BA904" s="81" t="s">
        <v>73</v>
      </c>
      <c r="BB904" s="72" t="s">
        <v>123</v>
      </c>
      <c r="BC904" s="75" t="s">
        <v>12937</v>
      </c>
      <c r="BD904" s="71" t="s">
        <v>65</v>
      </c>
      <c r="BE904" s="71" t="s">
        <v>65</v>
      </c>
    </row>
    <row r="905" spans="2:57" x14ac:dyDescent="0.25">
      <c r="B905" s="71">
        <v>2025</v>
      </c>
      <c r="C905" s="71">
        <v>891780111</v>
      </c>
      <c r="D905" s="71" t="s">
        <v>63</v>
      </c>
      <c r="E905" s="72" t="s">
        <v>12936</v>
      </c>
      <c r="F905" s="72" t="s">
        <v>12935</v>
      </c>
      <c r="G905" s="176">
        <v>0</v>
      </c>
      <c r="H905" s="72" t="s">
        <v>71</v>
      </c>
      <c r="I905" s="71" t="s">
        <v>64</v>
      </c>
      <c r="J905" s="73" t="s">
        <v>81</v>
      </c>
      <c r="K905" s="75" t="s">
        <v>12934</v>
      </c>
      <c r="L905" s="76">
        <v>28000000</v>
      </c>
      <c r="M905" s="71" t="s">
        <v>66</v>
      </c>
      <c r="N905" s="75" t="s">
        <v>12933</v>
      </c>
      <c r="O905" s="75">
        <v>41612964</v>
      </c>
      <c r="P905" s="72">
        <v>1425</v>
      </c>
      <c r="Q905" s="80">
        <v>45840</v>
      </c>
      <c r="R905" s="75">
        <v>5603238000</v>
      </c>
      <c r="S905" s="80">
        <v>45846</v>
      </c>
      <c r="T905" s="76">
        <v>28000000</v>
      </c>
      <c r="U905" s="72" t="s">
        <v>65</v>
      </c>
      <c r="V905" s="76">
        <v>12621405</v>
      </c>
      <c r="W905" s="104" t="s">
        <v>10350</v>
      </c>
      <c r="X905" s="80">
        <v>45846</v>
      </c>
      <c r="Y905" s="80">
        <v>45846</v>
      </c>
      <c r="Z905" s="78" t="s">
        <v>73</v>
      </c>
      <c r="AA905" s="78">
        <v>45991</v>
      </c>
      <c r="AB905" s="102">
        <f t="shared" si="84"/>
        <v>145</v>
      </c>
      <c r="AC905" s="72">
        <v>0</v>
      </c>
      <c r="AD905" s="514">
        <v>0</v>
      </c>
      <c r="AE905" s="72">
        <v>0</v>
      </c>
      <c r="AF905" s="80" t="s">
        <v>73</v>
      </c>
      <c r="AG905" s="102">
        <f t="shared" si="85"/>
        <v>0</v>
      </c>
      <c r="AH905" s="72">
        <v>0</v>
      </c>
      <c r="AI905" s="628">
        <v>0</v>
      </c>
      <c r="AJ905" s="72" t="s">
        <v>73</v>
      </c>
      <c r="AK905" s="80" t="s">
        <v>73</v>
      </c>
      <c r="AL905" s="72">
        <v>0</v>
      </c>
      <c r="AM905" s="80" t="s">
        <v>73</v>
      </c>
      <c r="AN905" s="80" t="s">
        <v>73</v>
      </c>
      <c r="AO905" s="80" t="s">
        <v>73</v>
      </c>
      <c r="AP905" s="102">
        <f t="shared" si="86"/>
        <v>0</v>
      </c>
      <c r="AQ905" s="102">
        <f t="shared" si="87"/>
        <v>28000000</v>
      </c>
      <c r="AR905" s="72" t="s">
        <v>65</v>
      </c>
      <c r="AS905" s="76">
        <v>28000000</v>
      </c>
      <c r="AT905" s="72" t="s">
        <v>319</v>
      </c>
      <c r="AU905" s="76">
        <v>0</v>
      </c>
      <c r="AV905" s="81" t="s">
        <v>73</v>
      </c>
      <c r="AW905" s="620">
        <v>22400000</v>
      </c>
      <c r="AX905" s="488">
        <f t="shared" si="88"/>
        <v>5600000</v>
      </c>
      <c r="AY905" s="84">
        <f t="shared" si="89"/>
        <v>0.8</v>
      </c>
      <c r="AZ905" s="84">
        <v>0.8</v>
      </c>
      <c r="BA905" s="81" t="s">
        <v>73</v>
      </c>
      <c r="BB905" s="72" t="s">
        <v>123</v>
      </c>
      <c r="BC905" s="75" t="s">
        <v>12932</v>
      </c>
      <c r="BD905" s="71" t="s">
        <v>65</v>
      </c>
      <c r="BE905" s="71" t="s">
        <v>65</v>
      </c>
    </row>
    <row r="906" spans="2:57" x14ac:dyDescent="0.25">
      <c r="B906" s="71">
        <v>2025</v>
      </c>
      <c r="C906" s="71">
        <v>891780111</v>
      </c>
      <c r="D906" s="71" t="s">
        <v>63</v>
      </c>
      <c r="E906" s="72" t="s">
        <v>12931</v>
      </c>
      <c r="F906" s="72" t="s">
        <v>12930</v>
      </c>
      <c r="G906" s="176">
        <v>0</v>
      </c>
      <c r="H906" s="72" t="s">
        <v>71</v>
      </c>
      <c r="I906" s="71" t="s">
        <v>64</v>
      </c>
      <c r="J906" s="73" t="s">
        <v>81</v>
      </c>
      <c r="K906" s="75" t="s">
        <v>12929</v>
      </c>
      <c r="L906" s="76">
        <v>14250000</v>
      </c>
      <c r="M906" s="71" t="s">
        <v>66</v>
      </c>
      <c r="N906" s="75" t="s">
        <v>12928</v>
      </c>
      <c r="O906" s="75">
        <v>1004371625</v>
      </c>
      <c r="P906" s="72">
        <v>1425</v>
      </c>
      <c r="Q906" s="80">
        <v>45840</v>
      </c>
      <c r="R906" s="75">
        <v>5603238000</v>
      </c>
      <c r="S906" s="80">
        <v>45846</v>
      </c>
      <c r="T906" s="76">
        <v>14250000</v>
      </c>
      <c r="U906" s="72" t="s">
        <v>65</v>
      </c>
      <c r="V906" s="76">
        <v>21400608</v>
      </c>
      <c r="W906" s="104" t="s">
        <v>12927</v>
      </c>
      <c r="X906" s="80">
        <v>45846</v>
      </c>
      <c r="Y906" s="80">
        <v>45846</v>
      </c>
      <c r="Z906" s="78" t="s">
        <v>73</v>
      </c>
      <c r="AA906" s="78">
        <v>45991</v>
      </c>
      <c r="AB906" s="102">
        <f t="shared" si="84"/>
        <v>145</v>
      </c>
      <c r="AC906" s="72">
        <v>0</v>
      </c>
      <c r="AD906" s="514">
        <v>0</v>
      </c>
      <c r="AE906" s="72">
        <v>0</v>
      </c>
      <c r="AF906" s="80" t="s">
        <v>73</v>
      </c>
      <c r="AG906" s="102">
        <f t="shared" si="85"/>
        <v>0</v>
      </c>
      <c r="AH906" s="72">
        <v>0</v>
      </c>
      <c r="AI906" s="628">
        <v>0</v>
      </c>
      <c r="AJ906" s="72" t="s">
        <v>73</v>
      </c>
      <c r="AK906" s="80" t="s">
        <v>73</v>
      </c>
      <c r="AL906" s="72">
        <v>0</v>
      </c>
      <c r="AM906" s="80" t="s">
        <v>73</v>
      </c>
      <c r="AN906" s="80" t="s">
        <v>73</v>
      </c>
      <c r="AO906" s="80" t="s">
        <v>73</v>
      </c>
      <c r="AP906" s="102">
        <f t="shared" si="86"/>
        <v>0</v>
      </c>
      <c r="AQ906" s="102">
        <f t="shared" si="87"/>
        <v>14250000</v>
      </c>
      <c r="AR906" s="72" t="s">
        <v>65</v>
      </c>
      <c r="AS906" s="76">
        <v>14250000</v>
      </c>
      <c r="AT906" s="72" t="s">
        <v>319</v>
      </c>
      <c r="AU906" s="76">
        <v>0</v>
      </c>
      <c r="AV906" s="81" t="s">
        <v>73</v>
      </c>
      <c r="AW906" s="620">
        <v>11400000</v>
      </c>
      <c r="AX906" s="488">
        <f t="shared" si="88"/>
        <v>2850000</v>
      </c>
      <c r="AY906" s="84">
        <f t="shared" si="89"/>
        <v>0.8</v>
      </c>
      <c r="AZ906" s="84">
        <v>0.8</v>
      </c>
      <c r="BA906" s="81" t="s">
        <v>73</v>
      </c>
      <c r="BB906" s="72" t="s">
        <v>123</v>
      </c>
      <c r="BC906" s="75" t="s">
        <v>12926</v>
      </c>
      <c r="BD906" s="71" t="s">
        <v>65</v>
      </c>
      <c r="BE906" s="71" t="s">
        <v>65</v>
      </c>
    </row>
    <row r="907" spans="2:57" x14ac:dyDescent="0.25">
      <c r="B907" s="71">
        <v>2025</v>
      </c>
      <c r="C907" s="71">
        <v>891780111</v>
      </c>
      <c r="D907" s="71" t="s">
        <v>63</v>
      </c>
      <c r="E907" s="72" t="s">
        <v>12925</v>
      </c>
      <c r="F907" s="72" t="s">
        <v>12924</v>
      </c>
      <c r="G907" s="176">
        <v>0</v>
      </c>
      <c r="H907" s="72" t="s">
        <v>71</v>
      </c>
      <c r="I907" s="71" t="s">
        <v>64</v>
      </c>
      <c r="J907" s="73" t="s">
        <v>81</v>
      </c>
      <c r="K907" s="75" t="s">
        <v>12923</v>
      </c>
      <c r="L907" s="76">
        <v>14250000</v>
      </c>
      <c r="M907" s="71" t="s">
        <v>66</v>
      </c>
      <c r="N907" s="75" t="s">
        <v>12922</v>
      </c>
      <c r="O907" s="75">
        <v>85449538</v>
      </c>
      <c r="P907" s="72">
        <v>1425</v>
      </c>
      <c r="Q907" s="80">
        <v>45840</v>
      </c>
      <c r="R907" s="75">
        <v>5603238000</v>
      </c>
      <c r="S907" s="80">
        <v>45846</v>
      </c>
      <c r="T907" s="76">
        <v>14250000</v>
      </c>
      <c r="U907" s="72" t="s">
        <v>65</v>
      </c>
      <c r="V907" s="76">
        <v>36557666</v>
      </c>
      <c r="W907" s="104" t="s">
        <v>10440</v>
      </c>
      <c r="X907" s="80">
        <v>45846</v>
      </c>
      <c r="Y907" s="80">
        <v>45846</v>
      </c>
      <c r="Z907" s="78" t="s">
        <v>73</v>
      </c>
      <c r="AA907" s="78">
        <v>45991</v>
      </c>
      <c r="AB907" s="102">
        <f t="shared" si="84"/>
        <v>145</v>
      </c>
      <c r="AC907" s="72">
        <v>0</v>
      </c>
      <c r="AD907" s="514">
        <v>0</v>
      </c>
      <c r="AE907" s="72">
        <v>0</v>
      </c>
      <c r="AF907" s="80" t="s">
        <v>73</v>
      </c>
      <c r="AG907" s="102">
        <f t="shared" si="85"/>
        <v>0</v>
      </c>
      <c r="AH907" s="72">
        <v>0</v>
      </c>
      <c r="AI907" s="628">
        <v>0</v>
      </c>
      <c r="AJ907" s="72" t="s">
        <v>73</v>
      </c>
      <c r="AK907" s="80" t="s">
        <v>73</v>
      </c>
      <c r="AL907" s="72">
        <v>0</v>
      </c>
      <c r="AM907" s="80" t="s">
        <v>73</v>
      </c>
      <c r="AN907" s="80" t="s">
        <v>73</v>
      </c>
      <c r="AO907" s="80" t="s">
        <v>73</v>
      </c>
      <c r="AP907" s="102">
        <f t="shared" si="86"/>
        <v>0</v>
      </c>
      <c r="AQ907" s="102">
        <f t="shared" si="87"/>
        <v>14250000</v>
      </c>
      <c r="AR907" s="72" t="s">
        <v>65</v>
      </c>
      <c r="AS907" s="76">
        <v>14250000</v>
      </c>
      <c r="AT907" s="72" t="s">
        <v>319</v>
      </c>
      <c r="AU907" s="76">
        <v>0</v>
      </c>
      <c r="AV907" s="81" t="s">
        <v>73</v>
      </c>
      <c r="AW907" s="620">
        <v>11400000</v>
      </c>
      <c r="AX907" s="488">
        <f t="shared" si="88"/>
        <v>2850000</v>
      </c>
      <c r="AY907" s="84">
        <f t="shared" si="89"/>
        <v>0.8</v>
      </c>
      <c r="AZ907" s="84">
        <v>0.8</v>
      </c>
      <c r="BA907" s="81" t="s">
        <v>73</v>
      </c>
      <c r="BB907" s="72" t="s">
        <v>123</v>
      </c>
      <c r="BC907" s="75" t="s">
        <v>12921</v>
      </c>
      <c r="BD907" s="71" t="s">
        <v>65</v>
      </c>
      <c r="BE907" s="71" t="s">
        <v>65</v>
      </c>
    </row>
    <row r="908" spans="2:57" x14ac:dyDescent="0.25">
      <c r="B908" s="71">
        <v>2025</v>
      </c>
      <c r="C908" s="71">
        <v>891780111</v>
      </c>
      <c r="D908" s="71" t="s">
        <v>63</v>
      </c>
      <c r="E908" s="72" t="s">
        <v>12920</v>
      </c>
      <c r="F908" s="72" t="s">
        <v>12919</v>
      </c>
      <c r="G908" s="176">
        <v>0</v>
      </c>
      <c r="H908" s="72" t="s">
        <v>71</v>
      </c>
      <c r="I908" s="71" t="s">
        <v>64</v>
      </c>
      <c r="J908" s="73" t="s">
        <v>81</v>
      </c>
      <c r="K908" s="75" t="s">
        <v>12918</v>
      </c>
      <c r="L908" s="76">
        <v>41000000</v>
      </c>
      <c r="M908" s="71" t="s">
        <v>66</v>
      </c>
      <c r="N908" s="75" t="s">
        <v>12917</v>
      </c>
      <c r="O908" s="75">
        <v>13542773</v>
      </c>
      <c r="P908" s="72">
        <v>1425</v>
      </c>
      <c r="Q908" s="80">
        <v>45840</v>
      </c>
      <c r="R908" s="75">
        <v>5603238000</v>
      </c>
      <c r="S908" s="80">
        <v>45846</v>
      </c>
      <c r="T908" s="76">
        <v>41000000</v>
      </c>
      <c r="U908" s="72" t="s">
        <v>65</v>
      </c>
      <c r="V908" s="76">
        <v>85455983</v>
      </c>
      <c r="W908" s="104" t="s">
        <v>11723</v>
      </c>
      <c r="X908" s="80">
        <v>45846</v>
      </c>
      <c r="Y908" s="80">
        <v>45846</v>
      </c>
      <c r="Z908" s="78" t="s">
        <v>73</v>
      </c>
      <c r="AA908" s="78">
        <v>45991</v>
      </c>
      <c r="AB908" s="102">
        <f t="shared" si="84"/>
        <v>145</v>
      </c>
      <c r="AC908" s="72">
        <v>0</v>
      </c>
      <c r="AD908" s="514">
        <v>0</v>
      </c>
      <c r="AE908" s="72">
        <v>0</v>
      </c>
      <c r="AF908" s="80" t="s">
        <v>73</v>
      </c>
      <c r="AG908" s="102">
        <f t="shared" si="85"/>
        <v>0</v>
      </c>
      <c r="AH908" s="72">
        <v>0</v>
      </c>
      <c r="AI908" s="628">
        <v>0</v>
      </c>
      <c r="AJ908" s="72" t="s">
        <v>73</v>
      </c>
      <c r="AK908" s="80" t="s">
        <v>73</v>
      </c>
      <c r="AL908" s="72">
        <v>0</v>
      </c>
      <c r="AM908" s="80" t="s">
        <v>73</v>
      </c>
      <c r="AN908" s="80" t="s">
        <v>73</v>
      </c>
      <c r="AO908" s="80" t="s">
        <v>73</v>
      </c>
      <c r="AP908" s="102">
        <f t="shared" si="86"/>
        <v>0</v>
      </c>
      <c r="AQ908" s="102">
        <f t="shared" si="87"/>
        <v>41000000</v>
      </c>
      <c r="AR908" s="72" t="s">
        <v>65</v>
      </c>
      <c r="AS908" s="76">
        <v>41000000</v>
      </c>
      <c r="AT908" s="72" t="s">
        <v>319</v>
      </c>
      <c r="AU908" s="76">
        <v>0</v>
      </c>
      <c r="AV908" s="81" t="s">
        <v>73</v>
      </c>
      <c r="AW908" s="620">
        <v>32800000</v>
      </c>
      <c r="AX908" s="488">
        <f t="shared" si="88"/>
        <v>8200000</v>
      </c>
      <c r="AY908" s="84">
        <f t="shared" si="89"/>
        <v>0.8</v>
      </c>
      <c r="AZ908" s="84">
        <v>0.8</v>
      </c>
      <c r="BA908" s="81" t="s">
        <v>73</v>
      </c>
      <c r="BB908" s="72" t="s">
        <v>123</v>
      </c>
      <c r="BC908" s="75" t="s">
        <v>12916</v>
      </c>
      <c r="BD908" s="71" t="s">
        <v>65</v>
      </c>
      <c r="BE908" s="71" t="s">
        <v>65</v>
      </c>
    </row>
    <row r="909" spans="2:57" x14ac:dyDescent="0.25">
      <c r="B909" s="71">
        <v>2025</v>
      </c>
      <c r="C909" s="71">
        <v>891780111</v>
      </c>
      <c r="D909" s="71" t="s">
        <v>63</v>
      </c>
      <c r="E909" s="72" t="s">
        <v>12915</v>
      </c>
      <c r="F909" s="72" t="s">
        <v>12914</v>
      </c>
      <c r="G909" s="176">
        <v>0</v>
      </c>
      <c r="H909" s="72" t="s">
        <v>71</v>
      </c>
      <c r="I909" s="71" t="s">
        <v>64</v>
      </c>
      <c r="J909" s="73" t="s">
        <v>81</v>
      </c>
      <c r="K909" s="75" t="s">
        <v>12913</v>
      </c>
      <c r="L909" s="76">
        <v>17360000</v>
      </c>
      <c r="M909" s="71" t="s">
        <v>66</v>
      </c>
      <c r="N909" s="75" t="s">
        <v>12912</v>
      </c>
      <c r="O909" s="75">
        <v>85154455</v>
      </c>
      <c r="P909" s="72">
        <v>1425</v>
      </c>
      <c r="Q909" s="80">
        <v>45840</v>
      </c>
      <c r="R909" s="75">
        <v>5603238000</v>
      </c>
      <c r="S909" s="80">
        <v>45846</v>
      </c>
      <c r="T909" s="76">
        <v>17360000</v>
      </c>
      <c r="U909" s="72" t="s">
        <v>65</v>
      </c>
      <c r="V909" s="76">
        <v>57435262</v>
      </c>
      <c r="W909" s="104" t="s">
        <v>12506</v>
      </c>
      <c r="X909" s="80">
        <v>45846</v>
      </c>
      <c r="Y909" s="80">
        <v>45846</v>
      </c>
      <c r="Z909" s="78" t="s">
        <v>73</v>
      </c>
      <c r="AA909" s="78">
        <v>45991</v>
      </c>
      <c r="AB909" s="102">
        <f t="shared" si="84"/>
        <v>145</v>
      </c>
      <c r="AC909" s="72">
        <v>0</v>
      </c>
      <c r="AD909" s="514">
        <v>0</v>
      </c>
      <c r="AE909" s="72">
        <v>0</v>
      </c>
      <c r="AF909" s="80" t="s">
        <v>73</v>
      </c>
      <c r="AG909" s="102">
        <f t="shared" si="85"/>
        <v>0</v>
      </c>
      <c r="AH909" s="72">
        <v>0</v>
      </c>
      <c r="AI909" s="628">
        <v>0</v>
      </c>
      <c r="AJ909" s="72" t="s">
        <v>73</v>
      </c>
      <c r="AK909" s="80" t="s">
        <v>73</v>
      </c>
      <c r="AL909" s="72">
        <v>0</v>
      </c>
      <c r="AM909" s="80" t="s">
        <v>73</v>
      </c>
      <c r="AN909" s="80" t="s">
        <v>73</v>
      </c>
      <c r="AO909" s="80" t="s">
        <v>73</v>
      </c>
      <c r="AP909" s="102">
        <f t="shared" si="86"/>
        <v>0</v>
      </c>
      <c r="AQ909" s="102">
        <f t="shared" si="87"/>
        <v>17360000</v>
      </c>
      <c r="AR909" s="72" t="s">
        <v>65</v>
      </c>
      <c r="AS909" s="76">
        <v>17360000</v>
      </c>
      <c r="AT909" s="72" t="s">
        <v>319</v>
      </c>
      <c r="AU909" s="76">
        <v>0</v>
      </c>
      <c r="AV909" s="81" t="s">
        <v>73</v>
      </c>
      <c r="AW909" s="620">
        <v>13888000</v>
      </c>
      <c r="AX909" s="488">
        <f t="shared" si="88"/>
        <v>3472000</v>
      </c>
      <c r="AY909" s="84">
        <f t="shared" si="89"/>
        <v>0.8</v>
      </c>
      <c r="AZ909" s="84">
        <v>0.8</v>
      </c>
      <c r="BA909" s="81" t="s">
        <v>73</v>
      </c>
      <c r="BB909" s="72" t="s">
        <v>123</v>
      </c>
      <c r="BC909" s="75" t="s">
        <v>12911</v>
      </c>
      <c r="BD909" s="71" t="s">
        <v>65</v>
      </c>
      <c r="BE909" s="71" t="s">
        <v>65</v>
      </c>
    </row>
    <row r="910" spans="2:57" x14ac:dyDescent="0.25">
      <c r="B910" s="71">
        <v>2025</v>
      </c>
      <c r="C910" s="71">
        <v>891780111</v>
      </c>
      <c r="D910" s="71" t="s">
        <v>63</v>
      </c>
      <c r="E910" s="72" t="s">
        <v>12910</v>
      </c>
      <c r="F910" s="72" t="s">
        <v>12909</v>
      </c>
      <c r="G910" s="176">
        <v>0</v>
      </c>
      <c r="H910" s="72" t="s">
        <v>71</v>
      </c>
      <c r="I910" s="71" t="s">
        <v>64</v>
      </c>
      <c r="J910" s="73" t="s">
        <v>81</v>
      </c>
      <c r="K910" s="75" t="s">
        <v>12908</v>
      </c>
      <c r="L910" s="76">
        <v>15780000</v>
      </c>
      <c r="M910" s="71" t="s">
        <v>66</v>
      </c>
      <c r="N910" s="75" t="s">
        <v>12907</v>
      </c>
      <c r="O910" s="75">
        <v>36720698</v>
      </c>
      <c r="P910" s="72">
        <v>1425</v>
      </c>
      <c r="Q910" s="80">
        <v>45840</v>
      </c>
      <c r="R910" s="75">
        <v>5603238000</v>
      </c>
      <c r="S910" s="80">
        <v>45846</v>
      </c>
      <c r="T910" s="76">
        <v>15780000</v>
      </c>
      <c r="U910" s="72" t="s">
        <v>65</v>
      </c>
      <c r="V910" s="76">
        <v>84452087</v>
      </c>
      <c r="W910" s="104" t="s">
        <v>10326</v>
      </c>
      <c r="X910" s="80">
        <v>45846</v>
      </c>
      <c r="Y910" s="80">
        <v>45846</v>
      </c>
      <c r="Z910" s="78" t="s">
        <v>73</v>
      </c>
      <c r="AA910" s="78">
        <v>45991</v>
      </c>
      <c r="AB910" s="102">
        <f t="shared" si="84"/>
        <v>145</v>
      </c>
      <c r="AC910" s="72">
        <v>0</v>
      </c>
      <c r="AD910" s="514">
        <v>0</v>
      </c>
      <c r="AE910" s="72">
        <v>0</v>
      </c>
      <c r="AF910" s="80" t="s">
        <v>73</v>
      </c>
      <c r="AG910" s="102">
        <f t="shared" si="85"/>
        <v>0</v>
      </c>
      <c r="AH910" s="72">
        <v>0</v>
      </c>
      <c r="AI910" s="628">
        <v>0</v>
      </c>
      <c r="AJ910" s="72" t="s">
        <v>73</v>
      </c>
      <c r="AK910" s="80" t="s">
        <v>73</v>
      </c>
      <c r="AL910" s="72">
        <v>0</v>
      </c>
      <c r="AM910" s="80" t="s">
        <v>73</v>
      </c>
      <c r="AN910" s="80" t="s">
        <v>73</v>
      </c>
      <c r="AO910" s="80" t="s">
        <v>73</v>
      </c>
      <c r="AP910" s="102">
        <f t="shared" si="86"/>
        <v>0</v>
      </c>
      <c r="AQ910" s="102">
        <f t="shared" si="87"/>
        <v>15780000</v>
      </c>
      <c r="AR910" s="72" t="s">
        <v>65</v>
      </c>
      <c r="AS910" s="76">
        <v>15780000</v>
      </c>
      <c r="AT910" s="72" t="s">
        <v>319</v>
      </c>
      <c r="AU910" s="76">
        <v>0</v>
      </c>
      <c r="AV910" s="81" t="s">
        <v>73</v>
      </c>
      <c r="AW910" s="620">
        <v>12624000</v>
      </c>
      <c r="AX910" s="488">
        <f t="shared" si="88"/>
        <v>3156000</v>
      </c>
      <c r="AY910" s="84">
        <f t="shared" si="89"/>
        <v>0.8</v>
      </c>
      <c r="AZ910" s="84">
        <v>0.8</v>
      </c>
      <c r="BA910" s="81" t="s">
        <v>73</v>
      </c>
      <c r="BB910" s="72" t="s">
        <v>123</v>
      </c>
      <c r="BC910" s="75" t="s">
        <v>12906</v>
      </c>
      <c r="BD910" s="71" t="s">
        <v>65</v>
      </c>
      <c r="BE910" s="71" t="s">
        <v>65</v>
      </c>
    </row>
    <row r="911" spans="2:57" x14ac:dyDescent="0.25">
      <c r="B911" s="71">
        <v>2025</v>
      </c>
      <c r="C911" s="71">
        <v>891780111</v>
      </c>
      <c r="D911" s="71" t="s">
        <v>63</v>
      </c>
      <c r="E911" s="72" t="s">
        <v>12905</v>
      </c>
      <c r="F911" s="72" t="s">
        <v>12904</v>
      </c>
      <c r="G911" s="176">
        <v>0</v>
      </c>
      <c r="H911" s="72" t="s">
        <v>71</v>
      </c>
      <c r="I911" s="71" t="s">
        <v>64</v>
      </c>
      <c r="J911" s="73" t="s">
        <v>81</v>
      </c>
      <c r="K911" s="75" t="s">
        <v>12903</v>
      </c>
      <c r="L911" s="76">
        <v>24500000</v>
      </c>
      <c r="M911" s="71" t="s">
        <v>66</v>
      </c>
      <c r="N911" s="75" t="s">
        <v>12902</v>
      </c>
      <c r="O911" s="75">
        <v>39049050</v>
      </c>
      <c r="P911" s="72">
        <v>1425</v>
      </c>
      <c r="Q911" s="80">
        <v>45840</v>
      </c>
      <c r="R911" s="75">
        <v>5603238000</v>
      </c>
      <c r="S911" s="80">
        <v>45846</v>
      </c>
      <c r="T911" s="76">
        <v>24500000</v>
      </c>
      <c r="U911" s="72" t="s">
        <v>65</v>
      </c>
      <c r="V911" s="76">
        <v>36557666</v>
      </c>
      <c r="W911" s="104" t="s">
        <v>10440</v>
      </c>
      <c r="X911" s="80">
        <v>45846</v>
      </c>
      <c r="Y911" s="80">
        <v>45846</v>
      </c>
      <c r="Z911" s="78" t="s">
        <v>73</v>
      </c>
      <c r="AA911" s="78">
        <v>45991</v>
      </c>
      <c r="AB911" s="102">
        <f t="shared" si="84"/>
        <v>145</v>
      </c>
      <c r="AC911" s="72">
        <v>0</v>
      </c>
      <c r="AD911" s="514">
        <v>0</v>
      </c>
      <c r="AE911" s="72">
        <v>0</v>
      </c>
      <c r="AF911" s="80" t="s">
        <v>73</v>
      </c>
      <c r="AG911" s="102">
        <f t="shared" si="85"/>
        <v>0</v>
      </c>
      <c r="AH911" s="72">
        <v>1</v>
      </c>
      <c r="AI911" s="628">
        <v>8820000</v>
      </c>
      <c r="AJ911" s="78">
        <v>45936</v>
      </c>
      <c r="AK911" s="80">
        <v>45936</v>
      </c>
      <c r="AL911" s="72">
        <v>0</v>
      </c>
      <c r="AM911" s="80" t="s">
        <v>73</v>
      </c>
      <c r="AN911" s="80" t="s">
        <v>73</v>
      </c>
      <c r="AO911" s="80" t="s">
        <v>73</v>
      </c>
      <c r="AP911" s="102">
        <f t="shared" si="86"/>
        <v>0</v>
      </c>
      <c r="AQ911" s="102">
        <f t="shared" si="87"/>
        <v>15680000</v>
      </c>
      <c r="AR911" s="72" t="s">
        <v>65</v>
      </c>
      <c r="AS911" s="76">
        <v>24500000</v>
      </c>
      <c r="AT911" s="72" t="s">
        <v>319</v>
      </c>
      <c r="AU911" s="76">
        <v>0</v>
      </c>
      <c r="AV911" s="81" t="s">
        <v>73</v>
      </c>
      <c r="AW911" s="620">
        <v>15680000</v>
      </c>
      <c r="AX911" s="488">
        <f t="shared" si="88"/>
        <v>0</v>
      </c>
      <c r="AY911" s="84">
        <f t="shared" si="89"/>
        <v>1</v>
      </c>
      <c r="AZ911" s="84">
        <v>1</v>
      </c>
      <c r="BA911" s="80">
        <v>45965</v>
      </c>
      <c r="BB911" s="72" t="s">
        <v>426</v>
      </c>
      <c r="BC911" s="592" t="s">
        <v>12901</v>
      </c>
      <c r="BD911" s="71" t="s">
        <v>65</v>
      </c>
      <c r="BE911" s="71" t="s">
        <v>65</v>
      </c>
    </row>
    <row r="912" spans="2:57" x14ac:dyDescent="0.25">
      <c r="B912" s="71">
        <v>2025</v>
      </c>
      <c r="C912" s="71">
        <v>891780111</v>
      </c>
      <c r="D912" s="71" t="s">
        <v>63</v>
      </c>
      <c r="E912" s="72" t="s">
        <v>12900</v>
      </c>
      <c r="F912" s="72" t="s">
        <v>12899</v>
      </c>
      <c r="G912" s="176">
        <v>0</v>
      </c>
      <c r="H912" s="72" t="s">
        <v>71</v>
      </c>
      <c r="I912" s="71" t="s">
        <v>64</v>
      </c>
      <c r="J912" s="73" t="s">
        <v>81</v>
      </c>
      <c r="K912" s="75" t="s">
        <v>12898</v>
      </c>
      <c r="L912" s="76">
        <v>19450000</v>
      </c>
      <c r="M912" s="71" t="s">
        <v>66</v>
      </c>
      <c r="N912" s="75" t="s">
        <v>12897</v>
      </c>
      <c r="O912" s="75">
        <v>1004369176</v>
      </c>
      <c r="P912" s="72">
        <v>1425</v>
      </c>
      <c r="Q912" s="80">
        <v>45840</v>
      </c>
      <c r="R912" s="75">
        <v>5603238000</v>
      </c>
      <c r="S912" s="80">
        <v>45846</v>
      </c>
      <c r="T912" s="76">
        <v>19450000</v>
      </c>
      <c r="U912" s="72" t="s">
        <v>65</v>
      </c>
      <c r="V912" s="76">
        <v>85449357</v>
      </c>
      <c r="W912" s="104" t="s">
        <v>11233</v>
      </c>
      <c r="X912" s="80">
        <v>45846</v>
      </c>
      <c r="Y912" s="80">
        <v>45846</v>
      </c>
      <c r="Z912" s="78" t="s">
        <v>73</v>
      </c>
      <c r="AA912" s="78">
        <v>45991</v>
      </c>
      <c r="AB912" s="102">
        <f t="shared" si="84"/>
        <v>145</v>
      </c>
      <c r="AC912" s="72">
        <v>0</v>
      </c>
      <c r="AD912" s="514">
        <v>0</v>
      </c>
      <c r="AE912" s="72">
        <v>0</v>
      </c>
      <c r="AF912" s="80" t="s">
        <v>73</v>
      </c>
      <c r="AG912" s="102">
        <f t="shared" si="85"/>
        <v>0</v>
      </c>
      <c r="AH912" s="72">
        <v>0</v>
      </c>
      <c r="AI912" s="628">
        <v>0</v>
      </c>
      <c r="AJ912" s="72" t="s">
        <v>73</v>
      </c>
      <c r="AK912" s="80" t="s">
        <v>73</v>
      </c>
      <c r="AL912" s="72">
        <v>0</v>
      </c>
      <c r="AM912" s="80" t="s">
        <v>73</v>
      </c>
      <c r="AN912" s="80" t="s">
        <v>73</v>
      </c>
      <c r="AO912" s="80" t="s">
        <v>73</v>
      </c>
      <c r="AP912" s="102">
        <f t="shared" si="86"/>
        <v>0</v>
      </c>
      <c r="AQ912" s="102">
        <f t="shared" si="87"/>
        <v>19450000</v>
      </c>
      <c r="AR912" s="72" t="s">
        <v>65</v>
      </c>
      <c r="AS912" s="76">
        <v>19450000</v>
      </c>
      <c r="AT912" s="72" t="s">
        <v>319</v>
      </c>
      <c r="AU912" s="76">
        <v>0</v>
      </c>
      <c r="AV912" s="81" t="s">
        <v>73</v>
      </c>
      <c r="AW912" s="620">
        <v>15560000</v>
      </c>
      <c r="AX912" s="488">
        <f t="shared" si="88"/>
        <v>3890000</v>
      </c>
      <c r="AY912" s="84">
        <f t="shared" si="89"/>
        <v>0.8</v>
      </c>
      <c r="AZ912" s="84">
        <v>0.8</v>
      </c>
      <c r="BA912" s="81" t="s">
        <v>73</v>
      </c>
      <c r="BB912" s="72" t="s">
        <v>123</v>
      </c>
      <c r="BC912" s="75" t="s">
        <v>12896</v>
      </c>
      <c r="BD912" s="71" t="s">
        <v>65</v>
      </c>
      <c r="BE912" s="71" t="s">
        <v>65</v>
      </c>
    </row>
    <row r="913" spans="2:57" x14ac:dyDescent="0.25">
      <c r="B913" s="71">
        <v>2025</v>
      </c>
      <c r="C913" s="71">
        <v>891780111</v>
      </c>
      <c r="D913" s="71" t="s">
        <v>63</v>
      </c>
      <c r="E913" s="72" t="s">
        <v>12895</v>
      </c>
      <c r="F913" s="72" t="s">
        <v>12894</v>
      </c>
      <c r="G913" s="176">
        <v>0</v>
      </c>
      <c r="H913" s="72" t="s">
        <v>71</v>
      </c>
      <c r="I913" s="71" t="s">
        <v>64</v>
      </c>
      <c r="J913" s="73" t="s">
        <v>81</v>
      </c>
      <c r="K913" s="75" t="s">
        <v>12893</v>
      </c>
      <c r="L913" s="76">
        <v>13250000</v>
      </c>
      <c r="M913" s="71" t="s">
        <v>66</v>
      </c>
      <c r="N913" s="75" t="s">
        <v>12892</v>
      </c>
      <c r="O913" s="75">
        <v>1045743528</v>
      </c>
      <c r="P913" s="72">
        <v>1426</v>
      </c>
      <c r="Q913" s="80">
        <v>45840</v>
      </c>
      <c r="R913" s="75">
        <v>2494141000</v>
      </c>
      <c r="S913" s="80">
        <v>45846</v>
      </c>
      <c r="T913" s="76">
        <v>13250000</v>
      </c>
      <c r="U913" s="72" t="s">
        <v>65</v>
      </c>
      <c r="V913" s="76">
        <v>85449357</v>
      </c>
      <c r="W913" s="104" t="s">
        <v>11233</v>
      </c>
      <c r="X913" s="80">
        <v>45846</v>
      </c>
      <c r="Y913" s="80">
        <v>45846</v>
      </c>
      <c r="Z913" s="78" t="s">
        <v>73</v>
      </c>
      <c r="AA913" s="78">
        <v>45991</v>
      </c>
      <c r="AB913" s="102">
        <f t="shared" si="84"/>
        <v>145</v>
      </c>
      <c r="AC913" s="72">
        <v>0</v>
      </c>
      <c r="AD913" s="514">
        <v>0</v>
      </c>
      <c r="AE913" s="72">
        <v>0</v>
      </c>
      <c r="AF913" s="80" t="s">
        <v>73</v>
      </c>
      <c r="AG913" s="102">
        <f t="shared" si="85"/>
        <v>0</v>
      </c>
      <c r="AH913" s="72">
        <v>0</v>
      </c>
      <c r="AI913" s="628">
        <v>0</v>
      </c>
      <c r="AJ913" s="72" t="s">
        <v>73</v>
      </c>
      <c r="AK913" s="80" t="s">
        <v>73</v>
      </c>
      <c r="AL913" s="72">
        <v>0</v>
      </c>
      <c r="AM913" s="80" t="s">
        <v>73</v>
      </c>
      <c r="AN913" s="80" t="s">
        <v>73</v>
      </c>
      <c r="AO913" s="80" t="s">
        <v>73</v>
      </c>
      <c r="AP913" s="102">
        <f t="shared" si="86"/>
        <v>0</v>
      </c>
      <c r="AQ913" s="102">
        <f t="shared" si="87"/>
        <v>13250000</v>
      </c>
      <c r="AR913" s="72" t="s">
        <v>65</v>
      </c>
      <c r="AS913" s="76">
        <v>13250000</v>
      </c>
      <c r="AT913" s="72" t="s">
        <v>319</v>
      </c>
      <c r="AU913" s="76">
        <v>0</v>
      </c>
      <c r="AV913" s="81" t="s">
        <v>73</v>
      </c>
      <c r="AW913" s="620">
        <v>10600000</v>
      </c>
      <c r="AX913" s="488">
        <f t="shared" si="88"/>
        <v>2650000</v>
      </c>
      <c r="AY913" s="84">
        <f t="shared" si="89"/>
        <v>0.8</v>
      </c>
      <c r="AZ913" s="84">
        <v>0.8</v>
      </c>
      <c r="BA913" s="81" t="s">
        <v>73</v>
      </c>
      <c r="BB913" s="72" t="s">
        <v>123</v>
      </c>
      <c r="BC913" s="75" t="s">
        <v>12891</v>
      </c>
      <c r="BD913" s="71" t="s">
        <v>65</v>
      </c>
      <c r="BE913" s="71" t="s">
        <v>65</v>
      </c>
    </row>
    <row r="914" spans="2:57" x14ac:dyDescent="0.25">
      <c r="B914" s="71">
        <v>2025</v>
      </c>
      <c r="C914" s="71">
        <v>891780111</v>
      </c>
      <c r="D914" s="71" t="s">
        <v>63</v>
      </c>
      <c r="E914" s="72" t="s">
        <v>12890</v>
      </c>
      <c r="F914" s="72" t="s">
        <v>12889</v>
      </c>
      <c r="G914" s="176">
        <v>0</v>
      </c>
      <c r="H914" s="72" t="s">
        <v>71</v>
      </c>
      <c r="I914" s="71" t="s">
        <v>64</v>
      </c>
      <c r="J914" s="73" t="s">
        <v>81</v>
      </c>
      <c r="K914" s="75" t="s">
        <v>12888</v>
      </c>
      <c r="L914" s="76">
        <v>17360000</v>
      </c>
      <c r="M914" s="71" t="s">
        <v>66</v>
      </c>
      <c r="N914" s="75" t="s">
        <v>12887</v>
      </c>
      <c r="O914" s="75">
        <v>85472349</v>
      </c>
      <c r="P914" s="72">
        <v>1425</v>
      </c>
      <c r="Q914" s="80">
        <v>45840</v>
      </c>
      <c r="R914" s="75">
        <v>5603238000</v>
      </c>
      <c r="S914" s="80">
        <v>45846</v>
      </c>
      <c r="T914" s="76">
        <v>17360000</v>
      </c>
      <c r="U914" s="72" t="s">
        <v>65</v>
      </c>
      <c r="V914" s="76">
        <v>85449357</v>
      </c>
      <c r="W914" s="104" t="s">
        <v>11233</v>
      </c>
      <c r="X914" s="80">
        <v>45846</v>
      </c>
      <c r="Y914" s="80">
        <v>45846</v>
      </c>
      <c r="Z914" s="78" t="s">
        <v>73</v>
      </c>
      <c r="AA914" s="78">
        <v>45991</v>
      </c>
      <c r="AB914" s="102">
        <f t="shared" si="84"/>
        <v>145</v>
      </c>
      <c r="AC914" s="72">
        <v>0</v>
      </c>
      <c r="AD914" s="514">
        <v>0</v>
      </c>
      <c r="AE914" s="72">
        <v>0</v>
      </c>
      <c r="AF914" s="80" t="s">
        <v>73</v>
      </c>
      <c r="AG914" s="102">
        <f t="shared" si="85"/>
        <v>0</v>
      </c>
      <c r="AH914" s="72">
        <v>0</v>
      </c>
      <c r="AI914" s="628">
        <v>0</v>
      </c>
      <c r="AJ914" s="72" t="s">
        <v>73</v>
      </c>
      <c r="AK914" s="80" t="s">
        <v>73</v>
      </c>
      <c r="AL914" s="72">
        <v>0</v>
      </c>
      <c r="AM914" s="80" t="s">
        <v>73</v>
      </c>
      <c r="AN914" s="80" t="s">
        <v>73</v>
      </c>
      <c r="AO914" s="80" t="s">
        <v>73</v>
      </c>
      <c r="AP914" s="102">
        <f t="shared" si="86"/>
        <v>0</v>
      </c>
      <c r="AQ914" s="102">
        <f t="shared" si="87"/>
        <v>17360000</v>
      </c>
      <c r="AR914" s="72" t="s">
        <v>65</v>
      </c>
      <c r="AS914" s="76">
        <v>17360000</v>
      </c>
      <c r="AT914" s="72" t="s">
        <v>319</v>
      </c>
      <c r="AU914" s="76">
        <v>0</v>
      </c>
      <c r="AV914" s="81" t="s">
        <v>73</v>
      </c>
      <c r="AW914" s="620">
        <v>13888000</v>
      </c>
      <c r="AX914" s="488">
        <f t="shared" si="88"/>
        <v>3472000</v>
      </c>
      <c r="AY914" s="84">
        <f t="shared" si="89"/>
        <v>0.8</v>
      </c>
      <c r="AZ914" s="84">
        <v>0.8</v>
      </c>
      <c r="BA914" s="81" t="s">
        <v>73</v>
      </c>
      <c r="BB914" s="72" t="s">
        <v>123</v>
      </c>
      <c r="BC914" s="75" t="s">
        <v>12886</v>
      </c>
      <c r="BD914" s="71" t="s">
        <v>65</v>
      </c>
      <c r="BE914" s="71" t="s">
        <v>65</v>
      </c>
    </row>
    <row r="915" spans="2:57" x14ac:dyDescent="0.25">
      <c r="B915" s="71">
        <v>2025</v>
      </c>
      <c r="C915" s="71">
        <v>891780111</v>
      </c>
      <c r="D915" s="71" t="s">
        <v>63</v>
      </c>
      <c r="E915" s="72" t="s">
        <v>12885</v>
      </c>
      <c r="F915" s="72" t="s">
        <v>12884</v>
      </c>
      <c r="G915" s="176">
        <v>0</v>
      </c>
      <c r="H915" s="72" t="s">
        <v>71</v>
      </c>
      <c r="I915" s="71" t="s">
        <v>64</v>
      </c>
      <c r="J915" s="73" t="s">
        <v>81</v>
      </c>
      <c r="K915" s="75" t="s">
        <v>12883</v>
      </c>
      <c r="L915" s="76">
        <v>13250000</v>
      </c>
      <c r="M915" s="71" t="s">
        <v>66</v>
      </c>
      <c r="N915" s="75" t="s">
        <v>12882</v>
      </c>
      <c r="O915" s="75">
        <v>9091645</v>
      </c>
      <c r="P915" s="72">
        <v>1425</v>
      </c>
      <c r="Q915" s="80">
        <v>45840</v>
      </c>
      <c r="R915" s="75">
        <v>5603238000</v>
      </c>
      <c r="S915" s="80">
        <v>45846</v>
      </c>
      <c r="T915" s="76">
        <v>13250000</v>
      </c>
      <c r="U915" s="72" t="s">
        <v>65</v>
      </c>
      <c r="V915" s="76">
        <v>36557666</v>
      </c>
      <c r="W915" s="104" t="s">
        <v>10440</v>
      </c>
      <c r="X915" s="80">
        <v>45846</v>
      </c>
      <c r="Y915" s="80">
        <v>45846</v>
      </c>
      <c r="Z915" s="78" t="s">
        <v>73</v>
      </c>
      <c r="AA915" s="78">
        <v>45991</v>
      </c>
      <c r="AB915" s="102">
        <f t="shared" si="84"/>
        <v>145</v>
      </c>
      <c r="AC915" s="72">
        <v>0</v>
      </c>
      <c r="AD915" s="514">
        <v>0</v>
      </c>
      <c r="AE915" s="72">
        <v>0</v>
      </c>
      <c r="AF915" s="80" t="s">
        <v>73</v>
      </c>
      <c r="AG915" s="102">
        <f t="shared" si="85"/>
        <v>0</v>
      </c>
      <c r="AH915" s="72">
        <v>0</v>
      </c>
      <c r="AI915" s="628">
        <v>0</v>
      </c>
      <c r="AJ915" s="72" t="s">
        <v>73</v>
      </c>
      <c r="AK915" s="80" t="s">
        <v>73</v>
      </c>
      <c r="AL915" s="72">
        <v>0</v>
      </c>
      <c r="AM915" s="80" t="s">
        <v>73</v>
      </c>
      <c r="AN915" s="80" t="s">
        <v>73</v>
      </c>
      <c r="AO915" s="80" t="s">
        <v>73</v>
      </c>
      <c r="AP915" s="102">
        <f t="shared" si="86"/>
        <v>0</v>
      </c>
      <c r="AQ915" s="102">
        <f t="shared" si="87"/>
        <v>13250000</v>
      </c>
      <c r="AR915" s="72" t="s">
        <v>65</v>
      </c>
      <c r="AS915" s="76">
        <v>13250000</v>
      </c>
      <c r="AT915" s="72" t="s">
        <v>319</v>
      </c>
      <c r="AU915" s="76">
        <v>0</v>
      </c>
      <c r="AV915" s="81" t="s">
        <v>73</v>
      </c>
      <c r="AW915" s="620">
        <v>10600000</v>
      </c>
      <c r="AX915" s="488">
        <f t="shared" si="88"/>
        <v>2650000</v>
      </c>
      <c r="AY915" s="84">
        <f t="shared" si="89"/>
        <v>0.8</v>
      </c>
      <c r="AZ915" s="84">
        <v>0.8</v>
      </c>
      <c r="BA915" s="81" t="s">
        <v>73</v>
      </c>
      <c r="BB915" s="72" t="s">
        <v>123</v>
      </c>
      <c r="BC915" s="75" t="s">
        <v>12881</v>
      </c>
      <c r="BD915" s="71" t="s">
        <v>65</v>
      </c>
      <c r="BE915" s="71" t="s">
        <v>65</v>
      </c>
    </row>
    <row r="916" spans="2:57" x14ac:dyDescent="0.25">
      <c r="B916" s="71">
        <v>2025</v>
      </c>
      <c r="C916" s="71">
        <v>891780111</v>
      </c>
      <c r="D916" s="71" t="s">
        <v>63</v>
      </c>
      <c r="E916" s="72" t="s">
        <v>12880</v>
      </c>
      <c r="F916" s="72" t="s">
        <v>12879</v>
      </c>
      <c r="G916" s="176">
        <v>0</v>
      </c>
      <c r="H916" s="72" t="s">
        <v>71</v>
      </c>
      <c r="I916" s="71" t="s">
        <v>64</v>
      </c>
      <c r="J916" s="73" t="s">
        <v>81</v>
      </c>
      <c r="K916" s="75" t="s">
        <v>12878</v>
      </c>
      <c r="L916" s="76">
        <v>11250000</v>
      </c>
      <c r="M916" s="71" t="s">
        <v>66</v>
      </c>
      <c r="N916" s="75" t="s">
        <v>12877</v>
      </c>
      <c r="O916" s="75">
        <v>1081925361</v>
      </c>
      <c r="P916" s="72">
        <v>1426</v>
      </c>
      <c r="Q916" s="80">
        <v>45840</v>
      </c>
      <c r="R916" s="75">
        <v>2494141000</v>
      </c>
      <c r="S916" s="80">
        <v>45846</v>
      </c>
      <c r="T916" s="76">
        <v>11250000</v>
      </c>
      <c r="U916" s="72" t="s">
        <v>65</v>
      </c>
      <c r="V916" s="76">
        <v>57444673</v>
      </c>
      <c r="W916" s="104" t="s">
        <v>10483</v>
      </c>
      <c r="X916" s="80">
        <v>45846</v>
      </c>
      <c r="Y916" s="80">
        <v>45846</v>
      </c>
      <c r="Z916" s="78" t="s">
        <v>73</v>
      </c>
      <c r="AA916" s="78">
        <v>45991</v>
      </c>
      <c r="AB916" s="102">
        <f t="shared" si="84"/>
        <v>145</v>
      </c>
      <c r="AC916" s="72">
        <v>0</v>
      </c>
      <c r="AD916" s="514">
        <v>0</v>
      </c>
      <c r="AE916" s="72">
        <v>0</v>
      </c>
      <c r="AF916" s="80" t="s">
        <v>73</v>
      </c>
      <c r="AG916" s="102">
        <f t="shared" si="85"/>
        <v>0</v>
      </c>
      <c r="AH916" s="72">
        <v>0</v>
      </c>
      <c r="AI916" s="628">
        <v>0</v>
      </c>
      <c r="AJ916" s="72" t="s">
        <v>73</v>
      </c>
      <c r="AK916" s="80" t="s">
        <v>73</v>
      </c>
      <c r="AL916" s="72">
        <v>0</v>
      </c>
      <c r="AM916" s="80" t="s">
        <v>73</v>
      </c>
      <c r="AN916" s="80" t="s">
        <v>73</v>
      </c>
      <c r="AO916" s="80" t="s">
        <v>73</v>
      </c>
      <c r="AP916" s="102">
        <f t="shared" si="86"/>
        <v>0</v>
      </c>
      <c r="AQ916" s="102">
        <f t="shared" si="87"/>
        <v>11250000</v>
      </c>
      <c r="AR916" s="72" t="s">
        <v>65</v>
      </c>
      <c r="AS916" s="76">
        <v>11250000</v>
      </c>
      <c r="AT916" s="72" t="s">
        <v>319</v>
      </c>
      <c r="AU916" s="76">
        <v>0</v>
      </c>
      <c r="AV916" s="81" t="s">
        <v>73</v>
      </c>
      <c r="AW916" s="620">
        <v>9000000</v>
      </c>
      <c r="AX916" s="488">
        <f t="shared" si="88"/>
        <v>2250000</v>
      </c>
      <c r="AY916" s="84">
        <f t="shared" si="89"/>
        <v>0.8</v>
      </c>
      <c r="AZ916" s="84">
        <v>0.8</v>
      </c>
      <c r="BA916" s="81" t="s">
        <v>73</v>
      </c>
      <c r="BB916" s="72" t="s">
        <v>123</v>
      </c>
      <c r="BC916" s="75" t="s">
        <v>12876</v>
      </c>
      <c r="BD916" s="71" t="s">
        <v>65</v>
      </c>
      <c r="BE916" s="71" t="s">
        <v>65</v>
      </c>
    </row>
    <row r="917" spans="2:57" x14ac:dyDescent="0.25">
      <c r="B917" s="71">
        <v>2025</v>
      </c>
      <c r="C917" s="71">
        <v>891780111</v>
      </c>
      <c r="D917" s="71" t="s">
        <v>63</v>
      </c>
      <c r="E917" s="72" t="s">
        <v>12875</v>
      </c>
      <c r="F917" s="72" t="s">
        <v>12874</v>
      </c>
      <c r="G917" s="176">
        <v>0</v>
      </c>
      <c r="H917" s="72" t="s">
        <v>71</v>
      </c>
      <c r="I917" s="71" t="s">
        <v>64</v>
      </c>
      <c r="J917" s="73" t="s">
        <v>81</v>
      </c>
      <c r="K917" s="75" t="s">
        <v>12873</v>
      </c>
      <c r="L917" s="76">
        <v>13250000</v>
      </c>
      <c r="M917" s="71" t="s">
        <v>66</v>
      </c>
      <c r="N917" s="75" t="s">
        <v>12872</v>
      </c>
      <c r="O917" s="75">
        <v>1082946321</v>
      </c>
      <c r="P917" s="72">
        <v>1426</v>
      </c>
      <c r="Q917" s="80">
        <v>45840</v>
      </c>
      <c r="R917" s="75">
        <v>2494141000</v>
      </c>
      <c r="S917" s="80">
        <v>45846</v>
      </c>
      <c r="T917" s="76">
        <v>13250000</v>
      </c>
      <c r="U917" s="72" t="s">
        <v>65</v>
      </c>
      <c r="V917" s="76">
        <v>57444673</v>
      </c>
      <c r="W917" s="104" t="s">
        <v>10483</v>
      </c>
      <c r="X917" s="80">
        <v>45846</v>
      </c>
      <c r="Y917" s="80">
        <v>45846</v>
      </c>
      <c r="Z917" s="78" t="s">
        <v>73</v>
      </c>
      <c r="AA917" s="78">
        <v>45991</v>
      </c>
      <c r="AB917" s="102">
        <f t="shared" si="84"/>
        <v>145</v>
      </c>
      <c r="AC917" s="72">
        <v>0</v>
      </c>
      <c r="AD917" s="514">
        <v>0</v>
      </c>
      <c r="AE917" s="72">
        <v>0</v>
      </c>
      <c r="AF917" s="80" t="s">
        <v>73</v>
      </c>
      <c r="AG917" s="102">
        <f t="shared" si="85"/>
        <v>0</v>
      </c>
      <c r="AH917" s="72">
        <v>0</v>
      </c>
      <c r="AI917" s="628">
        <v>0</v>
      </c>
      <c r="AJ917" s="72" t="s">
        <v>73</v>
      </c>
      <c r="AK917" s="80" t="s">
        <v>73</v>
      </c>
      <c r="AL917" s="72">
        <v>0</v>
      </c>
      <c r="AM917" s="80" t="s">
        <v>73</v>
      </c>
      <c r="AN917" s="80" t="s">
        <v>73</v>
      </c>
      <c r="AO917" s="80" t="s">
        <v>73</v>
      </c>
      <c r="AP917" s="102">
        <f t="shared" si="86"/>
        <v>0</v>
      </c>
      <c r="AQ917" s="102">
        <f t="shared" si="87"/>
        <v>13250000</v>
      </c>
      <c r="AR917" s="72" t="s">
        <v>65</v>
      </c>
      <c r="AS917" s="76">
        <v>13250000</v>
      </c>
      <c r="AT917" s="72" t="s">
        <v>319</v>
      </c>
      <c r="AU917" s="76">
        <v>0</v>
      </c>
      <c r="AV917" s="81" t="s">
        <v>73</v>
      </c>
      <c r="AW917" s="620">
        <v>10600000</v>
      </c>
      <c r="AX917" s="488">
        <f t="shared" si="88"/>
        <v>2650000</v>
      </c>
      <c r="AY917" s="84">
        <f t="shared" si="89"/>
        <v>0.8</v>
      </c>
      <c r="AZ917" s="84">
        <v>0.8</v>
      </c>
      <c r="BA917" s="81" t="s">
        <v>73</v>
      </c>
      <c r="BB917" s="72" t="s">
        <v>123</v>
      </c>
      <c r="BC917" s="75" t="s">
        <v>12871</v>
      </c>
      <c r="BD917" s="71" t="s">
        <v>65</v>
      </c>
      <c r="BE917" s="71" t="s">
        <v>65</v>
      </c>
    </row>
    <row r="918" spans="2:57" x14ac:dyDescent="0.25">
      <c r="B918" s="71">
        <v>2025</v>
      </c>
      <c r="C918" s="71">
        <v>891780111</v>
      </c>
      <c r="D918" s="71" t="s">
        <v>63</v>
      </c>
      <c r="E918" s="72" t="s">
        <v>12870</v>
      </c>
      <c r="F918" s="72" t="s">
        <v>12869</v>
      </c>
      <c r="G918" s="176">
        <v>0</v>
      </c>
      <c r="H918" s="72" t="s">
        <v>71</v>
      </c>
      <c r="I918" s="71" t="s">
        <v>64</v>
      </c>
      <c r="J918" s="73" t="s">
        <v>81</v>
      </c>
      <c r="K918" s="75" t="s">
        <v>12868</v>
      </c>
      <c r="L918" s="76">
        <v>11250000</v>
      </c>
      <c r="M918" s="71" t="s">
        <v>66</v>
      </c>
      <c r="N918" s="75" t="s">
        <v>12867</v>
      </c>
      <c r="O918" s="75">
        <v>1082915041</v>
      </c>
      <c r="P918" s="72">
        <v>1426</v>
      </c>
      <c r="Q918" s="80">
        <v>45840</v>
      </c>
      <c r="R918" s="75">
        <v>2494141000</v>
      </c>
      <c r="S918" s="80">
        <v>45846</v>
      </c>
      <c r="T918" s="76">
        <v>11250000</v>
      </c>
      <c r="U918" s="72" t="s">
        <v>65</v>
      </c>
      <c r="V918" s="76">
        <v>57444673</v>
      </c>
      <c r="W918" s="104" t="s">
        <v>10483</v>
      </c>
      <c r="X918" s="80">
        <v>45846</v>
      </c>
      <c r="Y918" s="80">
        <v>45846</v>
      </c>
      <c r="Z918" s="78" t="s">
        <v>73</v>
      </c>
      <c r="AA918" s="78">
        <v>45991</v>
      </c>
      <c r="AB918" s="102">
        <f t="shared" si="84"/>
        <v>145</v>
      </c>
      <c r="AC918" s="72">
        <v>0</v>
      </c>
      <c r="AD918" s="514">
        <v>0</v>
      </c>
      <c r="AE918" s="72">
        <v>0</v>
      </c>
      <c r="AF918" s="80" t="s">
        <v>73</v>
      </c>
      <c r="AG918" s="102">
        <f t="shared" si="85"/>
        <v>0</v>
      </c>
      <c r="AH918" s="72">
        <v>0</v>
      </c>
      <c r="AI918" s="628">
        <v>0</v>
      </c>
      <c r="AJ918" s="72" t="s">
        <v>73</v>
      </c>
      <c r="AK918" s="80" t="s">
        <v>73</v>
      </c>
      <c r="AL918" s="72">
        <v>0</v>
      </c>
      <c r="AM918" s="80" t="s">
        <v>73</v>
      </c>
      <c r="AN918" s="80" t="s">
        <v>73</v>
      </c>
      <c r="AO918" s="80" t="s">
        <v>73</v>
      </c>
      <c r="AP918" s="102">
        <f t="shared" si="86"/>
        <v>0</v>
      </c>
      <c r="AQ918" s="102">
        <f t="shared" si="87"/>
        <v>11250000</v>
      </c>
      <c r="AR918" s="72" t="s">
        <v>65</v>
      </c>
      <c r="AS918" s="76">
        <v>11250000</v>
      </c>
      <c r="AT918" s="72" t="s">
        <v>319</v>
      </c>
      <c r="AU918" s="76">
        <v>0</v>
      </c>
      <c r="AV918" s="81" t="s">
        <v>73</v>
      </c>
      <c r="AW918" s="620">
        <v>9000000</v>
      </c>
      <c r="AX918" s="488">
        <f t="shared" si="88"/>
        <v>2250000</v>
      </c>
      <c r="AY918" s="84">
        <f t="shared" si="89"/>
        <v>0.8</v>
      </c>
      <c r="AZ918" s="84">
        <v>0.8</v>
      </c>
      <c r="BA918" s="81" t="s">
        <v>73</v>
      </c>
      <c r="BB918" s="72" t="s">
        <v>123</v>
      </c>
      <c r="BC918" s="75" t="s">
        <v>12866</v>
      </c>
      <c r="BD918" s="71" t="s">
        <v>65</v>
      </c>
      <c r="BE918" s="71" t="s">
        <v>65</v>
      </c>
    </row>
    <row r="919" spans="2:57" x14ac:dyDescent="0.25">
      <c r="B919" s="71">
        <v>2025</v>
      </c>
      <c r="C919" s="71">
        <v>891780111</v>
      </c>
      <c r="D919" s="71" t="s">
        <v>63</v>
      </c>
      <c r="E919" s="72" t="s">
        <v>12865</v>
      </c>
      <c r="F919" s="72" t="s">
        <v>12864</v>
      </c>
      <c r="G919" s="176">
        <v>0</v>
      </c>
      <c r="H919" s="72" t="s">
        <v>71</v>
      </c>
      <c r="I919" s="71" t="s">
        <v>64</v>
      </c>
      <c r="J919" s="73" t="s">
        <v>81</v>
      </c>
      <c r="K919" s="75" t="s">
        <v>12863</v>
      </c>
      <c r="L919" s="76">
        <v>17360000</v>
      </c>
      <c r="M919" s="71" t="s">
        <v>66</v>
      </c>
      <c r="N919" s="75" t="s">
        <v>12862</v>
      </c>
      <c r="O919" s="75">
        <v>57428933</v>
      </c>
      <c r="P919" s="72">
        <v>1425</v>
      </c>
      <c r="Q919" s="80">
        <v>45840</v>
      </c>
      <c r="R919" s="75">
        <v>5603238000</v>
      </c>
      <c r="S919" s="80">
        <v>45846</v>
      </c>
      <c r="T919" s="76">
        <v>17360000</v>
      </c>
      <c r="U919" s="72" t="s">
        <v>65</v>
      </c>
      <c r="V919" s="76">
        <v>57435262</v>
      </c>
      <c r="W919" s="104" t="s">
        <v>12506</v>
      </c>
      <c r="X919" s="80">
        <v>45846</v>
      </c>
      <c r="Y919" s="80">
        <v>45846</v>
      </c>
      <c r="Z919" s="78" t="s">
        <v>73</v>
      </c>
      <c r="AA919" s="78">
        <v>45991</v>
      </c>
      <c r="AB919" s="102">
        <f t="shared" si="84"/>
        <v>145</v>
      </c>
      <c r="AC919" s="72">
        <v>0</v>
      </c>
      <c r="AD919" s="514">
        <v>0</v>
      </c>
      <c r="AE919" s="72">
        <v>0</v>
      </c>
      <c r="AF919" s="80" t="s">
        <v>73</v>
      </c>
      <c r="AG919" s="102">
        <f t="shared" si="85"/>
        <v>0</v>
      </c>
      <c r="AH919" s="72">
        <v>0</v>
      </c>
      <c r="AI919" s="628">
        <v>0</v>
      </c>
      <c r="AJ919" s="72" t="s">
        <v>73</v>
      </c>
      <c r="AK919" s="80" t="s">
        <v>73</v>
      </c>
      <c r="AL919" s="72">
        <v>0</v>
      </c>
      <c r="AM919" s="80" t="s">
        <v>73</v>
      </c>
      <c r="AN919" s="80" t="s">
        <v>73</v>
      </c>
      <c r="AO919" s="80" t="s">
        <v>73</v>
      </c>
      <c r="AP919" s="102">
        <f t="shared" si="86"/>
        <v>0</v>
      </c>
      <c r="AQ919" s="102">
        <f t="shared" si="87"/>
        <v>17360000</v>
      </c>
      <c r="AR919" s="72" t="s">
        <v>65</v>
      </c>
      <c r="AS919" s="76">
        <v>17360000</v>
      </c>
      <c r="AT919" s="72" t="s">
        <v>319</v>
      </c>
      <c r="AU919" s="76">
        <v>0</v>
      </c>
      <c r="AV919" s="81" t="s">
        <v>73</v>
      </c>
      <c r="AW919" s="620">
        <v>13888000</v>
      </c>
      <c r="AX919" s="488">
        <f t="shared" si="88"/>
        <v>3472000</v>
      </c>
      <c r="AY919" s="84">
        <f t="shared" si="89"/>
        <v>0.8</v>
      </c>
      <c r="AZ919" s="84">
        <v>0.8</v>
      </c>
      <c r="BA919" s="81" t="s">
        <v>73</v>
      </c>
      <c r="BB919" s="72" t="s">
        <v>123</v>
      </c>
      <c r="BC919" s="75" t="s">
        <v>12861</v>
      </c>
      <c r="BD919" s="71" t="s">
        <v>65</v>
      </c>
      <c r="BE919" s="71" t="s">
        <v>65</v>
      </c>
    </row>
    <row r="920" spans="2:57" x14ac:dyDescent="0.25">
      <c r="B920" s="71">
        <v>2025</v>
      </c>
      <c r="C920" s="71">
        <v>891780111</v>
      </c>
      <c r="D920" s="71" t="s">
        <v>63</v>
      </c>
      <c r="E920" s="72" t="s">
        <v>12860</v>
      </c>
      <c r="F920" s="72" t="s">
        <v>12859</v>
      </c>
      <c r="G920" s="176">
        <v>0</v>
      </c>
      <c r="H920" s="72" t="s">
        <v>71</v>
      </c>
      <c r="I920" s="71" t="s">
        <v>64</v>
      </c>
      <c r="J920" s="73" t="s">
        <v>81</v>
      </c>
      <c r="K920" s="75" t="s">
        <v>12858</v>
      </c>
      <c r="L920" s="76">
        <v>22500000</v>
      </c>
      <c r="M920" s="71" t="s">
        <v>66</v>
      </c>
      <c r="N920" s="75" t="s">
        <v>12857</v>
      </c>
      <c r="O920" s="75">
        <v>7601763</v>
      </c>
      <c r="P920" s="72">
        <v>1425</v>
      </c>
      <c r="Q920" s="80">
        <v>45840</v>
      </c>
      <c r="R920" s="75">
        <v>5603238000</v>
      </c>
      <c r="S920" s="80">
        <v>45846</v>
      </c>
      <c r="T920" s="76">
        <v>22500000</v>
      </c>
      <c r="U920" s="72" t="s">
        <v>65</v>
      </c>
      <c r="V920" s="76">
        <v>26671578</v>
      </c>
      <c r="W920" s="104" t="s">
        <v>12856</v>
      </c>
      <c r="X920" s="80">
        <v>45846</v>
      </c>
      <c r="Y920" s="80">
        <v>45846</v>
      </c>
      <c r="Z920" s="78" t="s">
        <v>73</v>
      </c>
      <c r="AA920" s="78">
        <v>45991</v>
      </c>
      <c r="AB920" s="102">
        <f t="shared" si="84"/>
        <v>145</v>
      </c>
      <c r="AC920" s="72">
        <v>0</v>
      </c>
      <c r="AD920" s="514">
        <v>0</v>
      </c>
      <c r="AE920" s="72">
        <v>0</v>
      </c>
      <c r="AF920" s="80" t="s">
        <v>73</v>
      </c>
      <c r="AG920" s="102">
        <f t="shared" si="85"/>
        <v>0</v>
      </c>
      <c r="AH920" s="72">
        <v>0</v>
      </c>
      <c r="AI920" s="628">
        <v>0</v>
      </c>
      <c r="AJ920" s="72" t="s">
        <v>73</v>
      </c>
      <c r="AK920" s="80" t="s">
        <v>73</v>
      </c>
      <c r="AL920" s="72">
        <v>0</v>
      </c>
      <c r="AM920" s="80" t="s">
        <v>73</v>
      </c>
      <c r="AN920" s="80" t="s">
        <v>73</v>
      </c>
      <c r="AO920" s="80" t="s">
        <v>73</v>
      </c>
      <c r="AP920" s="102">
        <f t="shared" si="86"/>
        <v>0</v>
      </c>
      <c r="AQ920" s="102">
        <f t="shared" si="87"/>
        <v>22500000</v>
      </c>
      <c r="AR920" s="72" t="s">
        <v>65</v>
      </c>
      <c r="AS920" s="76">
        <v>22500000</v>
      </c>
      <c r="AT920" s="72" t="s">
        <v>319</v>
      </c>
      <c r="AU920" s="76">
        <v>0</v>
      </c>
      <c r="AV920" s="81" t="s">
        <v>73</v>
      </c>
      <c r="AW920" s="620">
        <v>18000000</v>
      </c>
      <c r="AX920" s="488">
        <f t="shared" si="88"/>
        <v>4500000</v>
      </c>
      <c r="AY920" s="84">
        <f t="shared" si="89"/>
        <v>0.8</v>
      </c>
      <c r="AZ920" s="84">
        <v>0.8</v>
      </c>
      <c r="BA920" s="81" t="s">
        <v>73</v>
      </c>
      <c r="BB920" s="72" t="s">
        <v>123</v>
      </c>
      <c r="BC920" s="75" t="s">
        <v>12855</v>
      </c>
      <c r="BD920" s="71" t="s">
        <v>65</v>
      </c>
      <c r="BE920" s="71" t="s">
        <v>65</v>
      </c>
    </row>
    <row r="921" spans="2:57" x14ac:dyDescent="0.25">
      <c r="B921" s="71">
        <v>2025</v>
      </c>
      <c r="C921" s="71">
        <v>891780111</v>
      </c>
      <c r="D921" s="71" t="s">
        <v>63</v>
      </c>
      <c r="E921" s="72" t="s">
        <v>12854</v>
      </c>
      <c r="F921" s="72" t="s">
        <v>12853</v>
      </c>
      <c r="G921" s="176">
        <v>0</v>
      </c>
      <c r="H921" s="72" t="s">
        <v>71</v>
      </c>
      <c r="I921" s="71" t="s">
        <v>64</v>
      </c>
      <c r="J921" s="73" t="s">
        <v>81</v>
      </c>
      <c r="K921" s="75" t="s">
        <v>12852</v>
      </c>
      <c r="L921" s="76">
        <v>11250000</v>
      </c>
      <c r="M921" s="71" t="s">
        <v>66</v>
      </c>
      <c r="N921" s="75" t="s">
        <v>12851</v>
      </c>
      <c r="O921" s="75">
        <v>49746297</v>
      </c>
      <c r="P921" s="72">
        <v>1426</v>
      </c>
      <c r="Q921" s="80">
        <v>45840</v>
      </c>
      <c r="R921" s="75">
        <v>2494141000</v>
      </c>
      <c r="S921" s="80">
        <v>45846</v>
      </c>
      <c r="T921" s="76">
        <v>11250000</v>
      </c>
      <c r="U921" s="72" t="s">
        <v>65</v>
      </c>
      <c r="V921" s="76">
        <v>36564011</v>
      </c>
      <c r="W921" s="104" t="s">
        <v>10964</v>
      </c>
      <c r="X921" s="80">
        <v>45846</v>
      </c>
      <c r="Y921" s="80">
        <v>45846</v>
      </c>
      <c r="Z921" s="78" t="s">
        <v>73</v>
      </c>
      <c r="AA921" s="78">
        <v>45991</v>
      </c>
      <c r="AB921" s="102">
        <f t="shared" si="84"/>
        <v>145</v>
      </c>
      <c r="AC921" s="72">
        <v>0</v>
      </c>
      <c r="AD921" s="514">
        <v>0</v>
      </c>
      <c r="AE921" s="72">
        <v>0</v>
      </c>
      <c r="AF921" s="80" t="s">
        <v>73</v>
      </c>
      <c r="AG921" s="102">
        <f t="shared" si="85"/>
        <v>0</v>
      </c>
      <c r="AH921" s="72">
        <v>0</v>
      </c>
      <c r="AI921" s="628">
        <v>0</v>
      </c>
      <c r="AJ921" s="72" t="s">
        <v>73</v>
      </c>
      <c r="AK921" s="80" t="s">
        <v>73</v>
      </c>
      <c r="AL921" s="72">
        <v>0</v>
      </c>
      <c r="AM921" s="80" t="s">
        <v>73</v>
      </c>
      <c r="AN921" s="80" t="s">
        <v>73</v>
      </c>
      <c r="AO921" s="80" t="s">
        <v>73</v>
      </c>
      <c r="AP921" s="102">
        <f t="shared" si="86"/>
        <v>0</v>
      </c>
      <c r="AQ921" s="102">
        <f t="shared" si="87"/>
        <v>11250000</v>
      </c>
      <c r="AR921" s="72" t="s">
        <v>65</v>
      </c>
      <c r="AS921" s="76">
        <v>11250000</v>
      </c>
      <c r="AT921" s="72" t="s">
        <v>319</v>
      </c>
      <c r="AU921" s="76">
        <v>0</v>
      </c>
      <c r="AV921" s="81" t="s">
        <v>73</v>
      </c>
      <c r="AW921" s="620">
        <v>9000000</v>
      </c>
      <c r="AX921" s="488">
        <f t="shared" si="88"/>
        <v>2250000</v>
      </c>
      <c r="AY921" s="84">
        <f t="shared" si="89"/>
        <v>0.8</v>
      </c>
      <c r="AZ921" s="84">
        <v>0.8</v>
      </c>
      <c r="BA921" s="81" t="s">
        <v>73</v>
      </c>
      <c r="BB921" s="72" t="s">
        <v>123</v>
      </c>
      <c r="BC921" s="75" t="s">
        <v>12850</v>
      </c>
      <c r="BD921" s="71" t="s">
        <v>65</v>
      </c>
      <c r="BE921" s="71" t="s">
        <v>65</v>
      </c>
    </row>
    <row r="922" spans="2:57" x14ac:dyDescent="0.25">
      <c r="B922" s="71">
        <v>2025</v>
      </c>
      <c r="C922" s="71">
        <v>891780111</v>
      </c>
      <c r="D922" s="71" t="s">
        <v>63</v>
      </c>
      <c r="E922" s="72" t="s">
        <v>12849</v>
      </c>
      <c r="F922" s="72" t="s">
        <v>12848</v>
      </c>
      <c r="G922" s="176">
        <v>0</v>
      </c>
      <c r="H922" s="72" t="s">
        <v>71</v>
      </c>
      <c r="I922" s="71" t="s">
        <v>64</v>
      </c>
      <c r="J922" s="73" t="s">
        <v>81</v>
      </c>
      <c r="K922" s="75" t="s">
        <v>12847</v>
      </c>
      <c r="L922" s="76">
        <v>11250000</v>
      </c>
      <c r="M922" s="71" t="s">
        <v>66</v>
      </c>
      <c r="N922" s="75" t="s">
        <v>12846</v>
      </c>
      <c r="O922" s="75">
        <v>1119816783</v>
      </c>
      <c r="P922" s="72">
        <v>1426</v>
      </c>
      <c r="Q922" s="80">
        <v>45840</v>
      </c>
      <c r="R922" s="75">
        <v>2494141000</v>
      </c>
      <c r="S922" s="80">
        <v>45846</v>
      </c>
      <c r="T922" s="76">
        <v>11250000</v>
      </c>
      <c r="U922" s="72" t="s">
        <v>65</v>
      </c>
      <c r="V922" s="76">
        <v>7631392</v>
      </c>
      <c r="W922" s="104" t="s">
        <v>11002</v>
      </c>
      <c r="X922" s="80">
        <v>45846</v>
      </c>
      <c r="Y922" s="80">
        <v>45846</v>
      </c>
      <c r="Z922" s="78" t="s">
        <v>73</v>
      </c>
      <c r="AA922" s="78">
        <v>45991</v>
      </c>
      <c r="AB922" s="102">
        <f t="shared" si="84"/>
        <v>145</v>
      </c>
      <c r="AC922" s="72">
        <v>0</v>
      </c>
      <c r="AD922" s="514">
        <v>0</v>
      </c>
      <c r="AE922" s="72">
        <v>0</v>
      </c>
      <c r="AF922" s="80" t="s">
        <v>73</v>
      </c>
      <c r="AG922" s="102">
        <f t="shared" si="85"/>
        <v>0</v>
      </c>
      <c r="AH922" s="72">
        <v>0</v>
      </c>
      <c r="AI922" s="628">
        <v>0</v>
      </c>
      <c r="AJ922" s="72" t="s">
        <v>73</v>
      </c>
      <c r="AK922" s="80" t="s">
        <v>73</v>
      </c>
      <c r="AL922" s="72">
        <v>0</v>
      </c>
      <c r="AM922" s="80" t="s">
        <v>73</v>
      </c>
      <c r="AN922" s="80" t="s">
        <v>73</v>
      </c>
      <c r="AO922" s="80" t="s">
        <v>73</v>
      </c>
      <c r="AP922" s="102">
        <f t="shared" si="86"/>
        <v>0</v>
      </c>
      <c r="AQ922" s="102">
        <f t="shared" si="87"/>
        <v>11250000</v>
      </c>
      <c r="AR922" s="72" t="s">
        <v>65</v>
      </c>
      <c r="AS922" s="76">
        <v>11250000</v>
      </c>
      <c r="AT922" s="72" t="s">
        <v>319</v>
      </c>
      <c r="AU922" s="76">
        <v>0</v>
      </c>
      <c r="AV922" s="81" t="s">
        <v>73</v>
      </c>
      <c r="AW922" s="620">
        <v>9000000</v>
      </c>
      <c r="AX922" s="488">
        <f t="shared" si="88"/>
        <v>2250000</v>
      </c>
      <c r="AY922" s="84">
        <f t="shared" si="89"/>
        <v>0.8</v>
      </c>
      <c r="AZ922" s="84">
        <v>0.8</v>
      </c>
      <c r="BA922" s="81" t="s">
        <v>73</v>
      </c>
      <c r="BB922" s="72" t="s">
        <v>123</v>
      </c>
      <c r="BC922" s="75" t="s">
        <v>12845</v>
      </c>
      <c r="BD922" s="71" t="s">
        <v>65</v>
      </c>
      <c r="BE922" s="71" t="s">
        <v>65</v>
      </c>
    </row>
    <row r="923" spans="2:57" x14ac:dyDescent="0.25">
      <c r="B923" s="71">
        <v>2025</v>
      </c>
      <c r="C923" s="71">
        <v>891780111</v>
      </c>
      <c r="D923" s="71" t="s">
        <v>63</v>
      </c>
      <c r="E923" s="72" t="s">
        <v>12844</v>
      </c>
      <c r="F923" s="72" t="s">
        <v>12843</v>
      </c>
      <c r="G923" s="176">
        <v>0</v>
      </c>
      <c r="H923" s="72" t="s">
        <v>71</v>
      </c>
      <c r="I923" s="71" t="s">
        <v>64</v>
      </c>
      <c r="J923" s="73" t="s">
        <v>81</v>
      </c>
      <c r="K923" s="75" t="s">
        <v>11471</v>
      </c>
      <c r="L923" s="76">
        <v>11250000</v>
      </c>
      <c r="M923" s="71" t="s">
        <v>66</v>
      </c>
      <c r="N923" s="75" t="s">
        <v>12842</v>
      </c>
      <c r="O923" s="75">
        <v>36549178</v>
      </c>
      <c r="P923" s="72">
        <v>1426</v>
      </c>
      <c r="Q923" s="80">
        <v>45840</v>
      </c>
      <c r="R923" s="75">
        <v>2494141000</v>
      </c>
      <c r="S923" s="80">
        <v>45846</v>
      </c>
      <c r="T923" s="76">
        <v>11250000</v>
      </c>
      <c r="U923" s="72" t="s">
        <v>65</v>
      </c>
      <c r="V923" s="76">
        <v>57444673</v>
      </c>
      <c r="W923" s="104" t="s">
        <v>10483</v>
      </c>
      <c r="X923" s="80">
        <v>45846</v>
      </c>
      <c r="Y923" s="80">
        <v>45846</v>
      </c>
      <c r="Z923" s="78" t="s">
        <v>73</v>
      </c>
      <c r="AA923" s="78">
        <v>45991</v>
      </c>
      <c r="AB923" s="102">
        <f t="shared" si="84"/>
        <v>145</v>
      </c>
      <c r="AC923" s="72">
        <v>0</v>
      </c>
      <c r="AD923" s="514">
        <v>0</v>
      </c>
      <c r="AE923" s="72">
        <v>0</v>
      </c>
      <c r="AF923" s="80" t="s">
        <v>73</v>
      </c>
      <c r="AG923" s="102">
        <f t="shared" si="85"/>
        <v>0</v>
      </c>
      <c r="AH923" s="72">
        <v>0</v>
      </c>
      <c r="AI923" s="628">
        <v>0</v>
      </c>
      <c r="AJ923" s="72" t="s">
        <v>73</v>
      </c>
      <c r="AK923" s="80" t="s">
        <v>73</v>
      </c>
      <c r="AL923" s="72">
        <v>0</v>
      </c>
      <c r="AM923" s="80" t="s">
        <v>73</v>
      </c>
      <c r="AN923" s="80" t="s">
        <v>73</v>
      </c>
      <c r="AO923" s="80" t="s">
        <v>73</v>
      </c>
      <c r="AP923" s="102">
        <f t="shared" si="86"/>
        <v>0</v>
      </c>
      <c r="AQ923" s="102">
        <f t="shared" si="87"/>
        <v>11250000</v>
      </c>
      <c r="AR923" s="72" t="s">
        <v>65</v>
      </c>
      <c r="AS923" s="76">
        <v>11250000</v>
      </c>
      <c r="AT923" s="72" t="s">
        <v>319</v>
      </c>
      <c r="AU923" s="76">
        <v>0</v>
      </c>
      <c r="AV923" s="81" t="s">
        <v>73</v>
      </c>
      <c r="AW923" s="620">
        <v>9000000</v>
      </c>
      <c r="AX923" s="488">
        <f t="shared" si="88"/>
        <v>2250000</v>
      </c>
      <c r="AY923" s="84">
        <f t="shared" si="89"/>
        <v>0.8</v>
      </c>
      <c r="AZ923" s="84">
        <v>0.8</v>
      </c>
      <c r="BA923" s="81" t="s">
        <v>73</v>
      </c>
      <c r="BB923" s="72" t="s">
        <v>123</v>
      </c>
      <c r="BC923" s="75" t="s">
        <v>12841</v>
      </c>
      <c r="BD923" s="71" t="s">
        <v>65</v>
      </c>
      <c r="BE923" s="71" t="s">
        <v>65</v>
      </c>
    </row>
    <row r="924" spans="2:57" x14ac:dyDescent="0.25">
      <c r="B924" s="71">
        <v>2025</v>
      </c>
      <c r="C924" s="71">
        <v>891780111</v>
      </c>
      <c r="D924" s="71" t="s">
        <v>63</v>
      </c>
      <c r="E924" s="72" t="s">
        <v>12840</v>
      </c>
      <c r="F924" s="72" t="s">
        <v>12839</v>
      </c>
      <c r="G924" s="176">
        <v>0</v>
      </c>
      <c r="H924" s="72" t="s">
        <v>71</v>
      </c>
      <c r="I924" s="71" t="s">
        <v>64</v>
      </c>
      <c r="J924" s="73" t="s">
        <v>81</v>
      </c>
      <c r="K924" s="75" t="s">
        <v>12838</v>
      </c>
      <c r="L924" s="76">
        <v>17360000</v>
      </c>
      <c r="M924" s="71" t="s">
        <v>66</v>
      </c>
      <c r="N924" s="75" t="s">
        <v>12837</v>
      </c>
      <c r="O924" s="75">
        <v>1084789581</v>
      </c>
      <c r="P924" s="72">
        <v>1425</v>
      </c>
      <c r="Q924" s="80">
        <v>45840</v>
      </c>
      <c r="R924" s="75">
        <v>5603238000</v>
      </c>
      <c r="S924" s="80">
        <v>45846</v>
      </c>
      <c r="T924" s="76">
        <v>17360000</v>
      </c>
      <c r="U924" s="72" t="s">
        <v>65</v>
      </c>
      <c r="V924" s="76">
        <v>57461777</v>
      </c>
      <c r="W924" s="104" t="s">
        <v>11910</v>
      </c>
      <c r="X924" s="80">
        <v>45846</v>
      </c>
      <c r="Y924" s="80">
        <v>45846</v>
      </c>
      <c r="Z924" s="78" t="s">
        <v>73</v>
      </c>
      <c r="AA924" s="78">
        <v>45991</v>
      </c>
      <c r="AB924" s="102">
        <f t="shared" si="84"/>
        <v>145</v>
      </c>
      <c r="AC924" s="72">
        <v>0</v>
      </c>
      <c r="AD924" s="514">
        <v>0</v>
      </c>
      <c r="AE924" s="72">
        <v>0</v>
      </c>
      <c r="AF924" s="80" t="s">
        <v>73</v>
      </c>
      <c r="AG924" s="102">
        <f t="shared" si="85"/>
        <v>0</v>
      </c>
      <c r="AH924" s="72">
        <v>0</v>
      </c>
      <c r="AI924" s="628">
        <v>0</v>
      </c>
      <c r="AJ924" s="72" t="s">
        <v>73</v>
      </c>
      <c r="AK924" s="80" t="s">
        <v>73</v>
      </c>
      <c r="AL924" s="72">
        <v>0</v>
      </c>
      <c r="AM924" s="80" t="s">
        <v>73</v>
      </c>
      <c r="AN924" s="80" t="s">
        <v>73</v>
      </c>
      <c r="AO924" s="80" t="s">
        <v>73</v>
      </c>
      <c r="AP924" s="102">
        <f t="shared" si="86"/>
        <v>0</v>
      </c>
      <c r="AQ924" s="102">
        <f t="shared" si="87"/>
        <v>17360000</v>
      </c>
      <c r="AR924" s="72" t="s">
        <v>65</v>
      </c>
      <c r="AS924" s="76">
        <v>17360000</v>
      </c>
      <c r="AT924" s="72" t="s">
        <v>319</v>
      </c>
      <c r="AU924" s="76">
        <v>0</v>
      </c>
      <c r="AV924" s="81" t="s">
        <v>73</v>
      </c>
      <c r="AW924" s="620">
        <v>13888000</v>
      </c>
      <c r="AX924" s="488">
        <f t="shared" si="88"/>
        <v>3472000</v>
      </c>
      <c r="AY924" s="84">
        <f t="shared" si="89"/>
        <v>0.8</v>
      </c>
      <c r="AZ924" s="84">
        <v>0.8</v>
      </c>
      <c r="BA924" s="81" t="s">
        <v>73</v>
      </c>
      <c r="BB924" s="72" t="s">
        <v>123</v>
      </c>
      <c r="BC924" s="75" t="s">
        <v>12836</v>
      </c>
      <c r="BD924" s="71" t="s">
        <v>65</v>
      </c>
      <c r="BE924" s="71" t="s">
        <v>65</v>
      </c>
    </row>
    <row r="925" spans="2:57" x14ac:dyDescent="0.25">
      <c r="B925" s="71">
        <v>2025</v>
      </c>
      <c r="C925" s="71">
        <v>891780111</v>
      </c>
      <c r="D925" s="71" t="s">
        <v>63</v>
      </c>
      <c r="E925" s="72" t="s">
        <v>12835</v>
      </c>
      <c r="F925" s="72" t="s">
        <v>12834</v>
      </c>
      <c r="G925" s="176">
        <v>0</v>
      </c>
      <c r="H925" s="72" t="s">
        <v>71</v>
      </c>
      <c r="I925" s="71" t="s">
        <v>64</v>
      </c>
      <c r="J925" s="73" t="s">
        <v>81</v>
      </c>
      <c r="K925" s="75" t="s">
        <v>12833</v>
      </c>
      <c r="L925" s="76">
        <v>15780000</v>
      </c>
      <c r="M925" s="71" t="s">
        <v>66</v>
      </c>
      <c r="N925" s="75" t="s">
        <v>12832</v>
      </c>
      <c r="O925" s="75">
        <v>1007834086</v>
      </c>
      <c r="P925" s="72">
        <v>1425</v>
      </c>
      <c r="Q925" s="80">
        <v>45840</v>
      </c>
      <c r="R925" s="75">
        <v>5603238000</v>
      </c>
      <c r="S925" s="80">
        <v>45846</v>
      </c>
      <c r="T925" s="76">
        <v>15780000</v>
      </c>
      <c r="U925" s="72" t="s">
        <v>65</v>
      </c>
      <c r="V925" s="76">
        <v>36557666</v>
      </c>
      <c r="W925" s="104" t="s">
        <v>10440</v>
      </c>
      <c r="X925" s="80">
        <v>45846</v>
      </c>
      <c r="Y925" s="80">
        <v>45846</v>
      </c>
      <c r="Z925" s="78" t="s">
        <v>73</v>
      </c>
      <c r="AA925" s="78">
        <v>45991</v>
      </c>
      <c r="AB925" s="102">
        <f t="shared" si="84"/>
        <v>145</v>
      </c>
      <c r="AC925" s="72">
        <v>0</v>
      </c>
      <c r="AD925" s="514">
        <v>0</v>
      </c>
      <c r="AE925" s="72">
        <v>0</v>
      </c>
      <c r="AF925" s="80" t="s">
        <v>73</v>
      </c>
      <c r="AG925" s="102">
        <f t="shared" si="85"/>
        <v>0</v>
      </c>
      <c r="AH925" s="72">
        <v>0</v>
      </c>
      <c r="AI925" s="628">
        <v>0</v>
      </c>
      <c r="AJ925" s="72" t="s">
        <v>73</v>
      </c>
      <c r="AK925" s="80" t="s">
        <v>73</v>
      </c>
      <c r="AL925" s="72">
        <v>0</v>
      </c>
      <c r="AM925" s="80" t="s">
        <v>73</v>
      </c>
      <c r="AN925" s="80" t="s">
        <v>73</v>
      </c>
      <c r="AO925" s="80" t="s">
        <v>73</v>
      </c>
      <c r="AP925" s="102">
        <f t="shared" si="86"/>
        <v>0</v>
      </c>
      <c r="AQ925" s="102">
        <f t="shared" si="87"/>
        <v>15780000</v>
      </c>
      <c r="AR925" s="72" t="s">
        <v>65</v>
      </c>
      <c r="AS925" s="76">
        <v>15780000</v>
      </c>
      <c r="AT925" s="72" t="s">
        <v>319</v>
      </c>
      <c r="AU925" s="76">
        <v>0</v>
      </c>
      <c r="AV925" s="81" t="s">
        <v>73</v>
      </c>
      <c r="AW925" s="620">
        <v>12624000</v>
      </c>
      <c r="AX925" s="488">
        <f t="shared" si="88"/>
        <v>3156000</v>
      </c>
      <c r="AY925" s="84">
        <f t="shared" si="89"/>
        <v>0.8</v>
      </c>
      <c r="AZ925" s="84">
        <v>0.8</v>
      </c>
      <c r="BA925" s="81" t="s">
        <v>73</v>
      </c>
      <c r="BB925" s="72" t="s">
        <v>123</v>
      </c>
      <c r="BC925" s="75" t="s">
        <v>12831</v>
      </c>
      <c r="BD925" s="71" t="s">
        <v>65</v>
      </c>
      <c r="BE925" s="71" t="s">
        <v>65</v>
      </c>
    </row>
    <row r="926" spans="2:57" x14ac:dyDescent="0.25">
      <c r="B926" s="71">
        <v>2025</v>
      </c>
      <c r="C926" s="71">
        <v>891780111</v>
      </c>
      <c r="D926" s="71" t="s">
        <v>63</v>
      </c>
      <c r="E926" s="72" t="s">
        <v>12830</v>
      </c>
      <c r="F926" s="72" t="s">
        <v>12829</v>
      </c>
      <c r="G926" s="176">
        <v>0</v>
      </c>
      <c r="H926" s="72" t="s">
        <v>71</v>
      </c>
      <c r="I926" s="71" t="s">
        <v>64</v>
      </c>
      <c r="J926" s="73" t="s">
        <v>81</v>
      </c>
      <c r="K926" s="75" t="s">
        <v>12637</v>
      </c>
      <c r="L926" s="76">
        <v>13250000</v>
      </c>
      <c r="M926" s="71" t="s">
        <v>66</v>
      </c>
      <c r="N926" s="75" t="s">
        <v>12828</v>
      </c>
      <c r="O926" s="75">
        <v>84456169</v>
      </c>
      <c r="P926" s="72">
        <v>1426</v>
      </c>
      <c r="Q926" s="80">
        <v>45840</v>
      </c>
      <c r="R926" s="75">
        <v>2494141000</v>
      </c>
      <c r="S926" s="80">
        <v>45846</v>
      </c>
      <c r="T926" s="76">
        <v>13250000</v>
      </c>
      <c r="U926" s="72" t="s">
        <v>65</v>
      </c>
      <c r="V926" s="76">
        <v>45476408</v>
      </c>
      <c r="W926" s="104" t="s">
        <v>10489</v>
      </c>
      <c r="X926" s="80">
        <v>45846</v>
      </c>
      <c r="Y926" s="80">
        <v>45846</v>
      </c>
      <c r="Z926" s="78" t="s">
        <v>73</v>
      </c>
      <c r="AA926" s="78">
        <v>45991</v>
      </c>
      <c r="AB926" s="102">
        <f t="shared" si="84"/>
        <v>145</v>
      </c>
      <c r="AC926" s="72">
        <v>0</v>
      </c>
      <c r="AD926" s="514">
        <v>0</v>
      </c>
      <c r="AE926" s="72">
        <v>0</v>
      </c>
      <c r="AF926" s="80" t="s">
        <v>73</v>
      </c>
      <c r="AG926" s="102">
        <f t="shared" si="85"/>
        <v>0</v>
      </c>
      <c r="AH926" s="72">
        <v>0</v>
      </c>
      <c r="AI926" s="628">
        <v>0</v>
      </c>
      <c r="AJ926" s="72" t="s">
        <v>73</v>
      </c>
      <c r="AK926" s="80" t="s">
        <v>73</v>
      </c>
      <c r="AL926" s="72">
        <v>0</v>
      </c>
      <c r="AM926" s="80" t="s">
        <v>73</v>
      </c>
      <c r="AN926" s="80" t="s">
        <v>73</v>
      </c>
      <c r="AO926" s="80" t="s">
        <v>73</v>
      </c>
      <c r="AP926" s="102">
        <f t="shared" si="86"/>
        <v>0</v>
      </c>
      <c r="AQ926" s="102">
        <f t="shared" si="87"/>
        <v>13250000</v>
      </c>
      <c r="AR926" s="72" t="s">
        <v>65</v>
      </c>
      <c r="AS926" s="76">
        <v>13250000</v>
      </c>
      <c r="AT926" s="72" t="s">
        <v>319</v>
      </c>
      <c r="AU926" s="76">
        <v>0</v>
      </c>
      <c r="AV926" s="81" t="s">
        <v>73</v>
      </c>
      <c r="AW926" s="620">
        <v>10600000</v>
      </c>
      <c r="AX926" s="488">
        <f t="shared" si="88"/>
        <v>2650000</v>
      </c>
      <c r="AY926" s="84">
        <f t="shared" si="89"/>
        <v>0.8</v>
      </c>
      <c r="AZ926" s="84">
        <v>0.8</v>
      </c>
      <c r="BA926" s="81" t="s">
        <v>73</v>
      </c>
      <c r="BB926" s="72" t="s">
        <v>123</v>
      </c>
      <c r="BC926" s="75" t="s">
        <v>12827</v>
      </c>
      <c r="BD926" s="71" t="s">
        <v>65</v>
      </c>
      <c r="BE926" s="71" t="s">
        <v>65</v>
      </c>
    </row>
    <row r="927" spans="2:57" x14ac:dyDescent="0.25">
      <c r="B927" s="71">
        <v>2025</v>
      </c>
      <c r="C927" s="71">
        <v>891780111</v>
      </c>
      <c r="D927" s="71" t="s">
        <v>63</v>
      </c>
      <c r="E927" s="72" t="s">
        <v>12826</v>
      </c>
      <c r="F927" s="72" t="s">
        <v>12825</v>
      </c>
      <c r="G927" s="176">
        <v>0</v>
      </c>
      <c r="H927" s="72" t="s">
        <v>71</v>
      </c>
      <c r="I927" s="71" t="s">
        <v>64</v>
      </c>
      <c r="J927" s="73" t="s">
        <v>81</v>
      </c>
      <c r="K927" s="75" t="s">
        <v>12824</v>
      </c>
      <c r="L927" s="76">
        <v>17360000</v>
      </c>
      <c r="M927" s="71" t="s">
        <v>66</v>
      </c>
      <c r="N927" s="75" t="s">
        <v>12823</v>
      </c>
      <c r="O927" s="75">
        <v>57460431</v>
      </c>
      <c r="P927" s="72">
        <v>1425</v>
      </c>
      <c r="Q927" s="80">
        <v>45840</v>
      </c>
      <c r="R927" s="75">
        <v>5603238000</v>
      </c>
      <c r="S927" s="80">
        <v>45846</v>
      </c>
      <c r="T927" s="76">
        <v>17360000</v>
      </c>
      <c r="U927" s="72" t="s">
        <v>65</v>
      </c>
      <c r="V927" s="76">
        <v>1082889541</v>
      </c>
      <c r="W927" s="104" t="s">
        <v>1095</v>
      </c>
      <c r="X927" s="80">
        <v>45846</v>
      </c>
      <c r="Y927" s="80">
        <v>45846</v>
      </c>
      <c r="Z927" s="78" t="s">
        <v>73</v>
      </c>
      <c r="AA927" s="78">
        <v>45991</v>
      </c>
      <c r="AB927" s="102">
        <f t="shared" si="84"/>
        <v>145</v>
      </c>
      <c r="AC927" s="72">
        <v>0</v>
      </c>
      <c r="AD927" s="514">
        <v>0</v>
      </c>
      <c r="AE927" s="72">
        <v>0</v>
      </c>
      <c r="AF927" s="80" t="s">
        <v>73</v>
      </c>
      <c r="AG927" s="102">
        <f t="shared" si="85"/>
        <v>0</v>
      </c>
      <c r="AH927" s="72">
        <v>0</v>
      </c>
      <c r="AI927" s="628">
        <v>0</v>
      </c>
      <c r="AJ927" s="72" t="s">
        <v>73</v>
      </c>
      <c r="AK927" s="80" t="s">
        <v>73</v>
      </c>
      <c r="AL927" s="72">
        <v>0</v>
      </c>
      <c r="AM927" s="80" t="s">
        <v>73</v>
      </c>
      <c r="AN927" s="80" t="s">
        <v>73</v>
      </c>
      <c r="AO927" s="80" t="s">
        <v>73</v>
      </c>
      <c r="AP927" s="102">
        <f t="shared" si="86"/>
        <v>0</v>
      </c>
      <c r="AQ927" s="102">
        <f t="shared" si="87"/>
        <v>17360000</v>
      </c>
      <c r="AR927" s="72" t="s">
        <v>65</v>
      </c>
      <c r="AS927" s="76">
        <v>17360000</v>
      </c>
      <c r="AT927" s="72" t="s">
        <v>319</v>
      </c>
      <c r="AU927" s="76">
        <v>0</v>
      </c>
      <c r="AV927" s="81" t="s">
        <v>73</v>
      </c>
      <c r="AW927" s="620">
        <v>13888000</v>
      </c>
      <c r="AX927" s="488">
        <f t="shared" si="88"/>
        <v>3472000</v>
      </c>
      <c r="AY927" s="84">
        <f t="shared" si="89"/>
        <v>0.8</v>
      </c>
      <c r="AZ927" s="84">
        <v>0.8</v>
      </c>
      <c r="BA927" s="81" t="s">
        <v>73</v>
      </c>
      <c r="BB927" s="72" t="s">
        <v>123</v>
      </c>
      <c r="BC927" s="75" t="s">
        <v>12822</v>
      </c>
      <c r="BD927" s="71" t="s">
        <v>65</v>
      </c>
      <c r="BE927" s="71" t="s">
        <v>65</v>
      </c>
    </row>
    <row r="928" spans="2:57" x14ac:dyDescent="0.25">
      <c r="B928" s="71">
        <v>2025</v>
      </c>
      <c r="C928" s="71">
        <v>891780111</v>
      </c>
      <c r="D928" s="71" t="s">
        <v>63</v>
      </c>
      <c r="E928" s="72" t="s">
        <v>12821</v>
      </c>
      <c r="F928" s="72" t="s">
        <v>12820</v>
      </c>
      <c r="G928" s="176">
        <v>0</v>
      </c>
      <c r="H928" s="72" t="s">
        <v>71</v>
      </c>
      <c r="I928" s="71" t="s">
        <v>64</v>
      </c>
      <c r="J928" s="73" t="s">
        <v>81</v>
      </c>
      <c r="K928" s="75" t="s">
        <v>12819</v>
      </c>
      <c r="L928" s="76">
        <v>13250000</v>
      </c>
      <c r="M928" s="71" t="s">
        <v>66</v>
      </c>
      <c r="N928" s="75" t="s">
        <v>11234</v>
      </c>
      <c r="O928" s="75">
        <v>1004355940</v>
      </c>
      <c r="P928" s="72">
        <v>1426</v>
      </c>
      <c r="Q928" s="80">
        <v>45840</v>
      </c>
      <c r="R928" s="75">
        <v>2494141000</v>
      </c>
      <c r="S928" s="80">
        <v>45846</v>
      </c>
      <c r="T928" s="76">
        <v>13250000</v>
      </c>
      <c r="U928" s="72" t="s">
        <v>65</v>
      </c>
      <c r="V928" s="76">
        <v>85449357</v>
      </c>
      <c r="W928" s="104" t="s">
        <v>11233</v>
      </c>
      <c r="X928" s="80">
        <v>45846</v>
      </c>
      <c r="Y928" s="80">
        <v>45846</v>
      </c>
      <c r="Z928" s="78" t="s">
        <v>73</v>
      </c>
      <c r="AA928" s="78">
        <v>45991</v>
      </c>
      <c r="AB928" s="102">
        <f t="shared" si="84"/>
        <v>145</v>
      </c>
      <c r="AC928" s="72">
        <v>0</v>
      </c>
      <c r="AD928" s="514">
        <v>0</v>
      </c>
      <c r="AE928" s="72">
        <v>0</v>
      </c>
      <c r="AF928" s="80" t="s">
        <v>73</v>
      </c>
      <c r="AG928" s="102">
        <f t="shared" si="85"/>
        <v>0</v>
      </c>
      <c r="AH928" s="72">
        <v>1</v>
      </c>
      <c r="AI928" s="628">
        <v>10600000</v>
      </c>
      <c r="AJ928" s="78">
        <v>45869</v>
      </c>
      <c r="AK928" s="80">
        <v>45869</v>
      </c>
      <c r="AL928" s="72">
        <v>0</v>
      </c>
      <c r="AM928" s="80" t="s">
        <v>73</v>
      </c>
      <c r="AN928" s="80" t="s">
        <v>73</v>
      </c>
      <c r="AO928" s="80" t="s">
        <v>73</v>
      </c>
      <c r="AP928" s="102">
        <f t="shared" si="86"/>
        <v>0</v>
      </c>
      <c r="AQ928" s="102">
        <f t="shared" si="87"/>
        <v>2650000</v>
      </c>
      <c r="AR928" s="72" t="s">
        <v>65</v>
      </c>
      <c r="AS928" s="76">
        <v>13250000</v>
      </c>
      <c r="AT928" s="72" t="s">
        <v>319</v>
      </c>
      <c r="AU928" s="76">
        <v>0</v>
      </c>
      <c r="AV928" s="81" t="s">
        <v>73</v>
      </c>
      <c r="AW928" s="620">
        <v>2650000</v>
      </c>
      <c r="AX928" s="488">
        <f t="shared" si="88"/>
        <v>0</v>
      </c>
      <c r="AY928" s="84">
        <f t="shared" si="89"/>
        <v>1</v>
      </c>
      <c r="AZ928" s="84">
        <v>1</v>
      </c>
      <c r="BA928" s="80">
        <v>45919</v>
      </c>
      <c r="BB928" s="72" t="s">
        <v>426</v>
      </c>
      <c r="BC928" s="592" t="s">
        <v>12818</v>
      </c>
      <c r="BD928" s="71" t="s">
        <v>65</v>
      </c>
      <c r="BE928" s="71" t="s">
        <v>65</v>
      </c>
    </row>
    <row r="929" spans="2:57" x14ac:dyDescent="0.25">
      <c r="B929" s="71">
        <v>2025</v>
      </c>
      <c r="C929" s="71">
        <v>891780111</v>
      </c>
      <c r="D929" s="71" t="s">
        <v>63</v>
      </c>
      <c r="E929" s="72" t="s">
        <v>12817</v>
      </c>
      <c r="F929" s="72" t="s">
        <v>12816</v>
      </c>
      <c r="G929" s="176">
        <v>0</v>
      </c>
      <c r="H929" s="72" t="s">
        <v>71</v>
      </c>
      <c r="I929" s="71" t="s">
        <v>64</v>
      </c>
      <c r="J929" s="73" t="s">
        <v>81</v>
      </c>
      <c r="K929" s="75" t="s">
        <v>12815</v>
      </c>
      <c r="L929" s="76">
        <v>17360000</v>
      </c>
      <c r="M929" s="71" t="s">
        <v>66</v>
      </c>
      <c r="N929" s="75" t="s">
        <v>12814</v>
      </c>
      <c r="O929" s="75">
        <v>75035405</v>
      </c>
      <c r="P929" s="72">
        <v>1425</v>
      </c>
      <c r="Q929" s="80">
        <v>45840</v>
      </c>
      <c r="R929" s="75">
        <v>5603238000</v>
      </c>
      <c r="S929" s="80">
        <v>45846</v>
      </c>
      <c r="T929" s="76">
        <v>17360000</v>
      </c>
      <c r="U929" s="72" t="s">
        <v>65</v>
      </c>
      <c r="V929" s="76">
        <v>85152695</v>
      </c>
      <c r="W929" s="104" t="s">
        <v>10424</v>
      </c>
      <c r="X929" s="80">
        <v>45846</v>
      </c>
      <c r="Y929" s="80">
        <v>45846</v>
      </c>
      <c r="Z929" s="78" t="s">
        <v>73</v>
      </c>
      <c r="AA929" s="78">
        <v>45991</v>
      </c>
      <c r="AB929" s="102">
        <f t="shared" si="84"/>
        <v>145</v>
      </c>
      <c r="AC929" s="72">
        <v>0</v>
      </c>
      <c r="AD929" s="514">
        <v>0</v>
      </c>
      <c r="AE929" s="72">
        <v>0</v>
      </c>
      <c r="AF929" s="80" t="s">
        <v>73</v>
      </c>
      <c r="AG929" s="102">
        <f t="shared" si="85"/>
        <v>0</v>
      </c>
      <c r="AH929" s="72">
        <v>0</v>
      </c>
      <c r="AI929" s="628">
        <v>0</v>
      </c>
      <c r="AJ929" s="72" t="s">
        <v>73</v>
      </c>
      <c r="AK929" s="80" t="s">
        <v>73</v>
      </c>
      <c r="AL929" s="72">
        <v>0</v>
      </c>
      <c r="AM929" s="80" t="s">
        <v>73</v>
      </c>
      <c r="AN929" s="80" t="s">
        <v>73</v>
      </c>
      <c r="AO929" s="80" t="s">
        <v>73</v>
      </c>
      <c r="AP929" s="102">
        <f t="shared" si="86"/>
        <v>0</v>
      </c>
      <c r="AQ929" s="102">
        <f t="shared" si="87"/>
        <v>17360000</v>
      </c>
      <c r="AR929" s="72" t="s">
        <v>65</v>
      </c>
      <c r="AS929" s="76">
        <v>17360000</v>
      </c>
      <c r="AT929" s="72" t="s">
        <v>319</v>
      </c>
      <c r="AU929" s="76">
        <v>0</v>
      </c>
      <c r="AV929" s="81" t="s">
        <v>73</v>
      </c>
      <c r="AW929" s="620">
        <v>13888000</v>
      </c>
      <c r="AX929" s="488">
        <f t="shared" si="88"/>
        <v>3472000</v>
      </c>
      <c r="AY929" s="84">
        <f t="shared" si="89"/>
        <v>0.8</v>
      </c>
      <c r="AZ929" s="84">
        <v>0.8</v>
      </c>
      <c r="BA929" s="81" t="s">
        <v>73</v>
      </c>
      <c r="BB929" s="72" t="s">
        <v>123</v>
      </c>
      <c r="BC929" s="75" t="s">
        <v>12813</v>
      </c>
      <c r="BD929" s="71" t="s">
        <v>65</v>
      </c>
      <c r="BE929" s="71" t="s">
        <v>65</v>
      </c>
    </row>
    <row r="930" spans="2:57" x14ac:dyDescent="0.25">
      <c r="B930" s="71">
        <v>2025</v>
      </c>
      <c r="C930" s="71">
        <v>891780111</v>
      </c>
      <c r="D930" s="71" t="s">
        <v>63</v>
      </c>
      <c r="E930" s="72" t="s">
        <v>12812</v>
      </c>
      <c r="F930" s="72" t="s">
        <v>12811</v>
      </c>
      <c r="G930" s="176">
        <v>0</v>
      </c>
      <c r="H930" s="72" t="s">
        <v>71</v>
      </c>
      <c r="I930" s="71" t="s">
        <v>64</v>
      </c>
      <c r="J930" s="73" t="s">
        <v>81</v>
      </c>
      <c r="K930" s="75" t="s">
        <v>12810</v>
      </c>
      <c r="L930" s="76">
        <v>17360000</v>
      </c>
      <c r="M930" s="71" t="s">
        <v>66</v>
      </c>
      <c r="N930" s="75" t="s">
        <v>12809</v>
      </c>
      <c r="O930" s="75">
        <v>1082952176</v>
      </c>
      <c r="P930" s="72">
        <v>1425</v>
      </c>
      <c r="Q930" s="80">
        <v>45840</v>
      </c>
      <c r="R930" s="75">
        <v>5603238000</v>
      </c>
      <c r="S930" s="80">
        <v>45846</v>
      </c>
      <c r="T930" s="76">
        <v>17360000</v>
      </c>
      <c r="U930" s="72" t="s">
        <v>65</v>
      </c>
      <c r="V930" s="76">
        <v>85449357</v>
      </c>
      <c r="W930" s="104" t="s">
        <v>11233</v>
      </c>
      <c r="X930" s="80">
        <v>45846</v>
      </c>
      <c r="Y930" s="80">
        <v>45846</v>
      </c>
      <c r="Z930" s="78" t="s">
        <v>73</v>
      </c>
      <c r="AA930" s="78">
        <v>45991</v>
      </c>
      <c r="AB930" s="102">
        <f t="shared" si="84"/>
        <v>145</v>
      </c>
      <c r="AC930" s="72">
        <v>0</v>
      </c>
      <c r="AD930" s="514">
        <v>0</v>
      </c>
      <c r="AE930" s="72">
        <v>0</v>
      </c>
      <c r="AF930" s="80" t="s">
        <v>73</v>
      </c>
      <c r="AG930" s="102">
        <f t="shared" si="85"/>
        <v>0</v>
      </c>
      <c r="AH930" s="72">
        <v>0</v>
      </c>
      <c r="AI930" s="628">
        <v>0</v>
      </c>
      <c r="AJ930" s="72" t="s">
        <v>73</v>
      </c>
      <c r="AK930" s="80" t="s">
        <v>73</v>
      </c>
      <c r="AL930" s="72">
        <v>0</v>
      </c>
      <c r="AM930" s="80" t="s">
        <v>73</v>
      </c>
      <c r="AN930" s="80" t="s">
        <v>73</v>
      </c>
      <c r="AO930" s="80" t="s">
        <v>73</v>
      </c>
      <c r="AP930" s="102">
        <f t="shared" si="86"/>
        <v>0</v>
      </c>
      <c r="AQ930" s="102">
        <f t="shared" si="87"/>
        <v>17360000</v>
      </c>
      <c r="AR930" s="72" t="s">
        <v>65</v>
      </c>
      <c r="AS930" s="76">
        <v>17360000</v>
      </c>
      <c r="AT930" s="72" t="s">
        <v>319</v>
      </c>
      <c r="AU930" s="76">
        <v>0</v>
      </c>
      <c r="AV930" s="81" t="s">
        <v>73</v>
      </c>
      <c r="AW930" s="620">
        <v>13888000</v>
      </c>
      <c r="AX930" s="488">
        <f t="shared" si="88"/>
        <v>3472000</v>
      </c>
      <c r="AY930" s="84">
        <f t="shared" si="89"/>
        <v>0.8</v>
      </c>
      <c r="AZ930" s="84">
        <v>0.8</v>
      </c>
      <c r="BA930" s="81" t="s">
        <v>73</v>
      </c>
      <c r="BB930" s="72" t="s">
        <v>123</v>
      </c>
      <c r="BC930" s="75" t="s">
        <v>12808</v>
      </c>
      <c r="BD930" s="71" t="s">
        <v>65</v>
      </c>
      <c r="BE930" s="71" t="s">
        <v>65</v>
      </c>
    </row>
    <row r="931" spans="2:57" x14ac:dyDescent="0.25">
      <c r="B931" s="71">
        <v>2025</v>
      </c>
      <c r="C931" s="71">
        <v>891780111</v>
      </c>
      <c r="D931" s="71" t="s">
        <v>63</v>
      </c>
      <c r="E931" s="72" t="s">
        <v>12807</v>
      </c>
      <c r="F931" s="72" t="s">
        <v>12806</v>
      </c>
      <c r="G931" s="176">
        <v>0</v>
      </c>
      <c r="H931" s="72" t="s">
        <v>71</v>
      </c>
      <c r="I931" s="71" t="s">
        <v>64</v>
      </c>
      <c r="J931" s="73" t="s">
        <v>81</v>
      </c>
      <c r="K931" s="75" t="s">
        <v>12805</v>
      </c>
      <c r="L931" s="76">
        <v>17360000</v>
      </c>
      <c r="M931" s="71" t="s">
        <v>66</v>
      </c>
      <c r="N931" s="75" t="s">
        <v>2429</v>
      </c>
      <c r="O931" s="75">
        <v>84455243</v>
      </c>
      <c r="P931" s="72">
        <v>1425</v>
      </c>
      <c r="Q931" s="80">
        <v>45840</v>
      </c>
      <c r="R931" s="75">
        <v>5603238000</v>
      </c>
      <c r="S931" s="80">
        <v>45847</v>
      </c>
      <c r="T931" s="76">
        <v>17360000</v>
      </c>
      <c r="U931" s="72" t="s">
        <v>65</v>
      </c>
      <c r="V931" s="76">
        <v>1082889541</v>
      </c>
      <c r="W931" s="104" t="s">
        <v>1095</v>
      </c>
      <c r="X931" s="80">
        <v>45847</v>
      </c>
      <c r="Y931" s="80">
        <v>45847</v>
      </c>
      <c r="Z931" s="78" t="s">
        <v>73</v>
      </c>
      <c r="AA931" s="78">
        <v>45991</v>
      </c>
      <c r="AB931" s="102">
        <f t="shared" si="84"/>
        <v>144</v>
      </c>
      <c r="AC931" s="72">
        <v>0</v>
      </c>
      <c r="AD931" s="514">
        <v>0</v>
      </c>
      <c r="AE931" s="72">
        <v>0</v>
      </c>
      <c r="AF931" s="80" t="s">
        <v>73</v>
      </c>
      <c r="AG931" s="102">
        <f t="shared" si="85"/>
        <v>0</v>
      </c>
      <c r="AH931" s="72">
        <v>0</v>
      </c>
      <c r="AI931" s="628">
        <v>0</v>
      </c>
      <c r="AJ931" s="72" t="s">
        <v>73</v>
      </c>
      <c r="AK931" s="80" t="s">
        <v>73</v>
      </c>
      <c r="AL931" s="72">
        <v>0</v>
      </c>
      <c r="AM931" s="80" t="s">
        <v>73</v>
      </c>
      <c r="AN931" s="80" t="s">
        <v>73</v>
      </c>
      <c r="AO931" s="80" t="s">
        <v>73</v>
      </c>
      <c r="AP931" s="102">
        <f t="shared" si="86"/>
        <v>0</v>
      </c>
      <c r="AQ931" s="102">
        <f t="shared" si="87"/>
        <v>17360000</v>
      </c>
      <c r="AR931" s="72" t="s">
        <v>65</v>
      </c>
      <c r="AS931" s="76">
        <v>17360000</v>
      </c>
      <c r="AT931" s="72" t="s">
        <v>319</v>
      </c>
      <c r="AU931" s="76">
        <v>0</v>
      </c>
      <c r="AV931" s="81" t="s">
        <v>73</v>
      </c>
      <c r="AW931" s="620">
        <v>10416000</v>
      </c>
      <c r="AX931" s="488">
        <f t="shared" si="88"/>
        <v>6944000</v>
      </c>
      <c r="AY931" s="84">
        <f t="shared" si="89"/>
        <v>0.6</v>
      </c>
      <c r="AZ931" s="84">
        <v>0.6</v>
      </c>
      <c r="BA931" s="81" t="s">
        <v>73</v>
      </c>
      <c r="BB931" s="72" t="s">
        <v>123</v>
      </c>
      <c r="BC931" s="75" t="s">
        <v>12804</v>
      </c>
      <c r="BD931" s="71" t="s">
        <v>65</v>
      </c>
      <c r="BE931" s="71" t="s">
        <v>65</v>
      </c>
    </row>
    <row r="932" spans="2:57" x14ac:dyDescent="0.25">
      <c r="B932" s="71">
        <v>2025</v>
      </c>
      <c r="C932" s="71">
        <v>891780111</v>
      </c>
      <c r="D932" s="71" t="s">
        <v>63</v>
      </c>
      <c r="E932" s="72" t="s">
        <v>12803</v>
      </c>
      <c r="F932" s="72" t="s">
        <v>12802</v>
      </c>
      <c r="G932" s="176">
        <v>0</v>
      </c>
      <c r="H932" s="72" t="s">
        <v>71</v>
      </c>
      <c r="I932" s="71" t="s">
        <v>64</v>
      </c>
      <c r="J932" s="73" t="s">
        <v>81</v>
      </c>
      <c r="K932" s="75" t="s">
        <v>12801</v>
      </c>
      <c r="L932" s="76">
        <v>13250000</v>
      </c>
      <c r="M932" s="71" t="s">
        <v>66</v>
      </c>
      <c r="N932" s="75" t="s">
        <v>12800</v>
      </c>
      <c r="O932" s="75">
        <v>57427809</v>
      </c>
      <c r="P932" s="72">
        <v>1426</v>
      </c>
      <c r="Q932" s="80">
        <v>45840</v>
      </c>
      <c r="R932" s="75">
        <v>2494141000</v>
      </c>
      <c r="S932" s="80">
        <v>45847</v>
      </c>
      <c r="T932" s="76">
        <v>13250000</v>
      </c>
      <c r="U932" s="72" t="s">
        <v>65</v>
      </c>
      <c r="V932" s="76">
        <v>36557666</v>
      </c>
      <c r="W932" s="104" t="s">
        <v>10440</v>
      </c>
      <c r="X932" s="80">
        <v>45847</v>
      </c>
      <c r="Y932" s="80">
        <v>45847</v>
      </c>
      <c r="Z932" s="78" t="s">
        <v>73</v>
      </c>
      <c r="AA932" s="78">
        <v>45991</v>
      </c>
      <c r="AB932" s="102">
        <f t="shared" si="84"/>
        <v>144</v>
      </c>
      <c r="AC932" s="72">
        <v>0</v>
      </c>
      <c r="AD932" s="514">
        <v>0</v>
      </c>
      <c r="AE932" s="72">
        <v>0</v>
      </c>
      <c r="AF932" s="80" t="s">
        <v>73</v>
      </c>
      <c r="AG932" s="102">
        <f t="shared" si="85"/>
        <v>0</v>
      </c>
      <c r="AH932" s="72">
        <v>0</v>
      </c>
      <c r="AI932" s="628">
        <v>0</v>
      </c>
      <c r="AJ932" s="72" t="s">
        <v>73</v>
      </c>
      <c r="AK932" s="80" t="s">
        <v>73</v>
      </c>
      <c r="AL932" s="72">
        <v>0</v>
      </c>
      <c r="AM932" s="80" t="s">
        <v>73</v>
      </c>
      <c r="AN932" s="80" t="s">
        <v>73</v>
      </c>
      <c r="AO932" s="80" t="s">
        <v>73</v>
      </c>
      <c r="AP932" s="102">
        <f t="shared" si="86"/>
        <v>0</v>
      </c>
      <c r="AQ932" s="102">
        <f t="shared" si="87"/>
        <v>13250000</v>
      </c>
      <c r="AR932" s="72" t="s">
        <v>65</v>
      </c>
      <c r="AS932" s="76">
        <v>13250000</v>
      </c>
      <c r="AT932" s="72" t="s">
        <v>319</v>
      </c>
      <c r="AU932" s="76">
        <v>0</v>
      </c>
      <c r="AV932" s="81" t="s">
        <v>73</v>
      </c>
      <c r="AW932" s="620">
        <v>10600000</v>
      </c>
      <c r="AX932" s="488">
        <f t="shared" si="88"/>
        <v>2650000</v>
      </c>
      <c r="AY932" s="84">
        <f t="shared" si="89"/>
        <v>0.8</v>
      </c>
      <c r="AZ932" s="84">
        <v>0.8</v>
      </c>
      <c r="BA932" s="81" t="s">
        <v>73</v>
      </c>
      <c r="BB932" s="72" t="s">
        <v>123</v>
      </c>
      <c r="BC932" s="75" t="s">
        <v>12799</v>
      </c>
      <c r="BD932" s="71" t="s">
        <v>65</v>
      </c>
      <c r="BE932" s="71" t="s">
        <v>65</v>
      </c>
    </row>
    <row r="933" spans="2:57" x14ac:dyDescent="0.25">
      <c r="B933" s="71">
        <v>2025</v>
      </c>
      <c r="C933" s="71">
        <v>891780111</v>
      </c>
      <c r="D933" s="71" t="s">
        <v>63</v>
      </c>
      <c r="E933" s="72" t="s">
        <v>12798</v>
      </c>
      <c r="F933" s="72" t="s">
        <v>12797</v>
      </c>
      <c r="G933" s="176">
        <v>0</v>
      </c>
      <c r="H933" s="72" t="s">
        <v>71</v>
      </c>
      <c r="I933" s="71" t="s">
        <v>64</v>
      </c>
      <c r="J933" s="73" t="s">
        <v>81</v>
      </c>
      <c r="K933" s="75" t="s">
        <v>12796</v>
      </c>
      <c r="L933" s="76">
        <v>15780000</v>
      </c>
      <c r="M933" s="71" t="s">
        <v>66</v>
      </c>
      <c r="N933" s="75" t="s">
        <v>12795</v>
      </c>
      <c r="O933" s="75">
        <v>12560564</v>
      </c>
      <c r="P933" s="72">
        <v>1425</v>
      </c>
      <c r="Q933" s="80">
        <v>45840</v>
      </c>
      <c r="R933" s="75">
        <v>5603238000</v>
      </c>
      <c r="S933" s="80">
        <v>45847</v>
      </c>
      <c r="T933" s="76">
        <v>15780000</v>
      </c>
      <c r="U933" s="72" t="s">
        <v>65</v>
      </c>
      <c r="V933" s="76">
        <v>36557666</v>
      </c>
      <c r="W933" s="104" t="s">
        <v>10440</v>
      </c>
      <c r="X933" s="80">
        <v>45847</v>
      </c>
      <c r="Y933" s="80">
        <v>45847</v>
      </c>
      <c r="Z933" s="78" t="s">
        <v>73</v>
      </c>
      <c r="AA933" s="78">
        <v>45991</v>
      </c>
      <c r="AB933" s="102">
        <f t="shared" si="84"/>
        <v>144</v>
      </c>
      <c r="AC933" s="72">
        <v>0</v>
      </c>
      <c r="AD933" s="514">
        <v>0</v>
      </c>
      <c r="AE933" s="72">
        <v>0</v>
      </c>
      <c r="AF933" s="80" t="s">
        <v>73</v>
      </c>
      <c r="AG933" s="102">
        <f t="shared" si="85"/>
        <v>0</v>
      </c>
      <c r="AH933" s="72">
        <v>0</v>
      </c>
      <c r="AI933" s="628">
        <v>0</v>
      </c>
      <c r="AJ933" s="72" t="s">
        <v>73</v>
      </c>
      <c r="AK933" s="80" t="s">
        <v>73</v>
      </c>
      <c r="AL933" s="72">
        <v>0</v>
      </c>
      <c r="AM933" s="80" t="s">
        <v>73</v>
      </c>
      <c r="AN933" s="80" t="s">
        <v>73</v>
      </c>
      <c r="AO933" s="80" t="s">
        <v>73</v>
      </c>
      <c r="AP933" s="102">
        <f t="shared" si="86"/>
        <v>0</v>
      </c>
      <c r="AQ933" s="102">
        <f t="shared" si="87"/>
        <v>15780000</v>
      </c>
      <c r="AR933" s="72" t="s">
        <v>65</v>
      </c>
      <c r="AS933" s="76">
        <v>15780000</v>
      </c>
      <c r="AT933" s="72" t="s">
        <v>319</v>
      </c>
      <c r="AU933" s="76">
        <v>0</v>
      </c>
      <c r="AV933" s="81" t="s">
        <v>73</v>
      </c>
      <c r="AW933" s="620">
        <v>12624000</v>
      </c>
      <c r="AX933" s="488">
        <f t="shared" si="88"/>
        <v>3156000</v>
      </c>
      <c r="AY933" s="84">
        <f t="shared" si="89"/>
        <v>0.8</v>
      </c>
      <c r="AZ933" s="84">
        <v>0.8</v>
      </c>
      <c r="BA933" s="81" t="s">
        <v>73</v>
      </c>
      <c r="BB933" s="72" t="s">
        <v>123</v>
      </c>
      <c r="BC933" s="75" t="s">
        <v>12794</v>
      </c>
      <c r="BD933" s="71" t="s">
        <v>65</v>
      </c>
      <c r="BE933" s="71" t="s">
        <v>65</v>
      </c>
    </row>
    <row r="934" spans="2:57" x14ac:dyDescent="0.25">
      <c r="B934" s="71">
        <v>2025</v>
      </c>
      <c r="C934" s="71">
        <v>891780111</v>
      </c>
      <c r="D934" s="71" t="s">
        <v>63</v>
      </c>
      <c r="E934" s="72" t="s">
        <v>12793</v>
      </c>
      <c r="F934" s="72" t="s">
        <v>12792</v>
      </c>
      <c r="G934" s="176">
        <v>0</v>
      </c>
      <c r="H934" s="72" t="s">
        <v>71</v>
      </c>
      <c r="I934" s="71" t="s">
        <v>64</v>
      </c>
      <c r="J934" s="73" t="s">
        <v>81</v>
      </c>
      <c r="K934" s="75" t="s">
        <v>12791</v>
      </c>
      <c r="L934" s="76">
        <v>17360000</v>
      </c>
      <c r="M934" s="71" t="s">
        <v>66</v>
      </c>
      <c r="N934" s="75" t="s">
        <v>12790</v>
      </c>
      <c r="O934" s="75">
        <v>1083024560</v>
      </c>
      <c r="P934" s="72">
        <v>1425</v>
      </c>
      <c r="Q934" s="80">
        <v>45840</v>
      </c>
      <c r="R934" s="75">
        <v>5603238000</v>
      </c>
      <c r="S934" s="80">
        <v>45847</v>
      </c>
      <c r="T934" s="76">
        <v>17360000</v>
      </c>
      <c r="U934" s="72" t="s">
        <v>65</v>
      </c>
      <c r="V934" s="76">
        <v>7634885</v>
      </c>
      <c r="W934" s="104" t="s">
        <v>1954</v>
      </c>
      <c r="X934" s="80">
        <v>45847</v>
      </c>
      <c r="Y934" s="80">
        <v>45847</v>
      </c>
      <c r="Z934" s="78" t="s">
        <v>73</v>
      </c>
      <c r="AA934" s="78">
        <v>45991</v>
      </c>
      <c r="AB934" s="102">
        <f t="shared" si="84"/>
        <v>144</v>
      </c>
      <c r="AC934" s="72">
        <v>0</v>
      </c>
      <c r="AD934" s="514">
        <v>0</v>
      </c>
      <c r="AE934" s="72">
        <v>0</v>
      </c>
      <c r="AF934" s="80" t="s">
        <v>73</v>
      </c>
      <c r="AG934" s="102">
        <f t="shared" si="85"/>
        <v>0</v>
      </c>
      <c r="AH934" s="72">
        <v>0</v>
      </c>
      <c r="AI934" s="628">
        <v>0</v>
      </c>
      <c r="AJ934" s="72" t="s">
        <v>73</v>
      </c>
      <c r="AK934" s="80" t="s">
        <v>73</v>
      </c>
      <c r="AL934" s="72">
        <v>0</v>
      </c>
      <c r="AM934" s="80" t="s">
        <v>73</v>
      </c>
      <c r="AN934" s="80" t="s">
        <v>73</v>
      </c>
      <c r="AO934" s="80" t="s">
        <v>73</v>
      </c>
      <c r="AP934" s="102">
        <f t="shared" si="86"/>
        <v>0</v>
      </c>
      <c r="AQ934" s="102">
        <f t="shared" si="87"/>
        <v>17360000</v>
      </c>
      <c r="AR934" s="72" t="s">
        <v>65</v>
      </c>
      <c r="AS934" s="76">
        <v>17360000</v>
      </c>
      <c r="AT934" s="72" t="s">
        <v>319</v>
      </c>
      <c r="AU934" s="76">
        <v>0</v>
      </c>
      <c r="AV934" s="81" t="s">
        <v>73</v>
      </c>
      <c r="AW934" s="620">
        <v>13888000</v>
      </c>
      <c r="AX934" s="488">
        <f t="shared" si="88"/>
        <v>3472000</v>
      </c>
      <c r="AY934" s="84">
        <f t="shared" si="89"/>
        <v>0.8</v>
      </c>
      <c r="AZ934" s="84">
        <v>0.8</v>
      </c>
      <c r="BA934" s="81" t="s">
        <v>73</v>
      </c>
      <c r="BB934" s="72" t="s">
        <v>123</v>
      </c>
      <c r="BC934" s="75" t="s">
        <v>12789</v>
      </c>
      <c r="BD934" s="71" t="s">
        <v>65</v>
      </c>
      <c r="BE934" s="71" t="s">
        <v>65</v>
      </c>
    </row>
    <row r="935" spans="2:57" x14ac:dyDescent="0.25">
      <c r="B935" s="71">
        <v>2025</v>
      </c>
      <c r="C935" s="71">
        <v>891780111</v>
      </c>
      <c r="D935" s="71" t="s">
        <v>63</v>
      </c>
      <c r="E935" s="72" t="s">
        <v>12788</v>
      </c>
      <c r="F935" s="72" t="s">
        <v>12787</v>
      </c>
      <c r="G935" s="176">
        <v>0</v>
      </c>
      <c r="H935" s="72" t="s">
        <v>71</v>
      </c>
      <c r="I935" s="71" t="s">
        <v>64</v>
      </c>
      <c r="J935" s="73" t="s">
        <v>81</v>
      </c>
      <c r="K935" s="75" t="s">
        <v>12786</v>
      </c>
      <c r="L935" s="76">
        <v>17360000</v>
      </c>
      <c r="M935" s="71" t="s">
        <v>66</v>
      </c>
      <c r="N935" s="75" t="s">
        <v>12785</v>
      </c>
      <c r="O935" s="75">
        <v>1082250050</v>
      </c>
      <c r="P935" s="72">
        <v>1425</v>
      </c>
      <c r="Q935" s="80">
        <v>45840</v>
      </c>
      <c r="R935" s="75">
        <v>5603238000</v>
      </c>
      <c r="S935" s="80">
        <v>45847</v>
      </c>
      <c r="T935" s="76">
        <v>17360000</v>
      </c>
      <c r="U935" s="72" t="s">
        <v>65</v>
      </c>
      <c r="V935" s="76">
        <v>85449357</v>
      </c>
      <c r="W935" s="104" t="s">
        <v>11233</v>
      </c>
      <c r="X935" s="80">
        <v>45847</v>
      </c>
      <c r="Y935" s="80">
        <v>45847</v>
      </c>
      <c r="Z935" s="78" t="s">
        <v>73</v>
      </c>
      <c r="AA935" s="78">
        <v>45991</v>
      </c>
      <c r="AB935" s="102">
        <f t="shared" si="84"/>
        <v>144</v>
      </c>
      <c r="AC935" s="72">
        <v>0</v>
      </c>
      <c r="AD935" s="514">
        <v>0</v>
      </c>
      <c r="AE935" s="72">
        <v>0</v>
      </c>
      <c r="AF935" s="80" t="s">
        <v>73</v>
      </c>
      <c r="AG935" s="102">
        <f t="shared" si="85"/>
        <v>0</v>
      </c>
      <c r="AH935" s="72">
        <v>0</v>
      </c>
      <c r="AI935" s="628">
        <v>0</v>
      </c>
      <c r="AJ935" s="72" t="s">
        <v>73</v>
      </c>
      <c r="AK935" s="80" t="s">
        <v>73</v>
      </c>
      <c r="AL935" s="72">
        <v>0</v>
      </c>
      <c r="AM935" s="80" t="s">
        <v>73</v>
      </c>
      <c r="AN935" s="80" t="s">
        <v>73</v>
      </c>
      <c r="AO935" s="80" t="s">
        <v>73</v>
      </c>
      <c r="AP935" s="102">
        <f t="shared" si="86"/>
        <v>0</v>
      </c>
      <c r="AQ935" s="102">
        <f t="shared" si="87"/>
        <v>17360000</v>
      </c>
      <c r="AR935" s="72" t="s">
        <v>65</v>
      </c>
      <c r="AS935" s="76">
        <v>17360000</v>
      </c>
      <c r="AT935" s="72" t="s">
        <v>319</v>
      </c>
      <c r="AU935" s="76">
        <v>0</v>
      </c>
      <c r="AV935" s="81" t="s">
        <v>73</v>
      </c>
      <c r="AW935" s="620">
        <v>13888000</v>
      </c>
      <c r="AX935" s="488">
        <f t="shared" si="88"/>
        <v>3472000</v>
      </c>
      <c r="AY935" s="84">
        <f t="shared" si="89"/>
        <v>0.8</v>
      </c>
      <c r="AZ935" s="84">
        <v>0.8</v>
      </c>
      <c r="BA935" s="81" t="s">
        <v>73</v>
      </c>
      <c r="BB935" s="72" t="s">
        <v>123</v>
      </c>
      <c r="BC935" s="75" t="s">
        <v>12784</v>
      </c>
      <c r="BD935" s="71" t="s">
        <v>65</v>
      </c>
      <c r="BE935" s="71" t="s">
        <v>65</v>
      </c>
    </row>
    <row r="936" spans="2:57" x14ac:dyDescent="0.25">
      <c r="B936" s="71">
        <v>2025</v>
      </c>
      <c r="C936" s="71">
        <v>891780111</v>
      </c>
      <c r="D936" s="71" t="s">
        <v>63</v>
      </c>
      <c r="E936" s="72" t="s">
        <v>12783</v>
      </c>
      <c r="F936" s="72" t="s">
        <v>12782</v>
      </c>
      <c r="G936" s="176">
        <v>0</v>
      </c>
      <c r="H936" s="72" t="s">
        <v>71</v>
      </c>
      <c r="I936" s="71" t="s">
        <v>64</v>
      </c>
      <c r="J936" s="73" t="s">
        <v>81</v>
      </c>
      <c r="K936" s="75" t="s">
        <v>12781</v>
      </c>
      <c r="L936" s="76">
        <v>14250000</v>
      </c>
      <c r="M936" s="71" t="s">
        <v>66</v>
      </c>
      <c r="N936" s="75" t="s">
        <v>12780</v>
      </c>
      <c r="O936" s="75">
        <v>7144425</v>
      </c>
      <c r="P936" s="72">
        <v>1426</v>
      </c>
      <c r="Q936" s="80">
        <v>45840</v>
      </c>
      <c r="R936" s="75">
        <v>2494141000</v>
      </c>
      <c r="S936" s="80">
        <v>45847</v>
      </c>
      <c r="T936" s="76">
        <v>14250000</v>
      </c>
      <c r="U936" s="72" t="s">
        <v>65</v>
      </c>
      <c r="V936" s="76">
        <v>85467461</v>
      </c>
      <c r="W936" s="104" t="s">
        <v>11760</v>
      </c>
      <c r="X936" s="80">
        <v>45847</v>
      </c>
      <c r="Y936" s="80">
        <v>45847</v>
      </c>
      <c r="Z936" s="78" t="s">
        <v>73</v>
      </c>
      <c r="AA936" s="78">
        <v>45991</v>
      </c>
      <c r="AB936" s="102">
        <f t="shared" si="84"/>
        <v>144</v>
      </c>
      <c r="AC936" s="72">
        <v>0</v>
      </c>
      <c r="AD936" s="514">
        <v>0</v>
      </c>
      <c r="AE936" s="72">
        <v>0</v>
      </c>
      <c r="AF936" s="80" t="s">
        <v>73</v>
      </c>
      <c r="AG936" s="102">
        <f t="shared" si="85"/>
        <v>0</v>
      </c>
      <c r="AH936" s="72">
        <v>0</v>
      </c>
      <c r="AI936" s="628">
        <v>0</v>
      </c>
      <c r="AJ936" s="72" t="s">
        <v>73</v>
      </c>
      <c r="AK936" s="80" t="s">
        <v>73</v>
      </c>
      <c r="AL936" s="72">
        <v>0</v>
      </c>
      <c r="AM936" s="80" t="s">
        <v>73</v>
      </c>
      <c r="AN936" s="80" t="s">
        <v>73</v>
      </c>
      <c r="AO936" s="80" t="s">
        <v>73</v>
      </c>
      <c r="AP936" s="102">
        <f t="shared" si="86"/>
        <v>0</v>
      </c>
      <c r="AQ936" s="102">
        <f t="shared" si="87"/>
        <v>14250000</v>
      </c>
      <c r="AR936" s="72" t="s">
        <v>65</v>
      </c>
      <c r="AS936" s="76">
        <v>14250000</v>
      </c>
      <c r="AT936" s="72" t="s">
        <v>319</v>
      </c>
      <c r="AU936" s="76">
        <v>0</v>
      </c>
      <c r="AV936" s="81" t="s">
        <v>73</v>
      </c>
      <c r="AW936" s="620">
        <v>11400000</v>
      </c>
      <c r="AX936" s="488">
        <f t="shared" si="88"/>
        <v>2850000</v>
      </c>
      <c r="AY936" s="84">
        <f t="shared" si="89"/>
        <v>0.8</v>
      </c>
      <c r="AZ936" s="84">
        <v>0.8</v>
      </c>
      <c r="BA936" s="81" t="s">
        <v>73</v>
      </c>
      <c r="BB936" s="72" t="s">
        <v>123</v>
      </c>
      <c r="BC936" s="75" t="s">
        <v>12779</v>
      </c>
      <c r="BD936" s="71" t="s">
        <v>65</v>
      </c>
      <c r="BE936" s="71" t="s">
        <v>65</v>
      </c>
    </row>
    <row r="937" spans="2:57" x14ac:dyDescent="0.25">
      <c r="B937" s="71">
        <v>2025</v>
      </c>
      <c r="C937" s="71">
        <v>891780111</v>
      </c>
      <c r="D937" s="71" t="s">
        <v>63</v>
      </c>
      <c r="E937" s="72" t="s">
        <v>12778</v>
      </c>
      <c r="F937" s="72" t="s">
        <v>12777</v>
      </c>
      <c r="G937" s="176">
        <v>0</v>
      </c>
      <c r="H937" s="72" t="s">
        <v>71</v>
      </c>
      <c r="I937" s="71" t="s">
        <v>64</v>
      </c>
      <c r="J937" s="73" t="s">
        <v>81</v>
      </c>
      <c r="K937" s="75" t="s">
        <v>12716</v>
      </c>
      <c r="L937" s="76">
        <v>11250000</v>
      </c>
      <c r="M937" s="71" t="s">
        <v>66</v>
      </c>
      <c r="N937" s="75" t="s">
        <v>12776</v>
      </c>
      <c r="O937" s="75">
        <v>1004364827</v>
      </c>
      <c r="P937" s="72">
        <v>1426</v>
      </c>
      <c r="Q937" s="80">
        <v>45840</v>
      </c>
      <c r="R937" s="75">
        <v>2494141000</v>
      </c>
      <c r="S937" s="80">
        <v>45847</v>
      </c>
      <c r="T937" s="76">
        <v>11250000</v>
      </c>
      <c r="U937" s="72" t="s">
        <v>65</v>
      </c>
      <c r="V937" s="76">
        <v>85450705</v>
      </c>
      <c r="W937" s="104" t="s">
        <v>12641</v>
      </c>
      <c r="X937" s="80">
        <v>45847</v>
      </c>
      <c r="Y937" s="80">
        <v>45847</v>
      </c>
      <c r="Z937" s="78" t="s">
        <v>73</v>
      </c>
      <c r="AA937" s="78">
        <v>45991</v>
      </c>
      <c r="AB937" s="102">
        <f t="shared" si="84"/>
        <v>144</v>
      </c>
      <c r="AC937" s="72">
        <v>0</v>
      </c>
      <c r="AD937" s="514">
        <v>0</v>
      </c>
      <c r="AE937" s="72">
        <v>0</v>
      </c>
      <c r="AF937" s="80" t="s">
        <v>73</v>
      </c>
      <c r="AG937" s="102">
        <f t="shared" si="85"/>
        <v>0</v>
      </c>
      <c r="AH937" s="72">
        <v>0</v>
      </c>
      <c r="AI937" s="628">
        <v>0</v>
      </c>
      <c r="AJ937" s="72" t="s">
        <v>73</v>
      </c>
      <c r="AK937" s="80" t="s">
        <v>73</v>
      </c>
      <c r="AL937" s="72">
        <v>0</v>
      </c>
      <c r="AM937" s="80" t="s">
        <v>73</v>
      </c>
      <c r="AN937" s="80" t="s">
        <v>73</v>
      </c>
      <c r="AO937" s="80" t="s">
        <v>73</v>
      </c>
      <c r="AP937" s="102">
        <f t="shared" si="86"/>
        <v>0</v>
      </c>
      <c r="AQ937" s="102">
        <f t="shared" si="87"/>
        <v>11250000</v>
      </c>
      <c r="AR937" s="72" t="s">
        <v>65</v>
      </c>
      <c r="AS937" s="76">
        <v>11250000</v>
      </c>
      <c r="AT937" s="72" t="s">
        <v>319</v>
      </c>
      <c r="AU937" s="76">
        <v>0</v>
      </c>
      <c r="AV937" s="81" t="s">
        <v>73</v>
      </c>
      <c r="AW937" s="620">
        <v>9000000</v>
      </c>
      <c r="AX937" s="488">
        <f t="shared" si="88"/>
        <v>2250000</v>
      </c>
      <c r="AY937" s="84">
        <f t="shared" si="89"/>
        <v>0.8</v>
      </c>
      <c r="AZ937" s="84">
        <v>0.8</v>
      </c>
      <c r="BA937" s="81" t="s">
        <v>73</v>
      </c>
      <c r="BB937" s="72" t="s">
        <v>123</v>
      </c>
      <c r="BC937" s="75" t="s">
        <v>12775</v>
      </c>
      <c r="BD937" s="71" t="s">
        <v>65</v>
      </c>
      <c r="BE937" s="71" t="s">
        <v>65</v>
      </c>
    </row>
    <row r="938" spans="2:57" x14ac:dyDescent="0.25">
      <c r="B938" s="71">
        <v>2025</v>
      </c>
      <c r="C938" s="71">
        <v>891780111</v>
      </c>
      <c r="D938" s="71" t="s">
        <v>63</v>
      </c>
      <c r="E938" s="72" t="s">
        <v>12774</v>
      </c>
      <c r="F938" s="72" t="s">
        <v>12773</v>
      </c>
      <c r="G938" s="176">
        <v>0</v>
      </c>
      <c r="H938" s="72" t="s">
        <v>71</v>
      </c>
      <c r="I938" s="71" t="s">
        <v>64</v>
      </c>
      <c r="J938" s="73" t="s">
        <v>81</v>
      </c>
      <c r="K938" s="75" t="s">
        <v>12772</v>
      </c>
      <c r="L938" s="76">
        <v>17360000</v>
      </c>
      <c r="M938" s="71" t="s">
        <v>66</v>
      </c>
      <c r="N938" s="75" t="s">
        <v>12771</v>
      </c>
      <c r="O938" s="75">
        <v>1082973181</v>
      </c>
      <c r="P938" s="72">
        <v>1425</v>
      </c>
      <c r="Q938" s="80">
        <v>45840</v>
      </c>
      <c r="R938" s="75">
        <v>5603238000</v>
      </c>
      <c r="S938" s="80">
        <v>45847</v>
      </c>
      <c r="T938" s="76">
        <v>17360000</v>
      </c>
      <c r="U938" s="72" t="s">
        <v>65</v>
      </c>
      <c r="V938" s="76">
        <v>12548945</v>
      </c>
      <c r="W938" s="104" t="s">
        <v>10809</v>
      </c>
      <c r="X938" s="80">
        <v>45847</v>
      </c>
      <c r="Y938" s="80">
        <v>45847</v>
      </c>
      <c r="Z938" s="78" t="s">
        <v>73</v>
      </c>
      <c r="AA938" s="78">
        <v>45991</v>
      </c>
      <c r="AB938" s="102">
        <f t="shared" si="84"/>
        <v>144</v>
      </c>
      <c r="AC938" s="72">
        <v>0</v>
      </c>
      <c r="AD938" s="514">
        <v>0</v>
      </c>
      <c r="AE938" s="72">
        <v>0</v>
      </c>
      <c r="AF938" s="80" t="s">
        <v>73</v>
      </c>
      <c r="AG938" s="102">
        <f t="shared" si="85"/>
        <v>0</v>
      </c>
      <c r="AH938" s="72">
        <v>0</v>
      </c>
      <c r="AI938" s="628">
        <v>0</v>
      </c>
      <c r="AJ938" s="72" t="s">
        <v>73</v>
      </c>
      <c r="AK938" s="80" t="s">
        <v>73</v>
      </c>
      <c r="AL938" s="72">
        <v>0</v>
      </c>
      <c r="AM938" s="80" t="s">
        <v>73</v>
      </c>
      <c r="AN938" s="80" t="s">
        <v>73</v>
      </c>
      <c r="AO938" s="80" t="s">
        <v>73</v>
      </c>
      <c r="AP938" s="102">
        <f t="shared" si="86"/>
        <v>0</v>
      </c>
      <c r="AQ938" s="102">
        <f t="shared" si="87"/>
        <v>17360000</v>
      </c>
      <c r="AR938" s="72" t="s">
        <v>65</v>
      </c>
      <c r="AS938" s="76">
        <v>17360000</v>
      </c>
      <c r="AT938" s="72" t="s">
        <v>319</v>
      </c>
      <c r="AU938" s="76">
        <v>0</v>
      </c>
      <c r="AV938" s="81" t="s">
        <v>73</v>
      </c>
      <c r="AW938" s="620">
        <v>13888000</v>
      </c>
      <c r="AX938" s="488">
        <f t="shared" si="88"/>
        <v>3472000</v>
      </c>
      <c r="AY938" s="84">
        <f t="shared" si="89"/>
        <v>0.8</v>
      </c>
      <c r="AZ938" s="84">
        <v>0.8</v>
      </c>
      <c r="BA938" s="81" t="s">
        <v>73</v>
      </c>
      <c r="BB938" s="72" t="s">
        <v>123</v>
      </c>
      <c r="BC938" s="75" t="s">
        <v>12770</v>
      </c>
      <c r="BD938" s="71" t="s">
        <v>65</v>
      </c>
      <c r="BE938" s="71" t="s">
        <v>65</v>
      </c>
    </row>
    <row r="939" spans="2:57" x14ac:dyDescent="0.25">
      <c r="B939" s="71">
        <v>2025</v>
      </c>
      <c r="C939" s="71">
        <v>891780111</v>
      </c>
      <c r="D939" s="71" t="s">
        <v>63</v>
      </c>
      <c r="E939" s="72" t="s">
        <v>12769</v>
      </c>
      <c r="F939" s="72" t="s">
        <v>12768</v>
      </c>
      <c r="G939" s="176">
        <v>0</v>
      </c>
      <c r="H939" s="72" t="s">
        <v>71</v>
      </c>
      <c r="I939" s="71" t="s">
        <v>64</v>
      </c>
      <c r="J939" s="73" t="s">
        <v>81</v>
      </c>
      <c r="K939" s="75" t="s">
        <v>12473</v>
      </c>
      <c r="L939" s="76">
        <v>26000000</v>
      </c>
      <c r="M939" s="71" t="s">
        <v>66</v>
      </c>
      <c r="N939" s="75" t="s">
        <v>12767</v>
      </c>
      <c r="O939" s="75">
        <v>7597867</v>
      </c>
      <c r="P939" s="72">
        <v>1425</v>
      </c>
      <c r="Q939" s="80">
        <v>45840</v>
      </c>
      <c r="R939" s="75">
        <v>5603238000</v>
      </c>
      <c r="S939" s="80">
        <v>45847</v>
      </c>
      <c r="T939" s="76">
        <v>26000000</v>
      </c>
      <c r="U939" s="72" t="s">
        <v>65</v>
      </c>
      <c r="V939" s="76">
        <v>15443332</v>
      </c>
      <c r="W939" s="104" t="s">
        <v>3532</v>
      </c>
      <c r="X939" s="80">
        <v>45847</v>
      </c>
      <c r="Y939" s="80">
        <v>45847</v>
      </c>
      <c r="Z939" s="78" t="s">
        <v>73</v>
      </c>
      <c r="AA939" s="78">
        <v>45991</v>
      </c>
      <c r="AB939" s="102">
        <f t="shared" si="84"/>
        <v>144</v>
      </c>
      <c r="AC939" s="72">
        <v>0</v>
      </c>
      <c r="AD939" s="514">
        <v>0</v>
      </c>
      <c r="AE939" s="72">
        <v>0</v>
      </c>
      <c r="AF939" s="80" t="s">
        <v>73</v>
      </c>
      <c r="AG939" s="102">
        <f t="shared" si="85"/>
        <v>0</v>
      </c>
      <c r="AH939" s="72">
        <v>0</v>
      </c>
      <c r="AI939" s="628">
        <v>0</v>
      </c>
      <c r="AJ939" s="72" t="s">
        <v>73</v>
      </c>
      <c r="AK939" s="80" t="s">
        <v>73</v>
      </c>
      <c r="AL939" s="72">
        <v>0</v>
      </c>
      <c r="AM939" s="80" t="s">
        <v>73</v>
      </c>
      <c r="AN939" s="80" t="s">
        <v>73</v>
      </c>
      <c r="AO939" s="80" t="s">
        <v>73</v>
      </c>
      <c r="AP939" s="102">
        <f t="shared" si="86"/>
        <v>0</v>
      </c>
      <c r="AQ939" s="102">
        <f t="shared" si="87"/>
        <v>26000000</v>
      </c>
      <c r="AR939" s="72" t="s">
        <v>65</v>
      </c>
      <c r="AS939" s="76">
        <v>26000000</v>
      </c>
      <c r="AT939" s="72" t="s">
        <v>319</v>
      </c>
      <c r="AU939" s="76">
        <v>0</v>
      </c>
      <c r="AV939" s="81" t="s">
        <v>73</v>
      </c>
      <c r="AW939" s="620">
        <v>20800000</v>
      </c>
      <c r="AX939" s="488">
        <f t="shared" si="88"/>
        <v>5200000</v>
      </c>
      <c r="AY939" s="84">
        <f t="shared" si="89"/>
        <v>0.8</v>
      </c>
      <c r="AZ939" s="84">
        <v>0.8</v>
      </c>
      <c r="BA939" s="81" t="s">
        <v>73</v>
      </c>
      <c r="BB939" s="72" t="s">
        <v>123</v>
      </c>
      <c r="BC939" s="75" t="s">
        <v>12766</v>
      </c>
      <c r="BD939" s="71" t="s">
        <v>65</v>
      </c>
      <c r="BE939" s="71" t="s">
        <v>65</v>
      </c>
    </row>
    <row r="940" spans="2:57" x14ac:dyDescent="0.25">
      <c r="B940" s="71">
        <v>2025</v>
      </c>
      <c r="C940" s="71">
        <v>891780111</v>
      </c>
      <c r="D940" s="71" t="s">
        <v>63</v>
      </c>
      <c r="E940" s="72" t="s">
        <v>12765</v>
      </c>
      <c r="F940" s="72" t="s">
        <v>12764</v>
      </c>
      <c r="G940" s="176">
        <v>0</v>
      </c>
      <c r="H940" s="72" t="s">
        <v>71</v>
      </c>
      <c r="I940" s="71" t="s">
        <v>64</v>
      </c>
      <c r="J940" s="73" t="s">
        <v>81</v>
      </c>
      <c r="K940" s="75" t="s">
        <v>12473</v>
      </c>
      <c r="L940" s="76">
        <v>15780000</v>
      </c>
      <c r="M940" s="71" t="s">
        <v>66</v>
      </c>
      <c r="N940" s="75" t="s">
        <v>12763</v>
      </c>
      <c r="O940" s="75">
        <v>1082999140</v>
      </c>
      <c r="P940" s="72">
        <v>1425</v>
      </c>
      <c r="Q940" s="80">
        <v>45840</v>
      </c>
      <c r="R940" s="75">
        <v>5603238000</v>
      </c>
      <c r="S940" s="80">
        <v>45847</v>
      </c>
      <c r="T940" s="76">
        <v>15780000</v>
      </c>
      <c r="U940" s="72" t="s">
        <v>65</v>
      </c>
      <c r="V940" s="76">
        <v>15443332</v>
      </c>
      <c r="W940" s="104" t="s">
        <v>3532</v>
      </c>
      <c r="X940" s="80">
        <v>45847</v>
      </c>
      <c r="Y940" s="80">
        <v>45847</v>
      </c>
      <c r="Z940" s="78" t="s">
        <v>73</v>
      </c>
      <c r="AA940" s="78">
        <v>45991</v>
      </c>
      <c r="AB940" s="102">
        <f t="shared" si="84"/>
        <v>144</v>
      </c>
      <c r="AC940" s="72">
        <v>0</v>
      </c>
      <c r="AD940" s="514">
        <v>0</v>
      </c>
      <c r="AE940" s="72">
        <v>0</v>
      </c>
      <c r="AF940" s="80" t="s">
        <v>73</v>
      </c>
      <c r="AG940" s="102">
        <f t="shared" si="85"/>
        <v>0</v>
      </c>
      <c r="AH940" s="72">
        <v>0</v>
      </c>
      <c r="AI940" s="628">
        <v>0</v>
      </c>
      <c r="AJ940" s="72" t="s">
        <v>73</v>
      </c>
      <c r="AK940" s="80" t="s">
        <v>73</v>
      </c>
      <c r="AL940" s="72">
        <v>0</v>
      </c>
      <c r="AM940" s="80" t="s">
        <v>73</v>
      </c>
      <c r="AN940" s="80" t="s">
        <v>73</v>
      </c>
      <c r="AO940" s="80" t="s">
        <v>73</v>
      </c>
      <c r="AP940" s="102">
        <f t="shared" si="86"/>
        <v>0</v>
      </c>
      <c r="AQ940" s="102">
        <f t="shared" si="87"/>
        <v>15780000</v>
      </c>
      <c r="AR940" s="72" t="s">
        <v>65</v>
      </c>
      <c r="AS940" s="76">
        <v>15780000</v>
      </c>
      <c r="AT940" s="72" t="s">
        <v>319</v>
      </c>
      <c r="AU940" s="76">
        <v>0</v>
      </c>
      <c r="AV940" s="81" t="s">
        <v>73</v>
      </c>
      <c r="AW940" s="620">
        <v>12624000</v>
      </c>
      <c r="AX940" s="488">
        <f t="shared" si="88"/>
        <v>3156000</v>
      </c>
      <c r="AY940" s="84">
        <f t="shared" si="89"/>
        <v>0.8</v>
      </c>
      <c r="AZ940" s="84">
        <v>0.8</v>
      </c>
      <c r="BA940" s="81" t="s">
        <v>73</v>
      </c>
      <c r="BB940" s="72" t="s">
        <v>123</v>
      </c>
      <c r="BC940" s="75" t="s">
        <v>12762</v>
      </c>
      <c r="BD940" s="71" t="s">
        <v>65</v>
      </c>
      <c r="BE940" s="71" t="s">
        <v>65</v>
      </c>
    </row>
    <row r="941" spans="2:57" x14ac:dyDescent="0.25">
      <c r="B941" s="71">
        <v>2025</v>
      </c>
      <c r="C941" s="71">
        <v>891780111</v>
      </c>
      <c r="D941" s="71" t="s">
        <v>63</v>
      </c>
      <c r="E941" s="72" t="s">
        <v>12761</v>
      </c>
      <c r="F941" s="72" t="s">
        <v>12760</v>
      </c>
      <c r="G941" s="176">
        <v>0</v>
      </c>
      <c r="H941" s="72" t="s">
        <v>71</v>
      </c>
      <c r="I941" s="71" t="s">
        <v>64</v>
      </c>
      <c r="J941" s="73" t="s">
        <v>81</v>
      </c>
      <c r="K941" s="75" t="s">
        <v>12473</v>
      </c>
      <c r="L941" s="76">
        <v>26000000</v>
      </c>
      <c r="M941" s="71" t="s">
        <v>66</v>
      </c>
      <c r="N941" s="75" t="s">
        <v>12759</v>
      </c>
      <c r="O941" s="75">
        <v>85456107</v>
      </c>
      <c r="P941" s="72">
        <v>1425</v>
      </c>
      <c r="Q941" s="80">
        <v>45840</v>
      </c>
      <c r="R941" s="75">
        <v>5603238000</v>
      </c>
      <c r="S941" s="80">
        <v>45847</v>
      </c>
      <c r="T941" s="76">
        <v>26000000</v>
      </c>
      <c r="U941" s="72" t="s">
        <v>65</v>
      </c>
      <c r="V941" s="76">
        <v>15443332</v>
      </c>
      <c r="W941" s="104" t="s">
        <v>3532</v>
      </c>
      <c r="X941" s="80">
        <v>45847</v>
      </c>
      <c r="Y941" s="80">
        <v>45847</v>
      </c>
      <c r="Z941" s="78" t="s">
        <v>73</v>
      </c>
      <c r="AA941" s="78">
        <v>45991</v>
      </c>
      <c r="AB941" s="102">
        <f t="shared" si="84"/>
        <v>144</v>
      </c>
      <c r="AC941" s="72">
        <v>0</v>
      </c>
      <c r="AD941" s="514">
        <v>0</v>
      </c>
      <c r="AE941" s="72">
        <v>0</v>
      </c>
      <c r="AF941" s="80" t="s">
        <v>73</v>
      </c>
      <c r="AG941" s="102">
        <f t="shared" si="85"/>
        <v>0</v>
      </c>
      <c r="AH941" s="72">
        <v>0</v>
      </c>
      <c r="AI941" s="628">
        <v>0</v>
      </c>
      <c r="AJ941" s="72" t="s">
        <v>73</v>
      </c>
      <c r="AK941" s="80" t="s">
        <v>73</v>
      </c>
      <c r="AL941" s="72">
        <v>0</v>
      </c>
      <c r="AM941" s="80" t="s">
        <v>73</v>
      </c>
      <c r="AN941" s="80" t="s">
        <v>73</v>
      </c>
      <c r="AO941" s="80" t="s">
        <v>73</v>
      </c>
      <c r="AP941" s="102">
        <f t="shared" si="86"/>
        <v>0</v>
      </c>
      <c r="AQ941" s="102">
        <f t="shared" si="87"/>
        <v>26000000</v>
      </c>
      <c r="AR941" s="72" t="s">
        <v>65</v>
      </c>
      <c r="AS941" s="76">
        <v>26000000</v>
      </c>
      <c r="AT941" s="72" t="s">
        <v>319</v>
      </c>
      <c r="AU941" s="76">
        <v>0</v>
      </c>
      <c r="AV941" s="81" t="s">
        <v>73</v>
      </c>
      <c r="AW941" s="620">
        <v>20800000</v>
      </c>
      <c r="AX941" s="488">
        <f t="shared" si="88"/>
        <v>5200000</v>
      </c>
      <c r="AY941" s="84">
        <f t="shared" si="89"/>
        <v>0.8</v>
      </c>
      <c r="AZ941" s="84">
        <v>0.8</v>
      </c>
      <c r="BA941" s="81" t="s">
        <v>73</v>
      </c>
      <c r="BB941" s="72" t="s">
        <v>123</v>
      </c>
      <c r="BC941" s="75" t="s">
        <v>12758</v>
      </c>
      <c r="BD941" s="71" t="s">
        <v>65</v>
      </c>
      <c r="BE941" s="71" t="s">
        <v>65</v>
      </c>
    </row>
    <row r="942" spans="2:57" x14ac:dyDescent="0.25">
      <c r="B942" s="71">
        <v>2025</v>
      </c>
      <c r="C942" s="71">
        <v>891780111</v>
      </c>
      <c r="D942" s="71" t="s">
        <v>63</v>
      </c>
      <c r="E942" s="72" t="s">
        <v>12757</v>
      </c>
      <c r="F942" s="72" t="s">
        <v>12756</v>
      </c>
      <c r="G942" s="176">
        <v>0</v>
      </c>
      <c r="H942" s="72" t="s">
        <v>71</v>
      </c>
      <c r="I942" s="71" t="s">
        <v>64</v>
      </c>
      <c r="J942" s="73" t="s">
        <v>81</v>
      </c>
      <c r="K942" s="75" t="s">
        <v>12755</v>
      </c>
      <c r="L942" s="76">
        <v>17360000</v>
      </c>
      <c r="M942" s="71" t="s">
        <v>66</v>
      </c>
      <c r="N942" s="75" t="s">
        <v>12754</v>
      </c>
      <c r="O942" s="75">
        <v>1082903282</v>
      </c>
      <c r="P942" s="72">
        <v>1425</v>
      </c>
      <c r="Q942" s="80">
        <v>45840</v>
      </c>
      <c r="R942" s="75">
        <v>5603238000</v>
      </c>
      <c r="S942" s="80">
        <v>45847</v>
      </c>
      <c r="T942" s="76">
        <v>17360000</v>
      </c>
      <c r="U942" s="72" t="s">
        <v>65</v>
      </c>
      <c r="V942" s="76">
        <v>85449357</v>
      </c>
      <c r="W942" s="104" t="s">
        <v>11233</v>
      </c>
      <c r="X942" s="80">
        <v>45847</v>
      </c>
      <c r="Y942" s="80">
        <v>45847</v>
      </c>
      <c r="Z942" s="78" t="s">
        <v>73</v>
      </c>
      <c r="AA942" s="78">
        <v>45991</v>
      </c>
      <c r="AB942" s="102">
        <f t="shared" si="84"/>
        <v>144</v>
      </c>
      <c r="AC942" s="72">
        <v>0</v>
      </c>
      <c r="AD942" s="514">
        <v>0</v>
      </c>
      <c r="AE942" s="72">
        <v>0</v>
      </c>
      <c r="AF942" s="80" t="s">
        <v>73</v>
      </c>
      <c r="AG942" s="102">
        <f t="shared" si="85"/>
        <v>0</v>
      </c>
      <c r="AH942" s="72">
        <v>0</v>
      </c>
      <c r="AI942" s="628">
        <v>0</v>
      </c>
      <c r="AJ942" s="72" t="s">
        <v>73</v>
      </c>
      <c r="AK942" s="80" t="s">
        <v>73</v>
      </c>
      <c r="AL942" s="72">
        <v>0</v>
      </c>
      <c r="AM942" s="80" t="s">
        <v>73</v>
      </c>
      <c r="AN942" s="80" t="s">
        <v>73</v>
      </c>
      <c r="AO942" s="80" t="s">
        <v>73</v>
      </c>
      <c r="AP942" s="102">
        <f t="shared" si="86"/>
        <v>0</v>
      </c>
      <c r="AQ942" s="102">
        <f t="shared" si="87"/>
        <v>17360000</v>
      </c>
      <c r="AR942" s="72" t="s">
        <v>65</v>
      </c>
      <c r="AS942" s="76">
        <v>17360000</v>
      </c>
      <c r="AT942" s="72" t="s">
        <v>319</v>
      </c>
      <c r="AU942" s="76">
        <v>0</v>
      </c>
      <c r="AV942" s="81" t="s">
        <v>73</v>
      </c>
      <c r="AW942" s="620">
        <v>13888000</v>
      </c>
      <c r="AX942" s="488">
        <f t="shared" si="88"/>
        <v>3472000</v>
      </c>
      <c r="AY942" s="84">
        <f t="shared" si="89"/>
        <v>0.8</v>
      </c>
      <c r="AZ942" s="84">
        <v>0.8</v>
      </c>
      <c r="BA942" s="81" t="s">
        <v>73</v>
      </c>
      <c r="BB942" s="72" t="s">
        <v>123</v>
      </c>
      <c r="BC942" s="75" t="s">
        <v>12753</v>
      </c>
      <c r="BD942" s="71" t="s">
        <v>65</v>
      </c>
      <c r="BE942" s="71" t="s">
        <v>65</v>
      </c>
    </row>
    <row r="943" spans="2:57" x14ac:dyDescent="0.25">
      <c r="B943" s="71">
        <v>2025</v>
      </c>
      <c r="C943" s="71">
        <v>891780111</v>
      </c>
      <c r="D943" s="71" t="s">
        <v>63</v>
      </c>
      <c r="E943" s="72" t="s">
        <v>12752</v>
      </c>
      <c r="F943" s="72" t="s">
        <v>12751</v>
      </c>
      <c r="G943" s="176">
        <v>0</v>
      </c>
      <c r="H943" s="72" t="s">
        <v>71</v>
      </c>
      <c r="I943" s="71" t="s">
        <v>64</v>
      </c>
      <c r="J943" s="73" t="s">
        <v>81</v>
      </c>
      <c r="K943" s="75" t="s">
        <v>12750</v>
      </c>
      <c r="L943" s="76">
        <v>13250000</v>
      </c>
      <c r="M943" s="71" t="s">
        <v>66</v>
      </c>
      <c r="N943" s="75" t="s">
        <v>12749</v>
      </c>
      <c r="O943" s="75">
        <v>1082858858</v>
      </c>
      <c r="P943" s="72">
        <v>1426</v>
      </c>
      <c r="Q943" s="80">
        <v>45840</v>
      </c>
      <c r="R943" s="75">
        <v>2494141000</v>
      </c>
      <c r="S943" s="80">
        <v>45847</v>
      </c>
      <c r="T943" s="76">
        <v>13250000</v>
      </c>
      <c r="U943" s="72" t="s">
        <v>65</v>
      </c>
      <c r="V943" s="76">
        <v>85459497</v>
      </c>
      <c r="W943" s="104" t="s">
        <v>9141</v>
      </c>
      <c r="X943" s="80">
        <v>45847</v>
      </c>
      <c r="Y943" s="80">
        <v>45847</v>
      </c>
      <c r="Z943" s="78" t="s">
        <v>73</v>
      </c>
      <c r="AA943" s="78">
        <v>45991</v>
      </c>
      <c r="AB943" s="102">
        <f t="shared" si="84"/>
        <v>144</v>
      </c>
      <c r="AC943" s="72">
        <v>0</v>
      </c>
      <c r="AD943" s="514">
        <v>0</v>
      </c>
      <c r="AE943" s="72">
        <v>0</v>
      </c>
      <c r="AF943" s="80" t="s">
        <v>73</v>
      </c>
      <c r="AG943" s="102">
        <f t="shared" si="85"/>
        <v>0</v>
      </c>
      <c r="AH943" s="72">
        <v>0</v>
      </c>
      <c r="AI943" s="628">
        <v>0</v>
      </c>
      <c r="AJ943" s="72" t="s">
        <v>73</v>
      </c>
      <c r="AK943" s="80" t="s">
        <v>73</v>
      </c>
      <c r="AL943" s="72">
        <v>0</v>
      </c>
      <c r="AM943" s="80" t="s">
        <v>73</v>
      </c>
      <c r="AN943" s="80" t="s">
        <v>73</v>
      </c>
      <c r="AO943" s="80" t="s">
        <v>73</v>
      </c>
      <c r="AP943" s="102">
        <f t="shared" si="86"/>
        <v>0</v>
      </c>
      <c r="AQ943" s="102">
        <f t="shared" si="87"/>
        <v>13250000</v>
      </c>
      <c r="AR943" s="72" t="s">
        <v>65</v>
      </c>
      <c r="AS943" s="76">
        <v>13250000</v>
      </c>
      <c r="AT943" s="72" t="s">
        <v>319</v>
      </c>
      <c r="AU943" s="76">
        <v>0</v>
      </c>
      <c r="AV943" s="81" t="s">
        <v>73</v>
      </c>
      <c r="AW943" s="620">
        <v>10600000</v>
      </c>
      <c r="AX943" s="488">
        <f t="shared" si="88"/>
        <v>2650000</v>
      </c>
      <c r="AY943" s="84">
        <f t="shared" si="89"/>
        <v>0.8</v>
      </c>
      <c r="AZ943" s="84">
        <v>0.8</v>
      </c>
      <c r="BA943" s="81" t="s">
        <v>73</v>
      </c>
      <c r="BB943" s="72" t="s">
        <v>123</v>
      </c>
      <c r="BC943" s="75" t="s">
        <v>12748</v>
      </c>
      <c r="BD943" s="71" t="s">
        <v>65</v>
      </c>
      <c r="BE943" s="71" t="s">
        <v>65</v>
      </c>
    </row>
    <row r="944" spans="2:57" x14ac:dyDescent="0.25">
      <c r="B944" s="71">
        <v>2025</v>
      </c>
      <c r="C944" s="71">
        <v>891780111</v>
      </c>
      <c r="D944" s="71" t="s">
        <v>63</v>
      </c>
      <c r="E944" s="72" t="s">
        <v>12747</v>
      </c>
      <c r="F944" s="72" t="s">
        <v>12746</v>
      </c>
      <c r="G944" s="176">
        <v>0</v>
      </c>
      <c r="H944" s="72" t="s">
        <v>71</v>
      </c>
      <c r="I944" s="71" t="s">
        <v>64</v>
      </c>
      <c r="J944" s="73" t="s">
        <v>81</v>
      </c>
      <c r="K944" s="75" t="s">
        <v>12745</v>
      </c>
      <c r="L944" s="76">
        <v>17360000</v>
      </c>
      <c r="M944" s="71" t="s">
        <v>66</v>
      </c>
      <c r="N944" s="75" t="s">
        <v>12744</v>
      </c>
      <c r="O944" s="75">
        <v>1104871398</v>
      </c>
      <c r="P944" s="72">
        <v>1425</v>
      </c>
      <c r="Q944" s="80">
        <v>45840</v>
      </c>
      <c r="R944" s="75">
        <v>5603238000</v>
      </c>
      <c r="S944" s="80">
        <v>45847</v>
      </c>
      <c r="T944" s="76">
        <v>17360000</v>
      </c>
      <c r="U944" s="72" t="s">
        <v>65</v>
      </c>
      <c r="V944" s="76">
        <v>7634885</v>
      </c>
      <c r="W944" s="104" t="s">
        <v>1954</v>
      </c>
      <c r="X944" s="80">
        <v>45847</v>
      </c>
      <c r="Y944" s="80">
        <v>45847</v>
      </c>
      <c r="Z944" s="78" t="s">
        <v>73</v>
      </c>
      <c r="AA944" s="78">
        <v>45991</v>
      </c>
      <c r="AB944" s="102">
        <f t="shared" si="84"/>
        <v>144</v>
      </c>
      <c r="AC944" s="72">
        <v>0</v>
      </c>
      <c r="AD944" s="514">
        <v>0</v>
      </c>
      <c r="AE944" s="72">
        <v>0</v>
      </c>
      <c r="AF944" s="80" t="s">
        <v>73</v>
      </c>
      <c r="AG944" s="102">
        <f t="shared" si="85"/>
        <v>0</v>
      </c>
      <c r="AH944" s="72">
        <v>0</v>
      </c>
      <c r="AI944" s="628">
        <v>0</v>
      </c>
      <c r="AJ944" s="72" t="s">
        <v>73</v>
      </c>
      <c r="AK944" s="80" t="s">
        <v>73</v>
      </c>
      <c r="AL944" s="72">
        <v>1</v>
      </c>
      <c r="AM944" s="80">
        <v>45947</v>
      </c>
      <c r="AN944" s="80" t="s">
        <v>73</v>
      </c>
      <c r="AO944" s="80" t="s">
        <v>73</v>
      </c>
      <c r="AP944" s="102" t="e">
        <f t="shared" si="86"/>
        <v>#VALUE!</v>
      </c>
      <c r="AQ944" s="102">
        <f t="shared" si="87"/>
        <v>17360000</v>
      </c>
      <c r="AR944" s="72" t="s">
        <v>65</v>
      </c>
      <c r="AS944" s="76">
        <v>17360000</v>
      </c>
      <c r="AT944" s="72" t="s">
        <v>319</v>
      </c>
      <c r="AU944" s="76">
        <v>0</v>
      </c>
      <c r="AV944" s="81" t="s">
        <v>73</v>
      </c>
      <c r="AW944" s="620">
        <v>12383500</v>
      </c>
      <c r="AX944" s="488">
        <f t="shared" si="88"/>
        <v>4976500</v>
      </c>
      <c r="AY944" s="84">
        <f t="shared" si="89"/>
        <v>0.71333525345622117</v>
      </c>
      <c r="AZ944" s="84">
        <v>0.71333525345622117</v>
      </c>
      <c r="BA944" s="81" t="s">
        <v>73</v>
      </c>
      <c r="BB944" s="72" t="s">
        <v>123</v>
      </c>
      <c r="BC944" s="75" t="s">
        <v>12743</v>
      </c>
      <c r="BD944" s="71" t="s">
        <v>65</v>
      </c>
      <c r="BE944" s="71" t="s">
        <v>65</v>
      </c>
    </row>
    <row r="945" spans="2:57" x14ac:dyDescent="0.25">
      <c r="B945" s="71">
        <v>2025</v>
      </c>
      <c r="C945" s="71">
        <v>891780111</v>
      </c>
      <c r="D945" s="71" t="s">
        <v>63</v>
      </c>
      <c r="E945" s="72" t="s">
        <v>12742</v>
      </c>
      <c r="F945" s="72" t="s">
        <v>12741</v>
      </c>
      <c r="G945" s="176">
        <v>0</v>
      </c>
      <c r="H945" s="72" t="s">
        <v>71</v>
      </c>
      <c r="I945" s="71" t="s">
        <v>64</v>
      </c>
      <c r="J945" s="73" t="s">
        <v>81</v>
      </c>
      <c r="K945" s="75" t="s">
        <v>12740</v>
      </c>
      <c r="L945" s="76">
        <v>13250000</v>
      </c>
      <c r="M945" s="71" t="s">
        <v>66</v>
      </c>
      <c r="N945" s="75" t="s">
        <v>12739</v>
      </c>
      <c r="O945" s="75">
        <v>36549906</v>
      </c>
      <c r="P945" s="72">
        <v>1425</v>
      </c>
      <c r="Q945" s="80">
        <v>45840</v>
      </c>
      <c r="R945" s="75">
        <v>5603238000</v>
      </c>
      <c r="S945" s="80">
        <v>45847</v>
      </c>
      <c r="T945" s="76">
        <v>13250000</v>
      </c>
      <c r="U945" s="72" t="s">
        <v>65</v>
      </c>
      <c r="V945" s="76">
        <v>36557666</v>
      </c>
      <c r="W945" s="104" t="s">
        <v>10440</v>
      </c>
      <c r="X945" s="80">
        <v>45847</v>
      </c>
      <c r="Y945" s="80">
        <v>45847</v>
      </c>
      <c r="Z945" s="78" t="s">
        <v>73</v>
      </c>
      <c r="AA945" s="78">
        <v>45991</v>
      </c>
      <c r="AB945" s="102">
        <f t="shared" si="84"/>
        <v>144</v>
      </c>
      <c r="AC945" s="72">
        <v>0</v>
      </c>
      <c r="AD945" s="514">
        <v>0</v>
      </c>
      <c r="AE945" s="72">
        <v>0</v>
      </c>
      <c r="AF945" s="80" t="s">
        <v>73</v>
      </c>
      <c r="AG945" s="102">
        <f t="shared" si="85"/>
        <v>0</v>
      </c>
      <c r="AH945" s="72">
        <v>0</v>
      </c>
      <c r="AI945" s="628">
        <v>0</v>
      </c>
      <c r="AJ945" s="72" t="s">
        <v>73</v>
      </c>
      <c r="AK945" s="80" t="s">
        <v>73</v>
      </c>
      <c r="AL945" s="72">
        <v>0</v>
      </c>
      <c r="AM945" s="80" t="s">
        <v>73</v>
      </c>
      <c r="AN945" s="80" t="s">
        <v>73</v>
      </c>
      <c r="AO945" s="80" t="s">
        <v>73</v>
      </c>
      <c r="AP945" s="102">
        <f t="shared" si="86"/>
        <v>0</v>
      </c>
      <c r="AQ945" s="102">
        <f t="shared" si="87"/>
        <v>13250000</v>
      </c>
      <c r="AR945" s="72" t="s">
        <v>65</v>
      </c>
      <c r="AS945" s="76">
        <v>13250000</v>
      </c>
      <c r="AT945" s="72" t="s">
        <v>319</v>
      </c>
      <c r="AU945" s="76">
        <v>0</v>
      </c>
      <c r="AV945" s="81" t="s">
        <v>73</v>
      </c>
      <c r="AW945" s="620">
        <v>10600000</v>
      </c>
      <c r="AX945" s="488">
        <f t="shared" si="88"/>
        <v>2650000</v>
      </c>
      <c r="AY945" s="84">
        <f t="shared" si="89"/>
        <v>0.8</v>
      </c>
      <c r="AZ945" s="84">
        <v>0.8</v>
      </c>
      <c r="BA945" s="81" t="s">
        <v>73</v>
      </c>
      <c r="BB945" s="72" t="s">
        <v>123</v>
      </c>
      <c r="BC945" s="75" t="s">
        <v>12738</v>
      </c>
      <c r="BD945" s="71" t="s">
        <v>65</v>
      </c>
      <c r="BE945" s="71" t="s">
        <v>65</v>
      </c>
    </row>
    <row r="946" spans="2:57" x14ac:dyDescent="0.25">
      <c r="B946" s="71">
        <v>2025</v>
      </c>
      <c r="C946" s="71">
        <v>891780111</v>
      </c>
      <c r="D946" s="71" t="s">
        <v>63</v>
      </c>
      <c r="E946" s="72" t="s">
        <v>12737</v>
      </c>
      <c r="F946" s="72" t="s">
        <v>12736</v>
      </c>
      <c r="G946" s="176">
        <v>0</v>
      </c>
      <c r="H946" s="72" t="s">
        <v>71</v>
      </c>
      <c r="I946" s="71" t="s">
        <v>166</v>
      </c>
      <c r="J946" s="73" t="s">
        <v>81</v>
      </c>
      <c r="K946" s="75" t="s">
        <v>12735</v>
      </c>
      <c r="L946" s="76">
        <v>15780000</v>
      </c>
      <c r="M946" s="71" t="s">
        <v>66</v>
      </c>
      <c r="N946" s="75" t="s">
        <v>12734</v>
      </c>
      <c r="O946" s="75">
        <v>1082954069</v>
      </c>
      <c r="P946" s="72">
        <v>1432</v>
      </c>
      <c r="Q946" s="80">
        <v>45841</v>
      </c>
      <c r="R946" s="75">
        <v>63120000</v>
      </c>
      <c r="S946" s="80">
        <v>45847</v>
      </c>
      <c r="T946" s="76">
        <v>15780000</v>
      </c>
      <c r="U946" s="72" t="s">
        <v>65</v>
      </c>
      <c r="V946" s="76">
        <v>72175281</v>
      </c>
      <c r="W946" s="104" t="s">
        <v>8886</v>
      </c>
      <c r="X946" s="80">
        <v>45847</v>
      </c>
      <c r="Y946" s="80">
        <v>45847</v>
      </c>
      <c r="Z946" s="78" t="s">
        <v>73</v>
      </c>
      <c r="AA946" s="78">
        <v>45991</v>
      </c>
      <c r="AB946" s="102">
        <f t="shared" si="84"/>
        <v>144</v>
      </c>
      <c r="AC946" s="72">
        <v>0</v>
      </c>
      <c r="AD946" s="514">
        <v>0</v>
      </c>
      <c r="AE946" s="72">
        <v>0</v>
      </c>
      <c r="AF946" s="80" t="s">
        <v>73</v>
      </c>
      <c r="AG946" s="102">
        <f t="shared" si="85"/>
        <v>0</v>
      </c>
      <c r="AH946" s="72">
        <v>0</v>
      </c>
      <c r="AI946" s="628">
        <v>0</v>
      </c>
      <c r="AJ946" s="72" t="s">
        <v>73</v>
      </c>
      <c r="AK946" s="80" t="s">
        <v>73</v>
      </c>
      <c r="AL946" s="72">
        <v>0</v>
      </c>
      <c r="AM946" s="80" t="s">
        <v>73</v>
      </c>
      <c r="AN946" s="80" t="s">
        <v>73</v>
      </c>
      <c r="AO946" s="80" t="s">
        <v>73</v>
      </c>
      <c r="AP946" s="102">
        <f t="shared" si="86"/>
        <v>0</v>
      </c>
      <c r="AQ946" s="102">
        <f t="shared" si="87"/>
        <v>15780000</v>
      </c>
      <c r="AR946" s="72" t="s">
        <v>65</v>
      </c>
      <c r="AS946" s="76">
        <v>15780000</v>
      </c>
      <c r="AT946" s="72" t="s">
        <v>319</v>
      </c>
      <c r="AU946" s="76">
        <v>0</v>
      </c>
      <c r="AV946" s="81" t="s">
        <v>73</v>
      </c>
      <c r="AW946" s="620">
        <v>12624000</v>
      </c>
      <c r="AX946" s="488">
        <f t="shared" si="88"/>
        <v>3156000</v>
      </c>
      <c r="AY946" s="84">
        <f t="shared" si="89"/>
        <v>0.8</v>
      </c>
      <c r="AZ946" s="84">
        <v>0.8</v>
      </c>
      <c r="BA946" s="81" t="s">
        <v>73</v>
      </c>
      <c r="BB946" s="72" t="s">
        <v>123</v>
      </c>
      <c r="BC946" s="75" t="s">
        <v>12733</v>
      </c>
      <c r="BD946" s="71" t="s">
        <v>65</v>
      </c>
      <c r="BE946" s="71" t="s">
        <v>65</v>
      </c>
    </row>
    <row r="947" spans="2:57" x14ac:dyDescent="0.25">
      <c r="B947" s="71">
        <v>2025</v>
      </c>
      <c r="C947" s="71">
        <v>891780111</v>
      </c>
      <c r="D947" s="71" t="s">
        <v>63</v>
      </c>
      <c r="E947" s="72" t="s">
        <v>12732</v>
      </c>
      <c r="F947" s="72" t="s">
        <v>12731</v>
      </c>
      <c r="G947" s="176">
        <v>0</v>
      </c>
      <c r="H947" s="72" t="s">
        <v>71</v>
      </c>
      <c r="I947" s="71" t="s">
        <v>64</v>
      </c>
      <c r="J947" s="73" t="s">
        <v>81</v>
      </c>
      <c r="K947" s="75" t="s">
        <v>12730</v>
      </c>
      <c r="L947" s="76">
        <v>21000000</v>
      </c>
      <c r="M947" s="71" t="s">
        <v>66</v>
      </c>
      <c r="N947" s="75" t="s">
        <v>12729</v>
      </c>
      <c r="O947" s="75">
        <v>1083035460</v>
      </c>
      <c r="P947" s="72">
        <v>1425</v>
      </c>
      <c r="Q947" s="80">
        <v>45840</v>
      </c>
      <c r="R947" s="75">
        <v>5603238000</v>
      </c>
      <c r="S947" s="80">
        <v>45847</v>
      </c>
      <c r="T947" s="76">
        <v>21000000</v>
      </c>
      <c r="U947" s="72" t="s">
        <v>65</v>
      </c>
      <c r="V947" s="76">
        <v>36559627</v>
      </c>
      <c r="W947" s="104" t="s">
        <v>10413</v>
      </c>
      <c r="X947" s="80">
        <v>45847</v>
      </c>
      <c r="Y947" s="80">
        <v>45847</v>
      </c>
      <c r="Z947" s="78" t="s">
        <v>73</v>
      </c>
      <c r="AA947" s="78">
        <v>45991</v>
      </c>
      <c r="AB947" s="102">
        <f t="shared" si="84"/>
        <v>144</v>
      </c>
      <c r="AC947" s="72">
        <v>0</v>
      </c>
      <c r="AD947" s="514">
        <v>0</v>
      </c>
      <c r="AE947" s="72">
        <v>0</v>
      </c>
      <c r="AF947" s="80" t="s">
        <v>73</v>
      </c>
      <c r="AG947" s="102">
        <f t="shared" si="85"/>
        <v>0</v>
      </c>
      <c r="AH947" s="72">
        <v>0</v>
      </c>
      <c r="AI947" s="628">
        <v>0</v>
      </c>
      <c r="AJ947" s="72" t="s">
        <v>73</v>
      </c>
      <c r="AK947" s="80" t="s">
        <v>73</v>
      </c>
      <c r="AL947" s="72">
        <v>0</v>
      </c>
      <c r="AM947" s="80" t="s">
        <v>73</v>
      </c>
      <c r="AN947" s="80" t="s">
        <v>73</v>
      </c>
      <c r="AO947" s="80" t="s">
        <v>73</v>
      </c>
      <c r="AP947" s="102">
        <f t="shared" si="86"/>
        <v>0</v>
      </c>
      <c r="AQ947" s="102">
        <f t="shared" si="87"/>
        <v>21000000</v>
      </c>
      <c r="AR947" s="72" t="s">
        <v>65</v>
      </c>
      <c r="AS947" s="76">
        <v>21000000</v>
      </c>
      <c r="AT947" s="72" t="s">
        <v>319</v>
      </c>
      <c r="AU947" s="76">
        <v>0</v>
      </c>
      <c r="AV947" s="81" t="s">
        <v>73</v>
      </c>
      <c r="AW947" s="620">
        <v>16800000</v>
      </c>
      <c r="AX947" s="488">
        <f t="shared" si="88"/>
        <v>4200000</v>
      </c>
      <c r="AY947" s="84">
        <f t="shared" si="89"/>
        <v>0.8</v>
      </c>
      <c r="AZ947" s="84">
        <v>0.8</v>
      </c>
      <c r="BA947" s="81" t="s">
        <v>73</v>
      </c>
      <c r="BB947" s="72" t="s">
        <v>123</v>
      </c>
      <c r="BC947" s="75" t="s">
        <v>12728</v>
      </c>
      <c r="BD947" s="71" t="s">
        <v>65</v>
      </c>
      <c r="BE947" s="71" t="s">
        <v>65</v>
      </c>
    </row>
    <row r="948" spans="2:57" x14ac:dyDescent="0.25">
      <c r="B948" s="71">
        <v>2025</v>
      </c>
      <c r="C948" s="71">
        <v>891780111</v>
      </c>
      <c r="D948" s="71" t="s">
        <v>63</v>
      </c>
      <c r="E948" s="72" t="s">
        <v>12727</v>
      </c>
      <c r="F948" s="72" t="s">
        <v>12726</v>
      </c>
      <c r="G948" s="176">
        <v>0</v>
      </c>
      <c r="H948" s="72" t="s">
        <v>71</v>
      </c>
      <c r="I948" s="71" t="s">
        <v>64</v>
      </c>
      <c r="J948" s="73" t="s">
        <v>81</v>
      </c>
      <c r="K948" s="75" t="s">
        <v>12725</v>
      </c>
      <c r="L948" s="76">
        <v>11250000</v>
      </c>
      <c r="M948" s="71" t="s">
        <v>66</v>
      </c>
      <c r="N948" s="75" t="s">
        <v>12724</v>
      </c>
      <c r="O948" s="75">
        <v>5492235</v>
      </c>
      <c r="P948" s="72">
        <v>1426</v>
      </c>
      <c r="Q948" s="80">
        <v>45840</v>
      </c>
      <c r="R948" s="75">
        <v>2494141000</v>
      </c>
      <c r="S948" s="80">
        <v>45847</v>
      </c>
      <c r="T948" s="76">
        <v>11250000</v>
      </c>
      <c r="U948" s="72" t="s">
        <v>65</v>
      </c>
      <c r="V948" s="76">
        <v>57444673</v>
      </c>
      <c r="W948" s="104" t="s">
        <v>10483</v>
      </c>
      <c r="X948" s="80">
        <v>45847</v>
      </c>
      <c r="Y948" s="80">
        <v>45847</v>
      </c>
      <c r="Z948" s="78" t="s">
        <v>73</v>
      </c>
      <c r="AA948" s="78">
        <v>45991</v>
      </c>
      <c r="AB948" s="102">
        <f t="shared" si="84"/>
        <v>144</v>
      </c>
      <c r="AC948" s="72">
        <v>0</v>
      </c>
      <c r="AD948" s="514">
        <v>0</v>
      </c>
      <c r="AE948" s="72">
        <v>0</v>
      </c>
      <c r="AF948" s="80" t="s">
        <v>73</v>
      </c>
      <c r="AG948" s="102">
        <f t="shared" si="85"/>
        <v>0</v>
      </c>
      <c r="AH948" s="72">
        <v>0</v>
      </c>
      <c r="AI948" s="628">
        <v>0</v>
      </c>
      <c r="AJ948" s="72" t="s">
        <v>73</v>
      </c>
      <c r="AK948" s="80" t="s">
        <v>73</v>
      </c>
      <c r="AL948" s="72">
        <v>0</v>
      </c>
      <c r="AM948" s="80" t="s">
        <v>73</v>
      </c>
      <c r="AN948" s="80" t="s">
        <v>73</v>
      </c>
      <c r="AO948" s="80" t="s">
        <v>73</v>
      </c>
      <c r="AP948" s="102">
        <f t="shared" si="86"/>
        <v>0</v>
      </c>
      <c r="AQ948" s="102">
        <f t="shared" si="87"/>
        <v>11250000</v>
      </c>
      <c r="AR948" s="72" t="s">
        <v>65</v>
      </c>
      <c r="AS948" s="76">
        <v>11250000</v>
      </c>
      <c r="AT948" s="72" t="s">
        <v>319</v>
      </c>
      <c r="AU948" s="76">
        <v>0</v>
      </c>
      <c r="AV948" s="81" t="s">
        <v>73</v>
      </c>
      <c r="AW948" s="620">
        <v>9000000</v>
      </c>
      <c r="AX948" s="488">
        <f t="shared" si="88"/>
        <v>2250000</v>
      </c>
      <c r="AY948" s="84">
        <f t="shared" si="89"/>
        <v>0.8</v>
      </c>
      <c r="AZ948" s="84">
        <v>0.8</v>
      </c>
      <c r="BA948" s="81" t="s">
        <v>73</v>
      </c>
      <c r="BB948" s="72" t="s">
        <v>123</v>
      </c>
      <c r="BC948" s="75" t="s">
        <v>12723</v>
      </c>
      <c r="BD948" s="71" t="s">
        <v>65</v>
      </c>
      <c r="BE948" s="71" t="s">
        <v>65</v>
      </c>
    </row>
    <row r="949" spans="2:57" x14ac:dyDescent="0.25">
      <c r="B949" s="71">
        <v>2025</v>
      </c>
      <c r="C949" s="71">
        <v>891780111</v>
      </c>
      <c r="D949" s="71" t="s">
        <v>63</v>
      </c>
      <c r="E949" s="72" t="s">
        <v>12722</v>
      </c>
      <c r="F949" s="72" t="s">
        <v>12721</v>
      </c>
      <c r="G949" s="176">
        <v>0</v>
      </c>
      <c r="H949" s="72" t="s">
        <v>71</v>
      </c>
      <c r="I949" s="71" t="s">
        <v>64</v>
      </c>
      <c r="J949" s="73" t="s">
        <v>81</v>
      </c>
      <c r="K949" s="75" t="s">
        <v>12287</v>
      </c>
      <c r="L949" s="76">
        <v>2900000</v>
      </c>
      <c r="M949" s="71" t="s">
        <v>66</v>
      </c>
      <c r="N949" s="75" t="s">
        <v>12720</v>
      </c>
      <c r="O949" s="75">
        <v>7601477</v>
      </c>
      <c r="P949" s="72">
        <v>1425</v>
      </c>
      <c r="Q949" s="80">
        <v>45840</v>
      </c>
      <c r="R949" s="75">
        <v>5603238000</v>
      </c>
      <c r="S949" s="80">
        <v>45847</v>
      </c>
      <c r="T949" s="76">
        <v>2900000</v>
      </c>
      <c r="U949" s="72" t="s">
        <v>65</v>
      </c>
      <c r="V949" s="76">
        <v>45691169</v>
      </c>
      <c r="W949" s="104" t="s">
        <v>10104</v>
      </c>
      <c r="X949" s="80">
        <v>45847</v>
      </c>
      <c r="Y949" s="80">
        <v>45847</v>
      </c>
      <c r="Z949" s="78" t="s">
        <v>73</v>
      </c>
      <c r="AA949" s="78">
        <v>45860</v>
      </c>
      <c r="AB949" s="102">
        <f t="shared" si="84"/>
        <v>13</v>
      </c>
      <c r="AC949" s="72">
        <v>0</v>
      </c>
      <c r="AD949" s="514">
        <v>0</v>
      </c>
      <c r="AE949" s="72">
        <v>0</v>
      </c>
      <c r="AF949" s="80" t="s">
        <v>73</v>
      </c>
      <c r="AG949" s="102">
        <f t="shared" si="85"/>
        <v>0</v>
      </c>
      <c r="AH949" s="72">
        <v>0</v>
      </c>
      <c r="AI949" s="628">
        <v>0</v>
      </c>
      <c r="AJ949" s="72" t="s">
        <v>73</v>
      </c>
      <c r="AK949" s="80" t="s">
        <v>73</v>
      </c>
      <c r="AL949" s="72">
        <v>0</v>
      </c>
      <c r="AM949" s="80" t="s">
        <v>73</v>
      </c>
      <c r="AN949" s="80" t="s">
        <v>73</v>
      </c>
      <c r="AO949" s="80" t="s">
        <v>73</v>
      </c>
      <c r="AP949" s="102">
        <f t="shared" si="86"/>
        <v>0</v>
      </c>
      <c r="AQ949" s="102">
        <f t="shared" si="87"/>
        <v>2900000</v>
      </c>
      <c r="AR949" s="72" t="s">
        <v>65</v>
      </c>
      <c r="AS949" s="76">
        <v>2900000</v>
      </c>
      <c r="AT949" s="72" t="s">
        <v>319</v>
      </c>
      <c r="AU949" s="76">
        <v>0</v>
      </c>
      <c r="AV949" s="81" t="s">
        <v>73</v>
      </c>
      <c r="AW949" s="620">
        <v>2900000</v>
      </c>
      <c r="AX949" s="488">
        <f t="shared" si="88"/>
        <v>0</v>
      </c>
      <c r="AY949" s="84">
        <f t="shared" si="89"/>
        <v>1</v>
      </c>
      <c r="AZ949" s="84">
        <v>1</v>
      </c>
      <c r="BA949" s="81" t="s">
        <v>73</v>
      </c>
      <c r="BB949" s="72" t="s">
        <v>208</v>
      </c>
      <c r="BC949" s="75" t="s">
        <v>12719</v>
      </c>
      <c r="BD949" s="71" t="s">
        <v>65</v>
      </c>
      <c r="BE949" s="71" t="s">
        <v>65</v>
      </c>
    </row>
    <row r="950" spans="2:57" x14ac:dyDescent="0.25">
      <c r="B950" s="71">
        <v>2025</v>
      </c>
      <c r="C950" s="71">
        <v>891780111</v>
      </c>
      <c r="D950" s="71" t="s">
        <v>63</v>
      </c>
      <c r="E950" s="72" t="s">
        <v>12718</v>
      </c>
      <c r="F950" s="72" t="s">
        <v>12717</v>
      </c>
      <c r="G950" s="176">
        <v>0</v>
      </c>
      <c r="H950" s="72" t="s">
        <v>71</v>
      </c>
      <c r="I950" s="71" t="s">
        <v>64</v>
      </c>
      <c r="J950" s="73" t="s">
        <v>81</v>
      </c>
      <c r="K950" s="75" t="s">
        <v>12716</v>
      </c>
      <c r="L950" s="76">
        <v>13250000</v>
      </c>
      <c r="M950" s="71" t="s">
        <v>66</v>
      </c>
      <c r="N950" s="75" t="s">
        <v>12715</v>
      </c>
      <c r="O950" s="75">
        <v>1082848119</v>
      </c>
      <c r="P950" s="72">
        <v>1426</v>
      </c>
      <c r="Q950" s="80">
        <v>45840</v>
      </c>
      <c r="R950" s="75">
        <v>2494141000</v>
      </c>
      <c r="S950" s="80">
        <v>45847</v>
      </c>
      <c r="T950" s="76">
        <v>13250000</v>
      </c>
      <c r="U950" s="72" t="s">
        <v>65</v>
      </c>
      <c r="V950" s="76">
        <v>85450705</v>
      </c>
      <c r="W950" s="104" t="s">
        <v>12641</v>
      </c>
      <c r="X950" s="80">
        <v>45847</v>
      </c>
      <c r="Y950" s="80">
        <v>45847</v>
      </c>
      <c r="Z950" s="78" t="s">
        <v>73</v>
      </c>
      <c r="AA950" s="78">
        <v>45991</v>
      </c>
      <c r="AB950" s="102">
        <f t="shared" si="84"/>
        <v>144</v>
      </c>
      <c r="AC950" s="72">
        <v>0</v>
      </c>
      <c r="AD950" s="514">
        <v>0</v>
      </c>
      <c r="AE950" s="72">
        <v>0</v>
      </c>
      <c r="AF950" s="80" t="s">
        <v>73</v>
      </c>
      <c r="AG950" s="102">
        <f t="shared" si="85"/>
        <v>0</v>
      </c>
      <c r="AH950" s="72">
        <v>0</v>
      </c>
      <c r="AI950" s="628">
        <v>0</v>
      </c>
      <c r="AJ950" s="72" t="s">
        <v>73</v>
      </c>
      <c r="AK950" s="80" t="s">
        <v>73</v>
      </c>
      <c r="AL950" s="72">
        <v>0</v>
      </c>
      <c r="AM950" s="80" t="s">
        <v>73</v>
      </c>
      <c r="AN950" s="80" t="s">
        <v>73</v>
      </c>
      <c r="AO950" s="80" t="s">
        <v>73</v>
      </c>
      <c r="AP950" s="102">
        <f t="shared" si="86"/>
        <v>0</v>
      </c>
      <c r="AQ950" s="102">
        <f t="shared" si="87"/>
        <v>13250000</v>
      </c>
      <c r="AR950" s="72" t="s">
        <v>65</v>
      </c>
      <c r="AS950" s="76">
        <v>13250000</v>
      </c>
      <c r="AT950" s="72" t="s">
        <v>319</v>
      </c>
      <c r="AU950" s="76">
        <v>0</v>
      </c>
      <c r="AV950" s="81" t="s">
        <v>73</v>
      </c>
      <c r="AW950" s="620">
        <v>10600000</v>
      </c>
      <c r="AX950" s="488">
        <f t="shared" si="88"/>
        <v>2650000</v>
      </c>
      <c r="AY950" s="84">
        <f t="shared" si="89"/>
        <v>0.8</v>
      </c>
      <c r="AZ950" s="84">
        <v>0.8</v>
      </c>
      <c r="BA950" s="81" t="s">
        <v>73</v>
      </c>
      <c r="BB950" s="72" t="s">
        <v>123</v>
      </c>
      <c r="BC950" s="75" t="s">
        <v>12714</v>
      </c>
      <c r="BD950" s="71" t="s">
        <v>65</v>
      </c>
      <c r="BE950" s="71" t="s">
        <v>65</v>
      </c>
    </row>
    <row r="951" spans="2:57" x14ac:dyDescent="0.25">
      <c r="B951" s="71">
        <v>2025</v>
      </c>
      <c r="C951" s="71">
        <v>891780111</v>
      </c>
      <c r="D951" s="71" t="s">
        <v>63</v>
      </c>
      <c r="E951" s="72" t="s">
        <v>12713</v>
      </c>
      <c r="F951" s="72" t="s">
        <v>12712</v>
      </c>
      <c r="G951" s="176">
        <v>0</v>
      </c>
      <c r="H951" s="72" t="s">
        <v>71</v>
      </c>
      <c r="I951" s="71" t="s">
        <v>64</v>
      </c>
      <c r="J951" s="73" t="s">
        <v>81</v>
      </c>
      <c r="K951" s="75" t="s">
        <v>11471</v>
      </c>
      <c r="L951" s="76">
        <v>11250000</v>
      </c>
      <c r="M951" s="71" t="s">
        <v>66</v>
      </c>
      <c r="N951" s="75" t="s">
        <v>12711</v>
      </c>
      <c r="O951" s="75">
        <v>1082838731</v>
      </c>
      <c r="P951" s="72">
        <v>1426</v>
      </c>
      <c r="Q951" s="80">
        <v>45840</v>
      </c>
      <c r="R951" s="75">
        <v>2494141000</v>
      </c>
      <c r="S951" s="80">
        <v>45847</v>
      </c>
      <c r="T951" s="76">
        <v>11250000</v>
      </c>
      <c r="U951" s="72" t="s">
        <v>65</v>
      </c>
      <c r="V951" s="76">
        <v>57444673</v>
      </c>
      <c r="W951" s="104" t="s">
        <v>10483</v>
      </c>
      <c r="X951" s="80">
        <v>45847</v>
      </c>
      <c r="Y951" s="80">
        <v>45847</v>
      </c>
      <c r="Z951" s="78" t="s">
        <v>73</v>
      </c>
      <c r="AA951" s="78">
        <v>45991</v>
      </c>
      <c r="AB951" s="102">
        <f t="shared" si="84"/>
        <v>144</v>
      </c>
      <c r="AC951" s="72">
        <v>0</v>
      </c>
      <c r="AD951" s="514">
        <v>0</v>
      </c>
      <c r="AE951" s="72">
        <v>0</v>
      </c>
      <c r="AF951" s="80" t="s">
        <v>73</v>
      </c>
      <c r="AG951" s="102">
        <f t="shared" si="85"/>
        <v>0</v>
      </c>
      <c r="AH951" s="72">
        <v>0</v>
      </c>
      <c r="AI951" s="628">
        <v>0</v>
      </c>
      <c r="AJ951" s="72" t="s">
        <v>73</v>
      </c>
      <c r="AK951" s="80" t="s">
        <v>73</v>
      </c>
      <c r="AL951" s="72">
        <v>0</v>
      </c>
      <c r="AM951" s="80" t="s">
        <v>73</v>
      </c>
      <c r="AN951" s="80" t="s">
        <v>73</v>
      </c>
      <c r="AO951" s="80" t="s">
        <v>73</v>
      </c>
      <c r="AP951" s="102">
        <f t="shared" si="86"/>
        <v>0</v>
      </c>
      <c r="AQ951" s="102">
        <f t="shared" si="87"/>
        <v>11250000</v>
      </c>
      <c r="AR951" s="72" t="s">
        <v>65</v>
      </c>
      <c r="AS951" s="76">
        <v>11250000</v>
      </c>
      <c r="AT951" s="72" t="s">
        <v>319</v>
      </c>
      <c r="AU951" s="76">
        <v>0</v>
      </c>
      <c r="AV951" s="81" t="s">
        <v>73</v>
      </c>
      <c r="AW951" s="620">
        <v>9000000</v>
      </c>
      <c r="AX951" s="488">
        <f t="shared" si="88"/>
        <v>2250000</v>
      </c>
      <c r="AY951" s="84">
        <f t="shared" si="89"/>
        <v>0.8</v>
      </c>
      <c r="AZ951" s="84">
        <v>0.8</v>
      </c>
      <c r="BA951" s="81" t="s">
        <v>73</v>
      </c>
      <c r="BB951" s="72" t="s">
        <v>123</v>
      </c>
      <c r="BC951" s="75" t="s">
        <v>12710</v>
      </c>
      <c r="BD951" s="71" t="s">
        <v>65</v>
      </c>
      <c r="BE951" s="71" t="s">
        <v>65</v>
      </c>
    </row>
    <row r="952" spans="2:57" x14ac:dyDescent="0.25">
      <c r="B952" s="71">
        <v>2025</v>
      </c>
      <c r="C952" s="71">
        <v>891780111</v>
      </c>
      <c r="D952" s="71" t="s">
        <v>63</v>
      </c>
      <c r="E952" s="72" t="s">
        <v>12709</v>
      </c>
      <c r="F952" s="72" t="s">
        <v>12708</v>
      </c>
      <c r="G952" s="176">
        <v>0</v>
      </c>
      <c r="H952" s="72" t="s">
        <v>71</v>
      </c>
      <c r="I952" s="71" t="s">
        <v>64</v>
      </c>
      <c r="J952" s="73" t="s">
        <v>81</v>
      </c>
      <c r="K952" s="75" t="s">
        <v>12707</v>
      </c>
      <c r="L952" s="76">
        <v>15780000</v>
      </c>
      <c r="M952" s="71" t="s">
        <v>66</v>
      </c>
      <c r="N952" s="75" t="s">
        <v>12706</v>
      </c>
      <c r="O952" s="75">
        <v>1083023103</v>
      </c>
      <c r="P952" s="72">
        <v>1425</v>
      </c>
      <c r="Q952" s="80">
        <v>45840</v>
      </c>
      <c r="R952" s="75">
        <v>5603238000</v>
      </c>
      <c r="S952" s="80">
        <v>45847</v>
      </c>
      <c r="T952" s="76">
        <v>15780000</v>
      </c>
      <c r="U952" s="72" t="s">
        <v>65</v>
      </c>
      <c r="V952" s="76">
        <v>36665858</v>
      </c>
      <c r="W952" s="104" t="s">
        <v>10356</v>
      </c>
      <c r="X952" s="80">
        <v>45847</v>
      </c>
      <c r="Y952" s="80">
        <v>45847</v>
      </c>
      <c r="Z952" s="78" t="s">
        <v>73</v>
      </c>
      <c r="AA952" s="78">
        <v>45991</v>
      </c>
      <c r="AB952" s="102">
        <f t="shared" si="84"/>
        <v>144</v>
      </c>
      <c r="AC952" s="72">
        <v>0</v>
      </c>
      <c r="AD952" s="514">
        <v>0</v>
      </c>
      <c r="AE952" s="72">
        <v>0</v>
      </c>
      <c r="AF952" s="80" t="s">
        <v>73</v>
      </c>
      <c r="AG952" s="102">
        <f t="shared" si="85"/>
        <v>0</v>
      </c>
      <c r="AH952" s="72">
        <v>0</v>
      </c>
      <c r="AI952" s="628">
        <v>0</v>
      </c>
      <c r="AJ952" s="72" t="s">
        <v>73</v>
      </c>
      <c r="AK952" s="80" t="s">
        <v>73</v>
      </c>
      <c r="AL952" s="72">
        <v>0</v>
      </c>
      <c r="AM952" s="80" t="s">
        <v>73</v>
      </c>
      <c r="AN952" s="80" t="s">
        <v>73</v>
      </c>
      <c r="AO952" s="80" t="s">
        <v>73</v>
      </c>
      <c r="AP952" s="102">
        <f t="shared" si="86"/>
        <v>0</v>
      </c>
      <c r="AQ952" s="102">
        <f t="shared" si="87"/>
        <v>15780000</v>
      </c>
      <c r="AR952" s="72" t="s">
        <v>65</v>
      </c>
      <c r="AS952" s="76">
        <v>15780000</v>
      </c>
      <c r="AT952" s="72" t="s">
        <v>319</v>
      </c>
      <c r="AU952" s="76">
        <v>0</v>
      </c>
      <c r="AV952" s="81" t="s">
        <v>73</v>
      </c>
      <c r="AW952" s="620">
        <v>12624000</v>
      </c>
      <c r="AX952" s="488">
        <f t="shared" si="88"/>
        <v>3156000</v>
      </c>
      <c r="AY952" s="84">
        <f t="shared" si="89"/>
        <v>0.8</v>
      </c>
      <c r="AZ952" s="84">
        <v>0.8</v>
      </c>
      <c r="BA952" s="81" t="s">
        <v>73</v>
      </c>
      <c r="BB952" s="72" t="s">
        <v>123</v>
      </c>
      <c r="BC952" s="75" t="s">
        <v>12705</v>
      </c>
      <c r="BD952" s="71" t="s">
        <v>65</v>
      </c>
      <c r="BE952" s="71" t="s">
        <v>65</v>
      </c>
    </row>
    <row r="953" spans="2:57" x14ac:dyDescent="0.25">
      <c r="B953" s="71">
        <v>2025</v>
      </c>
      <c r="C953" s="71">
        <v>891780111</v>
      </c>
      <c r="D953" s="71" t="s">
        <v>63</v>
      </c>
      <c r="E953" s="72" t="s">
        <v>12704</v>
      </c>
      <c r="F953" s="72" t="s">
        <v>12703</v>
      </c>
      <c r="G953" s="176">
        <v>0</v>
      </c>
      <c r="H953" s="72" t="s">
        <v>71</v>
      </c>
      <c r="I953" s="71" t="s">
        <v>64</v>
      </c>
      <c r="J953" s="73" t="s">
        <v>81</v>
      </c>
      <c r="K953" s="75" t="s">
        <v>12702</v>
      </c>
      <c r="L953" s="76">
        <v>21000000</v>
      </c>
      <c r="M953" s="71" t="s">
        <v>66</v>
      </c>
      <c r="N953" s="75" t="s">
        <v>12701</v>
      </c>
      <c r="O953" s="75">
        <v>1064802492</v>
      </c>
      <c r="P953" s="72">
        <v>1425</v>
      </c>
      <c r="Q953" s="80">
        <v>45840</v>
      </c>
      <c r="R953" s="75">
        <v>5603238000</v>
      </c>
      <c r="S953" s="80">
        <v>45847</v>
      </c>
      <c r="T953" s="76">
        <v>21000000</v>
      </c>
      <c r="U953" s="72" t="s">
        <v>65</v>
      </c>
      <c r="V953" s="76">
        <v>57464638</v>
      </c>
      <c r="W953" s="104" t="s">
        <v>10367</v>
      </c>
      <c r="X953" s="80">
        <v>45847</v>
      </c>
      <c r="Y953" s="80">
        <v>45847</v>
      </c>
      <c r="Z953" s="78" t="s">
        <v>73</v>
      </c>
      <c r="AA953" s="78">
        <v>45991</v>
      </c>
      <c r="AB953" s="102">
        <f t="shared" si="84"/>
        <v>144</v>
      </c>
      <c r="AC953" s="72">
        <v>0</v>
      </c>
      <c r="AD953" s="514">
        <v>0</v>
      </c>
      <c r="AE953" s="72">
        <v>0</v>
      </c>
      <c r="AF953" s="80" t="s">
        <v>73</v>
      </c>
      <c r="AG953" s="102">
        <f t="shared" si="85"/>
        <v>0</v>
      </c>
      <c r="AH953" s="72">
        <v>0</v>
      </c>
      <c r="AI953" s="628">
        <v>0</v>
      </c>
      <c r="AJ953" s="72" t="s">
        <v>73</v>
      </c>
      <c r="AK953" s="80" t="s">
        <v>73</v>
      </c>
      <c r="AL953" s="72">
        <v>0</v>
      </c>
      <c r="AM953" s="80" t="s">
        <v>73</v>
      </c>
      <c r="AN953" s="80" t="s">
        <v>73</v>
      </c>
      <c r="AO953" s="80" t="s">
        <v>73</v>
      </c>
      <c r="AP953" s="102">
        <f t="shared" si="86"/>
        <v>0</v>
      </c>
      <c r="AQ953" s="102">
        <f t="shared" si="87"/>
        <v>21000000</v>
      </c>
      <c r="AR953" s="72" t="s">
        <v>65</v>
      </c>
      <c r="AS953" s="76">
        <v>21000000</v>
      </c>
      <c r="AT953" s="72" t="s">
        <v>319</v>
      </c>
      <c r="AU953" s="76">
        <v>0</v>
      </c>
      <c r="AV953" s="81" t="s">
        <v>73</v>
      </c>
      <c r="AW953" s="620">
        <v>16800000</v>
      </c>
      <c r="AX953" s="488">
        <f t="shared" si="88"/>
        <v>4200000</v>
      </c>
      <c r="AY953" s="84">
        <f t="shared" si="89"/>
        <v>0.8</v>
      </c>
      <c r="AZ953" s="84">
        <v>0.8</v>
      </c>
      <c r="BA953" s="81" t="s">
        <v>73</v>
      </c>
      <c r="BB953" s="72" t="s">
        <v>123</v>
      </c>
      <c r="BC953" s="75" t="s">
        <v>12700</v>
      </c>
      <c r="BD953" s="71" t="s">
        <v>65</v>
      </c>
      <c r="BE953" s="71" t="s">
        <v>65</v>
      </c>
    </row>
    <row r="954" spans="2:57" x14ac:dyDescent="0.25">
      <c r="B954" s="71">
        <v>2025</v>
      </c>
      <c r="C954" s="71">
        <v>891780111</v>
      </c>
      <c r="D954" s="71" t="s">
        <v>63</v>
      </c>
      <c r="E954" s="72" t="s">
        <v>12699</v>
      </c>
      <c r="F954" s="72" t="s">
        <v>12698</v>
      </c>
      <c r="G954" s="176">
        <v>0</v>
      </c>
      <c r="H954" s="72" t="s">
        <v>71</v>
      </c>
      <c r="I954" s="71" t="s">
        <v>64</v>
      </c>
      <c r="J954" s="73" t="s">
        <v>81</v>
      </c>
      <c r="K954" s="75" t="s">
        <v>12697</v>
      </c>
      <c r="L954" s="76">
        <v>18935000</v>
      </c>
      <c r="M954" s="71" t="s">
        <v>66</v>
      </c>
      <c r="N954" s="75" t="s">
        <v>12696</v>
      </c>
      <c r="O954" s="75">
        <v>57434436</v>
      </c>
      <c r="P954" s="72">
        <v>1425</v>
      </c>
      <c r="Q954" s="80">
        <v>45840</v>
      </c>
      <c r="R954" s="75">
        <v>5603238000</v>
      </c>
      <c r="S954" s="80">
        <v>45847</v>
      </c>
      <c r="T954" s="76">
        <v>18935000</v>
      </c>
      <c r="U954" s="72" t="s">
        <v>65</v>
      </c>
      <c r="V954" s="76">
        <v>12621405</v>
      </c>
      <c r="W954" s="104" t="s">
        <v>10350</v>
      </c>
      <c r="X954" s="80">
        <v>45847</v>
      </c>
      <c r="Y954" s="80">
        <v>45847</v>
      </c>
      <c r="Z954" s="78" t="s">
        <v>73</v>
      </c>
      <c r="AA954" s="78">
        <v>45991</v>
      </c>
      <c r="AB954" s="102">
        <f t="shared" si="84"/>
        <v>144</v>
      </c>
      <c r="AC954" s="72">
        <v>0</v>
      </c>
      <c r="AD954" s="514">
        <v>0</v>
      </c>
      <c r="AE954" s="72">
        <v>0</v>
      </c>
      <c r="AF954" s="80" t="s">
        <v>73</v>
      </c>
      <c r="AG954" s="102">
        <f t="shared" si="85"/>
        <v>0</v>
      </c>
      <c r="AH954" s="72">
        <v>0</v>
      </c>
      <c r="AI954" s="628">
        <v>0</v>
      </c>
      <c r="AJ954" s="72" t="s">
        <v>73</v>
      </c>
      <c r="AK954" s="80" t="s">
        <v>73</v>
      </c>
      <c r="AL954" s="72">
        <v>0</v>
      </c>
      <c r="AM954" s="80" t="s">
        <v>73</v>
      </c>
      <c r="AN954" s="80" t="s">
        <v>73</v>
      </c>
      <c r="AO954" s="80" t="s">
        <v>73</v>
      </c>
      <c r="AP954" s="102">
        <f t="shared" si="86"/>
        <v>0</v>
      </c>
      <c r="AQ954" s="102">
        <f t="shared" si="87"/>
        <v>18935000</v>
      </c>
      <c r="AR954" s="72" t="s">
        <v>65</v>
      </c>
      <c r="AS954" s="76">
        <v>18935000</v>
      </c>
      <c r="AT954" s="72" t="s">
        <v>319</v>
      </c>
      <c r="AU954" s="76">
        <v>0</v>
      </c>
      <c r="AV954" s="81" t="s">
        <v>73</v>
      </c>
      <c r="AW954" s="620">
        <v>15148000</v>
      </c>
      <c r="AX954" s="488">
        <f t="shared" si="88"/>
        <v>3787000</v>
      </c>
      <c r="AY954" s="84">
        <f t="shared" si="89"/>
        <v>0.8</v>
      </c>
      <c r="AZ954" s="84">
        <v>0.8</v>
      </c>
      <c r="BA954" s="81" t="s">
        <v>73</v>
      </c>
      <c r="BB954" s="72" t="s">
        <v>123</v>
      </c>
      <c r="BC954" s="75" t="s">
        <v>12695</v>
      </c>
      <c r="BD954" s="71" t="s">
        <v>65</v>
      </c>
      <c r="BE954" s="71" t="s">
        <v>65</v>
      </c>
    </row>
    <row r="955" spans="2:57" x14ac:dyDescent="0.25">
      <c r="B955" s="71">
        <v>2025</v>
      </c>
      <c r="C955" s="71">
        <v>891780111</v>
      </c>
      <c r="D955" s="71" t="s">
        <v>63</v>
      </c>
      <c r="E955" s="72" t="s">
        <v>12694</v>
      </c>
      <c r="F955" s="72" t="s">
        <v>12693</v>
      </c>
      <c r="G955" s="176">
        <v>0</v>
      </c>
      <c r="H955" s="72" t="s">
        <v>71</v>
      </c>
      <c r="I955" s="71" t="s">
        <v>64</v>
      </c>
      <c r="J955" s="73" t="s">
        <v>81</v>
      </c>
      <c r="K955" s="75" t="s">
        <v>12692</v>
      </c>
      <c r="L955" s="76">
        <v>18935000</v>
      </c>
      <c r="M955" s="71" t="s">
        <v>66</v>
      </c>
      <c r="N955" s="75" t="s">
        <v>12691</v>
      </c>
      <c r="O955" s="75">
        <v>36666112</v>
      </c>
      <c r="P955" s="72">
        <v>1425</v>
      </c>
      <c r="Q955" s="80">
        <v>45840</v>
      </c>
      <c r="R955" s="75">
        <v>5603238000</v>
      </c>
      <c r="S955" s="80">
        <v>45847</v>
      </c>
      <c r="T955" s="76">
        <v>18935000</v>
      </c>
      <c r="U955" s="72" t="s">
        <v>65</v>
      </c>
      <c r="V955" s="76">
        <v>32697737</v>
      </c>
      <c r="W955" s="104" t="s">
        <v>10462</v>
      </c>
      <c r="X955" s="80">
        <v>45847</v>
      </c>
      <c r="Y955" s="80">
        <v>45847</v>
      </c>
      <c r="Z955" s="78" t="s">
        <v>73</v>
      </c>
      <c r="AA955" s="78">
        <v>45991</v>
      </c>
      <c r="AB955" s="102">
        <f t="shared" si="84"/>
        <v>144</v>
      </c>
      <c r="AC955" s="72">
        <v>0</v>
      </c>
      <c r="AD955" s="514">
        <v>0</v>
      </c>
      <c r="AE955" s="72">
        <v>0</v>
      </c>
      <c r="AF955" s="80" t="s">
        <v>73</v>
      </c>
      <c r="AG955" s="102">
        <f t="shared" si="85"/>
        <v>0</v>
      </c>
      <c r="AH955" s="72">
        <v>0</v>
      </c>
      <c r="AI955" s="628">
        <v>0</v>
      </c>
      <c r="AJ955" s="72" t="s">
        <v>73</v>
      </c>
      <c r="AK955" s="80" t="s">
        <v>73</v>
      </c>
      <c r="AL955" s="72">
        <v>0</v>
      </c>
      <c r="AM955" s="80" t="s">
        <v>73</v>
      </c>
      <c r="AN955" s="80" t="s">
        <v>73</v>
      </c>
      <c r="AO955" s="80" t="s">
        <v>73</v>
      </c>
      <c r="AP955" s="102">
        <f t="shared" si="86"/>
        <v>0</v>
      </c>
      <c r="AQ955" s="102">
        <f t="shared" si="87"/>
        <v>18935000</v>
      </c>
      <c r="AR955" s="72" t="s">
        <v>65</v>
      </c>
      <c r="AS955" s="76">
        <v>18935000</v>
      </c>
      <c r="AT955" s="72" t="s">
        <v>319</v>
      </c>
      <c r="AU955" s="76">
        <v>0</v>
      </c>
      <c r="AV955" s="81" t="s">
        <v>73</v>
      </c>
      <c r="AW955" s="620">
        <v>15148000</v>
      </c>
      <c r="AX955" s="488">
        <f t="shared" si="88"/>
        <v>3787000</v>
      </c>
      <c r="AY955" s="84">
        <f t="shared" si="89"/>
        <v>0.8</v>
      </c>
      <c r="AZ955" s="84">
        <v>0.8</v>
      </c>
      <c r="BA955" s="81" t="s">
        <v>73</v>
      </c>
      <c r="BB955" s="72" t="s">
        <v>123</v>
      </c>
      <c r="BC955" s="75" t="s">
        <v>12690</v>
      </c>
      <c r="BD955" s="71" t="s">
        <v>65</v>
      </c>
      <c r="BE955" s="71" t="s">
        <v>65</v>
      </c>
    </row>
    <row r="956" spans="2:57" x14ac:dyDescent="0.25">
      <c r="B956" s="71">
        <v>2025</v>
      </c>
      <c r="C956" s="71">
        <v>891780111</v>
      </c>
      <c r="D956" s="71" t="s">
        <v>63</v>
      </c>
      <c r="E956" s="72" t="s">
        <v>12689</v>
      </c>
      <c r="F956" s="72" t="s">
        <v>12688</v>
      </c>
      <c r="G956" s="176">
        <v>0</v>
      </c>
      <c r="H956" s="72" t="s">
        <v>71</v>
      </c>
      <c r="I956" s="71" t="s">
        <v>64</v>
      </c>
      <c r="J956" s="73" t="s">
        <v>81</v>
      </c>
      <c r="K956" s="75" t="s">
        <v>12687</v>
      </c>
      <c r="L956" s="76">
        <v>15780000</v>
      </c>
      <c r="M956" s="71" t="s">
        <v>66</v>
      </c>
      <c r="N956" s="75" t="s">
        <v>12686</v>
      </c>
      <c r="O956" s="75">
        <v>1048936224</v>
      </c>
      <c r="P956" s="72">
        <v>1425</v>
      </c>
      <c r="Q956" s="80">
        <v>45840</v>
      </c>
      <c r="R956" s="75">
        <v>5603238000</v>
      </c>
      <c r="S956" s="80">
        <v>45847</v>
      </c>
      <c r="T956" s="76">
        <v>15780000</v>
      </c>
      <c r="U956" s="72" t="s">
        <v>65</v>
      </c>
      <c r="V956" s="76">
        <v>57464638</v>
      </c>
      <c r="W956" s="104" t="s">
        <v>10367</v>
      </c>
      <c r="X956" s="80">
        <v>45847</v>
      </c>
      <c r="Y956" s="80">
        <v>45847</v>
      </c>
      <c r="Z956" s="78" t="s">
        <v>73</v>
      </c>
      <c r="AA956" s="78">
        <v>45991</v>
      </c>
      <c r="AB956" s="102">
        <f t="shared" si="84"/>
        <v>144</v>
      </c>
      <c r="AC956" s="72">
        <v>0</v>
      </c>
      <c r="AD956" s="514">
        <v>0</v>
      </c>
      <c r="AE956" s="72">
        <v>0</v>
      </c>
      <c r="AF956" s="80" t="s">
        <v>73</v>
      </c>
      <c r="AG956" s="102">
        <f t="shared" si="85"/>
        <v>0</v>
      </c>
      <c r="AH956" s="72">
        <v>0</v>
      </c>
      <c r="AI956" s="628">
        <v>0</v>
      </c>
      <c r="AJ956" s="72" t="s">
        <v>73</v>
      </c>
      <c r="AK956" s="80" t="s">
        <v>73</v>
      </c>
      <c r="AL956" s="72">
        <v>0</v>
      </c>
      <c r="AM956" s="80" t="s">
        <v>73</v>
      </c>
      <c r="AN956" s="80" t="s">
        <v>73</v>
      </c>
      <c r="AO956" s="80" t="s">
        <v>73</v>
      </c>
      <c r="AP956" s="102">
        <f t="shared" si="86"/>
        <v>0</v>
      </c>
      <c r="AQ956" s="102">
        <f t="shared" si="87"/>
        <v>15780000</v>
      </c>
      <c r="AR956" s="72" t="s">
        <v>65</v>
      </c>
      <c r="AS956" s="76">
        <v>15780000</v>
      </c>
      <c r="AT956" s="72" t="s">
        <v>319</v>
      </c>
      <c r="AU956" s="76">
        <v>0</v>
      </c>
      <c r="AV956" s="81" t="s">
        <v>73</v>
      </c>
      <c r="AW956" s="620">
        <v>12624000</v>
      </c>
      <c r="AX956" s="488">
        <f t="shared" si="88"/>
        <v>3156000</v>
      </c>
      <c r="AY956" s="84">
        <f t="shared" si="89"/>
        <v>0.8</v>
      </c>
      <c r="AZ956" s="84">
        <v>0.8</v>
      </c>
      <c r="BA956" s="81" t="s">
        <v>73</v>
      </c>
      <c r="BB956" s="72" t="s">
        <v>123</v>
      </c>
      <c r="BC956" s="75" t="s">
        <v>12685</v>
      </c>
      <c r="BD956" s="71" t="s">
        <v>65</v>
      </c>
      <c r="BE956" s="71" t="s">
        <v>65</v>
      </c>
    </row>
    <row r="957" spans="2:57" x14ac:dyDescent="0.25">
      <c r="B957" s="71">
        <v>2025</v>
      </c>
      <c r="C957" s="71">
        <v>891780111</v>
      </c>
      <c r="D957" s="71" t="s">
        <v>63</v>
      </c>
      <c r="E957" s="72" t="s">
        <v>12684</v>
      </c>
      <c r="F957" s="72" t="s">
        <v>12683</v>
      </c>
      <c r="G957" s="176">
        <v>0</v>
      </c>
      <c r="H957" s="72" t="s">
        <v>71</v>
      </c>
      <c r="I957" s="71" t="s">
        <v>64</v>
      </c>
      <c r="J957" s="73" t="s">
        <v>81</v>
      </c>
      <c r="K957" s="75" t="s">
        <v>12682</v>
      </c>
      <c r="L957" s="76">
        <v>26000000</v>
      </c>
      <c r="M957" s="71" t="s">
        <v>66</v>
      </c>
      <c r="N957" s="75" t="s">
        <v>12681</v>
      </c>
      <c r="O957" s="75">
        <v>85154867</v>
      </c>
      <c r="P957" s="72">
        <v>1425</v>
      </c>
      <c r="Q957" s="80">
        <v>45840</v>
      </c>
      <c r="R957" s="75">
        <v>5603238000</v>
      </c>
      <c r="S957" s="80">
        <v>45847</v>
      </c>
      <c r="T957" s="76">
        <v>26000000</v>
      </c>
      <c r="U957" s="72" t="s">
        <v>65</v>
      </c>
      <c r="V957" s="76">
        <v>12621405</v>
      </c>
      <c r="W957" s="104" t="s">
        <v>10350</v>
      </c>
      <c r="X957" s="80">
        <v>45847</v>
      </c>
      <c r="Y957" s="80">
        <v>45847</v>
      </c>
      <c r="Z957" s="78" t="s">
        <v>73</v>
      </c>
      <c r="AA957" s="78">
        <v>45991</v>
      </c>
      <c r="AB957" s="102">
        <f t="shared" si="84"/>
        <v>144</v>
      </c>
      <c r="AC957" s="72">
        <v>0</v>
      </c>
      <c r="AD957" s="514">
        <v>0</v>
      </c>
      <c r="AE957" s="72">
        <v>0</v>
      </c>
      <c r="AF957" s="80" t="s">
        <v>73</v>
      </c>
      <c r="AG957" s="102">
        <f t="shared" si="85"/>
        <v>0</v>
      </c>
      <c r="AH957" s="72">
        <v>0</v>
      </c>
      <c r="AI957" s="628">
        <v>0</v>
      </c>
      <c r="AJ957" s="72" t="s">
        <v>73</v>
      </c>
      <c r="AK957" s="80" t="s">
        <v>73</v>
      </c>
      <c r="AL957" s="72">
        <v>0</v>
      </c>
      <c r="AM957" s="80" t="s">
        <v>73</v>
      </c>
      <c r="AN957" s="80" t="s">
        <v>73</v>
      </c>
      <c r="AO957" s="80" t="s">
        <v>73</v>
      </c>
      <c r="AP957" s="102">
        <f t="shared" si="86"/>
        <v>0</v>
      </c>
      <c r="AQ957" s="102">
        <f t="shared" si="87"/>
        <v>26000000</v>
      </c>
      <c r="AR957" s="72" t="s">
        <v>65</v>
      </c>
      <c r="AS957" s="76">
        <v>26000000</v>
      </c>
      <c r="AT957" s="72" t="s">
        <v>319</v>
      </c>
      <c r="AU957" s="76">
        <v>0</v>
      </c>
      <c r="AV957" s="81" t="s">
        <v>73</v>
      </c>
      <c r="AW957" s="620">
        <v>20800000</v>
      </c>
      <c r="AX957" s="488">
        <f t="shared" si="88"/>
        <v>5200000</v>
      </c>
      <c r="AY957" s="84">
        <f t="shared" si="89"/>
        <v>0.8</v>
      </c>
      <c r="AZ957" s="84">
        <v>0.8</v>
      </c>
      <c r="BA957" s="81" t="s">
        <v>73</v>
      </c>
      <c r="BB957" s="72" t="s">
        <v>123</v>
      </c>
      <c r="BC957" s="75" t="s">
        <v>12680</v>
      </c>
      <c r="BD957" s="71" t="s">
        <v>65</v>
      </c>
      <c r="BE957" s="71" t="s">
        <v>65</v>
      </c>
    </row>
    <row r="958" spans="2:57" x14ac:dyDescent="0.25">
      <c r="B958" s="71">
        <v>2025</v>
      </c>
      <c r="C958" s="71">
        <v>891780111</v>
      </c>
      <c r="D958" s="71" t="s">
        <v>63</v>
      </c>
      <c r="E958" s="72" t="s">
        <v>12679</v>
      </c>
      <c r="F958" s="72" t="s">
        <v>12678</v>
      </c>
      <c r="G958" s="176">
        <v>0</v>
      </c>
      <c r="H958" s="72" t="s">
        <v>71</v>
      </c>
      <c r="I958" s="71" t="s">
        <v>64</v>
      </c>
      <c r="J958" s="73" t="s">
        <v>81</v>
      </c>
      <c r="K958" s="75" t="s">
        <v>12677</v>
      </c>
      <c r="L958" s="76">
        <v>15780000</v>
      </c>
      <c r="M958" s="71" t="s">
        <v>66</v>
      </c>
      <c r="N958" s="75" t="s">
        <v>12676</v>
      </c>
      <c r="O958" s="75">
        <v>1083040669</v>
      </c>
      <c r="P958" s="72">
        <v>1425</v>
      </c>
      <c r="Q958" s="80">
        <v>45840</v>
      </c>
      <c r="R958" s="75">
        <v>5603238000</v>
      </c>
      <c r="S958" s="80">
        <v>45847</v>
      </c>
      <c r="T958" s="76">
        <v>15780000</v>
      </c>
      <c r="U958" s="72" t="s">
        <v>65</v>
      </c>
      <c r="V958" s="76">
        <v>1192791759</v>
      </c>
      <c r="W958" s="104" t="s">
        <v>3787</v>
      </c>
      <c r="X958" s="80">
        <v>45847</v>
      </c>
      <c r="Y958" s="80">
        <v>45847</v>
      </c>
      <c r="Z958" s="78" t="s">
        <v>73</v>
      </c>
      <c r="AA958" s="78">
        <v>45991</v>
      </c>
      <c r="AB958" s="102">
        <f t="shared" si="84"/>
        <v>144</v>
      </c>
      <c r="AC958" s="72">
        <v>0</v>
      </c>
      <c r="AD958" s="514">
        <v>0</v>
      </c>
      <c r="AE958" s="72">
        <v>0</v>
      </c>
      <c r="AF958" s="80" t="s">
        <v>73</v>
      </c>
      <c r="AG958" s="102">
        <f t="shared" si="85"/>
        <v>0</v>
      </c>
      <c r="AH958" s="72">
        <v>0</v>
      </c>
      <c r="AI958" s="628">
        <v>0</v>
      </c>
      <c r="AJ958" s="72" t="s">
        <v>73</v>
      </c>
      <c r="AK958" s="80" t="s">
        <v>73</v>
      </c>
      <c r="AL958" s="72">
        <v>0</v>
      </c>
      <c r="AM958" s="80" t="s">
        <v>73</v>
      </c>
      <c r="AN958" s="80" t="s">
        <v>73</v>
      </c>
      <c r="AO958" s="80" t="s">
        <v>73</v>
      </c>
      <c r="AP958" s="102">
        <f t="shared" si="86"/>
        <v>0</v>
      </c>
      <c r="AQ958" s="102">
        <f t="shared" si="87"/>
        <v>15780000</v>
      </c>
      <c r="AR958" s="72" t="s">
        <v>65</v>
      </c>
      <c r="AS958" s="76">
        <v>15780000</v>
      </c>
      <c r="AT958" s="72" t="s">
        <v>319</v>
      </c>
      <c r="AU958" s="76">
        <v>0</v>
      </c>
      <c r="AV958" s="81" t="s">
        <v>73</v>
      </c>
      <c r="AW958" s="620">
        <v>12624000</v>
      </c>
      <c r="AX958" s="488">
        <f t="shared" si="88"/>
        <v>3156000</v>
      </c>
      <c r="AY958" s="84">
        <f t="shared" si="89"/>
        <v>0.8</v>
      </c>
      <c r="AZ958" s="84">
        <v>0.8</v>
      </c>
      <c r="BA958" s="81" t="s">
        <v>73</v>
      </c>
      <c r="BB958" s="72" t="s">
        <v>123</v>
      </c>
      <c r="BC958" s="75" t="s">
        <v>12675</v>
      </c>
      <c r="BD958" s="71" t="s">
        <v>65</v>
      </c>
      <c r="BE958" s="71" t="s">
        <v>65</v>
      </c>
    </row>
    <row r="959" spans="2:57" x14ac:dyDescent="0.25">
      <c r="B959" s="71">
        <v>2025</v>
      </c>
      <c r="C959" s="71">
        <v>891780111</v>
      </c>
      <c r="D959" s="71" t="s">
        <v>63</v>
      </c>
      <c r="E959" s="72" t="s">
        <v>12674</v>
      </c>
      <c r="F959" s="72" t="s">
        <v>12673</v>
      </c>
      <c r="G959" s="176">
        <v>0</v>
      </c>
      <c r="H959" s="72" t="s">
        <v>71</v>
      </c>
      <c r="I959" s="71" t="s">
        <v>64</v>
      </c>
      <c r="J959" s="73" t="s">
        <v>81</v>
      </c>
      <c r="K959" s="75" t="s">
        <v>12672</v>
      </c>
      <c r="L959" s="76">
        <v>18935000</v>
      </c>
      <c r="M959" s="71" t="s">
        <v>66</v>
      </c>
      <c r="N959" s="75" t="s">
        <v>12671</v>
      </c>
      <c r="O959" s="75">
        <v>85154107</v>
      </c>
      <c r="P959" s="72">
        <v>1425</v>
      </c>
      <c r="Q959" s="80">
        <v>45840</v>
      </c>
      <c r="R959" s="75">
        <v>5603238000</v>
      </c>
      <c r="S959" s="80">
        <v>45847</v>
      </c>
      <c r="T959" s="76">
        <v>18935000</v>
      </c>
      <c r="U959" s="72" t="s">
        <v>65</v>
      </c>
      <c r="V959" s="76">
        <v>84452087</v>
      </c>
      <c r="W959" s="104" t="s">
        <v>10326</v>
      </c>
      <c r="X959" s="80">
        <v>45847</v>
      </c>
      <c r="Y959" s="80">
        <v>45847</v>
      </c>
      <c r="Z959" s="78" t="s">
        <v>73</v>
      </c>
      <c r="AA959" s="78">
        <v>45991</v>
      </c>
      <c r="AB959" s="102">
        <f t="shared" si="84"/>
        <v>144</v>
      </c>
      <c r="AC959" s="72">
        <v>0</v>
      </c>
      <c r="AD959" s="514">
        <v>0</v>
      </c>
      <c r="AE959" s="72">
        <v>0</v>
      </c>
      <c r="AF959" s="80" t="s">
        <v>73</v>
      </c>
      <c r="AG959" s="102">
        <f t="shared" si="85"/>
        <v>0</v>
      </c>
      <c r="AH959" s="72">
        <v>0</v>
      </c>
      <c r="AI959" s="628">
        <v>0</v>
      </c>
      <c r="AJ959" s="72" t="s">
        <v>73</v>
      </c>
      <c r="AK959" s="80" t="s">
        <v>73</v>
      </c>
      <c r="AL959" s="72">
        <v>0</v>
      </c>
      <c r="AM959" s="80" t="s">
        <v>73</v>
      </c>
      <c r="AN959" s="80" t="s">
        <v>73</v>
      </c>
      <c r="AO959" s="80" t="s">
        <v>73</v>
      </c>
      <c r="AP959" s="102">
        <f t="shared" si="86"/>
        <v>0</v>
      </c>
      <c r="AQ959" s="102">
        <f t="shared" si="87"/>
        <v>18935000</v>
      </c>
      <c r="AR959" s="72" t="s">
        <v>65</v>
      </c>
      <c r="AS959" s="76">
        <v>18935000</v>
      </c>
      <c r="AT959" s="72" t="s">
        <v>319</v>
      </c>
      <c r="AU959" s="76">
        <v>0</v>
      </c>
      <c r="AV959" s="81" t="s">
        <v>73</v>
      </c>
      <c r="AW959" s="620">
        <v>15148000</v>
      </c>
      <c r="AX959" s="488">
        <f t="shared" si="88"/>
        <v>3787000</v>
      </c>
      <c r="AY959" s="84">
        <f t="shared" si="89"/>
        <v>0.8</v>
      </c>
      <c r="AZ959" s="84">
        <v>0.8</v>
      </c>
      <c r="BA959" s="81" t="s">
        <v>73</v>
      </c>
      <c r="BB959" s="72" t="s">
        <v>123</v>
      </c>
      <c r="BC959" s="75" t="s">
        <v>12670</v>
      </c>
      <c r="BD959" s="71" t="s">
        <v>65</v>
      </c>
      <c r="BE959" s="71" t="s">
        <v>65</v>
      </c>
    </row>
    <row r="960" spans="2:57" x14ac:dyDescent="0.25">
      <c r="B960" s="71">
        <v>2025</v>
      </c>
      <c r="C960" s="71">
        <v>891780111</v>
      </c>
      <c r="D960" s="71" t="s">
        <v>63</v>
      </c>
      <c r="E960" s="72" t="s">
        <v>12669</v>
      </c>
      <c r="F960" s="72" t="s">
        <v>12668</v>
      </c>
      <c r="G960" s="176">
        <v>0</v>
      </c>
      <c r="H960" s="72" t="s">
        <v>71</v>
      </c>
      <c r="I960" s="71" t="s">
        <v>64</v>
      </c>
      <c r="J960" s="73" t="s">
        <v>81</v>
      </c>
      <c r="K960" s="75" t="s">
        <v>12667</v>
      </c>
      <c r="L960" s="76">
        <v>18935000</v>
      </c>
      <c r="M960" s="71" t="s">
        <v>66</v>
      </c>
      <c r="N960" s="75" t="s">
        <v>12666</v>
      </c>
      <c r="O960" s="75">
        <v>9102003</v>
      </c>
      <c r="P960" s="72">
        <v>1425</v>
      </c>
      <c r="Q960" s="80">
        <v>45840</v>
      </c>
      <c r="R960" s="75">
        <v>5603238000</v>
      </c>
      <c r="S960" s="80">
        <v>45847</v>
      </c>
      <c r="T960" s="76">
        <v>18935000</v>
      </c>
      <c r="U960" s="72" t="s">
        <v>65</v>
      </c>
      <c r="V960" s="76">
        <v>1082870070</v>
      </c>
      <c r="W960" s="104" t="s">
        <v>10451</v>
      </c>
      <c r="X960" s="80">
        <v>45847</v>
      </c>
      <c r="Y960" s="80">
        <v>45847</v>
      </c>
      <c r="Z960" s="78" t="s">
        <v>73</v>
      </c>
      <c r="AA960" s="78">
        <v>45991</v>
      </c>
      <c r="AB960" s="102">
        <f t="shared" si="84"/>
        <v>144</v>
      </c>
      <c r="AC960" s="72">
        <v>0</v>
      </c>
      <c r="AD960" s="514">
        <v>0</v>
      </c>
      <c r="AE960" s="72">
        <v>0</v>
      </c>
      <c r="AF960" s="80" t="s">
        <v>73</v>
      </c>
      <c r="AG960" s="102">
        <f t="shared" si="85"/>
        <v>0</v>
      </c>
      <c r="AH960" s="72">
        <v>0</v>
      </c>
      <c r="AI960" s="628">
        <v>0</v>
      </c>
      <c r="AJ960" s="72" t="s">
        <v>73</v>
      </c>
      <c r="AK960" s="80" t="s">
        <v>73</v>
      </c>
      <c r="AL960" s="72">
        <v>0</v>
      </c>
      <c r="AM960" s="80" t="s">
        <v>73</v>
      </c>
      <c r="AN960" s="80" t="s">
        <v>73</v>
      </c>
      <c r="AO960" s="80" t="s">
        <v>73</v>
      </c>
      <c r="AP960" s="102">
        <f t="shared" si="86"/>
        <v>0</v>
      </c>
      <c r="AQ960" s="102">
        <f t="shared" si="87"/>
        <v>18935000</v>
      </c>
      <c r="AR960" s="72" t="s">
        <v>65</v>
      </c>
      <c r="AS960" s="76">
        <v>18935000</v>
      </c>
      <c r="AT960" s="72" t="s">
        <v>319</v>
      </c>
      <c r="AU960" s="76">
        <v>0</v>
      </c>
      <c r="AV960" s="81" t="s">
        <v>73</v>
      </c>
      <c r="AW960" s="620">
        <v>15148000</v>
      </c>
      <c r="AX960" s="488">
        <f t="shared" si="88"/>
        <v>3787000</v>
      </c>
      <c r="AY960" s="84">
        <f t="shared" si="89"/>
        <v>0.8</v>
      </c>
      <c r="AZ960" s="84">
        <v>0.8</v>
      </c>
      <c r="BA960" s="81" t="s">
        <v>73</v>
      </c>
      <c r="BB960" s="72" t="s">
        <v>123</v>
      </c>
      <c r="BC960" s="75" t="s">
        <v>12665</v>
      </c>
      <c r="BD960" s="71" t="s">
        <v>65</v>
      </c>
      <c r="BE960" s="71" t="s">
        <v>65</v>
      </c>
    </row>
    <row r="961" spans="2:57" x14ac:dyDescent="0.25">
      <c r="B961" s="71">
        <v>2025</v>
      </c>
      <c r="C961" s="71">
        <v>891780111</v>
      </c>
      <c r="D961" s="71" t="s">
        <v>63</v>
      </c>
      <c r="E961" s="72" t="s">
        <v>12664</v>
      </c>
      <c r="F961" s="72" t="s">
        <v>12663</v>
      </c>
      <c r="G961" s="176">
        <v>0</v>
      </c>
      <c r="H961" s="72" t="s">
        <v>71</v>
      </c>
      <c r="I961" s="71" t="s">
        <v>64</v>
      </c>
      <c r="J961" s="73" t="s">
        <v>81</v>
      </c>
      <c r="K961" s="75" t="s">
        <v>12662</v>
      </c>
      <c r="L961" s="76">
        <v>23500000</v>
      </c>
      <c r="M961" s="71" t="s">
        <v>66</v>
      </c>
      <c r="N961" s="75" t="s">
        <v>12661</v>
      </c>
      <c r="O961" s="75">
        <v>36719848</v>
      </c>
      <c r="P961" s="72">
        <v>1425</v>
      </c>
      <c r="Q961" s="80">
        <v>45840</v>
      </c>
      <c r="R961" s="75">
        <v>5603238000</v>
      </c>
      <c r="S961" s="80">
        <v>45847</v>
      </c>
      <c r="T961" s="76">
        <v>23500000</v>
      </c>
      <c r="U961" s="72" t="s">
        <v>65</v>
      </c>
      <c r="V961" s="76">
        <v>85455983</v>
      </c>
      <c r="W961" s="104" t="s">
        <v>11723</v>
      </c>
      <c r="X961" s="80">
        <v>45847</v>
      </c>
      <c r="Y961" s="80">
        <v>45847</v>
      </c>
      <c r="Z961" s="78" t="s">
        <v>73</v>
      </c>
      <c r="AA961" s="78">
        <v>45991</v>
      </c>
      <c r="AB961" s="102">
        <f t="shared" si="84"/>
        <v>144</v>
      </c>
      <c r="AC961" s="72">
        <v>0</v>
      </c>
      <c r="AD961" s="514">
        <v>0</v>
      </c>
      <c r="AE961" s="72">
        <v>0</v>
      </c>
      <c r="AF961" s="80" t="s">
        <v>73</v>
      </c>
      <c r="AG961" s="102">
        <f t="shared" si="85"/>
        <v>0</v>
      </c>
      <c r="AH961" s="72">
        <v>0</v>
      </c>
      <c r="AI961" s="628">
        <v>0</v>
      </c>
      <c r="AJ961" s="72" t="s">
        <v>73</v>
      </c>
      <c r="AK961" s="80" t="s">
        <v>73</v>
      </c>
      <c r="AL961" s="72">
        <v>0</v>
      </c>
      <c r="AM961" s="80" t="s">
        <v>73</v>
      </c>
      <c r="AN961" s="80" t="s">
        <v>73</v>
      </c>
      <c r="AO961" s="80" t="s">
        <v>73</v>
      </c>
      <c r="AP961" s="102">
        <f t="shared" si="86"/>
        <v>0</v>
      </c>
      <c r="AQ961" s="102">
        <f t="shared" si="87"/>
        <v>23500000</v>
      </c>
      <c r="AR961" s="72" t="s">
        <v>65</v>
      </c>
      <c r="AS961" s="76">
        <v>23500000</v>
      </c>
      <c r="AT961" s="72" t="s">
        <v>319</v>
      </c>
      <c r="AU961" s="76">
        <v>0</v>
      </c>
      <c r="AV961" s="81" t="s">
        <v>73</v>
      </c>
      <c r="AW961" s="620">
        <v>18800000</v>
      </c>
      <c r="AX961" s="488">
        <f t="shared" si="88"/>
        <v>4700000</v>
      </c>
      <c r="AY961" s="84">
        <f t="shared" si="89"/>
        <v>0.8</v>
      </c>
      <c r="AZ961" s="84">
        <v>0.8</v>
      </c>
      <c r="BA961" s="81" t="s">
        <v>73</v>
      </c>
      <c r="BB961" s="72" t="s">
        <v>123</v>
      </c>
      <c r="BC961" s="75" t="s">
        <v>12660</v>
      </c>
      <c r="BD961" s="71" t="s">
        <v>65</v>
      </c>
      <c r="BE961" s="71" t="s">
        <v>65</v>
      </c>
    </row>
    <row r="962" spans="2:57" x14ac:dyDescent="0.25">
      <c r="B962" s="71">
        <v>2025</v>
      </c>
      <c r="C962" s="71">
        <v>891780111</v>
      </c>
      <c r="D962" s="71" t="s">
        <v>63</v>
      </c>
      <c r="E962" s="72" t="s">
        <v>12659</v>
      </c>
      <c r="F962" s="72" t="s">
        <v>12658</v>
      </c>
      <c r="G962" s="176">
        <v>0</v>
      </c>
      <c r="H962" s="72" t="s">
        <v>71</v>
      </c>
      <c r="I962" s="71" t="s">
        <v>64</v>
      </c>
      <c r="J962" s="73" t="s">
        <v>81</v>
      </c>
      <c r="K962" s="75" t="s">
        <v>12657</v>
      </c>
      <c r="L962" s="76">
        <v>17360000</v>
      </c>
      <c r="M962" s="71" t="s">
        <v>66</v>
      </c>
      <c r="N962" s="75" t="s">
        <v>12656</v>
      </c>
      <c r="O962" s="75">
        <v>1082927824</v>
      </c>
      <c r="P962" s="72">
        <v>1425</v>
      </c>
      <c r="Q962" s="80">
        <v>45840</v>
      </c>
      <c r="R962" s="75">
        <v>5603238000</v>
      </c>
      <c r="S962" s="80">
        <v>45847</v>
      </c>
      <c r="T962" s="76">
        <v>17360000</v>
      </c>
      <c r="U962" s="72" t="s">
        <v>65</v>
      </c>
      <c r="V962" s="76">
        <v>7634885</v>
      </c>
      <c r="W962" s="104" t="s">
        <v>1954</v>
      </c>
      <c r="X962" s="80">
        <v>45847</v>
      </c>
      <c r="Y962" s="80">
        <v>45847</v>
      </c>
      <c r="Z962" s="78" t="s">
        <v>73</v>
      </c>
      <c r="AA962" s="78">
        <v>45991</v>
      </c>
      <c r="AB962" s="102">
        <f t="shared" si="84"/>
        <v>144</v>
      </c>
      <c r="AC962" s="72">
        <v>0</v>
      </c>
      <c r="AD962" s="514">
        <v>0</v>
      </c>
      <c r="AE962" s="72">
        <v>0</v>
      </c>
      <c r="AF962" s="80" t="s">
        <v>73</v>
      </c>
      <c r="AG962" s="102">
        <f t="shared" si="85"/>
        <v>0</v>
      </c>
      <c r="AH962" s="72">
        <v>0</v>
      </c>
      <c r="AI962" s="628">
        <v>0</v>
      </c>
      <c r="AJ962" s="72" t="s">
        <v>73</v>
      </c>
      <c r="AK962" s="80" t="s">
        <v>73</v>
      </c>
      <c r="AL962" s="72">
        <v>0</v>
      </c>
      <c r="AM962" s="80" t="s">
        <v>73</v>
      </c>
      <c r="AN962" s="80" t="s">
        <v>73</v>
      </c>
      <c r="AO962" s="80" t="s">
        <v>73</v>
      </c>
      <c r="AP962" s="102">
        <f t="shared" si="86"/>
        <v>0</v>
      </c>
      <c r="AQ962" s="102">
        <f t="shared" si="87"/>
        <v>17360000</v>
      </c>
      <c r="AR962" s="72" t="s">
        <v>65</v>
      </c>
      <c r="AS962" s="76">
        <v>17360000</v>
      </c>
      <c r="AT962" s="72" t="s">
        <v>319</v>
      </c>
      <c r="AU962" s="76">
        <v>0</v>
      </c>
      <c r="AV962" s="81" t="s">
        <v>73</v>
      </c>
      <c r="AW962" s="620">
        <v>13888000</v>
      </c>
      <c r="AX962" s="488">
        <f t="shared" si="88"/>
        <v>3472000</v>
      </c>
      <c r="AY962" s="84">
        <f t="shared" si="89"/>
        <v>0.8</v>
      </c>
      <c r="AZ962" s="84">
        <v>0.8</v>
      </c>
      <c r="BA962" s="81" t="s">
        <v>73</v>
      </c>
      <c r="BB962" s="72" t="s">
        <v>123</v>
      </c>
      <c r="BC962" s="75" t="s">
        <v>12655</v>
      </c>
      <c r="BD962" s="71" t="s">
        <v>65</v>
      </c>
      <c r="BE962" s="71" t="s">
        <v>65</v>
      </c>
    </row>
    <row r="963" spans="2:57" x14ac:dyDescent="0.25">
      <c r="B963" s="71">
        <v>2025</v>
      </c>
      <c r="C963" s="71">
        <v>891780111</v>
      </c>
      <c r="D963" s="71" t="s">
        <v>63</v>
      </c>
      <c r="E963" s="72" t="s">
        <v>12654</v>
      </c>
      <c r="F963" s="72" t="s">
        <v>12653</v>
      </c>
      <c r="G963" s="176">
        <v>0</v>
      </c>
      <c r="H963" s="72" t="s">
        <v>71</v>
      </c>
      <c r="I963" s="71" t="s">
        <v>64</v>
      </c>
      <c r="J963" s="73" t="s">
        <v>81</v>
      </c>
      <c r="K963" s="75" t="s">
        <v>12652</v>
      </c>
      <c r="L963" s="76">
        <v>17360000</v>
      </c>
      <c r="M963" s="71" t="s">
        <v>66</v>
      </c>
      <c r="N963" s="75" t="s">
        <v>12651</v>
      </c>
      <c r="O963" s="75">
        <v>84453261</v>
      </c>
      <c r="P963" s="72">
        <v>1425</v>
      </c>
      <c r="Q963" s="80">
        <v>45840</v>
      </c>
      <c r="R963" s="75">
        <v>5603238000</v>
      </c>
      <c r="S963" s="80">
        <v>45847</v>
      </c>
      <c r="T963" s="76">
        <v>17360000</v>
      </c>
      <c r="U963" s="72" t="s">
        <v>65</v>
      </c>
      <c r="V963" s="76">
        <v>85459497</v>
      </c>
      <c r="W963" s="104" t="s">
        <v>9141</v>
      </c>
      <c r="X963" s="80">
        <v>45847</v>
      </c>
      <c r="Y963" s="80">
        <v>45847</v>
      </c>
      <c r="Z963" s="78" t="s">
        <v>73</v>
      </c>
      <c r="AA963" s="78">
        <v>45991</v>
      </c>
      <c r="AB963" s="102">
        <f t="shared" si="84"/>
        <v>144</v>
      </c>
      <c r="AC963" s="72">
        <v>0</v>
      </c>
      <c r="AD963" s="514">
        <v>0</v>
      </c>
      <c r="AE963" s="72">
        <v>0</v>
      </c>
      <c r="AF963" s="80" t="s">
        <v>73</v>
      </c>
      <c r="AG963" s="102">
        <f t="shared" si="85"/>
        <v>0</v>
      </c>
      <c r="AH963" s="72">
        <v>0</v>
      </c>
      <c r="AI963" s="628">
        <v>0</v>
      </c>
      <c r="AJ963" s="72" t="s">
        <v>73</v>
      </c>
      <c r="AK963" s="80" t="s">
        <v>73</v>
      </c>
      <c r="AL963" s="72">
        <v>0</v>
      </c>
      <c r="AM963" s="80" t="s">
        <v>73</v>
      </c>
      <c r="AN963" s="80" t="s">
        <v>73</v>
      </c>
      <c r="AO963" s="80" t="s">
        <v>73</v>
      </c>
      <c r="AP963" s="102">
        <f t="shared" si="86"/>
        <v>0</v>
      </c>
      <c r="AQ963" s="102">
        <f t="shared" si="87"/>
        <v>17360000</v>
      </c>
      <c r="AR963" s="72" t="s">
        <v>65</v>
      </c>
      <c r="AS963" s="76">
        <v>17360000</v>
      </c>
      <c r="AT963" s="72" t="s">
        <v>319</v>
      </c>
      <c r="AU963" s="76">
        <v>0</v>
      </c>
      <c r="AV963" s="81" t="s">
        <v>73</v>
      </c>
      <c r="AW963" s="620">
        <v>13888000</v>
      </c>
      <c r="AX963" s="488">
        <f t="shared" si="88"/>
        <v>3472000</v>
      </c>
      <c r="AY963" s="84">
        <f t="shared" si="89"/>
        <v>0.8</v>
      </c>
      <c r="AZ963" s="84">
        <v>0.8</v>
      </c>
      <c r="BA963" s="81" t="s">
        <v>73</v>
      </c>
      <c r="BB963" s="72" t="s">
        <v>123</v>
      </c>
      <c r="BC963" s="75" t="s">
        <v>12650</v>
      </c>
      <c r="BD963" s="71" t="s">
        <v>65</v>
      </c>
      <c r="BE963" s="71" t="s">
        <v>65</v>
      </c>
    </row>
    <row r="964" spans="2:57" x14ac:dyDescent="0.25">
      <c r="B964" s="71">
        <v>2025</v>
      </c>
      <c r="C964" s="71">
        <v>891780111</v>
      </c>
      <c r="D964" s="71" t="s">
        <v>63</v>
      </c>
      <c r="E964" s="72" t="s">
        <v>12649</v>
      </c>
      <c r="F964" s="72" t="s">
        <v>12648</v>
      </c>
      <c r="G964" s="176">
        <v>0</v>
      </c>
      <c r="H964" s="72" t="s">
        <v>71</v>
      </c>
      <c r="I964" s="71" t="s">
        <v>64</v>
      </c>
      <c r="J964" s="73" t="s">
        <v>81</v>
      </c>
      <c r="K964" s="75" t="s">
        <v>11554</v>
      </c>
      <c r="L964" s="76">
        <v>13250000</v>
      </c>
      <c r="M964" s="71" t="s">
        <v>66</v>
      </c>
      <c r="N964" s="75" t="s">
        <v>12647</v>
      </c>
      <c r="O964" s="75">
        <v>1083014325</v>
      </c>
      <c r="P964" s="72">
        <v>1426</v>
      </c>
      <c r="Q964" s="80">
        <v>45840</v>
      </c>
      <c r="R964" s="75">
        <v>2494141000</v>
      </c>
      <c r="S964" s="80">
        <v>45847</v>
      </c>
      <c r="T964" s="76">
        <v>13250000</v>
      </c>
      <c r="U964" s="72" t="s">
        <v>65</v>
      </c>
      <c r="V964" s="76">
        <v>5056184</v>
      </c>
      <c r="W964" s="104" t="s">
        <v>553</v>
      </c>
      <c r="X964" s="80">
        <v>45847</v>
      </c>
      <c r="Y964" s="80">
        <v>45847</v>
      </c>
      <c r="Z964" s="78" t="s">
        <v>73</v>
      </c>
      <c r="AA964" s="78">
        <v>45991</v>
      </c>
      <c r="AB964" s="102">
        <f t="shared" si="84"/>
        <v>144</v>
      </c>
      <c r="AC964" s="72">
        <v>0</v>
      </c>
      <c r="AD964" s="514">
        <v>0</v>
      </c>
      <c r="AE964" s="72">
        <v>0</v>
      </c>
      <c r="AF964" s="80" t="s">
        <v>73</v>
      </c>
      <c r="AG964" s="102">
        <f t="shared" si="85"/>
        <v>0</v>
      </c>
      <c r="AH964" s="72">
        <v>0</v>
      </c>
      <c r="AI964" s="628">
        <v>0</v>
      </c>
      <c r="AJ964" s="72" t="s">
        <v>73</v>
      </c>
      <c r="AK964" s="80" t="s">
        <v>73</v>
      </c>
      <c r="AL964" s="72">
        <v>0</v>
      </c>
      <c r="AM964" s="80" t="s">
        <v>73</v>
      </c>
      <c r="AN964" s="80" t="s">
        <v>73</v>
      </c>
      <c r="AO964" s="80" t="s">
        <v>73</v>
      </c>
      <c r="AP964" s="102">
        <f t="shared" si="86"/>
        <v>0</v>
      </c>
      <c r="AQ964" s="102">
        <f t="shared" si="87"/>
        <v>13250000</v>
      </c>
      <c r="AR964" s="72" t="s">
        <v>65</v>
      </c>
      <c r="AS964" s="76">
        <v>13250000</v>
      </c>
      <c r="AT964" s="72" t="s">
        <v>319</v>
      </c>
      <c r="AU964" s="76">
        <v>0</v>
      </c>
      <c r="AV964" s="81" t="s">
        <v>73</v>
      </c>
      <c r="AW964" s="620">
        <v>10600000</v>
      </c>
      <c r="AX964" s="488">
        <f t="shared" si="88"/>
        <v>2650000</v>
      </c>
      <c r="AY964" s="84">
        <f t="shared" si="89"/>
        <v>0.8</v>
      </c>
      <c r="AZ964" s="84">
        <v>0.8</v>
      </c>
      <c r="BA964" s="81" t="s">
        <v>73</v>
      </c>
      <c r="BB964" s="72" t="s">
        <v>123</v>
      </c>
      <c r="BC964" s="75" t="s">
        <v>12646</v>
      </c>
      <c r="BD964" s="71" t="s">
        <v>65</v>
      </c>
      <c r="BE964" s="71" t="s">
        <v>65</v>
      </c>
    </row>
    <row r="965" spans="2:57" x14ac:dyDescent="0.25">
      <c r="B965" s="71">
        <v>2025</v>
      </c>
      <c r="C965" s="71">
        <v>891780111</v>
      </c>
      <c r="D965" s="71" t="s">
        <v>63</v>
      </c>
      <c r="E965" s="72" t="s">
        <v>12645</v>
      </c>
      <c r="F965" s="72" t="s">
        <v>12644</v>
      </c>
      <c r="G965" s="176">
        <v>0</v>
      </c>
      <c r="H965" s="72" t="s">
        <v>71</v>
      </c>
      <c r="I965" s="71" t="s">
        <v>64</v>
      </c>
      <c r="J965" s="73" t="s">
        <v>81</v>
      </c>
      <c r="K965" s="75" t="s">
        <v>12643</v>
      </c>
      <c r="L965" s="76">
        <v>11250000</v>
      </c>
      <c r="M965" s="71" t="s">
        <v>66</v>
      </c>
      <c r="N965" s="75" t="s">
        <v>12642</v>
      </c>
      <c r="O965" s="75">
        <v>1082876431</v>
      </c>
      <c r="P965" s="72">
        <v>1426</v>
      </c>
      <c r="Q965" s="80">
        <v>45840</v>
      </c>
      <c r="R965" s="75">
        <v>2494141000</v>
      </c>
      <c r="S965" s="80">
        <v>45847</v>
      </c>
      <c r="T965" s="76">
        <v>11250000</v>
      </c>
      <c r="U965" s="72" t="s">
        <v>65</v>
      </c>
      <c r="V965" s="76">
        <v>85450705</v>
      </c>
      <c r="W965" s="104" t="s">
        <v>12641</v>
      </c>
      <c r="X965" s="80">
        <v>45847</v>
      </c>
      <c r="Y965" s="80">
        <v>45847</v>
      </c>
      <c r="Z965" s="78" t="s">
        <v>73</v>
      </c>
      <c r="AA965" s="78">
        <v>45991</v>
      </c>
      <c r="AB965" s="102">
        <f t="shared" si="84"/>
        <v>144</v>
      </c>
      <c r="AC965" s="72">
        <v>0</v>
      </c>
      <c r="AD965" s="514">
        <v>0</v>
      </c>
      <c r="AE965" s="72">
        <v>0</v>
      </c>
      <c r="AF965" s="80" t="s">
        <v>73</v>
      </c>
      <c r="AG965" s="102">
        <f t="shared" si="85"/>
        <v>0</v>
      </c>
      <c r="AH965" s="72">
        <v>0</v>
      </c>
      <c r="AI965" s="628">
        <v>0</v>
      </c>
      <c r="AJ965" s="72" t="s">
        <v>73</v>
      </c>
      <c r="AK965" s="80" t="s">
        <v>73</v>
      </c>
      <c r="AL965" s="72">
        <v>0</v>
      </c>
      <c r="AM965" s="80" t="s">
        <v>73</v>
      </c>
      <c r="AN965" s="80" t="s">
        <v>73</v>
      </c>
      <c r="AO965" s="80" t="s">
        <v>73</v>
      </c>
      <c r="AP965" s="102">
        <f t="shared" si="86"/>
        <v>0</v>
      </c>
      <c r="AQ965" s="102">
        <f t="shared" si="87"/>
        <v>11250000</v>
      </c>
      <c r="AR965" s="72" t="s">
        <v>65</v>
      </c>
      <c r="AS965" s="76">
        <v>11250000</v>
      </c>
      <c r="AT965" s="72" t="s">
        <v>319</v>
      </c>
      <c r="AU965" s="76">
        <v>0</v>
      </c>
      <c r="AV965" s="81" t="s">
        <v>73</v>
      </c>
      <c r="AW965" s="620">
        <v>9000000</v>
      </c>
      <c r="AX965" s="488">
        <f t="shared" si="88"/>
        <v>2250000</v>
      </c>
      <c r="AY965" s="84">
        <f t="shared" si="89"/>
        <v>0.8</v>
      </c>
      <c r="AZ965" s="84">
        <v>0.8</v>
      </c>
      <c r="BA965" s="81" t="s">
        <v>73</v>
      </c>
      <c r="BB965" s="72" t="s">
        <v>123</v>
      </c>
      <c r="BC965" s="75" t="s">
        <v>12640</v>
      </c>
      <c r="BD965" s="71" t="s">
        <v>65</v>
      </c>
      <c r="BE965" s="71" t="s">
        <v>65</v>
      </c>
    </row>
    <row r="966" spans="2:57" x14ac:dyDescent="0.25">
      <c r="B966" s="71">
        <v>2025</v>
      </c>
      <c r="C966" s="71">
        <v>891780111</v>
      </c>
      <c r="D966" s="71" t="s">
        <v>63</v>
      </c>
      <c r="E966" s="72" t="s">
        <v>12639</v>
      </c>
      <c r="F966" s="72" t="s">
        <v>12638</v>
      </c>
      <c r="G966" s="176">
        <v>0</v>
      </c>
      <c r="H966" s="72" t="s">
        <v>71</v>
      </c>
      <c r="I966" s="71" t="s">
        <v>64</v>
      </c>
      <c r="J966" s="73" t="s">
        <v>81</v>
      </c>
      <c r="K966" s="75" t="s">
        <v>12637</v>
      </c>
      <c r="L966" s="76">
        <v>13250000</v>
      </c>
      <c r="M966" s="71" t="s">
        <v>66</v>
      </c>
      <c r="N966" s="75" t="s">
        <v>12636</v>
      </c>
      <c r="O966" s="75">
        <v>12448336</v>
      </c>
      <c r="P966" s="72">
        <v>1426</v>
      </c>
      <c r="Q966" s="80">
        <v>45840</v>
      </c>
      <c r="R966" s="75">
        <v>2494141000</v>
      </c>
      <c r="S966" s="80">
        <v>45847</v>
      </c>
      <c r="T966" s="76">
        <v>13250000</v>
      </c>
      <c r="U966" s="72" t="s">
        <v>65</v>
      </c>
      <c r="V966" s="76">
        <v>45476408</v>
      </c>
      <c r="W966" s="104" t="s">
        <v>10489</v>
      </c>
      <c r="X966" s="80">
        <v>45847</v>
      </c>
      <c r="Y966" s="80">
        <v>45847</v>
      </c>
      <c r="Z966" s="78" t="s">
        <v>73</v>
      </c>
      <c r="AA966" s="78">
        <v>45991</v>
      </c>
      <c r="AB966" s="102">
        <f t="shared" si="84"/>
        <v>144</v>
      </c>
      <c r="AC966" s="72">
        <v>0</v>
      </c>
      <c r="AD966" s="514">
        <v>0</v>
      </c>
      <c r="AE966" s="72">
        <v>0</v>
      </c>
      <c r="AF966" s="80" t="s">
        <v>73</v>
      </c>
      <c r="AG966" s="102">
        <f t="shared" si="85"/>
        <v>0</v>
      </c>
      <c r="AH966" s="72">
        <v>0</v>
      </c>
      <c r="AI966" s="628">
        <v>0</v>
      </c>
      <c r="AJ966" s="72" t="s">
        <v>73</v>
      </c>
      <c r="AK966" s="80" t="s">
        <v>73</v>
      </c>
      <c r="AL966" s="72">
        <v>0</v>
      </c>
      <c r="AM966" s="80" t="s">
        <v>73</v>
      </c>
      <c r="AN966" s="80" t="s">
        <v>73</v>
      </c>
      <c r="AO966" s="80" t="s">
        <v>73</v>
      </c>
      <c r="AP966" s="102">
        <f t="shared" si="86"/>
        <v>0</v>
      </c>
      <c r="AQ966" s="102">
        <f t="shared" si="87"/>
        <v>13250000</v>
      </c>
      <c r="AR966" s="72" t="s">
        <v>65</v>
      </c>
      <c r="AS966" s="76">
        <v>13250000</v>
      </c>
      <c r="AT966" s="72" t="s">
        <v>319</v>
      </c>
      <c r="AU966" s="76">
        <v>0</v>
      </c>
      <c r="AV966" s="81" t="s">
        <v>73</v>
      </c>
      <c r="AW966" s="620">
        <v>10600000</v>
      </c>
      <c r="AX966" s="488">
        <f t="shared" si="88"/>
        <v>2650000</v>
      </c>
      <c r="AY966" s="84">
        <f t="shared" si="89"/>
        <v>0.8</v>
      </c>
      <c r="AZ966" s="84">
        <v>0.8</v>
      </c>
      <c r="BA966" s="81" t="s">
        <v>73</v>
      </c>
      <c r="BB966" s="72" t="s">
        <v>123</v>
      </c>
      <c r="BC966" s="75" t="s">
        <v>12635</v>
      </c>
      <c r="BD966" s="71" t="s">
        <v>65</v>
      </c>
      <c r="BE966" s="71" t="s">
        <v>65</v>
      </c>
    </row>
    <row r="967" spans="2:57" x14ac:dyDescent="0.25">
      <c r="B967" s="71">
        <v>2025</v>
      </c>
      <c r="C967" s="71">
        <v>891780111</v>
      </c>
      <c r="D967" s="71" t="s">
        <v>63</v>
      </c>
      <c r="E967" s="72" t="s">
        <v>12634</v>
      </c>
      <c r="F967" s="72" t="s">
        <v>12633</v>
      </c>
      <c r="G967" s="176">
        <v>0</v>
      </c>
      <c r="H967" s="72" t="s">
        <v>71</v>
      </c>
      <c r="I967" s="71" t="s">
        <v>64</v>
      </c>
      <c r="J967" s="73" t="s">
        <v>81</v>
      </c>
      <c r="K967" s="75" t="s">
        <v>12632</v>
      </c>
      <c r="L967" s="76">
        <v>14250000</v>
      </c>
      <c r="M967" s="71" t="s">
        <v>66</v>
      </c>
      <c r="N967" s="75" t="s">
        <v>12631</v>
      </c>
      <c r="O967" s="75">
        <v>36729451</v>
      </c>
      <c r="P967" s="72">
        <v>1425</v>
      </c>
      <c r="Q967" s="80">
        <v>45840</v>
      </c>
      <c r="R967" s="75">
        <v>5603238000</v>
      </c>
      <c r="S967" s="80">
        <v>45847</v>
      </c>
      <c r="T967" s="76">
        <v>14250000</v>
      </c>
      <c r="U967" s="72" t="s">
        <v>65</v>
      </c>
      <c r="V967" s="76">
        <v>57441846</v>
      </c>
      <c r="W967" s="104" t="s">
        <v>10888</v>
      </c>
      <c r="X967" s="80">
        <v>45847</v>
      </c>
      <c r="Y967" s="80">
        <v>45847</v>
      </c>
      <c r="Z967" s="78" t="s">
        <v>73</v>
      </c>
      <c r="AA967" s="78">
        <v>45991</v>
      </c>
      <c r="AB967" s="102">
        <f t="shared" si="84"/>
        <v>144</v>
      </c>
      <c r="AC967" s="72">
        <v>0</v>
      </c>
      <c r="AD967" s="514">
        <v>0</v>
      </c>
      <c r="AE967" s="72">
        <v>0</v>
      </c>
      <c r="AF967" s="80" t="s">
        <v>73</v>
      </c>
      <c r="AG967" s="102">
        <f t="shared" si="85"/>
        <v>0</v>
      </c>
      <c r="AH967" s="72">
        <v>0</v>
      </c>
      <c r="AI967" s="628">
        <v>0</v>
      </c>
      <c r="AJ967" s="72" t="s">
        <v>73</v>
      </c>
      <c r="AK967" s="80" t="s">
        <v>73</v>
      </c>
      <c r="AL967" s="72">
        <v>0</v>
      </c>
      <c r="AM967" s="80" t="s">
        <v>73</v>
      </c>
      <c r="AN967" s="80" t="s">
        <v>73</v>
      </c>
      <c r="AO967" s="80" t="s">
        <v>73</v>
      </c>
      <c r="AP967" s="102">
        <f t="shared" si="86"/>
        <v>0</v>
      </c>
      <c r="AQ967" s="102">
        <f t="shared" si="87"/>
        <v>14250000</v>
      </c>
      <c r="AR967" s="72" t="s">
        <v>65</v>
      </c>
      <c r="AS967" s="76">
        <v>14250000</v>
      </c>
      <c r="AT967" s="72" t="s">
        <v>319</v>
      </c>
      <c r="AU967" s="76">
        <v>0</v>
      </c>
      <c r="AV967" s="81" t="s">
        <v>73</v>
      </c>
      <c r="AW967" s="620">
        <v>11400000</v>
      </c>
      <c r="AX967" s="488">
        <f t="shared" si="88"/>
        <v>2850000</v>
      </c>
      <c r="AY967" s="84">
        <f t="shared" si="89"/>
        <v>0.8</v>
      </c>
      <c r="AZ967" s="84">
        <v>0.8</v>
      </c>
      <c r="BA967" s="81" t="s">
        <v>73</v>
      </c>
      <c r="BB967" s="72" t="s">
        <v>123</v>
      </c>
      <c r="BC967" s="75" t="s">
        <v>12630</v>
      </c>
      <c r="BD967" s="71" t="s">
        <v>65</v>
      </c>
      <c r="BE967" s="71" t="s">
        <v>65</v>
      </c>
    </row>
    <row r="968" spans="2:57" x14ac:dyDescent="0.25">
      <c r="B968" s="71">
        <v>2025</v>
      </c>
      <c r="C968" s="71">
        <v>891780111</v>
      </c>
      <c r="D968" s="71" t="s">
        <v>63</v>
      </c>
      <c r="E968" s="72" t="s">
        <v>12629</v>
      </c>
      <c r="F968" s="72" t="s">
        <v>12628</v>
      </c>
      <c r="G968" s="176">
        <v>0</v>
      </c>
      <c r="H968" s="72" t="s">
        <v>71</v>
      </c>
      <c r="I968" s="71" t="s">
        <v>64</v>
      </c>
      <c r="J968" s="73" t="s">
        <v>81</v>
      </c>
      <c r="K968" s="75" t="s">
        <v>12627</v>
      </c>
      <c r="L968" s="76">
        <v>13250000</v>
      </c>
      <c r="M968" s="71" t="s">
        <v>66</v>
      </c>
      <c r="N968" s="75" t="s">
        <v>12626</v>
      </c>
      <c r="O968" s="75">
        <v>36548123</v>
      </c>
      <c r="P968" s="72">
        <v>1426</v>
      </c>
      <c r="Q968" s="80">
        <v>45840</v>
      </c>
      <c r="R968" s="75">
        <v>2494141000</v>
      </c>
      <c r="S968" s="80">
        <v>45847</v>
      </c>
      <c r="T968" s="76">
        <v>13250000</v>
      </c>
      <c r="U968" s="72" t="s">
        <v>65</v>
      </c>
      <c r="V968" s="76">
        <v>57400977</v>
      </c>
      <c r="W968" s="104" t="s">
        <v>10723</v>
      </c>
      <c r="X968" s="80">
        <v>45847</v>
      </c>
      <c r="Y968" s="80">
        <v>45847</v>
      </c>
      <c r="Z968" s="78" t="s">
        <v>73</v>
      </c>
      <c r="AA968" s="78">
        <v>45991</v>
      </c>
      <c r="AB968" s="102">
        <f t="shared" ref="AB968:AB1031" si="90">+IF(Z968="1800-01-01",AA968-Y968,AA968-Z968)</f>
        <v>144</v>
      </c>
      <c r="AC968" s="72">
        <v>0</v>
      </c>
      <c r="AD968" s="514">
        <v>0</v>
      </c>
      <c r="AE968" s="72">
        <v>0</v>
      </c>
      <c r="AF968" s="80" t="s">
        <v>73</v>
      </c>
      <c r="AG968" s="102">
        <f t="shared" ref="AG968:AG1031" si="91">+IF(AF968="1800-01-01",0,AF968-AA968)</f>
        <v>0</v>
      </c>
      <c r="AH968" s="72">
        <v>0</v>
      </c>
      <c r="AI968" s="628">
        <v>0</v>
      </c>
      <c r="AJ968" s="72" t="s">
        <v>73</v>
      </c>
      <c r="AK968" s="80" t="s">
        <v>73</v>
      </c>
      <c r="AL968" s="72">
        <v>0</v>
      </c>
      <c r="AM968" s="80" t="s">
        <v>73</v>
      </c>
      <c r="AN968" s="80" t="s">
        <v>73</v>
      </c>
      <c r="AO968" s="80" t="s">
        <v>73</v>
      </c>
      <c r="AP968" s="102">
        <f t="shared" ref="AP968:AP1031" si="92">+IF(AM968="1800-01-01",0,AN968-AM968)</f>
        <v>0</v>
      </c>
      <c r="AQ968" s="102">
        <f t="shared" ref="AQ968:AQ1031" si="93">+L968+AD968-AI968</f>
        <v>13250000</v>
      </c>
      <c r="AR968" s="72" t="s">
        <v>65</v>
      </c>
      <c r="AS968" s="76">
        <v>13250000</v>
      </c>
      <c r="AT968" s="72" t="s">
        <v>319</v>
      </c>
      <c r="AU968" s="76">
        <v>0</v>
      </c>
      <c r="AV968" s="81" t="s">
        <v>73</v>
      </c>
      <c r="AW968" s="620">
        <v>10600000</v>
      </c>
      <c r="AX968" s="488">
        <f t="shared" ref="AX968:AX1031" si="94">AQ968-AW968</f>
        <v>2650000</v>
      </c>
      <c r="AY968" s="84">
        <f t="shared" ref="AY968:AY1031" si="95">+IFERROR(AW968/AQ968,"_")</f>
        <v>0.8</v>
      </c>
      <c r="AZ968" s="84">
        <v>0.8</v>
      </c>
      <c r="BA968" s="81" t="s">
        <v>73</v>
      </c>
      <c r="BB968" s="72" t="s">
        <v>123</v>
      </c>
      <c r="BC968" s="75" t="s">
        <v>12625</v>
      </c>
      <c r="BD968" s="71" t="s">
        <v>65</v>
      </c>
      <c r="BE968" s="71" t="s">
        <v>65</v>
      </c>
    </row>
    <row r="969" spans="2:57" x14ac:dyDescent="0.25">
      <c r="B969" s="71">
        <v>2025</v>
      </c>
      <c r="C969" s="71">
        <v>891780111</v>
      </c>
      <c r="D969" s="71" t="s">
        <v>63</v>
      </c>
      <c r="E969" s="72" t="s">
        <v>12624</v>
      </c>
      <c r="F969" s="72" t="s">
        <v>12623</v>
      </c>
      <c r="G969" s="176">
        <v>0</v>
      </c>
      <c r="H969" s="72" t="s">
        <v>71</v>
      </c>
      <c r="I969" s="71" t="s">
        <v>166</v>
      </c>
      <c r="J969" s="73" t="s">
        <v>81</v>
      </c>
      <c r="K969" s="75" t="s">
        <v>12622</v>
      </c>
      <c r="L969" s="76">
        <v>15780000</v>
      </c>
      <c r="M969" s="71" t="s">
        <v>66</v>
      </c>
      <c r="N969" s="75" t="s">
        <v>12621</v>
      </c>
      <c r="O969" s="75">
        <v>1083558601</v>
      </c>
      <c r="P969" s="72">
        <v>1432</v>
      </c>
      <c r="Q969" s="80">
        <v>45841</v>
      </c>
      <c r="R969" s="75">
        <v>63120000</v>
      </c>
      <c r="S969" s="80">
        <v>45847</v>
      </c>
      <c r="T969" s="76">
        <v>15780000</v>
      </c>
      <c r="U969" s="72" t="s">
        <v>65</v>
      </c>
      <c r="V969" s="76">
        <v>72175281</v>
      </c>
      <c r="W969" s="104" t="s">
        <v>8886</v>
      </c>
      <c r="X969" s="80">
        <v>45847</v>
      </c>
      <c r="Y969" s="80">
        <v>45847</v>
      </c>
      <c r="Z969" s="78" t="s">
        <v>73</v>
      </c>
      <c r="AA969" s="78">
        <v>45991</v>
      </c>
      <c r="AB969" s="102">
        <f t="shared" si="90"/>
        <v>144</v>
      </c>
      <c r="AC969" s="72">
        <v>0</v>
      </c>
      <c r="AD969" s="514">
        <v>0</v>
      </c>
      <c r="AE969" s="72">
        <v>0</v>
      </c>
      <c r="AF969" s="80" t="s">
        <v>73</v>
      </c>
      <c r="AG969" s="102">
        <f t="shared" si="91"/>
        <v>0</v>
      </c>
      <c r="AH969" s="72">
        <v>0</v>
      </c>
      <c r="AI969" s="628">
        <v>0</v>
      </c>
      <c r="AJ969" s="72" t="s">
        <v>73</v>
      </c>
      <c r="AK969" s="80" t="s">
        <v>73</v>
      </c>
      <c r="AL969" s="72">
        <v>0</v>
      </c>
      <c r="AM969" s="80" t="s">
        <v>73</v>
      </c>
      <c r="AN969" s="80" t="s">
        <v>73</v>
      </c>
      <c r="AO969" s="80" t="s">
        <v>73</v>
      </c>
      <c r="AP969" s="102">
        <f t="shared" si="92"/>
        <v>0</v>
      </c>
      <c r="AQ969" s="102">
        <f t="shared" si="93"/>
        <v>15780000</v>
      </c>
      <c r="AR969" s="72" t="s">
        <v>65</v>
      </c>
      <c r="AS969" s="76">
        <v>15780000</v>
      </c>
      <c r="AT969" s="72" t="s">
        <v>319</v>
      </c>
      <c r="AU969" s="76">
        <v>0</v>
      </c>
      <c r="AV969" s="81" t="s">
        <v>73</v>
      </c>
      <c r="AW969" s="620">
        <v>12624000</v>
      </c>
      <c r="AX969" s="488">
        <f t="shared" si="94"/>
        <v>3156000</v>
      </c>
      <c r="AY969" s="84">
        <f t="shared" si="95"/>
        <v>0.8</v>
      </c>
      <c r="AZ969" s="84">
        <v>0.8</v>
      </c>
      <c r="BA969" s="81" t="s">
        <v>73</v>
      </c>
      <c r="BB969" s="72" t="s">
        <v>123</v>
      </c>
      <c r="BC969" s="75" t="s">
        <v>12620</v>
      </c>
      <c r="BD969" s="71" t="s">
        <v>65</v>
      </c>
      <c r="BE969" s="71" t="s">
        <v>65</v>
      </c>
    </row>
    <row r="970" spans="2:57" x14ac:dyDescent="0.25">
      <c r="B970" s="71">
        <v>2025</v>
      </c>
      <c r="C970" s="71">
        <v>891780111</v>
      </c>
      <c r="D970" s="71" t="s">
        <v>63</v>
      </c>
      <c r="E970" s="72" t="s">
        <v>12619</v>
      </c>
      <c r="F970" s="72" t="s">
        <v>12618</v>
      </c>
      <c r="G970" s="176">
        <v>0</v>
      </c>
      <c r="H970" s="72" t="s">
        <v>71</v>
      </c>
      <c r="I970" s="71" t="s">
        <v>64</v>
      </c>
      <c r="J970" s="73" t="s">
        <v>81</v>
      </c>
      <c r="K970" s="75" t="s">
        <v>12473</v>
      </c>
      <c r="L970" s="76">
        <v>18935000</v>
      </c>
      <c r="M970" s="71" t="s">
        <v>66</v>
      </c>
      <c r="N970" s="75" t="s">
        <v>12617</v>
      </c>
      <c r="O970" s="75">
        <v>40935289</v>
      </c>
      <c r="P970" s="72">
        <v>1425</v>
      </c>
      <c r="Q970" s="80">
        <v>45840</v>
      </c>
      <c r="R970" s="75">
        <v>5603238000</v>
      </c>
      <c r="S970" s="80">
        <v>45847</v>
      </c>
      <c r="T970" s="76">
        <v>18935000</v>
      </c>
      <c r="U970" s="72" t="s">
        <v>65</v>
      </c>
      <c r="V970" s="76">
        <v>15443332</v>
      </c>
      <c r="W970" s="104" t="s">
        <v>3532</v>
      </c>
      <c r="X970" s="80">
        <v>45847</v>
      </c>
      <c r="Y970" s="80">
        <v>45847</v>
      </c>
      <c r="Z970" s="78" t="s">
        <v>73</v>
      </c>
      <c r="AA970" s="78">
        <v>45991</v>
      </c>
      <c r="AB970" s="102">
        <f t="shared" si="90"/>
        <v>144</v>
      </c>
      <c r="AC970" s="72">
        <v>0</v>
      </c>
      <c r="AD970" s="514">
        <v>0</v>
      </c>
      <c r="AE970" s="72">
        <v>0</v>
      </c>
      <c r="AF970" s="80" t="s">
        <v>73</v>
      </c>
      <c r="AG970" s="102">
        <f t="shared" si="91"/>
        <v>0</v>
      </c>
      <c r="AH970" s="72">
        <v>0</v>
      </c>
      <c r="AI970" s="628">
        <v>0</v>
      </c>
      <c r="AJ970" s="72" t="s">
        <v>73</v>
      </c>
      <c r="AK970" s="80" t="s">
        <v>73</v>
      </c>
      <c r="AL970" s="72">
        <v>0</v>
      </c>
      <c r="AM970" s="80" t="s">
        <v>73</v>
      </c>
      <c r="AN970" s="80" t="s">
        <v>73</v>
      </c>
      <c r="AO970" s="80" t="s">
        <v>73</v>
      </c>
      <c r="AP970" s="102">
        <f t="shared" si="92"/>
        <v>0</v>
      </c>
      <c r="AQ970" s="102">
        <f t="shared" si="93"/>
        <v>18935000</v>
      </c>
      <c r="AR970" s="72" t="s">
        <v>65</v>
      </c>
      <c r="AS970" s="76">
        <v>18935000</v>
      </c>
      <c r="AT970" s="72" t="s">
        <v>319</v>
      </c>
      <c r="AU970" s="76">
        <v>0</v>
      </c>
      <c r="AV970" s="81" t="s">
        <v>73</v>
      </c>
      <c r="AW970" s="620">
        <v>15148000</v>
      </c>
      <c r="AX970" s="488">
        <f t="shared" si="94"/>
        <v>3787000</v>
      </c>
      <c r="AY970" s="84">
        <f t="shared" si="95"/>
        <v>0.8</v>
      </c>
      <c r="AZ970" s="84">
        <v>0.8</v>
      </c>
      <c r="BA970" s="81" t="s">
        <v>73</v>
      </c>
      <c r="BB970" s="72" t="s">
        <v>123</v>
      </c>
      <c r="BC970" s="75" t="s">
        <v>12616</v>
      </c>
      <c r="BD970" s="71" t="s">
        <v>65</v>
      </c>
      <c r="BE970" s="71" t="s">
        <v>65</v>
      </c>
    </row>
    <row r="971" spans="2:57" x14ac:dyDescent="0.25">
      <c r="B971" s="71">
        <v>2025</v>
      </c>
      <c r="C971" s="71">
        <v>891780111</v>
      </c>
      <c r="D971" s="71" t="s">
        <v>63</v>
      </c>
      <c r="E971" s="72" t="s">
        <v>12615</v>
      </c>
      <c r="F971" s="72" t="s">
        <v>12614</v>
      </c>
      <c r="G971" s="176">
        <v>0</v>
      </c>
      <c r="H971" s="72" t="s">
        <v>71</v>
      </c>
      <c r="I971" s="71" t="s">
        <v>64</v>
      </c>
      <c r="J971" s="73" t="s">
        <v>81</v>
      </c>
      <c r="K971" s="75" t="s">
        <v>12473</v>
      </c>
      <c r="L971" s="76">
        <v>21000000</v>
      </c>
      <c r="M971" s="71" t="s">
        <v>66</v>
      </c>
      <c r="N971" s="75" t="s">
        <v>12613</v>
      </c>
      <c r="O971" s="75">
        <v>1065883393</v>
      </c>
      <c r="P971" s="72">
        <v>1425</v>
      </c>
      <c r="Q971" s="80">
        <v>45840</v>
      </c>
      <c r="R971" s="75">
        <v>5603238000</v>
      </c>
      <c r="S971" s="80">
        <v>45847</v>
      </c>
      <c r="T971" s="76">
        <v>21000000</v>
      </c>
      <c r="U971" s="72" t="s">
        <v>65</v>
      </c>
      <c r="V971" s="76">
        <v>15443332</v>
      </c>
      <c r="W971" s="104" t="s">
        <v>3532</v>
      </c>
      <c r="X971" s="80">
        <v>45847</v>
      </c>
      <c r="Y971" s="80">
        <v>45847</v>
      </c>
      <c r="Z971" s="78" t="s">
        <v>73</v>
      </c>
      <c r="AA971" s="78">
        <v>45991</v>
      </c>
      <c r="AB971" s="102">
        <f t="shared" si="90"/>
        <v>144</v>
      </c>
      <c r="AC971" s="72">
        <v>0</v>
      </c>
      <c r="AD971" s="514">
        <v>0</v>
      </c>
      <c r="AE971" s="72">
        <v>0</v>
      </c>
      <c r="AF971" s="80" t="s">
        <v>73</v>
      </c>
      <c r="AG971" s="102">
        <f t="shared" si="91"/>
        <v>0</v>
      </c>
      <c r="AH971" s="72">
        <v>0</v>
      </c>
      <c r="AI971" s="628">
        <v>0</v>
      </c>
      <c r="AJ971" s="72" t="s">
        <v>73</v>
      </c>
      <c r="AK971" s="80" t="s">
        <v>73</v>
      </c>
      <c r="AL971" s="72">
        <v>0</v>
      </c>
      <c r="AM971" s="80" t="s">
        <v>73</v>
      </c>
      <c r="AN971" s="80" t="s">
        <v>73</v>
      </c>
      <c r="AO971" s="80" t="s">
        <v>73</v>
      </c>
      <c r="AP971" s="102">
        <f t="shared" si="92"/>
        <v>0</v>
      </c>
      <c r="AQ971" s="102">
        <f t="shared" si="93"/>
        <v>21000000</v>
      </c>
      <c r="AR971" s="72" t="s">
        <v>65</v>
      </c>
      <c r="AS971" s="76">
        <v>21000000</v>
      </c>
      <c r="AT971" s="72" t="s">
        <v>319</v>
      </c>
      <c r="AU971" s="76">
        <v>0</v>
      </c>
      <c r="AV971" s="81" t="s">
        <v>73</v>
      </c>
      <c r="AW971" s="620">
        <v>16800000</v>
      </c>
      <c r="AX971" s="488">
        <f t="shared" si="94"/>
        <v>4200000</v>
      </c>
      <c r="AY971" s="84">
        <f t="shared" si="95"/>
        <v>0.8</v>
      </c>
      <c r="AZ971" s="84">
        <v>0.8</v>
      </c>
      <c r="BA971" s="81" t="s">
        <v>73</v>
      </c>
      <c r="BB971" s="72" t="s">
        <v>123</v>
      </c>
      <c r="BC971" s="75" t="s">
        <v>12612</v>
      </c>
      <c r="BD971" s="71" t="s">
        <v>65</v>
      </c>
      <c r="BE971" s="71" t="s">
        <v>65</v>
      </c>
    </row>
    <row r="972" spans="2:57" x14ac:dyDescent="0.25">
      <c r="B972" s="71">
        <v>2025</v>
      </c>
      <c r="C972" s="71">
        <v>891780111</v>
      </c>
      <c r="D972" s="71" t="s">
        <v>63</v>
      </c>
      <c r="E972" s="72" t="s">
        <v>12611</v>
      </c>
      <c r="F972" s="72" t="s">
        <v>12610</v>
      </c>
      <c r="G972" s="176">
        <v>0</v>
      </c>
      <c r="H972" s="72" t="s">
        <v>71</v>
      </c>
      <c r="I972" s="71" t="s">
        <v>64</v>
      </c>
      <c r="J972" s="73" t="s">
        <v>81</v>
      </c>
      <c r="K972" s="75" t="s">
        <v>12609</v>
      </c>
      <c r="L972" s="76">
        <v>15780000</v>
      </c>
      <c r="M972" s="71" t="s">
        <v>66</v>
      </c>
      <c r="N972" s="75" t="s">
        <v>12608</v>
      </c>
      <c r="O972" s="75">
        <v>57441673</v>
      </c>
      <c r="P972" s="72">
        <v>1426</v>
      </c>
      <c r="Q972" s="80">
        <v>45840</v>
      </c>
      <c r="R972" s="75">
        <v>2494141000</v>
      </c>
      <c r="S972" s="80">
        <v>45847</v>
      </c>
      <c r="T972" s="76">
        <v>15780000</v>
      </c>
      <c r="U972" s="72" t="s">
        <v>65</v>
      </c>
      <c r="V972" s="76">
        <v>57426272</v>
      </c>
      <c r="W972" s="104" t="s">
        <v>10824</v>
      </c>
      <c r="X972" s="80">
        <v>45847</v>
      </c>
      <c r="Y972" s="80">
        <v>45847</v>
      </c>
      <c r="Z972" s="78" t="s">
        <v>73</v>
      </c>
      <c r="AA972" s="78">
        <v>45991</v>
      </c>
      <c r="AB972" s="102">
        <f t="shared" si="90"/>
        <v>144</v>
      </c>
      <c r="AC972" s="72">
        <v>0</v>
      </c>
      <c r="AD972" s="514">
        <v>0</v>
      </c>
      <c r="AE972" s="72">
        <v>0</v>
      </c>
      <c r="AF972" s="80" t="s">
        <v>73</v>
      </c>
      <c r="AG972" s="102">
        <f t="shared" si="91"/>
        <v>0</v>
      </c>
      <c r="AH972" s="72">
        <v>0</v>
      </c>
      <c r="AI972" s="628">
        <v>0</v>
      </c>
      <c r="AJ972" s="72" t="s">
        <v>73</v>
      </c>
      <c r="AK972" s="80" t="s">
        <v>73</v>
      </c>
      <c r="AL972" s="72">
        <v>0</v>
      </c>
      <c r="AM972" s="80" t="s">
        <v>73</v>
      </c>
      <c r="AN972" s="80" t="s">
        <v>73</v>
      </c>
      <c r="AO972" s="80" t="s">
        <v>73</v>
      </c>
      <c r="AP972" s="102">
        <f t="shared" si="92"/>
        <v>0</v>
      </c>
      <c r="AQ972" s="102">
        <f t="shared" si="93"/>
        <v>15780000</v>
      </c>
      <c r="AR972" s="72" t="s">
        <v>65</v>
      </c>
      <c r="AS972" s="76">
        <v>15780000</v>
      </c>
      <c r="AT972" s="72" t="s">
        <v>319</v>
      </c>
      <c r="AU972" s="76">
        <v>0</v>
      </c>
      <c r="AV972" s="81" t="s">
        <v>73</v>
      </c>
      <c r="AW972" s="620">
        <v>12624000</v>
      </c>
      <c r="AX972" s="488">
        <f t="shared" si="94"/>
        <v>3156000</v>
      </c>
      <c r="AY972" s="84">
        <f t="shared" si="95"/>
        <v>0.8</v>
      </c>
      <c r="AZ972" s="84">
        <v>0.8</v>
      </c>
      <c r="BA972" s="81" t="s">
        <v>73</v>
      </c>
      <c r="BB972" s="72" t="s">
        <v>123</v>
      </c>
      <c r="BC972" s="75" t="s">
        <v>12607</v>
      </c>
      <c r="BD972" s="71" t="s">
        <v>65</v>
      </c>
      <c r="BE972" s="71" t="s">
        <v>65</v>
      </c>
    </row>
    <row r="973" spans="2:57" x14ac:dyDescent="0.25">
      <c r="B973" s="71">
        <v>2025</v>
      </c>
      <c r="C973" s="71">
        <v>891780111</v>
      </c>
      <c r="D973" s="71" t="s">
        <v>63</v>
      </c>
      <c r="E973" s="72" t="s">
        <v>12606</v>
      </c>
      <c r="F973" s="72" t="s">
        <v>12605</v>
      </c>
      <c r="G973" s="176">
        <v>0</v>
      </c>
      <c r="H973" s="72" t="s">
        <v>71</v>
      </c>
      <c r="I973" s="71" t="s">
        <v>64</v>
      </c>
      <c r="J973" s="73" t="s">
        <v>81</v>
      </c>
      <c r="K973" s="75" t="s">
        <v>12604</v>
      </c>
      <c r="L973" s="76">
        <v>17360000</v>
      </c>
      <c r="M973" s="71" t="s">
        <v>66</v>
      </c>
      <c r="N973" s="75" t="s">
        <v>12603</v>
      </c>
      <c r="O973" s="75">
        <v>36725462</v>
      </c>
      <c r="P973" s="72">
        <v>1425</v>
      </c>
      <c r="Q973" s="80">
        <v>45840</v>
      </c>
      <c r="R973" s="75">
        <v>5603238000</v>
      </c>
      <c r="S973" s="80">
        <v>45847</v>
      </c>
      <c r="T973" s="76">
        <v>17360000</v>
      </c>
      <c r="U973" s="72" t="s">
        <v>65</v>
      </c>
      <c r="V973" s="76">
        <v>7634885</v>
      </c>
      <c r="W973" s="104" t="s">
        <v>1954</v>
      </c>
      <c r="X973" s="80">
        <v>45847</v>
      </c>
      <c r="Y973" s="80">
        <v>45847</v>
      </c>
      <c r="Z973" s="78" t="s">
        <v>73</v>
      </c>
      <c r="AA973" s="78">
        <v>45991</v>
      </c>
      <c r="AB973" s="102">
        <f t="shared" si="90"/>
        <v>144</v>
      </c>
      <c r="AC973" s="72">
        <v>0</v>
      </c>
      <c r="AD973" s="514">
        <v>0</v>
      </c>
      <c r="AE973" s="72">
        <v>0</v>
      </c>
      <c r="AF973" s="80" t="s">
        <v>73</v>
      </c>
      <c r="AG973" s="102">
        <f t="shared" si="91"/>
        <v>0</v>
      </c>
      <c r="AH973" s="72">
        <v>0</v>
      </c>
      <c r="AI973" s="628">
        <v>0</v>
      </c>
      <c r="AJ973" s="72" t="s">
        <v>73</v>
      </c>
      <c r="AK973" s="80" t="s">
        <v>73</v>
      </c>
      <c r="AL973" s="72">
        <v>0</v>
      </c>
      <c r="AM973" s="80" t="s">
        <v>73</v>
      </c>
      <c r="AN973" s="80" t="s">
        <v>73</v>
      </c>
      <c r="AO973" s="80" t="s">
        <v>73</v>
      </c>
      <c r="AP973" s="102">
        <f t="shared" si="92"/>
        <v>0</v>
      </c>
      <c r="AQ973" s="102">
        <f t="shared" si="93"/>
        <v>17360000</v>
      </c>
      <c r="AR973" s="72" t="s">
        <v>65</v>
      </c>
      <c r="AS973" s="76">
        <v>17360000</v>
      </c>
      <c r="AT973" s="72" t="s">
        <v>319</v>
      </c>
      <c r="AU973" s="76">
        <v>0</v>
      </c>
      <c r="AV973" s="81" t="s">
        <v>73</v>
      </c>
      <c r="AW973" s="620">
        <v>13888000</v>
      </c>
      <c r="AX973" s="488">
        <f t="shared" si="94"/>
        <v>3472000</v>
      </c>
      <c r="AY973" s="84">
        <f t="shared" si="95"/>
        <v>0.8</v>
      </c>
      <c r="AZ973" s="84">
        <v>0.8</v>
      </c>
      <c r="BA973" s="81" t="s">
        <v>73</v>
      </c>
      <c r="BB973" s="72" t="s">
        <v>123</v>
      </c>
      <c r="BC973" s="75" t="s">
        <v>12602</v>
      </c>
      <c r="BD973" s="71" t="s">
        <v>65</v>
      </c>
      <c r="BE973" s="71" t="s">
        <v>65</v>
      </c>
    </row>
    <row r="974" spans="2:57" x14ac:dyDescent="0.25">
      <c r="B974" s="71">
        <v>2025</v>
      </c>
      <c r="C974" s="71">
        <v>891780111</v>
      </c>
      <c r="D974" s="71" t="s">
        <v>63</v>
      </c>
      <c r="E974" s="72" t="s">
        <v>12601</v>
      </c>
      <c r="F974" s="72" t="s">
        <v>12600</v>
      </c>
      <c r="G974" s="176">
        <v>0</v>
      </c>
      <c r="H974" s="72" t="s">
        <v>71</v>
      </c>
      <c r="I974" s="71" t="s">
        <v>64</v>
      </c>
      <c r="J974" s="73" t="s">
        <v>81</v>
      </c>
      <c r="K974" s="75" t="s">
        <v>12599</v>
      </c>
      <c r="L974" s="76">
        <v>17360000</v>
      </c>
      <c r="M974" s="71" t="s">
        <v>66</v>
      </c>
      <c r="N974" s="75" t="s">
        <v>12598</v>
      </c>
      <c r="O974" s="75">
        <v>57461875</v>
      </c>
      <c r="P974" s="72">
        <v>1425</v>
      </c>
      <c r="Q974" s="80">
        <v>45840</v>
      </c>
      <c r="R974" s="75">
        <v>5603238000</v>
      </c>
      <c r="S974" s="80">
        <v>45847</v>
      </c>
      <c r="T974" s="76">
        <v>17360000</v>
      </c>
      <c r="U974" s="72" t="s">
        <v>65</v>
      </c>
      <c r="V974" s="76">
        <v>7634885</v>
      </c>
      <c r="W974" s="104" t="s">
        <v>1954</v>
      </c>
      <c r="X974" s="80">
        <v>45847</v>
      </c>
      <c r="Y974" s="80">
        <v>45847</v>
      </c>
      <c r="Z974" s="78" t="s">
        <v>73</v>
      </c>
      <c r="AA974" s="78">
        <v>45991</v>
      </c>
      <c r="AB974" s="102">
        <f t="shared" si="90"/>
        <v>144</v>
      </c>
      <c r="AC974" s="72">
        <v>0</v>
      </c>
      <c r="AD974" s="514">
        <v>0</v>
      </c>
      <c r="AE974" s="72">
        <v>0</v>
      </c>
      <c r="AF974" s="80" t="s">
        <v>73</v>
      </c>
      <c r="AG974" s="102">
        <f t="shared" si="91"/>
        <v>0</v>
      </c>
      <c r="AH974" s="72">
        <v>0</v>
      </c>
      <c r="AI974" s="628">
        <v>0</v>
      </c>
      <c r="AJ974" s="72" t="s">
        <v>73</v>
      </c>
      <c r="AK974" s="80" t="s">
        <v>73</v>
      </c>
      <c r="AL974" s="72">
        <v>0</v>
      </c>
      <c r="AM974" s="80" t="s">
        <v>73</v>
      </c>
      <c r="AN974" s="80" t="s">
        <v>73</v>
      </c>
      <c r="AO974" s="80" t="s">
        <v>73</v>
      </c>
      <c r="AP974" s="102">
        <f t="shared" si="92"/>
        <v>0</v>
      </c>
      <c r="AQ974" s="102">
        <f t="shared" si="93"/>
        <v>17360000</v>
      </c>
      <c r="AR974" s="72" t="s">
        <v>65</v>
      </c>
      <c r="AS974" s="76">
        <v>17360000</v>
      </c>
      <c r="AT974" s="72" t="s">
        <v>319</v>
      </c>
      <c r="AU974" s="76">
        <v>0</v>
      </c>
      <c r="AV974" s="81" t="s">
        <v>73</v>
      </c>
      <c r="AW974" s="620">
        <v>13888000</v>
      </c>
      <c r="AX974" s="488">
        <f t="shared" si="94"/>
        <v>3472000</v>
      </c>
      <c r="AY974" s="84">
        <f t="shared" si="95"/>
        <v>0.8</v>
      </c>
      <c r="AZ974" s="84">
        <v>0.8</v>
      </c>
      <c r="BA974" s="81" t="s">
        <v>73</v>
      </c>
      <c r="BB974" s="72" t="s">
        <v>123</v>
      </c>
      <c r="BC974" s="75" t="s">
        <v>12597</v>
      </c>
      <c r="BD974" s="71" t="s">
        <v>65</v>
      </c>
      <c r="BE974" s="71" t="s">
        <v>65</v>
      </c>
    </row>
    <row r="975" spans="2:57" x14ac:dyDescent="0.25">
      <c r="B975" s="71">
        <v>2025</v>
      </c>
      <c r="C975" s="71">
        <v>891780111</v>
      </c>
      <c r="D975" s="71" t="s">
        <v>63</v>
      </c>
      <c r="E975" s="72" t="s">
        <v>12596</v>
      </c>
      <c r="F975" s="72" t="s">
        <v>12595</v>
      </c>
      <c r="G975" s="176">
        <v>0</v>
      </c>
      <c r="H975" s="72" t="s">
        <v>71</v>
      </c>
      <c r="I975" s="71" t="s">
        <v>64</v>
      </c>
      <c r="J975" s="73" t="s">
        <v>81</v>
      </c>
      <c r="K975" s="75" t="s">
        <v>12594</v>
      </c>
      <c r="L975" s="76">
        <v>17360000</v>
      </c>
      <c r="M975" s="71" t="s">
        <v>66</v>
      </c>
      <c r="N975" s="75" t="s">
        <v>12593</v>
      </c>
      <c r="O975" s="75">
        <v>1082848824</v>
      </c>
      <c r="P975" s="72">
        <v>1425</v>
      </c>
      <c r="Q975" s="80">
        <v>45840</v>
      </c>
      <c r="R975" s="75">
        <v>5603238000</v>
      </c>
      <c r="S975" s="80">
        <v>45847</v>
      </c>
      <c r="T975" s="76">
        <v>17360000</v>
      </c>
      <c r="U975" s="72" t="s">
        <v>65</v>
      </c>
      <c r="V975" s="76">
        <v>12548945</v>
      </c>
      <c r="W975" s="104" t="s">
        <v>10809</v>
      </c>
      <c r="X975" s="80">
        <v>45847</v>
      </c>
      <c r="Y975" s="80">
        <v>45847</v>
      </c>
      <c r="Z975" s="78" t="s">
        <v>73</v>
      </c>
      <c r="AA975" s="78">
        <v>45991</v>
      </c>
      <c r="AB975" s="102">
        <f t="shared" si="90"/>
        <v>144</v>
      </c>
      <c r="AC975" s="72">
        <v>0</v>
      </c>
      <c r="AD975" s="514">
        <v>0</v>
      </c>
      <c r="AE975" s="72">
        <v>0</v>
      </c>
      <c r="AF975" s="80" t="s">
        <v>73</v>
      </c>
      <c r="AG975" s="102">
        <f t="shared" si="91"/>
        <v>0</v>
      </c>
      <c r="AH975" s="72">
        <v>0</v>
      </c>
      <c r="AI975" s="628">
        <v>0</v>
      </c>
      <c r="AJ975" s="72" t="s">
        <v>73</v>
      </c>
      <c r="AK975" s="80" t="s">
        <v>73</v>
      </c>
      <c r="AL975" s="72">
        <v>0</v>
      </c>
      <c r="AM975" s="80" t="s">
        <v>73</v>
      </c>
      <c r="AN975" s="80" t="s">
        <v>73</v>
      </c>
      <c r="AO975" s="80" t="s">
        <v>73</v>
      </c>
      <c r="AP975" s="102">
        <f t="shared" si="92"/>
        <v>0</v>
      </c>
      <c r="AQ975" s="102">
        <f t="shared" si="93"/>
        <v>17360000</v>
      </c>
      <c r="AR975" s="72" t="s">
        <v>65</v>
      </c>
      <c r="AS975" s="76">
        <v>17360000</v>
      </c>
      <c r="AT975" s="72" t="s">
        <v>319</v>
      </c>
      <c r="AU975" s="76">
        <v>0</v>
      </c>
      <c r="AV975" s="81" t="s">
        <v>73</v>
      </c>
      <c r="AW975" s="620">
        <v>13888000</v>
      </c>
      <c r="AX975" s="488">
        <f t="shared" si="94"/>
        <v>3472000</v>
      </c>
      <c r="AY975" s="84">
        <f t="shared" si="95"/>
        <v>0.8</v>
      </c>
      <c r="AZ975" s="84">
        <v>0.8</v>
      </c>
      <c r="BA975" s="81" t="s">
        <v>73</v>
      </c>
      <c r="BB975" s="72" t="s">
        <v>123</v>
      </c>
      <c r="BC975" s="75" t="s">
        <v>12592</v>
      </c>
      <c r="BD975" s="71" t="s">
        <v>65</v>
      </c>
      <c r="BE975" s="71" t="s">
        <v>65</v>
      </c>
    </row>
    <row r="976" spans="2:57" x14ac:dyDescent="0.25">
      <c r="B976" s="71">
        <v>2025</v>
      </c>
      <c r="C976" s="71">
        <v>891780111</v>
      </c>
      <c r="D976" s="71" t="s">
        <v>63</v>
      </c>
      <c r="E976" s="72" t="s">
        <v>12591</v>
      </c>
      <c r="F976" s="72" t="s">
        <v>12590</v>
      </c>
      <c r="G976" s="176">
        <v>0</v>
      </c>
      <c r="H976" s="72" t="s">
        <v>71</v>
      </c>
      <c r="I976" s="71" t="s">
        <v>64</v>
      </c>
      <c r="J976" s="73" t="s">
        <v>81</v>
      </c>
      <c r="K976" s="75" t="s">
        <v>12589</v>
      </c>
      <c r="L976" s="76">
        <v>17360000</v>
      </c>
      <c r="M976" s="71" t="s">
        <v>66</v>
      </c>
      <c r="N976" s="75" t="s">
        <v>12588</v>
      </c>
      <c r="O976" s="75">
        <v>85155379</v>
      </c>
      <c r="P976" s="72">
        <v>1425</v>
      </c>
      <c r="Q976" s="80">
        <v>45840</v>
      </c>
      <c r="R976" s="75">
        <v>5603238000</v>
      </c>
      <c r="S976" s="80">
        <v>45847</v>
      </c>
      <c r="T976" s="76">
        <v>17360000</v>
      </c>
      <c r="U976" s="72" t="s">
        <v>65</v>
      </c>
      <c r="V976" s="76">
        <v>85465146</v>
      </c>
      <c r="W976" s="104" t="s">
        <v>9042</v>
      </c>
      <c r="X976" s="80">
        <v>45847</v>
      </c>
      <c r="Y976" s="80">
        <v>45847</v>
      </c>
      <c r="Z976" s="78" t="s">
        <v>73</v>
      </c>
      <c r="AA976" s="78">
        <v>45991</v>
      </c>
      <c r="AB976" s="102">
        <f t="shared" si="90"/>
        <v>144</v>
      </c>
      <c r="AC976" s="72">
        <v>0</v>
      </c>
      <c r="AD976" s="514">
        <v>0</v>
      </c>
      <c r="AE976" s="72">
        <v>0</v>
      </c>
      <c r="AF976" s="80" t="s">
        <v>73</v>
      </c>
      <c r="AG976" s="102">
        <f t="shared" si="91"/>
        <v>0</v>
      </c>
      <c r="AH976" s="72">
        <v>0</v>
      </c>
      <c r="AI976" s="628">
        <v>0</v>
      </c>
      <c r="AJ976" s="72" t="s">
        <v>73</v>
      </c>
      <c r="AK976" s="80" t="s">
        <v>73</v>
      </c>
      <c r="AL976" s="72">
        <v>0</v>
      </c>
      <c r="AM976" s="80" t="s">
        <v>73</v>
      </c>
      <c r="AN976" s="80" t="s">
        <v>73</v>
      </c>
      <c r="AO976" s="80" t="s">
        <v>73</v>
      </c>
      <c r="AP976" s="102">
        <f t="shared" si="92"/>
        <v>0</v>
      </c>
      <c r="AQ976" s="102">
        <f t="shared" si="93"/>
        <v>17360000</v>
      </c>
      <c r="AR976" s="72" t="s">
        <v>65</v>
      </c>
      <c r="AS976" s="76">
        <v>17360000</v>
      </c>
      <c r="AT976" s="72" t="s">
        <v>319</v>
      </c>
      <c r="AU976" s="76">
        <v>0</v>
      </c>
      <c r="AV976" s="81" t="s">
        <v>73</v>
      </c>
      <c r="AW976" s="620">
        <v>13888000</v>
      </c>
      <c r="AX976" s="488">
        <f t="shared" si="94"/>
        <v>3472000</v>
      </c>
      <c r="AY976" s="84">
        <f t="shared" si="95"/>
        <v>0.8</v>
      </c>
      <c r="AZ976" s="84">
        <v>0.8</v>
      </c>
      <c r="BA976" s="81" t="s">
        <v>73</v>
      </c>
      <c r="BB976" s="72" t="s">
        <v>123</v>
      </c>
      <c r="BC976" s="75" t="s">
        <v>12587</v>
      </c>
      <c r="BD976" s="71" t="s">
        <v>65</v>
      </c>
      <c r="BE976" s="71" t="s">
        <v>65</v>
      </c>
    </row>
    <row r="977" spans="2:57" x14ac:dyDescent="0.25">
      <c r="B977" s="71">
        <v>2025</v>
      </c>
      <c r="C977" s="71">
        <v>891780111</v>
      </c>
      <c r="D977" s="71" t="s">
        <v>63</v>
      </c>
      <c r="E977" s="72" t="s">
        <v>12586</v>
      </c>
      <c r="F977" s="72" t="s">
        <v>12585</v>
      </c>
      <c r="G977" s="176">
        <v>0</v>
      </c>
      <c r="H977" s="72" t="s">
        <v>71</v>
      </c>
      <c r="I977" s="71" t="s">
        <v>64</v>
      </c>
      <c r="J977" s="73" t="s">
        <v>81</v>
      </c>
      <c r="K977" s="75" t="s">
        <v>12584</v>
      </c>
      <c r="L977" s="76">
        <v>22500000</v>
      </c>
      <c r="M977" s="71" t="s">
        <v>66</v>
      </c>
      <c r="N977" s="75" t="s">
        <v>12583</v>
      </c>
      <c r="O977" s="75">
        <v>1004188433</v>
      </c>
      <c r="P977" s="72">
        <v>1425</v>
      </c>
      <c r="Q977" s="80">
        <v>45840</v>
      </c>
      <c r="R977" s="75">
        <v>5603238000</v>
      </c>
      <c r="S977" s="80">
        <v>45847</v>
      </c>
      <c r="T977" s="76">
        <v>22500000</v>
      </c>
      <c r="U977" s="72" t="s">
        <v>65</v>
      </c>
      <c r="V977" s="76">
        <v>85449357</v>
      </c>
      <c r="W977" s="104" t="s">
        <v>11233</v>
      </c>
      <c r="X977" s="80">
        <v>45847</v>
      </c>
      <c r="Y977" s="80">
        <v>45847</v>
      </c>
      <c r="Z977" s="78" t="s">
        <v>73</v>
      </c>
      <c r="AA977" s="78">
        <v>45991</v>
      </c>
      <c r="AB977" s="102">
        <f t="shared" si="90"/>
        <v>144</v>
      </c>
      <c r="AC977" s="72">
        <v>0</v>
      </c>
      <c r="AD977" s="514">
        <v>0</v>
      </c>
      <c r="AE977" s="72">
        <v>0</v>
      </c>
      <c r="AF977" s="80" t="s">
        <v>73</v>
      </c>
      <c r="AG977" s="102">
        <f t="shared" si="91"/>
        <v>0</v>
      </c>
      <c r="AH977" s="72">
        <v>0</v>
      </c>
      <c r="AI977" s="628">
        <v>0</v>
      </c>
      <c r="AJ977" s="72" t="s">
        <v>73</v>
      </c>
      <c r="AK977" s="80" t="s">
        <v>73</v>
      </c>
      <c r="AL977" s="72">
        <v>0</v>
      </c>
      <c r="AM977" s="80" t="s">
        <v>73</v>
      </c>
      <c r="AN977" s="80" t="s">
        <v>73</v>
      </c>
      <c r="AO977" s="80" t="s">
        <v>73</v>
      </c>
      <c r="AP977" s="102">
        <f t="shared" si="92"/>
        <v>0</v>
      </c>
      <c r="AQ977" s="102">
        <f t="shared" si="93"/>
        <v>22500000</v>
      </c>
      <c r="AR977" s="72" t="s">
        <v>65</v>
      </c>
      <c r="AS977" s="76">
        <v>22500000</v>
      </c>
      <c r="AT977" s="72" t="s">
        <v>319</v>
      </c>
      <c r="AU977" s="76">
        <v>0</v>
      </c>
      <c r="AV977" s="81" t="s">
        <v>73</v>
      </c>
      <c r="AW977" s="620">
        <v>18000000</v>
      </c>
      <c r="AX977" s="488">
        <f t="shared" si="94"/>
        <v>4500000</v>
      </c>
      <c r="AY977" s="84">
        <f t="shared" si="95"/>
        <v>0.8</v>
      </c>
      <c r="AZ977" s="84">
        <v>0.8</v>
      </c>
      <c r="BA977" s="81" t="s">
        <v>73</v>
      </c>
      <c r="BB977" s="72" t="s">
        <v>123</v>
      </c>
      <c r="BC977" s="75" t="s">
        <v>12582</v>
      </c>
      <c r="BD977" s="71" t="s">
        <v>65</v>
      </c>
      <c r="BE977" s="71" t="s">
        <v>65</v>
      </c>
    </row>
    <row r="978" spans="2:57" x14ac:dyDescent="0.25">
      <c r="B978" s="71">
        <v>2025</v>
      </c>
      <c r="C978" s="71">
        <v>891780111</v>
      </c>
      <c r="D978" s="71" t="s">
        <v>63</v>
      </c>
      <c r="E978" s="72" t="s">
        <v>12581</v>
      </c>
      <c r="F978" s="72" t="s">
        <v>12580</v>
      </c>
      <c r="G978" s="176">
        <v>0</v>
      </c>
      <c r="H978" s="72" t="s">
        <v>71</v>
      </c>
      <c r="I978" s="71" t="s">
        <v>64</v>
      </c>
      <c r="J978" s="73" t="s">
        <v>81</v>
      </c>
      <c r="K978" s="75" t="s">
        <v>12579</v>
      </c>
      <c r="L978" s="76">
        <v>15780000</v>
      </c>
      <c r="M978" s="71" t="s">
        <v>66</v>
      </c>
      <c r="N978" s="75" t="s">
        <v>12578</v>
      </c>
      <c r="O978" s="75">
        <v>7628973</v>
      </c>
      <c r="P978" s="72">
        <v>1425</v>
      </c>
      <c r="Q978" s="80">
        <v>45840</v>
      </c>
      <c r="R978" s="75">
        <v>5603238000</v>
      </c>
      <c r="S978" s="80">
        <v>45847</v>
      </c>
      <c r="T978" s="76">
        <v>15780000</v>
      </c>
      <c r="U978" s="72" t="s">
        <v>65</v>
      </c>
      <c r="V978" s="76">
        <v>85465146</v>
      </c>
      <c r="W978" s="104" t="s">
        <v>9042</v>
      </c>
      <c r="X978" s="80">
        <v>45847</v>
      </c>
      <c r="Y978" s="80">
        <v>45847</v>
      </c>
      <c r="Z978" s="78" t="s">
        <v>73</v>
      </c>
      <c r="AA978" s="78">
        <v>45991</v>
      </c>
      <c r="AB978" s="102">
        <f t="shared" si="90"/>
        <v>144</v>
      </c>
      <c r="AC978" s="72">
        <v>0</v>
      </c>
      <c r="AD978" s="514">
        <v>0</v>
      </c>
      <c r="AE978" s="72">
        <v>0</v>
      </c>
      <c r="AF978" s="80" t="s">
        <v>73</v>
      </c>
      <c r="AG978" s="102">
        <f t="shared" si="91"/>
        <v>0</v>
      </c>
      <c r="AH978" s="72">
        <v>0</v>
      </c>
      <c r="AI978" s="628">
        <v>0</v>
      </c>
      <c r="AJ978" s="72" t="s">
        <v>73</v>
      </c>
      <c r="AK978" s="80" t="s">
        <v>73</v>
      </c>
      <c r="AL978" s="72">
        <v>0</v>
      </c>
      <c r="AM978" s="80" t="s">
        <v>73</v>
      </c>
      <c r="AN978" s="80" t="s">
        <v>73</v>
      </c>
      <c r="AO978" s="80" t="s">
        <v>73</v>
      </c>
      <c r="AP978" s="102">
        <f t="shared" si="92"/>
        <v>0</v>
      </c>
      <c r="AQ978" s="102">
        <f t="shared" si="93"/>
        <v>15780000</v>
      </c>
      <c r="AR978" s="72" t="s">
        <v>65</v>
      </c>
      <c r="AS978" s="76">
        <v>15780000</v>
      </c>
      <c r="AT978" s="72" t="s">
        <v>319</v>
      </c>
      <c r="AU978" s="76">
        <v>0</v>
      </c>
      <c r="AV978" s="81" t="s">
        <v>73</v>
      </c>
      <c r="AW978" s="620">
        <v>12624000</v>
      </c>
      <c r="AX978" s="488">
        <f t="shared" si="94"/>
        <v>3156000</v>
      </c>
      <c r="AY978" s="84">
        <f t="shared" si="95"/>
        <v>0.8</v>
      </c>
      <c r="AZ978" s="84">
        <v>0.8</v>
      </c>
      <c r="BA978" s="81" t="s">
        <v>73</v>
      </c>
      <c r="BB978" s="72" t="s">
        <v>123</v>
      </c>
      <c r="BC978" s="75" t="s">
        <v>12577</v>
      </c>
      <c r="BD978" s="71" t="s">
        <v>65</v>
      </c>
      <c r="BE978" s="71" t="s">
        <v>65</v>
      </c>
    </row>
    <row r="979" spans="2:57" x14ac:dyDescent="0.25">
      <c r="B979" s="71">
        <v>2025</v>
      </c>
      <c r="C979" s="71">
        <v>891780111</v>
      </c>
      <c r="D979" s="71" t="s">
        <v>63</v>
      </c>
      <c r="E979" s="72" t="s">
        <v>12576</v>
      </c>
      <c r="F979" s="72" t="s">
        <v>12575</v>
      </c>
      <c r="G979" s="176">
        <v>0</v>
      </c>
      <c r="H979" s="72" t="s">
        <v>71</v>
      </c>
      <c r="I979" s="71" t="s">
        <v>64</v>
      </c>
      <c r="J979" s="73" t="s">
        <v>81</v>
      </c>
      <c r="K979" s="75" t="s">
        <v>12287</v>
      </c>
      <c r="L979" s="76">
        <v>2900000</v>
      </c>
      <c r="M979" s="71" t="s">
        <v>66</v>
      </c>
      <c r="N979" s="75" t="s">
        <v>12574</v>
      </c>
      <c r="O979" s="75">
        <v>1084788777</v>
      </c>
      <c r="P979" s="72">
        <v>1425</v>
      </c>
      <c r="Q979" s="80">
        <v>45840</v>
      </c>
      <c r="R979" s="75">
        <v>5603238000</v>
      </c>
      <c r="S979" s="80">
        <v>45847</v>
      </c>
      <c r="T979" s="76">
        <v>2900000</v>
      </c>
      <c r="U979" s="72" t="s">
        <v>65</v>
      </c>
      <c r="V979" s="76">
        <v>45691169</v>
      </c>
      <c r="W979" s="104" t="s">
        <v>10104</v>
      </c>
      <c r="X979" s="80">
        <v>45847</v>
      </c>
      <c r="Y979" s="80">
        <v>45847</v>
      </c>
      <c r="Z979" s="78" t="s">
        <v>73</v>
      </c>
      <c r="AA979" s="78">
        <v>45860</v>
      </c>
      <c r="AB979" s="102">
        <f t="shared" si="90"/>
        <v>13</v>
      </c>
      <c r="AC979" s="72">
        <v>0</v>
      </c>
      <c r="AD979" s="514">
        <v>0</v>
      </c>
      <c r="AE979" s="72">
        <v>0</v>
      </c>
      <c r="AF979" s="80" t="s">
        <v>73</v>
      </c>
      <c r="AG979" s="102">
        <f t="shared" si="91"/>
        <v>0</v>
      </c>
      <c r="AH979" s="72">
        <v>0</v>
      </c>
      <c r="AI979" s="628">
        <v>0</v>
      </c>
      <c r="AJ979" s="72" t="s">
        <v>73</v>
      </c>
      <c r="AK979" s="80" t="s">
        <v>73</v>
      </c>
      <c r="AL979" s="72">
        <v>0</v>
      </c>
      <c r="AM979" s="80" t="s">
        <v>73</v>
      </c>
      <c r="AN979" s="80" t="s">
        <v>73</v>
      </c>
      <c r="AO979" s="80" t="s">
        <v>73</v>
      </c>
      <c r="AP979" s="102">
        <f t="shared" si="92"/>
        <v>0</v>
      </c>
      <c r="AQ979" s="102">
        <f t="shared" si="93"/>
        <v>2900000</v>
      </c>
      <c r="AR979" s="72" t="s">
        <v>65</v>
      </c>
      <c r="AS979" s="76">
        <v>2900000</v>
      </c>
      <c r="AT979" s="72" t="s">
        <v>319</v>
      </c>
      <c r="AU979" s="76">
        <v>0</v>
      </c>
      <c r="AV979" s="81" t="s">
        <v>73</v>
      </c>
      <c r="AW979" s="620">
        <v>2900000</v>
      </c>
      <c r="AX979" s="488">
        <f t="shared" si="94"/>
        <v>0</v>
      </c>
      <c r="AY979" s="84">
        <f t="shared" si="95"/>
        <v>1</v>
      </c>
      <c r="AZ979" s="84">
        <v>1</v>
      </c>
      <c r="BA979" s="81" t="s">
        <v>73</v>
      </c>
      <c r="BB979" s="72" t="s">
        <v>208</v>
      </c>
      <c r="BC979" s="75" t="s">
        <v>12573</v>
      </c>
      <c r="BD979" s="71" t="s">
        <v>65</v>
      </c>
      <c r="BE979" s="71" t="s">
        <v>65</v>
      </c>
    </row>
    <row r="980" spans="2:57" x14ac:dyDescent="0.25">
      <c r="B980" s="71">
        <v>2025</v>
      </c>
      <c r="C980" s="71">
        <v>891780111</v>
      </c>
      <c r="D980" s="71" t="s">
        <v>63</v>
      </c>
      <c r="E980" s="72" t="s">
        <v>12572</v>
      </c>
      <c r="F980" s="72" t="s">
        <v>12571</v>
      </c>
      <c r="G980" s="176">
        <v>0</v>
      </c>
      <c r="H980" s="72" t="s">
        <v>71</v>
      </c>
      <c r="I980" s="71" t="s">
        <v>64</v>
      </c>
      <c r="J980" s="73" t="s">
        <v>81</v>
      </c>
      <c r="K980" s="75" t="s">
        <v>12287</v>
      </c>
      <c r="L980" s="76">
        <v>2900000</v>
      </c>
      <c r="M980" s="71" t="s">
        <v>66</v>
      </c>
      <c r="N980" s="75" t="s">
        <v>12570</v>
      </c>
      <c r="O980" s="75">
        <v>1128127123</v>
      </c>
      <c r="P980" s="72">
        <v>1425</v>
      </c>
      <c r="Q980" s="80">
        <v>45840</v>
      </c>
      <c r="R980" s="75">
        <v>5603238000</v>
      </c>
      <c r="S980" s="80">
        <v>45847</v>
      </c>
      <c r="T980" s="76">
        <v>2900000</v>
      </c>
      <c r="U980" s="72" t="s">
        <v>65</v>
      </c>
      <c r="V980" s="76">
        <v>45691169</v>
      </c>
      <c r="W980" s="104" t="s">
        <v>10104</v>
      </c>
      <c r="X980" s="80">
        <v>45847</v>
      </c>
      <c r="Y980" s="80">
        <v>45847</v>
      </c>
      <c r="Z980" s="78" t="s">
        <v>73</v>
      </c>
      <c r="AA980" s="78">
        <v>45860</v>
      </c>
      <c r="AB980" s="102">
        <f t="shared" si="90"/>
        <v>13</v>
      </c>
      <c r="AC980" s="72">
        <v>0</v>
      </c>
      <c r="AD980" s="514">
        <v>0</v>
      </c>
      <c r="AE980" s="72">
        <v>0</v>
      </c>
      <c r="AF980" s="80" t="s">
        <v>73</v>
      </c>
      <c r="AG980" s="102">
        <f t="shared" si="91"/>
        <v>0</v>
      </c>
      <c r="AH980" s="72">
        <v>0</v>
      </c>
      <c r="AI980" s="628">
        <v>0</v>
      </c>
      <c r="AJ980" s="72" t="s">
        <v>73</v>
      </c>
      <c r="AK980" s="80" t="s">
        <v>73</v>
      </c>
      <c r="AL980" s="72">
        <v>0</v>
      </c>
      <c r="AM980" s="80" t="s">
        <v>73</v>
      </c>
      <c r="AN980" s="80" t="s">
        <v>73</v>
      </c>
      <c r="AO980" s="80" t="s">
        <v>73</v>
      </c>
      <c r="AP980" s="102">
        <f t="shared" si="92"/>
        <v>0</v>
      </c>
      <c r="AQ980" s="102">
        <f t="shared" si="93"/>
        <v>2900000</v>
      </c>
      <c r="AR980" s="72" t="s">
        <v>65</v>
      </c>
      <c r="AS980" s="76">
        <v>2900000</v>
      </c>
      <c r="AT980" s="72" t="s">
        <v>319</v>
      </c>
      <c r="AU980" s="76">
        <v>0</v>
      </c>
      <c r="AV980" s="81" t="s">
        <v>73</v>
      </c>
      <c r="AW980" s="620">
        <v>2900000</v>
      </c>
      <c r="AX980" s="488">
        <f t="shared" si="94"/>
        <v>0</v>
      </c>
      <c r="AY980" s="84">
        <f t="shared" si="95"/>
        <v>1</v>
      </c>
      <c r="AZ980" s="84">
        <v>1</v>
      </c>
      <c r="BA980" s="81" t="s">
        <v>73</v>
      </c>
      <c r="BB980" s="72" t="s">
        <v>208</v>
      </c>
      <c r="BC980" s="75" t="s">
        <v>12569</v>
      </c>
      <c r="BD980" s="71" t="s">
        <v>65</v>
      </c>
      <c r="BE980" s="71" t="s">
        <v>65</v>
      </c>
    </row>
    <row r="981" spans="2:57" x14ac:dyDescent="0.25">
      <c r="B981" s="71">
        <v>2025</v>
      </c>
      <c r="C981" s="71">
        <v>891780111</v>
      </c>
      <c r="D981" s="71" t="s">
        <v>63</v>
      </c>
      <c r="E981" s="72" t="s">
        <v>12568</v>
      </c>
      <c r="F981" s="72" t="s">
        <v>12567</v>
      </c>
      <c r="G981" s="176">
        <v>0</v>
      </c>
      <c r="H981" s="72" t="s">
        <v>71</v>
      </c>
      <c r="I981" s="71" t="s">
        <v>64</v>
      </c>
      <c r="J981" s="73" t="s">
        <v>81</v>
      </c>
      <c r="K981" s="75" t="s">
        <v>12287</v>
      </c>
      <c r="L981" s="76">
        <v>2900000</v>
      </c>
      <c r="M981" s="71" t="s">
        <v>66</v>
      </c>
      <c r="N981" s="75" t="s">
        <v>12566</v>
      </c>
      <c r="O981" s="75">
        <v>1082879507</v>
      </c>
      <c r="P981" s="72">
        <v>1425</v>
      </c>
      <c r="Q981" s="80">
        <v>45840</v>
      </c>
      <c r="R981" s="75">
        <v>5603238000</v>
      </c>
      <c r="S981" s="80">
        <v>45847</v>
      </c>
      <c r="T981" s="76">
        <v>2900000</v>
      </c>
      <c r="U981" s="72" t="s">
        <v>65</v>
      </c>
      <c r="V981" s="76">
        <v>45691169</v>
      </c>
      <c r="W981" s="104" t="s">
        <v>10104</v>
      </c>
      <c r="X981" s="80">
        <v>45847</v>
      </c>
      <c r="Y981" s="80">
        <v>45847</v>
      </c>
      <c r="Z981" s="78" t="s">
        <v>73</v>
      </c>
      <c r="AA981" s="78">
        <v>45860</v>
      </c>
      <c r="AB981" s="102">
        <f t="shared" si="90"/>
        <v>13</v>
      </c>
      <c r="AC981" s="72">
        <v>0</v>
      </c>
      <c r="AD981" s="514">
        <v>0</v>
      </c>
      <c r="AE981" s="72">
        <v>0</v>
      </c>
      <c r="AF981" s="80" t="s">
        <v>73</v>
      </c>
      <c r="AG981" s="102">
        <f t="shared" si="91"/>
        <v>0</v>
      </c>
      <c r="AH981" s="72">
        <v>0</v>
      </c>
      <c r="AI981" s="628">
        <v>0</v>
      </c>
      <c r="AJ981" s="72" t="s">
        <v>73</v>
      </c>
      <c r="AK981" s="80" t="s">
        <v>73</v>
      </c>
      <c r="AL981" s="72">
        <v>0</v>
      </c>
      <c r="AM981" s="80" t="s">
        <v>73</v>
      </c>
      <c r="AN981" s="80" t="s">
        <v>73</v>
      </c>
      <c r="AO981" s="80" t="s">
        <v>73</v>
      </c>
      <c r="AP981" s="102">
        <f t="shared" si="92"/>
        <v>0</v>
      </c>
      <c r="AQ981" s="102">
        <f t="shared" si="93"/>
        <v>2900000</v>
      </c>
      <c r="AR981" s="72" t="s">
        <v>65</v>
      </c>
      <c r="AS981" s="76">
        <v>2900000</v>
      </c>
      <c r="AT981" s="72" t="s">
        <v>319</v>
      </c>
      <c r="AU981" s="76">
        <v>0</v>
      </c>
      <c r="AV981" s="81" t="s">
        <v>73</v>
      </c>
      <c r="AW981" s="620">
        <v>2900000</v>
      </c>
      <c r="AX981" s="488">
        <f t="shared" si="94"/>
        <v>0</v>
      </c>
      <c r="AY981" s="84">
        <f t="shared" si="95"/>
        <v>1</v>
      </c>
      <c r="AZ981" s="84">
        <v>1</v>
      </c>
      <c r="BA981" s="81" t="s">
        <v>73</v>
      </c>
      <c r="BB981" s="72" t="s">
        <v>208</v>
      </c>
      <c r="BC981" s="75" t="s">
        <v>12565</v>
      </c>
      <c r="BD981" s="71" t="s">
        <v>65</v>
      </c>
      <c r="BE981" s="71" t="s">
        <v>65</v>
      </c>
    </row>
    <row r="982" spans="2:57" x14ac:dyDescent="0.25">
      <c r="B982" s="71">
        <v>2025</v>
      </c>
      <c r="C982" s="71">
        <v>891780111</v>
      </c>
      <c r="D982" s="71" t="s">
        <v>63</v>
      </c>
      <c r="E982" s="72" t="s">
        <v>12564</v>
      </c>
      <c r="F982" s="72" t="s">
        <v>12563</v>
      </c>
      <c r="G982" s="176">
        <v>0</v>
      </c>
      <c r="H982" s="72" t="s">
        <v>71</v>
      </c>
      <c r="I982" s="71" t="s">
        <v>64</v>
      </c>
      <c r="J982" s="73" t="s">
        <v>81</v>
      </c>
      <c r="K982" s="75" t="s">
        <v>12562</v>
      </c>
      <c r="L982" s="76">
        <v>17360000</v>
      </c>
      <c r="M982" s="71" t="s">
        <v>66</v>
      </c>
      <c r="N982" s="75" t="s">
        <v>12561</v>
      </c>
      <c r="O982" s="75">
        <v>1082897369</v>
      </c>
      <c r="P982" s="72">
        <v>1425</v>
      </c>
      <c r="Q982" s="80">
        <v>45840</v>
      </c>
      <c r="R982" s="75">
        <v>5603238000</v>
      </c>
      <c r="S982" s="80">
        <v>45847</v>
      </c>
      <c r="T982" s="76">
        <v>17360000</v>
      </c>
      <c r="U982" s="72" t="s">
        <v>65</v>
      </c>
      <c r="V982" s="76">
        <v>36669284</v>
      </c>
      <c r="W982" s="104" t="s">
        <v>807</v>
      </c>
      <c r="X982" s="80">
        <v>45847</v>
      </c>
      <c r="Y982" s="80">
        <v>45847</v>
      </c>
      <c r="Z982" s="78" t="s">
        <v>73</v>
      </c>
      <c r="AA982" s="78">
        <v>45991</v>
      </c>
      <c r="AB982" s="102">
        <f t="shared" si="90"/>
        <v>144</v>
      </c>
      <c r="AC982" s="72">
        <v>0</v>
      </c>
      <c r="AD982" s="514">
        <v>0</v>
      </c>
      <c r="AE982" s="72">
        <v>0</v>
      </c>
      <c r="AF982" s="80" t="s">
        <v>73</v>
      </c>
      <c r="AG982" s="102">
        <f t="shared" si="91"/>
        <v>0</v>
      </c>
      <c r="AH982" s="72">
        <v>0</v>
      </c>
      <c r="AI982" s="628">
        <v>0</v>
      </c>
      <c r="AJ982" s="72" t="s">
        <v>73</v>
      </c>
      <c r="AK982" s="80" t="s">
        <v>73</v>
      </c>
      <c r="AL982" s="72">
        <v>0</v>
      </c>
      <c r="AM982" s="80" t="s">
        <v>73</v>
      </c>
      <c r="AN982" s="80" t="s">
        <v>73</v>
      </c>
      <c r="AO982" s="80" t="s">
        <v>73</v>
      </c>
      <c r="AP982" s="102">
        <f t="shared" si="92"/>
        <v>0</v>
      </c>
      <c r="AQ982" s="102">
        <f t="shared" si="93"/>
        <v>17360000</v>
      </c>
      <c r="AR982" s="72" t="s">
        <v>65</v>
      </c>
      <c r="AS982" s="76">
        <v>17360000</v>
      </c>
      <c r="AT982" s="72" t="s">
        <v>319</v>
      </c>
      <c r="AU982" s="76">
        <v>0</v>
      </c>
      <c r="AV982" s="81" t="s">
        <v>73</v>
      </c>
      <c r="AW982" s="620">
        <v>13888000</v>
      </c>
      <c r="AX982" s="488">
        <f t="shared" si="94"/>
        <v>3472000</v>
      </c>
      <c r="AY982" s="84">
        <f t="shared" si="95"/>
        <v>0.8</v>
      </c>
      <c r="AZ982" s="84">
        <v>0.8</v>
      </c>
      <c r="BA982" s="81" t="s">
        <v>73</v>
      </c>
      <c r="BB982" s="72" t="s">
        <v>123</v>
      </c>
      <c r="BC982" s="75" t="s">
        <v>12560</v>
      </c>
      <c r="BD982" s="71" t="s">
        <v>65</v>
      </c>
      <c r="BE982" s="71" t="s">
        <v>65</v>
      </c>
    </row>
    <row r="983" spans="2:57" x14ac:dyDescent="0.25">
      <c r="B983" s="71">
        <v>2025</v>
      </c>
      <c r="C983" s="71">
        <v>891780111</v>
      </c>
      <c r="D983" s="71" t="s">
        <v>63</v>
      </c>
      <c r="E983" s="72" t="s">
        <v>12559</v>
      </c>
      <c r="F983" s="72" t="s">
        <v>12558</v>
      </c>
      <c r="G983" s="176">
        <v>0</v>
      </c>
      <c r="H983" s="72" t="s">
        <v>71</v>
      </c>
      <c r="I983" s="71" t="s">
        <v>64</v>
      </c>
      <c r="J983" s="73" t="s">
        <v>81</v>
      </c>
      <c r="K983" s="75" t="s">
        <v>12557</v>
      </c>
      <c r="L983" s="76">
        <v>17360000</v>
      </c>
      <c r="M983" s="71" t="s">
        <v>66</v>
      </c>
      <c r="N983" s="75" t="s">
        <v>12556</v>
      </c>
      <c r="O983" s="75">
        <v>1084739561</v>
      </c>
      <c r="P983" s="72">
        <v>1425</v>
      </c>
      <c r="Q983" s="80">
        <v>45840</v>
      </c>
      <c r="R983" s="75">
        <v>5603238000</v>
      </c>
      <c r="S983" s="80">
        <v>45847</v>
      </c>
      <c r="T983" s="76">
        <v>17360000</v>
      </c>
      <c r="U983" s="72" t="s">
        <v>65</v>
      </c>
      <c r="V983" s="76">
        <v>1192791759</v>
      </c>
      <c r="W983" s="104" t="s">
        <v>3787</v>
      </c>
      <c r="X983" s="80">
        <v>45847</v>
      </c>
      <c r="Y983" s="80">
        <v>45847</v>
      </c>
      <c r="Z983" s="78" t="s">
        <v>73</v>
      </c>
      <c r="AA983" s="78">
        <v>45991</v>
      </c>
      <c r="AB983" s="102">
        <f t="shared" si="90"/>
        <v>144</v>
      </c>
      <c r="AC983" s="72">
        <v>0</v>
      </c>
      <c r="AD983" s="514">
        <v>0</v>
      </c>
      <c r="AE983" s="72">
        <v>0</v>
      </c>
      <c r="AF983" s="80" t="s">
        <v>73</v>
      </c>
      <c r="AG983" s="102">
        <f t="shared" si="91"/>
        <v>0</v>
      </c>
      <c r="AH983" s="72">
        <v>0</v>
      </c>
      <c r="AI983" s="628">
        <v>0</v>
      </c>
      <c r="AJ983" s="72" t="s">
        <v>73</v>
      </c>
      <c r="AK983" s="80" t="s">
        <v>73</v>
      </c>
      <c r="AL983" s="72">
        <v>0</v>
      </c>
      <c r="AM983" s="80" t="s">
        <v>73</v>
      </c>
      <c r="AN983" s="80" t="s">
        <v>73</v>
      </c>
      <c r="AO983" s="80" t="s">
        <v>73</v>
      </c>
      <c r="AP983" s="102">
        <f t="shared" si="92"/>
        <v>0</v>
      </c>
      <c r="AQ983" s="102">
        <f t="shared" si="93"/>
        <v>17360000</v>
      </c>
      <c r="AR983" s="72" t="s">
        <v>65</v>
      </c>
      <c r="AS983" s="76">
        <v>17360000</v>
      </c>
      <c r="AT983" s="72" t="s">
        <v>319</v>
      </c>
      <c r="AU983" s="76">
        <v>0</v>
      </c>
      <c r="AV983" s="81" t="s">
        <v>73</v>
      </c>
      <c r="AW983" s="620">
        <v>13888000</v>
      </c>
      <c r="AX983" s="488">
        <f t="shared" si="94"/>
        <v>3472000</v>
      </c>
      <c r="AY983" s="84">
        <f t="shared" si="95"/>
        <v>0.8</v>
      </c>
      <c r="AZ983" s="84">
        <v>0.8</v>
      </c>
      <c r="BA983" s="81" t="s">
        <v>73</v>
      </c>
      <c r="BB983" s="72" t="s">
        <v>123</v>
      </c>
      <c r="BC983" s="75" t="s">
        <v>12555</v>
      </c>
      <c r="BD983" s="71" t="s">
        <v>65</v>
      </c>
      <c r="BE983" s="71" t="s">
        <v>65</v>
      </c>
    </row>
    <row r="984" spans="2:57" x14ac:dyDescent="0.25">
      <c r="B984" s="71">
        <v>2025</v>
      </c>
      <c r="C984" s="71">
        <v>891780111</v>
      </c>
      <c r="D984" s="71" t="s">
        <v>63</v>
      </c>
      <c r="E984" s="72" t="s">
        <v>12554</v>
      </c>
      <c r="F984" s="72" t="s">
        <v>12553</v>
      </c>
      <c r="G984" s="176">
        <v>0</v>
      </c>
      <c r="H984" s="72" t="s">
        <v>71</v>
      </c>
      <c r="I984" s="71" t="s">
        <v>64</v>
      </c>
      <c r="J984" s="73" t="s">
        <v>81</v>
      </c>
      <c r="K984" s="75" t="s">
        <v>12552</v>
      </c>
      <c r="L984" s="76">
        <v>13250000</v>
      </c>
      <c r="M984" s="71" t="s">
        <v>66</v>
      </c>
      <c r="N984" s="75" t="s">
        <v>12551</v>
      </c>
      <c r="O984" s="75">
        <v>19620951</v>
      </c>
      <c r="P984" s="72">
        <v>1426</v>
      </c>
      <c r="Q984" s="80">
        <v>45840</v>
      </c>
      <c r="R984" s="75">
        <v>2494141000</v>
      </c>
      <c r="S984" s="80">
        <v>45847</v>
      </c>
      <c r="T984" s="76">
        <v>13250000</v>
      </c>
      <c r="U984" s="72" t="s">
        <v>65</v>
      </c>
      <c r="V984" s="76">
        <v>36669284</v>
      </c>
      <c r="W984" s="104" t="s">
        <v>807</v>
      </c>
      <c r="X984" s="80">
        <v>45847</v>
      </c>
      <c r="Y984" s="80">
        <v>45847</v>
      </c>
      <c r="Z984" s="78" t="s">
        <v>73</v>
      </c>
      <c r="AA984" s="78">
        <v>45991</v>
      </c>
      <c r="AB984" s="102">
        <f t="shared" si="90"/>
        <v>144</v>
      </c>
      <c r="AC984" s="72">
        <v>0</v>
      </c>
      <c r="AD984" s="514">
        <v>0</v>
      </c>
      <c r="AE984" s="72">
        <v>0</v>
      </c>
      <c r="AF984" s="80" t="s">
        <v>73</v>
      </c>
      <c r="AG984" s="102">
        <f t="shared" si="91"/>
        <v>0</v>
      </c>
      <c r="AH984" s="72">
        <v>0</v>
      </c>
      <c r="AI984" s="628">
        <v>0</v>
      </c>
      <c r="AJ984" s="72" t="s">
        <v>73</v>
      </c>
      <c r="AK984" s="80" t="s">
        <v>73</v>
      </c>
      <c r="AL984" s="72">
        <v>0</v>
      </c>
      <c r="AM984" s="80" t="s">
        <v>73</v>
      </c>
      <c r="AN984" s="80" t="s">
        <v>73</v>
      </c>
      <c r="AO984" s="80" t="s">
        <v>73</v>
      </c>
      <c r="AP984" s="102">
        <f t="shared" si="92"/>
        <v>0</v>
      </c>
      <c r="AQ984" s="102">
        <f t="shared" si="93"/>
        <v>13250000</v>
      </c>
      <c r="AR984" s="72" t="s">
        <v>65</v>
      </c>
      <c r="AS984" s="76">
        <v>13250000</v>
      </c>
      <c r="AT984" s="72" t="s">
        <v>319</v>
      </c>
      <c r="AU984" s="76">
        <v>0</v>
      </c>
      <c r="AV984" s="81" t="s">
        <v>73</v>
      </c>
      <c r="AW984" s="620">
        <v>10600000</v>
      </c>
      <c r="AX984" s="488">
        <f t="shared" si="94"/>
        <v>2650000</v>
      </c>
      <c r="AY984" s="84">
        <f t="shared" si="95"/>
        <v>0.8</v>
      </c>
      <c r="AZ984" s="84">
        <v>0.8</v>
      </c>
      <c r="BA984" s="81" t="s">
        <v>73</v>
      </c>
      <c r="BB984" s="72" t="s">
        <v>123</v>
      </c>
      <c r="BC984" s="75" t="s">
        <v>12550</v>
      </c>
      <c r="BD984" s="71" t="s">
        <v>65</v>
      </c>
      <c r="BE984" s="71" t="s">
        <v>65</v>
      </c>
    </row>
    <row r="985" spans="2:57" x14ac:dyDescent="0.25">
      <c r="B985" s="71">
        <v>2025</v>
      </c>
      <c r="C985" s="71">
        <v>891780111</v>
      </c>
      <c r="D985" s="71" t="s">
        <v>63</v>
      </c>
      <c r="E985" s="72" t="s">
        <v>12549</v>
      </c>
      <c r="F985" s="72" t="s">
        <v>12548</v>
      </c>
      <c r="G985" s="176">
        <v>0</v>
      </c>
      <c r="H985" s="72" t="s">
        <v>71</v>
      </c>
      <c r="I985" s="71" t="s">
        <v>64</v>
      </c>
      <c r="J985" s="73" t="s">
        <v>81</v>
      </c>
      <c r="K985" s="75" t="s">
        <v>12547</v>
      </c>
      <c r="L985" s="76">
        <v>17360000</v>
      </c>
      <c r="M985" s="71" t="s">
        <v>66</v>
      </c>
      <c r="N985" s="75" t="s">
        <v>12546</v>
      </c>
      <c r="O985" s="75">
        <v>1143142377</v>
      </c>
      <c r="P985" s="72">
        <v>1425</v>
      </c>
      <c r="Q985" s="80">
        <v>45840</v>
      </c>
      <c r="R985" s="75">
        <v>5603238000</v>
      </c>
      <c r="S985" s="80">
        <v>45847</v>
      </c>
      <c r="T985" s="76">
        <v>17360000</v>
      </c>
      <c r="U985" s="72" t="s">
        <v>65</v>
      </c>
      <c r="V985" s="76">
        <v>1192791759</v>
      </c>
      <c r="W985" s="104" t="s">
        <v>3787</v>
      </c>
      <c r="X985" s="80">
        <v>45847</v>
      </c>
      <c r="Y985" s="80">
        <v>45847</v>
      </c>
      <c r="Z985" s="78" t="s">
        <v>73</v>
      </c>
      <c r="AA985" s="78">
        <v>45991</v>
      </c>
      <c r="AB985" s="102">
        <f t="shared" si="90"/>
        <v>144</v>
      </c>
      <c r="AC985" s="72">
        <v>0</v>
      </c>
      <c r="AD985" s="514">
        <v>0</v>
      </c>
      <c r="AE985" s="72">
        <v>0</v>
      </c>
      <c r="AF985" s="80" t="s">
        <v>73</v>
      </c>
      <c r="AG985" s="102">
        <f t="shared" si="91"/>
        <v>0</v>
      </c>
      <c r="AH985" s="72">
        <v>0</v>
      </c>
      <c r="AI985" s="628">
        <v>0</v>
      </c>
      <c r="AJ985" s="72" t="s">
        <v>73</v>
      </c>
      <c r="AK985" s="80" t="s">
        <v>73</v>
      </c>
      <c r="AL985" s="72">
        <v>0</v>
      </c>
      <c r="AM985" s="80" t="s">
        <v>73</v>
      </c>
      <c r="AN985" s="80" t="s">
        <v>73</v>
      </c>
      <c r="AO985" s="80" t="s">
        <v>73</v>
      </c>
      <c r="AP985" s="102">
        <f t="shared" si="92"/>
        <v>0</v>
      </c>
      <c r="AQ985" s="102">
        <f t="shared" si="93"/>
        <v>17360000</v>
      </c>
      <c r="AR985" s="72" t="s">
        <v>65</v>
      </c>
      <c r="AS985" s="76">
        <v>17360000</v>
      </c>
      <c r="AT985" s="72" t="s">
        <v>319</v>
      </c>
      <c r="AU985" s="76">
        <v>0</v>
      </c>
      <c r="AV985" s="81" t="s">
        <v>73</v>
      </c>
      <c r="AW985" s="620">
        <v>13888000</v>
      </c>
      <c r="AX985" s="488">
        <f t="shared" si="94"/>
        <v>3472000</v>
      </c>
      <c r="AY985" s="84">
        <f t="shared" si="95"/>
        <v>0.8</v>
      </c>
      <c r="AZ985" s="84">
        <v>0.8</v>
      </c>
      <c r="BA985" s="81" t="s">
        <v>73</v>
      </c>
      <c r="BB985" s="72" t="s">
        <v>123</v>
      </c>
      <c r="BC985" s="75" t="s">
        <v>12545</v>
      </c>
      <c r="BD985" s="71" t="s">
        <v>65</v>
      </c>
      <c r="BE985" s="71" t="s">
        <v>65</v>
      </c>
    </row>
    <row r="986" spans="2:57" x14ac:dyDescent="0.25">
      <c r="B986" s="71">
        <v>2025</v>
      </c>
      <c r="C986" s="71">
        <v>891780111</v>
      </c>
      <c r="D986" s="71" t="s">
        <v>63</v>
      </c>
      <c r="E986" s="72" t="s">
        <v>12544</v>
      </c>
      <c r="F986" s="72" t="s">
        <v>12543</v>
      </c>
      <c r="G986" s="176">
        <v>0</v>
      </c>
      <c r="H986" s="72" t="s">
        <v>71</v>
      </c>
      <c r="I986" s="71" t="s">
        <v>64</v>
      </c>
      <c r="J986" s="73" t="s">
        <v>81</v>
      </c>
      <c r="K986" s="75" t="s">
        <v>12523</v>
      </c>
      <c r="L986" s="76">
        <v>17360000</v>
      </c>
      <c r="M986" s="71" t="s">
        <v>66</v>
      </c>
      <c r="N986" s="75" t="s">
        <v>12542</v>
      </c>
      <c r="O986" s="75">
        <v>1216977318</v>
      </c>
      <c r="P986" s="72">
        <v>1425</v>
      </c>
      <c r="Q986" s="80">
        <v>45840</v>
      </c>
      <c r="R986" s="75">
        <v>5603238000</v>
      </c>
      <c r="S986" s="80">
        <v>45847</v>
      </c>
      <c r="T986" s="76">
        <v>17360000</v>
      </c>
      <c r="U986" s="72" t="s">
        <v>65</v>
      </c>
      <c r="V986" s="76">
        <v>1192791759</v>
      </c>
      <c r="W986" s="104" t="s">
        <v>3787</v>
      </c>
      <c r="X986" s="80">
        <v>45847</v>
      </c>
      <c r="Y986" s="80">
        <v>45847</v>
      </c>
      <c r="Z986" s="78" t="s">
        <v>73</v>
      </c>
      <c r="AA986" s="78">
        <v>45991</v>
      </c>
      <c r="AB986" s="102">
        <f t="shared" si="90"/>
        <v>144</v>
      </c>
      <c r="AC986" s="72">
        <v>0</v>
      </c>
      <c r="AD986" s="514">
        <v>0</v>
      </c>
      <c r="AE986" s="72">
        <v>0</v>
      </c>
      <c r="AF986" s="80" t="s">
        <v>73</v>
      </c>
      <c r="AG986" s="102">
        <f t="shared" si="91"/>
        <v>0</v>
      </c>
      <c r="AH986" s="72">
        <v>0</v>
      </c>
      <c r="AI986" s="628">
        <v>0</v>
      </c>
      <c r="AJ986" s="72" t="s">
        <v>73</v>
      </c>
      <c r="AK986" s="80" t="s">
        <v>73</v>
      </c>
      <c r="AL986" s="72">
        <v>0</v>
      </c>
      <c r="AM986" s="80" t="s">
        <v>73</v>
      </c>
      <c r="AN986" s="80" t="s">
        <v>73</v>
      </c>
      <c r="AO986" s="80" t="s">
        <v>73</v>
      </c>
      <c r="AP986" s="102">
        <f t="shared" si="92"/>
        <v>0</v>
      </c>
      <c r="AQ986" s="102">
        <f t="shared" si="93"/>
        <v>17360000</v>
      </c>
      <c r="AR986" s="72" t="s">
        <v>65</v>
      </c>
      <c r="AS986" s="76">
        <v>17360000</v>
      </c>
      <c r="AT986" s="72" t="s">
        <v>319</v>
      </c>
      <c r="AU986" s="76">
        <v>0</v>
      </c>
      <c r="AV986" s="81" t="s">
        <v>73</v>
      </c>
      <c r="AW986" s="620">
        <v>13888000</v>
      </c>
      <c r="AX986" s="488">
        <f t="shared" si="94"/>
        <v>3472000</v>
      </c>
      <c r="AY986" s="84">
        <f t="shared" si="95"/>
        <v>0.8</v>
      </c>
      <c r="AZ986" s="84">
        <v>0.8</v>
      </c>
      <c r="BA986" s="81" t="s">
        <v>73</v>
      </c>
      <c r="BB986" s="72" t="s">
        <v>123</v>
      </c>
      <c r="BC986" s="75" t="s">
        <v>12541</v>
      </c>
      <c r="BD986" s="71" t="s">
        <v>65</v>
      </c>
      <c r="BE986" s="71" t="s">
        <v>65</v>
      </c>
    </row>
    <row r="987" spans="2:57" x14ac:dyDescent="0.25">
      <c r="B987" s="71">
        <v>2025</v>
      </c>
      <c r="C987" s="71">
        <v>891780111</v>
      </c>
      <c r="D987" s="71" t="s">
        <v>63</v>
      </c>
      <c r="E987" s="72" t="s">
        <v>12540</v>
      </c>
      <c r="F987" s="72" t="s">
        <v>12539</v>
      </c>
      <c r="G987" s="176">
        <v>0</v>
      </c>
      <c r="H987" s="72" t="s">
        <v>71</v>
      </c>
      <c r="I987" s="71" t="s">
        <v>64</v>
      </c>
      <c r="J987" s="73" t="s">
        <v>81</v>
      </c>
      <c r="K987" s="75" t="s">
        <v>12538</v>
      </c>
      <c r="L987" s="76">
        <v>13250000</v>
      </c>
      <c r="M987" s="71" t="s">
        <v>66</v>
      </c>
      <c r="N987" s="75" t="s">
        <v>12537</v>
      </c>
      <c r="O987" s="75">
        <v>57107014</v>
      </c>
      <c r="P987" s="72">
        <v>1426</v>
      </c>
      <c r="Q987" s="80">
        <v>45840</v>
      </c>
      <c r="R987" s="75">
        <v>2494141000</v>
      </c>
      <c r="S987" s="80">
        <v>45847</v>
      </c>
      <c r="T987" s="76">
        <v>13250000</v>
      </c>
      <c r="U987" s="72" t="s">
        <v>65</v>
      </c>
      <c r="V987" s="76">
        <v>36669284</v>
      </c>
      <c r="W987" s="104" t="s">
        <v>807</v>
      </c>
      <c r="X987" s="80">
        <v>45847</v>
      </c>
      <c r="Y987" s="80">
        <v>45847</v>
      </c>
      <c r="Z987" s="78" t="s">
        <v>73</v>
      </c>
      <c r="AA987" s="78">
        <v>45991</v>
      </c>
      <c r="AB987" s="102">
        <f t="shared" si="90"/>
        <v>144</v>
      </c>
      <c r="AC987" s="72">
        <v>0</v>
      </c>
      <c r="AD987" s="514">
        <v>0</v>
      </c>
      <c r="AE987" s="72">
        <v>0</v>
      </c>
      <c r="AF987" s="80" t="s">
        <v>73</v>
      </c>
      <c r="AG987" s="102">
        <f t="shared" si="91"/>
        <v>0</v>
      </c>
      <c r="AH987" s="72">
        <v>0</v>
      </c>
      <c r="AI987" s="628">
        <v>0</v>
      </c>
      <c r="AJ987" s="72" t="s">
        <v>73</v>
      </c>
      <c r="AK987" s="80" t="s">
        <v>73</v>
      </c>
      <c r="AL987" s="72">
        <v>0</v>
      </c>
      <c r="AM987" s="80" t="s">
        <v>73</v>
      </c>
      <c r="AN987" s="80" t="s">
        <v>73</v>
      </c>
      <c r="AO987" s="80" t="s">
        <v>73</v>
      </c>
      <c r="AP987" s="102">
        <f t="shared" si="92"/>
        <v>0</v>
      </c>
      <c r="AQ987" s="102">
        <f t="shared" si="93"/>
        <v>13250000</v>
      </c>
      <c r="AR987" s="72" t="s">
        <v>65</v>
      </c>
      <c r="AS987" s="76">
        <v>13250000</v>
      </c>
      <c r="AT987" s="72" t="s">
        <v>319</v>
      </c>
      <c r="AU987" s="76">
        <v>0</v>
      </c>
      <c r="AV987" s="81" t="s">
        <v>73</v>
      </c>
      <c r="AW987" s="620">
        <v>10600000</v>
      </c>
      <c r="AX987" s="488">
        <f t="shared" si="94"/>
        <v>2650000</v>
      </c>
      <c r="AY987" s="84">
        <f t="shared" si="95"/>
        <v>0.8</v>
      </c>
      <c r="AZ987" s="84">
        <v>0.8</v>
      </c>
      <c r="BA987" s="81" t="s">
        <v>73</v>
      </c>
      <c r="BB987" s="72" t="s">
        <v>123</v>
      </c>
      <c r="BC987" s="75" t="s">
        <v>12536</v>
      </c>
      <c r="BD987" s="71" t="s">
        <v>65</v>
      </c>
      <c r="BE987" s="71" t="s">
        <v>65</v>
      </c>
    </row>
    <row r="988" spans="2:57" x14ac:dyDescent="0.25">
      <c r="B988" s="71">
        <v>2025</v>
      </c>
      <c r="C988" s="71">
        <v>891780111</v>
      </c>
      <c r="D988" s="71" t="s">
        <v>63</v>
      </c>
      <c r="E988" s="72" t="s">
        <v>12535</v>
      </c>
      <c r="F988" s="72" t="s">
        <v>12534</v>
      </c>
      <c r="G988" s="176">
        <v>0</v>
      </c>
      <c r="H988" s="72" t="s">
        <v>71</v>
      </c>
      <c r="I988" s="71" t="s">
        <v>64</v>
      </c>
      <c r="J988" s="73" t="s">
        <v>81</v>
      </c>
      <c r="K988" s="75" t="s">
        <v>12533</v>
      </c>
      <c r="L988" s="76">
        <v>17360000</v>
      </c>
      <c r="M988" s="71" t="s">
        <v>66</v>
      </c>
      <c r="N988" s="75" t="s">
        <v>12532</v>
      </c>
      <c r="O988" s="75">
        <v>1082941397</v>
      </c>
      <c r="P988" s="72">
        <v>1425</v>
      </c>
      <c r="Q988" s="80">
        <v>45840</v>
      </c>
      <c r="R988" s="75">
        <v>5603238000</v>
      </c>
      <c r="S988" s="80">
        <v>45847</v>
      </c>
      <c r="T988" s="76">
        <v>17360000</v>
      </c>
      <c r="U988" s="72" t="s">
        <v>65</v>
      </c>
      <c r="V988" s="76">
        <v>57435262</v>
      </c>
      <c r="W988" s="104" t="s">
        <v>12506</v>
      </c>
      <c r="X988" s="80">
        <v>45847</v>
      </c>
      <c r="Y988" s="80">
        <v>45847</v>
      </c>
      <c r="Z988" s="78" t="s">
        <v>73</v>
      </c>
      <c r="AA988" s="78">
        <v>45991</v>
      </c>
      <c r="AB988" s="102">
        <f t="shared" si="90"/>
        <v>144</v>
      </c>
      <c r="AC988" s="72">
        <v>0</v>
      </c>
      <c r="AD988" s="514">
        <v>0</v>
      </c>
      <c r="AE988" s="72">
        <v>0</v>
      </c>
      <c r="AF988" s="80" t="s">
        <v>73</v>
      </c>
      <c r="AG988" s="102">
        <f t="shared" si="91"/>
        <v>0</v>
      </c>
      <c r="AH988" s="72">
        <v>0</v>
      </c>
      <c r="AI988" s="628">
        <v>0</v>
      </c>
      <c r="AJ988" s="72" t="s">
        <v>73</v>
      </c>
      <c r="AK988" s="80" t="s">
        <v>73</v>
      </c>
      <c r="AL988" s="72">
        <v>0</v>
      </c>
      <c r="AM988" s="80" t="s">
        <v>73</v>
      </c>
      <c r="AN988" s="80" t="s">
        <v>73</v>
      </c>
      <c r="AO988" s="80" t="s">
        <v>73</v>
      </c>
      <c r="AP988" s="102">
        <f t="shared" si="92"/>
        <v>0</v>
      </c>
      <c r="AQ988" s="102">
        <f t="shared" si="93"/>
        <v>17360000</v>
      </c>
      <c r="AR988" s="72" t="s">
        <v>65</v>
      </c>
      <c r="AS988" s="76">
        <v>17360000</v>
      </c>
      <c r="AT988" s="72" t="s">
        <v>319</v>
      </c>
      <c r="AU988" s="76">
        <v>0</v>
      </c>
      <c r="AV988" s="81" t="s">
        <v>73</v>
      </c>
      <c r="AW988" s="620">
        <v>13888000</v>
      </c>
      <c r="AX988" s="488">
        <f t="shared" si="94"/>
        <v>3472000</v>
      </c>
      <c r="AY988" s="84">
        <f t="shared" si="95"/>
        <v>0.8</v>
      </c>
      <c r="AZ988" s="84">
        <v>0.8</v>
      </c>
      <c r="BA988" s="81" t="s">
        <v>73</v>
      </c>
      <c r="BB988" s="72" t="s">
        <v>123</v>
      </c>
      <c r="BC988" s="75" t="s">
        <v>12531</v>
      </c>
      <c r="BD988" s="71" t="s">
        <v>65</v>
      </c>
      <c r="BE988" s="71" t="s">
        <v>65</v>
      </c>
    </row>
    <row r="989" spans="2:57" x14ac:dyDescent="0.25">
      <c r="B989" s="71">
        <v>2025</v>
      </c>
      <c r="C989" s="71">
        <v>891780111</v>
      </c>
      <c r="D989" s="71" t="s">
        <v>63</v>
      </c>
      <c r="E989" s="72" t="s">
        <v>12530</v>
      </c>
      <c r="F989" s="72" t="s">
        <v>12529</v>
      </c>
      <c r="G989" s="176">
        <v>0</v>
      </c>
      <c r="H989" s="72" t="s">
        <v>71</v>
      </c>
      <c r="I989" s="71" t="s">
        <v>64</v>
      </c>
      <c r="J989" s="73" t="s">
        <v>81</v>
      </c>
      <c r="K989" s="75" t="s">
        <v>12528</v>
      </c>
      <c r="L989" s="76">
        <v>17360000</v>
      </c>
      <c r="M989" s="71" t="s">
        <v>66</v>
      </c>
      <c r="N989" s="75" t="s">
        <v>12527</v>
      </c>
      <c r="O989" s="75">
        <v>17805883</v>
      </c>
      <c r="P989" s="72">
        <v>1425</v>
      </c>
      <c r="Q989" s="80">
        <v>45840</v>
      </c>
      <c r="R989" s="75">
        <v>5603238000</v>
      </c>
      <c r="S989" s="80">
        <v>45847</v>
      </c>
      <c r="T989" s="76">
        <v>17360000</v>
      </c>
      <c r="U989" s="72" t="s">
        <v>65</v>
      </c>
      <c r="V989" s="76">
        <v>85449357</v>
      </c>
      <c r="W989" s="104" t="s">
        <v>11233</v>
      </c>
      <c r="X989" s="80">
        <v>45847</v>
      </c>
      <c r="Y989" s="80">
        <v>45847</v>
      </c>
      <c r="Z989" s="78" t="s">
        <v>73</v>
      </c>
      <c r="AA989" s="78">
        <v>45991</v>
      </c>
      <c r="AB989" s="102">
        <f t="shared" si="90"/>
        <v>144</v>
      </c>
      <c r="AC989" s="72">
        <v>0</v>
      </c>
      <c r="AD989" s="514">
        <v>0</v>
      </c>
      <c r="AE989" s="72">
        <v>0</v>
      </c>
      <c r="AF989" s="80" t="s">
        <v>73</v>
      </c>
      <c r="AG989" s="102">
        <f t="shared" si="91"/>
        <v>0</v>
      </c>
      <c r="AH989" s="72">
        <v>0</v>
      </c>
      <c r="AI989" s="628">
        <v>0</v>
      </c>
      <c r="AJ989" s="72" t="s">
        <v>73</v>
      </c>
      <c r="AK989" s="80" t="s">
        <v>73</v>
      </c>
      <c r="AL989" s="72">
        <v>0</v>
      </c>
      <c r="AM989" s="80" t="s">
        <v>73</v>
      </c>
      <c r="AN989" s="80" t="s">
        <v>73</v>
      </c>
      <c r="AO989" s="80" t="s">
        <v>73</v>
      </c>
      <c r="AP989" s="102">
        <f t="shared" si="92"/>
        <v>0</v>
      </c>
      <c r="AQ989" s="102">
        <f t="shared" si="93"/>
        <v>17360000</v>
      </c>
      <c r="AR989" s="72" t="s">
        <v>65</v>
      </c>
      <c r="AS989" s="76">
        <v>17360000</v>
      </c>
      <c r="AT989" s="72" t="s">
        <v>319</v>
      </c>
      <c r="AU989" s="76">
        <v>0</v>
      </c>
      <c r="AV989" s="81" t="s">
        <v>73</v>
      </c>
      <c r="AW989" s="620">
        <v>3472000</v>
      </c>
      <c r="AX989" s="488">
        <f t="shared" si="94"/>
        <v>13888000</v>
      </c>
      <c r="AY989" s="84">
        <f t="shared" si="95"/>
        <v>0.2</v>
      </c>
      <c r="AZ989" s="84">
        <v>0.2</v>
      </c>
      <c r="BA989" s="81" t="s">
        <v>73</v>
      </c>
      <c r="BB989" s="72" t="s">
        <v>123</v>
      </c>
      <c r="BC989" s="75" t="s">
        <v>12526</v>
      </c>
      <c r="BD989" s="71" t="s">
        <v>65</v>
      </c>
      <c r="BE989" s="71" t="s">
        <v>65</v>
      </c>
    </row>
    <row r="990" spans="2:57" x14ac:dyDescent="0.25">
      <c r="B990" s="71">
        <v>2025</v>
      </c>
      <c r="C990" s="71">
        <v>891780111</v>
      </c>
      <c r="D990" s="71" t="s">
        <v>63</v>
      </c>
      <c r="E990" s="72" t="s">
        <v>12525</v>
      </c>
      <c r="F990" s="72" t="s">
        <v>12524</v>
      </c>
      <c r="G990" s="176">
        <v>0</v>
      </c>
      <c r="H990" s="72" t="s">
        <v>71</v>
      </c>
      <c r="I990" s="71" t="s">
        <v>64</v>
      </c>
      <c r="J990" s="73" t="s">
        <v>81</v>
      </c>
      <c r="K990" s="75" t="s">
        <v>12523</v>
      </c>
      <c r="L990" s="76">
        <v>17360000</v>
      </c>
      <c r="M990" s="71" t="s">
        <v>66</v>
      </c>
      <c r="N990" s="75" t="s">
        <v>12522</v>
      </c>
      <c r="O990" s="75">
        <v>1082966872</v>
      </c>
      <c r="P990" s="72">
        <v>1425</v>
      </c>
      <c r="Q990" s="80">
        <v>45840</v>
      </c>
      <c r="R990" s="75">
        <v>5603238000</v>
      </c>
      <c r="S990" s="80">
        <v>45847</v>
      </c>
      <c r="T990" s="76">
        <v>17360000</v>
      </c>
      <c r="U990" s="72" t="s">
        <v>65</v>
      </c>
      <c r="V990" s="76">
        <v>1192791759</v>
      </c>
      <c r="W990" s="104" t="s">
        <v>3787</v>
      </c>
      <c r="X990" s="80">
        <v>45847</v>
      </c>
      <c r="Y990" s="80">
        <v>45847</v>
      </c>
      <c r="Z990" s="78" t="s">
        <v>73</v>
      </c>
      <c r="AA990" s="78">
        <v>45991</v>
      </c>
      <c r="AB990" s="102">
        <f t="shared" si="90"/>
        <v>144</v>
      </c>
      <c r="AC990" s="72">
        <v>0</v>
      </c>
      <c r="AD990" s="514">
        <v>0</v>
      </c>
      <c r="AE990" s="72">
        <v>0</v>
      </c>
      <c r="AF990" s="80" t="s">
        <v>73</v>
      </c>
      <c r="AG990" s="102">
        <f t="shared" si="91"/>
        <v>0</v>
      </c>
      <c r="AH990" s="72">
        <v>0</v>
      </c>
      <c r="AI990" s="628">
        <v>0</v>
      </c>
      <c r="AJ990" s="72" t="s">
        <v>73</v>
      </c>
      <c r="AK990" s="80" t="s">
        <v>73</v>
      </c>
      <c r="AL990" s="72">
        <v>0</v>
      </c>
      <c r="AM990" s="80" t="s">
        <v>73</v>
      </c>
      <c r="AN990" s="80" t="s">
        <v>73</v>
      </c>
      <c r="AO990" s="80" t="s">
        <v>73</v>
      </c>
      <c r="AP990" s="102">
        <f t="shared" si="92"/>
        <v>0</v>
      </c>
      <c r="AQ990" s="102">
        <f t="shared" si="93"/>
        <v>17360000</v>
      </c>
      <c r="AR990" s="72" t="s">
        <v>65</v>
      </c>
      <c r="AS990" s="76">
        <v>17360000</v>
      </c>
      <c r="AT990" s="72" t="s">
        <v>319</v>
      </c>
      <c r="AU990" s="76">
        <v>0</v>
      </c>
      <c r="AV990" s="81" t="s">
        <v>73</v>
      </c>
      <c r="AW990" s="620">
        <v>13888000</v>
      </c>
      <c r="AX990" s="488">
        <f t="shared" si="94"/>
        <v>3472000</v>
      </c>
      <c r="AY990" s="84">
        <f t="shared" si="95"/>
        <v>0.8</v>
      </c>
      <c r="AZ990" s="84">
        <v>0.8</v>
      </c>
      <c r="BA990" s="81" t="s">
        <v>73</v>
      </c>
      <c r="BB990" s="72" t="s">
        <v>123</v>
      </c>
      <c r="BC990" s="75" t="s">
        <v>12521</v>
      </c>
      <c r="BD990" s="71" t="s">
        <v>65</v>
      </c>
      <c r="BE990" s="71" t="s">
        <v>65</v>
      </c>
    </row>
    <row r="991" spans="2:57" x14ac:dyDescent="0.25">
      <c r="B991" s="71">
        <v>2025</v>
      </c>
      <c r="C991" s="71">
        <v>891780111</v>
      </c>
      <c r="D991" s="71" t="s">
        <v>63</v>
      </c>
      <c r="E991" s="72" t="s">
        <v>12520</v>
      </c>
      <c r="F991" s="72" t="s">
        <v>12519</v>
      </c>
      <c r="G991" s="176">
        <v>0</v>
      </c>
      <c r="H991" s="72" t="s">
        <v>71</v>
      </c>
      <c r="I991" s="71" t="s">
        <v>64</v>
      </c>
      <c r="J991" s="73" t="s">
        <v>81</v>
      </c>
      <c r="K991" s="75" t="s">
        <v>12518</v>
      </c>
      <c r="L991" s="76">
        <v>21500000</v>
      </c>
      <c r="M991" s="71" t="s">
        <v>66</v>
      </c>
      <c r="N991" s="75" t="s">
        <v>12517</v>
      </c>
      <c r="O991" s="75">
        <v>22487230</v>
      </c>
      <c r="P991" s="72">
        <v>1425</v>
      </c>
      <c r="Q991" s="80">
        <v>45840</v>
      </c>
      <c r="R991" s="75">
        <v>5603238000</v>
      </c>
      <c r="S991" s="80">
        <v>45847</v>
      </c>
      <c r="T991" s="76">
        <v>21500000</v>
      </c>
      <c r="U991" s="72" t="s">
        <v>65</v>
      </c>
      <c r="V991" s="76">
        <v>36724655</v>
      </c>
      <c r="W991" s="104" t="s">
        <v>8892</v>
      </c>
      <c r="X991" s="80">
        <v>45847</v>
      </c>
      <c r="Y991" s="80">
        <v>45847</v>
      </c>
      <c r="Z991" s="78" t="s">
        <v>73</v>
      </c>
      <c r="AA991" s="78">
        <v>45991</v>
      </c>
      <c r="AB991" s="102">
        <f t="shared" si="90"/>
        <v>144</v>
      </c>
      <c r="AC991" s="72">
        <v>2</v>
      </c>
      <c r="AD991" s="514">
        <v>5700000</v>
      </c>
      <c r="AE991" s="72">
        <v>0</v>
      </c>
      <c r="AF991" s="80" t="s">
        <v>73</v>
      </c>
      <c r="AG991" s="102">
        <f t="shared" si="91"/>
        <v>0</v>
      </c>
      <c r="AH991" s="72">
        <v>0</v>
      </c>
      <c r="AI991" s="628">
        <v>0</v>
      </c>
      <c r="AJ991" s="72" t="s">
        <v>73</v>
      </c>
      <c r="AK991" s="80" t="s">
        <v>73</v>
      </c>
      <c r="AL991" s="72">
        <v>0</v>
      </c>
      <c r="AM991" s="80" t="s">
        <v>73</v>
      </c>
      <c r="AN991" s="80" t="s">
        <v>73</v>
      </c>
      <c r="AO991" s="80" t="s">
        <v>73</v>
      </c>
      <c r="AP991" s="102">
        <f t="shared" si="92"/>
        <v>0</v>
      </c>
      <c r="AQ991" s="102">
        <f t="shared" si="93"/>
        <v>27200000</v>
      </c>
      <c r="AR991" s="72" t="s">
        <v>65</v>
      </c>
      <c r="AS991" s="76">
        <v>21500000</v>
      </c>
      <c r="AT991" s="72" t="s">
        <v>319</v>
      </c>
      <c r="AU991" s="76">
        <v>0</v>
      </c>
      <c r="AV991" s="81" t="s">
        <v>73</v>
      </c>
      <c r="AW991" s="620">
        <v>21000000</v>
      </c>
      <c r="AX991" s="488">
        <f t="shared" si="94"/>
        <v>6200000</v>
      </c>
      <c r="AY991" s="84">
        <f t="shared" si="95"/>
        <v>0.7720588235294118</v>
      </c>
      <c r="AZ991" s="84">
        <v>0.7720588235294118</v>
      </c>
      <c r="BA991" s="81" t="s">
        <v>73</v>
      </c>
      <c r="BB991" s="72" t="s">
        <v>123</v>
      </c>
      <c r="BC991" s="75" t="s">
        <v>12516</v>
      </c>
      <c r="BD991" s="71" t="s">
        <v>65</v>
      </c>
      <c r="BE991" s="71" t="s">
        <v>65</v>
      </c>
    </row>
    <row r="992" spans="2:57" x14ac:dyDescent="0.25">
      <c r="B992" s="71">
        <v>2025</v>
      </c>
      <c r="C992" s="71">
        <v>891780111</v>
      </c>
      <c r="D992" s="71" t="s">
        <v>63</v>
      </c>
      <c r="E992" s="72" t="s">
        <v>12515</v>
      </c>
      <c r="F992" s="72" t="s">
        <v>12514</v>
      </c>
      <c r="G992" s="176">
        <v>0</v>
      </c>
      <c r="H992" s="72" t="s">
        <v>71</v>
      </c>
      <c r="I992" s="71" t="s">
        <v>64</v>
      </c>
      <c r="J992" s="73" t="s">
        <v>81</v>
      </c>
      <c r="K992" s="75" t="s">
        <v>12513</v>
      </c>
      <c r="L992" s="76">
        <v>20000000</v>
      </c>
      <c r="M992" s="71" t="s">
        <v>66</v>
      </c>
      <c r="N992" s="75" t="s">
        <v>12512</v>
      </c>
      <c r="O992" s="75">
        <v>1082911157</v>
      </c>
      <c r="P992" s="72">
        <v>1425</v>
      </c>
      <c r="Q992" s="80">
        <v>45840</v>
      </c>
      <c r="R992" s="75">
        <v>5603238000</v>
      </c>
      <c r="S992" s="80">
        <v>45847</v>
      </c>
      <c r="T992" s="76">
        <v>20000000</v>
      </c>
      <c r="U992" s="72" t="s">
        <v>65</v>
      </c>
      <c r="V992" s="76">
        <v>84452087</v>
      </c>
      <c r="W992" s="104" t="s">
        <v>10326</v>
      </c>
      <c r="X992" s="80">
        <v>45847</v>
      </c>
      <c r="Y992" s="80">
        <v>45847</v>
      </c>
      <c r="Z992" s="78" t="s">
        <v>73</v>
      </c>
      <c r="AA992" s="78">
        <v>45991</v>
      </c>
      <c r="AB992" s="102">
        <f t="shared" si="90"/>
        <v>144</v>
      </c>
      <c r="AC992" s="72">
        <v>0</v>
      </c>
      <c r="AD992" s="514">
        <v>0</v>
      </c>
      <c r="AE992" s="72">
        <v>0</v>
      </c>
      <c r="AF992" s="80" t="s">
        <v>73</v>
      </c>
      <c r="AG992" s="102">
        <f t="shared" si="91"/>
        <v>0</v>
      </c>
      <c r="AH992" s="72">
        <v>0</v>
      </c>
      <c r="AI992" s="628">
        <v>0</v>
      </c>
      <c r="AJ992" s="72" t="s">
        <v>73</v>
      </c>
      <c r="AK992" s="80" t="s">
        <v>73</v>
      </c>
      <c r="AL992" s="72">
        <v>0</v>
      </c>
      <c r="AM992" s="80" t="s">
        <v>73</v>
      </c>
      <c r="AN992" s="80" t="s">
        <v>73</v>
      </c>
      <c r="AO992" s="80" t="s">
        <v>73</v>
      </c>
      <c r="AP992" s="102">
        <f t="shared" si="92"/>
        <v>0</v>
      </c>
      <c r="AQ992" s="102">
        <f t="shared" si="93"/>
        <v>20000000</v>
      </c>
      <c r="AR992" s="72" t="s">
        <v>65</v>
      </c>
      <c r="AS992" s="76">
        <v>20000000</v>
      </c>
      <c r="AT992" s="72" t="s">
        <v>319</v>
      </c>
      <c r="AU992" s="76">
        <v>0</v>
      </c>
      <c r="AV992" s="81" t="s">
        <v>73</v>
      </c>
      <c r="AW992" s="620">
        <v>16000000</v>
      </c>
      <c r="AX992" s="488">
        <f t="shared" si="94"/>
        <v>4000000</v>
      </c>
      <c r="AY992" s="84">
        <f t="shared" si="95"/>
        <v>0.8</v>
      </c>
      <c r="AZ992" s="84">
        <v>0.8</v>
      </c>
      <c r="BA992" s="81" t="s">
        <v>73</v>
      </c>
      <c r="BB992" s="72" t="s">
        <v>123</v>
      </c>
      <c r="BC992" s="75" t="s">
        <v>12511</v>
      </c>
      <c r="BD992" s="71" t="s">
        <v>65</v>
      </c>
      <c r="BE992" s="71" t="s">
        <v>65</v>
      </c>
    </row>
    <row r="993" spans="2:57" x14ac:dyDescent="0.25">
      <c r="B993" s="71">
        <v>2025</v>
      </c>
      <c r="C993" s="71">
        <v>891780111</v>
      </c>
      <c r="D993" s="71" t="s">
        <v>63</v>
      </c>
      <c r="E993" s="72" t="s">
        <v>12510</v>
      </c>
      <c r="F993" s="72" t="s">
        <v>12509</v>
      </c>
      <c r="G993" s="176">
        <v>0</v>
      </c>
      <c r="H993" s="72" t="s">
        <v>71</v>
      </c>
      <c r="I993" s="71" t="s">
        <v>64</v>
      </c>
      <c r="J993" s="73" t="s">
        <v>81</v>
      </c>
      <c r="K993" s="75" t="s">
        <v>12508</v>
      </c>
      <c r="L993" s="76">
        <v>17360000</v>
      </c>
      <c r="M993" s="71" t="s">
        <v>66</v>
      </c>
      <c r="N993" s="75" t="s">
        <v>12507</v>
      </c>
      <c r="O993" s="75">
        <v>1082948644</v>
      </c>
      <c r="P993" s="72">
        <v>1425</v>
      </c>
      <c r="Q993" s="80">
        <v>45840</v>
      </c>
      <c r="R993" s="75">
        <v>5603238000</v>
      </c>
      <c r="S993" s="80">
        <v>45847</v>
      </c>
      <c r="T993" s="76">
        <v>17360000</v>
      </c>
      <c r="U993" s="72" t="s">
        <v>65</v>
      </c>
      <c r="V993" s="76">
        <v>57435262</v>
      </c>
      <c r="W993" s="104" t="s">
        <v>12506</v>
      </c>
      <c r="X993" s="80">
        <v>45847</v>
      </c>
      <c r="Y993" s="80">
        <v>45847</v>
      </c>
      <c r="Z993" s="78" t="s">
        <v>73</v>
      </c>
      <c r="AA993" s="78">
        <v>45991</v>
      </c>
      <c r="AB993" s="102">
        <f t="shared" si="90"/>
        <v>144</v>
      </c>
      <c r="AC993" s="72">
        <v>0</v>
      </c>
      <c r="AD993" s="514">
        <v>0</v>
      </c>
      <c r="AE993" s="72">
        <v>0</v>
      </c>
      <c r="AF993" s="80" t="s">
        <v>73</v>
      </c>
      <c r="AG993" s="102">
        <f t="shared" si="91"/>
        <v>0</v>
      </c>
      <c r="AH993" s="72">
        <v>0</v>
      </c>
      <c r="AI993" s="628">
        <v>0</v>
      </c>
      <c r="AJ993" s="72" t="s">
        <v>73</v>
      </c>
      <c r="AK993" s="80" t="s">
        <v>73</v>
      </c>
      <c r="AL993" s="72">
        <v>0</v>
      </c>
      <c r="AM993" s="80" t="s">
        <v>73</v>
      </c>
      <c r="AN993" s="80" t="s">
        <v>73</v>
      </c>
      <c r="AO993" s="80" t="s">
        <v>73</v>
      </c>
      <c r="AP993" s="102">
        <f t="shared" si="92"/>
        <v>0</v>
      </c>
      <c r="AQ993" s="102">
        <f t="shared" si="93"/>
        <v>17360000</v>
      </c>
      <c r="AR993" s="72" t="s">
        <v>65</v>
      </c>
      <c r="AS993" s="76">
        <v>17360000</v>
      </c>
      <c r="AT993" s="72" t="s">
        <v>319</v>
      </c>
      <c r="AU993" s="76">
        <v>0</v>
      </c>
      <c r="AV993" s="81" t="s">
        <v>73</v>
      </c>
      <c r="AW993" s="620">
        <v>13888000</v>
      </c>
      <c r="AX993" s="488">
        <f t="shared" si="94"/>
        <v>3472000</v>
      </c>
      <c r="AY993" s="84">
        <f t="shared" si="95"/>
        <v>0.8</v>
      </c>
      <c r="AZ993" s="84">
        <v>0.8</v>
      </c>
      <c r="BA993" s="81" t="s">
        <v>73</v>
      </c>
      <c r="BB993" s="72" t="s">
        <v>123</v>
      </c>
      <c r="BC993" s="75" t="s">
        <v>12505</v>
      </c>
      <c r="BD993" s="71" t="s">
        <v>65</v>
      </c>
      <c r="BE993" s="71" t="s">
        <v>65</v>
      </c>
    </row>
    <row r="994" spans="2:57" x14ac:dyDescent="0.25">
      <c r="B994" s="71">
        <v>2025</v>
      </c>
      <c r="C994" s="71">
        <v>891780111</v>
      </c>
      <c r="D994" s="71" t="s">
        <v>63</v>
      </c>
      <c r="E994" s="72" t="s">
        <v>12504</v>
      </c>
      <c r="F994" s="72" t="s">
        <v>12503</v>
      </c>
      <c r="G994" s="176">
        <v>0</v>
      </c>
      <c r="H994" s="72" t="s">
        <v>71</v>
      </c>
      <c r="I994" s="71" t="s">
        <v>166</v>
      </c>
      <c r="J994" s="73" t="s">
        <v>81</v>
      </c>
      <c r="K994" s="75" t="s">
        <v>12258</v>
      </c>
      <c r="L994" s="76">
        <v>19425000</v>
      </c>
      <c r="M994" s="71" t="s">
        <v>66</v>
      </c>
      <c r="N994" s="75" t="s">
        <v>12502</v>
      </c>
      <c r="O994" s="75">
        <v>1082937823</v>
      </c>
      <c r="P994" s="72">
        <v>829</v>
      </c>
      <c r="Q994" s="80">
        <v>45748</v>
      </c>
      <c r="R994" s="75">
        <v>106362500</v>
      </c>
      <c r="S994" s="80">
        <v>45848</v>
      </c>
      <c r="T994" s="76">
        <v>19425000</v>
      </c>
      <c r="U994" s="72" t="s">
        <v>65</v>
      </c>
      <c r="V994" s="76">
        <v>1192791759</v>
      </c>
      <c r="W994" s="104" t="s">
        <v>3787</v>
      </c>
      <c r="X994" s="80">
        <v>45848</v>
      </c>
      <c r="Y994" s="80">
        <v>45848</v>
      </c>
      <c r="Z994" s="78" t="s">
        <v>73</v>
      </c>
      <c r="AA994" s="78">
        <v>45991</v>
      </c>
      <c r="AB994" s="102">
        <f t="shared" si="90"/>
        <v>143</v>
      </c>
      <c r="AC994" s="72">
        <v>0</v>
      </c>
      <c r="AD994" s="514">
        <v>0</v>
      </c>
      <c r="AE994" s="72">
        <v>0</v>
      </c>
      <c r="AF994" s="80" t="s">
        <v>73</v>
      </c>
      <c r="AG994" s="102">
        <f t="shared" si="91"/>
        <v>0</v>
      </c>
      <c r="AH994" s="72">
        <v>0</v>
      </c>
      <c r="AI994" s="628">
        <v>0</v>
      </c>
      <c r="AJ994" s="72" t="s">
        <v>73</v>
      </c>
      <c r="AK994" s="80" t="s">
        <v>73</v>
      </c>
      <c r="AL994" s="72">
        <v>0</v>
      </c>
      <c r="AM994" s="80" t="s">
        <v>73</v>
      </c>
      <c r="AN994" s="80" t="s">
        <v>73</v>
      </c>
      <c r="AO994" s="80" t="s">
        <v>73</v>
      </c>
      <c r="AP994" s="102">
        <f t="shared" si="92"/>
        <v>0</v>
      </c>
      <c r="AQ994" s="102">
        <f t="shared" si="93"/>
        <v>19425000</v>
      </c>
      <c r="AR994" s="72" t="s">
        <v>65</v>
      </c>
      <c r="AS994" s="76">
        <v>19425000</v>
      </c>
      <c r="AT994" s="72" t="s">
        <v>319</v>
      </c>
      <c r="AU994" s="76">
        <v>0</v>
      </c>
      <c r="AV994" s="81" t="s">
        <v>73</v>
      </c>
      <c r="AW994" s="620">
        <v>15540000</v>
      </c>
      <c r="AX994" s="488">
        <f t="shared" si="94"/>
        <v>3885000</v>
      </c>
      <c r="AY994" s="84">
        <f t="shared" si="95"/>
        <v>0.8</v>
      </c>
      <c r="AZ994" s="84">
        <v>0.8</v>
      </c>
      <c r="BA994" s="81" t="s">
        <v>73</v>
      </c>
      <c r="BB994" s="72" t="s">
        <v>123</v>
      </c>
      <c r="BC994" s="75" t="s">
        <v>12501</v>
      </c>
      <c r="BD994" s="71" t="s">
        <v>65</v>
      </c>
      <c r="BE994" s="71" t="s">
        <v>65</v>
      </c>
    </row>
    <row r="995" spans="2:57" x14ac:dyDescent="0.25">
      <c r="B995" s="71">
        <v>2025</v>
      </c>
      <c r="C995" s="71">
        <v>891780111</v>
      </c>
      <c r="D995" s="71" t="s">
        <v>63</v>
      </c>
      <c r="E995" s="72" t="s">
        <v>12500</v>
      </c>
      <c r="F995" s="72" t="s">
        <v>12499</v>
      </c>
      <c r="G995" s="176">
        <v>0</v>
      </c>
      <c r="H995" s="72" t="s">
        <v>71</v>
      </c>
      <c r="I995" s="71" t="s">
        <v>64</v>
      </c>
      <c r="J995" s="73" t="s">
        <v>81</v>
      </c>
      <c r="K995" s="75" t="s">
        <v>12498</v>
      </c>
      <c r="L995" s="76">
        <v>15780000</v>
      </c>
      <c r="M995" s="71" t="s">
        <v>66</v>
      </c>
      <c r="N995" s="75" t="s">
        <v>12497</v>
      </c>
      <c r="O995" s="75">
        <v>57466453</v>
      </c>
      <c r="P995" s="72">
        <v>1425</v>
      </c>
      <c r="Q995" s="80">
        <v>45840</v>
      </c>
      <c r="R995" s="75">
        <v>5603238000</v>
      </c>
      <c r="S995" s="80">
        <v>45848</v>
      </c>
      <c r="T995" s="76">
        <v>15780000</v>
      </c>
      <c r="U995" s="72" t="s">
        <v>65</v>
      </c>
      <c r="V995" s="76">
        <v>36557666</v>
      </c>
      <c r="W995" s="104" t="s">
        <v>10440</v>
      </c>
      <c r="X995" s="80">
        <v>45848</v>
      </c>
      <c r="Y995" s="80">
        <v>45848</v>
      </c>
      <c r="Z995" s="78" t="s">
        <v>73</v>
      </c>
      <c r="AA995" s="78">
        <v>45991</v>
      </c>
      <c r="AB995" s="102">
        <f t="shared" si="90"/>
        <v>143</v>
      </c>
      <c r="AC995" s="72">
        <v>0</v>
      </c>
      <c r="AD995" s="514">
        <v>0</v>
      </c>
      <c r="AE995" s="72">
        <v>0</v>
      </c>
      <c r="AF995" s="80" t="s">
        <v>73</v>
      </c>
      <c r="AG995" s="102">
        <f t="shared" si="91"/>
        <v>0</v>
      </c>
      <c r="AH995" s="72">
        <v>0</v>
      </c>
      <c r="AI995" s="628">
        <v>0</v>
      </c>
      <c r="AJ995" s="72" t="s">
        <v>73</v>
      </c>
      <c r="AK995" s="80" t="s">
        <v>73</v>
      </c>
      <c r="AL995" s="72">
        <v>0</v>
      </c>
      <c r="AM995" s="80" t="s">
        <v>73</v>
      </c>
      <c r="AN995" s="80" t="s">
        <v>73</v>
      </c>
      <c r="AO995" s="80" t="s">
        <v>73</v>
      </c>
      <c r="AP995" s="102">
        <f t="shared" si="92"/>
        <v>0</v>
      </c>
      <c r="AQ995" s="102">
        <f t="shared" si="93"/>
        <v>15780000</v>
      </c>
      <c r="AR995" s="72" t="s">
        <v>65</v>
      </c>
      <c r="AS995" s="76">
        <v>15780000</v>
      </c>
      <c r="AT995" s="72" t="s">
        <v>319</v>
      </c>
      <c r="AU995" s="76">
        <v>0</v>
      </c>
      <c r="AV995" s="81" t="s">
        <v>73</v>
      </c>
      <c r="AW995" s="620">
        <v>12624000</v>
      </c>
      <c r="AX995" s="488">
        <f t="shared" si="94"/>
        <v>3156000</v>
      </c>
      <c r="AY995" s="84">
        <f t="shared" si="95"/>
        <v>0.8</v>
      </c>
      <c r="AZ995" s="84">
        <v>0.8</v>
      </c>
      <c r="BA995" s="81" t="s">
        <v>73</v>
      </c>
      <c r="BB995" s="72" t="s">
        <v>123</v>
      </c>
      <c r="BC995" s="75" t="s">
        <v>12496</v>
      </c>
      <c r="BD995" s="71" t="s">
        <v>65</v>
      </c>
      <c r="BE995" s="71" t="s">
        <v>65</v>
      </c>
    </row>
    <row r="996" spans="2:57" x14ac:dyDescent="0.25">
      <c r="B996" s="71">
        <v>2025</v>
      </c>
      <c r="C996" s="71">
        <v>891780111</v>
      </c>
      <c r="D996" s="71" t="s">
        <v>63</v>
      </c>
      <c r="E996" s="72" t="s">
        <v>12495</v>
      </c>
      <c r="F996" s="72" t="s">
        <v>12494</v>
      </c>
      <c r="G996" s="176">
        <v>0</v>
      </c>
      <c r="H996" s="72" t="s">
        <v>71</v>
      </c>
      <c r="I996" s="71" t="s">
        <v>64</v>
      </c>
      <c r="J996" s="73" t="s">
        <v>81</v>
      </c>
      <c r="K996" s="75" t="s">
        <v>12493</v>
      </c>
      <c r="L996" s="76">
        <v>17360000</v>
      </c>
      <c r="M996" s="71" t="s">
        <v>66</v>
      </c>
      <c r="N996" s="75" t="s">
        <v>12492</v>
      </c>
      <c r="O996" s="75">
        <v>1193435145</v>
      </c>
      <c r="P996" s="72">
        <v>1425</v>
      </c>
      <c r="Q996" s="80">
        <v>45840</v>
      </c>
      <c r="R996" s="75">
        <v>5603238000</v>
      </c>
      <c r="S996" s="80">
        <v>45848</v>
      </c>
      <c r="T996" s="76">
        <v>17360000</v>
      </c>
      <c r="U996" s="72" t="s">
        <v>65</v>
      </c>
      <c r="V996" s="76">
        <v>36557666</v>
      </c>
      <c r="W996" s="104" t="s">
        <v>10440</v>
      </c>
      <c r="X996" s="80">
        <v>45848</v>
      </c>
      <c r="Y996" s="80">
        <v>45848</v>
      </c>
      <c r="Z996" s="78" t="s">
        <v>73</v>
      </c>
      <c r="AA996" s="78">
        <v>45991</v>
      </c>
      <c r="AB996" s="102">
        <f t="shared" si="90"/>
        <v>143</v>
      </c>
      <c r="AC996" s="72">
        <v>0</v>
      </c>
      <c r="AD996" s="514">
        <v>0</v>
      </c>
      <c r="AE996" s="72">
        <v>0</v>
      </c>
      <c r="AF996" s="80" t="s">
        <v>73</v>
      </c>
      <c r="AG996" s="102">
        <f t="shared" si="91"/>
        <v>0</v>
      </c>
      <c r="AH996" s="72">
        <v>0</v>
      </c>
      <c r="AI996" s="628">
        <v>0</v>
      </c>
      <c r="AJ996" s="72" t="s">
        <v>73</v>
      </c>
      <c r="AK996" s="80" t="s">
        <v>73</v>
      </c>
      <c r="AL996" s="72">
        <v>0</v>
      </c>
      <c r="AM996" s="80" t="s">
        <v>73</v>
      </c>
      <c r="AN996" s="80" t="s">
        <v>73</v>
      </c>
      <c r="AO996" s="80" t="s">
        <v>73</v>
      </c>
      <c r="AP996" s="102">
        <f t="shared" si="92"/>
        <v>0</v>
      </c>
      <c r="AQ996" s="102">
        <f t="shared" si="93"/>
        <v>17360000</v>
      </c>
      <c r="AR996" s="72" t="s">
        <v>65</v>
      </c>
      <c r="AS996" s="76">
        <v>17360000</v>
      </c>
      <c r="AT996" s="72" t="s">
        <v>319</v>
      </c>
      <c r="AU996" s="76">
        <v>0</v>
      </c>
      <c r="AV996" s="81" t="s">
        <v>73</v>
      </c>
      <c r="AW996" s="620">
        <v>13888000</v>
      </c>
      <c r="AX996" s="488">
        <f t="shared" si="94"/>
        <v>3472000</v>
      </c>
      <c r="AY996" s="84">
        <f t="shared" si="95"/>
        <v>0.8</v>
      </c>
      <c r="AZ996" s="84">
        <v>0.8</v>
      </c>
      <c r="BA996" s="81" t="s">
        <v>73</v>
      </c>
      <c r="BB996" s="72" t="s">
        <v>123</v>
      </c>
      <c r="BC996" s="75" t="s">
        <v>12491</v>
      </c>
      <c r="BD996" s="71" t="s">
        <v>65</v>
      </c>
      <c r="BE996" s="71" t="s">
        <v>65</v>
      </c>
    </row>
    <row r="997" spans="2:57" x14ac:dyDescent="0.25">
      <c r="B997" s="71">
        <v>2025</v>
      </c>
      <c r="C997" s="71">
        <v>891780111</v>
      </c>
      <c r="D997" s="71" t="s">
        <v>63</v>
      </c>
      <c r="E997" s="72" t="s">
        <v>12490</v>
      </c>
      <c r="F997" s="72" t="s">
        <v>12489</v>
      </c>
      <c r="G997" s="176">
        <v>0</v>
      </c>
      <c r="H997" s="72" t="s">
        <v>71</v>
      </c>
      <c r="I997" s="71" t="s">
        <v>64</v>
      </c>
      <c r="J997" s="73" t="s">
        <v>81</v>
      </c>
      <c r="K997" s="75" t="s">
        <v>12488</v>
      </c>
      <c r="L997" s="76">
        <v>14250000</v>
      </c>
      <c r="M997" s="71" t="s">
        <v>66</v>
      </c>
      <c r="N997" s="75" t="s">
        <v>12487</v>
      </c>
      <c r="O997" s="75">
        <v>1082944852</v>
      </c>
      <c r="P997" s="72">
        <v>1425</v>
      </c>
      <c r="Q997" s="80">
        <v>45840</v>
      </c>
      <c r="R997" s="75">
        <v>5603238000</v>
      </c>
      <c r="S997" s="80">
        <v>45848</v>
      </c>
      <c r="T997" s="76">
        <v>14250000</v>
      </c>
      <c r="U997" s="72" t="s">
        <v>65</v>
      </c>
      <c r="V997" s="76">
        <v>85152695</v>
      </c>
      <c r="W997" s="104" t="s">
        <v>10424</v>
      </c>
      <c r="X997" s="80">
        <v>45848</v>
      </c>
      <c r="Y997" s="80">
        <v>45848</v>
      </c>
      <c r="Z997" s="78" t="s">
        <v>73</v>
      </c>
      <c r="AA997" s="78">
        <v>45991</v>
      </c>
      <c r="AB997" s="102">
        <f t="shared" si="90"/>
        <v>143</v>
      </c>
      <c r="AC997" s="72">
        <v>0</v>
      </c>
      <c r="AD997" s="514">
        <v>0</v>
      </c>
      <c r="AE997" s="72">
        <v>0</v>
      </c>
      <c r="AF997" s="80" t="s">
        <v>73</v>
      </c>
      <c r="AG997" s="102">
        <f t="shared" si="91"/>
        <v>0</v>
      </c>
      <c r="AH997" s="72">
        <v>0</v>
      </c>
      <c r="AI997" s="628">
        <v>0</v>
      </c>
      <c r="AJ997" s="72" t="s">
        <v>73</v>
      </c>
      <c r="AK997" s="80" t="s">
        <v>73</v>
      </c>
      <c r="AL997" s="72">
        <v>0</v>
      </c>
      <c r="AM997" s="80" t="s">
        <v>73</v>
      </c>
      <c r="AN997" s="80" t="s">
        <v>73</v>
      </c>
      <c r="AO997" s="80" t="s">
        <v>73</v>
      </c>
      <c r="AP997" s="102">
        <f t="shared" si="92"/>
        <v>0</v>
      </c>
      <c r="AQ997" s="102">
        <f t="shared" si="93"/>
        <v>14250000</v>
      </c>
      <c r="AR997" s="72" t="s">
        <v>65</v>
      </c>
      <c r="AS997" s="76">
        <v>14250000</v>
      </c>
      <c r="AT997" s="72" t="s">
        <v>319</v>
      </c>
      <c r="AU997" s="76">
        <v>0</v>
      </c>
      <c r="AV997" s="81" t="s">
        <v>73</v>
      </c>
      <c r="AW997" s="620">
        <v>11400000</v>
      </c>
      <c r="AX997" s="488">
        <f t="shared" si="94"/>
        <v>2850000</v>
      </c>
      <c r="AY997" s="84">
        <f t="shared" si="95"/>
        <v>0.8</v>
      </c>
      <c r="AZ997" s="84">
        <v>0.8</v>
      </c>
      <c r="BA997" s="81" t="s">
        <v>73</v>
      </c>
      <c r="BB997" s="72" t="s">
        <v>123</v>
      </c>
      <c r="BC997" s="75" t="s">
        <v>12486</v>
      </c>
      <c r="BD997" s="71" t="s">
        <v>65</v>
      </c>
      <c r="BE997" s="71" t="s">
        <v>65</v>
      </c>
    </row>
    <row r="998" spans="2:57" x14ac:dyDescent="0.25">
      <c r="B998" s="71">
        <v>2025</v>
      </c>
      <c r="C998" s="71">
        <v>891780111</v>
      </c>
      <c r="D998" s="71" t="s">
        <v>63</v>
      </c>
      <c r="E998" s="72" t="s">
        <v>12485</v>
      </c>
      <c r="F998" s="72" t="s">
        <v>12484</v>
      </c>
      <c r="G998" s="176">
        <v>0</v>
      </c>
      <c r="H998" s="72" t="s">
        <v>71</v>
      </c>
      <c r="I998" s="71" t="s">
        <v>64</v>
      </c>
      <c r="J998" s="73" t="s">
        <v>81</v>
      </c>
      <c r="K998" s="75" t="s">
        <v>12483</v>
      </c>
      <c r="L998" s="76">
        <v>14250000</v>
      </c>
      <c r="M998" s="71" t="s">
        <v>66</v>
      </c>
      <c r="N998" s="75" t="s">
        <v>12482</v>
      </c>
      <c r="O998" s="75">
        <v>1083020916</v>
      </c>
      <c r="P998" s="72">
        <v>1425</v>
      </c>
      <c r="Q998" s="80">
        <v>45840</v>
      </c>
      <c r="R998" s="75">
        <v>5603238000</v>
      </c>
      <c r="S998" s="80">
        <v>45848</v>
      </c>
      <c r="T998" s="76">
        <v>14250000</v>
      </c>
      <c r="U998" s="72" t="s">
        <v>65</v>
      </c>
      <c r="V998" s="76">
        <v>7631392</v>
      </c>
      <c r="W998" s="104" t="s">
        <v>11002</v>
      </c>
      <c r="X998" s="80">
        <v>45848</v>
      </c>
      <c r="Y998" s="80">
        <v>45848</v>
      </c>
      <c r="Z998" s="78" t="s">
        <v>73</v>
      </c>
      <c r="AA998" s="78">
        <v>45991</v>
      </c>
      <c r="AB998" s="102">
        <f t="shared" si="90"/>
        <v>143</v>
      </c>
      <c r="AC998" s="72">
        <v>0</v>
      </c>
      <c r="AD998" s="514">
        <v>0</v>
      </c>
      <c r="AE998" s="72">
        <v>0</v>
      </c>
      <c r="AF998" s="80" t="s">
        <v>73</v>
      </c>
      <c r="AG998" s="102">
        <f t="shared" si="91"/>
        <v>0</v>
      </c>
      <c r="AH998" s="72">
        <v>0</v>
      </c>
      <c r="AI998" s="628">
        <v>0</v>
      </c>
      <c r="AJ998" s="72" t="s">
        <v>73</v>
      </c>
      <c r="AK998" s="80" t="s">
        <v>73</v>
      </c>
      <c r="AL998" s="72">
        <v>0</v>
      </c>
      <c r="AM998" s="80" t="s">
        <v>73</v>
      </c>
      <c r="AN998" s="80" t="s">
        <v>73</v>
      </c>
      <c r="AO998" s="80" t="s">
        <v>73</v>
      </c>
      <c r="AP998" s="102">
        <f t="shared" si="92"/>
        <v>0</v>
      </c>
      <c r="AQ998" s="102">
        <f t="shared" si="93"/>
        <v>14250000</v>
      </c>
      <c r="AR998" s="72" t="s">
        <v>65</v>
      </c>
      <c r="AS998" s="76">
        <v>14250000</v>
      </c>
      <c r="AT998" s="72" t="s">
        <v>319</v>
      </c>
      <c r="AU998" s="76">
        <v>0</v>
      </c>
      <c r="AV998" s="81" t="s">
        <v>73</v>
      </c>
      <c r="AW998" s="620">
        <v>11400000</v>
      </c>
      <c r="AX998" s="488">
        <f t="shared" si="94"/>
        <v>2850000</v>
      </c>
      <c r="AY998" s="84">
        <f t="shared" si="95"/>
        <v>0.8</v>
      </c>
      <c r="AZ998" s="84">
        <v>0.8</v>
      </c>
      <c r="BA998" s="81" t="s">
        <v>73</v>
      </c>
      <c r="BB998" s="72" t="s">
        <v>123</v>
      </c>
      <c r="BC998" s="75" t="s">
        <v>12481</v>
      </c>
      <c r="BD998" s="71" t="s">
        <v>65</v>
      </c>
      <c r="BE998" s="71" t="s">
        <v>65</v>
      </c>
    </row>
    <row r="999" spans="2:57" x14ac:dyDescent="0.25">
      <c r="B999" s="71">
        <v>2025</v>
      </c>
      <c r="C999" s="71">
        <v>891780111</v>
      </c>
      <c r="D999" s="71" t="s">
        <v>63</v>
      </c>
      <c r="E999" s="72" t="s">
        <v>12480</v>
      </c>
      <c r="F999" s="72" t="s">
        <v>12479</v>
      </c>
      <c r="G999" s="176">
        <v>0</v>
      </c>
      <c r="H999" s="72" t="s">
        <v>71</v>
      </c>
      <c r="I999" s="71" t="s">
        <v>64</v>
      </c>
      <c r="J999" s="73" t="s">
        <v>81</v>
      </c>
      <c r="K999" s="75" t="s">
        <v>12478</v>
      </c>
      <c r="L999" s="76">
        <v>18935000</v>
      </c>
      <c r="M999" s="71" t="s">
        <v>66</v>
      </c>
      <c r="N999" s="75" t="s">
        <v>12477</v>
      </c>
      <c r="O999" s="75">
        <v>1216966715</v>
      </c>
      <c r="P999" s="72">
        <v>1425</v>
      </c>
      <c r="Q999" s="80">
        <v>45840</v>
      </c>
      <c r="R999" s="75">
        <v>5603238000</v>
      </c>
      <c r="S999" s="80">
        <v>45848</v>
      </c>
      <c r="T999" s="76">
        <v>18935000</v>
      </c>
      <c r="U999" s="72" t="s">
        <v>65</v>
      </c>
      <c r="V999" s="76">
        <v>1082889541</v>
      </c>
      <c r="W999" s="104" t="s">
        <v>1095</v>
      </c>
      <c r="X999" s="80">
        <v>45848</v>
      </c>
      <c r="Y999" s="80">
        <v>45848</v>
      </c>
      <c r="Z999" s="78" t="s">
        <v>73</v>
      </c>
      <c r="AA999" s="78">
        <v>45991</v>
      </c>
      <c r="AB999" s="102">
        <f t="shared" si="90"/>
        <v>143</v>
      </c>
      <c r="AC999" s="72">
        <v>0</v>
      </c>
      <c r="AD999" s="514">
        <v>0</v>
      </c>
      <c r="AE999" s="72">
        <v>0</v>
      </c>
      <c r="AF999" s="80" t="s">
        <v>73</v>
      </c>
      <c r="AG999" s="102">
        <f t="shared" si="91"/>
        <v>0</v>
      </c>
      <c r="AH999" s="72">
        <v>0</v>
      </c>
      <c r="AI999" s="628">
        <v>0</v>
      </c>
      <c r="AJ999" s="72" t="s">
        <v>73</v>
      </c>
      <c r="AK999" s="80" t="s">
        <v>73</v>
      </c>
      <c r="AL999" s="72">
        <v>0</v>
      </c>
      <c r="AM999" s="80" t="s">
        <v>73</v>
      </c>
      <c r="AN999" s="80" t="s">
        <v>73</v>
      </c>
      <c r="AO999" s="80" t="s">
        <v>73</v>
      </c>
      <c r="AP999" s="102">
        <f t="shared" si="92"/>
        <v>0</v>
      </c>
      <c r="AQ999" s="102">
        <f t="shared" si="93"/>
        <v>18935000</v>
      </c>
      <c r="AR999" s="72" t="s">
        <v>65</v>
      </c>
      <c r="AS999" s="76">
        <v>18935000</v>
      </c>
      <c r="AT999" s="72" t="s">
        <v>319</v>
      </c>
      <c r="AU999" s="76">
        <v>0</v>
      </c>
      <c r="AV999" s="81" t="s">
        <v>73</v>
      </c>
      <c r="AW999" s="620">
        <v>15148000</v>
      </c>
      <c r="AX999" s="488">
        <f t="shared" si="94"/>
        <v>3787000</v>
      </c>
      <c r="AY999" s="84">
        <f t="shared" si="95"/>
        <v>0.8</v>
      </c>
      <c r="AZ999" s="84">
        <v>0.8</v>
      </c>
      <c r="BA999" s="81" t="s">
        <v>73</v>
      </c>
      <c r="BB999" s="72" t="s">
        <v>123</v>
      </c>
      <c r="BC999" s="75" t="s">
        <v>12476</v>
      </c>
      <c r="BD999" s="71" t="s">
        <v>65</v>
      </c>
      <c r="BE999" s="71" t="s">
        <v>65</v>
      </c>
    </row>
    <row r="1000" spans="2:57" x14ac:dyDescent="0.25">
      <c r="B1000" s="71">
        <v>2025</v>
      </c>
      <c r="C1000" s="71">
        <v>891780111</v>
      </c>
      <c r="D1000" s="71" t="s">
        <v>63</v>
      </c>
      <c r="E1000" s="72" t="s">
        <v>12475</v>
      </c>
      <c r="F1000" s="72" t="s">
        <v>12474</v>
      </c>
      <c r="G1000" s="176">
        <v>0</v>
      </c>
      <c r="H1000" s="72" t="s">
        <v>71</v>
      </c>
      <c r="I1000" s="71" t="s">
        <v>64</v>
      </c>
      <c r="J1000" s="73" t="s">
        <v>81</v>
      </c>
      <c r="K1000" s="75" t="s">
        <v>12473</v>
      </c>
      <c r="L1000" s="76">
        <v>26000000</v>
      </c>
      <c r="M1000" s="71" t="s">
        <v>66</v>
      </c>
      <c r="N1000" s="75" t="s">
        <v>12472</v>
      </c>
      <c r="O1000" s="75">
        <v>85451746</v>
      </c>
      <c r="P1000" s="72">
        <v>1425</v>
      </c>
      <c r="Q1000" s="80">
        <v>45840</v>
      </c>
      <c r="R1000" s="75">
        <v>5603238000</v>
      </c>
      <c r="S1000" s="80">
        <v>45848</v>
      </c>
      <c r="T1000" s="76">
        <v>26000000</v>
      </c>
      <c r="U1000" s="72" t="s">
        <v>65</v>
      </c>
      <c r="V1000" s="76">
        <v>15443332</v>
      </c>
      <c r="W1000" s="104" t="s">
        <v>3532</v>
      </c>
      <c r="X1000" s="80">
        <v>45848</v>
      </c>
      <c r="Y1000" s="80">
        <v>45848</v>
      </c>
      <c r="Z1000" s="78" t="s">
        <v>73</v>
      </c>
      <c r="AA1000" s="78">
        <v>45991</v>
      </c>
      <c r="AB1000" s="102">
        <f t="shared" si="90"/>
        <v>143</v>
      </c>
      <c r="AC1000" s="72">
        <v>0</v>
      </c>
      <c r="AD1000" s="514">
        <v>0</v>
      </c>
      <c r="AE1000" s="72">
        <v>0</v>
      </c>
      <c r="AF1000" s="80" t="s">
        <v>73</v>
      </c>
      <c r="AG1000" s="102">
        <f t="shared" si="91"/>
        <v>0</v>
      </c>
      <c r="AH1000" s="72">
        <v>0</v>
      </c>
      <c r="AI1000" s="628">
        <v>0</v>
      </c>
      <c r="AJ1000" s="72" t="s">
        <v>73</v>
      </c>
      <c r="AK1000" s="80" t="s">
        <v>73</v>
      </c>
      <c r="AL1000" s="72">
        <v>0</v>
      </c>
      <c r="AM1000" s="80" t="s">
        <v>73</v>
      </c>
      <c r="AN1000" s="80" t="s">
        <v>73</v>
      </c>
      <c r="AO1000" s="80" t="s">
        <v>73</v>
      </c>
      <c r="AP1000" s="102">
        <f t="shared" si="92"/>
        <v>0</v>
      </c>
      <c r="AQ1000" s="102">
        <f t="shared" si="93"/>
        <v>26000000</v>
      </c>
      <c r="AR1000" s="72" t="s">
        <v>65</v>
      </c>
      <c r="AS1000" s="76">
        <v>26000000</v>
      </c>
      <c r="AT1000" s="72" t="s">
        <v>319</v>
      </c>
      <c r="AU1000" s="76">
        <v>0</v>
      </c>
      <c r="AV1000" s="81" t="s">
        <v>73</v>
      </c>
      <c r="AW1000" s="620">
        <v>20800000</v>
      </c>
      <c r="AX1000" s="488">
        <f t="shared" si="94"/>
        <v>5200000</v>
      </c>
      <c r="AY1000" s="84">
        <f t="shared" si="95"/>
        <v>0.8</v>
      </c>
      <c r="AZ1000" s="84">
        <v>0.8</v>
      </c>
      <c r="BA1000" s="81" t="s">
        <v>73</v>
      </c>
      <c r="BB1000" s="72" t="s">
        <v>123</v>
      </c>
      <c r="BC1000" s="75" t="s">
        <v>12471</v>
      </c>
      <c r="BD1000" s="71" t="s">
        <v>65</v>
      </c>
      <c r="BE1000" s="71" t="s">
        <v>65</v>
      </c>
    </row>
    <row r="1001" spans="2:57" x14ac:dyDescent="0.25">
      <c r="B1001" s="71">
        <v>2025</v>
      </c>
      <c r="C1001" s="71">
        <v>891780111</v>
      </c>
      <c r="D1001" s="71" t="s">
        <v>63</v>
      </c>
      <c r="E1001" s="72" t="s">
        <v>12470</v>
      </c>
      <c r="F1001" s="72" t="s">
        <v>12469</v>
      </c>
      <c r="G1001" s="176">
        <v>0</v>
      </c>
      <c r="H1001" s="72" t="s">
        <v>71</v>
      </c>
      <c r="I1001" s="71" t="s">
        <v>64</v>
      </c>
      <c r="J1001" s="73" t="s">
        <v>81</v>
      </c>
      <c r="K1001" s="75" t="s">
        <v>12468</v>
      </c>
      <c r="L1001" s="76">
        <v>22000000</v>
      </c>
      <c r="M1001" s="71" t="s">
        <v>66</v>
      </c>
      <c r="N1001" s="75" t="s">
        <v>12467</v>
      </c>
      <c r="O1001" s="75">
        <v>1082920567</v>
      </c>
      <c r="P1001" s="72">
        <v>1425</v>
      </c>
      <c r="Q1001" s="80">
        <v>45840</v>
      </c>
      <c r="R1001" s="75">
        <v>5603238000</v>
      </c>
      <c r="S1001" s="80">
        <v>45848</v>
      </c>
      <c r="T1001" s="76">
        <v>22000000</v>
      </c>
      <c r="U1001" s="72" t="s">
        <v>65</v>
      </c>
      <c r="V1001" s="76">
        <v>93400727</v>
      </c>
      <c r="W1001" s="104" t="s">
        <v>10636</v>
      </c>
      <c r="X1001" s="80">
        <v>45848</v>
      </c>
      <c r="Y1001" s="80">
        <v>45848</v>
      </c>
      <c r="Z1001" s="78" t="s">
        <v>73</v>
      </c>
      <c r="AA1001" s="78">
        <v>45991</v>
      </c>
      <c r="AB1001" s="102">
        <f t="shared" si="90"/>
        <v>143</v>
      </c>
      <c r="AC1001" s="72">
        <v>0</v>
      </c>
      <c r="AD1001" s="514">
        <v>0</v>
      </c>
      <c r="AE1001" s="72">
        <v>0</v>
      </c>
      <c r="AF1001" s="80" t="s">
        <v>73</v>
      </c>
      <c r="AG1001" s="102">
        <f t="shared" si="91"/>
        <v>0</v>
      </c>
      <c r="AH1001" s="72">
        <v>0</v>
      </c>
      <c r="AI1001" s="628">
        <v>0</v>
      </c>
      <c r="AJ1001" s="72" t="s">
        <v>73</v>
      </c>
      <c r="AK1001" s="80" t="s">
        <v>73</v>
      </c>
      <c r="AL1001" s="72">
        <v>0</v>
      </c>
      <c r="AM1001" s="80" t="s">
        <v>73</v>
      </c>
      <c r="AN1001" s="80" t="s">
        <v>73</v>
      </c>
      <c r="AO1001" s="80" t="s">
        <v>73</v>
      </c>
      <c r="AP1001" s="102">
        <f t="shared" si="92"/>
        <v>0</v>
      </c>
      <c r="AQ1001" s="102">
        <f t="shared" si="93"/>
        <v>22000000</v>
      </c>
      <c r="AR1001" s="72" t="s">
        <v>65</v>
      </c>
      <c r="AS1001" s="76">
        <v>22000000</v>
      </c>
      <c r="AT1001" s="72" t="s">
        <v>319</v>
      </c>
      <c r="AU1001" s="76">
        <v>0</v>
      </c>
      <c r="AV1001" s="81" t="s">
        <v>73</v>
      </c>
      <c r="AW1001" s="620">
        <v>4400000</v>
      </c>
      <c r="AX1001" s="488">
        <f t="shared" si="94"/>
        <v>17600000</v>
      </c>
      <c r="AY1001" s="84">
        <f t="shared" si="95"/>
        <v>0.2</v>
      </c>
      <c r="AZ1001" s="84">
        <v>0.2</v>
      </c>
      <c r="BA1001" s="81" t="s">
        <v>73</v>
      </c>
      <c r="BB1001" s="72" t="s">
        <v>123</v>
      </c>
      <c r="BC1001" s="75" t="s">
        <v>12466</v>
      </c>
      <c r="BD1001" s="71" t="s">
        <v>65</v>
      </c>
      <c r="BE1001" s="71" t="s">
        <v>65</v>
      </c>
    </row>
    <row r="1002" spans="2:57" x14ac:dyDescent="0.25">
      <c r="B1002" s="71">
        <v>2025</v>
      </c>
      <c r="C1002" s="71">
        <v>891780111</v>
      </c>
      <c r="D1002" s="71" t="s">
        <v>63</v>
      </c>
      <c r="E1002" s="72" t="s">
        <v>12465</v>
      </c>
      <c r="F1002" s="72" t="s">
        <v>12464</v>
      </c>
      <c r="G1002" s="176">
        <v>0</v>
      </c>
      <c r="H1002" s="72" t="s">
        <v>71</v>
      </c>
      <c r="I1002" s="71" t="s">
        <v>64</v>
      </c>
      <c r="J1002" s="73" t="s">
        <v>81</v>
      </c>
      <c r="K1002" s="75" t="s">
        <v>12463</v>
      </c>
      <c r="L1002" s="76">
        <v>15780000</v>
      </c>
      <c r="M1002" s="71" t="s">
        <v>66</v>
      </c>
      <c r="N1002" s="75" t="s">
        <v>12462</v>
      </c>
      <c r="O1002" s="75">
        <v>57462117</v>
      </c>
      <c r="P1002" s="72">
        <v>1425</v>
      </c>
      <c r="Q1002" s="80">
        <v>45840</v>
      </c>
      <c r="R1002" s="75">
        <v>5603238000</v>
      </c>
      <c r="S1002" s="80">
        <v>45848</v>
      </c>
      <c r="T1002" s="76">
        <v>15780000</v>
      </c>
      <c r="U1002" s="72" t="s">
        <v>65</v>
      </c>
      <c r="V1002" s="76">
        <v>19619250</v>
      </c>
      <c r="W1002" s="104" t="s">
        <v>12461</v>
      </c>
      <c r="X1002" s="80">
        <v>45848</v>
      </c>
      <c r="Y1002" s="80">
        <v>45848</v>
      </c>
      <c r="Z1002" s="78" t="s">
        <v>73</v>
      </c>
      <c r="AA1002" s="78">
        <v>45991</v>
      </c>
      <c r="AB1002" s="102">
        <f t="shared" si="90"/>
        <v>143</v>
      </c>
      <c r="AC1002" s="72">
        <v>0</v>
      </c>
      <c r="AD1002" s="514">
        <v>0</v>
      </c>
      <c r="AE1002" s="72">
        <v>0</v>
      </c>
      <c r="AF1002" s="80" t="s">
        <v>73</v>
      </c>
      <c r="AG1002" s="102">
        <f t="shared" si="91"/>
        <v>0</v>
      </c>
      <c r="AH1002" s="72">
        <v>0</v>
      </c>
      <c r="AI1002" s="628">
        <v>0</v>
      </c>
      <c r="AJ1002" s="72" t="s">
        <v>73</v>
      </c>
      <c r="AK1002" s="80" t="s">
        <v>73</v>
      </c>
      <c r="AL1002" s="72">
        <v>0</v>
      </c>
      <c r="AM1002" s="80" t="s">
        <v>73</v>
      </c>
      <c r="AN1002" s="80" t="s">
        <v>73</v>
      </c>
      <c r="AO1002" s="80" t="s">
        <v>73</v>
      </c>
      <c r="AP1002" s="102">
        <f t="shared" si="92"/>
        <v>0</v>
      </c>
      <c r="AQ1002" s="102">
        <f t="shared" si="93"/>
        <v>15780000</v>
      </c>
      <c r="AR1002" s="72" t="s">
        <v>65</v>
      </c>
      <c r="AS1002" s="76">
        <v>15780000</v>
      </c>
      <c r="AT1002" s="72" t="s">
        <v>319</v>
      </c>
      <c r="AU1002" s="76">
        <v>0</v>
      </c>
      <c r="AV1002" s="81" t="s">
        <v>73</v>
      </c>
      <c r="AW1002" s="620">
        <v>12624000</v>
      </c>
      <c r="AX1002" s="488">
        <f t="shared" si="94"/>
        <v>3156000</v>
      </c>
      <c r="AY1002" s="84">
        <f t="shared" si="95"/>
        <v>0.8</v>
      </c>
      <c r="AZ1002" s="84">
        <v>0.8</v>
      </c>
      <c r="BA1002" s="81" t="s">
        <v>73</v>
      </c>
      <c r="BB1002" s="72" t="s">
        <v>123</v>
      </c>
      <c r="BC1002" s="75" t="s">
        <v>12460</v>
      </c>
      <c r="BD1002" s="71" t="s">
        <v>65</v>
      </c>
      <c r="BE1002" s="71" t="s">
        <v>65</v>
      </c>
    </row>
    <row r="1003" spans="2:57" x14ac:dyDescent="0.25">
      <c r="B1003" s="71">
        <v>2025</v>
      </c>
      <c r="C1003" s="71">
        <v>891780111</v>
      </c>
      <c r="D1003" s="71" t="s">
        <v>63</v>
      </c>
      <c r="E1003" s="72" t="s">
        <v>12459</v>
      </c>
      <c r="F1003" s="72" t="s">
        <v>12458</v>
      </c>
      <c r="G1003" s="176">
        <v>0</v>
      </c>
      <c r="H1003" s="72" t="s">
        <v>71</v>
      </c>
      <c r="I1003" s="71" t="s">
        <v>64</v>
      </c>
      <c r="J1003" s="73" t="s">
        <v>81</v>
      </c>
      <c r="K1003" s="75" t="s">
        <v>12457</v>
      </c>
      <c r="L1003" s="76">
        <v>18935000</v>
      </c>
      <c r="M1003" s="71" t="s">
        <v>66</v>
      </c>
      <c r="N1003" s="75" t="s">
        <v>12456</v>
      </c>
      <c r="O1003" s="75">
        <v>1082886956</v>
      </c>
      <c r="P1003" s="72">
        <v>1425</v>
      </c>
      <c r="Q1003" s="80">
        <v>45840</v>
      </c>
      <c r="R1003" s="75">
        <v>5603238000</v>
      </c>
      <c r="S1003" s="80">
        <v>45848</v>
      </c>
      <c r="T1003" s="76">
        <v>18935000</v>
      </c>
      <c r="U1003" s="72" t="s">
        <v>65</v>
      </c>
      <c r="V1003" s="76">
        <v>36723283</v>
      </c>
      <c r="W1003" s="104" t="s">
        <v>12445</v>
      </c>
      <c r="X1003" s="80">
        <v>45848</v>
      </c>
      <c r="Y1003" s="80">
        <v>45848</v>
      </c>
      <c r="Z1003" s="78" t="s">
        <v>73</v>
      </c>
      <c r="AA1003" s="78">
        <v>45991</v>
      </c>
      <c r="AB1003" s="102">
        <f t="shared" si="90"/>
        <v>143</v>
      </c>
      <c r="AC1003" s="72">
        <v>0</v>
      </c>
      <c r="AD1003" s="514">
        <v>0</v>
      </c>
      <c r="AE1003" s="72">
        <v>0</v>
      </c>
      <c r="AF1003" s="80" t="s">
        <v>73</v>
      </c>
      <c r="AG1003" s="102">
        <f t="shared" si="91"/>
        <v>0</v>
      </c>
      <c r="AH1003" s="72">
        <v>0</v>
      </c>
      <c r="AI1003" s="628">
        <v>0</v>
      </c>
      <c r="AJ1003" s="72" t="s">
        <v>73</v>
      </c>
      <c r="AK1003" s="80" t="s">
        <v>73</v>
      </c>
      <c r="AL1003" s="72">
        <v>0</v>
      </c>
      <c r="AM1003" s="80" t="s">
        <v>73</v>
      </c>
      <c r="AN1003" s="80" t="s">
        <v>73</v>
      </c>
      <c r="AO1003" s="80" t="s">
        <v>73</v>
      </c>
      <c r="AP1003" s="102">
        <f t="shared" si="92"/>
        <v>0</v>
      </c>
      <c r="AQ1003" s="102">
        <f t="shared" si="93"/>
        <v>18935000</v>
      </c>
      <c r="AR1003" s="72" t="s">
        <v>65</v>
      </c>
      <c r="AS1003" s="76">
        <v>18935000</v>
      </c>
      <c r="AT1003" s="72" t="s">
        <v>319</v>
      </c>
      <c r="AU1003" s="76">
        <v>0</v>
      </c>
      <c r="AV1003" s="81" t="s">
        <v>73</v>
      </c>
      <c r="AW1003" s="620">
        <v>15148000</v>
      </c>
      <c r="AX1003" s="488">
        <f t="shared" si="94"/>
        <v>3787000</v>
      </c>
      <c r="AY1003" s="84">
        <f t="shared" si="95"/>
        <v>0.8</v>
      </c>
      <c r="AZ1003" s="84">
        <v>0.8</v>
      </c>
      <c r="BA1003" s="81" t="s">
        <v>73</v>
      </c>
      <c r="BB1003" s="72" t="s">
        <v>123</v>
      </c>
      <c r="BC1003" s="75" t="s">
        <v>12455</v>
      </c>
      <c r="BD1003" s="71" t="s">
        <v>65</v>
      </c>
      <c r="BE1003" s="71" t="s">
        <v>65</v>
      </c>
    </row>
    <row r="1004" spans="2:57" x14ac:dyDescent="0.25">
      <c r="B1004" s="71">
        <v>2025</v>
      </c>
      <c r="C1004" s="71">
        <v>891780111</v>
      </c>
      <c r="D1004" s="71" t="s">
        <v>63</v>
      </c>
      <c r="E1004" s="72" t="s">
        <v>12454</v>
      </c>
      <c r="F1004" s="72" t="s">
        <v>12453</v>
      </c>
      <c r="G1004" s="176">
        <v>0</v>
      </c>
      <c r="H1004" s="72" t="s">
        <v>71</v>
      </c>
      <c r="I1004" s="71" t="s">
        <v>64</v>
      </c>
      <c r="J1004" s="73" t="s">
        <v>81</v>
      </c>
      <c r="K1004" s="75" t="s">
        <v>12452</v>
      </c>
      <c r="L1004" s="76">
        <v>15780000</v>
      </c>
      <c r="M1004" s="71" t="s">
        <v>66</v>
      </c>
      <c r="N1004" s="75" t="s">
        <v>12451</v>
      </c>
      <c r="O1004" s="75">
        <v>1007917725</v>
      </c>
      <c r="P1004" s="72">
        <v>1425</v>
      </c>
      <c r="Q1004" s="80">
        <v>45840</v>
      </c>
      <c r="R1004" s="75">
        <v>5603238000</v>
      </c>
      <c r="S1004" s="80">
        <v>45848</v>
      </c>
      <c r="T1004" s="76">
        <v>15780000</v>
      </c>
      <c r="U1004" s="72" t="s">
        <v>65</v>
      </c>
      <c r="V1004" s="76">
        <v>1192791759</v>
      </c>
      <c r="W1004" s="104" t="s">
        <v>3787</v>
      </c>
      <c r="X1004" s="80">
        <v>45848</v>
      </c>
      <c r="Y1004" s="80">
        <v>45848</v>
      </c>
      <c r="Z1004" s="78" t="s">
        <v>73</v>
      </c>
      <c r="AA1004" s="78">
        <v>45991</v>
      </c>
      <c r="AB1004" s="102">
        <f t="shared" si="90"/>
        <v>143</v>
      </c>
      <c r="AC1004" s="72">
        <v>0</v>
      </c>
      <c r="AD1004" s="514">
        <v>0</v>
      </c>
      <c r="AE1004" s="72">
        <v>0</v>
      </c>
      <c r="AF1004" s="80" t="s">
        <v>73</v>
      </c>
      <c r="AG1004" s="102">
        <f t="shared" si="91"/>
        <v>0</v>
      </c>
      <c r="AH1004" s="72">
        <v>0</v>
      </c>
      <c r="AI1004" s="628">
        <v>0</v>
      </c>
      <c r="AJ1004" s="72" t="s">
        <v>73</v>
      </c>
      <c r="AK1004" s="80" t="s">
        <v>73</v>
      </c>
      <c r="AL1004" s="72">
        <v>0</v>
      </c>
      <c r="AM1004" s="80" t="s">
        <v>73</v>
      </c>
      <c r="AN1004" s="80" t="s">
        <v>73</v>
      </c>
      <c r="AO1004" s="80" t="s">
        <v>73</v>
      </c>
      <c r="AP1004" s="102">
        <f t="shared" si="92"/>
        <v>0</v>
      </c>
      <c r="AQ1004" s="102">
        <f t="shared" si="93"/>
        <v>15780000</v>
      </c>
      <c r="AR1004" s="72" t="s">
        <v>65</v>
      </c>
      <c r="AS1004" s="76">
        <v>15780000</v>
      </c>
      <c r="AT1004" s="72" t="s">
        <v>319</v>
      </c>
      <c r="AU1004" s="76">
        <v>0</v>
      </c>
      <c r="AV1004" s="81" t="s">
        <v>73</v>
      </c>
      <c r="AW1004" s="620">
        <v>12624000</v>
      </c>
      <c r="AX1004" s="488">
        <f t="shared" si="94"/>
        <v>3156000</v>
      </c>
      <c r="AY1004" s="84">
        <f t="shared" si="95"/>
        <v>0.8</v>
      </c>
      <c r="AZ1004" s="84">
        <v>0.8</v>
      </c>
      <c r="BA1004" s="81" t="s">
        <v>73</v>
      </c>
      <c r="BB1004" s="72" t="s">
        <v>123</v>
      </c>
      <c r="BC1004" s="75" t="s">
        <v>12450</v>
      </c>
      <c r="BD1004" s="71" t="s">
        <v>65</v>
      </c>
      <c r="BE1004" s="71" t="s">
        <v>65</v>
      </c>
    </row>
    <row r="1005" spans="2:57" x14ac:dyDescent="0.25">
      <c r="B1005" s="71">
        <v>2025</v>
      </c>
      <c r="C1005" s="71">
        <v>891780111</v>
      </c>
      <c r="D1005" s="71" t="s">
        <v>63</v>
      </c>
      <c r="E1005" s="72" t="s">
        <v>12449</v>
      </c>
      <c r="F1005" s="72" t="s">
        <v>12448</v>
      </c>
      <c r="G1005" s="176">
        <v>0</v>
      </c>
      <c r="H1005" s="72" t="s">
        <v>71</v>
      </c>
      <c r="I1005" s="71" t="s">
        <v>64</v>
      </c>
      <c r="J1005" s="73" t="s">
        <v>81</v>
      </c>
      <c r="K1005" s="75" t="s">
        <v>12447</v>
      </c>
      <c r="L1005" s="76">
        <v>31500000</v>
      </c>
      <c r="M1005" s="71" t="s">
        <v>66</v>
      </c>
      <c r="N1005" s="75" t="s">
        <v>12446</v>
      </c>
      <c r="O1005" s="75">
        <v>39029599</v>
      </c>
      <c r="P1005" s="72">
        <v>1425</v>
      </c>
      <c r="Q1005" s="80">
        <v>45840</v>
      </c>
      <c r="R1005" s="75">
        <v>5603238000</v>
      </c>
      <c r="S1005" s="80">
        <v>45848</v>
      </c>
      <c r="T1005" s="76">
        <v>31500000</v>
      </c>
      <c r="U1005" s="72" t="s">
        <v>65</v>
      </c>
      <c r="V1005" s="76">
        <v>36723283</v>
      </c>
      <c r="W1005" s="104" t="s">
        <v>12445</v>
      </c>
      <c r="X1005" s="80">
        <v>45848</v>
      </c>
      <c r="Y1005" s="80">
        <v>45848</v>
      </c>
      <c r="Z1005" s="78" t="s">
        <v>73</v>
      </c>
      <c r="AA1005" s="78">
        <v>45991</v>
      </c>
      <c r="AB1005" s="102">
        <f t="shared" si="90"/>
        <v>143</v>
      </c>
      <c r="AC1005" s="72">
        <v>0</v>
      </c>
      <c r="AD1005" s="514">
        <v>0</v>
      </c>
      <c r="AE1005" s="72">
        <v>0</v>
      </c>
      <c r="AF1005" s="80" t="s">
        <v>73</v>
      </c>
      <c r="AG1005" s="102">
        <f t="shared" si="91"/>
        <v>0</v>
      </c>
      <c r="AH1005" s="72">
        <v>0</v>
      </c>
      <c r="AI1005" s="628">
        <v>0</v>
      </c>
      <c r="AJ1005" s="72" t="s">
        <v>73</v>
      </c>
      <c r="AK1005" s="80" t="s">
        <v>73</v>
      </c>
      <c r="AL1005" s="72">
        <v>0</v>
      </c>
      <c r="AM1005" s="80" t="s">
        <v>73</v>
      </c>
      <c r="AN1005" s="80" t="s">
        <v>73</v>
      </c>
      <c r="AO1005" s="80" t="s">
        <v>73</v>
      </c>
      <c r="AP1005" s="102">
        <f t="shared" si="92"/>
        <v>0</v>
      </c>
      <c r="AQ1005" s="102">
        <f t="shared" si="93"/>
        <v>31500000</v>
      </c>
      <c r="AR1005" s="72" t="s">
        <v>65</v>
      </c>
      <c r="AS1005" s="76">
        <v>31500000</v>
      </c>
      <c r="AT1005" s="72" t="s">
        <v>319</v>
      </c>
      <c r="AU1005" s="76">
        <v>0</v>
      </c>
      <c r="AV1005" s="81" t="s">
        <v>73</v>
      </c>
      <c r="AW1005" s="620">
        <v>25200000</v>
      </c>
      <c r="AX1005" s="488">
        <f t="shared" si="94"/>
        <v>6300000</v>
      </c>
      <c r="AY1005" s="84">
        <f t="shared" si="95"/>
        <v>0.8</v>
      </c>
      <c r="AZ1005" s="84">
        <v>0.8</v>
      </c>
      <c r="BA1005" s="81" t="s">
        <v>73</v>
      </c>
      <c r="BB1005" s="72" t="s">
        <v>123</v>
      </c>
      <c r="BC1005" s="75" t="s">
        <v>12444</v>
      </c>
      <c r="BD1005" s="71" t="s">
        <v>65</v>
      </c>
      <c r="BE1005" s="71" t="s">
        <v>65</v>
      </c>
    </row>
    <row r="1006" spans="2:57" x14ac:dyDescent="0.25">
      <c r="B1006" s="71">
        <v>2025</v>
      </c>
      <c r="C1006" s="71">
        <v>891780111</v>
      </c>
      <c r="D1006" s="71" t="s">
        <v>63</v>
      </c>
      <c r="E1006" s="72" t="s">
        <v>12443</v>
      </c>
      <c r="F1006" s="72" t="s">
        <v>12442</v>
      </c>
      <c r="G1006" s="176">
        <v>0</v>
      </c>
      <c r="H1006" s="72" t="s">
        <v>71</v>
      </c>
      <c r="I1006" s="71" t="s">
        <v>64</v>
      </c>
      <c r="J1006" s="73" t="s">
        <v>81</v>
      </c>
      <c r="K1006" s="75" t="s">
        <v>12441</v>
      </c>
      <c r="L1006" s="76">
        <v>14250000</v>
      </c>
      <c r="M1006" s="71" t="s">
        <v>66</v>
      </c>
      <c r="N1006" s="75" t="s">
        <v>12440</v>
      </c>
      <c r="O1006" s="75">
        <v>1082958221</v>
      </c>
      <c r="P1006" s="72">
        <v>1426</v>
      </c>
      <c r="Q1006" s="80">
        <v>45840</v>
      </c>
      <c r="R1006" s="75">
        <v>2494141000</v>
      </c>
      <c r="S1006" s="80">
        <v>45848</v>
      </c>
      <c r="T1006" s="76">
        <v>14250000</v>
      </c>
      <c r="U1006" s="72" t="s">
        <v>65</v>
      </c>
      <c r="V1006" s="76">
        <v>57400977</v>
      </c>
      <c r="W1006" s="104" t="s">
        <v>10723</v>
      </c>
      <c r="X1006" s="80">
        <v>45848</v>
      </c>
      <c r="Y1006" s="80">
        <v>45848</v>
      </c>
      <c r="Z1006" s="78" t="s">
        <v>73</v>
      </c>
      <c r="AA1006" s="78">
        <v>45991</v>
      </c>
      <c r="AB1006" s="102">
        <f t="shared" si="90"/>
        <v>143</v>
      </c>
      <c r="AC1006" s="72">
        <v>0</v>
      </c>
      <c r="AD1006" s="514">
        <v>0</v>
      </c>
      <c r="AE1006" s="72">
        <v>0</v>
      </c>
      <c r="AF1006" s="80" t="s">
        <v>73</v>
      </c>
      <c r="AG1006" s="102">
        <f t="shared" si="91"/>
        <v>0</v>
      </c>
      <c r="AH1006" s="72">
        <v>0</v>
      </c>
      <c r="AI1006" s="628">
        <v>0</v>
      </c>
      <c r="AJ1006" s="72" t="s">
        <v>73</v>
      </c>
      <c r="AK1006" s="80" t="s">
        <v>73</v>
      </c>
      <c r="AL1006" s="72">
        <v>0</v>
      </c>
      <c r="AM1006" s="80" t="s">
        <v>73</v>
      </c>
      <c r="AN1006" s="80" t="s">
        <v>73</v>
      </c>
      <c r="AO1006" s="80" t="s">
        <v>73</v>
      </c>
      <c r="AP1006" s="102">
        <f t="shared" si="92"/>
        <v>0</v>
      </c>
      <c r="AQ1006" s="102">
        <f t="shared" si="93"/>
        <v>14250000</v>
      </c>
      <c r="AR1006" s="72" t="s">
        <v>65</v>
      </c>
      <c r="AS1006" s="76">
        <v>14250000</v>
      </c>
      <c r="AT1006" s="72" t="s">
        <v>319</v>
      </c>
      <c r="AU1006" s="76">
        <v>0</v>
      </c>
      <c r="AV1006" s="81" t="s">
        <v>73</v>
      </c>
      <c r="AW1006" s="620">
        <v>11400000</v>
      </c>
      <c r="AX1006" s="488">
        <f t="shared" si="94"/>
        <v>2850000</v>
      </c>
      <c r="AY1006" s="84">
        <f t="shared" si="95"/>
        <v>0.8</v>
      </c>
      <c r="AZ1006" s="84">
        <v>0.8</v>
      </c>
      <c r="BA1006" s="81" t="s">
        <v>73</v>
      </c>
      <c r="BB1006" s="72" t="s">
        <v>123</v>
      </c>
      <c r="BC1006" s="75" t="s">
        <v>12439</v>
      </c>
      <c r="BD1006" s="71" t="s">
        <v>65</v>
      </c>
      <c r="BE1006" s="71" t="s">
        <v>65</v>
      </c>
    </row>
    <row r="1007" spans="2:57" x14ac:dyDescent="0.25">
      <c r="B1007" s="71">
        <v>2025</v>
      </c>
      <c r="C1007" s="71">
        <v>891780111</v>
      </c>
      <c r="D1007" s="71" t="s">
        <v>63</v>
      </c>
      <c r="E1007" s="72" t="s">
        <v>12438</v>
      </c>
      <c r="F1007" s="72" t="s">
        <v>12437</v>
      </c>
      <c r="G1007" s="176">
        <v>0</v>
      </c>
      <c r="H1007" s="72" t="s">
        <v>71</v>
      </c>
      <c r="I1007" s="71" t="s">
        <v>64</v>
      </c>
      <c r="J1007" s="73" t="s">
        <v>81</v>
      </c>
      <c r="K1007" s="75" t="s">
        <v>12436</v>
      </c>
      <c r="L1007" s="76">
        <v>18935000</v>
      </c>
      <c r="M1007" s="71" t="s">
        <v>66</v>
      </c>
      <c r="N1007" s="75" t="s">
        <v>12435</v>
      </c>
      <c r="O1007" s="75">
        <v>57461707</v>
      </c>
      <c r="P1007" s="72">
        <v>1425</v>
      </c>
      <c r="Q1007" s="80">
        <v>45840</v>
      </c>
      <c r="R1007" s="75">
        <v>5603238000</v>
      </c>
      <c r="S1007" s="80">
        <v>45848</v>
      </c>
      <c r="T1007" s="76">
        <v>18935000</v>
      </c>
      <c r="U1007" s="72" t="s">
        <v>65</v>
      </c>
      <c r="V1007" s="76">
        <v>85154788</v>
      </c>
      <c r="W1007" s="104" t="s">
        <v>11124</v>
      </c>
      <c r="X1007" s="80">
        <v>45848</v>
      </c>
      <c r="Y1007" s="80">
        <v>45848</v>
      </c>
      <c r="Z1007" s="78" t="s">
        <v>73</v>
      </c>
      <c r="AA1007" s="78">
        <v>45991</v>
      </c>
      <c r="AB1007" s="102">
        <f t="shared" si="90"/>
        <v>143</v>
      </c>
      <c r="AC1007" s="72">
        <v>0</v>
      </c>
      <c r="AD1007" s="514">
        <v>0</v>
      </c>
      <c r="AE1007" s="72">
        <v>0</v>
      </c>
      <c r="AF1007" s="80" t="s">
        <v>73</v>
      </c>
      <c r="AG1007" s="102">
        <f t="shared" si="91"/>
        <v>0</v>
      </c>
      <c r="AH1007" s="72">
        <v>0</v>
      </c>
      <c r="AI1007" s="628">
        <v>0</v>
      </c>
      <c r="AJ1007" s="72" t="s">
        <v>73</v>
      </c>
      <c r="AK1007" s="80" t="s">
        <v>73</v>
      </c>
      <c r="AL1007" s="72">
        <v>0</v>
      </c>
      <c r="AM1007" s="80" t="s">
        <v>73</v>
      </c>
      <c r="AN1007" s="80" t="s">
        <v>73</v>
      </c>
      <c r="AO1007" s="80" t="s">
        <v>73</v>
      </c>
      <c r="AP1007" s="102">
        <f t="shared" si="92"/>
        <v>0</v>
      </c>
      <c r="AQ1007" s="102">
        <f t="shared" si="93"/>
        <v>18935000</v>
      </c>
      <c r="AR1007" s="72" t="s">
        <v>65</v>
      </c>
      <c r="AS1007" s="76">
        <v>18935000</v>
      </c>
      <c r="AT1007" s="72" t="s">
        <v>319</v>
      </c>
      <c r="AU1007" s="76">
        <v>0</v>
      </c>
      <c r="AV1007" s="81" t="s">
        <v>73</v>
      </c>
      <c r="AW1007" s="620">
        <v>15148000</v>
      </c>
      <c r="AX1007" s="488">
        <f t="shared" si="94"/>
        <v>3787000</v>
      </c>
      <c r="AY1007" s="84">
        <f t="shared" si="95"/>
        <v>0.8</v>
      </c>
      <c r="AZ1007" s="84">
        <v>0.8</v>
      </c>
      <c r="BA1007" s="81" t="s">
        <v>73</v>
      </c>
      <c r="BB1007" s="72" t="s">
        <v>123</v>
      </c>
      <c r="BC1007" s="75" t="s">
        <v>12434</v>
      </c>
      <c r="BD1007" s="71" t="s">
        <v>65</v>
      </c>
      <c r="BE1007" s="71" t="s">
        <v>65</v>
      </c>
    </row>
    <row r="1008" spans="2:57" x14ac:dyDescent="0.25">
      <c r="B1008" s="71">
        <v>2025</v>
      </c>
      <c r="C1008" s="71">
        <v>891780111</v>
      </c>
      <c r="D1008" s="71" t="s">
        <v>63</v>
      </c>
      <c r="E1008" s="72" t="s">
        <v>12433</v>
      </c>
      <c r="F1008" s="72" t="s">
        <v>12432</v>
      </c>
      <c r="G1008" s="176">
        <v>0</v>
      </c>
      <c r="H1008" s="72" t="s">
        <v>71</v>
      </c>
      <c r="I1008" s="71" t="s">
        <v>64</v>
      </c>
      <c r="J1008" s="73" t="s">
        <v>81</v>
      </c>
      <c r="K1008" s="75" t="s">
        <v>12431</v>
      </c>
      <c r="L1008" s="76">
        <v>15780000</v>
      </c>
      <c r="M1008" s="71" t="s">
        <v>66</v>
      </c>
      <c r="N1008" s="75" t="s">
        <v>12430</v>
      </c>
      <c r="O1008" s="75">
        <v>57427768</v>
      </c>
      <c r="P1008" s="72">
        <v>1425</v>
      </c>
      <c r="Q1008" s="80">
        <v>45840</v>
      </c>
      <c r="R1008" s="75">
        <v>5603238000</v>
      </c>
      <c r="S1008" s="80">
        <v>45848</v>
      </c>
      <c r="T1008" s="76">
        <v>15780000</v>
      </c>
      <c r="U1008" s="72" t="s">
        <v>65</v>
      </c>
      <c r="V1008" s="76">
        <v>36557666</v>
      </c>
      <c r="W1008" s="104" t="s">
        <v>10440</v>
      </c>
      <c r="X1008" s="80">
        <v>45848</v>
      </c>
      <c r="Y1008" s="80">
        <v>45848</v>
      </c>
      <c r="Z1008" s="78" t="s">
        <v>73</v>
      </c>
      <c r="AA1008" s="78">
        <v>45991</v>
      </c>
      <c r="AB1008" s="102">
        <f t="shared" si="90"/>
        <v>143</v>
      </c>
      <c r="AC1008" s="72">
        <v>0</v>
      </c>
      <c r="AD1008" s="514">
        <v>0</v>
      </c>
      <c r="AE1008" s="72">
        <v>0</v>
      </c>
      <c r="AF1008" s="80" t="s">
        <v>73</v>
      </c>
      <c r="AG1008" s="102">
        <f t="shared" si="91"/>
        <v>0</v>
      </c>
      <c r="AH1008" s="72">
        <v>0</v>
      </c>
      <c r="AI1008" s="628">
        <v>0</v>
      </c>
      <c r="AJ1008" s="72" t="s">
        <v>73</v>
      </c>
      <c r="AK1008" s="80" t="s">
        <v>73</v>
      </c>
      <c r="AL1008" s="72">
        <v>0</v>
      </c>
      <c r="AM1008" s="80" t="s">
        <v>73</v>
      </c>
      <c r="AN1008" s="80" t="s">
        <v>73</v>
      </c>
      <c r="AO1008" s="80" t="s">
        <v>73</v>
      </c>
      <c r="AP1008" s="102">
        <f t="shared" si="92"/>
        <v>0</v>
      </c>
      <c r="AQ1008" s="102">
        <f t="shared" si="93"/>
        <v>15780000</v>
      </c>
      <c r="AR1008" s="72" t="s">
        <v>65</v>
      </c>
      <c r="AS1008" s="76">
        <v>15780000</v>
      </c>
      <c r="AT1008" s="72" t="s">
        <v>319</v>
      </c>
      <c r="AU1008" s="76">
        <v>0</v>
      </c>
      <c r="AV1008" s="81" t="s">
        <v>73</v>
      </c>
      <c r="AW1008" s="620">
        <v>12624000</v>
      </c>
      <c r="AX1008" s="488">
        <f t="shared" si="94"/>
        <v>3156000</v>
      </c>
      <c r="AY1008" s="84">
        <f t="shared" si="95"/>
        <v>0.8</v>
      </c>
      <c r="AZ1008" s="84">
        <v>0.8</v>
      </c>
      <c r="BA1008" s="81" t="s">
        <v>73</v>
      </c>
      <c r="BB1008" s="72" t="s">
        <v>123</v>
      </c>
      <c r="BC1008" s="75" t="s">
        <v>12429</v>
      </c>
      <c r="BD1008" s="71" t="s">
        <v>65</v>
      </c>
      <c r="BE1008" s="71" t="s">
        <v>65</v>
      </c>
    </row>
    <row r="1009" spans="2:57" x14ac:dyDescent="0.25">
      <c r="B1009" s="71">
        <v>2025</v>
      </c>
      <c r="C1009" s="71">
        <v>891780111</v>
      </c>
      <c r="D1009" s="71" t="s">
        <v>63</v>
      </c>
      <c r="E1009" s="72" t="s">
        <v>12428</v>
      </c>
      <c r="F1009" s="72" t="s">
        <v>12427</v>
      </c>
      <c r="G1009" s="176">
        <v>0</v>
      </c>
      <c r="H1009" s="72" t="s">
        <v>71</v>
      </c>
      <c r="I1009" s="71" t="s">
        <v>64</v>
      </c>
      <c r="J1009" s="73" t="s">
        <v>81</v>
      </c>
      <c r="K1009" s="75" t="s">
        <v>12426</v>
      </c>
      <c r="L1009" s="76">
        <v>14250000</v>
      </c>
      <c r="M1009" s="71" t="s">
        <v>66</v>
      </c>
      <c r="N1009" s="75" t="s">
        <v>12425</v>
      </c>
      <c r="O1009" s="75">
        <v>57444371</v>
      </c>
      <c r="P1009" s="72">
        <v>1425</v>
      </c>
      <c r="Q1009" s="80">
        <v>45840</v>
      </c>
      <c r="R1009" s="75">
        <v>5603238000</v>
      </c>
      <c r="S1009" s="80">
        <v>45848</v>
      </c>
      <c r="T1009" s="76">
        <v>14250000</v>
      </c>
      <c r="U1009" s="72" t="s">
        <v>65</v>
      </c>
      <c r="V1009" s="76">
        <v>57400977</v>
      </c>
      <c r="W1009" s="104" t="s">
        <v>10723</v>
      </c>
      <c r="X1009" s="80">
        <v>45848</v>
      </c>
      <c r="Y1009" s="80">
        <v>45848</v>
      </c>
      <c r="Z1009" s="78" t="s">
        <v>73</v>
      </c>
      <c r="AA1009" s="78">
        <v>45991</v>
      </c>
      <c r="AB1009" s="102">
        <f t="shared" si="90"/>
        <v>143</v>
      </c>
      <c r="AC1009" s="72">
        <v>0</v>
      </c>
      <c r="AD1009" s="514">
        <v>0</v>
      </c>
      <c r="AE1009" s="72">
        <v>0</v>
      </c>
      <c r="AF1009" s="80" t="s">
        <v>73</v>
      </c>
      <c r="AG1009" s="102">
        <f t="shared" si="91"/>
        <v>0</v>
      </c>
      <c r="AH1009" s="72">
        <v>0</v>
      </c>
      <c r="AI1009" s="628">
        <v>0</v>
      </c>
      <c r="AJ1009" s="72" t="s">
        <v>73</v>
      </c>
      <c r="AK1009" s="80" t="s">
        <v>73</v>
      </c>
      <c r="AL1009" s="72">
        <v>0</v>
      </c>
      <c r="AM1009" s="80" t="s">
        <v>73</v>
      </c>
      <c r="AN1009" s="80" t="s">
        <v>73</v>
      </c>
      <c r="AO1009" s="80" t="s">
        <v>73</v>
      </c>
      <c r="AP1009" s="102">
        <f t="shared" si="92"/>
        <v>0</v>
      </c>
      <c r="AQ1009" s="102">
        <f t="shared" si="93"/>
        <v>14250000</v>
      </c>
      <c r="AR1009" s="72" t="s">
        <v>65</v>
      </c>
      <c r="AS1009" s="76">
        <v>14250000</v>
      </c>
      <c r="AT1009" s="72" t="s">
        <v>319</v>
      </c>
      <c r="AU1009" s="76">
        <v>0</v>
      </c>
      <c r="AV1009" s="81" t="s">
        <v>73</v>
      </c>
      <c r="AW1009" s="620">
        <v>11400000</v>
      </c>
      <c r="AX1009" s="488">
        <f t="shared" si="94"/>
        <v>2850000</v>
      </c>
      <c r="AY1009" s="84">
        <f t="shared" si="95"/>
        <v>0.8</v>
      </c>
      <c r="AZ1009" s="84">
        <v>0.8</v>
      </c>
      <c r="BA1009" s="81" t="s">
        <v>73</v>
      </c>
      <c r="BB1009" s="72" t="s">
        <v>123</v>
      </c>
      <c r="BC1009" s="75" t="s">
        <v>12424</v>
      </c>
      <c r="BD1009" s="71" t="s">
        <v>65</v>
      </c>
      <c r="BE1009" s="71" t="s">
        <v>65</v>
      </c>
    </row>
    <row r="1010" spans="2:57" x14ac:dyDescent="0.25">
      <c r="B1010" s="71">
        <v>2025</v>
      </c>
      <c r="C1010" s="71">
        <v>891780111</v>
      </c>
      <c r="D1010" s="71" t="s">
        <v>63</v>
      </c>
      <c r="E1010" s="72" t="s">
        <v>12423</v>
      </c>
      <c r="F1010" s="72" t="s">
        <v>12422</v>
      </c>
      <c r="G1010" s="176">
        <v>0</v>
      </c>
      <c r="H1010" s="72" t="s">
        <v>71</v>
      </c>
      <c r="I1010" s="71" t="s">
        <v>64</v>
      </c>
      <c r="J1010" s="73" t="s">
        <v>81</v>
      </c>
      <c r="K1010" s="75" t="s">
        <v>12421</v>
      </c>
      <c r="L1010" s="76">
        <v>14250000</v>
      </c>
      <c r="M1010" s="71" t="s">
        <v>66</v>
      </c>
      <c r="N1010" s="75" t="s">
        <v>12420</v>
      </c>
      <c r="O1010" s="75">
        <v>1082925612</v>
      </c>
      <c r="P1010" s="72">
        <v>1426</v>
      </c>
      <c r="Q1010" s="80">
        <v>45840</v>
      </c>
      <c r="R1010" s="75">
        <v>2494141000</v>
      </c>
      <c r="S1010" s="80">
        <v>45848</v>
      </c>
      <c r="T1010" s="76">
        <v>14250000</v>
      </c>
      <c r="U1010" s="72" t="s">
        <v>65</v>
      </c>
      <c r="V1010" s="76">
        <v>85465146</v>
      </c>
      <c r="W1010" s="104" t="s">
        <v>9042</v>
      </c>
      <c r="X1010" s="80">
        <v>45848</v>
      </c>
      <c r="Y1010" s="80">
        <v>45848</v>
      </c>
      <c r="Z1010" s="78" t="s">
        <v>73</v>
      </c>
      <c r="AA1010" s="78">
        <v>45991</v>
      </c>
      <c r="AB1010" s="102">
        <f t="shared" si="90"/>
        <v>143</v>
      </c>
      <c r="AC1010" s="72">
        <v>0</v>
      </c>
      <c r="AD1010" s="514">
        <v>0</v>
      </c>
      <c r="AE1010" s="72">
        <v>0</v>
      </c>
      <c r="AF1010" s="80" t="s">
        <v>73</v>
      </c>
      <c r="AG1010" s="102">
        <f t="shared" si="91"/>
        <v>0</v>
      </c>
      <c r="AH1010" s="72">
        <v>0</v>
      </c>
      <c r="AI1010" s="628">
        <v>0</v>
      </c>
      <c r="AJ1010" s="72" t="s">
        <v>73</v>
      </c>
      <c r="AK1010" s="80" t="s">
        <v>73</v>
      </c>
      <c r="AL1010" s="72">
        <v>0</v>
      </c>
      <c r="AM1010" s="80" t="s">
        <v>73</v>
      </c>
      <c r="AN1010" s="80" t="s">
        <v>73</v>
      </c>
      <c r="AO1010" s="80" t="s">
        <v>73</v>
      </c>
      <c r="AP1010" s="102">
        <f t="shared" si="92"/>
        <v>0</v>
      </c>
      <c r="AQ1010" s="102">
        <f t="shared" si="93"/>
        <v>14250000</v>
      </c>
      <c r="AR1010" s="72" t="s">
        <v>65</v>
      </c>
      <c r="AS1010" s="76">
        <v>14250000</v>
      </c>
      <c r="AT1010" s="72" t="s">
        <v>319</v>
      </c>
      <c r="AU1010" s="76">
        <v>0</v>
      </c>
      <c r="AV1010" s="81" t="s">
        <v>73</v>
      </c>
      <c r="AW1010" s="620">
        <v>11400000</v>
      </c>
      <c r="AX1010" s="488">
        <f t="shared" si="94"/>
        <v>2850000</v>
      </c>
      <c r="AY1010" s="84">
        <f t="shared" si="95"/>
        <v>0.8</v>
      </c>
      <c r="AZ1010" s="84">
        <v>0.8</v>
      </c>
      <c r="BA1010" s="81" t="s">
        <v>73</v>
      </c>
      <c r="BB1010" s="72" t="s">
        <v>123</v>
      </c>
      <c r="BC1010" s="75" t="s">
        <v>12419</v>
      </c>
      <c r="BD1010" s="71" t="s">
        <v>65</v>
      </c>
      <c r="BE1010" s="71" t="s">
        <v>65</v>
      </c>
    </row>
    <row r="1011" spans="2:57" x14ac:dyDescent="0.25">
      <c r="B1011" s="71">
        <v>2025</v>
      </c>
      <c r="C1011" s="71">
        <v>891780111</v>
      </c>
      <c r="D1011" s="71" t="s">
        <v>63</v>
      </c>
      <c r="E1011" s="72" t="s">
        <v>12418</v>
      </c>
      <c r="F1011" s="72" t="s">
        <v>12417</v>
      </c>
      <c r="G1011" s="176">
        <v>0</v>
      </c>
      <c r="H1011" s="72" t="s">
        <v>71</v>
      </c>
      <c r="I1011" s="71" t="s">
        <v>64</v>
      </c>
      <c r="J1011" s="73" t="s">
        <v>81</v>
      </c>
      <c r="K1011" s="75" t="s">
        <v>12287</v>
      </c>
      <c r="L1011" s="76">
        <v>2900000</v>
      </c>
      <c r="M1011" s="71" t="s">
        <v>66</v>
      </c>
      <c r="N1011" s="75" t="s">
        <v>12416</v>
      </c>
      <c r="O1011" s="75">
        <v>1083004061</v>
      </c>
      <c r="P1011" s="72">
        <v>1425</v>
      </c>
      <c r="Q1011" s="80">
        <v>45840</v>
      </c>
      <c r="R1011" s="75">
        <v>5603238000</v>
      </c>
      <c r="S1011" s="80">
        <v>45848</v>
      </c>
      <c r="T1011" s="76">
        <v>2900000</v>
      </c>
      <c r="U1011" s="72" t="s">
        <v>65</v>
      </c>
      <c r="V1011" s="76">
        <v>45691169</v>
      </c>
      <c r="W1011" s="104" t="s">
        <v>10104</v>
      </c>
      <c r="X1011" s="80">
        <v>45848</v>
      </c>
      <c r="Y1011" s="80">
        <v>45848</v>
      </c>
      <c r="Z1011" s="78" t="s">
        <v>73</v>
      </c>
      <c r="AA1011" s="78">
        <v>45863</v>
      </c>
      <c r="AB1011" s="102">
        <f t="shared" si="90"/>
        <v>15</v>
      </c>
      <c r="AC1011" s="72">
        <v>0</v>
      </c>
      <c r="AD1011" s="514">
        <v>0</v>
      </c>
      <c r="AE1011" s="72">
        <v>0</v>
      </c>
      <c r="AF1011" s="80" t="s">
        <v>73</v>
      </c>
      <c r="AG1011" s="102">
        <f t="shared" si="91"/>
        <v>0</v>
      </c>
      <c r="AH1011" s="72">
        <v>0</v>
      </c>
      <c r="AI1011" s="628">
        <v>0</v>
      </c>
      <c r="AJ1011" s="72" t="s">
        <v>73</v>
      </c>
      <c r="AK1011" s="80" t="s">
        <v>73</v>
      </c>
      <c r="AL1011" s="72">
        <v>0</v>
      </c>
      <c r="AM1011" s="80" t="s">
        <v>73</v>
      </c>
      <c r="AN1011" s="80" t="s">
        <v>73</v>
      </c>
      <c r="AO1011" s="80" t="s">
        <v>73</v>
      </c>
      <c r="AP1011" s="102">
        <f t="shared" si="92"/>
        <v>0</v>
      </c>
      <c r="AQ1011" s="102">
        <f t="shared" si="93"/>
        <v>2900000</v>
      </c>
      <c r="AR1011" s="72" t="s">
        <v>65</v>
      </c>
      <c r="AS1011" s="76">
        <v>2900000</v>
      </c>
      <c r="AT1011" s="72" t="s">
        <v>319</v>
      </c>
      <c r="AU1011" s="76">
        <v>0</v>
      </c>
      <c r="AV1011" s="81" t="s">
        <v>73</v>
      </c>
      <c r="AW1011" s="620">
        <v>2900000</v>
      </c>
      <c r="AX1011" s="488">
        <f t="shared" si="94"/>
        <v>0</v>
      </c>
      <c r="AY1011" s="84">
        <f t="shared" si="95"/>
        <v>1</v>
      </c>
      <c r="AZ1011" s="84">
        <v>1</v>
      </c>
      <c r="BA1011" s="81" t="s">
        <v>73</v>
      </c>
      <c r="BB1011" s="72" t="s">
        <v>208</v>
      </c>
      <c r="BC1011" s="75" t="s">
        <v>12415</v>
      </c>
      <c r="BD1011" s="71" t="s">
        <v>65</v>
      </c>
      <c r="BE1011" s="71" t="s">
        <v>65</v>
      </c>
    </row>
    <row r="1012" spans="2:57" x14ac:dyDescent="0.25">
      <c r="B1012" s="71">
        <v>2025</v>
      </c>
      <c r="C1012" s="71">
        <v>891780111</v>
      </c>
      <c r="D1012" s="71" t="s">
        <v>63</v>
      </c>
      <c r="E1012" s="72" t="s">
        <v>12414</v>
      </c>
      <c r="F1012" s="72" t="s">
        <v>12413</v>
      </c>
      <c r="G1012" s="176">
        <v>0</v>
      </c>
      <c r="H1012" s="72" t="s">
        <v>71</v>
      </c>
      <c r="I1012" s="71" t="s">
        <v>64</v>
      </c>
      <c r="J1012" s="73" t="s">
        <v>81</v>
      </c>
      <c r="K1012" s="75" t="s">
        <v>12412</v>
      </c>
      <c r="L1012" s="76">
        <v>14250000</v>
      </c>
      <c r="M1012" s="71" t="s">
        <v>66</v>
      </c>
      <c r="N1012" s="75" t="s">
        <v>12411</v>
      </c>
      <c r="O1012" s="75">
        <v>85467893</v>
      </c>
      <c r="P1012" s="72">
        <v>1425</v>
      </c>
      <c r="Q1012" s="80">
        <v>45840</v>
      </c>
      <c r="R1012" s="75">
        <v>5603238000</v>
      </c>
      <c r="S1012" s="80">
        <v>45848</v>
      </c>
      <c r="T1012" s="76">
        <v>14250000</v>
      </c>
      <c r="U1012" s="72" t="s">
        <v>65</v>
      </c>
      <c r="V1012" s="76">
        <v>85465146</v>
      </c>
      <c r="W1012" s="104" t="s">
        <v>9042</v>
      </c>
      <c r="X1012" s="80">
        <v>45848</v>
      </c>
      <c r="Y1012" s="80">
        <v>45848</v>
      </c>
      <c r="Z1012" s="78" t="s">
        <v>73</v>
      </c>
      <c r="AA1012" s="78">
        <v>45991</v>
      </c>
      <c r="AB1012" s="102">
        <f t="shared" si="90"/>
        <v>143</v>
      </c>
      <c r="AC1012" s="72">
        <v>0</v>
      </c>
      <c r="AD1012" s="514">
        <v>0</v>
      </c>
      <c r="AE1012" s="72">
        <v>0</v>
      </c>
      <c r="AF1012" s="80" t="s">
        <v>73</v>
      </c>
      <c r="AG1012" s="102">
        <f t="shared" si="91"/>
        <v>0</v>
      </c>
      <c r="AH1012" s="72">
        <v>0</v>
      </c>
      <c r="AI1012" s="628">
        <v>0</v>
      </c>
      <c r="AJ1012" s="72" t="s">
        <v>73</v>
      </c>
      <c r="AK1012" s="80" t="s">
        <v>73</v>
      </c>
      <c r="AL1012" s="72">
        <v>0</v>
      </c>
      <c r="AM1012" s="80" t="s">
        <v>73</v>
      </c>
      <c r="AN1012" s="80" t="s">
        <v>73</v>
      </c>
      <c r="AO1012" s="80" t="s">
        <v>73</v>
      </c>
      <c r="AP1012" s="102">
        <f t="shared" si="92"/>
        <v>0</v>
      </c>
      <c r="AQ1012" s="102">
        <f t="shared" si="93"/>
        <v>14250000</v>
      </c>
      <c r="AR1012" s="72" t="s">
        <v>65</v>
      </c>
      <c r="AS1012" s="76">
        <v>14250000</v>
      </c>
      <c r="AT1012" s="72" t="s">
        <v>319</v>
      </c>
      <c r="AU1012" s="76">
        <v>0</v>
      </c>
      <c r="AV1012" s="81" t="s">
        <v>73</v>
      </c>
      <c r="AW1012" s="620">
        <v>11400000</v>
      </c>
      <c r="AX1012" s="488">
        <f t="shared" si="94"/>
        <v>2850000</v>
      </c>
      <c r="AY1012" s="84">
        <f t="shared" si="95"/>
        <v>0.8</v>
      </c>
      <c r="AZ1012" s="84">
        <v>0.8</v>
      </c>
      <c r="BA1012" s="81" t="s">
        <v>73</v>
      </c>
      <c r="BB1012" s="72" t="s">
        <v>123</v>
      </c>
      <c r="BC1012" s="75" t="s">
        <v>12410</v>
      </c>
      <c r="BD1012" s="71" t="s">
        <v>65</v>
      </c>
      <c r="BE1012" s="71" t="s">
        <v>65</v>
      </c>
    </row>
    <row r="1013" spans="2:57" x14ac:dyDescent="0.25">
      <c r="B1013" s="71">
        <v>2025</v>
      </c>
      <c r="C1013" s="71">
        <v>891780111</v>
      </c>
      <c r="D1013" s="71" t="s">
        <v>63</v>
      </c>
      <c r="E1013" s="72" t="s">
        <v>12409</v>
      </c>
      <c r="F1013" s="72" t="s">
        <v>12408</v>
      </c>
      <c r="G1013" s="176">
        <v>0</v>
      </c>
      <c r="H1013" s="72" t="s">
        <v>71</v>
      </c>
      <c r="I1013" s="71" t="s">
        <v>64</v>
      </c>
      <c r="J1013" s="73" t="s">
        <v>81</v>
      </c>
      <c r="K1013" s="75" t="s">
        <v>12407</v>
      </c>
      <c r="L1013" s="76">
        <v>13250000</v>
      </c>
      <c r="M1013" s="71" t="s">
        <v>66</v>
      </c>
      <c r="N1013" s="75" t="s">
        <v>12406</v>
      </c>
      <c r="O1013" s="75">
        <v>36667921</v>
      </c>
      <c r="P1013" s="72">
        <v>1426</v>
      </c>
      <c r="Q1013" s="80">
        <v>45840</v>
      </c>
      <c r="R1013" s="75">
        <v>2494141000</v>
      </c>
      <c r="S1013" s="80">
        <v>45848</v>
      </c>
      <c r="T1013" s="76">
        <v>13250000</v>
      </c>
      <c r="U1013" s="72" t="s">
        <v>65</v>
      </c>
      <c r="V1013" s="76">
        <v>36557666</v>
      </c>
      <c r="W1013" s="104" t="s">
        <v>10440</v>
      </c>
      <c r="X1013" s="80">
        <v>45848</v>
      </c>
      <c r="Y1013" s="80">
        <v>45848</v>
      </c>
      <c r="Z1013" s="78" t="s">
        <v>73</v>
      </c>
      <c r="AA1013" s="78">
        <v>45991</v>
      </c>
      <c r="AB1013" s="102">
        <f t="shared" si="90"/>
        <v>143</v>
      </c>
      <c r="AC1013" s="72">
        <v>0</v>
      </c>
      <c r="AD1013" s="514">
        <v>0</v>
      </c>
      <c r="AE1013" s="72">
        <v>0</v>
      </c>
      <c r="AF1013" s="80" t="s">
        <v>73</v>
      </c>
      <c r="AG1013" s="102">
        <f t="shared" si="91"/>
        <v>0</v>
      </c>
      <c r="AH1013" s="72">
        <v>0</v>
      </c>
      <c r="AI1013" s="628">
        <v>0</v>
      </c>
      <c r="AJ1013" s="72" t="s">
        <v>73</v>
      </c>
      <c r="AK1013" s="80" t="s">
        <v>73</v>
      </c>
      <c r="AL1013" s="72">
        <v>0</v>
      </c>
      <c r="AM1013" s="80" t="s">
        <v>73</v>
      </c>
      <c r="AN1013" s="80" t="s">
        <v>73</v>
      </c>
      <c r="AO1013" s="80" t="s">
        <v>73</v>
      </c>
      <c r="AP1013" s="102">
        <f t="shared" si="92"/>
        <v>0</v>
      </c>
      <c r="AQ1013" s="102">
        <f t="shared" si="93"/>
        <v>13250000</v>
      </c>
      <c r="AR1013" s="72" t="s">
        <v>65</v>
      </c>
      <c r="AS1013" s="76">
        <v>13250000</v>
      </c>
      <c r="AT1013" s="72" t="s">
        <v>319</v>
      </c>
      <c r="AU1013" s="76">
        <v>0</v>
      </c>
      <c r="AV1013" s="81" t="s">
        <v>73</v>
      </c>
      <c r="AW1013" s="620">
        <v>10600000</v>
      </c>
      <c r="AX1013" s="488">
        <f t="shared" si="94"/>
        <v>2650000</v>
      </c>
      <c r="AY1013" s="84">
        <f t="shared" si="95"/>
        <v>0.8</v>
      </c>
      <c r="AZ1013" s="84">
        <v>0.8</v>
      </c>
      <c r="BA1013" s="81" t="s">
        <v>73</v>
      </c>
      <c r="BB1013" s="72" t="s">
        <v>123</v>
      </c>
      <c r="BC1013" s="75" t="s">
        <v>12405</v>
      </c>
      <c r="BD1013" s="71" t="s">
        <v>65</v>
      </c>
      <c r="BE1013" s="71" t="s">
        <v>65</v>
      </c>
    </row>
    <row r="1014" spans="2:57" x14ac:dyDescent="0.25">
      <c r="B1014" s="71">
        <v>2025</v>
      </c>
      <c r="C1014" s="71">
        <v>891780111</v>
      </c>
      <c r="D1014" s="71" t="s">
        <v>63</v>
      </c>
      <c r="E1014" s="72" t="s">
        <v>12404</v>
      </c>
      <c r="F1014" s="72" t="s">
        <v>12403</v>
      </c>
      <c r="G1014" s="176">
        <v>0</v>
      </c>
      <c r="H1014" s="72" t="s">
        <v>71</v>
      </c>
      <c r="I1014" s="71" t="s">
        <v>64</v>
      </c>
      <c r="J1014" s="73" t="s">
        <v>81</v>
      </c>
      <c r="K1014" s="75" t="s">
        <v>12402</v>
      </c>
      <c r="L1014" s="76">
        <v>15780000</v>
      </c>
      <c r="M1014" s="71" t="s">
        <v>66</v>
      </c>
      <c r="N1014" s="75" t="s">
        <v>12401</v>
      </c>
      <c r="O1014" s="75">
        <v>1082919994</v>
      </c>
      <c r="P1014" s="72">
        <v>1425</v>
      </c>
      <c r="Q1014" s="80">
        <v>45840</v>
      </c>
      <c r="R1014" s="75">
        <v>5603238000</v>
      </c>
      <c r="S1014" s="80">
        <v>45848</v>
      </c>
      <c r="T1014" s="76">
        <v>15780000</v>
      </c>
      <c r="U1014" s="72" t="s">
        <v>65</v>
      </c>
      <c r="V1014" s="76">
        <v>36557666</v>
      </c>
      <c r="W1014" s="104" t="s">
        <v>10440</v>
      </c>
      <c r="X1014" s="80">
        <v>45848</v>
      </c>
      <c r="Y1014" s="80">
        <v>45848</v>
      </c>
      <c r="Z1014" s="78" t="s">
        <v>73</v>
      </c>
      <c r="AA1014" s="78">
        <v>45991</v>
      </c>
      <c r="AB1014" s="102">
        <f t="shared" si="90"/>
        <v>143</v>
      </c>
      <c r="AC1014" s="72">
        <v>0</v>
      </c>
      <c r="AD1014" s="514">
        <v>0</v>
      </c>
      <c r="AE1014" s="72">
        <v>0</v>
      </c>
      <c r="AF1014" s="80" t="s">
        <v>73</v>
      </c>
      <c r="AG1014" s="102">
        <f t="shared" si="91"/>
        <v>0</v>
      </c>
      <c r="AH1014" s="72">
        <v>0</v>
      </c>
      <c r="AI1014" s="628">
        <v>0</v>
      </c>
      <c r="AJ1014" s="72" t="s">
        <v>73</v>
      </c>
      <c r="AK1014" s="80" t="s">
        <v>73</v>
      </c>
      <c r="AL1014" s="72">
        <v>0</v>
      </c>
      <c r="AM1014" s="80" t="s">
        <v>73</v>
      </c>
      <c r="AN1014" s="80" t="s">
        <v>73</v>
      </c>
      <c r="AO1014" s="80" t="s">
        <v>73</v>
      </c>
      <c r="AP1014" s="102">
        <f t="shared" si="92"/>
        <v>0</v>
      </c>
      <c r="AQ1014" s="102">
        <f t="shared" si="93"/>
        <v>15780000</v>
      </c>
      <c r="AR1014" s="72" t="s">
        <v>65</v>
      </c>
      <c r="AS1014" s="76">
        <v>15780000</v>
      </c>
      <c r="AT1014" s="72" t="s">
        <v>319</v>
      </c>
      <c r="AU1014" s="76">
        <v>0</v>
      </c>
      <c r="AV1014" s="81" t="s">
        <v>73</v>
      </c>
      <c r="AW1014" s="620">
        <v>12624000</v>
      </c>
      <c r="AX1014" s="488">
        <f t="shared" si="94"/>
        <v>3156000</v>
      </c>
      <c r="AY1014" s="84">
        <f t="shared" si="95"/>
        <v>0.8</v>
      </c>
      <c r="AZ1014" s="84">
        <v>0.8</v>
      </c>
      <c r="BA1014" s="81" t="s">
        <v>73</v>
      </c>
      <c r="BB1014" s="72" t="s">
        <v>123</v>
      </c>
      <c r="BC1014" s="75" t="s">
        <v>12400</v>
      </c>
      <c r="BD1014" s="71" t="s">
        <v>65</v>
      </c>
      <c r="BE1014" s="71" t="s">
        <v>65</v>
      </c>
    </row>
    <row r="1015" spans="2:57" x14ac:dyDescent="0.25">
      <c r="B1015" s="71">
        <v>2025</v>
      </c>
      <c r="C1015" s="71">
        <v>891780111</v>
      </c>
      <c r="D1015" s="71" t="s">
        <v>63</v>
      </c>
      <c r="E1015" s="72" t="s">
        <v>12399</v>
      </c>
      <c r="F1015" s="72" t="s">
        <v>12398</v>
      </c>
      <c r="G1015" s="176">
        <v>0</v>
      </c>
      <c r="H1015" s="72" t="s">
        <v>71</v>
      </c>
      <c r="I1015" s="71" t="s">
        <v>64</v>
      </c>
      <c r="J1015" s="73" t="s">
        <v>81</v>
      </c>
      <c r="K1015" s="75" t="s">
        <v>12397</v>
      </c>
      <c r="L1015" s="76">
        <v>13250000</v>
      </c>
      <c r="M1015" s="71" t="s">
        <v>66</v>
      </c>
      <c r="N1015" s="75" t="s">
        <v>12396</v>
      </c>
      <c r="O1015" s="75">
        <v>84451148</v>
      </c>
      <c r="P1015" s="72">
        <v>1426</v>
      </c>
      <c r="Q1015" s="80">
        <v>45840</v>
      </c>
      <c r="R1015" s="75">
        <v>2494141000</v>
      </c>
      <c r="S1015" s="80">
        <v>45848</v>
      </c>
      <c r="T1015" s="76">
        <v>13250000</v>
      </c>
      <c r="U1015" s="72" t="s">
        <v>65</v>
      </c>
      <c r="V1015" s="76">
        <v>85465146</v>
      </c>
      <c r="W1015" s="104" t="s">
        <v>9042</v>
      </c>
      <c r="X1015" s="80">
        <v>45848</v>
      </c>
      <c r="Y1015" s="80">
        <v>45848</v>
      </c>
      <c r="Z1015" s="78" t="s">
        <v>73</v>
      </c>
      <c r="AA1015" s="78">
        <v>45991</v>
      </c>
      <c r="AB1015" s="102">
        <f t="shared" si="90"/>
        <v>143</v>
      </c>
      <c r="AC1015" s="72">
        <v>0</v>
      </c>
      <c r="AD1015" s="514">
        <v>0</v>
      </c>
      <c r="AE1015" s="72">
        <v>0</v>
      </c>
      <c r="AF1015" s="80" t="s">
        <v>73</v>
      </c>
      <c r="AG1015" s="102">
        <f t="shared" si="91"/>
        <v>0</v>
      </c>
      <c r="AH1015" s="72">
        <v>0</v>
      </c>
      <c r="AI1015" s="628">
        <v>0</v>
      </c>
      <c r="AJ1015" s="72" t="s">
        <v>73</v>
      </c>
      <c r="AK1015" s="80" t="s">
        <v>73</v>
      </c>
      <c r="AL1015" s="72">
        <v>0</v>
      </c>
      <c r="AM1015" s="80" t="s">
        <v>73</v>
      </c>
      <c r="AN1015" s="80" t="s">
        <v>73</v>
      </c>
      <c r="AO1015" s="80" t="s">
        <v>73</v>
      </c>
      <c r="AP1015" s="102">
        <f t="shared" si="92"/>
        <v>0</v>
      </c>
      <c r="AQ1015" s="102">
        <f t="shared" si="93"/>
        <v>13250000</v>
      </c>
      <c r="AR1015" s="72" t="s">
        <v>65</v>
      </c>
      <c r="AS1015" s="76">
        <v>13250000</v>
      </c>
      <c r="AT1015" s="72" t="s">
        <v>319</v>
      </c>
      <c r="AU1015" s="76">
        <v>0</v>
      </c>
      <c r="AV1015" s="81" t="s">
        <v>73</v>
      </c>
      <c r="AW1015" s="620">
        <v>10600000</v>
      </c>
      <c r="AX1015" s="488">
        <f t="shared" si="94"/>
        <v>2650000</v>
      </c>
      <c r="AY1015" s="84">
        <f t="shared" si="95"/>
        <v>0.8</v>
      </c>
      <c r="AZ1015" s="84">
        <v>0.8</v>
      </c>
      <c r="BA1015" s="81" t="s">
        <v>73</v>
      </c>
      <c r="BB1015" s="72" t="s">
        <v>123</v>
      </c>
      <c r="BC1015" s="75" t="s">
        <v>12395</v>
      </c>
      <c r="BD1015" s="71" t="s">
        <v>65</v>
      </c>
      <c r="BE1015" s="71" t="s">
        <v>65</v>
      </c>
    </row>
    <row r="1016" spans="2:57" x14ac:dyDescent="0.25">
      <c r="B1016" s="71">
        <v>2025</v>
      </c>
      <c r="C1016" s="71">
        <v>891780111</v>
      </c>
      <c r="D1016" s="71" t="s">
        <v>63</v>
      </c>
      <c r="E1016" s="72" t="s">
        <v>12394</v>
      </c>
      <c r="F1016" s="72" t="s">
        <v>12393</v>
      </c>
      <c r="G1016" s="176">
        <v>0</v>
      </c>
      <c r="H1016" s="72" t="s">
        <v>71</v>
      </c>
      <c r="I1016" s="71" t="s">
        <v>166</v>
      </c>
      <c r="J1016" s="73" t="s">
        <v>81</v>
      </c>
      <c r="K1016" s="75" t="s">
        <v>12392</v>
      </c>
      <c r="L1016" s="76">
        <v>19425000</v>
      </c>
      <c r="M1016" s="71" t="s">
        <v>66</v>
      </c>
      <c r="N1016" s="75" t="s">
        <v>12391</v>
      </c>
      <c r="O1016" s="75">
        <v>1082982258</v>
      </c>
      <c r="P1016" s="72">
        <v>829</v>
      </c>
      <c r="Q1016" s="80">
        <v>45748</v>
      </c>
      <c r="R1016" s="75">
        <v>106362500</v>
      </c>
      <c r="S1016" s="80">
        <v>45848</v>
      </c>
      <c r="T1016" s="76">
        <v>19425000</v>
      </c>
      <c r="U1016" s="72" t="s">
        <v>65</v>
      </c>
      <c r="V1016" s="76">
        <v>1192791759</v>
      </c>
      <c r="W1016" s="104" t="s">
        <v>3787</v>
      </c>
      <c r="X1016" s="80">
        <v>45848</v>
      </c>
      <c r="Y1016" s="80">
        <v>45848</v>
      </c>
      <c r="Z1016" s="78" t="s">
        <v>73</v>
      </c>
      <c r="AA1016" s="78">
        <v>45991</v>
      </c>
      <c r="AB1016" s="102">
        <f t="shared" si="90"/>
        <v>143</v>
      </c>
      <c r="AC1016" s="72">
        <v>0</v>
      </c>
      <c r="AD1016" s="514">
        <v>0</v>
      </c>
      <c r="AE1016" s="72">
        <v>0</v>
      </c>
      <c r="AF1016" s="80" t="s">
        <v>73</v>
      </c>
      <c r="AG1016" s="102">
        <f t="shared" si="91"/>
        <v>0</v>
      </c>
      <c r="AH1016" s="72">
        <v>0</v>
      </c>
      <c r="AI1016" s="628">
        <v>0</v>
      </c>
      <c r="AJ1016" s="72" t="s">
        <v>73</v>
      </c>
      <c r="AK1016" s="80" t="s">
        <v>73</v>
      </c>
      <c r="AL1016" s="72">
        <v>0</v>
      </c>
      <c r="AM1016" s="80" t="s">
        <v>73</v>
      </c>
      <c r="AN1016" s="80" t="s">
        <v>73</v>
      </c>
      <c r="AO1016" s="80" t="s">
        <v>73</v>
      </c>
      <c r="AP1016" s="102">
        <f t="shared" si="92"/>
        <v>0</v>
      </c>
      <c r="AQ1016" s="102">
        <f t="shared" si="93"/>
        <v>19425000</v>
      </c>
      <c r="AR1016" s="72" t="s">
        <v>65</v>
      </c>
      <c r="AS1016" s="76">
        <v>19425000</v>
      </c>
      <c r="AT1016" s="72" t="s">
        <v>319</v>
      </c>
      <c r="AU1016" s="76">
        <v>0</v>
      </c>
      <c r="AV1016" s="81" t="s">
        <v>73</v>
      </c>
      <c r="AW1016" s="620">
        <v>15540000</v>
      </c>
      <c r="AX1016" s="488">
        <f t="shared" si="94"/>
        <v>3885000</v>
      </c>
      <c r="AY1016" s="84">
        <f t="shared" si="95"/>
        <v>0.8</v>
      </c>
      <c r="AZ1016" s="84">
        <v>0.8</v>
      </c>
      <c r="BA1016" s="81" t="s">
        <v>73</v>
      </c>
      <c r="BB1016" s="72" t="s">
        <v>123</v>
      </c>
      <c r="BC1016" s="75" t="s">
        <v>12390</v>
      </c>
      <c r="BD1016" s="71" t="s">
        <v>65</v>
      </c>
      <c r="BE1016" s="71" t="s">
        <v>65</v>
      </c>
    </row>
    <row r="1017" spans="2:57" x14ac:dyDescent="0.25">
      <c r="B1017" s="71">
        <v>2025</v>
      </c>
      <c r="C1017" s="71">
        <v>891780111</v>
      </c>
      <c r="D1017" s="71" t="s">
        <v>63</v>
      </c>
      <c r="E1017" s="72" t="s">
        <v>12389</v>
      </c>
      <c r="F1017" s="72" t="s">
        <v>12388</v>
      </c>
      <c r="G1017" s="176">
        <v>0</v>
      </c>
      <c r="H1017" s="72" t="s">
        <v>71</v>
      </c>
      <c r="I1017" s="71" t="s">
        <v>64</v>
      </c>
      <c r="J1017" s="73" t="s">
        <v>81</v>
      </c>
      <c r="K1017" s="75" t="s">
        <v>12387</v>
      </c>
      <c r="L1017" s="76">
        <v>15780000</v>
      </c>
      <c r="M1017" s="71" t="s">
        <v>66</v>
      </c>
      <c r="N1017" s="75" t="s">
        <v>12386</v>
      </c>
      <c r="O1017" s="75">
        <v>1082946247</v>
      </c>
      <c r="P1017" s="72">
        <v>1425</v>
      </c>
      <c r="Q1017" s="80">
        <v>45840</v>
      </c>
      <c r="R1017" s="75">
        <v>5603238000</v>
      </c>
      <c r="S1017" s="80">
        <v>45848</v>
      </c>
      <c r="T1017" s="76">
        <v>15780000</v>
      </c>
      <c r="U1017" s="72" t="s">
        <v>65</v>
      </c>
      <c r="V1017" s="76">
        <v>85152695</v>
      </c>
      <c r="W1017" s="104" t="s">
        <v>10424</v>
      </c>
      <c r="X1017" s="80">
        <v>45848</v>
      </c>
      <c r="Y1017" s="80">
        <v>45848</v>
      </c>
      <c r="Z1017" s="78" t="s">
        <v>73</v>
      </c>
      <c r="AA1017" s="78">
        <v>45991</v>
      </c>
      <c r="AB1017" s="102">
        <f t="shared" si="90"/>
        <v>143</v>
      </c>
      <c r="AC1017" s="72">
        <v>0</v>
      </c>
      <c r="AD1017" s="514">
        <v>0</v>
      </c>
      <c r="AE1017" s="72">
        <v>0</v>
      </c>
      <c r="AF1017" s="80" t="s">
        <v>73</v>
      </c>
      <c r="AG1017" s="102">
        <f t="shared" si="91"/>
        <v>0</v>
      </c>
      <c r="AH1017" s="72">
        <v>1</v>
      </c>
      <c r="AI1017" s="628">
        <v>9468000</v>
      </c>
      <c r="AJ1017" s="78">
        <v>45900</v>
      </c>
      <c r="AK1017" s="80">
        <v>45900</v>
      </c>
      <c r="AL1017" s="72">
        <v>0</v>
      </c>
      <c r="AM1017" s="80" t="s">
        <v>73</v>
      </c>
      <c r="AN1017" s="80" t="s">
        <v>73</v>
      </c>
      <c r="AO1017" s="80" t="s">
        <v>73</v>
      </c>
      <c r="AP1017" s="102">
        <f t="shared" si="92"/>
        <v>0</v>
      </c>
      <c r="AQ1017" s="102">
        <f t="shared" si="93"/>
        <v>6312000</v>
      </c>
      <c r="AR1017" s="72" t="s">
        <v>65</v>
      </c>
      <c r="AS1017" s="76">
        <v>15780000</v>
      </c>
      <c r="AT1017" s="72" t="s">
        <v>319</v>
      </c>
      <c r="AU1017" s="76">
        <v>0</v>
      </c>
      <c r="AV1017" s="81" t="s">
        <v>73</v>
      </c>
      <c r="AW1017" s="620">
        <v>6312000</v>
      </c>
      <c r="AX1017" s="488">
        <f t="shared" si="94"/>
        <v>0</v>
      </c>
      <c r="AY1017" s="84">
        <f t="shared" si="95"/>
        <v>1</v>
      </c>
      <c r="AZ1017" s="84">
        <v>1</v>
      </c>
      <c r="BA1017" s="80">
        <v>45951</v>
      </c>
      <c r="BB1017" s="72" t="s">
        <v>426</v>
      </c>
      <c r="BC1017" s="592" t="s">
        <v>12385</v>
      </c>
      <c r="BD1017" s="71" t="s">
        <v>65</v>
      </c>
      <c r="BE1017" s="71" t="s">
        <v>65</v>
      </c>
    </row>
    <row r="1018" spans="2:57" x14ac:dyDescent="0.25">
      <c r="B1018" s="71">
        <v>2025</v>
      </c>
      <c r="C1018" s="71">
        <v>891780111</v>
      </c>
      <c r="D1018" s="71" t="s">
        <v>63</v>
      </c>
      <c r="E1018" s="72" t="s">
        <v>12384</v>
      </c>
      <c r="F1018" s="72" t="s">
        <v>12383</v>
      </c>
      <c r="G1018" s="176">
        <v>0</v>
      </c>
      <c r="H1018" s="72" t="s">
        <v>71</v>
      </c>
      <c r="I1018" s="71" t="s">
        <v>64</v>
      </c>
      <c r="J1018" s="73" t="s">
        <v>81</v>
      </c>
      <c r="K1018" s="75" t="s">
        <v>12382</v>
      </c>
      <c r="L1018" s="76">
        <v>15780000</v>
      </c>
      <c r="M1018" s="71" t="s">
        <v>66</v>
      </c>
      <c r="N1018" s="75" t="s">
        <v>12381</v>
      </c>
      <c r="O1018" s="75">
        <v>1083005105</v>
      </c>
      <c r="P1018" s="72">
        <v>1425</v>
      </c>
      <c r="Q1018" s="80">
        <v>45840</v>
      </c>
      <c r="R1018" s="75">
        <v>5603238000</v>
      </c>
      <c r="S1018" s="80">
        <v>45848</v>
      </c>
      <c r="T1018" s="76">
        <v>15780000</v>
      </c>
      <c r="U1018" s="72" t="s">
        <v>65</v>
      </c>
      <c r="V1018" s="76">
        <v>85152695</v>
      </c>
      <c r="W1018" s="104" t="s">
        <v>10424</v>
      </c>
      <c r="X1018" s="80">
        <v>45848</v>
      </c>
      <c r="Y1018" s="80">
        <v>45848</v>
      </c>
      <c r="Z1018" s="78" t="s">
        <v>73</v>
      </c>
      <c r="AA1018" s="78">
        <v>45991</v>
      </c>
      <c r="AB1018" s="102">
        <f t="shared" si="90"/>
        <v>143</v>
      </c>
      <c r="AC1018" s="72">
        <v>0</v>
      </c>
      <c r="AD1018" s="514">
        <v>0</v>
      </c>
      <c r="AE1018" s="72">
        <v>0</v>
      </c>
      <c r="AF1018" s="80" t="s">
        <v>73</v>
      </c>
      <c r="AG1018" s="102">
        <f t="shared" si="91"/>
        <v>0</v>
      </c>
      <c r="AH1018" s="72">
        <v>0</v>
      </c>
      <c r="AI1018" s="628">
        <v>0</v>
      </c>
      <c r="AJ1018" s="72" t="s">
        <v>73</v>
      </c>
      <c r="AK1018" s="80" t="s">
        <v>73</v>
      </c>
      <c r="AL1018" s="72">
        <v>0</v>
      </c>
      <c r="AM1018" s="80" t="s">
        <v>73</v>
      </c>
      <c r="AN1018" s="80" t="s">
        <v>73</v>
      </c>
      <c r="AO1018" s="80" t="s">
        <v>73</v>
      </c>
      <c r="AP1018" s="102">
        <f t="shared" si="92"/>
        <v>0</v>
      </c>
      <c r="AQ1018" s="102">
        <f t="shared" si="93"/>
        <v>15780000</v>
      </c>
      <c r="AR1018" s="72" t="s">
        <v>65</v>
      </c>
      <c r="AS1018" s="76">
        <v>15780000</v>
      </c>
      <c r="AT1018" s="72" t="s">
        <v>319</v>
      </c>
      <c r="AU1018" s="76">
        <v>0</v>
      </c>
      <c r="AV1018" s="81" t="s">
        <v>73</v>
      </c>
      <c r="AW1018" s="620">
        <v>12624000</v>
      </c>
      <c r="AX1018" s="488">
        <f t="shared" si="94"/>
        <v>3156000</v>
      </c>
      <c r="AY1018" s="84">
        <f t="shared" si="95"/>
        <v>0.8</v>
      </c>
      <c r="AZ1018" s="84">
        <v>0.8</v>
      </c>
      <c r="BA1018" s="81" t="s">
        <v>73</v>
      </c>
      <c r="BB1018" s="72" t="s">
        <v>123</v>
      </c>
      <c r="BC1018" s="75" t="s">
        <v>12380</v>
      </c>
      <c r="BD1018" s="71" t="s">
        <v>65</v>
      </c>
      <c r="BE1018" s="71" t="s">
        <v>65</v>
      </c>
    </row>
    <row r="1019" spans="2:57" x14ac:dyDescent="0.25">
      <c r="B1019" s="71">
        <v>2025</v>
      </c>
      <c r="C1019" s="71">
        <v>891780111</v>
      </c>
      <c r="D1019" s="71" t="s">
        <v>63</v>
      </c>
      <c r="E1019" s="72" t="s">
        <v>12379</v>
      </c>
      <c r="F1019" s="72" t="s">
        <v>12378</v>
      </c>
      <c r="G1019" s="176">
        <v>0</v>
      </c>
      <c r="H1019" s="72" t="s">
        <v>71</v>
      </c>
      <c r="I1019" s="71" t="s">
        <v>64</v>
      </c>
      <c r="J1019" s="73" t="s">
        <v>81</v>
      </c>
      <c r="K1019" s="75" t="s">
        <v>12377</v>
      </c>
      <c r="L1019" s="76">
        <v>11250000</v>
      </c>
      <c r="M1019" s="71" t="s">
        <v>66</v>
      </c>
      <c r="N1019" s="75" t="s">
        <v>12376</v>
      </c>
      <c r="O1019" s="75">
        <v>1083032026</v>
      </c>
      <c r="P1019" s="72">
        <v>1426</v>
      </c>
      <c r="Q1019" s="80">
        <v>45840</v>
      </c>
      <c r="R1019" s="75">
        <v>2494141000</v>
      </c>
      <c r="S1019" s="80">
        <v>45849</v>
      </c>
      <c r="T1019" s="76">
        <v>11250000</v>
      </c>
      <c r="U1019" s="72" t="s">
        <v>65</v>
      </c>
      <c r="V1019" s="76">
        <v>85475141</v>
      </c>
      <c r="W1019" s="104" t="s">
        <v>11393</v>
      </c>
      <c r="X1019" s="80">
        <v>45849</v>
      </c>
      <c r="Y1019" s="80">
        <v>45849</v>
      </c>
      <c r="Z1019" s="78" t="s">
        <v>73</v>
      </c>
      <c r="AA1019" s="78">
        <v>45991</v>
      </c>
      <c r="AB1019" s="102">
        <f t="shared" si="90"/>
        <v>142</v>
      </c>
      <c r="AC1019" s="72">
        <v>0</v>
      </c>
      <c r="AD1019" s="514">
        <v>0</v>
      </c>
      <c r="AE1019" s="72">
        <v>0</v>
      </c>
      <c r="AF1019" s="80" t="s">
        <v>73</v>
      </c>
      <c r="AG1019" s="102">
        <f t="shared" si="91"/>
        <v>0</v>
      </c>
      <c r="AH1019" s="72">
        <v>0</v>
      </c>
      <c r="AI1019" s="628">
        <v>0</v>
      </c>
      <c r="AJ1019" s="72" t="s">
        <v>73</v>
      </c>
      <c r="AK1019" s="80" t="s">
        <v>73</v>
      </c>
      <c r="AL1019" s="72">
        <v>0</v>
      </c>
      <c r="AM1019" s="80" t="s">
        <v>73</v>
      </c>
      <c r="AN1019" s="80" t="s">
        <v>73</v>
      </c>
      <c r="AO1019" s="80" t="s">
        <v>73</v>
      </c>
      <c r="AP1019" s="102">
        <f t="shared" si="92"/>
        <v>0</v>
      </c>
      <c r="AQ1019" s="102">
        <f t="shared" si="93"/>
        <v>11250000</v>
      </c>
      <c r="AR1019" s="72" t="s">
        <v>65</v>
      </c>
      <c r="AS1019" s="76">
        <v>11250000</v>
      </c>
      <c r="AT1019" s="72" t="s">
        <v>319</v>
      </c>
      <c r="AU1019" s="76">
        <v>0</v>
      </c>
      <c r="AV1019" s="81" t="s">
        <v>73</v>
      </c>
      <c r="AW1019" s="620">
        <v>9000000</v>
      </c>
      <c r="AX1019" s="488">
        <f t="shared" si="94"/>
        <v>2250000</v>
      </c>
      <c r="AY1019" s="84">
        <f t="shared" si="95"/>
        <v>0.8</v>
      </c>
      <c r="AZ1019" s="84">
        <v>0.8</v>
      </c>
      <c r="BA1019" s="81" t="s">
        <v>73</v>
      </c>
      <c r="BB1019" s="72" t="s">
        <v>123</v>
      </c>
      <c r="BC1019" s="75" t="s">
        <v>12375</v>
      </c>
      <c r="BD1019" s="71" t="s">
        <v>65</v>
      </c>
      <c r="BE1019" s="71" t="s">
        <v>65</v>
      </c>
    </row>
    <row r="1020" spans="2:57" x14ac:dyDescent="0.25">
      <c r="B1020" s="71">
        <v>2025</v>
      </c>
      <c r="C1020" s="71">
        <v>891780111</v>
      </c>
      <c r="D1020" s="71" t="s">
        <v>63</v>
      </c>
      <c r="E1020" s="72" t="s">
        <v>12374</v>
      </c>
      <c r="F1020" s="72" t="s">
        <v>12373</v>
      </c>
      <c r="G1020" s="176">
        <v>0</v>
      </c>
      <c r="H1020" s="72" t="s">
        <v>71</v>
      </c>
      <c r="I1020" s="71" t="s">
        <v>64</v>
      </c>
      <c r="J1020" s="73" t="s">
        <v>81</v>
      </c>
      <c r="K1020" s="75" t="s">
        <v>12372</v>
      </c>
      <c r="L1020" s="76">
        <v>17360000</v>
      </c>
      <c r="M1020" s="71" t="s">
        <v>66</v>
      </c>
      <c r="N1020" s="75" t="s">
        <v>12371</v>
      </c>
      <c r="O1020" s="75">
        <v>1081826881</v>
      </c>
      <c r="P1020" s="72">
        <v>1425</v>
      </c>
      <c r="Q1020" s="80">
        <v>45840</v>
      </c>
      <c r="R1020" s="75">
        <v>5603238000</v>
      </c>
      <c r="S1020" s="80">
        <v>45849</v>
      </c>
      <c r="T1020" s="76">
        <v>17360000</v>
      </c>
      <c r="U1020" s="72" t="s">
        <v>65</v>
      </c>
      <c r="V1020" s="76">
        <v>1192791759</v>
      </c>
      <c r="W1020" s="104" t="s">
        <v>3787</v>
      </c>
      <c r="X1020" s="80">
        <v>45849</v>
      </c>
      <c r="Y1020" s="80">
        <v>45849</v>
      </c>
      <c r="Z1020" s="78" t="s">
        <v>73</v>
      </c>
      <c r="AA1020" s="78">
        <v>45991</v>
      </c>
      <c r="AB1020" s="102">
        <f t="shared" si="90"/>
        <v>142</v>
      </c>
      <c r="AC1020" s="72">
        <v>0</v>
      </c>
      <c r="AD1020" s="514">
        <v>0</v>
      </c>
      <c r="AE1020" s="72">
        <v>0</v>
      </c>
      <c r="AF1020" s="80" t="s">
        <v>73</v>
      </c>
      <c r="AG1020" s="102">
        <f t="shared" si="91"/>
        <v>0</v>
      </c>
      <c r="AH1020" s="72">
        <v>0</v>
      </c>
      <c r="AI1020" s="628">
        <v>0</v>
      </c>
      <c r="AJ1020" s="72" t="s">
        <v>73</v>
      </c>
      <c r="AK1020" s="80" t="s">
        <v>73</v>
      </c>
      <c r="AL1020" s="72">
        <v>0</v>
      </c>
      <c r="AM1020" s="80" t="s">
        <v>73</v>
      </c>
      <c r="AN1020" s="80" t="s">
        <v>73</v>
      </c>
      <c r="AO1020" s="80" t="s">
        <v>73</v>
      </c>
      <c r="AP1020" s="102">
        <f t="shared" si="92"/>
        <v>0</v>
      </c>
      <c r="AQ1020" s="102">
        <f t="shared" si="93"/>
        <v>17360000</v>
      </c>
      <c r="AR1020" s="72" t="s">
        <v>65</v>
      </c>
      <c r="AS1020" s="76">
        <v>17360000</v>
      </c>
      <c r="AT1020" s="72" t="s">
        <v>319</v>
      </c>
      <c r="AU1020" s="76">
        <v>0</v>
      </c>
      <c r="AV1020" s="81" t="s">
        <v>73</v>
      </c>
      <c r="AW1020" s="620">
        <v>13888000</v>
      </c>
      <c r="AX1020" s="488">
        <f t="shared" si="94"/>
        <v>3472000</v>
      </c>
      <c r="AY1020" s="84">
        <f t="shared" si="95"/>
        <v>0.8</v>
      </c>
      <c r="AZ1020" s="84">
        <v>0.8</v>
      </c>
      <c r="BA1020" s="81" t="s">
        <v>73</v>
      </c>
      <c r="BB1020" s="72" t="s">
        <v>123</v>
      </c>
      <c r="BC1020" s="75" t="s">
        <v>12370</v>
      </c>
      <c r="BD1020" s="71" t="s">
        <v>65</v>
      </c>
      <c r="BE1020" s="71" t="s">
        <v>65</v>
      </c>
    </row>
    <row r="1021" spans="2:57" x14ac:dyDescent="0.25">
      <c r="B1021" s="71">
        <v>2025</v>
      </c>
      <c r="C1021" s="71">
        <v>891780111</v>
      </c>
      <c r="D1021" s="71" t="s">
        <v>63</v>
      </c>
      <c r="E1021" s="72" t="s">
        <v>12369</v>
      </c>
      <c r="F1021" s="72" t="s">
        <v>12368</v>
      </c>
      <c r="G1021" s="176">
        <v>0</v>
      </c>
      <c r="H1021" s="72" t="s">
        <v>71</v>
      </c>
      <c r="I1021" s="71" t="s">
        <v>64</v>
      </c>
      <c r="J1021" s="73" t="s">
        <v>81</v>
      </c>
      <c r="K1021" s="75" t="s">
        <v>12367</v>
      </c>
      <c r="L1021" s="76">
        <v>36500000</v>
      </c>
      <c r="M1021" s="71" t="s">
        <v>66</v>
      </c>
      <c r="N1021" s="75" t="s">
        <v>12366</v>
      </c>
      <c r="O1021" s="75">
        <v>79488380</v>
      </c>
      <c r="P1021" s="72">
        <v>1425</v>
      </c>
      <c r="Q1021" s="80">
        <v>45840</v>
      </c>
      <c r="R1021" s="75">
        <v>5603238000</v>
      </c>
      <c r="S1021" s="80">
        <v>45849</v>
      </c>
      <c r="T1021" s="76">
        <v>36500000</v>
      </c>
      <c r="U1021" s="72" t="s">
        <v>65</v>
      </c>
      <c r="V1021" s="76">
        <v>85455983</v>
      </c>
      <c r="W1021" s="104" t="s">
        <v>11723</v>
      </c>
      <c r="X1021" s="80">
        <v>45849</v>
      </c>
      <c r="Y1021" s="80">
        <v>45849</v>
      </c>
      <c r="Z1021" s="78" t="s">
        <v>73</v>
      </c>
      <c r="AA1021" s="78">
        <v>45991</v>
      </c>
      <c r="AB1021" s="102">
        <f t="shared" si="90"/>
        <v>142</v>
      </c>
      <c r="AC1021" s="72">
        <v>0</v>
      </c>
      <c r="AD1021" s="514">
        <v>0</v>
      </c>
      <c r="AE1021" s="72">
        <v>0</v>
      </c>
      <c r="AF1021" s="80" t="s">
        <v>73</v>
      </c>
      <c r="AG1021" s="102">
        <f t="shared" si="91"/>
        <v>0</v>
      </c>
      <c r="AH1021" s="72">
        <v>0</v>
      </c>
      <c r="AI1021" s="628">
        <v>0</v>
      </c>
      <c r="AJ1021" s="72" t="s">
        <v>73</v>
      </c>
      <c r="AK1021" s="80" t="s">
        <v>73</v>
      </c>
      <c r="AL1021" s="72">
        <v>0</v>
      </c>
      <c r="AM1021" s="80" t="s">
        <v>73</v>
      </c>
      <c r="AN1021" s="80" t="s">
        <v>73</v>
      </c>
      <c r="AO1021" s="80" t="s">
        <v>73</v>
      </c>
      <c r="AP1021" s="102">
        <f t="shared" si="92"/>
        <v>0</v>
      </c>
      <c r="AQ1021" s="102">
        <f t="shared" si="93"/>
        <v>36500000</v>
      </c>
      <c r="AR1021" s="72" t="s">
        <v>65</v>
      </c>
      <c r="AS1021" s="76">
        <v>36500000</v>
      </c>
      <c r="AT1021" s="72" t="s">
        <v>319</v>
      </c>
      <c r="AU1021" s="76">
        <v>0</v>
      </c>
      <c r="AV1021" s="81" t="s">
        <v>73</v>
      </c>
      <c r="AW1021" s="620">
        <v>29200000</v>
      </c>
      <c r="AX1021" s="488">
        <f t="shared" si="94"/>
        <v>7300000</v>
      </c>
      <c r="AY1021" s="84">
        <f t="shared" si="95"/>
        <v>0.8</v>
      </c>
      <c r="AZ1021" s="84">
        <v>0.8</v>
      </c>
      <c r="BA1021" s="81" t="s">
        <v>73</v>
      </c>
      <c r="BB1021" s="72" t="s">
        <v>123</v>
      </c>
      <c r="BC1021" s="75" t="s">
        <v>12365</v>
      </c>
      <c r="BD1021" s="71" t="s">
        <v>65</v>
      </c>
      <c r="BE1021" s="71" t="s">
        <v>65</v>
      </c>
    </row>
    <row r="1022" spans="2:57" x14ac:dyDescent="0.25">
      <c r="B1022" s="71">
        <v>2025</v>
      </c>
      <c r="C1022" s="71">
        <v>891780111</v>
      </c>
      <c r="D1022" s="71" t="s">
        <v>63</v>
      </c>
      <c r="E1022" s="72" t="s">
        <v>12364</v>
      </c>
      <c r="F1022" s="72" t="s">
        <v>12363</v>
      </c>
      <c r="G1022" s="176">
        <v>0</v>
      </c>
      <c r="H1022" s="72" t="s">
        <v>71</v>
      </c>
      <c r="I1022" s="71" t="s">
        <v>64</v>
      </c>
      <c r="J1022" s="73" t="s">
        <v>81</v>
      </c>
      <c r="K1022" s="75" t="s">
        <v>12292</v>
      </c>
      <c r="L1022" s="76">
        <v>14250000</v>
      </c>
      <c r="M1022" s="71" t="s">
        <v>66</v>
      </c>
      <c r="N1022" s="75" t="s">
        <v>12362</v>
      </c>
      <c r="O1022" s="75">
        <v>35117743</v>
      </c>
      <c r="P1022" s="72">
        <v>1425</v>
      </c>
      <c r="Q1022" s="80">
        <v>45840</v>
      </c>
      <c r="R1022" s="75">
        <v>5603238000</v>
      </c>
      <c r="S1022" s="80">
        <v>45849</v>
      </c>
      <c r="T1022" s="76">
        <v>14250000</v>
      </c>
      <c r="U1022" s="72" t="s">
        <v>65</v>
      </c>
      <c r="V1022" s="76">
        <v>85465146</v>
      </c>
      <c r="W1022" s="104" t="s">
        <v>9042</v>
      </c>
      <c r="X1022" s="80">
        <v>45849</v>
      </c>
      <c r="Y1022" s="80">
        <v>45849</v>
      </c>
      <c r="Z1022" s="78" t="s">
        <v>73</v>
      </c>
      <c r="AA1022" s="78">
        <v>45991</v>
      </c>
      <c r="AB1022" s="102">
        <f t="shared" si="90"/>
        <v>142</v>
      </c>
      <c r="AC1022" s="72">
        <v>0</v>
      </c>
      <c r="AD1022" s="514">
        <v>0</v>
      </c>
      <c r="AE1022" s="72">
        <v>0</v>
      </c>
      <c r="AF1022" s="80" t="s">
        <v>73</v>
      </c>
      <c r="AG1022" s="102">
        <f t="shared" si="91"/>
        <v>0</v>
      </c>
      <c r="AH1022" s="72">
        <v>0</v>
      </c>
      <c r="AI1022" s="628">
        <v>0</v>
      </c>
      <c r="AJ1022" s="72" t="s">
        <v>73</v>
      </c>
      <c r="AK1022" s="80" t="s">
        <v>73</v>
      </c>
      <c r="AL1022" s="72">
        <v>0</v>
      </c>
      <c r="AM1022" s="80" t="s">
        <v>73</v>
      </c>
      <c r="AN1022" s="80" t="s">
        <v>73</v>
      </c>
      <c r="AO1022" s="80" t="s">
        <v>73</v>
      </c>
      <c r="AP1022" s="102">
        <f t="shared" si="92"/>
        <v>0</v>
      </c>
      <c r="AQ1022" s="102">
        <f t="shared" si="93"/>
        <v>14250000</v>
      </c>
      <c r="AR1022" s="72" t="s">
        <v>65</v>
      </c>
      <c r="AS1022" s="76">
        <v>14250000</v>
      </c>
      <c r="AT1022" s="72" t="s">
        <v>319</v>
      </c>
      <c r="AU1022" s="76">
        <v>0</v>
      </c>
      <c r="AV1022" s="81" t="s">
        <v>73</v>
      </c>
      <c r="AW1022" s="620">
        <v>11400000</v>
      </c>
      <c r="AX1022" s="488">
        <f t="shared" si="94"/>
        <v>2850000</v>
      </c>
      <c r="AY1022" s="84">
        <f t="shared" si="95"/>
        <v>0.8</v>
      </c>
      <c r="AZ1022" s="84">
        <v>0.8</v>
      </c>
      <c r="BA1022" s="81" t="s">
        <v>73</v>
      </c>
      <c r="BB1022" s="72" t="s">
        <v>123</v>
      </c>
      <c r="BC1022" s="75" t="s">
        <v>12361</v>
      </c>
      <c r="BD1022" s="71" t="s">
        <v>65</v>
      </c>
      <c r="BE1022" s="71" t="s">
        <v>65</v>
      </c>
    </row>
    <row r="1023" spans="2:57" x14ac:dyDescent="0.25">
      <c r="B1023" s="71">
        <v>2025</v>
      </c>
      <c r="C1023" s="71">
        <v>891780111</v>
      </c>
      <c r="D1023" s="71" t="s">
        <v>63</v>
      </c>
      <c r="E1023" s="72" t="s">
        <v>12360</v>
      </c>
      <c r="F1023" s="72" t="s">
        <v>12359</v>
      </c>
      <c r="G1023" s="176">
        <v>0</v>
      </c>
      <c r="H1023" s="72" t="s">
        <v>71</v>
      </c>
      <c r="I1023" s="71" t="s">
        <v>64</v>
      </c>
      <c r="J1023" s="73" t="s">
        <v>81</v>
      </c>
      <c r="K1023" s="75" t="s">
        <v>12358</v>
      </c>
      <c r="L1023" s="76">
        <v>9400000</v>
      </c>
      <c r="M1023" s="71" t="s">
        <v>66</v>
      </c>
      <c r="N1023" s="75" t="s">
        <v>12357</v>
      </c>
      <c r="O1023" s="75">
        <v>12612617</v>
      </c>
      <c r="P1023" s="72">
        <v>1426</v>
      </c>
      <c r="Q1023" s="80">
        <v>45840</v>
      </c>
      <c r="R1023" s="75">
        <v>2494141000</v>
      </c>
      <c r="S1023" s="80">
        <v>45849</v>
      </c>
      <c r="T1023" s="76">
        <v>9400000</v>
      </c>
      <c r="U1023" s="72" t="s">
        <v>65</v>
      </c>
      <c r="V1023" s="76">
        <v>85468582</v>
      </c>
      <c r="W1023" s="104" t="s">
        <v>12356</v>
      </c>
      <c r="X1023" s="80">
        <v>45849</v>
      </c>
      <c r="Y1023" s="80">
        <v>45849</v>
      </c>
      <c r="Z1023" s="78" t="s">
        <v>73</v>
      </c>
      <c r="AA1023" s="78">
        <v>45961</v>
      </c>
      <c r="AB1023" s="102">
        <f t="shared" si="90"/>
        <v>112</v>
      </c>
      <c r="AC1023" s="72">
        <v>1</v>
      </c>
      <c r="AD1023" s="514">
        <v>2350000</v>
      </c>
      <c r="AE1023" s="72">
        <v>1</v>
      </c>
      <c r="AF1023" s="80">
        <v>45991</v>
      </c>
      <c r="AG1023" s="102">
        <f t="shared" si="91"/>
        <v>30</v>
      </c>
      <c r="AH1023" s="72">
        <v>0</v>
      </c>
      <c r="AI1023" s="628">
        <v>0</v>
      </c>
      <c r="AJ1023" s="72" t="s">
        <v>73</v>
      </c>
      <c r="AK1023" s="80" t="s">
        <v>73</v>
      </c>
      <c r="AL1023" s="72">
        <v>0</v>
      </c>
      <c r="AM1023" s="80" t="s">
        <v>73</v>
      </c>
      <c r="AN1023" s="80" t="s">
        <v>73</v>
      </c>
      <c r="AO1023" s="80" t="s">
        <v>73</v>
      </c>
      <c r="AP1023" s="102">
        <f t="shared" si="92"/>
        <v>0</v>
      </c>
      <c r="AQ1023" s="102">
        <f t="shared" si="93"/>
        <v>11750000</v>
      </c>
      <c r="AR1023" s="72" t="s">
        <v>65</v>
      </c>
      <c r="AS1023" s="76">
        <v>9400000</v>
      </c>
      <c r="AT1023" s="72" t="s">
        <v>319</v>
      </c>
      <c r="AU1023" s="76">
        <v>0</v>
      </c>
      <c r="AV1023" s="81" t="s">
        <v>73</v>
      </c>
      <c r="AW1023" s="620">
        <v>9400000</v>
      </c>
      <c r="AX1023" s="589">
        <f t="shared" si="94"/>
        <v>2350000</v>
      </c>
      <c r="AY1023" s="84">
        <f t="shared" si="95"/>
        <v>0.8</v>
      </c>
      <c r="AZ1023" s="84">
        <v>1</v>
      </c>
      <c r="BA1023" s="81" t="s">
        <v>73</v>
      </c>
      <c r="BB1023" s="72" t="s">
        <v>208</v>
      </c>
      <c r="BC1023" s="75" t="s">
        <v>12355</v>
      </c>
      <c r="BD1023" s="71" t="s">
        <v>65</v>
      </c>
      <c r="BE1023" s="71" t="s">
        <v>65</v>
      </c>
    </row>
    <row r="1024" spans="2:57" x14ac:dyDescent="0.25">
      <c r="B1024" s="71">
        <v>2025</v>
      </c>
      <c r="C1024" s="71">
        <v>891780111</v>
      </c>
      <c r="D1024" s="71" t="s">
        <v>63</v>
      </c>
      <c r="E1024" s="72" t="s">
        <v>12354</v>
      </c>
      <c r="F1024" s="72" t="s">
        <v>12353</v>
      </c>
      <c r="G1024" s="176">
        <v>0</v>
      </c>
      <c r="H1024" s="72" t="s">
        <v>71</v>
      </c>
      <c r="I1024" s="71" t="s">
        <v>64</v>
      </c>
      <c r="J1024" s="73" t="s">
        <v>81</v>
      </c>
      <c r="K1024" s="75" t="s">
        <v>12352</v>
      </c>
      <c r="L1024" s="76">
        <v>15780000</v>
      </c>
      <c r="M1024" s="71" t="s">
        <v>66</v>
      </c>
      <c r="N1024" s="75" t="s">
        <v>12351</v>
      </c>
      <c r="O1024" s="75">
        <v>1002371870</v>
      </c>
      <c r="P1024" s="72">
        <v>1425</v>
      </c>
      <c r="Q1024" s="80">
        <v>45840</v>
      </c>
      <c r="R1024" s="75">
        <v>5603238000</v>
      </c>
      <c r="S1024" s="80">
        <v>45849</v>
      </c>
      <c r="T1024" s="76">
        <v>15780000</v>
      </c>
      <c r="U1024" s="72" t="s">
        <v>65</v>
      </c>
      <c r="V1024" s="76">
        <v>36665858</v>
      </c>
      <c r="W1024" s="104" t="s">
        <v>10356</v>
      </c>
      <c r="X1024" s="80">
        <v>45849</v>
      </c>
      <c r="Y1024" s="80">
        <v>45849</v>
      </c>
      <c r="Z1024" s="78" t="s">
        <v>73</v>
      </c>
      <c r="AA1024" s="78">
        <v>45991</v>
      </c>
      <c r="AB1024" s="102">
        <f t="shared" si="90"/>
        <v>142</v>
      </c>
      <c r="AC1024" s="72">
        <v>0</v>
      </c>
      <c r="AD1024" s="514">
        <v>0</v>
      </c>
      <c r="AE1024" s="72">
        <v>0</v>
      </c>
      <c r="AF1024" s="80" t="s">
        <v>73</v>
      </c>
      <c r="AG1024" s="102">
        <f t="shared" si="91"/>
        <v>0</v>
      </c>
      <c r="AH1024" s="72">
        <v>0</v>
      </c>
      <c r="AI1024" s="628">
        <v>0</v>
      </c>
      <c r="AJ1024" s="72" t="s">
        <v>73</v>
      </c>
      <c r="AK1024" s="80" t="s">
        <v>73</v>
      </c>
      <c r="AL1024" s="72">
        <v>0</v>
      </c>
      <c r="AM1024" s="80" t="s">
        <v>73</v>
      </c>
      <c r="AN1024" s="80" t="s">
        <v>73</v>
      </c>
      <c r="AO1024" s="80" t="s">
        <v>73</v>
      </c>
      <c r="AP1024" s="102">
        <f t="shared" si="92"/>
        <v>0</v>
      </c>
      <c r="AQ1024" s="102">
        <f t="shared" si="93"/>
        <v>15780000</v>
      </c>
      <c r="AR1024" s="72" t="s">
        <v>65</v>
      </c>
      <c r="AS1024" s="76">
        <v>15780000</v>
      </c>
      <c r="AT1024" s="72" t="s">
        <v>319</v>
      </c>
      <c r="AU1024" s="76">
        <v>0</v>
      </c>
      <c r="AV1024" s="81" t="s">
        <v>73</v>
      </c>
      <c r="AW1024" s="620">
        <v>12624000</v>
      </c>
      <c r="AX1024" s="488">
        <f t="shared" si="94"/>
        <v>3156000</v>
      </c>
      <c r="AY1024" s="84">
        <f t="shared" si="95"/>
        <v>0.8</v>
      </c>
      <c r="AZ1024" s="84">
        <v>0.8</v>
      </c>
      <c r="BA1024" s="81" t="s">
        <v>73</v>
      </c>
      <c r="BB1024" s="72" t="s">
        <v>123</v>
      </c>
      <c r="BC1024" s="75" t="s">
        <v>12350</v>
      </c>
      <c r="BD1024" s="71" t="s">
        <v>65</v>
      </c>
      <c r="BE1024" s="71" t="s">
        <v>65</v>
      </c>
    </row>
    <row r="1025" spans="2:57" x14ac:dyDescent="0.25">
      <c r="B1025" s="71">
        <v>2025</v>
      </c>
      <c r="C1025" s="71">
        <v>891780111</v>
      </c>
      <c r="D1025" s="71" t="s">
        <v>63</v>
      </c>
      <c r="E1025" s="72" t="s">
        <v>12349</v>
      </c>
      <c r="F1025" s="72" t="s">
        <v>12348</v>
      </c>
      <c r="G1025" s="176">
        <v>0</v>
      </c>
      <c r="H1025" s="72" t="s">
        <v>71</v>
      </c>
      <c r="I1025" s="71" t="s">
        <v>64</v>
      </c>
      <c r="J1025" s="73" t="s">
        <v>81</v>
      </c>
      <c r="K1025" s="75" t="s">
        <v>12347</v>
      </c>
      <c r="L1025" s="76">
        <v>19450000</v>
      </c>
      <c r="M1025" s="71" t="s">
        <v>66</v>
      </c>
      <c r="N1025" s="75" t="s">
        <v>12346</v>
      </c>
      <c r="O1025" s="75">
        <v>57427903</v>
      </c>
      <c r="P1025" s="72">
        <v>1425</v>
      </c>
      <c r="Q1025" s="80">
        <v>45840</v>
      </c>
      <c r="R1025" s="75">
        <v>5603238000</v>
      </c>
      <c r="S1025" s="80">
        <v>45849</v>
      </c>
      <c r="T1025" s="76">
        <v>19450000</v>
      </c>
      <c r="U1025" s="72" t="s">
        <v>65</v>
      </c>
      <c r="V1025" s="76">
        <v>57441846</v>
      </c>
      <c r="W1025" s="104" t="s">
        <v>10888</v>
      </c>
      <c r="X1025" s="80">
        <v>45849</v>
      </c>
      <c r="Y1025" s="80">
        <v>45849</v>
      </c>
      <c r="Z1025" s="78" t="s">
        <v>73</v>
      </c>
      <c r="AA1025" s="78">
        <v>45991</v>
      </c>
      <c r="AB1025" s="102">
        <f t="shared" si="90"/>
        <v>142</v>
      </c>
      <c r="AC1025" s="72">
        <v>0</v>
      </c>
      <c r="AD1025" s="514">
        <v>0</v>
      </c>
      <c r="AE1025" s="72">
        <v>0</v>
      </c>
      <c r="AF1025" s="80" t="s">
        <v>73</v>
      </c>
      <c r="AG1025" s="102">
        <f t="shared" si="91"/>
        <v>0</v>
      </c>
      <c r="AH1025" s="72">
        <v>0</v>
      </c>
      <c r="AI1025" s="628">
        <v>0</v>
      </c>
      <c r="AJ1025" s="72" t="s">
        <v>73</v>
      </c>
      <c r="AK1025" s="80" t="s">
        <v>73</v>
      </c>
      <c r="AL1025" s="72">
        <v>0</v>
      </c>
      <c r="AM1025" s="80" t="s">
        <v>73</v>
      </c>
      <c r="AN1025" s="80" t="s">
        <v>73</v>
      </c>
      <c r="AO1025" s="80" t="s">
        <v>73</v>
      </c>
      <c r="AP1025" s="102">
        <f t="shared" si="92"/>
        <v>0</v>
      </c>
      <c r="AQ1025" s="102">
        <f t="shared" si="93"/>
        <v>19450000</v>
      </c>
      <c r="AR1025" s="72" t="s">
        <v>65</v>
      </c>
      <c r="AS1025" s="76">
        <v>19450000</v>
      </c>
      <c r="AT1025" s="72" t="s">
        <v>319</v>
      </c>
      <c r="AU1025" s="76">
        <v>0</v>
      </c>
      <c r="AV1025" s="81" t="s">
        <v>73</v>
      </c>
      <c r="AW1025" s="620">
        <v>15560000</v>
      </c>
      <c r="AX1025" s="488">
        <f t="shared" si="94"/>
        <v>3890000</v>
      </c>
      <c r="AY1025" s="84">
        <f t="shared" si="95"/>
        <v>0.8</v>
      </c>
      <c r="AZ1025" s="84">
        <v>0.8</v>
      </c>
      <c r="BA1025" s="81" t="s">
        <v>73</v>
      </c>
      <c r="BB1025" s="72" t="s">
        <v>123</v>
      </c>
      <c r="BC1025" s="75" t="s">
        <v>12345</v>
      </c>
      <c r="BD1025" s="71" t="s">
        <v>65</v>
      </c>
      <c r="BE1025" s="71" t="s">
        <v>65</v>
      </c>
    </row>
    <row r="1026" spans="2:57" x14ac:dyDescent="0.25">
      <c r="B1026" s="71">
        <v>2025</v>
      </c>
      <c r="C1026" s="71">
        <v>891780111</v>
      </c>
      <c r="D1026" s="71" t="s">
        <v>63</v>
      </c>
      <c r="E1026" s="72" t="s">
        <v>12344</v>
      </c>
      <c r="F1026" s="72" t="s">
        <v>12343</v>
      </c>
      <c r="G1026" s="176">
        <v>0</v>
      </c>
      <c r="H1026" s="72" t="s">
        <v>71</v>
      </c>
      <c r="I1026" s="71" t="s">
        <v>64</v>
      </c>
      <c r="J1026" s="73" t="s">
        <v>81</v>
      </c>
      <c r="K1026" s="75" t="s">
        <v>12342</v>
      </c>
      <c r="L1026" s="76">
        <v>18935000</v>
      </c>
      <c r="M1026" s="71" t="s">
        <v>66</v>
      </c>
      <c r="N1026" s="75" t="s">
        <v>12341</v>
      </c>
      <c r="O1026" s="75">
        <v>7631214</v>
      </c>
      <c r="P1026" s="72">
        <v>1425</v>
      </c>
      <c r="Q1026" s="80">
        <v>45840</v>
      </c>
      <c r="R1026" s="75">
        <v>5603238000</v>
      </c>
      <c r="S1026" s="80">
        <v>45849</v>
      </c>
      <c r="T1026" s="76">
        <v>18935000</v>
      </c>
      <c r="U1026" s="72" t="s">
        <v>65</v>
      </c>
      <c r="V1026" s="76">
        <v>85154788</v>
      </c>
      <c r="W1026" s="104" t="s">
        <v>11124</v>
      </c>
      <c r="X1026" s="80">
        <v>45849</v>
      </c>
      <c r="Y1026" s="80">
        <v>45849</v>
      </c>
      <c r="Z1026" s="78" t="s">
        <v>73</v>
      </c>
      <c r="AA1026" s="78">
        <v>45991</v>
      </c>
      <c r="AB1026" s="102">
        <f t="shared" si="90"/>
        <v>142</v>
      </c>
      <c r="AC1026" s="72">
        <v>0</v>
      </c>
      <c r="AD1026" s="514">
        <v>0</v>
      </c>
      <c r="AE1026" s="72">
        <v>0</v>
      </c>
      <c r="AF1026" s="80" t="s">
        <v>73</v>
      </c>
      <c r="AG1026" s="102">
        <f t="shared" si="91"/>
        <v>0</v>
      </c>
      <c r="AH1026" s="72">
        <v>0</v>
      </c>
      <c r="AI1026" s="628">
        <v>0</v>
      </c>
      <c r="AJ1026" s="72" t="s">
        <v>73</v>
      </c>
      <c r="AK1026" s="80" t="s">
        <v>73</v>
      </c>
      <c r="AL1026" s="72">
        <v>0</v>
      </c>
      <c r="AM1026" s="80" t="s">
        <v>73</v>
      </c>
      <c r="AN1026" s="80" t="s">
        <v>73</v>
      </c>
      <c r="AO1026" s="80" t="s">
        <v>73</v>
      </c>
      <c r="AP1026" s="102">
        <f t="shared" si="92"/>
        <v>0</v>
      </c>
      <c r="AQ1026" s="102">
        <f t="shared" si="93"/>
        <v>18935000</v>
      </c>
      <c r="AR1026" s="72" t="s">
        <v>65</v>
      </c>
      <c r="AS1026" s="76">
        <v>18935000</v>
      </c>
      <c r="AT1026" s="72" t="s">
        <v>319</v>
      </c>
      <c r="AU1026" s="76">
        <v>0</v>
      </c>
      <c r="AV1026" s="81" t="s">
        <v>73</v>
      </c>
      <c r="AW1026" s="620">
        <v>15148000</v>
      </c>
      <c r="AX1026" s="488">
        <f t="shared" si="94"/>
        <v>3787000</v>
      </c>
      <c r="AY1026" s="84">
        <f t="shared" si="95"/>
        <v>0.8</v>
      </c>
      <c r="AZ1026" s="84">
        <v>0.8</v>
      </c>
      <c r="BA1026" s="81" t="s">
        <v>73</v>
      </c>
      <c r="BB1026" s="72" t="s">
        <v>123</v>
      </c>
      <c r="BC1026" s="75" t="s">
        <v>12340</v>
      </c>
      <c r="BD1026" s="71" t="s">
        <v>65</v>
      </c>
      <c r="BE1026" s="71" t="s">
        <v>65</v>
      </c>
    </row>
    <row r="1027" spans="2:57" x14ac:dyDescent="0.25">
      <c r="B1027" s="71">
        <v>2025</v>
      </c>
      <c r="C1027" s="71">
        <v>891780111</v>
      </c>
      <c r="D1027" s="71" t="s">
        <v>63</v>
      </c>
      <c r="E1027" s="72" t="s">
        <v>12339</v>
      </c>
      <c r="F1027" s="72" t="s">
        <v>12338</v>
      </c>
      <c r="G1027" s="176">
        <v>0</v>
      </c>
      <c r="H1027" s="72" t="s">
        <v>71</v>
      </c>
      <c r="I1027" s="71" t="s">
        <v>64</v>
      </c>
      <c r="J1027" s="73" t="s">
        <v>81</v>
      </c>
      <c r="K1027" s="75" t="s">
        <v>12337</v>
      </c>
      <c r="L1027" s="76">
        <v>18935000</v>
      </c>
      <c r="M1027" s="71" t="s">
        <v>66</v>
      </c>
      <c r="N1027" s="75" t="s">
        <v>12336</v>
      </c>
      <c r="O1027" s="75">
        <v>1081928917</v>
      </c>
      <c r="P1027" s="72">
        <v>1425</v>
      </c>
      <c r="Q1027" s="80">
        <v>45840</v>
      </c>
      <c r="R1027" s="75">
        <v>5603238000</v>
      </c>
      <c r="S1027" s="80">
        <v>45849</v>
      </c>
      <c r="T1027" s="76">
        <v>18935000</v>
      </c>
      <c r="U1027" s="72" t="s">
        <v>65</v>
      </c>
      <c r="V1027" s="76">
        <v>36718996</v>
      </c>
      <c r="W1027" s="104" t="s">
        <v>11399</v>
      </c>
      <c r="X1027" s="80">
        <v>45849</v>
      </c>
      <c r="Y1027" s="80">
        <v>45849</v>
      </c>
      <c r="Z1027" s="78" t="s">
        <v>73</v>
      </c>
      <c r="AA1027" s="78">
        <v>45991</v>
      </c>
      <c r="AB1027" s="102">
        <f t="shared" si="90"/>
        <v>142</v>
      </c>
      <c r="AC1027" s="72">
        <v>0</v>
      </c>
      <c r="AD1027" s="514">
        <v>0</v>
      </c>
      <c r="AE1027" s="72">
        <v>0</v>
      </c>
      <c r="AF1027" s="80" t="s">
        <v>73</v>
      </c>
      <c r="AG1027" s="102">
        <f t="shared" si="91"/>
        <v>0</v>
      </c>
      <c r="AH1027" s="72">
        <v>0</v>
      </c>
      <c r="AI1027" s="628">
        <v>0</v>
      </c>
      <c r="AJ1027" s="72" t="s">
        <v>73</v>
      </c>
      <c r="AK1027" s="80" t="s">
        <v>73</v>
      </c>
      <c r="AL1027" s="72">
        <v>0</v>
      </c>
      <c r="AM1027" s="80" t="s">
        <v>73</v>
      </c>
      <c r="AN1027" s="80" t="s">
        <v>73</v>
      </c>
      <c r="AO1027" s="80" t="s">
        <v>73</v>
      </c>
      <c r="AP1027" s="102">
        <f t="shared" si="92"/>
        <v>0</v>
      </c>
      <c r="AQ1027" s="102">
        <f t="shared" si="93"/>
        <v>18935000</v>
      </c>
      <c r="AR1027" s="72" t="s">
        <v>65</v>
      </c>
      <c r="AS1027" s="76">
        <v>18935000</v>
      </c>
      <c r="AT1027" s="72" t="s">
        <v>319</v>
      </c>
      <c r="AU1027" s="76">
        <v>0</v>
      </c>
      <c r="AV1027" s="81" t="s">
        <v>73</v>
      </c>
      <c r="AW1027" s="620">
        <v>15148000</v>
      </c>
      <c r="AX1027" s="488">
        <f t="shared" si="94"/>
        <v>3787000</v>
      </c>
      <c r="AY1027" s="84">
        <f t="shared" si="95"/>
        <v>0.8</v>
      </c>
      <c r="AZ1027" s="84">
        <v>0.8</v>
      </c>
      <c r="BA1027" s="81" t="s">
        <v>73</v>
      </c>
      <c r="BB1027" s="72" t="s">
        <v>123</v>
      </c>
      <c r="BC1027" s="75" t="s">
        <v>12335</v>
      </c>
      <c r="BD1027" s="71" t="s">
        <v>65</v>
      </c>
      <c r="BE1027" s="71" t="s">
        <v>65</v>
      </c>
    </row>
    <row r="1028" spans="2:57" x14ac:dyDescent="0.25">
      <c r="B1028" s="71">
        <v>2025</v>
      </c>
      <c r="C1028" s="71">
        <v>891780111</v>
      </c>
      <c r="D1028" s="71" t="s">
        <v>63</v>
      </c>
      <c r="E1028" s="72" t="s">
        <v>12334</v>
      </c>
      <c r="F1028" s="72" t="s">
        <v>12333</v>
      </c>
      <c r="G1028" s="176">
        <v>0</v>
      </c>
      <c r="H1028" s="72" t="s">
        <v>71</v>
      </c>
      <c r="I1028" s="71" t="s">
        <v>64</v>
      </c>
      <c r="J1028" s="73" t="s">
        <v>81</v>
      </c>
      <c r="K1028" s="75" t="s">
        <v>12332</v>
      </c>
      <c r="L1028" s="76">
        <v>15780000</v>
      </c>
      <c r="M1028" s="71" t="s">
        <v>66</v>
      </c>
      <c r="N1028" s="75" t="s">
        <v>12331</v>
      </c>
      <c r="O1028" s="75">
        <v>57461980</v>
      </c>
      <c r="P1028" s="72">
        <v>1425</v>
      </c>
      <c r="Q1028" s="80">
        <v>45840</v>
      </c>
      <c r="R1028" s="75">
        <v>5603238000</v>
      </c>
      <c r="S1028" s="80">
        <v>45849</v>
      </c>
      <c r="T1028" s="76">
        <v>15780000</v>
      </c>
      <c r="U1028" s="72" t="s">
        <v>65</v>
      </c>
      <c r="V1028" s="76">
        <v>85466528</v>
      </c>
      <c r="W1028" s="104" t="s">
        <v>11931</v>
      </c>
      <c r="X1028" s="80">
        <v>45849</v>
      </c>
      <c r="Y1028" s="80">
        <v>45849</v>
      </c>
      <c r="Z1028" s="78" t="s">
        <v>73</v>
      </c>
      <c r="AA1028" s="78">
        <v>45991</v>
      </c>
      <c r="AB1028" s="102">
        <f t="shared" si="90"/>
        <v>142</v>
      </c>
      <c r="AC1028" s="72">
        <v>0</v>
      </c>
      <c r="AD1028" s="514">
        <v>0</v>
      </c>
      <c r="AE1028" s="72">
        <v>0</v>
      </c>
      <c r="AF1028" s="80" t="s">
        <v>73</v>
      </c>
      <c r="AG1028" s="102">
        <f t="shared" si="91"/>
        <v>0</v>
      </c>
      <c r="AH1028" s="72">
        <v>0</v>
      </c>
      <c r="AI1028" s="628">
        <v>0</v>
      </c>
      <c r="AJ1028" s="72" t="s">
        <v>73</v>
      </c>
      <c r="AK1028" s="80" t="s">
        <v>73</v>
      </c>
      <c r="AL1028" s="72">
        <v>0</v>
      </c>
      <c r="AM1028" s="80" t="s">
        <v>73</v>
      </c>
      <c r="AN1028" s="80" t="s">
        <v>73</v>
      </c>
      <c r="AO1028" s="80" t="s">
        <v>73</v>
      </c>
      <c r="AP1028" s="102">
        <f t="shared" si="92"/>
        <v>0</v>
      </c>
      <c r="AQ1028" s="102">
        <f t="shared" si="93"/>
        <v>15780000</v>
      </c>
      <c r="AR1028" s="72" t="s">
        <v>65</v>
      </c>
      <c r="AS1028" s="76">
        <v>15780000</v>
      </c>
      <c r="AT1028" s="72" t="s">
        <v>319</v>
      </c>
      <c r="AU1028" s="76">
        <v>0</v>
      </c>
      <c r="AV1028" s="81" t="s">
        <v>73</v>
      </c>
      <c r="AW1028" s="620">
        <v>12624000</v>
      </c>
      <c r="AX1028" s="488">
        <f t="shared" si="94"/>
        <v>3156000</v>
      </c>
      <c r="AY1028" s="84">
        <f t="shared" si="95"/>
        <v>0.8</v>
      </c>
      <c r="AZ1028" s="84">
        <v>0.8</v>
      </c>
      <c r="BA1028" s="81" t="s">
        <v>73</v>
      </c>
      <c r="BB1028" s="72" t="s">
        <v>123</v>
      </c>
      <c r="BC1028" s="75" t="s">
        <v>12330</v>
      </c>
      <c r="BD1028" s="71" t="s">
        <v>65</v>
      </c>
      <c r="BE1028" s="71" t="s">
        <v>65</v>
      </c>
    </row>
    <row r="1029" spans="2:57" x14ac:dyDescent="0.25">
      <c r="B1029" s="71">
        <v>2025</v>
      </c>
      <c r="C1029" s="71">
        <v>891780111</v>
      </c>
      <c r="D1029" s="71" t="s">
        <v>63</v>
      </c>
      <c r="E1029" s="72" t="s">
        <v>12329</v>
      </c>
      <c r="F1029" s="72" t="s">
        <v>12328</v>
      </c>
      <c r="G1029" s="176">
        <v>0</v>
      </c>
      <c r="H1029" s="72" t="s">
        <v>71</v>
      </c>
      <c r="I1029" s="71" t="s">
        <v>64</v>
      </c>
      <c r="J1029" s="73" t="s">
        <v>81</v>
      </c>
      <c r="K1029" s="75" t="s">
        <v>12327</v>
      </c>
      <c r="L1029" s="76">
        <v>13250000</v>
      </c>
      <c r="M1029" s="71" t="s">
        <v>66</v>
      </c>
      <c r="N1029" s="75" t="s">
        <v>12326</v>
      </c>
      <c r="O1029" s="75">
        <v>1084727795</v>
      </c>
      <c r="P1029" s="72">
        <v>1426</v>
      </c>
      <c r="Q1029" s="80">
        <v>45840</v>
      </c>
      <c r="R1029" s="75">
        <v>2494141000</v>
      </c>
      <c r="S1029" s="80">
        <v>45849</v>
      </c>
      <c r="T1029" s="76">
        <v>13250000</v>
      </c>
      <c r="U1029" s="72" t="s">
        <v>65</v>
      </c>
      <c r="V1029" s="76">
        <v>85465146</v>
      </c>
      <c r="W1029" s="104" t="s">
        <v>9042</v>
      </c>
      <c r="X1029" s="80">
        <v>45849</v>
      </c>
      <c r="Y1029" s="80">
        <v>45849</v>
      </c>
      <c r="Z1029" s="78" t="s">
        <v>73</v>
      </c>
      <c r="AA1029" s="78">
        <v>45991</v>
      </c>
      <c r="AB1029" s="102">
        <f t="shared" si="90"/>
        <v>142</v>
      </c>
      <c r="AC1029" s="72">
        <v>0</v>
      </c>
      <c r="AD1029" s="514">
        <v>0</v>
      </c>
      <c r="AE1029" s="72">
        <v>0</v>
      </c>
      <c r="AF1029" s="80" t="s">
        <v>73</v>
      </c>
      <c r="AG1029" s="102">
        <f t="shared" si="91"/>
        <v>0</v>
      </c>
      <c r="AH1029" s="72">
        <v>0</v>
      </c>
      <c r="AI1029" s="628">
        <v>0</v>
      </c>
      <c r="AJ1029" s="72" t="s">
        <v>73</v>
      </c>
      <c r="AK1029" s="80" t="s">
        <v>73</v>
      </c>
      <c r="AL1029" s="72">
        <v>0</v>
      </c>
      <c r="AM1029" s="80" t="s">
        <v>73</v>
      </c>
      <c r="AN1029" s="80" t="s">
        <v>73</v>
      </c>
      <c r="AO1029" s="80" t="s">
        <v>73</v>
      </c>
      <c r="AP1029" s="102">
        <f t="shared" si="92"/>
        <v>0</v>
      </c>
      <c r="AQ1029" s="102">
        <f t="shared" si="93"/>
        <v>13250000</v>
      </c>
      <c r="AR1029" s="72" t="s">
        <v>65</v>
      </c>
      <c r="AS1029" s="76">
        <v>13250000</v>
      </c>
      <c r="AT1029" s="72" t="s">
        <v>319</v>
      </c>
      <c r="AU1029" s="76">
        <v>0</v>
      </c>
      <c r="AV1029" s="81" t="s">
        <v>73</v>
      </c>
      <c r="AW1029" s="620">
        <v>10600000</v>
      </c>
      <c r="AX1029" s="488">
        <f t="shared" si="94"/>
        <v>2650000</v>
      </c>
      <c r="AY1029" s="84">
        <f t="shared" si="95"/>
        <v>0.8</v>
      </c>
      <c r="AZ1029" s="84">
        <v>0.8</v>
      </c>
      <c r="BA1029" s="81" t="s">
        <v>73</v>
      </c>
      <c r="BB1029" s="72" t="s">
        <v>123</v>
      </c>
      <c r="BC1029" s="75" t="s">
        <v>12325</v>
      </c>
      <c r="BD1029" s="71" t="s">
        <v>65</v>
      </c>
      <c r="BE1029" s="71" t="s">
        <v>65</v>
      </c>
    </row>
    <row r="1030" spans="2:57" x14ac:dyDescent="0.25">
      <c r="B1030" s="71">
        <v>2025</v>
      </c>
      <c r="C1030" s="71">
        <v>891780111</v>
      </c>
      <c r="D1030" s="71" t="s">
        <v>63</v>
      </c>
      <c r="E1030" s="72" t="s">
        <v>12324</v>
      </c>
      <c r="F1030" s="72" t="s">
        <v>12323</v>
      </c>
      <c r="G1030" s="176">
        <v>0</v>
      </c>
      <c r="H1030" s="72" t="s">
        <v>71</v>
      </c>
      <c r="I1030" s="71" t="s">
        <v>64</v>
      </c>
      <c r="J1030" s="73" t="s">
        <v>81</v>
      </c>
      <c r="K1030" s="75" t="s">
        <v>12322</v>
      </c>
      <c r="L1030" s="76">
        <v>17360000</v>
      </c>
      <c r="M1030" s="71" t="s">
        <v>66</v>
      </c>
      <c r="N1030" s="75" t="s">
        <v>12321</v>
      </c>
      <c r="O1030" s="75">
        <v>7634396</v>
      </c>
      <c r="P1030" s="72">
        <v>1425</v>
      </c>
      <c r="Q1030" s="80">
        <v>45840</v>
      </c>
      <c r="R1030" s="75">
        <v>5603238000</v>
      </c>
      <c r="S1030" s="80">
        <v>45849</v>
      </c>
      <c r="T1030" s="76">
        <v>17360000</v>
      </c>
      <c r="U1030" s="72" t="s">
        <v>65</v>
      </c>
      <c r="V1030" s="76">
        <v>85465146</v>
      </c>
      <c r="W1030" s="104" t="s">
        <v>9042</v>
      </c>
      <c r="X1030" s="80">
        <v>45849</v>
      </c>
      <c r="Y1030" s="80">
        <v>45849</v>
      </c>
      <c r="Z1030" s="78" t="s">
        <v>73</v>
      </c>
      <c r="AA1030" s="78">
        <v>45991</v>
      </c>
      <c r="AB1030" s="102">
        <f t="shared" si="90"/>
        <v>142</v>
      </c>
      <c r="AC1030" s="72">
        <v>0</v>
      </c>
      <c r="AD1030" s="514">
        <v>0</v>
      </c>
      <c r="AE1030" s="72">
        <v>0</v>
      </c>
      <c r="AF1030" s="80" t="s">
        <v>73</v>
      </c>
      <c r="AG1030" s="102">
        <f t="shared" si="91"/>
        <v>0</v>
      </c>
      <c r="AH1030" s="72">
        <v>0</v>
      </c>
      <c r="AI1030" s="628">
        <v>0</v>
      </c>
      <c r="AJ1030" s="72" t="s">
        <v>73</v>
      </c>
      <c r="AK1030" s="80" t="s">
        <v>73</v>
      </c>
      <c r="AL1030" s="72">
        <v>0</v>
      </c>
      <c r="AM1030" s="80" t="s">
        <v>73</v>
      </c>
      <c r="AN1030" s="80" t="s">
        <v>73</v>
      </c>
      <c r="AO1030" s="80" t="s">
        <v>73</v>
      </c>
      <c r="AP1030" s="102">
        <f t="shared" si="92"/>
        <v>0</v>
      </c>
      <c r="AQ1030" s="102">
        <f t="shared" si="93"/>
        <v>17360000</v>
      </c>
      <c r="AR1030" s="72" t="s">
        <v>65</v>
      </c>
      <c r="AS1030" s="76">
        <v>17360000</v>
      </c>
      <c r="AT1030" s="72" t="s">
        <v>319</v>
      </c>
      <c r="AU1030" s="76">
        <v>0</v>
      </c>
      <c r="AV1030" s="81" t="s">
        <v>73</v>
      </c>
      <c r="AW1030" s="620">
        <v>13888000</v>
      </c>
      <c r="AX1030" s="488">
        <f t="shared" si="94"/>
        <v>3472000</v>
      </c>
      <c r="AY1030" s="84">
        <f t="shared" si="95"/>
        <v>0.8</v>
      </c>
      <c r="AZ1030" s="84">
        <v>0.8</v>
      </c>
      <c r="BA1030" s="81" t="s">
        <v>73</v>
      </c>
      <c r="BB1030" s="72" t="s">
        <v>123</v>
      </c>
      <c r="BC1030" s="75" t="s">
        <v>12320</v>
      </c>
      <c r="BD1030" s="71" t="s">
        <v>65</v>
      </c>
      <c r="BE1030" s="71" t="s">
        <v>65</v>
      </c>
    </row>
    <row r="1031" spans="2:57" x14ac:dyDescent="0.25">
      <c r="B1031" s="71">
        <v>2025</v>
      </c>
      <c r="C1031" s="71">
        <v>891780111</v>
      </c>
      <c r="D1031" s="71" t="s">
        <v>63</v>
      </c>
      <c r="E1031" s="72" t="s">
        <v>12319</v>
      </c>
      <c r="F1031" s="72" t="s">
        <v>12318</v>
      </c>
      <c r="G1031" s="176">
        <v>0</v>
      </c>
      <c r="H1031" s="72" t="s">
        <v>71</v>
      </c>
      <c r="I1031" s="71" t="s">
        <v>64</v>
      </c>
      <c r="J1031" s="73" t="s">
        <v>81</v>
      </c>
      <c r="K1031" s="75" t="s">
        <v>12317</v>
      </c>
      <c r="L1031" s="76">
        <v>13250000</v>
      </c>
      <c r="M1031" s="71" t="s">
        <v>66</v>
      </c>
      <c r="N1031" s="75" t="s">
        <v>12316</v>
      </c>
      <c r="O1031" s="75">
        <v>1082972337</v>
      </c>
      <c r="P1031" s="72">
        <v>1426</v>
      </c>
      <c r="Q1031" s="80">
        <v>45840</v>
      </c>
      <c r="R1031" s="75">
        <v>2494141000</v>
      </c>
      <c r="S1031" s="80">
        <v>45849</v>
      </c>
      <c r="T1031" s="76">
        <v>13250000</v>
      </c>
      <c r="U1031" s="72" t="s">
        <v>65</v>
      </c>
      <c r="V1031" s="76">
        <v>85465146</v>
      </c>
      <c r="W1031" s="104" t="s">
        <v>9042</v>
      </c>
      <c r="X1031" s="80">
        <v>45849</v>
      </c>
      <c r="Y1031" s="80">
        <v>45849</v>
      </c>
      <c r="Z1031" s="78" t="s">
        <v>73</v>
      </c>
      <c r="AA1031" s="78">
        <v>45991</v>
      </c>
      <c r="AB1031" s="102">
        <f t="shared" si="90"/>
        <v>142</v>
      </c>
      <c r="AC1031" s="72">
        <v>0</v>
      </c>
      <c r="AD1031" s="514">
        <v>0</v>
      </c>
      <c r="AE1031" s="72">
        <v>0</v>
      </c>
      <c r="AF1031" s="80" t="s">
        <v>73</v>
      </c>
      <c r="AG1031" s="102">
        <f t="shared" si="91"/>
        <v>0</v>
      </c>
      <c r="AH1031" s="72">
        <v>0</v>
      </c>
      <c r="AI1031" s="628">
        <v>0</v>
      </c>
      <c r="AJ1031" s="72" t="s">
        <v>73</v>
      </c>
      <c r="AK1031" s="80" t="s">
        <v>73</v>
      </c>
      <c r="AL1031" s="72">
        <v>0</v>
      </c>
      <c r="AM1031" s="80" t="s">
        <v>73</v>
      </c>
      <c r="AN1031" s="80" t="s">
        <v>73</v>
      </c>
      <c r="AO1031" s="80" t="s">
        <v>73</v>
      </c>
      <c r="AP1031" s="102">
        <f t="shared" si="92"/>
        <v>0</v>
      </c>
      <c r="AQ1031" s="102">
        <f t="shared" si="93"/>
        <v>13250000</v>
      </c>
      <c r="AR1031" s="72" t="s">
        <v>65</v>
      </c>
      <c r="AS1031" s="76">
        <v>13250000</v>
      </c>
      <c r="AT1031" s="72" t="s">
        <v>319</v>
      </c>
      <c r="AU1031" s="76">
        <v>0</v>
      </c>
      <c r="AV1031" s="81" t="s">
        <v>73</v>
      </c>
      <c r="AW1031" s="620">
        <v>10600000</v>
      </c>
      <c r="AX1031" s="488">
        <f t="shared" si="94"/>
        <v>2650000</v>
      </c>
      <c r="AY1031" s="84">
        <f t="shared" si="95"/>
        <v>0.8</v>
      </c>
      <c r="AZ1031" s="84">
        <v>0.8</v>
      </c>
      <c r="BA1031" s="81" t="s">
        <v>73</v>
      </c>
      <c r="BB1031" s="72" t="s">
        <v>123</v>
      </c>
      <c r="BC1031" s="75" t="s">
        <v>12315</v>
      </c>
      <c r="BD1031" s="71" t="s">
        <v>65</v>
      </c>
      <c r="BE1031" s="71" t="s">
        <v>65</v>
      </c>
    </row>
    <row r="1032" spans="2:57" x14ac:dyDescent="0.25">
      <c r="B1032" s="71">
        <v>2025</v>
      </c>
      <c r="C1032" s="71">
        <v>891780111</v>
      </c>
      <c r="D1032" s="71" t="s">
        <v>63</v>
      </c>
      <c r="E1032" s="72" t="s">
        <v>12314</v>
      </c>
      <c r="F1032" s="72" t="s">
        <v>12313</v>
      </c>
      <c r="G1032" s="176">
        <v>0</v>
      </c>
      <c r="H1032" s="72" t="s">
        <v>71</v>
      </c>
      <c r="I1032" s="71" t="s">
        <v>64</v>
      </c>
      <c r="J1032" s="73" t="s">
        <v>81</v>
      </c>
      <c r="K1032" s="75" t="s">
        <v>12312</v>
      </c>
      <c r="L1032" s="76">
        <v>18935000</v>
      </c>
      <c r="M1032" s="71" t="s">
        <v>66</v>
      </c>
      <c r="N1032" s="75" t="s">
        <v>12311</v>
      </c>
      <c r="O1032" s="75">
        <v>1004346912</v>
      </c>
      <c r="P1032" s="72">
        <v>1425</v>
      </c>
      <c r="Q1032" s="80">
        <v>45840</v>
      </c>
      <c r="R1032" s="75">
        <v>5603238000</v>
      </c>
      <c r="S1032" s="80">
        <v>45849</v>
      </c>
      <c r="T1032" s="76">
        <v>18935000</v>
      </c>
      <c r="U1032" s="72" t="s">
        <v>65</v>
      </c>
      <c r="V1032" s="76">
        <v>57464638</v>
      </c>
      <c r="W1032" s="104" t="s">
        <v>10367</v>
      </c>
      <c r="X1032" s="80">
        <v>45849</v>
      </c>
      <c r="Y1032" s="80">
        <v>45849</v>
      </c>
      <c r="Z1032" s="78" t="s">
        <v>73</v>
      </c>
      <c r="AA1032" s="78">
        <v>45991</v>
      </c>
      <c r="AB1032" s="102">
        <f t="shared" ref="AB1032:AB1095" si="96">+IF(Z1032="1800-01-01",AA1032-Y1032,AA1032-Z1032)</f>
        <v>142</v>
      </c>
      <c r="AC1032" s="72">
        <v>0</v>
      </c>
      <c r="AD1032" s="514">
        <v>0</v>
      </c>
      <c r="AE1032" s="72">
        <v>0</v>
      </c>
      <c r="AF1032" s="80" t="s">
        <v>73</v>
      </c>
      <c r="AG1032" s="102">
        <f t="shared" ref="AG1032:AG1095" si="97">+IF(AF1032="1800-01-01",0,AF1032-AA1032)</f>
        <v>0</v>
      </c>
      <c r="AH1032" s="72">
        <v>0</v>
      </c>
      <c r="AI1032" s="628">
        <v>0</v>
      </c>
      <c r="AJ1032" s="72" t="s">
        <v>73</v>
      </c>
      <c r="AK1032" s="80" t="s">
        <v>73</v>
      </c>
      <c r="AL1032" s="72">
        <v>0</v>
      </c>
      <c r="AM1032" s="80" t="s">
        <v>73</v>
      </c>
      <c r="AN1032" s="80" t="s">
        <v>73</v>
      </c>
      <c r="AO1032" s="80" t="s">
        <v>73</v>
      </c>
      <c r="AP1032" s="102">
        <f t="shared" ref="AP1032:AP1095" si="98">+IF(AM1032="1800-01-01",0,AN1032-AM1032)</f>
        <v>0</v>
      </c>
      <c r="AQ1032" s="102">
        <f t="shared" ref="AQ1032:AQ1095" si="99">+L1032+AD1032-AI1032</f>
        <v>18935000</v>
      </c>
      <c r="AR1032" s="72" t="s">
        <v>65</v>
      </c>
      <c r="AS1032" s="76">
        <v>18935000</v>
      </c>
      <c r="AT1032" s="72" t="s">
        <v>319</v>
      </c>
      <c r="AU1032" s="76">
        <v>0</v>
      </c>
      <c r="AV1032" s="81" t="s">
        <v>73</v>
      </c>
      <c r="AW1032" s="620">
        <v>15148000</v>
      </c>
      <c r="AX1032" s="488">
        <f t="shared" ref="AX1032:AX1095" si="100">AQ1032-AW1032</f>
        <v>3787000</v>
      </c>
      <c r="AY1032" s="84">
        <f t="shared" ref="AY1032:AY1095" si="101">+IFERROR(AW1032/AQ1032,"_")</f>
        <v>0.8</v>
      </c>
      <c r="AZ1032" s="84">
        <v>0.8</v>
      </c>
      <c r="BA1032" s="81" t="s">
        <v>73</v>
      </c>
      <c r="BB1032" s="72" t="s">
        <v>123</v>
      </c>
      <c r="BC1032" s="75" t="s">
        <v>12310</v>
      </c>
      <c r="BD1032" s="71" t="s">
        <v>65</v>
      </c>
      <c r="BE1032" s="71" t="s">
        <v>65</v>
      </c>
    </row>
    <row r="1033" spans="2:57" x14ac:dyDescent="0.25">
      <c r="B1033" s="71">
        <v>2025</v>
      </c>
      <c r="C1033" s="71">
        <v>891780111</v>
      </c>
      <c r="D1033" s="71" t="s">
        <v>63</v>
      </c>
      <c r="E1033" s="72" t="s">
        <v>12309</v>
      </c>
      <c r="F1033" s="72" t="s">
        <v>12308</v>
      </c>
      <c r="G1033" s="176">
        <v>0</v>
      </c>
      <c r="H1033" s="72" t="s">
        <v>71</v>
      </c>
      <c r="I1033" s="71" t="s">
        <v>64</v>
      </c>
      <c r="J1033" s="73" t="s">
        <v>81</v>
      </c>
      <c r="K1033" s="75" t="s">
        <v>12307</v>
      </c>
      <c r="L1033" s="76">
        <v>31000000</v>
      </c>
      <c r="M1033" s="71" t="s">
        <v>66</v>
      </c>
      <c r="N1033" s="75" t="s">
        <v>12306</v>
      </c>
      <c r="O1033" s="75">
        <v>19601307</v>
      </c>
      <c r="P1033" s="72">
        <v>1425</v>
      </c>
      <c r="Q1033" s="80">
        <v>45840</v>
      </c>
      <c r="R1033" s="75">
        <v>5603238000</v>
      </c>
      <c r="S1033" s="80">
        <v>45849</v>
      </c>
      <c r="T1033" s="76">
        <v>31000000</v>
      </c>
      <c r="U1033" s="72" t="s">
        <v>65</v>
      </c>
      <c r="V1033" s="76">
        <v>84452087</v>
      </c>
      <c r="W1033" s="104" t="s">
        <v>10326</v>
      </c>
      <c r="X1033" s="80">
        <v>45849</v>
      </c>
      <c r="Y1033" s="80">
        <v>45849</v>
      </c>
      <c r="Z1033" s="78" t="s">
        <v>73</v>
      </c>
      <c r="AA1033" s="78">
        <v>45991</v>
      </c>
      <c r="AB1033" s="102">
        <f t="shared" si="96"/>
        <v>142</v>
      </c>
      <c r="AC1033" s="72">
        <v>0</v>
      </c>
      <c r="AD1033" s="514">
        <v>0</v>
      </c>
      <c r="AE1033" s="72">
        <v>0</v>
      </c>
      <c r="AF1033" s="80" t="s">
        <v>73</v>
      </c>
      <c r="AG1033" s="102">
        <f t="shared" si="97"/>
        <v>0</v>
      </c>
      <c r="AH1033" s="72">
        <v>0</v>
      </c>
      <c r="AI1033" s="628">
        <v>0</v>
      </c>
      <c r="AJ1033" s="72" t="s">
        <v>73</v>
      </c>
      <c r="AK1033" s="80" t="s">
        <v>73</v>
      </c>
      <c r="AL1033" s="72">
        <v>0</v>
      </c>
      <c r="AM1033" s="80" t="s">
        <v>73</v>
      </c>
      <c r="AN1033" s="80" t="s">
        <v>73</v>
      </c>
      <c r="AO1033" s="80" t="s">
        <v>73</v>
      </c>
      <c r="AP1033" s="102">
        <f t="shared" si="98"/>
        <v>0</v>
      </c>
      <c r="AQ1033" s="102">
        <f t="shared" si="99"/>
        <v>31000000</v>
      </c>
      <c r="AR1033" s="72" t="s">
        <v>65</v>
      </c>
      <c r="AS1033" s="76">
        <v>31000000</v>
      </c>
      <c r="AT1033" s="72" t="s">
        <v>319</v>
      </c>
      <c r="AU1033" s="76">
        <v>0</v>
      </c>
      <c r="AV1033" s="81" t="s">
        <v>73</v>
      </c>
      <c r="AW1033" s="620">
        <v>24800000</v>
      </c>
      <c r="AX1033" s="488">
        <f t="shared" si="100"/>
        <v>6200000</v>
      </c>
      <c r="AY1033" s="84">
        <f t="shared" si="101"/>
        <v>0.8</v>
      </c>
      <c r="AZ1033" s="84">
        <v>0.8</v>
      </c>
      <c r="BA1033" s="81" t="s">
        <v>73</v>
      </c>
      <c r="BB1033" s="72" t="s">
        <v>123</v>
      </c>
      <c r="BC1033" s="75" t="s">
        <v>12305</v>
      </c>
      <c r="BD1033" s="71" t="s">
        <v>65</v>
      </c>
      <c r="BE1033" s="71" t="s">
        <v>65</v>
      </c>
    </row>
    <row r="1034" spans="2:57" x14ac:dyDescent="0.25">
      <c r="B1034" s="71">
        <v>2025</v>
      </c>
      <c r="C1034" s="71">
        <v>891780111</v>
      </c>
      <c r="D1034" s="71" t="s">
        <v>63</v>
      </c>
      <c r="E1034" s="72" t="s">
        <v>12304</v>
      </c>
      <c r="F1034" s="72" t="s">
        <v>12303</v>
      </c>
      <c r="G1034" s="176">
        <v>0</v>
      </c>
      <c r="H1034" s="72" t="s">
        <v>71</v>
      </c>
      <c r="I1034" s="71" t="s">
        <v>64</v>
      </c>
      <c r="J1034" s="73" t="s">
        <v>81</v>
      </c>
      <c r="K1034" s="75" t="s">
        <v>12302</v>
      </c>
      <c r="L1034" s="76">
        <v>3900000</v>
      </c>
      <c r="M1034" s="71" t="s">
        <v>66</v>
      </c>
      <c r="N1034" s="75" t="s">
        <v>12301</v>
      </c>
      <c r="O1034" s="75">
        <v>1082847671</v>
      </c>
      <c r="P1034" s="72">
        <v>1425</v>
      </c>
      <c r="Q1034" s="80">
        <v>45840</v>
      </c>
      <c r="R1034" s="75">
        <v>5603238000</v>
      </c>
      <c r="S1034" s="80">
        <v>45849</v>
      </c>
      <c r="T1034" s="76">
        <v>3900000</v>
      </c>
      <c r="U1034" s="72" t="s">
        <v>65</v>
      </c>
      <c r="V1034" s="76">
        <v>45691169</v>
      </c>
      <c r="W1034" s="104" t="s">
        <v>10104</v>
      </c>
      <c r="X1034" s="80">
        <v>45849</v>
      </c>
      <c r="Y1034" s="80">
        <v>45849</v>
      </c>
      <c r="Z1034" s="78" t="s">
        <v>73</v>
      </c>
      <c r="AA1034" s="78">
        <v>45869</v>
      </c>
      <c r="AB1034" s="102">
        <f t="shared" si="96"/>
        <v>20</v>
      </c>
      <c r="AC1034" s="72">
        <v>0</v>
      </c>
      <c r="AD1034" s="514">
        <v>0</v>
      </c>
      <c r="AE1034" s="72">
        <v>0</v>
      </c>
      <c r="AF1034" s="80" t="s">
        <v>73</v>
      </c>
      <c r="AG1034" s="102">
        <f t="shared" si="97"/>
        <v>0</v>
      </c>
      <c r="AH1034" s="72">
        <v>0</v>
      </c>
      <c r="AI1034" s="628">
        <v>0</v>
      </c>
      <c r="AJ1034" s="72" t="s">
        <v>73</v>
      </c>
      <c r="AK1034" s="80" t="s">
        <v>73</v>
      </c>
      <c r="AL1034" s="72">
        <v>0</v>
      </c>
      <c r="AM1034" s="80" t="s">
        <v>73</v>
      </c>
      <c r="AN1034" s="80" t="s">
        <v>73</v>
      </c>
      <c r="AO1034" s="80" t="s">
        <v>73</v>
      </c>
      <c r="AP1034" s="102">
        <f t="shared" si="98"/>
        <v>0</v>
      </c>
      <c r="AQ1034" s="102">
        <f t="shared" si="99"/>
        <v>3900000</v>
      </c>
      <c r="AR1034" s="72" t="s">
        <v>65</v>
      </c>
      <c r="AS1034" s="76">
        <v>3900000</v>
      </c>
      <c r="AT1034" s="72" t="s">
        <v>319</v>
      </c>
      <c r="AU1034" s="76">
        <v>0</v>
      </c>
      <c r="AV1034" s="81" t="s">
        <v>73</v>
      </c>
      <c r="AW1034" s="620">
        <v>3900000</v>
      </c>
      <c r="AX1034" s="488">
        <f t="shared" si="100"/>
        <v>0</v>
      </c>
      <c r="AY1034" s="84">
        <f t="shared" si="101"/>
        <v>1</v>
      </c>
      <c r="AZ1034" s="84">
        <v>1</v>
      </c>
      <c r="BA1034" s="81" t="s">
        <v>73</v>
      </c>
      <c r="BB1034" s="72" t="s">
        <v>208</v>
      </c>
      <c r="BC1034" s="75" t="s">
        <v>12300</v>
      </c>
      <c r="BD1034" s="71" t="s">
        <v>65</v>
      </c>
      <c r="BE1034" s="71" t="s">
        <v>65</v>
      </c>
    </row>
    <row r="1035" spans="2:57" x14ac:dyDescent="0.25">
      <c r="B1035" s="71">
        <v>2025</v>
      </c>
      <c r="C1035" s="71">
        <v>891780111</v>
      </c>
      <c r="D1035" s="71" t="s">
        <v>63</v>
      </c>
      <c r="E1035" s="72" t="s">
        <v>12299</v>
      </c>
      <c r="F1035" s="72" t="s">
        <v>12298</v>
      </c>
      <c r="G1035" s="176">
        <v>0</v>
      </c>
      <c r="H1035" s="72" t="s">
        <v>71</v>
      </c>
      <c r="I1035" s="71" t="s">
        <v>64</v>
      </c>
      <c r="J1035" s="73" t="s">
        <v>81</v>
      </c>
      <c r="K1035" s="75" t="s">
        <v>12297</v>
      </c>
      <c r="L1035" s="76">
        <v>17360000</v>
      </c>
      <c r="M1035" s="71" t="s">
        <v>66</v>
      </c>
      <c r="N1035" s="75" t="s">
        <v>12296</v>
      </c>
      <c r="O1035" s="75">
        <v>57461691</v>
      </c>
      <c r="P1035" s="72">
        <v>1425</v>
      </c>
      <c r="Q1035" s="80">
        <v>45840</v>
      </c>
      <c r="R1035" s="75">
        <v>5603238000</v>
      </c>
      <c r="S1035" s="80">
        <v>45849</v>
      </c>
      <c r="T1035" s="76">
        <v>17360000</v>
      </c>
      <c r="U1035" s="72" t="s">
        <v>65</v>
      </c>
      <c r="V1035" s="76">
        <v>32697737</v>
      </c>
      <c r="W1035" s="104" t="s">
        <v>10462</v>
      </c>
      <c r="X1035" s="80">
        <v>45849</v>
      </c>
      <c r="Y1035" s="80">
        <v>45849</v>
      </c>
      <c r="Z1035" s="78" t="s">
        <v>73</v>
      </c>
      <c r="AA1035" s="78">
        <v>45991</v>
      </c>
      <c r="AB1035" s="102">
        <f t="shared" si="96"/>
        <v>142</v>
      </c>
      <c r="AC1035" s="72">
        <v>1</v>
      </c>
      <c r="AD1035" s="514">
        <v>4906000</v>
      </c>
      <c r="AE1035" s="72">
        <v>1</v>
      </c>
      <c r="AF1035" s="80">
        <v>46010</v>
      </c>
      <c r="AG1035" s="102">
        <f t="shared" si="97"/>
        <v>19</v>
      </c>
      <c r="AH1035" s="72">
        <v>0</v>
      </c>
      <c r="AI1035" s="628">
        <v>0</v>
      </c>
      <c r="AJ1035" s="72" t="s">
        <v>73</v>
      </c>
      <c r="AK1035" s="80" t="s">
        <v>73</v>
      </c>
      <c r="AL1035" s="72">
        <v>0</v>
      </c>
      <c r="AM1035" s="80" t="s">
        <v>73</v>
      </c>
      <c r="AN1035" s="80" t="s">
        <v>73</v>
      </c>
      <c r="AO1035" s="80" t="s">
        <v>73</v>
      </c>
      <c r="AP1035" s="102">
        <f t="shared" si="98"/>
        <v>0</v>
      </c>
      <c r="AQ1035" s="102">
        <f t="shared" si="99"/>
        <v>22266000</v>
      </c>
      <c r="AR1035" s="72" t="s">
        <v>65</v>
      </c>
      <c r="AS1035" s="76">
        <v>17360000</v>
      </c>
      <c r="AT1035" s="72" t="s">
        <v>319</v>
      </c>
      <c r="AU1035" s="76">
        <v>0</v>
      </c>
      <c r="AV1035" s="81" t="s">
        <v>73</v>
      </c>
      <c r="AW1035" s="620">
        <v>14916000</v>
      </c>
      <c r="AX1035" s="488">
        <f t="shared" si="100"/>
        <v>7350000</v>
      </c>
      <c r="AY1035" s="84">
        <f t="shared" si="101"/>
        <v>0.66990029641606041</v>
      </c>
      <c r="AZ1035" s="84">
        <v>0.8592165898617512</v>
      </c>
      <c r="BA1035" s="81" t="s">
        <v>73</v>
      </c>
      <c r="BB1035" s="72" t="s">
        <v>123</v>
      </c>
      <c r="BC1035" s="75" t="s">
        <v>12295</v>
      </c>
      <c r="BD1035" s="71" t="s">
        <v>65</v>
      </c>
      <c r="BE1035" s="71" t="s">
        <v>65</v>
      </c>
    </row>
    <row r="1036" spans="2:57" x14ac:dyDescent="0.25">
      <c r="B1036" s="71">
        <v>2025</v>
      </c>
      <c r="C1036" s="71">
        <v>891780111</v>
      </c>
      <c r="D1036" s="71" t="s">
        <v>63</v>
      </c>
      <c r="E1036" s="72" t="s">
        <v>12294</v>
      </c>
      <c r="F1036" s="72" t="s">
        <v>12293</v>
      </c>
      <c r="G1036" s="176">
        <v>0</v>
      </c>
      <c r="H1036" s="72" t="s">
        <v>71</v>
      </c>
      <c r="I1036" s="71" t="s">
        <v>64</v>
      </c>
      <c r="J1036" s="73" t="s">
        <v>81</v>
      </c>
      <c r="K1036" s="75" t="s">
        <v>12292</v>
      </c>
      <c r="L1036" s="76">
        <v>14250000</v>
      </c>
      <c r="M1036" s="71" t="s">
        <v>66</v>
      </c>
      <c r="N1036" s="75" t="s">
        <v>12291</v>
      </c>
      <c r="O1036" s="75">
        <v>4979192</v>
      </c>
      <c r="P1036" s="72">
        <v>1425</v>
      </c>
      <c r="Q1036" s="80">
        <v>45840</v>
      </c>
      <c r="R1036" s="75">
        <v>5603238000</v>
      </c>
      <c r="S1036" s="80">
        <v>45849</v>
      </c>
      <c r="T1036" s="76">
        <v>14250000</v>
      </c>
      <c r="U1036" s="72" t="s">
        <v>65</v>
      </c>
      <c r="V1036" s="76">
        <v>85465146</v>
      </c>
      <c r="W1036" s="104" t="s">
        <v>9042</v>
      </c>
      <c r="X1036" s="80">
        <v>45849</v>
      </c>
      <c r="Y1036" s="80">
        <v>45849</v>
      </c>
      <c r="Z1036" s="78" t="s">
        <v>73</v>
      </c>
      <c r="AA1036" s="78">
        <v>45991</v>
      </c>
      <c r="AB1036" s="102">
        <f t="shared" si="96"/>
        <v>142</v>
      </c>
      <c r="AC1036" s="72">
        <v>0</v>
      </c>
      <c r="AD1036" s="514">
        <v>0</v>
      </c>
      <c r="AE1036" s="72">
        <v>0</v>
      </c>
      <c r="AF1036" s="80" t="s">
        <v>73</v>
      </c>
      <c r="AG1036" s="102">
        <f t="shared" si="97"/>
        <v>0</v>
      </c>
      <c r="AH1036" s="72">
        <v>0</v>
      </c>
      <c r="AI1036" s="628">
        <v>0</v>
      </c>
      <c r="AJ1036" s="72" t="s">
        <v>73</v>
      </c>
      <c r="AK1036" s="80" t="s">
        <v>73</v>
      </c>
      <c r="AL1036" s="72">
        <v>0</v>
      </c>
      <c r="AM1036" s="80" t="s">
        <v>73</v>
      </c>
      <c r="AN1036" s="80" t="s">
        <v>73</v>
      </c>
      <c r="AO1036" s="80" t="s">
        <v>73</v>
      </c>
      <c r="AP1036" s="102">
        <f t="shared" si="98"/>
        <v>0</v>
      </c>
      <c r="AQ1036" s="102">
        <f t="shared" si="99"/>
        <v>14250000</v>
      </c>
      <c r="AR1036" s="72" t="s">
        <v>65</v>
      </c>
      <c r="AS1036" s="76">
        <v>14250000</v>
      </c>
      <c r="AT1036" s="72" t="s">
        <v>319</v>
      </c>
      <c r="AU1036" s="76">
        <v>0</v>
      </c>
      <c r="AV1036" s="81" t="s">
        <v>73</v>
      </c>
      <c r="AW1036" s="620">
        <v>11400000</v>
      </c>
      <c r="AX1036" s="488">
        <f t="shared" si="100"/>
        <v>2850000</v>
      </c>
      <c r="AY1036" s="84">
        <f t="shared" si="101"/>
        <v>0.8</v>
      </c>
      <c r="AZ1036" s="84">
        <v>0.8</v>
      </c>
      <c r="BA1036" s="81" t="s">
        <v>73</v>
      </c>
      <c r="BB1036" s="72" t="s">
        <v>123</v>
      </c>
      <c r="BC1036" s="75" t="s">
        <v>12290</v>
      </c>
      <c r="BD1036" s="71" t="s">
        <v>65</v>
      </c>
      <c r="BE1036" s="71" t="s">
        <v>65</v>
      </c>
    </row>
    <row r="1037" spans="2:57" x14ac:dyDescent="0.25">
      <c r="B1037" s="71">
        <v>2025</v>
      </c>
      <c r="C1037" s="71">
        <v>891780111</v>
      </c>
      <c r="D1037" s="71" t="s">
        <v>63</v>
      </c>
      <c r="E1037" s="72" t="s">
        <v>12289</v>
      </c>
      <c r="F1037" s="72" t="s">
        <v>12288</v>
      </c>
      <c r="G1037" s="176">
        <v>0</v>
      </c>
      <c r="H1037" s="72" t="s">
        <v>71</v>
      </c>
      <c r="I1037" s="71" t="s">
        <v>64</v>
      </c>
      <c r="J1037" s="73" t="s">
        <v>81</v>
      </c>
      <c r="K1037" s="75" t="s">
        <v>12287</v>
      </c>
      <c r="L1037" s="76">
        <v>2900000</v>
      </c>
      <c r="M1037" s="71" t="s">
        <v>66</v>
      </c>
      <c r="N1037" s="75" t="s">
        <v>12286</v>
      </c>
      <c r="O1037" s="75">
        <v>1081831511</v>
      </c>
      <c r="P1037" s="72">
        <v>1425</v>
      </c>
      <c r="Q1037" s="80">
        <v>45840</v>
      </c>
      <c r="R1037" s="75">
        <v>5603238000</v>
      </c>
      <c r="S1037" s="80">
        <v>45849</v>
      </c>
      <c r="T1037" s="76">
        <v>2900000</v>
      </c>
      <c r="U1037" s="72" t="s">
        <v>65</v>
      </c>
      <c r="V1037" s="76">
        <v>45691169</v>
      </c>
      <c r="W1037" s="104" t="s">
        <v>10104</v>
      </c>
      <c r="X1037" s="80">
        <v>45849</v>
      </c>
      <c r="Y1037" s="80">
        <v>45849</v>
      </c>
      <c r="Z1037" s="78" t="s">
        <v>73</v>
      </c>
      <c r="AA1037" s="78">
        <v>45860</v>
      </c>
      <c r="AB1037" s="102">
        <f t="shared" si="96"/>
        <v>11</v>
      </c>
      <c r="AC1037" s="72">
        <v>0</v>
      </c>
      <c r="AD1037" s="514">
        <v>0</v>
      </c>
      <c r="AE1037" s="72">
        <v>0</v>
      </c>
      <c r="AF1037" s="80" t="s">
        <v>73</v>
      </c>
      <c r="AG1037" s="102">
        <f t="shared" si="97"/>
        <v>0</v>
      </c>
      <c r="AH1037" s="72">
        <v>0</v>
      </c>
      <c r="AI1037" s="628">
        <v>0</v>
      </c>
      <c r="AJ1037" s="72" t="s">
        <v>73</v>
      </c>
      <c r="AK1037" s="80" t="s">
        <v>73</v>
      </c>
      <c r="AL1037" s="72">
        <v>0</v>
      </c>
      <c r="AM1037" s="80" t="s">
        <v>73</v>
      </c>
      <c r="AN1037" s="80" t="s">
        <v>73</v>
      </c>
      <c r="AO1037" s="80" t="s">
        <v>73</v>
      </c>
      <c r="AP1037" s="102">
        <f t="shared" si="98"/>
        <v>0</v>
      </c>
      <c r="AQ1037" s="102">
        <f t="shared" si="99"/>
        <v>2900000</v>
      </c>
      <c r="AR1037" s="72" t="s">
        <v>65</v>
      </c>
      <c r="AS1037" s="76">
        <v>2900000</v>
      </c>
      <c r="AT1037" s="72" t="s">
        <v>319</v>
      </c>
      <c r="AU1037" s="76">
        <v>0</v>
      </c>
      <c r="AV1037" s="81" t="s">
        <v>73</v>
      </c>
      <c r="AW1037" s="620">
        <v>2900000</v>
      </c>
      <c r="AX1037" s="488">
        <f t="shared" si="100"/>
        <v>0</v>
      </c>
      <c r="AY1037" s="84">
        <f t="shared" si="101"/>
        <v>1</v>
      </c>
      <c r="AZ1037" s="84">
        <v>1</v>
      </c>
      <c r="BA1037" s="81" t="s">
        <v>73</v>
      </c>
      <c r="BB1037" s="72" t="s">
        <v>208</v>
      </c>
      <c r="BC1037" s="75" t="s">
        <v>12285</v>
      </c>
      <c r="BD1037" s="71" t="s">
        <v>65</v>
      </c>
      <c r="BE1037" s="71" t="s">
        <v>65</v>
      </c>
    </row>
    <row r="1038" spans="2:57" x14ac:dyDescent="0.25">
      <c r="B1038" s="71">
        <v>2025</v>
      </c>
      <c r="C1038" s="71">
        <v>891780111</v>
      </c>
      <c r="D1038" s="71" t="s">
        <v>63</v>
      </c>
      <c r="E1038" s="72" t="s">
        <v>12284</v>
      </c>
      <c r="F1038" s="72" t="s">
        <v>12283</v>
      </c>
      <c r="G1038" s="176">
        <v>0</v>
      </c>
      <c r="H1038" s="72" t="s">
        <v>71</v>
      </c>
      <c r="I1038" s="71" t="s">
        <v>64</v>
      </c>
      <c r="J1038" s="73" t="s">
        <v>81</v>
      </c>
      <c r="K1038" s="75" t="s">
        <v>12282</v>
      </c>
      <c r="L1038" s="76">
        <v>11250000</v>
      </c>
      <c r="M1038" s="71" t="s">
        <v>66</v>
      </c>
      <c r="N1038" s="75" t="s">
        <v>12281</v>
      </c>
      <c r="O1038" s="75">
        <v>1082903162</v>
      </c>
      <c r="P1038" s="72">
        <v>1426</v>
      </c>
      <c r="Q1038" s="80">
        <v>45840</v>
      </c>
      <c r="R1038" s="75">
        <v>2494141000</v>
      </c>
      <c r="S1038" s="80">
        <v>45849</v>
      </c>
      <c r="T1038" s="76">
        <v>11250000</v>
      </c>
      <c r="U1038" s="72" t="s">
        <v>65</v>
      </c>
      <c r="V1038" s="76">
        <v>85467461</v>
      </c>
      <c r="W1038" s="104" t="s">
        <v>11760</v>
      </c>
      <c r="X1038" s="80">
        <v>45849</v>
      </c>
      <c r="Y1038" s="80">
        <v>45849</v>
      </c>
      <c r="Z1038" s="78" t="s">
        <v>73</v>
      </c>
      <c r="AA1038" s="78">
        <v>45991</v>
      </c>
      <c r="AB1038" s="102">
        <f t="shared" si="96"/>
        <v>142</v>
      </c>
      <c r="AC1038" s="72">
        <v>0</v>
      </c>
      <c r="AD1038" s="514">
        <v>0</v>
      </c>
      <c r="AE1038" s="72">
        <v>0</v>
      </c>
      <c r="AF1038" s="80" t="s">
        <v>73</v>
      </c>
      <c r="AG1038" s="102">
        <f t="shared" si="97"/>
        <v>0</v>
      </c>
      <c r="AH1038" s="72">
        <v>0</v>
      </c>
      <c r="AI1038" s="628">
        <v>0</v>
      </c>
      <c r="AJ1038" s="72" t="s">
        <v>73</v>
      </c>
      <c r="AK1038" s="80" t="s">
        <v>73</v>
      </c>
      <c r="AL1038" s="72">
        <v>1</v>
      </c>
      <c r="AM1038" s="80">
        <v>45903</v>
      </c>
      <c r="AN1038" s="80">
        <v>45931</v>
      </c>
      <c r="AO1038" s="80" t="s">
        <v>73</v>
      </c>
      <c r="AP1038" s="102">
        <f t="shared" si="98"/>
        <v>28</v>
      </c>
      <c r="AQ1038" s="102">
        <f t="shared" si="99"/>
        <v>11250000</v>
      </c>
      <c r="AR1038" s="72" t="s">
        <v>65</v>
      </c>
      <c r="AS1038" s="76">
        <v>11250000</v>
      </c>
      <c r="AT1038" s="72" t="s">
        <v>319</v>
      </c>
      <c r="AU1038" s="76">
        <v>0</v>
      </c>
      <c r="AV1038" s="81" t="s">
        <v>73</v>
      </c>
      <c r="AW1038" s="620">
        <v>4500000</v>
      </c>
      <c r="AX1038" s="488">
        <f t="shared" si="100"/>
        <v>6750000</v>
      </c>
      <c r="AY1038" s="84">
        <f t="shared" si="101"/>
        <v>0.4</v>
      </c>
      <c r="AZ1038" s="84">
        <v>0.4</v>
      </c>
      <c r="BA1038" s="81" t="s">
        <v>73</v>
      </c>
      <c r="BB1038" s="72" t="s">
        <v>123</v>
      </c>
      <c r="BC1038" s="75" t="s">
        <v>12280</v>
      </c>
      <c r="BD1038" s="71" t="s">
        <v>65</v>
      </c>
      <c r="BE1038" s="71" t="s">
        <v>65</v>
      </c>
    </row>
    <row r="1039" spans="2:57" x14ac:dyDescent="0.25">
      <c r="B1039" s="71">
        <v>2025</v>
      </c>
      <c r="C1039" s="71">
        <v>891780111</v>
      </c>
      <c r="D1039" s="71" t="s">
        <v>63</v>
      </c>
      <c r="E1039" s="72" t="s">
        <v>12279</v>
      </c>
      <c r="F1039" s="72" t="s">
        <v>12278</v>
      </c>
      <c r="G1039" s="176">
        <v>0</v>
      </c>
      <c r="H1039" s="72" t="s">
        <v>71</v>
      </c>
      <c r="I1039" s="71" t="s">
        <v>64</v>
      </c>
      <c r="J1039" s="73" t="s">
        <v>81</v>
      </c>
      <c r="K1039" s="75" t="s">
        <v>12277</v>
      </c>
      <c r="L1039" s="76">
        <v>15780000</v>
      </c>
      <c r="M1039" s="71" t="s">
        <v>66</v>
      </c>
      <c r="N1039" s="75" t="s">
        <v>12276</v>
      </c>
      <c r="O1039" s="75">
        <v>1065612272</v>
      </c>
      <c r="P1039" s="72">
        <v>1425</v>
      </c>
      <c r="Q1039" s="80">
        <v>45840</v>
      </c>
      <c r="R1039" s="75">
        <v>5603238000</v>
      </c>
      <c r="S1039" s="80">
        <v>45849</v>
      </c>
      <c r="T1039" s="76">
        <v>15780000</v>
      </c>
      <c r="U1039" s="72" t="s">
        <v>65</v>
      </c>
      <c r="V1039" s="76">
        <v>85466528</v>
      </c>
      <c r="W1039" s="104" t="s">
        <v>11931</v>
      </c>
      <c r="X1039" s="80">
        <v>45849</v>
      </c>
      <c r="Y1039" s="80">
        <v>45849</v>
      </c>
      <c r="Z1039" s="78" t="s">
        <v>73</v>
      </c>
      <c r="AA1039" s="78">
        <v>45991</v>
      </c>
      <c r="AB1039" s="102">
        <f t="shared" si="96"/>
        <v>142</v>
      </c>
      <c r="AC1039" s="72">
        <v>0</v>
      </c>
      <c r="AD1039" s="514">
        <v>0</v>
      </c>
      <c r="AE1039" s="72">
        <v>0</v>
      </c>
      <c r="AF1039" s="80" t="s">
        <v>73</v>
      </c>
      <c r="AG1039" s="102">
        <f t="shared" si="97"/>
        <v>0</v>
      </c>
      <c r="AH1039" s="72">
        <v>0</v>
      </c>
      <c r="AI1039" s="628">
        <v>0</v>
      </c>
      <c r="AJ1039" s="72" t="s">
        <v>73</v>
      </c>
      <c r="AK1039" s="80" t="s">
        <v>73</v>
      </c>
      <c r="AL1039" s="72">
        <v>0</v>
      </c>
      <c r="AM1039" s="80" t="s">
        <v>73</v>
      </c>
      <c r="AN1039" s="80" t="s">
        <v>73</v>
      </c>
      <c r="AO1039" s="80" t="s">
        <v>73</v>
      </c>
      <c r="AP1039" s="102">
        <f t="shared" si="98"/>
        <v>0</v>
      </c>
      <c r="AQ1039" s="102">
        <f t="shared" si="99"/>
        <v>15780000</v>
      </c>
      <c r="AR1039" s="72" t="s">
        <v>65</v>
      </c>
      <c r="AS1039" s="76">
        <v>15780000</v>
      </c>
      <c r="AT1039" s="72" t="s">
        <v>319</v>
      </c>
      <c r="AU1039" s="76">
        <v>0</v>
      </c>
      <c r="AV1039" s="81" t="s">
        <v>73</v>
      </c>
      <c r="AW1039" s="620">
        <v>12624000</v>
      </c>
      <c r="AX1039" s="488">
        <f t="shared" si="100"/>
        <v>3156000</v>
      </c>
      <c r="AY1039" s="84">
        <f t="shared" si="101"/>
        <v>0.8</v>
      </c>
      <c r="AZ1039" s="84">
        <v>0.8</v>
      </c>
      <c r="BA1039" s="81" t="s">
        <v>73</v>
      </c>
      <c r="BB1039" s="72" t="s">
        <v>123</v>
      </c>
      <c r="BC1039" s="75" t="s">
        <v>12275</v>
      </c>
      <c r="BD1039" s="71" t="s">
        <v>65</v>
      </c>
      <c r="BE1039" s="71" t="s">
        <v>65</v>
      </c>
    </row>
    <row r="1040" spans="2:57" x14ac:dyDescent="0.25">
      <c r="B1040" s="71">
        <v>2025</v>
      </c>
      <c r="C1040" s="71">
        <v>891780111</v>
      </c>
      <c r="D1040" s="71" t="s">
        <v>63</v>
      </c>
      <c r="E1040" s="72" t="s">
        <v>12274</v>
      </c>
      <c r="F1040" s="72" t="s">
        <v>12273</v>
      </c>
      <c r="G1040" s="176">
        <v>0</v>
      </c>
      <c r="H1040" s="72" t="s">
        <v>71</v>
      </c>
      <c r="I1040" s="71" t="s">
        <v>64</v>
      </c>
      <c r="J1040" s="73" t="s">
        <v>81</v>
      </c>
      <c r="K1040" s="75" t="s">
        <v>12088</v>
      </c>
      <c r="L1040" s="76">
        <v>17360000</v>
      </c>
      <c r="M1040" s="71" t="s">
        <v>66</v>
      </c>
      <c r="N1040" s="75" t="s">
        <v>12272</v>
      </c>
      <c r="O1040" s="75">
        <v>1082941715</v>
      </c>
      <c r="P1040" s="72">
        <v>1425</v>
      </c>
      <c r="Q1040" s="80">
        <v>45840</v>
      </c>
      <c r="R1040" s="75">
        <v>5603238000</v>
      </c>
      <c r="S1040" s="80">
        <v>45849</v>
      </c>
      <c r="T1040" s="76">
        <v>17360000</v>
      </c>
      <c r="U1040" s="72" t="s">
        <v>65</v>
      </c>
      <c r="V1040" s="76">
        <v>85465146</v>
      </c>
      <c r="W1040" s="104" t="s">
        <v>9042</v>
      </c>
      <c r="X1040" s="80">
        <v>45849</v>
      </c>
      <c r="Y1040" s="80">
        <v>45849</v>
      </c>
      <c r="Z1040" s="78" t="s">
        <v>73</v>
      </c>
      <c r="AA1040" s="78">
        <v>45991</v>
      </c>
      <c r="AB1040" s="102">
        <f t="shared" si="96"/>
        <v>142</v>
      </c>
      <c r="AC1040" s="72">
        <v>0</v>
      </c>
      <c r="AD1040" s="514">
        <v>0</v>
      </c>
      <c r="AE1040" s="72">
        <v>0</v>
      </c>
      <c r="AF1040" s="80" t="s">
        <v>73</v>
      </c>
      <c r="AG1040" s="102">
        <f t="shared" si="97"/>
        <v>0</v>
      </c>
      <c r="AH1040" s="72">
        <v>0</v>
      </c>
      <c r="AI1040" s="628">
        <v>0</v>
      </c>
      <c r="AJ1040" s="72" t="s">
        <v>73</v>
      </c>
      <c r="AK1040" s="80" t="s">
        <v>73</v>
      </c>
      <c r="AL1040" s="72">
        <v>0</v>
      </c>
      <c r="AM1040" s="80" t="s">
        <v>73</v>
      </c>
      <c r="AN1040" s="80" t="s">
        <v>73</v>
      </c>
      <c r="AO1040" s="80" t="s">
        <v>73</v>
      </c>
      <c r="AP1040" s="102">
        <f t="shared" si="98"/>
        <v>0</v>
      </c>
      <c r="AQ1040" s="102">
        <f t="shared" si="99"/>
        <v>17360000</v>
      </c>
      <c r="AR1040" s="72" t="s">
        <v>65</v>
      </c>
      <c r="AS1040" s="76">
        <v>17360000</v>
      </c>
      <c r="AT1040" s="72" t="s">
        <v>319</v>
      </c>
      <c r="AU1040" s="76">
        <v>0</v>
      </c>
      <c r="AV1040" s="81" t="s">
        <v>73</v>
      </c>
      <c r="AW1040" s="620">
        <v>13888000</v>
      </c>
      <c r="AX1040" s="488">
        <f t="shared" si="100"/>
        <v>3472000</v>
      </c>
      <c r="AY1040" s="84">
        <f t="shared" si="101"/>
        <v>0.8</v>
      </c>
      <c r="AZ1040" s="84">
        <v>0.8</v>
      </c>
      <c r="BA1040" s="81" t="s">
        <v>73</v>
      </c>
      <c r="BB1040" s="72" t="s">
        <v>123</v>
      </c>
      <c r="BC1040" s="75" t="s">
        <v>12271</v>
      </c>
      <c r="BD1040" s="71" t="s">
        <v>65</v>
      </c>
      <c r="BE1040" s="71" t="s">
        <v>65</v>
      </c>
    </row>
    <row r="1041" spans="2:57" x14ac:dyDescent="0.25">
      <c r="B1041" s="71">
        <v>2025</v>
      </c>
      <c r="C1041" s="71">
        <v>891780111</v>
      </c>
      <c r="D1041" s="71" t="s">
        <v>63</v>
      </c>
      <c r="E1041" s="72" t="s">
        <v>12270</v>
      </c>
      <c r="F1041" s="72" t="s">
        <v>12269</v>
      </c>
      <c r="G1041" s="176">
        <v>0</v>
      </c>
      <c r="H1041" s="72" t="s">
        <v>71</v>
      </c>
      <c r="I1041" s="71" t="s">
        <v>64</v>
      </c>
      <c r="J1041" s="73" t="s">
        <v>81</v>
      </c>
      <c r="K1041" s="75" t="s">
        <v>12268</v>
      </c>
      <c r="L1041" s="76">
        <v>15780000</v>
      </c>
      <c r="M1041" s="71" t="s">
        <v>66</v>
      </c>
      <c r="N1041" s="75" t="s">
        <v>12267</v>
      </c>
      <c r="O1041" s="75">
        <v>1083040358</v>
      </c>
      <c r="P1041" s="72">
        <v>1425</v>
      </c>
      <c r="Q1041" s="80">
        <v>45840</v>
      </c>
      <c r="R1041" s="75">
        <v>5603238000</v>
      </c>
      <c r="S1041" s="80">
        <v>45849</v>
      </c>
      <c r="T1041" s="76">
        <v>15780000</v>
      </c>
      <c r="U1041" s="72" t="s">
        <v>65</v>
      </c>
      <c r="V1041" s="76">
        <v>36557666</v>
      </c>
      <c r="W1041" s="104" t="s">
        <v>10440</v>
      </c>
      <c r="X1041" s="80">
        <v>45849</v>
      </c>
      <c r="Y1041" s="80">
        <v>45849</v>
      </c>
      <c r="Z1041" s="78" t="s">
        <v>73</v>
      </c>
      <c r="AA1041" s="78">
        <v>45991</v>
      </c>
      <c r="AB1041" s="102">
        <f t="shared" si="96"/>
        <v>142</v>
      </c>
      <c r="AC1041" s="72">
        <v>0</v>
      </c>
      <c r="AD1041" s="514">
        <v>0</v>
      </c>
      <c r="AE1041" s="72">
        <v>0</v>
      </c>
      <c r="AF1041" s="80" t="s">
        <v>73</v>
      </c>
      <c r="AG1041" s="102">
        <f t="shared" si="97"/>
        <v>0</v>
      </c>
      <c r="AH1041" s="72">
        <v>0</v>
      </c>
      <c r="AI1041" s="628">
        <v>0</v>
      </c>
      <c r="AJ1041" s="72" t="s">
        <v>73</v>
      </c>
      <c r="AK1041" s="80" t="s">
        <v>73</v>
      </c>
      <c r="AL1041" s="72">
        <v>0</v>
      </c>
      <c r="AM1041" s="80" t="s">
        <v>73</v>
      </c>
      <c r="AN1041" s="80" t="s">
        <v>73</v>
      </c>
      <c r="AO1041" s="80" t="s">
        <v>73</v>
      </c>
      <c r="AP1041" s="102">
        <f t="shared" si="98"/>
        <v>0</v>
      </c>
      <c r="AQ1041" s="102">
        <f t="shared" si="99"/>
        <v>15780000</v>
      </c>
      <c r="AR1041" s="72" t="s">
        <v>65</v>
      </c>
      <c r="AS1041" s="76">
        <v>15780000</v>
      </c>
      <c r="AT1041" s="72" t="s">
        <v>319</v>
      </c>
      <c r="AU1041" s="76">
        <v>0</v>
      </c>
      <c r="AV1041" s="81" t="s">
        <v>73</v>
      </c>
      <c r="AW1041" s="620">
        <v>12624000</v>
      </c>
      <c r="AX1041" s="488">
        <f t="shared" si="100"/>
        <v>3156000</v>
      </c>
      <c r="AY1041" s="84">
        <f t="shared" si="101"/>
        <v>0.8</v>
      </c>
      <c r="AZ1041" s="84">
        <v>0.8</v>
      </c>
      <c r="BA1041" s="81" t="s">
        <v>73</v>
      </c>
      <c r="BB1041" s="72" t="s">
        <v>123</v>
      </c>
      <c r="BC1041" s="75" t="s">
        <v>12266</v>
      </c>
      <c r="BD1041" s="71" t="s">
        <v>65</v>
      </c>
      <c r="BE1041" s="71" t="s">
        <v>65</v>
      </c>
    </row>
    <row r="1042" spans="2:57" x14ac:dyDescent="0.25">
      <c r="B1042" s="71">
        <v>2025</v>
      </c>
      <c r="C1042" s="71">
        <v>891780111</v>
      </c>
      <c r="D1042" s="71" t="s">
        <v>63</v>
      </c>
      <c r="E1042" s="72" t="s">
        <v>12265</v>
      </c>
      <c r="F1042" s="72" t="s">
        <v>12264</v>
      </c>
      <c r="G1042" s="176">
        <v>0</v>
      </c>
      <c r="H1042" s="72" t="s">
        <v>71</v>
      </c>
      <c r="I1042" s="71" t="s">
        <v>64</v>
      </c>
      <c r="J1042" s="73" t="s">
        <v>81</v>
      </c>
      <c r="K1042" s="75" t="s">
        <v>12263</v>
      </c>
      <c r="L1042" s="76">
        <v>30000000</v>
      </c>
      <c r="M1042" s="71" t="s">
        <v>66</v>
      </c>
      <c r="N1042" s="75" t="s">
        <v>12262</v>
      </c>
      <c r="O1042" s="75">
        <v>1082944226</v>
      </c>
      <c r="P1042" s="72">
        <v>1425</v>
      </c>
      <c r="Q1042" s="80">
        <v>45840</v>
      </c>
      <c r="R1042" s="75">
        <v>5603238000</v>
      </c>
      <c r="S1042" s="80">
        <v>45849</v>
      </c>
      <c r="T1042" s="76">
        <v>30000000</v>
      </c>
      <c r="U1042" s="72" t="s">
        <v>65</v>
      </c>
      <c r="V1042" s="76">
        <v>79738530</v>
      </c>
      <c r="W1042" s="104" t="s">
        <v>10373</v>
      </c>
      <c r="X1042" s="80">
        <v>45849</v>
      </c>
      <c r="Y1042" s="80">
        <v>45849</v>
      </c>
      <c r="Z1042" s="78" t="s">
        <v>73</v>
      </c>
      <c r="AA1042" s="78">
        <v>45991</v>
      </c>
      <c r="AB1042" s="102">
        <f t="shared" si="96"/>
        <v>142</v>
      </c>
      <c r="AC1042" s="72">
        <v>0</v>
      </c>
      <c r="AD1042" s="514">
        <v>0</v>
      </c>
      <c r="AE1042" s="72">
        <v>0</v>
      </c>
      <c r="AF1042" s="80" t="s">
        <v>73</v>
      </c>
      <c r="AG1042" s="102">
        <f t="shared" si="97"/>
        <v>0</v>
      </c>
      <c r="AH1042" s="72">
        <v>0</v>
      </c>
      <c r="AI1042" s="628">
        <v>0</v>
      </c>
      <c r="AJ1042" s="72" t="s">
        <v>73</v>
      </c>
      <c r="AK1042" s="80" t="s">
        <v>73</v>
      </c>
      <c r="AL1042" s="72">
        <v>0</v>
      </c>
      <c r="AM1042" s="80" t="s">
        <v>73</v>
      </c>
      <c r="AN1042" s="80" t="s">
        <v>73</v>
      </c>
      <c r="AO1042" s="80" t="s">
        <v>73</v>
      </c>
      <c r="AP1042" s="102">
        <f t="shared" si="98"/>
        <v>0</v>
      </c>
      <c r="AQ1042" s="102">
        <f t="shared" si="99"/>
        <v>30000000</v>
      </c>
      <c r="AR1042" s="72" t="s">
        <v>65</v>
      </c>
      <c r="AS1042" s="76">
        <v>30000000</v>
      </c>
      <c r="AT1042" s="72" t="s">
        <v>319</v>
      </c>
      <c r="AU1042" s="76">
        <v>0</v>
      </c>
      <c r="AV1042" s="81" t="s">
        <v>73</v>
      </c>
      <c r="AW1042" s="620">
        <v>24000000</v>
      </c>
      <c r="AX1042" s="488">
        <f t="shared" si="100"/>
        <v>6000000</v>
      </c>
      <c r="AY1042" s="84">
        <f t="shared" si="101"/>
        <v>0.8</v>
      </c>
      <c r="AZ1042" s="84">
        <v>0.8</v>
      </c>
      <c r="BA1042" s="81" t="s">
        <v>73</v>
      </c>
      <c r="BB1042" s="72" t="s">
        <v>123</v>
      </c>
      <c r="BC1042" s="75" t="s">
        <v>12261</v>
      </c>
      <c r="BD1042" s="71" t="s">
        <v>65</v>
      </c>
      <c r="BE1042" s="71" t="s">
        <v>65</v>
      </c>
    </row>
    <row r="1043" spans="2:57" x14ac:dyDescent="0.25">
      <c r="B1043" s="71">
        <v>2025</v>
      </c>
      <c r="C1043" s="71">
        <v>891780111</v>
      </c>
      <c r="D1043" s="71" t="s">
        <v>63</v>
      </c>
      <c r="E1043" s="72" t="s">
        <v>12260</v>
      </c>
      <c r="F1043" s="72" t="s">
        <v>12259</v>
      </c>
      <c r="G1043" s="176">
        <v>0</v>
      </c>
      <c r="H1043" s="72" t="s">
        <v>71</v>
      </c>
      <c r="I1043" s="71" t="s">
        <v>166</v>
      </c>
      <c r="J1043" s="73" t="s">
        <v>81</v>
      </c>
      <c r="K1043" s="75" t="s">
        <v>12258</v>
      </c>
      <c r="L1043" s="76">
        <v>19425000</v>
      </c>
      <c r="M1043" s="71" t="s">
        <v>66</v>
      </c>
      <c r="N1043" s="75" t="s">
        <v>12257</v>
      </c>
      <c r="O1043" s="75">
        <v>1082983016</v>
      </c>
      <c r="P1043" s="72">
        <v>829</v>
      </c>
      <c r="Q1043" s="80">
        <v>45748</v>
      </c>
      <c r="R1043" s="75">
        <v>106362500</v>
      </c>
      <c r="S1043" s="80">
        <v>45852</v>
      </c>
      <c r="T1043" s="76">
        <v>19425000</v>
      </c>
      <c r="U1043" s="72" t="s">
        <v>65</v>
      </c>
      <c r="V1043" s="76">
        <v>1192791759</v>
      </c>
      <c r="W1043" s="104" t="s">
        <v>3787</v>
      </c>
      <c r="X1043" s="80">
        <v>45852</v>
      </c>
      <c r="Y1043" s="80">
        <v>45852</v>
      </c>
      <c r="Z1043" s="78" t="s">
        <v>73</v>
      </c>
      <c r="AA1043" s="78">
        <v>45991</v>
      </c>
      <c r="AB1043" s="102">
        <f t="shared" si="96"/>
        <v>139</v>
      </c>
      <c r="AC1043" s="72">
        <v>0</v>
      </c>
      <c r="AD1043" s="514">
        <v>0</v>
      </c>
      <c r="AE1043" s="72">
        <v>0</v>
      </c>
      <c r="AF1043" s="80" t="s">
        <v>73</v>
      </c>
      <c r="AG1043" s="102">
        <f t="shared" si="97"/>
        <v>0</v>
      </c>
      <c r="AH1043" s="72">
        <v>0</v>
      </c>
      <c r="AI1043" s="628">
        <v>0</v>
      </c>
      <c r="AJ1043" s="72" t="s">
        <v>73</v>
      </c>
      <c r="AK1043" s="80" t="s">
        <v>73</v>
      </c>
      <c r="AL1043" s="72">
        <v>0</v>
      </c>
      <c r="AM1043" s="80" t="s">
        <v>73</v>
      </c>
      <c r="AN1043" s="80" t="s">
        <v>73</v>
      </c>
      <c r="AO1043" s="80" t="s">
        <v>73</v>
      </c>
      <c r="AP1043" s="102">
        <f t="shared" si="98"/>
        <v>0</v>
      </c>
      <c r="AQ1043" s="102">
        <f t="shared" si="99"/>
        <v>19425000</v>
      </c>
      <c r="AR1043" s="72" t="s">
        <v>65</v>
      </c>
      <c r="AS1043" s="76">
        <v>19425000</v>
      </c>
      <c r="AT1043" s="72" t="s">
        <v>319</v>
      </c>
      <c r="AU1043" s="76">
        <v>0</v>
      </c>
      <c r="AV1043" s="81" t="s">
        <v>73</v>
      </c>
      <c r="AW1043" s="620">
        <v>15540000</v>
      </c>
      <c r="AX1043" s="488">
        <f t="shared" si="100"/>
        <v>3885000</v>
      </c>
      <c r="AY1043" s="84">
        <f t="shared" si="101"/>
        <v>0.8</v>
      </c>
      <c r="AZ1043" s="84">
        <v>0.8</v>
      </c>
      <c r="BA1043" s="81" t="s">
        <v>73</v>
      </c>
      <c r="BB1043" s="72" t="s">
        <v>123</v>
      </c>
      <c r="BC1043" s="75" t="s">
        <v>12256</v>
      </c>
      <c r="BD1043" s="71" t="s">
        <v>65</v>
      </c>
      <c r="BE1043" s="71" t="s">
        <v>65</v>
      </c>
    </row>
    <row r="1044" spans="2:57" x14ac:dyDescent="0.25">
      <c r="B1044" s="71">
        <v>2025</v>
      </c>
      <c r="C1044" s="71">
        <v>891780111</v>
      </c>
      <c r="D1044" s="71" t="s">
        <v>63</v>
      </c>
      <c r="E1044" s="72" t="s">
        <v>12255</v>
      </c>
      <c r="F1044" s="72" t="s">
        <v>12254</v>
      </c>
      <c r="G1044" s="176">
        <v>0</v>
      </c>
      <c r="H1044" s="72" t="s">
        <v>71</v>
      </c>
      <c r="I1044" s="71" t="s">
        <v>64</v>
      </c>
      <c r="J1044" s="73" t="s">
        <v>81</v>
      </c>
      <c r="K1044" s="75" t="s">
        <v>12225</v>
      </c>
      <c r="L1044" s="76">
        <v>17360000</v>
      </c>
      <c r="M1044" s="71" t="s">
        <v>66</v>
      </c>
      <c r="N1044" s="75" t="s">
        <v>12253</v>
      </c>
      <c r="O1044" s="75">
        <v>1082905242</v>
      </c>
      <c r="P1044" s="72">
        <v>1425</v>
      </c>
      <c r="Q1044" s="80">
        <v>45840</v>
      </c>
      <c r="R1044" s="75">
        <v>5603238000</v>
      </c>
      <c r="S1044" s="80">
        <v>45852</v>
      </c>
      <c r="T1044" s="76">
        <v>17360000</v>
      </c>
      <c r="U1044" s="72" t="s">
        <v>65</v>
      </c>
      <c r="V1044" s="76">
        <v>1082889541</v>
      </c>
      <c r="W1044" s="104" t="s">
        <v>1095</v>
      </c>
      <c r="X1044" s="80">
        <v>45852</v>
      </c>
      <c r="Y1044" s="80">
        <v>45852</v>
      </c>
      <c r="Z1044" s="78" t="s">
        <v>73</v>
      </c>
      <c r="AA1044" s="78">
        <v>45991</v>
      </c>
      <c r="AB1044" s="102">
        <f t="shared" si="96"/>
        <v>139</v>
      </c>
      <c r="AC1044" s="72">
        <v>0</v>
      </c>
      <c r="AD1044" s="514">
        <v>0</v>
      </c>
      <c r="AE1044" s="72">
        <v>0</v>
      </c>
      <c r="AF1044" s="80" t="s">
        <v>73</v>
      </c>
      <c r="AG1044" s="102">
        <f t="shared" si="97"/>
        <v>0</v>
      </c>
      <c r="AH1044" s="72">
        <v>0</v>
      </c>
      <c r="AI1044" s="628">
        <v>0</v>
      </c>
      <c r="AJ1044" s="72" t="s">
        <v>73</v>
      </c>
      <c r="AK1044" s="80" t="s">
        <v>73</v>
      </c>
      <c r="AL1044" s="72">
        <v>0</v>
      </c>
      <c r="AM1044" s="80" t="s">
        <v>73</v>
      </c>
      <c r="AN1044" s="80" t="s">
        <v>73</v>
      </c>
      <c r="AO1044" s="80" t="s">
        <v>73</v>
      </c>
      <c r="AP1044" s="102">
        <f t="shared" si="98"/>
        <v>0</v>
      </c>
      <c r="AQ1044" s="102">
        <f t="shared" si="99"/>
        <v>17360000</v>
      </c>
      <c r="AR1044" s="72" t="s">
        <v>65</v>
      </c>
      <c r="AS1044" s="76">
        <v>17360000</v>
      </c>
      <c r="AT1044" s="72" t="s">
        <v>319</v>
      </c>
      <c r="AU1044" s="76">
        <v>0</v>
      </c>
      <c r="AV1044" s="81" t="s">
        <v>73</v>
      </c>
      <c r="AW1044" s="620">
        <v>13888000</v>
      </c>
      <c r="AX1044" s="488">
        <f t="shared" si="100"/>
        <v>3472000</v>
      </c>
      <c r="AY1044" s="84">
        <f t="shared" si="101"/>
        <v>0.8</v>
      </c>
      <c r="AZ1044" s="84">
        <v>0.8</v>
      </c>
      <c r="BA1044" s="81" t="s">
        <v>73</v>
      </c>
      <c r="BB1044" s="72" t="s">
        <v>123</v>
      </c>
      <c r="BC1044" s="75" t="s">
        <v>12252</v>
      </c>
      <c r="BD1044" s="71" t="s">
        <v>65</v>
      </c>
      <c r="BE1044" s="71" t="s">
        <v>65</v>
      </c>
    </row>
    <row r="1045" spans="2:57" x14ac:dyDescent="0.25">
      <c r="B1045" s="71">
        <v>2025</v>
      </c>
      <c r="C1045" s="71">
        <v>891780111</v>
      </c>
      <c r="D1045" s="71" t="s">
        <v>63</v>
      </c>
      <c r="E1045" s="72" t="s">
        <v>12251</v>
      </c>
      <c r="F1045" s="72" t="s">
        <v>12250</v>
      </c>
      <c r="G1045" s="176">
        <v>0</v>
      </c>
      <c r="H1045" s="72" t="s">
        <v>71</v>
      </c>
      <c r="I1045" s="71" t="s">
        <v>64</v>
      </c>
      <c r="J1045" s="73" t="s">
        <v>81</v>
      </c>
      <c r="K1045" s="75" t="s">
        <v>12225</v>
      </c>
      <c r="L1045" s="76">
        <v>17360000</v>
      </c>
      <c r="M1045" s="71" t="s">
        <v>66</v>
      </c>
      <c r="N1045" s="75" t="s">
        <v>12249</v>
      </c>
      <c r="O1045" s="75">
        <v>1083020130</v>
      </c>
      <c r="P1045" s="72">
        <v>1425</v>
      </c>
      <c r="Q1045" s="80">
        <v>45840</v>
      </c>
      <c r="R1045" s="75">
        <v>5603238000</v>
      </c>
      <c r="S1045" s="80">
        <v>45852</v>
      </c>
      <c r="T1045" s="76">
        <v>17360000</v>
      </c>
      <c r="U1045" s="72" t="s">
        <v>65</v>
      </c>
      <c r="V1045" s="76">
        <v>1082889541</v>
      </c>
      <c r="W1045" s="104" t="s">
        <v>1095</v>
      </c>
      <c r="X1045" s="80">
        <v>45852</v>
      </c>
      <c r="Y1045" s="80">
        <v>45852</v>
      </c>
      <c r="Z1045" s="78" t="s">
        <v>73</v>
      </c>
      <c r="AA1045" s="78">
        <v>45991</v>
      </c>
      <c r="AB1045" s="102">
        <f t="shared" si="96"/>
        <v>139</v>
      </c>
      <c r="AC1045" s="72">
        <v>0</v>
      </c>
      <c r="AD1045" s="514">
        <v>0</v>
      </c>
      <c r="AE1045" s="72">
        <v>0</v>
      </c>
      <c r="AF1045" s="80" t="s">
        <v>73</v>
      </c>
      <c r="AG1045" s="102">
        <f t="shared" si="97"/>
        <v>0</v>
      </c>
      <c r="AH1045" s="72">
        <v>0</v>
      </c>
      <c r="AI1045" s="628">
        <v>0</v>
      </c>
      <c r="AJ1045" s="72" t="s">
        <v>73</v>
      </c>
      <c r="AK1045" s="80" t="s">
        <v>73</v>
      </c>
      <c r="AL1045" s="72">
        <v>0</v>
      </c>
      <c r="AM1045" s="80" t="s">
        <v>73</v>
      </c>
      <c r="AN1045" s="80" t="s">
        <v>73</v>
      </c>
      <c r="AO1045" s="80" t="s">
        <v>73</v>
      </c>
      <c r="AP1045" s="102">
        <f t="shared" si="98"/>
        <v>0</v>
      </c>
      <c r="AQ1045" s="102">
        <f t="shared" si="99"/>
        <v>17360000</v>
      </c>
      <c r="AR1045" s="72" t="s">
        <v>65</v>
      </c>
      <c r="AS1045" s="76">
        <v>17360000</v>
      </c>
      <c r="AT1045" s="72" t="s">
        <v>319</v>
      </c>
      <c r="AU1045" s="76">
        <v>0</v>
      </c>
      <c r="AV1045" s="81" t="s">
        <v>73</v>
      </c>
      <c r="AW1045" s="620">
        <v>13888000</v>
      </c>
      <c r="AX1045" s="488">
        <f t="shared" si="100"/>
        <v>3472000</v>
      </c>
      <c r="AY1045" s="84">
        <f t="shared" si="101"/>
        <v>0.8</v>
      </c>
      <c r="AZ1045" s="84">
        <v>0.8</v>
      </c>
      <c r="BA1045" s="81" t="s">
        <v>73</v>
      </c>
      <c r="BB1045" s="72" t="s">
        <v>123</v>
      </c>
      <c r="BC1045" s="75" t="s">
        <v>12248</v>
      </c>
      <c r="BD1045" s="71" t="s">
        <v>65</v>
      </c>
      <c r="BE1045" s="71" t="s">
        <v>65</v>
      </c>
    </row>
    <row r="1046" spans="2:57" x14ac:dyDescent="0.25">
      <c r="B1046" s="71">
        <v>2025</v>
      </c>
      <c r="C1046" s="71">
        <v>891780111</v>
      </c>
      <c r="D1046" s="71" t="s">
        <v>63</v>
      </c>
      <c r="E1046" s="72" t="s">
        <v>12247</v>
      </c>
      <c r="F1046" s="72" t="s">
        <v>12246</v>
      </c>
      <c r="G1046" s="176">
        <v>0</v>
      </c>
      <c r="H1046" s="72" t="s">
        <v>71</v>
      </c>
      <c r="I1046" s="71" t="s">
        <v>64</v>
      </c>
      <c r="J1046" s="73" t="s">
        <v>81</v>
      </c>
      <c r="K1046" s="75" t="s">
        <v>12245</v>
      </c>
      <c r="L1046" s="76">
        <v>14250000</v>
      </c>
      <c r="M1046" s="71" t="s">
        <v>66</v>
      </c>
      <c r="N1046" s="75" t="s">
        <v>12244</v>
      </c>
      <c r="O1046" s="75">
        <v>1082887356</v>
      </c>
      <c r="P1046" s="72">
        <v>1425</v>
      </c>
      <c r="Q1046" s="80">
        <v>45840</v>
      </c>
      <c r="R1046" s="75">
        <v>5603238000</v>
      </c>
      <c r="S1046" s="80">
        <v>45852</v>
      </c>
      <c r="T1046" s="76">
        <v>14250000</v>
      </c>
      <c r="U1046" s="72" t="s">
        <v>65</v>
      </c>
      <c r="V1046" s="76">
        <v>85466528</v>
      </c>
      <c r="W1046" s="104" t="s">
        <v>11931</v>
      </c>
      <c r="X1046" s="80">
        <v>45852</v>
      </c>
      <c r="Y1046" s="80">
        <v>45852</v>
      </c>
      <c r="Z1046" s="78" t="s">
        <v>73</v>
      </c>
      <c r="AA1046" s="78">
        <v>45991</v>
      </c>
      <c r="AB1046" s="102">
        <f t="shared" si="96"/>
        <v>139</v>
      </c>
      <c r="AC1046" s="72">
        <v>0</v>
      </c>
      <c r="AD1046" s="514">
        <v>0</v>
      </c>
      <c r="AE1046" s="72">
        <v>0</v>
      </c>
      <c r="AF1046" s="80" t="s">
        <v>73</v>
      </c>
      <c r="AG1046" s="102">
        <f t="shared" si="97"/>
        <v>0</v>
      </c>
      <c r="AH1046" s="72">
        <v>0</v>
      </c>
      <c r="AI1046" s="628">
        <v>0</v>
      </c>
      <c r="AJ1046" s="72" t="s">
        <v>73</v>
      </c>
      <c r="AK1046" s="80" t="s">
        <v>73</v>
      </c>
      <c r="AL1046" s="72">
        <v>0</v>
      </c>
      <c r="AM1046" s="80" t="s">
        <v>73</v>
      </c>
      <c r="AN1046" s="80" t="s">
        <v>73</v>
      </c>
      <c r="AO1046" s="80" t="s">
        <v>73</v>
      </c>
      <c r="AP1046" s="102">
        <f t="shared" si="98"/>
        <v>0</v>
      </c>
      <c r="AQ1046" s="102">
        <f t="shared" si="99"/>
        <v>14250000</v>
      </c>
      <c r="AR1046" s="72" t="s">
        <v>65</v>
      </c>
      <c r="AS1046" s="76">
        <v>14250000</v>
      </c>
      <c r="AT1046" s="72" t="s">
        <v>319</v>
      </c>
      <c r="AU1046" s="76">
        <v>0</v>
      </c>
      <c r="AV1046" s="81" t="s">
        <v>73</v>
      </c>
      <c r="AW1046" s="620">
        <v>11400000</v>
      </c>
      <c r="AX1046" s="488">
        <f t="shared" si="100"/>
        <v>2850000</v>
      </c>
      <c r="AY1046" s="84">
        <f t="shared" si="101"/>
        <v>0.8</v>
      </c>
      <c r="AZ1046" s="84">
        <v>0.8</v>
      </c>
      <c r="BA1046" s="81" t="s">
        <v>73</v>
      </c>
      <c r="BB1046" s="72" t="s">
        <v>123</v>
      </c>
      <c r="BC1046" s="75" t="s">
        <v>12243</v>
      </c>
      <c r="BD1046" s="71" t="s">
        <v>65</v>
      </c>
      <c r="BE1046" s="71" t="s">
        <v>65</v>
      </c>
    </row>
    <row r="1047" spans="2:57" x14ac:dyDescent="0.25">
      <c r="B1047" s="71">
        <v>2025</v>
      </c>
      <c r="C1047" s="71">
        <v>891780111</v>
      </c>
      <c r="D1047" s="71" t="s">
        <v>63</v>
      </c>
      <c r="E1047" s="72" t="s">
        <v>12242</v>
      </c>
      <c r="F1047" s="72" t="s">
        <v>12241</v>
      </c>
      <c r="G1047" s="176">
        <v>0</v>
      </c>
      <c r="H1047" s="72" t="s">
        <v>71</v>
      </c>
      <c r="I1047" s="71" t="s">
        <v>64</v>
      </c>
      <c r="J1047" s="73" t="s">
        <v>81</v>
      </c>
      <c r="K1047" s="75" t="s">
        <v>12240</v>
      </c>
      <c r="L1047" s="76">
        <v>17360000</v>
      </c>
      <c r="M1047" s="71" t="s">
        <v>66</v>
      </c>
      <c r="N1047" s="75" t="s">
        <v>12239</v>
      </c>
      <c r="O1047" s="75">
        <v>1081827299</v>
      </c>
      <c r="P1047" s="72">
        <v>1425</v>
      </c>
      <c r="Q1047" s="80">
        <v>45840</v>
      </c>
      <c r="R1047" s="75">
        <v>5603238000</v>
      </c>
      <c r="S1047" s="80">
        <v>45852</v>
      </c>
      <c r="T1047" s="76">
        <v>17360000</v>
      </c>
      <c r="U1047" s="72" t="s">
        <v>65</v>
      </c>
      <c r="V1047" s="76">
        <v>57461777</v>
      </c>
      <c r="W1047" s="104" t="s">
        <v>11910</v>
      </c>
      <c r="X1047" s="80">
        <v>45852</v>
      </c>
      <c r="Y1047" s="80">
        <v>45852</v>
      </c>
      <c r="Z1047" s="78" t="s">
        <v>73</v>
      </c>
      <c r="AA1047" s="78">
        <v>45991</v>
      </c>
      <c r="AB1047" s="102">
        <f t="shared" si="96"/>
        <v>139</v>
      </c>
      <c r="AC1047" s="72">
        <v>0</v>
      </c>
      <c r="AD1047" s="514">
        <v>0</v>
      </c>
      <c r="AE1047" s="72">
        <v>0</v>
      </c>
      <c r="AF1047" s="80" t="s">
        <v>73</v>
      </c>
      <c r="AG1047" s="102">
        <f t="shared" si="97"/>
        <v>0</v>
      </c>
      <c r="AH1047" s="72">
        <v>0</v>
      </c>
      <c r="AI1047" s="628">
        <v>0</v>
      </c>
      <c r="AJ1047" s="72" t="s">
        <v>73</v>
      </c>
      <c r="AK1047" s="80" t="s">
        <v>73</v>
      </c>
      <c r="AL1047" s="72">
        <v>0</v>
      </c>
      <c r="AM1047" s="80" t="s">
        <v>73</v>
      </c>
      <c r="AN1047" s="80" t="s">
        <v>73</v>
      </c>
      <c r="AO1047" s="80" t="s">
        <v>73</v>
      </c>
      <c r="AP1047" s="102">
        <f t="shared" si="98"/>
        <v>0</v>
      </c>
      <c r="AQ1047" s="102">
        <f t="shared" si="99"/>
        <v>17360000</v>
      </c>
      <c r="AR1047" s="72" t="s">
        <v>65</v>
      </c>
      <c r="AS1047" s="76">
        <v>17360000</v>
      </c>
      <c r="AT1047" s="72" t="s">
        <v>319</v>
      </c>
      <c r="AU1047" s="76">
        <v>0</v>
      </c>
      <c r="AV1047" s="81" t="s">
        <v>73</v>
      </c>
      <c r="AW1047" s="620">
        <v>13888000</v>
      </c>
      <c r="AX1047" s="488">
        <f t="shared" si="100"/>
        <v>3472000</v>
      </c>
      <c r="AY1047" s="84">
        <f t="shared" si="101"/>
        <v>0.8</v>
      </c>
      <c r="AZ1047" s="84">
        <v>0.8</v>
      </c>
      <c r="BA1047" s="81" t="s">
        <v>73</v>
      </c>
      <c r="BB1047" s="72" t="s">
        <v>123</v>
      </c>
      <c r="BC1047" s="75" t="s">
        <v>12238</v>
      </c>
      <c r="BD1047" s="71" t="s">
        <v>65</v>
      </c>
      <c r="BE1047" s="71" t="s">
        <v>65</v>
      </c>
    </row>
    <row r="1048" spans="2:57" x14ac:dyDescent="0.25">
      <c r="B1048" s="71">
        <v>2025</v>
      </c>
      <c r="C1048" s="71">
        <v>891780111</v>
      </c>
      <c r="D1048" s="71" t="s">
        <v>63</v>
      </c>
      <c r="E1048" s="72" t="s">
        <v>12237</v>
      </c>
      <c r="F1048" s="72" t="s">
        <v>12236</v>
      </c>
      <c r="G1048" s="176">
        <v>0</v>
      </c>
      <c r="H1048" s="72" t="s">
        <v>71</v>
      </c>
      <c r="I1048" s="71" t="s">
        <v>64</v>
      </c>
      <c r="J1048" s="73" t="s">
        <v>81</v>
      </c>
      <c r="K1048" s="75" t="s">
        <v>12235</v>
      </c>
      <c r="L1048" s="76">
        <v>17360000</v>
      </c>
      <c r="M1048" s="71" t="s">
        <v>66</v>
      </c>
      <c r="N1048" s="75" t="s">
        <v>12234</v>
      </c>
      <c r="O1048" s="75">
        <v>1082851727</v>
      </c>
      <c r="P1048" s="72">
        <v>1425</v>
      </c>
      <c r="Q1048" s="80">
        <v>45840</v>
      </c>
      <c r="R1048" s="75">
        <v>5603238000</v>
      </c>
      <c r="S1048" s="80">
        <v>45852</v>
      </c>
      <c r="T1048" s="76">
        <v>17360000</v>
      </c>
      <c r="U1048" s="72" t="s">
        <v>65</v>
      </c>
      <c r="V1048" s="76">
        <v>85449357</v>
      </c>
      <c r="W1048" s="104" t="s">
        <v>11233</v>
      </c>
      <c r="X1048" s="80">
        <v>45852</v>
      </c>
      <c r="Y1048" s="80">
        <v>45852</v>
      </c>
      <c r="Z1048" s="78" t="s">
        <v>73</v>
      </c>
      <c r="AA1048" s="78">
        <v>45991</v>
      </c>
      <c r="AB1048" s="102">
        <f t="shared" si="96"/>
        <v>139</v>
      </c>
      <c r="AC1048" s="72">
        <v>0</v>
      </c>
      <c r="AD1048" s="514">
        <v>0</v>
      </c>
      <c r="AE1048" s="72">
        <v>0</v>
      </c>
      <c r="AF1048" s="80" t="s">
        <v>73</v>
      </c>
      <c r="AG1048" s="102">
        <f t="shared" si="97"/>
        <v>0</v>
      </c>
      <c r="AH1048" s="72">
        <v>0</v>
      </c>
      <c r="AI1048" s="628">
        <v>0</v>
      </c>
      <c r="AJ1048" s="72" t="s">
        <v>73</v>
      </c>
      <c r="AK1048" s="80" t="s">
        <v>73</v>
      </c>
      <c r="AL1048" s="72">
        <v>0</v>
      </c>
      <c r="AM1048" s="80" t="s">
        <v>73</v>
      </c>
      <c r="AN1048" s="80" t="s">
        <v>73</v>
      </c>
      <c r="AO1048" s="80" t="s">
        <v>73</v>
      </c>
      <c r="AP1048" s="102">
        <f t="shared" si="98"/>
        <v>0</v>
      </c>
      <c r="AQ1048" s="102">
        <f t="shared" si="99"/>
        <v>17360000</v>
      </c>
      <c r="AR1048" s="72" t="s">
        <v>65</v>
      </c>
      <c r="AS1048" s="76">
        <v>17360000</v>
      </c>
      <c r="AT1048" s="72" t="s">
        <v>319</v>
      </c>
      <c r="AU1048" s="76">
        <v>0</v>
      </c>
      <c r="AV1048" s="81" t="s">
        <v>73</v>
      </c>
      <c r="AW1048" s="620">
        <v>13888000</v>
      </c>
      <c r="AX1048" s="488">
        <f t="shared" si="100"/>
        <v>3472000</v>
      </c>
      <c r="AY1048" s="84">
        <f t="shared" si="101"/>
        <v>0.8</v>
      </c>
      <c r="AZ1048" s="84">
        <v>0.8</v>
      </c>
      <c r="BA1048" s="81" t="s">
        <v>73</v>
      </c>
      <c r="BB1048" s="72" t="s">
        <v>123</v>
      </c>
      <c r="BC1048" s="75" t="s">
        <v>12233</v>
      </c>
      <c r="BD1048" s="71" t="s">
        <v>65</v>
      </c>
      <c r="BE1048" s="71" t="s">
        <v>65</v>
      </c>
    </row>
    <row r="1049" spans="2:57" x14ac:dyDescent="0.25">
      <c r="B1049" s="71">
        <v>2025</v>
      </c>
      <c r="C1049" s="71">
        <v>891780111</v>
      </c>
      <c r="D1049" s="71" t="s">
        <v>63</v>
      </c>
      <c r="E1049" s="72" t="s">
        <v>12232</v>
      </c>
      <c r="F1049" s="72" t="s">
        <v>12231</v>
      </c>
      <c r="G1049" s="176">
        <v>0</v>
      </c>
      <c r="H1049" s="72" t="s">
        <v>71</v>
      </c>
      <c r="I1049" s="71" t="s">
        <v>64</v>
      </c>
      <c r="J1049" s="73" t="s">
        <v>81</v>
      </c>
      <c r="K1049" s="75" t="s">
        <v>12230</v>
      </c>
      <c r="L1049" s="76">
        <v>17360000</v>
      </c>
      <c r="M1049" s="71" t="s">
        <v>66</v>
      </c>
      <c r="N1049" s="75" t="s">
        <v>12229</v>
      </c>
      <c r="O1049" s="75">
        <v>1007809758</v>
      </c>
      <c r="P1049" s="72">
        <v>1425</v>
      </c>
      <c r="Q1049" s="80">
        <v>45840</v>
      </c>
      <c r="R1049" s="75">
        <v>5603238000</v>
      </c>
      <c r="S1049" s="80">
        <v>45853</v>
      </c>
      <c r="T1049" s="76">
        <v>17360000</v>
      </c>
      <c r="U1049" s="72" t="s">
        <v>65</v>
      </c>
      <c r="V1049" s="76">
        <v>1082889541</v>
      </c>
      <c r="W1049" s="104" t="s">
        <v>1095</v>
      </c>
      <c r="X1049" s="80">
        <v>45853</v>
      </c>
      <c r="Y1049" s="80">
        <v>45853</v>
      </c>
      <c r="Z1049" s="78" t="s">
        <v>73</v>
      </c>
      <c r="AA1049" s="78">
        <v>45991</v>
      </c>
      <c r="AB1049" s="102">
        <f t="shared" si="96"/>
        <v>138</v>
      </c>
      <c r="AC1049" s="72">
        <v>0</v>
      </c>
      <c r="AD1049" s="514">
        <v>0</v>
      </c>
      <c r="AE1049" s="72">
        <v>0</v>
      </c>
      <c r="AF1049" s="80" t="s">
        <v>73</v>
      </c>
      <c r="AG1049" s="102">
        <f t="shared" si="97"/>
        <v>0</v>
      </c>
      <c r="AH1049" s="72">
        <v>0</v>
      </c>
      <c r="AI1049" s="628">
        <v>0</v>
      </c>
      <c r="AJ1049" s="72" t="s">
        <v>73</v>
      </c>
      <c r="AK1049" s="80" t="s">
        <v>73</v>
      </c>
      <c r="AL1049" s="72">
        <v>0</v>
      </c>
      <c r="AM1049" s="80" t="s">
        <v>73</v>
      </c>
      <c r="AN1049" s="80" t="s">
        <v>73</v>
      </c>
      <c r="AO1049" s="80" t="s">
        <v>73</v>
      </c>
      <c r="AP1049" s="102">
        <f t="shared" si="98"/>
        <v>0</v>
      </c>
      <c r="AQ1049" s="102">
        <f t="shared" si="99"/>
        <v>17360000</v>
      </c>
      <c r="AR1049" s="72" t="s">
        <v>65</v>
      </c>
      <c r="AS1049" s="76">
        <v>17360000</v>
      </c>
      <c r="AT1049" s="72" t="s">
        <v>319</v>
      </c>
      <c r="AU1049" s="76">
        <v>0</v>
      </c>
      <c r="AV1049" s="81" t="s">
        <v>73</v>
      </c>
      <c r="AW1049" s="620">
        <v>13888000</v>
      </c>
      <c r="AX1049" s="488">
        <f t="shared" si="100"/>
        <v>3472000</v>
      </c>
      <c r="AY1049" s="84">
        <f t="shared" si="101"/>
        <v>0.8</v>
      </c>
      <c r="AZ1049" s="84">
        <v>0.8</v>
      </c>
      <c r="BA1049" s="81" t="s">
        <v>73</v>
      </c>
      <c r="BB1049" s="72" t="s">
        <v>123</v>
      </c>
      <c r="BC1049" s="75" t="s">
        <v>12228</v>
      </c>
      <c r="BD1049" s="71" t="s">
        <v>65</v>
      </c>
      <c r="BE1049" s="71" t="s">
        <v>65</v>
      </c>
    </row>
    <row r="1050" spans="2:57" x14ac:dyDescent="0.25">
      <c r="B1050" s="71">
        <v>2025</v>
      </c>
      <c r="C1050" s="71">
        <v>891780111</v>
      </c>
      <c r="D1050" s="71" t="s">
        <v>63</v>
      </c>
      <c r="E1050" s="72" t="s">
        <v>12227</v>
      </c>
      <c r="F1050" s="72" t="s">
        <v>12226</v>
      </c>
      <c r="G1050" s="176">
        <v>0</v>
      </c>
      <c r="H1050" s="72" t="s">
        <v>71</v>
      </c>
      <c r="I1050" s="71" t="s">
        <v>64</v>
      </c>
      <c r="J1050" s="73" t="s">
        <v>81</v>
      </c>
      <c r="K1050" s="75" t="s">
        <v>12225</v>
      </c>
      <c r="L1050" s="76">
        <v>18935000</v>
      </c>
      <c r="M1050" s="71" t="s">
        <v>66</v>
      </c>
      <c r="N1050" s="75" t="s">
        <v>12224</v>
      </c>
      <c r="O1050" s="75">
        <v>84454604</v>
      </c>
      <c r="P1050" s="72">
        <v>1425</v>
      </c>
      <c r="Q1050" s="80">
        <v>45840</v>
      </c>
      <c r="R1050" s="75">
        <v>5603238000</v>
      </c>
      <c r="S1050" s="80">
        <v>45853</v>
      </c>
      <c r="T1050" s="76">
        <v>18935000</v>
      </c>
      <c r="U1050" s="72" t="s">
        <v>65</v>
      </c>
      <c r="V1050" s="76">
        <v>1082889541</v>
      </c>
      <c r="W1050" s="104" t="s">
        <v>1095</v>
      </c>
      <c r="X1050" s="80">
        <v>45853</v>
      </c>
      <c r="Y1050" s="80">
        <v>45853</v>
      </c>
      <c r="Z1050" s="78" t="s">
        <v>73</v>
      </c>
      <c r="AA1050" s="78">
        <v>45991</v>
      </c>
      <c r="AB1050" s="102">
        <f t="shared" si="96"/>
        <v>138</v>
      </c>
      <c r="AC1050" s="72">
        <v>0</v>
      </c>
      <c r="AD1050" s="514">
        <v>0</v>
      </c>
      <c r="AE1050" s="72">
        <v>0</v>
      </c>
      <c r="AF1050" s="80" t="s">
        <v>73</v>
      </c>
      <c r="AG1050" s="102">
        <f t="shared" si="97"/>
        <v>0</v>
      </c>
      <c r="AH1050" s="72">
        <v>0</v>
      </c>
      <c r="AI1050" s="628">
        <v>0</v>
      </c>
      <c r="AJ1050" s="72" t="s">
        <v>73</v>
      </c>
      <c r="AK1050" s="80" t="s">
        <v>73</v>
      </c>
      <c r="AL1050" s="72">
        <v>0</v>
      </c>
      <c r="AM1050" s="80" t="s">
        <v>73</v>
      </c>
      <c r="AN1050" s="80" t="s">
        <v>73</v>
      </c>
      <c r="AO1050" s="80" t="s">
        <v>73</v>
      </c>
      <c r="AP1050" s="102">
        <f t="shared" si="98"/>
        <v>0</v>
      </c>
      <c r="AQ1050" s="102">
        <f t="shared" si="99"/>
        <v>18935000</v>
      </c>
      <c r="AR1050" s="72" t="s">
        <v>65</v>
      </c>
      <c r="AS1050" s="76">
        <v>18935000</v>
      </c>
      <c r="AT1050" s="72" t="s">
        <v>319</v>
      </c>
      <c r="AU1050" s="76">
        <v>0</v>
      </c>
      <c r="AV1050" s="81" t="s">
        <v>73</v>
      </c>
      <c r="AW1050" s="620">
        <v>15148000</v>
      </c>
      <c r="AX1050" s="488">
        <f t="shared" si="100"/>
        <v>3787000</v>
      </c>
      <c r="AY1050" s="84">
        <f t="shared" si="101"/>
        <v>0.8</v>
      </c>
      <c r="AZ1050" s="84">
        <v>0.8</v>
      </c>
      <c r="BA1050" s="81" t="s">
        <v>73</v>
      </c>
      <c r="BB1050" s="72" t="s">
        <v>123</v>
      </c>
      <c r="BC1050" s="75" t="s">
        <v>12223</v>
      </c>
      <c r="BD1050" s="71" t="s">
        <v>65</v>
      </c>
      <c r="BE1050" s="71" t="s">
        <v>65</v>
      </c>
    </row>
    <row r="1051" spans="2:57" x14ac:dyDescent="0.25">
      <c r="B1051" s="71">
        <v>2025</v>
      </c>
      <c r="C1051" s="71">
        <v>891780111</v>
      </c>
      <c r="D1051" s="71" t="s">
        <v>63</v>
      </c>
      <c r="E1051" s="72" t="s">
        <v>12222</v>
      </c>
      <c r="F1051" s="72" t="s">
        <v>12221</v>
      </c>
      <c r="G1051" s="176">
        <v>0</v>
      </c>
      <c r="H1051" s="72" t="s">
        <v>71</v>
      </c>
      <c r="I1051" s="71" t="s">
        <v>64</v>
      </c>
      <c r="J1051" s="73" t="s">
        <v>81</v>
      </c>
      <c r="K1051" s="75" t="s">
        <v>12220</v>
      </c>
      <c r="L1051" s="76">
        <v>13250000</v>
      </c>
      <c r="M1051" s="71" t="s">
        <v>66</v>
      </c>
      <c r="N1051" s="75" t="s">
        <v>10484</v>
      </c>
      <c r="O1051" s="75">
        <v>1082880869</v>
      </c>
      <c r="P1051" s="72">
        <v>1426</v>
      </c>
      <c r="Q1051" s="80">
        <v>45840</v>
      </c>
      <c r="R1051" s="75">
        <v>2494141000</v>
      </c>
      <c r="S1051" s="80">
        <v>45853</v>
      </c>
      <c r="T1051" s="76">
        <v>13250000</v>
      </c>
      <c r="U1051" s="72" t="s">
        <v>65</v>
      </c>
      <c r="V1051" s="76">
        <v>57444673</v>
      </c>
      <c r="W1051" s="104" t="s">
        <v>10483</v>
      </c>
      <c r="X1051" s="80">
        <v>45853</v>
      </c>
      <c r="Y1051" s="80">
        <v>45853</v>
      </c>
      <c r="Z1051" s="78" t="s">
        <v>73</v>
      </c>
      <c r="AA1051" s="78">
        <v>45991</v>
      </c>
      <c r="AB1051" s="102">
        <f t="shared" si="96"/>
        <v>138</v>
      </c>
      <c r="AC1051" s="72">
        <v>0</v>
      </c>
      <c r="AD1051" s="514">
        <v>0</v>
      </c>
      <c r="AE1051" s="72">
        <v>0</v>
      </c>
      <c r="AF1051" s="80" t="s">
        <v>73</v>
      </c>
      <c r="AG1051" s="102">
        <f t="shared" si="97"/>
        <v>0</v>
      </c>
      <c r="AH1051" s="72">
        <v>1</v>
      </c>
      <c r="AI1051" s="628">
        <v>6890000</v>
      </c>
      <c r="AJ1051" s="78">
        <v>45912</v>
      </c>
      <c r="AK1051" s="80">
        <v>45912</v>
      </c>
      <c r="AL1051" s="72">
        <v>0</v>
      </c>
      <c r="AM1051" s="80" t="s">
        <v>73</v>
      </c>
      <c r="AN1051" s="80" t="s">
        <v>73</v>
      </c>
      <c r="AO1051" s="80" t="s">
        <v>73</v>
      </c>
      <c r="AP1051" s="102">
        <f t="shared" si="98"/>
        <v>0</v>
      </c>
      <c r="AQ1051" s="102">
        <f t="shared" si="99"/>
        <v>6360000</v>
      </c>
      <c r="AR1051" s="72" t="s">
        <v>65</v>
      </c>
      <c r="AS1051" s="76">
        <v>13250000</v>
      </c>
      <c r="AT1051" s="72" t="s">
        <v>319</v>
      </c>
      <c r="AU1051" s="76">
        <v>0</v>
      </c>
      <c r="AV1051" s="81" t="s">
        <v>73</v>
      </c>
      <c r="AW1051" s="620">
        <v>6360000</v>
      </c>
      <c r="AX1051" s="589">
        <f t="shared" si="100"/>
        <v>0</v>
      </c>
      <c r="AY1051" s="84">
        <f t="shared" si="101"/>
        <v>1</v>
      </c>
      <c r="AZ1051" s="84">
        <v>1</v>
      </c>
      <c r="BA1051" s="80">
        <v>45951</v>
      </c>
      <c r="BB1051" s="72" t="s">
        <v>426</v>
      </c>
      <c r="BC1051" s="592" t="s">
        <v>12219</v>
      </c>
      <c r="BD1051" s="71" t="s">
        <v>65</v>
      </c>
      <c r="BE1051" s="71" t="s">
        <v>65</v>
      </c>
    </row>
    <row r="1052" spans="2:57" x14ac:dyDescent="0.25">
      <c r="B1052" s="71">
        <v>2025</v>
      </c>
      <c r="C1052" s="71">
        <v>891780111</v>
      </c>
      <c r="D1052" s="71" t="s">
        <v>63</v>
      </c>
      <c r="E1052" s="72" t="s">
        <v>12218</v>
      </c>
      <c r="F1052" s="72" t="s">
        <v>12217</v>
      </c>
      <c r="G1052" s="176">
        <v>0</v>
      </c>
      <c r="H1052" s="72" t="s">
        <v>71</v>
      </c>
      <c r="I1052" s="71" t="s">
        <v>64</v>
      </c>
      <c r="J1052" s="73" t="s">
        <v>81</v>
      </c>
      <c r="K1052" s="75" t="s">
        <v>12216</v>
      </c>
      <c r="L1052" s="76">
        <v>10275000</v>
      </c>
      <c r="M1052" s="71" t="s">
        <v>66</v>
      </c>
      <c r="N1052" s="75" t="s">
        <v>10988</v>
      </c>
      <c r="O1052" s="75">
        <v>1002008562</v>
      </c>
      <c r="P1052" s="72">
        <v>1426</v>
      </c>
      <c r="Q1052" s="80">
        <v>45840</v>
      </c>
      <c r="R1052" s="75">
        <v>2494141000</v>
      </c>
      <c r="S1052" s="80">
        <v>45853</v>
      </c>
      <c r="T1052" s="76">
        <v>10275000</v>
      </c>
      <c r="U1052" s="72" t="s">
        <v>65</v>
      </c>
      <c r="V1052" s="76">
        <v>5056184</v>
      </c>
      <c r="W1052" s="104" t="s">
        <v>553</v>
      </c>
      <c r="X1052" s="80">
        <v>45853</v>
      </c>
      <c r="Y1052" s="80">
        <v>45853</v>
      </c>
      <c r="Z1052" s="78" t="s">
        <v>73</v>
      </c>
      <c r="AA1052" s="78">
        <v>45991</v>
      </c>
      <c r="AB1052" s="102">
        <f t="shared" si="96"/>
        <v>138</v>
      </c>
      <c r="AC1052" s="72">
        <v>0</v>
      </c>
      <c r="AD1052" s="514">
        <v>0</v>
      </c>
      <c r="AE1052" s="72">
        <v>0</v>
      </c>
      <c r="AF1052" s="80" t="s">
        <v>73</v>
      </c>
      <c r="AG1052" s="102">
        <f t="shared" si="97"/>
        <v>0</v>
      </c>
      <c r="AH1052" s="72">
        <v>1</v>
      </c>
      <c r="AI1052" s="628">
        <v>9000000</v>
      </c>
      <c r="AJ1052" s="78">
        <v>45869</v>
      </c>
      <c r="AK1052" s="78">
        <v>45869</v>
      </c>
      <c r="AL1052" s="72">
        <v>0</v>
      </c>
      <c r="AM1052" s="80" t="s">
        <v>73</v>
      </c>
      <c r="AN1052" s="80" t="s">
        <v>73</v>
      </c>
      <c r="AO1052" s="80" t="s">
        <v>73</v>
      </c>
      <c r="AP1052" s="102">
        <f t="shared" si="98"/>
        <v>0</v>
      </c>
      <c r="AQ1052" s="102">
        <f t="shared" si="99"/>
        <v>1275000</v>
      </c>
      <c r="AR1052" s="72" t="s">
        <v>65</v>
      </c>
      <c r="AS1052" s="76">
        <v>10275000</v>
      </c>
      <c r="AT1052" s="72" t="s">
        <v>319</v>
      </c>
      <c r="AU1052" s="76">
        <v>0</v>
      </c>
      <c r="AV1052" s="81" t="s">
        <v>73</v>
      </c>
      <c r="AW1052" s="620">
        <v>1275000</v>
      </c>
      <c r="AX1052" s="488">
        <f t="shared" si="100"/>
        <v>0</v>
      </c>
      <c r="AY1052" s="84">
        <f t="shared" si="101"/>
        <v>1</v>
      </c>
      <c r="AZ1052" s="84">
        <v>1</v>
      </c>
      <c r="BA1052" s="80">
        <v>45918</v>
      </c>
      <c r="BB1052" s="72" t="s">
        <v>426</v>
      </c>
      <c r="BC1052" s="592" t="s">
        <v>12215</v>
      </c>
      <c r="BD1052" s="71" t="s">
        <v>65</v>
      </c>
      <c r="BE1052" s="71" t="s">
        <v>65</v>
      </c>
    </row>
    <row r="1053" spans="2:57" x14ac:dyDescent="0.25">
      <c r="B1053" s="71">
        <v>2025</v>
      </c>
      <c r="C1053" s="71">
        <v>891780111</v>
      </c>
      <c r="D1053" s="71" t="s">
        <v>63</v>
      </c>
      <c r="E1053" s="72" t="s">
        <v>12214</v>
      </c>
      <c r="F1053" s="72" t="s">
        <v>12213</v>
      </c>
      <c r="G1053" s="176">
        <v>0</v>
      </c>
      <c r="H1053" s="72" t="s">
        <v>71</v>
      </c>
      <c r="I1053" s="71" t="s">
        <v>64</v>
      </c>
      <c r="J1053" s="73" t="s">
        <v>81</v>
      </c>
      <c r="K1053" s="75" t="s">
        <v>12212</v>
      </c>
      <c r="L1053" s="76">
        <v>13250000</v>
      </c>
      <c r="M1053" s="71" t="s">
        <v>66</v>
      </c>
      <c r="N1053" s="75" t="s">
        <v>12211</v>
      </c>
      <c r="O1053" s="75">
        <v>85477304</v>
      </c>
      <c r="P1053" s="72">
        <v>1425</v>
      </c>
      <c r="Q1053" s="80">
        <v>45840</v>
      </c>
      <c r="R1053" s="75">
        <v>5603238000</v>
      </c>
      <c r="S1053" s="80">
        <v>45853</v>
      </c>
      <c r="T1053" s="76">
        <v>13250000</v>
      </c>
      <c r="U1053" s="72" t="s">
        <v>65</v>
      </c>
      <c r="V1053" s="76">
        <v>36557666</v>
      </c>
      <c r="W1053" s="104" t="s">
        <v>10440</v>
      </c>
      <c r="X1053" s="80">
        <v>45853</v>
      </c>
      <c r="Y1053" s="80">
        <v>45853</v>
      </c>
      <c r="Z1053" s="78" t="s">
        <v>73</v>
      </c>
      <c r="AA1053" s="78">
        <v>45991</v>
      </c>
      <c r="AB1053" s="102">
        <f t="shared" si="96"/>
        <v>138</v>
      </c>
      <c r="AC1053" s="72">
        <v>0</v>
      </c>
      <c r="AD1053" s="514">
        <v>0</v>
      </c>
      <c r="AE1053" s="72">
        <v>0</v>
      </c>
      <c r="AF1053" s="80" t="s">
        <v>73</v>
      </c>
      <c r="AG1053" s="102">
        <f t="shared" si="97"/>
        <v>0</v>
      </c>
      <c r="AH1053" s="72">
        <v>0</v>
      </c>
      <c r="AI1053" s="628">
        <v>0</v>
      </c>
      <c r="AJ1053" s="72" t="s">
        <v>73</v>
      </c>
      <c r="AK1053" s="80" t="s">
        <v>73</v>
      </c>
      <c r="AL1053" s="72">
        <v>0</v>
      </c>
      <c r="AM1053" s="80" t="s">
        <v>73</v>
      </c>
      <c r="AN1053" s="80" t="s">
        <v>73</v>
      </c>
      <c r="AO1053" s="80" t="s">
        <v>73</v>
      </c>
      <c r="AP1053" s="102">
        <f t="shared" si="98"/>
        <v>0</v>
      </c>
      <c r="AQ1053" s="102">
        <f t="shared" si="99"/>
        <v>13250000</v>
      </c>
      <c r="AR1053" s="72" t="s">
        <v>65</v>
      </c>
      <c r="AS1053" s="76">
        <v>13250000</v>
      </c>
      <c r="AT1053" s="72" t="s">
        <v>319</v>
      </c>
      <c r="AU1053" s="76">
        <v>0</v>
      </c>
      <c r="AV1053" s="81" t="s">
        <v>73</v>
      </c>
      <c r="AW1053" s="620">
        <v>10600000</v>
      </c>
      <c r="AX1053" s="488">
        <f t="shared" si="100"/>
        <v>2650000</v>
      </c>
      <c r="AY1053" s="84">
        <f t="shared" si="101"/>
        <v>0.8</v>
      </c>
      <c r="AZ1053" s="84">
        <v>0.8</v>
      </c>
      <c r="BA1053" s="81" t="s">
        <v>73</v>
      </c>
      <c r="BB1053" s="72" t="s">
        <v>123</v>
      </c>
      <c r="BC1053" s="75" t="s">
        <v>12210</v>
      </c>
      <c r="BD1053" s="71" t="s">
        <v>65</v>
      </c>
      <c r="BE1053" s="71" t="s">
        <v>65</v>
      </c>
    </row>
    <row r="1054" spans="2:57" x14ac:dyDescent="0.25">
      <c r="B1054" s="71">
        <v>2025</v>
      </c>
      <c r="C1054" s="71">
        <v>891780111</v>
      </c>
      <c r="D1054" s="71" t="s">
        <v>63</v>
      </c>
      <c r="E1054" s="72" t="s">
        <v>12209</v>
      </c>
      <c r="F1054" s="72" t="s">
        <v>12208</v>
      </c>
      <c r="G1054" s="176">
        <v>0</v>
      </c>
      <c r="H1054" s="72" t="s">
        <v>71</v>
      </c>
      <c r="I1054" s="71" t="s">
        <v>64</v>
      </c>
      <c r="J1054" s="73" t="s">
        <v>81</v>
      </c>
      <c r="K1054" s="75" t="s">
        <v>12088</v>
      </c>
      <c r="L1054" s="76">
        <v>17360000</v>
      </c>
      <c r="M1054" s="71" t="s">
        <v>66</v>
      </c>
      <c r="N1054" s="75" t="s">
        <v>12207</v>
      </c>
      <c r="O1054" s="75">
        <v>1083554776</v>
      </c>
      <c r="P1054" s="72">
        <v>1425</v>
      </c>
      <c r="Q1054" s="80">
        <v>45840</v>
      </c>
      <c r="R1054" s="75">
        <v>5603238000</v>
      </c>
      <c r="S1054" s="80">
        <v>45853</v>
      </c>
      <c r="T1054" s="76">
        <v>17360000</v>
      </c>
      <c r="U1054" s="72" t="s">
        <v>65</v>
      </c>
      <c r="V1054" s="76">
        <v>85465146</v>
      </c>
      <c r="W1054" s="104" t="s">
        <v>9042</v>
      </c>
      <c r="X1054" s="80">
        <v>45853</v>
      </c>
      <c r="Y1054" s="80">
        <v>45853</v>
      </c>
      <c r="Z1054" s="78" t="s">
        <v>73</v>
      </c>
      <c r="AA1054" s="78">
        <v>45991</v>
      </c>
      <c r="AB1054" s="102">
        <f t="shared" si="96"/>
        <v>138</v>
      </c>
      <c r="AC1054" s="72">
        <v>0</v>
      </c>
      <c r="AD1054" s="514">
        <v>0</v>
      </c>
      <c r="AE1054" s="72">
        <v>0</v>
      </c>
      <c r="AF1054" s="80" t="s">
        <v>73</v>
      </c>
      <c r="AG1054" s="102">
        <f t="shared" si="97"/>
        <v>0</v>
      </c>
      <c r="AH1054" s="72">
        <v>0</v>
      </c>
      <c r="AI1054" s="628">
        <v>0</v>
      </c>
      <c r="AJ1054" s="72" t="s">
        <v>73</v>
      </c>
      <c r="AK1054" s="80" t="s">
        <v>73</v>
      </c>
      <c r="AL1054" s="72">
        <v>0</v>
      </c>
      <c r="AM1054" s="80" t="s">
        <v>73</v>
      </c>
      <c r="AN1054" s="80" t="s">
        <v>73</v>
      </c>
      <c r="AO1054" s="80" t="s">
        <v>73</v>
      </c>
      <c r="AP1054" s="102">
        <f t="shared" si="98"/>
        <v>0</v>
      </c>
      <c r="AQ1054" s="102">
        <f t="shared" si="99"/>
        <v>17360000</v>
      </c>
      <c r="AR1054" s="72" t="s">
        <v>65</v>
      </c>
      <c r="AS1054" s="76">
        <v>17360000</v>
      </c>
      <c r="AT1054" s="72" t="s">
        <v>319</v>
      </c>
      <c r="AU1054" s="76">
        <v>0</v>
      </c>
      <c r="AV1054" s="81" t="s">
        <v>73</v>
      </c>
      <c r="AW1054" s="620">
        <v>13888000</v>
      </c>
      <c r="AX1054" s="488">
        <f t="shared" si="100"/>
        <v>3472000</v>
      </c>
      <c r="AY1054" s="84">
        <f t="shared" si="101"/>
        <v>0.8</v>
      </c>
      <c r="AZ1054" s="84">
        <v>0.8</v>
      </c>
      <c r="BA1054" s="81" t="s">
        <v>73</v>
      </c>
      <c r="BB1054" s="72" t="s">
        <v>123</v>
      </c>
      <c r="BC1054" s="75" t="s">
        <v>12206</v>
      </c>
      <c r="BD1054" s="71" t="s">
        <v>65</v>
      </c>
      <c r="BE1054" s="71" t="s">
        <v>65</v>
      </c>
    </row>
    <row r="1055" spans="2:57" x14ac:dyDescent="0.25">
      <c r="B1055" s="71">
        <v>2025</v>
      </c>
      <c r="C1055" s="71">
        <v>891780111</v>
      </c>
      <c r="D1055" s="71" t="s">
        <v>63</v>
      </c>
      <c r="E1055" s="72" t="s">
        <v>12205</v>
      </c>
      <c r="F1055" s="72" t="s">
        <v>12204</v>
      </c>
      <c r="G1055" s="176">
        <v>0</v>
      </c>
      <c r="H1055" s="72" t="s">
        <v>71</v>
      </c>
      <c r="I1055" s="71" t="s">
        <v>64</v>
      </c>
      <c r="J1055" s="73" t="s">
        <v>81</v>
      </c>
      <c r="K1055" s="75" t="s">
        <v>12203</v>
      </c>
      <c r="L1055" s="76">
        <v>11250000</v>
      </c>
      <c r="M1055" s="71" t="s">
        <v>66</v>
      </c>
      <c r="N1055" s="75" t="s">
        <v>12202</v>
      </c>
      <c r="O1055" s="75">
        <v>1082860214</v>
      </c>
      <c r="P1055" s="72">
        <v>1426</v>
      </c>
      <c r="Q1055" s="80">
        <v>45840</v>
      </c>
      <c r="R1055" s="75">
        <v>2494141000</v>
      </c>
      <c r="S1055" s="80">
        <v>45853</v>
      </c>
      <c r="T1055" s="76">
        <v>11250000</v>
      </c>
      <c r="U1055" s="72" t="s">
        <v>65</v>
      </c>
      <c r="V1055" s="76">
        <v>85467461</v>
      </c>
      <c r="W1055" s="104" t="s">
        <v>11760</v>
      </c>
      <c r="X1055" s="80">
        <v>45853</v>
      </c>
      <c r="Y1055" s="80">
        <v>45853</v>
      </c>
      <c r="Z1055" s="78" t="s">
        <v>73</v>
      </c>
      <c r="AA1055" s="78">
        <v>45991</v>
      </c>
      <c r="AB1055" s="102">
        <f t="shared" si="96"/>
        <v>138</v>
      </c>
      <c r="AC1055" s="72">
        <v>0</v>
      </c>
      <c r="AD1055" s="514">
        <v>0</v>
      </c>
      <c r="AE1055" s="72">
        <v>0</v>
      </c>
      <c r="AF1055" s="80" t="s">
        <v>73</v>
      </c>
      <c r="AG1055" s="102">
        <f t="shared" si="97"/>
        <v>0</v>
      </c>
      <c r="AH1055" s="72">
        <v>0</v>
      </c>
      <c r="AI1055" s="628">
        <v>0</v>
      </c>
      <c r="AJ1055" s="72" t="s">
        <v>73</v>
      </c>
      <c r="AK1055" s="80" t="s">
        <v>73</v>
      </c>
      <c r="AL1055" s="72">
        <v>0</v>
      </c>
      <c r="AM1055" s="80" t="s">
        <v>73</v>
      </c>
      <c r="AN1055" s="80" t="s">
        <v>73</v>
      </c>
      <c r="AO1055" s="80" t="s">
        <v>73</v>
      </c>
      <c r="AP1055" s="102">
        <f t="shared" si="98"/>
        <v>0</v>
      </c>
      <c r="AQ1055" s="102">
        <f t="shared" si="99"/>
        <v>11250000</v>
      </c>
      <c r="AR1055" s="72" t="s">
        <v>65</v>
      </c>
      <c r="AS1055" s="76">
        <v>11250000</v>
      </c>
      <c r="AT1055" s="72" t="s">
        <v>319</v>
      </c>
      <c r="AU1055" s="76">
        <v>0</v>
      </c>
      <c r="AV1055" s="81" t="s">
        <v>73</v>
      </c>
      <c r="AW1055" s="620">
        <v>9000000</v>
      </c>
      <c r="AX1055" s="488">
        <f t="shared" si="100"/>
        <v>2250000</v>
      </c>
      <c r="AY1055" s="84">
        <f t="shared" si="101"/>
        <v>0.8</v>
      </c>
      <c r="AZ1055" s="84">
        <v>0.8</v>
      </c>
      <c r="BA1055" s="81" t="s">
        <v>73</v>
      </c>
      <c r="BB1055" s="72" t="s">
        <v>123</v>
      </c>
      <c r="BC1055" s="75" t="s">
        <v>12201</v>
      </c>
      <c r="BD1055" s="71" t="s">
        <v>65</v>
      </c>
      <c r="BE1055" s="71" t="s">
        <v>65</v>
      </c>
    </row>
    <row r="1056" spans="2:57" x14ac:dyDescent="0.25">
      <c r="B1056" s="71">
        <v>2025</v>
      </c>
      <c r="C1056" s="71">
        <v>891780111</v>
      </c>
      <c r="D1056" s="71" t="s">
        <v>63</v>
      </c>
      <c r="E1056" s="72" t="s">
        <v>12200</v>
      </c>
      <c r="F1056" s="72" t="s">
        <v>12199</v>
      </c>
      <c r="G1056" s="176">
        <v>0</v>
      </c>
      <c r="H1056" s="72" t="s">
        <v>71</v>
      </c>
      <c r="I1056" s="71" t="s">
        <v>64</v>
      </c>
      <c r="J1056" s="73" t="s">
        <v>81</v>
      </c>
      <c r="K1056" s="75" t="s">
        <v>12198</v>
      </c>
      <c r="L1056" s="76">
        <v>1425000</v>
      </c>
      <c r="M1056" s="71" t="s">
        <v>66</v>
      </c>
      <c r="N1056" s="75" t="s">
        <v>12197</v>
      </c>
      <c r="O1056" s="75">
        <v>1065134989</v>
      </c>
      <c r="P1056" s="72">
        <v>1426</v>
      </c>
      <c r="Q1056" s="80">
        <v>45840</v>
      </c>
      <c r="R1056" s="75">
        <v>2494141000</v>
      </c>
      <c r="S1056" s="80">
        <v>45853</v>
      </c>
      <c r="T1056" s="76">
        <v>1425000</v>
      </c>
      <c r="U1056" s="72" t="s">
        <v>65</v>
      </c>
      <c r="V1056" s="76">
        <v>2536172</v>
      </c>
      <c r="W1056" s="104" t="s">
        <v>10708</v>
      </c>
      <c r="X1056" s="80">
        <v>45853</v>
      </c>
      <c r="Y1056" s="80">
        <v>45853</v>
      </c>
      <c r="Z1056" s="78" t="s">
        <v>73</v>
      </c>
      <c r="AA1056" s="78">
        <v>45863</v>
      </c>
      <c r="AB1056" s="102">
        <f t="shared" si="96"/>
        <v>10</v>
      </c>
      <c r="AC1056" s="72">
        <v>0</v>
      </c>
      <c r="AD1056" s="514">
        <v>0</v>
      </c>
      <c r="AE1056" s="72">
        <v>0</v>
      </c>
      <c r="AF1056" s="80" t="s">
        <v>73</v>
      </c>
      <c r="AG1056" s="102">
        <f t="shared" si="97"/>
        <v>0</v>
      </c>
      <c r="AH1056" s="72">
        <v>0</v>
      </c>
      <c r="AI1056" s="628">
        <v>0</v>
      </c>
      <c r="AJ1056" s="72" t="s">
        <v>73</v>
      </c>
      <c r="AK1056" s="80" t="s">
        <v>73</v>
      </c>
      <c r="AL1056" s="72">
        <v>0</v>
      </c>
      <c r="AM1056" s="80" t="s">
        <v>73</v>
      </c>
      <c r="AN1056" s="80" t="s">
        <v>73</v>
      </c>
      <c r="AO1056" s="80" t="s">
        <v>73</v>
      </c>
      <c r="AP1056" s="102">
        <f t="shared" si="98"/>
        <v>0</v>
      </c>
      <c r="AQ1056" s="102">
        <f t="shared" si="99"/>
        <v>1425000</v>
      </c>
      <c r="AR1056" s="72" t="s">
        <v>65</v>
      </c>
      <c r="AS1056" s="76">
        <v>1425000</v>
      </c>
      <c r="AT1056" s="72" t="s">
        <v>319</v>
      </c>
      <c r="AU1056" s="76">
        <v>0</v>
      </c>
      <c r="AV1056" s="81" t="s">
        <v>73</v>
      </c>
      <c r="AW1056" s="620">
        <v>1425000</v>
      </c>
      <c r="AX1056" s="488">
        <f t="shared" si="100"/>
        <v>0</v>
      </c>
      <c r="AY1056" s="84">
        <f t="shared" si="101"/>
        <v>1</v>
      </c>
      <c r="AZ1056" s="84">
        <v>1</v>
      </c>
      <c r="BA1056" s="81" t="s">
        <v>73</v>
      </c>
      <c r="BB1056" s="72" t="s">
        <v>208</v>
      </c>
      <c r="BC1056" s="75" t="s">
        <v>12196</v>
      </c>
      <c r="BD1056" s="71" t="s">
        <v>65</v>
      </c>
      <c r="BE1056" s="71" t="s">
        <v>65</v>
      </c>
    </row>
    <row r="1057" spans="2:57" x14ac:dyDescent="0.25">
      <c r="B1057" s="71">
        <v>2025</v>
      </c>
      <c r="C1057" s="71">
        <v>891780111</v>
      </c>
      <c r="D1057" s="71" t="s">
        <v>63</v>
      </c>
      <c r="E1057" s="72" t="s">
        <v>12195</v>
      </c>
      <c r="F1057" s="72" t="s">
        <v>12194</v>
      </c>
      <c r="G1057" s="176">
        <v>0</v>
      </c>
      <c r="H1057" s="72" t="s">
        <v>71</v>
      </c>
      <c r="I1057" s="71" t="s">
        <v>64</v>
      </c>
      <c r="J1057" s="73" t="s">
        <v>81</v>
      </c>
      <c r="K1057" s="75" t="s">
        <v>12193</v>
      </c>
      <c r="L1057" s="76">
        <v>14250000</v>
      </c>
      <c r="M1057" s="71" t="s">
        <v>66</v>
      </c>
      <c r="N1057" s="75" t="s">
        <v>12192</v>
      </c>
      <c r="O1057" s="75">
        <v>1043020726</v>
      </c>
      <c r="P1057" s="72">
        <v>1425</v>
      </c>
      <c r="Q1057" s="80">
        <v>45840</v>
      </c>
      <c r="R1057" s="75">
        <v>5603238000</v>
      </c>
      <c r="S1057" s="80">
        <v>45854</v>
      </c>
      <c r="T1057" s="76">
        <v>14250000</v>
      </c>
      <c r="U1057" s="72" t="s">
        <v>65</v>
      </c>
      <c r="V1057" s="76">
        <v>84452087</v>
      </c>
      <c r="W1057" s="104" t="s">
        <v>10326</v>
      </c>
      <c r="X1057" s="80">
        <v>45854</v>
      </c>
      <c r="Y1057" s="80">
        <v>45854</v>
      </c>
      <c r="Z1057" s="78" t="s">
        <v>73</v>
      </c>
      <c r="AA1057" s="78">
        <v>45991</v>
      </c>
      <c r="AB1057" s="102">
        <f t="shared" si="96"/>
        <v>137</v>
      </c>
      <c r="AC1057" s="72">
        <v>0</v>
      </c>
      <c r="AD1057" s="514">
        <v>0</v>
      </c>
      <c r="AE1057" s="72">
        <v>0</v>
      </c>
      <c r="AF1057" s="80" t="s">
        <v>73</v>
      </c>
      <c r="AG1057" s="102">
        <f t="shared" si="97"/>
        <v>0</v>
      </c>
      <c r="AH1057" s="72">
        <v>0</v>
      </c>
      <c r="AI1057" s="628">
        <v>0</v>
      </c>
      <c r="AJ1057" s="72" t="s">
        <v>73</v>
      </c>
      <c r="AK1057" s="80" t="s">
        <v>73</v>
      </c>
      <c r="AL1057" s="72">
        <v>0</v>
      </c>
      <c r="AM1057" s="80" t="s">
        <v>73</v>
      </c>
      <c r="AN1057" s="80" t="s">
        <v>73</v>
      </c>
      <c r="AO1057" s="80" t="s">
        <v>73</v>
      </c>
      <c r="AP1057" s="102">
        <f t="shared" si="98"/>
        <v>0</v>
      </c>
      <c r="AQ1057" s="102">
        <f t="shared" si="99"/>
        <v>14250000</v>
      </c>
      <c r="AR1057" s="72" t="s">
        <v>65</v>
      </c>
      <c r="AS1057" s="76">
        <v>14250000</v>
      </c>
      <c r="AT1057" s="72" t="s">
        <v>319</v>
      </c>
      <c r="AU1057" s="76">
        <v>0</v>
      </c>
      <c r="AV1057" s="81" t="s">
        <v>73</v>
      </c>
      <c r="AW1057" s="620">
        <v>11400000</v>
      </c>
      <c r="AX1057" s="488">
        <f t="shared" si="100"/>
        <v>2850000</v>
      </c>
      <c r="AY1057" s="84">
        <f t="shared" si="101"/>
        <v>0.8</v>
      </c>
      <c r="AZ1057" s="84">
        <v>0.8</v>
      </c>
      <c r="BA1057" s="81" t="s">
        <v>73</v>
      </c>
      <c r="BB1057" s="72" t="s">
        <v>123</v>
      </c>
      <c r="BC1057" s="75" t="s">
        <v>12191</v>
      </c>
      <c r="BD1057" s="71" t="s">
        <v>65</v>
      </c>
      <c r="BE1057" s="71" t="s">
        <v>65</v>
      </c>
    </row>
    <row r="1058" spans="2:57" x14ac:dyDescent="0.25">
      <c r="B1058" s="71">
        <v>2025</v>
      </c>
      <c r="C1058" s="71">
        <v>891780111</v>
      </c>
      <c r="D1058" s="71" t="s">
        <v>63</v>
      </c>
      <c r="E1058" s="72" t="s">
        <v>12190</v>
      </c>
      <c r="F1058" s="72" t="s">
        <v>12189</v>
      </c>
      <c r="G1058" s="176">
        <v>0</v>
      </c>
      <c r="H1058" s="72" t="s">
        <v>71</v>
      </c>
      <c r="I1058" s="71" t="s">
        <v>64</v>
      </c>
      <c r="J1058" s="73" t="s">
        <v>81</v>
      </c>
      <c r="K1058" s="75" t="s">
        <v>12188</v>
      </c>
      <c r="L1058" s="76">
        <v>13250000</v>
      </c>
      <c r="M1058" s="71" t="s">
        <v>66</v>
      </c>
      <c r="N1058" s="75" t="s">
        <v>12187</v>
      </c>
      <c r="O1058" s="75">
        <v>19517646</v>
      </c>
      <c r="P1058" s="72">
        <v>1426</v>
      </c>
      <c r="Q1058" s="80">
        <v>45840</v>
      </c>
      <c r="R1058" s="75">
        <v>2494141000</v>
      </c>
      <c r="S1058" s="80">
        <v>45854</v>
      </c>
      <c r="T1058" s="76">
        <v>13250000</v>
      </c>
      <c r="U1058" s="72" t="s">
        <v>65</v>
      </c>
      <c r="V1058" s="76">
        <v>85152695</v>
      </c>
      <c r="W1058" s="104" t="s">
        <v>10424</v>
      </c>
      <c r="X1058" s="80">
        <v>45854</v>
      </c>
      <c r="Y1058" s="80">
        <v>45854</v>
      </c>
      <c r="Z1058" s="78" t="s">
        <v>73</v>
      </c>
      <c r="AA1058" s="78">
        <v>45991</v>
      </c>
      <c r="AB1058" s="102">
        <f t="shared" si="96"/>
        <v>137</v>
      </c>
      <c r="AC1058" s="72">
        <v>0</v>
      </c>
      <c r="AD1058" s="514">
        <v>0</v>
      </c>
      <c r="AE1058" s="72">
        <v>0</v>
      </c>
      <c r="AF1058" s="80" t="s">
        <v>73</v>
      </c>
      <c r="AG1058" s="102">
        <f t="shared" si="97"/>
        <v>0</v>
      </c>
      <c r="AH1058" s="72">
        <v>0</v>
      </c>
      <c r="AI1058" s="628">
        <v>0</v>
      </c>
      <c r="AJ1058" s="72" t="s">
        <v>73</v>
      </c>
      <c r="AK1058" s="80" t="s">
        <v>73</v>
      </c>
      <c r="AL1058" s="72">
        <v>0</v>
      </c>
      <c r="AM1058" s="80" t="s">
        <v>73</v>
      </c>
      <c r="AN1058" s="80" t="s">
        <v>73</v>
      </c>
      <c r="AO1058" s="80" t="s">
        <v>73</v>
      </c>
      <c r="AP1058" s="102">
        <f t="shared" si="98"/>
        <v>0</v>
      </c>
      <c r="AQ1058" s="102">
        <f t="shared" si="99"/>
        <v>13250000</v>
      </c>
      <c r="AR1058" s="72" t="s">
        <v>65</v>
      </c>
      <c r="AS1058" s="76">
        <v>13250000</v>
      </c>
      <c r="AT1058" s="72" t="s">
        <v>319</v>
      </c>
      <c r="AU1058" s="76">
        <v>0</v>
      </c>
      <c r="AV1058" s="81" t="s">
        <v>73</v>
      </c>
      <c r="AW1058" s="620">
        <v>10600000</v>
      </c>
      <c r="AX1058" s="488">
        <f t="shared" si="100"/>
        <v>2650000</v>
      </c>
      <c r="AY1058" s="84">
        <f t="shared" si="101"/>
        <v>0.8</v>
      </c>
      <c r="AZ1058" s="84">
        <v>0.8</v>
      </c>
      <c r="BA1058" s="81" t="s">
        <v>73</v>
      </c>
      <c r="BB1058" s="72" t="s">
        <v>123</v>
      </c>
      <c r="BC1058" s="75" t="s">
        <v>12186</v>
      </c>
      <c r="BD1058" s="71" t="s">
        <v>65</v>
      </c>
      <c r="BE1058" s="71" t="s">
        <v>65</v>
      </c>
    </row>
    <row r="1059" spans="2:57" x14ac:dyDescent="0.25">
      <c r="B1059" s="71">
        <v>2025</v>
      </c>
      <c r="C1059" s="71">
        <v>891780111</v>
      </c>
      <c r="D1059" s="71" t="s">
        <v>63</v>
      </c>
      <c r="E1059" s="72" t="s">
        <v>12185</v>
      </c>
      <c r="F1059" s="72" t="s">
        <v>12184</v>
      </c>
      <c r="G1059" s="176">
        <v>0</v>
      </c>
      <c r="H1059" s="72" t="s">
        <v>71</v>
      </c>
      <c r="I1059" s="71" t="s">
        <v>64</v>
      </c>
      <c r="J1059" s="73" t="s">
        <v>81</v>
      </c>
      <c r="K1059" s="75" t="s">
        <v>12183</v>
      </c>
      <c r="L1059" s="76">
        <v>11925000</v>
      </c>
      <c r="M1059" s="71" t="s">
        <v>66</v>
      </c>
      <c r="N1059" s="75" t="s">
        <v>10612</v>
      </c>
      <c r="O1059" s="75">
        <v>1082842812</v>
      </c>
      <c r="P1059" s="72">
        <v>1426</v>
      </c>
      <c r="Q1059" s="80">
        <v>45840</v>
      </c>
      <c r="R1059" s="75">
        <v>2494141000</v>
      </c>
      <c r="S1059" s="80">
        <v>45855</v>
      </c>
      <c r="T1059" s="76">
        <v>11925000</v>
      </c>
      <c r="U1059" s="72" t="s">
        <v>65</v>
      </c>
      <c r="V1059" s="76">
        <v>1082868728</v>
      </c>
      <c r="W1059" s="104" t="s">
        <v>1469</v>
      </c>
      <c r="X1059" s="80">
        <v>45855</v>
      </c>
      <c r="Y1059" s="80">
        <v>45855</v>
      </c>
      <c r="Z1059" s="78" t="s">
        <v>73</v>
      </c>
      <c r="AA1059" s="78">
        <v>45991</v>
      </c>
      <c r="AB1059" s="102">
        <f t="shared" si="96"/>
        <v>136</v>
      </c>
      <c r="AC1059" s="72">
        <v>0</v>
      </c>
      <c r="AD1059" s="514">
        <v>0</v>
      </c>
      <c r="AE1059" s="72">
        <v>0</v>
      </c>
      <c r="AF1059" s="80" t="s">
        <v>73</v>
      </c>
      <c r="AG1059" s="102">
        <f t="shared" si="97"/>
        <v>0</v>
      </c>
      <c r="AH1059" s="72">
        <v>0</v>
      </c>
      <c r="AI1059" s="628">
        <v>0</v>
      </c>
      <c r="AJ1059" s="72" t="s">
        <v>73</v>
      </c>
      <c r="AK1059" s="80" t="s">
        <v>73</v>
      </c>
      <c r="AL1059" s="72">
        <v>0</v>
      </c>
      <c r="AM1059" s="80" t="s">
        <v>73</v>
      </c>
      <c r="AN1059" s="80" t="s">
        <v>73</v>
      </c>
      <c r="AO1059" s="80" t="s">
        <v>73</v>
      </c>
      <c r="AP1059" s="102">
        <f t="shared" si="98"/>
        <v>0</v>
      </c>
      <c r="AQ1059" s="102">
        <f t="shared" si="99"/>
        <v>11925000</v>
      </c>
      <c r="AR1059" s="72" t="s">
        <v>65</v>
      </c>
      <c r="AS1059" s="76">
        <v>11925000</v>
      </c>
      <c r="AT1059" s="72" t="s">
        <v>319</v>
      </c>
      <c r="AU1059" s="76">
        <v>0</v>
      </c>
      <c r="AV1059" s="81" t="s">
        <v>73</v>
      </c>
      <c r="AW1059" s="620">
        <v>9275000</v>
      </c>
      <c r="AX1059" s="488">
        <f t="shared" si="100"/>
        <v>2650000</v>
      </c>
      <c r="AY1059" s="84">
        <f t="shared" si="101"/>
        <v>0.77777777777777779</v>
      </c>
      <c r="AZ1059" s="84">
        <v>0.77777777777777779</v>
      </c>
      <c r="BA1059" s="81" t="s">
        <v>73</v>
      </c>
      <c r="BB1059" s="72" t="s">
        <v>123</v>
      </c>
      <c r="BC1059" s="75" t="s">
        <v>12182</v>
      </c>
      <c r="BD1059" s="71" t="s">
        <v>65</v>
      </c>
      <c r="BE1059" s="71" t="s">
        <v>65</v>
      </c>
    </row>
    <row r="1060" spans="2:57" x14ac:dyDescent="0.25">
      <c r="B1060" s="71">
        <v>2025</v>
      </c>
      <c r="C1060" s="71">
        <v>891780111</v>
      </c>
      <c r="D1060" s="71" t="s">
        <v>63</v>
      </c>
      <c r="E1060" s="72" t="s">
        <v>12181</v>
      </c>
      <c r="F1060" s="72" t="s">
        <v>12180</v>
      </c>
      <c r="G1060" s="176">
        <v>0</v>
      </c>
      <c r="H1060" s="72" t="s">
        <v>71</v>
      </c>
      <c r="I1060" s="71" t="s">
        <v>64</v>
      </c>
      <c r="J1060" s="73" t="s">
        <v>81</v>
      </c>
      <c r="K1060" s="75" t="s">
        <v>12179</v>
      </c>
      <c r="L1060" s="76">
        <v>15780000</v>
      </c>
      <c r="M1060" s="71" t="s">
        <v>66</v>
      </c>
      <c r="N1060" s="75" t="s">
        <v>12178</v>
      </c>
      <c r="O1060" s="75">
        <v>1083012712</v>
      </c>
      <c r="P1060" s="72">
        <v>1425</v>
      </c>
      <c r="Q1060" s="80">
        <v>45840</v>
      </c>
      <c r="R1060" s="75">
        <v>5603238000</v>
      </c>
      <c r="S1060" s="80">
        <v>45855</v>
      </c>
      <c r="T1060" s="76">
        <v>15780000</v>
      </c>
      <c r="U1060" s="72" t="s">
        <v>65</v>
      </c>
      <c r="V1060" s="76">
        <v>79738530</v>
      </c>
      <c r="W1060" s="104" t="s">
        <v>10373</v>
      </c>
      <c r="X1060" s="80">
        <v>45855</v>
      </c>
      <c r="Y1060" s="80">
        <v>45855</v>
      </c>
      <c r="Z1060" s="78" t="s">
        <v>73</v>
      </c>
      <c r="AA1060" s="78">
        <v>45991</v>
      </c>
      <c r="AB1060" s="102">
        <f t="shared" si="96"/>
        <v>136</v>
      </c>
      <c r="AC1060" s="72">
        <v>0</v>
      </c>
      <c r="AD1060" s="514">
        <v>0</v>
      </c>
      <c r="AE1060" s="72">
        <v>0</v>
      </c>
      <c r="AF1060" s="80" t="s">
        <v>73</v>
      </c>
      <c r="AG1060" s="102">
        <f t="shared" si="97"/>
        <v>0</v>
      </c>
      <c r="AH1060" s="72">
        <v>0</v>
      </c>
      <c r="AI1060" s="628">
        <v>0</v>
      </c>
      <c r="AJ1060" s="72" t="s">
        <v>73</v>
      </c>
      <c r="AK1060" s="80" t="s">
        <v>73</v>
      </c>
      <c r="AL1060" s="72">
        <v>0</v>
      </c>
      <c r="AM1060" s="80" t="s">
        <v>73</v>
      </c>
      <c r="AN1060" s="80" t="s">
        <v>73</v>
      </c>
      <c r="AO1060" s="80" t="s">
        <v>73</v>
      </c>
      <c r="AP1060" s="102">
        <f t="shared" si="98"/>
        <v>0</v>
      </c>
      <c r="AQ1060" s="102">
        <f t="shared" si="99"/>
        <v>15780000</v>
      </c>
      <c r="AR1060" s="72" t="s">
        <v>65</v>
      </c>
      <c r="AS1060" s="76">
        <v>15780000</v>
      </c>
      <c r="AT1060" s="72" t="s">
        <v>319</v>
      </c>
      <c r="AU1060" s="76">
        <v>0</v>
      </c>
      <c r="AV1060" s="81" t="s">
        <v>73</v>
      </c>
      <c r="AW1060" s="620">
        <v>12624000</v>
      </c>
      <c r="AX1060" s="488">
        <f t="shared" si="100"/>
        <v>3156000</v>
      </c>
      <c r="AY1060" s="84">
        <f t="shared" si="101"/>
        <v>0.8</v>
      </c>
      <c r="AZ1060" s="84">
        <v>0.8</v>
      </c>
      <c r="BA1060" s="81" t="s">
        <v>73</v>
      </c>
      <c r="BB1060" s="72" t="s">
        <v>123</v>
      </c>
      <c r="BC1060" s="75" t="s">
        <v>12177</v>
      </c>
      <c r="BD1060" s="71" t="s">
        <v>65</v>
      </c>
      <c r="BE1060" s="71" t="s">
        <v>65</v>
      </c>
    </row>
    <row r="1061" spans="2:57" x14ac:dyDescent="0.25">
      <c r="B1061" s="71">
        <v>2025</v>
      </c>
      <c r="C1061" s="71">
        <v>891780111</v>
      </c>
      <c r="D1061" s="71" t="s">
        <v>63</v>
      </c>
      <c r="E1061" s="72" t="s">
        <v>12176</v>
      </c>
      <c r="F1061" s="72" t="s">
        <v>12175</v>
      </c>
      <c r="G1061" s="176">
        <v>0</v>
      </c>
      <c r="H1061" s="72" t="s">
        <v>71</v>
      </c>
      <c r="I1061" s="71" t="s">
        <v>64</v>
      </c>
      <c r="J1061" s="73" t="s">
        <v>81</v>
      </c>
      <c r="K1061" s="75" t="s">
        <v>12174</v>
      </c>
      <c r="L1061" s="76">
        <v>15624000</v>
      </c>
      <c r="M1061" s="71" t="s">
        <v>66</v>
      </c>
      <c r="N1061" s="75" t="s">
        <v>10672</v>
      </c>
      <c r="O1061" s="75">
        <v>1004278346</v>
      </c>
      <c r="P1061" s="72">
        <v>1425</v>
      </c>
      <c r="Q1061" s="80">
        <v>45840</v>
      </c>
      <c r="R1061" s="75">
        <v>5603238000</v>
      </c>
      <c r="S1061" s="80">
        <v>45855</v>
      </c>
      <c r="T1061" s="76">
        <v>15624000</v>
      </c>
      <c r="U1061" s="72" t="s">
        <v>65</v>
      </c>
      <c r="V1061" s="76">
        <v>1082868728</v>
      </c>
      <c r="W1061" s="104" t="s">
        <v>1469</v>
      </c>
      <c r="X1061" s="80">
        <v>45855</v>
      </c>
      <c r="Y1061" s="80">
        <v>45855</v>
      </c>
      <c r="Z1061" s="78" t="s">
        <v>73</v>
      </c>
      <c r="AA1061" s="78">
        <v>45991</v>
      </c>
      <c r="AB1061" s="102">
        <f t="shared" si="96"/>
        <v>136</v>
      </c>
      <c r="AC1061" s="72">
        <v>0</v>
      </c>
      <c r="AD1061" s="514">
        <v>0</v>
      </c>
      <c r="AE1061" s="72">
        <v>0</v>
      </c>
      <c r="AF1061" s="80" t="s">
        <v>73</v>
      </c>
      <c r="AG1061" s="102">
        <f t="shared" si="97"/>
        <v>0</v>
      </c>
      <c r="AH1061" s="72">
        <v>0</v>
      </c>
      <c r="AI1061" s="628">
        <v>0</v>
      </c>
      <c r="AJ1061" s="72" t="s">
        <v>73</v>
      </c>
      <c r="AK1061" s="80" t="s">
        <v>73</v>
      </c>
      <c r="AL1061" s="72">
        <v>0</v>
      </c>
      <c r="AM1061" s="80" t="s">
        <v>73</v>
      </c>
      <c r="AN1061" s="80" t="s">
        <v>73</v>
      </c>
      <c r="AO1061" s="80" t="s">
        <v>73</v>
      </c>
      <c r="AP1061" s="102">
        <f t="shared" si="98"/>
        <v>0</v>
      </c>
      <c r="AQ1061" s="102">
        <f t="shared" si="99"/>
        <v>15624000</v>
      </c>
      <c r="AR1061" s="72" t="s">
        <v>65</v>
      </c>
      <c r="AS1061" s="76">
        <v>15624000</v>
      </c>
      <c r="AT1061" s="72" t="s">
        <v>319</v>
      </c>
      <c r="AU1061" s="76">
        <v>0</v>
      </c>
      <c r="AV1061" s="81" t="s">
        <v>73</v>
      </c>
      <c r="AW1061" s="620">
        <v>8680000</v>
      </c>
      <c r="AX1061" s="488">
        <f t="shared" si="100"/>
        <v>6944000</v>
      </c>
      <c r="AY1061" s="84">
        <f t="shared" si="101"/>
        <v>0.55555555555555558</v>
      </c>
      <c r="AZ1061" s="84">
        <v>0.55555555555555558</v>
      </c>
      <c r="BA1061" s="81" t="s">
        <v>73</v>
      </c>
      <c r="BB1061" s="72" t="s">
        <v>123</v>
      </c>
      <c r="BC1061" s="75" t="s">
        <v>12173</v>
      </c>
      <c r="BD1061" s="71" t="s">
        <v>65</v>
      </c>
      <c r="BE1061" s="71" t="s">
        <v>65</v>
      </c>
    </row>
    <row r="1062" spans="2:57" x14ac:dyDescent="0.25">
      <c r="B1062" s="71">
        <v>2025</v>
      </c>
      <c r="C1062" s="71">
        <v>891780111</v>
      </c>
      <c r="D1062" s="71" t="s">
        <v>63</v>
      </c>
      <c r="E1062" s="72" t="s">
        <v>12172</v>
      </c>
      <c r="F1062" s="72" t="s">
        <v>12171</v>
      </c>
      <c r="G1062" s="176">
        <v>0</v>
      </c>
      <c r="H1062" s="72" t="s">
        <v>71</v>
      </c>
      <c r="I1062" s="71" t="s">
        <v>64</v>
      </c>
      <c r="J1062" s="73" t="s">
        <v>81</v>
      </c>
      <c r="K1062" s="75" t="s">
        <v>12170</v>
      </c>
      <c r="L1062" s="76">
        <v>14202000</v>
      </c>
      <c r="M1062" s="71" t="s">
        <v>66</v>
      </c>
      <c r="N1062" s="75" t="s">
        <v>10714</v>
      </c>
      <c r="O1062" s="75">
        <v>1083045649</v>
      </c>
      <c r="P1062" s="72">
        <v>1425</v>
      </c>
      <c r="Q1062" s="80">
        <v>45840</v>
      </c>
      <c r="R1062" s="75">
        <v>5603238000</v>
      </c>
      <c r="S1062" s="80">
        <v>45855</v>
      </c>
      <c r="T1062" s="76">
        <v>14202000</v>
      </c>
      <c r="U1062" s="72" t="s">
        <v>65</v>
      </c>
      <c r="V1062" s="76">
        <v>1082868728</v>
      </c>
      <c r="W1062" s="104" t="s">
        <v>1469</v>
      </c>
      <c r="X1062" s="80">
        <v>45855</v>
      </c>
      <c r="Y1062" s="80">
        <v>45855</v>
      </c>
      <c r="Z1062" s="78" t="s">
        <v>73</v>
      </c>
      <c r="AA1062" s="78">
        <v>45991</v>
      </c>
      <c r="AB1062" s="102">
        <f t="shared" si="96"/>
        <v>136</v>
      </c>
      <c r="AC1062" s="72">
        <v>0</v>
      </c>
      <c r="AD1062" s="514">
        <v>0</v>
      </c>
      <c r="AE1062" s="72">
        <v>0</v>
      </c>
      <c r="AF1062" s="80" t="s">
        <v>73</v>
      </c>
      <c r="AG1062" s="102">
        <f t="shared" si="97"/>
        <v>0</v>
      </c>
      <c r="AH1062" s="72">
        <v>0</v>
      </c>
      <c r="AI1062" s="628">
        <v>0</v>
      </c>
      <c r="AJ1062" s="72" t="s">
        <v>73</v>
      </c>
      <c r="AK1062" s="80" t="s">
        <v>73</v>
      </c>
      <c r="AL1062" s="72">
        <v>0</v>
      </c>
      <c r="AM1062" s="80" t="s">
        <v>73</v>
      </c>
      <c r="AN1062" s="80" t="s">
        <v>73</v>
      </c>
      <c r="AO1062" s="80" t="s">
        <v>73</v>
      </c>
      <c r="AP1062" s="102">
        <f t="shared" si="98"/>
        <v>0</v>
      </c>
      <c r="AQ1062" s="102">
        <f t="shared" si="99"/>
        <v>14202000</v>
      </c>
      <c r="AR1062" s="72" t="s">
        <v>65</v>
      </c>
      <c r="AS1062" s="76">
        <v>14202000</v>
      </c>
      <c r="AT1062" s="72" t="s">
        <v>319</v>
      </c>
      <c r="AU1062" s="76">
        <v>0</v>
      </c>
      <c r="AV1062" s="81" t="s">
        <v>73</v>
      </c>
      <c r="AW1062" s="620">
        <v>11046000</v>
      </c>
      <c r="AX1062" s="488">
        <f t="shared" si="100"/>
        <v>3156000</v>
      </c>
      <c r="AY1062" s="84">
        <f t="shared" si="101"/>
        <v>0.77777777777777779</v>
      </c>
      <c r="AZ1062" s="84">
        <v>0.77777777777777779</v>
      </c>
      <c r="BA1062" s="81" t="s">
        <v>73</v>
      </c>
      <c r="BB1062" s="72" t="s">
        <v>123</v>
      </c>
      <c r="BC1062" s="75" t="s">
        <v>12169</v>
      </c>
      <c r="BD1062" s="71" t="s">
        <v>65</v>
      </c>
      <c r="BE1062" s="71" t="s">
        <v>65</v>
      </c>
    </row>
    <row r="1063" spans="2:57" x14ac:dyDescent="0.25">
      <c r="B1063" s="71">
        <v>2025</v>
      </c>
      <c r="C1063" s="71">
        <v>891780111</v>
      </c>
      <c r="D1063" s="71" t="s">
        <v>63</v>
      </c>
      <c r="E1063" s="72" t="s">
        <v>12168</v>
      </c>
      <c r="F1063" s="72" t="s">
        <v>12167</v>
      </c>
      <c r="G1063" s="176">
        <v>0</v>
      </c>
      <c r="H1063" s="72" t="s">
        <v>71</v>
      </c>
      <c r="I1063" s="71" t="s">
        <v>64</v>
      </c>
      <c r="J1063" s="73" t="s">
        <v>81</v>
      </c>
      <c r="K1063" s="75" t="s">
        <v>12166</v>
      </c>
      <c r="L1063" s="76">
        <v>15624000</v>
      </c>
      <c r="M1063" s="71" t="s">
        <v>66</v>
      </c>
      <c r="N1063" s="75" t="s">
        <v>12165</v>
      </c>
      <c r="O1063" s="75">
        <v>1082410248</v>
      </c>
      <c r="P1063" s="72">
        <v>1425</v>
      </c>
      <c r="Q1063" s="80">
        <v>45840</v>
      </c>
      <c r="R1063" s="75">
        <v>5603238000</v>
      </c>
      <c r="S1063" s="80">
        <v>45855</v>
      </c>
      <c r="T1063" s="76">
        <v>15624000</v>
      </c>
      <c r="U1063" s="72" t="s">
        <v>65</v>
      </c>
      <c r="V1063" s="76">
        <v>1192791759</v>
      </c>
      <c r="W1063" s="104" t="s">
        <v>3787</v>
      </c>
      <c r="X1063" s="80">
        <v>45855</v>
      </c>
      <c r="Y1063" s="80">
        <v>45855</v>
      </c>
      <c r="Z1063" s="78" t="s">
        <v>73</v>
      </c>
      <c r="AA1063" s="78">
        <v>45991</v>
      </c>
      <c r="AB1063" s="102">
        <f t="shared" si="96"/>
        <v>136</v>
      </c>
      <c r="AC1063" s="72">
        <v>0</v>
      </c>
      <c r="AD1063" s="514">
        <v>0</v>
      </c>
      <c r="AE1063" s="72">
        <v>0</v>
      </c>
      <c r="AF1063" s="80" t="s">
        <v>73</v>
      </c>
      <c r="AG1063" s="102">
        <f t="shared" si="97"/>
        <v>0</v>
      </c>
      <c r="AH1063" s="72">
        <v>0</v>
      </c>
      <c r="AI1063" s="628">
        <v>0</v>
      </c>
      <c r="AJ1063" s="72" t="s">
        <v>73</v>
      </c>
      <c r="AK1063" s="80" t="s">
        <v>73</v>
      </c>
      <c r="AL1063" s="72">
        <v>0</v>
      </c>
      <c r="AM1063" s="80" t="s">
        <v>73</v>
      </c>
      <c r="AN1063" s="80" t="s">
        <v>73</v>
      </c>
      <c r="AO1063" s="80" t="s">
        <v>73</v>
      </c>
      <c r="AP1063" s="102">
        <f t="shared" si="98"/>
        <v>0</v>
      </c>
      <c r="AQ1063" s="102">
        <f t="shared" si="99"/>
        <v>15624000</v>
      </c>
      <c r="AR1063" s="72" t="s">
        <v>65</v>
      </c>
      <c r="AS1063" s="76">
        <v>15624000</v>
      </c>
      <c r="AT1063" s="72" t="s">
        <v>319</v>
      </c>
      <c r="AU1063" s="76">
        <v>0</v>
      </c>
      <c r="AV1063" s="81" t="s">
        <v>73</v>
      </c>
      <c r="AW1063" s="620">
        <v>12152000</v>
      </c>
      <c r="AX1063" s="488">
        <f t="shared" si="100"/>
        <v>3472000</v>
      </c>
      <c r="AY1063" s="84">
        <f t="shared" si="101"/>
        <v>0.77777777777777779</v>
      </c>
      <c r="AZ1063" s="84">
        <v>0.77777777777777779</v>
      </c>
      <c r="BA1063" s="81" t="s">
        <v>73</v>
      </c>
      <c r="BB1063" s="72" t="s">
        <v>123</v>
      </c>
      <c r="BC1063" s="75" t="s">
        <v>12164</v>
      </c>
      <c r="BD1063" s="71" t="s">
        <v>65</v>
      </c>
      <c r="BE1063" s="71" t="s">
        <v>65</v>
      </c>
    </row>
    <row r="1064" spans="2:57" x14ac:dyDescent="0.25">
      <c r="B1064" s="71">
        <v>2025</v>
      </c>
      <c r="C1064" s="71">
        <v>891780111</v>
      </c>
      <c r="D1064" s="71" t="s">
        <v>63</v>
      </c>
      <c r="E1064" s="72" t="s">
        <v>12163</v>
      </c>
      <c r="F1064" s="72" t="s">
        <v>12162</v>
      </c>
      <c r="G1064" s="176">
        <v>0</v>
      </c>
      <c r="H1064" s="72" t="s">
        <v>71</v>
      </c>
      <c r="I1064" s="71" t="s">
        <v>64</v>
      </c>
      <c r="J1064" s="73" t="s">
        <v>81</v>
      </c>
      <c r="K1064" s="75" t="s">
        <v>12161</v>
      </c>
      <c r="L1064" s="76">
        <v>23400000</v>
      </c>
      <c r="M1064" s="71" t="s">
        <v>66</v>
      </c>
      <c r="N1064" s="75" t="s">
        <v>12160</v>
      </c>
      <c r="O1064" s="75">
        <v>1082249640</v>
      </c>
      <c r="P1064" s="72">
        <v>1425</v>
      </c>
      <c r="Q1064" s="80">
        <v>45840</v>
      </c>
      <c r="R1064" s="75">
        <v>5603238000</v>
      </c>
      <c r="S1064" s="80">
        <v>45855</v>
      </c>
      <c r="T1064" s="76">
        <v>23400000</v>
      </c>
      <c r="U1064" s="72" t="s">
        <v>65</v>
      </c>
      <c r="V1064" s="76">
        <v>57464638</v>
      </c>
      <c r="W1064" s="104" t="s">
        <v>10367</v>
      </c>
      <c r="X1064" s="80">
        <v>45855</v>
      </c>
      <c r="Y1064" s="80">
        <v>45855</v>
      </c>
      <c r="Z1064" s="78" t="s">
        <v>73</v>
      </c>
      <c r="AA1064" s="78">
        <v>45991</v>
      </c>
      <c r="AB1064" s="102">
        <f t="shared" si="96"/>
        <v>136</v>
      </c>
      <c r="AC1064" s="72">
        <v>0</v>
      </c>
      <c r="AD1064" s="514">
        <v>0</v>
      </c>
      <c r="AE1064" s="72">
        <v>0</v>
      </c>
      <c r="AF1064" s="80" t="s">
        <v>73</v>
      </c>
      <c r="AG1064" s="102">
        <f t="shared" si="97"/>
        <v>0</v>
      </c>
      <c r="AH1064" s="72">
        <v>0</v>
      </c>
      <c r="AI1064" s="628">
        <v>0</v>
      </c>
      <c r="AJ1064" s="72" t="s">
        <v>73</v>
      </c>
      <c r="AK1064" s="80" t="s">
        <v>73</v>
      </c>
      <c r="AL1064" s="72">
        <v>0</v>
      </c>
      <c r="AM1064" s="80" t="s">
        <v>73</v>
      </c>
      <c r="AN1064" s="80" t="s">
        <v>73</v>
      </c>
      <c r="AO1064" s="80" t="s">
        <v>73</v>
      </c>
      <c r="AP1064" s="102">
        <f t="shared" si="98"/>
        <v>0</v>
      </c>
      <c r="AQ1064" s="102">
        <f t="shared" si="99"/>
        <v>23400000</v>
      </c>
      <c r="AR1064" s="72" t="s">
        <v>65</v>
      </c>
      <c r="AS1064" s="76">
        <v>23400000</v>
      </c>
      <c r="AT1064" s="72" t="s">
        <v>319</v>
      </c>
      <c r="AU1064" s="76">
        <v>0</v>
      </c>
      <c r="AV1064" s="81" t="s">
        <v>73</v>
      </c>
      <c r="AW1064" s="620">
        <v>13000000</v>
      </c>
      <c r="AX1064" s="488">
        <f t="shared" si="100"/>
        <v>10400000</v>
      </c>
      <c r="AY1064" s="84">
        <f t="shared" si="101"/>
        <v>0.55555555555555558</v>
      </c>
      <c r="AZ1064" s="84">
        <v>0.55555555555555558</v>
      </c>
      <c r="BA1064" s="81" t="s">
        <v>73</v>
      </c>
      <c r="BB1064" s="72" t="s">
        <v>123</v>
      </c>
      <c r="BC1064" s="75" t="s">
        <v>12159</v>
      </c>
      <c r="BD1064" s="71" t="s">
        <v>65</v>
      </c>
      <c r="BE1064" s="71" t="s">
        <v>65</v>
      </c>
    </row>
    <row r="1065" spans="2:57" x14ac:dyDescent="0.25">
      <c r="B1065" s="71">
        <v>2025</v>
      </c>
      <c r="C1065" s="71">
        <v>891780111</v>
      </c>
      <c r="D1065" s="71" t="s">
        <v>63</v>
      </c>
      <c r="E1065" s="72" t="s">
        <v>12158</v>
      </c>
      <c r="F1065" s="72" t="s">
        <v>12157</v>
      </c>
      <c r="G1065" s="176">
        <v>0</v>
      </c>
      <c r="H1065" s="72" t="s">
        <v>71</v>
      </c>
      <c r="I1065" s="71" t="s">
        <v>64</v>
      </c>
      <c r="J1065" s="73" t="s">
        <v>81</v>
      </c>
      <c r="K1065" s="75" t="s">
        <v>12156</v>
      </c>
      <c r="L1065" s="76">
        <v>12825000</v>
      </c>
      <c r="M1065" s="71" t="s">
        <v>66</v>
      </c>
      <c r="N1065" s="75" t="s">
        <v>12155</v>
      </c>
      <c r="O1065" s="75">
        <v>1083015401</v>
      </c>
      <c r="P1065" s="72">
        <v>1425</v>
      </c>
      <c r="Q1065" s="80">
        <v>45840</v>
      </c>
      <c r="R1065" s="75">
        <v>5603238000</v>
      </c>
      <c r="S1065" s="80">
        <v>45855</v>
      </c>
      <c r="T1065" s="76">
        <v>12825000</v>
      </c>
      <c r="U1065" s="72" t="s">
        <v>65</v>
      </c>
      <c r="V1065" s="76">
        <v>84452087</v>
      </c>
      <c r="W1065" s="104" t="s">
        <v>10326</v>
      </c>
      <c r="X1065" s="80">
        <v>45855</v>
      </c>
      <c r="Y1065" s="80">
        <v>45855</v>
      </c>
      <c r="Z1065" s="78" t="s">
        <v>73</v>
      </c>
      <c r="AA1065" s="78">
        <v>45991</v>
      </c>
      <c r="AB1065" s="102">
        <f t="shared" si="96"/>
        <v>136</v>
      </c>
      <c r="AC1065" s="72">
        <v>0</v>
      </c>
      <c r="AD1065" s="514">
        <v>0</v>
      </c>
      <c r="AE1065" s="72">
        <v>0</v>
      </c>
      <c r="AF1065" s="80" t="s">
        <v>73</v>
      </c>
      <c r="AG1065" s="102">
        <f t="shared" si="97"/>
        <v>0</v>
      </c>
      <c r="AH1065" s="72">
        <v>0</v>
      </c>
      <c r="AI1065" s="628">
        <v>0</v>
      </c>
      <c r="AJ1065" s="72" t="s">
        <v>73</v>
      </c>
      <c r="AK1065" s="80" t="s">
        <v>73</v>
      </c>
      <c r="AL1065" s="72">
        <v>0</v>
      </c>
      <c r="AM1065" s="80" t="s">
        <v>73</v>
      </c>
      <c r="AN1065" s="80" t="s">
        <v>73</v>
      </c>
      <c r="AO1065" s="80" t="s">
        <v>73</v>
      </c>
      <c r="AP1065" s="102">
        <f t="shared" si="98"/>
        <v>0</v>
      </c>
      <c r="AQ1065" s="102">
        <f t="shared" si="99"/>
        <v>12825000</v>
      </c>
      <c r="AR1065" s="72" t="s">
        <v>65</v>
      </c>
      <c r="AS1065" s="76">
        <v>12825000</v>
      </c>
      <c r="AT1065" s="72" t="s">
        <v>319</v>
      </c>
      <c r="AU1065" s="76">
        <v>0</v>
      </c>
      <c r="AV1065" s="81" t="s">
        <v>73</v>
      </c>
      <c r="AW1065" s="620">
        <v>9975000</v>
      </c>
      <c r="AX1065" s="488">
        <f t="shared" si="100"/>
        <v>2850000</v>
      </c>
      <c r="AY1065" s="84">
        <f t="shared" si="101"/>
        <v>0.77777777777777779</v>
      </c>
      <c r="AZ1065" s="84">
        <v>0.77777777777777779</v>
      </c>
      <c r="BA1065" s="81" t="s">
        <v>73</v>
      </c>
      <c r="BB1065" s="72" t="s">
        <v>123</v>
      </c>
      <c r="BC1065" s="75" t="s">
        <v>12154</v>
      </c>
      <c r="BD1065" s="71" t="s">
        <v>65</v>
      </c>
      <c r="BE1065" s="71" t="s">
        <v>65</v>
      </c>
    </row>
    <row r="1066" spans="2:57" x14ac:dyDescent="0.25">
      <c r="B1066" s="71">
        <v>2025</v>
      </c>
      <c r="C1066" s="71">
        <v>891780111</v>
      </c>
      <c r="D1066" s="71" t="s">
        <v>63</v>
      </c>
      <c r="E1066" s="72" t="s">
        <v>12153</v>
      </c>
      <c r="F1066" s="72" t="s">
        <v>12152</v>
      </c>
      <c r="G1066" s="176">
        <v>0</v>
      </c>
      <c r="H1066" s="72" t="s">
        <v>71</v>
      </c>
      <c r="I1066" s="71" t="s">
        <v>64</v>
      </c>
      <c r="J1066" s="73" t="s">
        <v>81</v>
      </c>
      <c r="K1066" s="75" t="s">
        <v>12151</v>
      </c>
      <c r="L1066" s="76">
        <v>10125000</v>
      </c>
      <c r="M1066" s="71" t="s">
        <v>66</v>
      </c>
      <c r="N1066" s="75" t="s">
        <v>12150</v>
      </c>
      <c r="O1066" s="75">
        <v>1080670248</v>
      </c>
      <c r="P1066" s="72">
        <v>1426</v>
      </c>
      <c r="Q1066" s="80">
        <v>45840</v>
      </c>
      <c r="R1066" s="75">
        <v>2494141000</v>
      </c>
      <c r="S1066" s="80">
        <v>45855</v>
      </c>
      <c r="T1066" s="76">
        <v>10125000</v>
      </c>
      <c r="U1066" s="72" t="s">
        <v>65</v>
      </c>
      <c r="V1066" s="76">
        <v>57444673</v>
      </c>
      <c r="W1066" s="104" t="s">
        <v>10483</v>
      </c>
      <c r="X1066" s="80">
        <v>45855</v>
      </c>
      <c r="Y1066" s="80">
        <v>45855</v>
      </c>
      <c r="Z1066" s="78" t="s">
        <v>73</v>
      </c>
      <c r="AA1066" s="78">
        <v>45991</v>
      </c>
      <c r="AB1066" s="102">
        <f t="shared" si="96"/>
        <v>136</v>
      </c>
      <c r="AC1066" s="72">
        <v>0</v>
      </c>
      <c r="AD1066" s="514">
        <v>0</v>
      </c>
      <c r="AE1066" s="72">
        <v>0</v>
      </c>
      <c r="AF1066" s="80" t="s">
        <v>73</v>
      </c>
      <c r="AG1066" s="102">
        <f t="shared" si="97"/>
        <v>0</v>
      </c>
      <c r="AH1066" s="72">
        <v>0</v>
      </c>
      <c r="AI1066" s="628">
        <v>0</v>
      </c>
      <c r="AJ1066" s="72" t="s">
        <v>73</v>
      </c>
      <c r="AK1066" s="80" t="s">
        <v>73</v>
      </c>
      <c r="AL1066" s="72">
        <v>0</v>
      </c>
      <c r="AM1066" s="80" t="s">
        <v>73</v>
      </c>
      <c r="AN1066" s="80" t="s">
        <v>73</v>
      </c>
      <c r="AO1066" s="80" t="s">
        <v>73</v>
      </c>
      <c r="AP1066" s="102">
        <f t="shared" si="98"/>
        <v>0</v>
      </c>
      <c r="AQ1066" s="102">
        <f t="shared" si="99"/>
        <v>10125000</v>
      </c>
      <c r="AR1066" s="72" t="s">
        <v>65</v>
      </c>
      <c r="AS1066" s="76">
        <v>10125000</v>
      </c>
      <c r="AT1066" s="72" t="s">
        <v>319</v>
      </c>
      <c r="AU1066" s="76">
        <v>0</v>
      </c>
      <c r="AV1066" s="81" t="s">
        <v>73</v>
      </c>
      <c r="AW1066" s="620">
        <v>7875000</v>
      </c>
      <c r="AX1066" s="488">
        <f t="shared" si="100"/>
        <v>2250000</v>
      </c>
      <c r="AY1066" s="84">
        <f t="shared" si="101"/>
        <v>0.77777777777777779</v>
      </c>
      <c r="AZ1066" s="84">
        <v>0.77777777777777779</v>
      </c>
      <c r="BA1066" s="81" t="s">
        <v>73</v>
      </c>
      <c r="BB1066" s="72" t="s">
        <v>123</v>
      </c>
      <c r="BC1066" s="75" t="s">
        <v>12149</v>
      </c>
      <c r="BD1066" s="71" t="s">
        <v>65</v>
      </c>
      <c r="BE1066" s="71" t="s">
        <v>65</v>
      </c>
    </row>
    <row r="1067" spans="2:57" x14ac:dyDescent="0.25">
      <c r="B1067" s="71">
        <v>2025</v>
      </c>
      <c r="C1067" s="71">
        <v>891780111</v>
      </c>
      <c r="D1067" s="71" t="s">
        <v>63</v>
      </c>
      <c r="E1067" s="72" t="s">
        <v>12148</v>
      </c>
      <c r="F1067" s="72" t="s">
        <v>12147</v>
      </c>
      <c r="G1067" s="176">
        <v>0</v>
      </c>
      <c r="H1067" s="72" t="s">
        <v>71</v>
      </c>
      <c r="I1067" s="71" t="s">
        <v>64</v>
      </c>
      <c r="J1067" s="73" t="s">
        <v>81</v>
      </c>
      <c r="K1067" s="75" t="s">
        <v>12146</v>
      </c>
      <c r="L1067" s="76">
        <v>12825000</v>
      </c>
      <c r="M1067" s="71" t="s">
        <v>66</v>
      </c>
      <c r="N1067" s="75" t="s">
        <v>12145</v>
      </c>
      <c r="O1067" s="75">
        <v>1083036954</v>
      </c>
      <c r="P1067" s="72">
        <v>1425</v>
      </c>
      <c r="Q1067" s="80">
        <v>45840</v>
      </c>
      <c r="R1067" s="75">
        <v>5603238000</v>
      </c>
      <c r="S1067" s="80">
        <v>45855</v>
      </c>
      <c r="T1067" s="76">
        <v>12825000</v>
      </c>
      <c r="U1067" s="72" t="s">
        <v>65</v>
      </c>
      <c r="V1067" s="76">
        <v>19516224</v>
      </c>
      <c r="W1067" s="104" t="s">
        <v>10477</v>
      </c>
      <c r="X1067" s="80">
        <v>45855</v>
      </c>
      <c r="Y1067" s="80">
        <v>45855</v>
      </c>
      <c r="Z1067" s="78" t="s">
        <v>73</v>
      </c>
      <c r="AA1067" s="78">
        <v>45991</v>
      </c>
      <c r="AB1067" s="102">
        <f t="shared" si="96"/>
        <v>136</v>
      </c>
      <c r="AC1067" s="72">
        <v>0</v>
      </c>
      <c r="AD1067" s="514">
        <v>0</v>
      </c>
      <c r="AE1067" s="72">
        <v>0</v>
      </c>
      <c r="AF1067" s="80" t="s">
        <v>73</v>
      </c>
      <c r="AG1067" s="102">
        <f t="shared" si="97"/>
        <v>0</v>
      </c>
      <c r="AH1067" s="72">
        <v>0</v>
      </c>
      <c r="AI1067" s="628">
        <v>0</v>
      </c>
      <c r="AJ1067" s="72" t="s">
        <v>73</v>
      </c>
      <c r="AK1067" s="80" t="s">
        <v>73</v>
      </c>
      <c r="AL1067" s="72">
        <v>0</v>
      </c>
      <c r="AM1067" s="80" t="s">
        <v>73</v>
      </c>
      <c r="AN1067" s="80" t="s">
        <v>73</v>
      </c>
      <c r="AO1067" s="80" t="s">
        <v>73</v>
      </c>
      <c r="AP1067" s="102">
        <f t="shared" si="98"/>
        <v>0</v>
      </c>
      <c r="AQ1067" s="102">
        <f t="shared" si="99"/>
        <v>12825000</v>
      </c>
      <c r="AR1067" s="72" t="s">
        <v>65</v>
      </c>
      <c r="AS1067" s="76">
        <v>12825000</v>
      </c>
      <c r="AT1067" s="72" t="s">
        <v>319</v>
      </c>
      <c r="AU1067" s="76">
        <v>0</v>
      </c>
      <c r="AV1067" s="81" t="s">
        <v>73</v>
      </c>
      <c r="AW1067" s="620">
        <v>9975000</v>
      </c>
      <c r="AX1067" s="488">
        <f t="shared" si="100"/>
        <v>2850000</v>
      </c>
      <c r="AY1067" s="84">
        <f t="shared" si="101"/>
        <v>0.77777777777777779</v>
      </c>
      <c r="AZ1067" s="84">
        <v>0.77777777777777779</v>
      </c>
      <c r="BA1067" s="81" t="s">
        <v>73</v>
      </c>
      <c r="BB1067" s="72" t="s">
        <v>123</v>
      </c>
      <c r="BC1067" s="75" t="s">
        <v>12144</v>
      </c>
      <c r="BD1067" s="71" t="s">
        <v>65</v>
      </c>
      <c r="BE1067" s="71" t="s">
        <v>65</v>
      </c>
    </row>
    <row r="1068" spans="2:57" x14ac:dyDescent="0.25">
      <c r="B1068" s="71">
        <v>2025</v>
      </c>
      <c r="C1068" s="71">
        <v>891780111</v>
      </c>
      <c r="D1068" s="71" t="s">
        <v>63</v>
      </c>
      <c r="E1068" s="72" t="s">
        <v>12143</v>
      </c>
      <c r="F1068" s="72" t="s">
        <v>12142</v>
      </c>
      <c r="G1068" s="176">
        <v>0</v>
      </c>
      <c r="H1068" s="72" t="s">
        <v>71</v>
      </c>
      <c r="I1068" s="71" t="s">
        <v>64</v>
      </c>
      <c r="J1068" s="73" t="s">
        <v>81</v>
      </c>
      <c r="K1068" s="75" t="s">
        <v>12141</v>
      </c>
      <c r="L1068" s="76">
        <v>12825000</v>
      </c>
      <c r="M1068" s="71" t="s">
        <v>66</v>
      </c>
      <c r="N1068" s="75" t="s">
        <v>12140</v>
      </c>
      <c r="O1068" s="75">
        <v>1082922756</v>
      </c>
      <c r="P1068" s="72">
        <v>1425</v>
      </c>
      <c r="Q1068" s="80">
        <v>45840</v>
      </c>
      <c r="R1068" s="75">
        <v>5603238000</v>
      </c>
      <c r="S1068" s="80">
        <v>45856</v>
      </c>
      <c r="T1068" s="76">
        <v>12825000</v>
      </c>
      <c r="U1068" s="72" t="s">
        <v>65</v>
      </c>
      <c r="V1068" s="76">
        <v>85152695</v>
      </c>
      <c r="W1068" s="104" t="s">
        <v>10424</v>
      </c>
      <c r="X1068" s="80">
        <v>45856</v>
      </c>
      <c r="Y1068" s="80">
        <v>45856</v>
      </c>
      <c r="Z1068" s="78" t="s">
        <v>73</v>
      </c>
      <c r="AA1068" s="78">
        <v>45991</v>
      </c>
      <c r="AB1068" s="102">
        <f t="shared" si="96"/>
        <v>135</v>
      </c>
      <c r="AC1068" s="72">
        <v>0</v>
      </c>
      <c r="AD1068" s="514">
        <v>0</v>
      </c>
      <c r="AE1068" s="72">
        <v>0</v>
      </c>
      <c r="AF1068" s="80" t="s">
        <v>73</v>
      </c>
      <c r="AG1068" s="102">
        <f t="shared" si="97"/>
        <v>0</v>
      </c>
      <c r="AH1068" s="72">
        <v>0</v>
      </c>
      <c r="AI1068" s="628">
        <v>0</v>
      </c>
      <c r="AJ1068" s="72" t="s">
        <v>73</v>
      </c>
      <c r="AK1068" s="80" t="s">
        <v>73</v>
      </c>
      <c r="AL1068" s="72">
        <v>0</v>
      </c>
      <c r="AM1068" s="80" t="s">
        <v>73</v>
      </c>
      <c r="AN1068" s="80" t="s">
        <v>73</v>
      </c>
      <c r="AO1068" s="80" t="s">
        <v>73</v>
      </c>
      <c r="AP1068" s="102">
        <f t="shared" si="98"/>
        <v>0</v>
      </c>
      <c r="AQ1068" s="102">
        <f t="shared" si="99"/>
        <v>12825000</v>
      </c>
      <c r="AR1068" s="72" t="s">
        <v>65</v>
      </c>
      <c r="AS1068" s="76">
        <v>12825000</v>
      </c>
      <c r="AT1068" s="72" t="s">
        <v>319</v>
      </c>
      <c r="AU1068" s="76">
        <v>0</v>
      </c>
      <c r="AV1068" s="81" t="s">
        <v>73</v>
      </c>
      <c r="AW1068" s="620">
        <v>9975000</v>
      </c>
      <c r="AX1068" s="488">
        <f t="shared" si="100"/>
        <v>2850000</v>
      </c>
      <c r="AY1068" s="84">
        <f t="shared" si="101"/>
        <v>0.77777777777777779</v>
      </c>
      <c r="AZ1068" s="84">
        <v>0.77777777777777779</v>
      </c>
      <c r="BA1068" s="81" t="s">
        <v>73</v>
      </c>
      <c r="BB1068" s="72" t="s">
        <v>123</v>
      </c>
      <c r="BC1068" s="75" t="s">
        <v>12139</v>
      </c>
      <c r="BD1068" s="71" t="s">
        <v>65</v>
      </c>
      <c r="BE1068" s="71" t="s">
        <v>65</v>
      </c>
    </row>
    <row r="1069" spans="2:57" x14ac:dyDescent="0.25">
      <c r="B1069" s="71">
        <v>2025</v>
      </c>
      <c r="C1069" s="71">
        <v>891780111</v>
      </c>
      <c r="D1069" s="71" t="s">
        <v>63</v>
      </c>
      <c r="E1069" s="72" t="s">
        <v>12138</v>
      </c>
      <c r="F1069" s="72" t="s">
        <v>12137</v>
      </c>
      <c r="G1069" s="176">
        <v>0</v>
      </c>
      <c r="H1069" s="72" t="s">
        <v>71</v>
      </c>
      <c r="I1069" s="71" t="s">
        <v>64</v>
      </c>
      <c r="J1069" s="73" t="s">
        <v>81</v>
      </c>
      <c r="K1069" s="75" t="s">
        <v>12136</v>
      </c>
      <c r="L1069" s="76">
        <v>15624000</v>
      </c>
      <c r="M1069" s="71" t="s">
        <v>66</v>
      </c>
      <c r="N1069" s="75" t="s">
        <v>12135</v>
      </c>
      <c r="O1069" s="75">
        <v>57462284</v>
      </c>
      <c r="P1069" s="72">
        <v>1425</v>
      </c>
      <c r="Q1069" s="80">
        <v>45840</v>
      </c>
      <c r="R1069" s="75">
        <v>5603238000</v>
      </c>
      <c r="S1069" s="80">
        <v>45856</v>
      </c>
      <c r="T1069" s="76">
        <v>15624000</v>
      </c>
      <c r="U1069" s="72" t="s">
        <v>65</v>
      </c>
      <c r="V1069" s="76">
        <v>7634885</v>
      </c>
      <c r="W1069" s="104" t="s">
        <v>1954</v>
      </c>
      <c r="X1069" s="80">
        <v>45856</v>
      </c>
      <c r="Y1069" s="80">
        <v>45856</v>
      </c>
      <c r="Z1069" s="78" t="s">
        <v>73</v>
      </c>
      <c r="AA1069" s="78">
        <v>45991</v>
      </c>
      <c r="AB1069" s="102">
        <f t="shared" si="96"/>
        <v>135</v>
      </c>
      <c r="AC1069" s="72">
        <v>0</v>
      </c>
      <c r="AD1069" s="514">
        <v>0</v>
      </c>
      <c r="AE1069" s="72">
        <v>0</v>
      </c>
      <c r="AF1069" s="80" t="s">
        <v>73</v>
      </c>
      <c r="AG1069" s="102">
        <f t="shared" si="97"/>
        <v>0</v>
      </c>
      <c r="AH1069" s="72">
        <v>0</v>
      </c>
      <c r="AI1069" s="628">
        <v>0</v>
      </c>
      <c r="AJ1069" s="72" t="s">
        <v>73</v>
      </c>
      <c r="AK1069" s="80" t="s">
        <v>73</v>
      </c>
      <c r="AL1069" s="72">
        <v>0</v>
      </c>
      <c r="AM1069" s="80" t="s">
        <v>73</v>
      </c>
      <c r="AN1069" s="80" t="s">
        <v>73</v>
      </c>
      <c r="AO1069" s="80" t="s">
        <v>73</v>
      </c>
      <c r="AP1069" s="102">
        <f t="shared" si="98"/>
        <v>0</v>
      </c>
      <c r="AQ1069" s="102">
        <f t="shared" si="99"/>
        <v>15624000</v>
      </c>
      <c r="AR1069" s="72" t="s">
        <v>65</v>
      </c>
      <c r="AS1069" s="76">
        <v>15624000</v>
      </c>
      <c r="AT1069" s="72" t="s">
        <v>319</v>
      </c>
      <c r="AU1069" s="76">
        <v>0</v>
      </c>
      <c r="AV1069" s="81" t="s">
        <v>73</v>
      </c>
      <c r="AW1069" s="620">
        <v>12152000</v>
      </c>
      <c r="AX1069" s="488">
        <f t="shared" si="100"/>
        <v>3472000</v>
      </c>
      <c r="AY1069" s="84">
        <f t="shared" si="101"/>
        <v>0.77777777777777779</v>
      </c>
      <c r="AZ1069" s="84">
        <v>0.77777777777777779</v>
      </c>
      <c r="BA1069" s="81" t="s">
        <v>73</v>
      </c>
      <c r="BB1069" s="72" t="s">
        <v>123</v>
      </c>
      <c r="BC1069" s="75" t="s">
        <v>12134</v>
      </c>
      <c r="BD1069" s="71" t="s">
        <v>65</v>
      </c>
      <c r="BE1069" s="71" t="s">
        <v>65</v>
      </c>
    </row>
    <row r="1070" spans="2:57" x14ac:dyDescent="0.25">
      <c r="B1070" s="71">
        <v>2025</v>
      </c>
      <c r="C1070" s="71">
        <v>891780111</v>
      </c>
      <c r="D1070" s="71" t="s">
        <v>63</v>
      </c>
      <c r="E1070" s="72" t="s">
        <v>12133</v>
      </c>
      <c r="F1070" s="72" t="s">
        <v>12132</v>
      </c>
      <c r="G1070" s="176">
        <v>0</v>
      </c>
      <c r="H1070" s="72" t="s">
        <v>71</v>
      </c>
      <c r="I1070" s="71" t="s">
        <v>64</v>
      </c>
      <c r="J1070" s="73" t="s">
        <v>81</v>
      </c>
      <c r="K1070" s="75" t="s">
        <v>12131</v>
      </c>
      <c r="L1070" s="76">
        <v>11925000</v>
      </c>
      <c r="M1070" s="71" t="s">
        <v>66</v>
      </c>
      <c r="N1070" s="75" t="s">
        <v>10311</v>
      </c>
      <c r="O1070" s="75">
        <v>1082971631</v>
      </c>
      <c r="P1070" s="72">
        <v>1426</v>
      </c>
      <c r="Q1070" s="80">
        <v>45840</v>
      </c>
      <c r="R1070" s="75">
        <v>2494141000</v>
      </c>
      <c r="S1070" s="80">
        <v>45856</v>
      </c>
      <c r="T1070" s="76">
        <v>11925000</v>
      </c>
      <c r="U1070" s="72" t="s">
        <v>65</v>
      </c>
      <c r="V1070" s="76">
        <v>1082868728</v>
      </c>
      <c r="W1070" s="104" t="s">
        <v>1469</v>
      </c>
      <c r="X1070" s="80">
        <v>45856</v>
      </c>
      <c r="Y1070" s="80">
        <v>45856</v>
      </c>
      <c r="Z1070" s="78" t="s">
        <v>73</v>
      </c>
      <c r="AA1070" s="78">
        <v>45991</v>
      </c>
      <c r="AB1070" s="102">
        <f t="shared" si="96"/>
        <v>135</v>
      </c>
      <c r="AC1070" s="72">
        <v>0</v>
      </c>
      <c r="AD1070" s="514">
        <v>0</v>
      </c>
      <c r="AE1070" s="72">
        <v>0</v>
      </c>
      <c r="AF1070" s="80" t="s">
        <v>73</v>
      </c>
      <c r="AG1070" s="102">
        <f t="shared" si="97"/>
        <v>0</v>
      </c>
      <c r="AH1070" s="72">
        <v>0</v>
      </c>
      <c r="AI1070" s="628">
        <v>0</v>
      </c>
      <c r="AJ1070" s="72" t="s">
        <v>73</v>
      </c>
      <c r="AK1070" s="80" t="s">
        <v>73</v>
      </c>
      <c r="AL1070" s="72">
        <v>0</v>
      </c>
      <c r="AM1070" s="80" t="s">
        <v>73</v>
      </c>
      <c r="AN1070" s="80" t="s">
        <v>73</v>
      </c>
      <c r="AO1070" s="80" t="s">
        <v>73</v>
      </c>
      <c r="AP1070" s="102">
        <f t="shared" si="98"/>
        <v>0</v>
      </c>
      <c r="AQ1070" s="102">
        <f t="shared" si="99"/>
        <v>11925000</v>
      </c>
      <c r="AR1070" s="72" t="s">
        <v>65</v>
      </c>
      <c r="AS1070" s="76">
        <v>11925000</v>
      </c>
      <c r="AT1070" s="72" t="s">
        <v>319</v>
      </c>
      <c r="AU1070" s="76">
        <v>0</v>
      </c>
      <c r="AV1070" s="81" t="s">
        <v>73</v>
      </c>
      <c r="AW1070" s="620">
        <v>9275000</v>
      </c>
      <c r="AX1070" s="488">
        <f t="shared" si="100"/>
        <v>2650000</v>
      </c>
      <c r="AY1070" s="84">
        <f t="shared" si="101"/>
        <v>0.77777777777777779</v>
      </c>
      <c r="AZ1070" s="84">
        <v>0.77777777777777779</v>
      </c>
      <c r="BA1070" s="81" t="s">
        <v>73</v>
      </c>
      <c r="BB1070" s="72" t="s">
        <v>123</v>
      </c>
      <c r="BC1070" s="75" t="s">
        <v>12130</v>
      </c>
      <c r="BD1070" s="71" t="s">
        <v>65</v>
      </c>
      <c r="BE1070" s="71" t="s">
        <v>65</v>
      </c>
    </row>
    <row r="1071" spans="2:57" x14ac:dyDescent="0.25">
      <c r="B1071" s="71">
        <v>2025</v>
      </c>
      <c r="C1071" s="71">
        <v>891780111</v>
      </c>
      <c r="D1071" s="71" t="s">
        <v>63</v>
      </c>
      <c r="E1071" s="72" t="s">
        <v>12129</v>
      </c>
      <c r="F1071" s="72" t="s">
        <v>12128</v>
      </c>
      <c r="G1071" s="176">
        <v>0</v>
      </c>
      <c r="H1071" s="72" t="s">
        <v>71</v>
      </c>
      <c r="I1071" s="71" t="s">
        <v>64</v>
      </c>
      <c r="J1071" s="73" t="s">
        <v>81</v>
      </c>
      <c r="K1071" s="75" t="s">
        <v>12127</v>
      </c>
      <c r="L1071" s="76">
        <v>12825000</v>
      </c>
      <c r="M1071" s="71" t="s">
        <v>66</v>
      </c>
      <c r="N1071" s="75" t="s">
        <v>12126</v>
      </c>
      <c r="O1071" s="75">
        <v>1083042613</v>
      </c>
      <c r="P1071" s="72">
        <v>1425</v>
      </c>
      <c r="Q1071" s="80">
        <v>45840</v>
      </c>
      <c r="R1071" s="75">
        <v>5603238000</v>
      </c>
      <c r="S1071" s="80">
        <v>45856</v>
      </c>
      <c r="T1071" s="76">
        <v>12825000</v>
      </c>
      <c r="U1071" s="72" t="s">
        <v>65</v>
      </c>
      <c r="V1071" s="76">
        <v>84452087</v>
      </c>
      <c r="W1071" s="104" t="s">
        <v>10326</v>
      </c>
      <c r="X1071" s="80">
        <v>45856</v>
      </c>
      <c r="Y1071" s="80">
        <v>45856</v>
      </c>
      <c r="Z1071" s="78" t="s">
        <v>73</v>
      </c>
      <c r="AA1071" s="78">
        <v>45991</v>
      </c>
      <c r="AB1071" s="102">
        <f t="shared" si="96"/>
        <v>135</v>
      </c>
      <c r="AC1071" s="72">
        <v>0</v>
      </c>
      <c r="AD1071" s="514">
        <v>0</v>
      </c>
      <c r="AE1071" s="72">
        <v>0</v>
      </c>
      <c r="AF1071" s="80" t="s">
        <v>73</v>
      </c>
      <c r="AG1071" s="102">
        <f t="shared" si="97"/>
        <v>0</v>
      </c>
      <c r="AH1071" s="72">
        <v>0</v>
      </c>
      <c r="AI1071" s="628">
        <v>0</v>
      </c>
      <c r="AJ1071" s="72" t="s">
        <v>73</v>
      </c>
      <c r="AK1071" s="80" t="s">
        <v>73</v>
      </c>
      <c r="AL1071" s="72">
        <v>0</v>
      </c>
      <c r="AM1071" s="80" t="s">
        <v>73</v>
      </c>
      <c r="AN1071" s="80" t="s">
        <v>73</v>
      </c>
      <c r="AO1071" s="80" t="s">
        <v>73</v>
      </c>
      <c r="AP1071" s="102">
        <f t="shared" si="98"/>
        <v>0</v>
      </c>
      <c r="AQ1071" s="102">
        <f t="shared" si="99"/>
        <v>12825000</v>
      </c>
      <c r="AR1071" s="72" t="s">
        <v>65</v>
      </c>
      <c r="AS1071" s="76">
        <v>12825000</v>
      </c>
      <c r="AT1071" s="72" t="s">
        <v>319</v>
      </c>
      <c r="AU1071" s="76">
        <v>0</v>
      </c>
      <c r="AV1071" s="81" t="s">
        <v>73</v>
      </c>
      <c r="AW1071" s="620">
        <v>9975000</v>
      </c>
      <c r="AX1071" s="488">
        <f t="shared" si="100"/>
        <v>2850000</v>
      </c>
      <c r="AY1071" s="84">
        <f t="shared" si="101"/>
        <v>0.77777777777777779</v>
      </c>
      <c r="AZ1071" s="84">
        <v>0.77777777777777779</v>
      </c>
      <c r="BA1071" s="81" t="s">
        <v>73</v>
      </c>
      <c r="BB1071" s="72" t="s">
        <v>123</v>
      </c>
      <c r="BC1071" s="75" t="s">
        <v>12125</v>
      </c>
      <c r="BD1071" s="71" t="s">
        <v>65</v>
      </c>
      <c r="BE1071" s="71" t="s">
        <v>65</v>
      </c>
    </row>
    <row r="1072" spans="2:57" x14ac:dyDescent="0.25">
      <c r="B1072" s="71">
        <v>2025</v>
      </c>
      <c r="C1072" s="71">
        <v>891780111</v>
      </c>
      <c r="D1072" s="71" t="s">
        <v>63</v>
      </c>
      <c r="E1072" s="72" t="s">
        <v>12124</v>
      </c>
      <c r="F1072" s="72" t="s">
        <v>12123</v>
      </c>
      <c r="G1072" s="176">
        <v>0</v>
      </c>
      <c r="H1072" s="72" t="s">
        <v>71</v>
      </c>
      <c r="I1072" s="71" t="s">
        <v>64</v>
      </c>
      <c r="J1072" s="73" t="s">
        <v>81</v>
      </c>
      <c r="K1072" s="75" t="s">
        <v>12122</v>
      </c>
      <c r="L1072" s="76">
        <v>14202000</v>
      </c>
      <c r="M1072" s="71" t="s">
        <v>66</v>
      </c>
      <c r="N1072" s="75" t="s">
        <v>12121</v>
      </c>
      <c r="O1072" s="75">
        <v>36551666</v>
      </c>
      <c r="P1072" s="72">
        <v>1425</v>
      </c>
      <c r="Q1072" s="80">
        <v>45840</v>
      </c>
      <c r="R1072" s="75">
        <v>5603238000</v>
      </c>
      <c r="S1072" s="80">
        <v>45856</v>
      </c>
      <c r="T1072" s="76">
        <v>14202000</v>
      </c>
      <c r="U1072" s="72" t="s">
        <v>65</v>
      </c>
      <c r="V1072" s="76">
        <v>85460625</v>
      </c>
      <c r="W1072" s="104" t="s">
        <v>12120</v>
      </c>
      <c r="X1072" s="80">
        <v>45856</v>
      </c>
      <c r="Y1072" s="80">
        <v>45856</v>
      </c>
      <c r="Z1072" s="78" t="s">
        <v>73</v>
      </c>
      <c r="AA1072" s="78">
        <v>45991</v>
      </c>
      <c r="AB1072" s="102">
        <f t="shared" si="96"/>
        <v>135</v>
      </c>
      <c r="AC1072" s="72">
        <v>0</v>
      </c>
      <c r="AD1072" s="514">
        <v>0</v>
      </c>
      <c r="AE1072" s="72">
        <v>0</v>
      </c>
      <c r="AF1072" s="80" t="s">
        <v>73</v>
      </c>
      <c r="AG1072" s="102">
        <f t="shared" si="97"/>
        <v>0</v>
      </c>
      <c r="AH1072" s="72">
        <v>0</v>
      </c>
      <c r="AI1072" s="628">
        <v>0</v>
      </c>
      <c r="AJ1072" s="72" t="s">
        <v>73</v>
      </c>
      <c r="AK1072" s="80" t="s">
        <v>73</v>
      </c>
      <c r="AL1072" s="72">
        <v>0</v>
      </c>
      <c r="AM1072" s="80" t="s">
        <v>73</v>
      </c>
      <c r="AN1072" s="80" t="s">
        <v>73</v>
      </c>
      <c r="AO1072" s="80" t="s">
        <v>73</v>
      </c>
      <c r="AP1072" s="102">
        <f t="shared" si="98"/>
        <v>0</v>
      </c>
      <c r="AQ1072" s="102">
        <f t="shared" si="99"/>
        <v>14202000</v>
      </c>
      <c r="AR1072" s="72" t="s">
        <v>65</v>
      </c>
      <c r="AS1072" s="76">
        <v>14202000</v>
      </c>
      <c r="AT1072" s="72" t="s">
        <v>319</v>
      </c>
      <c r="AU1072" s="76">
        <v>0</v>
      </c>
      <c r="AV1072" s="81" t="s">
        <v>73</v>
      </c>
      <c r="AW1072" s="620">
        <v>11046000</v>
      </c>
      <c r="AX1072" s="488">
        <f t="shared" si="100"/>
        <v>3156000</v>
      </c>
      <c r="AY1072" s="84">
        <f t="shared" si="101"/>
        <v>0.77777777777777779</v>
      </c>
      <c r="AZ1072" s="84">
        <v>0.77777777777777779</v>
      </c>
      <c r="BA1072" s="81" t="s">
        <v>73</v>
      </c>
      <c r="BB1072" s="72" t="s">
        <v>123</v>
      </c>
      <c r="BC1072" s="75" t="s">
        <v>12119</v>
      </c>
      <c r="BD1072" s="71" t="s">
        <v>65</v>
      </c>
      <c r="BE1072" s="71" t="s">
        <v>65</v>
      </c>
    </row>
    <row r="1073" spans="2:57" x14ac:dyDescent="0.25">
      <c r="B1073" s="71">
        <v>2025</v>
      </c>
      <c r="C1073" s="71">
        <v>891780111</v>
      </c>
      <c r="D1073" s="71" t="s">
        <v>63</v>
      </c>
      <c r="E1073" s="72" t="s">
        <v>12118</v>
      </c>
      <c r="F1073" s="72" t="s">
        <v>12117</v>
      </c>
      <c r="G1073" s="176">
        <v>0</v>
      </c>
      <c r="H1073" s="72" t="s">
        <v>71</v>
      </c>
      <c r="I1073" s="71" t="s">
        <v>64</v>
      </c>
      <c r="J1073" s="73" t="s">
        <v>81</v>
      </c>
      <c r="K1073" s="75" t="s">
        <v>12116</v>
      </c>
      <c r="L1073" s="76">
        <v>11925000</v>
      </c>
      <c r="M1073" s="71" t="s">
        <v>66</v>
      </c>
      <c r="N1073" s="75" t="s">
        <v>10729</v>
      </c>
      <c r="O1073" s="75">
        <v>1085112129</v>
      </c>
      <c r="P1073" s="72">
        <v>1426</v>
      </c>
      <c r="Q1073" s="80">
        <v>45840</v>
      </c>
      <c r="R1073" s="75">
        <v>2494141000</v>
      </c>
      <c r="S1073" s="80">
        <v>45856</v>
      </c>
      <c r="T1073" s="76">
        <v>11925000</v>
      </c>
      <c r="U1073" s="72" t="s">
        <v>65</v>
      </c>
      <c r="V1073" s="76">
        <v>1082868728</v>
      </c>
      <c r="W1073" s="104" t="s">
        <v>1469</v>
      </c>
      <c r="X1073" s="80">
        <v>45856</v>
      </c>
      <c r="Y1073" s="80">
        <v>45856</v>
      </c>
      <c r="Z1073" s="78" t="s">
        <v>73</v>
      </c>
      <c r="AA1073" s="78">
        <v>45991</v>
      </c>
      <c r="AB1073" s="102">
        <f t="shared" si="96"/>
        <v>135</v>
      </c>
      <c r="AC1073" s="72">
        <v>0</v>
      </c>
      <c r="AD1073" s="514">
        <v>0</v>
      </c>
      <c r="AE1073" s="72">
        <v>0</v>
      </c>
      <c r="AF1073" s="80" t="s">
        <v>73</v>
      </c>
      <c r="AG1073" s="102">
        <f t="shared" si="97"/>
        <v>0</v>
      </c>
      <c r="AH1073" s="72">
        <v>1</v>
      </c>
      <c r="AI1073" s="628">
        <v>2915000</v>
      </c>
      <c r="AJ1073" s="78">
        <v>45957</v>
      </c>
      <c r="AK1073" s="78">
        <v>45957</v>
      </c>
      <c r="AL1073" s="72">
        <v>0</v>
      </c>
      <c r="AM1073" s="80" t="s">
        <v>73</v>
      </c>
      <c r="AN1073" s="80" t="s">
        <v>73</v>
      </c>
      <c r="AO1073" s="80" t="s">
        <v>73</v>
      </c>
      <c r="AP1073" s="102">
        <f t="shared" si="98"/>
        <v>0</v>
      </c>
      <c r="AQ1073" s="102">
        <f t="shared" si="99"/>
        <v>9010000</v>
      </c>
      <c r="AR1073" s="72" t="s">
        <v>65</v>
      </c>
      <c r="AS1073" s="76">
        <v>11925000</v>
      </c>
      <c r="AT1073" s="72" t="s">
        <v>319</v>
      </c>
      <c r="AU1073" s="76">
        <v>0</v>
      </c>
      <c r="AV1073" s="81" t="s">
        <v>73</v>
      </c>
      <c r="AW1073" s="620">
        <v>9010000</v>
      </c>
      <c r="AX1073" s="488">
        <f t="shared" si="100"/>
        <v>0</v>
      </c>
      <c r="AY1073" s="84">
        <f t="shared" si="101"/>
        <v>1</v>
      </c>
      <c r="AZ1073" s="84">
        <v>1</v>
      </c>
      <c r="BA1073" s="80">
        <v>45966</v>
      </c>
      <c r="BB1073" s="72" t="s">
        <v>426</v>
      </c>
      <c r="BC1073" s="592" t="s">
        <v>12115</v>
      </c>
      <c r="BD1073" s="71" t="s">
        <v>65</v>
      </c>
      <c r="BE1073" s="71" t="s">
        <v>65</v>
      </c>
    </row>
    <row r="1074" spans="2:57" x14ac:dyDescent="0.25">
      <c r="B1074" s="71">
        <v>2025</v>
      </c>
      <c r="C1074" s="71">
        <v>891780111</v>
      </c>
      <c r="D1074" s="71" t="s">
        <v>63</v>
      </c>
      <c r="E1074" s="72" t="s">
        <v>12114</v>
      </c>
      <c r="F1074" s="72" t="s">
        <v>12113</v>
      </c>
      <c r="G1074" s="176">
        <v>0</v>
      </c>
      <c r="H1074" s="72" t="s">
        <v>71</v>
      </c>
      <c r="I1074" s="71" t="s">
        <v>64</v>
      </c>
      <c r="J1074" s="73" t="s">
        <v>81</v>
      </c>
      <c r="K1074" s="75" t="s">
        <v>12112</v>
      </c>
      <c r="L1074" s="76">
        <v>18450000</v>
      </c>
      <c r="M1074" s="71" t="s">
        <v>66</v>
      </c>
      <c r="N1074" s="75" t="s">
        <v>12111</v>
      </c>
      <c r="O1074" s="75">
        <v>1083553861</v>
      </c>
      <c r="P1074" s="72">
        <v>1425</v>
      </c>
      <c r="Q1074" s="80">
        <v>45840</v>
      </c>
      <c r="R1074" s="75">
        <v>5603238000</v>
      </c>
      <c r="S1074" s="80">
        <v>45856</v>
      </c>
      <c r="T1074" s="76">
        <v>18450000</v>
      </c>
      <c r="U1074" s="72" t="s">
        <v>65</v>
      </c>
      <c r="V1074" s="76">
        <v>36559627</v>
      </c>
      <c r="W1074" s="104" t="s">
        <v>10413</v>
      </c>
      <c r="X1074" s="80">
        <v>45856</v>
      </c>
      <c r="Y1074" s="80">
        <v>45856</v>
      </c>
      <c r="Z1074" s="78" t="s">
        <v>73</v>
      </c>
      <c r="AA1074" s="78">
        <v>45991</v>
      </c>
      <c r="AB1074" s="102">
        <f t="shared" si="96"/>
        <v>135</v>
      </c>
      <c r="AC1074" s="72">
        <v>0</v>
      </c>
      <c r="AD1074" s="514">
        <v>0</v>
      </c>
      <c r="AE1074" s="72">
        <v>0</v>
      </c>
      <c r="AF1074" s="80" t="s">
        <v>73</v>
      </c>
      <c r="AG1074" s="102">
        <f t="shared" si="97"/>
        <v>0</v>
      </c>
      <c r="AH1074" s="72">
        <v>0</v>
      </c>
      <c r="AI1074" s="628">
        <v>0</v>
      </c>
      <c r="AJ1074" s="72" t="s">
        <v>73</v>
      </c>
      <c r="AK1074" s="80" t="s">
        <v>73</v>
      </c>
      <c r="AL1074" s="72">
        <v>0</v>
      </c>
      <c r="AM1074" s="80" t="s">
        <v>73</v>
      </c>
      <c r="AN1074" s="80" t="s">
        <v>73</v>
      </c>
      <c r="AO1074" s="80" t="s">
        <v>73</v>
      </c>
      <c r="AP1074" s="102">
        <f t="shared" si="98"/>
        <v>0</v>
      </c>
      <c r="AQ1074" s="102">
        <f t="shared" si="99"/>
        <v>18450000</v>
      </c>
      <c r="AR1074" s="72" t="s">
        <v>65</v>
      </c>
      <c r="AS1074" s="76">
        <v>18450000</v>
      </c>
      <c r="AT1074" s="72" t="s">
        <v>319</v>
      </c>
      <c r="AU1074" s="76">
        <v>0</v>
      </c>
      <c r="AV1074" s="81" t="s">
        <v>73</v>
      </c>
      <c r="AW1074" s="620">
        <v>14350000</v>
      </c>
      <c r="AX1074" s="488">
        <f t="shared" si="100"/>
        <v>4100000</v>
      </c>
      <c r="AY1074" s="84">
        <f t="shared" si="101"/>
        <v>0.77777777777777779</v>
      </c>
      <c r="AZ1074" s="84">
        <v>0.77777777777777779</v>
      </c>
      <c r="BA1074" s="81" t="s">
        <v>73</v>
      </c>
      <c r="BB1074" s="72" t="s">
        <v>123</v>
      </c>
      <c r="BC1074" s="75" t="s">
        <v>12110</v>
      </c>
      <c r="BD1074" s="71" t="s">
        <v>65</v>
      </c>
      <c r="BE1074" s="71" t="s">
        <v>65</v>
      </c>
    </row>
    <row r="1075" spans="2:57" x14ac:dyDescent="0.25">
      <c r="B1075" s="71">
        <v>2025</v>
      </c>
      <c r="C1075" s="71">
        <v>891780111</v>
      </c>
      <c r="D1075" s="71" t="s">
        <v>63</v>
      </c>
      <c r="E1075" s="72" t="s">
        <v>12109</v>
      </c>
      <c r="F1075" s="72" t="s">
        <v>12108</v>
      </c>
      <c r="G1075" s="176">
        <v>0</v>
      </c>
      <c r="H1075" s="72" t="s">
        <v>71</v>
      </c>
      <c r="I1075" s="71" t="s">
        <v>64</v>
      </c>
      <c r="J1075" s="73" t="s">
        <v>81</v>
      </c>
      <c r="K1075" s="75" t="s">
        <v>12107</v>
      </c>
      <c r="L1075" s="76">
        <v>18900000</v>
      </c>
      <c r="M1075" s="71" t="s">
        <v>66</v>
      </c>
      <c r="N1075" s="75" t="s">
        <v>12106</v>
      </c>
      <c r="O1075" s="75">
        <v>22463844</v>
      </c>
      <c r="P1075" s="72">
        <v>1425</v>
      </c>
      <c r="Q1075" s="80">
        <v>45840</v>
      </c>
      <c r="R1075" s="75">
        <v>5603238000</v>
      </c>
      <c r="S1075" s="80">
        <v>45856</v>
      </c>
      <c r="T1075" s="76">
        <v>18900000</v>
      </c>
      <c r="U1075" s="72" t="s">
        <v>65</v>
      </c>
      <c r="V1075" s="76">
        <v>36559627</v>
      </c>
      <c r="W1075" s="104" t="s">
        <v>10413</v>
      </c>
      <c r="X1075" s="80">
        <v>45856</v>
      </c>
      <c r="Y1075" s="80">
        <v>45856</v>
      </c>
      <c r="Z1075" s="78" t="s">
        <v>73</v>
      </c>
      <c r="AA1075" s="78">
        <v>45991</v>
      </c>
      <c r="AB1075" s="102">
        <f t="shared" si="96"/>
        <v>135</v>
      </c>
      <c r="AC1075" s="72">
        <v>0</v>
      </c>
      <c r="AD1075" s="514">
        <v>0</v>
      </c>
      <c r="AE1075" s="72">
        <v>0</v>
      </c>
      <c r="AF1075" s="80" t="s">
        <v>73</v>
      </c>
      <c r="AG1075" s="102">
        <f t="shared" si="97"/>
        <v>0</v>
      </c>
      <c r="AH1075" s="72">
        <v>0</v>
      </c>
      <c r="AI1075" s="628">
        <v>0</v>
      </c>
      <c r="AJ1075" s="72" t="s">
        <v>73</v>
      </c>
      <c r="AK1075" s="80" t="s">
        <v>73</v>
      </c>
      <c r="AL1075" s="72">
        <v>0</v>
      </c>
      <c r="AM1075" s="80" t="s">
        <v>73</v>
      </c>
      <c r="AN1075" s="80" t="s">
        <v>73</v>
      </c>
      <c r="AO1075" s="80" t="s">
        <v>73</v>
      </c>
      <c r="AP1075" s="102">
        <f t="shared" si="98"/>
        <v>0</v>
      </c>
      <c r="AQ1075" s="102">
        <f t="shared" si="99"/>
        <v>18900000</v>
      </c>
      <c r="AR1075" s="72" t="s">
        <v>65</v>
      </c>
      <c r="AS1075" s="76">
        <v>18900000</v>
      </c>
      <c r="AT1075" s="72" t="s">
        <v>319</v>
      </c>
      <c r="AU1075" s="76">
        <v>0</v>
      </c>
      <c r="AV1075" s="81" t="s">
        <v>73</v>
      </c>
      <c r="AW1075" s="620">
        <v>14700000</v>
      </c>
      <c r="AX1075" s="488">
        <f t="shared" si="100"/>
        <v>4200000</v>
      </c>
      <c r="AY1075" s="84">
        <f t="shared" si="101"/>
        <v>0.77777777777777779</v>
      </c>
      <c r="AZ1075" s="84">
        <v>0.77777777777777779</v>
      </c>
      <c r="BA1075" s="81" t="s">
        <v>73</v>
      </c>
      <c r="BB1075" s="72" t="s">
        <v>123</v>
      </c>
      <c r="BC1075" s="75" t="s">
        <v>12105</v>
      </c>
      <c r="BD1075" s="71" t="s">
        <v>65</v>
      </c>
      <c r="BE1075" s="71" t="s">
        <v>65</v>
      </c>
    </row>
    <row r="1076" spans="2:57" x14ac:dyDescent="0.25">
      <c r="B1076" s="71">
        <v>2025</v>
      </c>
      <c r="C1076" s="71">
        <v>891780111</v>
      </c>
      <c r="D1076" s="71" t="s">
        <v>63</v>
      </c>
      <c r="E1076" s="72" t="s">
        <v>12104</v>
      </c>
      <c r="F1076" s="72" t="s">
        <v>12103</v>
      </c>
      <c r="G1076" s="176">
        <v>0</v>
      </c>
      <c r="H1076" s="72" t="s">
        <v>71</v>
      </c>
      <c r="I1076" s="71" t="s">
        <v>64</v>
      </c>
      <c r="J1076" s="73" t="s">
        <v>81</v>
      </c>
      <c r="K1076" s="75" t="s">
        <v>12102</v>
      </c>
      <c r="L1076" s="76">
        <v>11925000</v>
      </c>
      <c r="M1076" s="71" t="s">
        <v>66</v>
      </c>
      <c r="N1076" s="75" t="s">
        <v>11668</v>
      </c>
      <c r="O1076" s="75">
        <v>1001937594</v>
      </c>
      <c r="P1076" s="72">
        <v>1426</v>
      </c>
      <c r="Q1076" s="80">
        <v>45840</v>
      </c>
      <c r="R1076" s="75">
        <v>2494141000</v>
      </c>
      <c r="S1076" s="80">
        <v>45856</v>
      </c>
      <c r="T1076" s="76">
        <v>11925000</v>
      </c>
      <c r="U1076" s="72" t="s">
        <v>65</v>
      </c>
      <c r="V1076" s="76">
        <v>85447084</v>
      </c>
      <c r="W1076" s="104" t="s">
        <v>11667</v>
      </c>
      <c r="X1076" s="80">
        <v>45856</v>
      </c>
      <c r="Y1076" s="80">
        <v>45856</v>
      </c>
      <c r="Z1076" s="78" t="s">
        <v>73</v>
      </c>
      <c r="AA1076" s="78">
        <v>45991</v>
      </c>
      <c r="AB1076" s="102">
        <f t="shared" si="96"/>
        <v>135</v>
      </c>
      <c r="AC1076" s="72">
        <v>0</v>
      </c>
      <c r="AD1076" s="514">
        <v>0</v>
      </c>
      <c r="AE1076" s="72">
        <v>0</v>
      </c>
      <c r="AF1076" s="80" t="s">
        <v>73</v>
      </c>
      <c r="AG1076" s="102">
        <f t="shared" si="97"/>
        <v>0</v>
      </c>
      <c r="AH1076" s="72">
        <v>1</v>
      </c>
      <c r="AI1076" s="628">
        <v>10600000</v>
      </c>
      <c r="AJ1076" s="78">
        <v>45869</v>
      </c>
      <c r="AK1076" s="80">
        <v>45869</v>
      </c>
      <c r="AL1076" s="72">
        <v>0</v>
      </c>
      <c r="AM1076" s="80" t="s">
        <v>73</v>
      </c>
      <c r="AN1076" s="80" t="s">
        <v>73</v>
      </c>
      <c r="AO1076" s="80" t="s">
        <v>73</v>
      </c>
      <c r="AP1076" s="102">
        <f t="shared" si="98"/>
        <v>0</v>
      </c>
      <c r="AQ1076" s="102">
        <f t="shared" si="99"/>
        <v>1325000</v>
      </c>
      <c r="AR1076" s="72" t="s">
        <v>65</v>
      </c>
      <c r="AS1076" s="76">
        <v>11925000</v>
      </c>
      <c r="AT1076" s="72" t="s">
        <v>319</v>
      </c>
      <c r="AU1076" s="76">
        <v>0</v>
      </c>
      <c r="AV1076" s="81" t="s">
        <v>73</v>
      </c>
      <c r="AW1076" s="620">
        <v>1325000</v>
      </c>
      <c r="AX1076" s="488">
        <f t="shared" si="100"/>
        <v>0</v>
      </c>
      <c r="AY1076" s="84">
        <f t="shared" si="101"/>
        <v>1</v>
      </c>
      <c r="AZ1076" s="84">
        <v>1</v>
      </c>
      <c r="BA1076" s="80">
        <v>45919</v>
      </c>
      <c r="BB1076" s="72" t="s">
        <v>426</v>
      </c>
      <c r="BC1076" s="75" t="s">
        <v>12101</v>
      </c>
      <c r="BD1076" s="71" t="s">
        <v>65</v>
      </c>
      <c r="BE1076" s="71" t="s">
        <v>65</v>
      </c>
    </row>
    <row r="1077" spans="2:57" x14ac:dyDescent="0.25">
      <c r="B1077" s="71">
        <v>2025</v>
      </c>
      <c r="C1077" s="71">
        <v>891780111</v>
      </c>
      <c r="D1077" s="71" t="s">
        <v>63</v>
      </c>
      <c r="E1077" s="72" t="s">
        <v>12100</v>
      </c>
      <c r="F1077" s="72" t="s">
        <v>12099</v>
      </c>
      <c r="G1077" s="176">
        <v>0</v>
      </c>
      <c r="H1077" s="72" t="s">
        <v>71</v>
      </c>
      <c r="I1077" s="71" t="s">
        <v>64</v>
      </c>
      <c r="J1077" s="73" t="s">
        <v>81</v>
      </c>
      <c r="K1077" s="75" t="s">
        <v>12098</v>
      </c>
      <c r="L1077" s="76">
        <v>30150000</v>
      </c>
      <c r="M1077" s="71" t="s">
        <v>66</v>
      </c>
      <c r="N1077" s="75" t="s">
        <v>12097</v>
      </c>
      <c r="O1077" s="75">
        <v>63315351</v>
      </c>
      <c r="P1077" s="72">
        <v>1425</v>
      </c>
      <c r="Q1077" s="80">
        <v>45840</v>
      </c>
      <c r="R1077" s="75">
        <v>5603238000</v>
      </c>
      <c r="S1077" s="80">
        <v>45856</v>
      </c>
      <c r="T1077" s="76">
        <v>30150000</v>
      </c>
      <c r="U1077" s="72" t="s">
        <v>65</v>
      </c>
      <c r="V1077" s="76">
        <v>45691169</v>
      </c>
      <c r="W1077" s="104" t="s">
        <v>10104</v>
      </c>
      <c r="X1077" s="80">
        <v>45856</v>
      </c>
      <c r="Y1077" s="80">
        <v>45856</v>
      </c>
      <c r="Z1077" s="78" t="s">
        <v>73</v>
      </c>
      <c r="AA1077" s="78">
        <v>45991</v>
      </c>
      <c r="AB1077" s="102">
        <f t="shared" si="96"/>
        <v>135</v>
      </c>
      <c r="AC1077" s="72">
        <v>0</v>
      </c>
      <c r="AD1077" s="514">
        <v>0</v>
      </c>
      <c r="AE1077" s="72">
        <v>0</v>
      </c>
      <c r="AF1077" s="80" t="s">
        <v>73</v>
      </c>
      <c r="AG1077" s="102">
        <f t="shared" si="97"/>
        <v>0</v>
      </c>
      <c r="AH1077" s="72">
        <v>0</v>
      </c>
      <c r="AI1077" s="628">
        <v>0</v>
      </c>
      <c r="AJ1077" s="72" t="s">
        <v>73</v>
      </c>
      <c r="AK1077" s="80" t="s">
        <v>73</v>
      </c>
      <c r="AL1077" s="72">
        <v>0</v>
      </c>
      <c r="AM1077" s="80" t="s">
        <v>73</v>
      </c>
      <c r="AN1077" s="80" t="s">
        <v>73</v>
      </c>
      <c r="AO1077" s="80" t="s">
        <v>73</v>
      </c>
      <c r="AP1077" s="102">
        <f t="shared" si="98"/>
        <v>0</v>
      </c>
      <c r="AQ1077" s="102">
        <f t="shared" si="99"/>
        <v>30150000</v>
      </c>
      <c r="AR1077" s="72" t="s">
        <v>65</v>
      </c>
      <c r="AS1077" s="76">
        <v>30150000</v>
      </c>
      <c r="AT1077" s="72" t="s">
        <v>319</v>
      </c>
      <c r="AU1077" s="76">
        <v>0</v>
      </c>
      <c r="AV1077" s="81" t="s">
        <v>73</v>
      </c>
      <c r="AW1077" s="620">
        <v>23450000</v>
      </c>
      <c r="AX1077" s="488">
        <f t="shared" si="100"/>
        <v>6700000</v>
      </c>
      <c r="AY1077" s="84">
        <f t="shared" si="101"/>
        <v>0.77777777777777779</v>
      </c>
      <c r="AZ1077" s="84">
        <v>0.77777777777777779</v>
      </c>
      <c r="BA1077" s="81" t="s">
        <v>73</v>
      </c>
      <c r="BB1077" s="72" t="s">
        <v>123</v>
      </c>
      <c r="BC1077" s="75" t="s">
        <v>12096</v>
      </c>
      <c r="BD1077" s="71" t="s">
        <v>65</v>
      </c>
      <c r="BE1077" s="71" t="s">
        <v>65</v>
      </c>
    </row>
    <row r="1078" spans="2:57" x14ac:dyDescent="0.25">
      <c r="B1078" s="71">
        <v>2025</v>
      </c>
      <c r="C1078" s="71">
        <v>891780111</v>
      </c>
      <c r="D1078" s="71" t="s">
        <v>63</v>
      </c>
      <c r="E1078" s="72" t="s">
        <v>12095</v>
      </c>
      <c r="F1078" s="72" t="s">
        <v>12094</v>
      </c>
      <c r="G1078" s="176">
        <v>0</v>
      </c>
      <c r="H1078" s="72" t="s">
        <v>71</v>
      </c>
      <c r="I1078" s="71" t="s">
        <v>64</v>
      </c>
      <c r="J1078" s="73" t="s">
        <v>81</v>
      </c>
      <c r="K1078" s="75" t="s">
        <v>12093</v>
      </c>
      <c r="L1078" s="76">
        <v>15624000</v>
      </c>
      <c r="M1078" s="71" t="s">
        <v>66</v>
      </c>
      <c r="N1078" s="75" t="s">
        <v>12092</v>
      </c>
      <c r="O1078" s="75">
        <v>1082885782</v>
      </c>
      <c r="P1078" s="72">
        <v>1425</v>
      </c>
      <c r="Q1078" s="80">
        <v>45840</v>
      </c>
      <c r="R1078" s="75">
        <v>5603238000</v>
      </c>
      <c r="S1078" s="80">
        <v>45856</v>
      </c>
      <c r="T1078" s="76">
        <v>15624000</v>
      </c>
      <c r="U1078" s="72" t="s">
        <v>65</v>
      </c>
      <c r="V1078" s="76">
        <v>57464638</v>
      </c>
      <c r="W1078" s="104" t="s">
        <v>10367</v>
      </c>
      <c r="X1078" s="80">
        <v>45856</v>
      </c>
      <c r="Y1078" s="80">
        <v>45856</v>
      </c>
      <c r="Z1078" s="78" t="s">
        <v>73</v>
      </c>
      <c r="AA1078" s="78">
        <v>45991</v>
      </c>
      <c r="AB1078" s="102">
        <f t="shared" si="96"/>
        <v>135</v>
      </c>
      <c r="AC1078" s="72">
        <v>0</v>
      </c>
      <c r="AD1078" s="514">
        <v>0</v>
      </c>
      <c r="AE1078" s="72">
        <v>0</v>
      </c>
      <c r="AF1078" s="80" t="s">
        <v>73</v>
      </c>
      <c r="AG1078" s="102">
        <f t="shared" si="97"/>
        <v>0</v>
      </c>
      <c r="AH1078" s="72">
        <v>0</v>
      </c>
      <c r="AI1078" s="628">
        <v>0</v>
      </c>
      <c r="AJ1078" s="72" t="s">
        <v>73</v>
      </c>
      <c r="AK1078" s="80" t="s">
        <v>73</v>
      </c>
      <c r="AL1078" s="72">
        <v>0</v>
      </c>
      <c r="AM1078" s="80" t="s">
        <v>73</v>
      </c>
      <c r="AN1078" s="80" t="s">
        <v>73</v>
      </c>
      <c r="AO1078" s="80" t="s">
        <v>73</v>
      </c>
      <c r="AP1078" s="102">
        <f t="shared" si="98"/>
        <v>0</v>
      </c>
      <c r="AQ1078" s="102">
        <f t="shared" si="99"/>
        <v>15624000</v>
      </c>
      <c r="AR1078" s="72" t="s">
        <v>65</v>
      </c>
      <c r="AS1078" s="76">
        <v>15624000</v>
      </c>
      <c r="AT1078" s="72" t="s">
        <v>319</v>
      </c>
      <c r="AU1078" s="76">
        <v>0</v>
      </c>
      <c r="AV1078" s="81" t="s">
        <v>73</v>
      </c>
      <c r="AW1078" s="620">
        <v>12152000</v>
      </c>
      <c r="AX1078" s="488">
        <f t="shared" si="100"/>
        <v>3472000</v>
      </c>
      <c r="AY1078" s="84">
        <f t="shared" si="101"/>
        <v>0.77777777777777779</v>
      </c>
      <c r="AZ1078" s="84">
        <v>0.77777777777777779</v>
      </c>
      <c r="BA1078" s="81" t="s">
        <v>73</v>
      </c>
      <c r="BB1078" s="72" t="s">
        <v>123</v>
      </c>
      <c r="BC1078" s="75" t="s">
        <v>12091</v>
      </c>
      <c r="BD1078" s="71" t="s">
        <v>65</v>
      </c>
      <c r="BE1078" s="71" t="s">
        <v>65</v>
      </c>
    </row>
    <row r="1079" spans="2:57" x14ac:dyDescent="0.25">
      <c r="B1079" s="71">
        <v>2025</v>
      </c>
      <c r="C1079" s="71">
        <v>891780111</v>
      </c>
      <c r="D1079" s="71" t="s">
        <v>63</v>
      </c>
      <c r="E1079" s="72" t="s">
        <v>12090</v>
      </c>
      <c r="F1079" s="72" t="s">
        <v>12089</v>
      </c>
      <c r="G1079" s="176">
        <v>0</v>
      </c>
      <c r="H1079" s="72" t="s">
        <v>71</v>
      </c>
      <c r="I1079" s="71" t="s">
        <v>64</v>
      </c>
      <c r="J1079" s="73" t="s">
        <v>81</v>
      </c>
      <c r="K1079" s="75" t="s">
        <v>12088</v>
      </c>
      <c r="L1079" s="76">
        <v>17360000</v>
      </c>
      <c r="M1079" s="71" t="s">
        <v>66</v>
      </c>
      <c r="N1079" s="75" t="s">
        <v>12087</v>
      </c>
      <c r="O1079" s="75">
        <v>1082858153</v>
      </c>
      <c r="P1079" s="72">
        <v>1425</v>
      </c>
      <c r="Q1079" s="80">
        <v>45840</v>
      </c>
      <c r="R1079" s="75">
        <v>5603238000</v>
      </c>
      <c r="S1079" s="80">
        <v>45856</v>
      </c>
      <c r="T1079" s="76">
        <v>17360000</v>
      </c>
      <c r="U1079" s="72" t="s">
        <v>65</v>
      </c>
      <c r="V1079" s="76">
        <v>85465146</v>
      </c>
      <c r="W1079" s="104" t="s">
        <v>9042</v>
      </c>
      <c r="X1079" s="80">
        <v>45856</v>
      </c>
      <c r="Y1079" s="80">
        <v>45856</v>
      </c>
      <c r="Z1079" s="78" t="s">
        <v>73</v>
      </c>
      <c r="AA1079" s="78">
        <v>45991</v>
      </c>
      <c r="AB1079" s="102">
        <f t="shared" si="96"/>
        <v>135</v>
      </c>
      <c r="AC1079" s="72">
        <v>0</v>
      </c>
      <c r="AD1079" s="514">
        <v>0</v>
      </c>
      <c r="AE1079" s="72">
        <v>0</v>
      </c>
      <c r="AF1079" s="80" t="s">
        <v>73</v>
      </c>
      <c r="AG1079" s="102">
        <f t="shared" si="97"/>
        <v>0</v>
      </c>
      <c r="AH1079" s="72">
        <v>0</v>
      </c>
      <c r="AI1079" s="628">
        <v>0</v>
      </c>
      <c r="AJ1079" s="72" t="s">
        <v>73</v>
      </c>
      <c r="AK1079" s="80" t="s">
        <v>73</v>
      </c>
      <c r="AL1079" s="72">
        <v>0</v>
      </c>
      <c r="AM1079" s="80" t="s">
        <v>73</v>
      </c>
      <c r="AN1079" s="80" t="s">
        <v>73</v>
      </c>
      <c r="AO1079" s="80" t="s">
        <v>73</v>
      </c>
      <c r="AP1079" s="102">
        <f t="shared" si="98"/>
        <v>0</v>
      </c>
      <c r="AQ1079" s="102">
        <f t="shared" si="99"/>
        <v>17360000</v>
      </c>
      <c r="AR1079" s="72" t="s">
        <v>65</v>
      </c>
      <c r="AS1079" s="76">
        <v>17360000</v>
      </c>
      <c r="AT1079" s="72" t="s">
        <v>319</v>
      </c>
      <c r="AU1079" s="76">
        <v>0</v>
      </c>
      <c r="AV1079" s="81" t="s">
        <v>73</v>
      </c>
      <c r="AW1079" s="620">
        <v>13888000</v>
      </c>
      <c r="AX1079" s="488">
        <f t="shared" si="100"/>
        <v>3472000</v>
      </c>
      <c r="AY1079" s="84">
        <f t="shared" si="101"/>
        <v>0.8</v>
      </c>
      <c r="AZ1079" s="84">
        <v>0.8</v>
      </c>
      <c r="BA1079" s="81" t="s">
        <v>73</v>
      </c>
      <c r="BB1079" s="72" t="s">
        <v>123</v>
      </c>
      <c r="BC1079" s="75" t="s">
        <v>12086</v>
      </c>
      <c r="BD1079" s="71" t="s">
        <v>65</v>
      </c>
      <c r="BE1079" s="71" t="s">
        <v>65</v>
      </c>
    </row>
    <row r="1080" spans="2:57" x14ac:dyDescent="0.25">
      <c r="B1080" s="71">
        <v>2025</v>
      </c>
      <c r="C1080" s="71">
        <v>891780111</v>
      </c>
      <c r="D1080" s="71" t="s">
        <v>63</v>
      </c>
      <c r="E1080" s="72" t="s">
        <v>12085</v>
      </c>
      <c r="F1080" s="72" t="s">
        <v>12084</v>
      </c>
      <c r="G1080" s="176">
        <v>0</v>
      </c>
      <c r="H1080" s="72" t="s">
        <v>71</v>
      </c>
      <c r="I1080" s="71" t="s">
        <v>64</v>
      </c>
      <c r="J1080" s="73" t="s">
        <v>81</v>
      </c>
      <c r="K1080" s="75" t="s">
        <v>12083</v>
      </c>
      <c r="L1080" s="76">
        <v>14202000</v>
      </c>
      <c r="M1080" s="71" t="s">
        <v>66</v>
      </c>
      <c r="N1080" s="75" t="s">
        <v>12082</v>
      </c>
      <c r="O1080" s="75">
        <v>1082915040</v>
      </c>
      <c r="P1080" s="72">
        <v>1425</v>
      </c>
      <c r="Q1080" s="80">
        <v>45840</v>
      </c>
      <c r="R1080" s="75">
        <v>5603238000</v>
      </c>
      <c r="S1080" s="80">
        <v>45856</v>
      </c>
      <c r="T1080" s="76">
        <v>14202000</v>
      </c>
      <c r="U1080" s="72" t="s">
        <v>65</v>
      </c>
      <c r="V1080" s="76">
        <v>45691169</v>
      </c>
      <c r="W1080" s="104" t="s">
        <v>10104</v>
      </c>
      <c r="X1080" s="80">
        <v>45856</v>
      </c>
      <c r="Y1080" s="80">
        <v>45856</v>
      </c>
      <c r="Z1080" s="78" t="s">
        <v>73</v>
      </c>
      <c r="AA1080" s="78">
        <v>45991</v>
      </c>
      <c r="AB1080" s="102">
        <f t="shared" si="96"/>
        <v>135</v>
      </c>
      <c r="AC1080" s="72">
        <v>0</v>
      </c>
      <c r="AD1080" s="514">
        <v>0</v>
      </c>
      <c r="AE1080" s="72">
        <v>0</v>
      </c>
      <c r="AF1080" s="80" t="s">
        <v>73</v>
      </c>
      <c r="AG1080" s="102">
        <f t="shared" si="97"/>
        <v>0</v>
      </c>
      <c r="AH1080" s="72">
        <v>0</v>
      </c>
      <c r="AI1080" s="628">
        <v>0</v>
      </c>
      <c r="AJ1080" s="72" t="s">
        <v>73</v>
      </c>
      <c r="AK1080" s="80" t="s">
        <v>73</v>
      </c>
      <c r="AL1080" s="72">
        <v>0</v>
      </c>
      <c r="AM1080" s="80" t="s">
        <v>73</v>
      </c>
      <c r="AN1080" s="80" t="s">
        <v>73</v>
      </c>
      <c r="AO1080" s="80" t="s">
        <v>73</v>
      </c>
      <c r="AP1080" s="102">
        <f t="shared" si="98"/>
        <v>0</v>
      </c>
      <c r="AQ1080" s="102">
        <f t="shared" si="99"/>
        <v>14202000</v>
      </c>
      <c r="AR1080" s="72" t="s">
        <v>65</v>
      </c>
      <c r="AS1080" s="76">
        <v>14202000</v>
      </c>
      <c r="AT1080" s="72" t="s">
        <v>319</v>
      </c>
      <c r="AU1080" s="76">
        <v>0</v>
      </c>
      <c r="AV1080" s="81" t="s">
        <v>73</v>
      </c>
      <c r="AW1080" s="620">
        <v>11046000</v>
      </c>
      <c r="AX1080" s="488">
        <f t="shared" si="100"/>
        <v>3156000</v>
      </c>
      <c r="AY1080" s="84">
        <f t="shared" si="101"/>
        <v>0.77777777777777779</v>
      </c>
      <c r="AZ1080" s="84">
        <v>0.77777777777777779</v>
      </c>
      <c r="BA1080" s="81" t="s">
        <v>73</v>
      </c>
      <c r="BB1080" s="72" t="s">
        <v>123</v>
      </c>
      <c r="BC1080" s="75" t="s">
        <v>12081</v>
      </c>
      <c r="BD1080" s="71" t="s">
        <v>65</v>
      </c>
      <c r="BE1080" s="71" t="s">
        <v>65</v>
      </c>
    </row>
    <row r="1081" spans="2:57" x14ac:dyDescent="0.25">
      <c r="B1081" s="71">
        <v>2025</v>
      </c>
      <c r="C1081" s="71">
        <v>891780111</v>
      </c>
      <c r="D1081" s="71" t="s">
        <v>63</v>
      </c>
      <c r="E1081" s="72" t="s">
        <v>12080</v>
      </c>
      <c r="F1081" s="72" t="s">
        <v>12079</v>
      </c>
      <c r="G1081" s="176">
        <v>0</v>
      </c>
      <c r="H1081" s="72" t="s">
        <v>71</v>
      </c>
      <c r="I1081" s="71" t="s">
        <v>64</v>
      </c>
      <c r="J1081" s="73" t="s">
        <v>81</v>
      </c>
      <c r="K1081" s="75" t="s">
        <v>12078</v>
      </c>
      <c r="L1081" s="76">
        <v>18000000</v>
      </c>
      <c r="M1081" s="71" t="s">
        <v>66</v>
      </c>
      <c r="N1081" s="75" t="s">
        <v>12077</v>
      </c>
      <c r="O1081" s="75">
        <v>1082992753</v>
      </c>
      <c r="P1081" s="72">
        <v>1425</v>
      </c>
      <c r="Q1081" s="80">
        <v>45840</v>
      </c>
      <c r="R1081" s="75">
        <v>5603238000</v>
      </c>
      <c r="S1081" s="80">
        <v>45856</v>
      </c>
      <c r="T1081" s="76">
        <v>18000000</v>
      </c>
      <c r="U1081" s="72" t="s">
        <v>65</v>
      </c>
      <c r="V1081" s="76">
        <v>57464638</v>
      </c>
      <c r="W1081" s="104" t="s">
        <v>10367</v>
      </c>
      <c r="X1081" s="80">
        <v>45856</v>
      </c>
      <c r="Y1081" s="80">
        <v>45856</v>
      </c>
      <c r="Z1081" s="78" t="s">
        <v>73</v>
      </c>
      <c r="AA1081" s="78">
        <v>45991</v>
      </c>
      <c r="AB1081" s="102">
        <f t="shared" si="96"/>
        <v>135</v>
      </c>
      <c r="AC1081" s="72">
        <v>0</v>
      </c>
      <c r="AD1081" s="514">
        <v>0</v>
      </c>
      <c r="AE1081" s="72">
        <v>0</v>
      </c>
      <c r="AF1081" s="80" t="s">
        <v>73</v>
      </c>
      <c r="AG1081" s="102">
        <f t="shared" si="97"/>
        <v>0</v>
      </c>
      <c r="AH1081" s="72">
        <v>0</v>
      </c>
      <c r="AI1081" s="628">
        <v>0</v>
      </c>
      <c r="AJ1081" s="72" t="s">
        <v>73</v>
      </c>
      <c r="AK1081" s="80" t="s">
        <v>73</v>
      </c>
      <c r="AL1081" s="72">
        <v>0</v>
      </c>
      <c r="AM1081" s="80" t="s">
        <v>73</v>
      </c>
      <c r="AN1081" s="80" t="s">
        <v>73</v>
      </c>
      <c r="AO1081" s="80" t="s">
        <v>73</v>
      </c>
      <c r="AP1081" s="102">
        <f t="shared" si="98"/>
        <v>0</v>
      </c>
      <c r="AQ1081" s="102">
        <f t="shared" si="99"/>
        <v>18000000</v>
      </c>
      <c r="AR1081" s="72" t="s">
        <v>65</v>
      </c>
      <c r="AS1081" s="76">
        <v>18000000</v>
      </c>
      <c r="AT1081" s="72" t="s">
        <v>319</v>
      </c>
      <c r="AU1081" s="76">
        <v>0</v>
      </c>
      <c r="AV1081" s="81" t="s">
        <v>73</v>
      </c>
      <c r="AW1081" s="620">
        <v>14000000</v>
      </c>
      <c r="AX1081" s="488">
        <f t="shared" si="100"/>
        <v>4000000</v>
      </c>
      <c r="AY1081" s="84">
        <f t="shared" si="101"/>
        <v>0.77777777777777779</v>
      </c>
      <c r="AZ1081" s="84">
        <v>0.77777777777777779</v>
      </c>
      <c r="BA1081" s="81" t="s">
        <v>73</v>
      </c>
      <c r="BB1081" s="72" t="s">
        <v>123</v>
      </c>
      <c r="BC1081" s="75" t="s">
        <v>12076</v>
      </c>
      <c r="BD1081" s="71" t="s">
        <v>65</v>
      </c>
      <c r="BE1081" s="71" t="s">
        <v>65</v>
      </c>
    </row>
    <row r="1082" spans="2:57" x14ac:dyDescent="0.25">
      <c r="B1082" s="71">
        <v>2025</v>
      </c>
      <c r="C1082" s="71">
        <v>891780111</v>
      </c>
      <c r="D1082" s="71" t="s">
        <v>63</v>
      </c>
      <c r="E1082" s="72" t="s">
        <v>12075</v>
      </c>
      <c r="F1082" s="72" t="s">
        <v>12074</v>
      </c>
      <c r="G1082" s="176">
        <v>0</v>
      </c>
      <c r="H1082" s="72" t="s">
        <v>71</v>
      </c>
      <c r="I1082" s="71" t="s">
        <v>64</v>
      </c>
      <c r="J1082" s="73" t="s">
        <v>81</v>
      </c>
      <c r="K1082" s="75" t="s">
        <v>12073</v>
      </c>
      <c r="L1082" s="76">
        <v>17041500</v>
      </c>
      <c r="M1082" s="71" t="s">
        <v>66</v>
      </c>
      <c r="N1082" s="75" t="s">
        <v>12072</v>
      </c>
      <c r="O1082" s="75">
        <v>84450853</v>
      </c>
      <c r="P1082" s="72">
        <v>1425</v>
      </c>
      <c r="Q1082" s="80">
        <v>45840</v>
      </c>
      <c r="R1082" s="75">
        <v>5603238000</v>
      </c>
      <c r="S1082" s="80">
        <v>45856</v>
      </c>
      <c r="T1082" s="76">
        <v>17041500</v>
      </c>
      <c r="U1082" s="72" t="s">
        <v>65</v>
      </c>
      <c r="V1082" s="76">
        <v>45691169</v>
      </c>
      <c r="W1082" s="104" t="s">
        <v>10104</v>
      </c>
      <c r="X1082" s="80">
        <v>45856</v>
      </c>
      <c r="Y1082" s="80">
        <v>45856</v>
      </c>
      <c r="Z1082" s="78" t="s">
        <v>73</v>
      </c>
      <c r="AA1082" s="78">
        <v>45991</v>
      </c>
      <c r="AB1082" s="102">
        <f t="shared" si="96"/>
        <v>135</v>
      </c>
      <c r="AC1082" s="72">
        <v>0</v>
      </c>
      <c r="AD1082" s="514">
        <v>0</v>
      </c>
      <c r="AE1082" s="72">
        <v>0</v>
      </c>
      <c r="AF1082" s="80" t="s">
        <v>73</v>
      </c>
      <c r="AG1082" s="102">
        <f t="shared" si="97"/>
        <v>0</v>
      </c>
      <c r="AH1082" s="72">
        <v>0</v>
      </c>
      <c r="AI1082" s="628">
        <v>0</v>
      </c>
      <c r="AJ1082" s="72" t="s">
        <v>73</v>
      </c>
      <c r="AK1082" s="80" t="s">
        <v>73</v>
      </c>
      <c r="AL1082" s="72">
        <v>0</v>
      </c>
      <c r="AM1082" s="80" t="s">
        <v>73</v>
      </c>
      <c r="AN1082" s="80" t="s">
        <v>73</v>
      </c>
      <c r="AO1082" s="80" t="s">
        <v>73</v>
      </c>
      <c r="AP1082" s="102">
        <f t="shared" si="98"/>
        <v>0</v>
      </c>
      <c r="AQ1082" s="102">
        <f t="shared" si="99"/>
        <v>17041500</v>
      </c>
      <c r="AR1082" s="72" t="s">
        <v>65</v>
      </c>
      <c r="AS1082" s="76">
        <v>17041500</v>
      </c>
      <c r="AT1082" s="72" t="s">
        <v>319</v>
      </c>
      <c r="AU1082" s="76">
        <v>0</v>
      </c>
      <c r="AV1082" s="81" t="s">
        <v>73</v>
      </c>
      <c r="AW1082" s="620">
        <v>13254500</v>
      </c>
      <c r="AX1082" s="488">
        <f t="shared" si="100"/>
        <v>3787000</v>
      </c>
      <c r="AY1082" s="84">
        <f t="shared" si="101"/>
        <v>0.77777777777777779</v>
      </c>
      <c r="AZ1082" s="84">
        <v>0.77777777777777779</v>
      </c>
      <c r="BA1082" s="81" t="s">
        <v>73</v>
      </c>
      <c r="BB1082" s="72" t="s">
        <v>123</v>
      </c>
      <c r="BC1082" s="75" t="s">
        <v>12071</v>
      </c>
      <c r="BD1082" s="71" t="s">
        <v>65</v>
      </c>
      <c r="BE1082" s="71" t="s">
        <v>65</v>
      </c>
    </row>
    <row r="1083" spans="2:57" x14ac:dyDescent="0.25">
      <c r="B1083" s="71">
        <v>2025</v>
      </c>
      <c r="C1083" s="71">
        <v>891780111</v>
      </c>
      <c r="D1083" s="71" t="s">
        <v>63</v>
      </c>
      <c r="E1083" s="72" t="s">
        <v>12070</v>
      </c>
      <c r="F1083" s="72" t="s">
        <v>12069</v>
      </c>
      <c r="G1083" s="176">
        <v>0</v>
      </c>
      <c r="H1083" s="72" t="s">
        <v>71</v>
      </c>
      <c r="I1083" s="71" t="s">
        <v>64</v>
      </c>
      <c r="J1083" s="73" t="s">
        <v>81</v>
      </c>
      <c r="K1083" s="75" t="s">
        <v>12068</v>
      </c>
      <c r="L1083" s="76">
        <v>12825000</v>
      </c>
      <c r="M1083" s="71" t="s">
        <v>66</v>
      </c>
      <c r="N1083" s="75" t="s">
        <v>12067</v>
      </c>
      <c r="O1083" s="75">
        <v>1083006157</v>
      </c>
      <c r="P1083" s="72">
        <v>1425</v>
      </c>
      <c r="Q1083" s="80">
        <v>45840</v>
      </c>
      <c r="R1083" s="75">
        <v>5603238000</v>
      </c>
      <c r="S1083" s="80">
        <v>45856</v>
      </c>
      <c r="T1083" s="76">
        <v>12825000</v>
      </c>
      <c r="U1083" s="72" t="s">
        <v>65</v>
      </c>
      <c r="V1083" s="76">
        <v>1082950841</v>
      </c>
      <c r="W1083" s="104" t="s">
        <v>196</v>
      </c>
      <c r="X1083" s="80">
        <v>45856</v>
      </c>
      <c r="Y1083" s="80">
        <v>45856</v>
      </c>
      <c r="Z1083" s="78" t="s">
        <v>73</v>
      </c>
      <c r="AA1083" s="78">
        <v>45991</v>
      </c>
      <c r="AB1083" s="102">
        <f t="shared" si="96"/>
        <v>135</v>
      </c>
      <c r="AC1083" s="72">
        <v>0</v>
      </c>
      <c r="AD1083" s="514">
        <v>0</v>
      </c>
      <c r="AE1083" s="72">
        <v>0</v>
      </c>
      <c r="AF1083" s="80" t="s">
        <v>73</v>
      </c>
      <c r="AG1083" s="102">
        <f t="shared" si="97"/>
        <v>0</v>
      </c>
      <c r="AH1083" s="72">
        <v>0</v>
      </c>
      <c r="AI1083" s="628">
        <v>0</v>
      </c>
      <c r="AJ1083" s="72" t="s">
        <v>73</v>
      </c>
      <c r="AK1083" s="80" t="s">
        <v>73</v>
      </c>
      <c r="AL1083" s="72">
        <v>0</v>
      </c>
      <c r="AM1083" s="80" t="s">
        <v>73</v>
      </c>
      <c r="AN1083" s="80" t="s">
        <v>73</v>
      </c>
      <c r="AO1083" s="80" t="s">
        <v>73</v>
      </c>
      <c r="AP1083" s="102">
        <f t="shared" si="98"/>
        <v>0</v>
      </c>
      <c r="AQ1083" s="102">
        <f t="shared" si="99"/>
        <v>12825000</v>
      </c>
      <c r="AR1083" s="72" t="s">
        <v>65</v>
      </c>
      <c r="AS1083" s="76">
        <v>12825000</v>
      </c>
      <c r="AT1083" s="72" t="s">
        <v>319</v>
      </c>
      <c r="AU1083" s="76">
        <v>0</v>
      </c>
      <c r="AV1083" s="81" t="s">
        <v>73</v>
      </c>
      <c r="AW1083" s="620">
        <v>9975000</v>
      </c>
      <c r="AX1083" s="488">
        <f t="shared" si="100"/>
        <v>2850000</v>
      </c>
      <c r="AY1083" s="84">
        <f t="shared" si="101"/>
        <v>0.77777777777777779</v>
      </c>
      <c r="AZ1083" s="84">
        <v>0.77777777777777779</v>
      </c>
      <c r="BA1083" s="81" t="s">
        <v>73</v>
      </c>
      <c r="BB1083" s="72" t="s">
        <v>123</v>
      </c>
      <c r="BC1083" s="75" t="s">
        <v>12066</v>
      </c>
      <c r="BD1083" s="71" t="s">
        <v>65</v>
      </c>
      <c r="BE1083" s="71" t="s">
        <v>65</v>
      </c>
    </row>
    <row r="1084" spans="2:57" x14ac:dyDescent="0.25">
      <c r="B1084" s="71">
        <v>2025</v>
      </c>
      <c r="C1084" s="71">
        <v>891780111</v>
      </c>
      <c r="D1084" s="71" t="s">
        <v>63</v>
      </c>
      <c r="E1084" s="72" t="s">
        <v>12065</v>
      </c>
      <c r="F1084" s="72" t="s">
        <v>12064</v>
      </c>
      <c r="G1084" s="176">
        <v>0</v>
      </c>
      <c r="H1084" s="72" t="s">
        <v>71</v>
      </c>
      <c r="I1084" s="71" t="s">
        <v>64</v>
      </c>
      <c r="J1084" s="73" t="s">
        <v>81</v>
      </c>
      <c r="K1084" s="75" t="s">
        <v>12063</v>
      </c>
      <c r="L1084" s="76">
        <v>17041500</v>
      </c>
      <c r="M1084" s="71" t="s">
        <v>66</v>
      </c>
      <c r="N1084" s="75" t="s">
        <v>12062</v>
      </c>
      <c r="O1084" s="75">
        <v>85472780</v>
      </c>
      <c r="P1084" s="72">
        <v>1425</v>
      </c>
      <c r="Q1084" s="80">
        <v>45840</v>
      </c>
      <c r="R1084" s="75">
        <v>5603238000</v>
      </c>
      <c r="S1084" s="80">
        <v>45856</v>
      </c>
      <c r="T1084" s="76">
        <v>17041500</v>
      </c>
      <c r="U1084" s="72" t="s">
        <v>65</v>
      </c>
      <c r="V1084" s="76">
        <v>57441846</v>
      </c>
      <c r="W1084" s="104" t="s">
        <v>10888</v>
      </c>
      <c r="X1084" s="80">
        <v>45856</v>
      </c>
      <c r="Y1084" s="80">
        <v>45856</v>
      </c>
      <c r="Z1084" s="78" t="s">
        <v>73</v>
      </c>
      <c r="AA1084" s="78">
        <v>45991</v>
      </c>
      <c r="AB1084" s="102">
        <f t="shared" si="96"/>
        <v>135</v>
      </c>
      <c r="AC1084" s="72">
        <v>0</v>
      </c>
      <c r="AD1084" s="514">
        <v>0</v>
      </c>
      <c r="AE1084" s="72">
        <v>0</v>
      </c>
      <c r="AF1084" s="80" t="s">
        <v>73</v>
      </c>
      <c r="AG1084" s="102">
        <f t="shared" si="97"/>
        <v>0</v>
      </c>
      <c r="AH1084" s="72">
        <v>0</v>
      </c>
      <c r="AI1084" s="628">
        <v>0</v>
      </c>
      <c r="AJ1084" s="72" t="s">
        <v>73</v>
      </c>
      <c r="AK1084" s="80" t="s">
        <v>73</v>
      </c>
      <c r="AL1084" s="72">
        <v>0</v>
      </c>
      <c r="AM1084" s="80" t="s">
        <v>73</v>
      </c>
      <c r="AN1084" s="80" t="s">
        <v>73</v>
      </c>
      <c r="AO1084" s="80" t="s">
        <v>73</v>
      </c>
      <c r="AP1084" s="102">
        <f t="shared" si="98"/>
        <v>0</v>
      </c>
      <c r="AQ1084" s="102">
        <f t="shared" si="99"/>
        <v>17041500</v>
      </c>
      <c r="AR1084" s="72" t="s">
        <v>65</v>
      </c>
      <c r="AS1084" s="76">
        <v>17041500</v>
      </c>
      <c r="AT1084" s="72" t="s">
        <v>319</v>
      </c>
      <c r="AU1084" s="76">
        <v>0</v>
      </c>
      <c r="AV1084" s="81" t="s">
        <v>73</v>
      </c>
      <c r="AW1084" s="620">
        <v>13254500</v>
      </c>
      <c r="AX1084" s="488">
        <f t="shared" si="100"/>
        <v>3787000</v>
      </c>
      <c r="AY1084" s="84">
        <f t="shared" si="101"/>
        <v>0.77777777777777779</v>
      </c>
      <c r="AZ1084" s="84">
        <v>0.77777777777777779</v>
      </c>
      <c r="BA1084" s="81" t="s">
        <v>73</v>
      </c>
      <c r="BB1084" s="72" t="s">
        <v>123</v>
      </c>
      <c r="BC1084" s="75" t="s">
        <v>12061</v>
      </c>
      <c r="BD1084" s="71" t="s">
        <v>65</v>
      </c>
      <c r="BE1084" s="71" t="s">
        <v>65</v>
      </c>
    </row>
    <row r="1085" spans="2:57" x14ac:dyDescent="0.25">
      <c r="B1085" s="71">
        <v>2025</v>
      </c>
      <c r="C1085" s="71">
        <v>891780111</v>
      </c>
      <c r="D1085" s="71" t="s">
        <v>63</v>
      </c>
      <c r="E1085" s="72" t="s">
        <v>12060</v>
      </c>
      <c r="F1085" s="72" t="s">
        <v>12059</v>
      </c>
      <c r="G1085" s="176">
        <v>0</v>
      </c>
      <c r="H1085" s="72" t="s">
        <v>71</v>
      </c>
      <c r="I1085" s="71" t="s">
        <v>64</v>
      </c>
      <c r="J1085" s="73" t="s">
        <v>81</v>
      </c>
      <c r="K1085" s="75" t="s">
        <v>12058</v>
      </c>
      <c r="L1085" s="76">
        <v>14202000</v>
      </c>
      <c r="M1085" s="71" t="s">
        <v>66</v>
      </c>
      <c r="N1085" s="75" t="s">
        <v>12057</v>
      </c>
      <c r="O1085" s="75">
        <v>1082915107</v>
      </c>
      <c r="P1085" s="72">
        <v>1425</v>
      </c>
      <c r="Q1085" s="80">
        <v>45840</v>
      </c>
      <c r="R1085" s="75">
        <v>5603238000</v>
      </c>
      <c r="S1085" s="80">
        <v>45856</v>
      </c>
      <c r="T1085" s="76">
        <v>14202000</v>
      </c>
      <c r="U1085" s="72" t="s">
        <v>65</v>
      </c>
      <c r="V1085" s="76">
        <v>30766322</v>
      </c>
      <c r="W1085" s="104" t="s">
        <v>10344</v>
      </c>
      <c r="X1085" s="80">
        <v>45856</v>
      </c>
      <c r="Y1085" s="80">
        <v>45856</v>
      </c>
      <c r="Z1085" s="78" t="s">
        <v>73</v>
      </c>
      <c r="AA1085" s="78">
        <v>45991</v>
      </c>
      <c r="AB1085" s="102">
        <f t="shared" si="96"/>
        <v>135</v>
      </c>
      <c r="AC1085" s="72">
        <v>0</v>
      </c>
      <c r="AD1085" s="514">
        <v>0</v>
      </c>
      <c r="AE1085" s="72">
        <v>0</v>
      </c>
      <c r="AF1085" s="80" t="s">
        <v>73</v>
      </c>
      <c r="AG1085" s="102">
        <f t="shared" si="97"/>
        <v>0</v>
      </c>
      <c r="AH1085" s="72">
        <v>0</v>
      </c>
      <c r="AI1085" s="628">
        <v>0</v>
      </c>
      <c r="AJ1085" s="72" t="s">
        <v>73</v>
      </c>
      <c r="AK1085" s="80" t="s">
        <v>73</v>
      </c>
      <c r="AL1085" s="72">
        <v>0</v>
      </c>
      <c r="AM1085" s="80" t="s">
        <v>73</v>
      </c>
      <c r="AN1085" s="80" t="s">
        <v>73</v>
      </c>
      <c r="AO1085" s="80" t="s">
        <v>73</v>
      </c>
      <c r="AP1085" s="102">
        <f t="shared" si="98"/>
        <v>0</v>
      </c>
      <c r="AQ1085" s="102">
        <f t="shared" si="99"/>
        <v>14202000</v>
      </c>
      <c r="AR1085" s="72" t="s">
        <v>65</v>
      </c>
      <c r="AS1085" s="76">
        <v>14202000</v>
      </c>
      <c r="AT1085" s="72" t="s">
        <v>319</v>
      </c>
      <c r="AU1085" s="76">
        <v>0</v>
      </c>
      <c r="AV1085" s="81" t="s">
        <v>73</v>
      </c>
      <c r="AW1085" s="620">
        <v>11046000</v>
      </c>
      <c r="AX1085" s="488">
        <f t="shared" si="100"/>
        <v>3156000</v>
      </c>
      <c r="AY1085" s="84">
        <f t="shared" si="101"/>
        <v>0.77777777777777779</v>
      </c>
      <c r="AZ1085" s="84">
        <v>0.77777777777777779</v>
      </c>
      <c r="BA1085" s="81" t="s">
        <v>73</v>
      </c>
      <c r="BB1085" s="72" t="s">
        <v>123</v>
      </c>
      <c r="BC1085" s="75" t="s">
        <v>12056</v>
      </c>
      <c r="BD1085" s="71" t="s">
        <v>65</v>
      </c>
      <c r="BE1085" s="71" t="s">
        <v>65</v>
      </c>
    </row>
    <row r="1086" spans="2:57" x14ac:dyDescent="0.25">
      <c r="B1086" s="71">
        <v>2025</v>
      </c>
      <c r="C1086" s="71">
        <v>891780111</v>
      </c>
      <c r="D1086" s="71" t="s">
        <v>63</v>
      </c>
      <c r="E1086" s="72" t="s">
        <v>12055</v>
      </c>
      <c r="F1086" s="72" t="s">
        <v>12054</v>
      </c>
      <c r="G1086" s="176">
        <v>0</v>
      </c>
      <c r="H1086" s="72" t="s">
        <v>71</v>
      </c>
      <c r="I1086" s="71" t="s">
        <v>64</v>
      </c>
      <c r="J1086" s="73" t="s">
        <v>81</v>
      </c>
      <c r="K1086" s="75" t="s">
        <v>12053</v>
      </c>
      <c r="L1086" s="76">
        <v>12825000</v>
      </c>
      <c r="M1086" s="71" t="s">
        <v>66</v>
      </c>
      <c r="N1086" s="75" t="s">
        <v>12052</v>
      </c>
      <c r="O1086" s="75">
        <v>1082968346</v>
      </c>
      <c r="P1086" s="72">
        <v>1425</v>
      </c>
      <c r="Q1086" s="80">
        <v>45840</v>
      </c>
      <c r="R1086" s="75">
        <v>5603238000</v>
      </c>
      <c r="S1086" s="80">
        <v>45856</v>
      </c>
      <c r="T1086" s="76">
        <v>12825000</v>
      </c>
      <c r="U1086" s="72" t="s">
        <v>65</v>
      </c>
      <c r="V1086" s="76">
        <v>7632967</v>
      </c>
      <c r="W1086" s="104" t="s">
        <v>1011</v>
      </c>
      <c r="X1086" s="80">
        <v>45856</v>
      </c>
      <c r="Y1086" s="80">
        <v>45856</v>
      </c>
      <c r="Z1086" s="78" t="s">
        <v>73</v>
      </c>
      <c r="AA1086" s="78">
        <v>45991</v>
      </c>
      <c r="AB1086" s="102">
        <f t="shared" si="96"/>
        <v>135</v>
      </c>
      <c r="AC1086" s="72">
        <v>0</v>
      </c>
      <c r="AD1086" s="514">
        <v>0</v>
      </c>
      <c r="AE1086" s="72">
        <v>0</v>
      </c>
      <c r="AF1086" s="80" t="s">
        <v>73</v>
      </c>
      <c r="AG1086" s="102">
        <f t="shared" si="97"/>
        <v>0</v>
      </c>
      <c r="AH1086" s="72">
        <v>0</v>
      </c>
      <c r="AI1086" s="628">
        <v>0</v>
      </c>
      <c r="AJ1086" s="72" t="s">
        <v>73</v>
      </c>
      <c r="AK1086" s="80" t="s">
        <v>73</v>
      </c>
      <c r="AL1086" s="72">
        <v>0</v>
      </c>
      <c r="AM1086" s="80" t="s">
        <v>73</v>
      </c>
      <c r="AN1086" s="80" t="s">
        <v>73</v>
      </c>
      <c r="AO1086" s="80" t="s">
        <v>73</v>
      </c>
      <c r="AP1086" s="102">
        <f t="shared" si="98"/>
        <v>0</v>
      </c>
      <c r="AQ1086" s="102">
        <f t="shared" si="99"/>
        <v>12825000</v>
      </c>
      <c r="AR1086" s="72" t="s">
        <v>65</v>
      </c>
      <c r="AS1086" s="76">
        <v>12825000</v>
      </c>
      <c r="AT1086" s="72" t="s">
        <v>319</v>
      </c>
      <c r="AU1086" s="76">
        <v>0</v>
      </c>
      <c r="AV1086" s="81" t="s">
        <v>73</v>
      </c>
      <c r="AW1086" s="620">
        <v>9975000</v>
      </c>
      <c r="AX1086" s="488">
        <f t="shared" si="100"/>
        <v>2850000</v>
      </c>
      <c r="AY1086" s="84">
        <f t="shared" si="101"/>
        <v>0.77777777777777779</v>
      </c>
      <c r="AZ1086" s="84">
        <v>0.77777777777777779</v>
      </c>
      <c r="BA1086" s="81" t="s">
        <v>73</v>
      </c>
      <c r="BB1086" s="72" t="s">
        <v>123</v>
      </c>
      <c r="BC1086" s="75" t="s">
        <v>12051</v>
      </c>
      <c r="BD1086" s="71" t="s">
        <v>65</v>
      </c>
      <c r="BE1086" s="71" t="s">
        <v>65</v>
      </c>
    </row>
    <row r="1087" spans="2:57" x14ac:dyDescent="0.25">
      <c r="B1087" s="71">
        <v>2025</v>
      </c>
      <c r="C1087" s="71">
        <v>891780111</v>
      </c>
      <c r="D1087" s="71" t="s">
        <v>63</v>
      </c>
      <c r="E1087" s="72" t="s">
        <v>12050</v>
      </c>
      <c r="F1087" s="72" t="s">
        <v>12049</v>
      </c>
      <c r="G1087" s="176">
        <v>0</v>
      </c>
      <c r="H1087" s="72" t="s">
        <v>71</v>
      </c>
      <c r="I1087" s="71" t="s">
        <v>64</v>
      </c>
      <c r="J1087" s="73" t="s">
        <v>81</v>
      </c>
      <c r="K1087" s="75" t="s">
        <v>12048</v>
      </c>
      <c r="L1087" s="76">
        <v>10125000</v>
      </c>
      <c r="M1087" s="71" t="s">
        <v>66</v>
      </c>
      <c r="N1087" s="75" t="s">
        <v>12047</v>
      </c>
      <c r="O1087" s="75">
        <v>39055352</v>
      </c>
      <c r="P1087" s="72">
        <v>1426</v>
      </c>
      <c r="Q1087" s="80">
        <v>45840</v>
      </c>
      <c r="R1087" s="75">
        <v>2494141000</v>
      </c>
      <c r="S1087" s="80">
        <v>45856</v>
      </c>
      <c r="T1087" s="76">
        <v>10125000</v>
      </c>
      <c r="U1087" s="72" t="s">
        <v>65</v>
      </c>
      <c r="V1087" s="76">
        <v>57444673</v>
      </c>
      <c r="W1087" s="104" t="s">
        <v>10483</v>
      </c>
      <c r="X1087" s="80">
        <v>45856</v>
      </c>
      <c r="Y1087" s="80">
        <v>45856</v>
      </c>
      <c r="Z1087" s="78" t="s">
        <v>73</v>
      </c>
      <c r="AA1087" s="78">
        <v>45991</v>
      </c>
      <c r="AB1087" s="102">
        <f t="shared" si="96"/>
        <v>135</v>
      </c>
      <c r="AC1087" s="72">
        <v>0</v>
      </c>
      <c r="AD1087" s="514">
        <v>0</v>
      </c>
      <c r="AE1087" s="72">
        <v>0</v>
      </c>
      <c r="AF1087" s="80" t="s">
        <v>73</v>
      </c>
      <c r="AG1087" s="102">
        <f t="shared" si="97"/>
        <v>0</v>
      </c>
      <c r="AH1087" s="72">
        <v>0</v>
      </c>
      <c r="AI1087" s="628">
        <v>0</v>
      </c>
      <c r="AJ1087" s="72" t="s">
        <v>73</v>
      </c>
      <c r="AK1087" s="80" t="s">
        <v>73</v>
      </c>
      <c r="AL1087" s="72">
        <v>0</v>
      </c>
      <c r="AM1087" s="80" t="s">
        <v>73</v>
      </c>
      <c r="AN1087" s="80" t="s">
        <v>73</v>
      </c>
      <c r="AO1087" s="80" t="s">
        <v>73</v>
      </c>
      <c r="AP1087" s="102">
        <f t="shared" si="98"/>
        <v>0</v>
      </c>
      <c r="AQ1087" s="102">
        <f t="shared" si="99"/>
        <v>10125000</v>
      </c>
      <c r="AR1087" s="72" t="s">
        <v>65</v>
      </c>
      <c r="AS1087" s="76">
        <v>10125000</v>
      </c>
      <c r="AT1087" s="72" t="s">
        <v>319</v>
      </c>
      <c r="AU1087" s="76">
        <v>0</v>
      </c>
      <c r="AV1087" s="81" t="s">
        <v>73</v>
      </c>
      <c r="AW1087" s="620">
        <v>7875000</v>
      </c>
      <c r="AX1087" s="488">
        <f t="shared" si="100"/>
        <v>2250000</v>
      </c>
      <c r="AY1087" s="84">
        <f t="shared" si="101"/>
        <v>0.77777777777777779</v>
      </c>
      <c r="AZ1087" s="84">
        <v>0.77777777777777779</v>
      </c>
      <c r="BA1087" s="81" t="s">
        <v>73</v>
      </c>
      <c r="BB1087" s="72" t="s">
        <v>123</v>
      </c>
      <c r="BC1087" s="75" t="s">
        <v>12046</v>
      </c>
      <c r="BD1087" s="71" t="s">
        <v>65</v>
      </c>
      <c r="BE1087" s="71" t="s">
        <v>65</v>
      </c>
    </row>
    <row r="1088" spans="2:57" x14ac:dyDescent="0.25">
      <c r="B1088" s="71">
        <v>2025</v>
      </c>
      <c r="C1088" s="71">
        <v>891780111</v>
      </c>
      <c r="D1088" s="71" t="s">
        <v>63</v>
      </c>
      <c r="E1088" s="72" t="s">
        <v>12045</v>
      </c>
      <c r="F1088" s="72" t="s">
        <v>12044</v>
      </c>
      <c r="G1088" s="176">
        <v>0</v>
      </c>
      <c r="H1088" s="72" t="s">
        <v>71</v>
      </c>
      <c r="I1088" s="71" t="s">
        <v>64</v>
      </c>
      <c r="J1088" s="73" t="s">
        <v>81</v>
      </c>
      <c r="K1088" s="75" t="s">
        <v>12043</v>
      </c>
      <c r="L1088" s="76">
        <v>15624000</v>
      </c>
      <c r="M1088" s="71" t="s">
        <v>66</v>
      </c>
      <c r="N1088" s="75" t="s">
        <v>10435</v>
      </c>
      <c r="O1088" s="75">
        <v>1082957435</v>
      </c>
      <c r="P1088" s="72">
        <v>1425</v>
      </c>
      <c r="Q1088" s="80">
        <v>45840</v>
      </c>
      <c r="R1088" s="75">
        <v>5603238000</v>
      </c>
      <c r="S1088" s="80">
        <v>45856</v>
      </c>
      <c r="T1088" s="76">
        <v>15624000</v>
      </c>
      <c r="U1088" s="72" t="s">
        <v>65</v>
      </c>
      <c r="V1088" s="76">
        <v>1082868728</v>
      </c>
      <c r="W1088" s="104" t="s">
        <v>1469</v>
      </c>
      <c r="X1088" s="80">
        <v>45856</v>
      </c>
      <c r="Y1088" s="80">
        <v>45856</v>
      </c>
      <c r="Z1088" s="78" t="s">
        <v>73</v>
      </c>
      <c r="AA1088" s="78">
        <v>45991</v>
      </c>
      <c r="AB1088" s="102">
        <f t="shared" si="96"/>
        <v>135</v>
      </c>
      <c r="AC1088" s="72">
        <v>0</v>
      </c>
      <c r="AD1088" s="514">
        <v>0</v>
      </c>
      <c r="AE1088" s="72">
        <v>0</v>
      </c>
      <c r="AF1088" s="80" t="s">
        <v>73</v>
      </c>
      <c r="AG1088" s="102">
        <f t="shared" si="97"/>
        <v>0</v>
      </c>
      <c r="AH1088" s="72">
        <v>0</v>
      </c>
      <c r="AI1088" s="628">
        <v>0</v>
      </c>
      <c r="AJ1088" s="72" t="s">
        <v>73</v>
      </c>
      <c r="AK1088" s="80" t="s">
        <v>73</v>
      </c>
      <c r="AL1088" s="72">
        <v>0</v>
      </c>
      <c r="AM1088" s="80" t="s">
        <v>73</v>
      </c>
      <c r="AN1088" s="80" t="s">
        <v>73</v>
      </c>
      <c r="AO1088" s="80" t="s">
        <v>73</v>
      </c>
      <c r="AP1088" s="102">
        <f t="shared" si="98"/>
        <v>0</v>
      </c>
      <c r="AQ1088" s="102">
        <f t="shared" si="99"/>
        <v>15624000</v>
      </c>
      <c r="AR1088" s="72" t="s">
        <v>65</v>
      </c>
      <c r="AS1088" s="76">
        <v>15624000</v>
      </c>
      <c r="AT1088" s="72" t="s">
        <v>319</v>
      </c>
      <c r="AU1088" s="76">
        <v>0</v>
      </c>
      <c r="AV1088" s="81" t="s">
        <v>73</v>
      </c>
      <c r="AW1088" s="620">
        <v>12152000</v>
      </c>
      <c r="AX1088" s="488">
        <f t="shared" si="100"/>
        <v>3472000</v>
      </c>
      <c r="AY1088" s="84">
        <f t="shared" si="101"/>
        <v>0.77777777777777779</v>
      </c>
      <c r="AZ1088" s="84">
        <v>0.77777777777777779</v>
      </c>
      <c r="BA1088" s="81" t="s">
        <v>73</v>
      </c>
      <c r="BB1088" s="72" t="s">
        <v>123</v>
      </c>
      <c r="BC1088" s="75" t="s">
        <v>12042</v>
      </c>
      <c r="BD1088" s="71" t="s">
        <v>65</v>
      </c>
      <c r="BE1088" s="71" t="s">
        <v>65</v>
      </c>
    </row>
    <row r="1089" spans="2:57" x14ac:dyDescent="0.25">
      <c r="B1089" s="71">
        <v>2025</v>
      </c>
      <c r="C1089" s="71">
        <v>891780111</v>
      </c>
      <c r="D1089" s="71" t="s">
        <v>63</v>
      </c>
      <c r="E1089" s="72" t="s">
        <v>12041</v>
      </c>
      <c r="F1089" s="72" t="s">
        <v>12040</v>
      </c>
      <c r="G1089" s="176">
        <v>0</v>
      </c>
      <c r="H1089" s="72" t="s">
        <v>71</v>
      </c>
      <c r="I1089" s="71" t="s">
        <v>64</v>
      </c>
      <c r="J1089" s="73" t="s">
        <v>81</v>
      </c>
      <c r="K1089" s="75" t="s">
        <v>12039</v>
      </c>
      <c r="L1089" s="76">
        <v>12825000</v>
      </c>
      <c r="M1089" s="71" t="s">
        <v>66</v>
      </c>
      <c r="N1089" s="75" t="s">
        <v>12038</v>
      </c>
      <c r="O1089" s="75">
        <v>1083039448</v>
      </c>
      <c r="P1089" s="72">
        <v>1425</v>
      </c>
      <c r="Q1089" s="80">
        <v>45840</v>
      </c>
      <c r="R1089" s="75">
        <v>5603238000</v>
      </c>
      <c r="S1089" s="80">
        <v>45856</v>
      </c>
      <c r="T1089" s="76">
        <v>12825000</v>
      </c>
      <c r="U1089" s="72" t="s">
        <v>65</v>
      </c>
      <c r="V1089" s="76">
        <v>85463513</v>
      </c>
      <c r="W1089" s="104" t="s">
        <v>10734</v>
      </c>
      <c r="X1089" s="80">
        <v>45856</v>
      </c>
      <c r="Y1089" s="80">
        <v>45856</v>
      </c>
      <c r="Z1089" s="78" t="s">
        <v>73</v>
      </c>
      <c r="AA1089" s="78">
        <v>45991</v>
      </c>
      <c r="AB1089" s="102">
        <f t="shared" si="96"/>
        <v>135</v>
      </c>
      <c r="AC1089" s="72">
        <v>0</v>
      </c>
      <c r="AD1089" s="514">
        <v>0</v>
      </c>
      <c r="AE1089" s="72">
        <v>0</v>
      </c>
      <c r="AF1089" s="80" t="s">
        <v>73</v>
      </c>
      <c r="AG1089" s="102">
        <f t="shared" si="97"/>
        <v>0</v>
      </c>
      <c r="AH1089" s="72">
        <v>0</v>
      </c>
      <c r="AI1089" s="628">
        <v>0</v>
      </c>
      <c r="AJ1089" s="72" t="s">
        <v>73</v>
      </c>
      <c r="AK1089" s="80" t="s">
        <v>73</v>
      </c>
      <c r="AL1089" s="72">
        <v>0</v>
      </c>
      <c r="AM1089" s="80" t="s">
        <v>73</v>
      </c>
      <c r="AN1089" s="80" t="s">
        <v>73</v>
      </c>
      <c r="AO1089" s="80" t="s">
        <v>73</v>
      </c>
      <c r="AP1089" s="102">
        <f t="shared" si="98"/>
        <v>0</v>
      </c>
      <c r="AQ1089" s="102">
        <f t="shared" si="99"/>
        <v>12825000</v>
      </c>
      <c r="AR1089" s="72" t="s">
        <v>65</v>
      </c>
      <c r="AS1089" s="76">
        <v>12825000</v>
      </c>
      <c r="AT1089" s="72" t="s">
        <v>319</v>
      </c>
      <c r="AU1089" s="76">
        <v>0</v>
      </c>
      <c r="AV1089" s="81" t="s">
        <v>73</v>
      </c>
      <c r="AW1089" s="620">
        <v>9975000</v>
      </c>
      <c r="AX1089" s="488">
        <f t="shared" si="100"/>
        <v>2850000</v>
      </c>
      <c r="AY1089" s="84">
        <f t="shared" si="101"/>
        <v>0.77777777777777779</v>
      </c>
      <c r="AZ1089" s="84">
        <v>0.77777777777777779</v>
      </c>
      <c r="BA1089" s="81" t="s">
        <v>73</v>
      </c>
      <c r="BB1089" s="72" t="s">
        <v>123</v>
      </c>
      <c r="BC1089" s="75" t="s">
        <v>12037</v>
      </c>
      <c r="BD1089" s="71" t="s">
        <v>65</v>
      </c>
      <c r="BE1089" s="71" t="s">
        <v>65</v>
      </c>
    </row>
    <row r="1090" spans="2:57" x14ac:dyDescent="0.25">
      <c r="B1090" s="71">
        <v>2025</v>
      </c>
      <c r="C1090" s="71">
        <v>891780111</v>
      </c>
      <c r="D1090" s="71" t="s">
        <v>63</v>
      </c>
      <c r="E1090" s="72" t="s">
        <v>12036</v>
      </c>
      <c r="F1090" s="72" t="s">
        <v>12035</v>
      </c>
      <c r="G1090" s="176">
        <v>0</v>
      </c>
      <c r="H1090" s="72" t="s">
        <v>71</v>
      </c>
      <c r="I1090" s="71" t="s">
        <v>64</v>
      </c>
      <c r="J1090" s="73" t="s">
        <v>81</v>
      </c>
      <c r="K1090" s="75" t="s">
        <v>12034</v>
      </c>
      <c r="L1090" s="76">
        <v>12825000</v>
      </c>
      <c r="M1090" s="71" t="s">
        <v>66</v>
      </c>
      <c r="N1090" s="75" t="s">
        <v>12033</v>
      </c>
      <c r="O1090" s="75">
        <v>1010052063</v>
      </c>
      <c r="P1090" s="72">
        <v>1425</v>
      </c>
      <c r="Q1090" s="80">
        <v>45840</v>
      </c>
      <c r="R1090" s="75">
        <v>5603238000</v>
      </c>
      <c r="S1090" s="80">
        <v>45856</v>
      </c>
      <c r="T1090" s="76">
        <v>12825000</v>
      </c>
      <c r="U1090" s="72" t="s">
        <v>65</v>
      </c>
      <c r="V1090" s="76">
        <v>12559235</v>
      </c>
      <c r="W1090" s="104" t="s">
        <v>12032</v>
      </c>
      <c r="X1090" s="80">
        <v>45856</v>
      </c>
      <c r="Y1090" s="80">
        <v>45856</v>
      </c>
      <c r="Z1090" s="78" t="s">
        <v>73</v>
      </c>
      <c r="AA1090" s="78">
        <v>45991</v>
      </c>
      <c r="AB1090" s="102">
        <f t="shared" si="96"/>
        <v>135</v>
      </c>
      <c r="AC1090" s="72">
        <v>0</v>
      </c>
      <c r="AD1090" s="514">
        <v>0</v>
      </c>
      <c r="AE1090" s="72">
        <v>0</v>
      </c>
      <c r="AF1090" s="80" t="s">
        <v>73</v>
      </c>
      <c r="AG1090" s="102">
        <f t="shared" si="97"/>
        <v>0</v>
      </c>
      <c r="AH1090" s="72">
        <v>0</v>
      </c>
      <c r="AI1090" s="628">
        <v>0</v>
      </c>
      <c r="AJ1090" s="72" t="s">
        <v>73</v>
      </c>
      <c r="AK1090" s="80" t="s">
        <v>73</v>
      </c>
      <c r="AL1090" s="72">
        <v>0</v>
      </c>
      <c r="AM1090" s="80" t="s">
        <v>73</v>
      </c>
      <c r="AN1090" s="80" t="s">
        <v>73</v>
      </c>
      <c r="AO1090" s="80" t="s">
        <v>73</v>
      </c>
      <c r="AP1090" s="102">
        <f t="shared" si="98"/>
        <v>0</v>
      </c>
      <c r="AQ1090" s="102">
        <f t="shared" si="99"/>
        <v>12825000</v>
      </c>
      <c r="AR1090" s="72" t="s">
        <v>65</v>
      </c>
      <c r="AS1090" s="76">
        <v>12825000</v>
      </c>
      <c r="AT1090" s="72" t="s">
        <v>319</v>
      </c>
      <c r="AU1090" s="76">
        <v>0</v>
      </c>
      <c r="AV1090" s="81" t="s">
        <v>73</v>
      </c>
      <c r="AW1090" s="620">
        <v>9975000</v>
      </c>
      <c r="AX1090" s="488">
        <f t="shared" si="100"/>
        <v>2850000</v>
      </c>
      <c r="AY1090" s="84">
        <f t="shared" si="101"/>
        <v>0.77777777777777779</v>
      </c>
      <c r="AZ1090" s="84">
        <v>0.77777777777777779</v>
      </c>
      <c r="BA1090" s="81" t="s">
        <v>73</v>
      </c>
      <c r="BB1090" s="72" t="s">
        <v>123</v>
      </c>
      <c r="BC1090" s="75" t="s">
        <v>12031</v>
      </c>
      <c r="BD1090" s="71" t="s">
        <v>65</v>
      </c>
      <c r="BE1090" s="71" t="s">
        <v>65</v>
      </c>
    </row>
    <row r="1091" spans="2:57" x14ac:dyDescent="0.25">
      <c r="B1091" s="71">
        <v>2025</v>
      </c>
      <c r="C1091" s="71">
        <v>891780111</v>
      </c>
      <c r="D1091" s="71" t="s">
        <v>63</v>
      </c>
      <c r="E1091" s="72" t="s">
        <v>12030</v>
      </c>
      <c r="F1091" s="72" t="s">
        <v>12029</v>
      </c>
      <c r="G1091" s="176">
        <v>0</v>
      </c>
      <c r="H1091" s="72" t="s">
        <v>71</v>
      </c>
      <c r="I1091" s="71" t="s">
        <v>64</v>
      </c>
      <c r="J1091" s="73" t="s">
        <v>81</v>
      </c>
      <c r="K1091" s="75" t="s">
        <v>12028</v>
      </c>
      <c r="L1091" s="76">
        <v>15780000</v>
      </c>
      <c r="M1091" s="71" t="s">
        <v>66</v>
      </c>
      <c r="N1091" s="75" t="s">
        <v>12027</v>
      </c>
      <c r="O1091" s="75">
        <v>1102864782</v>
      </c>
      <c r="P1091" s="72">
        <v>1425</v>
      </c>
      <c r="Q1091" s="80">
        <v>45840</v>
      </c>
      <c r="R1091" s="75">
        <v>5603238000</v>
      </c>
      <c r="S1091" s="80">
        <v>45856</v>
      </c>
      <c r="T1091" s="76">
        <v>15780000</v>
      </c>
      <c r="U1091" s="72" t="s">
        <v>65</v>
      </c>
      <c r="V1091" s="76">
        <v>72221403</v>
      </c>
      <c r="W1091" s="104" t="s">
        <v>11597</v>
      </c>
      <c r="X1091" s="80">
        <v>45856</v>
      </c>
      <c r="Y1091" s="80">
        <v>45856</v>
      </c>
      <c r="Z1091" s="78" t="s">
        <v>73</v>
      </c>
      <c r="AA1091" s="78">
        <v>45991</v>
      </c>
      <c r="AB1091" s="102">
        <f t="shared" si="96"/>
        <v>135</v>
      </c>
      <c r="AC1091" s="72">
        <v>0</v>
      </c>
      <c r="AD1091" s="514">
        <v>0</v>
      </c>
      <c r="AE1091" s="72">
        <v>0</v>
      </c>
      <c r="AF1091" s="80" t="s">
        <v>73</v>
      </c>
      <c r="AG1091" s="102">
        <f t="shared" si="97"/>
        <v>0</v>
      </c>
      <c r="AH1091" s="72">
        <v>0</v>
      </c>
      <c r="AI1091" s="628">
        <v>0</v>
      </c>
      <c r="AJ1091" s="72" t="s">
        <v>73</v>
      </c>
      <c r="AK1091" s="80" t="s">
        <v>73</v>
      </c>
      <c r="AL1091" s="72">
        <v>0</v>
      </c>
      <c r="AM1091" s="80" t="s">
        <v>73</v>
      </c>
      <c r="AN1091" s="80" t="s">
        <v>73</v>
      </c>
      <c r="AO1091" s="80" t="s">
        <v>73</v>
      </c>
      <c r="AP1091" s="102">
        <f t="shared" si="98"/>
        <v>0</v>
      </c>
      <c r="AQ1091" s="102">
        <f t="shared" si="99"/>
        <v>15780000</v>
      </c>
      <c r="AR1091" s="72" t="s">
        <v>65</v>
      </c>
      <c r="AS1091" s="76">
        <v>15780000</v>
      </c>
      <c r="AT1091" s="72" t="s">
        <v>319</v>
      </c>
      <c r="AU1091" s="76">
        <v>0</v>
      </c>
      <c r="AV1091" s="81" t="s">
        <v>73</v>
      </c>
      <c r="AW1091" s="620">
        <v>12624000</v>
      </c>
      <c r="AX1091" s="488">
        <f t="shared" si="100"/>
        <v>3156000</v>
      </c>
      <c r="AY1091" s="84">
        <f t="shared" si="101"/>
        <v>0.8</v>
      </c>
      <c r="AZ1091" s="84">
        <v>0.8</v>
      </c>
      <c r="BA1091" s="81" t="s">
        <v>73</v>
      </c>
      <c r="BB1091" s="72" t="s">
        <v>123</v>
      </c>
      <c r="BC1091" s="75" t="s">
        <v>12026</v>
      </c>
      <c r="BD1091" s="71" t="s">
        <v>65</v>
      </c>
      <c r="BE1091" s="71" t="s">
        <v>65</v>
      </c>
    </row>
    <row r="1092" spans="2:57" x14ac:dyDescent="0.25">
      <c r="B1092" s="71">
        <v>2025</v>
      </c>
      <c r="C1092" s="71">
        <v>891780111</v>
      </c>
      <c r="D1092" s="71" t="s">
        <v>63</v>
      </c>
      <c r="E1092" s="72" t="s">
        <v>12025</v>
      </c>
      <c r="F1092" s="72" t="s">
        <v>12024</v>
      </c>
      <c r="G1092" s="176">
        <v>0</v>
      </c>
      <c r="H1092" s="72" t="s">
        <v>71</v>
      </c>
      <c r="I1092" s="71" t="s">
        <v>64</v>
      </c>
      <c r="J1092" s="73" t="s">
        <v>81</v>
      </c>
      <c r="K1092" s="75" t="s">
        <v>12023</v>
      </c>
      <c r="L1092" s="76">
        <v>17041500</v>
      </c>
      <c r="M1092" s="71" t="s">
        <v>66</v>
      </c>
      <c r="N1092" s="75" t="s">
        <v>12022</v>
      </c>
      <c r="O1092" s="75">
        <v>1082934147</v>
      </c>
      <c r="P1092" s="72">
        <v>1425</v>
      </c>
      <c r="Q1092" s="80">
        <v>45840</v>
      </c>
      <c r="R1092" s="75">
        <v>5603238000</v>
      </c>
      <c r="S1092" s="80">
        <v>45856</v>
      </c>
      <c r="T1092" s="76">
        <v>17041500</v>
      </c>
      <c r="U1092" s="72" t="s">
        <v>65</v>
      </c>
      <c r="V1092" s="76">
        <v>12560219</v>
      </c>
      <c r="W1092" s="104" t="s">
        <v>10793</v>
      </c>
      <c r="X1092" s="80">
        <v>45856</v>
      </c>
      <c r="Y1092" s="80">
        <v>45856</v>
      </c>
      <c r="Z1092" s="78" t="s">
        <v>73</v>
      </c>
      <c r="AA1092" s="78">
        <v>45991</v>
      </c>
      <c r="AB1092" s="102">
        <f t="shared" si="96"/>
        <v>135</v>
      </c>
      <c r="AC1092" s="72">
        <v>0</v>
      </c>
      <c r="AD1092" s="514">
        <v>0</v>
      </c>
      <c r="AE1092" s="72">
        <v>0</v>
      </c>
      <c r="AF1092" s="80" t="s">
        <v>73</v>
      </c>
      <c r="AG1092" s="102">
        <f t="shared" si="97"/>
        <v>0</v>
      </c>
      <c r="AH1092" s="72">
        <v>0</v>
      </c>
      <c r="AI1092" s="628">
        <v>0</v>
      </c>
      <c r="AJ1092" s="72" t="s">
        <v>73</v>
      </c>
      <c r="AK1092" s="80" t="s">
        <v>73</v>
      </c>
      <c r="AL1092" s="72">
        <v>0</v>
      </c>
      <c r="AM1092" s="80" t="s">
        <v>73</v>
      </c>
      <c r="AN1092" s="80" t="s">
        <v>73</v>
      </c>
      <c r="AO1092" s="80" t="s">
        <v>73</v>
      </c>
      <c r="AP1092" s="102">
        <f t="shared" si="98"/>
        <v>0</v>
      </c>
      <c r="AQ1092" s="102">
        <f t="shared" si="99"/>
        <v>17041500</v>
      </c>
      <c r="AR1092" s="72" t="s">
        <v>65</v>
      </c>
      <c r="AS1092" s="76">
        <v>17041500</v>
      </c>
      <c r="AT1092" s="72" t="s">
        <v>319</v>
      </c>
      <c r="AU1092" s="76">
        <v>0</v>
      </c>
      <c r="AV1092" s="81" t="s">
        <v>73</v>
      </c>
      <c r="AW1092" s="620">
        <v>13254500</v>
      </c>
      <c r="AX1092" s="488">
        <f t="shared" si="100"/>
        <v>3787000</v>
      </c>
      <c r="AY1092" s="84">
        <f t="shared" si="101"/>
        <v>0.77777777777777779</v>
      </c>
      <c r="AZ1092" s="84">
        <v>0.77777777777777779</v>
      </c>
      <c r="BA1092" s="81" t="s">
        <v>73</v>
      </c>
      <c r="BB1092" s="72" t="s">
        <v>123</v>
      </c>
      <c r="BC1092" s="75" t="s">
        <v>12021</v>
      </c>
      <c r="BD1092" s="71" t="s">
        <v>65</v>
      </c>
      <c r="BE1092" s="71" t="s">
        <v>65</v>
      </c>
    </row>
    <row r="1093" spans="2:57" x14ac:dyDescent="0.25">
      <c r="B1093" s="71">
        <v>2025</v>
      </c>
      <c r="C1093" s="71">
        <v>891780111</v>
      </c>
      <c r="D1093" s="71" t="s">
        <v>63</v>
      </c>
      <c r="E1093" s="72" t="s">
        <v>12020</v>
      </c>
      <c r="F1093" s="72" t="s">
        <v>12019</v>
      </c>
      <c r="G1093" s="176">
        <v>0</v>
      </c>
      <c r="H1093" s="72" t="s">
        <v>71</v>
      </c>
      <c r="I1093" s="71" t="s">
        <v>64</v>
      </c>
      <c r="J1093" s="73" t="s">
        <v>81</v>
      </c>
      <c r="K1093" s="75" t="s">
        <v>12018</v>
      </c>
      <c r="L1093" s="76">
        <v>14202000</v>
      </c>
      <c r="M1093" s="71" t="s">
        <v>66</v>
      </c>
      <c r="N1093" s="75" t="s">
        <v>12017</v>
      </c>
      <c r="O1093" s="75">
        <v>1083553499</v>
      </c>
      <c r="P1093" s="72">
        <v>1425</v>
      </c>
      <c r="Q1093" s="80">
        <v>45840</v>
      </c>
      <c r="R1093" s="75">
        <v>5603238000</v>
      </c>
      <c r="S1093" s="80">
        <v>45856</v>
      </c>
      <c r="T1093" s="76">
        <v>14202000</v>
      </c>
      <c r="U1093" s="72" t="s">
        <v>65</v>
      </c>
      <c r="V1093" s="76">
        <v>1083003720</v>
      </c>
      <c r="W1093" s="104" t="s">
        <v>12016</v>
      </c>
      <c r="X1093" s="80">
        <v>45856</v>
      </c>
      <c r="Y1093" s="80">
        <v>45856</v>
      </c>
      <c r="Z1093" s="78" t="s">
        <v>73</v>
      </c>
      <c r="AA1093" s="78">
        <v>45991</v>
      </c>
      <c r="AB1093" s="102">
        <f t="shared" si="96"/>
        <v>135</v>
      </c>
      <c r="AC1093" s="72">
        <v>0</v>
      </c>
      <c r="AD1093" s="514">
        <v>0</v>
      </c>
      <c r="AE1093" s="72">
        <v>0</v>
      </c>
      <c r="AF1093" s="80" t="s">
        <v>73</v>
      </c>
      <c r="AG1093" s="102">
        <f t="shared" si="97"/>
        <v>0</v>
      </c>
      <c r="AH1093" s="72">
        <v>0</v>
      </c>
      <c r="AI1093" s="628">
        <v>0</v>
      </c>
      <c r="AJ1093" s="72" t="s">
        <v>73</v>
      </c>
      <c r="AK1093" s="80" t="s">
        <v>73</v>
      </c>
      <c r="AL1093" s="72">
        <v>0</v>
      </c>
      <c r="AM1093" s="80" t="s">
        <v>73</v>
      </c>
      <c r="AN1093" s="80" t="s">
        <v>73</v>
      </c>
      <c r="AO1093" s="80" t="s">
        <v>73</v>
      </c>
      <c r="AP1093" s="102">
        <f t="shared" si="98"/>
        <v>0</v>
      </c>
      <c r="AQ1093" s="102">
        <f t="shared" si="99"/>
        <v>14202000</v>
      </c>
      <c r="AR1093" s="72" t="s">
        <v>65</v>
      </c>
      <c r="AS1093" s="76">
        <v>14202000</v>
      </c>
      <c r="AT1093" s="72" t="s">
        <v>319</v>
      </c>
      <c r="AU1093" s="76">
        <v>0</v>
      </c>
      <c r="AV1093" s="81" t="s">
        <v>73</v>
      </c>
      <c r="AW1093" s="620">
        <v>11046000</v>
      </c>
      <c r="AX1093" s="488">
        <f t="shared" si="100"/>
        <v>3156000</v>
      </c>
      <c r="AY1093" s="84">
        <f t="shared" si="101"/>
        <v>0.77777777777777779</v>
      </c>
      <c r="AZ1093" s="84">
        <v>0.77777777777777779</v>
      </c>
      <c r="BA1093" s="81" t="s">
        <v>73</v>
      </c>
      <c r="BB1093" s="72" t="s">
        <v>123</v>
      </c>
      <c r="BC1093" s="75" t="s">
        <v>12015</v>
      </c>
      <c r="BD1093" s="71" t="s">
        <v>65</v>
      </c>
      <c r="BE1093" s="71" t="s">
        <v>65</v>
      </c>
    </row>
    <row r="1094" spans="2:57" x14ac:dyDescent="0.25">
      <c r="B1094" s="71">
        <v>2025</v>
      </c>
      <c r="C1094" s="71">
        <v>891780111</v>
      </c>
      <c r="D1094" s="71" t="s">
        <v>63</v>
      </c>
      <c r="E1094" s="72" t="s">
        <v>12014</v>
      </c>
      <c r="F1094" s="72" t="s">
        <v>12013</v>
      </c>
      <c r="G1094" s="176">
        <v>0</v>
      </c>
      <c r="H1094" s="72" t="s">
        <v>71</v>
      </c>
      <c r="I1094" s="71" t="s">
        <v>64</v>
      </c>
      <c r="J1094" s="73" t="s">
        <v>81</v>
      </c>
      <c r="K1094" s="75" t="s">
        <v>12012</v>
      </c>
      <c r="L1094" s="76">
        <v>18450000</v>
      </c>
      <c r="M1094" s="71" t="s">
        <v>66</v>
      </c>
      <c r="N1094" s="75" t="s">
        <v>12011</v>
      </c>
      <c r="O1094" s="75">
        <v>1004360507</v>
      </c>
      <c r="P1094" s="72">
        <v>1425</v>
      </c>
      <c r="Q1094" s="80">
        <v>45840</v>
      </c>
      <c r="R1094" s="75">
        <v>5603238000</v>
      </c>
      <c r="S1094" s="80">
        <v>45856</v>
      </c>
      <c r="T1094" s="76">
        <v>18450000</v>
      </c>
      <c r="U1094" s="72" t="s">
        <v>65</v>
      </c>
      <c r="V1094" s="76">
        <v>36559627</v>
      </c>
      <c r="W1094" s="104" t="s">
        <v>10413</v>
      </c>
      <c r="X1094" s="80">
        <v>45856</v>
      </c>
      <c r="Y1094" s="80">
        <v>45856</v>
      </c>
      <c r="Z1094" s="78" t="s">
        <v>73</v>
      </c>
      <c r="AA1094" s="78">
        <v>45991</v>
      </c>
      <c r="AB1094" s="102">
        <f t="shared" si="96"/>
        <v>135</v>
      </c>
      <c r="AC1094" s="72">
        <v>0</v>
      </c>
      <c r="AD1094" s="514">
        <v>0</v>
      </c>
      <c r="AE1094" s="72">
        <v>0</v>
      </c>
      <c r="AF1094" s="80" t="s">
        <v>73</v>
      </c>
      <c r="AG1094" s="102">
        <f t="shared" si="97"/>
        <v>0</v>
      </c>
      <c r="AH1094" s="72">
        <v>0</v>
      </c>
      <c r="AI1094" s="628">
        <v>0</v>
      </c>
      <c r="AJ1094" s="72" t="s">
        <v>73</v>
      </c>
      <c r="AK1094" s="80" t="s">
        <v>73</v>
      </c>
      <c r="AL1094" s="72">
        <v>0</v>
      </c>
      <c r="AM1094" s="80" t="s">
        <v>73</v>
      </c>
      <c r="AN1094" s="80" t="s">
        <v>73</v>
      </c>
      <c r="AO1094" s="80" t="s">
        <v>73</v>
      </c>
      <c r="AP1094" s="102">
        <f t="shared" si="98"/>
        <v>0</v>
      </c>
      <c r="AQ1094" s="102">
        <f t="shared" si="99"/>
        <v>18450000</v>
      </c>
      <c r="AR1094" s="72" t="s">
        <v>65</v>
      </c>
      <c r="AS1094" s="76">
        <v>18450000</v>
      </c>
      <c r="AT1094" s="72" t="s">
        <v>319</v>
      </c>
      <c r="AU1094" s="76">
        <v>0</v>
      </c>
      <c r="AV1094" s="81" t="s">
        <v>73</v>
      </c>
      <c r="AW1094" s="620">
        <v>14350000</v>
      </c>
      <c r="AX1094" s="488">
        <f t="shared" si="100"/>
        <v>4100000</v>
      </c>
      <c r="AY1094" s="84">
        <f t="shared" si="101"/>
        <v>0.77777777777777779</v>
      </c>
      <c r="AZ1094" s="84">
        <v>0.77777777777777779</v>
      </c>
      <c r="BA1094" s="81" t="s">
        <v>73</v>
      </c>
      <c r="BB1094" s="72" t="s">
        <v>123</v>
      </c>
      <c r="BC1094" s="75" t="s">
        <v>12010</v>
      </c>
      <c r="BD1094" s="71" t="s">
        <v>65</v>
      </c>
      <c r="BE1094" s="71" t="s">
        <v>65</v>
      </c>
    </row>
    <row r="1095" spans="2:57" x14ac:dyDescent="0.25">
      <c r="B1095" s="71">
        <v>2025</v>
      </c>
      <c r="C1095" s="71">
        <v>891780111</v>
      </c>
      <c r="D1095" s="71" t="s">
        <v>63</v>
      </c>
      <c r="E1095" s="72" t="s">
        <v>12009</v>
      </c>
      <c r="F1095" s="72" t="s">
        <v>12008</v>
      </c>
      <c r="G1095" s="176">
        <v>0</v>
      </c>
      <c r="H1095" s="72" t="s">
        <v>71</v>
      </c>
      <c r="I1095" s="71" t="s">
        <v>64</v>
      </c>
      <c r="J1095" s="73" t="s">
        <v>81</v>
      </c>
      <c r="K1095" s="75" t="s">
        <v>12007</v>
      </c>
      <c r="L1095" s="76">
        <v>15624000</v>
      </c>
      <c r="M1095" s="71" t="s">
        <v>66</v>
      </c>
      <c r="N1095" s="75" t="s">
        <v>12006</v>
      </c>
      <c r="O1095" s="75">
        <v>1004278559</v>
      </c>
      <c r="P1095" s="72">
        <v>1425</v>
      </c>
      <c r="Q1095" s="80">
        <v>45840</v>
      </c>
      <c r="R1095" s="75">
        <v>5603238000</v>
      </c>
      <c r="S1095" s="80">
        <v>45856</v>
      </c>
      <c r="T1095" s="76">
        <v>15624000</v>
      </c>
      <c r="U1095" s="72" t="s">
        <v>65</v>
      </c>
      <c r="V1095" s="76">
        <v>36559627</v>
      </c>
      <c r="W1095" s="104" t="s">
        <v>10413</v>
      </c>
      <c r="X1095" s="80">
        <v>45856</v>
      </c>
      <c r="Y1095" s="80">
        <v>45856</v>
      </c>
      <c r="Z1095" s="78" t="s">
        <v>73</v>
      </c>
      <c r="AA1095" s="78">
        <v>45991</v>
      </c>
      <c r="AB1095" s="102">
        <f t="shared" si="96"/>
        <v>135</v>
      </c>
      <c r="AC1095" s="72">
        <v>0</v>
      </c>
      <c r="AD1095" s="514">
        <v>0</v>
      </c>
      <c r="AE1095" s="72">
        <v>0</v>
      </c>
      <c r="AF1095" s="80" t="s">
        <v>73</v>
      </c>
      <c r="AG1095" s="102">
        <f t="shared" si="97"/>
        <v>0</v>
      </c>
      <c r="AH1095" s="72">
        <v>0</v>
      </c>
      <c r="AI1095" s="628">
        <v>0</v>
      </c>
      <c r="AJ1095" s="72" t="s">
        <v>73</v>
      </c>
      <c r="AK1095" s="80" t="s">
        <v>73</v>
      </c>
      <c r="AL1095" s="72">
        <v>0</v>
      </c>
      <c r="AM1095" s="80" t="s">
        <v>73</v>
      </c>
      <c r="AN1095" s="80" t="s">
        <v>73</v>
      </c>
      <c r="AO1095" s="80" t="s">
        <v>73</v>
      </c>
      <c r="AP1095" s="102">
        <f t="shared" si="98"/>
        <v>0</v>
      </c>
      <c r="AQ1095" s="102">
        <f t="shared" si="99"/>
        <v>15624000</v>
      </c>
      <c r="AR1095" s="72" t="s">
        <v>65</v>
      </c>
      <c r="AS1095" s="76">
        <v>15624000</v>
      </c>
      <c r="AT1095" s="72" t="s">
        <v>319</v>
      </c>
      <c r="AU1095" s="76">
        <v>0</v>
      </c>
      <c r="AV1095" s="81" t="s">
        <v>73</v>
      </c>
      <c r="AW1095" s="620">
        <v>12152000</v>
      </c>
      <c r="AX1095" s="488">
        <f t="shared" si="100"/>
        <v>3472000</v>
      </c>
      <c r="AY1095" s="84">
        <f t="shared" si="101"/>
        <v>0.77777777777777779</v>
      </c>
      <c r="AZ1095" s="84">
        <v>0.77777777777777779</v>
      </c>
      <c r="BA1095" s="81" t="s">
        <v>73</v>
      </c>
      <c r="BB1095" s="72" t="s">
        <v>123</v>
      </c>
      <c r="BC1095" s="75" t="s">
        <v>12005</v>
      </c>
      <c r="BD1095" s="71" t="s">
        <v>65</v>
      </c>
      <c r="BE1095" s="71" t="s">
        <v>65</v>
      </c>
    </row>
    <row r="1096" spans="2:57" x14ac:dyDescent="0.25">
      <c r="B1096" s="71">
        <v>2025</v>
      </c>
      <c r="C1096" s="71">
        <v>891780111</v>
      </c>
      <c r="D1096" s="71" t="s">
        <v>63</v>
      </c>
      <c r="E1096" s="72" t="s">
        <v>12004</v>
      </c>
      <c r="F1096" s="72" t="s">
        <v>12003</v>
      </c>
      <c r="G1096" s="176">
        <v>0</v>
      </c>
      <c r="H1096" s="72" t="s">
        <v>71</v>
      </c>
      <c r="I1096" s="71" t="s">
        <v>64</v>
      </c>
      <c r="J1096" s="73" t="s">
        <v>81</v>
      </c>
      <c r="K1096" s="75" t="s">
        <v>12002</v>
      </c>
      <c r="L1096" s="76">
        <v>12825000</v>
      </c>
      <c r="M1096" s="71" t="s">
        <v>66</v>
      </c>
      <c r="N1096" s="75" t="s">
        <v>12001</v>
      </c>
      <c r="O1096" s="75">
        <v>1148702081</v>
      </c>
      <c r="P1096" s="72">
        <v>1425</v>
      </c>
      <c r="Q1096" s="80">
        <v>45840</v>
      </c>
      <c r="R1096" s="75">
        <v>5603238000</v>
      </c>
      <c r="S1096" s="80">
        <v>45856</v>
      </c>
      <c r="T1096" s="76">
        <v>12825000</v>
      </c>
      <c r="U1096" s="72" t="s">
        <v>65</v>
      </c>
      <c r="V1096" s="76">
        <v>36559627</v>
      </c>
      <c r="W1096" s="104" t="s">
        <v>10413</v>
      </c>
      <c r="X1096" s="80">
        <v>45856</v>
      </c>
      <c r="Y1096" s="80">
        <v>45856</v>
      </c>
      <c r="Z1096" s="78" t="s">
        <v>73</v>
      </c>
      <c r="AA1096" s="78">
        <v>45991</v>
      </c>
      <c r="AB1096" s="102">
        <f t="shared" ref="AB1096:AB1159" si="102">+IF(Z1096="1800-01-01",AA1096-Y1096,AA1096-Z1096)</f>
        <v>135</v>
      </c>
      <c r="AC1096" s="72">
        <v>0</v>
      </c>
      <c r="AD1096" s="514">
        <v>0</v>
      </c>
      <c r="AE1096" s="72">
        <v>0</v>
      </c>
      <c r="AF1096" s="80" t="s">
        <v>73</v>
      </c>
      <c r="AG1096" s="102">
        <f t="shared" ref="AG1096:AG1159" si="103">+IF(AF1096="1800-01-01",0,AF1096-AA1096)</f>
        <v>0</v>
      </c>
      <c r="AH1096" s="72">
        <v>0</v>
      </c>
      <c r="AI1096" s="628">
        <v>0</v>
      </c>
      <c r="AJ1096" s="72" t="s">
        <v>73</v>
      </c>
      <c r="AK1096" s="80" t="s">
        <v>73</v>
      </c>
      <c r="AL1096" s="72">
        <v>0</v>
      </c>
      <c r="AM1096" s="80" t="s">
        <v>73</v>
      </c>
      <c r="AN1096" s="80" t="s">
        <v>73</v>
      </c>
      <c r="AO1096" s="80" t="s">
        <v>73</v>
      </c>
      <c r="AP1096" s="102">
        <f t="shared" ref="AP1096:AP1159" si="104">+IF(AM1096="1800-01-01",0,AN1096-AM1096)</f>
        <v>0</v>
      </c>
      <c r="AQ1096" s="102">
        <f t="shared" ref="AQ1096:AQ1159" si="105">+L1096+AD1096-AI1096</f>
        <v>12825000</v>
      </c>
      <c r="AR1096" s="72" t="s">
        <v>65</v>
      </c>
      <c r="AS1096" s="76">
        <v>12825000</v>
      </c>
      <c r="AT1096" s="72" t="s">
        <v>319</v>
      </c>
      <c r="AU1096" s="76">
        <v>0</v>
      </c>
      <c r="AV1096" s="81" t="s">
        <v>73</v>
      </c>
      <c r="AW1096" s="620">
        <v>9975000</v>
      </c>
      <c r="AX1096" s="488">
        <f t="shared" ref="AX1096:AX1159" si="106">AQ1096-AW1096</f>
        <v>2850000</v>
      </c>
      <c r="AY1096" s="84">
        <f t="shared" ref="AY1096:AY1159" si="107">+IFERROR(AW1096/AQ1096,"_")</f>
        <v>0.77777777777777779</v>
      </c>
      <c r="AZ1096" s="84">
        <v>0.77777777777777779</v>
      </c>
      <c r="BA1096" s="81" t="s">
        <v>73</v>
      </c>
      <c r="BB1096" s="72" t="s">
        <v>123</v>
      </c>
      <c r="BC1096" s="75" t="s">
        <v>12000</v>
      </c>
      <c r="BD1096" s="71" t="s">
        <v>65</v>
      </c>
      <c r="BE1096" s="71" t="s">
        <v>65</v>
      </c>
    </row>
    <row r="1097" spans="2:57" x14ac:dyDescent="0.25">
      <c r="B1097" s="71">
        <v>2025</v>
      </c>
      <c r="C1097" s="71">
        <v>891780111</v>
      </c>
      <c r="D1097" s="71" t="s">
        <v>63</v>
      </c>
      <c r="E1097" s="72" t="s">
        <v>11999</v>
      </c>
      <c r="F1097" s="72" t="s">
        <v>11998</v>
      </c>
      <c r="G1097" s="176">
        <v>0</v>
      </c>
      <c r="H1097" s="72" t="s">
        <v>71</v>
      </c>
      <c r="I1097" s="71" t="s">
        <v>64</v>
      </c>
      <c r="J1097" s="73" t="s">
        <v>81</v>
      </c>
      <c r="K1097" s="75" t="s">
        <v>11997</v>
      </c>
      <c r="L1097" s="76">
        <v>12825000</v>
      </c>
      <c r="M1097" s="71" t="s">
        <v>66</v>
      </c>
      <c r="N1097" s="75" t="s">
        <v>11996</v>
      </c>
      <c r="O1097" s="75">
        <v>1082996963</v>
      </c>
      <c r="P1097" s="72">
        <v>1425</v>
      </c>
      <c r="Q1097" s="80">
        <v>45840</v>
      </c>
      <c r="R1097" s="75">
        <v>5603238000</v>
      </c>
      <c r="S1097" s="80">
        <v>45856</v>
      </c>
      <c r="T1097" s="76">
        <v>12825000</v>
      </c>
      <c r="U1097" s="72" t="s">
        <v>65</v>
      </c>
      <c r="V1097" s="76">
        <v>30766322</v>
      </c>
      <c r="W1097" s="104" t="s">
        <v>10344</v>
      </c>
      <c r="X1097" s="80">
        <v>45856</v>
      </c>
      <c r="Y1097" s="80">
        <v>45856</v>
      </c>
      <c r="Z1097" s="78" t="s">
        <v>73</v>
      </c>
      <c r="AA1097" s="78">
        <v>45991</v>
      </c>
      <c r="AB1097" s="102">
        <f t="shared" si="102"/>
        <v>135</v>
      </c>
      <c r="AC1097" s="72">
        <v>0</v>
      </c>
      <c r="AD1097" s="514">
        <v>0</v>
      </c>
      <c r="AE1097" s="72">
        <v>0</v>
      </c>
      <c r="AF1097" s="80" t="s">
        <v>73</v>
      </c>
      <c r="AG1097" s="102">
        <f t="shared" si="103"/>
        <v>0</v>
      </c>
      <c r="AH1097" s="72">
        <v>0</v>
      </c>
      <c r="AI1097" s="628">
        <v>0</v>
      </c>
      <c r="AJ1097" s="72" t="s">
        <v>73</v>
      </c>
      <c r="AK1097" s="80" t="s">
        <v>73</v>
      </c>
      <c r="AL1097" s="72">
        <v>0</v>
      </c>
      <c r="AM1097" s="80" t="s">
        <v>73</v>
      </c>
      <c r="AN1097" s="80" t="s">
        <v>73</v>
      </c>
      <c r="AO1097" s="80" t="s">
        <v>73</v>
      </c>
      <c r="AP1097" s="102">
        <f t="shared" si="104"/>
        <v>0</v>
      </c>
      <c r="AQ1097" s="102">
        <f t="shared" si="105"/>
        <v>12825000</v>
      </c>
      <c r="AR1097" s="72" t="s">
        <v>65</v>
      </c>
      <c r="AS1097" s="76">
        <v>12825000</v>
      </c>
      <c r="AT1097" s="72" t="s">
        <v>319</v>
      </c>
      <c r="AU1097" s="76">
        <v>0</v>
      </c>
      <c r="AV1097" s="81" t="s">
        <v>73</v>
      </c>
      <c r="AW1097" s="620">
        <v>9975000</v>
      </c>
      <c r="AX1097" s="488">
        <f t="shared" si="106"/>
        <v>2850000</v>
      </c>
      <c r="AY1097" s="84">
        <f t="shared" si="107"/>
        <v>0.77777777777777779</v>
      </c>
      <c r="AZ1097" s="84">
        <v>0.77777777777777779</v>
      </c>
      <c r="BA1097" s="81" t="s">
        <v>73</v>
      </c>
      <c r="BB1097" s="72" t="s">
        <v>123</v>
      </c>
      <c r="BC1097" s="75" t="s">
        <v>11995</v>
      </c>
      <c r="BD1097" s="71" t="s">
        <v>65</v>
      </c>
      <c r="BE1097" s="71" t="s">
        <v>65</v>
      </c>
    </row>
    <row r="1098" spans="2:57" x14ac:dyDescent="0.25">
      <c r="B1098" s="71">
        <v>2025</v>
      </c>
      <c r="C1098" s="71">
        <v>891780111</v>
      </c>
      <c r="D1098" s="71" t="s">
        <v>63</v>
      </c>
      <c r="E1098" s="72" t="s">
        <v>11994</v>
      </c>
      <c r="F1098" s="72" t="s">
        <v>11993</v>
      </c>
      <c r="G1098" s="176">
        <v>0</v>
      </c>
      <c r="H1098" s="72" t="s">
        <v>71</v>
      </c>
      <c r="I1098" s="71" t="s">
        <v>64</v>
      </c>
      <c r="J1098" s="73" t="s">
        <v>81</v>
      </c>
      <c r="K1098" s="75" t="s">
        <v>11992</v>
      </c>
      <c r="L1098" s="76">
        <v>14202000</v>
      </c>
      <c r="M1098" s="71" t="s">
        <v>66</v>
      </c>
      <c r="N1098" s="75" t="s">
        <v>11991</v>
      </c>
      <c r="O1098" s="75">
        <v>1082997911</v>
      </c>
      <c r="P1098" s="72">
        <v>1425</v>
      </c>
      <c r="Q1098" s="80">
        <v>45840</v>
      </c>
      <c r="R1098" s="75">
        <v>5603238000</v>
      </c>
      <c r="S1098" s="80">
        <v>45859</v>
      </c>
      <c r="T1098" s="76">
        <v>14202000</v>
      </c>
      <c r="U1098" s="72" t="s">
        <v>65</v>
      </c>
      <c r="V1098" s="76">
        <v>72175281</v>
      </c>
      <c r="W1098" s="104" t="s">
        <v>8886</v>
      </c>
      <c r="X1098" s="80">
        <v>45859</v>
      </c>
      <c r="Y1098" s="80">
        <v>45859</v>
      </c>
      <c r="Z1098" s="78" t="s">
        <v>73</v>
      </c>
      <c r="AA1098" s="78">
        <v>45991</v>
      </c>
      <c r="AB1098" s="102">
        <f t="shared" si="102"/>
        <v>132</v>
      </c>
      <c r="AC1098" s="72">
        <v>0</v>
      </c>
      <c r="AD1098" s="514">
        <v>0</v>
      </c>
      <c r="AE1098" s="72">
        <v>0</v>
      </c>
      <c r="AF1098" s="80" t="s">
        <v>73</v>
      </c>
      <c r="AG1098" s="102">
        <f t="shared" si="103"/>
        <v>0</v>
      </c>
      <c r="AH1098" s="72">
        <v>0</v>
      </c>
      <c r="AI1098" s="628">
        <v>0</v>
      </c>
      <c r="AJ1098" s="72" t="s">
        <v>73</v>
      </c>
      <c r="AK1098" s="80" t="s">
        <v>73</v>
      </c>
      <c r="AL1098" s="72">
        <v>0</v>
      </c>
      <c r="AM1098" s="80" t="s">
        <v>73</v>
      </c>
      <c r="AN1098" s="80" t="s">
        <v>73</v>
      </c>
      <c r="AO1098" s="80" t="s">
        <v>73</v>
      </c>
      <c r="AP1098" s="102">
        <f t="shared" si="104"/>
        <v>0</v>
      </c>
      <c r="AQ1098" s="102">
        <f t="shared" si="105"/>
        <v>14202000</v>
      </c>
      <c r="AR1098" s="72" t="s">
        <v>65</v>
      </c>
      <c r="AS1098" s="76">
        <v>14202000</v>
      </c>
      <c r="AT1098" s="72" t="s">
        <v>319</v>
      </c>
      <c r="AU1098" s="76">
        <v>0</v>
      </c>
      <c r="AV1098" s="81" t="s">
        <v>73</v>
      </c>
      <c r="AW1098" s="620">
        <v>11046000</v>
      </c>
      <c r="AX1098" s="488">
        <f t="shared" si="106"/>
        <v>3156000</v>
      </c>
      <c r="AY1098" s="84">
        <f t="shared" si="107"/>
        <v>0.77777777777777779</v>
      </c>
      <c r="AZ1098" s="84">
        <v>0.77777777777777779</v>
      </c>
      <c r="BA1098" s="81" t="s">
        <v>73</v>
      </c>
      <c r="BB1098" s="72" t="s">
        <v>123</v>
      </c>
      <c r="BC1098" s="75" t="s">
        <v>11990</v>
      </c>
      <c r="BD1098" s="71" t="s">
        <v>65</v>
      </c>
      <c r="BE1098" s="71" t="s">
        <v>65</v>
      </c>
    </row>
    <row r="1099" spans="2:57" x14ac:dyDescent="0.25">
      <c r="B1099" s="71">
        <v>2025</v>
      </c>
      <c r="C1099" s="71">
        <v>891780111</v>
      </c>
      <c r="D1099" s="71" t="s">
        <v>63</v>
      </c>
      <c r="E1099" s="72" t="s">
        <v>11989</v>
      </c>
      <c r="F1099" s="72" t="s">
        <v>11988</v>
      </c>
      <c r="G1099" s="176">
        <v>0</v>
      </c>
      <c r="H1099" s="72" t="s">
        <v>71</v>
      </c>
      <c r="I1099" s="71" t="s">
        <v>64</v>
      </c>
      <c r="J1099" s="73" t="s">
        <v>81</v>
      </c>
      <c r="K1099" s="75" t="s">
        <v>11987</v>
      </c>
      <c r="L1099" s="76">
        <v>11925000</v>
      </c>
      <c r="M1099" s="71" t="s">
        <v>66</v>
      </c>
      <c r="N1099" s="75" t="s">
        <v>11986</v>
      </c>
      <c r="O1099" s="75">
        <v>57443455</v>
      </c>
      <c r="P1099" s="72">
        <v>1425</v>
      </c>
      <c r="Q1099" s="80">
        <v>45840</v>
      </c>
      <c r="R1099" s="75">
        <v>5603238000</v>
      </c>
      <c r="S1099" s="80">
        <v>45859</v>
      </c>
      <c r="T1099" s="76">
        <v>11925000</v>
      </c>
      <c r="U1099" s="72" t="s">
        <v>65</v>
      </c>
      <c r="V1099" s="76">
        <v>36557666</v>
      </c>
      <c r="W1099" s="104" t="s">
        <v>10440</v>
      </c>
      <c r="X1099" s="80">
        <v>45859</v>
      </c>
      <c r="Y1099" s="80">
        <v>45859</v>
      </c>
      <c r="Z1099" s="78" t="s">
        <v>73</v>
      </c>
      <c r="AA1099" s="78">
        <v>45991</v>
      </c>
      <c r="AB1099" s="102">
        <f t="shared" si="102"/>
        <v>132</v>
      </c>
      <c r="AC1099" s="72">
        <v>1</v>
      </c>
      <c r="AD1099" s="514">
        <v>506000</v>
      </c>
      <c r="AE1099" s="72">
        <v>0</v>
      </c>
      <c r="AF1099" s="80" t="s">
        <v>73</v>
      </c>
      <c r="AG1099" s="102">
        <f t="shared" si="103"/>
        <v>0</v>
      </c>
      <c r="AH1099" s="72">
        <v>0</v>
      </c>
      <c r="AI1099" s="628">
        <v>0</v>
      </c>
      <c r="AJ1099" s="72" t="s">
        <v>73</v>
      </c>
      <c r="AK1099" s="80" t="s">
        <v>73</v>
      </c>
      <c r="AL1099" s="72">
        <v>0</v>
      </c>
      <c r="AM1099" s="80" t="s">
        <v>73</v>
      </c>
      <c r="AN1099" s="80" t="s">
        <v>73</v>
      </c>
      <c r="AO1099" s="80" t="s">
        <v>73</v>
      </c>
      <c r="AP1099" s="102">
        <f t="shared" si="104"/>
        <v>0</v>
      </c>
      <c r="AQ1099" s="102">
        <f t="shared" si="105"/>
        <v>12431000</v>
      </c>
      <c r="AR1099" s="72" t="s">
        <v>65</v>
      </c>
      <c r="AS1099" s="76">
        <v>11925000</v>
      </c>
      <c r="AT1099" s="72" t="s">
        <v>319</v>
      </c>
      <c r="AU1099" s="76">
        <v>0</v>
      </c>
      <c r="AV1099" s="81" t="s">
        <v>73</v>
      </c>
      <c r="AW1099" s="620">
        <v>9275000</v>
      </c>
      <c r="AX1099" s="488">
        <f t="shared" si="106"/>
        <v>3156000</v>
      </c>
      <c r="AY1099" s="84">
        <f t="shared" si="107"/>
        <v>0.74611857453141339</v>
      </c>
      <c r="AZ1099" s="84">
        <v>0.77777777777777779</v>
      </c>
      <c r="BA1099" s="81" t="s">
        <v>73</v>
      </c>
      <c r="BB1099" s="72" t="s">
        <v>123</v>
      </c>
      <c r="BC1099" s="75" t="s">
        <v>11985</v>
      </c>
      <c r="BD1099" s="71" t="s">
        <v>65</v>
      </c>
      <c r="BE1099" s="71" t="s">
        <v>65</v>
      </c>
    </row>
    <row r="1100" spans="2:57" x14ac:dyDescent="0.25">
      <c r="B1100" s="71">
        <v>2025</v>
      </c>
      <c r="C1100" s="71">
        <v>891780111</v>
      </c>
      <c r="D1100" s="71" t="s">
        <v>63</v>
      </c>
      <c r="E1100" s="72" t="s">
        <v>11984</v>
      </c>
      <c r="F1100" s="72" t="s">
        <v>11983</v>
      </c>
      <c r="G1100" s="176">
        <v>0</v>
      </c>
      <c r="H1100" s="72" t="s">
        <v>71</v>
      </c>
      <c r="I1100" s="71" t="s">
        <v>64</v>
      </c>
      <c r="J1100" s="73" t="s">
        <v>81</v>
      </c>
      <c r="K1100" s="75" t="s">
        <v>11982</v>
      </c>
      <c r="L1100" s="76">
        <v>17041500</v>
      </c>
      <c r="M1100" s="71" t="s">
        <v>66</v>
      </c>
      <c r="N1100" s="75" t="s">
        <v>11981</v>
      </c>
      <c r="O1100" s="75">
        <v>1149451463</v>
      </c>
      <c r="P1100" s="72">
        <v>1425</v>
      </c>
      <c r="Q1100" s="80">
        <v>45840</v>
      </c>
      <c r="R1100" s="75">
        <v>5603238000</v>
      </c>
      <c r="S1100" s="80">
        <v>45859</v>
      </c>
      <c r="T1100" s="76">
        <v>17041500</v>
      </c>
      <c r="U1100" s="72" t="s">
        <v>65</v>
      </c>
      <c r="V1100" s="76">
        <v>57464638</v>
      </c>
      <c r="W1100" s="104" t="s">
        <v>10367</v>
      </c>
      <c r="X1100" s="80">
        <v>45859</v>
      </c>
      <c r="Y1100" s="80">
        <v>45859</v>
      </c>
      <c r="Z1100" s="78" t="s">
        <v>73</v>
      </c>
      <c r="AA1100" s="78">
        <v>45991</v>
      </c>
      <c r="AB1100" s="102">
        <f t="shared" si="102"/>
        <v>132</v>
      </c>
      <c r="AC1100" s="72">
        <v>0</v>
      </c>
      <c r="AD1100" s="514">
        <v>0</v>
      </c>
      <c r="AE1100" s="72">
        <v>0</v>
      </c>
      <c r="AF1100" s="80" t="s">
        <v>73</v>
      </c>
      <c r="AG1100" s="102">
        <f t="shared" si="103"/>
        <v>0</v>
      </c>
      <c r="AH1100" s="72">
        <v>0</v>
      </c>
      <c r="AI1100" s="628">
        <v>0</v>
      </c>
      <c r="AJ1100" s="72" t="s">
        <v>73</v>
      </c>
      <c r="AK1100" s="80" t="s">
        <v>73</v>
      </c>
      <c r="AL1100" s="72">
        <v>0</v>
      </c>
      <c r="AM1100" s="80" t="s">
        <v>73</v>
      </c>
      <c r="AN1100" s="80" t="s">
        <v>73</v>
      </c>
      <c r="AO1100" s="80" t="s">
        <v>73</v>
      </c>
      <c r="AP1100" s="102">
        <f t="shared" si="104"/>
        <v>0</v>
      </c>
      <c r="AQ1100" s="102">
        <f t="shared" si="105"/>
        <v>17041500</v>
      </c>
      <c r="AR1100" s="72" t="s">
        <v>65</v>
      </c>
      <c r="AS1100" s="76">
        <v>17041500</v>
      </c>
      <c r="AT1100" s="72" t="s">
        <v>319</v>
      </c>
      <c r="AU1100" s="76">
        <v>0</v>
      </c>
      <c r="AV1100" s="81" t="s">
        <v>73</v>
      </c>
      <c r="AW1100" s="620">
        <v>13254500</v>
      </c>
      <c r="AX1100" s="488">
        <f t="shared" si="106"/>
        <v>3787000</v>
      </c>
      <c r="AY1100" s="84">
        <f t="shared" si="107"/>
        <v>0.77777777777777779</v>
      </c>
      <c r="AZ1100" s="84">
        <v>0.77777777777777779</v>
      </c>
      <c r="BA1100" s="81" t="s">
        <v>73</v>
      </c>
      <c r="BB1100" s="72" t="s">
        <v>123</v>
      </c>
      <c r="BC1100" s="75" t="s">
        <v>11980</v>
      </c>
      <c r="BD1100" s="71" t="s">
        <v>65</v>
      </c>
      <c r="BE1100" s="71" t="s">
        <v>65</v>
      </c>
    </row>
    <row r="1101" spans="2:57" x14ac:dyDescent="0.25">
      <c r="B1101" s="71">
        <v>2025</v>
      </c>
      <c r="C1101" s="71">
        <v>891780111</v>
      </c>
      <c r="D1101" s="71" t="s">
        <v>63</v>
      </c>
      <c r="E1101" s="72" t="s">
        <v>11979</v>
      </c>
      <c r="F1101" s="72" t="s">
        <v>11978</v>
      </c>
      <c r="G1101" s="176">
        <v>0</v>
      </c>
      <c r="H1101" s="72" t="s">
        <v>71</v>
      </c>
      <c r="I1101" s="71" t="s">
        <v>64</v>
      </c>
      <c r="J1101" s="73" t="s">
        <v>81</v>
      </c>
      <c r="K1101" s="75" t="s">
        <v>11977</v>
      </c>
      <c r="L1101" s="76">
        <v>10125000</v>
      </c>
      <c r="M1101" s="71" t="s">
        <v>66</v>
      </c>
      <c r="N1101" s="75" t="s">
        <v>11976</v>
      </c>
      <c r="O1101" s="75">
        <v>9738364</v>
      </c>
      <c r="P1101" s="72">
        <v>1426</v>
      </c>
      <c r="Q1101" s="80">
        <v>45840</v>
      </c>
      <c r="R1101" s="75">
        <v>2494141000</v>
      </c>
      <c r="S1101" s="80">
        <v>45859</v>
      </c>
      <c r="T1101" s="76">
        <v>10125000</v>
      </c>
      <c r="U1101" s="72" t="s">
        <v>65</v>
      </c>
      <c r="V1101" s="76">
        <v>7601831</v>
      </c>
      <c r="W1101" s="104" t="s">
        <v>11213</v>
      </c>
      <c r="X1101" s="80">
        <v>45859</v>
      </c>
      <c r="Y1101" s="80">
        <v>45859</v>
      </c>
      <c r="Z1101" s="78" t="s">
        <v>73</v>
      </c>
      <c r="AA1101" s="78">
        <v>45991</v>
      </c>
      <c r="AB1101" s="102">
        <f t="shared" si="102"/>
        <v>132</v>
      </c>
      <c r="AC1101" s="72">
        <v>0</v>
      </c>
      <c r="AD1101" s="514">
        <v>0</v>
      </c>
      <c r="AE1101" s="72">
        <v>0</v>
      </c>
      <c r="AF1101" s="80" t="s">
        <v>73</v>
      </c>
      <c r="AG1101" s="102">
        <f t="shared" si="103"/>
        <v>0</v>
      </c>
      <c r="AH1101" s="72">
        <v>0</v>
      </c>
      <c r="AI1101" s="628">
        <v>0</v>
      </c>
      <c r="AJ1101" s="72" t="s">
        <v>73</v>
      </c>
      <c r="AK1101" s="80" t="s">
        <v>73</v>
      </c>
      <c r="AL1101" s="72">
        <v>0</v>
      </c>
      <c r="AM1101" s="80" t="s">
        <v>73</v>
      </c>
      <c r="AN1101" s="80" t="s">
        <v>73</v>
      </c>
      <c r="AO1101" s="80" t="s">
        <v>73</v>
      </c>
      <c r="AP1101" s="102">
        <f t="shared" si="104"/>
        <v>0</v>
      </c>
      <c r="AQ1101" s="102">
        <f t="shared" si="105"/>
        <v>10125000</v>
      </c>
      <c r="AR1101" s="72" t="s">
        <v>65</v>
      </c>
      <c r="AS1101" s="76">
        <v>10125000</v>
      </c>
      <c r="AT1101" s="72" t="s">
        <v>319</v>
      </c>
      <c r="AU1101" s="76">
        <v>0</v>
      </c>
      <c r="AV1101" s="81" t="s">
        <v>73</v>
      </c>
      <c r="AW1101" s="620">
        <v>7875000</v>
      </c>
      <c r="AX1101" s="488">
        <f t="shared" si="106"/>
        <v>2250000</v>
      </c>
      <c r="AY1101" s="84">
        <f t="shared" si="107"/>
        <v>0.77777777777777779</v>
      </c>
      <c r="AZ1101" s="84">
        <v>0.77777777777777779</v>
      </c>
      <c r="BA1101" s="81" t="s">
        <v>73</v>
      </c>
      <c r="BB1101" s="72" t="s">
        <v>123</v>
      </c>
      <c r="BC1101" s="75" t="s">
        <v>11975</v>
      </c>
      <c r="BD1101" s="71" t="s">
        <v>65</v>
      </c>
      <c r="BE1101" s="71" t="s">
        <v>65</v>
      </c>
    </row>
    <row r="1102" spans="2:57" x14ac:dyDescent="0.25">
      <c r="B1102" s="71">
        <v>2025</v>
      </c>
      <c r="C1102" s="71">
        <v>891780111</v>
      </c>
      <c r="D1102" s="71" t="s">
        <v>63</v>
      </c>
      <c r="E1102" s="72" t="s">
        <v>11974</v>
      </c>
      <c r="F1102" s="72" t="s">
        <v>11973</v>
      </c>
      <c r="G1102" s="176">
        <v>0</v>
      </c>
      <c r="H1102" s="72" t="s">
        <v>71</v>
      </c>
      <c r="I1102" s="71" t="s">
        <v>64</v>
      </c>
      <c r="J1102" s="73" t="s">
        <v>81</v>
      </c>
      <c r="K1102" s="75" t="s">
        <v>11972</v>
      </c>
      <c r="L1102" s="76">
        <v>15624000</v>
      </c>
      <c r="M1102" s="71" t="s">
        <v>66</v>
      </c>
      <c r="N1102" s="75" t="s">
        <v>11971</v>
      </c>
      <c r="O1102" s="75">
        <v>57463967</v>
      </c>
      <c r="P1102" s="72">
        <v>1425</v>
      </c>
      <c r="Q1102" s="80">
        <v>45840</v>
      </c>
      <c r="R1102" s="75">
        <v>5603238000</v>
      </c>
      <c r="S1102" s="80">
        <v>45859</v>
      </c>
      <c r="T1102" s="76">
        <v>15624000</v>
      </c>
      <c r="U1102" s="72" t="s">
        <v>65</v>
      </c>
      <c r="V1102" s="76">
        <v>7601831</v>
      </c>
      <c r="W1102" s="104" t="s">
        <v>11213</v>
      </c>
      <c r="X1102" s="80">
        <v>45859</v>
      </c>
      <c r="Y1102" s="80">
        <v>45859</v>
      </c>
      <c r="Z1102" s="78" t="s">
        <v>73</v>
      </c>
      <c r="AA1102" s="78">
        <v>45991</v>
      </c>
      <c r="AB1102" s="102">
        <f t="shared" si="102"/>
        <v>132</v>
      </c>
      <c r="AC1102" s="72">
        <v>0</v>
      </c>
      <c r="AD1102" s="514">
        <v>0</v>
      </c>
      <c r="AE1102" s="72">
        <v>0</v>
      </c>
      <c r="AF1102" s="80" t="s">
        <v>73</v>
      </c>
      <c r="AG1102" s="102">
        <f t="shared" si="103"/>
        <v>0</v>
      </c>
      <c r="AH1102" s="72">
        <v>0</v>
      </c>
      <c r="AI1102" s="628">
        <v>0</v>
      </c>
      <c r="AJ1102" s="72" t="s">
        <v>73</v>
      </c>
      <c r="AK1102" s="80" t="s">
        <v>73</v>
      </c>
      <c r="AL1102" s="72">
        <v>0</v>
      </c>
      <c r="AM1102" s="80" t="s">
        <v>73</v>
      </c>
      <c r="AN1102" s="80" t="s">
        <v>73</v>
      </c>
      <c r="AO1102" s="80" t="s">
        <v>73</v>
      </c>
      <c r="AP1102" s="102">
        <f t="shared" si="104"/>
        <v>0</v>
      </c>
      <c r="AQ1102" s="102">
        <f t="shared" si="105"/>
        <v>15624000</v>
      </c>
      <c r="AR1102" s="72" t="s">
        <v>65</v>
      </c>
      <c r="AS1102" s="76">
        <v>15624000</v>
      </c>
      <c r="AT1102" s="72" t="s">
        <v>319</v>
      </c>
      <c r="AU1102" s="76">
        <v>0</v>
      </c>
      <c r="AV1102" s="81" t="s">
        <v>73</v>
      </c>
      <c r="AW1102" s="620">
        <v>12152000</v>
      </c>
      <c r="AX1102" s="488">
        <f t="shared" si="106"/>
        <v>3472000</v>
      </c>
      <c r="AY1102" s="84">
        <f t="shared" si="107"/>
        <v>0.77777777777777779</v>
      </c>
      <c r="AZ1102" s="84">
        <v>0.77777777777777779</v>
      </c>
      <c r="BA1102" s="81" t="s">
        <v>73</v>
      </c>
      <c r="BB1102" s="72" t="s">
        <v>123</v>
      </c>
      <c r="BC1102" s="75" t="s">
        <v>11970</v>
      </c>
      <c r="BD1102" s="71" t="s">
        <v>65</v>
      </c>
      <c r="BE1102" s="71" t="s">
        <v>65</v>
      </c>
    </row>
    <row r="1103" spans="2:57" x14ac:dyDescent="0.25">
      <c r="B1103" s="71">
        <v>2025</v>
      </c>
      <c r="C1103" s="71">
        <v>891780111</v>
      </c>
      <c r="D1103" s="71" t="s">
        <v>63</v>
      </c>
      <c r="E1103" s="72" t="s">
        <v>11969</v>
      </c>
      <c r="F1103" s="72" t="s">
        <v>11968</v>
      </c>
      <c r="G1103" s="176">
        <v>0</v>
      </c>
      <c r="H1103" s="72" t="s">
        <v>71</v>
      </c>
      <c r="I1103" s="71" t="s">
        <v>64</v>
      </c>
      <c r="J1103" s="73" t="s">
        <v>81</v>
      </c>
      <c r="K1103" s="75" t="s">
        <v>11967</v>
      </c>
      <c r="L1103" s="76">
        <v>11925000</v>
      </c>
      <c r="M1103" s="71" t="s">
        <v>66</v>
      </c>
      <c r="N1103" s="75" t="s">
        <v>11966</v>
      </c>
      <c r="O1103" s="75">
        <v>84459987</v>
      </c>
      <c r="P1103" s="72">
        <v>1426</v>
      </c>
      <c r="Q1103" s="80">
        <v>45840</v>
      </c>
      <c r="R1103" s="75">
        <v>2494141000</v>
      </c>
      <c r="S1103" s="80">
        <v>45859</v>
      </c>
      <c r="T1103" s="76">
        <v>11925000</v>
      </c>
      <c r="U1103" s="72" t="s">
        <v>65</v>
      </c>
      <c r="V1103" s="76">
        <v>1082868728</v>
      </c>
      <c r="W1103" s="104" t="s">
        <v>1469</v>
      </c>
      <c r="X1103" s="80">
        <v>45859</v>
      </c>
      <c r="Y1103" s="80">
        <v>45859</v>
      </c>
      <c r="Z1103" s="78" t="s">
        <v>73</v>
      </c>
      <c r="AA1103" s="78">
        <v>45991</v>
      </c>
      <c r="AB1103" s="102">
        <f t="shared" si="102"/>
        <v>132</v>
      </c>
      <c r="AC1103" s="72">
        <v>0</v>
      </c>
      <c r="AD1103" s="514">
        <v>0</v>
      </c>
      <c r="AE1103" s="72">
        <v>0</v>
      </c>
      <c r="AF1103" s="80" t="s">
        <v>73</v>
      </c>
      <c r="AG1103" s="102">
        <f t="shared" si="103"/>
        <v>0</v>
      </c>
      <c r="AH1103" s="72">
        <v>0</v>
      </c>
      <c r="AI1103" s="628">
        <v>0</v>
      </c>
      <c r="AJ1103" s="72" t="s">
        <v>73</v>
      </c>
      <c r="AK1103" s="80" t="s">
        <v>73</v>
      </c>
      <c r="AL1103" s="72">
        <v>0</v>
      </c>
      <c r="AM1103" s="80" t="s">
        <v>73</v>
      </c>
      <c r="AN1103" s="80" t="s">
        <v>73</v>
      </c>
      <c r="AO1103" s="80" t="s">
        <v>73</v>
      </c>
      <c r="AP1103" s="102">
        <f t="shared" si="104"/>
        <v>0</v>
      </c>
      <c r="AQ1103" s="102">
        <f t="shared" si="105"/>
        <v>11925000</v>
      </c>
      <c r="AR1103" s="72" t="s">
        <v>65</v>
      </c>
      <c r="AS1103" s="76">
        <v>11925000</v>
      </c>
      <c r="AT1103" s="72" t="s">
        <v>319</v>
      </c>
      <c r="AU1103" s="76">
        <v>0</v>
      </c>
      <c r="AV1103" s="81" t="s">
        <v>73</v>
      </c>
      <c r="AW1103" s="620">
        <v>9275000</v>
      </c>
      <c r="AX1103" s="488">
        <f t="shared" si="106"/>
        <v>2650000</v>
      </c>
      <c r="AY1103" s="84">
        <f t="shared" si="107"/>
        <v>0.77777777777777779</v>
      </c>
      <c r="AZ1103" s="84">
        <v>0.77777777777777779</v>
      </c>
      <c r="BA1103" s="81" t="s">
        <v>73</v>
      </c>
      <c r="BB1103" s="72" t="s">
        <v>123</v>
      </c>
      <c r="BC1103" s="75" t="s">
        <v>11965</v>
      </c>
      <c r="BD1103" s="71" t="s">
        <v>65</v>
      </c>
      <c r="BE1103" s="71" t="s">
        <v>65</v>
      </c>
    </row>
    <row r="1104" spans="2:57" x14ac:dyDescent="0.25">
      <c r="B1104" s="71">
        <v>2025</v>
      </c>
      <c r="C1104" s="71">
        <v>891780111</v>
      </c>
      <c r="D1104" s="71" t="s">
        <v>63</v>
      </c>
      <c r="E1104" s="72" t="s">
        <v>11964</v>
      </c>
      <c r="F1104" s="72" t="s">
        <v>11963</v>
      </c>
      <c r="G1104" s="176">
        <v>0</v>
      </c>
      <c r="H1104" s="72" t="s">
        <v>71</v>
      </c>
      <c r="I1104" s="71" t="s">
        <v>64</v>
      </c>
      <c r="J1104" s="73" t="s">
        <v>81</v>
      </c>
      <c r="K1104" s="75" t="s">
        <v>11962</v>
      </c>
      <c r="L1104" s="76">
        <v>15624000</v>
      </c>
      <c r="M1104" s="71" t="s">
        <v>66</v>
      </c>
      <c r="N1104" s="75" t="s">
        <v>11961</v>
      </c>
      <c r="O1104" s="75">
        <v>1083023105</v>
      </c>
      <c r="P1104" s="72">
        <v>1425</v>
      </c>
      <c r="Q1104" s="80">
        <v>45840</v>
      </c>
      <c r="R1104" s="75">
        <v>5603238000</v>
      </c>
      <c r="S1104" s="80">
        <v>45859</v>
      </c>
      <c r="T1104" s="76">
        <v>15624000</v>
      </c>
      <c r="U1104" s="72" t="s">
        <v>65</v>
      </c>
      <c r="V1104" s="76">
        <v>1082939683</v>
      </c>
      <c r="W1104" s="104" t="s">
        <v>11960</v>
      </c>
      <c r="X1104" s="80">
        <v>45859</v>
      </c>
      <c r="Y1104" s="80">
        <v>45859</v>
      </c>
      <c r="Z1104" s="78" t="s">
        <v>73</v>
      </c>
      <c r="AA1104" s="78">
        <v>45991</v>
      </c>
      <c r="AB1104" s="102">
        <f t="shared" si="102"/>
        <v>132</v>
      </c>
      <c r="AC1104" s="72">
        <v>0</v>
      </c>
      <c r="AD1104" s="514">
        <v>0</v>
      </c>
      <c r="AE1104" s="72">
        <v>0</v>
      </c>
      <c r="AF1104" s="80" t="s">
        <v>73</v>
      </c>
      <c r="AG1104" s="102">
        <f t="shared" si="103"/>
        <v>0</v>
      </c>
      <c r="AH1104" s="72">
        <v>0</v>
      </c>
      <c r="AI1104" s="628">
        <v>0</v>
      </c>
      <c r="AJ1104" s="72" t="s">
        <v>73</v>
      </c>
      <c r="AK1104" s="80" t="s">
        <v>73</v>
      </c>
      <c r="AL1104" s="72">
        <v>0</v>
      </c>
      <c r="AM1104" s="80" t="s">
        <v>73</v>
      </c>
      <c r="AN1104" s="80" t="s">
        <v>73</v>
      </c>
      <c r="AO1104" s="80" t="s">
        <v>73</v>
      </c>
      <c r="AP1104" s="102">
        <f t="shared" si="104"/>
        <v>0</v>
      </c>
      <c r="AQ1104" s="102">
        <f t="shared" si="105"/>
        <v>15624000</v>
      </c>
      <c r="AR1104" s="72" t="s">
        <v>65</v>
      </c>
      <c r="AS1104" s="76">
        <v>15624000</v>
      </c>
      <c r="AT1104" s="72" t="s">
        <v>319</v>
      </c>
      <c r="AU1104" s="76">
        <v>0</v>
      </c>
      <c r="AV1104" s="81" t="s">
        <v>73</v>
      </c>
      <c r="AW1104" s="620">
        <v>8680000</v>
      </c>
      <c r="AX1104" s="488">
        <f t="shared" si="106"/>
        <v>6944000</v>
      </c>
      <c r="AY1104" s="84">
        <f t="shared" si="107"/>
        <v>0.55555555555555558</v>
      </c>
      <c r="AZ1104" s="84">
        <v>0.55555555555555558</v>
      </c>
      <c r="BA1104" s="81" t="s">
        <v>73</v>
      </c>
      <c r="BB1104" s="72" t="s">
        <v>123</v>
      </c>
      <c r="BC1104" s="75" t="s">
        <v>11959</v>
      </c>
      <c r="BD1104" s="71" t="s">
        <v>65</v>
      </c>
      <c r="BE1104" s="71" t="s">
        <v>65</v>
      </c>
    </row>
    <row r="1105" spans="2:57" x14ac:dyDescent="0.25">
      <c r="B1105" s="71">
        <v>2025</v>
      </c>
      <c r="C1105" s="71">
        <v>891780111</v>
      </c>
      <c r="D1105" s="71" t="s">
        <v>63</v>
      </c>
      <c r="E1105" s="72" t="s">
        <v>11958</v>
      </c>
      <c r="F1105" s="72" t="s">
        <v>11957</v>
      </c>
      <c r="G1105" s="176">
        <v>0</v>
      </c>
      <c r="H1105" s="72" t="s">
        <v>71</v>
      </c>
      <c r="I1105" s="71" t="s">
        <v>64</v>
      </c>
      <c r="J1105" s="73" t="s">
        <v>81</v>
      </c>
      <c r="K1105" s="75" t="s">
        <v>11956</v>
      </c>
      <c r="L1105" s="76">
        <v>11925000</v>
      </c>
      <c r="M1105" s="71" t="s">
        <v>66</v>
      </c>
      <c r="N1105" s="75" t="s">
        <v>11955</v>
      </c>
      <c r="O1105" s="75">
        <v>57434959</v>
      </c>
      <c r="P1105" s="72">
        <v>1426</v>
      </c>
      <c r="Q1105" s="80">
        <v>45840</v>
      </c>
      <c r="R1105" s="75">
        <v>2494141000</v>
      </c>
      <c r="S1105" s="80">
        <v>45859</v>
      </c>
      <c r="T1105" s="76">
        <v>11925000</v>
      </c>
      <c r="U1105" s="72" t="s">
        <v>65</v>
      </c>
      <c r="V1105" s="76">
        <v>85466528</v>
      </c>
      <c r="W1105" s="104" t="s">
        <v>11931</v>
      </c>
      <c r="X1105" s="80">
        <v>45859</v>
      </c>
      <c r="Y1105" s="80">
        <v>45859</v>
      </c>
      <c r="Z1105" s="78" t="s">
        <v>73</v>
      </c>
      <c r="AA1105" s="78">
        <v>45991</v>
      </c>
      <c r="AB1105" s="102">
        <f t="shared" si="102"/>
        <v>132</v>
      </c>
      <c r="AC1105" s="72">
        <v>0</v>
      </c>
      <c r="AD1105" s="514">
        <v>0</v>
      </c>
      <c r="AE1105" s="72">
        <v>0</v>
      </c>
      <c r="AF1105" s="80" t="s">
        <v>73</v>
      </c>
      <c r="AG1105" s="102">
        <f t="shared" si="103"/>
        <v>0</v>
      </c>
      <c r="AH1105" s="72">
        <v>0</v>
      </c>
      <c r="AI1105" s="628">
        <v>0</v>
      </c>
      <c r="AJ1105" s="72" t="s">
        <v>73</v>
      </c>
      <c r="AK1105" s="80" t="s">
        <v>73</v>
      </c>
      <c r="AL1105" s="72">
        <v>0</v>
      </c>
      <c r="AM1105" s="80" t="s">
        <v>73</v>
      </c>
      <c r="AN1105" s="80" t="s">
        <v>73</v>
      </c>
      <c r="AO1105" s="80" t="s">
        <v>73</v>
      </c>
      <c r="AP1105" s="102">
        <f t="shared" si="104"/>
        <v>0</v>
      </c>
      <c r="AQ1105" s="102">
        <f t="shared" si="105"/>
        <v>11925000</v>
      </c>
      <c r="AR1105" s="72" t="s">
        <v>65</v>
      </c>
      <c r="AS1105" s="76">
        <v>11925000</v>
      </c>
      <c r="AT1105" s="72" t="s">
        <v>319</v>
      </c>
      <c r="AU1105" s="76">
        <v>0</v>
      </c>
      <c r="AV1105" s="81" t="s">
        <v>73</v>
      </c>
      <c r="AW1105" s="620">
        <v>9275000</v>
      </c>
      <c r="AX1105" s="488">
        <f t="shared" si="106"/>
        <v>2650000</v>
      </c>
      <c r="AY1105" s="84">
        <f t="shared" si="107"/>
        <v>0.77777777777777779</v>
      </c>
      <c r="AZ1105" s="84">
        <v>0.77777777777777779</v>
      </c>
      <c r="BA1105" s="81" t="s">
        <v>73</v>
      </c>
      <c r="BB1105" s="72" t="s">
        <v>123</v>
      </c>
      <c r="BC1105" s="75" t="s">
        <v>11954</v>
      </c>
      <c r="BD1105" s="71" t="s">
        <v>65</v>
      </c>
      <c r="BE1105" s="71" t="s">
        <v>65</v>
      </c>
    </row>
    <row r="1106" spans="2:57" x14ac:dyDescent="0.25">
      <c r="B1106" s="71">
        <v>2025</v>
      </c>
      <c r="C1106" s="71">
        <v>891780111</v>
      </c>
      <c r="D1106" s="71" t="s">
        <v>63</v>
      </c>
      <c r="E1106" s="72" t="s">
        <v>11953</v>
      </c>
      <c r="F1106" s="72" t="s">
        <v>11952</v>
      </c>
      <c r="G1106" s="176">
        <v>0</v>
      </c>
      <c r="H1106" s="72" t="s">
        <v>71</v>
      </c>
      <c r="I1106" s="71" t="s">
        <v>64</v>
      </c>
      <c r="J1106" s="73" t="s">
        <v>81</v>
      </c>
      <c r="K1106" s="75" t="s">
        <v>11951</v>
      </c>
      <c r="L1106" s="76">
        <v>19800000</v>
      </c>
      <c r="M1106" s="71" t="s">
        <v>66</v>
      </c>
      <c r="N1106" s="75" t="s">
        <v>11950</v>
      </c>
      <c r="O1106" s="75">
        <v>1083000350</v>
      </c>
      <c r="P1106" s="72">
        <v>1425</v>
      </c>
      <c r="Q1106" s="80">
        <v>45840</v>
      </c>
      <c r="R1106" s="75">
        <v>5603238000</v>
      </c>
      <c r="S1106" s="80">
        <v>45859</v>
      </c>
      <c r="T1106" s="76">
        <v>19800000</v>
      </c>
      <c r="U1106" s="72" t="s">
        <v>65</v>
      </c>
      <c r="V1106" s="76">
        <v>36559627</v>
      </c>
      <c r="W1106" s="104" t="s">
        <v>10413</v>
      </c>
      <c r="X1106" s="80">
        <v>45859</v>
      </c>
      <c r="Y1106" s="80">
        <v>45859</v>
      </c>
      <c r="Z1106" s="78" t="s">
        <v>73</v>
      </c>
      <c r="AA1106" s="78">
        <v>45991</v>
      </c>
      <c r="AB1106" s="102">
        <f t="shared" si="102"/>
        <v>132</v>
      </c>
      <c r="AC1106" s="72">
        <v>0</v>
      </c>
      <c r="AD1106" s="514">
        <v>0</v>
      </c>
      <c r="AE1106" s="72">
        <v>0</v>
      </c>
      <c r="AF1106" s="80" t="s">
        <v>73</v>
      </c>
      <c r="AG1106" s="102">
        <f t="shared" si="103"/>
        <v>0</v>
      </c>
      <c r="AH1106" s="72">
        <v>0</v>
      </c>
      <c r="AI1106" s="628">
        <v>0</v>
      </c>
      <c r="AJ1106" s="72" t="s">
        <v>73</v>
      </c>
      <c r="AK1106" s="80" t="s">
        <v>73</v>
      </c>
      <c r="AL1106" s="72">
        <v>0</v>
      </c>
      <c r="AM1106" s="80" t="s">
        <v>73</v>
      </c>
      <c r="AN1106" s="80" t="s">
        <v>73</v>
      </c>
      <c r="AO1106" s="80" t="s">
        <v>73</v>
      </c>
      <c r="AP1106" s="102">
        <f t="shared" si="104"/>
        <v>0</v>
      </c>
      <c r="AQ1106" s="102">
        <f t="shared" si="105"/>
        <v>19800000</v>
      </c>
      <c r="AR1106" s="72" t="s">
        <v>65</v>
      </c>
      <c r="AS1106" s="76">
        <v>19800000</v>
      </c>
      <c r="AT1106" s="72" t="s">
        <v>319</v>
      </c>
      <c r="AU1106" s="76">
        <v>0</v>
      </c>
      <c r="AV1106" s="81" t="s">
        <v>73</v>
      </c>
      <c r="AW1106" s="620">
        <v>15400000</v>
      </c>
      <c r="AX1106" s="488">
        <f t="shared" si="106"/>
        <v>4400000</v>
      </c>
      <c r="AY1106" s="84">
        <f t="shared" si="107"/>
        <v>0.77777777777777779</v>
      </c>
      <c r="AZ1106" s="84">
        <v>0.77777777777777779</v>
      </c>
      <c r="BA1106" s="81" t="s">
        <v>73</v>
      </c>
      <c r="BB1106" s="72" t="s">
        <v>123</v>
      </c>
      <c r="BC1106" s="75" t="s">
        <v>11949</v>
      </c>
      <c r="BD1106" s="71" t="s">
        <v>65</v>
      </c>
      <c r="BE1106" s="71" t="s">
        <v>65</v>
      </c>
    </row>
    <row r="1107" spans="2:57" x14ac:dyDescent="0.25">
      <c r="B1107" s="71">
        <v>2025</v>
      </c>
      <c r="C1107" s="71">
        <v>891780111</v>
      </c>
      <c r="D1107" s="71" t="s">
        <v>63</v>
      </c>
      <c r="E1107" s="72" t="s">
        <v>11948</v>
      </c>
      <c r="F1107" s="72" t="s">
        <v>11947</v>
      </c>
      <c r="G1107" s="176">
        <v>0</v>
      </c>
      <c r="H1107" s="72" t="s">
        <v>71</v>
      </c>
      <c r="I1107" s="71" t="s">
        <v>64</v>
      </c>
      <c r="J1107" s="73" t="s">
        <v>81</v>
      </c>
      <c r="K1107" s="75" t="s">
        <v>11946</v>
      </c>
      <c r="L1107" s="76">
        <v>15624000</v>
      </c>
      <c r="M1107" s="71" t="s">
        <v>66</v>
      </c>
      <c r="N1107" s="75" t="s">
        <v>11945</v>
      </c>
      <c r="O1107" s="75">
        <v>12538059</v>
      </c>
      <c r="P1107" s="72">
        <v>1425</v>
      </c>
      <c r="Q1107" s="80">
        <v>45840</v>
      </c>
      <c r="R1107" s="75">
        <v>5603238000</v>
      </c>
      <c r="S1107" s="80">
        <v>45859</v>
      </c>
      <c r="T1107" s="76">
        <v>15624000</v>
      </c>
      <c r="U1107" s="72" t="s">
        <v>65</v>
      </c>
      <c r="V1107" s="76">
        <v>36559627</v>
      </c>
      <c r="W1107" s="104" t="s">
        <v>10413</v>
      </c>
      <c r="X1107" s="80">
        <v>45859</v>
      </c>
      <c r="Y1107" s="80">
        <v>45859</v>
      </c>
      <c r="Z1107" s="78" t="s">
        <v>73</v>
      </c>
      <c r="AA1107" s="78">
        <v>45991</v>
      </c>
      <c r="AB1107" s="102">
        <f t="shared" si="102"/>
        <v>132</v>
      </c>
      <c r="AC1107" s="72">
        <v>0</v>
      </c>
      <c r="AD1107" s="514">
        <v>0</v>
      </c>
      <c r="AE1107" s="72">
        <v>0</v>
      </c>
      <c r="AF1107" s="80" t="s">
        <v>73</v>
      </c>
      <c r="AG1107" s="102">
        <f t="shared" si="103"/>
        <v>0</v>
      </c>
      <c r="AH1107" s="72">
        <v>0</v>
      </c>
      <c r="AI1107" s="628">
        <v>0</v>
      </c>
      <c r="AJ1107" s="72" t="s">
        <v>73</v>
      </c>
      <c r="AK1107" s="80" t="s">
        <v>73</v>
      </c>
      <c r="AL1107" s="72">
        <v>0</v>
      </c>
      <c r="AM1107" s="80" t="s">
        <v>73</v>
      </c>
      <c r="AN1107" s="80" t="s">
        <v>73</v>
      </c>
      <c r="AO1107" s="80" t="s">
        <v>73</v>
      </c>
      <c r="AP1107" s="102">
        <f t="shared" si="104"/>
        <v>0</v>
      </c>
      <c r="AQ1107" s="102">
        <f t="shared" si="105"/>
        <v>15624000</v>
      </c>
      <c r="AR1107" s="72" t="s">
        <v>65</v>
      </c>
      <c r="AS1107" s="76">
        <v>15624000</v>
      </c>
      <c r="AT1107" s="72" t="s">
        <v>319</v>
      </c>
      <c r="AU1107" s="76">
        <v>0</v>
      </c>
      <c r="AV1107" s="81" t="s">
        <v>73</v>
      </c>
      <c r="AW1107" s="620">
        <v>12152000</v>
      </c>
      <c r="AX1107" s="488">
        <f t="shared" si="106"/>
        <v>3472000</v>
      </c>
      <c r="AY1107" s="84">
        <f t="shared" si="107"/>
        <v>0.77777777777777779</v>
      </c>
      <c r="AZ1107" s="84">
        <v>0.77777777777777779</v>
      </c>
      <c r="BA1107" s="81" t="s">
        <v>73</v>
      </c>
      <c r="BB1107" s="72" t="s">
        <v>123</v>
      </c>
      <c r="BC1107" s="75" t="s">
        <v>11944</v>
      </c>
      <c r="BD1107" s="71" t="s">
        <v>65</v>
      </c>
      <c r="BE1107" s="71" t="s">
        <v>65</v>
      </c>
    </row>
    <row r="1108" spans="2:57" x14ac:dyDescent="0.25">
      <c r="B1108" s="71">
        <v>2025</v>
      </c>
      <c r="C1108" s="71">
        <v>891780111</v>
      </c>
      <c r="D1108" s="71" t="s">
        <v>63</v>
      </c>
      <c r="E1108" s="72" t="s">
        <v>11943</v>
      </c>
      <c r="F1108" s="72" t="s">
        <v>11942</v>
      </c>
      <c r="G1108" s="176">
        <v>0</v>
      </c>
      <c r="H1108" s="72" t="s">
        <v>71</v>
      </c>
      <c r="I1108" s="71" t="s">
        <v>64</v>
      </c>
      <c r="J1108" s="73" t="s">
        <v>81</v>
      </c>
      <c r="K1108" s="75" t="s">
        <v>11849</v>
      </c>
      <c r="L1108" s="76">
        <v>10125000</v>
      </c>
      <c r="M1108" s="71" t="s">
        <v>66</v>
      </c>
      <c r="N1108" s="75" t="s">
        <v>11941</v>
      </c>
      <c r="O1108" s="75">
        <v>57466963</v>
      </c>
      <c r="P1108" s="72">
        <v>1426</v>
      </c>
      <c r="Q1108" s="80">
        <v>45840</v>
      </c>
      <c r="R1108" s="75">
        <v>2494141000</v>
      </c>
      <c r="S1108" s="80">
        <v>45859</v>
      </c>
      <c r="T1108" s="76">
        <v>10125000</v>
      </c>
      <c r="U1108" s="72" t="s">
        <v>65</v>
      </c>
      <c r="V1108" s="76">
        <v>57444673</v>
      </c>
      <c r="W1108" s="104" t="s">
        <v>10483</v>
      </c>
      <c r="X1108" s="80">
        <v>45859</v>
      </c>
      <c r="Y1108" s="80">
        <v>45859</v>
      </c>
      <c r="Z1108" s="78" t="s">
        <v>73</v>
      </c>
      <c r="AA1108" s="78">
        <v>45991</v>
      </c>
      <c r="AB1108" s="102">
        <f t="shared" si="102"/>
        <v>132</v>
      </c>
      <c r="AC1108" s="72">
        <v>0</v>
      </c>
      <c r="AD1108" s="514">
        <v>0</v>
      </c>
      <c r="AE1108" s="72">
        <v>0</v>
      </c>
      <c r="AF1108" s="80" t="s">
        <v>73</v>
      </c>
      <c r="AG1108" s="102">
        <f t="shared" si="103"/>
        <v>0</v>
      </c>
      <c r="AH1108" s="72">
        <v>0</v>
      </c>
      <c r="AI1108" s="628">
        <v>0</v>
      </c>
      <c r="AJ1108" s="72" t="s">
        <v>73</v>
      </c>
      <c r="AK1108" s="80" t="s">
        <v>73</v>
      </c>
      <c r="AL1108" s="72">
        <v>0</v>
      </c>
      <c r="AM1108" s="80" t="s">
        <v>73</v>
      </c>
      <c r="AN1108" s="80" t="s">
        <v>73</v>
      </c>
      <c r="AO1108" s="80" t="s">
        <v>73</v>
      </c>
      <c r="AP1108" s="102">
        <f t="shared" si="104"/>
        <v>0</v>
      </c>
      <c r="AQ1108" s="102">
        <f t="shared" si="105"/>
        <v>10125000</v>
      </c>
      <c r="AR1108" s="72" t="s">
        <v>65</v>
      </c>
      <c r="AS1108" s="76">
        <v>10125000</v>
      </c>
      <c r="AT1108" s="72" t="s">
        <v>319</v>
      </c>
      <c r="AU1108" s="76">
        <v>0</v>
      </c>
      <c r="AV1108" s="81" t="s">
        <v>73</v>
      </c>
      <c r="AW1108" s="620">
        <v>7875000</v>
      </c>
      <c r="AX1108" s="488">
        <f t="shared" si="106"/>
        <v>2250000</v>
      </c>
      <c r="AY1108" s="84">
        <f t="shared" si="107"/>
        <v>0.77777777777777779</v>
      </c>
      <c r="AZ1108" s="84">
        <v>0.77777777777777779</v>
      </c>
      <c r="BA1108" s="81" t="s">
        <v>73</v>
      </c>
      <c r="BB1108" s="72" t="s">
        <v>123</v>
      </c>
      <c r="BC1108" s="75" t="s">
        <v>11940</v>
      </c>
      <c r="BD1108" s="71" t="s">
        <v>65</v>
      </c>
      <c r="BE1108" s="71" t="s">
        <v>65</v>
      </c>
    </row>
    <row r="1109" spans="2:57" x14ac:dyDescent="0.25">
      <c r="B1109" s="71">
        <v>2025</v>
      </c>
      <c r="C1109" s="71">
        <v>891780111</v>
      </c>
      <c r="D1109" s="71" t="s">
        <v>63</v>
      </c>
      <c r="E1109" s="72" t="s">
        <v>11939</v>
      </c>
      <c r="F1109" s="72" t="s">
        <v>11938</v>
      </c>
      <c r="G1109" s="176">
        <v>0</v>
      </c>
      <c r="H1109" s="72" t="s">
        <v>71</v>
      </c>
      <c r="I1109" s="71" t="s">
        <v>64</v>
      </c>
      <c r="J1109" s="73" t="s">
        <v>81</v>
      </c>
      <c r="K1109" s="75" t="s">
        <v>11849</v>
      </c>
      <c r="L1109" s="76">
        <v>10125000</v>
      </c>
      <c r="M1109" s="71" t="s">
        <v>66</v>
      </c>
      <c r="N1109" s="75" t="s">
        <v>11937</v>
      </c>
      <c r="O1109" s="75">
        <v>57435172</v>
      </c>
      <c r="P1109" s="72">
        <v>1426</v>
      </c>
      <c r="Q1109" s="80">
        <v>45840</v>
      </c>
      <c r="R1109" s="75">
        <v>2494141000</v>
      </c>
      <c r="S1109" s="80">
        <v>45859</v>
      </c>
      <c r="T1109" s="76">
        <v>10125000</v>
      </c>
      <c r="U1109" s="72" t="s">
        <v>65</v>
      </c>
      <c r="V1109" s="76">
        <v>57444673</v>
      </c>
      <c r="W1109" s="104" t="s">
        <v>10483</v>
      </c>
      <c r="X1109" s="80">
        <v>45859</v>
      </c>
      <c r="Y1109" s="80">
        <v>45859</v>
      </c>
      <c r="Z1109" s="78" t="s">
        <v>73</v>
      </c>
      <c r="AA1109" s="78">
        <v>45991</v>
      </c>
      <c r="AB1109" s="102">
        <f t="shared" si="102"/>
        <v>132</v>
      </c>
      <c r="AC1109" s="72">
        <v>0</v>
      </c>
      <c r="AD1109" s="514">
        <v>0</v>
      </c>
      <c r="AE1109" s="72">
        <v>0</v>
      </c>
      <c r="AF1109" s="80" t="s">
        <v>73</v>
      </c>
      <c r="AG1109" s="102">
        <f t="shared" si="103"/>
        <v>0</v>
      </c>
      <c r="AH1109" s="72">
        <v>0</v>
      </c>
      <c r="AI1109" s="628">
        <v>0</v>
      </c>
      <c r="AJ1109" s="72" t="s">
        <v>73</v>
      </c>
      <c r="AK1109" s="80" t="s">
        <v>73</v>
      </c>
      <c r="AL1109" s="72">
        <v>0</v>
      </c>
      <c r="AM1109" s="80" t="s">
        <v>73</v>
      </c>
      <c r="AN1109" s="80" t="s">
        <v>73</v>
      </c>
      <c r="AO1109" s="80" t="s">
        <v>73</v>
      </c>
      <c r="AP1109" s="102">
        <f t="shared" si="104"/>
        <v>0</v>
      </c>
      <c r="AQ1109" s="102">
        <f t="shared" si="105"/>
        <v>10125000</v>
      </c>
      <c r="AR1109" s="72" t="s">
        <v>65</v>
      </c>
      <c r="AS1109" s="76">
        <v>10125000</v>
      </c>
      <c r="AT1109" s="72" t="s">
        <v>319</v>
      </c>
      <c r="AU1109" s="76">
        <v>0</v>
      </c>
      <c r="AV1109" s="81" t="s">
        <v>73</v>
      </c>
      <c r="AW1109" s="620">
        <v>7875000</v>
      </c>
      <c r="AX1109" s="488">
        <f t="shared" si="106"/>
        <v>2250000</v>
      </c>
      <c r="AY1109" s="84">
        <f t="shared" si="107"/>
        <v>0.77777777777777779</v>
      </c>
      <c r="AZ1109" s="84">
        <v>0.77777777777777779</v>
      </c>
      <c r="BA1109" s="81" t="s">
        <v>73</v>
      </c>
      <c r="BB1109" s="72" t="s">
        <v>123</v>
      </c>
      <c r="BC1109" s="75" t="s">
        <v>11936</v>
      </c>
      <c r="BD1109" s="71" t="s">
        <v>65</v>
      </c>
      <c r="BE1109" s="71" t="s">
        <v>65</v>
      </c>
    </row>
    <row r="1110" spans="2:57" x14ac:dyDescent="0.25">
      <c r="B1110" s="71">
        <v>2025</v>
      </c>
      <c r="C1110" s="71">
        <v>891780111</v>
      </c>
      <c r="D1110" s="71" t="s">
        <v>63</v>
      </c>
      <c r="E1110" s="72" t="s">
        <v>11935</v>
      </c>
      <c r="F1110" s="72" t="s">
        <v>11934</v>
      </c>
      <c r="G1110" s="176">
        <v>0</v>
      </c>
      <c r="H1110" s="72" t="s">
        <v>71</v>
      </c>
      <c r="I1110" s="71" t="s">
        <v>64</v>
      </c>
      <c r="J1110" s="73" t="s">
        <v>81</v>
      </c>
      <c r="K1110" s="75" t="s">
        <v>11933</v>
      </c>
      <c r="L1110" s="76">
        <v>10125000</v>
      </c>
      <c r="M1110" s="71" t="s">
        <v>66</v>
      </c>
      <c r="N1110" s="75" t="s">
        <v>11932</v>
      </c>
      <c r="O1110" s="75">
        <v>1082946676</v>
      </c>
      <c r="P1110" s="72">
        <v>1426</v>
      </c>
      <c r="Q1110" s="80">
        <v>45840</v>
      </c>
      <c r="R1110" s="75">
        <v>2494141000</v>
      </c>
      <c r="S1110" s="80">
        <v>45859</v>
      </c>
      <c r="T1110" s="76">
        <v>10125000</v>
      </c>
      <c r="U1110" s="72" t="s">
        <v>65</v>
      </c>
      <c r="V1110" s="76">
        <v>85466528</v>
      </c>
      <c r="W1110" s="104" t="s">
        <v>11931</v>
      </c>
      <c r="X1110" s="80">
        <v>45859</v>
      </c>
      <c r="Y1110" s="80">
        <v>45859</v>
      </c>
      <c r="Z1110" s="78" t="s">
        <v>73</v>
      </c>
      <c r="AA1110" s="78">
        <v>45991</v>
      </c>
      <c r="AB1110" s="102">
        <f t="shared" si="102"/>
        <v>132</v>
      </c>
      <c r="AC1110" s="72">
        <v>0</v>
      </c>
      <c r="AD1110" s="514">
        <v>0</v>
      </c>
      <c r="AE1110" s="72">
        <v>0</v>
      </c>
      <c r="AF1110" s="80" t="s">
        <v>73</v>
      </c>
      <c r="AG1110" s="102">
        <f t="shared" si="103"/>
        <v>0</v>
      </c>
      <c r="AH1110" s="72">
        <v>0</v>
      </c>
      <c r="AI1110" s="628">
        <v>0</v>
      </c>
      <c r="AJ1110" s="72" t="s">
        <v>73</v>
      </c>
      <c r="AK1110" s="80" t="s">
        <v>73</v>
      </c>
      <c r="AL1110" s="72">
        <v>0</v>
      </c>
      <c r="AM1110" s="80" t="s">
        <v>73</v>
      </c>
      <c r="AN1110" s="80" t="s">
        <v>73</v>
      </c>
      <c r="AO1110" s="80" t="s">
        <v>73</v>
      </c>
      <c r="AP1110" s="102">
        <f t="shared" si="104"/>
        <v>0</v>
      </c>
      <c r="AQ1110" s="102">
        <f t="shared" si="105"/>
        <v>10125000</v>
      </c>
      <c r="AR1110" s="72" t="s">
        <v>65</v>
      </c>
      <c r="AS1110" s="76">
        <v>10125000</v>
      </c>
      <c r="AT1110" s="72" t="s">
        <v>319</v>
      </c>
      <c r="AU1110" s="76">
        <v>0</v>
      </c>
      <c r="AV1110" s="81" t="s">
        <v>73</v>
      </c>
      <c r="AW1110" s="620">
        <v>7875000</v>
      </c>
      <c r="AX1110" s="488">
        <f t="shared" si="106"/>
        <v>2250000</v>
      </c>
      <c r="AY1110" s="84">
        <f t="shared" si="107"/>
        <v>0.77777777777777779</v>
      </c>
      <c r="AZ1110" s="84">
        <v>0.77777777777777779</v>
      </c>
      <c r="BA1110" s="81" t="s">
        <v>73</v>
      </c>
      <c r="BB1110" s="72" t="s">
        <v>123</v>
      </c>
      <c r="BC1110" s="75" t="s">
        <v>11930</v>
      </c>
      <c r="BD1110" s="71" t="s">
        <v>65</v>
      </c>
      <c r="BE1110" s="71" t="s">
        <v>65</v>
      </c>
    </row>
    <row r="1111" spans="2:57" x14ac:dyDescent="0.25">
      <c r="B1111" s="71">
        <v>2025</v>
      </c>
      <c r="C1111" s="71">
        <v>891780111</v>
      </c>
      <c r="D1111" s="71" t="s">
        <v>63</v>
      </c>
      <c r="E1111" s="72" t="s">
        <v>11929</v>
      </c>
      <c r="F1111" s="72" t="s">
        <v>11928</v>
      </c>
      <c r="G1111" s="176">
        <v>0</v>
      </c>
      <c r="H1111" s="72" t="s">
        <v>71</v>
      </c>
      <c r="I1111" s="71" t="s">
        <v>64</v>
      </c>
      <c r="J1111" s="73" t="s">
        <v>81</v>
      </c>
      <c r="K1111" s="75" t="s">
        <v>11927</v>
      </c>
      <c r="L1111" s="76">
        <v>12825000</v>
      </c>
      <c r="M1111" s="71" t="s">
        <v>66</v>
      </c>
      <c r="N1111" s="75" t="s">
        <v>11926</v>
      </c>
      <c r="O1111" s="75">
        <v>1128149649</v>
      </c>
      <c r="P1111" s="72">
        <v>1425</v>
      </c>
      <c r="Q1111" s="80">
        <v>45840</v>
      </c>
      <c r="R1111" s="75">
        <v>5603238000</v>
      </c>
      <c r="S1111" s="80">
        <v>45859</v>
      </c>
      <c r="T1111" s="76">
        <v>12825000</v>
      </c>
      <c r="U1111" s="72" t="s">
        <v>65</v>
      </c>
      <c r="V1111" s="76">
        <v>57441846</v>
      </c>
      <c r="W1111" s="104" t="s">
        <v>10888</v>
      </c>
      <c r="X1111" s="80">
        <v>45859</v>
      </c>
      <c r="Y1111" s="80">
        <v>45859</v>
      </c>
      <c r="Z1111" s="78" t="s">
        <v>73</v>
      </c>
      <c r="AA1111" s="78">
        <v>45991</v>
      </c>
      <c r="AB1111" s="102">
        <f t="shared" si="102"/>
        <v>132</v>
      </c>
      <c r="AC1111" s="72">
        <v>0</v>
      </c>
      <c r="AD1111" s="514">
        <v>0</v>
      </c>
      <c r="AE1111" s="72">
        <v>0</v>
      </c>
      <c r="AF1111" s="80" t="s">
        <v>73</v>
      </c>
      <c r="AG1111" s="102">
        <f t="shared" si="103"/>
        <v>0</v>
      </c>
      <c r="AH1111" s="72">
        <v>0</v>
      </c>
      <c r="AI1111" s="628">
        <v>0</v>
      </c>
      <c r="AJ1111" s="72" t="s">
        <v>73</v>
      </c>
      <c r="AK1111" s="80" t="s">
        <v>73</v>
      </c>
      <c r="AL1111" s="72">
        <v>0</v>
      </c>
      <c r="AM1111" s="80" t="s">
        <v>73</v>
      </c>
      <c r="AN1111" s="80" t="s">
        <v>73</v>
      </c>
      <c r="AO1111" s="80" t="s">
        <v>73</v>
      </c>
      <c r="AP1111" s="102">
        <f t="shared" si="104"/>
        <v>0</v>
      </c>
      <c r="AQ1111" s="102">
        <f t="shared" si="105"/>
        <v>12825000</v>
      </c>
      <c r="AR1111" s="72" t="s">
        <v>65</v>
      </c>
      <c r="AS1111" s="76">
        <v>12825000</v>
      </c>
      <c r="AT1111" s="72" t="s">
        <v>319</v>
      </c>
      <c r="AU1111" s="76">
        <v>0</v>
      </c>
      <c r="AV1111" s="81" t="s">
        <v>73</v>
      </c>
      <c r="AW1111" s="620">
        <v>9975000</v>
      </c>
      <c r="AX1111" s="488">
        <f t="shared" si="106"/>
        <v>2850000</v>
      </c>
      <c r="AY1111" s="84">
        <f t="shared" si="107"/>
        <v>0.77777777777777779</v>
      </c>
      <c r="AZ1111" s="84">
        <v>0.77777777777777779</v>
      </c>
      <c r="BA1111" s="81" t="s">
        <v>73</v>
      </c>
      <c r="BB1111" s="72" t="s">
        <v>123</v>
      </c>
      <c r="BC1111" s="75" t="s">
        <v>11925</v>
      </c>
      <c r="BD1111" s="71" t="s">
        <v>65</v>
      </c>
      <c r="BE1111" s="71" t="s">
        <v>65</v>
      </c>
    </row>
    <row r="1112" spans="2:57" x14ac:dyDescent="0.25">
      <c r="B1112" s="71">
        <v>2025</v>
      </c>
      <c r="C1112" s="71">
        <v>891780111</v>
      </c>
      <c r="D1112" s="71" t="s">
        <v>63</v>
      </c>
      <c r="E1112" s="72" t="s">
        <v>11924</v>
      </c>
      <c r="F1112" s="72" t="s">
        <v>11923</v>
      </c>
      <c r="G1112" s="176">
        <v>0</v>
      </c>
      <c r="H1112" s="72" t="s">
        <v>71</v>
      </c>
      <c r="I1112" s="71" t="s">
        <v>64</v>
      </c>
      <c r="J1112" s="73" t="s">
        <v>81</v>
      </c>
      <c r="K1112" s="75" t="s">
        <v>11922</v>
      </c>
      <c r="L1112" s="76">
        <v>14202000</v>
      </c>
      <c r="M1112" s="71" t="s">
        <v>66</v>
      </c>
      <c r="N1112" s="75" t="s">
        <v>11921</v>
      </c>
      <c r="O1112" s="75">
        <v>85474916</v>
      </c>
      <c r="P1112" s="72">
        <v>1425</v>
      </c>
      <c r="Q1112" s="80">
        <v>45840</v>
      </c>
      <c r="R1112" s="75">
        <v>5603238000</v>
      </c>
      <c r="S1112" s="80">
        <v>45859</v>
      </c>
      <c r="T1112" s="76">
        <v>14202000</v>
      </c>
      <c r="U1112" s="72" t="s">
        <v>65</v>
      </c>
      <c r="V1112" s="76">
        <v>1192791759</v>
      </c>
      <c r="W1112" s="104" t="s">
        <v>3787</v>
      </c>
      <c r="X1112" s="80">
        <v>45859</v>
      </c>
      <c r="Y1112" s="80">
        <v>45859</v>
      </c>
      <c r="Z1112" s="78" t="s">
        <v>73</v>
      </c>
      <c r="AA1112" s="78">
        <v>45991</v>
      </c>
      <c r="AB1112" s="102">
        <f t="shared" si="102"/>
        <v>132</v>
      </c>
      <c r="AC1112" s="72">
        <v>0</v>
      </c>
      <c r="AD1112" s="514">
        <v>0</v>
      </c>
      <c r="AE1112" s="72">
        <v>0</v>
      </c>
      <c r="AF1112" s="80" t="s">
        <v>73</v>
      </c>
      <c r="AG1112" s="102">
        <f t="shared" si="103"/>
        <v>0</v>
      </c>
      <c r="AH1112" s="72">
        <v>0</v>
      </c>
      <c r="AI1112" s="628">
        <v>0</v>
      </c>
      <c r="AJ1112" s="72" t="s">
        <v>73</v>
      </c>
      <c r="AK1112" s="80" t="s">
        <v>73</v>
      </c>
      <c r="AL1112" s="72">
        <v>0</v>
      </c>
      <c r="AM1112" s="80" t="s">
        <v>73</v>
      </c>
      <c r="AN1112" s="80" t="s">
        <v>73</v>
      </c>
      <c r="AO1112" s="80" t="s">
        <v>73</v>
      </c>
      <c r="AP1112" s="102">
        <f t="shared" si="104"/>
        <v>0</v>
      </c>
      <c r="AQ1112" s="102">
        <f t="shared" si="105"/>
        <v>14202000</v>
      </c>
      <c r="AR1112" s="72" t="s">
        <v>65</v>
      </c>
      <c r="AS1112" s="76">
        <v>14202000</v>
      </c>
      <c r="AT1112" s="72" t="s">
        <v>319</v>
      </c>
      <c r="AU1112" s="76">
        <v>0</v>
      </c>
      <c r="AV1112" s="81" t="s">
        <v>73</v>
      </c>
      <c r="AW1112" s="620">
        <v>11046000</v>
      </c>
      <c r="AX1112" s="488">
        <f t="shared" si="106"/>
        <v>3156000</v>
      </c>
      <c r="AY1112" s="84">
        <f t="shared" si="107"/>
        <v>0.77777777777777779</v>
      </c>
      <c r="AZ1112" s="84">
        <v>0.77777777777777779</v>
      </c>
      <c r="BA1112" s="81" t="s">
        <v>73</v>
      </c>
      <c r="BB1112" s="72" t="s">
        <v>123</v>
      </c>
      <c r="BC1112" s="75" t="s">
        <v>11920</v>
      </c>
      <c r="BD1112" s="71" t="s">
        <v>65</v>
      </c>
      <c r="BE1112" s="71" t="s">
        <v>65</v>
      </c>
    </row>
    <row r="1113" spans="2:57" x14ac:dyDescent="0.25">
      <c r="B1113" s="71">
        <v>2025</v>
      </c>
      <c r="C1113" s="71">
        <v>891780111</v>
      </c>
      <c r="D1113" s="71" t="s">
        <v>63</v>
      </c>
      <c r="E1113" s="72" t="s">
        <v>11919</v>
      </c>
      <c r="F1113" s="72" t="s">
        <v>11918</v>
      </c>
      <c r="G1113" s="176">
        <v>0</v>
      </c>
      <c r="H1113" s="72" t="s">
        <v>71</v>
      </c>
      <c r="I1113" s="71" t="s">
        <v>64</v>
      </c>
      <c r="J1113" s="73" t="s">
        <v>81</v>
      </c>
      <c r="K1113" s="75" t="s">
        <v>11917</v>
      </c>
      <c r="L1113" s="76">
        <v>14202000</v>
      </c>
      <c r="M1113" s="71" t="s">
        <v>66</v>
      </c>
      <c r="N1113" s="75" t="s">
        <v>11916</v>
      </c>
      <c r="O1113" s="75">
        <v>57414091</v>
      </c>
      <c r="P1113" s="72">
        <v>1425</v>
      </c>
      <c r="Q1113" s="80">
        <v>45840</v>
      </c>
      <c r="R1113" s="75">
        <v>5603238000</v>
      </c>
      <c r="S1113" s="80">
        <v>45859</v>
      </c>
      <c r="T1113" s="76">
        <v>14202000</v>
      </c>
      <c r="U1113" s="72" t="s">
        <v>65</v>
      </c>
      <c r="V1113" s="76">
        <v>36557666</v>
      </c>
      <c r="W1113" s="104" t="s">
        <v>10440</v>
      </c>
      <c r="X1113" s="80">
        <v>45859</v>
      </c>
      <c r="Y1113" s="80">
        <v>45859</v>
      </c>
      <c r="Z1113" s="78" t="s">
        <v>73</v>
      </c>
      <c r="AA1113" s="78">
        <v>45991</v>
      </c>
      <c r="AB1113" s="102">
        <f t="shared" si="102"/>
        <v>132</v>
      </c>
      <c r="AC1113" s="72">
        <v>0</v>
      </c>
      <c r="AD1113" s="514">
        <v>0</v>
      </c>
      <c r="AE1113" s="72">
        <v>0</v>
      </c>
      <c r="AF1113" s="80" t="s">
        <v>73</v>
      </c>
      <c r="AG1113" s="102">
        <f t="shared" si="103"/>
        <v>0</v>
      </c>
      <c r="AH1113" s="72">
        <v>0</v>
      </c>
      <c r="AI1113" s="628">
        <v>0</v>
      </c>
      <c r="AJ1113" s="72" t="s">
        <v>73</v>
      </c>
      <c r="AK1113" s="80" t="s">
        <v>73</v>
      </c>
      <c r="AL1113" s="72">
        <v>0</v>
      </c>
      <c r="AM1113" s="80" t="s">
        <v>73</v>
      </c>
      <c r="AN1113" s="80" t="s">
        <v>73</v>
      </c>
      <c r="AO1113" s="80" t="s">
        <v>73</v>
      </c>
      <c r="AP1113" s="102">
        <f t="shared" si="104"/>
        <v>0</v>
      </c>
      <c r="AQ1113" s="102">
        <f t="shared" si="105"/>
        <v>14202000</v>
      </c>
      <c r="AR1113" s="72" t="s">
        <v>65</v>
      </c>
      <c r="AS1113" s="76">
        <v>14202000</v>
      </c>
      <c r="AT1113" s="72" t="s">
        <v>319</v>
      </c>
      <c r="AU1113" s="76">
        <v>0</v>
      </c>
      <c r="AV1113" s="81" t="s">
        <v>73</v>
      </c>
      <c r="AW1113" s="620">
        <v>11046000</v>
      </c>
      <c r="AX1113" s="488">
        <f t="shared" si="106"/>
        <v>3156000</v>
      </c>
      <c r="AY1113" s="84">
        <f t="shared" si="107"/>
        <v>0.77777777777777779</v>
      </c>
      <c r="AZ1113" s="84">
        <v>0.77777777777777779</v>
      </c>
      <c r="BA1113" s="81" t="s">
        <v>73</v>
      </c>
      <c r="BB1113" s="72" t="s">
        <v>123</v>
      </c>
      <c r="BC1113" s="75" t="s">
        <v>11915</v>
      </c>
      <c r="BD1113" s="71" t="s">
        <v>65</v>
      </c>
      <c r="BE1113" s="71" t="s">
        <v>65</v>
      </c>
    </row>
    <row r="1114" spans="2:57" x14ac:dyDescent="0.25">
      <c r="B1114" s="71">
        <v>2025</v>
      </c>
      <c r="C1114" s="71">
        <v>891780111</v>
      </c>
      <c r="D1114" s="71" t="s">
        <v>63</v>
      </c>
      <c r="E1114" s="72" t="s">
        <v>11914</v>
      </c>
      <c r="F1114" s="72" t="s">
        <v>11913</v>
      </c>
      <c r="G1114" s="176">
        <v>0</v>
      </c>
      <c r="H1114" s="72" t="s">
        <v>71</v>
      </c>
      <c r="I1114" s="71" t="s">
        <v>64</v>
      </c>
      <c r="J1114" s="73" t="s">
        <v>81</v>
      </c>
      <c r="K1114" s="75" t="s">
        <v>11912</v>
      </c>
      <c r="L1114" s="76">
        <v>15624000</v>
      </c>
      <c r="M1114" s="71" t="s">
        <v>66</v>
      </c>
      <c r="N1114" s="75" t="s">
        <v>11911</v>
      </c>
      <c r="O1114" s="75">
        <v>1083016066</v>
      </c>
      <c r="P1114" s="72">
        <v>1425</v>
      </c>
      <c r="Q1114" s="80">
        <v>45840</v>
      </c>
      <c r="R1114" s="75">
        <v>5603238000</v>
      </c>
      <c r="S1114" s="80">
        <v>45859</v>
      </c>
      <c r="T1114" s="76">
        <v>15624000</v>
      </c>
      <c r="U1114" s="72" t="s">
        <v>65</v>
      </c>
      <c r="V1114" s="76">
        <v>57461777</v>
      </c>
      <c r="W1114" s="104" t="s">
        <v>11910</v>
      </c>
      <c r="X1114" s="80">
        <v>45859</v>
      </c>
      <c r="Y1114" s="80">
        <v>45859</v>
      </c>
      <c r="Z1114" s="78" t="s">
        <v>73</v>
      </c>
      <c r="AA1114" s="78">
        <v>45991</v>
      </c>
      <c r="AB1114" s="102">
        <f t="shared" si="102"/>
        <v>132</v>
      </c>
      <c r="AC1114" s="72">
        <v>0</v>
      </c>
      <c r="AD1114" s="514">
        <v>0</v>
      </c>
      <c r="AE1114" s="72">
        <v>0</v>
      </c>
      <c r="AF1114" s="80" t="s">
        <v>73</v>
      </c>
      <c r="AG1114" s="102">
        <f t="shared" si="103"/>
        <v>0</v>
      </c>
      <c r="AH1114" s="72">
        <v>0</v>
      </c>
      <c r="AI1114" s="628">
        <v>0</v>
      </c>
      <c r="AJ1114" s="72" t="s">
        <v>73</v>
      </c>
      <c r="AK1114" s="80" t="s">
        <v>73</v>
      </c>
      <c r="AL1114" s="72">
        <v>0</v>
      </c>
      <c r="AM1114" s="80" t="s">
        <v>73</v>
      </c>
      <c r="AN1114" s="80" t="s">
        <v>73</v>
      </c>
      <c r="AO1114" s="80" t="s">
        <v>73</v>
      </c>
      <c r="AP1114" s="102">
        <f t="shared" si="104"/>
        <v>0</v>
      </c>
      <c r="AQ1114" s="102">
        <f t="shared" si="105"/>
        <v>15624000</v>
      </c>
      <c r="AR1114" s="72" t="s">
        <v>65</v>
      </c>
      <c r="AS1114" s="76">
        <v>15624000</v>
      </c>
      <c r="AT1114" s="72" t="s">
        <v>319</v>
      </c>
      <c r="AU1114" s="76">
        <v>0</v>
      </c>
      <c r="AV1114" s="81" t="s">
        <v>73</v>
      </c>
      <c r="AW1114" s="620">
        <v>12152000</v>
      </c>
      <c r="AX1114" s="488">
        <f t="shared" si="106"/>
        <v>3472000</v>
      </c>
      <c r="AY1114" s="84">
        <f t="shared" si="107"/>
        <v>0.77777777777777779</v>
      </c>
      <c r="AZ1114" s="84">
        <v>0.77777777777777779</v>
      </c>
      <c r="BA1114" s="81" t="s">
        <v>73</v>
      </c>
      <c r="BB1114" s="72" t="s">
        <v>123</v>
      </c>
      <c r="BC1114" s="75" t="s">
        <v>11909</v>
      </c>
      <c r="BD1114" s="71" t="s">
        <v>65</v>
      </c>
      <c r="BE1114" s="71" t="s">
        <v>65</v>
      </c>
    </row>
    <row r="1115" spans="2:57" x14ac:dyDescent="0.25">
      <c r="B1115" s="71">
        <v>2025</v>
      </c>
      <c r="C1115" s="71">
        <v>891780111</v>
      </c>
      <c r="D1115" s="71" t="s">
        <v>63</v>
      </c>
      <c r="E1115" s="72" t="s">
        <v>11908</v>
      </c>
      <c r="F1115" s="72" t="s">
        <v>11907</v>
      </c>
      <c r="G1115" s="176">
        <v>0</v>
      </c>
      <c r="H1115" s="72" t="s">
        <v>71</v>
      </c>
      <c r="I1115" s="71" t="s">
        <v>64</v>
      </c>
      <c r="J1115" s="73" t="s">
        <v>81</v>
      </c>
      <c r="K1115" s="75" t="s">
        <v>11906</v>
      </c>
      <c r="L1115" s="76">
        <v>20100000</v>
      </c>
      <c r="M1115" s="71" t="s">
        <v>66</v>
      </c>
      <c r="N1115" s="75" t="s">
        <v>11905</v>
      </c>
      <c r="O1115" s="75">
        <v>1192770332</v>
      </c>
      <c r="P1115" s="72">
        <v>1425</v>
      </c>
      <c r="Q1115" s="80">
        <v>45840</v>
      </c>
      <c r="R1115" s="75">
        <v>5603238000</v>
      </c>
      <c r="S1115" s="80">
        <v>45859</v>
      </c>
      <c r="T1115" s="76">
        <v>20100000</v>
      </c>
      <c r="U1115" s="72" t="s">
        <v>65</v>
      </c>
      <c r="V1115" s="76">
        <v>36559627</v>
      </c>
      <c r="W1115" s="104" t="s">
        <v>10413</v>
      </c>
      <c r="X1115" s="80">
        <v>45859</v>
      </c>
      <c r="Y1115" s="80">
        <v>45859</v>
      </c>
      <c r="Z1115" s="78" t="s">
        <v>73</v>
      </c>
      <c r="AA1115" s="78">
        <v>45991</v>
      </c>
      <c r="AB1115" s="102">
        <f t="shared" si="102"/>
        <v>132</v>
      </c>
      <c r="AC1115" s="72">
        <v>0</v>
      </c>
      <c r="AD1115" s="514">
        <v>0</v>
      </c>
      <c r="AE1115" s="72">
        <v>0</v>
      </c>
      <c r="AF1115" s="80" t="s">
        <v>73</v>
      </c>
      <c r="AG1115" s="102">
        <f t="shared" si="103"/>
        <v>0</v>
      </c>
      <c r="AH1115" s="72">
        <v>0</v>
      </c>
      <c r="AI1115" s="628">
        <v>0</v>
      </c>
      <c r="AJ1115" s="72" t="s">
        <v>73</v>
      </c>
      <c r="AK1115" s="80" t="s">
        <v>73</v>
      </c>
      <c r="AL1115" s="72">
        <v>0</v>
      </c>
      <c r="AM1115" s="80" t="s">
        <v>73</v>
      </c>
      <c r="AN1115" s="80" t="s">
        <v>73</v>
      </c>
      <c r="AO1115" s="80" t="s">
        <v>73</v>
      </c>
      <c r="AP1115" s="102">
        <f t="shared" si="104"/>
        <v>0</v>
      </c>
      <c r="AQ1115" s="102">
        <f t="shared" si="105"/>
        <v>20100000</v>
      </c>
      <c r="AR1115" s="72" t="s">
        <v>65</v>
      </c>
      <c r="AS1115" s="76">
        <v>20100000</v>
      </c>
      <c r="AT1115" s="72" t="s">
        <v>319</v>
      </c>
      <c r="AU1115" s="76">
        <v>0</v>
      </c>
      <c r="AV1115" s="81" t="s">
        <v>73</v>
      </c>
      <c r="AW1115" s="620">
        <v>15600000</v>
      </c>
      <c r="AX1115" s="488">
        <f t="shared" si="106"/>
        <v>4500000</v>
      </c>
      <c r="AY1115" s="84">
        <f t="shared" si="107"/>
        <v>0.77611940298507465</v>
      </c>
      <c r="AZ1115" s="84">
        <v>0.77611940298507465</v>
      </c>
      <c r="BA1115" s="81" t="s">
        <v>73</v>
      </c>
      <c r="BB1115" s="72" t="s">
        <v>123</v>
      </c>
      <c r="BC1115" s="75" t="s">
        <v>11904</v>
      </c>
      <c r="BD1115" s="71" t="s">
        <v>65</v>
      </c>
      <c r="BE1115" s="71" t="s">
        <v>65</v>
      </c>
    </row>
    <row r="1116" spans="2:57" x14ac:dyDescent="0.25">
      <c r="B1116" s="71">
        <v>2025</v>
      </c>
      <c r="C1116" s="71">
        <v>891780111</v>
      </c>
      <c r="D1116" s="71" t="s">
        <v>63</v>
      </c>
      <c r="E1116" s="72" t="s">
        <v>11903</v>
      </c>
      <c r="F1116" s="72" t="s">
        <v>11902</v>
      </c>
      <c r="G1116" s="176">
        <v>0</v>
      </c>
      <c r="H1116" s="72" t="s">
        <v>71</v>
      </c>
      <c r="I1116" s="71" t="s">
        <v>64</v>
      </c>
      <c r="J1116" s="73" t="s">
        <v>81</v>
      </c>
      <c r="K1116" s="75" t="s">
        <v>11901</v>
      </c>
      <c r="L1116" s="76">
        <v>11925000</v>
      </c>
      <c r="M1116" s="71" t="s">
        <v>66</v>
      </c>
      <c r="N1116" s="75" t="s">
        <v>11900</v>
      </c>
      <c r="O1116" s="75">
        <v>1082949505</v>
      </c>
      <c r="P1116" s="72">
        <v>1426</v>
      </c>
      <c r="Q1116" s="80">
        <v>45840</v>
      </c>
      <c r="R1116" s="75">
        <v>2494141000</v>
      </c>
      <c r="S1116" s="80">
        <v>45860</v>
      </c>
      <c r="T1116" s="76">
        <v>11925000</v>
      </c>
      <c r="U1116" s="72" t="s">
        <v>65</v>
      </c>
      <c r="V1116" s="76">
        <v>36557666</v>
      </c>
      <c r="W1116" s="104" t="s">
        <v>10440</v>
      </c>
      <c r="X1116" s="80">
        <v>45860</v>
      </c>
      <c r="Y1116" s="80">
        <v>45860</v>
      </c>
      <c r="Z1116" s="78" t="s">
        <v>73</v>
      </c>
      <c r="AA1116" s="78">
        <v>45991</v>
      </c>
      <c r="AB1116" s="102">
        <f t="shared" si="102"/>
        <v>131</v>
      </c>
      <c r="AC1116" s="72">
        <v>0</v>
      </c>
      <c r="AD1116" s="514">
        <v>0</v>
      </c>
      <c r="AE1116" s="72">
        <v>0</v>
      </c>
      <c r="AF1116" s="80" t="s">
        <v>73</v>
      </c>
      <c r="AG1116" s="102">
        <f t="shared" si="103"/>
        <v>0</v>
      </c>
      <c r="AH1116" s="72">
        <v>0</v>
      </c>
      <c r="AI1116" s="628">
        <v>0</v>
      </c>
      <c r="AJ1116" s="72" t="s">
        <v>73</v>
      </c>
      <c r="AK1116" s="80" t="s">
        <v>73</v>
      </c>
      <c r="AL1116" s="72">
        <v>0</v>
      </c>
      <c r="AM1116" s="80" t="s">
        <v>73</v>
      </c>
      <c r="AN1116" s="80" t="s">
        <v>73</v>
      </c>
      <c r="AO1116" s="80" t="s">
        <v>73</v>
      </c>
      <c r="AP1116" s="102">
        <f t="shared" si="104"/>
        <v>0</v>
      </c>
      <c r="AQ1116" s="102">
        <f t="shared" si="105"/>
        <v>11925000</v>
      </c>
      <c r="AR1116" s="72" t="s">
        <v>65</v>
      </c>
      <c r="AS1116" s="76">
        <v>11925000</v>
      </c>
      <c r="AT1116" s="72" t="s">
        <v>319</v>
      </c>
      <c r="AU1116" s="76">
        <v>0</v>
      </c>
      <c r="AV1116" s="81" t="s">
        <v>73</v>
      </c>
      <c r="AW1116" s="620">
        <v>9275000</v>
      </c>
      <c r="AX1116" s="488">
        <f t="shared" si="106"/>
        <v>2650000</v>
      </c>
      <c r="AY1116" s="84">
        <f t="shared" si="107"/>
        <v>0.77777777777777779</v>
      </c>
      <c r="AZ1116" s="84">
        <v>0.77777777777777779</v>
      </c>
      <c r="BA1116" s="81" t="s">
        <v>73</v>
      </c>
      <c r="BB1116" s="72" t="s">
        <v>123</v>
      </c>
      <c r="BC1116" s="75" t="s">
        <v>11899</v>
      </c>
      <c r="BD1116" s="71" t="s">
        <v>65</v>
      </c>
      <c r="BE1116" s="71" t="s">
        <v>65</v>
      </c>
    </row>
    <row r="1117" spans="2:57" x14ac:dyDescent="0.25">
      <c r="B1117" s="71">
        <v>2025</v>
      </c>
      <c r="C1117" s="71">
        <v>891780111</v>
      </c>
      <c r="D1117" s="71" t="s">
        <v>63</v>
      </c>
      <c r="E1117" s="72" t="s">
        <v>11898</v>
      </c>
      <c r="F1117" s="72" t="s">
        <v>11897</v>
      </c>
      <c r="G1117" s="176">
        <v>0</v>
      </c>
      <c r="H1117" s="72" t="s">
        <v>71</v>
      </c>
      <c r="I1117" s="71" t="s">
        <v>64</v>
      </c>
      <c r="J1117" s="73" t="s">
        <v>81</v>
      </c>
      <c r="K1117" s="75" t="s">
        <v>11896</v>
      </c>
      <c r="L1117" s="76">
        <v>14202000</v>
      </c>
      <c r="M1117" s="71" t="s">
        <v>66</v>
      </c>
      <c r="N1117" s="75" t="s">
        <v>11895</v>
      </c>
      <c r="O1117" s="75">
        <v>1082961721</v>
      </c>
      <c r="P1117" s="72">
        <v>1425</v>
      </c>
      <c r="Q1117" s="80">
        <v>45840</v>
      </c>
      <c r="R1117" s="75">
        <v>5603238000</v>
      </c>
      <c r="S1117" s="80">
        <v>45860</v>
      </c>
      <c r="T1117" s="76">
        <v>14202000</v>
      </c>
      <c r="U1117" s="72" t="s">
        <v>65</v>
      </c>
      <c r="V1117" s="76">
        <v>36557666</v>
      </c>
      <c r="W1117" s="104" t="s">
        <v>10440</v>
      </c>
      <c r="X1117" s="80">
        <v>45860</v>
      </c>
      <c r="Y1117" s="80">
        <v>45860</v>
      </c>
      <c r="Z1117" s="78" t="s">
        <v>73</v>
      </c>
      <c r="AA1117" s="78">
        <v>45991</v>
      </c>
      <c r="AB1117" s="102">
        <f t="shared" si="102"/>
        <v>131</v>
      </c>
      <c r="AC1117" s="72">
        <v>0</v>
      </c>
      <c r="AD1117" s="514">
        <v>0</v>
      </c>
      <c r="AE1117" s="72">
        <v>0</v>
      </c>
      <c r="AF1117" s="80" t="s">
        <v>73</v>
      </c>
      <c r="AG1117" s="102">
        <f t="shared" si="103"/>
        <v>0</v>
      </c>
      <c r="AH1117" s="72">
        <v>0</v>
      </c>
      <c r="AI1117" s="628">
        <v>0</v>
      </c>
      <c r="AJ1117" s="72" t="s">
        <v>73</v>
      </c>
      <c r="AK1117" s="80" t="s">
        <v>73</v>
      </c>
      <c r="AL1117" s="72">
        <v>0</v>
      </c>
      <c r="AM1117" s="80" t="s">
        <v>73</v>
      </c>
      <c r="AN1117" s="80" t="s">
        <v>73</v>
      </c>
      <c r="AO1117" s="80" t="s">
        <v>73</v>
      </c>
      <c r="AP1117" s="102">
        <f t="shared" si="104"/>
        <v>0</v>
      </c>
      <c r="AQ1117" s="102">
        <f t="shared" si="105"/>
        <v>14202000</v>
      </c>
      <c r="AR1117" s="72" t="s">
        <v>65</v>
      </c>
      <c r="AS1117" s="76">
        <v>14202000</v>
      </c>
      <c r="AT1117" s="72" t="s">
        <v>319</v>
      </c>
      <c r="AU1117" s="76">
        <v>0</v>
      </c>
      <c r="AV1117" s="81" t="s">
        <v>73</v>
      </c>
      <c r="AW1117" s="620">
        <v>11046000</v>
      </c>
      <c r="AX1117" s="488">
        <f t="shared" si="106"/>
        <v>3156000</v>
      </c>
      <c r="AY1117" s="84">
        <f t="shared" si="107"/>
        <v>0.77777777777777779</v>
      </c>
      <c r="AZ1117" s="84">
        <v>0.77777777777777779</v>
      </c>
      <c r="BA1117" s="81" t="s">
        <v>73</v>
      </c>
      <c r="BB1117" s="72" t="s">
        <v>123</v>
      </c>
      <c r="BC1117" s="75" t="s">
        <v>11894</v>
      </c>
      <c r="BD1117" s="71" t="s">
        <v>65</v>
      </c>
      <c r="BE1117" s="71" t="s">
        <v>65</v>
      </c>
    </row>
    <row r="1118" spans="2:57" x14ac:dyDescent="0.25">
      <c r="B1118" s="71">
        <v>2025</v>
      </c>
      <c r="C1118" s="71">
        <v>891780111</v>
      </c>
      <c r="D1118" s="71" t="s">
        <v>63</v>
      </c>
      <c r="E1118" s="72" t="s">
        <v>11893</v>
      </c>
      <c r="F1118" s="72" t="s">
        <v>11892</v>
      </c>
      <c r="G1118" s="176">
        <v>0</v>
      </c>
      <c r="H1118" s="72" t="s">
        <v>71</v>
      </c>
      <c r="I1118" s="71" t="s">
        <v>64</v>
      </c>
      <c r="J1118" s="73" t="s">
        <v>81</v>
      </c>
      <c r="K1118" s="75" t="s">
        <v>11891</v>
      </c>
      <c r="L1118" s="76">
        <v>12825000</v>
      </c>
      <c r="M1118" s="71" t="s">
        <v>66</v>
      </c>
      <c r="N1118" s="75" t="s">
        <v>11890</v>
      </c>
      <c r="O1118" s="75">
        <v>1082997554</v>
      </c>
      <c r="P1118" s="72">
        <v>1425</v>
      </c>
      <c r="Q1118" s="80">
        <v>45840</v>
      </c>
      <c r="R1118" s="75">
        <v>5603238000</v>
      </c>
      <c r="S1118" s="80">
        <v>45860</v>
      </c>
      <c r="T1118" s="76">
        <v>12825000</v>
      </c>
      <c r="U1118" s="72" t="s">
        <v>65</v>
      </c>
      <c r="V1118" s="76">
        <v>1098669877</v>
      </c>
      <c r="W1118" s="104" t="s">
        <v>11748</v>
      </c>
      <c r="X1118" s="80">
        <v>45860</v>
      </c>
      <c r="Y1118" s="80">
        <v>45860</v>
      </c>
      <c r="Z1118" s="78" t="s">
        <v>73</v>
      </c>
      <c r="AA1118" s="78">
        <v>45991</v>
      </c>
      <c r="AB1118" s="102">
        <f t="shared" si="102"/>
        <v>131</v>
      </c>
      <c r="AC1118" s="72">
        <v>0</v>
      </c>
      <c r="AD1118" s="514">
        <v>0</v>
      </c>
      <c r="AE1118" s="72">
        <v>0</v>
      </c>
      <c r="AF1118" s="80" t="s">
        <v>73</v>
      </c>
      <c r="AG1118" s="102">
        <f t="shared" si="103"/>
        <v>0</v>
      </c>
      <c r="AH1118" s="72">
        <v>0</v>
      </c>
      <c r="AI1118" s="628">
        <v>0</v>
      </c>
      <c r="AJ1118" s="72" t="s">
        <v>73</v>
      </c>
      <c r="AK1118" s="80" t="s">
        <v>73</v>
      </c>
      <c r="AL1118" s="72">
        <v>0</v>
      </c>
      <c r="AM1118" s="80" t="s">
        <v>73</v>
      </c>
      <c r="AN1118" s="80" t="s">
        <v>73</v>
      </c>
      <c r="AO1118" s="80" t="s">
        <v>73</v>
      </c>
      <c r="AP1118" s="102">
        <f t="shared" si="104"/>
        <v>0</v>
      </c>
      <c r="AQ1118" s="102">
        <f t="shared" si="105"/>
        <v>12825000</v>
      </c>
      <c r="AR1118" s="72" t="s">
        <v>65</v>
      </c>
      <c r="AS1118" s="76">
        <v>12825000</v>
      </c>
      <c r="AT1118" s="72" t="s">
        <v>319</v>
      </c>
      <c r="AU1118" s="76">
        <v>0</v>
      </c>
      <c r="AV1118" s="81" t="s">
        <v>73</v>
      </c>
      <c r="AW1118" s="620">
        <v>9975000</v>
      </c>
      <c r="AX1118" s="488">
        <f t="shared" si="106"/>
        <v>2850000</v>
      </c>
      <c r="AY1118" s="84">
        <f t="shared" si="107"/>
        <v>0.77777777777777779</v>
      </c>
      <c r="AZ1118" s="84">
        <v>0.77777777777777779</v>
      </c>
      <c r="BA1118" s="81" t="s">
        <v>73</v>
      </c>
      <c r="BB1118" s="72" t="s">
        <v>123</v>
      </c>
      <c r="BC1118" s="75" t="s">
        <v>11889</v>
      </c>
      <c r="BD1118" s="71" t="s">
        <v>65</v>
      </c>
      <c r="BE1118" s="71" t="s">
        <v>65</v>
      </c>
    </row>
    <row r="1119" spans="2:57" x14ac:dyDescent="0.25">
      <c r="B1119" s="71">
        <v>2025</v>
      </c>
      <c r="C1119" s="71">
        <v>891780111</v>
      </c>
      <c r="D1119" s="71" t="s">
        <v>63</v>
      </c>
      <c r="E1119" s="72" t="s">
        <v>11888</v>
      </c>
      <c r="F1119" s="72" t="s">
        <v>11887</v>
      </c>
      <c r="G1119" s="176">
        <v>0</v>
      </c>
      <c r="H1119" s="72" t="s">
        <v>71</v>
      </c>
      <c r="I1119" s="71" t="s">
        <v>64</v>
      </c>
      <c r="J1119" s="73" t="s">
        <v>81</v>
      </c>
      <c r="K1119" s="75" t="s">
        <v>11886</v>
      </c>
      <c r="L1119" s="76">
        <v>15624000</v>
      </c>
      <c r="M1119" s="71" t="s">
        <v>66</v>
      </c>
      <c r="N1119" s="75" t="s">
        <v>11885</v>
      </c>
      <c r="O1119" s="75">
        <v>1081820476</v>
      </c>
      <c r="P1119" s="72">
        <v>1425</v>
      </c>
      <c r="Q1119" s="80">
        <v>45840</v>
      </c>
      <c r="R1119" s="75">
        <v>5603238000</v>
      </c>
      <c r="S1119" s="80">
        <v>45860</v>
      </c>
      <c r="T1119" s="76">
        <v>15624000</v>
      </c>
      <c r="U1119" s="72" t="s">
        <v>65</v>
      </c>
      <c r="V1119" s="76">
        <v>1192791759</v>
      </c>
      <c r="W1119" s="104" t="s">
        <v>3787</v>
      </c>
      <c r="X1119" s="80">
        <v>45860</v>
      </c>
      <c r="Y1119" s="80">
        <v>45860</v>
      </c>
      <c r="Z1119" s="78" t="s">
        <v>73</v>
      </c>
      <c r="AA1119" s="78">
        <v>45991</v>
      </c>
      <c r="AB1119" s="102">
        <f t="shared" si="102"/>
        <v>131</v>
      </c>
      <c r="AC1119" s="72">
        <v>0</v>
      </c>
      <c r="AD1119" s="514">
        <v>0</v>
      </c>
      <c r="AE1119" s="72">
        <v>0</v>
      </c>
      <c r="AF1119" s="80" t="s">
        <v>73</v>
      </c>
      <c r="AG1119" s="102">
        <f t="shared" si="103"/>
        <v>0</v>
      </c>
      <c r="AH1119" s="72">
        <v>0</v>
      </c>
      <c r="AI1119" s="628">
        <v>0</v>
      </c>
      <c r="AJ1119" s="72" t="s">
        <v>73</v>
      </c>
      <c r="AK1119" s="80" t="s">
        <v>73</v>
      </c>
      <c r="AL1119" s="72">
        <v>0</v>
      </c>
      <c r="AM1119" s="80" t="s">
        <v>73</v>
      </c>
      <c r="AN1119" s="80" t="s">
        <v>73</v>
      </c>
      <c r="AO1119" s="80" t="s">
        <v>73</v>
      </c>
      <c r="AP1119" s="102">
        <f t="shared" si="104"/>
        <v>0</v>
      </c>
      <c r="AQ1119" s="102">
        <f t="shared" si="105"/>
        <v>15624000</v>
      </c>
      <c r="AR1119" s="72" t="s">
        <v>65</v>
      </c>
      <c r="AS1119" s="76">
        <v>15624000</v>
      </c>
      <c r="AT1119" s="72" t="s">
        <v>319</v>
      </c>
      <c r="AU1119" s="76">
        <v>0</v>
      </c>
      <c r="AV1119" s="81" t="s">
        <v>73</v>
      </c>
      <c r="AW1119" s="620">
        <v>12152000</v>
      </c>
      <c r="AX1119" s="488">
        <f t="shared" si="106"/>
        <v>3472000</v>
      </c>
      <c r="AY1119" s="84">
        <f t="shared" si="107"/>
        <v>0.77777777777777779</v>
      </c>
      <c r="AZ1119" s="84">
        <v>0.77777777777777779</v>
      </c>
      <c r="BA1119" s="81" t="s">
        <v>73</v>
      </c>
      <c r="BB1119" s="72" t="s">
        <v>123</v>
      </c>
      <c r="BC1119" s="75" t="s">
        <v>11884</v>
      </c>
      <c r="BD1119" s="71" t="s">
        <v>65</v>
      </c>
      <c r="BE1119" s="71" t="s">
        <v>65</v>
      </c>
    </row>
    <row r="1120" spans="2:57" x14ac:dyDescent="0.25">
      <c r="B1120" s="71">
        <v>2025</v>
      </c>
      <c r="C1120" s="71">
        <v>891780111</v>
      </c>
      <c r="D1120" s="71" t="s">
        <v>63</v>
      </c>
      <c r="E1120" s="72" t="s">
        <v>11883</v>
      </c>
      <c r="F1120" s="72" t="s">
        <v>11882</v>
      </c>
      <c r="G1120" s="176">
        <v>0</v>
      </c>
      <c r="H1120" s="72" t="s">
        <v>71</v>
      </c>
      <c r="I1120" s="71" t="s">
        <v>64</v>
      </c>
      <c r="J1120" s="73" t="s">
        <v>81</v>
      </c>
      <c r="K1120" s="75" t="s">
        <v>11651</v>
      </c>
      <c r="L1120" s="76">
        <v>15624000</v>
      </c>
      <c r="M1120" s="71" t="s">
        <v>66</v>
      </c>
      <c r="N1120" s="75" t="s">
        <v>11881</v>
      </c>
      <c r="O1120" s="75">
        <v>1235539225</v>
      </c>
      <c r="P1120" s="72">
        <v>1425</v>
      </c>
      <c r="Q1120" s="80">
        <v>45840</v>
      </c>
      <c r="R1120" s="75">
        <v>5603238000</v>
      </c>
      <c r="S1120" s="80">
        <v>45860</v>
      </c>
      <c r="T1120" s="76">
        <v>15624000</v>
      </c>
      <c r="U1120" s="72" t="s">
        <v>65</v>
      </c>
      <c r="V1120" s="76">
        <v>36559627</v>
      </c>
      <c r="W1120" s="104" t="s">
        <v>10413</v>
      </c>
      <c r="X1120" s="80">
        <v>45860</v>
      </c>
      <c r="Y1120" s="80">
        <v>45860</v>
      </c>
      <c r="Z1120" s="78" t="s">
        <v>73</v>
      </c>
      <c r="AA1120" s="78">
        <v>45991</v>
      </c>
      <c r="AB1120" s="102">
        <f t="shared" si="102"/>
        <v>131</v>
      </c>
      <c r="AC1120" s="72">
        <v>0</v>
      </c>
      <c r="AD1120" s="514">
        <v>0</v>
      </c>
      <c r="AE1120" s="72">
        <v>0</v>
      </c>
      <c r="AF1120" s="80" t="s">
        <v>73</v>
      </c>
      <c r="AG1120" s="102">
        <f t="shared" si="103"/>
        <v>0</v>
      </c>
      <c r="AH1120" s="72">
        <v>0</v>
      </c>
      <c r="AI1120" s="628">
        <v>0</v>
      </c>
      <c r="AJ1120" s="72" t="s">
        <v>73</v>
      </c>
      <c r="AK1120" s="80" t="s">
        <v>73</v>
      </c>
      <c r="AL1120" s="72">
        <v>0</v>
      </c>
      <c r="AM1120" s="80" t="s">
        <v>73</v>
      </c>
      <c r="AN1120" s="80" t="s">
        <v>73</v>
      </c>
      <c r="AO1120" s="80" t="s">
        <v>73</v>
      </c>
      <c r="AP1120" s="102">
        <f t="shared" si="104"/>
        <v>0</v>
      </c>
      <c r="AQ1120" s="102">
        <f t="shared" si="105"/>
        <v>15624000</v>
      </c>
      <c r="AR1120" s="72" t="s">
        <v>65</v>
      </c>
      <c r="AS1120" s="76">
        <v>15624000</v>
      </c>
      <c r="AT1120" s="72" t="s">
        <v>319</v>
      </c>
      <c r="AU1120" s="76">
        <v>0</v>
      </c>
      <c r="AV1120" s="81" t="s">
        <v>73</v>
      </c>
      <c r="AW1120" s="620">
        <v>12152000</v>
      </c>
      <c r="AX1120" s="488">
        <f t="shared" si="106"/>
        <v>3472000</v>
      </c>
      <c r="AY1120" s="84">
        <f t="shared" si="107"/>
        <v>0.77777777777777779</v>
      </c>
      <c r="AZ1120" s="84">
        <v>0.77777777777777779</v>
      </c>
      <c r="BA1120" s="81" t="s">
        <v>73</v>
      </c>
      <c r="BB1120" s="72" t="s">
        <v>123</v>
      </c>
      <c r="BC1120" s="75" t="s">
        <v>11880</v>
      </c>
      <c r="BD1120" s="71" t="s">
        <v>65</v>
      </c>
      <c r="BE1120" s="71" t="s">
        <v>65</v>
      </c>
    </row>
    <row r="1121" spans="2:57" x14ac:dyDescent="0.25">
      <c r="B1121" s="71">
        <v>2025</v>
      </c>
      <c r="C1121" s="71">
        <v>891780111</v>
      </c>
      <c r="D1121" s="71" t="s">
        <v>63</v>
      </c>
      <c r="E1121" s="72" t="s">
        <v>11879</v>
      </c>
      <c r="F1121" s="72" t="s">
        <v>11878</v>
      </c>
      <c r="G1121" s="176">
        <v>0</v>
      </c>
      <c r="H1121" s="72" t="s">
        <v>71</v>
      </c>
      <c r="I1121" s="71" t="s">
        <v>64</v>
      </c>
      <c r="J1121" s="73" t="s">
        <v>81</v>
      </c>
      <c r="K1121" s="75" t="s">
        <v>11877</v>
      </c>
      <c r="L1121" s="76">
        <v>18450000</v>
      </c>
      <c r="M1121" s="71" t="s">
        <v>66</v>
      </c>
      <c r="N1121" s="75" t="s">
        <v>11876</v>
      </c>
      <c r="O1121" s="75">
        <v>57106762</v>
      </c>
      <c r="P1121" s="72">
        <v>1425</v>
      </c>
      <c r="Q1121" s="80">
        <v>45840</v>
      </c>
      <c r="R1121" s="75">
        <v>5603238000</v>
      </c>
      <c r="S1121" s="80">
        <v>45860</v>
      </c>
      <c r="T1121" s="76">
        <v>18450000</v>
      </c>
      <c r="U1121" s="72" t="s">
        <v>65</v>
      </c>
      <c r="V1121" s="76">
        <v>36559627</v>
      </c>
      <c r="W1121" s="104" t="s">
        <v>10413</v>
      </c>
      <c r="X1121" s="80">
        <v>45860</v>
      </c>
      <c r="Y1121" s="80">
        <v>45860</v>
      </c>
      <c r="Z1121" s="78" t="s">
        <v>73</v>
      </c>
      <c r="AA1121" s="78">
        <v>45991</v>
      </c>
      <c r="AB1121" s="102">
        <f t="shared" si="102"/>
        <v>131</v>
      </c>
      <c r="AC1121" s="72">
        <v>0</v>
      </c>
      <c r="AD1121" s="514">
        <v>0</v>
      </c>
      <c r="AE1121" s="72">
        <v>0</v>
      </c>
      <c r="AF1121" s="80" t="s">
        <v>73</v>
      </c>
      <c r="AG1121" s="102">
        <f t="shared" si="103"/>
        <v>0</v>
      </c>
      <c r="AH1121" s="72">
        <v>0</v>
      </c>
      <c r="AI1121" s="628">
        <v>0</v>
      </c>
      <c r="AJ1121" s="72" t="s">
        <v>73</v>
      </c>
      <c r="AK1121" s="80" t="s">
        <v>73</v>
      </c>
      <c r="AL1121" s="72">
        <v>0</v>
      </c>
      <c r="AM1121" s="80" t="s">
        <v>73</v>
      </c>
      <c r="AN1121" s="80" t="s">
        <v>73</v>
      </c>
      <c r="AO1121" s="80" t="s">
        <v>73</v>
      </c>
      <c r="AP1121" s="102">
        <f t="shared" si="104"/>
        <v>0</v>
      </c>
      <c r="AQ1121" s="102">
        <f t="shared" si="105"/>
        <v>18450000</v>
      </c>
      <c r="AR1121" s="72" t="s">
        <v>65</v>
      </c>
      <c r="AS1121" s="76">
        <v>18450000</v>
      </c>
      <c r="AT1121" s="72" t="s">
        <v>319</v>
      </c>
      <c r="AU1121" s="76">
        <v>0</v>
      </c>
      <c r="AV1121" s="81" t="s">
        <v>73</v>
      </c>
      <c r="AW1121" s="620">
        <v>14350000</v>
      </c>
      <c r="AX1121" s="488">
        <f t="shared" si="106"/>
        <v>4100000</v>
      </c>
      <c r="AY1121" s="84">
        <f t="shared" si="107"/>
        <v>0.77777777777777779</v>
      </c>
      <c r="AZ1121" s="84">
        <v>0.77777777777777779</v>
      </c>
      <c r="BA1121" s="81" t="s">
        <v>73</v>
      </c>
      <c r="BB1121" s="72" t="s">
        <v>123</v>
      </c>
      <c r="BC1121" s="75" t="s">
        <v>11875</v>
      </c>
      <c r="BD1121" s="71" t="s">
        <v>65</v>
      </c>
      <c r="BE1121" s="71" t="s">
        <v>65</v>
      </c>
    </row>
    <row r="1122" spans="2:57" x14ac:dyDescent="0.25">
      <c r="B1122" s="71">
        <v>2025</v>
      </c>
      <c r="C1122" s="71">
        <v>891780111</v>
      </c>
      <c r="D1122" s="71" t="s">
        <v>63</v>
      </c>
      <c r="E1122" s="72" t="s">
        <v>11874</v>
      </c>
      <c r="F1122" s="72" t="s">
        <v>11873</v>
      </c>
      <c r="G1122" s="176">
        <v>0</v>
      </c>
      <c r="H1122" s="72" t="s">
        <v>71</v>
      </c>
      <c r="I1122" s="71" t="s">
        <v>64</v>
      </c>
      <c r="J1122" s="73" t="s">
        <v>81</v>
      </c>
      <c r="K1122" s="75" t="s">
        <v>11872</v>
      </c>
      <c r="L1122" s="76">
        <v>15624000</v>
      </c>
      <c r="M1122" s="71" t="s">
        <v>66</v>
      </c>
      <c r="N1122" s="75" t="s">
        <v>5659</v>
      </c>
      <c r="O1122" s="75">
        <v>1082915137</v>
      </c>
      <c r="P1122" s="72">
        <v>1425</v>
      </c>
      <c r="Q1122" s="80">
        <v>45840</v>
      </c>
      <c r="R1122" s="75">
        <v>5603238000</v>
      </c>
      <c r="S1122" s="80">
        <v>45860</v>
      </c>
      <c r="T1122" s="76">
        <v>15624000</v>
      </c>
      <c r="U1122" s="72" t="s">
        <v>65</v>
      </c>
      <c r="V1122" s="76">
        <v>7601831</v>
      </c>
      <c r="W1122" s="104" t="s">
        <v>11213</v>
      </c>
      <c r="X1122" s="80">
        <v>45860</v>
      </c>
      <c r="Y1122" s="80">
        <v>45860</v>
      </c>
      <c r="Z1122" s="78" t="s">
        <v>73</v>
      </c>
      <c r="AA1122" s="78">
        <v>45991</v>
      </c>
      <c r="AB1122" s="102">
        <f t="shared" si="102"/>
        <v>131</v>
      </c>
      <c r="AC1122" s="72">
        <v>0</v>
      </c>
      <c r="AD1122" s="514">
        <v>0</v>
      </c>
      <c r="AE1122" s="72">
        <v>0</v>
      </c>
      <c r="AF1122" s="80" t="s">
        <v>73</v>
      </c>
      <c r="AG1122" s="102">
        <f t="shared" si="103"/>
        <v>0</v>
      </c>
      <c r="AH1122" s="72">
        <v>0</v>
      </c>
      <c r="AI1122" s="628">
        <v>0</v>
      </c>
      <c r="AJ1122" s="72" t="s">
        <v>73</v>
      </c>
      <c r="AK1122" s="80" t="s">
        <v>73</v>
      </c>
      <c r="AL1122" s="72">
        <v>0</v>
      </c>
      <c r="AM1122" s="80" t="s">
        <v>73</v>
      </c>
      <c r="AN1122" s="80" t="s">
        <v>73</v>
      </c>
      <c r="AO1122" s="80" t="s">
        <v>73</v>
      </c>
      <c r="AP1122" s="102">
        <f t="shared" si="104"/>
        <v>0</v>
      </c>
      <c r="AQ1122" s="102">
        <f t="shared" si="105"/>
        <v>15624000</v>
      </c>
      <c r="AR1122" s="72" t="s">
        <v>65</v>
      </c>
      <c r="AS1122" s="76">
        <v>15624000</v>
      </c>
      <c r="AT1122" s="72" t="s">
        <v>319</v>
      </c>
      <c r="AU1122" s="76">
        <v>0</v>
      </c>
      <c r="AV1122" s="81" t="s">
        <v>73</v>
      </c>
      <c r="AW1122" s="620">
        <v>12152000</v>
      </c>
      <c r="AX1122" s="488">
        <f t="shared" si="106"/>
        <v>3472000</v>
      </c>
      <c r="AY1122" s="84">
        <f t="shared" si="107"/>
        <v>0.77777777777777779</v>
      </c>
      <c r="AZ1122" s="84">
        <v>0.77777777777777779</v>
      </c>
      <c r="BA1122" s="81" t="s">
        <v>73</v>
      </c>
      <c r="BB1122" s="72" t="s">
        <v>123</v>
      </c>
      <c r="BC1122" s="75" t="s">
        <v>11871</v>
      </c>
      <c r="BD1122" s="71" t="s">
        <v>65</v>
      </c>
      <c r="BE1122" s="71" t="s">
        <v>65</v>
      </c>
    </row>
    <row r="1123" spans="2:57" x14ac:dyDescent="0.25">
      <c r="B1123" s="71">
        <v>2025</v>
      </c>
      <c r="C1123" s="71">
        <v>891780111</v>
      </c>
      <c r="D1123" s="71" t="s">
        <v>63</v>
      </c>
      <c r="E1123" s="72" t="s">
        <v>11870</v>
      </c>
      <c r="F1123" s="72" t="s">
        <v>11869</v>
      </c>
      <c r="G1123" s="176">
        <v>0</v>
      </c>
      <c r="H1123" s="72" t="s">
        <v>71</v>
      </c>
      <c r="I1123" s="71" t="s">
        <v>64</v>
      </c>
      <c r="J1123" s="73" t="s">
        <v>81</v>
      </c>
      <c r="K1123" s="75" t="s">
        <v>11868</v>
      </c>
      <c r="L1123" s="76">
        <v>11925000</v>
      </c>
      <c r="M1123" s="71" t="s">
        <v>66</v>
      </c>
      <c r="N1123" s="75" t="s">
        <v>11867</v>
      </c>
      <c r="O1123" s="75">
        <v>1083041732</v>
      </c>
      <c r="P1123" s="72">
        <v>1426</v>
      </c>
      <c r="Q1123" s="80">
        <v>45840</v>
      </c>
      <c r="R1123" s="75">
        <v>2494141000</v>
      </c>
      <c r="S1123" s="80">
        <v>45860</v>
      </c>
      <c r="T1123" s="76">
        <v>11925000</v>
      </c>
      <c r="U1123" s="72" t="s">
        <v>65</v>
      </c>
      <c r="V1123" s="76">
        <v>30766322</v>
      </c>
      <c r="W1123" s="104" t="s">
        <v>10344</v>
      </c>
      <c r="X1123" s="80">
        <v>45860</v>
      </c>
      <c r="Y1123" s="80">
        <v>45860</v>
      </c>
      <c r="Z1123" s="78" t="s">
        <v>73</v>
      </c>
      <c r="AA1123" s="78">
        <v>45991</v>
      </c>
      <c r="AB1123" s="102">
        <f t="shared" si="102"/>
        <v>131</v>
      </c>
      <c r="AC1123" s="72">
        <v>0</v>
      </c>
      <c r="AD1123" s="514">
        <v>0</v>
      </c>
      <c r="AE1123" s="72">
        <v>0</v>
      </c>
      <c r="AF1123" s="80" t="s">
        <v>73</v>
      </c>
      <c r="AG1123" s="102">
        <f t="shared" si="103"/>
        <v>0</v>
      </c>
      <c r="AH1123" s="72">
        <v>0</v>
      </c>
      <c r="AI1123" s="628">
        <v>0</v>
      </c>
      <c r="AJ1123" s="72" t="s">
        <v>73</v>
      </c>
      <c r="AK1123" s="80" t="s">
        <v>73</v>
      </c>
      <c r="AL1123" s="72">
        <v>0</v>
      </c>
      <c r="AM1123" s="80" t="s">
        <v>73</v>
      </c>
      <c r="AN1123" s="80" t="s">
        <v>73</v>
      </c>
      <c r="AO1123" s="80" t="s">
        <v>73</v>
      </c>
      <c r="AP1123" s="102">
        <f t="shared" si="104"/>
        <v>0</v>
      </c>
      <c r="AQ1123" s="102">
        <f t="shared" si="105"/>
        <v>11925000</v>
      </c>
      <c r="AR1123" s="72" t="s">
        <v>65</v>
      </c>
      <c r="AS1123" s="76">
        <v>11925000</v>
      </c>
      <c r="AT1123" s="72" t="s">
        <v>319</v>
      </c>
      <c r="AU1123" s="76">
        <v>0</v>
      </c>
      <c r="AV1123" s="81" t="s">
        <v>73</v>
      </c>
      <c r="AW1123" s="620">
        <v>9275000</v>
      </c>
      <c r="AX1123" s="488">
        <f t="shared" si="106"/>
        <v>2650000</v>
      </c>
      <c r="AY1123" s="84">
        <f t="shared" si="107"/>
        <v>0.77777777777777779</v>
      </c>
      <c r="AZ1123" s="84">
        <v>0.77777777777777779</v>
      </c>
      <c r="BA1123" s="81" t="s">
        <v>73</v>
      </c>
      <c r="BB1123" s="72" t="s">
        <v>123</v>
      </c>
      <c r="BC1123" s="75" t="s">
        <v>11866</v>
      </c>
      <c r="BD1123" s="71" t="s">
        <v>65</v>
      </c>
      <c r="BE1123" s="71" t="s">
        <v>65</v>
      </c>
    </row>
    <row r="1124" spans="2:57" x14ac:dyDescent="0.25">
      <c r="B1124" s="71">
        <v>2025</v>
      </c>
      <c r="C1124" s="71">
        <v>891780111</v>
      </c>
      <c r="D1124" s="71" t="s">
        <v>63</v>
      </c>
      <c r="E1124" s="72" t="s">
        <v>11865</v>
      </c>
      <c r="F1124" s="72" t="s">
        <v>11864</v>
      </c>
      <c r="G1124" s="176">
        <v>0</v>
      </c>
      <c r="H1124" s="72" t="s">
        <v>71</v>
      </c>
      <c r="I1124" s="71" t="s">
        <v>64</v>
      </c>
      <c r="J1124" s="73" t="s">
        <v>81</v>
      </c>
      <c r="K1124" s="75" t="s">
        <v>11120</v>
      </c>
      <c r="L1124" s="76">
        <v>9750000</v>
      </c>
      <c r="M1124" s="71" t="s">
        <v>66</v>
      </c>
      <c r="N1124" s="75" t="s">
        <v>11863</v>
      </c>
      <c r="O1124" s="75">
        <v>57443446</v>
      </c>
      <c r="P1124" s="72">
        <v>1426</v>
      </c>
      <c r="Q1124" s="80">
        <v>45840</v>
      </c>
      <c r="R1124" s="75">
        <v>2494141000</v>
      </c>
      <c r="S1124" s="80">
        <v>45860</v>
      </c>
      <c r="T1124" s="76">
        <v>9750000</v>
      </c>
      <c r="U1124" s="72" t="s">
        <v>65</v>
      </c>
      <c r="V1124" s="76">
        <v>45476408</v>
      </c>
      <c r="W1124" s="104" t="s">
        <v>10489</v>
      </c>
      <c r="X1124" s="80">
        <v>45860</v>
      </c>
      <c r="Y1124" s="80">
        <v>45860</v>
      </c>
      <c r="Z1124" s="78" t="s">
        <v>73</v>
      </c>
      <c r="AA1124" s="78">
        <v>45991</v>
      </c>
      <c r="AB1124" s="102">
        <f t="shared" si="102"/>
        <v>131</v>
      </c>
      <c r="AC1124" s="72">
        <v>0</v>
      </c>
      <c r="AD1124" s="514">
        <v>0</v>
      </c>
      <c r="AE1124" s="72">
        <v>0</v>
      </c>
      <c r="AF1124" s="80" t="s">
        <v>73</v>
      </c>
      <c r="AG1124" s="102">
        <f t="shared" si="103"/>
        <v>0</v>
      </c>
      <c r="AH1124" s="72">
        <v>0</v>
      </c>
      <c r="AI1124" s="628">
        <v>0</v>
      </c>
      <c r="AJ1124" s="72" t="s">
        <v>73</v>
      </c>
      <c r="AK1124" s="80" t="s">
        <v>73</v>
      </c>
      <c r="AL1124" s="72">
        <v>0</v>
      </c>
      <c r="AM1124" s="80" t="s">
        <v>73</v>
      </c>
      <c r="AN1124" s="80" t="s">
        <v>73</v>
      </c>
      <c r="AO1124" s="80" t="s">
        <v>73</v>
      </c>
      <c r="AP1124" s="102">
        <f t="shared" si="104"/>
        <v>0</v>
      </c>
      <c r="AQ1124" s="102">
        <f t="shared" si="105"/>
        <v>9750000</v>
      </c>
      <c r="AR1124" s="72" t="s">
        <v>65</v>
      </c>
      <c r="AS1124" s="76">
        <v>9750000</v>
      </c>
      <c r="AT1124" s="72" t="s">
        <v>319</v>
      </c>
      <c r="AU1124" s="76">
        <v>0</v>
      </c>
      <c r="AV1124" s="81" t="s">
        <v>73</v>
      </c>
      <c r="AW1124" s="620">
        <v>7500000</v>
      </c>
      <c r="AX1124" s="488">
        <f t="shared" si="106"/>
        <v>2250000</v>
      </c>
      <c r="AY1124" s="84">
        <f t="shared" si="107"/>
        <v>0.76923076923076927</v>
      </c>
      <c r="AZ1124" s="84">
        <v>0.76923076923076927</v>
      </c>
      <c r="BA1124" s="81" t="s">
        <v>73</v>
      </c>
      <c r="BB1124" s="72" t="s">
        <v>123</v>
      </c>
      <c r="BC1124" s="75" t="s">
        <v>11862</v>
      </c>
      <c r="BD1124" s="71" t="s">
        <v>65</v>
      </c>
      <c r="BE1124" s="71" t="s">
        <v>65</v>
      </c>
    </row>
    <row r="1125" spans="2:57" x14ac:dyDescent="0.25">
      <c r="B1125" s="71">
        <v>2025</v>
      </c>
      <c r="C1125" s="71">
        <v>891780111</v>
      </c>
      <c r="D1125" s="71" t="s">
        <v>63</v>
      </c>
      <c r="E1125" s="72" t="s">
        <v>11861</v>
      </c>
      <c r="F1125" s="72" t="s">
        <v>11860</v>
      </c>
      <c r="G1125" s="176">
        <v>0</v>
      </c>
      <c r="H1125" s="72" t="s">
        <v>71</v>
      </c>
      <c r="I1125" s="71" t="s">
        <v>64</v>
      </c>
      <c r="J1125" s="73" t="s">
        <v>81</v>
      </c>
      <c r="K1125" s="75" t="s">
        <v>11859</v>
      </c>
      <c r="L1125" s="76">
        <v>16856700</v>
      </c>
      <c r="M1125" s="71" t="s">
        <v>66</v>
      </c>
      <c r="N1125" s="75" t="s">
        <v>11858</v>
      </c>
      <c r="O1125" s="75">
        <v>1083560113</v>
      </c>
      <c r="P1125" s="72">
        <v>1425</v>
      </c>
      <c r="Q1125" s="80">
        <v>45840</v>
      </c>
      <c r="R1125" s="75">
        <v>5603238000</v>
      </c>
      <c r="S1125" s="80">
        <v>45860</v>
      </c>
      <c r="T1125" s="76">
        <v>16856700</v>
      </c>
      <c r="U1125" s="72" t="s">
        <v>65</v>
      </c>
      <c r="V1125" s="76">
        <v>45476408</v>
      </c>
      <c r="W1125" s="104" t="s">
        <v>10489</v>
      </c>
      <c r="X1125" s="80">
        <v>45860</v>
      </c>
      <c r="Y1125" s="80">
        <v>45860</v>
      </c>
      <c r="Z1125" s="78" t="s">
        <v>73</v>
      </c>
      <c r="AA1125" s="78">
        <v>45991</v>
      </c>
      <c r="AB1125" s="102">
        <f t="shared" si="102"/>
        <v>131</v>
      </c>
      <c r="AC1125" s="72">
        <v>0</v>
      </c>
      <c r="AD1125" s="514">
        <v>0</v>
      </c>
      <c r="AE1125" s="72">
        <v>0</v>
      </c>
      <c r="AF1125" s="80" t="s">
        <v>73</v>
      </c>
      <c r="AG1125" s="102">
        <f t="shared" si="103"/>
        <v>0</v>
      </c>
      <c r="AH1125" s="72">
        <v>0</v>
      </c>
      <c r="AI1125" s="628">
        <v>0</v>
      </c>
      <c r="AJ1125" s="72" t="s">
        <v>73</v>
      </c>
      <c r="AK1125" s="80" t="s">
        <v>73</v>
      </c>
      <c r="AL1125" s="72">
        <v>0</v>
      </c>
      <c r="AM1125" s="80" t="s">
        <v>73</v>
      </c>
      <c r="AN1125" s="80" t="s">
        <v>73</v>
      </c>
      <c r="AO1125" s="80" t="s">
        <v>73</v>
      </c>
      <c r="AP1125" s="102">
        <f t="shared" si="104"/>
        <v>0</v>
      </c>
      <c r="AQ1125" s="102">
        <f t="shared" si="105"/>
        <v>16856700</v>
      </c>
      <c r="AR1125" s="72" t="s">
        <v>65</v>
      </c>
      <c r="AS1125" s="76">
        <v>16856700</v>
      </c>
      <c r="AT1125" s="72" t="s">
        <v>319</v>
      </c>
      <c r="AU1125" s="76">
        <v>0</v>
      </c>
      <c r="AV1125" s="81" t="s">
        <v>73</v>
      </c>
      <c r="AW1125" s="620">
        <v>12966700</v>
      </c>
      <c r="AX1125" s="488">
        <f t="shared" si="106"/>
        <v>3890000</v>
      </c>
      <c r="AY1125" s="84">
        <f t="shared" si="107"/>
        <v>0.76923122556609536</v>
      </c>
      <c r="AZ1125" s="84">
        <v>0.76923122556609536</v>
      </c>
      <c r="BA1125" s="81" t="s">
        <v>73</v>
      </c>
      <c r="BB1125" s="72" t="s">
        <v>123</v>
      </c>
      <c r="BC1125" s="75" t="s">
        <v>11857</v>
      </c>
      <c r="BD1125" s="71" t="s">
        <v>65</v>
      </c>
      <c r="BE1125" s="71" t="s">
        <v>65</v>
      </c>
    </row>
    <row r="1126" spans="2:57" x14ac:dyDescent="0.25">
      <c r="B1126" s="71">
        <v>2025</v>
      </c>
      <c r="C1126" s="71">
        <v>891780111</v>
      </c>
      <c r="D1126" s="71" t="s">
        <v>63</v>
      </c>
      <c r="E1126" s="72" t="s">
        <v>11856</v>
      </c>
      <c r="F1126" s="72" t="s">
        <v>11855</v>
      </c>
      <c r="G1126" s="176">
        <v>0</v>
      </c>
      <c r="H1126" s="72" t="s">
        <v>71</v>
      </c>
      <c r="I1126" s="71" t="s">
        <v>64</v>
      </c>
      <c r="J1126" s="73" t="s">
        <v>81</v>
      </c>
      <c r="K1126" s="75" t="s">
        <v>11854</v>
      </c>
      <c r="L1126" s="76">
        <v>15624000</v>
      </c>
      <c r="M1126" s="71" t="s">
        <v>66</v>
      </c>
      <c r="N1126" s="75" t="s">
        <v>11853</v>
      </c>
      <c r="O1126" s="75">
        <v>7600647</v>
      </c>
      <c r="P1126" s="72">
        <v>1425</v>
      </c>
      <c r="Q1126" s="80">
        <v>45840</v>
      </c>
      <c r="R1126" s="75">
        <v>5603238000</v>
      </c>
      <c r="S1126" s="80">
        <v>45860</v>
      </c>
      <c r="T1126" s="76">
        <v>15624000</v>
      </c>
      <c r="U1126" s="72" t="s">
        <v>65</v>
      </c>
      <c r="V1126" s="76">
        <v>36559627</v>
      </c>
      <c r="W1126" s="104" t="s">
        <v>10413</v>
      </c>
      <c r="X1126" s="80">
        <v>45860</v>
      </c>
      <c r="Y1126" s="80">
        <v>45860</v>
      </c>
      <c r="Z1126" s="78" t="s">
        <v>73</v>
      </c>
      <c r="AA1126" s="78">
        <v>45991</v>
      </c>
      <c r="AB1126" s="102">
        <f t="shared" si="102"/>
        <v>131</v>
      </c>
      <c r="AC1126" s="72">
        <v>0</v>
      </c>
      <c r="AD1126" s="514">
        <v>0</v>
      </c>
      <c r="AE1126" s="72">
        <v>0</v>
      </c>
      <c r="AF1126" s="80" t="s">
        <v>73</v>
      </c>
      <c r="AG1126" s="102">
        <f t="shared" si="103"/>
        <v>0</v>
      </c>
      <c r="AH1126" s="72">
        <v>0</v>
      </c>
      <c r="AI1126" s="628">
        <v>0</v>
      </c>
      <c r="AJ1126" s="72" t="s">
        <v>73</v>
      </c>
      <c r="AK1126" s="80" t="s">
        <v>73</v>
      </c>
      <c r="AL1126" s="72">
        <v>0</v>
      </c>
      <c r="AM1126" s="80" t="s">
        <v>73</v>
      </c>
      <c r="AN1126" s="80" t="s">
        <v>73</v>
      </c>
      <c r="AO1126" s="80" t="s">
        <v>73</v>
      </c>
      <c r="AP1126" s="102">
        <f t="shared" si="104"/>
        <v>0</v>
      </c>
      <c r="AQ1126" s="102">
        <f t="shared" si="105"/>
        <v>15624000</v>
      </c>
      <c r="AR1126" s="72" t="s">
        <v>65</v>
      </c>
      <c r="AS1126" s="76">
        <v>15624000</v>
      </c>
      <c r="AT1126" s="72" t="s">
        <v>319</v>
      </c>
      <c r="AU1126" s="76">
        <v>0</v>
      </c>
      <c r="AV1126" s="81" t="s">
        <v>73</v>
      </c>
      <c r="AW1126" s="620">
        <v>12152000</v>
      </c>
      <c r="AX1126" s="488">
        <f t="shared" si="106"/>
        <v>3472000</v>
      </c>
      <c r="AY1126" s="84">
        <f t="shared" si="107"/>
        <v>0.77777777777777779</v>
      </c>
      <c r="AZ1126" s="84">
        <v>0.77777777777777779</v>
      </c>
      <c r="BA1126" s="81" t="s">
        <v>73</v>
      </c>
      <c r="BB1126" s="72" t="s">
        <v>123</v>
      </c>
      <c r="BC1126" s="75" t="s">
        <v>11852</v>
      </c>
      <c r="BD1126" s="71" t="s">
        <v>65</v>
      </c>
      <c r="BE1126" s="71" t="s">
        <v>65</v>
      </c>
    </row>
    <row r="1127" spans="2:57" x14ac:dyDescent="0.25">
      <c r="B1127" s="71">
        <v>2025</v>
      </c>
      <c r="C1127" s="71">
        <v>891780111</v>
      </c>
      <c r="D1127" s="71" t="s">
        <v>63</v>
      </c>
      <c r="E1127" s="72" t="s">
        <v>11851</v>
      </c>
      <c r="F1127" s="72" t="s">
        <v>11850</v>
      </c>
      <c r="G1127" s="176">
        <v>0</v>
      </c>
      <c r="H1127" s="72" t="s">
        <v>71</v>
      </c>
      <c r="I1127" s="71" t="s">
        <v>64</v>
      </c>
      <c r="J1127" s="73" t="s">
        <v>81</v>
      </c>
      <c r="K1127" s="75" t="s">
        <v>11849</v>
      </c>
      <c r="L1127" s="76">
        <v>10125000</v>
      </c>
      <c r="M1127" s="71" t="s">
        <v>66</v>
      </c>
      <c r="N1127" s="75" t="s">
        <v>11848</v>
      </c>
      <c r="O1127" s="75">
        <v>1081810087</v>
      </c>
      <c r="P1127" s="72">
        <v>1426</v>
      </c>
      <c r="Q1127" s="80">
        <v>45840</v>
      </c>
      <c r="R1127" s="75">
        <v>2494141000</v>
      </c>
      <c r="S1127" s="80">
        <v>45860</v>
      </c>
      <c r="T1127" s="76">
        <v>10125000</v>
      </c>
      <c r="U1127" s="72" t="s">
        <v>65</v>
      </c>
      <c r="V1127" s="76">
        <v>57444673</v>
      </c>
      <c r="W1127" s="104" t="s">
        <v>10483</v>
      </c>
      <c r="X1127" s="80">
        <v>45860</v>
      </c>
      <c r="Y1127" s="80">
        <v>45860</v>
      </c>
      <c r="Z1127" s="78" t="s">
        <v>73</v>
      </c>
      <c r="AA1127" s="78">
        <v>45991</v>
      </c>
      <c r="AB1127" s="102">
        <f t="shared" si="102"/>
        <v>131</v>
      </c>
      <c r="AC1127" s="72">
        <v>0</v>
      </c>
      <c r="AD1127" s="514">
        <v>0</v>
      </c>
      <c r="AE1127" s="72">
        <v>0</v>
      </c>
      <c r="AF1127" s="80" t="s">
        <v>73</v>
      </c>
      <c r="AG1127" s="102">
        <f t="shared" si="103"/>
        <v>0</v>
      </c>
      <c r="AH1127" s="72">
        <v>0</v>
      </c>
      <c r="AI1127" s="628">
        <v>0</v>
      </c>
      <c r="AJ1127" s="72" t="s">
        <v>73</v>
      </c>
      <c r="AK1127" s="80" t="s">
        <v>73</v>
      </c>
      <c r="AL1127" s="72">
        <v>0</v>
      </c>
      <c r="AM1127" s="80" t="s">
        <v>73</v>
      </c>
      <c r="AN1127" s="80" t="s">
        <v>73</v>
      </c>
      <c r="AO1127" s="80" t="s">
        <v>73</v>
      </c>
      <c r="AP1127" s="102">
        <f t="shared" si="104"/>
        <v>0</v>
      </c>
      <c r="AQ1127" s="102">
        <f t="shared" si="105"/>
        <v>10125000</v>
      </c>
      <c r="AR1127" s="72" t="s">
        <v>65</v>
      </c>
      <c r="AS1127" s="76">
        <v>10125000</v>
      </c>
      <c r="AT1127" s="72" t="s">
        <v>319</v>
      </c>
      <c r="AU1127" s="76">
        <v>0</v>
      </c>
      <c r="AV1127" s="81" t="s">
        <v>73</v>
      </c>
      <c r="AW1127" s="620">
        <v>7875000</v>
      </c>
      <c r="AX1127" s="488">
        <f t="shared" si="106"/>
        <v>2250000</v>
      </c>
      <c r="AY1127" s="84">
        <f t="shared" si="107"/>
        <v>0.77777777777777779</v>
      </c>
      <c r="AZ1127" s="84">
        <v>0.77777777777777779</v>
      </c>
      <c r="BA1127" s="81" t="s">
        <v>73</v>
      </c>
      <c r="BB1127" s="72" t="s">
        <v>123</v>
      </c>
      <c r="BC1127" s="75" t="s">
        <v>11847</v>
      </c>
      <c r="BD1127" s="71" t="s">
        <v>65</v>
      </c>
      <c r="BE1127" s="71" t="s">
        <v>65</v>
      </c>
    </row>
    <row r="1128" spans="2:57" x14ac:dyDescent="0.25">
      <c r="B1128" s="71">
        <v>2025</v>
      </c>
      <c r="C1128" s="71">
        <v>891780111</v>
      </c>
      <c r="D1128" s="71" t="s">
        <v>63</v>
      </c>
      <c r="E1128" s="72" t="s">
        <v>11846</v>
      </c>
      <c r="F1128" s="72" t="s">
        <v>11845</v>
      </c>
      <c r="G1128" s="176">
        <v>0</v>
      </c>
      <c r="H1128" s="72" t="s">
        <v>71</v>
      </c>
      <c r="I1128" s="71" t="s">
        <v>64</v>
      </c>
      <c r="J1128" s="73" t="s">
        <v>81</v>
      </c>
      <c r="K1128" s="75" t="s">
        <v>11844</v>
      </c>
      <c r="L1128" s="76">
        <v>13676000</v>
      </c>
      <c r="M1128" s="71" t="s">
        <v>66</v>
      </c>
      <c r="N1128" s="75" t="s">
        <v>11843</v>
      </c>
      <c r="O1128" s="75">
        <v>1020757367</v>
      </c>
      <c r="P1128" s="72">
        <v>1425</v>
      </c>
      <c r="Q1128" s="80">
        <v>45840</v>
      </c>
      <c r="R1128" s="75">
        <v>5603238000</v>
      </c>
      <c r="S1128" s="80">
        <v>45860</v>
      </c>
      <c r="T1128" s="76">
        <v>13676000</v>
      </c>
      <c r="U1128" s="72" t="s">
        <v>65</v>
      </c>
      <c r="V1128" s="76">
        <v>4978990</v>
      </c>
      <c r="W1128" s="104" t="s">
        <v>11013</v>
      </c>
      <c r="X1128" s="80">
        <v>45860</v>
      </c>
      <c r="Y1128" s="80">
        <v>45860</v>
      </c>
      <c r="Z1128" s="78" t="s">
        <v>73</v>
      </c>
      <c r="AA1128" s="78">
        <v>45991</v>
      </c>
      <c r="AB1128" s="102">
        <f t="shared" si="102"/>
        <v>131</v>
      </c>
      <c r="AC1128" s="72">
        <v>0</v>
      </c>
      <c r="AD1128" s="514">
        <v>0</v>
      </c>
      <c r="AE1128" s="72">
        <v>0</v>
      </c>
      <c r="AF1128" s="80" t="s">
        <v>73</v>
      </c>
      <c r="AG1128" s="102">
        <f t="shared" si="103"/>
        <v>0</v>
      </c>
      <c r="AH1128" s="72">
        <v>0</v>
      </c>
      <c r="AI1128" s="628">
        <v>0</v>
      </c>
      <c r="AJ1128" s="72" t="s">
        <v>73</v>
      </c>
      <c r="AK1128" s="80" t="s">
        <v>73</v>
      </c>
      <c r="AL1128" s="72">
        <v>0</v>
      </c>
      <c r="AM1128" s="80" t="s">
        <v>73</v>
      </c>
      <c r="AN1128" s="80" t="s">
        <v>73</v>
      </c>
      <c r="AO1128" s="80" t="s">
        <v>73</v>
      </c>
      <c r="AP1128" s="102">
        <f t="shared" si="104"/>
        <v>0</v>
      </c>
      <c r="AQ1128" s="102">
        <f t="shared" si="105"/>
        <v>13676000</v>
      </c>
      <c r="AR1128" s="72" t="s">
        <v>65</v>
      </c>
      <c r="AS1128" s="76">
        <v>13676000</v>
      </c>
      <c r="AT1128" s="72" t="s">
        <v>319</v>
      </c>
      <c r="AU1128" s="76">
        <v>0</v>
      </c>
      <c r="AV1128" s="81" t="s">
        <v>73</v>
      </c>
      <c r="AW1128" s="620">
        <v>10520000</v>
      </c>
      <c r="AX1128" s="488">
        <f t="shared" si="106"/>
        <v>3156000</v>
      </c>
      <c r="AY1128" s="84">
        <f t="shared" si="107"/>
        <v>0.76923076923076927</v>
      </c>
      <c r="AZ1128" s="84">
        <v>0.76923076923076927</v>
      </c>
      <c r="BA1128" s="81" t="s">
        <v>73</v>
      </c>
      <c r="BB1128" s="72" t="s">
        <v>123</v>
      </c>
      <c r="BC1128" s="75" t="s">
        <v>11842</v>
      </c>
      <c r="BD1128" s="71" t="s">
        <v>65</v>
      </c>
      <c r="BE1128" s="71" t="s">
        <v>65</v>
      </c>
    </row>
    <row r="1129" spans="2:57" x14ac:dyDescent="0.25">
      <c r="B1129" s="71">
        <v>2025</v>
      </c>
      <c r="C1129" s="71">
        <v>891780111</v>
      </c>
      <c r="D1129" s="71" t="s">
        <v>63</v>
      </c>
      <c r="E1129" s="72" t="s">
        <v>11841</v>
      </c>
      <c r="F1129" s="72" t="s">
        <v>11840</v>
      </c>
      <c r="G1129" s="176">
        <v>0</v>
      </c>
      <c r="H1129" s="72" t="s">
        <v>71</v>
      </c>
      <c r="I1129" s="71" t="s">
        <v>64</v>
      </c>
      <c r="J1129" s="73" t="s">
        <v>81</v>
      </c>
      <c r="K1129" s="75" t="s">
        <v>11839</v>
      </c>
      <c r="L1129" s="76">
        <v>11836700</v>
      </c>
      <c r="M1129" s="71" t="s">
        <v>66</v>
      </c>
      <c r="N1129" s="75" t="s">
        <v>11838</v>
      </c>
      <c r="O1129" s="75">
        <v>52769336</v>
      </c>
      <c r="P1129" s="72">
        <v>1426</v>
      </c>
      <c r="Q1129" s="80">
        <v>45840</v>
      </c>
      <c r="R1129" s="75">
        <v>2494141000</v>
      </c>
      <c r="S1129" s="80">
        <v>45860</v>
      </c>
      <c r="T1129" s="76">
        <v>11836700</v>
      </c>
      <c r="U1129" s="72" t="s">
        <v>65</v>
      </c>
      <c r="V1129" s="76">
        <v>93400727</v>
      </c>
      <c r="W1129" s="104" t="s">
        <v>10636</v>
      </c>
      <c r="X1129" s="80">
        <v>45860</v>
      </c>
      <c r="Y1129" s="80">
        <v>45860</v>
      </c>
      <c r="Z1129" s="78" t="s">
        <v>73</v>
      </c>
      <c r="AA1129" s="78">
        <v>45991</v>
      </c>
      <c r="AB1129" s="102">
        <f t="shared" si="102"/>
        <v>131</v>
      </c>
      <c r="AC1129" s="72">
        <v>0</v>
      </c>
      <c r="AD1129" s="514">
        <v>0</v>
      </c>
      <c r="AE1129" s="72">
        <v>0</v>
      </c>
      <c r="AF1129" s="80" t="s">
        <v>73</v>
      </c>
      <c r="AG1129" s="102">
        <f t="shared" si="103"/>
        <v>0</v>
      </c>
      <c r="AH1129" s="72">
        <v>0</v>
      </c>
      <c r="AI1129" s="628">
        <v>0</v>
      </c>
      <c r="AJ1129" s="72" t="s">
        <v>73</v>
      </c>
      <c r="AK1129" s="80" t="s">
        <v>73</v>
      </c>
      <c r="AL1129" s="72">
        <v>0</v>
      </c>
      <c r="AM1129" s="80" t="s">
        <v>73</v>
      </c>
      <c r="AN1129" s="80" t="s">
        <v>73</v>
      </c>
      <c r="AO1129" s="80" t="s">
        <v>73</v>
      </c>
      <c r="AP1129" s="102">
        <f t="shared" si="104"/>
        <v>0</v>
      </c>
      <c r="AQ1129" s="102">
        <f t="shared" si="105"/>
        <v>11836700</v>
      </c>
      <c r="AR1129" s="72" t="s">
        <v>65</v>
      </c>
      <c r="AS1129" s="76">
        <v>11836700</v>
      </c>
      <c r="AT1129" s="72" t="s">
        <v>319</v>
      </c>
      <c r="AU1129" s="76">
        <v>0</v>
      </c>
      <c r="AV1129" s="81" t="s">
        <v>73</v>
      </c>
      <c r="AW1129" s="620">
        <v>9186700</v>
      </c>
      <c r="AX1129" s="488">
        <f t="shared" si="106"/>
        <v>2650000</v>
      </c>
      <c r="AY1129" s="84">
        <f t="shared" si="107"/>
        <v>0.77612003345527047</v>
      </c>
      <c r="AZ1129" s="84">
        <v>0.77612003345527047</v>
      </c>
      <c r="BA1129" s="81" t="s">
        <v>73</v>
      </c>
      <c r="BB1129" s="72" t="s">
        <v>123</v>
      </c>
      <c r="BC1129" s="75" t="s">
        <v>11837</v>
      </c>
      <c r="BD1129" s="71" t="s">
        <v>65</v>
      </c>
      <c r="BE1129" s="71" t="s">
        <v>65</v>
      </c>
    </row>
    <row r="1130" spans="2:57" x14ac:dyDescent="0.25">
      <c r="B1130" s="71">
        <v>2025</v>
      </c>
      <c r="C1130" s="71">
        <v>891780111</v>
      </c>
      <c r="D1130" s="71" t="s">
        <v>63</v>
      </c>
      <c r="E1130" s="72" t="s">
        <v>11836</v>
      </c>
      <c r="F1130" s="72" t="s">
        <v>11835</v>
      </c>
      <c r="G1130" s="176">
        <v>0</v>
      </c>
      <c r="H1130" s="72" t="s">
        <v>71</v>
      </c>
      <c r="I1130" s="71" t="s">
        <v>64</v>
      </c>
      <c r="J1130" s="73" t="s">
        <v>81</v>
      </c>
      <c r="K1130" s="75" t="s">
        <v>11834</v>
      </c>
      <c r="L1130" s="76">
        <v>15624000</v>
      </c>
      <c r="M1130" s="71" t="s">
        <v>66</v>
      </c>
      <c r="N1130" s="75" t="s">
        <v>11833</v>
      </c>
      <c r="O1130" s="75">
        <v>85465875</v>
      </c>
      <c r="P1130" s="72">
        <v>1425</v>
      </c>
      <c r="Q1130" s="80">
        <v>45840</v>
      </c>
      <c r="R1130" s="75">
        <v>5603238000</v>
      </c>
      <c r="S1130" s="80">
        <v>45860</v>
      </c>
      <c r="T1130" s="76">
        <v>15624000</v>
      </c>
      <c r="U1130" s="72" t="s">
        <v>65</v>
      </c>
      <c r="V1130" s="76">
        <v>39058006</v>
      </c>
      <c r="W1130" s="104" t="s">
        <v>10407</v>
      </c>
      <c r="X1130" s="80">
        <v>45860</v>
      </c>
      <c r="Y1130" s="80">
        <v>45860</v>
      </c>
      <c r="Z1130" s="78" t="s">
        <v>73</v>
      </c>
      <c r="AA1130" s="78">
        <v>45991</v>
      </c>
      <c r="AB1130" s="102">
        <f t="shared" si="102"/>
        <v>131</v>
      </c>
      <c r="AC1130" s="72">
        <v>0</v>
      </c>
      <c r="AD1130" s="514">
        <v>0</v>
      </c>
      <c r="AE1130" s="72">
        <v>0</v>
      </c>
      <c r="AF1130" s="80" t="s">
        <v>73</v>
      </c>
      <c r="AG1130" s="102">
        <f t="shared" si="103"/>
        <v>0</v>
      </c>
      <c r="AH1130" s="72">
        <v>0</v>
      </c>
      <c r="AI1130" s="628">
        <v>0</v>
      </c>
      <c r="AJ1130" s="72" t="s">
        <v>73</v>
      </c>
      <c r="AK1130" s="80" t="s">
        <v>73</v>
      </c>
      <c r="AL1130" s="72">
        <v>0</v>
      </c>
      <c r="AM1130" s="80" t="s">
        <v>73</v>
      </c>
      <c r="AN1130" s="80" t="s">
        <v>73</v>
      </c>
      <c r="AO1130" s="80" t="s">
        <v>73</v>
      </c>
      <c r="AP1130" s="102">
        <f t="shared" si="104"/>
        <v>0</v>
      </c>
      <c r="AQ1130" s="102">
        <f t="shared" si="105"/>
        <v>15624000</v>
      </c>
      <c r="AR1130" s="72" t="s">
        <v>65</v>
      </c>
      <c r="AS1130" s="76">
        <v>15624000</v>
      </c>
      <c r="AT1130" s="72" t="s">
        <v>319</v>
      </c>
      <c r="AU1130" s="76">
        <v>0</v>
      </c>
      <c r="AV1130" s="81" t="s">
        <v>73</v>
      </c>
      <c r="AW1130" s="620">
        <v>12152000</v>
      </c>
      <c r="AX1130" s="488">
        <f t="shared" si="106"/>
        <v>3472000</v>
      </c>
      <c r="AY1130" s="84">
        <f t="shared" si="107"/>
        <v>0.77777777777777779</v>
      </c>
      <c r="AZ1130" s="84">
        <v>0.77777777777777779</v>
      </c>
      <c r="BA1130" s="81" t="s">
        <v>73</v>
      </c>
      <c r="BB1130" s="72" t="s">
        <v>123</v>
      </c>
      <c r="BC1130" s="75" t="s">
        <v>11832</v>
      </c>
      <c r="BD1130" s="71" t="s">
        <v>65</v>
      </c>
      <c r="BE1130" s="71" t="s">
        <v>65</v>
      </c>
    </row>
    <row r="1131" spans="2:57" x14ac:dyDescent="0.25">
      <c r="B1131" s="71">
        <v>2025</v>
      </c>
      <c r="C1131" s="71">
        <v>891780111</v>
      </c>
      <c r="D1131" s="71" t="s">
        <v>63</v>
      </c>
      <c r="E1131" s="72" t="s">
        <v>11831</v>
      </c>
      <c r="F1131" s="72" t="s">
        <v>11830</v>
      </c>
      <c r="G1131" s="176">
        <v>0</v>
      </c>
      <c r="H1131" s="72" t="s">
        <v>71</v>
      </c>
      <c r="I1131" s="71" t="s">
        <v>64</v>
      </c>
      <c r="J1131" s="73" t="s">
        <v>81</v>
      </c>
      <c r="K1131" s="75" t="s">
        <v>11829</v>
      </c>
      <c r="L1131" s="76">
        <v>10125000</v>
      </c>
      <c r="M1131" s="71" t="s">
        <v>66</v>
      </c>
      <c r="N1131" s="75" t="s">
        <v>11828</v>
      </c>
      <c r="O1131" s="75">
        <v>36726629</v>
      </c>
      <c r="P1131" s="72">
        <v>1426</v>
      </c>
      <c r="Q1131" s="80">
        <v>45840</v>
      </c>
      <c r="R1131" s="75">
        <v>2494141000</v>
      </c>
      <c r="S1131" s="80">
        <v>45860</v>
      </c>
      <c r="T1131" s="76">
        <v>10125000</v>
      </c>
      <c r="U1131" s="72" t="s">
        <v>65</v>
      </c>
      <c r="V1131" s="76">
        <v>57441846</v>
      </c>
      <c r="W1131" s="104" t="s">
        <v>10888</v>
      </c>
      <c r="X1131" s="80">
        <v>45860</v>
      </c>
      <c r="Y1131" s="80">
        <v>45860</v>
      </c>
      <c r="Z1131" s="78" t="s">
        <v>73</v>
      </c>
      <c r="AA1131" s="78">
        <v>45991</v>
      </c>
      <c r="AB1131" s="102">
        <f t="shared" si="102"/>
        <v>131</v>
      </c>
      <c r="AC1131" s="72">
        <v>0</v>
      </c>
      <c r="AD1131" s="514">
        <v>0</v>
      </c>
      <c r="AE1131" s="72">
        <v>0</v>
      </c>
      <c r="AF1131" s="80" t="s">
        <v>73</v>
      </c>
      <c r="AG1131" s="102">
        <f t="shared" si="103"/>
        <v>0</v>
      </c>
      <c r="AH1131" s="72">
        <v>0</v>
      </c>
      <c r="AI1131" s="628">
        <v>0</v>
      </c>
      <c r="AJ1131" s="72" t="s">
        <v>73</v>
      </c>
      <c r="AK1131" s="80" t="s">
        <v>73</v>
      </c>
      <c r="AL1131" s="72">
        <v>0</v>
      </c>
      <c r="AM1131" s="80" t="s">
        <v>73</v>
      </c>
      <c r="AN1131" s="80" t="s">
        <v>73</v>
      </c>
      <c r="AO1131" s="80" t="s">
        <v>73</v>
      </c>
      <c r="AP1131" s="102">
        <f t="shared" si="104"/>
        <v>0</v>
      </c>
      <c r="AQ1131" s="102">
        <f t="shared" si="105"/>
        <v>10125000</v>
      </c>
      <c r="AR1131" s="72" t="s">
        <v>65</v>
      </c>
      <c r="AS1131" s="76">
        <v>10125000</v>
      </c>
      <c r="AT1131" s="72" t="s">
        <v>319</v>
      </c>
      <c r="AU1131" s="76">
        <v>0</v>
      </c>
      <c r="AV1131" s="81" t="s">
        <v>73</v>
      </c>
      <c r="AW1131" s="620">
        <v>7875000</v>
      </c>
      <c r="AX1131" s="488">
        <f t="shared" si="106"/>
        <v>2250000</v>
      </c>
      <c r="AY1131" s="84">
        <f t="shared" si="107"/>
        <v>0.77777777777777779</v>
      </c>
      <c r="AZ1131" s="84">
        <v>0.77777777777777779</v>
      </c>
      <c r="BA1131" s="81" t="s">
        <v>73</v>
      </c>
      <c r="BB1131" s="72" t="s">
        <v>123</v>
      </c>
      <c r="BC1131" s="75" t="s">
        <v>11827</v>
      </c>
      <c r="BD1131" s="71" t="s">
        <v>65</v>
      </c>
      <c r="BE1131" s="71" t="s">
        <v>65</v>
      </c>
    </row>
    <row r="1132" spans="2:57" x14ac:dyDescent="0.25">
      <c r="B1132" s="71">
        <v>2025</v>
      </c>
      <c r="C1132" s="71">
        <v>891780111</v>
      </c>
      <c r="D1132" s="71" t="s">
        <v>63</v>
      </c>
      <c r="E1132" s="72" t="s">
        <v>11826</v>
      </c>
      <c r="F1132" s="72" t="s">
        <v>11825</v>
      </c>
      <c r="G1132" s="176">
        <v>0</v>
      </c>
      <c r="H1132" s="72" t="s">
        <v>71</v>
      </c>
      <c r="I1132" s="71" t="s">
        <v>64</v>
      </c>
      <c r="J1132" s="73" t="s">
        <v>81</v>
      </c>
      <c r="K1132" s="75" t="s">
        <v>11824</v>
      </c>
      <c r="L1132" s="76">
        <v>12825000</v>
      </c>
      <c r="M1132" s="71" t="s">
        <v>66</v>
      </c>
      <c r="N1132" s="75" t="s">
        <v>11823</v>
      </c>
      <c r="O1132" s="75">
        <v>49758019</v>
      </c>
      <c r="P1132" s="72">
        <v>1425</v>
      </c>
      <c r="Q1132" s="80">
        <v>45840</v>
      </c>
      <c r="R1132" s="75">
        <v>5603238000</v>
      </c>
      <c r="S1132" s="80">
        <v>45860</v>
      </c>
      <c r="T1132" s="76">
        <v>12825000</v>
      </c>
      <c r="U1132" s="72" t="s">
        <v>65</v>
      </c>
      <c r="V1132" s="76">
        <v>57441846</v>
      </c>
      <c r="W1132" s="104" t="s">
        <v>10888</v>
      </c>
      <c r="X1132" s="80">
        <v>45860</v>
      </c>
      <c r="Y1132" s="80">
        <v>45860</v>
      </c>
      <c r="Z1132" s="78" t="s">
        <v>73</v>
      </c>
      <c r="AA1132" s="78">
        <v>45991</v>
      </c>
      <c r="AB1132" s="102">
        <f t="shared" si="102"/>
        <v>131</v>
      </c>
      <c r="AC1132" s="72">
        <v>0</v>
      </c>
      <c r="AD1132" s="514">
        <v>0</v>
      </c>
      <c r="AE1132" s="72">
        <v>0</v>
      </c>
      <c r="AF1132" s="80" t="s">
        <v>73</v>
      </c>
      <c r="AG1132" s="102">
        <f t="shared" si="103"/>
        <v>0</v>
      </c>
      <c r="AH1132" s="72">
        <v>0</v>
      </c>
      <c r="AI1132" s="628">
        <v>0</v>
      </c>
      <c r="AJ1132" s="72" t="s">
        <v>73</v>
      </c>
      <c r="AK1132" s="80" t="s">
        <v>73</v>
      </c>
      <c r="AL1132" s="72">
        <v>0</v>
      </c>
      <c r="AM1132" s="80" t="s">
        <v>73</v>
      </c>
      <c r="AN1132" s="80" t="s">
        <v>73</v>
      </c>
      <c r="AO1132" s="80" t="s">
        <v>73</v>
      </c>
      <c r="AP1132" s="102">
        <f t="shared" si="104"/>
        <v>0</v>
      </c>
      <c r="AQ1132" s="102">
        <f t="shared" si="105"/>
        <v>12825000</v>
      </c>
      <c r="AR1132" s="72" t="s">
        <v>65</v>
      </c>
      <c r="AS1132" s="76">
        <v>12825000</v>
      </c>
      <c r="AT1132" s="72" t="s">
        <v>319</v>
      </c>
      <c r="AU1132" s="76">
        <v>0</v>
      </c>
      <c r="AV1132" s="81" t="s">
        <v>73</v>
      </c>
      <c r="AW1132" s="620">
        <v>9975000</v>
      </c>
      <c r="AX1132" s="488">
        <f t="shared" si="106"/>
        <v>2850000</v>
      </c>
      <c r="AY1132" s="84">
        <f t="shared" si="107"/>
        <v>0.77777777777777779</v>
      </c>
      <c r="AZ1132" s="84">
        <v>0.77777777777777779</v>
      </c>
      <c r="BA1132" s="81" t="s">
        <v>73</v>
      </c>
      <c r="BB1132" s="72" t="s">
        <v>123</v>
      </c>
      <c r="BC1132" s="75" t="s">
        <v>11822</v>
      </c>
      <c r="BD1132" s="71" t="s">
        <v>65</v>
      </c>
      <c r="BE1132" s="71" t="s">
        <v>65</v>
      </c>
    </row>
    <row r="1133" spans="2:57" x14ac:dyDescent="0.25">
      <c r="B1133" s="71">
        <v>2025</v>
      </c>
      <c r="C1133" s="71">
        <v>891780111</v>
      </c>
      <c r="D1133" s="71" t="s">
        <v>63</v>
      </c>
      <c r="E1133" s="72" t="s">
        <v>11821</v>
      </c>
      <c r="F1133" s="72" t="s">
        <v>11820</v>
      </c>
      <c r="G1133" s="176">
        <v>0</v>
      </c>
      <c r="H1133" s="72" t="s">
        <v>71</v>
      </c>
      <c r="I1133" s="71" t="s">
        <v>64</v>
      </c>
      <c r="J1133" s="73" t="s">
        <v>81</v>
      </c>
      <c r="K1133" s="75" t="s">
        <v>11819</v>
      </c>
      <c r="L1133" s="76">
        <v>15624000</v>
      </c>
      <c r="M1133" s="71" t="s">
        <v>66</v>
      </c>
      <c r="N1133" s="75" t="s">
        <v>182</v>
      </c>
      <c r="O1133" s="75">
        <v>1010215438</v>
      </c>
      <c r="P1133" s="72">
        <v>1425</v>
      </c>
      <c r="Q1133" s="80">
        <v>45840</v>
      </c>
      <c r="R1133" s="75">
        <v>5603238000</v>
      </c>
      <c r="S1133" s="80">
        <v>45860</v>
      </c>
      <c r="T1133" s="76">
        <v>15624000</v>
      </c>
      <c r="U1133" s="72" t="s">
        <v>65</v>
      </c>
      <c r="V1133" s="76">
        <v>57464638</v>
      </c>
      <c r="W1133" s="104" t="s">
        <v>10367</v>
      </c>
      <c r="X1133" s="80">
        <v>45860</v>
      </c>
      <c r="Y1133" s="80">
        <v>45860</v>
      </c>
      <c r="Z1133" s="78" t="s">
        <v>73</v>
      </c>
      <c r="AA1133" s="78">
        <v>45991</v>
      </c>
      <c r="AB1133" s="102">
        <f t="shared" si="102"/>
        <v>131</v>
      </c>
      <c r="AC1133" s="72">
        <v>0</v>
      </c>
      <c r="AD1133" s="514">
        <v>0</v>
      </c>
      <c r="AE1133" s="72">
        <v>0</v>
      </c>
      <c r="AF1133" s="80" t="s">
        <v>73</v>
      </c>
      <c r="AG1133" s="102">
        <f t="shared" si="103"/>
        <v>0</v>
      </c>
      <c r="AH1133" s="72">
        <v>0</v>
      </c>
      <c r="AI1133" s="628">
        <v>0</v>
      </c>
      <c r="AJ1133" s="72" t="s">
        <v>73</v>
      </c>
      <c r="AK1133" s="80" t="s">
        <v>73</v>
      </c>
      <c r="AL1133" s="72">
        <v>0</v>
      </c>
      <c r="AM1133" s="80" t="s">
        <v>73</v>
      </c>
      <c r="AN1133" s="80" t="s">
        <v>73</v>
      </c>
      <c r="AO1133" s="80" t="s">
        <v>73</v>
      </c>
      <c r="AP1133" s="102">
        <f t="shared" si="104"/>
        <v>0</v>
      </c>
      <c r="AQ1133" s="102">
        <f t="shared" si="105"/>
        <v>15624000</v>
      </c>
      <c r="AR1133" s="72" t="s">
        <v>65</v>
      </c>
      <c r="AS1133" s="76">
        <v>15624000</v>
      </c>
      <c r="AT1133" s="72" t="s">
        <v>319</v>
      </c>
      <c r="AU1133" s="76">
        <v>0</v>
      </c>
      <c r="AV1133" s="81" t="s">
        <v>73</v>
      </c>
      <c r="AW1133" s="620">
        <v>12152000</v>
      </c>
      <c r="AX1133" s="488">
        <f t="shared" si="106"/>
        <v>3472000</v>
      </c>
      <c r="AY1133" s="84">
        <f t="shared" si="107"/>
        <v>0.77777777777777779</v>
      </c>
      <c r="AZ1133" s="84">
        <v>0.77777777777777779</v>
      </c>
      <c r="BA1133" s="81" t="s">
        <v>73</v>
      </c>
      <c r="BB1133" s="72" t="s">
        <v>123</v>
      </c>
      <c r="BC1133" s="75" t="s">
        <v>11818</v>
      </c>
      <c r="BD1133" s="71" t="s">
        <v>65</v>
      </c>
      <c r="BE1133" s="71" t="s">
        <v>65</v>
      </c>
    </row>
    <row r="1134" spans="2:57" x14ac:dyDescent="0.25">
      <c r="B1134" s="71">
        <v>2025</v>
      </c>
      <c r="C1134" s="71">
        <v>891780111</v>
      </c>
      <c r="D1134" s="71" t="s">
        <v>63</v>
      </c>
      <c r="E1134" s="72" t="s">
        <v>11817</v>
      </c>
      <c r="F1134" s="72" t="s">
        <v>11816</v>
      </c>
      <c r="G1134" s="176">
        <v>0</v>
      </c>
      <c r="H1134" s="72" t="s">
        <v>71</v>
      </c>
      <c r="I1134" s="71" t="s">
        <v>64</v>
      </c>
      <c r="J1134" s="73" t="s">
        <v>81</v>
      </c>
      <c r="K1134" s="75" t="s">
        <v>11815</v>
      </c>
      <c r="L1134" s="76">
        <v>19800000</v>
      </c>
      <c r="M1134" s="71" t="s">
        <v>66</v>
      </c>
      <c r="N1134" s="75" t="s">
        <v>11814</v>
      </c>
      <c r="O1134" s="75">
        <v>36535996</v>
      </c>
      <c r="P1134" s="72">
        <v>1425</v>
      </c>
      <c r="Q1134" s="80">
        <v>45840</v>
      </c>
      <c r="R1134" s="75">
        <v>5603238000</v>
      </c>
      <c r="S1134" s="80">
        <v>45860</v>
      </c>
      <c r="T1134" s="76">
        <v>19800000</v>
      </c>
      <c r="U1134" s="72" t="s">
        <v>65</v>
      </c>
      <c r="V1134" s="76">
        <v>36559627</v>
      </c>
      <c r="W1134" s="104" t="s">
        <v>10413</v>
      </c>
      <c r="X1134" s="80">
        <v>45860</v>
      </c>
      <c r="Y1134" s="80">
        <v>45860</v>
      </c>
      <c r="Z1134" s="78" t="s">
        <v>73</v>
      </c>
      <c r="AA1134" s="78">
        <v>45991</v>
      </c>
      <c r="AB1134" s="102">
        <f t="shared" si="102"/>
        <v>131</v>
      </c>
      <c r="AC1134" s="72">
        <v>0</v>
      </c>
      <c r="AD1134" s="514">
        <v>0</v>
      </c>
      <c r="AE1134" s="72">
        <v>0</v>
      </c>
      <c r="AF1134" s="80" t="s">
        <v>73</v>
      </c>
      <c r="AG1134" s="102">
        <f t="shared" si="103"/>
        <v>0</v>
      </c>
      <c r="AH1134" s="72">
        <v>0</v>
      </c>
      <c r="AI1134" s="628">
        <v>0</v>
      </c>
      <c r="AJ1134" s="72" t="s">
        <v>73</v>
      </c>
      <c r="AK1134" s="80" t="s">
        <v>73</v>
      </c>
      <c r="AL1134" s="72">
        <v>0</v>
      </c>
      <c r="AM1134" s="80" t="s">
        <v>73</v>
      </c>
      <c r="AN1134" s="80" t="s">
        <v>73</v>
      </c>
      <c r="AO1134" s="80" t="s">
        <v>73</v>
      </c>
      <c r="AP1134" s="102">
        <f t="shared" si="104"/>
        <v>0</v>
      </c>
      <c r="AQ1134" s="102">
        <f t="shared" si="105"/>
        <v>19800000</v>
      </c>
      <c r="AR1134" s="72" t="s">
        <v>65</v>
      </c>
      <c r="AS1134" s="76">
        <v>19800000</v>
      </c>
      <c r="AT1134" s="72" t="s">
        <v>319</v>
      </c>
      <c r="AU1134" s="76">
        <v>0</v>
      </c>
      <c r="AV1134" s="81" t="s">
        <v>73</v>
      </c>
      <c r="AW1134" s="620">
        <v>15400000</v>
      </c>
      <c r="AX1134" s="488">
        <f t="shared" si="106"/>
        <v>4400000</v>
      </c>
      <c r="AY1134" s="84">
        <f t="shared" si="107"/>
        <v>0.77777777777777779</v>
      </c>
      <c r="AZ1134" s="84">
        <v>0.77777777777777779</v>
      </c>
      <c r="BA1134" s="81" t="s">
        <v>73</v>
      </c>
      <c r="BB1134" s="72" t="s">
        <v>123</v>
      </c>
      <c r="BC1134" s="75" t="s">
        <v>11813</v>
      </c>
      <c r="BD1134" s="71" t="s">
        <v>65</v>
      </c>
      <c r="BE1134" s="71" t="s">
        <v>65</v>
      </c>
    </row>
    <row r="1135" spans="2:57" x14ac:dyDescent="0.25">
      <c r="B1135" s="71">
        <v>2025</v>
      </c>
      <c r="C1135" s="71">
        <v>891780111</v>
      </c>
      <c r="D1135" s="71" t="s">
        <v>63</v>
      </c>
      <c r="E1135" s="72" t="s">
        <v>11812</v>
      </c>
      <c r="F1135" s="72" t="s">
        <v>11811</v>
      </c>
      <c r="G1135" s="176">
        <v>0</v>
      </c>
      <c r="H1135" s="72" t="s">
        <v>71</v>
      </c>
      <c r="I1135" s="71" t="s">
        <v>64</v>
      </c>
      <c r="J1135" s="73" t="s">
        <v>81</v>
      </c>
      <c r="K1135" s="75" t="s">
        <v>11810</v>
      </c>
      <c r="L1135" s="76">
        <v>14202000</v>
      </c>
      <c r="M1135" s="71" t="s">
        <v>66</v>
      </c>
      <c r="N1135" s="75" t="s">
        <v>11809</v>
      </c>
      <c r="O1135" s="75">
        <v>1082881245</v>
      </c>
      <c r="P1135" s="72">
        <v>1425</v>
      </c>
      <c r="Q1135" s="80">
        <v>45840</v>
      </c>
      <c r="R1135" s="75">
        <v>5603238000</v>
      </c>
      <c r="S1135" s="80">
        <v>45860</v>
      </c>
      <c r="T1135" s="76">
        <v>14202000</v>
      </c>
      <c r="U1135" s="72" t="s">
        <v>65</v>
      </c>
      <c r="V1135" s="76">
        <v>36557666</v>
      </c>
      <c r="W1135" s="104" t="s">
        <v>10440</v>
      </c>
      <c r="X1135" s="80">
        <v>45860</v>
      </c>
      <c r="Y1135" s="80">
        <v>45860</v>
      </c>
      <c r="Z1135" s="78" t="s">
        <v>73</v>
      </c>
      <c r="AA1135" s="78">
        <v>45991</v>
      </c>
      <c r="AB1135" s="102">
        <f t="shared" si="102"/>
        <v>131</v>
      </c>
      <c r="AC1135" s="72">
        <v>0</v>
      </c>
      <c r="AD1135" s="514">
        <v>0</v>
      </c>
      <c r="AE1135" s="72">
        <v>0</v>
      </c>
      <c r="AF1135" s="80" t="s">
        <v>73</v>
      </c>
      <c r="AG1135" s="102">
        <f t="shared" si="103"/>
        <v>0</v>
      </c>
      <c r="AH1135" s="72">
        <v>0</v>
      </c>
      <c r="AI1135" s="628">
        <v>0</v>
      </c>
      <c r="AJ1135" s="72" t="s">
        <v>73</v>
      </c>
      <c r="AK1135" s="80" t="s">
        <v>73</v>
      </c>
      <c r="AL1135" s="72">
        <v>0</v>
      </c>
      <c r="AM1135" s="80" t="s">
        <v>73</v>
      </c>
      <c r="AN1135" s="80" t="s">
        <v>73</v>
      </c>
      <c r="AO1135" s="80" t="s">
        <v>73</v>
      </c>
      <c r="AP1135" s="102">
        <f t="shared" si="104"/>
        <v>0</v>
      </c>
      <c r="AQ1135" s="102">
        <f t="shared" si="105"/>
        <v>14202000</v>
      </c>
      <c r="AR1135" s="72" t="s">
        <v>65</v>
      </c>
      <c r="AS1135" s="76">
        <v>14202000</v>
      </c>
      <c r="AT1135" s="72" t="s">
        <v>319</v>
      </c>
      <c r="AU1135" s="76">
        <v>0</v>
      </c>
      <c r="AV1135" s="81" t="s">
        <v>73</v>
      </c>
      <c r="AW1135" s="620">
        <v>11046000</v>
      </c>
      <c r="AX1135" s="488">
        <f t="shared" si="106"/>
        <v>3156000</v>
      </c>
      <c r="AY1135" s="84">
        <f t="shared" si="107"/>
        <v>0.77777777777777779</v>
      </c>
      <c r="AZ1135" s="84">
        <v>0.77777777777777779</v>
      </c>
      <c r="BA1135" s="81" t="s">
        <v>73</v>
      </c>
      <c r="BB1135" s="72" t="s">
        <v>123</v>
      </c>
      <c r="BC1135" s="75" t="s">
        <v>11808</v>
      </c>
      <c r="BD1135" s="71" t="s">
        <v>65</v>
      </c>
      <c r="BE1135" s="71" t="s">
        <v>65</v>
      </c>
    </row>
    <row r="1136" spans="2:57" x14ac:dyDescent="0.25">
      <c r="B1136" s="71">
        <v>2025</v>
      </c>
      <c r="C1136" s="71">
        <v>891780111</v>
      </c>
      <c r="D1136" s="71" t="s">
        <v>63</v>
      </c>
      <c r="E1136" s="72" t="s">
        <v>11807</v>
      </c>
      <c r="F1136" s="72" t="s">
        <v>11806</v>
      </c>
      <c r="G1136" s="176">
        <v>0</v>
      </c>
      <c r="H1136" s="72" t="s">
        <v>71</v>
      </c>
      <c r="I1136" s="71" t="s">
        <v>64</v>
      </c>
      <c r="J1136" s="73" t="s">
        <v>81</v>
      </c>
      <c r="K1136" s="75" t="s">
        <v>11805</v>
      </c>
      <c r="L1136" s="76">
        <v>14202000</v>
      </c>
      <c r="M1136" s="71" t="s">
        <v>66</v>
      </c>
      <c r="N1136" s="75" t="s">
        <v>11804</v>
      </c>
      <c r="O1136" s="75">
        <v>1082983493</v>
      </c>
      <c r="P1136" s="72">
        <v>1425</v>
      </c>
      <c r="Q1136" s="80">
        <v>45840</v>
      </c>
      <c r="R1136" s="75">
        <v>5603238000</v>
      </c>
      <c r="S1136" s="80">
        <v>45860</v>
      </c>
      <c r="T1136" s="76">
        <v>14202000</v>
      </c>
      <c r="U1136" s="72" t="s">
        <v>65</v>
      </c>
      <c r="V1136" s="76">
        <v>36557666</v>
      </c>
      <c r="W1136" s="104" t="s">
        <v>10440</v>
      </c>
      <c r="X1136" s="80">
        <v>45860</v>
      </c>
      <c r="Y1136" s="80">
        <v>45860</v>
      </c>
      <c r="Z1136" s="78" t="s">
        <v>73</v>
      </c>
      <c r="AA1136" s="78">
        <v>45991</v>
      </c>
      <c r="AB1136" s="102">
        <f t="shared" si="102"/>
        <v>131</v>
      </c>
      <c r="AC1136" s="72">
        <v>0</v>
      </c>
      <c r="AD1136" s="514">
        <v>0</v>
      </c>
      <c r="AE1136" s="72">
        <v>0</v>
      </c>
      <c r="AF1136" s="80" t="s">
        <v>73</v>
      </c>
      <c r="AG1136" s="102">
        <f t="shared" si="103"/>
        <v>0</v>
      </c>
      <c r="AH1136" s="72">
        <v>0</v>
      </c>
      <c r="AI1136" s="628">
        <v>0</v>
      </c>
      <c r="AJ1136" s="72" t="s">
        <v>73</v>
      </c>
      <c r="AK1136" s="80" t="s">
        <v>73</v>
      </c>
      <c r="AL1136" s="72">
        <v>0</v>
      </c>
      <c r="AM1136" s="80" t="s">
        <v>73</v>
      </c>
      <c r="AN1136" s="80" t="s">
        <v>73</v>
      </c>
      <c r="AO1136" s="80" t="s">
        <v>73</v>
      </c>
      <c r="AP1136" s="102">
        <f t="shared" si="104"/>
        <v>0</v>
      </c>
      <c r="AQ1136" s="102">
        <f t="shared" si="105"/>
        <v>14202000</v>
      </c>
      <c r="AR1136" s="72" t="s">
        <v>65</v>
      </c>
      <c r="AS1136" s="76">
        <v>14202000</v>
      </c>
      <c r="AT1136" s="72" t="s">
        <v>319</v>
      </c>
      <c r="AU1136" s="76">
        <v>0</v>
      </c>
      <c r="AV1136" s="81" t="s">
        <v>73</v>
      </c>
      <c r="AW1136" s="620">
        <v>11046000</v>
      </c>
      <c r="AX1136" s="488">
        <f t="shared" si="106"/>
        <v>3156000</v>
      </c>
      <c r="AY1136" s="84">
        <f t="shared" si="107"/>
        <v>0.77777777777777779</v>
      </c>
      <c r="AZ1136" s="84">
        <v>0.77777777777777779</v>
      </c>
      <c r="BA1136" s="81" t="s">
        <v>73</v>
      </c>
      <c r="BB1136" s="72" t="s">
        <v>123</v>
      </c>
      <c r="BC1136" s="75" t="s">
        <v>11803</v>
      </c>
      <c r="BD1136" s="71" t="s">
        <v>65</v>
      </c>
      <c r="BE1136" s="71" t="s">
        <v>65</v>
      </c>
    </row>
    <row r="1137" spans="2:57" x14ac:dyDescent="0.25">
      <c r="B1137" s="71">
        <v>2025</v>
      </c>
      <c r="C1137" s="71">
        <v>891780111</v>
      </c>
      <c r="D1137" s="71" t="s">
        <v>63</v>
      </c>
      <c r="E1137" s="72" t="s">
        <v>11802</v>
      </c>
      <c r="F1137" s="72" t="s">
        <v>11801</v>
      </c>
      <c r="G1137" s="176">
        <v>0</v>
      </c>
      <c r="H1137" s="72" t="s">
        <v>71</v>
      </c>
      <c r="I1137" s="71" t="s">
        <v>64</v>
      </c>
      <c r="J1137" s="73" t="s">
        <v>81</v>
      </c>
      <c r="K1137" s="75" t="s">
        <v>11800</v>
      </c>
      <c r="L1137" s="76">
        <v>13991600</v>
      </c>
      <c r="M1137" s="71" t="s">
        <v>66</v>
      </c>
      <c r="N1137" s="75" t="s">
        <v>11799</v>
      </c>
      <c r="O1137" s="75">
        <v>1083035620</v>
      </c>
      <c r="P1137" s="72">
        <v>1425</v>
      </c>
      <c r="Q1137" s="80">
        <v>45840</v>
      </c>
      <c r="R1137" s="75">
        <v>5603238000</v>
      </c>
      <c r="S1137" s="80">
        <v>45860</v>
      </c>
      <c r="T1137" s="76">
        <v>13991600</v>
      </c>
      <c r="U1137" s="72" t="s">
        <v>65</v>
      </c>
      <c r="V1137" s="76">
        <v>84452087</v>
      </c>
      <c r="W1137" s="104" t="s">
        <v>10326</v>
      </c>
      <c r="X1137" s="80">
        <v>45860</v>
      </c>
      <c r="Y1137" s="80">
        <v>45860</v>
      </c>
      <c r="Z1137" s="78" t="s">
        <v>73</v>
      </c>
      <c r="AA1137" s="78">
        <v>45991</v>
      </c>
      <c r="AB1137" s="102">
        <f t="shared" si="102"/>
        <v>131</v>
      </c>
      <c r="AC1137" s="72">
        <v>0</v>
      </c>
      <c r="AD1137" s="514">
        <v>0</v>
      </c>
      <c r="AE1137" s="72">
        <v>0</v>
      </c>
      <c r="AF1137" s="80" t="s">
        <v>73</v>
      </c>
      <c r="AG1137" s="102">
        <f t="shared" si="103"/>
        <v>0</v>
      </c>
      <c r="AH1137" s="72">
        <v>0</v>
      </c>
      <c r="AI1137" s="628">
        <v>0</v>
      </c>
      <c r="AJ1137" s="72" t="s">
        <v>73</v>
      </c>
      <c r="AK1137" s="80" t="s">
        <v>73</v>
      </c>
      <c r="AL1137" s="72">
        <v>0</v>
      </c>
      <c r="AM1137" s="80" t="s">
        <v>73</v>
      </c>
      <c r="AN1137" s="80" t="s">
        <v>73</v>
      </c>
      <c r="AO1137" s="80" t="s">
        <v>73</v>
      </c>
      <c r="AP1137" s="102">
        <f t="shared" si="104"/>
        <v>0</v>
      </c>
      <c r="AQ1137" s="102">
        <f t="shared" si="105"/>
        <v>13991600</v>
      </c>
      <c r="AR1137" s="72" t="s">
        <v>65</v>
      </c>
      <c r="AS1137" s="76">
        <v>13991600</v>
      </c>
      <c r="AT1137" s="72" t="s">
        <v>319</v>
      </c>
      <c r="AU1137" s="76">
        <v>0</v>
      </c>
      <c r="AV1137" s="81" t="s">
        <v>73</v>
      </c>
      <c r="AW1137" s="620">
        <v>10835600</v>
      </c>
      <c r="AX1137" s="488">
        <f t="shared" si="106"/>
        <v>3156000</v>
      </c>
      <c r="AY1137" s="84">
        <f t="shared" si="107"/>
        <v>0.77443609022556392</v>
      </c>
      <c r="AZ1137" s="84">
        <v>0.77443609022556392</v>
      </c>
      <c r="BA1137" s="81" t="s">
        <v>73</v>
      </c>
      <c r="BB1137" s="72" t="s">
        <v>123</v>
      </c>
      <c r="BC1137" s="75" t="s">
        <v>11798</v>
      </c>
      <c r="BD1137" s="71" t="s">
        <v>65</v>
      </c>
      <c r="BE1137" s="71" t="s">
        <v>65</v>
      </c>
    </row>
    <row r="1138" spans="2:57" x14ac:dyDescent="0.25">
      <c r="B1138" s="71">
        <v>2025</v>
      </c>
      <c r="C1138" s="71">
        <v>891780111</v>
      </c>
      <c r="D1138" s="71" t="s">
        <v>63</v>
      </c>
      <c r="E1138" s="72" t="s">
        <v>11797</v>
      </c>
      <c r="F1138" s="72" t="s">
        <v>11796</v>
      </c>
      <c r="G1138" s="176">
        <v>0</v>
      </c>
      <c r="H1138" s="72" t="s">
        <v>71</v>
      </c>
      <c r="I1138" s="71" t="s">
        <v>64</v>
      </c>
      <c r="J1138" s="73" t="s">
        <v>81</v>
      </c>
      <c r="K1138" s="75" t="s">
        <v>11795</v>
      </c>
      <c r="L1138" s="76">
        <v>14202000</v>
      </c>
      <c r="M1138" s="71" t="s">
        <v>66</v>
      </c>
      <c r="N1138" s="75" t="s">
        <v>11794</v>
      </c>
      <c r="O1138" s="75">
        <v>39143698</v>
      </c>
      <c r="P1138" s="72">
        <v>1425</v>
      </c>
      <c r="Q1138" s="80">
        <v>45840</v>
      </c>
      <c r="R1138" s="75">
        <v>5603238000</v>
      </c>
      <c r="S1138" s="80">
        <v>45860</v>
      </c>
      <c r="T1138" s="76">
        <v>14202000</v>
      </c>
      <c r="U1138" s="72" t="s">
        <v>65</v>
      </c>
      <c r="V1138" s="76">
        <v>36557666</v>
      </c>
      <c r="W1138" s="104" t="s">
        <v>10440</v>
      </c>
      <c r="X1138" s="80">
        <v>45860</v>
      </c>
      <c r="Y1138" s="80">
        <v>45860</v>
      </c>
      <c r="Z1138" s="78" t="s">
        <v>73</v>
      </c>
      <c r="AA1138" s="78">
        <v>45991</v>
      </c>
      <c r="AB1138" s="102">
        <f t="shared" si="102"/>
        <v>131</v>
      </c>
      <c r="AC1138" s="72">
        <v>0</v>
      </c>
      <c r="AD1138" s="514">
        <v>0</v>
      </c>
      <c r="AE1138" s="72">
        <v>0</v>
      </c>
      <c r="AF1138" s="80" t="s">
        <v>73</v>
      </c>
      <c r="AG1138" s="102">
        <f t="shared" si="103"/>
        <v>0</v>
      </c>
      <c r="AH1138" s="72">
        <v>0</v>
      </c>
      <c r="AI1138" s="628">
        <v>0</v>
      </c>
      <c r="AJ1138" s="72" t="s">
        <v>73</v>
      </c>
      <c r="AK1138" s="80" t="s">
        <v>73</v>
      </c>
      <c r="AL1138" s="72">
        <v>0</v>
      </c>
      <c r="AM1138" s="80" t="s">
        <v>73</v>
      </c>
      <c r="AN1138" s="80" t="s">
        <v>73</v>
      </c>
      <c r="AO1138" s="80" t="s">
        <v>73</v>
      </c>
      <c r="AP1138" s="102">
        <f t="shared" si="104"/>
        <v>0</v>
      </c>
      <c r="AQ1138" s="102">
        <f t="shared" si="105"/>
        <v>14202000</v>
      </c>
      <c r="AR1138" s="72" t="s">
        <v>65</v>
      </c>
      <c r="AS1138" s="76">
        <v>14202000</v>
      </c>
      <c r="AT1138" s="72" t="s">
        <v>319</v>
      </c>
      <c r="AU1138" s="76">
        <v>0</v>
      </c>
      <c r="AV1138" s="81" t="s">
        <v>73</v>
      </c>
      <c r="AW1138" s="620">
        <v>11046000</v>
      </c>
      <c r="AX1138" s="488">
        <f t="shared" si="106"/>
        <v>3156000</v>
      </c>
      <c r="AY1138" s="84">
        <f t="shared" si="107"/>
        <v>0.77777777777777779</v>
      </c>
      <c r="AZ1138" s="84">
        <v>0.77777777777777779</v>
      </c>
      <c r="BA1138" s="81" t="s">
        <v>73</v>
      </c>
      <c r="BB1138" s="72" t="s">
        <v>123</v>
      </c>
      <c r="BC1138" s="75" t="s">
        <v>11793</v>
      </c>
      <c r="BD1138" s="71" t="s">
        <v>65</v>
      </c>
      <c r="BE1138" s="71" t="s">
        <v>65</v>
      </c>
    </row>
    <row r="1139" spans="2:57" x14ac:dyDescent="0.25">
      <c r="B1139" s="71">
        <v>2025</v>
      </c>
      <c r="C1139" s="71">
        <v>891780111</v>
      </c>
      <c r="D1139" s="71" t="s">
        <v>63</v>
      </c>
      <c r="E1139" s="72" t="s">
        <v>11792</v>
      </c>
      <c r="F1139" s="72" t="s">
        <v>11791</v>
      </c>
      <c r="G1139" s="176">
        <v>0</v>
      </c>
      <c r="H1139" s="72" t="s">
        <v>71</v>
      </c>
      <c r="I1139" s="71" t="s">
        <v>64</v>
      </c>
      <c r="J1139" s="73" t="s">
        <v>81</v>
      </c>
      <c r="K1139" s="75" t="s">
        <v>11790</v>
      </c>
      <c r="L1139" s="76">
        <v>18936000</v>
      </c>
      <c r="M1139" s="71" t="s">
        <v>66</v>
      </c>
      <c r="N1139" s="75" t="s">
        <v>11789</v>
      </c>
      <c r="O1139" s="75">
        <v>1082932498</v>
      </c>
      <c r="P1139" s="72">
        <v>1425</v>
      </c>
      <c r="Q1139" s="80">
        <v>45840</v>
      </c>
      <c r="R1139" s="75">
        <v>5603238000</v>
      </c>
      <c r="S1139" s="80">
        <v>45860</v>
      </c>
      <c r="T1139" s="76">
        <v>18936000</v>
      </c>
      <c r="U1139" s="72" t="s">
        <v>65</v>
      </c>
      <c r="V1139" s="76">
        <v>79738530</v>
      </c>
      <c r="W1139" s="104" t="s">
        <v>10373</v>
      </c>
      <c r="X1139" s="80">
        <v>45860</v>
      </c>
      <c r="Y1139" s="80">
        <v>45860</v>
      </c>
      <c r="Z1139" s="78" t="s">
        <v>73</v>
      </c>
      <c r="AA1139" s="78">
        <v>46021</v>
      </c>
      <c r="AB1139" s="102">
        <f t="shared" si="102"/>
        <v>161</v>
      </c>
      <c r="AC1139" s="72">
        <v>0</v>
      </c>
      <c r="AD1139" s="514">
        <v>0</v>
      </c>
      <c r="AE1139" s="72">
        <v>0</v>
      </c>
      <c r="AF1139" s="80" t="s">
        <v>73</v>
      </c>
      <c r="AG1139" s="102">
        <f t="shared" si="103"/>
        <v>0</v>
      </c>
      <c r="AH1139" s="72">
        <v>0</v>
      </c>
      <c r="AI1139" s="628">
        <v>0</v>
      </c>
      <c r="AJ1139" s="72" t="s">
        <v>73</v>
      </c>
      <c r="AK1139" s="80" t="s">
        <v>73</v>
      </c>
      <c r="AL1139" s="72">
        <v>0</v>
      </c>
      <c r="AM1139" s="80" t="s">
        <v>73</v>
      </c>
      <c r="AN1139" s="80" t="s">
        <v>73</v>
      </c>
      <c r="AO1139" s="80" t="s">
        <v>73</v>
      </c>
      <c r="AP1139" s="102">
        <f t="shared" si="104"/>
        <v>0</v>
      </c>
      <c r="AQ1139" s="102">
        <f t="shared" si="105"/>
        <v>18936000</v>
      </c>
      <c r="AR1139" s="72" t="s">
        <v>65</v>
      </c>
      <c r="AS1139" s="76">
        <v>18936000</v>
      </c>
      <c r="AT1139" s="72" t="s">
        <v>319</v>
      </c>
      <c r="AU1139" s="76">
        <v>0</v>
      </c>
      <c r="AV1139" s="81" t="s">
        <v>73</v>
      </c>
      <c r="AW1139" s="620">
        <v>12624000</v>
      </c>
      <c r="AX1139" s="488">
        <f t="shared" si="106"/>
        <v>6312000</v>
      </c>
      <c r="AY1139" s="84">
        <f t="shared" si="107"/>
        <v>0.66666666666666663</v>
      </c>
      <c r="AZ1139" s="84">
        <v>0.66666666666666663</v>
      </c>
      <c r="BA1139" s="81" t="s">
        <v>73</v>
      </c>
      <c r="BB1139" s="72" t="s">
        <v>123</v>
      </c>
      <c r="BC1139" s="75" t="s">
        <v>11788</v>
      </c>
      <c r="BD1139" s="71" t="s">
        <v>65</v>
      </c>
      <c r="BE1139" s="71" t="s">
        <v>65</v>
      </c>
    </row>
    <row r="1140" spans="2:57" x14ac:dyDescent="0.25">
      <c r="B1140" s="71">
        <v>2025</v>
      </c>
      <c r="C1140" s="71">
        <v>891780111</v>
      </c>
      <c r="D1140" s="71" t="s">
        <v>63</v>
      </c>
      <c r="E1140" s="72" t="s">
        <v>11787</v>
      </c>
      <c r="F1140" s="72" t="s">
        <v>11786</v>
      </c>
      <c r="G1140" s="176">
        <v>0</v>
      </c>
      <c r="H1140" s="72" t="s">
        <v>71</v>
      </c>
      <c r="I1140" s="71" t="s">
        <v>64</v>
      </c>
      <c r="J1140" s="73" t="s">
        <v>81</v>
      </c>
      <c r="K1140" s="75" t="s">
        <v>11785</v>
      </c>
      <c r="L1140" s="76">
        <v>2650000</v>
      </c>
      <c r="M1140" s="71" t="s">
        <v>66</v>
      </c>
      <c r="N1140" s="75" t="s">
        <v>10676</v>
      </c>
      <c r="O1140" s="75">
        <v>1193050847</v>
      </c>
      <c r="P1140" s="72">
        <v>1426</v>
      </c>
      <c r="Q1140" s="80">
        <v>45840</v>
      </c>
      <c r="R1140" s="75">
        <v>2494141000</v>
      </c>
      <c r="S1140" s="80">
        <v>45860</v>
      </c>
      <c r="T1140" s="76">
        <v>2650000</v>
      </c>
      <c r="U1140" s="72" t="s">
        <v>65</v>
      </c>
      <c r="V1140" s="76">
        <v>1082870070</v>
      </c>
      <c r="W1140" s="104" t="s">
        <v>10451</v>
      </c>
      <c r="X1140" s="80">
        <v>45860</v>
      </c>
      <c r="Y1140" s="80">
        <v>45860</v>
      </c>
      <c r="Z1140" s="78" t="s">
        <v>73</v>
      </c>
      <c r="AA1140" s="78">
        <v>45884</v>
      </c>
      <c r="AB1140" s="102">
        <f t="shared" si="102"/>
        <v>24</v>
      </c>
      <c r="AC1140" s="72">
        <v>0</v>
      </c>
      <c r="AD1140" s="514">
        <v>0</v>
      </c>
      <c r="AE1140" s="72">
        <v>0</v>
      </c>
      <c r="AF1140" s="80" t="s">
        <v>73</v>
      </c>
      <c r="AG1140" s="102">
        <f t="shared" si="103"/>
        <v>0</v>
      </c>
      <c r="AH1140" s="72">
        <v>0</v>
      </c>
      <c r="AI1140" s="628">
        <v>0</v>
      </c>
      <c r="AJ1140" s="72" t="s">
        <v>73</v>
      </c>
      <c r="AK1140" s="80" t="s">
        <v>73</v>
      </c>
      <c r="AL1140" s="72">
        <v>0</v>
      </c>
      <c r="AM1140" s="80" t="s">
        <v>73</v>
      </c>
      <c r="AN1140" s="80" t="s">
        <v>73</v>
      </c>
      <c r="AO1140" s="80" t="s">
        <v>73</v>
      </c>
      <c r="AP1140" s="102">
        <f t="shared" si="104"/>
        <v>0</v>
      </c>
      <c r="AQ1140" s="102">
        <f t="shared" si="105"/>
        <v>2650000</v>
      </c>
      <c r="AR1140" s="72" t="s">
        <v>65</v>
      </c>
      <c r="AS1140" s="76">
        <v>2650000</v>
      </c>
      <c r="AT1140" s="72" t="s">
        <v>319</v>
      </c>
      <c r="AU1140" s="76">
        <v>0</v>
      </c>
      <c r="AV1140" s="81" t="s">
        <v>73</v>
      </c>
      <c r="AW1140" s="620">
        <v>2650000</v>
      </c>
      <c r="AX1140" s="488">
        <f t="shared" si="106"/>
        <v>0</v>
      </c>
      <c r="AY1140" s="84">
        <f t="shared" si="107"/>
        <v>1</v>
      </c>
      <c r="AZ1140" s="84">
        <v>1</v>
      </c>
      <c r="BA1140" s="81" t="s">
        <v>73</v>
      </c>
      <c r="BB1140" s="72" t="s">
        <v>208</v>
      </c>
      <c r="BC1140" s="75" t="s">
        <v>11784</v>
      </c>
      <c r="BD1140" s="71" t="s">
        <v>65</v>
      </c>
      <c r="BE1140" s="71" t="s">
        <v>65</v>
      </c>
    </row>
    <row r="1141" spans="2:57" x14ac:dyDescent="0.25">
      <c r="B1141" s="71">
        <v>2025</v>
      </c>
      <c r="C1141" s="71">
        <v>891780111</v>
      </c>
      <c r="D1141" s="71" t="s">
        <v>63</v>
      </c>
      <c r="E1141" s="72" t="s">
        <v>11783</v>
      </c>
      <c r="F1141" s="72" t="s">
        <v>11782</v>
      </c>
      <c r="G1141" s="176">
        <v>0</v>
      </c>
      <c r="H1141" s="72" t="s">
        <v>71</v>
      </c>
      <c r="I1141" s="71" t="s">
        <v>64</v>
      </c>
      <c r="J1141" s="73" t="s">
        <v>81</v>
      </c>
      <c r="K1141" s="75" t="s">
        <v>11781</v>
      </c>
      <c r="L1141" s="76">
        <v>11925000</v>
      </c>
      <c r="M1141" s="71" t="s">
        <v>66</v>
      </c>
      <c r="N1141" s="75" t="s">
        <v>10694</v>
      </c>
      <c r="O1141" s="75">
        <v>1083016337</v>
      </c>
      <c r="P1141" s="72">
        <v>1426</v>
      </c>
      <c r="Q1141" s="80">
        <v>45840</v>
      </c>
      <c r="R1141" s="75">
        <v>2494141000</v>
      </c>
      <c r="S1141" s="80">
        <v>45861</v>
      </c>
      <c r="T1141" s="76">
        <v>11925000</v>
      </c>
      <c r="U1141" s="72" t="s">
        <v>65</v>
      </c>
      <c r="V1141" s="76">
        <v>1082868728</v>
      </c>
      <c r="W1141" s="104" t="s">
        <v>1469</v>
      </c>
      <c r="X1141" s="80">
        <v>45861</v>
      </c>
      <c r="Y1141" s="80">
        <v>45861</v>
      </c>
      <c r="Z1141" s="78" t="s">
        <v>73</v>
      </c>
      <c r="AA1141" s="78">
        <v>45991</v>
      </c>
      <c r="AB1141" s="102">
        <f t="shared" si="102"/>
        <v>130</v>
      </c>
      <c r="AC1141" s="72">
        <v>0</v>
      </c>
      <c r="AD1141" s="514">
        <v>0</v>
      </c>
      <c r="AE1141" s="72">
        <v>0</v>
      </c>
      <c r="AF1141" s="80" t="s">
        <v>73</v>
      </c>
      <c r="AG1141" s="102">
        <f t="shared" si="103"/>
        <v>0</v>
      </c>
      <c r="AH1141" s="72">
        <v>0</v>
      </c>
      <c r="AI1141" s="628">
        <v>0</v>
      </c>
      <c r="AJ1141" s="72" t="s">
        <v>73</v>
      </c>
      <c r="AK1141" s="80" t="s">
        <v>73</v>
      </c>
      <c r="AL1141" s="72">
        <v>0</v>
      </c>
      <c r="AM1141" s="80" t="s">
        <v>73</v>
      </c>
      <c r="AN1141" s="80" t="s">
        <v>73</v>
      </c>
      <c r="AO1141" s="80" t="s">
        <v>73</v>
      </c>
      <c r="AP1141" s="102">
        <f t="shared" si="104"/>
        <v>0</v>
      </c>
      <c r="AQ1141" s="102">
        <f t="shared" si="105"/>
        <v>11925000</v>
      </c>
      <c r="AR1141" s="72" t="s">
        <v>65</v>
      </c>
      <c r="AS1141" s="76">
        <v>11925000</v>
      </c>
      <c r="AT1141" s="72" t="s">
        <v>319</v>
      </c>
      <c r="AU1141" s="76">
        <v>0</v>
      </c>
      <c r="AV1141" s="81" t="s">
        <v>73</v>
      </c>
      <c r="AW1141" s="620">
        <v>9275000</v>
      </c>
      <c r="AX1141" s="488">
        <f t="shared" si="106"/>
        <v>2650000</v>
      </c>
      <c r="AY1141" s="84">
        <f t="shared" si="107"/>
        <v>0.77777777777777779</v>
      </c>
      <c r="AZ1141" s="84">
        <v>0.77777777777777779</v>
      </c>
      <c r="BA1141" s="81" t="s">
        <v>73</v>
      </c>
      <c r="BB1141" s="72" t="s">
        <v>123</v>
      </c>
      <c r="BC1141" s="75" t="s">
        <v>11780</v>
      </c>
      <c r="BD1141" s="71" t="s">
        <v>65</v>
      </c>
      <c r="BE1141" s="71" t="s">
        <v>65</v>
      </c>
    </row>
    <row r="1142" spans="2:57" x14ac:dyDescent="0.25">
      <c r="B1142" s="71">
        <v>2025</v>
      </c>
      <c r="C1142" s="71">
        <v>891780111</v>
      </c>
      <c r="D1142" s="71" t="s">
        <v>63</v>
      </c>
      <c r="E1142" s="72" t="s">
        <v>11779</v>
      </c>
      <c r="F1142" s="72" t="s">
        <v>11778</v>
      </c>
      <c r="G1142" s="176">
        <v>0</v>
      </c>
      <c r="H1142" s="72" t="s">
        <v>71</v>
      </c>
      <c r="I1142" s="71" t="s">
        <v>64</v>
      </c>
      <c r="J1142" s="73" t="s">
        <v>81</v>
      </c>
      <c r="K1142" s="75" t="s">
        <v>11777</v>
      </c>
      <c r="L1142" s="76">
        <v>14202000</v>
      </c>
      <c r="M1142" s="71" t="s">
        <v>66</v>
      </c>
      <c r="N1142" s="75" t="s">
        <v>11776</v>
      </c>
      <c r="O1142" s="75">
        <v>1082902525</v>
      </c>
      <c r="P1142" s="72">
        <v>1425</v>
      </c>
      <c r="Q1142" s="80">
        <v>45840</v>
      </c>
      <c r="R1142" s="75">
        <v>5603238000</v>
      </c>
      <c r="S1142" s="80">
        <v>45861</v>
      </c>
      <c r="T1142" s="76">
        <v>14202000</v>
      </c>
      <c r="U1142" s="72" t="s">
        <v>65</v>
      </c>
      <c r="V1142" s="76">
        <v>36557666</v>
      </c>
      <c r="W1142" s="104" t="s">
        <v>10440</v>
      </c>
      <c r="X1142" s="80">
        <v>45861</v>
      </c>
      <c r="Y1142" s="80">
        <v>45861</v>
      </c>
      <c r="Z1142" s="78" t="s">
        <v>73</v>
      </c>
      <c r="AA1142" s="78">
        <v>45991</v>
      </c>
      <c r="AB1142" s="102">
        <f t="shared" si="102"/>
        <v>130</v>
      </c>
      <c r="AC1142" s="72">
        <v>0</v>
      </c>
      <c r="AD1142" s="514">
        <v>0</v>
      </c>
      <c r="AE1142" s="72">
        <v>0</v>
      </c>
      <c r="AF1142" s="80" t="s">
        <v>73</v>
      </c>
      <c r="AG1142" s="102">
        <f t="shared" si="103"/>
        <v>0</v>
      </c>
      <c r="AH1142" s="72">
        <v>0</v>
      </c>
      <c r="AI1142" s="628">
        <v>0</v>
      </c>
      <c r="AJ1142" s="72" t="s">
        <v>73</v>
      </c>
      <c r="AK1142" s="80" t="s">
        <v>73</v>
      </c>
      <c r="AL1142" s="72">
        <v>0</v>
      </c>
      <c r="AM1142" s="80" t="s">
        <v>73</v>
      </c>
      <c r="AN1142" s="80" t="s">
        <v>73</v>
      </c>
      <c r="AO1142" s="80" t="s">
        <v>73</v>
      </c>
      <c r="AP1142" s="102">
        <f t="shared" si="104"/>
        <v>0</v>
      </c>
      <c r="AQ1142" s="102">
        <f t="shared" si="105"/>
        <v>14202000</v>
      </c>
      <c r="AR1142" s="72" t="s">
        <v>65</v>
      </c>
      <c r="AS1142" s="76">
        <v>14202000</v>
      </c>
      <c r="AT1142" s="72" t="s">
        <v>319</v>
      </c>
      <c r="AU1142" s="76">
        <v>0</v>
      </c>
      <c r="AV1142" s="81" t="s">
        <v>73</v>
      </c>
      <c r="AW1142" s="620">
        <v>11046000</v>
      </c>
      <c r="AX1142" s="488">
        <f t="shared" si="106"/>
        <v>3156000</v>
      </c>
      <c r="AY1142" s="84">
        <f t="shared" si="107"/>
        <v>0.77777777777777779</v>
      </c>
      <c r="AZ1142" s="84">
        <v>0.77777777777777779</v>
      </c>
      <c r="BA1142" s="81" t="s">
        <v>73</v>
      </c>
      <c r="BB1142" s="72" t="s">
        <v>123</v>
      </c>
      <c r="BC1142" s="75" t="s">
        <v>11775</v>
      </c>
      <c r="BD1142" s="71" t="s">
        <v>65</v>
      </c>
      <c r="BE1142" s="71" t="s">
        <v>65</v>
      </c>
    </row>
    <row r="1143" spans="2:57" x14ac:dyDescent="0.25">
      <c r="B1143" s="71">
        <v>2025</v>
      </c>
      <c r="C1143" s="71">
        <v>891780111</v>
      </c>
      <c r="D1143" s="71" t="s">
        <v>63</v>
      </c>
      <c r="E1143" s="72" t="s">
        <v>11774</v>
      </c>
      <c r="F1143" s="72" t="s">
        <v>11773</v>
      </c>
      <c r="G1143" s="176">
        <v>0</v>
      </c>
      <c r="H1143" s="72" t="s">
        <v>71</v>
      </c>
      <c r="I1143" s="71" t="s">
        <v>64</v>
      </c>
      <c r="J1143" s="73" t="s">
        <v>81</v>
      </c>
      <c r="K1143" s="75" t="s">
        <v>11772</v>
      </c>
      <c r="L1143" s="76">
        <v>14202000</v>
      </c>
      <c r="M1143" s="71" t="s">
        <v>66</v>
      </c>
      <c r="N1143" s="75" t="s">
        <v>11771</v>
      </c>
      <c r="O1143" s="75">
        <v>1003379026</v>
      </c>
      <c r="P1143" s="72">
        <v>1425</v>
      </c>
      <c r="Q1143" s="80">
        <v>45840</v>
      </c>
      <c r="R1143" s="75">
        <v>5603238000</v>
      </c>
      <c r="S1143" s="80">
        <v>45861</v>
      </c>
      <c r="T1143" s="76">
        <v>14202000</v>
      </c>
      <c r="U1143" s="72" t="s">
        <v>65</v>
      </c>
      <c r="V1143" s="76">
        <v>1082863147</v>
      </c>
      <c r="W1143" s="104" t="s">
        <v>10913</v>
      </c>
      <c r="X1143" s="80">
        <v>45861</v>
      </c>
      <c r="Y1143" s="80">
        <v>45861</v>
      </c>
      <c r="Z1143" s="78" t="s">
        <v>73</v>
      </c>
      <c r="AA1143" s="78">
        <v>45991</v>
      </c>
      <c r="AB1143" s="102">
        <f t="shared" si="102"/>
        <v>130</v>
      </c>
      <c r="AC1143" s="72">
        <v>1</v>
      </c>
      <c r="AD1143" s="514">
        <v>2830900</v>
      </c>
      <c r="AE1143" s="72">
        <v>1</v>
      </c>
      <c r="AF1143" s="80">
        <v>46010</v>
      </c>
      <c r="AG1143" s="102">
        <f t="shared" si="103"/>
        <v>19</v>
      </c>
      <c r="AH1143" s="72">
        <v>0</v>
      </c>
      <c r="AI1143" s="628">
        <v>0</v>
      </c>
      <c r="AJ1143" s="72" t="s">
        <v>73</v>
      </c>
      <c r="AK1143" s="80" t="s">
        <v>73</v>
      </c>
      <c r="AL1143" s="72">
        <v>0</v>
      </c>
      <c r="AM1143" s="80" t="s">
        <v>73</v>
      </c>
      <c r="AN1143" s="80" t="s">
        <v>73</v>
      </c>
      <c r="AO1143" s="80" t="s">
        <v>73</v>
      </c>
      <c r="AP1143" s="102">
        <f t="shared" si="104"/>
        <v>0</v>
      </c>
      <c r="AQ1143" s="102">
        <f t="shared" si="105"/>
        <v>17032900</v>
      </c>
      <c r="AR1143" s="72" t="s">
        <v>65</v>
      </c>
      <c r="AS1143" s="76">
        <v>14202000</v>
      </c>
      <c r="AT1143" s="72" t="s">
        <v>319</v>
      </c>
      <c r="AU1143" s="76">
        <v>0</v>
      </c>
      <c r="AV1143" s="81" t="s">
        <v>73</v>
      </c>
      <c r="AW1143" s="620">
        <v>11362000</v>
      </c>
      <c r="AX1143" s="488">
        <f t="shared" si="106"/>
        <v>5670900</v>
      </c>
      <c r="AY1143" s="84">
        <f t="shared" si="107"/>
        <v>0.66706198005037309</v>
      </c>
      <c r="AZ1143" s="84">
        <v>0.80002816504717644</v>
      </c>
      <c r="BA1143" s="81" t="s">
        <v>73</v>
      </c>
      <c r="BB1143" s="72" t="s">
        <v>123</v>
      </c>
      <c r="BC1143" s="75" t="s">
        <v>11770</v>
      </c>
      <c r="BD1143" s="71" t="s">
        <v>65</v>
      </c>
      <c r="BE1143" s="71" t="s">
        <v>65</v>
      </c>
    </row>
    <row r="1144" spans="2:57" x14ac:dyDescent="0.25">
      <c r="B1144" s="71">
        <v>2025</v>
      </c>
      <c r="C1144" s="71">
        <v>891780111</v>
      </c>
      <c r="D1144" s="71" t="s">
        <v>63</v>
      </c>
      <c r="E1144" s="72" t="s">
        <v>11769</v>
      </c>
      <c r="F1144" s="72" t="s">
        <v>11768</v>
      </c>
      <c r="G1144" s="176">
        <v>0</v>
      </c>
      <c r="H1144" s="72" t="s">
        <v>71</v>
      </c>
      <c r="I1144" s="71" t="s">
        <v>64</v>
      </c>
      <c r="J1144" s="73" t="s">
        <v>81</v>
      </c>
      <c r="K1144" s="75" t="s">
        <v>11767</v>
      </c>
      <c r="L1144" s="76">
        <v>11483400</v>
      </c>
      <c r="M1144" s="71" t="s">
        <v>66</v>
      </c>
      <c r="N1144" s="75" t="s">
        <v>11766</v>
      </c>
      <c r="O1144" s="75">
        <v>1102848790</v>
      </c>
      <c r="P1144" s="72">
        <v>1426</v>
      </c>
      <c r="Q1144" s="80">
        <v>45840</v>
      </c>
      <c r="R1144" s="75">
        <v>2494141000</v>
      </c>
      <c r="S1144" s="80">
        <v>45861</v>
      </c>
      <c r="T1144" s="76">
        <v>11483400</v>
      </c>
      <c r="U1144" s="72" t="s">
        <v>65</v>
      </c>
      <c r="V1144" s="76">
        <v>5056184</v>
      </c>
      <c r="W1144" s="104" t="s">
        <v>553</v>
      </c>
      <c r="X1144" s="80">
        <v>45861</v>
      </c>
      <c r="Y1144" s="80">
        <v>45861</v>
      </c>
      <c r="Z1144" s="78" t="s">
        <v>73</v>
      </c>
      <c r="AA1144" s="78">
        <v>45991</v>
      </c>
      <c r="AB1144" s="102">
        <f t="shared" si="102"/>
        <v>130</v>
      </c>
      <c r="AC1144" s="72">
        <v>0</v>
      </c>
      <c r="AD1144" s="514">
        <v>0</v>
      </c>
      <c r="AE1144" s="72">
        <v>0</v>
      </c>
      <c r="AF1144" s="80" t="s">
        <v>73</v>
      </c>
      <c r="AG1144" s="102">
        <f t="shared" si="103"/>
        <v>0</v>
      </c>
      <c r="AH1144" s="72">
        <v>0</v>
      </c>
      <c r="AI1144" s="628">
        <v>0</v>
      </c>
      <c r="AJ1144" s="72" t="s">
        <v>73</v>
      </c>
      <c r="AK1144" s="80" t="s">
        <v>73</v>
      </c>
      <c r="AL1144" s="72">
        <v>0</v>
      </c>
      <c r="AM1144" s="80" t="s">
        <v>73</v>
      </c>
      <c r="AN1144" s="80" t="s">
        <v>73</v>
      </c>
      <c r="AO1144" s="80" t="s">
        <v>73</v>
      </c>
      <c r="AP1144" s="102">
        <f t="shared" si="104"/>
        <v>0</v>
      </c>
      <c r="AQ1144" s="102">
        <f t="shared" si="105"/>
        <v>11483400</v>
      </c>
      <c r="AR1144" s="72" t="s">
        <v>65</v>
      </c>
      <c r="AS1144" s="76">
        <v>11483400</v>
      </c>
      <c r="AT1144" s="72" t="s">
        <v>319</v>
      </c>
      <c r="AU1144" s="76">
        <v>0</v>
      </c>
      <c r="AV1144" s="81" t="s">
        <v>73</v>
      </c>
      <c r="AW1144" s="620">
        <v>8833400</v>
      </c>
      <c r="AX1144" s="488">
        <f t="shared" si="106"/>
        <v>2650000</v>
      </c>
      <c r="AY1144" s="84">
        <f t="shared" si="107"/>
        <v>0.76923210895727745</v>
      </c>
      <c r="AZ1144" s="84">
        <v>0.76923210895727745</v>
      </c>
      <c r="BA1144" s="81" t="s">
        <v>73</v>
      </c>
      <c r="BB1144" s="72" t="s">
        <v>123</v>
      </c>
      <c r="BC1144" s="75" t="s">
        <v>11765</v>
      </c>
      <c r="BD1144" s="71" t="s">
        <v>65</v>
      </c>
      <c r="BE1144" s="71" t="s">
        <v>65</v>
      </c>
    </row>
    <row r="1145" spans="2:57" x14ac:dyDescent="0.25">
      <c r="B1145" s="71">
        <v>2025</v>
      </c>
      <c r="C1145" s="71">
        <v>891780111</v>
      </c>
      <c r="D1145" s="71" t="s">
        <v>63</v>
      </c>
      <c r="E1145" s="72" t="s">
        <v>11764</v>
      </c>
      <c r="F1145" s="72" t="s">
        <v>11763</v>
      </c>
      <c r="G1145" s="176">
        <v>0</v>
      </c>
      <c r="H1145" s="72" t="s">
        <v>71</v>
      </c>
      <c r="I1145" s="71" t="s">
        <v>64</v>
      </c>
      <c r="J1145" s="73" t="s">
        <v>81</v>
      </c>
      <c r="K1145" s="75" t="s">
        <v>11762</v>
      </c>
      <c r="L1145" s="76">
        <v>11925000</v>
      </c>
      <c r="M1145" s="71" t="s">
        <v>66</v>
      </c>
      <c r="N1145" s="75" t="s">
        <v>11761</v>
      </c>
      <c r="O1145" s="75">
        <v>1083027976</v>
      </c>
      <c r="P1145" s="72">
        <v>1426</v>
      </c>
      <c r="Q1145" s="80">
        <v>45840</v>
      </c>
      <c r="R1145" s="75">
        <v>2494141000</v>
      </c>
      <c r="S1145" s="80">
        <v>45861</v>
      </c>
      <c r="T1145" s="76">
        <v>11925000</v>
      </c>
      <c r="U1145" s="72" t="s">
        <v>65</v>
      </c>
      <c r="V1145" s="76">
        <v>85467461</v>
      </c>
      <c r="W1145" s="104" t="s">
        <v>11760</v>
      </c>
      <c r="X1145" s="80">
        <v>45861</v>
      </c>
      <c r="Y1145" s="80">
        <v>45861</v>
      </c>
      <c r="Z1145" s="78" t="s">
        <v>73</v>
      </c>
      <c r="AA1145" s="78">
        <v>45991</v>
      </c>
      <c r="AB1145" s="102">
        <f t="shared" si="102"/>
        <v>130</v>
      </c>
      <c r="AC1145" s="72">
        <v>0</v>
      </c>
      <c r="AD1145" s="514">
        <v>0</v>
      </c>
      <c r="AE1145" s="72">
        <v>0</v>
      </c>
      <c r="AF1145" s="80" t="s">
        <v>73</v>
      </c>
      <c r="AG1145" s="102">
        <f t="shared" si="103"/>
        <v>0</v>
      </c>
      <c r="AH1145" s="72">
        <v>0</v>
      </c>
      <c r="AI1145" s="628">
        <v>0</v>
      </c>
      <c r="AJ1145" s="72" t="s">
        <v>73</v>
      </c>
      <c r="AK1145" s="80" t="s">
        <v>73</v>
      </c>
      <c r="AL1145" s="72">
        <v>0</v>
      </c>
      <c r="AM1145" s="80" t="s">
        <v>73</v>
      </c>
      <c r="AN1145" s="80" t="s">
        <v>73</v>
      </c>
      <c r="AO1145" s="80" t="s">
        <v>73</v>
      </c>
      <c r="AP1145" s="102">
        <f t="shared" si="104"/>
        <v>0</v>
      </c>
      <c r="AQ1145" s="102">
        <f t="shared" si="105"/>
        <v>11925000</v>
      </c>
      <c r="AR1145" s="72" t="s">
        <v>65</v>
      </c>
      <c r="AS1145" s="76">
        <v>11925000</v>
      </c>
      <c r="AT1145" s="72" t="s">
        <v>319</v>
      </c>
      <c r="AU1145" s="76">
        <v>0</v>
      </c>
      <c r="AV1145" s="81" t="s">
        <v>73</v>
      </c>
      <c r="AW1145" s="620">
        <v>9275000</v>
      </c>
      <c r="AX1145" s="488">
        <f t="shared" si="106"/>
        <v>2650000</v>
      </c>
      <c r="AY1145" s="84">
        <f t="shared" si="107"/>
        <v>0.77777777777777779</v>
      </c>
      <c r="AZ1145" s="84">
        <v>0.77777777777777779</v>
      </c>
      <c r="BA1145" s="81" t="s">
        <v>73</v>
      </c>
      <c r="BB1145" s="72" t="s">
        <v>123</v>
      </c>
      <c r="BC1145" s="75" t="s">
        <v>11759</v>
      </c>
      <c r="BD1145" s="71" t="s">
        <v>65</v>
      </c>
      <c r="BE1145" s="71" t="s">
        <v>65</v>
      </c>
    </row>
    <row r="1146" spans="2:57" x14ac:dyDescent="0.25">
      <c r="B1146" s="71">
        <v>2025</v>
      </c>
      <c r="C1146" s="71">
        <v>891780111</v>
      </c>
      <c r="D1146" s="71" t="s">
        <v>63</v>
      </c>
      <c r="E1146" s="72" t="s">
        <v>11758</v>
      </c>
      <c r="F1146" s="72" t="s">
        <v>11757</v>
      </c>
      <c r="G1146" s="176">
        <v>0</v>
      </c>
      <c r="H1146" s="72" t="s">
        <v>71</v>
      </c>
      <c r="I1146" s="71" t="s">
        <v>64</v>
      </c>
      <c r="J1146" s="73" t="s">
        <v>81</v>
      </c>
      <c r="K1146" s="75" t="s">
        <v>11756</v>
      </c>
      <c r="L1146" s="76">
        <v>9900000</v>
      </c>
      <c r="M1146" s="71" t="s">
        <v>66</v>
      </c>
      <c r="N1146" s="75" t="s">
        <v>11755</v>
      </c>
      <c r="O1146" s="75">
        <v>1007445451</v>
      </c>
      <c r="P1146" s="72">
        <v>1426</v>
      </c>
      <c r="Q1146" s="80">
        <v>45840</v>
      </c>
      <c r="R1146" s="75">
        <v>2494141000</v>
      </c>
      <c r="S1146" s="80">
        <v>45862</v>
      </c>
      <c r="T1146" s="76">
        <v>9900000</v>
      </c>
      <c r="U1146" s="72" t="s">
        <v>65</v>
      </c>
      <c r="V1146" s="76">
        <v>45498601</v>
      </c>
      <c r="W1146" s="104" t="s">
        <v>11754</v>
      </c>
      <c r="X1146" s="80">
        <v>45862</v>
      </c>
      <c r="Y1146" s="80">
        <v>45862</v>
      </c>
      <c r="Z1146" s="78" t="s">
        <v>73</v>
      </c>
      <c r="AA1146" s="78">
        <v>45991</v>
      </c>
      <c r="AB1146" s="102">
        <f t="shared" si="102"/>
        <v>129</v>
      </c>
      <c r="AC1146" s="72">
        <v>0</v>
      </c>
      <c r="AD1146" s="514">
        <v>0</v>
      </c>
      <c r="AE1146" s="72">
        <v>0</v>
      </c>
      <c r="AF1146" s="80" t="s">
        <v>73</v>
      </c>
      <c r="AG1146" s="102">
        <f t="shared" si="103"/>
        <v>0</v>
      </c>
      <c r="AH1146" s="72">
        <v>0</v>
      </c>
      <c r="AI1146" s="628">
        <v>0</v>
      </c>
      <c r="AJ1146" s="72" t="s">
        <v>73</v>
      </c>
      <c r="AK1146" s="80" t="s">
        <v>73</v>
      </c>
      <c r="AL1146" s="72">
        <v>0</v>
      </c>
      <c r="AM1146" s="80" t="s">
        <v>73</v>
      </c>
      <c r="AN1146" s="80" t="s">
        <v>73</v>
      </c>
      <c r="AO1146" s="80" t="s">
        <v>73</v>
      </c>
      <c r="AP1146" s="102">
        <f t="shared" si="104"/>
        <v>0</v>
      </c>
      <c r="AQ1146" s="102">
        <f t="shared" si="105"/>
        <v>9900000</v>
      </c>
      <c r="AR1146" s="72" t="s">
        <v>65</v>
      </c>
      <c r="AS1146" s="76">
        <v>9900000</v>
      </c>
      <c r="AT1146" s="72" t="s">
        <v>319</v>
      </c>
      <c r="AU1146" s="76">
        <v>0</v>
      </c>
      <c r="AV1146" s="81" t="s">
        <v>73</v>
      </c>
      <c r="AW1146" s="620">
        <v>4500000</v>
      </c>
      <c r="AX1146" s="488">
        <f t="shared" si="106"/>
        <v>5400000</v>
      </c>
      <c r="AY1146" s="84">
        <f t="shared" si="107"/>
        <v>0.45454545454545453</v>
      </c>
      <c r="AZ1146" s="84">
        <v>0.45454545454545453</v>
      </c>
      <c r="BA1146" s="81" t="s">
        <v>73</v>
      </c>
      <c r="BB1146" s="72" t="s">
        <v>123</v>
      </c>
      <c r="BC1146" s="75" t="s">
        <v>11753</v>
      </c>
      <c r="BD1146" s="71" t="s">
        <v>65</v>
      </c>
      <c r="BE1146" s="71" t="s">
        <v>65</v>
      </c>
    </row>
    <row r="1147" spans="2:57" x14ac:dyDescent="0.25">
      <c r="B1147" s="71">
        <v>2025</v>
      </c>
      <c r="C1147" s="71">
        <v>891780111</v>
      </c>
      <c r="D1147" s="71" t="s">
        <v>63</v>
      </c>
      <c r="E1147" s="72" t="s">
        <v>11752</v>
      </c>
      <c r="F1147" s="72" t="s">
        <v>11751</v>
      </c>
      <c r="G1147" s="176">
        <v>0</v>
      </c>
      <c r="H1147" s="72" t="s">
        <v>71</v>
      </c>
      <c r="I1147" s="71" t="s">
        <v>64</v>
      </c>
      <c r="J1147" s="73" t="s">
        <v>81</v>
      </c>
      <c r="K1147" s="75" t="s">
        <v>11750</v>
      </c>
      <c r="L1147" s="76">
        <v>12825000</v>
      </c>
      <c r="M1147" s="71" t="s">
        <v>66</v>
      </c>
      <c r="N1147" s="75" t="s">
        <v>11749</v>
      </c>
      <c r="O1147" s="75">
        <v>1004349115</v>
      </c>
      <c r="P1147" s="72">
        <v>1425</v>
      </c>
      <c r="Q1147" s="80">
        <v>45840</v>
      </c>
      <c r="R1147" s="75">
        <v>5603238000</v>
      </c>
      <c r="S1147" s="80">
        <v>45862</v>
      </c>
      <c r="T1147" s="76">
        <v>12825000</v>
      </c>
      <c r="U1147" s="72" t="s">
        <v>65</v>
      </c>
      <c r="V1147" s="76">
        <v>1098669877</v>
      </c>
      <c r="W1147" s="104" t="s">
        <v>11748</v>
      </c>
      <c r="X1147" s="80">
        <v>45862</v>
      </c>
      <c r="Y1147" s="80">
        <v>45862</v>
      </c>
      <c r="Z1147" s="78" t="s">
        <v>73</v>
      </c>
      <c r="AA1147" s="78">
        <v>45991</v>
      </c>
      <c r="AB1147" s="102">
        <f t="shared" si="102"/>
        <v>129</v>
      </c>
      <c r="AC1147" s="72">
        <v>0</v>
      </c>
      <c r="AD1147" s="514">
        <v>0</v>
      </c>
      <c r="AE1147" s="72">
        <v>0</v>
      </c>
      <c r="AF1147" s="80" t="s">
        <v>73</v>
      </c>
      <c r="AG1147" s="102">
        <f t="shared" si="103"/>
        <v>0</v>
      </c>
      <c r="AH1147" s="72">
        <v>0</v>
      </c>
      <c r="AI1147" s="628">
        <v>0</v>
      </c>
      <c r="AJ1147" s="72" t="s">
        <v>73</v>
      </c>
      <c r="AK1147" s="80" t="s">
        <v>73</v>
      </c>
      <c r="AL1147" s="72">
        <v>0</v>
      </c>
      <c r="AM1147" s="80" t="s">
        <v>73</v>
      </c>
      <c r="AN1147" s="80" t="s">
        <v>73</v>
      </c>
      <c r="AO1147" s="80" t="s">
        <v>73</v>
      </c>
      <c r="AP1147" s="102">
        <f t="shared" si="104"/>
        <v>0</v>
      </c>
      <c r="AQ1147" s="102">
        <f t="shared" si="105"/>
        <v>12825000</v>
      </c>
      <c r="AR1147" s="72" t="s">
        <v>65</v>
      </c>
      <c r="AS1147" s="76">
        <v>12825000</v>
      </c>
      <c r="AT1147" s="72" t="s">
        <v>319</v>
      </c>
      <c r="AU1147" s="76">
        <v>0</v>
      </c>
      <c r="AV1147" s="81" t="s">
        <v>73</v>
      </c>
      <c r="AW1147" s="620">
        <v>9975000</v>
      </c>
      <c r="AX1147" s="488">
        <f t="shared" si="106"/>
        <v>2850000</v>
      </c>
      <c r="AY1147" s="84">
        <f t="shared" si="107"/>
        <v>0.77777777777777779</v>
      </c>
      <c r="AZ1147" s="84">
        <v>0.77777777777777779</v>
      </c>
      <c r="BA1147" s="81" t="s">
        <v>73</v>
      </c>
      <c r="BB1147" s="72" t="s">
        <v>123</v>
      </c>
      <c r="BC1147" s="75" t="s">
        <v>11747</v>
      </c>
      <c r="BD1147" s="71" t="s">
        <v>65</v>
      </c>
      <c r="BE1147" s="71" t="s">
        <v>65</v>
      </c>
    </row>
    <row r="1148" spans="2:57" x14ac:dyDescent="0.25">
      <c r="B1148" s="71">
        <v>2025</v>
      </c>
      <c r="C1148" s="71">
        <v>891780111</v>
      </c>
      <c r="D1148" s="71" t="s">
        <v>63</v>
      </c>
      <c r="E1148" s="72" t="s">
        <v>11746</v>
      </c>
      <c r="F1148" s="72" t="s">
        <v>11745</v>
      </c>
      <c r="G1148" s="176">
        <v>0</v>
      </c>
      <c r="H1148" s="72" t="s">
        <v>71</v>
      </c>
      <c r="I1148" s="71" t="s">
        <v>64</v>
      </c>
      <c r="J1148" s="73" t="s">
        <v>81</v>
      </c>
      <c r="K1148" s="75" t="s">
        <v>11744</v>
      </c>
      <c r="L1148" s="76">
        <v>11483400</v>
      </c>
      <c r="M1148" s="71" t="s">
        <v>66</v>
      </c>
      <c r="N1148" s="75" t="s">
        <v>10599</v>
      </c>
      <c r="O1148" s="75">
        <v>1082842092</v>
      </c>
      <c r="P1148" s="72">
        <v>1426</v>
      </c>
      <c r="Q1148" s="80">
        <v>45840</v>
      </c>
      <c r="R1148" s="75">
        <v>2494141000</v>
      </c>
      <c r="S1148" s="80">
        <v>45862</v>
      </c>
      <c r="T1148" s="76">
        <v>11483400</v>
      </c>
      <c r="U1148" s="72" t="s">
        <v>65</v>
      </c>
      <c r="V1148" s="76">
        <v>1082868728</v>
      </c>
      <c r="W1148" s="104" t="s">
        <v>1469</v>
      </c>
      <c r="X1148" s="80">
        <v>45862</v>
      </c>
      <c r="Y1148" s="80">
        <v>45862</v>
      </c>
      <c r="Z1148" s="78" t="s">
        <v>73</v>
      </c>
      <c r="AA1148" s="78">
        <v>45991</v>
      </c>
      <c r="AB1148" s="102">
        <f t="shared" si="102"/>
        <v>129</v>
      </c>
      <c r="AC1148" s="72">
        <v>0</v>
      </c>
      <c r="AD1148" s="514">
        <v>0</v>
      </c>
      <c r="AE1148" s="72">
        <v>0</v>
      </c>
      <c r="AF1148" s="80" t="s">
        <v>73</v>
      </c>
      <c r="AG1148" s="102">
        <f t="shared" si="103"/>
        <v>0</v>
      </c>
      <c r="AH1148" s="72">
        <v>0</v>
      </c>
      <c r="AI1148" s="628">
        <v>0</v>
      </c>
      <c r="AJ1148" s="72" t="s">
        <v>73</v>
      </c>
      <c r="AK1148" s="80" t="s">
        <v>73</v>
      </c>
      <c r="AL1148" s="72">
        <v>0</v>
      </c>
      <c r="AM1148" s="80" t="s">
        <v>73</v>
      </c>
      <c r="AN1148" s="80" t="s">
        <v>73</v>
      </c>
      <c r="AO1148" s="80" t="s">
        <v>73</v>
      </c>
      <c r="AP1148" s="102">
        <f t="shared" si="104"/>
        <v>0</v>
      </c>
      <c r="AQ1148" s="102">
        <f t="shared" si="105"/>
        <v>11483400</v>
      </c>
      <c r="AR1148" s="72" t="s">
        <v>65</v>
      </c>
      <c r="AS1148" s="76">
        <v>11483400</v>
      </c>
      <c r="AT1148" s="72" t="s">
        <v>319</v>
      </c>
      <c r="AU1148" s="76">
        <v>0</v>
      </c>
      <c r="AV1148" s="81" t="s">
        <v>73</v>
      </c>
      <c r="AW1148" s="620">
        <v>8833400</v>
      </c>
      <c r="AX1148" s="488">
        <f t="shared" si="106"/>
        <v>2650000</v>
      </c>
      <c r="AY1148" s="84">
        <f t="shared" si="107"/>
        <v>0.76923210895727745</v>
      </c>
      <c r="AZ1148" s="84">
        <v>0.76923210895727745</v>
      </c>
      <c r="BA1148" s="81" t="s">
        <v>73</v>
      </c>
      <c r="BB1148" s="72" t="s">
        <v>123</v>
      </c>
      <c r="BC1148" s="75" t="s">
        <v>11743</v>
      </c>
      <c r="BD1148" s="71" t="s">
        <v>65</v>
      </c>
      <c r="BE1148" s="71" t="s">
        <v>65</v>
      </c>
    </row>
    <row r="1149" spans="2:57" x14ac:dyDescent="0.25">
      <c r="B1149" s="71">
        <v>2025</v>
      </c>
      <c r="C1149" s="71">
        <v>891780111</v>
      </c>
      <c r="D1149" s="71" t="s">
        <v>63</v>
      </c>
      <c r="E1149" s="72" t="s">
        <v>11742</v>
      </c>
      <c r="F1149" s="72" t="s">
        <v>11741</v>
      </c>
      <c r="G1149" s="176">
        <v>0</v>
      </c>
      <c r="H1149" s="72" t="s">
        <v>71</v>
      </c>
      <c r="I1149" s="71" t="s">
        <v>64</v>
      </c>
      <c r="J1149" s="73" t="s">
        <v>81</v>
      </c>
      <c r="K1149" s="75" t="s">
        <v>11740</v>
      </c>
      <c r="L1149" s="76">
        <v>20250000</v>
      </c>
      <c r="M1149" s="71" t="s">
        <v>66</v>
      </c>
      <c r="N1149" s="75" t="s">
        <v>11739</v>
      </c>
      <c r="O1149" s="75">
        <v>36697550</v>
      </c>
      <c r="P1149" s="72">
        <v>1425</v>
      </c>
      <c r="Q1149" s="80">
        <v>45840</v>
      </c>
      <c r="R1149" s="75">
        <v>5603238000</v>
      </c>
      <c r="S1149" s="80">
        <v>45862</v>
      </c>
      <c r="T1149" s="76">
        <v>20250000</v>
      </c>
      <c r="U1149" s="72" t="s">
        <v>65</v>
      </c>
      <c r="V1149" s="76">
        <v>45691169</v>
      </c>
      <c r="W1149" s="104" t="s">
        <v>10104</v>
      </c>
      <c r="X1149" s="80">
        <v>45862</v>
      </c>
      <c r="Y1149" s="80">
        <v>45862</v>
      </c>
      <c r="Z1149" s="78" t="s">
        <v>73</v>
      </c>
      <c r="AA1149" s="78">
        <v>45991</v>
      </c>
      <c r="AB1149" s="102">
        <f t="shared" si="102"/>
        <v>129</v>
      </c>
      <c r="AC1149" s="72">
        <v>0</v>
      </c>
      <c r="AD1149" s="514">
        <v>0</v>
      </c>
      <c r="AE1149" s="72">
        <v>0</v>
      </c>
      <c r="AF1149" s="80" t="s">
        <v>73</v>
      </c>
      <c r="AG1149" s="102">
        <f t="shared" si="103"/>
        <v>0</v>
      </c>
      <c r="AH1149" s="72">
        <v>0</v>
      </c>
      <c r="AI1149" s="628">
        <v>0</v>
      </c>
      <c r="AJ1149" s="72" t="s">
        <v>73</v>
      </c>
      <c r="AK1149" s="80" t="s">
        <v>73</v>
      </c>
      <c r="AL1149" s="72">
        <v>0</v>
      </c>
      <c r="AM1149" s="80" t="s">
        <v>73</v>
      </c>
      <c r="AN1149" s="80" t="s">
        <v>73</v>
      </c>
      <c r="AO1149" s="80" t="s">
        <v>73</v>
      </c>
      <c r="AP1149" s="102">
        <f t="shared" si="104"/>
        <v>0</v>
      </c>
      <c r="AQ1149" s="102">
        <f t="shared" si="105"/>
        <v>20250000</v>
      </c>
      <c r="AR1149" s="72" t="s">
        <v>65</v>
      </c>
      <c r="AS1149" s="76">
        <v>20250000</v>
      </c>
      <c r="AT1149" s="72" t="s">
        <v>319</v>
      </c>
      <c r="AU1149" s="76">
        <v>0</v>
      </c>
      <c r="AV1149" s="81" t="s">
        <v>73</v>
      </c>
      <c r="AW1149" s="620">
        <v>15750000</v>
      </c>
      <c r="AX1149" s="488">
        <f t="shared" si="106"/>
        <v>4500000</v>
      </c>
      <c r="AY1149" s="84">
        <f t="shared" si="107"/>
        <v>0.77777777777777779</v>
      </c>
      <c r="AZ1149" s="84">
        <v>0.77777777777777779</v>
      </c>
      <c r="BA1149" s="81" t="s">
        <v>73</v>
      </c>
      <c r="BB1149" s="72" t="s">
        <v>123</v>
      </c>
      <c r="BC1149" s="75" t="s">
        <v>11738</v>
      </c>
      <c r="BD1149" s="71" t="s">
        <v>65</v>
      </c>
      <c r="BE1149" s="71" t="s">
        <v>65</v>
      </c>
    </row>
    <row r="1150" spans="2:57" x14ac:dyDescent="0.25">
      <c r="B1150" s="71">
        <v>2025</v>
      </c>
      <c r="C1150" s="71">
        <v>891780111</v>
      </c>
      <c r="D1150" s="71" t="s">
        <v>63</v>
      </c>
      <c r="E1150" s="72" t="s">
        <v>11737</v>
      </c>
      <c r="F1150" s="72" t="s">
        <v>11736</v>
      </c>
      <c r="G1150" s="176">
        <v>0</v>
      </c>
      <c r="H1150" s="72" t="s">
        <v>71</v>
      </c>
      <c r="I1150" s="71" t="s">
        <v>64</v>
      </c>
      <c r="J1150" s="73" t="s">
        <v>81</v>
      </c>
      <c r="K1150" s="75" t="s">
        <v>11735</v>
      </c>
      <c r="L1150" s="76">
        <v>3500000</v>
      </c>
      <c r="M1150" s="71" t="s">
        <v>66</v>
      </c>
      <c r="N1150" s="75" t="s">
        <v>11734</v>
      </c>
      <c r="O1150" s="75">
        <v>1034284252</v>
      </c>
      <c r="P1150" s="72">
        <v>1425</v>
      </c>
      <c r="Q1150" s="80">
        <v>45840</v>
      </c>
      <c r="R1150" s="75">
        <v>5603238000</v>
      </c>
      <c r="S1150" s="80">
        <v>45862</v>
      </c>
      <c r="T1150" s="76">
        <v>3500000</v>
      </c>
      <c r="U1150" s="72" t="s">
        <v>65</v>
      </c>
      <c r="V1150" s="76">
        <v>85455983</v>
      </c>
      <c r="W1150" s="104" t="s">
        <v>11723</v>
      </c>
      <c r="X1150" s="80">
        <v>45862</v>
      </c>
      <c r="Y1150" s="80">
        <v>45862</v>
      </c>
      <c r="Z1150" s="78" t="s">
        <v>73</v>
      </c>
      <c r="AA1150" s="78">
        <v>45894</v>
      </c>
      <c r="AB1150" s="102">
        <f t="shared" si="102"/>
        <v>32</v>
      </c>
      <c r="AC1150" s="72">
        <v>0</v>
      </c>
      <c r="AD1150" s="514">
        <v>0</v>
      </c>
      <c r="AE1150" s="72">
        <v>0</v>
      </c>
      <c r="AF1150" s="80" t="s">
        <v>73</v>
      </c>
      <c r="AG1150" s="102">
        <f t="shared" si="103"/>
        <v>0</v>
      </c>
      <c r="AH1150" s="72">
        <v>0</v>
      </c>
      <c r="AI1150" s="628">
        <v>0</v>
      </c>
      <c r="AJ1150" s="72" t="s">
        <v>73</v>
      </c>
      <c r="AK1150" s="80" t="s">
        <v>73</v>
      </c>
      <c r="AL1150" s="72">
        <v>0</v>
      </c>
      <c r="AM1150" s="80" t="s">
        <v>73</v>
      </c>
      <c r="AN1150" s="80" t="s">
        <v>73</v>
      </c>
      <c r="AO1150" s="80" t="s">
        <v>73</v>
      </c>
      <c r="AP1150" s="102">
        <f t="shared" si="104"/>
        <v>0</v>
      </c>
      <c r="AQ1150" s="102">
        <f t="shared" si="105"/>
        <v>3500000</v>
      </c>
      <c r="AR1150" s="72" t="s">
        <v>65</v>
      </c>
      <c r="AS1150" s="76">
        <v>3500000</v>
      </c>
      <c r="AT1150" s="72" t="s">
        <v>319</v>
      </c>
      <c r="AU1150" s="76">
        <v>0</v>
      </c>
      <c r="AV1150" s="81" t="s">
        <v>73</v>
      </c>
      <c r="AW1150" s="620">
        <v>0</v>
      </c>
      <c r="AX1150" s="488">
        <f t="shared" si="106"/>
        <v>3500000</v>
      </c>
      <c r="AY1150" s="84">
        <f t="shared" si="107"/>
        <v>0</v>
      </c>
      <c r="AZ1150" s="84">
        <v>0</v>
      </c>
      <c r="BA1150" s="81" t="s">
        <v>73</v>
      </c>
      <c r="BB1150" s="72" t="s">
        <v>123</v>
      </c>
      <c r="BC1150" s="75" t="s">
        <v>11733</v>
      </c>
      <c r="BD1150" s="71" t="s">
        <v>65</v>
      </c>
      <c r="BE1150" s="71" t="s">
        <v>65</v>
      </c>
    </row>
    <row r="1151" spans="2:57" x14ac:dyDescent="0.25">
      <c r="B1151" s="71">
        <v>2025</v>
      </c>
      <c r="C1151" s="71">
        <v>891780111</v>
      </c>
      <c r="D1151" s="71" t="s">
        <v>63</v>
      </c>
      <c r="E1151" s="72" t="s">
        <v>11732</v>
      </c>
      <c r="F1151" s="72" t="s">
        <v>11731</v>
      </c>
      <c r="G1151" s="176">
        <v>0</v>
      </c>
      <c r="H1151" s="72" t="s">
        <v>71</v>
      </c>
      <c r="I1151" s="71" t="s">
        <v>64</v>
      </c>
      <c r="J1151" s="73" t="s">
        <v>81</v>
      </c>
      <c r="K1151" s="75" t="s">
        <v>11730</v>
      </c>
      <c r="L1151" s="76">
        <v>9975000</v>
      </c>
      <c r="M1151" s="71" t="s">
        <v>66</v>
      </c>
      <c r="N1151" s="75" t="s">
        <v>11729</v>
      </c>
      <c r="O1151" s="75">
        <v>1221975183</v>
      </c>
      <c r="P1151" s="72">
        <v>1426</v>
      </c>
      <c r="Q1151" s="80">
        <v>45840</v>
      </c>
      <c r="R1151" s="75">
        <v>2494141000</v>
      </c>
      <c r="S1151" s="80">
        <v>45863</v>
      </c>
      <c r="T1151" s="76">
        <v>9975000</v>
      </c>
      <c r="U1151" s="72" t="s">
        <v>65</v>
      </c>
      <c r="V1151" s="76">
        <v>12560219</v>
      </c>
      <c r="W1151" s="104" t="s">
        <v>10793</v>
      </c>
      <c r="X1151" s="80">
        <v>45863</v>
      </c>
      <c r="Y1151" s="80">
        <v>45863</v>
      </c>
      <c r="Z1151" s="78" t="s">
        <v>73</v>
      </c>
      <c r="AA1151" s="78">
        <v>45991</v>
      </c>
      <c r="AB1151" s="102">
        <f t="shared" si="102"/>
        <v>128</v>
      </c>
      <c r="AC1151" s="72">
        <v>0</v>
      </c>
      <c r="AD1151" s="514">
        <v>0</v>
      </c>
      <c r="AE1151" s="72">
        <v>0</v>
      </c>
      <c r="AF1151" s="80" t="s">
        <v>73</v>
      </c>
      <c r="AG1151" s="102">
        <f t="shared" si="103"/>
        <v>0</v>
      </c>
      <c r="AH1151" s="72">
        <v>0</v>
      </c>
      <c r="AI1151" s="628">
        <v>0</v>
      </c>
      <c r="AJ1151" s="72" t="s">
        <v>73</v>
      </c>
      <c r="AK1151" s="80" t="s">
        <v>73</v>
      </c>
      <c r="AL1151" s="72">
        <v>0</v>
      </c>
      <c r="AM1151" s="80" t="s">
        <v>73</v>
      </c>
      <c r="AN1151" s="80" t="s">
        <v>73</v>
      </c>
      <c r="AO1151" s="80" t="s">
        <v>73</v>
      </c>
      <c r="AP1151" s="102">
        <f t="shared" si="104"/>
        <v>0</v>
      </c>
      <c r="AQ1151" s="102">
        <f t="shared" si="105"/>
        <v>9975000</v>
      </c>
      <c r="AR1151" s="72" t="s">
        <v>65</v>
      </c>
      <c r="AS1151" s="76">
        <v>9975000</v>
      </c>
      <c r="AT1151" s="72" t="s">
        <v>319</v>
      </c>
      <c r="AU1151" s="76">
        <v>0</v>
      </c>
      <c r="AV1151" s="81" t="s">
        <v>73</v>
      </c>
      <c r="AW1151" s="620">
        <v>7725000</v>
      </c>
      <c r="AX1151" s="488">
        <f t="shared" si="106"/>
        <v>2250000</v>
      </c>
      <c r="AY1151" s="84">
        <f t="shared" si="107"/>
        <v>0.77443609022556392</v>
      </c>
      <c r="AZ1151" s="84">
        <v>0.77443609022556392</v>
      </c>
      <c r="BA1151" s="81" t="s">
        <v>73</v>
      </c>
      <c r="BB1151" s="72" t="s">
        <v>123</v>
      </c>
      <c r="BC1151" s="75" t="s">
        <v>11728</v>
      </c>
      <c r="BD1151" s="71" t="s">
        <v>65</v>
      </c>
      <c r="BE1151" s="71" t="s">
        <v>65</v>
      </c>
    </row>
    <row r="1152" spans="2:57" x14ac:dyDescent="0.25">
      <c r="B1152" s="71">
        <v>2025</v>
      </c>
      <c r="C1152" s="71">
        <v>891780111</v>
      </c>
      <c r="D1152" s="71" t="s">
        <v>63</v>
      </c>
      <c r="E1152" s="72" t="s">
        <v>11727</v>
      </c>
      <c r="F1152" s="72" t="s">
        <v>11726</v>
      </c>
      <c r="G1152" s="176">
        <v>0</v>
      </c>
      <c r="H1152" s="72" t="s">
        <v>71</v>
      </c>
      <c r="I1152" s="71" t="s">
        <v>64</v>
      </c>
      <c r="J1152" s="73" t="s">
        <v>81</v>
      </c>
      <c r="K1152" s="75" t="s">
        <v>11725</v>
      </c>
      <c r="L1152" s="76">
        <v>5000000</v>
      </c>
      <c r="M1152" s="71" t="s">
        <v>66</v>
      </c>
      <c r="N1152" s="75" t="s">
        <v>11724</v>
      </c>
      <c r="O1152" s="75">
        <v>40933473</v>
      </c>
      <c r="P1152" s="72">
        <v>1425</v>
      </c>
      <c r="Q1152" s="80">
        <v>45840</v>
      </c>
      <c r="R1152" s="75">
        <v>5603238000</v>
      </c>
      <c r="S1152" s="80">
        <v>45863</v>
      </c>
      <c r="T1152" s="76">
        <v>5000000</v>
      </c>
      <c r="U1152" s="72" t="s">
        <v>65</v>
      </c>
      <c r="V1152" s="76">
        <v>85455983</v>
      </c>
      <c r="W1152" s="104" t="s">
        <v>11723</v>
      </c>
      <c r="X1152" s="80">
        <v>45863</v>
      </c>
      <c r="Y1152" s="80">
        <v>45863</v>
      </c>
      <c r="Z1152" s="78" t="s">
        <v>73</v>
      </c>
      <c r="AA1152" s="78">
        <v>45894</v>
      </c>
      <c r="AB1152" s="102">
        <f t="shared" si="102"/>
        <v>31</v>
      </c>
      <c r="AC1152" s="72">
        <v>0</v>
      </c>
      <c r="AD1152" s="514">
        <v>0</v>
      </c>
      <c r="AE1152" s="72">
        <v>0</v>
      </c>
      <c r="AF1152" s="80" t="s">
        <v>73</v>
      </c>
      <c r="AG1152" s="102">
        <f t="shared" si="103"/>
        <v>0</v>
      </c>
      <c r="AH1152" s="72">
        <v>0</v>
      </c>
      <c r="AI1152" s="628">
        <v>0</v>
      </c>
      <c r="AJ1152" s="72" t="s">
        <v>73</v>
      </c>
      <c r="AK1152" s="80" t="s">
        <v>73</v>
      </c>
      <c r="AL1152" s="72">
        <v>0</v>
      </c>
      <c r="AM1152" s="80" t="s">
        <v>73</v>
      </c>
      <c r="AN1152" s="80" t="s">
        <v>73</v>
      </c>
      <c r="AO1152" s="80" t="s">
        <v>73</v>
      </c>
      <c r="AP1152" s="102">
        <f t="shared" si="104"/>
        <v>0</v>
      </c>
      <c r="AQ1152" s="102">
        <f t="shared" si="105"/>
        <v>5000000</v>
      </c>
      <c r="AR1152" s="72" t="s">
        <v>65</v>
      </c>
      <c r="AS1152" s="76">
        <v>5000000</v>
      </c>
      <c r="AT1152" s="72" t="s">
        <v>319</v>
      </c>
      <c r="AU1152" s="76">
        <v>0</v>
      </c>
      <c r="AV1152" s="81" t="s">
        <v>73</v>
      </c>
      <c r="AW1152" s="620">
        <v>5000000</v>
      </c>
      <c r="AX1152" s="488">
        <f t="shared" si="106"/>
        <v>0</v>
      </c>
      <c r="AY1152" s="84">
        <f t="shared" si="107"/>
        <v>1</v>
      </c>
      <c r="AZ1152" s="84">
        <v>1</v>
      </c>
      <c r="BA1152" s="81" t="s">
        <v>73</v>
      </c>
      <c r="BB1152" s="72" t="s">
        <v>208</v>
      </c>
      <c r="BC1152" s="75" t="s">
        <v>11722</v>
      </c>
      <c r="BD1152" s="71" t="s">
        <v>65</v>
      </c>
      <c r="BE1152" s="71" t="s">
        <v>65</v>
      </c>
    </row>
    <row r="1153" spans="2:57" x14ac:dyDescent="0.25">
      <c r="B1153" s="71">
        <v>2025</v>
      </c>
      <c r="C1153" s="71">
        <v>891780111</v>
      </c>
      <c r="D1153" s="71" t="s">
        <v>63</v>
      </c>
      <c r="E1153" s="72" t="s">
        <v>11721</v>
      </c>
      <c r="F1153" s="72" t="s">
        <v>11720</v>
      </c>
      <c r="G1153" s="176">
        <v>0</v>
      </c>
      <c r="H1153" s="72" t="s">
        <v>71</v>
      </c>
      <c r="I1153" s="71" t="s">
        <v>64</v>
      </c>
      <c r="J1153" s="73" t="s">
        <v>81</v>
      </c>
      <c r="K1153" s="75" t="s">
        <v>11719</v>
      </c>
      <c r="L1153" s="76">
        <v>15624000</v>
      </c>
      <c r="M1153" s="71" t="s">
        <v>66</v>
      </c>
      <c r="N1153" s="75" t="s">
        <v>11718</v>
      </c>
      <c r="O1153" s="75">
        <v>39045662</v>
      </c>
      <c r="P1153" s="72">
        <v>1425</v>
      </c>
      <c r="Q1153" s="80">
        <v>45840</v>
      </c>
      <c r="R1153" s="75">
        <v>5603238000</v>
      </c>
      <c r="S1153" s="80">
        <v>45866</v>
      </c>
      <c r="T1153" s="76">
        <v>15624000</v>
      </c>
      <c r="U1153" s="72" t="s">
        <v>65</v>
      </c>
      <c r="V1153" s="76">
        <v>45691169</v>
      </c>
      <c r="W1153" s="104" t="s">
        <v>10104</v>
      </c>
      <c r="X1153" s="80">
        <v>45866</v>
      </c>
      <c r="Y1153" s="80">
        <v>45866</v>
      </c>
      <c r="Z1153" s="78" t="s">
        <v>73</v>
      </c>
      <c r="AA1153" s="78">
        <v>45991</v>
      </c>
      <c r="AB1153" s="102">
        <f t="shared" si="102"/>
        <v>125</v>
      </c>
      <c r="AC1153" s="72">
        <v>0</v>
      </c>
      <c r="AD1153" s="514">
        <v>0</v>
      </c>
      <c r="AE1153" s="72">
        <v>0</v>
      </c>
      <c r="AF1153" s="80" t="s">
        <v>73</v>
      </c>
      <c r="AG1153" s="102">
        <f t="shared" si="103"/>
        <v>0</v>
      </c>
      <c r="AH1153" s="72">
        <v>0</v>
      </c>
      <c r="AI1153" s="628">
        <v>0</v>
      </c>
      <c r="AJ1153" s="72" t="s">
        <v>73</v>
      </c>
      <c r="AK1153" s="80" t="s">
        <v>73</v>
      </c>
      <c r="AL1153" s="72">
        <v>0</v>
      </c>
      <c r="AM1153" s="80" t="s">
        <v>73</v>
      </c>
      <c r="AN1153" s="80" t="s">
        <v>73</v>
      </c>
      <c r="AO1153" s="80" t="s">
        <v>73</v>
      </c>
      <c r="AP1153" s="102">
        <f t="shared" si="104"/>
        <v>0</v>
      </c>
      <c r="AQ1153" s="102">
        <f t="shared" si="105"/>
        <v>15624000</v>
      </c>
      <c r="AR1153" s="72" t="s">
        <v>65</v>
      </c>
      <c r="AS1153" s="76">
        <v>15624000</v>
      </c>
      <c r="AT1153" s="72" t="s">
        <v>319</v>
      </c>
      <c r="AU1153" s="76">
        <v>0</v>
      </c>
      <c r="AV1153" s="81" t="s">
        <v>73</v>
      </c>
      <c r="AW1153" s="620">
        <v>8680000</v>
      </c>
      <c r="AX1153" s="488">
        <f t="shared" si="106"/>
        <v>6944000</v>
      </c>
      <c r="AY1153" s="84">
        <f t="shared" si="107"/>
        <v>0.55555555555555558</v>
      </c>
      <c r="AZ1153" s="84">
        <v>0.55555555555555558</v>
      </c>
      <c r="BA1153" s="81" t="s">
        <v>73</v>
      </c>
      <c r="BB1153" s="72" t="s">
        <v>123</v>
      </c>
      <c r="BC1153" s="75" t="s">
        <v>11717</v>
      </c>
      <c r="BD1153" s="71" t="s">
        <v>65</v>
      </c>
      <c r="BE1153" s="71" t="s">
        <v>65</v>
      </c>
    </row>
    <row r="1154" spans="2:57" x14ac:dyDescent="0.25">
      <c r="B1154" s="71">
        <v>2025</v>
      </c>
      <c r="C1154" s="71">
        <v>891780111</v>
      </c>
      <c r="D1154" s="71" t="s">
        <v>63</v>
      </c>
      <c r="E1154" s="72" t="s">
        <v>11716</v>
      </c>
      <c r="F1154" s="72" t="s">
        <v>11715</v>
      </c>
      <c r="G1154" s="176">
        <v>0</v>
      </c>
      <c r="H1154" s="72" t="s">
        <v>71</v>
      </c>
      <c r="I1154" s="71" t="s">
        <v>64</v>
      </c>
      <c r="J1154" s="73" t="s">
        <v>81</v>
      </c>
      <c r="K1154" s="75" t="s">
        <v>11714</v>
      </c>
      <c r="L1154" s="76">
        <v>15560000</v>
      </c>
      <c r="M1154" s="71" t="s">
        <v>66</v>
      </c>
      <c r="N1154" s="75" t="s">
        <v>11713</v>
      </c>
      <c r="O1154" s="75">
        <v>19601167</v>
      </c>
      <c r="P1154" s="72">
        <v>1426</v>
      </c>
      <c r="Q1154" s="80">
        <v>45840</v>
      </c>
      <c r="R1154" s="75">
        <v>2494141000</v>
      </c>
      <c r="S1154" s="80">
        <v>45870</v>
      </c>
      <c r="T1154" s="76">
        <v>15560000</v>
      </c>
      <c r="U1154" s="72" t="s">
        <v>65</v>
      </c>
      <c r="V1154" s="76">
        <v>4978990</v>
      </c>
      <c r="W1154" s="104" t="s">
        <v>11013</v>
      </c>
      <c r="X1154" s="80">
        <v>45870</v>
      </c>
      <c r="Y1154" s="80">
        <v>45870</v>
      </c>
      <c r="Z1154" s="78" t="s">
        <v>73</v>
      </c>
      <c r="AA1154" s="78">
        <v>45991</v>
      </c>
      <c r="AB1154" s="102">
        <f t="shared" si="102"/>
        <v>121</v>
      </c>
      <c r="AC1154" s="72">
        <v>0</v>
      </c>
      <c r="AD1154" s="514">
        <v>0</v>
      </c>
      <c r="AE1154" s="72">
        <v>0</v>
      </c>
      <c r="AF1154" s="80" t="s">
        <v>73</v>
      </c>
      <c r="AG1154" s="102">
        <f t="shared" si="103"/>
        <v>0</v>
      </c>
      <c r="AH1154" s="72">
        <v>0</v>
      </c>
      <c r="AI1154" s="628">
        <v>0</v>
      </c>
      <c r="AJ1154" s="72" t="s">
        <v>73</v>
      </c>
      <c r="AK1154" s="80" t="s">
        <v>73</v>
      </c>
      <c r="AL1154" s="72">
        <v>0</v>
      </c>
      <c r="AM1154" s="80" t="s">
        <v>73</v>
      </c>
      <c r="AN1154" s="80" t="s">
        <v>73</v>
      </c>
      <c r="AO1154" s="80" t="s">
        <v>73</v>
      </c>
      <c r="AP1154" s="102">
        <f t="shared" si="104"/>
        <v>0</v>
      </c>
      <c r="AQ1154" s="102">
        <f t="shared" si="105"/>
        <v>15560000</v>
      </c>
      <c r="AR1154" s="72" t="s">
        <v>65</v>
      </c>
      <c r="AS1154" s="76">
        <v>15560000</v>
      </c>
      <c r="AT1154" s="72" t="s">
        <v>319</v>
      </c>
      <c r="AU1154" s="76">
        <v>0</v>
      </c>
      <c r="AV1154" s="81" t="s">
        <v>73</v>
      </c>
      <c r="AW1154" s="620">
        <v>11670000</v>
      </c>
      <c r="AX1154" s="488">
        <f t="shared" si="106"/>
        <v>3890000</v>
      </c>
      <c r="AY1154" s="84">
        <f t="shared" si="107"/>
        <v>0.75</v>
      </c>
      <c r="AZ1154" s="84">
        <v>0.75</v>
      </c>
      <c r="BA1154" s="81" t="s">
        <v>73</v>
      </c>
      <c r="BB1154" s="72" t="s">
        <v>123</v>
      </c>
      <c r="BC1154" s="75" t="s">
        <v>11712</v>
      </c>
      <c r="BD1154" s="71" t="s">
        <v>65</v>
      </c>
      <c r="BE1154" s="71" t="s">
        <v>65</v>
      </c>
    </row>
    <row r="1155" spans="2:57" x14ac:dyDescent="0.25">
      <c r="B1155" s="71">
        <v>2025</v>
      </c>
      <c r="C1155" s="71">
        <v>891780111</v>
      </c>
      <c r="D1155" s="71" t="s">
        <v>63</v>
      </c>
      <c r="E1155" s="72" t="s">
        <v>11711</v>
      </c>
      <c r="F1155" s="72" t="s">
        <v>11710</v>
      </c>
      <c r="G1155" s="176">
        <v>0</v>
      </c>
      <c r="H1155" s="72" t="s">
        <v>71</v>
      </c>
      <c r="I1155" s="71" t="s">
        <v>64</v>
      </c>
      <c r="J1155" s="73" t="s">
        <v>81</v>
      </c>
      <c r="K1155" s="75" t="s">
        <v>11709</v>
      </c>
      <c r="L1155" s="76">
        <v>10600000</v>
      </c>
      <c r="M1155" s="71" t="s">
        <v>66</v>
      </c>
      <c r="N1155" s="75" t="s">
        <v>11708</v>
      </c>
      <c r="O1155" s="75">
        <v>1085103835</v>
      </c>
      <c r="P1155" s="72">
        <v>1426</v>
      </c>
      <c r="Q1155" s="80">
        <v>45840</v>
      </c>
      <c r="R1155" s="75">
        <v>2494141000</v>
      </c>
      <c r="S1155" s="80">
        <v>45870</v>
      </c>
      <c r="T1155" s="76">
        <v>10600000</v>
      </c>
      <c r="U1155" s="72" t="s">
        <v>65</v>
      </c>
      <c r="V1155" s="76">
        <v>57461216</v>
      </c>
      <c r="W1155" s="104" t="s">
        <v>10332</v>
      </c>
      <c r="X1155" s="80">
        <v>45870</v>
      </c>
      <c r="Y1155" s="80">
        <v>45870</v>
      </c>
      <c r="Z1155" s="78" t="s">
        <v>73</v>
      </c>
      <c r="AA1155" s="78">
        <v>45991</v>
      </c>
      <c r="AB1155" s="102">
        <f t="shared" si="102"/>
        <v>121</v>
      </c>
      <c r="AC1155" s="72">
        <v>0</v>
      </c>
      <c r="AD1155" s="514">
        <v>0</v>
      </c>
      <c r="AE1155" s="72">
        <v>0</v>
      </c>
      <c r="AF1155" s="80" t="s">
        <v>73</v>
      </c>
      <c r="AG1155" s="102">
        <f t="shared" si="103"/>
        <v>0</v>
      </c>
      <c r="AH1155" s="72">
        <v>0</v>
      </c>
      <c r="AI1155" s="628">
        <v>0</v>
      </c>
      <c r="AJ1155" s="72" t="s">
        <v>73</v>
      </c>
      <c r="AK1155" s="80" t="s">
        <v>73</v>
      </c>
      <c r="AL1155" s="72">
        <v>0</v>
      </c>
      <c r="AM1155" s="80" t="s">
        <v>73</v>
      </c>
      <c r="AN1155" s="80" t="s">
        <v>73</v>
      </c>
      <c r="AO1155" s="80" t="s">
        <v>73</v>
      </c>
      <c r="AP1155" s="102">
        <f t="shared" si="104"/>
        <v>0</v>
      </c>
      <c r="AQ1155" s="102">
        <f t="shared" si="105"/>
        <v>10600000</v>
      </c>
      <c r="AR1155" s="72" t="s">
        <v>65</v>
      </c>
      <c r="AS1155" s="76">
        <v>10600000</v>
      </c>
      <c r="AT1155" s="72" t="s">
        <v>319</v>
      </c>
      <c r="AU1155" s="76">
        <v>0</v>
      </c>
      <c r="AV1155" s="81" t="s">
        <v>73</v>
      </c>
      <c r="AW1155" s="620">
        <v>7950000</v>
      </c>
      <c r="AX1155" s="488">
        <f t="shared" si="106"/>
        <v>2650000</v>
      </c>
      <c r="AY1155" s="84">
        <f t="shared" si="107"/>
        <v>0.75</v>
      </c>
      <c r="AZ1155" s="84">
        <v>0.75</v>
      </c>
      <c r="BA1155" s="81" t="s">
        <v>73</v>
      </c>
      <c r="BB1155" s="72" t="s">
        <v>123</v>
      </c>
      <c r="BC1155" s="75" t="s">
        <v>11707</v>
      </c>
      <c r="BD1155" s="71" t="s">
        <v>65</v>
      </c>
      <c r="BE1155" s="71" t="s">
        <v>65</v>
      </c>
    </row>
    <row r="1156" spans="2:57" x14ac:dyDescent="0.25">
      <c r="B1156" s="71">
        <v>2025</v>
      </c>
      <c r="C1156" s="71">
        <v>891780111</v>
      </c>
      <c r="D1156" s="71" t="s">
        <v>63</v>
      </c>
      <c r="E1156" s="72" t="s">
        <v>11706</v>
      </c>
      <c r="F1156" s="72" t="s">
        <v>11705</v>
      </c>
      <c r="G1156" s="176">
        <v>0</v>
      </c>
      <c r="H1156" s="72" t="s">
        <v>71</v>
      </c>
      <c r="I1156" s="71" t="s">
        <v>64</v>
      </c>
      <c r="J1156" s="73" t="s">
        <v>81</v>
      </c>
      <c r="K1156" s="75" t="s">
        <v>11704</v>
      </c>
      <c r="L1156" s="76">
        <v>12624000</v>
      </c>
      <c r="M1156" s="71" t="s">
        <v>66</v>
      </c>
      <c r="N1156" s="75" t="s">
        <v>11703</v>
      </c>
      <c r="O1156" s="75">
        <v>1007820427</v>
      </c>
      <c r="P1156" s="72">
        <v>1425</v>
      </c>
      <c r="Q1156" s="80">
        <v>45840</v>
      </c>
      <c r="R1156" s="75">
        <v>5603238000</v>
      </c>
      <c r="S1156" s="80">
        <v>45870</v>
      </c>
      <c r="T1156" s="76">
        <v>12624000</v>
      </c>
      <c r="U1156" s="72" t="s">
        <v>65</v>
      </c>
      <c r="V1156" s="76">
        <v>93400727</v>
      </c>
      <c r="W1156" s="104" t="s">
        <v>10636</v>
      </c>
      <c r="X1156" s="80">
        <v>45870</v>
      </c>
      <c r="Y1156" s="80">
        <v>45870</v>
      </c>
      <c r="Z1156" s="78" t="s">
        <v>73</v>
      </c>
      <c r="AA1156" s="78">
        <v>45991</v>
      </c>
      <c r="AB1156" s="102">
        <f t="shared" si="102"/>
        <v>121</v>
      </c>
      <c r="AC1156" s="72">
        <v>0</v>
      </c>
      <c r="AD1156" s="514">
        <v>0</v>
      </c>
      <c r="AE1156" s="72">
        <v>0</v>
      </c>
      <c r="AF1156" s="80" t="s">
        <v>73</v>
      </c>
      <c r="AG1156" s="102">
        <f t="shared" si="103"/>
        <v>0</v>
      </c>
      <c r="AH1156" s="72">
        <v>0</v>
      </c>
      <c r="AI1156" s="628">
        <v>0</v>
      </c>
      <c r="AJ1156" s="72" t="s">
        <v>73</v>
      </c>
      <c r="AK1156" s="80" t="s">
        <v>73</v>
      </c>
      <c r="AL1156" s="72">
        <v>0</v>
      </c>
      <c r="AM1156" s="80" t="s">
        <v>73</v>
      </c>
      <c r="AN1156" s="80" t="s">
        <v>73</v>
      </c>
      <c r="AO1156" s="80" t="s">
        <v>73</v>
      </c>
      <c r="AP1156" s="102">
        <f t="shared" si="104"/>
        <v>0</v>
      </c>
      <c r="AQ1156" s="102">
        <f t="shared" si="105"/>
        <v>12624000</v>
      </c>
      <c r="AR1156" s="72" t="s">
        <v>65</v>
      </c>
      <c r="AS1156" s="76">
        <v>12624000</v>
      </c>
      <c r="AT1156" s="72" t="s">
        <v>319</v>
      </c>
      <c r="AU1156" s="76">
        <v>0</v>
      </c>
      <c r="AV1156" s="81" t="s">
        <v>73</v>
      </c>
      <c r="AW1156" s="620">
        <v>9468000</v>
      </c>
      <c r="AX1156" s="488">
        <f t="shared" si="106"/>
        <v>3156000</v>
      </c>
      <c r="AY1156" s="84">
        <f t="shared" si="107"/>
        <v>0.75</v>
      </c>
      <c r="AZ1156" s="84">
        <v>0.75</v>
      </c>
      <c r="BA1156" s="81" t="s">
        <v>73</v>
      </c>
      <c r="BB1156" s="72" t="s">
        <v>123</v>
      </c>
      <c r="BC1156" s="75" t="s">
        <v>11702</v>
      </c>
      <c r="BD1156" s="71" t="s">
        <v>65</v>
      </c>
      <c r="BE1156" s="71" t="s">
        <v>65</v>
      </c>
    </row>
    <row r="1157" spans="2:57" x14ac:dyDescent="0.25">
      <c r="B1157" s="71">
        <v>2025</v>
      </c>
      <c r="C1157" s="71">
        <v>891780111</v>
      </c>
      <c r="D1157" s="71" t="s">
        <v>63</v>
      </c>
      <c r="E1157" s="72" t="s">
        <v>11701</v>
      </c>
      <c r="F1157" s="72" t="s">
        <v>11700</v>
      </c>
      <c r="G1157" s="176">
        <v>0</v>
      </c>
      <c r="H1157" s="72" t="s">
        <v>71</v>
      </c>
      <c r="I1157" s="71" t="s">
        <v>64</v>
      </c>
      <c r="J1157" s="73" t="s">
        <v>81</v>
      </c>
      <c r="K1157" s="75" t="s">
        <v>11651</v>
      </c>
      <c r="L1157" s="76">
        <v>16400000</v>
      </c>
      <c r="M1157" s="71" t="s">
        <v>66</v>
      </c>
      <c r="N1157" s="75" t="s">
        <v>11699</v>
      </c>
      <c r="O1157" s="75">
        <v>12623689</v>
      </c>
      <c r="P1157" s="72">
        <v>1425</v>
      </c>
      <c r="Q1157" s="80">
        <v>45840</v>
      </c>
      <c r="R1157" s="75">
        <v>5603238000</v>
      </c>
      <c r="S1157" s="80">
        <v>45874</v>
      </c>
      <c r="T1157" s="76">
        <v>16400000</v>
      </c>
      <c r="U1157" s="72" t="s">
        <v>65</v>
      </c>
      <c r="V1157" s="76">
        <v>36559627</v>
      </c>
      <c r="W1157" s="104" t="s">
        <v>10413</v>
      </c>
      <c r="X1157" s="80">
        <v>45874</v>
      </c>
      <c r="Y1157" s="80">
        <v>45874</v>
      </c>
      <c r="Z1157" s="78" t="s">
        <v>73</v>
      </c>
      <c r="AA1157" s="78">
        <v>45991</v>
      </c>
      <c r="AB1157" s="102">
        <f t="shared" si="102"/>
        <v>117</v>
      </c>
      <c r="AC1157" s="72">
        <v>0</v>
      </c>
      <c r="AD1157" s="514">
        <v>0</v>
      </c>
      <c r="AE1157" s="72">
        <v>0</v>
      </c>
      <c r="AF1157" s="80" t="s">
        <v>73</v>
      </c>
      <c r="AG1157" s="102">
        <f t="shared" si="103"/>
        <v>0</v>
      </c>
      <c r="AH1157" s="72">
        <v>0</v>
      </c>
      <c r="AI1157" s="628">
        <v>0</v>
      </c>
      <c r="AJ1157" s="72" t="s">
        <v>73</v>
      </c>
      <c r="AK1157" s="80" t="s">
        <v>73</v>
      </c>
      <c r="AL1157" s="72">
        <v>0</v>
      </c>
      <c r="AM1157" s="80" t="s">
        <v>73</v>
      </c>
      <c r="AN1157" s="80" t="s">
        <v>73</v>
      </c>
      <c r="AO1157" s="80" t="s">
        <v>73</v>
      </c>
      <c r="AP1157" s="102">
        <f t="shared" si="104"/>
        <v>0</v>
      </c>
      <c r="AQ1157" s="102">
        <f t="shared" si="105"/>
        <v>16400000</v>
      </c>
      <c r="AR1157" s="72" t="s">
        <v>65</v>
      </c>
      <c r="AS1157" s="76">
        <v>16400000</v>
      </c>
      <c r="AT1157" s="72" t="s">
        <v>319</v>
      </c>
      <c r="AU1157" s="76">
        <v>0</v>
      </c>
      <c r="AV1157" s="81" t="s">
        <v>73</v>
      </c>
      <c r="AW1157" s="620">
        <v>12300000</v>
      </c>
      <c r="AX1157" s="488">
        <f t="shared" si="106"/>
        <v>4100000</v>
      </c>
      <c r="AY1157" s="84">
        <f t="shared" si="107"/>
        <v>0.75</v>
      </c>
      <c r="AZ1157" s="84">
        <v>0.75</v>
      </c>
      <c r="BA1157" s="81" t="s">
        <v>73</v>
      </c>
      <c r="BB1157" s="72" t="s">
        <v>123</v>
      </c>
      <c r="BC1157" s="75" t="s">
        <v>11698</v>
      </c>
      <c r="BD1157" s="71" t="s">
        <v>65</v>
      </c>
      <c r="BE1157" s="71" t="s">
        <v>65</v>
      </c>
    </row>
    <row r="1158" spans="2:57" x14ac:dyDescent="0.25">
      <c r="B1158" s="71">
        <v>2025</v>
      </c>
      <c r="C1158" s="71">
        <v>891780111</v>
      </c>
      <c r="D1158" s="71" t="s">
        <v>63</v>
      </c>
      <c r="E1158" s="72" t="s">
        <v>11697</v>
      </c>
      <c r="F1158" s="72" t="s">
        <v>11696</v>
      </c>
      <c r="G1158" s="176">
        <v>0</v>
      </c>
      <c r="H1158" s="72" t="s">
        <v>71</v>
      </c>
      <c r="I1158" s="71" t="s">
        <v>64</v>
      </c>
      <c r="J1158" s="73" t="s">
        <v>81</v>
      </c>
      <c r="K1158" s="75" t="s">
        <v>11695</v>
      </c>
      <c r="L1158" s="76">
        <v>12624000</v>
      </c>
      <c r="M1158" s="71" t="s">
        <v>66</v>
      </c>
      <c r="N1158" s="75" t="s">
        <v>1501</v>
      </c>
      <c r="O1158" s="75">
        <v>1082869691</v>
      </c>
      <c r="P1158" s="72">
        <v>1425</v>
      </c>
      <c r="Q1158" s="80">
        <v>45840</v>
      </c>
      <c r="R1158" s="75">
        <v>5603238000</v>
      </c>
      <c r="S1158" s="80">
        <v>45874</v>
      </c>
      <c r="T1158" s="76">
        <v>12624000</v>
      </c>
      <c r="U1158" s="72" t="s">
        <v>65</v>
      </c>
      <c r="V1158" s="76">
        <v>1082868728</v>
      </c>
      <c r="W1158" s="104" t="s">
        <v>1469</v>
      </c>
      <c r="X1158" s="80">
        <v>45874</v>
      </c>
      <c r="Y1158" s="80">
        <v>45874</v>
      </c>
      <c r="Z1158" s="78" t="s">
        <v>73</v>
      </c>
      <c r="AA1158" s="78">
        <v>45991</v>
      </c>
      <c r="AB1158" s="102">
        <f t="shared" si="102"/>
        <v>117</v>
      </c>
      <c r="AC1158" s="72">
        <v>0</v>
      </c>
      <c r="AD1158" s="514">
        <v>0</v>
      </c>
      <c r="AE1158" s="72">
        <v>0</v>
      </c>
      <c r="AF1158" s="80" t="s">
        <v>73</v>
      </c>
      <c r="AG1158" s="102">
        <f t="shared" si="103"/>
        <v>0</v>
      </c>
      <c r="AH1158" s="72">
        <v>0</v>
      </c>
      <c r="AI1158" s="628">
        <v>0</v>
      </c>
      <c r="AJ1158" s="72" t="s">
        <v>73</v>
      </c>
      <c r="AK1158" s="80" t="s">
        <v>73</v>
      </c>
      <c r="AL1158" s="72">
        <v>0</v>
      </c>
      <c r="AM1158" s="80" t="s">
        <v>73</v>
      </c>
      <c r="AN1158" s="80" t="s">
        <v>73</v>
      </c>
      <c r="AO1158" s="80" t="s">
        <v>73</v>
      </c>
      <c r="AP1158" s="102">
        <f t="shared" si="104"/>
        <v>0</v>
      </c>
      <c r="AQ1158" s="102">
        <f t="shared" si="105"/>
        <v>12624000</v>
      </c>
      <c r="AR1158" s="72" t="s">
        <v>65</v>
      </c>
      <c r="AS1158" s="76">
        <v>12624000</v>
      </c>
      <c r="AT1158" s="72" t="s">
        <v>319</v>
      </c>
      <c r="AU1158" s="76">
        <v>0</v>
      </c>
      <c r="AV1158" s="81" t="s">
        <v>73</v>
      </c>
      <c r="AW1158" s="620">
        <v>9468000</v>
      </c>
      <c r="AX1158" s="488">
        <f t="shared" si="106"/>
        <v>3156000</v>
      </c>
      <c r="AY1158" s="84">
        <f t="shared" si="107"/>
        <v>0.75</v>
      </c>
      <c r="AZ1158" s="84">
        <v>0.75</v>
      </c>
      <c r="BA1158" s="81" t="s">
        <v>73</v>
      </c>
      <c r="BB1158" s="72" t="s">
        <v>123</v>
      </c>
      <c r="BC1158" s="75" t="s">
        <v>11694</v>
      </c>
      <c r="BD1158" s="71" t="s">
        <v>65</v>
      </c>
      <c r="BE1158" s="71" t="s">
        <v>65</v>
      </c>
    </row>
    <row r="1159" spans="2:57" x14ac:dyDescent="0.25">
      <c r="B1159" s="71">
        <v>2025</v>
      </c>
      <c r="C1159" s="71">
        <v>891780111</v>
      </c>
      <c r="D1159" s="71" t="s">
        <v>63</v>
      </c>
      <c r="E1159" s="72" t="s">
        <v>11693</v>
      </c>
      <c r="F1159" s="72" t="s">
        <v>11692</v>
      </c>
      <c r="G1159" s="176">
        <v>0</v>
      </c>
      <c r="H1159" s="72" t="s">
        <v>71</v>
      </c>
      <c r="I1159" s="71" t="s">
        <v>64</v>
      </c>
      <c r="J1159" s="73" t="s">
        <v>81</v>
      </c>
      <c r="K1159" s="75" t="s">
        <v>11466</v>
      </c>
      <c r="L1159" s="76">
        <v>10335000</v>
      </c>
      <c r="M1159" s="71" t="s">
        <v>66</v>
      </c>
      <c r="N1159" s="75" t="s">
        <v>11691</v>
      </c>
      <c r="O1159" s="75">
        <v>4978989</v>
      </c>
      <c r="P1159" s="72">
        <v>1426</v>
      </c>
      <c r="Q1159" s="80">
        <v>45840</v>
      </c>
      <c r="R1159" s="75">
        <v>2494141000</v>
      </c>
      <c r="S1159" s="80">
        <v>45874</v>
      </c>
      <c r="T1159" s="76">
        <v>10335000</v>
      </c>
      <c r="U1159" s="72" t="s">
        <v>65</v>
      </c>
      <c r="V1159" s="76">
        <v>85152695</v>
      </c>
      <c r="W1159" s="104" t="s">
        <v>10424</v>
      </c>
      <c r="X1159" s="80">
        <v>45874</v>
      </c>
      <c r="Y1159" s="80">
        <v>45874</v>
      </c>
      <c r="Z1159" s="78" t="s">
        <v>73</v>
      </c>
      <c r="AA1159" s="78">
        <v>45991</v>
      </c>
      <c r="AB1159" s="102">
        <f t="shared" si="102"/>
        <v>117</v>
      </c>
      <c r="AC1159" s="72">
        <v>0</v>
      </c>
      <c r="AD1159" s="514">
        <v>0</v>
      </c>
      <c r="AE1159" s="72">
        <v>0</v>
      </c>
      <c r="AF1159" s="80" t="s">
        <v>73</v>
      </c>
      <c r="AG1159" s="102">
        <f t="shared" si="103"/>
        <v>0</v>
      </c>
      <c r="AH1159" s="72">
        <v>0</v>
      </c>
      <c r="AI1159" s="628">
        <v>0</v>
      </c>
      <c r="AJ1159" s="72" t="s">
        <v>73</v>
      </c>
      <c r="AK1159" s="80" t="s">
        <v>73</v>
      </c>
      <c r="AL1159" s="72">
        <v>0</v>
      </c>
      <c r="AM1159" s="80" t="s">
        <v>73</v>
      </c>
      <c r="AN1159" s="80" t="s">
        <v>73</v>
      </c>
      <c r="AO1159" s="80" t="s">
        <v>73</v>
      </c>
      <c r="AP1159" s="102">
        <f t="shared" si="104"/>
        <v>0</v>
      </c>
      <c r="AQ1159" s="102">
        <f t="shared" si="105"/>
        <v>10335000</v>
      </c>
      <c r="AR1159" s="72" t="s">
        <v>65</v>
      </c>
      <c r="AS1159" s="76">
        <v>10335000</v>
      </c>
      <c r="AT1159" s="72" t="s">
        <v>319</v>
      </c>
      <c r="AU1159" s="76">
        <v>0</v>
      </c>
      <c r="AV1159" s="81" t="s">
        <v>73</v>
      </c>
      <c r="AW1159" s="620">
        <v>7685000</v>
      </c>
      <c r="AX1159" s="488">
        <f t="shared" si="106"/>
        <v>2650000</v>
      </c>
      <c r="AY1159" s="84">
        <f t="shared" si="107"/>
        <v>0.74358974358974361</v>
      </c>
      <c r="AZ1159" s="84">
        <v>0.74358974358974361</v>
      </c>
      <c r="BA1159" s="81" t="s">
        <v>73</v>
      </c>
      <c r="BB1159" s="72" t="s">
        <v>123</v>
      </c>
      <c r="BC1159" s="75" t="s">
        <v>11690</v>
      </c>
      <c r="BD1159" s="71" t="s">
        <v>65</v>
      </c>
      <c r="BE1159" s="71" t="s">
        <v>65</v>
      </c>
    </row>
    <row r="1160" spans="2:57" x14ac:dyDescent="0.25">
      <c r="B1160" s="71">
        <v>2025</v>
      </c>
      <c r="C1160" s="71">
        <v>891780111</v>
      </c>
      <c r="D1160" s="71" t="s">
        <v>63</v>
      </c>
      <c r="E1160" s="72" t="s">
        <v>11689</v>
      </c>
      <c r="F1160" s="72" t="s">
        <v>11688</v>
      </c>
      <c r="G1160" s="176">
        <v>0</v>
      </c>
      <c r="H1160" s="72" t="s">
        <v>71</v>
      </c>
      <c r="I1160" s="71" t="s">
        <v>64</v>
      </c>
      <c r="J1160" s="73" t="s">
        <v>81</v>
      </c>
      <c r="K1160" s="75" t="s">
        <v>11687</v>
      </c>
      <c r="L1160" s="76">
        <v>16800000</v>
      </c>
      <c r="M1160" s="71" t="s">
        <v>66</v>
      </c>
      <c r="N1160" s="75" t="s">
        <v>11686</v>
      </c>
      <c r="O1160" s="75">
        <v>1081920976</v>
      </c>
      <c r="P1160" s="72">
        <v>1425</v>
      </c>
      <c r="Q1160" s="80">
        <v>45840</v>
      </c>
      <c r="R1160" s="75">
        <v>5603238000</v>
      </c>
      <c r="S1160" s="80">
        <v>45874</v>
      </c>
      <c r="T1160" s="76">
        <v>16800000</v>
      </c>
      <c r="U1160" s="72" t="s">
        <v>65</v>
      </c>
      <c r="V1160" s="76">
        <v>37511267</v>
      </c>
      <c r="W1160" s="104" t="s">
        <v>11355</v>
      </c>
      <c r="X1160" s="80">
        <v>45874</v>
      </c>
      <c r="Y1160" s="80">
        <v>45874</v>
      </c>
      <c r="Z1160" s="78" t="s">
        <v>73</v>
      </c>
      <c r="AA1160" s="78">
        <v>45991</v>
      </c>
      <c r="AB1160" s="102">
        <f t="shared" ref="AB1160:AB1223" si="108">+IF(Z1160="1800-01-01",AA1160-Y1160,AA1160-Z1160)</f>
        <v>117</v>
      </c>
      <c r="AC1160" s="72">
        <v>0</v>
      </c>
      <c r="AD1160" s="514">
        <v>0</v>
      </c>
      <c r="AE1160" s="72">
        <v>0</v>
      </c>
      <c r="AF1160" s="80" t="s">
        <v>73</v>
      </c>
      <c r="AG1160" s="102">
        <f t="shared" ref="AG1160:AG1223" si="109">+IF(AF1160="1800-01-01",0,AF1160-AA1160)</f>
        <v>0</v>
      </c>
      <c r="AH1160" s="72">
        <v>0</v>
      </c>
      <c r="AI1160" s="628">
        <v>0</v>
      </c>
      <c r="AJ1160" s="72" t="s">
        <v>73</v>
      </c>
      <c r="AK1160" s="80" t="s">
        <v>73</v>
      </c>
      <c r="AL1160" s="72">
        <v>0</v>
      </c>
      <c r="AM1160" s="80" t="s">
        <v>73</v>
      </c>
      <c r="AN1160" s="80" t="s">
        <v>73</v>
      </c>
      <c r="AO1160" s="80" t="s">
        <v>73</v>
      </c>
      <c r="AP1160" s="102">
        <f t="shared" ref="AP1160:AP1223" si="110">+IF(AM1160="1800-01-01",0,AN1160-AM1160)</f>
        <v>0</v>
      </c>
      <c r="AQ1160" s="102">
        <f t="shared" ref="AQ1160:AQ1223" si="111">+L1160+AD1160-AI1160</f>
        <v>16800000</v>
      </c>
      <c r="AR1160" s="72" t="s">
        <v>65</v>
      </c>
      <c r="AS1160" s="76">
        <v>16800000</v>
      </c>
      <c r="AT1160" s="72" t="s">
        <v>319</v>
      </c>
      <c r="AU1160" s="76">
        <v>0</v>
      </c>
      <c r="AV1160" s="81" t="s">
        <v>73</v>
      </c>
      <c r="AW1160" s="620">
        <v>12600000</v>
      </c>
      <c r="AX1160" s="488">
        <f t="shared" ref="AX1160:AX1223" si="112">AQ1160-AW1160</f>
        <v>4200000</v>
      </c>
      <c r="AY1160" s="84">
        <f t="shared" ref="AY1160:AY1223" si="113">+IFERROR(AW1160/AQ1160,"_")</f>
        <v>0.75</v>
      </c>
      <c r="AZ1160" s="84">
        <v>0.75</v>
      </c>
      <c r="BA1160" s="81" t="s">
        <v>73</v>
      </c>
      <c r="BB1160" s="72" t="s">
        <v>123</v>
      </c>
      <c r="BC1160" s="75" t="s">
        <v>11685</v>
      </c>
      <c r="BD1160" s="71" t="s">
        <v>65</v>
      </c>
      <c r="BE1160" s="71" t="s">
        <v>65</v>
      </c>
    </row>
    <row r="1161" spans="2:57" x14ac:dyDescent="0.25">
      <c r="B1161" s="71">
        <v>2025</v>
      </c>
      <c r="C1161" s="71">
        <v>891780111</v>
      </c>
      <c r="D1161" s="71" t="s">
        <v>63</v>
      </c>
      <c r="E1161" s="72" t="s">
        <v>11684</v>
      </c>
      <c r="F1161" s="72" t="s">
        <v>11683</v>
      </c>
      <c r="G1161" s="176">
        <v>0</v>
      </c>
      <c r="H1161" s="72" t="s">
        <v>71</v>
      </c>
      <c r="I1161" s="71" t="s">
        <v>64</v>
      </c>
      <c r="J1161" s="73" t="s">
        <v>81</v>
      </c>
      <c r="K1161" s="75" t="s">
        <v>11651</v>
      </c>
      <c r="L1161" s="76">
        <v>12624000</v>
      </c>
      <c r="M1161" s="71" t="s">
        <v>66</v>
      </c>
      <c r="N1161" s="75" t="s">
        <v>11682</v>
      </c>
      <c r="O1161" s="75">
        <v>1083016500</v>
      </c>
      <c r="P1161" s="72">
        <v>1425</v>
      </c>
      <c r="Q1161" s="80">
        <v>45840</v>
      </c>
      <c r="R1161" s="75">
        <v>5603238000</v>
      </c>
      <c r="S1161" s="80">
        <v>45874</v>
      </c>
      <c r="T1161" s="76">
        <v>12624000</v>
      </c>
      <c r="U1161" s="72" t="s">
        <v>65</v>
      </c>
      <c r="V1161" s="76">
        <v>36559627</v>
      </c>
      <c r="W1161" s="104" t="s">
        <v>10413</v>
      </c>
      <c r="X1161" s="80">
        <v>45874</v>
      </c>
      <c r="Y1161" s="80">
        <v>45874</v>
      </c>
      <c r="Z1161" s="78" t="s">
        <v>73</v>
      </c>
      <c r="AA1161" s="78">
        <v>45991</v>
      </c>
      <c r="AB1161" s="102">
        <f t="shared" si="108"/>
        <v>117</v>
      </c>
      <c r="AC1161" s="72">
        <v>0</v>
      </c>
      <c r="AD1161" s="514">
        <v>0</v>
      </c>
      <c r="AE1161" s="72">
        <v>0</v>
      </c>
      <c r="AF1161" s="80" t="s">
        <v>73</v>
      </c>
      <c r="AG1161" s="102">
        <f t="shared" si="109"/>
        <v>0</v>
      </c>
      <c r="AH1161" s="72">
        <v>0</v>
      </c>
      <c r="AI1161" s="628">
        <v>0</v>
      </c>
      <c r="AJ1161" s="72" t="s">
        <v>73</v>
      </c>
      <c r="AK1161" s="80" t="s">
        <v>73</v>
      </c>
      <c r="AL1161" s="72">
        <v>0</v>
      </c>
      <c r="AM1161" s="80" t="s">
        <v>73</v>
      </c>
      <c r="AN1161" s="80" t="s">
        <v>73</v>
      </c>
      <c r="AO1161" s="80" t="s">
        <v>73</v>
      </c>
      <c r="AP1161" s="102">
        <f t="shared" si="110"/>
        <v>0</v>
      </c>
      <c r="AQ1161" s="102">
        <f t="shared" si="111"/>
        <v>12624000</v>
      </c>
      <c r="AR1161" s="72" t="s">
        <v>65</v>
      </c>
      <c r="AS1161" s="76">
        <v>12624000</v>
      </c>
      <c r="AT1161" s="72" t="s">
        <v>319</v>
      </c>
      <c r="AU1161" s="76">
        <v>0</v>
      </c>
      <c r="AV1161" s="81" t="s">
        <v>73</v>
      </c>
      <c r="AW1161" s="620">
        <v>9468000</v>
      </c>
      <c r="AX1161" s="488">
        <f t="shared" si="112"/>
        <v>3156000</v>
      </c>
      <c r="AY1161" s="84">
        <f t="shared" si="113"/>
        <v>0.75</v>
      </c>
      <c r="AZ1161" s="84">
        <v>0.75</v>
      </c>
      <c r="BA1161" s="81" t="s">
        <v>73</v>
      </c>
      <c r="BB1161" s="72" t="s">
        <v>123</v>
      </c>
      <c r="BC1161" s="75" t="s">
        <v>11681</v>
      </c>
      <c r="BD1161" s="71" t="s">
        <v>65</v>
      </c>
      <c r="BE1161" s="71" t="s">
        <v>65</v>
      </c>
    </row>
    <row r="1162" spans="2:57" x14ac:dyDescent="0.25">
      <c r="B1162" s="71">
        <v>2025</v>
      </c>
      <c r="C1162" s="71">
        <v>891780111</v>
      </c>
      <c r="D1162" s="71" t="s">
        <v>63</v>
      </c>
      <c r="E1162" s="72" t="s">
        <v>11680</v>
      </c>
      <c r="F1162" s="72" t="s">
        <v>11679</v>
      </c>
      <c r="G1162" s="176">
        <v>0</v>
      </c>
      <c r="H1162" s="72" t="s">
        <v>71</v>
      </c>
      <c r="I1162" s="71" t="s">
        <v>64</v>
      </c>
      <c r="J1162" s="73" t="s">
        <v>81</v>
      </c>
      <c r="K1162" s="75" t="s">
        <v>11678</v>
      </c>
      <c r="L1162" s="76">
        <v>13888000</v>
      </c>
      <c r="M1162" s="71" t="s">
        <v>66</v>
      </c>
      <c r="N1162" s="75" t="s">
        <v>11677</v>
      </c>
      <c r="O1162" s="75">
        <v>1017259253</v>
      </c>
      <c r="P1162" s="72">
        <v>1425</v>
      </c>
      <c r="Q1162" s="80">
        <v>45840</v>
      </c>
      <c r="R1162" s="75">
        <v>5603238000</v>
      </c>
      <c r="S1162" s="80">
        <v>45874</v>
      </c>
      <c r="T1162" s="76">
        <v>13888000</v>
      </c>
      <c r="U1162" s="72" t="s">
        <v>65</v>
      </c>
      <c r="V1162" s="76">
        <v>37511267</v>
      </c>
      <c r="W1162" s="104" t="s">
        <v>11355</v>
      </c>
      <c r="X1162" s="80">
        <v>45874</v>
      </c>
      <c r="Y1162" s="80">
        <v>45874</v>
      </c>
      <c r="Z1162" s="78" t="s">
        <v>73</v>
      </c>
      <c r="AA1162" s="78">
        <v>45991</v>
      </c>
      <c r="AB1162" s="102">
        <f t="shared" si="108"/>
        <v>117</v>
      </c>
      <c r="AC1162" s="72">
        <v>0</v>
      </c>
      <c r="AD1162" s="514">
        <v>0</v>
      </c>
      <c r="AE1162" s="72">
        <v>0</v>
      </c>
      <c r="AF1162" s="80" t="s">
        <v>73</v>
      </c>
      <c r="AG1162" s="102">
        <f t="shared" si="109"/>
        <v>0</v>
      </c>
      <c r="AH1162" s="72">
        <v>0</v>
      </c>
      <c r="AI1162" s="628">
        <v>0</v>
      </c>
      <c r="AJ1162" s="72" t="s">
        <v>73</v>
      </c>
      <c r="AK1162" s="80" t="s">
        <v>73</v>
      </c>
      <c r="AL1162" s="72">
        <v>0</v>
      </c>
      <c r="AM1162" s="80" t="s">
        <v>73</v>
      </c>
      <c r="AN1162" s="80" t="s">
        <v>73</v>
      </c>
      <c r="AO1162" s="80" t="s">
        <v>73</v>
      </c>
      <c r="AP1162" s="102">
        <f t="shared" si="110"/>
        <v>0</v>
      </c>
      <c r="AQ1162" s="102">
        <f t="shared" si="111"/>
        <v>13888000</v>
      </c>
      <c r="AR1162" s="72" t="s">
        <v>65</v>
      </c>
      <c r="AS1162" s="76">
        <v>13888000</v>
      </c>
      <c r="AT1162" s="72" t="s">
        <v>319</v>
      </c>
      <c r="AU1162" s="76">
        <v>0</v>
      </c>
      <c r="AV1162" s="81" t="s">
        <v>73</v>
      </c>
      <c r="AW1162" s="620">
        <v>10416000</v>
      </c>
      <c r="AX1162" s="488">
        <f t="shared" si="112"/>
        <v>3472000</v>
      </c>
      <c r="AY1162" s="84">
        <f t="shared" si="113"/>
        <v>0.75</v>
      </c>
      <c r="AZ1162" s="84">
        <v>0.75</v>
      </c>
      <c r="BA1162" s="81" t="s">
        <v>73</v>
      </c>
      <c r="BB1162" s="72" t="s">
        <v>123</v>
      </c>
      <c r="BC1162" s="75" t="s">
        <v>11676</v>
      </c>
      <c r="BD1162" s="71" t="s">
        <v>65</v>
      </c>
      <c r="BE1162" s="71" t="s">
        <v>65</v>
      </c>
    </row>
    <row r="1163" spans="2:57" x14ac:dyDescent="0.25">
      <c r="B1163" s="71">
        <v>2025</v>
      </c>
      <c r="C1163" s="71">
        <v>891780111</v>
      </c>
      <c r="D1163" s="71" t="s">
        <v>63</v>
      </c>
      <c r="E1163" s="72" t="s">
        <v>11675</v>
      </c>
      <c r="F1163" s="72" t="s">
        <v>11674</v>
      </c>
      <c r="G1163" s="176">
        <v>0</v>
      </c>
      <c r="H1163" s="72" t="s">
        <v>71</v>
      </c>
      <c r="I1163" s="71" t="s">
        <v>64</v>
      </c>
      <c r="J1163" s="73" t="s">
        <v>81</v>
      </c>
      <c r="K1163" s="75" t="s">
        <v>11651</v>
      </c>
      <c r="L1163" s="76">
        <v>13888000</v>
      </c>
      <c r="M1163" s="71" t="s">
        <v>66</v>
      </c>
      <c r="N1163" s="75" t="s">
        <v>11673</v>
      </c>
      <c r="O1163" s="75">
        <v>36556729</v>
      </c>
      <c r="P1163" s="72">
        <v>1425</v>
      </c>
      <c r="Q1163" s="80">
        <v>45840</v>
      </c>
      <c r="R1163" s="75">
        <v>5603238000</v>
      </c>
      <c r="S1163" s="80">
        <v>45874</v>
      </c>
      <c r="T1163" s="76">
        <v>13888000</v>
      </c>
      <c r="U1163" s="72" t="s">
        <v>65</v>
      </c>
      <c r="V1163" s="76">
        <v>36559627</v>
      </c>
      <c r="W1163" s="104" t="s">
        <v>10413</v>
      </c>
      <c r="X1163" s="80">
        <v>45874</v>
      </c>
      <c r="Y1163" s="80">
        <v>45874</v>
      </c>
      <c r="Z1163" s="78" t="s">
        <v>73</v>
      </c>
      <c r="AA1163" s="78">
        <v>45991</v>
      </c>
      <c r="AB1163" s="102">
        <f t="shared" si="108"/>
        <v>117</v>
      </c>
      <c r="AC1163" s="72">
        <v>0</v>
      </c>
      <c r="AD1163" s="514">
        <v>0</v>
      </c>
      <c r="AE1163" s="72">
        <v>0</v>
      </c>
      <c r="AF1163" s="80" t="s">
        <v>73</v>
      </c>
      <c r="AG1163" s="102">
        <f t="shared" si="109"/>
        <v>0</v>
      </c>
      <c r="AH1163" s="72">
        <v>0</v>
      </c>
      <c r="AI1163" s="628">
        <v>0</v>
      </c>
      <c r="AJ1163" s="72" t="s">
        <v>73</v>
      </c>
      <c r="AK1163" s="80" t="s">
        <v>73</v>
      </c>
      <c r="AL1163" s="72">
        <v>0</v>
      </c>
      <c r="AM1163" s="80" t="s">
        <v>73</v>
      </c>
      <c r="AN1163" s="80" t="s">
        <v>73</v>
      </c>
      <c r="AO1163" s="80" t="s">
        <v>73</v>
      </c>
      <c r="AP1163" s="102">
        <f t="shared" si="110"/>
        <v>0</v>
      </c>
      <c r="AQ1163" s="102">
        <f t="shared" si="111"/>
        <v>13888000</v>
      </c>
      <c r="AR1163" s="72" t="s">
        <v>65</v>
      </c>
      <c r="AS1163" s="76">
        <v>13888000</v>
      </c>
      <c r="AT1163" s="72" t="s">
        <v>319</v>
      </c>
      <c r="AU1163" s="76">
        <v>0</v>
      </c>
      <c r="AV1163" s="81" t="s">
        <v>73</v>
      </c>
      <c r="AW1163" s="620">
        <v>10416000</v>
      </c>
      <c r="AX1163" s="488">
        <f t="shared" si="112"/>
        <v>3472000</v>
      </c>
      <c r="AY1163" s="84">
        <f t="shared" si="113"/>
        <v>0.75</v>
      </c>
      <c r="AZ1163" s="84">
        <v>0.75</v>
      </c>
      <c r="BA1163" s="81" t="s">
        <v>73</v>
      </c>
      <c r="BB1163" s="72" t="s">
        <v>123</v>
      </c>
      <c r="BC1163" s="75" t="s">
        <v>11672</v>
      </c>
      <c r="BD1163" s="71" t="s">
        <v>65</v>
      </c>
      <c r="BE1163" s="71" t="s">
        <v>65</v>
      </c>
    </row>
    <row r="1164" spans="2:57" x14ac:dyDescent="0.25">
      <c r="B1164" s="71">
        <v>2025</v>
      </c>
      <c r="C1164" s="71">
        <v>891780111</v>
      </c>
      <c r="D1164" s="71" t="s">
        <v>63</v>
      </c>
      <c r="E1164" s="72" t="s">
        <v>11671</v>
      </c>
      <c r="F1164" s="72" t="s">
        <v>11670</v>
      </c>
      <c r="G1164" s="176">
        <v>0</v>
      </c>
      <c r="H1164" s="72" t="s">
        <v>71</v>
      </c>
      <c r="I1164" s="71" t="s">
        <v>64</v>
      </c>
      <c r="J1164" s="73" t="s">
        <v>81</v>
      </c>
      <c r="K1164" s="75" t="s">
        <v>11669</v>
      </c>
      <c r="L1164" s="76">
        <v>11400000</v>
      </c>
      <c r="M1164" s="71" t="s">
        <v>66</v>
      </c>
      <c r="N1164" s="75" t="s">
        <v>11668</v>
      </c>
      <c r="O1164" s="75">
        <v>1001937594</v>
      </c>
      <c r="P1164" s="72">
        <v>1425</v>
      </c>
      <c r="Q1164" s="80">
        <v>45840</v>
      </c>
      <c r="R1164" s="75">
        <v>5603238000</v>
      </c>
      <c r="S1164" s="80">
        <v>45874</v>
      </c>
      <c r="T1164" s="76">
        <v>11400000</v>
      </c>
      <c r="U1164" s="72" t="s">
        <v>65</v>
      </c>
      <c r="V1164" s="76">
        <v>85447084</v>
      </c>
      <c r="W1164" s="104" t="s">
        <v>11667</v>
      </c>
      <c r="X1164" s="80">
        <v>45874</v>
      </c>
      <c r="Y1164" s="80">
        <v>45874</v>
      </c>
      <c r="Z1164" s="78" t="s">
        <v>73</v>
      </c>
      <c r="AA1164" s="78">
        <v>45991</v>
      </c>
      <c r="AB1164" s="102">
        <f t="shared" si="108"/>
        <v>117</v>
      </c>
      <c r="AC1164" s="72">
        <v>0</v>
      </c>
      <c r="AD1164" s="514">
        <v>0</v>
      </c>
      <c r="AE1164" s="72">
        <v>0</v>
      </c>
      <c r="AF1164" s="80" t="s">
        <v>73</v>
      </c>
      <c r="AG1164" s="102">
        <f t="shared" si="109"/>
        <v>0</v>
      </c>
      <c r="AH1164" s="72">
        <v>0</v>
      </c>
      <c r="AI1164" s="628">
        <v>0</v>
      </c>
      <c r="AJ1164" s="72" t="s">
        <v>73</v>
      </c>
      <c r="AK1164" s="80" t="s">
        <v>73</v>
      </c>
      <c r="AL1164" s="72">
        <v>0</v>
      </c>
      <c r="AM1164" s="80" t="s">
        <v>73</v>
      </c>
      <c r="AN1164" s="80" t="s">
        <v>73</v>
      </c>
      <c r="AO1164" s="80" t="s">
        <v>73</v>
      </c>
      <c r="AP1164" s="102">
        <f t="shared" si="110"/>
        <v>0</v>
      </c>
      <c r="AQ1164" s="102">
        <f t="shared" si="111"/>
        <v>11400000</v>
      </c>
      <c r="AR1164" s="72" t="s">
        <v>65</v>
      </c>
      <c r="AS1164" s="76">
        <v>11400000</v>
      </c>
      <c r="AT1164" s="72" t="s">
        <v>319</v>
      </c>
      <c r="AU1164" s="76">
        <v>0</v>
      </c>
      <c r="AV1164" s="81" t="s">
        <v>73</v>
      </c>
      <c r="AW1164" s="620">
        <v>8550000</v>
      </c>
      <c r="AX1164" s="488">
        <f t="shared" si="112"/>
        <v>2850000</v>
      </c>
      <c r="AY1164" s="84">
        <f t="shared" si="113"/>
        <v>0.75</v>
      </c>
      <c r="AZ1164" s="84">
        <v>0.75</v>
      </c>
      <c r="BA1164" s="81" t="s">
        <v>73</v>
      </c>
      <c r="BB1164" s="72" t="s">
        <v>123</v>
      </c>
      <c r="BC1164" s="75" t="s">
        <v>11666</v>
      </c>
      <c r="BD1164" s="71" t="s">
        <v>65</v>
      </c>
      <c r="BE1164" s="71" t="s">
        <v>65</v>
      </c>
    </row>
    <row r="1165" spans="2:57" x14ac:dyDescent="0.25">
      <c r="B1165" s="71">
        <v>2025</v>
      </c>
      <c r="C1165" s="71">
        <v>891780111</v>
      </c>
      <c r="D1165" s="71" t="s">
        <v>63</v>
      </c>
      <c r="E1165" s="72" t="s">
        <v>11665</v>
      </c>
      <c r="F1165" s="72" t="s">
        <v>11664</v>
      </c>
      <c r="G1165" s="176">
        <v>0</v>
      </c>
      <c r="H1165" s="72" t="s">
        <v>71</v>
      </c>
      <c r="I1165" s="71" t="s">
        <v>64</v>
      </c>
      <c r="J1165" s="73" t="s">
        <v>81</v>
      </c>
      <c r="K1165" s="75" t="s">
        <v>11120</v>
      </c>
      <c r="L1165" s="76">
        <v>8775000</v>
      </c>
      <c r="M1165" s="71" t="s">
        <v>66</v>
      </c>
      <c r="N1165" s="75" t="s">
        <v>11663</v>
      </c>
      <c r="O1165" s="75">
        <v>1082874612</v>
      </c>
      <c r="P1165" s="72">
        <v>1426</v>
      </c>
      <c r="Q1165" s="80">
        <v>45840</v>
      </c>
      <c r="R1165" s="75">
        <v>2494141000</v>
      </c>
      <c r="S1165" s="80">
        <v>45874</v>
      </c>
      <c r="T1165" s="76">
        <v>8775000</v>
      </c>
      <c r="U1165" s="72" t="s">
        <v>65</v>
      </c>
      <c r="V1165" s="76">
        <v>45476408</v>
      </c>
      <c r="W1165" s="104" t="s">
        <v>10489</v>
      </c>
      <c r="X1165" s="80">
        <v>45874</v>
      </c>
      <c r="Y1165" s="80">
        <v>45874</v>
      </c>
      <c r="Z1165" s="78" t="s">
        <v>73</v>
      </c>
      <c r="AA1165" s="78">
        <v>45991</v>
      </c>
      <c r="AB1165" s="102">
        <f t="shared" si="108"/>
        <v>117</v>
      </c>
      <c r="AC1165" s="72">
        <v>0</v>
      </c>
      <c r="AD1165" s="514">
        <v>0</v>
      </c>
      <c r="AE1165" s="72">
        <v>0</v>
      </c>
      <c r="AF1165" s="80" t="s">
        <v>73</v>
      </c>
      <c r="AG1165" s="102">
        <f t="shared" si="109"/>
        <v>0</v>
      </c>
      <c r="AH1165" s="72">
        <v>0</v>
      </c>
      <c r="AI1165" s="628">
        <v>0</v>
      </c>
      <c r="AJ1165" s="72" t="s">
        <v>73</v>
      </c>
      <c r="AK1165" s="80" t="s">
        <v>73</v>
      </c>
      <c r="AL1165" s="72">
        <v>0</v>
      </c>
      <c r="AM1165" s="80" t="s">
        <v>73</v>
      </c>
      <c r="AN1165" s="80" t="s">
        <v>73</v>
      </c>
      <c r="AO1165" s="80" t="s">
        <v>73</v>
      </c>
      <c r="AP1165" s="102">
        <f t="shared" si="110"/>
        <v>0</v>
      </c>
      <c r="AQ1165" s="102">
        <f t="shared" si="111"/>
        <v>8775000</v>
      </c>
      <c r="AR1165" s="72" t="s">
        <v>65</v>
      </c>
      <c r="AS1165" s="76">
        <v>8775000</v>
      </c>
      <c r="AT1165" s="72" t="s">
        <v>319</v>
      </c>
      <c r="AU1165" s="76">
        <v>0</v>
      </c>
      <c r="AV1165" s="81" t="s">
        <v>73</v>
      </c>
      <c r="AW1165" s="620">
        <v>6525000</v>
      </c>
      <c r="AX1165" s="488">
        <f t="shared" si="112"/>
        <v>2250000</v>
      </c>
      <c r="AY1165" s="84">
        <f t="shared" si="113"/>
        <v>0.74358974358974361</v>
      </c>
      <c r="AZ1165" s="84">
        <v>0.74358974358974361</v>
      </c>
      <c r="BA1165" s="81" t="s">
        <v>73</v>
      </c>
      <c r="BB1165" s="72" t="s">
        <v>123</v>
      </c>
      <c r="BC1165" s="75" t="s">
        <v>11658</v>
      </c>
      <c r="BD1165" s="71" t="s">
        <v>65</v>
      </c>
      <c r="BE1165" s="71" t="s">
        <v>65</v>
      </c>
    </row>
    <row r="1166" spans="2:57" x14ac:dyDescent="0.25">
      <c r="B1166" s="71">
        <v>2025</v>
      </c>
      <c r="C1166" s="71">
        <v>891780111</v>
      </c>
      <c r="D1166" s="71" t="s">
        <v>63</v>
      </c>
      <c r="E1166" s="72" t="s">
        <v>11662</v>
      </c>
      <c r="F1166" s="72" t="s">
        <v>11661</v>
      </c>
      <c r="G1166" s="176">
        <v>0</v>
      </c>
      <c r="H1166" s="72" t="s">
        <v>71</v>
      </c>
      <c r="I1166" s="71" t="s">
        <v>64</v>
      </c>
      <c r="J1166" s="73" t="s">
        <v>81</v>
      </c>
      <c r="K1166" s="75" t="s">
        <v>11660</v>
      </c>
      <c r="L1166" s="76">
        <v>18800000</v>
      </c>
      <c r="M1166" s="71" t="s">
        <v>66</v>
      </c>
      <c r="N1166" s="75" t="s">
        <v>11659</v>
      </c>
      <c r="O1166" s="75">
        <v>1082924263</v>
      </c>
      <c r="P1166" s="72">
        <v>1425</v>
      </c>
      <c r="Q1166" s="80">
        <v>45840</v>
      </c>
      <c r="R1166" s="75">
        <v>5603238000</v>
      </c>
      <c r="S1166" s="80">
        <v>45874</v>
      </c>
      <c r="T1166" s="76">
        <v>18800000</v>
      </c>
      <c r="U1166" s="72" t="s">
        <v>65</v>
      </c>
      <c r="V1166" s="76">
        <v>12621405</v>
      </c>
      <c r="W1166" s="104" t="s">
        <v>10350</v>
      </c>
      <c r="X1166" s="80">
        <v>45874</v>
      </c>
      <c r="Y1166" s="80">
        <v>45874</v>
      </c>
      <c r="Z1166" s="78" t="s">
        <v>73</v>
      </c>
      <c r="AA1166" s="78">
        <v>45991</v>
      </c>
      <c r="AB1166" s="102">
        <f t="shared" si="108"/>
        <v>117</v>
      </c>
      <c r="AC1166" s="72">
        <v>0</v>
      </c>
      <c r="AD1166" s="514">
        <v>0</v>
      </c>
      <c r="AE1166" s="72">
        <v>0</v>
      </c>
      <c r="AF1166" s="80" t="s">
        <v>73</v>
      </c>
      <c r="AG1166" s="102">
        <f t="shared" si="109"/>
        <v>0</v>
      </c>
      <c r="AH1166" s="72">
        <v>0</v>
      </c>
      <c r="AI1166" s="628">
        <v>0</v>
      </c>
      <c r="AJ1166" s="72" t="s">
        <v>73</v>
      </c>
      <c r="AK1166" s="80" t="s">
        <v>73</v>
      </c>
      <c r="AL1166" s="72">
        <v>0</v>
      </c>
      <c r="AM1166" s="80" t="s">
        <v>73</v>
      </c>
      <c r="AN1166" s="80" t="s">
        <v>73</v>
      </c>
      <c r="AO1166" s="80" t="s">
        <v>73</v>
      </c>
      <c r="AP1166" s="102">
        <f t="shared" si="110"/>
        <v>0</v>
      </c>
      <c r="AQ1166" s="102">
        <f t="shared" si="111"/>
        <v>18800000</v>
      </c>
      <c r="AR1166" s="72" t="s">
        <v>65</v>
      </c>
      <c r="AS1166" s="76">
        <v>18800000</v>
      </c>
      <c r="AT1166" s="72" t="s">
        <v>319</v>
      </c>
      <c r="AU1166" s="76">
        <v>0</v>
      </c>
      <c r="AV1166" s="81" t="s">
        <v>73</v>
      </c>
      <c r="AW1166" s="620">
        <v>14100000</v>
      </c>
      <c r="AX1166" s="488">
        <f t="shared" si="112"/>
        <v>4700000</v>
      </c>
      <c r="AY1166" s="84">
        <f t="shared" si="113"/>
        <v>0.75</v>
      </c>
      <c r="AZ1166" s="84">
        <v>0.75</v>
      </c>
      <c r="BA1166" s="81" t="s">
        <v>73</v>
      </c>
      <c r="BB1166" s="72" t="s">
        <v>123</v>
      </c>
      <c r="BC1166" s="75" t="s">
        <v>11658</v>
      </c>
      <c r="BD1166" s="71" t="s">
        <v>65</v>
      </c>
      <c r="BE1166" s="71" t="s">
        <v>65</v>
      </c>
    </row>
    <row r="1167" spans="2:57" x14ac:dyDescent="0.25">
      <c r="B1167" s="71">
        <v>2025</v>
      </c>
      <c r="C1167" s="71">
        <v>891780111</v>
      </c>
      <c r="D1167" s="71" t="s">
        <v>63</v>
      </c>
      <c r="E1167" s="72" t="s">
        <v>11657</v>
      </c>
      <c r="F1167" s="72" t="s">
        <v>11656</v>
      </c>
      <c r="G1167" s="176">
        <v>0</v>
      </c>
      <c r="H1167" s="72" t="s">
        <v>71</v>
      </c>
      <c r="I1167" s="71" t="s">
        <v>64</v>
      </c>
      <c r="J1167" s="73" t="s">
        <v>81</v>
      </c>
      <c r="K1167" s="75" t="s">
        <v>10491</v>
      </c>
      <c r="L1167" s="76">
        <v>8775000</v>
      </c>
      <c r="M1167" s="71" t="s">
        <v>66</v>
      </c>
      <c r="N1167" s="75" t="s">
        <v>11655</v>
      </c>
      <c r="O1167" s="75">
        <v>36695081</v>
      </c>
      <c r="P1167" s="72">
        <v>1426</v>
      </c>
      <c r="Q1167" s="80">
        <v>45840</v>
      </c>
      <c r="R1167" s="75">
        <v>2494141000</v>
      </c>
      <c r="S1167" s="80">
        <v>45874</v>
      </c>
      <c r="T1167" s="76">
        <v>8775000</v>
      </c>
      <c r="U1167" s="72" t="s">
        <v>65</v>
      </c>
      <c r="V1167" s="76">
        <v>45476408</v>
      </c>
      <c r="W1167" s="104" t="s">
        <v>10489</v>
      </c>
      <c r="X1167" s="80">
        <v>45874</v>
      </c>
      <c r="Y1167" s="80">
        <v>45874</v>
      </c>
      <c r="Z1167" s="78" t="s">
        <v>73</v>
      </c>
      <c r="AA1167" s="78">
        <v>45991</v>
      </c>
      <c r="AB1167" s="102">
        <f t="shared" si="108"/>
        <v>117</v>
      </c>
      <c r="AC1167" s="72">
        <v>0</v>
      </c>
      <c r="AD1167" s="514">
        <v>0</v>
      </c>
      <c r="AE1167" s="72">
        <v>0</v>
      </c>
      <c r="AF1167" s="80" t="s">
        <v>73</v>
      </c>
      <c r="AG1167" s="102">
        <f t="shared" si="109"/>
        <v>0</v>
      </c>
      <c r="AH1167" s="72">
        <v>0</v>
      </c>
      <c r="AI1167" s="628">
        <v>0</v>
      </c>
      <c r="AJ1167" s="72" t="s">
        <v>73</v>
      </c>
      <c r="AK1167" s="80" t="s">
        <v>73</v>
      </c>
      <c r="AL1167" s="72">
        <v>0</v>
      </c>
      <c r="AM1167" s="80" t="s">
        <v>73</v>
      </c>
      <c r="AN1167" s="80" t="s">
        <v>73</v>
      </c>
      <c r="AO1167" s="80" t="s">
        <v>73</v>
      </c>
      <c r="AP1167" s="102">
        <f t="shared" si="110"/>
        <v>0</v>
      </c>
      <c r="AQ1167" s="102">
        <f t="shared" si="111"/>
        <v>8775000</v>
      </c>
      <c r="AR1167" s="72" t="s">
        <v>65</v>
      </c>
      <c r="AS1167" s="76">
        <v>8775000</v>
      </c>
      <c r="AT1167" s="72" t="s">
        <v>319</v>
      </c>
      <c r="AU1167" s="76">
        <v>0</v>
      </c>
      <c r="AV1167" s="81" t="s">
        <v>73</v>
      </c>
      <c r="AW1167" s="620">
        <v>6525000</v>
      </c>
      <c r="AX1167" s="488">
        <f t="shared" si="112"/>
        <v>2250000</v>
      </c>
      <c r="AY1167" s="84">
        <f t="shared" si="113"/>
        <v>0.74358974358974361</v>
      </c>
      <c r="AZ1167" s="84">
        <v>0.74358974358974361</v>
      </c>
      <c r="BA1167" s="81" t="s">
        <v>73</v>
      </c>
      <c r="BB1167" s="72" t="s">
        <v>123</v>
      </c>
      <c r="BC1167" s="75" t="s">
        <v>11654</v>
      </c>
      <c r="BD1167" s="71" t="s">
        <v>65</v>
      </c>
      <c r="BE1167" s="71" t="s">
        <v>65</v>
      </c>
    </row>
    <row r="1168" spans="2:57" x14ac:dyDescent="0.25">
      <c r="B1168" s="71">
        <v>2025</v>
      </c>
      <c r="C1168" s="71">
        <v>891780111</v>
      </c>
      <c r="D1168" s="71" t="s">
        <v>63</v>
      </c>
      <c r="E1168" s="72" t="s">
        <v>11653</v>
      </c>
      <c r="F1168" s="72" t="s">
        <v>11652</v>
      </c>
      <c r="G1168" s="176">
        <v>0</v>
      </c>
      <c r="H1168" s="72" t="s">
        <v>71</v>
      </c>
      <c r="I1168" s="71" t="s">
        <v>64</v>
      </c>
      <c r="J1168" s="73" t="s">
        <v>81</v>
      </c>
      <c r="K1168" s="75" t="s">
        <v>11651</v>
      </c>
      <c r="L1168" s="76">
        <v>20800000</v>
      </c>
      <c r="M1168" s="71" t="s">
        <v>66</v>
      </c>
      <c r="N1168" s="75" t="s">
        <v>11650</v>
      </c>
      <c r="O1168" s="75">
        <v>1081808753</v>
      </c>
      <c r="P1168" s="72">
        <v>1425</v>
      </c>
      <c r="Q1168" s="80">
        <v>45840</v>
      </c>
      <c r="R1168" s="75">
        <v>5603238000</v>
      </c>
      <c r="S1168" s="80">
        <v>45874</v>
      </c>
      <c r="T1168" s="76">
        <v>20800000</v>
      </c>
      <c r="U1168" s="72" t="s">
        <v>65</v>
      </c>
      <c r="V1168" s="76">
        <v>36559627</v>
      </c>
      <c r="W1168" s="104" t="s">
        <v>10413</v>
      </c>
      <c r="X1168" s="80">
        <v>45874</v>
      </c>
      <c r="Y1168" s="80">
        <v>45874</v>
      </c>
      <c r="Z1168" s="78" t="s">
        <v>73</v>
      </c>
      <c r="AA1168" s="78">
        <v>45991</v>
      </c>
      <c r="AB1168" s="102">
        <f t="shared" si="108"/>
        <v>117</v>
      </c>
      <c r="AC1168" s="72">
        <v>0</v>
      </c>
      <c r="AD1168" s="514">
        <v>0</v>
      </c>
      <c r="AE1168" s="72">
        <v>0</v>
      </c>
      <c r="AF1168" s="80" t="s">
        <v>73</v>
      </c>
      <c r="AG1168" s="102">
        <f t="shared" si="109"/>
        <v>0</v>
      </c>
      <c r="AH1168" s="72">
        <v>0</v>
      </c>
      <c r="AI1168" s="628">
        <v>0</v>
      </c>
      <c r="AJ1168" s="72" t="s">
        <v>73</v>
      </c>
      <c r="AK1168" s="80" t="s">
        <v>73</v>
      </c>
      <c r="AL1168" s="72">
        <v>0</v>
      </c>
      <c r="AM1168" s="80" t="s">
        <v>73</v>
      </c>
      <c r="AN1168" s="80" t="s">
        <v>73</v>
      </c>
      <c r="AO1168" s="80" t="s">
        <v>73</v>
      </c>
      <c r="AP1168" s="102">
        <f t="shared" si="110"/>
        <v>0</v>
      </c>
      <c r="AQ1168" s="102">
        <f t="shared" si="111"/>
        <v>20800000</v>
      </c>
      <c r="AR1168" s="72" t="s">
        <v>65</v>
      </c>
      <c r="AS1168" s="76">
        <v>20800000</v>
      </c>
      <c r="AT1168" s="72" t="s">
        <v>319</v>
      </c>
      <c r="AU1168" s="76">
        <v>0</v>
      </c>
      <c r="AV1168" s="81" t="s">
        <v>73</v>
      </c>
      <c r="AW1168" s="620">
        <v>15600000</v>
      </c>
      <c r="AX1168" s="488">
        <f t="shared" si="112"/>
        <v>5200000</v>
      </c>
      <c r="AY1168" s="84">
        <f t="shared" si="113"/>
        <v>0.75</v>
      </c>
      <c r="AZ1168" s="84">
        <v>0.75</v>
      </c>
      <c r="BA1168" s="81" t="s">
        <v>73</v>
      </c>
      <c r="BB1168" s="72" t="s">
        <v>123</v>
      </c>
      <c r="BC1168" s="75" t="s">
        <v>11649</v>
      </c>
      <c r="BD1168" s="71" t="s">
        <v>65</v>
      </c>
      <c r="BE1168" s="71" t="s">
        <v>65</v>
      </c>
    </row>
    <row r="1169" spans="2:57" x14ac:dyDescent="0.25">
      <c r="B1169" s="71">
        <v>2025</v>
      </c>
      <c r="C1169" s="71">
        <v>891780111</v>
      </c>
      <c r="D1169" s="71" t="s">
        <v>63</v>
      </c>
      <c r="E1169" s="72" t="s">
        <v>11648</v>
      </c>
      <c r="F1169" s="72" t="s">
        <v>11647</v>
      </c>
      <c r="G1169" s="176">
        <v>0</v>
      </c>
      <c r="H1169" s="72" t="s">
        <v>71</v>
      </c>
      <c r="I1169" s="71" t="s">
        <v>64</v>
      </c>
      <c r="J1169" s="73" t="s">
        <v>81</v>
      </c>
      <c r="K1169" s="75" t="s">
        <v>11466</v>
      </c>
      <c r="L1169" s="76">
        <v>10335000</v>
      </c>
      <c r="M1169" s="71" t="s">
        <v>66</v>
      </c>
      <c r="N1169" s="75" t="s">
        <v>11646</v>
      </c>
      <c r="O1169" s="75">
        <v>65775723</v>
      </c>
      <c r="P1169" s="72">
        <v>1426</v>
      </c>
      <c r="Q1169" s="80">
        <v>45840</v>
      </c>
      <c r="R1169" s="75">
        <v>2494141000</v>
      </c>
      <c r="S1169" s="80">
        <v>45874</v>
      </c>
      <c r="T1169" s="76">
        <v>10335000</v>
      </c>
      <c r="U1169" s="72" t="s">
        <v>65</v>
      </c>
      <c r="V1169" s="76">
        <v>85152695</v>
      </c>
      <c r="W1169" s="104" t="s">
        <v>10424</v>
      </c>
      <c r="X1169" s="80">
        <v>45874</v>
      </c>
      <c r="Y1169" s="80">
        <v>45874</v>
      </c>
      <c r="Z1169" s="78" t="s">
        <v>73</v>
      </c>
      <c r="AA1169" s="78">
        <v>45991</v>
      </c>
      <c r="AB1169" s="102">
        <f t="shared" si="108"/>
        <v>117</v>
      </c>
      <c r="AC1169" s="72">
        <v>0</v>
      </c>
      <c r="AD1169" s="514">
        <v>0</v>
      </c>
      <c r="AE1169" s="72">
        <v>0</v>
      </c>
      <c r="AF1169" s="80" t="s">
        <v>73</v>
      </c>
      <c r="AG1169" s="102">
        <f t="shared" si="109"/>
        <v>0</v>
      </c>
      <c r="AH1169" s="72">
        <v>0</v>
      </c>
      <c r="AI1169" s="628">
        <v>0</v>
      </c>
      <c r="AJ1169" s="72" t="s">
        <v>73</v>
      </c>
      <c r="AK1169" s="80" t="s">
        <v>73</v>
      </c>
      <c r="AL1169" s="72">
        <v>0</v>
      </c>
      <c r="AM1169" s="80" t="s">
        <v>73</v>
      </c>
      <c r="AN1169" s="80" t="s">
        <v>73</v>
      </c>
      <c r="AO1169" s="80" t="s">
        <v>73</v>
      </c>
      <c r="AP1169" s="102">
        <f t="shared" si="110"/>
        <v>0</v>
      </c>
      <c r="AQ1169" s="102">
        <f t="shared" si="111"/>
        <v>10335000</v>
      </c>
      <c r="AR1169" s="72" t="s">
        <v>65</v>
      </c>
      <c r="AS1169" s="76">
        <v>10335000</v>
      </c>
      <c r="AT1169" s="72" t="s">
        <v>319</v>
      </c>
      <c r="AU1169" s="76">
        <v>0</v>
      </c>
      <c r="AV1169" s="81" t="s">
        <v>73</v>
      </c>
      <c r="AW1169" s="620">
        <v>7685000</v>
      </c>
      <c r="AX1169" s="488">
        <f t="shared" si="112"/>
        <v>2650000</v>
      </c>
      <c r="AY1169" s="84">
        <f t="shared" si="113"/>
        <v>0.74358974358974361</v>
      </c>
      <c r="AZ1169" s="84">
        <v>0.74358974358974361</v>
      </c>
      <c r="BA1169" s="81" t="s">
        <v>73</v>
      </c>
      <c r="BB1169" s="72" t="s">
        <v>123</v>
      </c>
      <c r="BC1169" s="75" t="s">
        <v>11645</v>
      </c>
      <c r="BD1169" s="71" t="s">
        <v>65</v>
      </c>
      <c r="BE1169" s="71" t="s">
        <v>65</v>
      </c>
    </row>
    <row r="1170" spans="2:57" x14ac:dyDescent="0.25">
      <c r="B1170" s="71">
        <v>2025</v>
      </c>
      <c r="C1170" s="71">
        <v>891780111</v>
      </c>
      <c r="D1170" s="71" t="s">
        <v>63</v>
      </c>
      <c r="E1170" s="72" t="s">
        <v>11644</v>
      </c>
      <c r="F1170" s="72" t="s">
        <v>11643</v>
      </c>
      <c r="G1170" s="176">
        <v>0</v>
      </c>
      <c r="H1170" s="72" t="s">
        <v>71</v>
      </c>
      <c r="I1170" s="71" t="s">
        <v>64</v>
      </c>
      <c r="J1170" s="73" t="s">
        <v>81</v>
      </c>
      <c r="K1170" s="75" t="s">
        <v>11642</v>
      </c>
      <c r="L1170" s="76">
        <v>8775000</v>
      </c>
      <c r="M1170" s="71" t="s">
        <v>66</v>
      </c>
      <c r="N1170" s="75" t="s">
        <v>11641</v>
      </c>
      <c r="O1170" s="75">
        <v>1083042920</v>
      </c>
      <c r="P1170" s="72">
        <v>1426</v>
      </c>
      <c r="Q1170" s="80">
        <v>45840</v>
      </c>
      <c r="R1170" s="75">
        <v>2494141000</v>
      </c>
      <c r="S1170" s="80">
        <v>45874</v>
      </c>
      <c r="T1170" s="76">
        <v>8775000</v>
      </c>
      <c r="U1170" s="72" t="s">
        <v>65</v>
      </c>
      <c r="V1170" s="76">
        <v>45691169</v>
      </c>
      <c r="W1170" s="104" t="s">
        <v>10104</v>
      </c>
      <c r="X1170" s="80">
        <v>45874</v>
      </c>
      <c r="Y1170" s="80">
        <v>45874</v>
      </c>
      <c r="Z1170" s="78" t="s">
        <v>73</v>
      </c>
      <c r="AA1170" s="78">
        <v>45991</v>
      </c>
      <c r="AB1170" s="102">
        <f t="shared" si="108"/>
        <v>117</v>
      </c>
      <c r="AC1170" s="72">
        <v>0</v>
      </c>
      <c r="AD1170" s="514">
        <v>0</v>
      </c>
      <c r="AE1170" s="72">
        <v>0</v>
      </c>
      <c r="AF1170" s="80" t="s">
        <v>73</v>
      </c>
      <c r="AG1170" s="102">
        <f t="shared" si="109"/>
        <v>0</v>
      </c>
      <c r="AH1170" s="72">
        <v>0</v>
      </c>
      <c r="AI1170" s="628">
        <v>0</v>
      </c>
      <c r="AJ1170" s="72" t="s">
        <v>73</v>
      </c>
      <c r="AK1170" s="80" t="s">
        <v>73</v>
      </c>
      <c r="AL1170" s="72">
        <v>0</v>
      </c>
      <c r="AM1170" s="80" t="s">
        <v>73</v>
      </c>
      <c r="AN1170" s="80" t="s">
        <v>73</v>
      </c>
      <c r="AO1170" s="80" t="s">
        <v>73</v>
      </c>
      <c r="AP1170" s="102">
        <f t="shared" si="110"/>
        <v>0</v>
      </c>
      <c r="AQ1170" s="102">
        <f t="shared" si="111"/>
        <v>8775000</v>
      </c>
      <c r="AR1170" s="72" t="s">
        <v>65</v>
      </c>
      <c r="AS1170" s="76">
        <v>8775000</v>
      </c>
      <c r="AT1170" s="72" t="s">
        <v>319</v>
      </c>
      <c r="AU1170" s="76">
        <v>0</v>
      </c>
      <c r="AV1170" s="81" t="s">
        <v>73</v>
      </c>
      <c r="AW1170" s="620">
        <v>4275000</v>
      </c>
      <c r="AX1170" s="488">
        <f t="shared" si="112"/>
        <v>4500000</v>
      </c>
      <c r="AY1170" s="84">
        <f t="shared" si="113"/>
        <v>0.48717948717948717</v>
      </c>
      <c r="AZ1170" s="84">
        <v>0.48717948717948717</v>
      </c>
      <c r="BA1170" s="81" t="s">
        <v>73</v>
      </c>
      <c r="BB1170" s="72" t="s">
        <v>123</v>
      </c>
      <c r="BC1170" s="75" t="s">
        <v>11640</v>
      </c>
      <c r="BD1170" s="71" t="s">
        <v>65</v>
      </c>
      <c r="BE1170" s="71" t="s">
        <v>65</v>
      </c>
    </row>
    <row r="1171" spans="2:57" x14ac:dyDescent="0.25">
      <c r="B1171" s="71">
        <v>2025</v>
      </c>
      <c r="C1171" s="71">
        <v>891780111</v>
      </c>
      <c r="D1171" s="71" t="s">
        <v>63</v>
      </c>
      <c r="E1171" s="72" t="s">
        <v>11639</v>
      </c>
      <c r="F1171" s="72" t="s">
        <v>11638</v>
      </c>
      <c r="G1171" s="176">
        <v>0</v>
      </c>
      <c r="H1171" s="72" t="s">
        <v>71</v>
      </c>
      <c r="I1171" s="71" t="s">
        <v>64</v>
      </c>
      <c r="J1171" s="73" t="s">
        <v>81</v>
      </c>
      <c r="K1171" s="75" t="s">
        <v>11120</v>
      </c>
      <c r="L1171" s="76">
        <v>8775000</v>
      </c>
      <c r="M1171" s="71" t="s">
        <v>66</v>
      </c>
      <c r="N1171" s="75" t="s">
        <v>11637</v>
      </c>
      <c r="O1171" s="75">
        <v>50956720</v>
      </c>
      <c r="P1171" s="72">
        <v>1426</v>
      </c>
      <c r="Q1171" s="80">
        <v>45840</v>
      </c>
      <c r="R1171" s="75">
        <v>2494141000</v>
      </c>
      <c r="S1171" s="80">
        <v>45874</v>
      </c>
      <c r="T1171" s="76">
        <v>8775000</v>
      </c>
      <c r="U1171" s="72" t="s">
        <v>65</v>
      </c>
      <c r="V1171" s="76">
        <v>45476408</v>
      </c>
      <c r="W1171" s="104" t="s">
        <v>10489</v>
      </c>
      <c r="X1171" s="80">
        <v>45874</v>
      </c>
      <c r="Y1171" s="80">
        <v>45874</v>
      </c>
      <c r="Z1171" s="78" t="s">
        <v>73</v>
      </c>
      <c r="AA1171" s="78">
        <v>45991</v>
      </c>
      <c r="AB1171" s="102">
        <f t="shared" si="108"/>
        <v>117</v>
      </c>
      <c r="AC1171" s="72">
        <v>0</v>
      </c>
      <c r="AD1171" s="514">
        <v>0</v>
      </c>
      <c r="AE1171" s="72">
        <v>0</v>
      </c>
      <c r="AF1171" s="80" t="s">
        <v>73</v>
      </c>
      <c r="AG1171" s="102">
        <f t="shared" si="109"/>
        <v>0</v>
      </c>
      <c r="AH1171" s="72">
        <v>0</v>
      </c>
      <c r="AI1171" s="628">
        <v>0</v>
      </c>
      <c r="AJ1171" s="72" t="s">
        <v>73</v>
      </c>
      <c r="AK1171" s="80" t="s">
        <v>73</v>
      </c>
      <c r="AL1171" s="72">
        <v>0</v>
      </c>
      <c r="AM1171" s="80" t="s">
        <v>73</v>
      </c>
      <c r="AN1171" s="80" t="s">
        <v>73</v>
      </c>
      <c r="AO1171" s="80" t="s">
        <v>73</v>
      </c>
      <c r="AP1171" s="102">
        <f t="shared" si="110"/>
        <v>0</v>
      </c>
      <c r="AQ1171" s="102">
        <f t="shared" si="111"/>
        <v>8775000</v>
      </c>
      <c r="AR1171" s="72" t="s">
        <v>65</v>
      </c>
      <c r="AS1171" s="76">
        <v>8775000</v>
      </c>
      <c r="AT1171" s="72" t="s">
        <v>319</v>
      </c>
      <c r="AU1171" s="76">
        <v>0</v>
      </c>
      <c r="AV1171" s="81" t="s">
        <v>73</v>
      </c>
      <c r="AW1171" s="620">
        <v>6525000</v>
      </c>
      <c r="AX1171" s="488">
        <f t="shared" si="112"/>
        <v>2250000</v>
      </c>
      <c r="AY1171" s="84">
        <f t="shared" si="113"/>
        <v>0.74358974358974361</v>
      </c>
      <c r="AZ1171" s="84">
        <v>0.74358974358974361</v>
      </c>
      <c r="BA1171" s="81" t="s">
        <v>73</v>
      </c>
      <c r="BB1171" s="72" t="s">
        <v>123</v>
      </c>
      <c r="BC1171" s="75" t="s">
        <v>11636</v>
      </c>
      <c r="BD1171" s="71" t="s">
        <v>65</v>
      </c>
      <c r="BE1171" s="71" t="s">
        <v>65</v>
      </c>
    </row>
    <row r="1172" spans="2:57" x14ac:dyDescent="0.25">
      <c r="B1172" s="71">
        <v>2025</v>
      </c>
      <c r="C1172" s="71">
        <v>891780111</v>
      </c>
      <c r="D1172" s="71" t="s">
        <v>63</v>
      </c>
      <c r="E1172" s="72" t="s">
        <v>11635</v>
      </c>
      <c r="F1172" s="72" t="s">
        <v>11634</v>
      </c>
      <c r="G1172" s="176">
        <v>0</v>
      </c>
      <c r="H1172" s="72" t="s">
        <v>71</v>
      </c>
      <c r="I1172" s="71" t="s">
        <v>64</v>
      </c>
      <c r="J1172" s="73" t="s">
        <v>81</v>
      </c>
      <c r="K1172" s="75" t="s">
        <v>10447</v>
      </c>
      <c r="L1172" s="76">
        <v>9000000</v>
      </c>
      <c r="M1172" s="71" t="s">
        <v>66</v>
      </c>
      <c r="N1172" s="75" t="s">
        <v>11633</v>
      </c>
      <c r="O1172" s="75">
        <v>85456053</v>
      </c>
      <c r="P1172" s="72">
        <v>1426</v>
      </c>
      <c r="Q1172" s="80">
        <v>45840</v>
      </c>
      <c r="R1172" s="75">
        <v>2494141000</v>
      </c>
      <c r="S1172" s="80">
        <v>45874</v>
      </c>
      <c r="T1172" s="76">
        <v>9000000</v>
      </c>
      <c r="U1172" s="72" t="s">
        <v>65</v>
      </c>
      <c r="V1172" s="76">
        <v>85459497</v>
      </c>
      <c r="W1172" s="104" t="s">
        <v>9141</v>
      </c>
      <c r="X1172" s="80">
        <v>45874</v>
      </c>
      <c r="Y1172" s="80">
        <v>45874</v>
      </c>
      <c r="Z1172" s="78" t="s">
        <v>73</v>
      </c>
      <c r="AA1172" s="78">
        <v>45991</v>
      </c>
      <c r="AB1172" s="102">
        <f t="shared" si="108"/>
        <v>117</v>
      </c>
      <c r="AC1172" s="72">
        <v>0</v>
      </c>
      <c r="AD1172" s="514">
        <v>0</v>
      </c>
      <c r="AE1172" s="72">
        <v>0</v>
      </c>
      <c r="AF1172" s="80" t="s">
        <v>73</v>
      </c>
      <c r="AG1172" s="102">
        <f t="shared" si="109"/>
        <v>0</v>
      </c>
      <c r="AH1172" s="72">
        <v>0</v>
      </c>
      <c r="AI1172" s="628">
        <v>0</v>
      </c>
      <c r="AJ1172" s="72" t="s">
        <v>73</v>
      </c>
      <c r="AK1172" s="80" t="s">
        <v>73</v>
      </c>
      <c r="AL1172" s="72">
        <v>0</v>
      </c>
      <c r="AM1172" s="80" t="s">
        <v>73</v>
      </c>
      <c r="AN1172" s="80" t="s">
        <v>73</v>
      </c>
      <c r="AO1172" s="80" t="s">
        <v>73</v>
      </c>
      <c r="AP1172" s="102">
        <f t="shared" si="110"/>
        <v>0</v>
      </c>
      <c r="AQ1172" s="102">
        <f t="shared" si="111"/>
        <v>9000000</v>
      </c>
      <c r="AR1172" s="72" t="s">
        <v>65</v>
      </c>
      <c r="AS1172" s="76">
        <v>9000000</v>
      </c>
      <c r="AT1172" s="72" t="s">
        <v>319</v>
      </c>
      <c r="AU1172" s="76">
        <v>0</v>
      </c>
      <c r="AV1172" s="81" t="s">
        <v>73</v>
      </c>
      <c r="AW1172" s="620">
        <v>6750000</v>
      </c>
      <c r="AX1172" s="488">
        <f t="shared" si="112"/>
        <v>2250000</v>
      </c>
      <c r="AY1172" s="84">
        <f t="shared" si="113"/>
        <v>0.75</v>
      </c>
      <c r="AZ1172" s="84">
        <v>0.75</v>
      </c>
      <c r="BA1172" s="81" t="s">
        <v>73</v>
      </c>
      <c r="BB1172" s="72" t="s">
        <v>123</v>
      </c>
      <c r="BC1172" s="75" t="s">
        <v>11632</v>
      </c>
      <c r="BD1172" s="71" t="s">
        <v>65</v>
      </c>
      <c r="BE1172" s="71" t="s">
        <v>65</v>
      </c>
    </row>
    <row r="1173" spans="2:57" x14ac:dyDescent="0.25">
      <c r="B1173" s="71">
        <v>2025</v>
      </c>
      <c r="C1173" s="71">
        <v>891780111</v>
      </c>
      <c r="D1173" s="71" t="s">
        <v>63</v>
      </c>
      <c r="E1173" s="72" t="s">
        <v>11631</v>
      </c>
      <c r="F1173" s="72" t="s">
        <v>11630</v>
      </c>
      <c r="G1173" s="176">
        <v>0</v>
      </c>
      <c r="H1173" s="72" t="s">
        <v>71</v>
      </c>
      <c r="I1173" s="71" t="s">
        <v>64</v>
      </c>
      <c r="J1173" s="73" t="s">
        <v>81</v>
      </c>
      <c r="K1173" s="75" t="s">
        <v>10447</v>
      </c>
      <c r="L1173" s="76">
        <v>9000000</v>
      </c>
      <c r="M1173" s="71" t="s">
        <v>66</v>
      </c>
      <c r="N1173" s="75" t="s">
        <v>11629</v>
      </c>
      <c r="O1173" s="75">
        <v>19612853</v>
      </c>
      <c r="P1173" s="72">
        <v>1426</v>
      </c>
      <c r="Q1173" s="80">
        <v>45840</v>
      </c>
      <c r="R1173" s="75">
        <v>2494141000</v>
      </c>
      <c r="S1173" s="80">
        <v>45874</v>
      </c>
      <c r="T1173" s="76">
        <v>9000000</v>
      </c>
      <c r="U1173" s="72" t="s">
        <v>65</v>
      </c>
      <c r="V1173" s="76">
        <v>85459497</v>
      </c>
      <c r="W1173" s="104" t="s">
        <v>9141</v>
      </c>
      <c r="X1173" s="80">
        <v>45874</v>
      </c>
      <c r="Y1173" s="80">
        <v>45874</v>
      </c>
      <c r="Z1173" s="78" t="s">
        <v>73</v>
      </c>
      <c r="AA1173" s="78">
        <v>45991</v>
      </c>
      <c r="AB1173" s="102">
        <f t="shared" si="108"/>
        <v>117</v>
      </c>
      <c r="AC1173" s="72">
        <v>0</v>
      </c>
      <c r="AD1173" s="514">
        <v>0</v>
      </c>
      <c r="AE1173" s="72">
        <v>0</v>
      </c>
      <c r="AF1173" s="80" t="s">
        <v>73</v>
      </c>
      <c r="AG1173" s="102">
        <f t="shared" si="109"/>
        <v>0</v>
      </c>
      <c r="AH1173" s="72">
        <v>0</v>
      </c>
      <c r="AI1173" s="628">
        <v>0</v>
      </c>
      <c r="AJ1173" s="72" t="s">
        <v>73</v>
      </c>
      <c r="AK1173" s="80" t="s">
        <v>73</v>
      </c>
      <c r="AL1173" s="72">
        <v>0</v>
      </c>
      <c r="AM1173" s="80" t="s">
        <v>73</v>
      </c>
      <c r="AN1173" s="80" t="s">
        <v>73</v>
      </c>
      <c r="AO1173" s="80" t="s">
        <v>73</v>
      </c>
      <c r="AP1173" s="102">
        <f t="shared" si="110"/>
        <v>0</v>
      </c>
      <c r="AQ1173" s="102">
        <f t="shared" si="111"/>
        <v>9000000</v>
      </c>
      <c r="AR1173" s="72" t="s">
        <v>65</v>
      </c>
      <c r="AS1173" s="76">
        <v>9000000</v>
      </c>
      <c r="AT1173" s="72" t="s">
        <v>319</v>
      </c>
      <c r="AU1173" s="76">
        <v>0</v>
      </c>
      <c r="AV1173" s="81" t="s">
        <v>73</v>
      </c>
      <c r="AW1173" s="620">
        <v>6750000</v>
      </c>
      <c r="AX1173" s="488">
        <f t="shared" si="112"/>
        <v>2250000</v>
      </c>
      <c r="AY1173" s="84">
        <f t="shared" si="113"/>
        <v>0.75</v>
      </c>
      <c r="AZ1173" s="84">
        <v>0.75</v>
      </c>
      <c r="BA1173" s="81" t="s">
        <v>73</v>
      </c>
      <c r="BB1173" s="72" t="s">
        <v>123</v>
      </c>
      <c r="BC1173" s="75" t="s">
        <v>11628</v>
      </c>
      <c r="BD1173" s="71" t="s">
        <v>65</v>
      </c>
      <c r="BE1173" s="71" t="s">
        <v>65</v>
      </c>
    </row>
    <row r="1174" spans="2:57" x14ac:dyDescent="0.25">
      <c r="B1174" s="71">
        <v>2025</v>
      </c>
      <c r="C1174" s="71">
        <v>891780111</v>
      </c>
      <c r="D1174" s="71" t="s">
        <v>63</v>
      </c>
      <c r="E1174" s="72" t="s">
        <v>11627</v>
      </c>
      <c r="F1174" s="72" t="s">
        <v>11626</v>
      </c>
      <c r="G1174" s="176">
        <v>0</v>
      </c>
      <c r="H1174" s="72" t="s">
        <v>71</v>
      </c>
      <c r="I1174" s="71" t="s">
        <v>64</v>
      </c>
      <c r="J1174" s="73" t="s">
        <v>81</v>
      </c>
      <c r="K1174" s="75" t="s">
        <v>11625</v>
      </c>
      <c r="L1174" s="76">
        <v>13888000</v>
      </c>
      <c r="M1174" s="71" t="s">
        <v>66</v>
      </c>
      <c r="N1174" s="75" t="s">
        <v>11624</v>
      </c>
      <c r="O1174" s="75">
        <v>1082961732</v>
      </c>
      <c r="P1174" s="72">
        <v>1425</v>
      </c>
      <c r="Q1174" s="80">
        <v>45840</v>
      </c>
      <c r="R1174" s="75">
        <v>5603238000</v>
      </c>
      <c r="S1174" s="80">
        <v>45874</v>
      </c>
      <c r="T1174" s="76">
        <v>13888000</v>
      </c>
      <c r="U1174" s="72" t="s">
        <v>65</v>
      </c>
      <c r="V1174" s="76">
        <v>1082868728</v>
      </c>
      <c r="W1174" s="104" t="s">
        <v>1469</v>
      </c>
      <c r="X1174" s="80">
        <v>45874</v>
      </c>
      <c r="Y1174" s="80">
        <v>45874</v>
      </c>
      <c r="Z1174" s="78" t="s">
        <v>73</v>
      </c>
      <c r="AA1174" s="78">
        <v>45991</v>
      </c>
      <c r="AB1174" s="102">
        <f t="shared" si="108"/>
        <v>117</v>
      </c>
      <c r="AC1174" s="72">
        <v>0</v>
      </c>
      <c r="AD1174" s="514">
        <v>0</v>
      </c>
      <c r="AE1174" s="72">
        <v>0</v>
      </c>
      <c r="AF1174" s="80" t="s">
        <v>73</v>
      </c>
      <c r="AG1174" s="102">
        <f t="shared" si="109"/>
        <v>0</v>
      </c>
      <c r="AH1174" s="72">
        <v>0</v>
      </c>
      <c r="AI1174" s="628">
        <v>0</v>
      </c>
      <c r="AJ1174" s="72" t="s">
        <v>73</v>
      </c>
      <c r="AK1174" s="80" t="s">
        <v>73</v>
      </c>
      <c r="AL1174" s="72">
        <v>0</v>
      </c>
      <c r="AM1174" s="80" t="s">
        <v>73</v>
      </c>
      <c r="AN1174" s="80" t="s">
        <v>73</v>
      </c>
      <c r="AO1174" s="80" t="s">
        <v>73</v>
      </c>
      <c r="AP1174" s="102">
        <f t="shared" si="110"/>
        <v>0</v>
      </c>
      <c r="AQ1174" s="102">
        <f t="shared" si="111"/>
        <v>13888000</v>
      </c>
      <c r="AR1174" s="72" t="s">
        <v>65</v>
      </c>
      <c r="AS1174" s="76">
        <v>13888000</v>
      </c>
      <c r="AT1174" s="72" t="s">
        <v>319</v>
      </c>
      <c r="AU1174" s="76">
        <v>0</v>
      </c>
      <c r="AV1174" s="81" t="s">
        <v>73</v>
      </c>
      <c r="AW1174" s="620">
        <v>10416000</v>
      </c>
      <c r="AX1174" s="488">
        <f t="shared" si="112"/>
        <v>3472000</v>
      </c>
      <c r="AY1174" s="84">
        <f t="shared" si="113"/>
        <v>0.75</v>
      </c>
      <c r="AZ1174" s="84">
        <v>0.75</v>
      </c>
      <c r="BA1174" s="81" t="s">
        <v>73</v>
      </c>
      <c r="BB1174" s="72" t="s">
        <v>123</v>
      </c>
      <c r="BC1174" s="75" t="s">
        <v>11623</v>
      </c>
      <c r="BD1174" s="71" t="s">
        <v>65</v>
      </c>
      <c r="BE1174" s="71" t="s">
        <v>65</v>
      </c>
    </row>
    <row r="1175" spans="2:57" x14ac:dyDescent="0.25">
      <c r="B1175" s="71">
        <v>2025</v>
      </c>
      <c r="C1175" s="71">
        <v>891780111</v>
      </c>
      <c r="D1175" s="71" t="s">
        <v>63</v>
      </c>
      <c r="E1175" s="72" t="s">
        <v>11622</v>
      </c>
      <c r="F1175" s="72" t="s">
        <v>11621</v>
      </c>
      <c r="G1175" s="176">
        <v>0</v>
      </c>
      <c r="H1175" s="72" t="s">
        <v>71</v>
      </c>
      <c r="I1175" s="71" t="s">
        <v>64</v>
      </c>
      <c r="J1175" s="73" t="s">
        <v>81</v>
      </c>
      <c r="K1175" s="75" t="s">
        <v>11620</v>
      </c>
      <c r="L1175" s="76">
        <v>16800000</v>
      </c>
      <c r="M1175" s="71" t="s">
        <v>66</v>
      </c>
      <c r="N1175" s="75" t="s">
        <v>11619</v>
      </c>
      <c r="O1175" s="75">
        <v>19618488</v>
      </c>
      <c r="P1175" s="72">
        <v>1425</v>
      </c>
      <c r="Q1175" s="80">
        <v>45840</v>
      </c>
      <c r="R1175" s="75">
        <v>5603238000</v>
      </c>
      <c r="S1175" s="80">
        <v>45874</v>
      </c>
      <c r="T1175" s="76">
        <v>16800000</v>
      </c>
      <c r="U1175" s="72" t="s">
        <v>65</v>
      </c>
      <c r="V1175" s="76">
        <v>36559627</v>
      </c>
      <c r="W1175" s="104" t="s">
        <v>10413</v>
      </c>
      <c r="X1175" s="80">
        <v>45874</v>
      </c>
      <c r="Y1175" s="80">
        <v>45874</v>
      </c>
      <c r="Z1175" s="78" t="s">
        <v>73</v>
      </c>
      <c r="AA1175" s="78">
        <v>45991</v>
      </c>
      <c r="AB1175" s="102">
        <f t="shared" si="108"/>
        <v>117</v>
      </c>
      <c r="AC1175" s="72">
        <v>0</v>
      </c>
      <c r="AD1175" s="514">
        <v>0</v>
      </c>
      <c r="AE1175" s="72">
        <v>0</v>
      </c>
      <c r="AF1175" s="80" t="s">
        <v>73</v>
      </c>
      <c r="AG1175" s="102">
        <f t="shared" si="109"/>
        <v>0</v>
      </c>
      <c r="AH1175" s="72">
        <v>0</v>
      </c>
      <c r="AI1175" s="628">
        <v>0</v>
      </c>
      <c r="AJ1175" s="72" t="s">
        <v>73</v>
      </c>
      <c r="AK1175" s="80" t="s">
        <v>73</v>
      </c>
      <c r="AL1175" s="72">
        <v>0</v>
      </c>
      <c r="AM1175" s="80" t="s">
        <v>73</v>
      </c>
      <c r="AN1175" s="80" t="s">
        <v>73</v>
      </c>
      <c r="AO1175" s="80" t="s">
        <v>73</v>
      </c>
      <c r="AP1175" s="102">
        <f t="shared" si="110"/>
        <v>0</v>
      </c>
      <c r="AQ1175" s="102">
        <f t="shared" si="111"/>
        <v>16800000</v>
      </c>
      <c r="AR1175" s="72" t="s">
        <v>65</v>
      </c>
      <c r="AS1175" s="76">
        <v>16800000</v>
      </c>
      <c r="AT1175" s="72" t="s">
        <v>319</v>
      </c>
      <c r="AU1175" s="76">
        <v>0</v>
      </c>
      <c r="AV1175" s="81" t="s">
        <v>73</v>
      </c>
      <c r="AW1175" s="620">
        <v>12600000</v>
      </c>
      <c r="AX1175" s="488">
        <f t="shared" si="112"/>
        <v>4200000</v>
      </c>
      <c r="AY1175" s="84">
        <f t="shared" si="113"/>
        <v>0.75</v>
      </c>
      <c r="AZ1175" s="84">
        <v>0.75</v>
      </c>
      <c r="BA1175" s="81" t="s">
        <v>73</v>
      </c>
      <c r="BB1175" s="72" t="s">
        <v>123</v>
      </c>
      <c r="BC1175" s="75" t="s">
        <v>11618</v>
      </c>
      <c r="BD1175" s="71" t="s">
        <v>65</v>
      </c>
      <c r="BE1175" s="71" t="s">
        <v>65</v>
      </c>
    </row>
    <row r="1176" spans="2:57" x14ac:dyDescent="0.25">
      <c r="B1176" s="71">
        <v>2025</v>
      </c>
      <c r="C1176" s="71">
        <v>891780111</v>
      </c>
      <c r="D1176" s="71" t="s">
        <v>63</v>
      </c>
      <c r="E1176" s="72" t="s">
        <v>11617</v>
      </c>
      <c r="F1176" s="72" t="s">
        <v>11616</v>
      </c>
      <c r="G1176" s="176">
        <v>0</v>
      </c>
      <c r="H1176" s="72" t="s">
        <v>71</v>
      </c>
      <c r="I1176" s="71" t="s">
        <v>64</v>
      </c>
      <c r="J1176" s="73" t="s">
        <v>81</v>
      </c>
      <c r="K1176" s="75" t="s">
        <v>10447</v>
      </c>
      <c r="L1176" s="76">
        <v>9000000</v>
      </c>
      <c r="M1176" s="71" t="s">
        <v>66</v>
      </c>
      <c r="N1176" s="75" t="s">
        <v>11615</v>
      </c>
      <c r="O1176" s="75">
        <v>1093738292</v>
      </c>
      <c r="P1176" s="72">
        <v>1426</v>
      </c>
      <c r="Q1176" s="80">
        <v>45840</v>
      </c>
      <c r="R1176" s="75">
        <v>2494141000</v>
      </c>
      <c r="S1176" s="80">
        <v>45874</v>
      </c>
      <c r="T1176" s="76">
        <v>9000000</v>
      </c>
      <c r="U1176" s="72" t="s">
        <v>65</v>
      </c>
      <c r="V1176" s="76">
        <v>85459497</v>
      </c>
      <c r="W1176" s="104" t="s">
        <v>9141</v>
      </c>
      <c r="X1176" s="80">
        <v>45874</v>
      </c>
      <c r="Y1176" s="80">
        <v>45874</v>
      </c>
      <c r="Z1176" s="78" t="s">
        <v>73</v>
      </c>
      <c r="AA1176" s="78">
        <v>45991</v>
      </c>
      <c r="AB1176" s="102">
        <f t="shared" si="108"/>
        <v>117</v>
      </c>
      <c r="AC1176" s="72">
        <v>0</v>
      </c>
      <c r="AD1176" s="514">
        <v>0</v>
      </c>
      <c r="AE1176" s="72">
        <v>0</v>
      </c>
      <c r="AF1176" s="80" t="s">
        <v>73</v>
      </c>
      <c r="AG1176" s="102">
        <f t="shared" si="109"/>
        <v>0</v>
      </c>
      <c r="AH1176" s="72">
        <v>0</v>
      </c>
      <c r="AI1176" s="628">
        <v>0</v>
      </c>
      <c r="AJ1176" s="72" t="s">
        <v>73</v>
      </c>
      <c r="AK1176" s="80" t="s">
        <v>73</v>
      </c>
      <c r="AL1176" s="72">
        <v>0</v>
      </c>
      <c r="AM1176" s="80" t="s">
        <v>73</v>
      </c>
      <c r="AN1176" s="80" t="s">
        <v>73</v>
      </c>
      <c r="AO1176" s="80" t="s">
        <v>73</v>
      </c>
      <c r="AP1176" s="102">
        <f t="shared" si="110"/>
        <v>0</v>
      </c>
      <c r="AQ1176" s="102">
        <f t="shared" si="111"/>
        <v>9000000</v>
      </c>
      <c r="AR1176" s="72" t="s">
        <v>65</v>
      </c>
      <c r="AS1176" s="76">
        <v>9000000</v>
      </c>
      <c r="AT1176" s="72" t="s">
        <v>319</v>
      </c>
      <c r="AU1176" s="76">
        <v>0</v>
      </c>
      <c r="AV1176" s="81" t="s">
        <v>73</v>
      </c>
      <c r="AW1176" s="620">
        <v>6750000</v>
      </c>
      <c r="AX1176" s="488">
        <f t="shared" si="112"/>
        <v>2250000</v>
      </c>
      <c r="AY1176" s="84">
        <f t="shared" si="113"/>
        <v>0.75</v>
      </c>
      <c r="AZ1176" s="84">
        <v>0.75</v>
      </c>
      <c r="BA1176" s="81" t="s">
        <v>73</v>
      </c>
      <c r="BB1176" s="72" t="s">
        <v>123</v>
      </c>
      <c r="BC1176" s="75" t="s">
        <v>11614</v>
      </c>
      <c r="BD1176" s="71" t="s">
        <v>65</v>
      </c>
      <c r="BE1176" s="71" t="s">
        <v>65</v>
      </c>
    </row>
    <row r="1177" spans="2:57" x14ac:dyDescent="0.25">
      <c r="B1177" s="71">
        <v>2025</v>
      </c>
      <c r="C1177" s="71">
        <v>891780111</v>
      </c>
      <c r="D1177" s="71" t="s">
        <v>63</v>
      </c>
      <c r="E1177" s="72" t="s">
        <v>11613</v>
      </c>
      <c r="F1177" s="72" t="s">
        <v>11612</v>
      </c>
      <c r="G1177" s="176">
        <v>0</v>
      </c>
      <c r="H1177" s="72" t="s">
        <v>71</v>
      </c>
      <c r="I1177" s="71" t="s">
        <v>64</v>
      </c>
      <c r="J1177" s="73" t="s">
        <v>81</v>
      </c>
      <c r="K1177" s="75" t="s">
        <v>10447</v>
      </c>
      <c r="L1177" s="76">
        <v>9000000</v>
      </c>
      <c r="M1177" s="71" t="s">
        <v>66</v>
      </c>
      <c r="N1177" s="75" t="s">
        <v>11611</v>
      </c>
      <c r="O1177" s="75">
        <v>12637472</v>
      </c>
      <c r="P1177" s="72">
        <v>1426</v>
      </c>
      <c r="Q1177" s="80">
        <v>45840</v>
      </c>
      <c r="R1177" s="75">
        <v>2494141000</v>
      </c>
      <c r="S1177" s="80">
        <v>45874</v>
      </c>
      <c r="T1177" s="76">
        <v>9000000</v>
      </c>
      <c r="U1177" s="72" t="s">
        <v>65</v>
      </c>
      <c r="V1177" s="76">
        <v>85459497</v>
      </c>
      <c r="W1177" s="104" t="s">
        <v>9141</v>
      </c>
      <c r="X1177" s="80">
        <v>45874</v>
      </c>
      <c r="Y1177" s="80">
        <v>45874</v>
      </c>
      <c r="Z1177" s="78" t="s">
        <v>73</v>
      </c>
      <c r="AA1177" s="78">
        <v>45991</v>
      </c>
      <c r="AB1177" s="102">
        <f t="shared" si="108"/>
        <v>117</v>
      </c>
      <c r="AC1177" s="72">
        <v>0</v>
      </c>
      <c r="AD1177" s="514">
        <v>0</v>
      </c>
      <c r="AE1177" s="72">
        <v>0</v>
      </c>
      <c r="AF1177" s="80" t="s">
        <v>73</v>
      </c>
      <c r="AG1177" s="102">
        <f t="shared" si="109"/>
        <v>0</v>
      </c>
      <c r="AH1177" s="72">
        <v>0</v>
      </c>
      <c r="AI1177" s="628">
        <v>0</v>
      </c>
      <c r="AJ1177" s="72" t="s">
        <v>73</v>
      </c>
      <c r="AK1177" s="80" t="s">
        <v>73</v>
      </c>
      <c r="AL1177" s="72">
        <v>0</v>
      </c>
      <c r="AM1177" s="80" t="s">
        <v>73</v>
      </c>
      <c r="AN1177" s="80" t="s">
        <v>73</v>
      </c>
      <c r="AO1177" s="80" t="s">
        <v>73</v>
      </c>
      <c r="AP1177" s="102">
        <f t="shared" si="110"/>
        <v>0</v>
      </c>
      <c r="AQ1177" s="102">
        <f t="shared" si="111"/>
        <v>9000000</v>
      </c>
      <c r="AR1177" s="72" t="s">
        <v>65</v>
      </c>
      <c r="AS1177" s="76">
        <v>9000000</v>
      </c>
      <c r="AT1177" s="72" t="s">
        <v>319</v>
      </c>
      <c r="AU1177" s="76">
        <v>0</v>
      </c>
      <c r="AV1177" s="81" t="s">
        <v>73</v>
      </c>
      <c r="AW1177" s="620">
        <v>6750000</v>
      </c>
      <c r="AX1177" s="488">
        <f t="shared" si="112"/>
        <v>2250000</v>
      </c>
      <c r="AY1177" s="84">
        <f t="shared" si="113"/>
        <v>0.75</v>
      </c>
      <c r="AZ1177" s="84">
        <v>0.75</v>
      </c>
      <c r="BA1177" s="81" t="s">
        <v>73</v>
      </c>
      <c r="BB1177" s="72" t="s">
        <v>123</v>
      </c>
      <c r="BC1177" s="75" t="s">
        <v>11610</v>
      </c>
      <c r="BD1177" s="71" t="s">
        <v>65</v>
      </c>
      <c r="BE1177" s="71" t="s">
        <v>65</v>
      </c>
    </row>
    <row r="1178" spans="2:57" x14ac:dyDescent="0.25">
      <c r="B1178" s="71">
        <v>2025</v>
      </c>
      <c r="C1178" s="71">
        <v>891780111</v>
      </c>
      <c r="D1178" s="71" t="s">
        <v>63</v>
      </c>
      <c r="E1178" s="72" t="s">
        <v>11609</v>
      </c>
      <c r="F1178" s="72" t="s">
        <v>11608</v>
      </c>
      <c r="G1178" s="176">
        <v>0</v>
      </c>
      <c r="H1178" s="72" t="s">
        <v>71</v>
      </c>
      <c r="I1178" s="71" t="s">
        <v>64</v>
      </c>
      <c r="J1178" s="73" t="s">
        <v>81</v>
      </c>
      <c r="K1178" s="75" t="s">
        <v>10447</v>
      </c>
      <c r="L1178" s="76">
        <v>9000000</v>
      </c>
      <c r="M1178" s="71" t="s">
        <v>66</v>
      </c>
      <c r="N1178" s="75" t="s">
        <v>11607</v>
      </c>
      <c r="O1178" s="75">
        <v>85465984</v>
      </c>
      <c r="P1178" s="72">
        <v>1426</v>
      </c>
      <c r="Q1178" s="80">
        <v>45840</v>
      </c>
      <c r="R1178" s="75">
        <v>2494141000</v>
      </c>
      <c r="S1178" s="80">
        <v>45874</v>
      </c>
      <c r="T1178" s="76">
        <v>9000000</v>
      </c>
      <c r="U1178" s="72" t="s">
        <v>65</v>
      </c>
      <c r="V1178" s="76">
        <v>85459497</v>
      </c>
      <c r="W1178" s="104" t="s">
        <v>9141</v>
      </c>
      <c r="X1178" s="80">
        <v>45874</v>
      </c>
      <c r="Y1178" s="80">
        <v>45874</v>
      </c>
      <c r="Z1178" s="78" t="s">
        <v>73</v>
      </c>
      <c r="AA1178" s="78">
        <v>45991</v>
      </c>
      <c r="AB1178" s="102">
        <f t="shared" si="108"/>
        <v>117</v>
      </c>
      <c r="AC1178" s="72">
        <v>0</v>
      </c>
      <c r="AD1178" s="514">
        <v>0</v>
      </c>
      <c r="AE1178" s="72">
        <v>0</v>
      </c>
      <c r="AF1178" s="80" t="s">
        <v>73</v>
      </c>
      <c r="AG1178" s="102">
        <f t="shared" si="109"/>
        <v>0</v>
      </c>
      <c r="AH1178" s="72">
        <v>0</v>
      </c>
      <c r="AI1178" s="628">
        <v>0</v>
      </c>
      <c r="AJ1178" s="72" t="s">
        <v>73</v>
      </c>
      <c r="AK1178" s="80" t="s">
        <v>73</v>
      </c>
      <c r="AL1178" s="72">
        <v>0</v>
      </c>
      <c r="AM1178" s="80" t="s">
        <v>73</v>
      </c>
      <c r="AN1178" s="80" t="s">
        <v>73</v>
      </c>
      <c r="AO1178" s="80" t="s">
        <v>73</v>
      </c>
      <c r="AP1178" s="102">
        <f t="shared" si="110"/>
        <v>0</v>
      </c>
      <c r="AQ1178" s="102">
        <f t="shared" si="111"/>
        <v>9000000</v>
      </c>
      <c r="AR1178" s="72" t="s">
        <v>65</v>
      </c>
      <c r="AS1178" s="76">
        <v>9000000</v>
      </c>
      <c r="AT1178" s="72" t="s">
        <v>319</v>
      </c>
      <c r="AU1178" s="76">
        <v>0</v>
      </c>
      <c r="AV1178" s="81" t="s">
        <v>73</v>
      </c>
      <c r="AW1178" s="620">
        <v>6750000</v>
      </c>
      <c r="AX1178" s="488">
        <f t="shared" si="112"/>
        <v>2250000</v>
      </c>
      <c r="AY1178" s="84">
        <f t="shared" si="113"/>
        <v>0.75</v>
      </c>
      <c r="AZ1178" s="84">
        <v>0.75</v>
      </c>
      <c r="BA1178" s="81" t="s">
        <v>73</v>
      </c>
      <c r="BB1178" s="72" t="s">
        <v>123</v>
      </c>
      <c r="BC1178" s="75" t="s">
        <v>11606</v>
      </c>
      <c r="BD1178" s="71" t="s">
        <v>65</v>
      </c>
      <c r="BE1178" s="71" t="s">
        <v>65</v>
      </c>
    </row>
    <row r="1179" spans="2:57" x14ac:dyDescent="0.25">
      <c r="B1179" s="71">
        <v>2025</v>
      </c>
      <c r="C1179" s="71">
        <v>891780111</v>
      </c>
      <c r="D1179" s="71" t="s">
        <v>63</v>
      </c>
      <c r="E1179" s="72" t="s">
        <v>11605</v>
      </c>
      <c r="F1179" s="72" t="s">
        <v>11604</v>
      </c>
      <c r="G1179" s="176">
        <v>0</v>
      </c>
      <c r="H1179" s="72" t="s">
        <v>71</v>
      </c>
      <c r="I1179" s="71" t="s">
        <v>64</v>
      </c>
      <c r="J1179" s="73" t="s">
        <v>81</v>
      </c>
      <c r="K1179" s="75" t="s">
        <v>11466</v>
      </c>
      <c r="L1179" s="76">
        <v>10335000</v>
      </c>
      <c r="M1179" s="71" t="s">
        <v>66</v>
      </c>
      <c r="N1179" s="75" t="s">
        <v>11603</v>
      </c>
      <c r="O1179" s="75">
        <v>4763789</v>
      </c>
      <c r="P1179" s="72">
        <v>1426</v>
      </c>
      <c r="Q1179" s="80">
        <v>45840</v>
      </c>
      <c r="R1179" s="75">
        <v>2494141000</v>
      </c>
      <c r="S1179" s="80">
        <v>45874</v>
      </c>
      <c r="T1179" s="76">
        <v>10335000</v>
      </c>
      <c r="U1179" s="72" t="s">
        <v>65</v>
      </c>
      <c r="V1179" s="76">
        <v>85152695</v>
      </c>
      <c r="W1179" s="104" t="s">
        <v>10424</v>
      </c>
      <c r="X1179" s="80">
        <v>45874</v>
      </c>
      <c r="Y1179" s="80">
        <v>45874</v>
      </c>
      <c r="Z1179" s="78" t="s">
        <v>73</v>
      </c>
      <c r="AA1179" s="78">
        <v>45991</v>
      </c>
      <c r="AB1179" s="102">
        <f t="shared" si="108"/>
        <v>117</v>
      </c>
      <c r="AC1179" s="72">
        <v>0</v>
      </c>
      <c r="AD1179" s="514">
        <v>0</v>
      </c>
      <c r="AE1179" s="72">
        <v>0</v>
      </c>
      <c r="AF1179" s="80" t="s">
        <v>73</v>
      </c>
      <c r="AG1179" s="102">
        <f t="shared" si="109"/>
        <v>0</v>
      </c>
      <c r="AH1179" s="72">
        <v>0</v>
      </c>
      <c r="AI1179" s="628">
        <v>0</v>
      </c>
      <c r="AJ1179" s="72" t="s">
        <v>73</v>
      </c>
      <c r="AK1179" s="80" t="s">
        <v>73</v>
      </c>
      <c r="AL1179" s="72">
        <v>0</v>
      </c>
      <c r="AM1179" s="80" t="s">
        <v>73</v>
      </c>
      <c r="AN1179" s="80" t="s">
        <v>73</v>
      </c>
      <c r="AO1179" s="80" t="s">
        <v>73</v>
      </c>
      <c r="AP1179" s="102">
        <f t="shared" si="110"/>
        <v>0</v>
      </c>
      <c r="AQ1179" s="102">
        <f t="shared" si="111"/>
        <v>10335000</v>
      </c>
      <c r="AR1179" s="72" t="s">
        <v>65</v>
      </c>
      <c r="AS1179" s="76">
        <v>10335000</v>
      </c>
      <c r="AT1179" s="72" t="s">
        <v>319</v>
      </c>
      <c r="AU1179" s="76">
        <v>0</v>
      </c>
      <c r="AV1179" s="81" t="s">
        <v>73</v>
      </c>
      <c r="AW1179" s="620">
        <v>7685000</v>
      </c>
      <c r="AX1179" s="488">
        <f t="shared" si="112"/>
        <v>2650000</v>
      </c>
      <c r="AY1179" s="84">
        <f t="shared" si="113"/>
        <v>0.74358974358974361</v>
      </c>
      <c r="AZ1179" s="84">
        <v>0.74358974358974361</v>
      </c>
      <c r="BA1179" s="81" t="s">
        <v>73</v>
      </c>
      <c r="BB1179" s="72" t="s">
        <v>123</v>
      </c>
      <c r="BC1179" s="75" t="s">
        <v>11602</v>
      </c>
      <c r="BD1179" s="71" t="s">
        <v>65</v>
      </c>
      <c r="BE1179" s="71" t="s">
        <v>65</v>
      </c>
    </row>
    <row r="1180" spans="2:57" x14ac:dyDescent="0.25">
      <c r="B1180" s="71">
        <v>2025</v>
      </c>
      <c r="C1180" s="71">
        <v>891780111</v>
      </c>
      <c r="D1180" s="71" t="s">
        <v>63</v>
      </c>
      <c r="E1180" s="72" t="s">
        <v>11601</v>
      </c>
      <c r="F1180" s="72" t="s">
        <v>11600</v>
      </c>
      <c r="G1180" s="176">
        <v>0</v>
      </c>
      <c r="H1180" s="72" t="s">
        <v>71</v>
      </c>
      <c r="I1180" s="71" t="s">
        <v>64</v>
      </c>
      <c r="J1180" s="73" t="s">
        <v>81</v>
      </c>
      <c r="K1180" s="75" t="s">
        <v>11599</v>
      </c>
      <c r="L1180" s="76">
        <v>12624000</v>
      </c>
      <c r="M1180" s="71" t="s">
        <v>66</v>
      </c>
      <c r="N1180" s="75" t="s">
        <v>11598</v>
      </c>
      <c r="O1180" s="75">
        <v>57432322</v>
      </c>
      <c r="P1180" s="72">
        <v>1425</v>
      </c>
      <c r="Q1180" s="80">
        <v>45840</v>
      </c>
      <c r="R1180" s="75">
        <v>5603238000</v>
      </c>
      <c r="S1180" s="80">
        <v>45874</v>
      </c>
      <c r="T1180" s="76">
        <v>12624000</v>
      </c>
      <c r="U1180" s="72" t="s">
        <v>65</v>
      </c>
      <c r="V1180" s="76">
        <v>72221403</v>
      </c>
      <c r="W1180" s="104" t="s">
        <v>11597</v>
      </c>
      <c r="X1180" s="80">
        <v>45874</v>
      </c>
      <c r="Y1180" s="80">
        <v>45874</v>
      </c>
      <c r="Z1180" s="78" t="s">
        <v>73</v>
      </c>
      <c r="AA1180" s="78">
        <v>45991</v>
      </c>
      <c r="AB1180" s="102">
        <f t="shared" si="108"/>
        <v>117</v>
      </c>
      <c r="AC1180" s="72">
        <v>0</v>
      </c>
      <c r="AD1180" s="514">
        <v>0</v>
      </c>
      <c r="AE1180" s="72">
        <v>0</v>
      </c>
      <c r="AF1180" s="80" t="s">
        <v>73</v>
      </c>
      <c r="AG1180" s="102">
        <f t="shared" si="109"/>
        <v>0</v>
      </c>
      <c r="AH1180" s="72">
        <v>0</v>
      </c>
      <c r="AI1180" s="628">
        <v>0</v>
      </c>
      <c r="AJ1180" s="72" t="s">
        <v>73</v>
      </c>
      <c r="AK1180" s="80" t="s">
        <v>73</v>
      </c>
      <c r="AL1180" s="72">
        <v>0</v>
      </c>
      <c r="AM1180" s="80" t="s">
        <v>73</v>
      </c>
      <c r="AN1180" s="80" t="s">
        <v>73</v>
      </c>
      <c r="AO1180" s="80" t="s">
        <v>73</v>
      </c>
      <c r="AP1180" s="102">
        <f t="shared" si="110"/>
        <v>0</v>
      </c>
      <c r="AQ1180" s="102">
        <f t="shared" si="111"/>
        <v>12624000</v>
      </c>
      <c r="AR1180" s="72" t="s">
        <v>65</v>
      </c>
      <c r="AS1180" s="76">
        <v>12624000</v>
      </c>
      <c r="AT1180" s="72" t="s">
        <v>319</v>
      </c>
      <c r="AU1180" s="76">
        <v>0</v>
      </c>
      <c r="AV1180" s="81" t="s">
        <v>73</v>
      </c>
      <c r="AW1180" s="620">
        <v>9468000</v>
      </c>
      <c r="AX1180" s="488">
        <f t="shared" si="112"/>
        <v>3156000</v>
      </c>
      <c r="AY1180" s="84">
        <f t="shared" si="113"/>
        <v>0.75</v>
      </c>
      <c r="AZ1180" s="84">
        <v>0.75</v>
      </c>
      <c r="BA1180" s="81" t="s">
        <v>73</v>
      </c>
      <c r="BB1180" s="72" t="s">
        <v>123</v>
      </c>
      <c r="BC1180" s="75" t="s">
        <v>11596</v>
      </c>
      <c r="BD1180" s="71" t="s">
        <v>65</v>
      </c>
      <c r="BE1180" s="71" t="s">
        <v>65</v>
      </c>
    </row>
    <row r="1181" spans="2:57" x14ac:dyDescent="0.25">
      <c r="B1181" s="71">
        <v>2025</v>
      </c>
      <c r="C1181" s="71">
        <v>891780111</v>
      </c>
      <c r="D1181" s="71" t="s">
        <v>63</v>
      </c>
      <c r="E1181" s="72" t="s">
        <v>11595</v>
      </c>
      <c r="F1181" s="72" t="s">
        <v>11594</v>
      </c>
      <c r="G1181" s="176">
        <v>0</v>
      </c>
      <c r="H1181" s="72" t="s">
        <v>71</v>
      </c>
      <c r="I1181" s="71" t="s">
        <v>64</v>
      </c>
      <c r="J1181" s="73" t="s">
        <v>81</v>
      </c>
      <c r="K1181" s="75" t="s">
        <v>11466</v>
      </c>
      <c r="L1181" s="76">
        <v>10335000</v>
      </c>
      <c r="M1181" s="71" t="s">
        <v>66</v>
      </c>
      <c r="N1181" s="75" t="s">
        <v>11593</v>
      </c>
      <c r="O1181" s="75">
        <v>73076579</v>
      </c>
      <c r="P1181" s="72">
        <v>1426</v>
      </c>
      <c r="Q1181" s="80">
        <v>45840</v>
      </c>
      <c r="R1181" s="75">
        <v>2494141000</v>
      </c>
      <c r="S1181" s="80">
        <v>45874</v>
      </c>
      <c r="T1181" s="76">
        <v>10335000</v>
      </c>
      <c r="U1181" s="72" t="s">
        <v>65</v>
      </c>
      <c r="V1181" s="76">
        <v>85152695</v>
      </c>
      <c r="W1181" s="104" t="s">
        <v>10424</v>
      </c>
      <c r="X1181" s="80">
        <v>45874</v>
      </c>
      <c r="Y1181" s="80">
        <v>45874</v>
      </c>
      <c r="Z1181" s="78" t="s">
        <v>73</v>
      </c>
      <c r="AA1181" s="78">
        <v>45991</v>
      </c>
      <c r="AB1181" s="102">
        <f t="shared" si="108"/>
        <v>117</v>
      </c>
      <c r="AC1181" s="72">
        <v>0</v>
      </c>
      <c r="AD1181" s="514">
        <v>0</v>
      </c>
      <c r="AE1181" s="72">
        <v>0</v>
      </c>
      <c r="AF1181" s="80" t="s">
        <v>73</v>
      </c>
      <c r="AG1181" s="102">
        <f t="shared" si="109"/>
        <v>0</v>
      </c>
      <c r="AH1181" s="72">
        <v>0</v>
      </c>
      <c r="AI1181" s="628">
        <v>0</v>
      </c>
      <c r="AJ1181" s="72" t="s">
        <v>73</v>
      </c>
      <c r="AK1181" s="80" t="s">
        <v>73</v>
      </c>
      <c r="AL1181" s="72">
        <v>0</v>
      </c>
      <c r="AM1181" s="80" t="s">
        <v>73</v>
      </c>
      <c r="AN1181" s="80" t="s">
        <v>73</v>
      </c>
      <c r="AO1181" s="80" t="s">
        <v>73</v>
      </c>
      <c r="AP1181" s="102">
        <f t="shared" si="110"/>
        <v>0</v>
      </c>
      <c r="AQ1181" s="102">
        <f t="shared" si="111"/>
        <v>10335000</v>
      </c>
      <c r="AR1181" s="72" t="s">
        <v>65</v>
      </c>
      <c r="AS1181" s="76">
        <v>10335000</v>
      </c>
      <c r="AT1181" s="72" t="s">
        <v>319</v>
      </c>
      <c r="AU1181" s="76">
        <v>0</v>
      </c>
      <c r="AV1181" s="81" t="s">
        <v>73</v>
      </c>
      <c r="AW1181" s="620">
        <v>7685000</v>
      </c>
      <c r="AX1181" s="488">
        <f t="shared" si="112"/>
        <v>2650000</v>
      </c>
      <c r="AY1181" s="84">
        <f t="shared" si="113"/>
        <v>0.74358974358974361</v>
      </c>
      <c r="AZ1181" s="84">
        <v>0.74358974358974361</v>
      </c>
      <c r="BA1181" s="81" t="s">
        <v>73</v>
      </c>
      <c r="BB1181" s="72" t="s">
        <v>123</v>
      </c>
      <c r="BC1181" s="75" t="s">
        <v>11592</v>
      </c>
      <c r="BD1181" s="71" t="s">
        <v>65</v>
      </c>
      <c r="BE1181" s="71" t="s">
        <v>65</v>
      </c>
    </row>
    <row r="1182" spans="2:57" x14ac:dyDescent="0.25">
      <c r="B1182" s="71">
        <v>2025</v>
      </c>
      <c r="C1182" s="71">
        <v>891780111</v>
      </c>
      <c r="D1182" s="71" t="s">
        <v>63</v>
      </c>
      <c r="E1182" s="72" t="s">
        <v>11591</v>
      </c>
      <c r="F1182" s="72" t="s">
        <v>11590</v>
      </c>
      <c r="G1182" s="176">
        <v>0</v>
      </c>
      <c r="H1182" s="72" t="s">
        <v>71</v>
      </c>
      <c r="I1182" s="71" t="s">
        <v>64</v>
      </c>
      <c r="J1182" s="73" t="s">
        <v>81</v>
      </c>
      <c r="K1182" s="75" t="s">
        <v>11585</v>
      </c>
      <c r="L1182" s="76">
        <v>10335000</v>
      </c>
      <c r="M1182" s="71" t="s">
        <v>66</v>
      </c>
      <c r="N1182" s="75" t="s">
        <v>11589</v>
      </c>
      <c r="O1182" s="75">
        <v>1082930536</v>
      </c>
      <c r="P1182" s="72">
        <v>1426</v>
      </c>
      <c r="Q1182" s="80">
        <v>45840</v>
      </c>
      <c r="R1182" s="75">
        <v>2494141000</v>
      </c>
      <c r="S1182" s="80">
        <v>45874</v>
      </c>
      <c r="T1182" s="76">
        <v>10335000</v>
      </c>
      <c r="U1182" s="72" t="s">
        <v>65</v>
      </c>
      <c r="V1182" s="76">
        <v>85468846</v>
      </c>
      <c r="W1182" s="104" t="s">
        <v>11479</v>
      </c>
      <c r="X1182" s="80">
        <v>45874</v>
      </c>
      <c r="Y1182" s="80">
        <v>45874</v>
      </c>
      <c r="Z1182" s="78" t="s">
        <v>73</v>
      </c>
      <c r="AA1182" s="78">
        <v>45991</v>
      </c>
      <c r="AB1182" s="102">
        <f t="shared" si="108"/>
        <v>117</v>
      </c>
      <c r="AC1182" s="72">
        <v>0</v>
      </c>
      <c r="AD1182" s="514">
        <v>0</v>
      </c>
      <c r="AE1182" s="72">
        <v>0</v>
      </c>
      <c r="AF1182" s="80" t="s">
        <v>73</v>
      </c>
      <c r="AG1182" s="102">
        <f t="shared" si="109"/>
        <v>0</v>
      </c>
      <c r="AH1182" s="72">
        <v>0</v>
      </c>
      <c r="AI1182" s="628">
        <v>0</v>
      </c>
      <c r="AJ1182" s="72" t="s">
        <v>73</v>
      </c>
      <c r="AK1182" s="80" t="s">
        <v>73</v>
      </c>
      <c r="AL1182" s="72">
        <v>0</v>
      </c>
      <c r="AM1182" s="80" t="s">
        <v>73</v>
      </c>
      <c r="AN1182" s="80" t="s">
        <v>73</v>
      </c>
      <c r="AO1182" s="80" t="s">
        <v>73</v>
      </c>
      <c r="AP1182" s="102">
        <f t="shared" si="110"/>
        <v>0</v>
      </c>
      <c r="AQ1182" s="102">
        <f t="shared" si="111"/>
        <v>10335000</v>
      </c>
      <c r="AR1182" s="72" t="s">
        <v>65</v>
      </c>
      <c r="AS1182" s="76">
        <v>10335000</v>
      </c>
      <c r="AT1182" s="72" t="s">
        <v>319</v>
      </c>
      <c r="AU1182" s="76">
        <v>0</v>
      </c>
      <c r="AV1182" s="81" t="s">
        <v>73</v>
      </c>
      <c r="AW1182" s="620">
        <v>7685000</v>
      </c>
      <c r="AX1182" s="488">
        <f t="shared" si="112"/>
        <v>2650000</v>
      </c>
      <c r="AY1182" s="84">
        <f t="shared" si="113"/>
        <v>0.74358974358974361</v>
      </c>
      <c r="AZ1182" s="84">
        <v>0.74358974358974361</v>
      </c>
      <c r="BA1182" s="81" t="s">
        <v>73</v>
      </c>
      <c r="BB1182" s="72" t="s">
        <v>123</v>
      </c>
      <c r="BC1182" s="75" t="s">
        <v>11588</v>
      </c>
      <c r="BD1182" s="71" t="s">
        <v>65</v>
      </c>
      <c r="BE1182" s="71" t="s">
        <v>65</v>
      </c>
    </row>
    <row r="1183" spans="2:57" x14ac:dyDescent="0.25">
      <c r="B1183" s="71">
        <v>2025</v>
      </c>
      <c r="C1183" s="71">
        <v>891780111</v>
      </c>
      <c r="D1183" s="71" t="s">
        <v>63</v>
      </c>
      <c r="E1183" s="72" t="s">
        <v>11587</v>
      </c>
      <c r="F1183" s="72" t="s">
        <v>11586</v>
      </c>
      <c r="G1183" s="176">
        <v>0</v>
      </c>
      <c r="H1183" s="72" t="s">
        <v>71</v>
      </c>
      <c r="I1183" s="71" t="s">
        <v>64</v>
      </c>
      <c r="J1183" s="73" t="s">
        <v>81</v>
      </c>
      <c r="K1183" s="75" t="s">
        <v>11585</v>
      </c>
      <c r="L1183" s="76">
        <v>10335000</v>
      </c>
      <c r="M1183" s="71" t="s">
        <v>66</v>
      </c>
      <c r="N1183" s="75" t="s">
        <v>11584</v>
      </c>
      <c r="O1183" s="75">
        <v>36694724</v>
      </c>
      <c r="P1183" s="72">
        <v>1426</v>
      </c>
      <c r="Q1183" s="80">
        <v>45840</v>
      </c>
      <c r="R1183" s="75">
        <v>2494141000</v>
      </c>
      <c r="S1183" s="80">
        <v>45874</v>
      </c>
      <c r="T1183" s="76">
        <v>10335000</v>
      </c>
      <c r="U1183" s="72" t="s">
        <v>65</v>
      </c>
      <c r="V1183" s="76">
        <v>85468846</v>
      </c>
      <c r="W1183" s="104" t="s">
        <v>11479</v>
      </c>
      <c r="X1183" s="80">
        <v>45874</v>
      </c>
      <c r="Y1183" s="80">
        <v>45874</v>
      </c>
      <c r="Z1183" s="78" t="s">
        <v>73</v>
      </c>
      <c r="AA1183" s="78">
        <v>45991</v>
      </c>
      <c r="AB1183" s="102">
        <f t="shared" si="108"/>
        <v>117</v>
      </c>
      <c r="AC1183" s="72">
        <v>0</v>
      </c>
      <c r="AD1183" s="514">
        <v>0</v>
      </c>
      <c r="AE1183" s="72">
        <v>0</v>
      </c>
      <c r="AF1183" s="80" t="s">
        <v>73</v>
      </c>
      <c r="AG1183" s="102">
        <f t="shared" si="109"/>
        <v>0</v>
      </c>
      <c r="AH1183" s="72">
        <v>0</v>
      </c>
      <c r="AI1183" s="628">
        <v>0</v>
      </c>
      <c r="AJ1183" s="72" t="s">
        <v>73</v>
      </c>
      <c r="AK1183" s="80" t="s">
        <v>73</v>
      </c>
      <c r="AL1183" s="72">
        <v>0</v>
      </c>
      <c r="AM1183" s="80" t="s">
        <v>73</v>
      </c>
      <c r="AN1183" s="80" t="s">
        <v>73</v>
      </c>
      <c r="AO1183" s="80" t="s">
        <v>73</v>
      </c>
      <c r="AP1183" s="102">
        <f t="shared" si="110"/>
        <v>0</v>
      </c>
      <c r="AQ1183" s="102">
        <f t="shared" si="111"/>
        <v>10335000</v>
      </c>
      <c r="AR1183" s="72" t="s">
        <v>65</v>
      </c>
      <c r="AS1183" s="76">
        <v>10335000</v>
      </c>
      <c r="AT1183" s="72" t="s">
        <v>319</v>
      </c>
      <c r="AU1183" s="76">
        <v>0</v>
      </c>
      <c r="AV1183" s="81" t="s">
        <v>73</v>
      </c>
      <c r="AW1183" s="620">
        <v>5035000</v>
      </c>
      <c r="AX1183" s="488">
        <f t="shared" si="112"/>
        <v>5300000</v>
      </c>
      <c r="AY1183" s="84">
        <f t="shared" si="113"/>
        <v>0.48717948717948717</v>
      </c>
      <c r="AZ1183" s="84">
        <v>0.48717948717948717</v>
      </c>
      <c r="BA1183" s="81" t="s">
        <v>73</v>
      </c>
      <c r="BB1183" s="72" t="s">
        <v>123</v>
      </c>
      <c r="BC1183" s="75" t="s">
        <v>11580</v>
      </c>
      <c r="BD1183" s="71" t="s">
        <v>65</v>
      </c>
      <c r="BE1183" s="71" t="s">
        <v>65</v>
      </c>
    </row>
    <row r="1184" spans="2:57" x14ac:dyDescent="0.25">
      <c r="B1184" s="71">
        <v>2025</v>
      </c>
      <c r="C1184" s="71">
        <v>891780111</v>
      </c>
      <c r="D1184" s="71" t="s">
        <v>63</v>
      </c>
      <c r="E1184" s="72" t="s">
        <v>11583</v>
      </c>
      <c r="F1184" s="72" t="s">
        <v>11582</v>
      </c>
      <c r="G1184" s="176">
        <v>0</v>
      </c>
      <c r="H1184" s="72" t="s">
        <v>71</v>
      </c>
      <c r="I1184" s="71" t="s">
        <v>64</v>
      </c>
      <c r="J1184" s="73" t="s">
        <v>81</v>
      </c>
      <c r="K1184" s="75" t="s">
        <v>11565</v>
      </c>
      <c r="L1184" s="76">
        <v>10335000</v>
      </c>
      <c r="M1184" s="71" t="s">
        <v>66</v>
      </c>
      <c r="N1184" s="75" t="s">
        <v>11581</v>
      </c>
      <c r="O1184" s="75">
        <v>1082976415</v>
      </c>
      <c r="P1184" s="72">
        <v>1426</v>
      </c>
      <c r="Q1184" s="80">
        <v>45840</v>
      </c>
      <c r="R1184" s="75">
        <v>2494141000</v>
      </c>
      <c r="S1184" s="80">
        <v>45874</v>
      </c>
      <c r="T1184" s="76">
        <v>10335000</v>
      </c>
      <c r="U1184" s="72" t="s">
        <v>65</v>
      </c>
      <c r="V1184" s="76">
        <v>85468846</v>
      </c>
      <c r="W1184" s="104" t="s">
        <v>11479</v>
      </c>
      <c r="X1184" s="80">
        <v>45874</v>
      </c>
      <c r="Y1184" s="80">
        <v>45874</v>
      </c>
      <c r="Z1184" s="78" t="s">
        <v>73</v>
      </c>
      <c r="AA1184" s="78">
        <v>45991</v>
      </c>
      <c r="AB1184" s="102">
        <f t="shared" si="108"/>
        <v>117</v>
      </c>
      <c r="AC1184" s="72">
        <v>0</v>
      </c>
      <c r="AD1184" s="514">
        <v>0</v>
      </c>
      <c r="AE1184" s="72">
        <v>0</v>
      </c>
      <c r="AF1184" s="80" t="s">
        <v>73</v>
      </c>
      <c r="AG1184" s="102">
        <f t="shared" si="109"/>
        <v>0</v>
      </c>
      <c r="AH1184" s="72">
        <v>0</v>
      </c>
      <c r="AI1184" s="628">
        <v>0</v>
      </c>
      <c r="AJ1184" s="72" t="s">
        <v>73</v>
      </c>
      <c r="AK1184" s="80" t="s">
        <v>73</v>
      </c>
      <c r="AL1184" s="72">
        <v>0</v>
      </c>
      <c r="AM1184" s="80" t="s">
        <v>73</v>
      </c>
      <c r="AN1184" s="80" t="s">
        <v>73</v>
      </c>
      <c r="AO1184" s="80" t="s">
        <v>73</v>
      </c>
      <c r="AP1184" s="102">
        <f t="shared" si="110"/>
        <v>0</v>
      </c>
      <c r="AQ1184" s="102">
        <f t="shared" si="111"/>
        <v>10335000</v>
      </c>
      <c r="AR1184" s="72" t="s">
        <v>65</v>
      </c>
      <c r="AS1184" s="76">
        <v>10335000</v>
      </c>
      <c r="AT1184" s="72" t="s">
        <v>319</v>
      </c>
      <c r="AU1184" s="76">
        <v>0</v>
      </c>
      <c r="AV1184" s="81" t="s">
        <v>73</v>
      </c>
      <c r="AW1184" s="620">
        <v>7685000</v>
      </c>
      <c r="AX1184" s="488">
        <f t="shared" si="112"/>
        <v>2650000</v>
      </c>
      <c r="AY1184" s="84">
        <f t="shared" si="113"/>
        <v>0.74358974358974361</v>
      </c>
      <c r="AZ1184" s="84">
        <v>0.74358974358974361</v>
      </c>
      <c r="BA1184" s="81" t="s">
        <v>73</v>
      </c>
      <c r="BB1184" s="72" t="s">
        <v>123</v>
      </c>
      <c r="BC1184" s="75" t="s">
        <v>11580</v>
      </c>
      <c r="BD1184" s="71" t="s">
        <v>65</v>
      </c>
      <c r="BE1184" s="71" t="s">
        <v>65</v>
      </c>
    </row>
    <row r="1185" spans="2:57" x14ac:dyDescent="0.25">
      <c r="B1185" s="71">
        <v>2025</v>
      </c>
      <c r="C1185" s="71">
        <v>891780111</v>
      </c>
      <c r="D1185" s="71" t="s">
        <v>63</v>
      </c>
      <c r="E1185" s="72" t="s">
        <v>11579</v>
      </c>
      <c r="F1185" s="72" t="s">
        <v>11578</v>
      </c>
      <c r="G1185" s="176">
        <v>0</v>
      </c>
      <c r="H1185" s="72" t="s">
        <v>71</v>
      </c>
      <c r="I1185" s="71" t="s">
        <v>64</v>
      </c>
      <c r="J1185" s="73" t="s">
        <v>81</v>
      </c>
      <c r="K1185" s="75" t="s">
        <v>11565</v>
      </c>
      <c r="L1185" s="76">
        <v>13540800</v>
      </c>
      <c r="M1185" s="71" t="s">
        <v>66</v>
      </c>
      <c r="N1185" s="75" t="s">
        <v>11577</v>
      </c>
      <c r="O1185" s="75">
        <v>3743095</v>
      </c>
      <c r="P1185" s="72">
        <v>1426</v>
      </c>
      <c r="Q1185" s="80">
        <v>45840</v>
      </c>
      <c r="R1185" s="75">
        <v>2494141000</v>
      </c>
      <c r="S1185" s="80">
        <v>45874</v>
      </c>
      <c r="T1185" s="76">
        <v>13540800</v>
      </c>
      <c r="U1185" s="72" t="s">
        <v>65</v>
      </c>
      <c r="V1185" s="76">
        <v>85468846</v>
      </c>
      <c r="W1185" s="104" t="s">
        <v>11479</v>
      </c>
      <c r="X1185" s="80">
        <v>45874</v>
      </c>
      <c r="Y1185" s="80">
        <v>45874</v>
      </c>
      <c r="Z1185" s="78" t="s">
        <v>73</v>
      </c>
      <c r="AA1185" s="78">
        <v>45991</v>
      </c>
      <c r="AB1185" s="102">
        <f t="shared" si="108"/>
        <v>117</v>
      </c>
      <c r="AC1185" s="72">
        <v>0</v>
      </c>
      <c r="AD1185" s="514">
        <v>0</v>
      </c>
      <c r="AE1185" s="72">
        <v>0</v>
      </c>
      <c r="AF1185" s="80" t="s">
        <v>73</v>
      </c>
      <c r="AG1185" s="102">
        <f t="shared" si="109"/>
        <v>0</v>
      </c>
      <c r="AH1185" s="72">
        <v>0</v>
      </c>
      <c r="AI1185" s="628">
        <v>0</v>
      </c>
      <c r="AJ1185" s="72" t="s">
        <v>73</v>
      </c>
      <c r="AK1185" s="80" t="s">
        <v>73</v>
      </c>
      <c r="AL1185" s="72">
        <v>0</v>
      </c>
      <c r="AM1185" s="80" t="s">
        <v>73</v>
      </c>
      <c r="AN1185" s="80" t="s">
        <v>73</v>
      </c>
      <c r="AO1185" s="80" t="s">
        <v>73</v>
      </c>
      <c r="AP1185" s="102">
        <f t="shared" si="110"/>
        <v>0</v>
      </c>
      <c r="AQ1185" s="102">
        <f t="shared" si="111"/>
        <v>13540800</v>
      </c>
      <c r="AR1185" s="72" t="s">
        <v>65</v>
      </c>
      <c r="AS1185" s="76">
        <v>13540800</v>
      </c>
      <c r="AT1185" s="72" t="s">
        <v>319</v>
      </c>
      <c r="AU1185" s="76">
        <v>0</v>
      </c>
      <c r="AV1185" s="81" t="s">
        <v>73</v>
      </c>
      <c r="AW1185" s="620">
        <v>10068800</v>
      </c>
      <c r="AX1185" s="488">
        <f t="shared" si="112"/>
        <v>3472000</v>
      </c>
      <c r="AY1185" s="84">
        <f t="shared" si="113"/>
        <v>0.74358974358974361</v>
      </c>
      <c r="AZ1185" s="84">
        <v>0.74358974358974361</v>
      </c>
      <c r="BA1185" s="81" t="s">
        <v>73</v>
      </c>
      <c r="BB1185" s="72" t="s">
        <v>123</v>
      </c>
      <c r="BC1185" s="75" t="s">
        <v>11576</v>
      </c>
      <c r="BD1185" s="71" t="s">
        <v>65</v>
      </c>
      <c r="BE1185" s="71" t="s">
        <v>65</v>
      </c>
    </row>
    <row r="1186" spans="2:57" x14ac:dyDescent="0.25">
      <c r="B1186" s="71">
        <v>2025</v>
      </c>
      <c r="C1186" s="71">
        <v>891780111</v>
      </c>
      <c r="D1186" s="71" t="s">
        <v>63</v>
      </c>
      <c r="E1186" s="72" t="s">
        <v>11575</v>
      </c>
      <c r="F1186" s="72" t="s">
        <v>11574</v>
      </c>
      <c r="G1186" s="176">
        <v>0</v>
      </c>
      <c r="H1186" s="72" t="s">
        <v>71</v>
      </c>
      <c r="I1186" s="71" t="s">
        <v>64</v>
      </c>
      <c r="J1186" s="73" t="s">
        <v>81</v>
      </c>
      <c r="K1186" s="75" t="s">
        <v>10447</v>
      </c>
      <c r="L1186" s="76">
        <v>9000000</v>
      </c>
      <c r="M1186" s="71" t="s">
        <v>66</v>
      </c>
      <c r="N1186" s="75" t="s">
        <v>11573</v>
      </c>
      <c r="O1186" s="75">
        <v>12550715</v>
      </c>
      <c r="P1186" s="72">
        <v>1426</v>
      </c>
      <c r="Q1186" s="80">
        <v>45840</v>
      </c>
      <c r="R1186" s="75">
        <v>2494141000</v>
      </c>
      <c r="S1186" s="80">
        <v>45874</v>
      </c>
      <c r="T1186" s="76">
        <v>9000000</v>
      </c>
      <c r="U1186" s="72" t="s">
        <v>65</v>
      </c>
      <c r="V1186" s="76">
        <v>85459497</v>
      </c>
      <c r="W1186" s="104" t="s">
        <v>9141</v>
      </c>
      <c r="X1186" s="80">
        <v>45874</v>
      </c>
      <c r="Y1186" s="80">
        <v>45874</v>
      </c>
      <c r="Z1186" s="78" t="s">
        <v>73</v>
      </c>
      <c r="AA1186" s="78">
        <v>45991</v>
      </c>
      <c r="AB1186" s="102">
        <f t="shared" si="108"/>
        <v>117</v>
      </c>
      <c r="AC1186" s="72">
        <v>0</v>
      </c>
      <c r="AD1186" s="514">
        <v>0</v>
      </c>
      <c r="AE1186" s="72">
        <v>0</v>
      </c>
      <c r="AF1186" s="80" t="s">
        <v>73</v>
      </c>
      <c r="AG1186" s="102">
        <f t="shared" si="109"/>
        <v>0</v>
      </c>
      <c r="AH1186" s="72">
        <v>0</v>
      </c>
      <c r="AI1186" s="628">
        <v>0</v>
      </c>
      <c r="AJ1186" s="72" t="s">
        <v>73</v>
      </c>
      <c r="AK1186" s="80" t="s">
        <v>73</v>
      </c>
      <c r="AL1186" s="72">
        <v>0</v>
      </c>
      <c r="AM1186" s="80" t="s">
        <v>73</v>
      </c>
      <c r="AN1186" s="80" t="s">
        <v>73</v>
      </c>
      <c r="AO1186" s="80" t="s">
        <v>73</v>
      </c>
      <c r="AP1186" s="102">
        <f t="shared" si="110"/>
        <v>0</v>
      </c>
      <c r="AQ1186" s="102">
        <f t="shared" si="111"/>
        <v>9000000</v>
      </c>
      <c r="AR1186" s="72" t="s">
        <v>65</v>
      </c>
      <c r="AS1186" s="76">
        <v>9000000</v>
      </c>
      <c r="AT1186" s="72" t="s">
        <v>319</v>
      </c>
      <c r="AU1186" s="76">
        <v>0</v>
      </c>
      <c r="AV1186" s="81" t="s">
        <v>73</v>
      </c>
      <c r="AW1186" s="620">
        <v>6750000</v>
      </c>
      <c r="AX1186" s="488">
        <f t="shared" si="112"/>
        <v>2250000</v>
      </c>
      <c r="AY1186" s="84">
        <f t="shared" si="113"/>
        <v>0.75</v>
      </c>
      <c r="AZ1186" s="84">
        <v>0.75</v>
      </c>
      <c r="BA1186" s="81" t="s">
        <v>73</v>
      </c>
      <c r="BB1186" s="72" t="s">
        <v>123</v>
      </c>
      <c r="BC1186" s="75" t="s">
        <v>11572</v>
      </c>
      <c r="BD1186" s="71" t="s">
        <v>65</v>
      </c>
      <c r="BE1186" s="71" t="s">
        <v>65</v>
      </c>
    </row>
    <row r="1187" spans="2:57" x14ac:dyDescent="0.25">
      <c r="B1187" s="71">
        <v>2025</v>
      </c>
      <c r="C1187" s="71">
        <v>891780111</v>
      </c>
      <c r="D1187" s="71" t="s">
        <v>63</v>
      </c>
      <c r="E1187" s="72" t="s">
        <v>11571</v>
      </c>
      <c r="F1187" s="72" t="s">
        <v>11570</v>
      </c>
      <c r="G1187" s="176">
        <v>0</v>
      </c>
      <c r="H1187" s="72" t="s">
        <v>71</v>
      </c>
      <c r="I1187" s="71" t="s">
        <v>64</v>
      </c>
      <c r="J1187" s="73" t="s">
        <v>81</v>
      </c>
      <c r="K1187" s="75" t="s">
        <v>10447</v>
      </c>
      <c r="L1187" s="76">
        <v>9000000</v>
      </c>
      <c r="M1187" s="71" t="s">
        <v>66</v>
      </c>
      <c r="N1187" s="75" t="s">
        <v>11569</v>
      </c>
      <c r="O1187" s="75">
        <v>1082944952</v>
      </c>
      <c r="P1187" s="72">
        <v>1426</v>
      </c>
      <c r="Q1187" s="80">
        <v>45840</v>
      </c>
      <c r="R1187" s="75">
        <v>2494141000</v>
      </c>
      <c r="S1187" s="80">
        <v>45874</v>
      </c>
      <c r="T1187" s="76">
        <v>9000000</v>
      </c>
      <c r="U1187" s="72" t="s">
        <v>65</v>
      </c>
      <c r="V1187" s="76">
        <v>85459497</v>
      </c>
      <c r="W1187" s="104" t="s">
        <v>9141</v>
      </c>
      <c r="X1187" s="80">
        <v>45874</v>
      </c>
      <c r="Y1187" s="80">
        <v>45874</v>
      </c>
      <c r="Z1187" s="78" t="s">
        <v>73</v>
      </c>
      <c r="AA1187" s="78">
        <v>45991</v>
      </c>
      <c r="AB1187" s="102">
        <f t="shared" si="108"/>
        <v>117</v>
      </c>
      <c r="AC1187" s="72">
        <v>0</v>
      </c>
      <c r="AD1187" s="514">
        <v>0</v>
      </c>
      <c r="AE1187" s="72">
        <v>0</v>
      </c>
      <c r="AF1187" s="80" t="s">
        <v>73</v>
      </c>
      <c r="AG1187" s="102">
        <f t="shared" si="109"/>
        <v>0</v>
      </c>
      <c r="AH1187" s="72">
        <v>0</v>
      </c>
      <c r="AI1187" s="628">
        <v>0</v>
      </c>
      <c r="AJ1187" s="72" t="s">
        <v>73</v>
      </c>
      <c r="AK1187" s="80" t="s">
        <v>73</v>
      </c>
      <c r="AL1187" s="72">
        <v>0</v>
      </c>
      <c r="AM1187" s="80" t="s">
        <v>73</v>
      </c>
      <c r="AN1187" s="80" t="s">
        <v>73</v>
      </c>
      <c r="AO1187" s="80" t="s">
        <v>73</v>
      </c>
      <c r="AP1187" s="102">
        <f t="shared" si="110"/>
        <v>0</v>
      </c>
      <c r="AQ1187" s="102">
        <f t="shared" si="111"/>
        <v>9000000</v>
      </c>
      <c r="AR1187" s="72" t="s">
        <v>65</v>
      </c>
      <c r="AS1187" s="76">
        <v>9000000</v>
      </c>
      <c r="AT1187" s="72" t="s">
        <v>319</v>
      </c>
      <c r="AU1187" s="76">
        <v>0</v>
      </c>
      <c r="AV1187" s="81" t="s">
        <v>73</v>
      </c>
      <c r="AW1187" s="620">
        <v>6750000</v>
      </c>
      <c r="AX1187" s="488">
        <f t="shared" si="112"/>
        <v>2250000</v>
      </c>
      <c r="AY1187" s="84">
        <f t="shared" si="113"/>
        <v>0.75</v>
      </c>
      <c r="AZ1187" s="84">
        <v>0.75</v>
      </c>
      <c r="BA1187" s="81" t="s">
        <v>73</v>
      </c>
      <c r="BB1187" s="72" t="s">
        <v>123</v>
      </c>
      <c r="BC1187" s="75" t="s">
        <v>11568</v>
      </c>
      <c r="BD1187" s="71" t="s">
        <v>65</v>
      </c>
      <c r="BE1187" s="71" t="s">
        <v>65</v>
      </c>
    </row>
    <row r="1188" spans="2:57" x14ac:dyDescent="0.25">
      <c r="B1188" s="71">
        <v>2025</v>
      </c>
      <c r="C1188" s="71">
        <v>891780111</v>
      </c>
      <c r="D1188" s="71" t="s">
        <v>63</v>
      </c>
      <c r="E1188" s="72" t="s">
        <v>11567</v>
      </c>
      <c r="F1188" s="72" t="s">
        <v>11566</v>
      </c>
      <c r="G1188" s="176">
        <v>0</v>
      </c>
      <c r="H1188" s="72" t="s">
        <v>71</v>
      </c>
      <c r="I1188" s="71" t="s">
        <v>64</v>
      </c>
      <c r="J1188" s="73" t="s">
        <v>81</v>
      </c>
      <c r="K1188" s="75" t="s">
        <v>11565</v>
      </c>
      <c r="L1188" s="76">
        <v>12308400</v>
      </c>
      <c r="M1188" s="71" t="s">
        <v>66</v>
      </c>
      <c r="N1188" s="75" t="s">
        <v>11564</v>
      </c>
      <c r="O1188" s="75">
        <v>12541041</v>
      </c>
      <c r="P1188" s="72">
        <v>1426</v>
      </c>
      <c r="Q1188" s="80">
        <v>45840</v>
      </c>
      <c r="R1188" s="75">
        <v>2494141000</v>
      </c>
      <c r="S1188" s="80">
        <v>45874</v>
      </c>
      <c r="T1188" s="76">
        <v>12308400</v>
      </c>
      <c r="U1188" s="72" t="s">
        <v>65</v>
      </c>
      <c r="V1188" s="76">
        <v>85468846</v>
      </c>
      <c r="W1188" s="104" t="s">
        <v>11479</v>
      </c>
      <c r="X1188" s="80">
        <v>45874</v>
      </c>
      <c r="Y1188" s="80">
        <v>45874</v>
      </c>
      <c r="Z1188" s="78" t="s">
        <v>73</v>
      </c>
      <c r="AA1188" s="78">
        <v>45991</v>
      </c>
      <c r="AB1188" s="102">
        <f t="shared" si="108"/>
        <v>117</v>
      </c>
      <c r="AC1188" s="72">
        <v>0</v>
      </c>
      <c r="AD1188" s="514">
        <v>0</v>
      </c>
      <c r="AE1188" s="72">
        <v>0</v>
      </c>
      <c r="AF1188" s="80" t="s">
        <v>73</v>
      </c>
      <c r="AG1188" s="102">
        <f t="shared" si="109"/>
        <v>0</v>
      </c>
      <c r="AH1188" s="72">
        <v>0</v>
      </c>
      <c r="AI1188" s="628">
        <v>0</v>
      </c>
      <c r="AJ1188" s="72" t="s">
        <v>73</v>
      </c>
      <c r="AK1188" s="80" t="s">
        <v>73</v>
      </c>
      <c r="AL1188" s="72">
        <v>0</v>
      </c>
      <c r="AM1188" s="80" t="s">
        <v>73</v>
      </c>
      <c r="AN1188" s="80" t="s">
        <v>73</v>
      </c>
      <c r="AO1188" s="80" t="s">
        <v>73</v>
      </c>
      <c r="AP1188" s="102">
        <f t="shared" si="110"/>
        <v>0</v>
      </c>
      <c r="AQ1188" s="102">
        <f t="shared" si="111"/>
        <v>12308400</v>
      </c>
      <c r="AR1188" s="72" t="s">
        <v>65</v>
      </c>
      <c r="AS1188" s="76">
        <v>12308400</v>
      </c>
      <c r="AT1188" s="72" t="s">
        <v>319</v>
      </c>
      <c r="AU1188" s="76">
        <v>0</v>
      </c>
      <c r="AV1188" s="81" t="s">
        <v>73</v>
      </c>
      <c r="AW1188" s="620">
        <v>9152400</v>
      </c>
      <c r="AX1188" s="488">
        <f t="shared" si="112"/>
        <v>3156000</v>
      </c>
      <c r="AY1188" s="84">
        <f t="shared" si="113"/>
        <v>0.74358974358974361</v>
      </c>
      <c r="AZ1188" s="84">
        <v>0.74358974358974361</v>
      </c>
      <c r="BA1188" s="81" t="s">
        <v>73</v>
      </c>
      <c r="BB1188" s="72" t="s">
        <v>123</v>
      </c>
      <c r="BC1188" s="75" t="s">
        <v>11563</v>
      </c>
      <c r="BD1188" s="71" t="s">
        <v>65</v>
      </c>
      <c r="BE1188" s="71" t="s">
        <v>65</v>
      </c>
    </row>
    <row r="1189" spans="2:57" x14ac:dyDescent="0.25">
      <c r="B1189" s="71">
        <v>2025</v>
      </c>
      <c r="C1189" s="71">
        <v>891780111</v>
      </c>
      <c r="D1189" s="71" t="s">
        <v>63</v>
      </c>
      <c r="E1189" s="72" t="s">
        <v>11562</v>
      </c>
      <c r="F1189" s="72" t="s">
        <v>11561</v>
      </c>
      <c r="G1189" s="176">
        <v>0</v>
      </c>
      <c r="H1189" s="72" t="s">
        <v>71</v>
      </c>
      <c r="I1189" s="71" t="s">
        <v>64</v>
      </c>
      <c r="J1189" s="73" t="s">
        <v>81</v>
      </c>
      <c r="K1189" s="75" t="s">
        <v>11560</v>
      </c>
      <c r="L1189" s="76">
        <v>9000000</v>
      </c>
      <c r="M1189" s="71" t="s">
        <v>66</v>
      </c>
      <c r="N1189" s="75" t="s">
        <v>11559</v>
      </c>
      <c r="O1189" s="75">
        <v>84456714</v>
      </c>
      <c r="P1189" s="72">
        <v>1426</v>
      </c>
      <c r="Q1189" s="80">
        <v>45840</v>
      </c>
      <c r="R1189" s="75">
        <v>2494141000</v>
      </c>
      <c r="S1189" s="80">
        <v>45874</v>
      </c>
      <c r="T1189" s="76">
        <v>9000000</v>
      </c>
      <c r="U1189" s="72" t="s">
        <v>65</v>
      </c>
      <c r="V1189" s="76">
        <v>84452426</v>
      </c>
      <c r="W1189" s="104" t="s">
        <v>11558</v>
      </c>
      <c r="X1189" s="80">
        <v>45874</v>
      </c>
      <c r="Y1189" s="80">
        <v>45874</v>
      </c>
      <c r="Z1189" s="78" t="s">
        <v>73</v>
      </c>
      <c r="AA1189" s="78">
        <v>45991</v>
      </c>
      <c r="AB1189" s="102">
        <f t="shared" si="108"/>
        <v>117</v>
      </c>
      <c r="AC1189" s="72">
        <v>0</v>
      </c>
      <c r="AD1189" s="514">
        <v>0</v>
      </c>
      <c r="AE1189" s="72">
        <v>0</v>
      </c>
      <c r="AF1189" s="80" t="s">
        <v>73</v>
      </c>
      <c r="AG1189" s="102">
        <f t="shared" si="109"/>
        <v>0</v>
      </c>
      <c r="AH1189" s="72">
        <v>0</v>
      </c>
      <c r="AI1189" s="628">
        <v>0</v>
      </c>
      <c r="AJ1189" s="72" t="s">
        <v>73</v>
      </c>
      <c r="AK1189" s="80" t="s">
        <v>73</v>
      </c>
      <c r="AL1189" s="72">
        <v>0</v>
      </c>
      <c r="AM1189" s="80" t="s">
        <v>73</v>
      </c>
      <c r="AN1189" s="80" t="s">
        <v>73</v>
      </c>
      <c r="AO1189" s="80" t="s">
        <v>73</v>
      </c>
      <c r="AP1189" s="102">
        <f t="shared" si="110"/>
        <v>0</v>
      </c>
      <c r="AQ1189" s="102">
        <f t="shared" si="111"/>
        <v>9000000</v>
      </c>
      <c r="AR1189" s="72" t="s">
        <v>65</v>
      </c>
      <c r="AS1189" s="76">
        <v>9000000</v>
      </c>
      <c r="AT1189" s="72" t="s">
        <v>319</v>
      </c>
      <c r="AU1189" s="76">
        <v>0</v>
      </c>
      <c r="AV1189" s="81" t="s">
        <v>73</v>
      </c>
      <c r="AW1189" s="620">
        <v>6750000</v>
      </c>
      <c r="AX1189" s="488">
        <f t="shared" si="112"/>
        <v>2250000</v>
      </c>
      <c r="AY1189" s="84">
        <f t="shared" si="113"/>
        <v>0.75</v>
      </c>
      <c r="AZ1189" s="84">
        <v>0.75</v>
      </c>
      <c r="BA1189" s="81" t="s">
        <v>73</v>
      </c>
      <c r="BB1189" s="72" t="s">
        <v>123</v>
      </c>
      <c r="BC1189" s="75" t="s">
        <v>11557</v>
      </c>
      <c r="BD1189" s="71" t="s">
        <v>65</v>
      </c>
      <c r="BE1189" s="71" t="s">
        <v>65</v>
      </c>
    </row>
    <row r="1190" spans="2:57" x14ac:dyDescent="0.25">
      <c r="B1190" s="71">
        <v>2025</v>
      </c>
      <c r="C1190" s="71">
        <v>891780111</v>
      </c>
      <c r="D1190" s="71" t="s">
        <v>63</v>
      </c>
      <c r="E1190" s="72" t="s">
        <v>11556</v>
      </c>
      <c r="F1190" s="72" t="s">
        <v>11555</v>
      </c>
      <c r="G1190" s="176">
        <v>0</v>
      </c>
      <c r="H1190" s="72" t="s">
        <v>71</v>
      </c>
      <c r="I1190" s="71" t="s">
        <v>64</v>
      </c>
      <c r="J1190" s="73" t="s">
        <v>81</v>
      </c>
      <c r="K1190" s="75" t="s">
        <v>11554</v>
      </c>
      <c r="L1190" s="76">
        <v>10600000</v>
      </c>
      <c r="M1190" s="71" t="s">
        <v>66</v>
      </c>
      <c r="N1190" s="75" t="s">
        <v>11553</v>
      </c>
      <c r="O1190" s="75">
        <v>1045723246</v>
      </c>
      <c r="P1190" s="72">
        <v>1426</v>
      </c>
      <c r="Q1190" s="80">
        <v>45840</v>
      </c>
      <c r="R1190" s="75">
        <v>2494141000</v>
      </c>
      <c r="S1190" s="80">
        <v>45874</v>
      </c>
      <c r="T1190" s="76">
        <v>10600000</v>
      </c>
      <c r="U1190" s="72" t="s">
        <v>65</v>
      </c>
      <c r="V1190" s="76">
        <v>5056184</v>
      </c>
      <c r="W1190" s="104" t="s">
        <v>553</v>
      </c>
      <c r="X1190" s="80">
        <v>45874</v>
      </c>
      <c r="Y1190" s="80">
        <v>45874</v>
      </c>
      <c r="Z1190" s="78" t="s">
        <v>73</v>
      </c>
      <c r="AA1190" s="78">
        <v>45991</v>
      </c>
      <c r="AB1190" s="102">
        <f t="shared" si="108"/>
        <v>117</v>
      </c>
      <c r="AC1190" s="72">
        <v>0</v>
      </c>
      <c r="AD1190" s="514">
        <v>0</v>
      </c>
      <c r="AE1190" s="72">
        <v>0</v>
      </c>
      <c r="AF1190" s="80" t="s">
        <v>73</v>
      </c>
      <c r="AG1190" s="102">
        <f t="shared" si="109"/>
        <v>0</v>
      </c>
      <c r="AH1190" s="72">
        <v>0</v>
      </c>
      <c r="AI1190" s="628">
        <v>0</v>
      </c>
      <c r="AJ1190" s="72" t="s">
        <v>73</v>
      </c>
      <c r="AK1190" s="80" t="s">
        <v>73</v>
      </c>
      <c r="AL1190" s="72">
        <v>0</v>
      </c>
      <c r="AM1190" s="80" t="s">
        <v>73</v>
      </c>
      <c r="AN1190" s="80" t="s">
        <v>73</v>
      </c>
      <c r="AO1190" s="80" t="s">
        <v>73</v>
      </c>
      <c r="AP1190" s="102">
        <f t="shared" si="110"/>
        <v>0</v>
      </c>
      <c r="AQ1190" s="102">
        <f t="shared" si="111"/>
        <v>10600000</v>
      </c>
      <c r="AR1190" s="72" t="s">
        <v>65</v>
      </c>
      <c r="AS1190" s="76">
        <v>10600000</v>
      </c>
      <c r="AT1190" s="72" t="s">
        <v>319</v>
      </c>
      <c r="AU1190" s="76">
        <v>0</v>
      </c>
      <c r="AV1190" s="81" t="s">
        <v>73</v>
      </c>
      <c r="AW1190" s="620">
        <v>7950000</v>
      </c>
      <c r="AX1190" s="488">
        <f t="shared" si="112"/>
        <v>2650000</v>
      </c>
      <c r="AY1190" s="84">
        <f t="shared" si="113"/>
        <v>0.75</v>
      </c>
      <c r="AZ1190" s="84">
        <v>0.75</v>
      </c>
      <c r="BA1190" s="81" t="s">
        <v>73</v>
      </c>
      <c r="BB1190" s="72" t="s">
        <v>123</v>
      </c>
      <c r="BC1190" s="75" t="s">
        <v>11552</v>
      </c>
      <c r="BD1190" s="71" t="s">
        <v>65</v>
      </c>
      <c r="BE1190" s="71" t="s">
        <v>65</v>
      </c>
    </row>
    <row r="1191" spans="2:57" x14ac:dyDescent="0.25">
      <c r="B1191" s="71">
        <v>2025</v>
      </c>
      <c r="C1191" s="71">
        <v>891780111</v>
      </c>
      <c r="D1191" s="71" t="s">
        <v>63</v>
      </c>
      <c r="E1191" s="72" t="s">
        <v>11551</v>
      </c>
      <c r="F1191" s="72" t="s">
        <v>11550</v>
      </c>
      <c r="G1191" s="176">
        <v>0</v>
      </c>
      <c r="H1191" s="72" t="s">
        <v>71</v>
      </c>
      <c r="I1191" s="71" t="s">
        <v>64</v>
      </c>
      <c r="J1191" s="73" t="s">
        <v>81</v>
      </c>
      <c r="K1191" s="75" t="s">
        <v>11120</v>
      </c>
      <c r="L1191" s="76">
        <v>8775000</v>
      </c>
      <c r="M1191" s="71" t="s">
        <v>66</v>
      </c>
      <c r="N1191" s="75" t="s">
        <v>11549</v>
      </c>
      <c r="O1191" s="75">
        <v>1082889011</v>
      </c>
      <c r="P1191" s="72">
        <v>1426</v>
      </c>
      <c r="Q1191" s="80">
        <v>45840</v>
      </c>
      <c r="R1191" s="75">
        <v>2494141000</v>
      </c>
      <c r="S1191" s="80">
        <v>45874</v>
      </c>
      <c r="T1191" s="76">
        <v>8775000</v>
      </c>
      <c r="U1191" s="72" t="s">
        <v>65</v>
      </c>
      <c r="V1191" s="76">
        <v>45476408</v>
      </c>
      <c r="W1191" s="104" t="s">
        <v>10489</v>
      </c>
      <c r="X1191" s="80">
        <v>45874</v>
      </c>
      <c r="Y1191" s="80">
        <v>45874</v>
      </c>
      <c r="Z1191" s="78" t="s">
        <v>73</v>
      </c>
      <c r="AA1191" s="78">
        <v>45991</v>
      </c>
      <c r="AB1191" s="102">
        <f t="shared" si="108"/>
        <v>117</v>
      </c>
      <c r="AC1191" s="72">
        <v>0</v>
      </c>
      <c r="AD1191" s="514">
        <v>0</v>
      </c>
      <c r="AE1191" s="72">
        <v>0</v>
      </c>
      <c r="AF1191" s="80" t="s">
        <v>73</v>
      </c>
      <c r="AG1191" s="102">
        <f t="shared" si="109"/>
        <v>0</v>
      </c>
      <c r="AH1191" s="72">
        <v>0</v>
      </c>
      <c r="AI1191" s="628">
        <v>0</v>
      </c>
      <c r="AJ1191" s="72" t="s">
        <v>73</v>
      </c>
      <c r="AK1191" s="80" t="s">
        <v>73</v>
      </c>
      <c r="AL1191" s="72">
        <v>0</v>
      </c>
      <c r="AM1191" s="80" t="s">
        <v>73</v>
      </c>
      <c r="AN1191" s="80" t="s">
        <v>73</v>
      </c>
      <c r="AO1191" s="80" t="s">
        <v>73</v>
      </c>
      <c r="AP1191" s="102">
        <f t="shared" si="110"/>
        <v>0</v>
      </c>
      <c r="AQ1191" s="102">
        <f t="shared" si="111"/>
        <v>8775000</v>
      </c>
      <c r="AR1191" s="72" t="s">
        <v>65</v>
      </c>
      <c r="AS1191" s="76">
        <v>8775000</v>
      </c>
      <c r="AT1191" s="72" t="s">
        <v>319</v>
      </c>
      <c r="AU1191" s="76">
        <v>0</v>
      </c>
      <c r="AV1191" s="81" t="s">
        <v>73</v>
      </c>
      <c r="AW1191" s="620">
        <v>6525000</v>
      </c>
      <c r="AX1191" s="488">
        <f t="shared" si="112"/>
        <v>2250000</v>
      </c>
      <c r="AY1191" s="84">
        <f t="shared" si="113"/>
        <v>0.74358974358974361</v>
      </c>
      <c r="AZ1191" s="84">
        <v>0.74358974358974361</v>
      </c>
      <c r="BA1191" s="81" t="s">
        <v>73</v>
      </c>
      <c r="BB1191" s="72" t="s">
        <v>123</v>
      </c>
      <c r="BC1191" s="75" t="s">
        <v>11548</v>
      </c>
      <c r="BD1191" s="71" t="s">
        <v>65</v>
      </c>
      <c r="BE1191" s="71" t="s">
        <v>65</v>
      </c>
    </row>
    <row r="1192" spans="2:57" x14ac:dyDescent="0.25">
      <c r="B1192" s="71">
        <v>2025</v>
      </c>
      <c r="C1192" s="71">
        <v>891780111</v>
      </c>
      <c r="D1192" s="71" t="s">
        <v>63</v>
      </c>
      <c r="E1192" s="72" t="s">
        <v>11547</v>
      </c>
      <c r="F1192" s="72" t="s">
        <v>11546</v>
      </c>
      <c r="G1192" s="176">
        <v>0</v>
      </c>
      <c r="H1192" s="72" t="s">
        <v>71</v>
      </c>
      <c r="I1192" s="71" t="s">
        <v>64</v>
      </c>
      <c r="J1192" s="73" t="s">
        <v>81</v>
      </c>
      <c r="K1192" s="75" t="s">
        <v>11120</v>
      </c>
      <c r="L1192" s="76">
        <v>8775000</v>
      </c>
      <c r="M1192" s="71" t="s">
        <v>66</v>
      </c>
      <c r="N1192" s="75" t="s">
        <v>11545</v>
      </c>
      <c r="O1192" s="75">
        <v>57432482</v>
      </c>
      <c r="P1192" s="72">
        <v>1426</v>
      </c>
      <c r="Q1192" s="80">
        <v>45840</v>
      </c>
      <c r="R1192" s="75">
        <v>2494141000</v>
      </c>
      <c r="S1192" s="80">
        <v>45874</v>
      </c>
      <c r="T1192" s="76">
        <v>8775000</v>
      </c>
      <c r="U1192" s="72" t="s">
        <v>65</v>
      </c>
      <c r="V1192" s="76">
        <v>45476408</v>
      </c>
      <c r="W1192" s="104" t="s">
        <v>10489</v>
      </c>
      <c r="X1192" s="80">
        <v>45874</v>
      </c>
      <c r="Y1192" s="80">
        <v>45874</v>
      </c>
      <c r="Z1192" s="78" t="s">
        <v>73</v>
      </c>
      <c r="AA1192" s="78">
        <v>45991</v>
      </c>
      <c r="AB1192" s="102">
        <f t="shared" si="108"/>
        <v>117</v>
      </c>
      <c r="AC1192" s="72">
        <v>0</v>
      </c>
      <c r="AD1192" s="514">
        <v>0</v>
      </c>
      <c r="AE1192" s="72">
        <v>0</v>
      </c>
      <c r="AF1192" s="80" t="s">
        <v>73</v>
      </c>
      <c r="AG1192" s="102">
        <f t="shared" si="109"/>
        <v>0</v>
      </c>
      <c r="AH1192" s="72">
        <v>0</v>
      </c>
      <c r="AI1192" s="628">
        <v>0</v>
      </c>
      <c r="AJ1192" s="72" t="s">
        <v>73</v>
      </c>
      <c r="AK1192" s="80" t="s">
        <v>73</v>
      </c>
      <c r="AL1192" s="72">
        <v>0</v>
      </c>
      <c r="AM1192" s="80" t="s">
        <v>73</v>
      </c>
      <c r="AN1192" s="80" t="s">
        <v>73</v>
      </c>
      <c r="AO1192" s="80" t="s">
        <v>73</v>
      </c>
      <c r="AP1192" s="102">
        <f t="shared" si="110"/>
        <v>0</v>
      </c>
      <c r="AQ1192" s="102">
        <f t="shared" si="111"/>
        <v>8775000</v>
      </c>
      <c r="AR1192" s="72" t="s">
        <v>65</v>
      </c>
      <c r="AS1192" s="76">
        <v>8775000</v>
      </c>
      <c r="AT1192" s="72" t="s">
        <v>319</v>
      </c>
      <c r="AU1192" s="76">
        <v>0</v>
      </c>
      <c r="AV1192" s="81" t="s">
        <v>73</v>
      </c>
      <c r="AW1192" s="620">
        <v>6525000</v>
      </c>
      <c r="AX1192" s="488">
        <f t="shared" si="112"/>
        <v>2250000</v>
      </c>
      <c r="AY1192" s="84">
        <f t="shared" si="113"/>
        <v>0.74358974358974361</v>
      </c>
      <c r="AZ1192" s="84">
        <v>0.74358974358974361</v>
      </c>
      <c r="BA1192" s="81" t="s">
        <v>73</v>
      </c>
      <c r="BB1192" s="72" t="s">
        <v>123</v>
      </c>
      <c r="BC1192" s="75" t="s">
        <v>11544</v>
      </c>
      <c r="BD1192" s="71" t="s">
        <v>65</v>
      </c>
      <c r="BE1192" s="71" t="s">
        <v>65</v>
      </c>
    </row>
    <row r="1193" spans="2:57" x14ac:dyDescent="0.25">
      <c r="B1193" s="71">
        <v>2025</v>
      </c>
      <c r="C1193" s="71">
        <v>891780111</v>
      </c>
      <c r="D1193" s="71" t="s">
        <v>63</v>
      </c>
      <c r="E1193" s="72" t="s">
        <v>11543</v>
      </c>
      <c r="F1193" s="72" t="s">
        <v>11542</v>
      </c>
      <c r="G1193" s="176">
        <v>0</v>
      </c>
      <c r="H1193" s="72" t="s">
        <v>71</v>
      </c>
      <c r="I1193" s="71" t="s">
        <v>64</v>
      </c>
      <c r="J1193" s="73" t="s">
        <v>81</v>
      </c>
      <c r="K1193" s="75" t="s">
        <v>11120</v>
      </c>
      <c r="L1193" s="76">
        <v>8775000</v>
      </c>
      <c r="M1193" s="71" t="s">
        <v>66</v>
      </c>
      <c r="N1193" s="75" t="s">
        <v>11541</v>
      </c>
      <c r="O1193" s="75">
        <v>36506829</v>
      </c>
      <c r="P1193" s="72">
        <v>1426</v>
      </c>
      <c r="Q1193" s="80">
        <v>45840</v>
      </c>
      <c r="R1193" s="75">
        <v>2494141000</v>
      </c>
      <c r="S1193" s="80">
        <v>45874</v>
      </c>
      <c r="T1193" s="76">
        <v>8775000</v>
      </c>
      <c r="U1193" s="72" t="s">
        <v>65</v>
      </c>
      <c r="V1193" s="76">
        <v>45476408</v>
      </c>
      <c r="W1193" s="104" t="s">
        <v>10489</v>
      </c>
      <c r="X1193" s="80">
        <v>45874</v>
      </c>
      <c r="Y1193" s="80">
        <v>45874</v>
      </c>
      <c r="Z1193" s="78" t="s">
        <v>73</v>
      </c>
      <c r="AA1193" s="78">
        <v>45991</v>
      </c>
      <c r="AB1193" s="102">
        <f t="shared" si="108"/>
        <v>117</v>
      </c>
      <c r="AC1193" s="72">
        <v>0</v>
      </c>
      <c r="AD1193" s="514">
        <v>0</v>
      </c>
      <c r="AE1193" s="72">
        <v>0</v>
      </c>
      <c r="AF1193" s="80" t="s">
        <v>73</v>
      </c>
      <c r="AG1193" s="102">
        <f t="shared" si="109"/>
        <v>0</v>
      </c>
      <c r="AH1193" s="72">
        <v>0</v>
      </c>
      <c r="AI1193" s="628">
        <v>0</v>
      </c>
      <c r="AJ1193" s="72" t="s">
        <v>73</v>
      </c>
      <c r="AK1193" s="80" t="s">
        <v>73</v>
      </c>
      <c r="AL1193" s="72">
        <v>0</v>
      </c>
      <c r="AM1193" s="80" t="s">
        <v>73</v>
      </c>
      <c r="AN1193" s="80" t="s">
        <v>73</v>
      </c>
      <c r="AO1193" s="80" t="s">
        <v>73</v>
      </c>
      <c r="AP1193" s="102">
        <f t="shared" si="110"/>
        <v>0</v>
      </c>
      <c r="AQ1193" s="102">
        <f t="shared" si="111"/>
        <v>8775000</v>
      </c>
      <c r="AR1193" s="72" t="s">
        <v>65</v>
      </c>
      <c r="AS1193" s="76">
        <v>8775000</v>
      </c>
      <c r="AT1193" s="72" t="s">
        <v>319</v>
      </c>
      <c r="AU1193" s="76">
        <v>0</v>
      </c>
      <c r="AV1193" s="81" t="s">
        <v>73</v>
      </c>
      <c r="AW1193" s="620">
        <v>6525000</v>
      </c>
      <c r="AX1193" s="488">
        <f t="shared" si="112"/>
        <v>2250000</v>
      </c>
      <c r="AY1193" s="84">
        <f t="shared" si="113"/>
        <v>0.74358974358974361</v>
      </c>
      <c r="AZ1193" s="84">
        <v>0.74358974358974361</v>
      </c>
      <c r="BA1193" s="81" t="s">
        <v>73</v>
      </c>
      <c r="BB1193" s="72" t="s">
        <v>123</v>
      </c>
      <c r="BC1193" s="75" t="s">
        <v>11540</v>
      </c>
      <c r="BD1193" s="71" t="s">
        <v>65</v>
      </c>
      <c r="BE1193" s="71" t="s">
        <v>65</v>
      </c>
    </row>
    <row r="1194" spans="2:57" x14ac:dyDescent="0.25">
      <c r="B1194" s="71">
        <v>2025</v>
      </c>
      <c r="C1194" s="71">
        <v>891780111</v>
      </c>
      <c r="D1194" s="71" t="s">
        <v>63</v>
      </c>
      <c r="E1194" s="72" t="s">
        <v>11539</v>
      </c>
      <c r="F1194" s="72" t="s">
        <v>11538</v>
      </c>
      <c r="G1194" s="176">
        <v>0</v>
      </c>
      <c r="H1194" s="72" t="s">
        <v>71</v>
      </c>
      <c r="I1194" s="71" t="s">
        <v>64</v>
      </c>
      <c r="J1194" s="73" t="s">
        <v>81</v>
      </c>
      <c r="K1194" s="75" t="s">
        <v>11537</v>
      </c>
      <c r="L1194" s="76">
        <v>16000000</v>
      </c>
      <c r="M1194" s="71" t="s">
        <v>66</v>
      </c>
      <c r="N1194" s="75" t="s">
        <v>11536</v>
      </c>
      <c r="O1194" s="75">
        <v>1221965267</v>
      </c>
      <c r="P1194" s="72">
        <v>1425</v>
      </c>
      <c r="Q1194" s="80">
        <v>45840</v>
      </c>
      <c r="R1194" s="75">
        <v>5603238000</v>
      </c>
      <c r="S1194" s="80">
        <v>45874</v>
      </c>
      <c r="T1194" s="76">
        <v>16000000</v>
      </c>
      <c r="U1194" s="72" t="s">
        <v>65</v>
      </c>
      <c r="V1194" s="76">
        <v>12621405</v>
      </c>
      <c r="W1194" s="104" t="s">
        <v>10350</v>
      </c>
      <c r="X1194" s="80">
        <v>45874</v>
      </c>
      <c r="Y1194" s="80">
        <v>45874</v>
      </c>
      <c r="Z1194" s="78" t="s">
        <v>73</v>
      </c>
      <c r="AA1194" s="78">
        <v>45991</v>
      </c>
      <c r="AB1194" s="102">
        <f t="shared" si="108"/>
        <v>117</v>
      </c>
      <c r="AC1194" s="72">
        <v>0</v>
      </c>
      <c r="AD1194" s="514">
        <v>0</v>
      </c>
      <c r="AE1194" s="72">
        <v>0</v>
      </c>
      <c r="AF1194" s="80" t="s">
        <v>73</v>
      </c>
      <c r="AG1194" s="102">
        <f t="shared" si="109"/>
        <v>0</v>
      </c>
      <c r="AH1194" s="72">
        <v>0</v>
      </c>
      <c r="AI1194" s="628">
        <v>0</v>
      </c>
      <c r="AJ1194" s="72" t="s">
        <v>73</v>
      </c>
      <c r="AK1194" s="80" t="s">
        <v>73</v>
      </c>
      <c r="AL1194" s="72">
        <v>0</v>
      </c>
      <c r="AM1194" s="80" t="s">
        <v>73</v>
      </c>
      <c r="AN1194" s="80" t="s">
        <v>73</v>
      </c>
      <c r="AO1194" s="80" t="s">
        <v>73</v>
      </c>
      <c r="AP1194" s="102">
        <f t="shared" si="110"/>
        <v>0</v>
      </c>
      <c r="AQ1194" s="102">
        <f t="shared" si="111"/>
        <v>16000000</v>
      </c>
      <c r="AR1194" s="72" t="s">
        <v>65</v>
      </c>
      <c r="AS1194" s="76">
        <v>16000000</v>
      </c>
      <c r="AT1194" s="72" t="s">
        <v>319</v>
      </c>
      <c r="AU1194" s="76">
        <v>0</v>
      </c>
      <c r="AV1194" s="81" t="s">
        <v>73</v>
      </c>
      <c r="AW1194" s="620">
        <v>12000000</v>
      </c>
      <c r="AX1194" s="488">
        <f t="shared" si="112"/>
        <v>4000000</v>
      </c>
      <c r="AY1194" s="84">
        <f t="shared" si="113"/>
        <v>0.75</v>
      </c>
      <c r="AZ1194" s="84">
        <v>0.75</v>
      </c>
      <c r="BA1194" s="81" t="s">
        <v>73</v>
      </c>
      <c r="BB1194" s="72" t="s">
        <v>123</v>
      </c>
      <c r="BC1194" s="75" t="s">
        <v>11535</v>
      </c>
      <c r="BD1194" s="71" t="s">
        <v>65</v>
      </c>
      <c r="BE1194" s="71" t="s">
        <v>65</v>
      </c>
    </row>
    <row r="1195" spans="2:57" x14ac:dyDescent="0.25">
      <c r="B1195" s="71">
        <v>2025</v>
      </c>
      <c r="C1195" s="71">
        <v>891780111</v>
      </c>
      <c r="D1195" s="71" t="s">
        <v>63</v>
      </c>
      <c r="E1195" s="72" t="s">
        <v>11534</v>
      </c>
      <c r="F1195" s="72" t="s">
        <v>11533</v>
      </c>
      <c r="G1195" s="176">
        <v>0</v>
      </c>
      <c r="H1195" s="72" t="s">
        <v>71</v>
      </c>
      <c r="I1195" s="71" t="s">
        <v>64</v>
      </c>
      <c r="J1195" s="73" t="s">
        <v>81</v>
      </c>
      <c r="K1195" s="75" t="s">
        <v>11495</v>
      </c>
      <c r="L1195" s="76">
        <v>11115000</v>
      </c>
      <c r="M1195" s="71" t="s">
        <v>66</v>
      </c>
      <c r="N1195" s="75" t="s">
        <v>11532</v>
      </c>
      <c r="O1195" s="75">
        <v>85151290</v>
      </c>
      <c r="P1195" s="72">
        <v>1425</v>
      </c>
      <c r="Q1195" s="80">
        <v>45840</v>
      </c>
      <c r="R1195" s="75">
        <v>5603238000</v>
      </c>
      <c r="S1195" s="80">
        <v>45874</v>
      </c>
      <c r="T1195" s="76">
        <v>11115000</v>
      </c>
      <c r="U1195" s="72" t="s">
        <v>65</v>
      </c>
      <c r="V1195" s="76">
        <v>85468846</v>
      </c>
      <c r="W1195" s="104" t="s">
        <v>11479</v>
      </c>
      <c r="X1195" s="80">
        <v>45874</v>
      </c>
      <c r="Y1195" s="80">
        <v>45874</v>
      </c>
      <c r="Z1195" s="78" t="s">
        <v>73</v>
      </c>
      <c r="AA1195" s="78">
        <v>45991</v>
      </c>
      <c r="AB1195" s="102">
        <f t="shared" si="108"/>
        <v>117</v>
      </c>
      <c r="AC1195" s="72">
        <v>0</v>
      </c>
      <c r="AD1195" s="514">
        <v>0</v>
      </c>
      <c r="AE1195" s="72">
        <v>0</v>
      </c>
      <c r="AF1195" s="80" t="s">
        <v>73</v>
      </c>
      <c r="AG1195" s="102">
        <f t="shared" si="109"/>
        <v>0</v>
      </c>
      <c r="AH1195" s="72">
        <v>0</v>
      </c>
      <c r="AI1195" s="628">
        <v>0</v>
      </c>
      <c r="AJ1195" s="72" t="s">
        <v>73</v>
      </c>
      <c r="AK1195" s="80" t="s">
        <v>73</v>
      </c>
      <c r="AL1195" s="72">
        <v>0</v>
      </c>
      <c r="AM1195" s="80" t="s">
        <v>73</v>
      </c>
      <c r="AN1195" s="80" t="s">
        <v>73</v>
      </c>
      <c r="AO1195" s="80" t="s">
        <v>73</v>
      </c>
      <c r="AP1195" s="102">
        <f t="shared" si="110"/>
        <v>0</v>
      </c>
      <c r="AQ1195" s="102">
        <f t="shared" si="111"/>
        <v>11115000</v>
      </c>
      <c r="AR1195" s="72" t="s">
        <v>65</v>
      </c>
      <c r="AS1195" s="76">
        <v>11115000</v>
      </c>
      <c r="AT1195" s="72" t="s">
        <v>319</v>
      </c>
      <c r="AU1195" s="76">
        <v>0</v>
      </c>
      <c r="AV1195" s="81" t="s">
        <v>73</v>
      </c>
      <c r="AW1195" s="620">
        <v>8265000</v>
      </c>
      <c r="AX1195" s="488">
        <f t="shared" si="112"/>
        <v>2850000</v>
      </c>
      <c r="AY1195" s="84">
        <f t="shared" si="113"/>
        <v>0.74358974358974361</v>
      </c>
      <c r="AZ1195" s="84">
        <v>0.74358974358974361</v>
      </c>
      <c r="BA1195" s="81" t="s">
        <v>73</v>
      </c>
      <c r="BB1195" s="72" t="s">
        <v>123</v>
      </c>
      <c r="BC1195" s="75" t="s">
        <v>11531</v>
      </c>
      <c r="BD1195" s="71" t="s">
        <v>65</v>
      </c>
      <c r="BE1195" s="71" t="s">
        <v>65</v>
      </c>
    </row>
    <row r="1196" spans="2:57" x14ac:dyDescent="0.25">
      <c r="B1196" s="71">
        <v>2025</v>
      </c>
      <c r="C1196" s="71">
        <v>891780111</v>
      </c>
      <c r="D1196" s="71" t="s">
        <v>63</v>
      </c>
      <c r="E1196" s="72" t="s">
        <v>11530</v>
      </c>
      <c r="F1196" s="72" t="s">
        <v>11529</v>
      </c>
      <c r="G1196" s="176">
        <v>0</v>
      </c>
      <c r="H1196" s="72" t="s">
        <v>71</v>
      </c>
      <c r="I1196" s="71" t="s">
        <v>64</v>
      </c>
      <c r="J1196" s="73" t="s">
        <v>81</v>
      </c>
      <c r="K1196" s="75" t="s">
        <v>11528</v>
      </c>
      <c r="L1196" s="76">
        <v>10335000</v>
      </c>
      <c r="M1196" s="71" t="s">
        <v>66</v>
      </c>
      <c r="N1196" s="75" t="s">
        <v>11527</v>
      </c>
      <c r="O1196" s="75">
        <v>1082907201</v>
      </c>
      <c r="P1196" s="72">
        <v>1426</v>
      </c>
      <c r="Q1196" s="80">
        <v>45840</v>
      </c>
      <c r="R1196" s="75">
        <v>2494141000</v>
      </c>
      <c r="S1196" s="80">
        <v>45874</v>
      </c>
      <c r="T1196" s="76">
        <v>10335000</v>
      </c>
      <c r="U1196" s="72" t="s">
        <v>65</v>
      </c>
      <c r="V1196" s="76">
        <v>85468846</v>
      </c>
      <c r="W1196" s="104" t="s">
        <v>11479</v>
      </c>
      <c r="X1196" s="80">
        <v>45874</v>
      </c>
      <c r="Y1196" s="80">
        <v>45874</v>
      </c>
      <c r="Z1196" s="78" t="s">
        <v>73</v>
      </c>
      <c r="AA1196" s="78">
        <v>45991</v>
      </c>
      <c r="AB1196" s="102">
        <f t="shared" si="108"/>
        <v>117</v>
      </c>
      <c r="AC1196" s="72">
        <v>0</v>
      </c>
      <c r="AD1196" s="514">
        <v>0</v>
      </c>
      <c r="AE1196" s="72">
        <v>0</v>
      </c>
      <c r="AF1196" s="80" t="s">
        <v>73</v>
      </c>
      <c r="AG1196" s="102">
        <f t="shared" si="109"/>
        <v>0</v>
      </c>
      <c r="AH1196" s="72">
        <v>0</v>
      </c>
      <c r="AI1196" s="628">
        <v>0</v>
      </c>
      <c r="AJ1196" s="72" t="s">
        <v>73</v>
      </c>
      <c r="AK1196" s="80" t="s">
        <v>73</v>
      </c>
      <c r="AL1196" s="72">
        <v>0</v>
      </c>
      <c r="AM1196" s="80" t="s">
        <v>73</v>
      </c>
      <c r="AN1196" s="80" t="s">
        <v>73</v>
      </c>
      <c r="AO1196" s="80" t="s">
        <v>73</v>
      </c>
      <c r="AP1196" s="102">
        <f t="shared" si="110"/>
        <v>0</v>
      </c>
      <c r="AQ1196" s="102">
        <f t="shared" si="111"/>
        <v>10335000</v>
      </c>
      <c r="AR1196" s="72" t="s">
        <v>65</v>
      </c>
      <c r="AS1196" s="76">
        <v>10335000</v>
      </c>
      <c r="AT1196" s="72" t="s">
        <v>319</v>
      </c>
      <c r="AU1196" s="76">
        <v>0</v>
      </c>
      <c r="AV1196" s="81" t="s">
        <v>73</v>
      </c>
      <c r="AW1196" s="620">
        <v>5035000</v>
      </c>
      <c r="AX1196" s="488">
        <f t="shared" si="112"/>
        <v>5300000</v>
      </c>
      <c r="AY1196" s="84">
        <f t="shared" si="113"/>
        <v>0.48717948717948717</v>
      </c>
      <c r="AZ1196" s="84">
        <v>0.48717948717948717</v>
      </c>
      <c r="BA1196" s="81" t="s">
        <v>73</v>
      </c>
      <c r="BB1196" s="72" t="s">
        <v>123</v>
      </c>
      <c r="BC1196" s="75" t="s">
        <v>11526</v>
      </c>
      <c r="BD1196" s="71" t="s">
        <v>65</v>
      </c>
      <c r="BE1196" s="71" t="s">
        <v>65</v>
      </c>
    </row>
    <row r="1197" spans="2:57" x14ac:dyDescent="0.25">
      <c r="B1197" s="71">
        <v>2025</v>
      </c>
      <c r="C1197" s="71">
        <v>891780111</v>
      </c>
      <c r="D1197" s="71" t="s">
        <v>63</v>
      </c>
      <c r="E1197" s="72" t="s">
        <v>11525</v>
      </c>
      <c r="F1197" s="72" t="s">
        <v>11524</v>
      </c>
      <c r="G1197" s="176">
        <v>0</v>
      </c>
      <c r="H1197" s="72" t="s">
        <v>71</v>
      </c>
      <c r="I1197" s="71" t="s">
        <v>64</v>
      </c>
      <c r="J1197" s="73" t="s">
        <v>81</v>
      </c>
      <c r="K1197" s="75" t="s">
        <v>11466</v>
      </c>
      <c r="L1197" s="76">
        <v>10335000</v>
      </c>
      <c r="M1197" s="71" t="s">
        <v>66</v>
      </c>
      <c r="N1197" s="75" t="s">
        <v>11523</v>
      </c>
      <c r="O1197" s="75">
        <v>85152958</v>
      </c>
      <c r="P1197" s="72">
        <v>1426</v>
      </c>
      <c r="Q1197" s="80">
        <v>45840</v>
      </c>
      <c r="R1197" s="75">
        <v>2494141000</v>
      </c>
      <c r="S1197" s="80">
        <v>45874</v>
      </c>
      <c r="T1197" s="76">
        <v>10335000</v>
      </c>
      <c r="U1197" s="72" t="s">
        <v>65</v>
      </c>
      <c r="V1197" s="76">
        <v>85152695</v>
      </c>
      <c r="W1197" s="104" t="s">
        <v>10424</v>
      </c>
      <c r="X1197" s="80">
        <v>45874</v>
      </c>
      <c r="Y1197" s="80">
        <v>45874</v>
      </c>
      <c r="Z1197" s="78" t="s">
        <v>73</v>
      </c>
      <c r="AA1197" s="78">
        <v>45991</v>
      </c>
      <c r="AB1197" s="102">
        <f t="shared" si="108"/>
        <v>117</v>
      </c>
      <c r="AC1197" s="72">
        <v>0</v>
      </c>
      <c r="AD1197" s="514">
        <v>0</v>
      </c>
      <c r="AE1197" s="72">
        <v>0</v>
      </c>
      <c r="AF1197" s="80" t="s">
        <v>73</v>
      </c>
      <c r="AG1197" s="102">
        <f t="shared" si="109"/>
        <v>0</v>
      </c>
      <c r="AH1197" s="72">
        <v>0</v>
      </c>
      <c r="AI1197" s="628">
        <v>0</v>
      </c>
      <c r="AJ1197" s="72" t="s">
        <v>73</v>
      </c>
      <c r="AK1197" s="80" t="s">
        <v>73</v>
      </c>
      <c r="AL1197" s="72">
        <v>0</v>
      </c>
      <c r="AM1197" s="80" t="s">
        <v>73</v>
      </c>
      <c r="AN1197" s="80" t="s">
        <v>73</v>
      </c>
      <c r="AO1197" s="80" t="s">
        <v>73</v>
      </c>
      <c r="AP1197" s="102">
        <f t="shared" si="110"/>
        <v>0</v>
      </c>
      <c r="AQ1197" s="102">
        <f t="shared" si="111"/>
        <v>10335000</v>
      </c>
      <c r="AR1197" s="72" t="s">
        <v>65</v>
      </c>
      <c r="AS1197" s="76">
        <v>10335000</v>
      </c>
      <c r="AT1197" s="72" t="s">
        <v>319</v>
      </c>
      <c r="AU1197" s="76">
        <v>0</v>
      </c>
      <c r="AV1197" s="81" t="s">
        <v>73</v>
      </c>
      <c r="AW1197" s="620">
        <v>7685000</v>
      </c>
      <c r="AX1197" s="488">
        <f t="shared" si="112"/>
        <v>2650000</v>
      </c>
      <c r="AY1197" s="84">
        <f t="shared" si="113"/>
        <v>0.74358974358974361</v>
      </c>
      <c r="AZ1197" s="84">
        <v>0.74358974358974361</v>
      </c>
      <c r="BA1197" s="81" t="s">
        <v>73</v>
      </c>
      <c r="BB1197" s="72" t="s">
        <v>123</v>
      </c>
      <c r="BC1197" s="75" t="s">
        <v>11522</v>
      </c>
      <c r="BD1197" s="71" t="s">
        <v>65</v>
      </c>
      <c r="BE1197" s="71" t="s">
        <v>65</v>
      </c>
    </row>
    <row r="1198" spans="2:57" x14ac:dyDescent="0.25">
      <c r="B1198" s="71">
        <v>2025</v>
      </c>
      <c r="C1198" s="71">
        <v>891780111</v>
      </c>
      <c r="D1198" s="71" t="s">
        <v>63</v>
      </c>
      <c r="E1198" s="72" t="s">
        <v>11521</v>
      </c>
      <c r="F1198" s="72" t="s">
        <v>11520</v>
      </c>
      <c r="G1198" s="176">
        <v>0</v>
      </c>
      <c r="H1198" s="72" t="s">
        <v>71</v>
      </c>
      <c r="I1198" s="71" t="s">
        <v>64</v>
      </c>
      <c r="J1198" s="73" t="s">
        <v>81</v>
      </c>
      <c r="K1198" s="75" t="s">
        <v>11519</v>
      </c>
      <c r="L1198" s="76">
        <v>18800000</v>
      </c>
      <c r="M1198" s="71" t="s">
        <v>66</v>
      </c>
      <c r="N1198" s="75" t="s">
        <v>11518</v>
      </c>
      <c r="O1198" s="75">
        <v>1082939203</v>
      </c>
      <c r="P1198" s="72">
        <v>1425</v>
      </c>
      <c r="Q1198" s="80">
        <v>45840</v>
      </c>
      <c r="R1198" s="75">
        <v>5603238000</v>
      </c>
      <c r="S1198" s="80">
        <v>45874</v>
      </c>
      <c r="T1198" s="76">
        <v>18800000</v>
      </c>
      <c r="U1198" s="72" t="s">
        <v>65</v>
      </c>
      <c r="V1198" s="76">
        <v>85154788</v>
      </c>
      <c r="W1198" s="104" t="s">
        <v>11124</v>
      </c>
      <c r="X1198" s="80">
        <v>45874</v>
      </c>
      <c r="Y1198" s="80">
        <v>45874</v>
      </c>
      <c r="Z1198" s="78" t="s">
        <v>73</v>
      </c>
      <c r="AA1198" s="78">
        <v>45991</v>
      </c>
      <c r="AB1198" s="102">
        <f t="shared" si="108"/>
        <v>117</v>
      </c>
      <c r="AC1198" s="72">
        <v>0</v>
      </c>
      <c r="AD1198" s="514">
        <v>0</v>
      </c>
      <c r="AE1198" s="72">
        <v>0</v>
      </c>
      <c r="AF1198" s="80" t="s">
        <v>73</v>
      </c>
      <c r="AG1198" s="102">
        <f t="shared" si="109"/>
        <v>0</v>
      </c>
      <c r="AH1198" s="72">
        <v>0</v>
      </c>
      <c r="AI1198" s="628">
        <v>0</v>
      </c>
      <c r="AJ1198" s="72" t="s">
        <v>73</v>
      </c>
      <c r="AK1198" s="80" t="s">
        <v>73</v>
      </c>
      <c r="AL1198" s="72">
        <v>0</v>
      </c>
      <c r="AM1198" s="80" t="s">
        <v>73</v>
      </c>
      <c r="AN1198" s="80" t="s">
        <v>73</v>
      </c>
      <c r="AO1198" s="80" t="s">
        <v>73</v>
      </c>
      <c r="AP1198" s="102">
        <f t="shared" si="110"/>
        <v>0</v>
      </c>
      <c r="AQ1198" s="102">
        <f t="shared" si="111"/>
        <v>18800000</v>
      </c>
      <c r="AR1198" s="72" t="s">
        <v>65</v>
      </c>
      <c r="AS1198" s="76">
        <v>18800000</v>
      </c>
      <c r="AT1198" s="72" t="s">
        <v>319</v>
      </c>
      <c r="AU1198" s="76">
        <v>0</v>
      </c>
      <c r="AV1198" s="81" t="s">
        <v>73</v>
      </c>
      <c r="AW1198" s="620">
        <v>14100000</v>
      </c>
      <c r="AX1198" s="488">
        <f t="shared" si="112"/>
        <v>4700000</v>
      </c>
      <c r="AY1198" s="84">
        <f t="shared" si="113"/>
        <v>0.75</v>
      </c>
      <c r="AZ1198" s="84">
        <v>0.75</v>
      </c>
      <c r="BA1198" s="81" t="s">
        <v>73</v>
      </c>
      <c r="BB1198" s="72" t="s">
        <v>123</v>
      </c>
      <c r="BC1198" s="75" t="s">
        <v>11517</v>
      </c>
      <c r="BD1198" s="71" t="s">
        <v>65</v>
      </c>
      <c r="BE1198" s="71" t="s">
        <v>65</v>
      </c>
    </row>
    <row r="1199" spans="2:57" x14ac:dyDescent="0.25">
      <c r="B1199" s="71">
        <v>2025</v>
      </c>
      <c r="C1199" s="71">
        <v>891780111</v>
      </c>
      <c r="D1199" s="71" t="s">
        <v>63</v>
      </c>
      <c r="E1199" s="72" t="s">
        <v>11516</v>
      </c>
      <c r="F1199" s="72" t="s">
        <v>11515</v>
      </c>
      <c r="G1199" s="176">
        <v>0</v>
      </c>
      <c r="H1199" s="72" t="s">
        <v>71</v>
      </c>
      <c r="I1199" s="71" t="s">
        <v>64</v>
      </c>
      <c r="J1199" s="73" t="s">
        <v>81</v>
      </c>
      <c r="K1199" s="75" t="s">
        <v>11466</v>
      </c>
      <c r="L1199" s="76">
        <v>13540800</v>
      </c>
      <c r="M1199" s="71" t="s">
        <v>66</v>
      </c>
      <c r="N1199" s="75" t="s">
        <v>11514</v>
      </c>
      <c r="O1199" s="75">
        <v>85152633</v>
      </c>
      <c r="P1199" s="72">
        <v>1426</v>
      </c>
      <c r="Q1199" s="80">
        <v>45840</v>
      </c>
      <c r="R1199" s="75">
        <v>2494141000</v>
      </c>
      <c r="S1199" s="80">
        <v>45874</v>
      </c>
      <c r="T1199" s="76">
        <v>13540800</v>
      </c>
      <c r="U1199" s="72" t="s">
        <v>65</v>
      </c>
      <c r="V1199" s="76">
        <v>85152695</v>
      </c>
      <c r="W1199" s="104" t="s">
        <v>10424</v>
      </c>
      <c r="X1199" s="80">
        <v>45874</v>
      </c>
      <c r="Y1199" s="80">
        <v>45874</v>
      </c>
      <c r="Z1199" s="78" t="s">
        <v>73</v>
      </c>
      <c r="AA1199" s="78">
        <v>45991</v>
      </c>
      <c r="AB1199" s="102">
        <f t="shared" si="108"/>
        <v>117</v>
      </c>
      <c r="AC1199" s="72">
        <v>0</v>
      </c>
      <c r="AD1199" s="514">
        <v>0</v>
      </c>
      <c r="AE1199" s="72">
        <v>0</v>
      </c>
      <c r="AF1199" s="80" t="s">
        <v>73</v>
      </c>
      <c r="AG1199" s="102">
        <f t="shared" si="109"/>
        <v>0</v>
      </c>
      <c r="AH1199" s="72">
        <v>0</v>
      </c>
      <c r="AI1199" s="628">
        <v>0</v>
      </c>
      <c r="AJ1199" s="72" t="s">
        <v>73</v>
      </c>
      <c r="AK1199" s="80" t="s">
        <v>73</v>
      </c>
      <c r="AL1199" s="72">
        <v>0</v>
      </c>
      <c r="AM1199" s="80" t="s">
        <v>73</v>
      </c>
      <c r="AN1199" s="80" t="s">
        <v>73</v>
      </c>
      <c r="AO1199" s="80" t="s">
        <v>73</v>
      </c>
      <c r="AP1199" s="102">
        <f t="shared" si="110"/>
        <v>0</v>
      </c>
      <c r="AQ1199" s="102">
        <f t="shared" si="111"/>
        <v>13540800</v>
      </c>
      <c r="AR1199" s="72" t="s">
        <v>65</v>
      </c>
      <c r="AS1199" s="76">
        <v>13540800</v>
      </c>
      <c r="AT1199" s="72" t="s">
        <v>319</v>
      </c>
      <c r="AU1199" s="76">
        <v>0</v>
      </c>
      <c r="AV1199" s="81" t="s">
        <v>73</v>
      </c>
      <c r="AW1199" s="620">
        <v>10068800</v>
      </c>
      <c r="AX1199" s="488">
        <f t="shared" si="112"/>
        <v>3472000</v>
      </c>
      <c r="AY1199" s="84">
        <f t="shared" si="113"/>
        <v>0.74358974358974361</v>
      </c>
      <c r="AZ1199" s="84">
        <v>0.74358974358974361</v>
      </c>
      <c r="BA1199" s="81" t="s">
        <v>73</v>
      </c>
      <c r="BB1199" s="72" t="s">
        <v>123</v>
      </c>
      <c r="BC1199" s="75" t="s">
        <v>11513</v>
      </c>
      <c r="BD1199" s="71" t="s">
        <v>65</v>
      </c>
      <c r="BE1199" s="71" t="s">
        <v>65</v>
      </c>
    </row>
    <row r="1200" spans="2:57" x14ac:dyDescent="0.25">
      <c r="B1200" s="71">
        <v>2025</v>
      </c>
      <c r="C1200" s="71">
        <v>891780111</v>
      </c>
      <c r="D1200" s="71" t="s">
        <v>63</v>
      </c>
      <c r="E1200" s="72" t="s">
        <v>11512</v>
      </c>
      <c r="F1200" s="72" t="s">
        <v>11511</v>
      </c>
      <c r="G1200" s="176">
        <v>0</v>
      </c>
      <c r="H1200" s="72" t="s">
        <v>71</v>
      </c>
      <c r="I1200" s="71" t="s">
        <v>64</v>
      </c>
      <c r="J1200" s="73" t="s">
        <v>81</v>
      </c>
      <c r="K1200" s="75" t="s">
        <v>11510</v>
      </c>
      <c r="L1200" s="76">
        <v>10335000</v>
      </c>
      <c r="M1200" s="71" t="s">
        <v>66</v>
      </c>
      <c r="N1200" s="75" t="s">
        <v>11509</v>
      </c>
      <c r="O1200" s="75">
        <v>1083044791</v>
      </c>
      <c r="P1200" s="72">
        <v>1426</v>
      </c>
      <c r="Q1200" s="80">
        <v>45840</v>
      </c>
      <c r="R1200" s="75">
        <v>2494141000</v>
      </c>
      <c r="S1200" s="80">
        <v>45874</v>
      </c>
      <c r="T1200" s="76">
        <v>10335000</v>
      </c>
      <c r="U1200" s="72" t="s">
        <v>65</v>
      </c>
      <c r="V1200" s="76">
        <v>85468846</v>
      </c>
      <c r="W1200" s="104" t="s">
        <v>11479</v>
      </c>
      <c r="X1200" s="80">
        <v>45874</v>
      </c>
      <c r="Y1200" s="80">
        <v>45874</v>
      </c>
      <c r="Z1200" s="78" t="s">
        <v>73</v>
      </c>
      <c r="AA1200" s="78">
        <v>45991</v>
      </c>
      <c r="AB1200" s="102">
        <f t="shared" si="108"/>
        <v>117</v>
      </c>
      <c r="AC1200" s="72">
        <v>0</v>
      </c>
      <c r="AD1200" s="514">
        <v>0</v>
      </c>
      <c r="AE1200" s="72">
        <v>0</v>
      </c>
      <c r="AF1200" s="80" t="s">
        <v>73</v>
      </c>
      <c r="AG1200" s="102">
        <f t="shared" si="109"/>
        <v>0</v>
      </c>
      <c r="AH1200" s="72">
        <v>0</v>
      </c>
      <c r="AI1200" s="628">
        <v>0</v>
      </c>
      <c r="AJ1200" s="72" t="s">
        <v>73</v>
      </c>
      <c r="AK1200" s="80" t="s">
        <v>73</v>
      </c>
      <c r="AL1200" s="72">
        <v>0</v>
      </c>
      <c r="AM1200" s="80" t="s">
        <v>73</v>
      </c>
      <c r="AN1200" s="80" t="s">
        <v>73</v>
      </c>
      <c r="AO1200" s="80" t="s">
        <v>73</v>
      </c>
      <c r="AP1200" s="102">
        <f t="shared" si="110"/>
        <v>0</v>
      </c>
      <c r="AQ1200" s="102">
        <f t="shared" si="111"/>
        <v>10335000</v>
      </c>
      <c r="AR1200" s="72" t="s">
        <v>65</v>
      </c>
      <c r="AS1200" s="76">
        <v>10335000</v>
      </c>
      <c r="AT1200" s="72" t="s">
        <v>319</v>
      </c>
      <c r="AU1200" s="76">
        <v>0</v>
      </c>
      <c r="AV1200" s="81" t="s">
        <v>73</v>
      </c>
      <c r="AW1200" s="620">
        <v>7685000</v>
      </c>
      <c r="AX1200" s="488">
        <f t="shared" si="112"/>
        <v>2650000</v>
      </c>
      <c r="AY1200" s="84">
        <f t="shared" si="113"/>
        <v>0.74358974358974361</v>
      </c>
      <c r="AZ1200" s="84">
        <v>0.74358974358974361</v>
      </c>
      <c r="BA1200" s="81" t="s">
        <v>73</v>
      </c>
      <c r="BB1200" s="72" t="s">
        <v>123</v>
      </c>
      <c r="BC1200" s="75" t="s">
        <v>11508</v>
      </c>
      <c r="BD1200" s="71" t="s">
        <v>65</v>
      </c>
      <c r="BE1200" s="71" t="s">
        <v>65</v>
      </c>
    </row>
    <row r="1201" spans="2:57" x14ac:dyDescent="0.25">
      <c r="B1201" s="71">
        <v>2025</v>
      </c>
      <c r="C1201" s="71">
        <v>891780111</v>
      </c>
      <c r="D1201" s="71" t="s">
        <v>63</v>
      </c>
      <c r="E1201" s="72" t="s">
        <v>11507</v>
      </c>
      <c r="F1201" s="72" t="s">
        <v>11506</v>
      </c>
      <c r="G1201" s="176">
        <v>0</v>
      </c>
      <c r="H1201" s="72" t="s">
        <v>71</v>
      </c>
      <c r="I1201" s="71" t="s">
        <v>64</v>
      </c>
      <c r="J1201" s="73" t="s">
        <v>81</v>
      </c>
      <c r="K1201" s="75" t="s">
        <v>11505</v>
      </c>
      <c r="L1201" s="76">
        <v>10335000</v>
      </c>
      <c r="M1201" s="71" t="s">
        <v>66</v>
      </c>
      <c r="N1201" s="75" t="s">
        <v>11504</v>
      </c>
      <c r="O1201" s="75">
        <v>32208778</v>
      </c>
      <c r="P1201" s="72">
        <v>1426</v>
      </c>
      <c r="Q1201" s="80">
        <v>45840</v>
      </c>
      <c r="R1201" s="75">
        <v>2494141000</v>
      </c>
      <c r="S1201" s="80">
        <v>45874</v>
      </c>
      <c r="T1201" s="76">
        <v>10335000</v>
      </c>
      <c r="U1201" s="72" t="s">
        <v>65</v>
      </c>
      <c r="V1201" s="76">
        <v>85152695</v>
      </c>
      <c r="W1201" s="104" t="s">
        <v>10424</v>
      </c>
      <c r="X1201" s="80">
        <v>45874</v>
      </c>
      <c r="Y1201" s="80">
        <v>45874</v>
      </c>
      <c r="Z1201" s="78" t="s">
        <v>73</v>
      </c>
      <c r="AA1201" s="78">
        <v>45991</v>
      </c>
      <c r="AB1201" s="102">
        <f t="shared" si="108"/>
        <v>117</v>
      </c>
      <c r="AC1201" s="72">
        <v>0</v>
      </c>
      <c r="AD1201" s="514">
        <v>0</v>
      </c>
      <c r="AE1201" s="72">
        <v>0</v>
      </c>
      <c r="AF1201" s="80" t="s">
        <v>73</v>
      </c>
      <c r="AG1201" s="102">
        <f t="shared" si="109"/>
        <v>0</v>
      </c>
      <c r="AH1201" s="72">
        <v>0</v>
      </c>
      <c r="AI1201" s="628">
        <v>0</v>
      </c>
      <c r="AJ1201" s="72" t="s">
        <v>73</v>
      </c>
      <c r="AK1201" s="80" t="s">
        <v>73</v>
      </c>
      <c r="AL1201" s="72">
        <v>0</v>
      </c>
      <c r="AM1201" s="80" t="s">
        <v>73</v>
      </c>
      <c r="AN1201" s="80" t="s">
        <v>73</v>
      </c>
      <c r="AO1201" s="80" t="s">
        <v>73</v>
      </c>
      <c r="AP1201" s="102">
        <f t="shared" si="110"/>
        <v>0</v>
      </c>
      <c r="AQ1201" s="102">
        <f t="shared" si="111"/>
        <v>10335000</v>
      </c>
      <c r="AR1201" s="72" t="s">
        <v>65</v>
      </c>
      <c r="AS1201" s="76">
        <v>10335000</v>
      </c>
      <c r="AT1201" s="72" t="s">
        <v>319</v>
      </c>
      <c r="AU1201" s="76">
        <v>0</v>
      </c>
      <c r="AV1201" s="81" t="s">
        <v>73</v>
      </c>
      <c r="AW1201" s="620">
        <v>7685000</v>
      </c>
      <c r="AX1201" s="488">
        <f t="shared" si="112"/>
        <v>2650000</v>
      </c>
      <c r="AY1201" s="84">
        <f t="shared" si="113"/>
        <v>0.74358974358974361</v>
      </c>
      <c r="AZ1201" s="84">
        <v>0.74358974358974361</v>
      </c>
      <c r="BA1201" s="81" t="s">
        <v>73</v>
      </c>
      <c r="BB1201" s="72" t="s">
        <v>123</v>
      </c>
      <c r="BC1201" s="75" t="s">
        <v>11503</v>
      </c>
      <c r="BD1201" s="71" t="s">
        <v>65</v>
      </c>
      <c r="BE1201" s="71" t="s">
        <v>65</v>
      </c>
    </row>
    <row r="1202" spans="2:57" x14ac:dyDescent="0.25">
      <c r="B1202" s="71">
        <v>2025</v>
      </c>
      <c r="C1202" s="71">
        <v>891780111</v>
      </c>
      <c r="D1202" s="71" t="s">
        <v>63</v>
      </c>
      <c r="E1202" s="72" t="s">
        <v>11502</v>
      </c>
      <c r="F1202" s="72" t="s">
        <v>11501</v>
      </c>
      <c r="G1202" s="176">
        <v>0</v>
      </c>
      <c r="H1202" s="72" t="s">
        <v>71</v>
      </c>
      <c r="I1202" s="71" t="s">
        <v>64</v>
      </c>
      <c r="J1202" s="73" t="s">
        <v>81</v>
      </c>
      <c r="K1202" s="75" t="s">
        <v>11500</v>
      </c>
      <c r="L1202" s="76">
        <v>13540800</v>
      </c>
      <c r="M1202" s="71" t="s">
        <v>66</v>
      </c>
      <c r="N1202" s="75" t="s">
        <v>11499</v>
      </c>
      <c r="O1202" s="75">
        <v>1082848177</v>
      </c>
      <c r="P1202" s="72">
        <v>1426</v>
      </c>
      <c r="Q1202" s="80">
        <v>45840</v>
      </c>
      <c r="R1202" s="75">
        <v>2494141000</v>
      </c>
      <c r="S1202" s="80">
        <v>45874</v>
      </c>
      <c r="T1202" s="76">
        <v>13540800</v>
      </c>
      <c r="U1202" s="72" t="s">
        <v>65</v>
      </c>
      <c r="V1202" s="76">
        <v>85152695</v>
      </c>
      <c r="W1202" s="104" t="s">
        <v>10424</v>
      </c>
      <c r="X1202" s="80">
        <v>45874</v>
      </c>
      <c r="Y1202" s="80">
        <v>45874</v>
      </c>
      <c r="Z1202" s="78" t="s">
        <v>73</v>
      </c>
      <c r="AA1202" s="78">
        <v>45991</v>
      </c>
      <c r="AB1202" s="102">
        <f t="shared" si="108"/>
        <v>117</v>
      </c>
      <c r="AC1202" s="72">
        <v>0</v>
      </c>
      <c r="AD1202" s="514">
        <v>0</v>
      </c>
      <c r="AE1202" s="72">
        <v>0</v>
      </c>
      <c r="AF1202" s="80" t="s">
        <v>73</v>
      </c>
      <c r="AG1202" s="102">
        <f t="shared" si="109"/>
        <v>0</v>
      </c>
      <c r="AH1202" s="72">
        <v>0</v>
      </c>
      <c r="AI1202" s="628">
        <v>0</v>
      </c>
      <c r="AJ1202" s="72" t="s">
        <v>73</v>
      </c>
      <c r="AK1202" s="80" t="s">
        <v>73</v>
      </c>
      <c r="AL1202" s="72">
        <v>0</v>
      </c>
      <c r="AM1202" s="80" t="s">
        <v>73</v>
      </c>
      <c r="AN1202" s="80" t="s">
        <v>73</v>
      </c>
      <c r="AO1202" s="80" t="s">
        <v>73</v>
      </c>
      <c r="AP1202" s="102">
        <f t="shared" si="110"/>
        <v>0</v>
      </c>
      <c r="AQ1202" s="102">
        <f t="shared" si="111"/>
        <v>13540800</v>
      </c>
      <c r="AR1202" s="72" t="s">
        <v>65</v>
      </c>
      <c r="AS1202" s="76">
        <v>13540800</v>
      </c>
      <c r="AT1202" s="72" t="s">
        <v>319</v>
      </c>
      <c r="AU1202" s="76">
        <v>0</v>
      </c>
      <c r="AV1202" s="81" t="s">
        <v>73</v>
      </c>
      <c r="AW1202" s="620">
        <v>10068800</v>
      </c>
      <c r="AX1202" s="488">
        <f t="shared" si="112"/>
        <v>3472000</v>
      </c>
      <c r="AY1202" s="84">
        <f t="shared" si="113"/>
        <v>0.74358974358974361</v>
      </c>
      <c r="AZ1202" s="84">
        <v>0.74358974358974361</v>
      </c>
      <c r="BA1202" s="81" t="s">
        <v>73</v>
      </c>
      <c r="BB1202" s="72" t="s">
        <v>123</v>
      </c>
      <c r="BC1202" s="75" t="s">
        <v>11498</v>
      </c>
      <c r="BD1202" s="71" t="s">
        <v>65</v>
      </c>
      <c r="BE1202" s="71" t="s">
        <v>65</v>
      </c>
    </row>
    <row r="1203" spans="2:57" x14ac:dyDescent="0.25">
      <c r="B1203" s="71">
        <v>2025</v>
      </c>
      <c r="C1203" s="71">
        <v>891780111</v>
      </c>
      <c r="D1203" s="71" t="s">
        <v>63</v>
      </c>
      <c r="E1203" s="72" t="s">
        <v>11497</v>
      </c>
      <c r="F1203" s="72" t="s">
        <v>11496</v>
      </c>
      <c r="G1203" s="176">
        <v>0</v>
      </c>
      <c r="H1203" s="72" t="s">
        <v>71</v>
      </c>
      <c r="I1203" s="71" t="s">
        <v>64</v>
      </c>
      <c r="J1203" s="73" t="s">
        <v>81</v>
      </c>
      <c r="K1203" s="75" t="s">
        <v>11495</v>
      </c>
      <c r="L1203" s="76">
        <v>12308400</v>
      </c>
      <c r="M1203" s="71" t="s">
        <v>66</v>
      </c>
      <c r="N1203" s="75" t="s">
        <v>11494</v>
      </c>
      <c r="O1203" s="75">
        <v>7601673</v>
      </c>
      <c r="P1203" s="72">
        <v>1425</v>
      </c>
      <c r="Q1203" s="80">
        <v>45840</v>
      </c>
      <c r="R1203" s="75">
        <v>5603238000</v>
      </c>
      <c r="S1203" s="80">
        <v>45874</v>
      </c>
      <c r="T1203" s="76">
        <v>12308400</v>
      </c>
      <c r="U1203" s="72" t="s">
        <v>65</v>
      </c>
      <c r="V1203" s="76">
        <v>85468846</v>
      </c>
      <c r="W1203" s="104" t="s">
        <v>11479</v>
      </c>
      <c r="X1203" s="80">
        <v>45874</v>
      </c>
      <c r="Y1203" s="80">
        <v>45874</v>
      </c>
      <c r="Z1203" s="78" t="s">
        <v>73</v>
      </c>
      <c r="AA1203" s="78">
        <v>45991</v>
      </c>
      <c r="AB1203" s="102">
        <f t="shared" si="108"/>
        <v>117</v>
      </c>
      <c r="AC1203" s="72">
        <v>0</v>
      </c>
      <c r="AD1203" s="514">
        <v>0</v>
      </c>
      <c r="AE1203" s="72">
        <v>0</v>
      </c>
      <c r="AF1203" s="80" t="s">
        <v>73</v>
      </c>
      <c r="AG1203" s="102">
        <f t="shared" si="109"/>
        <v>0</v>
      </c>
      <c r="AH1203" s="72">
        <v>0</v>
      </c>
      <c r="AI1203" s="628">
        <v>0</v>
      </c>
      <c r="AJ1203" s="72" t="s">
        <v>73</v>
      </c>
      <c r="AK1203" s="80" t="s">
        <v>73</v>
      </c>
      <c r="AL1203" s="72">
        <v>0</v>
      </c>
      <c r="AM1203" s="80" t="s">
        <v>73</v>
      </c>
      <c r="AN1203" s="80" t="s">
        <v>73</v>
      </c>
      <c r="AO1203" s="80" t="s">
        <v>73</v>
      </c>
      <c r="AP1203" s="102">
        <f t="shared" si="110"/>
        <v>0</v>
      </c>
      <c r="AQ1203" s="102">
        <f t="shared" si="111"/>
        <v>12308400</v>
      </c>
      <c r="AR1203" s="72" t="s">
        <v>65</v>
      </c>
      <c r="AS1203" s="76">
        <v>12308400</v>
      </c>
      <c r="AT1203" s="72" t="s">
        <v>319</v>
      </c>
      <c r="AU1203" s="76">
        <v>0</v>
      </c>
      <c r="AV1203" s="81" t="s">
        <v>73</v>
      </c>
      <c r="AW1203" s="620">
        <v>9152400</v>
      </c>
      <c r="AX1203" s="488">
        <f t="shared" si="112"/>
        <v>3156000</v>
      </c>
      <c r="AY1203" s="84">
        <f t="shared" si="113"/>
        <v>0.74358974358974361</v>
      </c>
      <c r="AZ1203" s="84">
        <v>0.74358974358974361</v>
      </c>
      <c r="BA1203" s="81" t="s">
        <v>73</v>
      </c>
      <c r="BB1203" s="72" t="s">
        <v>123</v>
      </c>
      <c r="BC1203" s="75" t="s">
        <v>11493</v>
      </c>
      <c r="BD1203" s="71" t="s">
        <v>65</v>
      </c>
      <c r="BE1203" s="71" t="s">
        <v>65</v>
      </c>
    </row>
    <row r="1204" spans="2:57" x14ac:dyDescent="0.25">
      <c r="B1204" s="71">
        <v>2025</v>
      </c>
      <c r="C1204" s="71">
        <v>891780111</v>
      </c>
      <c r="D1204" s="71" t="s">
        <v>63</v>
      </c>
      <c r="E1204" s="72" t="s">
        <v>11492</v>
      </c>
      <c r="F1204" s="72" t="s">
        <v>11491</v>
      </c>
      <c r="G1204" s="176">
        <v>0</v>
      </c>
      <c r="H1204" s="72" t="s">
        <v>71</v>
      </c>
      <c r="I1204" s="71" t="s">
        <v>64</v>
      </c>
      <c r="J1204" s="73" t="s">
        <v>81</v>
      </c>
      <c r="K1204" s="75" t="s">
        <v>11490</v>
      </c>
      <c r="L1204" s="76">
        <v>12308400</v>
      </c>
      <c r="M1204" s="71" t="s">
        <v>66</v>
      </c>
      <c r="N1204" s="75" t="s">
        <v>11489</v>
      </c>
      <c r="O1204" s="75">
        <v>1143451176</v>
      </c>
      <c r="P1204" s="72">
        <v>1425</v>
      </c>
      <c r="Q1204" s="80">
        <v>45840</v>
      </c>
      <c r="R1204" s="75">
        <v>5603238000</v>
      </c>
      <c r="S1204" s="80">
        <v>45874</v>
      </c>
      <c r="T1204" s="76">
        <v>12308400</v>
      </c>
      <c r="U1204" s="72" t="s">
        <v>65</v>
      </c>
      <c r="V1204" s="76">
        <v>45691169</v>
      </c>
      <c r="W1204" s="104" t="s">
        <v>10104</v>
      </c>
      <c r="X1204" s="80">
        <v>45874</v>
      </c>
      <c r="Y1204" s="80">
        <v>45874</v>
      </c>
      <c r="Z1204" s="78" t="s">
        <v>73</v>
      </c>
      <c r="AA1204" s="78">
        <v>45991</v>
      </c>
      <c r="AB1204" s="102">
        <f t="shared" si="108"/>
        <v>117</v>
      </c>
      <c r="AC1204" s="72">
        <v>0</v>
      </c>
      <c r="AD1204" s="514">
        <v>0</v>
      </c>
      <c r="AE1204" s="72">
        <v>0</v>
      </c>
      <c r="AF1204" s="80" t="s">
        <v>73</v>
      </c>
      <c r="AG1204" s="102">
        <f t="shared" si="109"/>
        <v>0</v>
      </c>
      <c r="AH1204" s="72">
        <v>0</v>
      </c>
      <c r="AI1204" s="628">
        <v>0</v>
      </c>
      <c r="AJ1204" s="72" t="s">
        <v>73</v>
      </c>
      <c r="AK1204" s="80" t="s">
        <v>73</v>
      </c>
      <c r="AL1204" s="72">
        <v>0</v>
      </c>
      <c r="AM1204" s="80" t="s">
        <v>73</v>
      </c>
      <c r="AN1204" s="80" t="s">
        <v>73</v>
      </c>
      <c r="AO1204" s="80" t="s">
        <v>73</v>
      </c>
      <c r="AP1204" s="102">
        <f t="shared" si="110"/>
        <v>0</v>
      </c>
      <c r="AQ1204" s="102">
        <f t="shared" si="111"/>
        <v>12308400</v>
      </c>
      <c r="AR1204" s="72" t="s">
        <v>65</v>
      </c>
      <c r="AS1204" s="76">
        <v>12308400</v>
      </c>
      <c r="AT1204" s="72" t="s">
        <v>319</v>
      </c>
      <c r="AU1204" s="76">
        <v>0</v>
      </c>
      <c r="AV1204" s="81" t="s">
        <v>73</v>
      </c>
      <c r="AW1204" s="620">
        <v>9152400</v>
      </c>
      <c r="AX1204" s="488">
        <f t="shared" si="112"/>
        <v>3156000</v>
      </c>
      <c r="AY1204" s="84">
        <f t="shared" si="113"/>
        <v>0.74358974358974361</v>
      </c>
      <c r="AZ1204" s="84">
        <v>0.74358974358974361</v>
      </c>
      <c r="BA1204" s="81" t="s">
        <v>73</v>
      </c>
      <c r="BB1204" s="72" t="s">
        <v>123</v>
      </c>
      <c r="BC1204" s="75" t="s">
        <v>11488</v>
      </c>
      <c r="BD1204" s="71" t="s">
        <v>65</v>
      </c>
      <c r="BE1204" s="71" t="s">
        <v>65</v>
      </c>
    </row>
    <row r="1205" spans="2:57" x14ac:dyDescent="0.25">
      <c r="B1205" s="71">
        <v>2025</v>
      </c>
      <c r="C1205" s="71">
        <v>891780111</v>
      </c>
      <c r="D1205" s="71" t="s">
        <v>63</v>
      </c>
      <c r="E1205" s="72" t="s">
        <v>11487</v>
      </c>
      <c r="F1205" s="72" t="s">
        <v>11486</v>
      </c>
      <c r="G1205" s="176">
        <v>0</v>
      </c>
      <c r="H1205" s="72" t="s">
        <v>71</v>
      </c>
      <c r="I1205" s="71" t="s">
        <v>64</v>
      </c>
      <c r="J1205" s="73" t="s">
        <v>81</v>
      </c>
      <c r="K1205" s="75" t="s">
        <v>11062</v>
      </c>
      <c r="L1205" s="76">
        <v>9000000</v>
      </c>
      <c r="M1205" s="71" t="s">
        <v>66</v>
      </c>
      <c r="N1205" s="75" t="s">
        <v>11485</v>
      </c>
      <c r="O1205" s="75">
        <v>1082888690</v>
      </c>
      <c r="P1205" s="72">
        <v>1426</v>
      </c>
      <c r="Q1205" s="80">
        <v>45840</v>
      </c>
      <c r="R1205" s="75">
        <v>2494141000</v>
      </c>
      <c r="S1205" s="80">
        <v>45874</v>
      </c>
      <c r="T1205" s="76">
        <v>9000000</v>
      </c>
      <c r="U1205" s="72" t="s">
        <v>65</v>
      </c>
      <c r="V1205" s="76">
        <v>7633817</v>
      </c>
      <c r="W1205" s="104" t="s">
        <v>10548</v>
      </c>
      <c r="X1205" s="80">
        <v>45874</v>
      </c>
      <c r="Y1205" s="80">
        <v>45874</v>
      </c>
      <c r="Z1205" s="78" t="s">
        <v>73</v>
      </c>
      <c r="AA1205" s="78">
        <v>45991</v>
      </c>
      <c r="AB1205" s="102">
        <f t="shared" si="108"/>
        <v>117</v>
      </c>
      <c r="AC1205" s="72">
        <v>0</v>
      </c>
      <c r="AD1205" s="514">
        <v>0</v>
      </c>
      <c r="AE1205" s="72">
        <v>0</v>
      </c>
      <c r="AF1205" s="80" t="s">
        <v>73</v>
      </c>
      <c r="AG1205" s="102">
        <f t="shared" si="109"/>
        <v>0</v>
      </c>
      <c r="AH1205" s="72">
        <v>0</v>
      </c>
      <c r="AI1205" s="628">
        <v>0</v>
      </c>
      <c r="AJ1205" s="72" t="s">
        <v>73</v>
      </c>
      <c r="AK1205" s="80" t="s">
        <v>73</v>
      </c>
      <c r="AL1205" s="72">
        <v>0</v>
      </c>
      <c r="AM1205" s="80" t="s">
        <v>73</v>
      </c>
      <c r="AN1205" s="80" t="s">
        <v>73</v>
      </c>
      <c r="AO1205" s="80" t="s">
        <v>73</v>
      </c>
      <c r="AP1205" s="102">
        <f t="shared" si="110"/>
        <v>0</v>
      </c>
      <c r="AQ1205" s="102">
        <f t="shared" si="111"/>
        <v>9000000</v>
      </c>
      <c r="AR1205" s="72" t="s">
        <v>65</v>
      </c>
      <c r="AS1205" s="76">
        <v>9000000</v>
      </c>
      <c r="AT1205" s="72" t="s">
        <v>319</v>
      </c>
      <c r="AU1205" s="76">
        <v>0</v>
      </c>
      <c r="AV1205" s="81" t="s">
        <v>73</v>
      </c>
      <c r="AW1205" s="620">
        <v>6750000</v>
      </c>
      <c r="AX1205" s="488">
        <f t="shared" si="112"/>
        <v>2250000</v>
      </c>
      <c r="AY1205" s="84">
        <f t="shared" si="113"/>
        <v>0.75</v>
      </c>
      <c r="AZ1205" s="84">
        <v>0.75</v>
      </c>
      <c r="BA1205" s="81" t="s">
        <v>73</v>
      </c>
      <c r="BB1205" s="72" t="s">
        <v>123</v>
      </c>
      <c r="BC1205" s="75" t="s">
        <v>11484</v>
      </c>
      <c r="BD1205" s="71" t="s">
        <v>65</v>
      </c>
      <c r="BE1205" s="71" t="s">
        <v>65</v>
      </c>
    </row>
    <row r="1206" spans="2:57" x14ac:dyDescent="0.25">
      <c r="B1206" s="71">
        <v>2025</v>
      </c>
      <c r="C1206" s="71">
        <v>891780111</v>
      </c>
      <c r="D1206" s="71" t="s">
        <v>63</v>
      </c>
      <c r="E1206" s="72" t="s">
        <v>11483</v>
      </c>
      <c r="F1206" s="72" t="s">
        <v>11482</v>
      </c>
      <c r="G1206" s="176">
        <v>0</v>
      </c>
      <c r="H1206" s="72" t="s">
        <v>71</v>
      </c>
      <c r="I1206" s="71" t="s">
        <v>64</v>
      </c>
      <c r="J1206" s="73" t="s">
        <v>81</v>
      </c>
      <c r="K1206" s="75" t="s">
        <v>11481</v>
      </c>
      <c r="L1206" s="76">
        <v>10335000</v>
      </c>
      <c r="M1206" s="71" t="s">
        <v>66</v>
      </c>
      <c r="N1206" s="75" t="s">
        <v>11480</v>
      </c>
      <c r="O1206" s="75">
        <v>1234097322</v>
      </c>
      <c r="P1206" s="72">
        <v>1426</v>
      </c>
      <c r="Q1206" s="80">
        <v>45840</v>
      </c>
      <c r="R1206" s="75">
        <v>2494141000</v>
      </c>
      <c r="S1206" s="80">
        <v>45874</v>
      </c>
      <c r="T1206" s="76">
        <v>10335000</v>
      </c>
      <c r="U1206" s="72" t="s">
        <v>65</v>
      </c>
      <c r="V1206" s="76">
        <v>85468846</v>
      </c>
      <c r="W1206" s="104" t="s">
        <v>11479</v>
      </c>
      <c r="X1206" s="80">
        <v>45874</v>
      </c>
      <c r="Y1206" s="80">
        <v>45874</v>
      </c>
      <c r="Z1206" s="78" t="s">
        <v>73</v>
      </c>
      <c r="AA1206" s="78">
        <v>45991</v>
      </c>
      <c r="AB1206" s="102">
        <f t="shared" si="108"/>
        <v>117</v>
      </c>
      <c r="AC1206" s="72">
        <v>0</v>
      </c>
      <c r="AD1206" s="514">
        <v>0</v>
      </c>
      <c r="AE1206" s="72">
        <v>0</v>
      </c>
      <c r="AF1206" s="80" t="s">
        <v>73</v>
      </c>
      <c r="AG1206" s="102">
        <f t="shared" si="109"/>
        <v>0</v>
      </c>
      <c r="AH1206" s="72">
        <v>0</v>
      </c>
      <c r="AI1206" s="628">
        <v>0</v>
      </c>
      <c r="AJ1206" s="72" t="s">
        <v>73</v>
      </c>
      <c r="AK1206" s="80" t="s">
        <v>73</v>
      </c>
      <c r="AL1206" s="72">
        <v>0</v>
      </c>
      <c r="AM1206" s="80" t="s">
        <v>73</v>
      </c>
      <c r="AN1206" s="80" t="s">
        <v>73</v>
      </c>
      <c r="AO1206" s="80" t="s">
        <v>73</v>
      </c>
      <c r="AP1206" s="102">
        <f t="shared" si="110"/>
        <v>0</v>
      </c>
      <c r="AQ1206" s="102">
        <f t="shared" si="111"/>
        <v>10335000</v>
      </c>
      <c r="AR1206" s="72" t="s">
        <v>65</v>
      </c>
      <c r="AS1206" s="76">
        <v>10335000</v>
      </c>
      <c r="AT1206" s="72" t="s">
        <v>319</v>
      </c>
      <c r="AU1206" s="76">
        <v>0</v>
      </c>
      <c r="AV1206" s="81" t="s">
        <v>73</v>
      </c>
      <c r="AW1206" s="620">
        <v>7685000</v>
      </c>
      <c r="AX1206" s="488">
        <f t="shared" si="112"/>
        <v>2650000</v>
      </c>
      <c r="AY1206" s="84">
        <f t="shared" si="113"/>
        <v>0.74358974358974361</v>
      </c>
      <c r="AZ1206" s="84">
        <v>0.74358974358974361</v>
      </c>
      <c r="BA1206" s="81" t="s">
        <v>73</v>
      </c>
      <c r="BB1206" s="72" t="s">
        <v>123</v>
      </c>
      <c r="BC1206" s="75" t="s">
        <v>11478</v>
      </c>
      <c r="BD1206" s="71" t="s">
        <v>65</v>
      </c>
      <c r="BE1206" s="71" t="s">
        <v>65</v>
      </c>
    </row>
    <row r="1207" spans="2:57" x14ac:dyDescent="0.25">
      <c r="B1207" s="71">
        <v>2025</v>
      </c>
      <c r="C1207" s="71">
        <v>891780111</v>
      </c>
      <c r="D1207" s="71" t="s">
        <v>63</v>
      </c>
      <c r="E1207" s="72" t="s">
        <v>11477</v>
      </c>
      <c r="F1207" s="72" t="s">
        <v>11476</v>
      </c>
      <c r="G1207" s="176">
        <v>0</v>
      </c>
      <c r="H1207" s="72" t="s">
        <v>71</v>
      </c>
      <c r="I1207" s="71" t="s">
        <v>64</v>
      </c>
      <c r="J1207" s="73" t="s">
        <v>81</v>
      </c>
      <c r="K1207" s="75" t="s">
        <v>11389</v>
      </c>
      <c r="L1207" s="76">
        <v>9000000</v>
      </c>
      <c r="M1207" s="71" t="s">
        <v>66</v>
      </c>
      <c r="N1207" s="75" t="s">
        <v>11475</v>
      </c>
      <c r="O1207" s="75">
        <v>1083570360</v>
      </c>
      <c r="P1207" s="72">
        <v>1426</v>
      </c>
      <c r="Q1207" s="80">
        <v>45840</v>
      </c>
      <c r="R1207" s="75">
        <v>2494141000</v>
      </c>
      <c r="S1207" s="80">
        <v>45874</v>
      </c>
      <c r="T1207" s="76">
        <v>9000000</v>
      </c>
      <c r="U1207" s="72" t="s">
        <v>65</v>
      </c>
      <c r="V1207" s="76">
        <v>85467461</v>
      </c>
      <c r="W1207" s="104" t="s">
        <v>10495</v>
      </c>
      <c r="X1207" s="80">
        <v>45874</v>
      </c>
      <c r="Y1207" s="80">
        <v>45874</v>
      </c>
      <c r="Z1207" s="78" t="s">
        <v>73</v>
      </c>
      <c r="AA1207" s="78">
        <v>45991</v>
      </c>
      <c r="AB1207" s="102">
        <f t="shared" si="108"/>
        <v>117</v>
      </c>
      <c r="AC1207" s="72">
        <v>0</v>
      </c>
      <c r="AD1207" s="514">
        <v>0</v>
      </c>
      <c r="AE1207" s="72">
        <v>0</v>
      </c>
      <c r="AF1207" s="80" t="s">
        <v>73</v>
      </c>
      <c r="AG1207" s="102">
        <f t="shared" si="109"/>
        <v>0</v>
      </c>
      <c r="AH1207" s="72">
        <v>0</v>
      </c>
      <c r="AI1207" s="628">
        <v>0</v>
      </c>
      <c r="AJ1207" s="72" t="s">
        <v>73</v>
      </c>
      <c r="AK1207" s="80" t="s">
        <v>73</v>
      </c>
      <c r="AL1207" s="72">
        <v>0</v>
      </c>
      <c r="AM1207" s="80" t="s">
        <v>73</v>
      </c>
      <c r="AN1207" s="80" t="s">
        <v>73</v>
      </c>
      <c r="AO1207" s="80" t="s">
        <v>73</v>
      </c>
      <c r="AP1207" s="102">
        <f t="shared" si="110"/>
        <v>0</v>
      </c>
      <c r="AQ1207" s="102">
        <f t="shared" si="111"/>
        <v>9000000</v>
      </c>
      <c r="AR1207" s="72" t="s">
        <v>65</v>
      </c>
      <c r="AS1207" s="76">
        <v>9000000</v>
      </c>
      <c r="AT1207" s="72" t="s">
        <v>319</v>
      </c>
      <c r="AU1207" s="76">
        <v>0</v>
      </c>
      <c r="AV1207" s="81" t="s">
        <v>73</v>
      </c>
      <c r="AW1207" s="620">
        <v>6750000</v>
      </c>
      <c r="AX1207" s="488">
        <f t="shared" si="112"/>
        <v>2250000</v>
      </c>
      <c r="AY1207" s="84">
        <f t="shared" si="113"/>
        <v>0.75</v>
      </c>
      <c r="AZ1207" s="84">
        <v>0.75</v>
      </c>
      <c r="BA1207" s="81" t="s">
        <v>73</v>
      </c>
      <c r="BB1207" s="72" t="s">
        <v>123</v>
      </c>
      <c r="BC1207" s="75" t="s">
        <v>11474</v>
      </c>
      <c r="BD1207" s="71" t="s">
        <v>65</v>
      </c>
      <c r="BE1207" s="71" t="s">
        <v>65</v>
      </c>
    </row>
    <row r="1208" spans="2:57" x14ac:dyDescent="0.25">
      <c r="B1208" s="71">
        <v>2025</v>
      </c>
      <c r="C1208" s="71">
        <v>891780111</v>
      </c>
      <c r="D1208" s="71" t="s">
        <v>63</v>
      </c>
      <c r="E1208" s="72" t="s">
        <v>11473</v>
      </c>
      <c r="F1208" s="72" t="s">
        <v>11472</v>
      </c>
      <c r="G1208" s="176">
        <v>0</v>
      </c>
      <c r="H1208" s="72" t="s">
        <v>71</v>
      </c>
      <c r="I1208" s="71" t="s">
        <v>64</v>
      </c>
      <c r="J1208" s="73" t="s">
        <v>81</v>
      </c>
      <c r="K1208" s="75" t="s">
        <v>11471</v>
      </c>
      <c r="L1208" s="76">
        <v>6750000</v>
      </c>
      <c r="M1208" s="71" t="s">
        <v>66</v>
      </c>
      <c r="N1208" s="75" t="s">
        <v>11470</v>
      </c>
      <c r="O1208" s="75">
        <v>1082977230</v>
      </c>
      <c r="P1208" s="72">
        <v>1426</v>
      </c>
      <c r="Q1208" s="80">
        <v>45840</v>
      </c>
      <c r="R1208" s="75">
        <v>2494141000</v>
      </c>
      <c r="S1208" s="80">
        <v>45874</v>
      </c>
      <c r="T1208" s="76">
        <v>6750000</v>
      </c>
      <c r="U1208" s="72" t="s">
        <v>65</v>
      </c>
      <c r="V1208" s="76">
        <v>57444673</v>
      </c>
      <c r="W1208" s="104" t="s">
        <v>10483</v>
      </c>
      <c r="X1208" s="80">
        <v>45874</v>
      </c>
      <c r="Y1208" s="80">
        <v>45874</v>
      </c>
      <c r="Z1208" s="78" t="s">
        <v>73</v>
      </c>
      <c r="AA1208" s="78">
        <v>45961</v>
      </c>
      <c r="AB1208" s="102">
        <f t="shared" si="108"/>
        <v>87</v>
      </c>
      <c r="AC1208" s="72">
        <v>1</v>
      </c>
      <c r="AD1208" s="514">
        <v>3375000</v>
      </c>
      <c r="AE1208" s="72">
        <v>1</v>
      </c>
      <c r="AF1208" s="80">
        <v>46006</v>
      </c>
      <c r="AG1208" s="102">
        <f t="shared" si="109"/>
        <v>45</v>
      </c>
      <c r="AH1208" s="72">
        <v>0</v>
      </c>
      <c r="AI1208" s="628">
        <v>0</v>
      </c>
      <c r="AJ1208" s="72" t="s">
        <v>73</v>
      </c>
      <c r="AK1208" s="80" t="s">
        <v>73</v>
      </c>
      <c r="AL1208" s="72">
        <v>0</v>
      </c>
      <c r="AM1208" s="80" t="s">
        <v>73</v>
      </c>
      <c r="AN1208" s="80" t="s">
        <v>73</v>
      </c>
      <c r="AO1208" s="80" t="s">
        <v>73</v>
      </c>
      <c r="AP1208" s="102">
        <f t="shared" si="110"/>
        <v>0</v>
      </c>
      <c r="AQ1208" s="102">
        <f t="shared" si="111"/>
        <v>10125000</v>
      </c>
      <c r="AR1208" s="72" t="s">
        <v>65</v>
      </c>
      <c r="AS1208" s="76">
        <v>6750000</v>
      </c>
      <c r="AT1208" s="72" t="s">
        <v>319</v>
      </c>
      <c r="AU1208" s="76">
        <v>0</v>
      </c>
      <c r="AV1208" s="81" t="s">
        <v>73</v>
      </c>
      <c r="AW1208" s="620">
        <v>6750000</v>
      </c>
      <c r="AX1208" s="589">
        <f t="shared" si="112"/>
        <v>3375000</v>
      </c>
      <c r="AY1208" s="84">
        <f t="shared" si="113"/>
        <v>0.66666666666666663</v>
      </c>
      <c r="AZ1208" s="84">
        <v>1</v>
      </c>
      <c r="BA1208" s="81" t="s">
        <v>73</v>
      </c>
      <c r="BB1208" s="72" t="s">
        <v>208</v>
      </c>
      <c r="BC1208" s="75" t="s">
        <v>11469</v>
      </c>
      <c r="BD1208" s="71" t="s">
        <v>65</v>
      </c>
      <c r="BE1208" s="71" t="s">
        <v>65</v>
      </c>
    </row>
    <row r="1209" spans="2:57" x14ac:dyDescent="0.25">
      <c r="B1209" s="71">
        <v>2025</v>
      </c>
      <c r="C1209" s="71">
        <v>891780111</v>
      </c>
      <c r="D1209" s="71" t="s">
        <v>63</v>
      </c>
      <c r="E1209" s="72" t="s">
        <v>11468</v>
      </c>
      <c r="F1209" s="72" t="s">
        <v>11467</v>
      </c>
      <c r="G1209" s="176">
        <v>0</v>
      </c>
      <c r="H1209" s="72" t="s">
        <v>71</v>
      </c>
      <c r="I1209" s="71" t="s">
        <v>64</v>
      </c>
      <c r="J1209" s="73" t="s">
        <v>81</v>
      </c>
      <c r="K1209" s="75" t="s">
        <v>11466</v>
      </c>
      <c r="L1209" s="76">
        <v>10335000</v>
      </c>
      <c r="M1209" s="71" t="s">
        <v>66</v>
      </c>
      <c r="N1209" s="75" t="s">
        <v>11465</v>
      </c>
      <c r="O1209" s="75">
        <v>85464881</v>
      </c>
      <c r="P1209" s="72">
        <v>1426</v>
      </c>
      <c r="Q1209" s="80">
        <v>45840</v>
      </c>
      <c r="R1209" s="75">
        <v>2494141000</v>
      </c>
      <c r="S1209" s="80">
        <v>45874</v>
      </c>
      <c r="T1209" s="76">
        <v>10335000</v>
      </c>
      <c r="U1209" s="72" t="s">
        <v>65</v>
      </c>
      <c r="V1209" s="76">
        <v>85152695</v>
      </c>
      <c r="W1209" s="104" t="s">
        <v>10424</v>
      </c>
      <c r="X1209" s="80">
        <v>45874</v>
      </c>
      <c r="Y1209" s="80">
        <v>45874</v>
      </c>
      <c r="Z1209" s="78" t="s">
        <v>73</v>
      </c>
      <c r="AA1209" s="78">
        <v>45991</v>
      </c>
      <c r="AB1209" s="102">
        <f t="shared" si="108"/>
        <v>117</v>
      </c>
      <c r="AC1209" s="72">
        <v>0</v>
      </c>
      <c r="AD1209" s="514">
        <v>0</v>
      </c>
      <c r="AE1209" s="72">
        <v>0</v>
      </c>
      <c r="AF1209" s="80" t="s">
        <v>73</v>
      </c>
      <c r="AG1209" s="102">
        <f t="shared" si="109"/>
        <v>0</v>
      </c>
      <c r="AH1209" s="72">
        <v>0</v>
      </c>
      <c r="AI1209" s="628">
        <v>0</v>
      </c>
      <c r="AJ1209" s="72" t="s">
        <v>73</v>
      </c>
      <c r="AK1209" s="80" t="s">
        <v>73</v>
      </c>
      <c r="AL1209" s="72">
        <v>0</v>
      </c>
      <c r="AM1209" s="80" t="s">
        <v>73</v>
      </c>
      <c r="AN1209" s="80" t="s">
        <v>73</v>
      </c>
      <c r="AO1209" s="80" t="s">
        <v>73</v>
      </c>
      <c r="AP1209" s="102">
        <f t="shared" si="110"/>
        <v>0</v>
      </c>
      <c r="AQ1209" s="102">
        <f t="shared" si="111"/>
        <v>10335000</v>
      </c>
      <c r="AR1209" s="72" t="s">
        <v>65</v>
      </c>
      <c r="AS1209" s="76">
        <v>10335000</v>
      </c>
      <c r="AT1209" s="72" t="s">
        <v>319</v>
      </c>
      <c r="AU1209" s="76">
        <v>0</v>
      </c>
      <c r="AV1209" s="81" t="s">
        <v>73</v>
      </c>
      <c r="AW1209" s="620">
        <v>7685000</v>
      </c>
      <c r="AX1209" s="488">
        <f t="shared" si="112"/>
        <v>2650000</v>
      </c>
      <c r="AY1209" s="84">
        <f t="shared" si="113"/>
        <v>0.74358974358974361</v>
      </c>
      <c r="AZ1209" s="84">
        <v>0.74358974358974361</v>
      </c>
      <c r="BA1209" s="81" t="s">
        <v>73</v>
      </c>
      <c r="BB1209" s="72" t="s">
        <v>123</v>
      </c>
      <c r="BC1209" s="75" t="s">
        <v>11464</v>
      </c>
      <c r="BD1209" s="71" t="s">
        <v>65</v>
      </c>
      <c r="BE1209" s="71" t="s">
        <v>65</v>
      </c>
    </row>
    <row r="1210" spans="2:57" x14ac:dyDescent="0.25">
      <c r="B1210" s="71">
        <v>2025</v>
      </c>
      <c r="C1210" s="71">
        <v>891780111</v>
      </c>
      <c r="D1210" s="71" t="s">
        <v>63</v>
      </c>
      <c r="E1210" s="72" t="s">
        <v>11463</v>
      </c>
      <c r="F1210" s="72" t="s">
        <v>11462</v>
      </c>
      <c r="G1210" s="176">
        <v>0</v>
      </c>
      <c r="H1210" s="72" t="s">
        <v>71</v>
      </c>
      <c r="I1210" s="71" t="s">
        <v>64</v>
      </c>
      <c r="J1210" s="73" t="s">
        <v>81</v>
      </c>
      <c r="K1210" s="75" t="s">
        <v>11461</v>
      </c>
      <c r="L1210" s="76">
        <v>12624000</v>
      </c>
      <c r="M1210" s="71" t="s">
        <v>66</v>
      </c>
      <c r="N1210" s="75" t="s">
        <v>11460</v>
      </c>
      <c r="O1210" s="75">
        <v>1007934216</v>
      </c>
      <c r="P1210" s="72">
        <v>1425</v>
      </c>
      <c r="Q1210" s="80">
        <v>45840</v>
      </c>
      <c r="R1210" s="75">
        <v>5603238000</v>
      </c>
      <c r="S1210" s="80">
        <v>45875</v>
      </c>
      <c r="T1210" s="76">
        <v>12624000</v>
      </c>
      <c r="U1210" s="72" t="s">
        <v>65</v>
      </c>
      <c r="V1210" s="76">
        <v>57461216</v>
      </c>
      <c r="W1210" s="104" t="s">
        <v>10332</v>
      </c>
      <c r="X1210" s="80">
        <v>45875</v>
      </c>
      <c r="Y1210" s="80">
        <v>45875</v>
      </c>
      <c r="Z1210" s="78" t="s">
        <v>73</v>
      </c>
      <c r="AA1210" s="78">
        <v>45991</v>
      </c>
      <c r="AB1210" s="102">
        <f t="shared" si="108"/>
        <v>116</v>
      </c>
      <c r="AC1210" s="72">
        <v>0</v>
      </c>
      <c r="AD1210" s="514">
        <v>0</v>
      </c>
      <c r="AE1210" s="72">
        <v>0</v>
      </c>
      <c r="AF1210" s="80" t="s">
        <v>73</v>
      </c>
      <c r="AG1210" s="102">
        <f t="shared" si="109"/>
        <v>0</v>
      </c>
      <c r="AH1210" s="72">
        <v>0</v>
      </c>
      <c r="AI1210" s="628">
        <v>0</v>
      </c>
      <c r="AJ1210" s="72" t="s">
        <v>73</v>
      </c>
      <c r="AK1210" s="80" t="s">
        <v>73</v>
      </c>
      <c r="AL1210" s="72">
        <v>0</v>
      </c>
      <c r="AM1210" s="80" t="s">
        <v>73</v>
      </c>
      <c r="AN1210" s="80" t="s">
        <v>73</v>
      </c>
      <c r="AO1210" s="80" t="s">
        <v>73</v>
      </c>
      <c r="AP1210" s="102">
        <f t="shared" si="110"/>
        <v>0</v>
      </c>
      <c r="AQ1210" s="102">
        <f t="shared" si="111"/>
        <v>12624000</v>
      </c>
      <c r="AR1210" s="72" t="s">
        <v>65</v>
      </c>
      <c r="AS1210" s="76">
        <v>12624000</v>
      </c>
      <c r="AT1210" s="72" t="s">
        <v>319</v>
      </c>
      <c r="AU1210" s="76">
        <v>0</v>
      </c>
      <c r="AV1210" s="81" t="s">
        <v>73</v>
      </c>
      <c r="AW1210" s="620">
        <v>9468000</v>
      </c>
      <c r="AX1210" s="488">
        <f t="shared" si="112"/>
        <v>3156000</v>
      </c>
      <c r="AY1210" s="84">
        <f t="shared" si="113"/>
        <v>0.75</v>
      </c>
      <c r="AZ1210" s="84">
        <v>0.75</v>
      </c>
      <c r="BA1210" s="81" t="s">
        <v>73</v>
      </c>
      <c r="BB1210" s="72" t="s">
        <v>123</v>
      </c>
      <c r="BC1210" s="75" t="s">
        <v>11459</v>
      </c>
      <c r="BD1210" s="71" t="s">
        <v>65</v>
      </c>
      <c r="BE1210" s="71" t="s">
        <v>65</v>
      </c>
    </row>
    <row r="1211" spans="2:57" x14ac:dyDescent="0.25">
      <c r="B1211" s="71">
        <v>2025</v>
      </c>
      <c r="C1211" s="71">
        <v>891780111</v>
      </c>
      <c r="D1211" s="71" t="s">
        <v>63</v>
      </c>
      <c r="E1211" s="72" t="s">
        <v>11458</v>
      </c>
      <c r="F1211" s="72" t="s">
        <v>11457</v>
      </c>
      <c r="G1211" s="176">
        <v>0</v>
      </c>
      <c r="H1211" s="72" t="s">
        <v>71</v>
      </c>
      <c r="I1211" s="71" t="s">
        <v>64</v>
      </c>
      <c r="J1211" s="73" t="s">
        <v>81</v>
      </c>
      <c r="K1211" s="75" t="s">
        <v>11456</v>
      </c>
      <c r="L1211" s="76">
        <v>10335000</v>
      </c>
      <c r="M1211" s="71" t="s">
        <v>66</v>
      </c>
      <c r="N1211" s="75" t="s">
        <v>11455</v>
      </c>
      <c r="O1211" s="75">
        <v>73376946</v>
      </c>
      <c r="P1211" s="72">
        <v>1426</v>
      </c>
      <c r="Q1211" s="80">
        <v>45840</v>
      </c>
      <c r="R1211" s="75">
        <v>2494141000</v>
      </c>
      <c r="S1211" s="80">
        <v>45875</v>
      </c>
      <c r="T1211" s="76">
        <v>10335000</v>
      </c>
      <c r="U1211" s="72" t="s">
        <v>65</v>
      </c>
      <c r="V1211" s="76">
        <v>85152695</v>
      </c>
      <c r="W1211" s="104" t="s">
        <v>10424</v>
      </c>
      <c r="X1211" s="80">
        <v>45875</v>
      </c>
      <c r="Y1211" s="80">
        <v>45875</v>
      </c>
      <c r="Z1211" s="78" t="s">
        <v>73</v>
      </c>
      <c r="AA1211" s="78">
        <v>45991</v>
      </c>
      <c r="AB1211" s="102">
        <f t="shared" si="108"/>
        <v>116</v>
      </c>
      <c r="AC1211" s="72">
        <v>0</v>
      </c>
      <c r="AD1211" s="514">
        <v>0</v>
      </c>
      <c r="AE1211" s="72">
        <v>0</v>
      </c>
      <c r="AF1211" s="80" t="s">
        <v>73</v>
      </c>
      <c r="AG1211" s="102">
        <f t="shared" si="109"/>
        <v>0</v>
      </c>
      <c r="AH1211" s="72">
        <v>0</v>
      </c>
      <c r="AI1211" s="628">
        <v>0</v>
      </c>
      <c r="AJ1211" s="72" t="s">
        <v>73</v>
      </c>
      <c r="AK1211" s="80" t="s">
        <v>73</v>
      </c>
      <c r="AL1211" s="72">
        <v>0</v>
      </c>
      <c r="AM1211" s="80" t="s">
        <v>73</v>
      </c>
      <c r="AN1211" s="80" t="s">
        <v>73</v>
      </c>
      <c r="AO1211" s="80" t="s">
        <v>73</v>
      </c>
      <c r="AP1211" s="102">
        <f t="shared" si="110"/>
        <v>0</v>
      </c>
      <c r="AQ1211" s="102">
        <f t="shared" si="111"/>
        <v>10335000</v>
      </c>
      <c r="AR1211" s="72" t="s">
        <v>65</v>
      </c>
      <c r="AS1211" s="76">
        <v>10335000</v>
      </c>
      <c r="AT1211" s="72" t="s">
        <v>319</v>
      </c>
      <c r="AU1211" s="76">
        <v>0</v>
      </c>
      <c r="AV1211" s="81" t="s">
        <v>73</v>
      </c>
      <c r="AW1211" s="620">
        <v>7685000</v>
      </c>
      <c r="AX1211" s="488">
        <f t="shared" si="112"/>
        <v>2650000</v>
      </c>
      <c r="AY1211" s="84">
        <f t="shared" si="113"/>
        <v>0.74358974358974361</v>
      </c>
      <c r="AZ1211" s="84">
        <v>0.74358974358974361</v>
      </c>
      <c r="BA1211" s="81" t="s">
        <v>73</v>
      </c>
      <c r="BB1211" s="72" t="s">
        <v>123</v>
      </c>
      <c r="BC1211" s="75" t="s">
        <v>11454</v>
      </c>
      <c r="BD1211" s="71" t="s">
        <v>65</v>
      </c>
      <c r="BE1211" s="71" t="s">
        <v>65</v>
      </c>
    </row>
    <row r="1212" spans="2:57" x14ac:dyDescent="0.25">
      <c r="B1212" s="71">
        <v>2025</v>
      </c>
      <c r="C1212" s="71">
        <v>891780111</v>
      </c>
      <c r="D1212" s="71" t="s">
        <v>63</v>
      </c>
      <c r="E1212" s="72" t="s">
        <v>11453</v>
      </c>
      <c r="F1212" s="72" t="s">
        <v>11452</v>
      </c>
      <c r="G1212" s="176">
        <v>0</v>
      </c>
      <c r="H1212" s="72" t="s">
        <v>71</v>
      </c>
      <c r="I1212" s="71" t="s">
        <v>64</v>
      </c>
      <c r="J1212" s="73" t="s">
        <v>81</v>
      </c>
      <c r="K1212" s="75" t="s">
        <v>11451</v>
      </c>
      <c r="L1212" s="76">
        <v>10600000</v>
      </c>
      <c r="M1212" s="71" t="s">
        <v>66</v>
      </c>
      <c r="N1212" s="75" t="s">
        <v>11450</v>
      </c>
      <c r="O1212" s="75">
        <v>1083011771</v>
      </c>
      <c r="P1212" s="72">
        <v>1426</v>
      </c>
      <c r="Q1212" s="80">
        <v>45840</v>
      </c>
      <c r="R1212" s="75">
        <v>2494141000</v>
      </c>
      <c r="S1212" s="80">
        <v>45875</v>
      </c>
      <c r="T1212" s="76">
        <v>10600000</v>
      </c>
      <c r="U1212" s="72" t="s">
        <v>65</v>
      </c>
      <c r="V1212" s="76">
        <v>85465146</v>
      </c>
      <c r="W1212" s="104" t="s">
        <v>9042</v>
      </c>
      <c r="X1212" s="80">
        <v>45875</v>
      </c>
      <c r="Y1212" s="80">
        <v>45875</v>
      </c>
      <c r="Z1212" s="78" t="s">
        <v>73</v>
      </c>
      <c r="AA1212" s="78">
        <v>45991</v>
      </c>
      <c r="AB1212" s="102">
        <f t="shared" si="108"/>
        <v>116</v>
      </c>
      <c r="AC1212" s="72">
        <v>0</v>
      </c>
      <c r="AD1212" s="514">
        <v>0</v>
      </c>
      <c r="AE1212" s="72">
        <v>0</v>
      </c>
      <c r="AF1212" s="80" t="s">
        <v>73</v>
      </c>
      <c r="AG1212" s="102">
        <f t="shared" si="109"/>
        <v>0</v>
      </c>
      <c r="AH1212" s="72">
        <v>0</v>
      </c>
      <c r="AI1212" s="628">
        <v>0</v>
      </c>
      <c r="AJ1212" s="72" t="s">
        <v>73</v>
      </c>
      <c r="AK1212" s="80" t="s">
        <v>73</v>
      </c>
      <c r="AL1212" s="72">
        <v>0</v>
      </c>
      <c r="AM1212" s="80" t="s">
        <v>73</v>
      </c>
      <c r="AN1212" s="80" t="s">
        <v>73</v>
      </c>
      <c r="AO1212" s="80" t="s">
        <v>73</v>
      </c>
      <c r="AP1212" s="102">
        <f t="shared" si="110"/>
        <v>0</v>
      </c>
      <c r="AQ1212" s="102">
        <f t="shared" si="111"/>
        <v>10600000</v>
      </c>
      <c r="AR1212" s="72" t="s">
        <v>65</v>
      </c>
      <c r="AS1212" s="76">
        <v>10600000</v>
      </c>
      <c r="AT1212" s="72" t="s">
        <v>319</v>
      </c>
      <c r="AU1212" s="76">
        <v>0</v>
      </c>
      <c r="AV1212" s="81" t="s">
        <v>73</v>
      </c>
      <c r="AW1212" s="620">
        <v>7950000</v>
      </c>
      <c r="AX1212" s="488">
        <f t="shared" si="112"/>
        <v>2650000</v>
      </c>
      <c r="AY1212" s="84">
        <f t="shared" si="113"/>
        <v>0.75</v>
      </c>
      <c r="AZ1212" s="84">
        <v>0.75</v>
      </c>
      <c r="BA1212" s="81" t="s">
        <v>73</v>
      </c>
      <c r="BB1212" s="72" t="s">
        <v>123</v>
      </c>
      <c r="BC1212" s="75" t="s">
        <v>11449</v>
      </c>
      <c r="BD1212" s="71" t="s">
        <v>65</v>
      </c>
      <c r="BE1212" s="71" t="s">
        <v>65</v>
      </c>
    </row>
    <row r="1213" spans="2:57" x14ac:dyDescent="0.25">
      <c r="B1213" s="71">
        <v>2025</v>
      </c>
      <c r="C1213" s="71">
        <v>891780111</v>
      </c>
      <c r="D1213" s="71" t="s">
        <v>63</v>
      </c>
      <c r="E1213" s="72" t="s">
        <v>11448</v>
      </c>
      <c r="F1213" s="72" t="s">
        <v>11447</v>
      </c>
      <c r="G1213" s="176">
        <v>0</v>
      </c>
      <c r="H1213" s="72" t="s">
        <v>71</v>
      </c>
      <c r="I1213" s="71" t="s">
        <v>64</v>
      </c>
      <c r="J1213" s="73" t="s">
        <v>81</v>
      </c>
      <c r="K1213" s="75" t="s">
        <v>11446</v>
      </c>
      <c r="L1213" s="76">
        <v>9000000</v>
      </c>
      <c r="M1213" s="71" t="s">
        <v>66</v>
      </c>
      <c r="N1213" s="75" t="s">
        <v>11445</v>
      </c>
      <c r="O1213" s="75">
        <v>1081829133</v>
      </c>
      <c r="P1213" s="72">
        <v>1426</v>
      </c>
      <c r="Q1213" s="80">
        <v>45840</v>
      </c>
      <c r="R1213" s="75">
        <v>2494141000</v>
      </c>
      <c r="S1213" s="80">
        <v>45875</v>
      </c>
      <c r="T1213" s="76">
        <v>9000000</v>
      </c>
      <c r="U1213" s="72" t="s">
        <v>65</v>
      </c>
      <c r="V1213" s="76">
        <v>85475141</v>
      </c>
      <c r="W1213" s="104" t="s">
        <v>11393</v>
      </c>
      <c r="X1213" s="80">
        <v>45875</v>
      </c>
      <c r="Y1213" s="80">
        <v>45875</v>
      </c>
      <c r="Z1213" s="78" t="s">
        <v>73</v>
      </c>
      <c r="AA1213" s="78">
        <v>45991</v>
      </c>
      <c r="AB1213" s="102">
        <f t="shared" si="108"/>
        <v>116</v>
      </c>
      <c r="AC1213" s="72">
        <v>0</v>
      </c>
      <c r="AD1213" s="514">
        <v>0</v>
      </c>
      <c r="AE1213" s="72">
        <v>0</v>
      </c>
      <c r="AF1213" s="80" t="s">
        <v>73</v>
      </c>
      <c r="AG1213" s="102">
        <f t="shared" si="109"/>
        <v>0</v>
      </c>
      <c r="AH1213" s="72">
        <v>0</v>
      </c>
      <c r="AI1213" s="628">
        <v>0</v>
      </c>
      <c r="AJ1213" s="72" t="s">
        <v>73</v>
      </c>
      <c r="AK1213" s="80" t="s">
        <v>73</v>
      </c>
      <c r="AL1213" s="72">
        <v>0</v>
      </c>
      <c r="AM1213" s="80" t="s">
        <v>73</v>
      </c>
      <c r="AN1213" s="80" t="s">
        <v>73</v>
      </c>
      <c r="AO1213" s="80" t="s">
        <v>73</v>
      </c>
      <c r="AP1213" s="102">
        <f t="shared" si="110"/>
        <v>0</v>
      </c>
      <c r="AQ1213" s="102">
        <f t="shared" si="111"/>
        <v>9000000</v>
      </c>
      <c r="AR1213" s="72" t="s">
        <v>65</v>
      </c>
      <c r="AS1213" s="76">
        <v>9000000</v>
      </c>
      <c r="AT1213" s="72" t="s">
        <v>319</v>
      </c>
      <c r="AU1213" s="76">
        <v>0</v>
      </c>
      <c r="AV1213" s="81" t="s">
        <v>73</v>
      </c>
      <c r="AW1213" s="620">
        <v>6750000</v>
      </c>
      <c r="AX1213" s="488">
        <f t="shared" si="112"/>
        <v>2250000</v>
      </c>
      <c r="AY1213" s="84">
        <f t="shared" si="113"/>
        <v>0.75</v>
      </c>
      <c r="AZ1213" s="84">
        <v>0.75</v>
      </c>
      <c r="BA1213" s="81" t="s">
        <v>73</v>
      </c>
      <c r="BB1213" s="72" t="s">
        <v>123</v>
      </c>
      <c r="BC1213" s="75" t="s">
        <v>11444</v>
      </c>
      <c r="BD1213" s="71" t="s">
        <v>65</v>
      </c>
      <c r="BE1213" s="71" t="s">
        <v>65</v>
      </c>
    </row>
    <row r="1214" spans="2:57" x14ac:dyDescent="0.25">
      <c r="B1214" s="71">
        <v>2025</v>
      </c>
      <c r="C1214" s="71">
        <v>891780111</v>
      </c>
      <c r="D1214" s="71" t="s">
        <v>63</v>
      </c>
      <c r="E1214" s="72" t="s">
        <v>11443</v>
      </c>
      <c r="F1214" s="72" t="s">
        <v>11442</v>
      </c>
      <c r="G1214" s="176">
        <v>0</v>
      </c>
      <c r="H1214" s="72" t="s">
        <v>71</v>
      </c>
      <c r="I1214" s="71" t="s">
        <v>64</v>
      </c>
      <c r="J1214" s="73" t="s">
        <v>81</v>
      </c>
      <c r="K1214" s="75" t="s">
        <v>11120</v>
      </c>
      <c r="L1214" s="76">
        <v>8775000</v>
      </c>
      <c r="M1214" s="71" t="s">
        <v>66</v>
      </c>
      <c r="N1214" s="75" t="s">
        <v>11441</v>
      </c>
      <c r="O1214" s="75">
        <v>57430388</v>
      </c>
      <c r="P1214" s="72">
        <v>1426</v>
      </c>
      <c r="Q1214" s="80">
        <v>45840</v>
      </c>
      <c r="R1214" s="75">
        <v>2494141000</v>
      </c>
      <c r="S1214" s="80">
        <v>45875</v>
      </c>
      <c r="T1214" s="76">
        <v>8775000</v>
      </c>
      <c r="U1214" s="72" t="s">
        <v>65</v>
      </c>
      <c r="V1214" s="76">
        <v>45476408</v>
      </c>
      <c r="W1214" s="104" t="s">
        <v>10489</v>
      </c>
      <c r="X1214" s="80">
        <v>45875</v>
      </c>
      <c r="Y1214" s="80">
        <v>45875</v>
      </c>
      <c r="Z1214" s="78" t="s">
        <v>73</v>
      </c>
      <c r="AA1214" s="78">
        <v>45991</v>
      </c>
      <c r="AB1214" s="102">
        <f t="shared" si="108"/>
        <v>116</v>
      </c>
      <c r="AC1214" s="72">
        <v>0</v>
      </c>
      <c r="AD1214" s="514">
        <v>0</v>
      </c>
      <c r="AE1214" s="72">
        <v>0</v>
      </c>
      <c r="AF1214" s="80" t="s">
        <v>73</v>
      </c>
      <c r="AG1214" s="102">
        <f t="shared" si="109"/>
        <v>0</v>
      </c>
      <c r="AH1214" s="72">
        <v>0</v>
      </c>
      <c r="AI1214" s="628">
        <v>0</v>
      </c>
      <c r="AJ1214" s="72" t="s">
        <v>73</v>
      </c>
      <c r="AK1214" s="80" t="s">
        <v>73</v>
      </c>
      <c r="AL1214" s="72">
        <v>0</v>
      </c>
      <c r="AM1214" s="80" t="s">
        <v>73</v>
      </c>
      <c r="AN1214" s="80" t="s">
        <v>73</v>
      </c>
      <c r="AO1214" s="80" t="s">
        <v>73</v>
      </c>
      <c r="AP1214" s="102">
        <f t="shared" si="110"/>
        <v>0</v>
      </c>
      <c r="AQ1214" s="102">
        <f t="shared" si="111"/>
        <v>8775000</v>
      </c>
      <c r="AR1214" s="72" t="s">
        <v>65</v>
      </c>
      <c r="AS1214" s="76">
        <v>8775000</v>
      </c>
      <c r="AT1214" s="72" t="s">
        <v>319</v>
      </c>
      <c r="AU1214" s="76">
        <v>0</v>
      </c>
      <c r="AV1214" s="81" t="s">
        <v>73</v>
      </c>
      <c r="AW1214" s="620">
        <v>4500000</v>
      </c>
      <c r="AX1214" s="488">
        <f t="shared" si="112"/>
        <v>4275000</v>
      </c>
      <c r="AY1214" s="84">
        <f t="shared" si="113"/>
        <v>0.51282051282051277</v>
      </c>
      <c r="AZ1214" s="84">
        <v>0.51282051282051277</v>
      </c>
      <c r="BA1214" s="81" t="s">
        <v>73</v>
      </c>
      <c r="BB1214" s="72" t="s">
        <v>123</v>
      </c>
      <c r="BC1214" s="75" t="s">
        <v>11440</v>
      </c>
      <c r="BD1214" s="71" t="s">
        <v>65</v>
      </c>
      <c r="BE1214" s="71" t="s">
        <v>65</v>
      </c>
    </row>
    <row r="1215" spans="2:57" x14ac:dyDescent="0.25">
      <c r="B1215" s="71">
        <v>2025</v>
      </c>
      <c r="C1215" s="71">
        <v>891780111</v>
      </c>
      <c r="D1215" s="71" t="s">
        <v>63</v>
      </c>
      <c r="E1215" s="72" t="s">
        <v>11439</v>
      </c>
      <c r="F1215" s="72" t="s">
        <v>11438</v>
      </c>
      <c r="G1215" s="176">
        <v>0</v>
      </c>
      <c r="H1215" s="72" t="s">
        <v>71</v>
      </c>
      <c r="I1215" s="71" t="s">
        <v>64</v>
      </c>
      <c r="J1215" s="73" t="s">
        <v>81</v>
      </c>
      <c r="K1215" s="75" t="s">
        <v>11120</v>
      </c>
      <c r="L1215" s="76">
        <v>8775000</v>
      </c>
      <c r="M1215" s="71" t="s">
        <v>66</v>
      </c>
      <c r="N1215" s="75" t="s">
        <v>11437</v>
      </c>
      <c r="O1215" s="75">
        <v>36552336</v>
      </c>
      <c r="P1215" s="72">
        <v>1426</v>
      </c>
      <c r="Q1215" s="80">
        <v>45840</v>
      </c>
      <c r="R1215" s="75">
        <v>2494141000</v>
      </c>
      <c r="S1215" s="80">
        <v>45875</v>
      </c>
      <c r="T1215" s="76">
        <v>8775000</v>
      </c>
      <c r="U1215" s="72" t="s">
        <v>65</v>
      </c>
      <c r="V1215" s="76">
        <v>45476408</v>
      </c>
      <c r="W1215" s="104" t="s">
        <v>10489</v>
      </c>
      <c r="X1215" s="80">
        <v>45875</v>
      </c>
      <c r="Y1215" s="80">
        <v>45875</v>
      </c>
      <c r="Z1215" s="78" t="s">
        <v>73</v>
      </c>
      <c r="AA1215" s="78">
        <v>45991</v>
      </c>
      <c r="AB1215" s="102">
        <f t="shared" si="108"/>
        <v>116</v>
      </c>
      <c r="AC1215" s="72">
        <v>0</v>
      </c>
      <c r="AD1215" s="514">
        <v>0</v>
      </c>
      <c r="AE1215" s="72">
        <v>0</v>
      </c>
      <c r="AF1215" s="80" t="s">
        <v>73</v>
      </c>
      <c r="AG1215" s="102">
        <f t="shared" si="109"/>
        <v>0</v>
      </c>
      <c r="AH1215" s="72">
        <v>0</v>
      </c>
      <c r="AI1215" s="628">
        <v>0</v>
      </c>
      <c r="AJ1215" s="72" t="s">
        <v>73</v>
      </c>
      <c r="AK1215" s="80" t="s">
        <v>73</v>
      </c>
      <c r="AL1215" s="72">
        <v>0</v>
      </c>
      <c r="AM1215" s="80" t="s">
        <v>73</v>
      </c>
      <c r="AN1215" s="80" t="s">
        <v>73</v>
      </c>
      <c r="AO1215" s="80" t="s">
        <v>73</v>
      </c>
      <c r="AP1215" s="102">
        <f t="shared" si="110"/>
        <v>0</v>
      </c>
      <c r="AQ1215" s="102">
        <f t="shared" si="111"/>
        <v>8775000</v>
      </c>
      <c r="AR1215" s="72" t="s">
        <v>65</v>
      </c>
      <c r="AS1215" s="76">
        <v>8775000</v>
      </c>
      <c r="AT1215" s="72" t="s">
        <v>319</v>
      </c>
      <c r="AU1215" s="76">
        <v>0</v>
      </c>
      <c r="AV1215" s="81" t="s">
        <v>73</v>
      </c>
      <c r="AW1215" s="620">
        <v>6525000</v>
      </c>
      <c r="AX1215" s="488">
        <f t="shared" si="112"/>
        <v>2250000</v>
      </c>
      <c r="AY1215" s="84">
        <f t="shared" si="113"/>
        <v>0.74358974358974361</v>
      </c>
      <c r="AZ1215" s="84">
        <v>0.74358974358974361</v>
      </c>
      <c r="BA1215" s="81" t="s">
        <v>73</v>
      </c>
      <c r="BB1215" s="72" t="s">
        <v>123</v>
      </c>
      <c r="BC1215" s="75" t="s">
        <v>11436</v>
      </c>
      <c r="BD1215" s="71" t="s">
        <v>65</v>
      </c>
      <c r="BE1215" s="71" t="s">
        <v>65</v>
      </c>
    </row>
    <row r="1216" spans="2:57" x14ac:dyDescent="0.25">
      <c r="B1216" s="71">
        <v>2025</v>
      </c>
      <c r="C1216" s="71">
        <v>891780111</v>
      </c>
      <c r="D1216" s="71" t="s">
        <v>63</v>
      </c>
      <c r="E1216" s="72" t="s">
        <v>11435</v>
      </c>
      <c r="F1216" s="72" t="s">
        <v>11434</v>
      </c>
      <c r="G1216" s="176">
        <v>0</v>
      </c>
      <c r="H1216" s="72" t="s">
        <v>71</v>
      </c>
      <c r="I1216" s="71" t="s">
        <v>64</v>
      </c>
      <c r="J1216" s="73" t="s">
        <v>81</v>
      </c>
      <c r="K1216" s="75" t="s">
        <v>10491</v>
      </c>
      <c r="L1216" s="76">
        <v>8775000</v>
      </c>
      <c r="M1216" s="71" t="s">
        <v>66</v>
      </c>
      <c r="N1216" s="75" t="s">
        <v>11433</v>
      </c>
      <c r="O1216" s="75">
        <v>1129534741</v>
      </c>
      <c r="P1216" s="72">
        <v>1426</v>
      </c>
      <c r="Q1216" s="80">
        <v>45840</v>
      </c>
      <c r="R1216" s="75">
        <v>2494141000</v>
      </c>
      <c r="S1216" s="80">
        <v>45875</v>
      </c>
      <c r="T1216" s="76">
        <v>8775000</v>
      </c>
      <c r="U1216" s="72" t="s">
        <v>65</v>
      </c>
      <c r="V1216" s="76">
        <v>45476408</v>
      </c>
      <c r="W1216" s="104" t="s">
        <v>10489</v>
      </c>
      <c r="X1216" s="80">
        <v>45875</v>
      </c>
      <c r="Y1216" s="80">
        <v>45875</v>
      </c>
      <c r="Z1216" s="78" t="s">
        <v>73</v>
      </c>
      <c r="AA1216" s="78">
        <v>45991</v>
      </c>
      <c r="AB1216" s="102">
        <f t="shared" si="108"/>
        <v>116</v>
      </c>
      <c r="AC1216" s="72">
        <v>0</v>
      </c>
      <c r="AD1216" s="514">
        <v>0</v>
      </c>
      <c r="AE1216" s="72">
        <v>0</v>
      </c>
      <c r="AF1216" s="80" t="s">
        <v>73</v>
      </c>
      <c r="AG1216" s="102">
        <f t="shared" si="109"/>
        <v>0</v>
      </c>
      <c r="AH1216" s="72">
        <v>0</v>
      </c>
      <c r="AI1216" s="628">
        <v>0</v>
      </c>
      <c r="AJ1216" s="72" t="s">
        <v>73</v>
      </c>
      <c r="AK1216" s="80" t="s">
        <v>73</v>
      </c>
      <c r="AL1216" s="72">
        <v>0</v>
      </c>
      <c r="AM1216" s="80" t="s">
        <v>73</v>
      </c>
      <c r="AN1216" s="80" t="s">
        <v>73</v>
      </c>
      <c r="AO1216" s="80" t="s">
        <v>73</v>
      </c>
      <c r="AP1216" s="102">
        <f t="shared" si="110"/>
        <v>0</v>
      </c>
      <c r="AQ1216" s="102">
        <f t="shared" si="111"/>
        <v>8775000</v>
      </c>
      <c r="AR1216" s="72" t="s">
        <v>65</v>
      </c>
      <c r="AS1216" s="76">
        <v>8775000</v>
      </c>
      <c r="AT1216" s="72" t="s">
        <v>319</v>
      </c>
      <c r="AU1216" s="76">
        <v>0</v>
      </c>
      <c r="AV1216" s="81" t="s">
        <v>73</v>
      </c>
      <c r="AW1216" s="620">
        <v>6525000</v>
      </c>
      <c r="AX1216" s="488">
        <f t="shared" si="112"/>
        <v>2250000</v>
      </c>
      <c r="AY1216" s="84">
        <f t="shared" si="113"/>
        <v>0.74358974358974361</v>
      </c>
      <c r="AZ1216" s="84">
        <v>0.74358974358974361</v>
      </c>
      <c r="BA1216" s="81" t="s">
        <v>73</v>
      </c>
      <c r="BB1216" s="72" t="s">
        <v>123</v>
      </c>
      <c r="BC1216" s="75" t="s">
        <v>11432</v>
      </c>
      <c r="BD1216" s="71" t="s">
        <v>65</v>
      </c>
      <c r="BE1216" s="71" t="s">
        <v>65</v>
      </c>
    </row>
    <row r="1217" spans="2:57" x14ac:dyDescent="0.25">
      <c r="B1217" s="71">
        <v>2025</v>
      </c>
      <c r="C1217" s="71">
        <v>891780111</v>
      </c>
      <c r="D1217" s="71" t="s">
        <v>63</v>
      </c>
      <c r="E1217" s="72" t="s">
        <v>11431</v>
      </c>
      <c r="F1217" s="72" t="s">
        <v>11430</v>
      </c>
      <c r="G1217" s="176">
        <v>0</v>
      </c>
      <c r="H1217" s="72" t="s">
        <v>71</v>
      </c>
      <c r="I1217" s="71" t="s">
        <v>64</v>
      </c>
      <c r="J1217" s="73" t="s">
        <v>81</v>
      </c>
      <c r="K1217" s="75" t="s">
        <v>11120</v>
      </c>
      <c r="L1217" s="76">
        <v>8775000</v>
      </c>
      <c r="M1217" s="71" t="s">
        <v>66</v>
      </c>
      <c r="N1217" s="75" t="s">
        <v>11429</v>
      </c>
      <c r="O1217" s="75">
        <v>57428677</v>
      </c>
      <c r="P1217" s="72">
        <v>1426</v>
      </c>
      <c r="Q1217" s="80">
        <v>45840</v>
      </c>
      <c r="R1217" s="75">
        <v>2494141000</v>
      </c>
      <c r="S1217" s="80">
        <v>45875</v>
      </c>
      <c r="T1217" s="76">
        <v>8775000</v>
      </c>
      <c r="U1217" s="72" t="s">
        <v>65</v>
      </c>
      <c r="V1217" s="76">
        <v>45476408</v>
      </c>
      <c r="W1217" s="104" t="s">
        <v>10489</v>
      </c>
      <c r="X1217" s="80">
        <v>45875</v>
      </c>
      <c r="Y1217" s="80">
        <v>45875</v>
      </c>
      <c r="Z1217" s="78" t="s">
        <v>73</v>
      </c>
      <c r="AA1217" s="78">
        <v>45991</v>
      </c>
      <c r="AB1217" s="102">
        <f t="shared" si="108"/>
        <v>116</v>
      </c>
      <c r="AC1217" s="72">
        <v>0</v>
      </c>
      <c r="AD1217" s="514">
        <v>0</v>
      </c>
      <c r="AE1217" s="72">
        <v>0</v>
      </c>
      <c r="AF1217" s="80" t="s">
        <v>73</v>
      </c>
      <c r="AG1217" s="102">
        <f t="shared" si="109"/>
        <v>0</v>
      </c>
      <c r="AH1217" s="72">
        <v>0</v>
      </c>
      <c r="AI1217" s="628">
        <v>0</v>
      </c>
      <c r="AJ1217" s="72" t="s">
        <v>73</v>
      </c>
      <c r="AK1217" s="80" t="s">
        <v>73</v>
      </c>
      <c r="AL1217" s="72">
        <v>0</v>
      </c>
      <c r="AM1217" s="80" t="s">
        <v>73</v>
      </c>
      <c r="AN1217" s="80" t="s">
        <v>73</v>
      </c>
      <c r="AO1217" s="80" t="s">
        <v>73</v>
      </c>
      <c r="AP1217" s="102">
        <f t="shared" si="110"/>
        <v>0</v>
      </c>
      <c r="AQ1217" s="102">
        <f t="shared" si="111"/>
        <v>8775000</v>
      </c>
      <c r="AR1217" s="72" t="s">
        <v>65</v>
      </c>
      <c r="AS1217" s="76">
        <v>8775000</v>
      </c>
      <c r="AT1217" s="72" t="s">
        <v>319</v>
      </c>
      <c r="AU1217" s="76">
        <v>0</v>
      </c>
      <c r="AV1217" s="81" t="s">
        <v>73</v>
      </c>
      <c r="AW1217" s="620">
        <v>6525000</v>
      </c>
      <c r="AX1217" s="488">
        <f t="shared" si="112"/>
        <v>2250000</v>
      </c>
      <c r="AY1217" s="84">
        <f t="shared" si="113"/>
        <v>0.74358974358974361</v>
      </c>
      <c r="AZ1217" s="84">
        <v>0.74358974358974361</v>
      </c>
      <c r="BA1217" s="81" t="s">
        <v>73</v>
      </c>
      <c r="BB1217" s="72" t="s">
        <v>123</v>
      </c>
      <c r="BC1217" s="75" t="s">
        <v>11428</v>
      </c>
      <c r="BD1217" s="71" t="s">
        <v>65</v>
      </c>
      <c r="BE1217" s="71" t="s">
        <v>65</v>
      </c>
    </row>
    <row r="1218" spans="2:57" x14ac:dyDescent="0.25">
      <c r="B1218" s="71">
        <v>2025</v>
      </c>
      <c r="C1218" s="71">
        <v>891780111</v>
      </c>
      <c r="D1218" s="71" t="s">
        <v>63</v>
      </c>
      <c r="E1218" s="72" t="s">
        <v>11427</v>
      </c>
      <c r="F1218" s="72" t="s">
        <v>11426</v>
      </c>
      <c r="G1218" s="176">
        <v>0</v>
      </c>
      <c r="H1218" s="72" t="s">
        <v>71</v>
      </c>
      <c r="I1218" s="71" t="s">
        <v>64</v>
      </c>
      <c r="J1218" s="73" t="s">
        <v>81</v>
      </c>
      <c r="K1218" s="75" t="s">
        <v>10447</v>
      </c>
      <c r="L1218" s="76">
        <v>9000000</v>
      </c>
      <c r="M1218" s="71" t="s">
        <v>66</v>
      </c>
      <c r="N1218" s="75" t="s">
        <v>11425</v>
      </c>
      <c r="O1218" s="75">
        <v>85476117</v>
      </c>
      <c r="P1218" s="72">
        <v>1426</v>
      </c>
      <c r="Q1218" s="80">
        <v>45840</v>
      </c>
      <c r="R1218" s="75">
        <v>2494141000</v>
      </c>
      <c r="S1218" s="80">
        <v>45875</v>
      </c>
      <c r="T1218" s="76">
        <v>9000000</v>
      </c>
      <c r="U1218" s="72" t="s">
        <v>65</v>
      </c>
      <c r="V1218" s="76">
        <v>85459497</v>
      </c>
      <c r="W1218" s="104" t="s">
        <v>9141</v>
      </c>
      <c r="X1218" s="80">
        <v>45875</v>
      </c>
      <c r="Y1218" s="80">
        <v>45875</v>
      </c>
      <c r="Z1218" s="78" t="s">
        <v>73</v>
      </c>
      <c r="AA1218" s="78">
        <v>45991</v>
      </c>
      <c r="AB1218" s="102">
        <f t="shared" si="108"/>
        <v>116</v>
      </c>
      <c r="AC1218" s="72">
        <v>0</v>
      </c>
      <c r="AD1218" s="514">
        <v>0</v>
      </c>
      <c r="AE1218" s="72">
        <v>0</v>
      </c>
      <c r="AF1218" s="80" t="s">
        <v>73</v>
      </c>
      <c r="AG1218" s="102">
        <f t="shared" si="109"/>
        <v>0</v>
      </c>
      <c r="AH1218" s="72">
        <v>0</v>
      </c>
      <c r="AI1218" s="628">
        <v>0</v>
      </c>
      <c r="AJ1218" s="72" t="s">
        <v>73</v>
      </c>
      <c r="AK1218" s="80" t="s">
        <v>73</v>
      </c>
      <c r="AL1218" s="72">
        <v>0</v>
      </c>
      <c r="AM1218" s="80" t="s">
        <v>73</v>
      </c>
      <c r="AN1218" s="80" t="s">
        <v>73</v>
      </c>
      <c r="AO1218" s="80" t="s">
        <v>73</v>
      </c>
      <c r="AP1218" s="102">
        <f t="shared" si="110"/>
        <v>0</v>
      </c>
      <c r="AQ1218" s="102">
        <f t="shared" si="111"/>
        <v>9000000</v>
      </c>
      <c r="AR1218" s="72" t="s">
        <v>65</v>
      </c>
      <c r="AS1218" s="76">
        <v>9000000</v>
      </c>
      <c r="AT1218" s="72" t="s">
        <v>319</v>
      </c>
      <c r="AU1218" s="76">
        <v>0</v>
      </c>
      <c r="AV1218" s="81" t="s">
        <v>73</v>
      </c>
      <c r="AW1218" s="620">
        <v>6750000</v>
      </c>
      <c r="AX1218" s="488">
        <f t="shared" si="112"/>
        <v>2250000</v>
      </c>
      <c r="AY1218" s="84">
        <f t="shared" si="113"/>
        <v>0.75</v>
      </c>
      <c r="AZ1218" s="84">
        <v>0.75</v>
      </c>
      <c r="BA1218" s="81" t="s">
        <v>73</v>
      </c>
      <c r="BB1218" s="72" t="s">
        <v>123</v>
      </c>
      <c r="BC1218" s="75" t="s">
        <v>11424</v>
      </c>
      <c r="BD1218" s="71" t="s">
        <v>65</v>
      </c>
      <c r="BE1218" s="71" t="s">
        <v>65</v>
      </c>
    </row>
    <row r="1219" spans="2:57" x14ac:dyDescent="0.25">
      <c r="B1219" s="71">
        <v>2025</v>
      </c>
      <c r="C1219" s="71">
        <v>891780111</v>
      </c>
      <c r="D1219" s="71" t="s">
        <v>63</v>
      </c>
      <c r="E1219" s="72" t="s">
        <v>11423</v>
      </c>
      <c r="F1219" s="72" t="s">
        <v>11422</v>
      </c>
      <c r="G1219" s="176">
        <v>0</v>
      </c>
      <c r="H1219" s="72" t="s">
        <v>71</v>
      </c>
      <c r="I1219" s="71" t="s">
        <v>64</v>
      </c>
      <c r="J1219" s="73" t="s">
        <v>81</v>
      </c>
      <c r="K1219" s="75" t="s">
        <v>11421</v>
      </c>
      <c r="L1219" s="76">
        <v>13888000</v>
      </c>
      <c r="M1219" s="71" t="s">
        <v>66</v>
      </c>
      <c r="N1219" s="75" t="s">
        <v>11420</v>
      </c>
      <c r="O1219" s="75">
        <v>1082905438</v>
      </c>
      <c r="P1219" s="72">
        <v>1425</v>
      </c>
      <c r="Q1219" s="80">
        <v>45840</v>
      </c>
      <c r="R1219" s="75">
        <v>5603238000</v>
      </c>
      <c r="S1219" s="80">
        <v>45875</v>
      </c>
      <c r="T1219" s="76">
        <v>13888000</v>
      </c>
      <c r="U1219" s="72" t="s">
        <v>65</v>
      </c>
      <c r="V1219" s="76">
        <v>85465146</v>
      </c>
      <c r="W1219" s="104" t="s">
        <v>9042</v>
      </c>
      <c r="X1219" s="80">
        <v>45875</v>
      </c>
      <c r="Y1219" s="80">
        <v>45875</v>
      </c>
      <c r="Z1219" s="78" t="s">
        <v>73</v>
      </c>
      <c r="AA1219" s="78">
        <v>45991</v>
      </c>
      <c r="AB1219" s="102">
        <f t="shared" si="108"/>
        <v>116</v>
      </c>
      <c r="AC1219" s="72">
        <v>0</v>
      </c>
      <c r="AD1219" s="514">
        <v>0</v>
      </c>
      <c r="AE1219" s="72">
        <v>0</v>
      </c>
      <c r="AF1219" s="80" t="s">
        <v>73</v>
      </c>
      <c r="AG1219" s="102">
        <f t="shared" si="109"/>
        <v>0</v>
      </c>
      <c r="AH1219" s="72">
        <v>0</v>
      </c>
      <c r="AI1219" s="628">
        <v>0</v>
      </c>
      <c r="AJ1219" s="72" t="s">
        <v>73</v>
      </c>
      <c r="AK1219" s="80" t="s">
        <v>73</v>
      </c>
      <c r="AL1219" s="72">
        <v>0</v>
      </c>
      <c r="AM1219" s="80" t="s">
        <v>73</v>
      </c>
      <c r="AN1219" s="80" t="s">
        <v>73</v>
      </c>
      <c r="AO1219" s="80" t="s">
        <v>73</v>
      </c>
      <c r="AP1219" s="102">
        <f t="shared" si="110"/>
        <v>0</v>
      </c>
      <c r="AQ1219" s="102">
        <f t="shared" si="111"/>
        <v>13888000</v>
      </c>
      <c r="AR1219" s="72" t="s">
        <v>65</v>
      </c>
      <c r="AS1219" s="76">
        <v>13888000</v>
      </c>
      <c r="AT1219" s="72" t="s">
        <v>319</v>
      </c>
      <c r="AU1219" s="76">
        <v>0</v>
      </c>
      <c r="AV1219" s="81" t="s">
        <v>73</v>
      </c>
      <c r="AW1219" s="620">
        <v>10416000</v>
      </c>
      <c r="AX1219" s="488">
        <f t="shared" si="112"/>
        <v>3472000</v>
      </c>
      <c r="AY1219" s="84">
        <f t="shared" si="113"/>
        <v>0.75</v>
      </c>
      <c r="AZ1219" s="84">
        <v>0.75</v>
      </c>
      <c r="BA1219" s="81" t="s">
        <v>73</v>
      </c>
      <c r="BB1219" s="72" t="s">
        <v>123</v>
      </c>
      <c r="BC1219" s="75" t="s">
        <v>11419</v>
      </c>
      <c r="BD1219" s="71" t="s">
        <v>65</v>
      </c>
      <c r="BE1219" s="71" t="s">
        <v>65</v>
      </c>
    </row>
    <row r="1220" spans="2:57" x14ac:dyDescent="0.25">
      <c r="B1220" s="71">
        <v>2025</v>
      </c>
      <c r="C1220" s="71">
        <v>891780111</v>
      </c>
      <c r="D1220" s="71" t="s">
        <v>63</v>
      </c>
      <c r="E1220" s="72" t="s">
        <v>11418</v>
      </c>
      <c r="F1220" s="72" t="s">
        <v>11417</v>
      </c>
      <c r="G1220" s="176">
        <v>0</v>
      </c>
      <c r="H1220" s="72" t="s">
        <v>71</v>
      </c>
      <c r="I1220" s="71" t="s">
        <v>64</v>
      </c>
      <c r="J1220" s="73" t="s">
        <v>81</v>
      </c>
      <c r="K1220" s="75" t="s">
        <v>11416</v>
      </c>
      <c r="L1220" s="76">
        <v>12308400</v>
      </c>
      <c r="M1220" s="71" t="s">
        <v>66</v>
      </c>
      <c r="N1220" s="75" t="s">
        <v>11415</v>
      </c>
      <c r="O1220" s="75">
        <v>1083024033</v>
      </c>
      <c r="P1220" s="72">
        <v>1425</v>
      </c>
      <c r="Q1220" s="80">
        <v>45840</v>
      </c>
      <c r="R1220" s="75">
        <v>5603238000</v>
      </c>
      <c r="S1220" s="80">
        <v>45875</v>
      </c>
      <c r="T1220" s="76">
        <v>12308400</v>
      </c>
      <c r="U1220" s="72" t="s">
        <v>65</v>
      </c>
      <c r="V1220" s="76">
        <v>36557666</v>
      </c>
      <c r="W1220" s="104" t="s">
        <v>10440</v>
      </c>
      <c r="X1220" s="80">
        <v>45875</v>
      </c>
      <c r="Y1220" s="80">
        <v>45875</v>
      </c>
      <c r="Z1220" s="78" t="s">
        <v>73</v>
      </c>
      <c r="AA1220" s="78">
        <v>45991</v>
      </c>
      <c r="AB1220" s="102">
        <f t="shared" si="108"/>
        <v>116</v>
      </c>
      <c r="AC1220" s="72">
        <v>0</v>
      </c>
      <c r="AD1220" s="514">
        <v>0</v>
      </c>
      <c r="AE1220" s="72">
        <v>0</v>
      </c>
      <c r="AF1220" s="80" t="s">
        <v>73</v>
      </c>
      <c r="AG1220" s="102">
        <f t="shared" si="109"/>
        <v>0</v>
      </c>
      <c r="AH1220" s="72">
        <v>0</v>
      </c>
      <c r="AI1220" s="628">
        <v>0</v>
      </c>
      <c r="AJ1220" s="72" t="s">
        <v>73</v>
      </c>
      <c r="AK1220" s="80" t="s">
        <v>73</v>
      </c>
      <c r="AL1220" s="72">
        <v>0</v>
      </c>
      <c r="AM1220" s="80" t="s">
        <v>73</v>
      </c>
      <c r="AN1220" s="80" t="s">
        <v>73</v>
      </c>
      <c r="AO1220" s="80" t="s">
        <v>73</v>
      </c>
      <c r="AP1220" s="102">
        <f t="shared" si="110"/>
        <v>0</v>
      </c>
      <c r="AQ1220" s="102">
        <f t="shared" si="111"/>
        <v>12308400</v>
      </c>
      <c r="AR1220" s="72" t="s">
        <v>65</v>
      </c>
      <c r="AS1220" s="76">
        <v>12308400</v>
      </c>
      <c r="AT1220" s="72" t="s">
        <v>319</v>
      </c>
      <c r="AU1220" s="76">
        <v>0</v>
      </c>
      <c r="AV1220" s="81" t="s">
        <v>73</v>
      </c>
      <c r="AW1220" s="620">
        <v>9152400</v>
      </c>
      <c r="AX1220" s="488">
        <f t="shared" si="112"/>
        <v>3156000</v>
      </c>
      <c r="AY1220" s="84">
        <f t="shared" si="113"/>
        <v>0.74358974358974361</v>
      </c>
      <c r="AZ1220" s="84">
        <v>0.74358974358974361</v>
      </c>
      <c r="BA1220" s="81" t="s">
        <v>73</v>
      </c>
      <c r="BB1220" s="72" t="s">
        <v>123</v>
      </c>
      <c r="BC1220" s="75" t="s">
        <v>11414</v>
      </c>
      <c r="BD1220" s="71" t="s">
        <v>65</v>
      </c>
      <c r="BE1220" s="71" t="s">
        <v>65</v>
      </c>
    </row>
    <row r="1221" spans="2:57" x14ac:dyDescent="0.25">
      <c r="B1221" s="71">
        <v>2025</v>
      </c>
      <c r="C1221" s="71">
        <v>891780111</v>
      </c>
      <c r="D1221" s="71" t="s">
        <v>63</v>
      </c>
      <c r="E1221" s="72" t="s">
        <v>11413</v>
      </c>
      <c r="F1221" s="72" t="s">
        <v>11412</v>
      </c>
      <c r="G1221" s="176">
        <v>0</v>
      </c>
      <c r="H1221" s="72" t="s">
        <v>71</v>
      </c>
      <c r="I1221" s="71" t="s">
        <v>64</v>
      </c>
      <c r="J1221" s="73" t="s">
        <v>81</v>
      </c>
      <c r="K1221" s="75" t="s">
        <v>11411</v>
      </c>
      <c r="L1221" s="76">
        <v>9000000</v>
      </c>
      <c r="M1221" s="71" t="s">
        <v>66</v>
      </c>
      <c r="N1221" s="75" t="s">
        <v>11410</v>
      </c>
      <c r="O1221" s="75">
        <v>1004360363</v>
      </c>
      <c r="P1221" s="72">
        <v>1426</v>
      </c>
      <c r="Q1221" s="80">
        <v>45840</v>
      </c>
      <c r="R1221" s="75">
        <v>2494141000</v>
      </c>
      <c r="S1221" s="80">
        <v>45875</v>
      </c>
      <c r="T1221" s="76">
        <v>9000000</v>
      </c>
      <c r="U1221" s="72" t="s">
        <v>65</v>
      </c>
      <c r="V1221" s="76">
        <v>85475141</v>
      </c>
      <c r="W1221" s="104" t="s">
        <v>11393</v>
      </c>
      <c r="X1221" s="80">
        <v>45875</v>
      </c>
      <c r="Y1221" s="80">
        <v>45875</v>
      </c>
      <c r="Z1221" s="78" t="s">
        <v>73</v>
      </c>
      <c r="AA1221" s="78">
        <v>45991</v>
      </c>
      <c r="AB1221" s="102">
        <f t="shared" si="108"/>
        <v>116</v>
      </c>
      <c r="AC1221" s="72">
        <v>0</v>
      </c>
      <c r="AD1221" s="514">
        <v>0</v>
      </c>
      <c r="AE1221" s="72">
        <v>0</v>
      </c>
      <c r="AF1221" s="80" t="s">
        <v>73</v>
      </c>
      <c r="AG1221" s="102">
        <f t="shared" si="109"/>
        <v>0</v>
      </c>
      <c r="AH1221" s="72">
        <v>0</v>
      </c>
      <c r="AI1221" s="628">
        <v>0</v>
      </c>
      <c r="AJ1221" s="72" t="s">
        <v>73</v>
      </c>
      <c r="AK1221" s="80" t="s">
        <v>73</v>
      </c>
      <c r="AL1221" s="72">
        <v>0</v>
      </c>
      <c r="AM1221" s="80" t="s">
        <v>73</v>
      </c>
      <c r="AN1221" s="80" t="s">
        <v>73</v>
      </c>
      <c r="AO1221" s="80" t="s">
        <v>73</v>
      </c>
      <c r="AP1221" s="102">
        <f t="shared" si="110"/>
        <v>0</v>
      </c>
      <c r="AQ1221" s="102">
        <f t="shared" si="111"/>
        <v>9000000</v>
      </c>
      <c r="AR1221" s="72" t="s">
        <v>65</v>
      </c>
      <c r="AS1221" s="76">
        <v>9000000</v>
      </c>
      <c r="AT1221" s="72" t="s">
        <v>319</v>
      </c>
      <c r="AU1221" s="76">
        <v>0</v>
      </c>
      <c r="AV1221" s="81" t="s">
        <v>73</v>
      </c>
      <c r="AW1221" s="620">
        <v>6750000</v>
      </c>
      <c r="AX1221" s="488">
        <f t="shared" si="112"/>
        <v>2250000</v>
      </c>
      <c r="AY1221" s="84">
        <f t="shared" si="113"/>
        <v>0.75</v>
      </c>
      <c r="AZ1221" s="84">
        <v>0.75</v>
      </c>
      <c r="BA1221" s="81" t="s">
        <v>73</v>
      </c>
      <c r="BB1221" s="72" t="s">
        <v>123</v>
      </c>
      <c r="BC1221" s="75" t="s">
        <v>11409</v>
      </c>
      <c r="BD1221" s="71" t="s">
        <v>65</v>
      </c>
      <c r="BE1221" s="71" t="s">
        <v>65</v>
      </c>
    </row>
    <row r="1222" spans="2:57" x14ac:dyDescent="0.25">
      <c r="B1222" s="71">
        <v>2025</v>
      </c>
      <c r="C1222" s="71">
        <v>891780111</v>
      </c>
      <c r="D1222" s="71" t="s">
        <v>63</v>
      </c>
      <c r="E1222" s="72" t="s">
        <v>11408</v>
      </c>
      <c r="F1222" s="72" t="s">
        <v>11407</v>
      </c>
      <c r="G1222" s="176">
        <v>0</v>
      </c>
      <c r="H1222" s="72" t="s">
        <v>71</v>
      </c>
      <c r="I1222" s="71" t="s">
        <v>64</v>
      </c>
      <c r="J1222" s="73" t="s">
        <v>81</v>
      </c>
      <c r="K1222" s="75" t="s">
        <v>11406</v>
      </c>
      <c r="L1222" s="76">
        <v>10335000</v>
      </c>
      <c r="M1222" s="71" t="s">
        <v>66</v>
      </c>
      <c r="N1222" s="75" t="s">
        <v>11405</v>
      </c>
      <c r="O1222" s="75">
        <v>56086232</v>
      </c>
      <c r="P1222" s="72">
        <v>1426</v>
      </c>
      <c r="Q1222" s="80">
        <v>45840</v>
      </c>
      <c r="R1222" s="75">
        <v>2494141000</v>
      </c>
      <c r="S1222" s="80">
        <v>45875</v>
      </c>
      <c r="T1222" s="76">
        <v>10335000</v>
      </c>
      <c r="U1222" s="72" t="s">
        <v>65</v>
      </c>
      <c r="V1222" s="76">
        <v>85152695</v>
      </c>
      <c r="W1222" s="104" t="s">
        <v>10424</v>
      </c>
      <c r="X1222" s="80">
        <v>45875</v>
      </c>
      <c r="Y1222" s="80">
        <v>45875</v>
      </c>
      <c r="Z1222" s="78" t="s">
        <v>73</v>
      </c>
      <c r="AA1222" s="78">
        <v>45991</v>
      </c>
      <c r="AB1222" s="102">
        <f t="shared" si="108"/>
        <v>116</v>
      </c>
      <c r="AC1222" s="72">
        <v>0</v>
      </c>
      <c r="AD1222" s="514">
        <v>0</v>
      </c>
      <c r="AE1222" s="72">
        <v>0</v>
      </c>
      <c r="AF1222" s="80" t="s">
        <v>73</v>
      </c>
      <c r="AG1222" s="102">
        <f t="shared" si="109"/>
        <v>0</v>
      </c>
      <c r="AH1222" s="72">
        <v>0</v>
      </c>
      <c r="AI1222" s="628">
        <v>0</v>
      </c>
      <c r="AJ1222" s="72" t="s">
        <v>73</v>
      </c>
      <c r="AK1222" s="80" t="s">
        <v>73</v>
      </c>
      <c r="AL1222" s="72">
        <v>0</v>
      </c>
      <c r="AM1222" s="80" t="s">
        <v>73</v>
      </c>
      <c r="AN1222" s="80" t="s">
        <v>73</v>
      </c>
      <c r="AO1222" s="80" t="s">
        <v>73</v>
      </c>
      <c r="AP1222" s="102">
        <f t="shared" si="110"/>
        <v>0</v>
      </c>
      <c r="AQ1222" s="102">
        <f t="shared" si="111"/>
        <v>10335000</v>
      </c>
      <c r="AR1222" s="72" t="s">
        <v>65</v>
      </c>
      <c r="AS1222" s="76">
        <v>10335000</v>
      </c>
      <c r="AT1222" s="72" t="s">
        <v>319</v>
      </c>
      <c r="AU1222" s="76">
        <v>0</v>
      </c>
      <c r="AV1222" s="81" t="s">
        <v>73</v>
      </c>
      <c r="AW1222" s="620">
        <v>7685000</v>
      </c>
      <c r="AX1222" s="488">
        <f t="shared" si="112"/>
        <v>2650000</v>
      </c>
      <c r="AY1222" s="84">
        <f t="shared" si="113"/>
        <v>0.74358974358974361</v>
      </c>
      <c r="AZ1222" s="84">
        <v>0.74358974358974361</v>
      </c>
      <c r="BA1222" s="81" t="s">
        <v>73</v>
      </c>
      <c r="BB1222" s="72" t="s">
        <v>123</v>
      </c>
      <c r="BC1222" s="75" t="s">
        <v>11404</v>
      </c>
      <c r="BD1222" s="71" t="s">
        <v>65</v>
      </c>
      <c r="BE1222" s="71" t="s">
        <v>65</v>
      </c>
    </row>
    <row r="1223" spans="2:57" x14ac:dyDescent="0.25">
      <c r="B1223" s="71">
        <v>2025</v>
      </c>
      <c r="C1223" s="71">
        <v>891780111</v>
      </c>
      <c r="D1223" s="71" t="s">
        <v>63</v>
      </c>
      <c r="E1223" s="72" t="s">
        <v>11403</v>
      </c>
      <c r="F1223" s="72" t="s">
        <v>11402</v>
      </c>
      <c r="G1223" s="176">
        <v>0</v>
      </c>
      <c r="H1223" s="72" t="s">
        <v>71</v>
      </c>
      <c r="I1223" s="71" t="s">
        <v>64</v>
      </c>
      <c r="J1223" s="73" t="s">
        <v>81</v>
      </c>
      <c r="K1223" s="75" t="s">
        <v>11401</v>
      </c>
      <c r="L1223" s="76">
        <v>12624000</v>
      </c>
      <c r="M1223" s="71" t="s">
        <v>66</v>
      </c>
      <c r="N1223" s="75" t="s">
        <v>11400</v>
      </c>
      <c r="O1223" s="75">
        <v>1081813717</v>
      </c>
      <c r="P1223" s="72">
        <v>1425</v>
      </c>
      <c r="Q1223" s="80">
        <v>45840</v>
      </c>
      <c r="R1223" s="75">
        <v>5603238000</v>
      </c>
      <c r="S1223" s="80">
        <v>45875</v>
      </c>
      <c r="T1223" s="76">
        <v>12624000</v>
      </c>
      <c r="U1223" s="72" t="s">
        <v>65</v>
      </c>
      <c r="V1223" s="76">
        <v>36718996</v>
      </c>
      <c r="W1223" s="104" t="s">
        <v>11399</v>
      </c>
      <c r="X1223" s="80">
        <v>45875</v>
      </c>
      <c r="Y1223" s="80">
        <v>45875</v>
      </c>
      <c r="Z1223" s="78" t="s">
        <v>73</v>
      </c>
      <c r="AA1223" s="78">
        <v>45991</v>
      </c>
      <c r="AB1223" s="102">
        <f t="shared" si="108"/>
        <v>116</v>
      </c>
      <c r="AC1223" s="72">
        <v>0</v>
      </c>
      <c r="AD1223" s="514">
        <v>0</v>
      </c>
      <c r="AE1223" s="72">
        <v>0</v>
      </c>
      <c r="AF1223" s="80" t="s">
        <v>73</v>
      </c>
      <c r="AG1223" s="102">
        <f t="shared" si="109"/>
        <v>0</v>
      </c>
      <c r="AH1223" s="72">
        <v>0</v>
      </c>
      <c r="AI1223" s="628">
        <v>0</v>
      </c>
      <c r="AJ1223" s="72" t="s">
        <v>73</v>
      </c>
      <c r="AK1223" s="80" t="s">
        <v>73</v>
      </c>
      <c r="AL1223" s="72">
        <v>0</v>
      </c>
      <c r="AM1223" s="80" t="s">
        <v>73</v>
      </c>
      <c r="AN1223" s="80" t="s">
        <v>73</v>
      </c>
      <c r="AO1223" s="80" t="s">
        <v>73</v>
      </c>
      <c r="AP1223" s="102">
        <f t="shared" si="110"/>
        <v>0</v>
      </c>
      <c r="AQ1223" s="102">
        <f t="shared" si="111"/>
        <v>12624000</v>
      </c>
      <c r="AR1223" s="72" t="s">
        <v>65</v>
      </c>
      <c r="AS1223" s="76">
        <v>12624000</v>
      </c>
      <c r="AT1223" s="72" t="s">
        <v>319</v>
      </c>
      <c r="AU1223" s="76">
        <v>0</v>
      </c>
      <c r="AV1223" s="81" t="s">
        <v>73</v>
      </c>
      <c r="AW1223" s="620">
        <v>9468000</v>
      </c>
      <c r="AX1223" s="488">
        <f t="shared" si="112"/>
        <v>3156000</v>
      </c>
      <c r="AY1223" s="84">
        <f t="shared" si="113"/>
        <v>0.75</v>
      </c>
      <c r="AZ1223" s="84">
        <v>0.75</v>
      </c>
      <c r="BA1223" s="81" t="s">
        <v>73</v>
      </c>
      <c r="BB1223" s="72" t="s">
        <v>123</v>
      </c>
      <c r="BC1223" s="75" t="s">
        <v>11398</v>
      </c>
      <c r="BD1223" s="71" t="s">
        <v>65</v>
      </c>
      <c r="BE1223" s="71" t="s">
        <v>65</v>
      </c>
    </row>
    <row r="1224" spans="2:57" x14ac:dyDescent="0.25">
      <c r="B1224" s="71">
        <v>2025</v>
      </c>
      <c r="C1224" s="71">
        <v>891780111</v>
      </c>
      <c r="D1224" s="71" t="s">
        <v>63</v>
      </c>
      <c r="E1224" s="72" t="s">
        <v>11397</v>
      </c>
      <c r="F1224" s="72" t="s">
        <v>11396</v>
      </c>
      <c r="G1224" s="176">
        <v>0</v>
      </c>
      <c r="H1224" s="72" t="s">
        <v>71</v>
      </c>
      <c r="I1224" s="71" t="s">
        <v>64</v>
      </c>
      <c r="J1224" s="73" t="s">
        <v>81</v>
      </c>
      <c r="K1224" s="75" t="s">
        <v>11395</v>
      </c>
      <c r="L1224" s="76">
        <v>9000000</v>
      </c>
      <c r="M1224" s="71" t="s">
        <v>66</v>
      </c>
      <c r="N1224" s="75" t="s">
        <v>11394</v>
      </c>
      <c r="O1224" s="75">
        <v>1084054100</v>
      </c>
      <c r="P1224" s="72">
        <v>1426</v>
      </c>
      <c r="Q1224" s="80">
        <v>45840</v>
      </c>
      <c r="R1224" s="75">
        <v>2494141000</v>
      </c>
      <c r="S1224" s="80">
        <v>45875</v>
      </c>
      <c r="T1224" s="76">
        <v>9000000</v>
      </c>
      <c r="U1224" s="72" t="s">
        <v>65</v>
      </c>
      <c r="V1224" s="76">
        <v>85475141</v>
      </c>
      <c r="W1224" s="104" t="s">
        <v>11393</v>
      </c>
      <c r="X1224" s="80">
        <v>45875</v>
      </c>
      <c r="Y1224" s="80">
        <v>45875</v>
      </c>
      <c r="Z1224" s="78" t="s">
        <v>73</v>
      </c>
      <c r="AA1224" s="78">
        <v>45991</v>
      </c>
      <c r="AB1224" s="102">
        <f t="shared" ref="AB1224:AB1287" si="114">+IF(Z1224="1800-01-01",AA1224-Y1224,AA1224-Z1224)</f>
        <v>116</v>
      </c>
      <c r="AC1224" s="72">
        <v>0</v>
      </c>
      <c r="AD1224" s="514">
        <v>0</v>
      </c>
      <c r="AE1224" s="72">
        <v>0</v>
      </c>
      <c r="AF1224" s="80" t="s">
        <v>73</v>
      </c>
      <c r="AG1224" s="102">
        <f t="shared" ref="AG1224:AG1287" si="115">+IF(AF1224="1800-01-01",0,AF1224-AA1224)</f>
        <v>0</v>
      </c>
      <c r="AH1224" s="72">
        <v>0</v>
      </c>
      <c r="AI1224" s="628">
        <v>0</v>
      </c>
      <c r="AJ1224" s="72" t="s">
        <v>73</v>
      </c>
      <c r="AK1224" s="80" t="s">
        <v>73</v>
      </c>
      <c r="AL1224" s="72">
        <v>0</v>
      </c>
      <c r="AM1224" s="80" t="s">
        <v>73</v>
      </c>
      <c r="AN1224" s="80" t="s">
        <v>73</v>
      </c>
      <c r="AO1224" s="80" t="s">
        <v>73</v>
      </c>
      <c r="AP1224" s="102">
        <f t="shared" ref="AP1224:AP1287" si="116">+IF(AM1224="1800-01-01",0,AN1224-AM1224)</f>
        <v>0</v>
      </c>
      <c r="AQ1224" s="102">
        <f t="shared" ref="AQ1224:AQ1287" si="117">+L1224+AD1224-AI1224</f>
        <v>9000000</v>
      </c>
      <c r="AR1224" s="72" t="s">
        <v>65</v>
      </c>
      <c r="AS1224" s="76">
        <v>9000000</v>
      </c>
      <c r="AT1224" s="72" t="s">
        <v>319</v>
      </c>
      <c r="AU1224" s="76">
        <v>0</v>
      </c>
      <c r="AV1224" s="81" t="s">
        <v>73</v>
      </c>
      <c r="AW1224" s="620">
        <v>6750000</v>
      </c>
      <c r="AX1224" s="488">
        <f t="shared" ref="AX1224:AX1287" si="118">AQ1224-AW1224</f>
        <v>2250000</v>
      </c>
      <c r="AY1224" s="84">
        <f t="shared" ref="AY1224:AY1287" si="119">+IFERROR(AW1224/AQ1224,"_")</f>
        <v>0.75</v>
      </c>
      <c r="AZ1224" s="84">
        <v>0.75</v>
      </c>
      <c r="BA1224" s="81" t="s">
        <v>73</v>
      </c>
      <c r="BB1224" s="72" t="s">
        <v>123</v>
      </c>
      <c r="BC1224" s="75" t="s">
        <v>11392</v>
      </c>
      <c r="BD1224" s="71" t="s">
        <v>65</v>
      </c>
      <c r="BE1224" s="71" t="s">
        <v>65</v>
      </c>
    </row>
    <row r="1225" spans="2:57" x14ac:dyDescent="0.25">
      <c r="B1225" s="71">
        <v>2025</v>
      </c>
      <c r="C1225" s="71">
        <v>891780111</v>
      </c>
      <c r="D1225" s="71" t="s">
        <v>63</v>
      </c>
      <c r="E1225" s="72" t="s">
        <v>11391</v>
      </c>
      <c r="F1225" s="72" t="s">
        <v>11390</v>
      </c>
      <c r="G1225" s="176">
        <v>0</v>
      </c>
      <c r="H1225" s="72" t="s">
        <v>71</v>
      </c>
      <c r="I1225" s="71" t="s">
        <v>64</v>
      </c>
      <c r="J1225" s="73" t="s">
        <v>81</v>
      </c>
      <c r="K1225" s="75" t="s">
        <v>11389</v>
      </c>
      <c r="L1225" s="76">
        <v>9000000</v>
      </c>
      <c r="M1225" s="71" t="s">
        <v>66</v>
      </c>
      <c r="N1225" s="75" t="s">
        <v>11388</v>
      </c>
      <c r="O1225" s="75">
        <v>1082965670</v>
      </c>
      <c r="P1225" s="72">
        <v>1426</v>
      </c>
      <c r="Q1225" s="80">
        <v>45840</v>
      </c>
      <c r="R1225" s="75">
        <v>2494141000</v>
      </c>
      <c r="S1225" s="80">
        <v>45875</v>
      </c>
      <c r="T1225" s="76">
        <v>9000000</v>
      </c>
      <c r="U1225" s="72" t="s">
        <v>65</v>
      </c>
      <c r="V1225" s="76">
        <v>85467461</v>
      </c>
      <c r="W1225" s="104" t="s">
        <v>10495</v>
      </c>
      <c r="X1225" s="80">
        <v>45875</v>
      </c>
      <c r="Y1225" s="80">
        <v>45875</v>
      </c>
      <c r="Z1225" s="78" t="s">
        <v>73</v>
      </c>
      <c r="AA1225" s="78">
        <v>45991</v>
      </c>
      <c r="AB1225" s="102">
        <f t="shared" si="114"/>
        <v>116</v>
      </c>
      <c r="AC1225" s="72">
        <v>0</v>
      </c>
      <c r="AD1225" s="514">
        <v>0</v>
      </c>
      <c r="AE1225" s="72">
        <v>0</v>
      </c>
      <c r="AF1225" s="80" t="s">
        <v>73</v>
      </c>
      <c r="AG1225" s="102">
        <f t="shared" si="115"/>
        <v>0</v>
      </c>
      <c r="AH1225" s="72">
        <v>0</v>
      </c>
      <c r="AI1225" s="628">
        <v>0</v>
      </c>
      <c r="AJ1225" s="72" t="s">
        <v>73</v>
      </c>
      <c r="AK1225" s="80" t="s">
        <v>73</v>
      </c>
      <c r="AL1225" s="72">
        <v>0</v>
      </c>
      <c r="AM1225" s="80" t="s">
        <v>73</v>
      </c>
      <c r="AN1225" s="80" t="s">
        <v>73</v>
      </c>
      <c r="AO1225" s="80" t="s">
        <v>73</v>
      </c>
      <c r="AP1225" s="102">
        <f t="shared" si="116"/>
        <v>0</v>
      </c>
      <c r="AQ1225" s="102">
        <f t="shared" si="117"/>
        <v>9000000</v>
      </c>
      <c r="AR1225" s="72" t="s">
        <v>65</v>
      </c>
      <c r="AS1225" s="76">
        <v>9000000</v>
      </c>
      <c r="AT1225" s="72" t="s">
        <v>319</v>
      </c>
      <c r="AU1225" s="76">
        <v>0</v>
      </c>
      <c r="AV1225" s="81" t="s">
        <v>73</v>
      </c>
      <c r="AW1225" s="620">
        <v>6750000</v>
      </c>
      <c r="AX1225" s="488">
        <f t="shared" si="118"/>
        <v>2250000</v>
      </c>
      <c r="AY1225" s="84">
        <f t="shared" si="119"/>
        <v>0.75</v>
      </c>
      <c r="AZ1225" s="84">
        <v>0.75</v>
      </c>
      <c r="BA1225" s="81" t="s">
        <v>73</v>
      </c>
      <c r="BB1225" s="72" t="s">
        <v>123</v>
      </c>
      <c r="BC1225" s="75" t="s">
        <v>11387</v>
      </c>
      <c r="BD1225" s="71" t="s">
        <v>65</v>
      </c>
      <c r="BE1225" s="71" t="s">
        <v>65</v>
      </c>
    </row>
    <row r="1226" spans="2:57" x14ac:dyDescent="0.25">
      <c r="B1226" s="71">
        <v>2025</v>
      </c>
      <c r="C1226" s="71">
        <v>891780111</v>
      </c>
      <c r="D1226" s="71" t="s">
        <v>63</v>
      </c>
      <c r="E1226" s="72" t="s">
        <v>11386</v>
      </c>
      <c r="F1226" s="72" t="s">
        <v>11385</v>
      </c>
      <c r="G1226" s="176">
        <v>0</v>
      </c>
      <c r="H1226" s="72" t="s">
        <v>71</v>
      </c>
      <c r="I1226" s="71" t="s">
        <v>64</v>
      </c>
      <c r="J1226" s="73" t="s">
        <v>81</v>
      </c>
      <c r="K1226" s="75" t="s">
        <v>11384</v>
      </c>
      <c r="L1226" s="76">
        <v>10335000</v>
      </c>
      <c r="M1226" s="71" t="s">
        <v>66</v>
      </c>
      <c r="N1226" s="75" t="s">
        <v>11383</v>
      </c>
      <c r="O1226" s="75">
        <v>72258990</v>
      </c>
      <c r="P1226" s="72">
        <v>1426</v>
      </c>
      <c r="Q1226" s="80">
        <v>45840</v>
      </c>
      <c r="R1226" s="75">
        <v>2494141000</v>
      </c>
      <c r="S1226" s="80">
        <v>45875</v>
      </c>
      <c r="T1226" s="76">
        <v>10335000</v>
      </c>
      <c r="U1226" s="72" t="s">
        <v>65</v>
      </c>
      <c r="V1226" s="76">
        <v>85152695</v>
      </c>
      <c r="W1226" s="104" t="s">
        <v>10424</v>
      </c>
      <c r="X1226" s="80">
        <v>45875</v>
      </c>
      <c r="Y1226" s="80">
        <v>45875</v>
      </c>
      <c r="Z1226" s="78" t="s">
        <v>73</v>
      </c>
      <c r="AA1226" s="78">
        <v>45991</v>
      </c>
      <c r="AB1226" s="102">
        <f t="shared" si="114"/>
        <v>116</v>
      </c>
      <c r="AC1226" s="72">
        <v>0</v>
      </c>
      <c r="AD1226" s="514">
        <v>0</v>
      </c>
      <c r="AE1226" s="72">
        <v>0</v>
      </c>
      <c r="AF1226" s="80" t="s">
        <v>73</v>
      </c>
      <c r="AG1226" s="102">
        <f t="shared" si="115"/>
        <v>0</v>
      </c>
      <c r="AH1226" s="72">
        <v>0</v>
      </c>
      <c r="AI1226" s="628">
        <v>0</v>
      </c>
      <c r="AJ1226" s="72" t="s">
        <v>73</v>
      </c>
      <c r="AK1226" s="80" t="s">
        <v>73</v>
      </c>
      <c r="AL1226" s="72">
        <v>0</v>
      </c>
      <c r="AM1226" s="80" t="s">
        <v>73</v>
      </c>
      <c r="AN1226" s="80" t="s">
        <v>73</v>
      </c>
      <c r="AO1226" s="80" t="s">
        <v>73</v>
      </c>
      <c r="AP1226" s="102">
        <f t="shared" si="116"/>
        <v>0</v>
      </c>
      <c r="AQ1226" s="102">
        <f t="shared" si="117"/>
        <v>10335000</v>
      </c>
      <c r="AR1226" s="72" t="s">
        <v>65</v>
      </c>
      <c r="AS1226" s="76">
        <v>10335000</v>
      </c>
      <c r="AT1226" s="72" t="s">
        <v>319</v>
      </c>
      <c r="AU1226" s="76">
        <v>0</v>
      </c>
      <c r="AV1226" s="81" t="s">
        <v>73</v>
      </c>
      <c r="AW1226" s="620">
        <v>7685000</v>
      </c>
      <c r="AX1226" s="488">
        <f t="shared" si="118"/>
        <v>2650000</v>
      </c>
      <c r="AY1226" s="84">
        <f t="shared" si="119"/>
        <v>0.74358974358974361</v>
      </c>
      <c r="AZ1226" s="84">
        <v>0.74358974358974361</v>
      </c>
      <c r="BA1226" s="81" t="s">
        <v>73</v>
      </c>
      <c r="BB1226" s="72" t="s">
        <v>123</v>
      </c>
      <c r="BC1226" s="75" t="s">
        <v>11382</v>
      </c>
      <c r="BD1226" s="71" t="s">
        <v>65</v>
      </c>
      <c r="BE1226" s="71" t="s">
        <v>65</v>
      </c>
    </row>
    <row r="1227" spans="2:57" x14ac:dyDescent="0.25">
      <c r="B1227" s="71">
        <v>2025</v>
      </c>
      <c r="C1227" s="71">
        <v>891780111</v>
      </c>
      <c r="D1227" s="71" t="s">
        <v>63</v>
      </c>
      <c r="E1227" s="72" t="s">
        <v>11381</v>
      </c>
      <c r="F1227" s="72" t="s">
        <v>11380</v>
      </c>
      <c r="G1227" s="176">
        <v>0</v>
      </c>
      <c r="H1227" s="72" t="s">
        <v>71</v>
      </c>
      <c r="I1227" s="71" t="s">
        <v>64</v>
      </c>
      <c r="J1227" s="73" t="s">
        <v>81</v>
      </c>
      <c r="K1227" s="75" t="s">
        <v>11379</v>
      </c>
      <c r="L1227" s="76">
        <v>12624000</v>
      </c>
      <c r="M1227" s="71" t="s">
        <v>66</v>
      </c>
      <c r="N1227" s="75" t="s">
        <v>2390</v>
      </c>
      <c r="O1227" s="75">
        <v>1082856483</v>
      </c>
      <c r="P1227" s="72">
        <v>1425</v>
      </c>
      <c r="Q1227" s="80">
        <v>45840</v>
      </c>
      <c r="R1227" s="75">
        <v>5603238000</v>
      </c>
      <c r="S1227" s="80">
        <v>45875</v>
      </c>
      <c r="T1227" s="76">
        <v>12624000</v>
      </c>
      <c r="U1227" s="72" t="s">
        <v>65</v>
      </c>
      <c r="V1227" s="76">
        <v>57461216</v>
      </c>
      <c r="W1227" s="104" t="s">
        <v>10332</v>
      </c>
      <c r="X1227" s="80">
        <v>45875</v>
      </c>
      <c r="Y1227" s="80">
        <v>45875</v>
      </c>
      <c r="Z1227" s="78" t="s">
        <v>73</v>
      </c>
      <c r="AA1227" s="78">
        <v>45991</v>
      </c>
      <c r="AB1227" s="102">
        <f t="shared" si="114"/>
        <v>116</v>
      </c>
      <c r="AC1227" s="72">
        <v>0</v>
      </c>
      <c r="AD1227" s="514">
        <v>0</v>
      </c>
      <c r="AE1227" s="72">
        <v>0</v>
      </c>
      <c r="AF1227" s="80" t="s">
        <v>73</v>
      </c>
      <c r="AG1227" s="102">
        <f t="shared" si="115"/>
        <v>0</v>
      </c>
      <c r="AH1227" s="72">
        <v>0</v>
      </c>
      <c r="AI1227" s="628">
        <v>0</v>
      </c>
      <c r="AJ1227" s="72" t="s">
        <v>73</v>
      </c>
      <c r="AK1227" s="80" t="s">
        <v>73</v>
      </c>
      <c r="AL1227" s="72">
        <v>0</v>
      </c>
      <c r="AM1227" s="80" t="s">
        <v>73</v>
      </c>
      <c r="AN1227" s="80" t="s">
        <v>73</v>
      </c>
      <c r="AO1227" s="80" t="s">
        <v>73</v>
      </c>
      <c r="AP1227" s="102">
        <f t="shared" si="116"/>
        <v>0</v>
      </c>
      <c r="AQ1227" s="102">
        <f t="shared" si="117"/>
        <v>12624000</v>
      </c>
      <c r="AR1227" s="72" t="s">
        <v>65</v>
      </c>
      <c r="AS1227" s="76">
        <v>12624000</v>
      </c>
      <c r="AT1227" s="72" t="s">
        <v>319</v>
      </c>
      <c r="AU1227" s="76">
        <v>0</v>
      </c>
      <c r="AV1227" s="81" t="s">
        <v>73</v>
      </c>
      <c r="AW1227" s="620">
        <v>9468000</v>
      </c>
      <c r="AX1227" s="488">
        <f t="shared" si="118"/>
        <v>3156000</v>
      </c>
      <c r="AY1227" s="84">
        <f t="shared" si="119"/>
        <v>0.75</v>
      </c>
      <c r="AZ1227" s="84">
        <v>0.75</v>
      </c>
      <c r="BA1227" s="81" t="s">
        <v>73</v>
      </c>
      <c r="BB1227" s="72" t="s">
        <v>123</v>
      </c>
      <c r="BC1227" s="75" t="s">
        <v>11378</v>
      </c>
      <c r="BD1227" s="71" t="s">
        <v>65</v>
      </c>
      <c r="BE1227" s="71" t="s">
        <v>65</v>
      </c>
    </row>
    <row r="1228" spans="2:57" x14ac:dyDescent="0.25">
      <c r="B1228" s="71">
        <v>2025</v>
      </c>
      <c r="C1228" s="71">
        <v>891780111</v>
      </c>
      <c r="D1228" s="71" t="s">
        <v>63</v>
      </c>
      <c r="E1228" s="72" t="s">
        <v>11377</v>
      </c>
      <c r="F1228" s="72" t="s">
        <v>11376</v>
      </c>
      <c r="G1228" s="176">
        <v>0</v>
      </c>
      <c r="H1228" s="72" t="s">
        <v>71</v>
      </c>
      <c r="I1228" s="71" t="s">
        <v>64</v>
      </c>
      <c r="J1228" s="73" t="s">
        <v>81</v>
      </c>
      <c r="K1228" s="75" t="s">
        <v>10447</v>
      </c>
      <c r="L1228" s="76">
        <v>9000000</v>
      </c>
      <c r="M1228" s="71" t="s">
        <v>66</v>
      </c>
      <c r="N1228" s="75" t="s">
        <v>11375</v>
      </c>
      <c r="O1228" s="75">
        <v>85473768</v>
      </c>
      <c r="P1228" s="72">
        <v>1426</v>
      </c>
      <c r="Q1228" s="80">
        <v>45840</v>
      </c>
      <c r="R1228" s="75">
        <v>2494141000</v>
      </c>
      <c r="S1228" s="80">
        <v>45875</v>
      </c>
      <c r="T1228" s="76">
        <v>9000000</v>
      </c>
      <c r="U1228" s="72" t="s">
        <v>65</v>
      </c>
      <c r="V1228" s="76">
        <v>85459497</v>
      </c>
      <c r="W1228" s="104" t="s">
        <v>9141</v>
      </c>
      <c r="X1228" s="80">
        <v>45875</v>
      </c>
      <c r="Y1228" s="80">
        <v>45875</v>
      </c>
      <c r="Z1228" s="78" t="s">
        <v>73</v>
      </c>
      <c r="AA1228" s="78">
        <v>45991</v>
      </c>
      <c r="AB1228" s="102">
        <f t="shared" si="114"/>
        <v>116</v>
      </c>
      <c r="AC1228" s="72">
        <v>0</v>
      </c>
      <c r="AD1228" s="514">
        <v>0</v>
      </c>
      <c r="AE1228" s="72">
        <v>0</v>
      </c>
      <c r="AF1228" s="80" t="s">
        <v>73</v>
      </c>
      <c r="AG1228" s="102">
        <f t="shared" si="115"/>
        <v>0</v>
      </c>
      <c r="AH1228" s="72">
        <v>0</v>
      </c>
      <c r="AI1228" s="628">
        <v>0</v>
      </c>
      <c r="AJ1228" s="72" t="s">
        <v>73</v>
      </c>
      <c r="AK1228" s="80" t="s">
        <v>73</v>
      </c>
      <c r="AL1228" s="72">
        <v>0</v>
      </c>
      <c r="AM1228" s="80" t="s">
        <v>73</v>
      </c>
      <c r="AN1228" s="80" t="s">
        <v>73</v>
      </c>
      <c r="AO1228" s="80" t="s">
        <v>73</v>
      </c>
      <c r="AP1228" s="102">
        <f t="shared" si="116"/>
        <v>0</v>
      </c>
      <c r="AQ1228" s="102">
        <f t="shared" si="117"/>
        <v>9000000</v>
      </c>
      <c r="AR1228" s="72" t="s">
        <v>65</v>
      </c>
      <c r="AS1228" s="76">
        <v>9000000</v>
      </c>
      <c r="AT1228" s="72" t="s">
        <v>319</v>
      </c>
      <c r="AU1228" s="76">
        <v>0</v>
      </c>
      <c r="AV1228" s="81" t="s">
        <v>73</v>
      </c>
      <c r="AW1228" s="620">
        <v>6750000</v>
      </c>
      <c r="AX1228" s="488">
        <f t="shared" si="118"/>
        <v>2250000</v>
      </c>
      <c r="AY1228" s="84">
        <f t="shared" si="119"/>
        <v>0.75</v>
      </c>
      <c r="AZ1228" s="84">
        <v>0.75</v>
      </c>
      <c r="BA1228" s="81" t="s">
        <v>73</v>
      </c>
      <c r="BB1228" s="72" t="s">
        <v>123</v>
      </c>
      <c r="BC1228" s="75" t="s">
        <v>11374</v>
      </c>
      <c r="BD1228" s="71" t="s">
        <v>65</v>
      </c>
      <c r="BE1228" s="71" t="s">
        <v>65</v>
      </c>
    </row>
    <row r="1229" spans="2:57" x14ac:dyDescent="0.25">
      <c r="B1229" s="71">
        <v>2025</v>
      </c>
      <c r="C1229" s="71">
        <v>891780111</v>
      </c>
      <c r="D1229" s="71" t="s">
        <v>63</v>
      </c>
      <c r="E1229" s="72" t="s">
        <v>11373</v>
      </c>
      <c r="F1229" s="72" t="s">
        <v>11372</v>
      </c>
      <c r="G1229" s="176">
        <v>0</v>
      </c>
      <c r="H1229" s="72" t="s">
        <v>71</v>
      </c>
      <c r="I1229" s="71" t="s">
        <v>64</v>
      </c>
      <c r="J1229" s="73" t="s">
        <v>81</v>
      </c>
      <c r="K1229" s="75" t="s">
        <v>11371</v>
      </c>
      <c r="L1229" s="76">
        <v>15148000</v>
      </c>
      <c r="M1229" s="71" t="s">
        <v>66</v>
      </c>
      <c r="N1229" s="75" t="s">
        <v>11370</v>
      </c>
      <c r="O1229" s="75">
        <v>85153671</v>
      </c>
      <c r="P1229" s="72">
        <v>1425</v>
      </c>
      <c r="Q1229" s="80">
        <v>45840</v>
      </c>
      <c r="R1229" s="75">
        <v>5603238000</v>
      </c>
      <c r="S1229" s="80">
        <v>45875</v>
      </c>
      <c r="T1229" s="76">
        <v>15148000</v>
      </c>
      <c r="U1229" s="72" t="s">
        <v>65</v>
      </c>
      <c r="V1229" s="76">
        <v>37511267</v>
      </c>
      <c r="W1229" s="104" t="s">
        <v>11355</v>
      </c>
      <c r="X1229" s="80">
        <v>45875</v>
      </c>
      <c r="Y1229" s="80">
        <v>45875</v>
      </c>
      <c r="Z1229" s="78" t="s">
        <v>73</v>
      </c>
      <c r="AA1229" s="78">
        <v>45991</v>
      </c>
      <c r="AB1229" s="102">
        <f t="shared" si="114"/>
        <v>116</v>
      </c>
      <c r="AC1229" s="72">
        <v>0</v>
      </c>
      <c r="AD1229" s="514">
        <v>0</v>
      </c>
      <c r="AE1229" s="72">
        <v>0</v>
      </c>
      <c r="AF1229" s="80" t="s">
        <v>73</v>
      </c>
      <c r="AG1229" s="102">
        <f t="shared" si="115"/>
        <v>0</v>
      </c>
      <c r="AH1229" s="72">
        <v>0</v>
      </c>
      <c r="AI1229" s="628">
        <v>0</v>
      </c>
      <c r="AJ1229" s="72" t="s">
        <v>73</v>
      </c>
      <c r="AK1229" s="80" t="s">
        <v>73</v>
      </c>
      <c r="AL1229" s="72">
        <v>0</v>
      </c>
      <c r="AM1229" s="80" t="s">
        <v>73</v>
      </c>
      <c r="AN1229" s="80" t="s">
        <v>73</v>
      </c>
      <c r="AO1229" s="80" t="s">
        <v>73</v>
      </c>
      <c r="AP1229" s="102">
        <f t="shared" si="116"/>
        <v>0</v>
      </c>
      <c r="AQ1229" s="102">
        <f t="shared" si="117"/>
        <v>15148000</v>
      </c>
      <c r="AR1229" s="72" t="s">
        <v>65</v>
      </c>
      <c r="AS1229" s="76">
        <v>15148000</v>
      </c>
      <c r="AT1229" s="72" t="s">
        <v>319</v>
      </c>
      <c r="AU1229" s="76">
        <v>0</v>
      </c>
      <c r="AV1229" s="81" t="s">
        <v>73</v>
      </c>
      <c r="AW1229" s="620">
        <v>11361000</v>
      </c>
      <c r="AX1229" s="488">
        <f t="shared" si="118"/>
        <v>3787000</v>
      </c>
      <c r="AY1229" s="84">
        <f t="shared" si="119"/>
        <v>0.75</v>
      </c>
      <c r="AZ1229" s="84">
        <v>0.75</v>
      </c>
      <c r="BA1229" s="81" t="s">
        <v>73</v>
      </c>
      <c r="BB1229" s="72" t="s">
        <v>123</v>
      </c>
      <c r="BC1229" s="75" t="s">
        <v>11369</v>
      </c>
      <c r="BD1229" s="71" t="s">
        <v>65</v>
      </c>
      <c r="BE1229" s="71" t="s">
        <v>65</v>
      </c>
    </row>
    <row r="1230" spans="2:57" x14ac:dyDescent="0.25">
      <c r="B1230" s="71">
        <v>2025</v>
      </c>
      <c r="C1230" s="71">
        <v>891780111</v>
      </c>
      <c r="D1230" s="71" t="s">
        <v>63</v>
      </c>
      <c r="E1230" s="72" t="s">
        <v>11368</v>
      </c>
      <c r="F1230" s="72" t="s">
        <v>11367</v>
      </c>
      <c r="G1230" s="176">
        <v>0</v>
      </c>
      <c r="H1230" s="72" t="s">
        <v>71</v>
      </c>
      <c r="I1230" s="71" t="s">
        <v>64</v>
      </c>
      <c r="J1230" s="73" t="s">
        <v>81</v>
      </c>
      <c r="K1230" s="75" t="s">
        <v>11215</v>
      </c>
      <c r="L1230" s="76">
        <v>9000000</v>
      </c>
      <c r="M1230" s="71" t="s">
        <v>66</v>
      </c>
      <c r="N1230" s="75" t="s">
        <v>11366</v>
      </c>
      <c r="O1230" s="75">
        <v>1082958463</v>
      </c>
      <c r="P1230" s="72">
        <v>1426</v>
      </c>
      <c r="Q1230" s="80">
        <v>45840</v>
      </c>
      <c r="R1230" s="75">
        <v>2494141000</v>
      </c>
      <c r="S1230" s="80">
        <v>45875</v>
      </c>
      <c r="T1230" s="76">
        <v>9000000</v>
      </c>
      <c r="U1230" s="72" t="s">
        <v>65</v>
      </c>
      <c r="V1230" s="76">
        <v>7601831</v>
      </c>
      <c r="W1230" s="104" t="s">
        <v>11213</v>
      </c>
      <c r="X1230" s="80">
        <v>45875</v>
      </c>
      <c r="Y1230" s="80">
        <v>45875</v>
      </c>
      <c r="Z1230" s="78" t="s">
        <v>73</v>
      </c>
      <c r="AA1230" s="78">
        <v>45991</v>
      </c>
      <c r="AB1230" s="102">
        <f t="shared" si="114"/>
        <v>116</v>
      </c>
      <c r="AC1230" s="72">
        <v>0</v>
      </c>
      <c r="AD1230" s="514">
        <v>0</v>
      </c>
      <c r="AE1230" s="72">
        <v>0</v>
      </c>
      <c r="AF1230" s="80" t="s">
        <v>73</v>
      </c>
      <c r="AG1230" s="102">
        <f t="shared" si="115"/>
        <v>0</v>
      </c>
      <c r="AH1230" s="72">
        <v>0</v>
      </c>
      <c r="AI1230" s="628">
        <v>0</v>
      </c>
      <c r="AJ1230" s="72" t="s">
        <v>73</v>
      </c>
      <c r="AK1230" s="80" t="s">
        <v>73</v>
      </c>
      <c r="AL1230" s="72">
        <v>0</v>
      </c>
      <c r="AM1230" s="80" t="s">
        <v>73</v>
      </c>
      <c r="AN1230" s="80" t="s">
        <v>73</v>
      </c>
      <c r="AO1230" s="80" t="s">
        <v>73</v>
      </c>
      <c r="AP1230" s="102">
        <f t="shared" si="116"/>
        <v>0</v>
      </c>
      <c r="AQ1230" s="102">
        <f t="shared" si="117"/>
        <v>9000000</v>
      </c>
      <c r="AR1230" s="72" t="s">
        <v>65</v>
      </c>
      <c r="AS1230" s="76">
        <v>9000000</v>
      </c>
      <c r="AT1230" s="72" t="s">
        <v>319</v>
      </c>
      <c r="AU1230" s="76">
        <v>0</v>
      </c>
      <c r="AV1230" s="81" t="s">
        <v>73</v>
      </c>
      <c r="AW1230" s="620">
        <v>6750000</v>
      </c>
      <c r="AX1230" s="488">
        <f t="shared" si="118"/>
        <v>2250000</v>
      </c>
      <c r="AY1230" s="84">
        <f t="shared" si="119"/>
        <v>0.75</v>
      </c>
      <c r="AZ1230" s="84">
        <v>0.75</v>
      </c>
      <c r="BA1230" s="81" t="s">
        <v>73</v>
      </c>
      <c r="BB1230" s="72" t="s">
        <v>123</v>
      </c>
      <c r="BC1230" s="75" t="s">
        <v>11365</v>
      </c>
      <c r="BD1230" s="71" t="s">
        <v>65</v>
      </c>
      <c r="BE1230" s="71" t="s">
        <v>65</v>
      </c>
    </row>
    <row r="1231" spans="2:57" x14ac:dyDescent="0.25">
      <c r="B1231" s="71">
        <v>2025</v>
      </c>
      <c r="C1231" s="71">
        <v>891780111</v>
      </c>
      <c r="D1231" s="71" t="s">
        <v>63</v>
      </c>
      <c r="E1231" s="72" t="s">
        <v>11364</v>
      </c>
      <c r="F1231" s="72" t="s">
        <v>11363</v>
      </c>
      <c r="G1231" s="176">
        <v>0</v>
      </c>
      <c r="H1231" s="72" t="s">
        <v>71</v>
      </c>
      <c r="I1231" s="71" t="s">
        <v>64</v>
      </c>
      <c r="J1231" s="73" t="s">
        <v>81</v>
      </c>
      <c r="K1231" s="75" t="s">
        <v>11362</v>
      </c>
      <c r="L1231" s="76">
        <v>16800000</v>
      </c>
      <c r="M1231" s="71" t="s">
        <v>66</v>
      </c>
      <c r="N1231" s="75" t="s">
        <v>11361</v>
      </c>
      <c r="O1231" s="75">
        <v>1082985141</v>
      </c>
      <c r="P1231" s="72">
        <v>1425</v>
      </c>
      <c r="Q1231" s="80">
        <v>45840</v>
      </c>
      <c r="R1231" s="75">
        <v>5603238000</v>
      </c>
      <c r="S1231" s="80">
        <v>45875</v>
      </c>
      <c r="T1231" s="76">
        <v>16800000</v>
      </c>
      <c r="U1231" s="72" t="s">
        <v>65</v>
      </c>
      <c r="V1231" s="76">
        <v>37511267</v>
      </c>
      <c r="W1231" s="104" t="s">
        <v>11355</v>
      </c>
      <c r="X1231" s="80">
        <v>45875</v>
      </c>
      <c r="Y1231" s="80">
        <v>45875</v>
      </c>
      <c r="Z1231" s="78" t="s">
        <v>73</v>
      </c>
      <c r="AA1231" s="78">
        <v>45991</v>
      </c>
      <c r="AB1231" s="102">
        <f t="shared" si="114"/>
        <v>116</v>
      </c>
      <c r="AC1231" s="72">
        <v>0</v>
      </c>
      <c r="AD1231" s="514">
        <v>0</v>
      </c>
      <c r="AE1231" s="72">
        <v>0</v>
      </c>
      <c r="AF1231" s="80" t="s">
        <v>73</v>
      </c>
      <c r="AG1231" s="102">
        <f t="shared" si="115"/>
        <v>0</v>
      </c>
      <c r="AH1231" s="72">
        <v>0</v>
      </c>
      <c r="AI1231" s="628">
        <v>0</v>
      </c>
      <c r="AJ1231" s="72" t="s">
        <v>73</v>
      </c>
      <c r="AK1231" s="80" t="s">
        <v>73</v>
      </c>
      <c r="AL1231" s="72">
        <v>0</v>
      </c>
      <c r="AM1231" s="80" t="s">
        <v>73</v>
      </c>
      <c r="AN1231" s="80" t="s">
        <v>73</v>
      </c>
      <c r="AO1231" s="80" t="s">
        <v>73</v>
      </c>
      <c r="AP1231" s="102">
        <f t="shared" si="116"/>
        <v>0</v>
      </c>
      <c r="AQ1231" s="102">
        <f t="shared" si="117"/>
        <v>16800000</v>
      </c>
      <c r="AR1231" s="72" t="s">
        <v>65</v>
      </c>
      <c r="AS1231" s="76">
        <v>16800000</v>
      </c>
      <c r="AT1231" s="72" t="s">
        <v>319</v>
      </c>
      <c r="AU1231" s="76">
        <v>0</v>
      </c>
      <c r="AV1231" s="81" t="s">
        <v>73</v>
      </c>
      <c r="AW1231" s="620">
        <v>12600000</v>
      </c>
      <c r="AX1231" s="488">
        <f t="shared" si="118"/>
        <v>4200000</v>
      </c>
      <c r="AY1231" s="84">
        <f t="shared" si="119"/>
        <v>0.75</v>
      </c>
      <c r="AZ1231" s="84">
        <v>0.75</v>
      </c>
      <c r="BA1231" s="81" t="s">
        <v>73</v>
      </c>
      <c r="BB1231" s="72" t="s">
        <v>123</v>
      </c>
      <c r="BC1231" s="75" t="s">
        <v>11360</v>
      </c>
      <c r="BD1231" s="71" t="s">
        <v>65</v>
      </c>
      <c r="BE1231" s="71" t="s">
        <v>65</v>
      </c>
    </row>
    <row r="1232" spans="2:57" x14ac:dyDescent="0.25">
      <c r="B1232" s="71">
        <v>2025</v>
      </c>
      <c r="C1232" s="71">
        <v>891780111</v>
      </c>
      <c r="D1232" s="71" t="s">
        <v>63</v>
      </c>
      <c r="E1232" s="72" t="s">
        <v>11359</v>
      </c>
      <c r="F1232" s="72" t="s">
        <v>11358</v>
      </c>
      <c r="G1232" s="176">
        <v>0</v>
      </c>
      <c r="H1232" s="72" t="s">
        <v>71</v>
      </c>
      <c r="I1232" s="71" t="s">
        <v>64</v>
      </c>
      <c r="J1232" s="73" t="s">
        <v>81</v>
      </c>
      <c r="K1232" s="75" t="s">
        <v>11357</v>
      </c>
      <c r="L1232" s="76">
        <v>16800000</v>
      </c>
      <c r="M1232" s="71" t="s">
        <v>66</v>
      </c>
      <c r="N1232" s="75" t="s">
        <v>11356</v>
      </c>
      <c r="O1232" s="75">
        <v>1082880763</v>
      </c>
      <c r="P1232" s="72">
        <v>1425</v>
      </c>
      <c r="Q1232" s="80">
        <v>45840</v>
      </c>
      <c r="R1232" s="75">
        <v>5603238000</v>
      </c>
      <c r="S1232" s="80">
        <v>45875</v>
      </c>
      <c r="T1232" s="76">
        <v>16800000</v>
      </c>
      <c r="U1232" s="72" t="s">
        <v>65</v>
      </c>
      <c r="V1232" s="76">
        <v>37511267</v>
      </c>
      <c r="W1232" s="104" t="s">
        <v>11355</v>
      </c>
      <c r="X1232" s="80">
        <v>45875</v>
      </c>
      <c r="Y1232" s="80">
        <v>45875</v>
      </c>
      <c r="Z1232" s="78" t="s">
        <v>73</v>
      </c>
      <c r="AA1232" s="78">
        <v>45991</v>
      </c>
      <c r="AB1232" s="102">
        <f t="shared" si="114"/>
        <v>116</v>
      </c>
      <c r="AC1232" s="72">
        <v>0</v>
      </c>
      <c r="AD1232" s="514">
        <v>0</v>
      </c>
      <c r="AE1232" s="72">
        <v>0</v>
      </c>
      <c r="AF1232" s="80" t="s">
        <v>73</v>
      </c>
      <c r="AG1232" s="102">
        <f t="shared" si="115"/>
        <v>0</v>
      </c>
      <c r="AH1232" s="72">
        <v>0</v>
      </c>
      <c r="AI1232" s="628">
        <v>0</v>
      </c>
      <c r="AJ1232" s="72" t="s">
        <v>73</v>
      </c>
      <c r="AK1232" s="80" t="s">
        <v>73</v>
      </c>
      <c r="AL1232" s="72">
        <v>0</v>
      </c>
      <c r="AM1232" s="80" t="s">
        <v>73</v>
      </c>
      <c r="AN1232" s="80" t="s">
        <v>73</v>
      </c>
      <c r="AO1232" s="80" t="s">
        <v>73</v>
      </c>
      <c r="AP1232" s="102">
        <f t="shared" si="116"/>
        <v>0</v>
      </c>
      <c r="AQ1232" s="102">
        <f t="shared" si="117"/>
        <v>16800000</v>
      </c>
      <c r="AR1232" s="72" t="s">
        <v>65</v>
      </c>
      <c r="AS1232" s="76">
        <v>16800000</v>
      </c>
      <c r="AT1232" s="72" t="s">
        <v>319</v>
      </c>
      <c r="AU1232" s="76">
        <v>0</v>
      </c>
      <c r="AV1232" s="81" t="s">
        <v>73</v>
      </c>
      <c r="AW1232" s="620">
        <v>12600000</v>
      </c>
      <c r="AX1232" s="488">
        <f t="shared" si="118"/>
        <v>4200000</v>
      </c>
      <c r="AY1232" s="84">
        <f t="shared" si="119"/>
        <v>0.75</v>
      </c>
      <c r="AZ1232" s="84">
        <v>0.75</v>
      </c>
      <c r="BA1232" s="81" t="s">
        <v>73</v>
      </c>
      <c r="BB1232" s="72" t="s">
        <v>123</v>
      </c>
      <c r="BC1232" s="75" t="s">
        <v>11354</v>
      </c>
      <c r="BD1232" s="71" t="s">
        <v>65</v>
      </c>
      <c r="BE1232" s="71" t="s">
        <v>65</v>
      </c>
    </row>
    <row r="1233" spans="2:57" x14ac:dyDescent="0.25">
      <c r="B1233" s="71">
        <v>2025</v>
      </c>
      <c r="C1233" s="71">
        <v>891780111</v>
      </c>
      <c r="D1233" s="71" t="s">
        <v>63</v>
      </c>
      <c r="E1233" s="72" t="s">
        <v>11353</v>
      </c>
      <c r="F1233" s="72" t="s">
        <v>11352</v>
      </c>
      <c r="G1233" s="176">
        <v>0</v>
      </c>
      <c r="H1233" s="72" t="s">
        <v>71</v>
      </c>
      <c r="I1233" s="71" t="s">
        <v>64</v>
      </c>
      <c r="J1233" s="73" t="s">
        <v>81</v>
      </c>
      <c r="K1233" s="75" t="s">
        <v>11351</v>
      </c>
      <c r="L1233" s="76">
        <v>12624000</v>
      </c>
      <c r="M1233" s="71" t="s">
        <v>66</v>
      </c>
      <c r="N1233" s="75" t="s">
        <v>11350</v>
      </c>
      <c r="O1233" s="75">
        <v>36668619</v>
      </c>
      <c r="P1233" s="72">
        <v>1425</v>
      </c>
      <c r="Q1233" s="80">
        <v>45840</v>
      </c>
      <c r="R1233" s="75">
        <v>5603238000</v>
      </c>
      <c r="S1233" s="80">
        <v>45875</v>
      </c>
      <c r="T1233" s="76">
        <v>12624000</v>
      </c>
      <c r="U1233" s="72" t="s">
        <v>65</v>
      </c>
      <c r="V1233" s="76">
        <v>85154788</v>
      </c>
      <c r="W1233" s="104" t="s">
        <v>11124</v>
      </c>
      <c r="X1233" s="80">
        <v>45875</v>
      </c>
      <c r="Y1233" s="80">
        <v>45875</v>
      </c>
      <c r="Z1233" s="78" t="s">
        <v>73</v>
      </c>
      <c r="AA1233" s="78">
        <v>45991</v>
      </c>
      <c r="AB1233" s="102">
        <f t="shared" si="114"/>
        <v>116</v>
      </c>
      <c r="AC1233" s="72">
        <v>0</v>
      </c>
      <c r="AD1233" s="514">
        <v>0</v>
      </c>
      <c r="AE1233" s="72">
        <v>0</v>
      </c>
      <c r="AF1233" s="80" t="s">
        <v>73</v>
      </c>
      <c r="AG1233" s="102">
        <f t="shared" si="115"/>
        <v>0</v>
      </c>
      <c r="AH1233" s="72">
        <v>0</v>
      </c>
      <c r="AI1233" s="628">
        <v>0</v>
      </c>
      <c r="AJ1233" s="72" t="s">
        <v>73</v>
      </c>
      <c r="AK1233" s="80" t="s">
        <v>73</v>
      </c>
      <c r="AL1233" s="72">
        <v>0</v>
      </c>
      <c r="AM1233" s="80" t="s">
        <v>73</v>
      </c>
      <c r="AN1233" s="80" t="s">
        <v>73</v>
      </c>
      <c r="AO1233" s="80" t="s">
        <v>73</v>
      </c>
      <c r="AP1233" s="102">
        <f t="shared" si="116"/>
        <v>0</v>
      </c>
      <c r="AQ1233" s="102">
        <f t="shared" si="117"/>
        <v>12624000</v>
      </c>
      <c r="AR1233" s="72" t="s">
        <v>65</v>
      </c>
      <c r="AS1233" s="76">
        <v>12624000</v>
      </c>
      <c r="AT1233" s="72" t="s">
        <v>319</v>
      </c>
      <c r="AU1233" s="76">
        <v>0</v>
      </c>
      <c r="AV1233" s="81" t="s">
        <v>73</v>
      </c>
      <c r="AW1233" s="620">
        <v>9468000</v>
      </c>
      <c r="AX1233" s="488">
        <f t="shared" si="118"/>
        <v>3156000</v>
      </c>
      <c r="AY1233" s="84">
        <f t="shared" si="119"/>
        <v>0.75</v>
      </c>
      <c r="AZ1233" s="84">
        <v>0.75</v>
      </c>
      <c r="BA1233" s="81" t="s">
        <v>73</v>
      </c>
      <c r="BB1233" s="72" t="s">
        <v>123</v>
      </c>
      <c r="BC1233" s="75" t="s">
        <v>11349</v>
      </c>
      <c r="BD1233" s="71" t="s">
        <v>65</v>
      </c>
      <c r="BE1233" s="71" t="s">
        <v>65</v>
      </c>
    </row>
    <row r="1234" spans="2:57" x14ac:dyDescent="0.25">
      <c r="B1234" s="71">
        <v>2025</v>
      </c>
      <c r="C1234" s="71">
        <v>891780111</v>
      </c>
      <c r="D1234" s="71" t="s">
        <v>63</v>
      </c>
      <c r="E1234" s="72" t="s">
        <v>11348</v>
      </c>
      <c r="F1234" s="72" t="s">
        <v>11347</v>
      </c>
      <c r="G1234" s="176">
        <v>0</v>
      </c>
      <c r="H1234" s="72" t="s">
        <v>71</v>
      </c>
      <c r="I1234" s="71" t="s">
        <v>64</v>
      </c>
      <c r="J1234" s="73" t="s">
        <v>81</v>
      </c>
      <c r="K1234" s="75" t="s">
        <v>11346</v>
      </c>
      <c r="L1234" s="76">
        <v>12624000</v>
      </c>
      <c r="M1234" s="71" t="s">
        <v>66</v>
      </c>
      <c r="N1234" s="75" t="s">
        <v>11345</v>
      </c>
      <c r="O1234" s="75">
        <v>1083017610</v>
      </c>
      <c r="P1234" s="72">
        <v>1425</v>
      </c>
      <c r="Q1234" s="80">
        <v>45840</v>
      </c>
      <c r="R1234" s="75">
        <v>5603238000</v>
      </c>
      <c r="S1234" s="80">
        <v>45875</v>
      </c>
      <c r="T1234" s="76">
        <v>12624000</v>
      </c>
      <c r="U1234" s="72" t="s">
        <v>65</v>
      </c>
      <c r="V1234" s="76">
        <v>85465146</v>
      </c>
      <c r="W1234" s="104" t="s">
        <v>9042</v>
      </c>
      <c r="X1234" s="80">
        <v>45875</v>
      </c>
      <c r="Y1234" s="80">
        <v>45875</v>
      </c>
      <c r="Z1234" s="78" t="s">
        <v>73</v>
      </c>
      <c r="AA1234" s="78">
        <v>45991</v>
      </c>
      <c r="AB1234" s="102">
        <f t="shared" si="114"/>
        <v>116</v>
      </c>
      <c r="AC1234" s="72">
        <v>0</v>
      </c>
      <c r="AD1234" s="514">
        <v>0</v>
      </c>
      <c r="AE1234" s="72">
        <v>0</v>
      </c>
      <c r="AF1234" s="80" t="s">
        <v>73</v>
      </c>
      <c r="AG1234" s="102">
        <f t="shared" si="115"/>
        <v>0</v>
      </c>
      <c r="AH1234" s="72">
        <v>0</v>
      </c>
      <c r="AI1234" s="628">
        <v>0</v>
      </c>
      <c r="AJ1234" s="72" t="s">
        <v>73</v>
      </c>
      <c r="AK1234" s="80" t="s">
        <v>73</v>
      </c>
      <c r="AL1234" s="72">
        <v>0</v>
      </c>
      <c r="AM1234" s="80" t="s">
        <v>73</v>
      </c>
      <c r="AN1234" s="80" t="s">
        <v>73</v>
      </c>
      <c r="AO1234" s="80" t="s">
        <v>73</v>
      </c>
      <c r="AP1234" s="102">
        <f t="shared" si="116"/>
        <v>0</v>
      </c>
      <c r="AQ1234" s="102">
        <f t="shared" si="117"/>
        <v>12624000</v>
      </c>
      <c r="AR1234" s="72" t="s">
        <v>65</v>
      </c>
      <c r="AS1234" s="76">
        <v>12624000</v>
      </c>
      <c r="AT1234" s="72" t="s">
        <v>319</v>
      </c>
      <c r="AU1234" s="76">
        <v>0</v>
      </c>
      <c r="AV1234" s="81" t="s">
        <v>73</v>
      </c>
      <c r="AW1234" s="620">
        <v>9468000</v>
      </c>
      <c r="AX1234" s="488">
        <f t="shared" si="118"/>
        <v>3156000</v>
      </c>
      <c r="AY1234" s="84">
        <f t="shared" si="119"/>
        <v>0.75</v>
      </c>
      <c r="AZ1234" s="84">
        <v>0.75</v>
      </c>
      <c r="BA1234" s="81" t="s">
        <v>73</v>
      </c>
      <c r="BB1234" s="72" t="s">
        <v>123</v>
      </c>
      <c r="BC1234" s="75" t="s">
        <v>11344</v>
      </c>
      <c r="BD1234" s="71" t="s">
        <v>65</v>
      </c>
      <c r="BE1234" s="71" t="s">
        <v>65</v>
      </c>
    </row>
    <row r="1235" spans="2:57" x14ac:dyDescent="0.25">
      <c r="B1235" s="71">
        <v>2025</v>
      </c>
      <c r="C1235" s="71">
        <v>891780111</v>
      </c>
      <c r="D1235" s="71" t="s">
        <v>63</v>
      </c>
      <c r="E1235" s="72" t="s">
        <v>11343</v>
      </c>
      <c r="F1235" s="72" t="s">
        <v>11342</v>
      </c>
      <c r="G1235" s="176">
        <v>0</v>
      </c>
      <c r="H1235" s="72" t="s">
        <v>71</v>
      </c>
      <c r="I1235" s="71" t="s">
        <v>64</v>
      </c>
      <c r="J1235" s="73" t="s">
        <v>81</v>
      </c>
      <c r="K1235" s="75" t="s">
        <v>11062</v>
      </c>
      <c r="L1235" s="76">
        <v>9000000</v>
      </c>
      <c r="M1235" s="71" t="s">
        <v>66</v>
      </c>
      <c r="N1235" s="75" t="s">
        <v>11341</v>
      </c>
      <c r="O1235" s="75">
        <v>1221970331</v>
      </c>
      <c r="P1235" s="72">
        <v>1426</v>
      </c>
      <c r="Q1235" s="80">
        <v>45840</v>
      </c>
      <c r="R1235" s="75">
        <v>2494141000</v>
      </c>
      <c r="S1235" s="80">
        <v>45875</v>
      </c>
      <c r="T1235" s="76">
        <v>9000000</v>
      </c>
      <c r="U1235" s="72" t="s">
        <v>65</v>
      </c>
      <c r="V1235" s="76">
        <v>7633817</v>
      </c>
      <c r="W1235" s="104" t="s">
        <v>10548</v>
      </c>
      <c r="X1235" s="80">
        <v>45875</v>
      </c>
      <c r="Y1235" s="80">
        <v>45875</v>
      </c>
      <c r="Z1235" s="78" t="s">
        <v>73</v>
      </c>
      <c r="AA1235" s="78">
        <v>45991</v>
      </c>
      <c r="AB1235" s="102">
        <f t="shared" si="114"/>
        <v>116</v>
      </c>
      <c r="AC1235" s="72">
        <v>0</v>
      </c>
      <c r="AD1235" s="514">
        <v>0</v>
      </c>
      <c r="AE1235" s="72">
        <v>0</v>
      </c>
      <c r="AF1235" s="80" t="s">
        <v>73</v>
      </c>
      <c r="AG1235" s="102">
        <f t="shared" si="115"/>
        <v>0</v>
      </c>
      <c r="AH1235" s="72">
        <v>0</v>
      </c>
      <c r="AI1235" s="628">
        <v>0</v>
      </c>
      <c r="AJ1235" s="72" t="s">
        <v>73</v>
      </c>
      <c r="AK1235" s="80" t="s">
        <v>73</v>
      </c>
      <c r="AL1235" s="72">
        <v>0</v>
      </c>
      <c r="AM1235" s="80" t="s">
        <v>73</v>
      </c>
      <c r="AN1235" s="80" t="s">
        <v>73</v>
      </c>
      <c r="AO1235" s="80" t="s">
        <v>73</v>
      </c>
      <c r="AP1235" s="102">
        <f t="shared" si="116"/>
        <v>0</v>
      </c>
      <c r="AQ1235" s="102">
        <f t="shared" si="117"/>
        <v>9000000</v>
      </c>
      <c r="AR1235" s="72" t="s">
        <v>65</v>
      </c>
      <c r="AS1235" s="76">
        <v>9000000</v>
      </c>
      <c r="AT1235" s="72" t="s">
        <v>319</v>
      </c>
      <c r="AU1235" s="76">
        <v>0</v>
      </c>
      <c r="AV1235" s="81" t="s">
        <v>73</v>
      </c>
      <c r="AW1235" s="620">
        <v>6750000</v>
      </c>
      <c r="AX1235" s="488">
        <f t="shared" si="118"/>
        <v>2250000</v>
      </c>
      <c r="AY1235" s="84">
        <f t="shared" si="119"/>
        <v>0.75</v>
      </c>
      <c r="AZ1235" s="84">
        <v>0.75</v>
      </c>
      <c r="BA1235" s="81" t="s">
        <v>73</v>
      </c>
      <c r="BB1235" s="72" t="s">
        <v>123</v>
      </c>
      <c r="BC1235" s="75" t="s">
        <v>11340</v>
      </c>
      <c r="BD1235" s="71" t="s">
        <v>65</v>
      </c>
      <c r="BE1235" s="71" t="s">
        <v>65</v>
      </c>
    </row>
    <row r="1236" spans="2:57" x14ac:dyDescent="0.25">
      <c r="B1236" s="71">
        <v>2025</v>
      </c>
      <c r="C1236" s="71">
        <v>891780111</v>
      </c>
      <c r="D1236" s="71" t="s">
        <v>63</v>
      </c>
      <c r="E1236" s="72" t="s">
        <v>11339</v>
      </c>
      <c r="F1236" s="72" t="s">
        <v>11338</v>
      </c>
      <c r="G1236" s="176">
        <v>0</v>
      </c>
      <c r="H1236" s="72" t="s">
        <v>71</v>
      </c>
      <c r="I1236" s="71" t="s">
        <v>64</v>
      </c>
      <c r="J1236" s="73" t="s">
        <v>81</v>
      </c>
      <c r="K1236" s="75" t="s">
        <v>11062</v>
      </c>
      <c r="L1236" s="76">
        <v>9000000</v>
      </c>
      <c r="M1236" s="71" t="s">
        <v>66</v>
      </c>
      <c r="N1236" s="75" t="s">
        <v>10538</v>
      </c>
      <c r="O1236" s="75">
        <v>1004356411</v>
      </c>
      <c r="P1236" s="72">
        <v>1426</v>
      </c>
      <c r="Q1236" s="80">
        <v>45840</v>
      </c>
      <c r="R1236" s="75">
        <v>2494141000</v>
      </c>
      <c r="S1236" s="80">
        <v>45875</v>
      </c>
      <c r="T1236" s="76">
        <v>9000000</v>
      </c>
      <c r="U1236" s="72" t="s">
        <v>65</v>
      </c>
      <c r="V1236" s="76">
        <v>7633817</v>
      </c>
      <c r="W1236" s="104" t="s">
        <v>10548</v>
      </c>
      <c r="X1236" s="80">
        <v>45875</v>
      </c>
      <c r="Y1236" s="80">
        <v>45875</v>
      </c>
      <c r="Z1236" s="78" t="s">
        <v>73</v>
      </c>
      <c r="AA1236" s="78">
        <v>45991</v>
      </c>
      <c r="AB1236" s="102">
        <f t="shared" si="114"/>
        <v>116</v>
      </c>
      <c r="AC1236" s="72">
        <v>0</v>
      </c>
      <c r="AD1236" s="514">
        <v>0</v>
      </c>
      <c r="AE1236" s="72">
        <v>0</v>
      </c>
      <c r="AF1236" s="80" t="s">
        <v>73</v>
      </c>
      <c r="AG1236" s="102">
        <f t="shared" si="115"/>
        <v>0</v>
      </c>
      <c r="AH1236" s="72">
        <v>1</v>
      </c>
      <c r="AI1236" s="628">
        <v>6750000</v>
      </c>
      <c r="AJ1236" s="78">
        <v>45902</v>
      </c>
      <c r="AK1236" s="80">
        <v>45902</v>
      </c>
      <c r="AL1236" s="72">
        <v>0</v>
      </c>
      <c r="AM1236" s="80" t="s">
        <v>73</v>
      </c>
      <c r="AN1236" s="80" t="s">
        <v>73</v>
      </c>
      <c r="AO1236" s="80" t="s">
        <v>73</v>
      </c>
      <c r="AP1236" s="102">
        <f t="shared" si="116"/>
        <v>0</v>
      </c>
      <c r="AQ1236" s="102">
        <f t="shared" si="117"/>
        <v>2250000</v>
      </c>
      <c r="AR1236" s="72" t="s">
        <v>65</v>
      </c>
      <c r="AS1236" s="76">
        <v>9000000</v>
      </c>
      <c r="AT1236" s="72" t="s">
        <v>319</v>
      </c>
      <c r="AU1236" s="76">
        <v>0</v>
      </c>
      <c r="AV1236" s="81" t="s">
        <v>73</v>
      </c>
      <c r="AW1236" s="620">
        <v>2250000</v>
      </c>
      <c r="AX1236" s="488">
        <f t="shared" si="118"/>
        <v>0</v>
      </c>
      <c r="AY1236" s="84">
        <f t="shared" si="119"/>
        <v>1</v>
      </c>
      <c r="AZ1236" s="84">
        <v>1</v>
      </c>
      <c r="BA1236" s="80">
        <v>45922</v>
      </c>
      <c r="BB1236" s="72" t="s">
        <v>426</v>
      </c>
      <c r="BC1236" s="75" t="s">
        <v>11337</v>
      </c>
      <c r="BD1236" s="71" t="s">
        <v>65</v>
      </c>
      <c r="BE1236" s="71" t="s">
        <v>65</v>
      </c>
    </row>
    <row r="1237" spans="2:57" x14ac:dyDescent="0.25">
      <c r="B1237" s="71">
        <v>2025</v>
      </c>
      <c r="C1237" s="71">
        <v>891780111</v>
      </c>
      <c r="D1237" s="71" t="s">
        <v>63</v>
      </c>
      <c r="E1237" s="72" t="s">
        <v>11336</v>
      </c>
      <c r="F1237" s="72" t="s">
        <v>11335</v>
      </c>
      <c r="G1237" s="176">
        <v>0</v>
      </c>
      <c r="H1237" s="72" t="s">
        <v>71</v>
      </c>
      <c r="I1237" s="71" t="s">
        <v>64</v>
      </c>
      <c r="J1237" s="73" t="s">
        <v>81</v>
      </c>
      <c r="K1237" s="75" t="s">
        <v>11062</v>
      </c>
      <c r="L1237" s="76">
        <v>9000000</v>
      </c>
      <c r="M1237" s="71" t="s">
        <v>66</v>
      </c>
      <c r="N1237" s="75" t="s">
        <v>11334</v>
      </c>
      <c r="O1237" s="75">
        <v>1082889469</v>
      </c>
      <c r="P1237" s="72">
        <v>1426</v>
      </c>
      <c r="Q1237" s="80">
        <v>45840</v>
      </c>
      <c r="R1237" s="75">
        <v>2494141000</v>
      </c>
      <c r="S1237" s="80">
        <v>45875</v>
      </c>
      <c r="T1237" s="76">
        <v>9000000</v>
      </c>
      <c r="U1237" s="72" t="s">
        <v>65</v>
      </c>
      <c r="V1237" s="76">
        <v>7633817</v>
      </c>
      <c r="W1237" s="104" t="s">
        <v>10548</v>
      </c>
      <c r="X1237" s="80">
        <v>45875</v>
      </c>
      <c r="Y1237" s="80">
        <v>45875</v>
      </c>
      <c r="Z1237" s="78" t="s">
        <v>73</v>
      </c>
      <c r="AA1237" s="78">
        <v>45991</v>
      </c>
      <c r="AB1237" s="102">
        <f t="shared" si="114"/>
        <v>116</v>
      </c>
      <c r="AC1237" s="72">
        <v>0</v>
      </c>
      <c r="AD1237" s="514">
        <v>0</v>
      </c>
      <c r="AE1237" s="72">
        <v>0</v>
      </c>
      <c r="AF1237" s="80" t="s">
        <v>73</v>
      </c>
      <c r="AG1237" s="102">
        <f t="shared" si="115"/>
        <v>0</v>
      </c>
      <c r="AH1237" s="72">
        <v>0</v>
      </c>
      <c r="AI1237" s="628">
        <v>0</v>
      </c>
      <c r="AJ1237" s="72" t="s">
        <v>73</v>
      </c>
      <c r="AK1237" s="80" t="s">
        <v>73</v>
      </c>
      <c r="AL1237" s="72">
        <v>0</v>
      </c>
      <c r="AM1237" s="80" t="s">
        <v>73</v>
      </c>
      <c r="AN1237" s="80" t="s">
        <v>73</v>
      </c>
      <c r="AO1237" s="80" t="s">
        <v>73</v>
      </c>
      <c r="AP1237" s="102">
        <f t="shared" si="116"/>
        <v>0</v>
      </c>
      <c r="AQ1237" s="102">
        <f t="shared" si="117"/>
        <v>9000000</v>
      </c>
      <c r="AR1237" s="72" t="s">
        <v>65</v>
      </c>
      <c r="AS1237" s="76">
        <v>9000000</v>
      </c>
      <c r="AT1237" s="72" t="s">
        <v>319</v>
      </c>
      <c r="AU1237" s="76">
        <v>0</v>
      </c>
      <c r="AV1237" s="81" t="s">
        <v>73</v>
      </c>
      <c r="AW1237" s="620">
        <v>6750000</v>
      </c>
      <c r="AX1237" s="488">
        <f t="shared" si="118"/>
        <v>2250000</v>
      </c>
      <c r="AY1237" s="84">
        <f t="shared" si="119"/>
        <v>0.75</v>
      </c>
      <c r="AZ1237" s="84">
        <v>0.75</v>
      </c>
      <c r="BA1237" s="81" t="s">
        <v>73</v>
      </c>
      <c r="BB1237" s="72" t="s">
        <v>123</v>
      </c>
      <c r="BC1237" s="75" t="s">
        <v>11333</v>
      </c>
      <c r="BD1237" s="71" t="s">
        <v>65</v>
      </c>
      <c r="BE1237" s="71" t="s">
        <v>65</v>
      </c>
    </row>
    <row r="1238" spans="2:57" x14ac:dyDescent="0.25">
      <c r="B1238" s="71">
        <v>2025</v>
      </c>
      <c r="C1238" s="71">
        <v>891780111</v>
      </c>
      <c r="D1238" s="71" t="s">
        <v>63</v>
      </c>
      <c r="E1238" s="72" t="s">
        <v>11332</v>
      </c>
      <c r="F1238" s="72" t="s">
        <v>11331</v>
      </c>
      <c r="G1238" s="176">
        <v>0</v>
      </c>
      <c r="H1238" s="72" t="s">
        <v>71</v>
      </c>
      <c r="I1238" s="71" t="s">
        <v>64</v>
      </c>
      <c r="J1238" s="73" t="s">
        <v>81</v>
      </c>
      <c r="K1238" s="75" t="s">
        <v>11330</v>
      </c>
      <c r="L1238" s="76">
        <v>10600000</v>
      </c>
      <c r="M1238" s="71" t="s">
        <v>66</v>
      </c>
      <c r="N1238" s="75" t="s">
        <v>11329</v>
      </c>
      <c r="O1238" s="75">
        <v>1082476913</v>
      </c>
      <c r="P1238" s="72">
        <v>1426</v>
      </c>
      <c r="Q1238" s="80">
        <v>45840</v>
      </c>
      <c r="R1238" s="75">
        <v>2494141000</v>
      </c>
      <c r="S1238" s="80">
        <v>45875</v>
      </c>
      <c r="T1238" s="76">
        <v>10600000</v>
      </c>
      <c r="U1238" s="72" t="s">
        <v>65</v>
      </c>
      <c r="V1238" s="76">
        <v>1083432808</v>
      </c>
      <c r="W1238" s="104" t="s">
        <v>8587</v>
      </c>
      <c r="X1238" s="80">
        <v>45875</v>
      </c>
      <c r="Y1238" s="80">
        <v>45875</v>
      </c>
      <c r="Z1238" s="78" t="s">
        <v>73</v>
      </c>
      <c r="AA1238" s="78">
        <v>45991</v>
      </c>
      <c r="AB1238" s="102">
        <f t="shared" si="114"/>
        <v>116</v>
      </c>
      <c r="AC1238" s="72">
        <v>0</v>
      </c>
      <c r="AD1238" s="514">
        <v>0</v>
      </c>
      <c r="AE1238" s="72">
        <v>0</v>
      </c>
      <c r="AF1238" s="80" t="s">
        <v>73</v>
      </c>
      <c r="AG1238" s="102">
        <f t="shared" si="115"/>
        <v>0</v>
      </c>
      <c r="AH1238" s="72">
        <v>0</v>
      </c>
      <c r="AI1238" s="628">
        <v>0</v>
      </c>
      <c r="AJ1238" s="72" t="s">
        <v>73</v>
      </c>
      <c r="AK1238" s="80" t="s">
        <v>73</v>
      </c>
      <c r="AL1238" s="72">
        <v>0</v>
      </c>
      <c r="AM1238" s="80" t="s">
        <v>73</v>
      </c>
      <c r="AN1238" s="80" t="s">
        <v>73</v>
      </c>
      <c r="AO1238" s="80" t="s">
        <v>73</v>
      </c>
      <c r="AP1238" s="102">
        <f t="shared" si="116"/>
        <v>0</v>
      </c>
      <c r="AQ1238" s="102">
        <f t="shared" si="117"/>
        <v>10600000</v>
      </c>
      <c r="AR1238" s="72" t="s">
        <v>65</v>
      </c>
      <c r="AS1238" s="76">
        <v>10600000</v>
      </c>
      <c r="AT1238" s="72" t="s">
        <v>319</v>
      </c>
      <c r="AU1238" s="76">
        <v>0</v>
      </c>
      <c r="AV1238" s="81" t="s">
        <v>73</v>
      </c>
      <c r="AW1238" s="620">
        <v>7950000</v>
      </c>
      <c r="AX1238" s="488">
        <f t="shared" si="118"/>
        <v>2650000</v>
      </c>
      <c r="AY1238" s="84">
        <f t="shared" si="119"/>
        <v>0.75</v>
      </c>
      <c r="AZ1238" s="84">
        <v>0.75</v>
      </c>
      <c r="BA1238" s="81" t="s">
        <v>73</v>
      </c>
      <c r="BB1238" s="72" t="s">
        <v>123</v>
      </c>
      <c r="BC1238" s="75" t="s">
        <v>11328</v>
      </c>
      <c r="BD1238" s="71" t="s">
        <v>65</v>
      </c>
      <c r="BE1238" s="71" t="s">
        <v>65</v>
      </c>
    </row>
    <row r="1239" spans="2:57" x14ac:dyDescent="0.25">
      <c r="B1239" s="71">
        <v>2025</v>
      </c>
      <c r="C1239" s="71">
        <v>891780111</v>
      </c>
      <c r="D1239" s="71" t="s">
        <v>63</v>
      </c>
      <c r="E1239" s="72" t="s">
        <v>11327</v>
      </c>
      <c r="F1239" s="72" t="s">
        <v>11326</v>
      </c>
      <c r="G1239" s="176">
        <v>0</v>
      </c>
      <c r="H1239" s="72" t="s">
        <v>71</v>
      </c>
      <c r="I1239" s="71" t="s">
        <v>64</v>
      </c>
      <c r="J1239" s="73" t="s">
        <v>81</v>
      </c>
      <c r="K1239" s="75" t="s">
        <v>11325</v>
      </c>
      <c r="L1239" s="76">
        <v>12624000</v>
      </c>
      <c r="M1239" s="71" t="s">
        <v>66</v>
      </c>
      <c r="N1239" s="75" t="s">
        <v>10316</v>
      </c>
      <c r="O1239" s="75">
        <v>1083038425</v>
      </c>
      <c r="P1239" s="72">
        <v>1425</v>
      </c>
      <c r="Q1239" s="80">
        <v>45840</v>
      </c>
      <c r="R1239" s="75">
        <v>5603238000</v>
      </c>
      <c r="S1239" s="80">
        <v>45877</v>
      </c>
      <c r="T1239" s="76">
        <v>12624000</v>
      </c>
      <c r="U1239" s="72" t="s">
        <v>65</v>
      </c>
      <c r="V1239" s="76">
        <v>19516224</v>
      </c>
      <c r="W1239" s="104" t="s">
        <v>10477</v>
      </c>
      <c r="X1239" s="80">
        <v>45877</v>
      </c>
      <c r="Y1239" s="80">
        <v>45877</v>
      </c>
      <c r="Z1239" s="78" t="s">
        <v>73</v>
      </c>
      <c r="AA1239" s="78">
        <v>45991</v>
      </c>
      <c r="AB1239" s="102">
        <f t="shared" si="114"/>
        <v>114</v>
      </c>
      <c r="AC1239" s="72">
        <v>0</v>
      </c>
      <c r="AD1239" s="514">
        <v>0</v>
      </c>
      <c r="AE1239" s="72">
        <v>0</v>
      </c>
      <c r="AF1239" s="80" t="s">
        <v>73</v>
      </c>
      <c r="AG1239" s="102">
        <f t="shared" si="115"/>
        <v>0</v>
      </c>
      <c r="AH1239" s="72">
        <v>1</v>
      </c>
      <c r="AI1239" s="628">
        <v>8626400</v>
      </c>
      <c r="AJ1239" s="78">
        <v>45909</v>
      </c>
      <c r="AK1239" s="80">
        <v>45909</v>
      </c>
      <c r="AL1239" s="72">
        <v>0</v>
      </c>
      <c r="AM1239" s="80" t="s">
        <v>73</v>
      </c>
      <c r="AN1239" s="80" t="s">
        <v>73</v>
      </c>
      <c r="AO1239" s="80" t="s">
        <v>73</v>
      </c>
      <c r="AP1239" s="102">
        <f t="shared" si="116"/>
        <v>0</v>
      </c>
      <c r="AQ1239" s="102">
        <f t="shared" si="117"/>
        <v>3997600</v>
      </c>
      <c r="AR1239" s="72" t="s">
        <v>65</v>
      </c>
      <c r="AS1239" s="76">
        <v>12624000</v>
      </c>
      <c r="AT1239" s="72" t="s">
        <v>319</v>
      </c>
      <c r="AU1239" s="76">
        <v>0</v>
      </c>
      <c r="AV1239" s="81" t="s">
        <v>73</v>
      </c>
      <c r="AW1239" s="620">
        <v>3997600</v>
      </c>
      <c r="AX1239" s="488">
        <f t="shared" si="118"/>
        <v>0</v>
      </c>
      <c r="AY1239" s="84">
        <f t="shared" si="119"/>
        <v>1</v>
      </c>
      <c r="AZ1239" s="84">
        <v>1</v>
      </c>
      <c r="BA1239" s="80">
        <v>45959</v>
      </c>
      <c r="BB1239" s="72" t="s">
        <v>426</v>
      </c>
      <c r="BC1239" s="592" t="s">
        <v>11324</v>
      </c>
      <c r="BD1239" s="71" t="s">
        <v>65</v>
      </c>
      <c r="BE1239" s="71" t="s">
        <v>65</v>
      </c>
    </row>
    <row r="1240" spans="2:57" x14ac:dyDescent="0.25">
      <c r="B1240" s="71">
        <v>2025</v>
      </c>
      <c r="C1240" s="71">
        <v>891780111</v>
      </c>
      <c r="D1240" s="71" t="s">
        <v>63</v>
      </c>
      <c r="E1240" s="72" t="s">
        <v>11323</v>
      </c>
      <c r="F1240" s="72" t="s">
        <v>11322</v>
      </c>
      <c r="G1240" s="176">
        <v>0</v>
      </c>
      <c r="H1240" s="72" t="s">
        <v>71</v>
      </c>
      <c r="I1240" s="71" t="s">
        <v>64</v>
      </c>
      <c r="J1240" s="73" t="s">
        <v>81</v>
      </c>
      <c r="K1240" s="75" t="s">
        <v>11321</v>
      </c>
      <c r="L1240" s="76">
        <v>10335000</v>
      </c>
      <c r="M1240" s="71" t="s">
        <v>66</v>
      </c>
      <c r="N1240" s="75" t="s">
        <v>11320</v>
      </c>
      <c r="O1240" s="75">
        <v>85153365</v>
      </c>
      <c r="P1240" s="72">
        <v>1426</v>
      </c>
      <c r="Q1240" s="80">
        <v>45840</v>
      </c>
      <c r="R1240" s="75">
        <v>2494141000</v>
      </c>
      <c r="S1240" s="80">
        <v>45877</v>
      </c>
      <c r="T1240" s="76">
        <v>10335000</v>
      </c>
      <c r="U1240" s="72" t="s">
        <v>65</v>
      </c>
      <c r="V1240" s="76">
        <v>85152695</v>
      </c>
      <c r="W1240" s="104" t="s">
        <v>10424</v>
      </c>
      <c r="X1240" s="80">
        <v>45877</v>
      </c>
      <c r="Y1240" s="80">
        <v>45877</v>
      </c>
      <c r="Z1240" s="78" t="s">
        <v>73</v>
      </c>
      <c r="AA1240" s="78">
        <v>45991</v>
      </c>
      <c r="AB1240" s="102">
        <f t="shared" si="114"/>
        <v>114</v>
      </c>
      <c r="AC1240" s="72">
        <v>0</v>
      </c>
      <c r="AD1240" s="514">
        <v>0</v>
      </c>
      <c r="AE1240" s="72">
        <v>0</v>
      </c>
      <c r="AF1240" s="80" t="s">
        <v>73</v>
      </c>
      <c r="AG1240" s="102">
        <f t="shared" si="115"/>
        <v>0</v>
      </c>
      <c r="AH1240" s="72">
        <v>0</v>
      </c>
      <c r="AI1240" s="628">
        <v>0</v>
      </c>
      <c r="AJ1240" s="72" t="s">
        <v>73</v>
      </c>
      <c r="AK1240" s="80" t="s">
        <v>73</v>
      </c>
      <c r="AL1240" s="72">
        <v>0</v>
      </c>
      <c r="AM1240" s="80" t="s">
        <v>73</v>
      </c>
      <c r="AN1240" s="80" t="s">
        <v>73</v>
      </c>
      <c r="AO1240" s="80" t="s">
        <v>73</v>
      </c>
      <c r="AP1240" s="102">
        <f t="shared" si="116"/>
        <v>0</v>
      </c>
      <c r="AQ1240" s="102">
        <f t="shared" si="117"/>
        <v>10335000</v>
      </c>
      <c r="AR1240" s="72" t="s">
        <v>65</v>
      </c>
      <c r="AS1240" s="76">
        <v>10335000</v>
      </c>
      <c r="AT1240" s="72" t="s">
        <v>319</v>
      </c>
      <c r="AU1240" s="76">
        <v>0</v>
      </c>
      <c r="AV1240" s="81" t="s">
        <v>73</v>
      </c>
      <c r="AW1240" s="620">
        <v>7685000</v>
      </c>
      <c r="AX1240" s="488">
        <f t="shared" si="118"/>
        <v>2650000</v>
      </c>
      <c r="AY1240" s="84">
        <f t="shared" si="119"/>
        <v>0.74358974358974361</v>
      </c>
      <c r="AZ1240" s="84">
        <v>0.74358974358974361</v>
      </c>
      <c r="BA1240" s="81" t="s">
        <v>73</v>
      </c>
      <c r="BB1240" s="72" t="s">
        <v>123</v>
      </c>
      <c r="BC1240" s="75" t="s">
        <v>11319</v>
      </c>
      <c r="BD1240" s="71" t="s">
        <v>65</v>
      </c>
      <c r="BE1240" s="71" t="s">
        <v>65</v>
      </c>
    </row>
    <row r="1241" spans="2:57" x14ac:dyDescent="0.25">
      <c r="B1241" s="71">
        <v>2025</v>
      </c>
      <c r="C1241" s="71">
        <v>891780111</v>
      </c>
      <c r="D1241" s="71" t="s">
        <v>63</v>
      </c>
      <c r="E1241" s="72" t="s">
        <v>11318</v>
      </c>
      <c r="F1241" s="72" t="s">
        <v>11317</v>
      </c>
      <c r="G1241" s="176">
        <v>0</v>
      </c>
      <c r="H1241" s="72" t="s">
        <v>71</v>
      </c>
      <c r="I1241" s="71" t="s">
        <v>64</v>
      </c>
      <c r="J1241" s="73" t="s">
        <v>81</v>
      </c>
      <c r="K1241" s="75" t="s">
        <v>11316</v>
      </c>
      <c r="L1241" s="76">
        <v>9000000</v>
      </c>
      <c r="M1241" s="71" t="s">
        <v>66</v>
      </c>
      <c r="N1241" s="75" t="s">
        <v>11315</v>
      </c>
      <c r="O1241" s="75">
        <v>1083039302</v>
      </c>
      <c r="P1241" s="72">
        <v>1426</v>
      </c>
      <c r="Q1241" s="80">
        <v>45840</v>
      </c>
      <c r="R1241" s="75">
        <v>2494141000</v>
      </c>
      <c r="S1241" s="80">
        <v>45877</v>
      </c>
      <c r="T1241" s="76">
        <v>9000000</v>
      </c>
      <c r="U1241" s="72" t="s">
        <v>65</v>
      </c>
      <c r="V1241" s="76">
        <v>19516224</v>
      </c>
      <c r="W1241" s="104" t="s">
        <v>10477</v>
      </c>
      <c r="X1241" s="80">
        <v>45877</v>
      </c>
      <c r="Y1241" s="80">
        <v>45877</v>
      </c>
      <c r="Z1241" s="78" t="s">
        <v>73</v>
      </c>
      <c r="AA1241" s="78">
        <v>45991</v>
      </c>
      <c r="AB1241" s="102">
        <f t="shared" si="114"/>
        <v>114</v>
      </c>
      <c r="AC1241" s="72">
        <v>0</v>
      </c>
      <c r="AD1241" s="514">
        <v>0</v>
      </c>
      <c r="AE1241" s="72">
        <v>0</v>
      </c>
      <c r="AF1241" s="80" t="s">
        <v>73</v>
      </c>
      <c r="AG1241" s="102">
        <f t="shared" si="115"/>
        <v>0</v>
      </c>
      <c r="AH1241" s="72">
        <v>0</v>
      </c>
      <c r="AI1241" s="628">
        <v>0</v>
      </c>
      <c r="AJ1241" s="72" t="s">
        <v>73</v>
      </c>
      <c r="AK1241" s="80" t="s">
        <v>73</v>
      </c>
      <c r="AL1241" s="72">
        <v>0</v>
      </c>
      <c r="AM1241" s="80" t="s">
        <v>73</v>
      </c>
      <c r="AN1241" s="80" t="s">
        <v>73</v>
      </c>
      <c r="AO1241" s="80" t="s">
        <v>73</v>
      </c>
      <c r="AP1241" s="102">
        <f t="shared" si="116"/>
        <v>0</v>
      </c>
      <c r="AQ1241" s="102">
        <f t="shared" si="117"/>
        <v>9000000</v>
      </c>
      <c r="AR1241" s="72" t="s">
        <v>65</v>
      </c>
      <c r="AS1241" s="76">
        <v>9000000</v>
      </c>
      <c r="AT1241" s="72" t="s">
        <v>319</v>
      </c>
      <c r="AU1241" s="76">
        <v>0</v>
      </c>
      <c r="AV1241" s="81" t="s">
        <v>73</v>
      </c>
      <c r="AW1241" s="620">
        <v>6750000</v>
      </c>
      <c r="AX1241" s="488">
        <f t="shared" si="118"/>
        <v>2250000</v>
      </c>
      <c r="AY1241" s="84">
        <f t="shared" si="119"/>
        <v>0.75</v>
      </c>
      <c r="AZ1241" s="84">
        <v>0.75</v>
      </c>
      <c r="BA1241" s="81" t="s">
        <v>73</v>
      </c>
      <c r="BB1241" s="72" t="s">
        <v>123</v>
      </c>
      <c r="BC1241" s="75" t="s">
        <v>11314</v>
      </c>
      <c r="BD1241" s="71" t="s">
        <v>65</v>
      </c>
      <c r="BE1241" s="71" t="s">
        <v>65</v>
      </c>
    </row>
    <row r="1242" spans="2:57" x14ac:dyDescent="0.25">
      <c r="B1242" s="71">
        <v>2025</v>
      </c>
      <c r="C1242" s="71">
        <v>891780111</v>
      </c>
      <c r="D1242" s="71" t="s">
        <v>63</v>
      </c>
      <c r="E1242" s="72" t="s">
        <v>11313</v>
      </c>
      <c r="F1242" s="72" t="s">
        <v>11312</v>
      </c>
      <c r="G1242" s="176">
        <v>0</v>
      </c>
      <c r="H1242" s="72" t="s">
        <v>71</v>
      </c>
      <c r="I1242" s="71" t="s">
        <v>64</v>
      </c>
      <c r="J1242" s="73" t="s">
        <v>81</v>
      </c>
      <c r="K1242" s="75" t="s">
        <v>11120</v>
      </c>
      <c r="L1242" s="76">
        <v>8775000</v>
      </c>
      <c r="M1242" s="71" t="s">
        <v>66</v>
      </c>
      <c r="N1242" s="75" t="s">
        <v>11311</v>
      </c>
      <c r="O1242" s="75">
        <v>57437742</v>
      </c>
      <c r="P1242" s="72">
        <v>1426</v>
      </c>
      <c r="Q1242" s="80">
        <v>45840</v>
      </c>
      <c r="R1242" s="75">
        <v>2494141000</v>
      </c>
      <c r="S1242" s="80">
        <v>45877</v>
      </c>
      <c r="T1242" s="76">
        <v>8775000</v>
      </c>
      <c r="U1242" s="72" t="s">
        <v>65</v>
      </c>
      <c r="V1242" s="76">
        <v>45476408</v>
      </c>
      <c r="W1242" s="104" t="s">
        <v>10489</v>
      </c>
      <c r="X1242" s="80">
        <v>45877</v>
      </c>
      <c r="Y1242" s="80">
        <v>45877</v>
      </c>
      <c r="Z1242" s="78" t="s">
        <v>73</v>
      </c>
      <c r="AA1242" s="78">
        <v>45991</v>
      </c>
      <c r="AB1242" s="102">
        <f t="shared" si="114"/>
        <v>114</v>
      </c>
      <c r="AC1242" s="72">
        <v>0</v>
      </c>
      <c r="AD1242" s="514">
        <v>0</v>
      </c>
      <c r="AE1242" s="72">
        <v>0</v>
      </c>
      <c r="AF1242" s="80" t="s">
        <v>73</v>
      </c>
      <c r="AG1242" s="102">
        <f t="shared" si="115"/>
        <v>0</v>
      </c>
      <c r="AH1242" s="72">
        <v>0</v>
      </c>
      <c r="AI1242" s="628">
        <v>0</v>
      </c>
      <c r="AJ1242" s="72" t="s">
        <v>73</v>
      </c>
      <c r="AK1242" s="80" t="s">
        <v>73</v>
      </c>
      <c r="AL1242" s="72">
        <v>0</v>
      </c>
      <c r="AM1242" s="80" t="s">
        <v>73</v>
      </c>
      <c r="AN1242" s="80" t="s">
        <v>73</v>
      </c>
      <c r="AO1242" s="80" t="s">
        <v>73</v>
      </c>
      <c r="AP1242" s="102">
        <f t="shared" si="116"/>
        <v>0</v>
      </c>
      <c r="AQ1242" s="102">
        <f t="shared" si="117"/>
        <v>8775000</v>
      </c>
      <c r="AR1242" s="72" t="s">
        <v>65</v>
      </c>
      <c r="AS1242" s="76">
        <v>8775000</v>
      </c>
      <c r="AT1242" s="72" t="s">
        <v>319</v>
      </c>
      <c r="AU1242" s="76">
        <v>0</v>
      </c>
      <c r="AV1242" s="81" t="s">
        <v>73</v>
      </c>
      <c r="AW1242" s="620">
        <v>6525000</v>
      </c>
      <c r="AX1242" s="488">
        <f t="shared" si="118"/>
        <v>2250000</v>
      </c>
      <c r="AY1242" s="84">
        <f t="shared" si="119"/>
        <v>0.74358974358974361</v>
      </c>
      <c r="AZ1242" s="84">
        <v>0.74358974358974361</v>
      </c>
      <c r="BA1242" s="81" t="s">
        <v>73</v>
      </c>
      <c r="BB1242" s="72" t="s">
        <v>123</v>
      </c>
      <c r="BC1242" s="75" t="s">
        <v>11310</v>
      </c>
      <c r="BD1242" s="71" t="s">
        <v>65</v>
      </c>
      <c r="BE1242" s="71" t="s">
        <v>65</v>
      </c>
    </row>
    <row r="1243" spans="2:57" x14ac:dyDescent="0.25">
      <c r="B1243" s="71">
        <v>2025</v>
      </c>
      <c r="C1243" s="71">
        <v>891780111</v>
      </c>
      <c r="D1243" s="71" t="s">
        <v>63</v>
      </c>
      <c r="E1243" s="72" t="s">
        <v>11309</v>
      </c>
      <c r="F1243" s="72" t="s">
        <v>11308</v>
      </c>
      <c r="G1243" s="176">
        <v>0</v>
      </c>
      <c r="H1243" s="72" t="s">
        <v>71</v>
      </c>
      <c r="I1243" s="71" t="s">
        <v>64</v>
      </c>
      <c r="J1243" s="73" t="s">
        <v>81</v>
      </c>
      <c r="K1243" s="75" t="s">
        <v>10447</v>
      </c>
      <c r="L1243" s="76">
        <v>9000000</v>
      </c>
      <c r="M1243" s="71" t="s">
        <v>66</v>
      </c>
      <c r="N1243" s="75" t="s">
        <v>11307</v>
      </c>
      <c r="O1243" s="75">
        <v>1082991395</v>
      </c>
      <c r="P1243" s="72">
        <v>1426</v>
      </c>
      <c r="Q1243" s="80">
        <v>45840</v>
      </c>
      <c r="R1243" s="75">
        <v>2494141000</v>
      </c>
      <c r="S1243" s="80">
        <v>45877</v>
      </c>
      <c r="T1243" s="76">
        <v>9000000</v>
      </c>
      <c r="U1243" s="72" t="s">
        <v>65</v>
      </c>
      <c r="V1243" s="76">
        <v>85459497</v>
      </c>
      <c r="W1243" s="104" t="s">
        <v>9141</v>
      </c>
      <c r="X1243" s="80">
        <v>45877</v>
      </c>
      <c r="Y1243" s="80">
        <v>45877</v>
      </c>
      <c r="Z1243" s="78" t="s">
        <v>73</v>
      </c>
      <c r="AA1243" s="78">
        <v>45991</v>
      </c>
      <c r="AB1243" s="102">
        <f t="shared" si="114"/>
        <v>114</v>
      </c>
      <c r="AC1243" s="72">
        <v>0</v>
      </c>
      <c r="AD1243" s="514">
        <v>0</v>
      </c>
      <c r="AE1243" s="72">
        <v>0</v>
      </c>
      <c r="AF1243" s="80" t="s">
        <v>73</v>
      </c>
      <c r="AG1243" s="102">
        <f t="shared" si="115"/>
        <v>0</v>
      </c>
      <c r="AH1243" s="72">
        <v>0</v>
      </c>
      <c r="AI1243" s="628">
        <v>0</v>
      </c>
      <c r="AJ1243" s="72" t="s">
        <v>73</v>
      </c>
      <c r="AK1243" s="80" t="s">
        <v>73</v>
      </c>
      <c r="AL1243" s="72">
        <v>0</v>
      </c>
      <c r="AM1243" s="80" t="s">
        <v>73</v>
      </c>
      <c r="AN1243" s="80" t="s">
        <v>73</v>
      </c>
      <c r="AO1243" s="80" t="s">
        <v>73</v>
      </c>
      <c r="AP1243" s="102">
        <f t="shared" si="116"/>
        <v>0</v>
      </c>
      <c r="AQ1243" s="102">
        <f t="shared" si="117"/>
        <v>9000000</v>
      </c>
      <c r="AR1243" s="72" t="s">
        <v>65</v>
      </c>
      <c r="AS1243" s="76">
        <v>9000000</v>
      </c>
      <c r="AT1243" s="72" t="s">
        <v>319</v>
      </c>
      <c r="AU1243" s="76">
        <v>0</v>
      </c>
      <c r="AV1243" s="81" t="s">
        <v>73</v>
      </c>
      <c r="AW1243" s="620">
        <v>6750000</v>
      </c>
      <c r="AX1243" s="488">
        <f t="shared" si="118"/>
        <v>2250000</v>
      </c>
      <c r="AY1243" s="84">
        <f t="shared" si="119"/>
        <v>0.75</v>
      </c>
      <c r="AZ1243" s="84">
        <v>0.75</v>
      </c>
      <c r="BA1243" s="81" t="s">
        <v>73</v>
      </c>
      <c r="BB1243" s="72" t="s">
        <v>123</v>
      </c>
      <c r="BC1243" s="75" t="s">
        <v>11306</v>
      </c>
      <c r="BD1243" s="71" t="s">
        <v>65</v>
      </c>
      <c r="BE1243" s="71" t="s">
        <v>65</v>
      </c>
    </row>
    <row r="1244" spans="2:57" x14ac:dyDescent="0.25">
      <c r="B1244" s="71">
        <v>2025</v>
      </c>
      <c r="C1244" s="71">
        <v>891780111</v>
      </c>
      <c r="D1244" s="71" t="s">
        <v>63</v>
      </c>
      <c r="E1244" s="72" t="s">
        <v>11305</v>
      </c>
      <c r="F1244" s="72" t="s">
        <v>11304</v>
      </c>
      <c r="G1244" s="176">
        <v>0</v>
      </c>
      <c r="H1244" s="72" t="s">
        <v>71</v>
      </c>
      <c r="I1244" s="71" t="s">
        <v>64</v>
      </c>
      <c r="J1244" s="73" t="s">
        <v>81</v>
      </c>
      <c r="K1244" s="75" t="s">
        <v>11303</v>
      </c>
      <c r="L1244" s="76">
        <v>10600000</v>
      </c>
      <c r="M1244" s="71" t="s">
        <v>66</v>
      </c>
      <c r="N1244" s="75" t="s">
        <v>1337</v>
      </c>
      <c r="O1244" s="75">
        <v>1082992511</v>
      </c>
      <c r="P1244" s="72">
        <v>1426</v>
      </c>
      <c r="Q1244" s="80">
        <v>45840</v>
      </c>
      <c r="R1244" s="75">
        <v>2494141000</v>
      </c>
      <c r="S1244" s="80">
        <v>45877</v>
      </c>
      <c r="T1244" s="76">
        <v>10600000</v>
      </c>
      <c r="U1244" s="72" t="s">
        <v>65</v>
      </c>
      <c r="V1244" s="76">
        <v>1082868728</v>
      </c>
      <c r="W1244" s="104" t="s">
        <v>1469</v>
      </c>
      <c r="X1244" s="80">
        <v>45877</v>
      </c>
      <c r="Y1244" s="80">
        <v>45877</v>
      </c>
      <c r="Z1244" s="78" t="s">
        <v>73</v>
      </c>
      <c r="AA1244" s="78">
        <v>45991</v>
      </c>
      <c r="AB1244" s="102">
        <f t="shared" si="114"/>
        <v>114</v>
      </c>
      <c r="AC1244" s="72">
        <v>0</v>
      </c>
      <c r="AD1244" s="514">
        <v>0</v>
      </c>
      <c r="AE1244" s="72">
        <v>0</v>
      </c>
      <c r="AF1244" s="80" t="s">
        <v>73</v>
      </c>
      <c r="AG1244" s="102">
        <f t="shared" si="115"/>
        <v>0</v>
      </c>
      <c r="AH1244" s="72">
        <v>0</v>
      </c>
      <c r="AI1244" s="628">
        <v>0</v>
      </c>
      <c r="AJ1244" s="72" t="s">
        <v>73</v>
      </c>
      <c r="AK1244" s="80" t="s">
        <v>73</v>
      </c>
      <c r="AL1244" s="72">
        <v>0</v>
      </c>
      <c r="AM1244" s="80" t="s">
        <v>73</v>
      </c>
      <c r="AN1244" s="80" t="s">
        <v>73</v>
      </c>
      <c r="AO1244" s="80" t="s">
        <v>73</v>
      </c>
      <c r="AP1244" s="102">
        <f t="shared" si="116"/>
        <v>0</v>
      </c>
      <c r="AQ1244" s="102">
        <f t="shared" si="117"/>
        <v>10600000</v>
      </c>
      <c r="AR1244" s="72" t="s">
        <v>65</v>
      </c>
      <c r="AS1244" s="76">
        <v>10600000</v>
      </c>
      <c r="AT1244" s="72" t="s">
        <v>319</v>
      </c>
      <c r="AU1244" s="76">
        <v>0</v>
      </c>
      <c r="AV1244" s="81" t="s">
        <v>73</v>
      </c>
      <c r="AW1244" s="620">
        <v>7950000</v>
      </c>
      <c r="AX1244" s="488">
        <f t="shared" si="118"/>
        <v>2650000</v>
      </c>
      <c r="AY1244" s="84">
        <f t="shared" si="119"/>
        <v>0.75</v>
      </c>
      <c r="AZ1244" s="84">
        <v>0.75</v>
      </c>
      <c r="BA1244" s="81" t="s">
        <v>73</v>
      </c>
      <c r="BB1244" s="72" t="s">
        <v>123</v>
      </c>
      <c r="BC1244" s="75" t="s">
        <v>11302</v>
      </c>
      <c r="BD1244" s="71" t="s">
        <v>65</v>
      </c>
      <c r="BE1244" s="71" t="s">
        <v>65</v>
      </c>
    </row>
    <row r="1245" spans="2:57" x14ac:dyDescent="0.25">
      <c r="B1245" s="71">
        <v>2025</v>
      </c>
      <c r="C1245" s="71">
        <v>891780111</v>
      </c>
      <c r="D1245" s="71" t="s">
        <v>63</v>
      </c>
      <c r="E1245" s="72" t="s">
        <v>11301</v>
      </c>
      <c r="F1245" s="72" t="s">
        <v>11300</v>
      </c>
      <c r="G1245" s="176">
        <v>0</v>
      </c>
      <c r="H1245" s="72" t="s">
        <v>71</v>
      </c>
      <c r="I1245" s="71" t="s">
        <v>64</v>
      </c>
      <c r="J1245" s="73" t="s">
        <v>81</v>
      </c>
      <c r="K1245" s="75" t="s">
        <v>11299</v>
      </c>
      <c r="L1245" s="76">
        <v>10600000</v>
      </c>
      <c r="M1245" s="71" t="s">
        <v>66</v>
      </c>
      <c r="N1245" s="75" t="s">
        <v>2395</v>
      </c>
      <c r="O1245" s="75">
        <v>1083041500</v>
      </c>
      <c r="P1245" s="72">
        <v>1426</v>
      </c>
      <c r="Q1245" s="80">
        <v>45840</v>
      </c>
      <c r="R1245" s="75">
        <v>2494141000</v>
      </c>
      <c r="S1245" s="80">
        <v>45877</v>
      </c>
      <c r="T1245" s="76">
        <v>10600000</v>
      </c>
      <c r="U1245" s="72" t="s">
        <v>65</v>
      </c>
      <c r="V1245" s="76">
        <v>1082868728</v>
      </c>
      <c r="W1245" s="104" t="s">
        <v>1469</v>
      </c>
      <c r="X1245" s="80">
        <v>45877</v>
      </c>
      <c r="Y1245" s="80">
        <v>45877</v>
      </c>
      <c r="Z1245" s="78" t="s">
        <v>73</v>
      </c>
      <c r="AA1245" s="78">
        <v>45991</v>
      </c>
      <c r="AB1245" s="102">
        <f t="shared" si="114"/>
        <v>114</v>
      </c>
      <c r="AC1245" s="72">
        <v>0</v>
      </c>
      <c r="AD1245" s="514">
        <v>0</v>
      </c>
      <c r="AE1245" s="72">
        <v>0</v>
      </c>
      <c r="AF1245" s="80" t="s">
        <v>73</v>
      </c>
      <c r="AG1245" s="102">
        <f t="shared" si="115"/>
        <v>0</v>
      </c>
      <c r="AH1245" s="72">
        <v>0</v>
      </c>
      <c r="AI1245" s="628">
        <v>0</v>
      </c>
      <c r="AJ1245" s="72" t="s">
        <v>73</v>
      </c>
      <c r="AK1245" s="80" t="s">
        <v>73</v>
      </c>
      <c r="AL1245" s="72">
        <v>0</v>
      </c>
      <c r="AM1245" s="80" t="s">
        <v>73</v>
      </c>
      <c r="AN1245" s="80" t="s">
        <v>73</v>
      </c>
      <c r="AO1245" s="80" t="s">
        <v>73</v>
      </c>
      <c r="AP1245" s="102">
        <f t="shared" si="116"/>
        <v>0</v>
      </c>
      <c r="AQ1245" s="102">
        <f t="shared" si="117"/>
        <v>10600000</v>
      </c>
      <c r="AR1245" s="72" t="s">
        <v>65</v>
      </c>
      <c r="AS1245" s="76">
        <v>10600000</v>
      </c>
      <c r="AT1245" s="72" t="s">
        <v>319</v>
      </c>
      <c r="AU1245" s="76">
        <v>0</v>
      </c>
      <c r="AV1245" s="81" t="s">
        <v>73</v>
      </c>
      <c r="AW1245" s="620">
        <v>7950000</v>
      </c>
      <c r="AX1245" s="488">
        <f t="shared" si="118"/>
        <v>2650000</v>
      </c>
      <c r="AY1245" s="84">
        <f t="shared" si="119"/>
        <v>0.75</v>
      </c>
      <c r="AZ1245" s="84">
        <v>0.75</v>
      </c>
      <c r="BA1245" s="81" t="s">
        <v>73</v>
      </c>
      <c r="BB1245" s="72" t="s">
        <v>123</v>
      </c>
      <c r="BC1245" s="75" t="s">
        <v>11298</v>
      </c>
      <c r="BD1245" s="71" t="s">
        <v>65</v>
      </c>
      <c r="BE1245" s="71" t="s">
        <v>65</v>
      </c>
    </row>
    <row r="1246" spans="2:57" x14ac:dyDescent="0.25">
      <c r="B1246" s="71">
        <v>2025</v>
      </c>
      <c r="C1246" s="71">
        <v>891780111</v>
      </c>
      <c r="D1246" s="71" t="s">
        <v>63</v>
      </c>
      <c r="E1246" s="72" t="s">
        <v>11297</v>
      </c>
      <c r="F1246" s="72" t="s">
        <v>11296</v>
      </c>
      <c r="G1246" s="176">
        <v>0</v>
      </c>
      <c r="H1246" s="72" t="s">
        <v>71</v>
      </c>
      <c r="I1246" s="71" t="s">
        <v>64</v>
      </c>
      <c r="J1246" s="73" t="s">
        <v>81</v>
      </c>
      <c r="K1246" s="75" t="s">
        <v>11120</v>
      </c>
      <c r="L1246" s="76">
        <v>8775000</v>
      </c>
      <c r="M1246" s="71" t="s">
        <v>66</v>
      </c>
      <c r="N1246" s="75" t="s">
        <v>11295</v>
      </c>
      <c r="O1246" s="75">
        <v>1082882138</v>
      </c>
      <c r="P1246" s="72">
        <v>1426</v>
      </c>
      <c r="Q1246" s="80">
        <v>45840</v>
      </c>
      <c r="R1246" s="75">
        <v>2494141000</v>
      </c>
      <c r="S1246" s="80">
        <v>45877</v>
      </c>
      <c r="T1246" s="76">
        <v>8775000</v>
      </c>
      <c r="U1246" s="72" t="s">
        <v>65</v>
      </c>
      <c r="V1246" s="76">
        <v>45476408</v>
      </c>
      <c r="W1246" s="104" t="s">
        <v>10489</v>
      </c>
      <c r="X1246" s="80">
        <v>45877</v>
      </c>
      <c r="Y1246" s="80">
        <v>45877</v>
      </c>
      <c r="Z1246" s="78" t="s">
        <v>73</v>
      </c>
      <c r="AA1246" s="78">
        <v>45991</v>
      </c>
      <c r="AB1246" s="102">
        <f t="shared" si="114"/>
        <v>114</v>
      </c>
      <c r="AC1246" s="72">
        <v>0</v>
      </c>
      <c r="AD1246" s="514">
        <v>0</v>
      </c>
      <c r="AE1246" s="72">
        <v>0</v>
      </c>
      <c r="AF1246" s="80" t="s">
        <v>73</v>
      </c>
      <c r="AG1246" s="102">
        <f t="shared" si="115"/>
        <v>0</v>
      </c>
      <c r="AH1246" s="72">
        <v>0</v>
      </c>
      <c r="AI1246" s="628">
        <v>0</v>
      </c>
      <c r="AJ1246" s="72" t="s">
        <v>73</v>
      </c>
      <c r="AK1246" s="80" t="s">
        <v>73</v>
      </c>
      <c r="AL1246" s="72">
        <v>0</v>
      </c>
      <c r="AM1246" s="80" t="s">
        <v>73</v>
      </c>
      <c r="AN1246" s="80" t="s">
        <v>73</v>
      </c>
      <c r="AO1246" s="80" t="s">
        <v>73</v>
      </c>
      <c r="AP1246" s="102">
        <f t="shared" si="116"/>
        <v>0</v>
      </c>
      <c r="AQ1246" s="102">
        <f t="shared" si="117"/>
        <v>8775000</v>
      </c>
      <c r="AR1246" s="72" t="s">
        <v>65</v>
      </c>
      <c r="AS1246" s="76">
        <v>8775000</v>
      </c>
      <c r="AT1246" s="72" t="s">
        <v>319</v>
      </c>
      <c r="AU1246" s="76">
        <v>0</v>
      </c>
      <c r="AV1246" s="81" t="s">
        <v>73</v>
      </c>
      <c r="AW1246" s="620">
        <v>6525000</v>
      </c>
      <c r="AX1246" s="488">
        <f t="shared" si="118"/>
        <v>2250000</v>
      </c>
      <c r="AY1246" s="84">
        <f t="shared" si="119"/>
        <v>0.74358974358974361</v>
      </c>
      <c r="AZ1246" s="84">
        <v>0.74358974358974361</v>
      </c>
      <c r="BA1246" s="81" t="s">
        <v>73</v>
      </c>
      <c r="BB1246" s="72" t="s">
        <v>123</v>
      </c>
      <c r="BC1246" s="75" t="s">
        <v>11294</v>
      </c>
      <c r="BD1246" s="71" t="s">
        <v>65</v>
      </c>
      <c r="BE1246" s="71" t="s">
        <v>65</v>
      </c>
    </row>
    <row r="1247" spans="2:57" x14ac:dyDescent="0.25">
      <c r="B1247" s="71">
        <v>2025</v>
      </c>
      <c r="C1247" s="71">
        <v>891780111</v>
      </c>
      <c r="D1247" s="71" t="s">
        <v>63</v>
      </c>
      <c r="E1247" s="72" t="s">
        <v>11293</v>
      </c>
      <c r="F1247" s="72" t="s">
        <v>11292</v>
      </c>
      <c r="G1247" s="176">
        <v>0</v>
      </c>
      <c r="H1247" s="72" t="s">
        <v>71</v>
      </c>
      <c r="I1247" s="71" t="s">
        <v>64</v>
      </c>
      <c r="J1247" s="73" t="s">
        <v>81</v>
      </c>
      <c r="K1247" s="75" t="s">
        <v>11120</v>
      </c>
      <c r="L1247" s="76">
        <v>8775000</v>
      </c>
      <c r="M1247" s="71" t="s">
        <v>66</v>
      </c>
      <c r="N1247" s="75" t="s">
        <v>11291</v>
      </c>
      <c r="O1247" s="75">
        <v>36641670</v>
      </c>
      <c r="P1247" s="72">
        <v>1426</v>
      </c>
      <c r="Q1247" s="80">
        <v>45840</v>
      </c>
      <c r="R1247" s="75">
        <v>2494141000</v>
      </c>
      <c r="S1247" s="80">
        <v>45877</v>
      </c>
      <c r="T1247" s="76">
        <v>8775000</v>
      </c>
      <c r="U1247" s="72" t="s">
        <v>65</v>
      </c>
      <c r="V1247" s="76">
        <v>45476408</v>
      </c>
      <c r="W1247" s="104" t="s">
        <v>10489</v>
      </c>
      <c r="X1247" s="80">
        <v>45877</v>
      </c>
      <c r="Y1247" s="80">
        <v>45877</v>
      </c>
      <c r="Z1247" s="78" t="s">
        <v>73</v>
      </c>
      <c r="AA1247" s="78">
        <v>45991</v>
      </c>
      <c r="AB1247" s="102">
        <f t="shared" si="114"/>
        <v>114</v>
      </c>
      <c r="AC1247" s="72">
        <v>0</v>
      </c>
      <c r="AD1247" s="514">
        <v>0</v>
      </c>
      <c r="AE1247" s="72">
        <v>0</v>
      </c>
      <c r="AF1247" s="80" t="s">
        <v>73</v>
      </c>
      <c r="AG1247" s="102">
        <f t="shared" si="115"/>
        <v>0</v>
      </c>
      <c r="AH1247" s="72">
        <v>0</v>
      </c>
      <c r="AI1247" s="628">
        <v>0</v>
      </c>
      <c r="AJ1247" s="72" t="s">
        <v>73</v>
      </c>
      <c r="AK1247" s="80" t="s">
        <v>73</v>
      </c>
      <c r="AL1247" s="72">
        <v>0</v>
      </c>
      <c r="AM1247" s="80" t="s">
        <v>73</v>
      </c>
      <c r="AN1247" s="80" t="s">
        <v>73</v>
      </c>
      <c r="AO1247" s="80" t="s">
        <v>73</v>
      </c>
      <c r="AP1247" s="102">
        <f t="shared" si="116"/>
        <v>0</v>
      </c>
      <c r="AQ1247" s="102">
        <f t="shared" si="117"/>
        <v>8775000</v>
      </c>
      <c r="AR1247" s="72" t="s">
        <v>65</v>
      </c>
      <c r="AS1247" s="76">
        <v>8775000</v>
      </c>
      <c r="AT1247" s="72" t="s">
        <v>319</v>
      </c>
      <c r="AU1247" s="76">
        <v>0</v>
      </c>
      <c r="AV1247" s="81" t="s">
        <v>73</v>
      </c>
      <c r="AW1247" s="620">
        <v>6525000</v>
      </c>
      <c r="AX1247" s="488">
        <f t="shared" si="118"/>
        <v>2250000</v>
      </c>
      <c r="AY1247" s="84">
        <f t="shared" si="119"/>
        <v>0.74358974358974361</v>
      </c>
      <c r="AZ1247" s="84">
        <v>0.74358974358974361</v>
      </c>
      <c r="BA1247" s="81" t="s">
        <v>73</v>
      </c>
      <c r="BB1247" s="72" t="s">
        <v>123</v>
      </c>
      <c r="BC1247" s="75" t="s">
        <v>11290</v>
      </c>
      <c r="BD1247" s="71" t="s">
        <v>65</v>
      </c>
      <c r="BE1247" s="71" t="s">
        <v>65</v>
      </c>
    </row>
    <row r="1248" spans="2:57" x14ac:dyDescent="0.25">
      <c r="B1248" s="71">
        <v>2025</v>
      </c>
      <c r="C1248" s="71">
        <v>891780111</v>
      </c>
      <c r="D1248" s="71" t="s">
        <v>63</v>
      </c>
      <c r="E1248" s="72" t="s">
        <v>11289</v>
      </c>
      <c r="F1248" s="72" t="s">
        <v>11288</v>
      </c>
      <c r="G1248" s="176">
        <v>0</v>
      </c>
      <c r="H1248" s="72" t="s">
        <v>71</v>
      </c>
      <c r="I1248" s="71" t="s">
        <v>64</v>
      </c>
      <c r="J1248" s="73" t="s">
        <v>81</v>
      </c>
      <c r="K1248" s="75" t="s">
        <v>11287</v>
      </c>
      <c r="L1248" s="76">
        <v>13540800</v>
      </c>
      <c r="M1248" s="71" t="s">
        <v>66</v>
      </c>
      <c r="N1248" s="75" t="s">
        <v>11286</v>
      </c>
      <c r="O1248" s="75">
        <v>57428847</v>
      </c>
      <c r="P1248" s="72">
        <v>1425</v>
      </c>
      <c r="Q1248" s="80">
        <v>45840</v>
      </c>
      <c r="R1248" s="75">
        <v>5603238000</v>
      </c>
      <c r="S1248" s="80">
        <v>45877</v>
      </c>
      <c r="T1248" s="76">
        <v>13540800</v>
      </c>
      <c r="U1248" s="72" t="s">
        <v>65</v>
      </c>
      <c r="V1248" s="76">
        <v>45476408</v>
      </c>
      <c r="W1248" s="104" t="s">
        <v>10489</v>
      </c>
      <c r="X1248" s="80">
        <v>45877</v>
      </c>
      <c r="Y1248" s="80">
        <v>45877</v>
      </c>
      <c r="Z1248" s="78" t="s">
        <v>73</v>
      </c>
      <c r="AA1248" s="78">
        <v>45991</v>
      </c>
      <c r="AB1248" s="102">
        <f t="shared" si="114"/>
        <v>114</v>
      </c>
      <c r="AC1248" s="72">
        <v>0</v>
      </c>
      <c r="AD1248" s="514">
        <v>0</v>
      </c>
      <c r="AE1248" s="72">
        <v>0</v>
      </c>
      <c r="AF1248" s="80" t="s">
        <v>73</v>
      </c>
      <c r="AG1248" s="102">
        <f t="shared" si="115"/>
        <v>0</v>
      </c>
      <c r="AH1248" s="72">
        <v>0</v>
      </c>
      <c r="AI1248" s="628">
        <v>0</v>
      </c>
      <c r="AJ1248" s="72" t="s">
        <v>73</v>
      </c>
      <c r="AK1248" s="80" t="s">
        <v>73</v>
      </c>
      <c r="AL1248" s="72">
        <v>0</v>
      </c>
      <c r="AM1248" s="80" t="s">
        <v>73</v>
      </c>
      <c r="AN1248" s="80" t="s">
        <v>73</v>
      </c>
      <c r="AO1248" s="80" t="s">
        <v>73</v>
      </c>
      <c r="AP1248" s="102">
        <f t="shared" si="116"/>
        <v>0</v>
      </c>
      <c r="AQ1248" s="102">
        <f t="shared" si="117"/>
        <v>13540800</v>
      </c>
      <c r="AR1248" s="72" t="s">
        <v>65</v>
      </c>
      <c r="AS1248" s="76">
        <v>13540800</v>
      </c>
      <c r="AT1248" s="72" t="s">
        <v>319</v>
      </c>
      <c r="AU1248" s="76">
        <v>0</v>
      </c>
      <c r="AV1248" s="81" t="s">
        <v>73</v>
      </c>
      <c r="AW1248" s="620">
        <v>10068800</v>
      </c>
      <c r="AX1248" s="488">
        <f t="shared" si="118"/>
        <v>3472000</v>
      </c>
      <c r="AY1248" s="84">
        <f t="shared" si="119"/>
        <v>0.74358974358974361</v>
      </c>
      <c r="AZ1248" s="84">
        <v>0.74358974358974361</v>
      </c>
      <c r="BA1248" s="81" t="s">
        <v>73</v>
      </c>
      <c r="BB1248" s="72" t="s">
        <v>123</v>
      </c>
      <c r="BC1248" s="75" t="s">
        <v>11285</v>
      </c>
      <c r="BD1248" s="71" t="s">
        <v>65</v>
      </c>
      <c r="BE1248" s="71" t="s">
        <v>65</v>
      </c>
    </row>
    <row r="1249" spans="2:57" x14ac:dyDescent="0.25">
      <c r="B1249" s="71">
        <v>2025</v>
      </c>
      <c r="C1249" s="71">
        <v>891780111</v>
      </c>
      <c r="D1249" s="71" t="s">
        <v>63</v>
      </c>
      <c r="E1249" s="72" t="s">
        <v>11284</v>
      </c>
      <c r="F1249" s="72" t="s">
        <v>11283</v>
      </c>
      <c r="G1249" s="176">
        <v>0</v>
      </c>
      <c r="H1249" s="72" t="s">
        <v>71</v>
      </c>
      <c r="I1249" s="71" t="s">
        <v>64</v>
      </c>
      <c r="J1249" s="73" t="s">
        <v>81</v>
      </c>
      <c r="K1249" s="75" t="s">
        <v>11282</v>
      </c>
      <c r="L1249" s="76">
        <v>12624000</v>
      </c>
      <c r="M1249" s="71" t="s">
        <v>66</v>
      </c>
      <c r="N1249" s="75" t="s">
        <v>11281</v>
      </c>
      <c r="O1249" s="75">
        <v>85462932</v>
      </c>
      <c r="P1249" s="72">
        <v>1425</v>
      </c>
      <c r="Q1249" s="80">
        <v>45840</v>
      </c>
      <c r="R1249" s="75">
        <v>5603238000</v>
      </c>
      <c r="S1249" s="80">
        <v>45877</v>
      </c>
      <c r="T1249" s="76">
        <v>12624000</v>
      </c>
      <c r="U1249" s="72" t="s">
        <v>65</v>
      </c>
      <c r="V1249" s="76">
        <v>72175281</v>
      </c>
      <c r="W1249" s="104" t="s">
        <v>8886</v>
      </c>
      <c r="X1249" s="80">
        <v>45877</v>
      </c>
      <c r="Y1249" s="80">
        <v>45877</v>
      </c>
      <c r="Z1249" s="78" t="s">
        <v>73</v>
      </c>
      <c r="AA1249" s="78">
        <v>45991</v>
      </c>
      <c r="AB1249" s="102">
        <f t="shared" si="114"/>
        <v>114</v>
      </c>
      <c r="AC1249" s="72">
        <v>0</v>
      </c>
      <c r="AD1249" s="514">
        <v>0</v>
      </c>
      <c r="AE1249" s="72">
        <v>0</v>
      </c>
      <c r="AF1249" s="80" t="s">
        <v>73</v>
      </c>
      <c r="AG1249" s="102">
        <f t="shared" si="115"/>
        <v>0</v>
      </c>
      <c r="AH1249" s="72">
        <v>0</v>
      </c>
      <c r="AI1249" s="628">
        <v>0</v>
      </c>
      <c r="AJ1249" s="72" t="s">
        <v>73</v>
      </c>
      <c r="AK1249" s="80" t="s">
        <v>73</v>
      </c>
      <c r="AL1249" s="72">
        <v>0</v>
      </c>
      <c r="AM1249" s="80" t="s">
        <v>73</v>
      </c>
      <c r="AN1249" s="80" t="s">
        <v>73</v>
      </c>
      <c r="AO1249" s="80" t="s">
        <v>73</v>
      </c>
      <c r="AP1249" s="102">
        <f t="shared" si="116"/>
        <v>0</v>
      </c>
      <c r="AQ1249" s="102">
        <f t="shared" si="117"/>
        <v>12624000</v>
      </c>
      <c r="AR1249" s="72" t="s">
        <v>65</v>
      </c>
      <c r="AS1249" s="76">
        <v>12624000</v>
      </c>
      <c r="AT1249" s="72" t="s">
        <v>319</v>
      </c>
      <c r="AU1249" s="76">
        <v>0</v>
      </c>
      <c r="AV1249" s="81" t="s">
        <v>73</v>
      </c>
      <c r="AW1249" s="620">
        <v>9468000</v>
      </c>
      <c r="AX1249" s="488">
        <f t="shared" si="118"/>
        <v>3156000</v>
      </c>
      <c r="AY1249" s="84">
        <f t="shared" si="119"/>
        <v>0.75</v>
      </c>
      <c r="AZ1249" s="84">
        <v>0.75</v>
      </c>
      <c r="BA1249" s="81" t="s">
        <v>73</v>
      </c>
      <c r="BB1249" s="72" t="s">
        <v>123</v>
      </c>
      <c r="BC1249" s="75" t="s">
        <v>11280</v>
      </c>
      <c r="BD1249" s="71" t="s">
        <v>65</v>
      </c>
      <c r="BE1249" s="71" t="s">
        <v>65</v>
      </c>
    </row>
    <row r="1250" spans="2:57" x14ac:dyDescent="0.25">
      <c r="B1250" s="71">
        <v>2025</v>
      </c>
      <c r="C1250" s="71">
        <v>891780111</v>
      </c>
      <c r="D1250" s="71" t="s">
        <v>63</v>
      </c>
      <c r="E1250" s="72" t="s">
        <v>11279</v>
      </c>
      <c r="F1250" s="72" t="s">
        <v>11278</v>
      </c>
      <c r="G1250" s="176">
        <v>0</v>
      </c>
      <c r="H1250" s="72" t="s">
        <v>71</v>
      </c>
      <c r="I1250" s="71" t="s">
        <v>64</v>
      </c>
      <c r="J1250" s="73" t="s">
        <v>81</v>
      </c>
      <c r="K1250" s="75" t="s">
        <v>11277</v>
      </c>
      <c r="L1250" s="76">
        <v>12624000</v>
      </c>
      <c r="M1250" s="71" t="s">
        <v>66</v>
      </c>
      <c r="N1250" s="75" t="s">
        <v>11276</v>
      </c>
      <c r="O1250" s="75">
        <v>36718392</v>
      </c>
      <c r="P1250" s="72">
        <v>1425</v>
      </c>
      <c r="Q1250" s="80">
        <v>45840</v>
      </c>
      <c r="R1250" s="75">
        <v>5603238000</v>
      </c>
      <c r="S1250" s="80">
        <v>45877</v>
      </c>
      <c r="T1250" s="76">
        <v>12624000</v>
      </c>
      <c r="U1250" s="72" t="s">
        <v>65</v>
      </c>
      <c r="V1250" s="76">
        <v>85465146</v>
      </c>
      <c r="W1250" s="104" t="s">
        <v>9042</v>
      </c>
      <c r="X1250" s="80">
        <v>45877</v>
      </c>
      <c r="Y1250" s="80">
        <v>45877</v>
      </c>
      <c r="Z1250" s="78" t="s">
        <v>73</v>
      </c>
      <c r="AA1250" s="78">
        <v>45991</v>
      </c>
      <c r="AB1250" s="102">
        <f t="shared" si="114"/>
        <v>114</v>
      </c>
      <c r="AC1250" s="72">
        <v>0</v>
      </c>
      <c r="AD1250" s="514">
        <v>0</v>
      </c>
      <c r="AE1250" s="72">
        <v>0</v>
      </c>
      <c r="AF1250" s="80" t="s">
        <v>73</v>
      </c>
      <c r="AG1250" s="102">
        <f t="shared" si="115"/>
        <v>0</v>
      </c>
      <c r="AH1250" s="72">
        <v>0</v>
      </c>
      <c r="AI1250" s="628">
        <v>0</v>
      </c>
      <c r="AJ1250" s="72" t="s">
        <v>73</v>
      </c>
      <c r="AK1250" s="80" t="s">
        <v>73</v>
      </c>
      <c r="AL1250" s="72">
        <v>0</v>
      </c>
      <c r="AM1250" s="80" t="s">
        <v>73</v>
      </c>
      <c r="AN1250" s="80" t="s">
        <v>73</v>
      </c>
      <c r="AO1250" s="80" t="s">
        <v>73</v>
      </c>
      <c r="AP1250" s="102">
        <f t="shared" si="116"/>
        <v>0</v>
      </c>
      <c r="AQ1250" s="102">
        <f t="shared" si="117"/>
        <v>12624000</v>
      </c>
      <c r="AR1250" s="72" t="s">
        <v>65</v>
      </c>
      <c r="AS1250" s="76">
        <v>12624000</v>
      </c>
      <c r="AT1250" s="72" t="s">
        <v>319</v>
      </c>
      <c r="AU1250" s="76">
        <v>0</v>
      </c>
      <c r="AV1250" s="81" t="s">
        <v>73</v>
      </c>
      <c r="AW1250" s="620">
        <v>9468000</v>
      </c>
      <c r="AX1250" s="488">
        <f t="shared" si="118"/>
        <v>3156000</v>
      </c>
      <c r="AY1250" s="84">
        <f t="shared" si="119"/>
        <v>0.75</v>
      </c>
      <c r="AZ1250" s="84">
        <v>0.75</v>
      </c>
      <c r="BA1250" s="81" t="s">
        <v>73</v>
      </c>
      <c r="BB1250" s="72" t="s">
        <v>123</v>
      </c>
      <c r="BC1250" s="75" t="s">
        <v>11275</v>
      </c>
      <c r="BD1250" s="71" t="s">
        <v>65</v>
      </c>
      <c r="BE1250" s="71" t="s">
        <v>65</v>
      </c>
    </row>
    <row r="1251" spans="2:57" x14ac:dyDescent="0.25">
      <c r="B1251" s="71">
        <v>2025</v>
      </c>
      <c r="C1251" s="71">
        <v>891780111</v>
      </c>
      <c r="D1251" s="71" t="s">
        <v>63</v>
      </c>
      <c r="E1251" s="72" t="s">
        <v>11274</v>
      </c>
      <c r="F1251" s="72" t="s">
        <v>11273</v>
      </c>
      <c r="G1251" s="176">
        <v>0</v>
      </c>
      <c r="H1251" s="72" t="s">
        <v>71</v>
      </c>
      <c r="I1251" s="71" t="s">
        <v>64</v>
      </c>
      <c r="J1251" s="73" t="s">
        <v>81</v>
      </c>
      <c r="K1251" s="75" t="s">
        <v>11272</v>
      </c>
      <c r="L1251" s="76">
        <v>10335000</v>
      </c>
      <c r="M1251" s="71" t="s">
        <v>66</v>
      </c>
      <c r="N1251" s="75" t="s">
        <v>11271</v>
      </c>
      <c r="O1251" s="75">
        <v>1082941486</v>
      </c>
      <c r="P1251" s="72">
        <v>1426</v>
      </c>
      <c r="Q1251" s="80">
        <v>45840</v>
      </c>
      <c r="R1251" s="75">
        <v>2494141000</v>
      </c>
      <c r="S1251" s="80">
        <v>45877</v>
      </c>
      <c r="T1251" s="76">
        <v>10335000</v>
      </c>
      <c r="U1251" s="72" t="s">
        <v>65</v>
      </c>
      <c r="V1251" s="76">
        <v>45476408</v>
      </c>
      <c r="W1251" s="104" t="s">
        <v>10489</v>
      </c>
      <c r="X1251" s="80">
        <v>45877</v>
      </c>
      <c r="Y1251" s="80">
        <v>45877</v>
      </c>
      <c r="Z1251" s="78" t="s">
        <v>73</v>
      </c>
      <c r="AA1251" s="78">
        <v>45991</v>
      </c>
      <c r="AB1251" s="102">
        <f t="shared" si="114"/>
        <v>114</v>
      </c>
      <c r="AC1251" s="72">
        <v>0</v>
      </c>
      <c r="AD1251" s="514">
        <v>0</v>
      </c>
      <c r="AE1251" s="72">
        <v>0</v>
      </c>
      <c r="AF1251" s="80" t="s">
        <v>73</v>
      </c>
      <c r="AG1251" s="102">
        <f t="shared" si="115"/>
        <v>0</v>
      </c>
      <c r="AH1251" s="72">
        <v>0</v>
      </c>
      <c r="AI1251" s="628">
        <v>0</v>
      </c>
      <c r="AJ1251" s="72" t="s">
        <v>73</v>
      </c>
      <c r="AK1251" s="80" t="s">
        <v>73</v>
      </c>
      <c r="AL1251" s="72">
        <v>0</v>
      </c>
      <c r="AM1251" s="80" t="s">
        <v>73</v>
      </c>
      <c r="AN1251" s="80" t="s">
        <v>73</v>
      </c>
      <c r="AO1251" s="80" t="s">
        <v>73</v>
      </c>
      <c r="AP1251" s="102">
        <f t="shared" si="116"/>
        <v>0</v>
      </c>
      <c r="AQ1251" s="102">
        <f t="shared" si="117"/>
        <v>10335000</v>
      </c>
      <c r="AR1251" s="72" t="s">
        <v>65</v>
      </c>
      <c r="AS1251" s="76">
        <v>10335000</v>
      </c>
      <c r="AT1251" s="72" t="s">
        <v>319</v>
      </c>
      <c r="AU1251" s="76">
        <v>0</v>
      </c>
      <c r="AV1251" s="81" t="s">
        <v>73</v>
      </c>
      <c r="AW1251" s="620">
        <v>7685000</v>
      </c>
      <c r="AX1251" s="488">
        <f t="shared" si="118"/>
        <v>2650000</v>
      </c>
      <c r="AY1251" s="84">
        <f t="shared" si="119"/>
        <v>0.74358974358974361</v>
      </c>
      <c r="AZ1251" s="84">
        <v>0.74358974358974361</v>
      </c>
      <c r="BA1251" s="81" t="s">
        <v>73</v>
      </c>
      <c r="BB1251" s="72" t="s">
        <v>123</v>
      </c>
      <c r="BC1251" s="75" t="s">
        <v>11270</v>
      </c>
      <c r="BD1251" s="71" t="s">
        <v>65</v>
      </c>
      <c r="BE1251" s="71" t="s">
        <v>65</v>
      </c>
    </row>
    <row r="1252" spans="2:57" x14ac:dyDescent="0.25">
      <c r="B1252" s="71">
        <v>2025</v>
      </c>
      <c r="C1252" s="71">
        <v>891780111</v>
      </c>
      <c r="D1252" s="71" t="s">
        <v>63</v>
      </c>
      <c r="E1252" s="72" t="s">
        <v>11269</v>
      </c>
      <c r="F1252" s="72" t="s">
        <v>11268</v>
      </c>
      <c r="G1252" s="176">
        <v>0</v>
      </c>
      <c r="H1252" s="72" t="s">
        <v>71</v>
      </c>
      <c r="I1252" s="71" t="s">
        <v>64</v>
      </c>
      <c r="J1252" s="73" t="s">
        <v>81</v>
      </c>
      <c r="K1252" s="75" t="s">
        <v>10491</v>
      </c>
      <c r="L1252" s="76">
        <v>8775000</v>
      </c>
      <c r="M1252" s="71" t="s">
        <v>66</v>
      </c>
      <c r="N1252" s="75" t="s">
        <v>11267</v>
      </c>
      <c r="O1252" s="75">
        <v>1081911437</v>
      </c>
      <c r="P1252" s="72">
        <v>1426</v>
      </c>
      <c r="Q1252" s="80">
        <v>45840</v>
      </c>
      <c r="R1252" s="75">
        <v>2494141000</v>
      </c>
      <c r="S1252" s="80">
        <v>45877</v>
      </c>
      <c r="T1252" s="76">
        <v>8775000</v>
      </c>
      <c r="U1252" s="72" t="s">
        <v>65</v>
      </c>
      <c r="V1252" s="76">
        <v>45476408</v>
      </c>
      <c r="W1252" s="104" t="s">
        <v>10489</v>
      </c>
      <c r="X1252" s="80">
        <v>45877</v>
      </c>
      <c r="Y1252" s="80">
        <v>45877</v>
      </c>
      <c r="Z1252" s="78" t="s">
        <v>73</v>
      </c>
      <c r="AA1252" s="78">
        <v>45991</v>
      </c>
      <c r="AB1252" s="102">
        <f t="shared" si="114"/>
        <v>114</v>
      </c>
      <c r="AC1252" s="72">
        <v>0</v>
      </c>
      <c r="AD1252" s="514">
        <v>0</v>
      </c>
      <c r="AE1252" s="72">
        <v>0</v>
      </c>
      <c r="AF1252" s="80" t="s">
        <v>73</v>
      </c>
      <c r="AG1252" s="102">
        <f t="shared" si="115"/>
        <v>0</v>
      </c>
      <c r="AH1252" s="72">
        <v>0</v>
      </c>
      <c r="AI1252" s="628">
        <v>0</v>
      </c>
      <c r="AJ1252" s="72" t="s">
        <v>73</v>
      </c>
      <c r="AK1252" s="80" t="s">
        <v>73</v>
      </c>
      <c r="AL1252" s="72">
        <v>0</v>
      </c>
      <c r="AM1252" s="80" t="s">
        <v>73</v>
      </c>
      <c r="AN1252" s="80" t="s">
        <v>73</v>
      </c>
      <c r="AO1252" s="80" t="s">
        <v>73</v>
      </c>
      <c r="AP1252" s="102">
        <f t="shared" si="116"/>
        <v>0</v>
      </c>
      <c r="AQ1252" s="102">
        <f t="shared" si="117"/>
        <v>8775000</v>
      </c>
      <c r="AR1252" s="72" t="s">
        <v>65</v>
      </c>
      <c r="AS1252" s="76">
        <v>8775000</v>
      </c>
      <c r="AT1252" s="72" t="s">
        <v>319</v>
      </c>
      <c r="AU1252" s="76">
        <v>0</v>
      </c>
      <c r="AV1252" s="81" t="s">
        <v>73</v>
      </c>
      <c r="AW1252" s="620">
        <v>6525000</v>
      </c>
      <c r="AX1252" s="488">
        <f t="shared" si="118"/>
        <v>2250000</v>
      </c>
      <c r="AY1252" s="84">
        <f t="shared" si="119"/>
        <v>0.74358974358974361</v>
      </c>
      <c r="AZ1252" s="84">
        <v>0.74358974358974361</v>
      </c>
      <c r="BA1252" s="81" t="s">
        <v>73</v>
      </c>
      <c r="BB1252" s="72" t="s">
        <v>123</v>
      </c>
      <c r="BC1252" s="75" t="s">
        <v>11266</v>
      </c>
      <c r="BD1252" s="71" t="s">
        <v>65</v>
      </c>
      <c r="BE1252" s="71" t="s">
        <v>65</v>
      </c>
    </row>
    <row r="1253" spans="2:57" x14ac:dyDescent="0.25">
      <c r="B1253" s="71">
        <v>2025</v>
      </c>
      <c r="C1253" s="71">
        <v>891780111</v>
      </c>
      <c r="D1253" s="71" t="s">
        <v>63</v>
      </c>
      <c r="E1253" s="72" t="s">
        <v>11265</v>
      </c>
      <c r="F1253" s="72" t="s">
        <v>11264</v>
      </c>
      <c r="G1253" s="176">
        <v>0</v>
      </c>
      <c r="H1253" s="72" t="s">
        <v>71</v>
      </c>
      <c r="I1253" s="71" t="s">
        <v>64</v>
      </c>
      <c r="J1253" s="73" t="s">
        <v>81</v>
      </c>
      <c r="K1253" s="75" t="s">
        <v>11263</v>
      </c>
      <c r="L1253" s="76">
        <v>13540800</v>
      </c>
      <c r="M1253" s="71" t="s">
        <v>66</v>
      </c>
      <c r="N1253" s="75" t="s">
        <v>11262</v>
      </c>
      <c r="O1253" s="75">
        <v>1082866445</v>
      </c>
      <c r="P1253" s="72">
        <v>1425</v>
      </c>
      <c r="Q1253" s="80">
        <v>45840</v>
      </c>
      <c r="R1253" s="75">
        <v>5603238000</v>
      </c>
      <c r="S1253" s="80">
        <v>45877</v>
      </c>
      <c r="T1253" s="76">
        <v>13540800</v>
      </c>
      <c r="U1253" s="72" t="s">
        <v>65</v>
      </c>
      <c r="V1253" s="76">
        <v>45476408</v>
      </c>
      <c r="W1253" s="104" t="s">
        <v>10489</v>
      </c>
      <c r="X1253" s="80">
        <v>45877</v>
      </c>
      <c r="Y1253" s="80">
        <v>45877</v>
      </c>
      <c r="Z1253" s="78" t="s">
        <v>73</v>
      </c>
      <c r="AA1253" s="78">
        <v>45991</v>
      </c>
      <c r="AB1253" s="102">
        <f t="shared" si="114"/>
        <v>114</v>
      </c>
      <c r="AC1253" s="72">
        <v>0</v>
      </c>
      <c r="AD1253" s="514">
        <v>0</v>
      </c>
      <c r="AE1253" s="72">
        <v>0</v>
      </c>
      <c r="AF1253" s="80" t="s">
        <v>73</v>
      </c>
      <c r="AG1253" s="102">
        <f t="shared" si="115"/>
        <v>0</v>
      </c>
      <c r="AH1253" s="72">
        <v>0</v>
      </c>
      <c r="AI1253" s="628">
        <v>0</v>
      </c>
      <c r="AJ1253" s="72" t="s">
        <v>73</v>
      </c>
      <c r="AK1253" s="80" t="s">
        <v>73</v>
      </c>
      <c r="AL1253" s="72">
        <v>0</v>
      </c>
      <c r="AM1253" s="80" t="s">
        <v>73</v>
      </c>
      <c r="AN1253" s="80" t="s">
        <v>73</v>
      </c>
      <c r="AO1253" s="80" t="s">
        <v>73</v>
      </c>
      <c r="AP1253" s="102">
        <f t="shared" si="116"/>
        <v>0</v>
      </c>
      <c r="AQ1253" s="102">
        <f t="shared" si="117"/>
        <v>13540800</v>
      </c>
      <c r="AR1253" s="72" t="s">
        <v>65</v>
      </c>
      <c r="AS1253" s="76">
        <v>13540800</v>
      </c>
      <c r="AT1253" s="72" t="s">
        <v>319</v>
      </c>
      <c r="AU1253" s="76">
        <v>0</v>
      </c>
      <c r="AV1253" s="81" t="s">
        <v>73</v>
      </c>
      <c r="AW1253" s="620">
        <v>10068800</v>
      </c>
      <c r="AX1253" s="488">
        <f t="shared" si="118"/>
        <v>3472000</v>
      </c>
      <c r="AY1253" s="84">
        <f t="shared" si="119"/>
        <v>0.74358974358974361</v>
      </c>
      <c r="AZ1253" s="84">
        <v>0.74358974358974361</v>
      </c>
      <c r="BA1253" s="81" t="s">
        <v>73</v>
      </c>
      <c r="BB1253" s="72" t="s">
        <v>123</v>
      </c>
      <c r="BC1253" s="75" t="s">
        <v>11261</v>
      </c>
      <c r="BD1253" s="71" t="s">
        <v>65</v>
      </c>
      <c r="BE1253" s="71" t="s">
        <v>65</v>
      </c>
    </row>
    <row r="1254" spans="2:57" x14ac:dyDescent="0.25">
      <c r="B1254" s="71">
        <v>2025</v>
      </c>
      <c r="C1254" s="71">
        <v>891780111</v>
      </c>
      <c r="D1254" s="71" t="s">
        <v>63</v>
      </c>
      <c r="E1254" s="72" t="s">
        <v>11260</v>
      </c>
      <c r="F1254" s="72" t="s">
        <v>11259</v>
      </c>
      <c r="G1254" s="176">
        <v>0</v>
      </c>
      <c r="H1254" s="72" t="s">
        <v>71</v>
      </c>
      <c r="I1254" s="71" t="s">
        <v>64</v>
      </c>
      <c r="J1254" s="73" t="s">
        <v>81</v>
      </c>
      <c r="K1254" s="75" t="s">
        <v>11258</v>
      </c>
      <c r="L1254" s="76">
        <v>12308400</v>
      </c>
      <c r="M1254" s="71" t="s">
        <v>66</v>
      </c>
      <c r="N1254" s="75" t="s">
        <v>11257</v>
      </c>
      <c r="O1254" s="75">
        <v>1050461549</v>
      </c>
      <c r="P1254" s="72">
        <v>1425</v>
      </c>
      <c r="Q1254" s="80">
        <v>45840</v>
      </c>
      <c r="R1254" s="75">
        <v>5603238000</v>
      </c>
      <c r="S1254" s="80">
        <v>45877</v>
      </c>
      <c r="T1254" s="76">
        <v>12308400</v>
      </c>
      <c r="U1254" s="72" t="s">
        <v>65</v>
      </c>
      <c r="V1254" s="76">
        <v>36557666</v>
      </c>
      <c r="W1254" s="104" t="s">
        <v>10440</v>
      </c>
      <c r="X1254" s="80">
        <v>45877</v>
      </c>
      <c r="Y1254" s="80">
        <v>45877</v>
      </c>
      <c r="Z1254" s="78" t="s">
        <v>73</v>
      </c>
      <c r="AA1254" s="78">
        <v>45991</v>
      </c>
      <c r="AB1254" s="102">
        <f t="shared" si="114"/>
        <v>114</v>
      </c>
      <c r="AC1254" s="72">
        <v>0</v>
      </c>
      <c r="AD1254" s="514">
        <v>0</v>
      </c>
      <c r="AE1254" s="72">
        <v>0</v>
      </c>
      <c r="AF1254" s="80" t="s">
        <v>73</v>
      </c>
      <c r="AG1254" s="102">
        <f t="shared" si="115"/>
        <v>0</v>
      </c>
      <c r="AH1254" s="72">
        <v>0</v>
      </c>
      <c r="AI1254" s="628">
        <v>0</v>
      </c>
      <c r="AJ1254" s="72" t="s">
        <v>73</v>
      </c>
      <c r="AK1254" s="80" t="s">
        <v>73</v>
      </c>
      <c r="AL1254" s="72">
        <v>0</v>
      </c>
      <c r="AM1254" s="80" t="s">
        <v>73</v>
      </c>
      <c r="AN1254" s="80" t="s">
        <v>73</v>
      </c>
      <c r="AO1254" s="80" t="s">
        <v>73</v>
      </c>
      <c r="AP1254" s="102">
        <f t="shared" si="116"/>
        <v>0</v>
      </c>
      <c r="AQ1254" s="102">
        <f t="shared" si="117"/>
        <v>12308400</v>
      </c>
      <c r="AR1254" s="72" t="s">
        <v>65</v>
      </c>
      <c r="AS1254" s="76">
        <v>12308400</v>
      </c>
      <c r="AT1254" s="72" t="s">
        <v>319</v>
      </c>
      <c r="AU1254" s="76">
        <v>0</v>
      </c>
      <c r="AV1254" s="81" t="s">
        <v>73</v>
      </c>
      <c r="AW1254" s="620">
        <v>9152400</v>
      </c>
      <c r="AX1254" s="488">
        <f t="shared" si="118"/>
        <v>3156000</v>
      </c>
      <c r="AY1254" s="84">
        <f t="shared" si="119"/>
        <v>0.74358974358974361</v>
      </c>
      <c r="AZ1254" s="84">
        <v>0.74358974358974361</v>
      </c>
      <c r="BA1254" s="81" t="s">
        <v>73</v>
      </c>
      <c r="BB1254" s="72" t="s">
        <v>123</v>
      </c>
      <c r="BC1254" s="75" t="s">
        <v>11256</v>
      </c>
      <c r="BD1254" s="71" t="s">
        <v>65</v>
      </c>
      <c r="BE1254" s="71" t="s">
        <v>65</v>
      </c>
    </row>
    <row r="1255" spans="2:57" x14ac:dyDescent="0.25">
      <c r="B1255" s="71">
        <v>2025</v>
      </c>
      <c r="C1255" s="71">
        <v>891780111</v>
      </c>
      <c r="D1255" s="71" t="s">
        <v>63</v>
      </c>
      <c r="E1255" s="72" t="s">
        <v>11255</v>
      </c>
      <c r="F1255" s="72" t="s">
        <v>11254</v>
      </c>
      <c r="G1255" s="176">
        <v>0</v>
      </c>
      <c r="H1255" s="72" t="s">
        <v>71</v>
      </c>
      <c r="I1255" s="71" t="s">
        <v>64</v>
      </c>
      <c r="J1255" s="73" t="s">
        <v>81</v>
      </c>
      <c r="K1255" s="75" t="s">
        <v>11253</v>
      </c>
      <c r="L1255" s="76">
        <v>12308400</v>
      </c>
      <c r="M1255" s="71" t="s">
        <v>66</v>
      </c>
      <c r="N1255" s="75" t="s">
        <v>11252</v>
      </c>
      <c r="O1255" s="75">
        <v>1095701829</v>
      </c>
      <c r="P1255" s="72">
        <v>1425</v>
      </c>
      <c r="Q1255" s="80">
        <v>45840</v>
      </c>
      <c r="R1255" s="75">
        <v>5603238000</v>
      </c>
      <c r="S1255" s="80">
        <v>45877</v>
      </c>
      <c r="T1255" s="76">
        <v>12308400</v>
      </c>
      <c r="U1255" s="72" t="s">
        <v>65</v>
      </c>
      <c r="V1255" s="76">
        <v>36557666</v>
      </c>
      <c r="W1255" s="104" t="s">
        <v>10440</v>
      </c>
      <c r="X1255" s="80">
        <v>45877</v>
      </c>
      <c r="Y1255" s="80">
        <v>45877</v>
      </c>
      <c r="Z1255" s="78" t="s">
        <v>73</v>
      </c>
      <c r="AA1255" s="78">
        <v>45991</v>
      </c>
      <c r="AB1255" s="102">
        <f t="shared" si="114"/>
        <v>114</v>
      </c>
      <c r="AC1255" s="72">
        <v>0</v>
      </c>
      <c r="AD1255" s="514">
        <v>0</v>
      </c>
      <c r="AE1255" s="72">
        <v>0</v>
      </c>
      <c r="AF1255" s="80" t="s">
        <v>73</v>
      </c>
      <c r="AG1255" s="102">
        <f t="shared" si="115"/>
        <v>0</v>
      </c>
      <c r="AH1255" s="72">
        <v>0</v>
      </c>
      <c r="AI1255" s="628">
        <v>0</v>
      </c>
      <c r="AJ1255" s="72" t="s">
        <v>73</v>
      </c>
      <c r="AK1255" s="80" t="s">
        <v>73</v>
      </c>
      <c r="AL1255" s="72">
        <v>0</v>
      </c>
      <c r="AM1255" s="80" t="s">
        <v>73</v>
      </c>
      <c r="AN1255" s="80" t="s">
        <v>73</v>
      </c>
      <c r="AO1255" s="80" t="s">
        <v>73</v>
      </c>
      <c r="AP1255" s="102">
        <f t="shared" si="116"/>
        <v>0</v>
      </c>
      <c r="AQ1255" s="102">
        <f t="shared" si="117"/>
        <v>12308400</v>
      </c>
      <c r="AR1255" s="72" t="s">
        <v>65</v>
      </c>
      <c r="AS1255" s="76">
        <v>12308400</v>
      </c>
      <c r="AT1255" s="72" t="s">
        <v>319</v>
      </c>
      <c r="AU1255" s="76">
        <v>0</v>
      </c>
      <c r="AV1255" s="81" t="s">
        <v>73</v>
      </c>
      <c r="AW1255" s="620">
        <v>9152400</v>
      </c>
      <c r="AX1255" s="488">
        <f t="shared" si="118"/>
        <v>3156000</v>
      </c>
      <c r="AY1255" s="84">
        <f t="shared" si="119"/>
        <v>0.74358974358974361</v>
      </c>
      <c r="AZ1255" s="84">
        <v>0.74358974358974361</v>
      </c>
      <c r="BA1255" s="81" t="s">
        <v>73</v>
      </c>
      <c r="BB1255" s="72" t="s">
        <v>123</v>
      </c>
      <c r="BC1255" s="75" t="s">
        <v>11251</v>
      </c>
      <c r="BD1255" s="71" t="s">
        <v>65</v>
      </c>
      <c r="BE1255" s="71" t="s">
        <v>65</v>
      </c>
    </row>
    <row r="1256" spans="2:57" x14ac:dyDescent="0.25">
      <c r="B1256" s="71">
        <v>2025</v>
      </c>
      <c r="C1256" s="71">
        <v>891780111</v>
      </c>
      <c r="D1256" s="71" t="s">
        <v>63</v>
      </c>
      <c r="E1256" s="72" t="s">
        <v>11250</v>
      </c>
      <c r="F1256" s="72" t="s">
        <v>11249</v>
      </c>
      <c r="G1256" s="176">
        <v>0</v>
      </c>
      <c r="H1256" s="72" t="s">
        <v>71</v>
      </c>
      <c r="I1256" s="71" t="s">
        <v>64</v>
      </c>
      <c r="J1256" s="73" t="s">
        <v>81</v>
      </c>
      <c r="K1256" s="75" t="s">
        <v>11151</v>
      </c>
      <c r="L1256" s="76">
        <v>10335000</v>
      </c>
      <c r="M1256" s="71" t="s">
        <v>66</v>
      </c>
      <c r="N1256" s="75" t="s">
        <v>11248</v>
      </c>
      <c r="O1256" s="75">
        <v>84452687</v>
      </c>
      <c r="P1256" s="72">
        <v>1426</v>
      </c>
      <c r="Q1256" s="80">
        <v>45840</v>
      </c>
      <c r="R1256" s="75">
        <v>2494141000</v>
      </c>
      <c r="S1256" s="80">
        <v>45877</v>
      </c>
      <c r="T1256" s="76">
        <v>10335000</v>
      </c>
      <c r="U1256" s="72" t="s">
        <v>65</v>
      </c>
      <c r="V1256" s="76">
        <v>85152695</v>
      </c>
      <c r="W1256" s="104" t="s">
        <v>10424</v>
      </c>
      <c r="X1256" s="80">
        <v>45877</v>
      </c>
      <c r="Y1256" s="80">
        <v>45877</v>
      </c>
      <c r="Z1256" s="78" t="s">
        <v>73</v>
      </c>
      <c r="AA1256" s="78">
        <v>45991</v>
      </c>
      <c r="AB1256" s="102">
        <f t="shared" si="114"/>
        <v>114</v>
      </c>
      <c r="AC1256" s="72">
        <v>0</v>
      </c>
      <c r="AD1256" s="514">
        <v>0</v>
      </c>
      <c r="AE1256" s="72">
        <v>0</v>
      </c>
      <c r="AF1256" s="80" t="s">
        <v>73</v>
      </c>
      <c r="AG1256" s="102">
        <f t="shared" si="115"/>
        <v>0</v>
      </c>
      <c r="AH1256" s="72">
        <v>0</v>
      </c>
      <c r="AI1256" s="628">
        <v>0</v>
      </c>
      <c r="AJ1256" s="72" t="s">
        <v>73</v>
      </c>
      <c r="AK1256" s="80" t="s">
        <v>73</v>
      </c>
      <c r="AL1256" s="72">
        <v>0</v>
      </c>
      <c r="AM1256" s="80" t="s">
        <v>73</v>
      </c>
      <c r="AN1256" s="80" t="s">
        <v>73</v>
      </c>
      <c r="AO1256" s="80" t="s">
        <v>73</v>
      </c>
      <c r="AP1256" s="102">
        <f t="shared" si="116"/>
        <v>0</v>
      </c>
      <c r="AQ1256" s="102">
        <f t="shared" si="117"/>
        <v>10335000</v>
      </c>
      <c r="AR1256" s="72" t="s">
        <v>65</v>
      </c>
      <c r="AS1256" s="76">
        <v>10335000</v>
      </c>
      <c r="AT1256" s="72" t="s">
        <v>319</v>
      </c>
      <c r="AU1256" s="76">
        <v>0</v>
      </c>
      <c r="AV1256" s="81" t="s">
        <v>73</v>
      </c>
      <c r="AW1256" s="620">
        <v>7685000</v>
      </c>
      <c r="AX1256" s="488">
        <f t="shared" si="118"/>
        <v>2650000</v>
      </c>
      <c r="AY1256" s="84">
        <f t="shared" si="119"/>
        <v>0.74358974358974361</v>
      </c>
      <c r="AZ1256" s="84">
        <v>0.74358974358974361</v>
      </c>
      <c r="BA1256" s="81" t="s">
        <v>73</v>
      </c>
      <c r="BB1256" s="72" t="s">
        <v>123</v>
      </c>
      <c r="BC1256" s="75" t="s">
        <v>11247</v>
      </c>
      <c r="BD1256" s="71" t="s">
        <v>65</v>
      </c>
      <c r="BE1256" s="71" t="s">
        <v>65</v>
      </c>
    </row>
    <row r="1257" spans="2:57" x14ac:dyDescent="0.25">
      <c r="B1257" s="71">
        <v>2025</v>
      </c>
      <c r="C1257" s="71">
        <v>891780111</v>
      </c>
      <c r="D1257" s="71" t="s">
        <v>63</v>
      </c>
      <c r="E1257" s="72" t="s">
        <v>11246</v>
      </c>
      <c r="F1257" s="72" t="s">
        <v>11245</v>
      </c>
      <c r="G1257" s="176">
        <v>0</v>
      </c>
      <c r="H1257" s="72" t="s">
        <v>71</v>
      </c>
      <c r="I1257" s="71" t="s">
        <v>64</v>
      </c>
      <c r="J1257" s="73" t="s">
        <v>81</v>
      </c>
      <c r="K1257" s="75" t="s">
        <v>11244</v>
      </c>
      <c r="L1257" s="76">
        <v>12308400</v>
      </c>
      <c r="M1257" s="71" t="s">
        <v>66</v>
      </c>
      <c r="N1257" s="75" t="s">
        <v>11243</v>
      </c>
      <c r="O1257" s="75">
        <v>1103122639</v>
      </c>
      <c r="P1257" s="72">
        <v>1425</v>
      </c>
      <c r="Q1257" s="80">
        <v>45840</v>
      </c>
      <c r="R1257" s="75">
        <v>5603238000</v>
      </c>
      <c r="S1257" s="80">
        <v>45877</v>
      </c>
      <c r="T1257" s="76">
        <v>12308400</v>
      </c>
      <c r="U1257" s="72" t="s">
        <v>65</v>
      </c>
      <c r="V1257" s="76">
        <v>36557666</v>
      </c>
      <c r="W1257" s="104" t="s">
        <v>10440</v>
      </c>
      <c r="X1257" s="80">
        <v>45877</v>
      </c>
      <c r="Y1257" s="80">
        <v>45877</v>
      </c>
      <c r="Z1257" s="78" t="s">
        <v>73</v>
      </c>
      <c r="AA1257" s="78">
        <v>45991</v>
      </c>
      <c r="AB1257" s="102">
        <f t="shared" si="114"/>
        <v>114</v>
      </c>
      <c r="AC1257" s="72">
        <v>0</v>
      </c>
      <c r="AD1257" s="514">
        <v>0</v>
      </c>
      <c r="AE1257" s="72">
        <v>0</v>
      </c>
      <c r="AF1257" s="80" t="s">
        <v>73</v>
      </c>
      <c r="AG1257" s="102">
        <f t="shared" si="115"/>
        <v>0</v>
      </c>
      <c r="AH1257" s="72">
        <v>0</v>
      </c>
      <c r="AI1257" s="628">
        <v>0</v>
      </c>
      <c r="AJ1257" s="72" t="s">
        <v>73</v>
      </c>
      <c r="AK1257" s="80" t="s">
        <v>73</v>
      </c>
      <c r="AL1257" s="72">
        <v>0</v>
      </c>
      <c r="AM1257" s="80" t="s">
        <v>73</v>
      </c>
      <c r="AN1257" s="80" t="s">
        <v>73</v>
      </c>
      <c r="AO1257" s="80" t="s">
        <v>73</v>
      </c>
      <c r="AP1257" s="102">
        <f t="shared" si="116"/>
        <v>0</v>
      </c>
      <c r="AQ1257" s="102">
        <f t="shared" si="117"/>
        <v>12308400</v>
      </c>
      <c r="AR1257" s="72" t="s">
        <v>65</v>
      </c>
      <c r="AS1257" s="76">
        <v>12308400</v>
      </c>
      <c r="AT1257" s="72" t="s">
        <v>319</v>
      </c>
      <c r="AU1257" s="76">
        <v>0</v>
      </c>
      <c r="AV1257" s="81" t="s">
        <v>73</v>
      </c>
      <c r="AW1257" s="620">
        <v>9152400</v>
      </c>
      <c r="AX1257" s="488">
        <f t="shared" si="118"/>
        <v>3156000</v>
      </c>
      <c r="AY1257" s="84">
        <f t="shared" si="119"/>
        <v>0.74358974358974361</v>
      </c>
      <c r="AZ1257" s="84">
        <v>0.74358974358974361</v>
      </c>
      <c r="BA1257" s="81" t="s">
        <v>73</v>
      </c>
      <c r="BB1257" s="72" t="s">
        <v>123</v>
      </c>
      <c r="BC1257" s="75" t="s">
        <v>11242</v>
      </c>
      <c r="BD1257" s="71" t="s">
        <v>65</v>
      </c>
      <c r="BE1257" s="71" t="s">
        <v>65</v>
      </c>
    </row>
    <row r="1258" spans="2:57" x14ac:dyDescent="0.25">
      <c r="B1258" s="71">
        <v>2025</v>
      </c>
      <c r="C1258" s="71">
        <v>891780111</v>
      </c>
      <c r="D1258" s="71" t="s">
        <v>63</v>
      </c>
      <c r="E1258" s="72" t="s">
        <v>11241</v>
      </c>
      <c r="F1258" s="72" t="s">
        <v>11240</v>
      </c>
      <c r="G1258" s="176">
        <v>0</v>
      </c>
      <c r="H1258" s="72" t="s">
        <v>71</v>
      </c>
      <c r="I1258" s="71" t="s">
        <v>64</v>
      </c>
      <c r="J1258" s="73" t="s">
        <v>81</v>
      </c>
      <c r="K1258" s="75" t="s">
        <v>11062</v>
      </c>
      <c r="L1258" s="76">
        <v>9000000</v>
      </c>
      <c r="M1258" s="71" t="s">
        <v>66</v>
      </c>
      <c r="N1258" s="75" t="s">
        <v>11239</v>
      </c>
      <c r="O1258" s="75">
        <v>36560538</v>
      </c>
      <c r="P1258" s="72">
        <v>1426</v>
      </c>
      <c r="Q1258" s="80">
        <v>45840</v>
      </c>
      <c r="R1258" s="75">
        <v>2494141000</v>
      </c>
      <c r="S1258" s="80">
        <v>45877</v>
      </c>
      <c r="T1258" s="76">
        <v>9000000</v>
      </c>
      <c r="U1258" s="72" t="s">
        <v>65</v>
      </c>
      <c r="V1258" s="76">
        <v>7633817</v>
      </c>
      <c r="W1258" s="104" t="s">
        <v>10548</v>
      </c>
      <c r="X1258" s="80">
        <v>45877</v>
      </c>
      <c r="Y1258" s="80">
        <v>45877</v>
      </c>
      <c r="Z1258" s="78" t="s">
        <v>73</v>
      </c>
      <c r="AA1258" s="78">
        <v>45991</v>
      </c>
      <c r="AB1258" s="102">
        <f t="shared" si="114"/>
        <v>114</v>
      </c>
      <c r="AC1258" s="72">
        <v>0</v>
      </c>
      <c r="AD1258" s="514">
        <v>0</v>
      </c>
      <c r="AE1258" s="72">
        <v>0</v>
      </c>
      <c r="AF1258" s="80" t="s">
        <v>73</v>
      </c>
      <c r="AG1258" s="102">
        <f t="shared" si="115"/>
        <v>0</v>
      </c>
      <c r="AH1258" s="72">
        <v>0</v>
      </c>
      <c r="AI1258" s="628">
        <v>0</v>
      </c>
      <c r="AJ1258" s="72" t="s">
        <v>73</v>
      </c>
      <c r="AK1258" s="80" t="s">
        <v>73</v>
      </c>
      <c r="AL1258" s="72">
        <v>0</v>
      </c>
      <c r="AM1258" s="80" t="s">
        <v>73</v>
      </c>
      <c r="AN1258" s="80" t="s">
        <v>73</v>
      </c>
      <c r="AO1258" s="80" t="s">
        <v>73</v>
      </c>
      <c r="AP1258" s="102">
        <f t="shared" si="116"/>
        <v>0</v>
      </c>
      <c r="AQ1258" s="102">
        <f t="shared" si="117"/>
        <v>9000000</v>
      </c>
      <c r="AR1258" s="72" t="s">
        <v>65</v>
      </c>
      <c r="AS1258" s="76">
        <v>9000000</v>
      </c>
      <c r="AT1258" s="72" t="s">
        <v>319</v>
      </c>
      <c r="AU1258" s="76">
        <v>0</v>
      </c>
      <c r="AV1258" s="81" t="s">
        <v>73</v>
      </c>
      <c r="AW1258" s="620">
        <v>6750000</v>
      </c>
      <c r="AX1258" s="488">
        <f t="shared" si="118"/>
        <v>2250000</v>
      </c>
      <c r="AY1258" s="84">
        <f t="shared" si="119"/>
        <v>0.75</v>
      </c>
      <c r="AZ1258" s="84">
        <v>0.75</v>
      </c>
      <c r="BA1258" s="81" t="s">
        <v>73</v>
      </c>
      <c r="BB1258" s="72" t="s">
        <v>123</v>
      </c>
      <c r="BC1258" s="75" t="s">
        <v>11238</v>
      </c>
      <c r="BD1258" s="71" t="s">
        <v>65</v>
      </c>
      <c r="BE1258" s="71" t="s">
        <v>65</v>
      </c>
    </row>
    <row r="1259" spans="2:57" x14ac:dyDescent="0.25">
      <c r="B1259" s="71">
        <v>2025</v>
      </c>
      <c r="C1259" s="71">
        <v>891780111</v>
      </c>
      <c r="D1259" s="71" t="s">
        <v>63</v>
      </c>
      <c r="E1259" s="72" t="s">
        <v>11237</v>
      </c>
      <c r="F1259" s="72" t="s">
        <v>11236</v>
      </c>
      <c r="G1259" s="176">
        <v>0</v>
      </c>
      <c r="H1259" s="72" t="s">
        <v>71</v>
      </c>
      <c r="I1259" s="71" t="s">
        <v>64</v>
      </c>
      <c r="J1259" s="73" t="s">
        <v>81</v>
      </c>
      <c r="K1259" s="75" t="s">
        <v>11235</v>
      </c>
      <c r="L1259" s="76">
        <v>10600000</v>
      </c>
      <c r="M1259" s="71" t="s">
        <v>66</v>
      </c>
      <c r="N1259" s="75" t="s">
        <v>11234</v>
      </c>
      <c r="O1259" s="75">
        <v>1004355940</v>
      </c>
      <c r="P1259" s="72">
        <v>1426</v>
      </c>
      <c r="Q1259" s="80">
        <v>45840</v>
      </c>
      <c r="R1259" s="75">
        <v>2494141000</v>
      </c>
      <c r="S1259" s="80">
        <v>45877</v>
      </c>
      <c r="T1259" s="76">
        <v>10600000</v>
      </c>
      <c r="U1259" s="72" t="s">
        <v>65</v>
      </c>
      <c r="V1259" s="76">
        <v>85449357</v>
      </c>
      <c r="W1259" s="104" t="s">
        <v>11233</v>
      </c>
      <c r="X1259" s="80">
        <v>45877</v>
      </c>
      <c r="Y1259" s="80">
        <v>45877</v>
      </c>
      <c r="Z1259" s="78" t="s">
        <v>73</v>
      </c>
      <c r="AA1259" s="78">
        <v>45991</v>
      </c>
      <c r="AB1259" s="102">
        <f t="shared" si="114"/>
        <v>114</v>
      </c>
      <c r="AC1259" s="72">
        <v>0</v>
      </c>
      <c r="AD1259" s="514">
        <v>0</v>
      </c>
      <c r="AE1259" s="72">
        <v>0</v>
      </c>
      <c r="AF1259" s="80" t="s">
        <v>73</v>
      </c>
      <c r="AG1259" s="102">
        <f t="shared" si="115"/>
        <v>0</v>
      </c>
      <c r="AH1259" s="72">
        <v>0</v>
      </c>
      <c r="AI1259" s="628">
        <v>0</v>
      </c>
      <c r="AJ1259" s="72" t="s">
        <v>73</v>
      </c>
      <c r="AK1259" s="80" t="s">
        <v>73</v>
      </c>
      <c r="AL1259" s="72">
        <v>0</v>
      </c>
      <c r="AM1259" s="80" t="s">
        <v>73</v>
      </c>
      <c r="AN1259" s="80" t="s">
        <v>73</v>
      </c>
      <c r="AO1259" s="80" t="s">
        <v>73</v>
      </c>
      <c r="AP1259" s="102">
        <f t="shared" si="116"/>
        <v>0</v>
      </c>
      <c r="AQ1259" s="102">
        <f t="shared" si="117"/>
        <v>10600000</v>
      </c>
      <c r="AR1259" s="72" t="s">
        <v>65</v>
      </c>
      <c r="AS1259" s="76">
        <v>10600000</v>
      </c>
      <c r="AT1259" s="72" t="s">
        <v>319</v>
      </c>
      <c r="AU1259" s="76">
        <v>0</v>
      </c>
      <c r="AV1259" s="81" t="s">
        <v>73</v>
      </c>
      <c r="AW1259" s="620">
        <v>7950000</v>
      </c>
      <c r="AX1259" s="488">
        <f t="shared" si="118"/>
        <v>2650000</v>
      </c>
      <c r="AY1259" s="84">
        <f t="shared" si="119"/>
        <v>0.75</v>
      </c>
      <c r="AZ1259" s="84">
        <v>0.75</v>
      </c>
      <c r="BA1259" s="81" t="s">
        <v>73</v>
      </c>
      <c r="BB1259" s="72" t="s">
        <v>123</v>
      </c>
      <c r="BC1259" s="75" t="s">
        <v>11232</v>
      </c>
      <c r="BD1259" s="71" t="s">
        <v>65</v>
      </c>
      <c r="BE1259" s="71" t="s">
        <v>65</v>
      </c>
    </row>
    <row r="1260" spans="2:57" x14ac:dyDescent="0.25">
      <c r="B1260" s="71">
        <v>2025</v>
      </c>
      <c r="C1260" s="71">
        <v>891780111</v>
      </c>
      <c r="D1260" s="71" t="s">
        <v>63</v>
      </c>
      <c r="E1260" s="72" t="s">
        <v>11231</v>
      </c>
      <c r="F1260" s="72" t="s">
        <v>11230</v>
      </c>
      <c r="G1260" s="176">
        <v>0</v>
      </c>
      <c r="H1260" s="72" t="s">
        <v>71</v>
      </c>
      <c r="I1260" s="71" t="s">
        <v>64</v>
      </c>
      <c r="J1260" s="73" t="s">
        <v>81</v>
      </c>
      <c r="K1260" s="75" t="s">
        <v>11229</v>
      </c>
      <c r="L1260" s="76">
        <v>12624000</v>
      </c>
      <c r="M1260" s="71" t="s">
        <v>66</v>
      </c>
      <c r="N1260" s="75" t="s">
        <v>11228</v>
      </c>
      <c r="O1260" s="75">
        <v>1067590562</v>
      </c>
      <c r="P1260" s="72">
        <v>1425</v>
      </c>
      <c r="Q1260" s="80">
        <v>45840</v>
      </c>
      <c r="R1260" s="75">
        <v>5603238000</v>
      </c>
      <c r="S1260" s="80">
        <v>45877</v>
      </c>
      <c r="T1260" s="76">
        <v>12624000</v>
      </c>
      <c r="U1260" s="72" t="s">
        <v>65</v>
      </c>
      <c r="V1260" s="76">
        <v>57461216</v>
      </c>
      <c r="W1260" s="104" t="s">
        <v>10332</v>
      </c>
      <c r="X1260" s="80">
        <v>45877</v>
      </c>
      <c r="Y1260" s="80">
        <v>45877</v>
      </c>
      <c r="Z1260" s="78" t="s">
        <v>73</v>
      </c>
      <c r="AA1260" s="78">
        <v>45991</v>
      </c>
      <c r="AB1260" s="102">
        <f t="shared" si="114"/>
        <v>114</v>
      </c>
      <c r="AC1260" s="72">
        <v>0</v>
      </c>
      <c r="AD1260" s="514">
        <v>0</v>
      </c>
      <c r="AE1260" s="72">
        <v>0</v>
      </c>
      <c r="AF1260" s="80" t="s">
        <v>73</v>
      </c>
      <c r="AG1260" s="102">
        <f t="shared" si="115"/>
        <v>0</v>
      </c>
      <c r="AH1260" s="72">
        <v>0</v>
      </c>
      <c r="AI1260" s="628">
        <v>0</v>
      </c>
      <c r="AJ1260" s="72" t="s">
        <v>73</v>
      </c>
      <c r="AK1260" s="80" t="s">
        <v>73</v>
      </c>
      <c r="AL1260" s="72">
        <v>0</v>
      </c>
      <c r="AM1260" s="80" t="s">
        <v>73</v>
      </c>
      <c r="AN1260" s="80" t="s">
        <v>73</v>
      </c>
      <c r="AO1260" s="80" t="s">
        <v>73</v>
      </c>
      <c r="AP1260" s="102">
        <f t="shared" si="116"/>
        <v>0</v>
      </c>
      <c r="AQ1260" s="102">
        <f t="shared" si="117"/>
        <v>12624000</v>
      </c>
      <c r="AR1260" s="72" t="s">
        <v>65</v>
      </c>
      <c r="AS1260" s="76">
        <v>12624000</v>
      </c>
      <c r="AT1260" s="72" t="s">
        <v>319</v>
      </c>
      <c r="AU1260" s="76">
        <v>0</v>
      </c>
      <c r="AV1260" s="81" t="s">
        <v>73</v>
      </c>
      <c r="AW1260" s="620">
        <v>9468000</v>
      </c>
      <c r="AX1260" s="488">
        <f t="shared" si="118"/>
        <v>3156000</v>
      </c>
      <c r="AY1260" s="84">
        <f t="shared" si="119"/>
        <v>0.75</v>
      </c>
      <c r="AZ1260" s="84">
        <v>0.75</v>
      </c>
      <c r="BA1260" s="81" t="s">
        <v>73</v>
      </c>
      <c r="BB1260" s="72" t="s">
        <v>123</v>
      </c>
      <c r="BC1260" s="75" t="s">
        <v>11227</v>
      </c>
      <c r="BD1260" s="71" t="s">
        <v>65</v>
      </c>
      <c r="BE1260" s="71" t="s">
        <v>65</v>
      </c>
    </row>
    <row r="1261" spans="2:57" x14ac:dyDescent="0.25">
      <c r="B1261" s="71">
        <v>2025</v>
      </c>
      <c r="C1261" s="71">
        <v>891780111</v>
      </c>
      <c r="D1261" s="71" t="s">
        <v>63</v>
      </c>
      <c r="E1261" s="72" t="s">
        <v>11226</v>
      </c>
      <c r="F1261" s="72" t="s">
        <v>11225</v>
      </c>
      <c r="G1261" s="176">
        <v>0</v>
      </c>
      <c r="H1261" s="72" t="s">
        <v>71</v>
      </c>
      <c r="I1261" s="71" t="s">
        <v>64</v>
      </c>
      <c r="J1261" s="73" t="s">
        <v>81</v>
      </c>
      <c r="K1261" s="75" t="s">
        <v>11224</v>
      </c>
      <c r="L1261" s="76">
        <v>10600000</v>
      </c>
      <c r="M1261" s="71" t="s">
        <v>66</v>
      </c>
      <c r="N1261" s="75" t="s">
        <v>11223</v>
      </c>
      <c r="O1261" s="75">
        <v>36695889</v>
      </c>
      <c r="P1261" s="72">
        <v>1426</v>
      </c>
      <c r="Q1261" s="80">
        <v>45840</v>
      </c>
      <c r="R1261" s="75">
        <v>2494141000</v>
      </c>
      <c r="S1261" s="80">
        <v>45877</v>
      </c>
      <c r="T1261" s="76">
        <v>10600000</v>
      </c>
      <c r="U1261" s="72" t="s">
        <v>65</v>
      </c>
      <c r="V1261" s="76">
        <v>36726018</v>
      </c>
      <c r="W1261" s="104" t="s">
        <v>10574</v>
      </c>
      <c r="X1261" s="80">
        <v>45877</v>
      </c>
      <c r="Y1261" s="80">
        <v>45877</v>
      </c>
      <c r="Z1261" s="78" t="s">
        <v>73</v>
      </c>
      <c r="AA1261" s="78">
        <v>45991</v>
      </c>
      <c r="AB1261" s="102">
        <f t="shared" si="114"/>
        <v>114</v>
      </c>
      <c r="AC1261" s="72">
        <v>0</v>
      </c>
      <c r="AD1261" s="514">
        <v>0</v>
      </c>
      <c r="AE1261" s="72">
        <v>0</v>
      </c>
      <c r="AF1261" s="80" t="s">
        <v>73</v>
      </c>
      <c r="AG1261" s="102">
        <f t="shared" si="115"/>
        <v>0</v>
      </c>
      <c r="AH1261" s="72">
        <v>0</v>
      </c>
      <c r="AI1261" s="628">
        <v>0</v>
      </c>
      <c r="AJ1261" s="72" t="s">
        <v>73</v>
      </c>
      <c r="AK1261" s="80" t="s">
        <v>73</v>
      </c>
      <c r="AL1261" s="72">
        <v>0</v>
      </c>
      <c r="AM1261" s="80" t="s">
        <v>73</v>
      </c>
      <c r="AN1261" s="80" t="s">
        <v>73</v>
      </c>
      <c r="AO1261" s="80" t="s">
        <v>73</v>
      </c>
      <c r="AP1261" s="102">
        <f t="shared" si="116"/>
        <v>0</v>
      </c>
      <c r="AQ1261" s="102">
        <f t="shared" si="117"/>
        <v>10600000</v>
      </c>
      <c r="AR1261" s="72" t="s">
        <v>65</v>
      </c>
      <c r="AS1261" s="76">
        <v>10600000</v>
      </c>
      <c r="AT1261" s="72" t="s">
        <v>319</v>
      </c>
      <c r="AU1261" s="76">
        <v>0</v>
      </c>
      <c r="AV1261" s="81" t="s">
        <v>73</v>
      </c>
      <c r="AW1261" s="620">
        <v>7950000</v>
      </c>
      <c r="AX1261" s="488">
        <f t="shared" si="118"/>
        <v>2650000</v>
      </c>
      <c r="AY1261" s="84">
        <f t="shared" si="119"/>
        <v>0.75</v>
      </c>
      <c r="AZ1261" s="84">
        <v>0.75</v>
      </c>
      <c r="BA1261" s="81" t="s">
        <v>73</v>
      </c>
      <c r="BB1261" s="72" t="s">
        <v>123</v>
      </c>
      <c r="BC1261" s="75" t="s">
        <v>11222</v>
      </c>
      <c r="BD1261" s="71" t="s">
        <v>65</v>
      </c>
      <c r="BE1261" s="71" t="s">
        <v>65</v>
      </c>
    </row>
    <row r="1262" spans="2:57" x14ac:dyDescent="0.25">
      <c r="B1262" s="71">
        <v>2025</v>
      </c>
      <c r="C1262" s="71">
        <v>891780111</v>
      </c>
      <c r="D1262" s="71" t="s">
        <v>63</v>
      </c>
      <c r="E1262" s="72" t="s">
        <v>11221</v>
      </c>
      <c r="F1262" s="72" t="s">
        <v>11220</v>
      </c>
      <c r="G1262" s="176">
        <v>0</v>
      </c>
      <c r="H1262" s="72" t="s">
        <v>71</v>
      </c>
      <c r="I1262" s="71" t="s">
        <v>64</v>
      </c>
      <c r="J1262" s="73" t="s">
        <v>81</v>
      </c>
      <c r="K1262" s="75" t="s">
        <v>11062</v>
      </c>
      <c r="L1262" s="76">
        <v>9000000</v>
      </c>
      <c r="M1262" s="71" t="s">
        <v>66</v>
      </c>
      <c r="N1262" s="75" t="s">
        <v>11219</v>
      </c>
      <c r="O1262" s="75">
        <v>85150457</v>
      </c>
      <c r="P1262" s="72">
        <v>1426</v>
      </c>
      <c r="Q1262" s="80">
        <v>45840</v>
      </c>
      <c r="R1262" s="75">
        <v>2494141000</v>
      </c>
      <c r="S1262" s="80">
        <v>45877</v>
      </c>
      <c r="T1262" s="76">
        <v>9000000</v>
      </c>
      <c r="U1262" s="72" t="s">
        <v>65</v>
      </c>
      <c r="V1262" s="76">
        <v>7633817</v>
      </c>
      <c r="W1262" s="104" t="s">
        <v>10548</v>
      </c>
      <c r="X1262" s="80">
        <v>45877</v>
      </c>
      <c r="Y1262" s="80">
        <v>45877</v>
      </c>
      <c r="Z1262" s="78" t="s">
        <v>73</v>
      </c>
      <c r="AA1262" s="78">
        <v>45991</v>
      </c>
      <c r="AB1262" s="102">
        <f t="shared" si="114"/>
        <v>114</v>
      </c>
      <c r="AC1262" s="72">
        <v>0</v>
      </c>
      <c r="AD1262" s="514">
        <v>0</v>
      </c>
      <c r="AE1262" s="72">
        <v>0</v>
      </c>
      <c r="AF1262" s="80" t="s">
        <v>73</v>
      </c>
      <c r="AG1262" s="102">
        <f t="shared" si="115"/>
        <v>0</v>
      </c>
      <c r="AH1262" s="72">
        <v>0</v>
      </c>
      <c r="AI1262" s="628">
        <v>0</v>
      </c>
      <c r="AJ1262" s="72" t="s">
        <v>73</v>
      </c>
      <c r="AK1262" s="80" t="s">
        <v>73</v>
      </c>
      <c r="AL1262" s="72">
        <v>0</v>
      </c>
      <c r="AM1262" s="80" t="s">
        <v>73</v>
      </c>
      <c r="AN1262" s="80" t="s">
        <v>73</v>
      </c>
      <c r="AO1262" s="80" t="s">
        <v>73</v>
      </c>
      <c r="AP1262" s="102">
        <f t="shared" si="116"/>
        <v>0</v>
      </c>
      <c r="AQ1262" s="102">
        <f t="shared" si="117"/>
        <v>9000000</v>
      </c>
      <c r="AR1262" s="72" t="s">
        <v>65</v>
      </c>
      <c r="AS1262" s="76">
        <v>9000000</v>
      </c>
      <c r="AT1262" s="72" t="s">
        <v>319</v>
      </c>
      <c r="AU1262" s="76">
        <v>0</v>
      </c>
      <c r="AV1262" s="81" t="s">
        <v>73</v>
      </c>
      <c r="AW1262" s="620">
        <v>6750000</v>
      </c>
      <c r="AX1262" s="488">
        <f t="shared" si="118"/>
        <v>2250000</v>
      </c>
      <c r="AY1262" s="84">
        <f t="shared" si="119"/>
        <v>0.75</v>
      </c>
      <c r="AZ1262" s="84">
        <v>0.75</v>
      </c>
      <c r="BA1262" s="81" t="s">
        <v>73</v>
      </c>
      <c r="BB1262" s="72" t="s">
        <v>123</v>
      </c>
      <c r="BC1262" s="75" t="s">
        <v>11218</v>
      </c>
      <c r="BD1262" s="71" t="s">
        <v>65</v>
      </c>
      <c r="BE1262" s="71" t="s">
        <v>65</v>
      </c>
    </row>
    <row r="1263" spans="2:57" x14ac:dyDescent="0.25">
      <c r="B1263" s="71">
        <v>2025</v>
      </c>
      <c r="C1263" s="71">
        <v>891780111</v>
      </c>
      <c r="D1263" s="71" t="s">
        <v>63</v>
      </c>
      <c r="E1263" s="72" t="s">
        <v>11217</v>
      </c>
      <c r="F1263" s="72" t="s">
        <v>11216</v>
      </c>
      <c r="G1263" s="176">
        <v>0</v>
      </c>
      <c r="H1263" s="72" t="s">
        <v>71</v>
      </c>
      <c r="I1263" s="71" t="s">
        <v>64</v>
      </c>
      <c r="J1263" s="73" t="s">
        <v>81</v>
      </c>
      <c r="K1263" s="75" t="s">
        <v>11215</v>
      </c>
      <c r="L1263" s="76">
        <v>9000000</v>
      </c>
      <c r="M1263" s="71" t="s">
        <v>66</v>
      </c>
      <c r="N1263" s="75" t="s">
        <v>11214</v>
      </c>
      <c r="O1263" s="75">
        <v>1082896425</v>
      </c>
      <c r="P1263" s="72">
        <v>1426</v>
      </c>
      <c r="Q1263" s="80">
        <v>45840</v>
      </c>
      <c r="R1263" s="75">
        <v>2494141000</v>
      </c>
      <c r="S1263" s="80">
        <v>45877</v>
      </c>
      <c r="T1263" s="76">
        <v>9000000</v>
      </c>
      <c r="U1263" s="72" t="s">
        <v>65</v>
      </c>
      <c r="V1263" s="76">
        <v>7601831</v>
      </c>
      <c r="W1263" s="104" t="s">
        <v>11213</v>
      </c>
      <c r="X1263" s="80">
        <v>45877</v>
      </c>
      <c r="Y1263" s="80">
        <v>45877</v>
      </c>
      <c r="Z1263" s="78" t="s">
        <v>73</v>
      </c>
      <c r="AA1263" s="78">
        <v>45991</v>
      </c>
      <c r="AB1263" s="102">
        <f t="shared" si="114"/>
        <v>114</v>
      </c>
      <c r="AC1263" s="72">
        <v>0</v>
      </c>
      <c r="AD1263" s="514">
        <v>0</v>
      </c>
      <c r="AE1263" s="72">
        <v>0</v>
      </c>
      <c r="AF1263" s="80" t="s">
        <v>73</v>
      </c>
      <c r="AG1263" s="102">
        <f t="shared" si="115"/>
        <v>0</v>
      </c>
      <c r="AH1263" s="72">
        <v>0</v>
      </c>
      <c r="AI1263" s="628">
        <v>0</v>
      </c>
      <c r="AJ1263" s="72" t="s">
        <v>73</v>
      </c>
      <c r="AK1263" s="80" t="s">
        <v>73</v>
      </c>
      <c r="AL1263" s="72">
        <v>0</v>
      </c>
      <c r="AM1263" s="80" t="s">
        <v>73</v>
      </c>
      <c r="AN1263" s="80" t="s">
        <v>73</v>
      </c>
      <c r="AO1263" s="80" t="s">
        <v>73</v>
      </c>
      <c r="AP1263" s="102">
        <f t="shared" si="116"/>
        <v>0</v>
      </c>
      <c r="AQ1263" s="102">
        <f t="shared" si="117"/>
        <v>9000000</v>
      </c>
      <c r="AR1263" s="72" t="s">
        <v>65</v>
      </c>
      <c r="AS1263" s="76">
        <v>9000000</v>
      </c>
      <c r="AT1263" s="72" t="s">
        <v>319</v>
      </c>
      <c r="AU1263" s="76">
        <v>0</v>
      </c>
      <c r="AV1263" s="81" t="s">
        <v>73</v>
      </c>
      <c r="AW1263" s="620">
        <v>6750000</v>
      </c>
      <c r="AX1263" s="488">
        <f t="shared" si="118"/>
        <v>2250000</v>
      </c>
      <c r="AY1263" s="84">
        <f t="shared" si="119"/>
        <v>0.75</v>
      </c>
      <c r="AZ1263" s="84">
        <v>0.75</v>
      </c>
      <c r="BA1263" s="81" t="s">
        <v>73</v>
      </c>
      <c r="BB1263" s="72" t="s">
        <v>123</v>
      </c>
      <c r="BC1263" s="75" t="s">
        <v>11212</v>
      </c>
      <c r="BD1263" s="71" t="s">
        <v>65</v>
      </c>
      <c r="BE1263" s="71" t="s">
        <v>65</v>
      </c>
    </row>
    <row r="1264" spans="2:57" x14ac:dyDescent="0.25">
      <c r="B1264" s="71">
        <v>2025</v>
      </c>
      <c r="C1264" s="71">
        <v>891780111</v>
      </c>
      <c r="D1264" s="71" t="s">
        <v>63</v>
      </c>
      <c r="E1264" s="72" t="s">
        <v>11211</v>
      </c>
      <c r="F1264" s="72" t="s">
        <v>11210</v>
      </c>
      <c r="G1264" s="176">
        <v>0</v>
      </c>
      <c r="H1264" s="72" t="s">
        <v>71</v>
      </c>
      <c r="I1264" s="71" t="s">
        <v>64</v>
      </c>
      <c r="J1264" s="73" t="s">
        <v>81</v>
      </c>
      <c r="K1264" s="75" t="s">
        <v>11209</v>
      </c>
      <c r="L1264" s="76">
        <v>11115000</v>
      </c>
      <c r="M1264" s="71" t="s">
        <v>66</v>
      </c>
      <c r="N1264" s="75" t="s">
        <v>11208</v>
      </c>
      <c r="O1264" s="75">
        <v>1083045454</v>
      </c>
      <c r="P1264" s="72">
        <v>1425</v>
      </c>
      <c r="Q1264" s="80">
        <v>45840</v>
      </c>
      <c r="R1264" s="75">
        <v>5603238000</v>
      </c>
      <c r="S1264" s="80">
        <v>45877</v>
      </c>
      <c r="T1264" s="76">
        <v>11115000</v>
      </c>
      <c r="U1264" s="72" t="s">
        <v>65</v>
      </c>
      <c r="V1264" s="76">
        <v>36557666</v>
      </c>
      <c r="W1264" s="104" t="s">
        <v>10440</v>
      </c>
      <c r="X1264" s="80">
        <v>45877</v>
      </c>
      <c r="Y1264" s="80">
        <v>45877</v>
      </c>
      <c r="Z1264" s="78" t="s">
        <v>73</v>
      </c>
      <c r="AA1264" s="78">
        <v>45991</v>
      </c>
      <c r="AB1264" s="102">
        <f t="shared" si="114"/>
        <v>114</v>
      </c>
      <c r="AC1264" s="72">
        <v>0</v>
      </c>
      <c r="AD1264" s="514">
        <v>0</v>
      </c>
      <c r="AE1264" s="72">
        <v>0</v>
      </c>
      <c r="AF1264" s="80" t="s">
        <v>73</v>
      </c>
      <c r="AG1264" s="102">
        <f t="shared" si="115"/>
        <v>0</v>
      </c>
      <c r="AH1264" s="72">
        <v>0</v>
      </c>
      <c r="AI1264" s="628">
        <v>0</v>
      </c>
      <c r="AJ1264" s="72" t="s">
        <v>73</v>
      </c>
      <c r="AK1264" s="80" t="s">
        <v>73</v>
      </c>
      <c r="AL1264" s="72">
        <v>0</v>
      </c>
      <c r="AM1264" s="80" t="s">
        <v>73</v>
      </c>
      <c r="AN1264" s="80" t="s">
        <v>73</v>
      </c>
      <c r="AO1264" s="80" t="s">
        <v>73</v>
      </c>
      <c r="AP1264" s="102">
        <f t="shared" si="116"/>
        <v>0</v>
      </c>
      <c r="AQ1264" s="102">
        <f t="shared" si="117"/>
        <v>11115000</v>
      </c>
      <c r="AR1264" s="72" t="s">
        <v>65</v>
      </c>
      <c r="AS1264" s="76">
        <v>11115000</v>
      </c>
      <c r="AT1264" s="72" t="s">
        <v>319</v>
      </c>
      <c r="AU1264" s="76">
        <v>0</v>
      </c>
      <c r="AV1264" s="81" t="s">
        <v>73</v>
      </c>
      <c r="AW1264" s="620">
        <v>8265000</v>
      </c>
      <c r="AX1264" s="488">
        <f t="shared" si="118"/>
        <v>2850000</v>
      </c>
      <c r="AY1264" s="84">
        <f t="shared" si="119"/>
        <v>0.74358974358974361</v>
      </c>
      <c r="AZ1264" s="84">
        <v>0.74358974358974361</v>
      </c>
      <c r="BA1264" s="81" t="s">
        <v>73</v>
      </c>
      <c r="BB1264" s="72" t="s">
        <v>123</v>
      </c>
      <c r="BC1264" s="75" t="s">
        <v>11207</v>
      </c>
      <c r="BD1264" s="71" t="s">
        <v>65</v>
      </c>
      <c r="BE1264" s="71" t="s">
        <v>65</v>
      </c>
    </row>
    <row r="1265" spans="2:57" x14ac:dyDescent="0.25">
      <c r="B1265" s="71">
        <v>2025</v>
      </c>
      <c r="C1265" s="71">
        <v>891780111</v>
      </c>
      <c r="D1265" s="71" t="s">
        <v>63</v>
      </c>
      <c r="E1265" s="72" t="s">
        <v>11206</v>
      </c>
      <c r="F1265" s="72" t="s">
        <v>11205</v>
      </c>
      <c r="G1265" s="176">
        <v>0</v>
      </c>
      <c r="H1265" s="72" t="s">
        <v>71</v>
      </c>
      <c r="I1265" s="71" t="s">
        <v>64</v>
      </c>
      <c r="J1265" s="73" t="s">
        <v>81</v>
      </c>
      <c r="K1265" s="75" t="s">
        <v>11204</v>
      </c>
      <c r="L1265" s="76">
        <v>12308400</v>
      </c>
      <c r="M1265" s="71" t="s">
        <v>66</v>
      </c>
      <c r="N1265" s="75" t="s">
        <v>11203</v>
      </c>
      <c r="O1265" s="75">
        <v>1082921312</v>
      </c>
      <c r="P1265" s="72">
        <v>1425</v>
      </c>
      <c r="Q1265" s="80">
        <v>45840</v>
      </c>
      <c r="R1265" s="75">
        <v>5603238000</v>
      </c>
      <c r="S1265" s="80">
        <v>45877</v>
      </c>
      <c r="T1265" s="76">
        <v>12308400</v>
      </c>
      <c r="U1265" s="72" t="s">
        <v>65</v>
      </c>
      <c r="V1265" s="76">
        <v>36557666</v>
      </c>
      <c r="W1265" s="104" t="s">
        <v>10440</v>
      </c>
      <c r="X1265" s="80">
        <v>45877</v>
      </c>
      <c r="Y1265" s="80">
        <v>45877</v>
      </c>
      <c r="Z1265" s="78" t="s">
        <v>73</v>
      </c>
      <c r="AA1265" s="78">
        <v>45991</v>
      </c>
      <c r="AB1265" s="102">
        <f t="shared" si="114"/>
        <v>114</v>
      </c>
      <c r="AC1265" s="72">
        <v>0</v>
      </c>
      <c r="AD1265" s="514">
        <v>0</v>
      </c>
      <c r="AE1265" s="72">
        <v>0</v>
      </c>
      <c r="AF1265" s="80" t="s">
        <v>73</v>
      </c>
      <c r="AG1265" s="102">
        <f t="shared" si="115"/>
        <v>0</v>
      </c>
      <c r="AH1265" s="72">
        <v>0</v>
      </c>
      <c r="AI1265" s="628">
        <v>0</v>
      </c>
      <c r="AJ1265" s="72" t="s">
        <v>73</v>
      </c>
      <c r="AK1265" s="80" t="s">
        <v>73</v>
      </c>
      <c r="AL1265" s="72">
        <v>0</v>
      </c>
      <c r="AM1265" s="80" t="s">
        <v>73</v>
      </c>
      <c r="AN1265" s="80" t="s">
        <v>73</v>
      </c>
      <c r="AO1265" s="80" t="s">
        <v>73</v>
      </c>
      <c r="AP1265" s="102">
        <f t="shared" si="116"/>
        <v>0</v>
      </c>
      <c r="AQ1265" s="102">
        <f t="shared" si="117"/>
        <v>12308400</v>
      </c>
      <c r="AR1265" s="72" t="s">
        <v>65</v>
      </c>
      <c r="AS1265" s="76">
        <v>12308400</v>
      </c>
      <c r="AT1265" s="72" t="s">
        <v>319</v>
      </c>
      <c r="AU1265" s="76">
        <v>0</v>
      </c>
      <c r="AV1265" s="81" t="s">
        <v>73</v>
      </c>
      <c r="AW1265" s="620">
        <v>9152400</v>
      </c>
      <c r="AX1265" s="488">
        <f t="shared" si="118"/>
        <v>3156000</v>
      </c>
      <c r="AY1265" s="84">
        <f t="shared" si="119"/>
        <v>0.74358974358974361</v>
      </c>
      <c r="AZ1265" s="84">
        <v>0.74358974358974361</v>
      </c>
      <c r="BA1265" s="81" t="s">
        <v>73</v>
      </c>
      <c r="BB1265" s="72" t="s">
        <v>123</v>
      </c>
      <c r="BC1265" s="75" t="s">
        <v>11202</v>
      </c>
      <c r="BD1265" s="71" t="s">
        <v>65</v>
      </c>
      <c r="BE1265" s="71" t="s">
        <v>65</v>
      </c>
    </row>
    <row r="1266" spans="2:57" x14ac:dyDescent="0.25">
      <c r="B1266" s="71">
        <v>2025</v>
      </c>
      <c r="C1266" s="71">
        <v>891780111</v>
      </c>
      <c r="D1266" s="71" t="s">
        <v>63</v>
      </c>
      <c r="E1266" s="72" t="s">
        <v>11201</v>
      </c>
      <c r="F1266" s="72" t="s">
        <v>11200</v>
      </c>
      <c r="G1266" s="176">
        <v>0</v>
      </c>
      <c r="H1266" s="72" t="s">
        <v>71</v>
      </c>
      <c r="I1266" s="71" t="s">
        <v>64</v>
      </c>
      <c r="J1266" s="73" t="s">
        <v>81</v>
      </c>
      <c r="K1266" s="75" t="s">
        <v>11199</v>
      </c>
      <c r="L1266" s="76">
        <v>10335000</v>
      </c>
      <c r="M1266" s="71" t="s">
        <v>66</v>
      </c>
      <c r="N1266" s="75" t="s">
        <v>11198</v>
      </c>
      <c r="O1266" s="75">
        <v>1082984727</v>
      </c>
      <c r="P1266" s="72">
        <v>1426</v>
      </c>
      <c r="Q1266" s="80">
        <v>45840</v>
      </c>
      <c r="R1266" s="75">
        <v>2494141000</v>
      </c>
      <c r="S1266" s="80">
        <v>45877</v>
      </c>
      <c r="T1266" s="76">
        <v>10335000</v>
      </c>
      <c r="U1266" s="72" t="s">
        <v>65</v>
      </c>
      <c r="V1266" s="76">
        <v>85152695</v>
      </c>
      <c r="W1266" s="104" t="s">
        <v>10424</v>
      </c>
      <c r="X1266" s="80">
        <v>45877</v>
      </c>
      <c r="Y1266" s="80">
        <v>45877</v>
      </c>
      <c r="Z1266" s="78" t="s">
        <v>73</v>
      </c>
      <c r="AA1266" s="78">
        <v>45991</v>
      </c>
      <c r="AB1266" s="102">
        <f t="shared" si="114"/>
        <v>114</v>
      </c>
      <c r="AC1266" s="72">
        <v>0</v>
      </c>
      <c r="AD1266" s="514">
        <v>0</v>
      </c>
      <c r="AE1266" s="72">
        <v>0</v>
      </c>
      <c r="AF1266" s="80" t="s">
        <v>73</v>
      </c>
      <c r="AG1266" s="102">
        <f t="shared" si="115"/>
        <v>0</v>
      </c>
      <c r="AH1266" s="72">
        <v>0</v>
      </c>
      <c r="AI1266" s="628">
        <v>0</v>
      </c>
      <c r="AJ1266" s="72" t="s">
        <v>73</v>
      </c>
      <c r="AK1266" s="80" t="s">
        <v>73</v>
      </c>
      <c r="AL1266" s="72">
        <v>0</v>
      </c>
      <c r="AM1266" s="80" t="s">
        <v>73</v>
      </c>
      <c r="AN1266" s="80" t="s">
        <v>73</v>
      </c>
      <c r="AO1266" s="80" t="s">
        <v>73</v>
      </c>
      <c r="AP1266" s="102">
        <f t="shared" si="116"/>
        <v>0</v>
      </c>
      <c r="AQ1266" s="102">
        <f t="shared" si="117"/>
        <v>10335000</v>
      </c>
      <c r="AR1266" s="72" t="s">
        <v>65</v>
      </c>
      <c r="AS1266" s="76">
        <v>10335000</v>
      </c>
      <c r="AT1266" s="72" t="s">
        <v>319</v>
      </c>
      <c r="AU1266" s="76">
        <v>0</v>
      </c>
      <c r="AV1266" s="81" t="s">
        <v>73</v>
      </c>
      <c r="AW1266" s="620">
        <v>5035000</v>
      </c>
      <c r="AX1266" s="488">
        <f t="shared" si="118"/>
        <v>5300000</v>
      </c>
      <c r="AY1266" s="84">
        <f t="shared" si="119"/>
        <v>0.48717948717948717</v>
      </c>
      <c r="AZ1266" s="84">
        <v>0.48717948717948717</v>
      </c>
      <c r="BA1266" s="81" t="s">
        <v>73</v>
      </c>
      <c r="BB1266" s="72" t="s">
        <v>123</v>
      </c>
      <c r="BC1266" s="75" t="s">
        <v>11197</v>
      </c>
      <c r="BD1266" s="71" t="s">
        <v>65</v>
      </c>
      <c r="BE1266" s="71" t="s">
        <v>65</v>
      </c>
    </row>
    <row r="1267" spans="2:57" x14ac:dyDescent="0.25">
      <c r="B1267" s="71">
        <v>2025</v>
      </c>
      <c r="C1267" s="71">
        <v>891780111</v>
      </c>
      <c r="D1267" s="71" t="s">
        <v>63</v>
      </c>
      <c r="E1267" s="72" t="s">
        <v>11196</v>
      </c>
      <c r="F1267" s="72" t="s">
        <v>11195</v>
      </c>
      <c r="G1267" s="176">
        <v>0</v>
      </c>
      <c r="H1267" s="72" t="s">
        <v>71</v>
      </c>
      <c r="I1267" s="71" t="s">
        <v>64</v>
      </c>
      <c r="J1267" s="73" t="s">
        <v>81</v>
      </c>
      <c r="K1267" s="75" t="s">
        <v>11194</v>
      </c>
      <c r="L1267" s="76">
        <v>11115000</v>
      </c>
      <c r="M1267" s="71" t="s">
        <v>66</v>
      </c>
      <c r="N1267" s="75" t="s">
        <v>11193</v>
      </c>
      <c r="O1267" s="75">
        <v>57426227</v>
      </c>
      <c r="P1267" s="72">
        <v>1425</v>
      </c>
      <c r="Q1267" s="80">
        <v>45840</v>
      </c>
      <c r="R1267" s="75">
        <v>5603238000</v>
      </c>
      <c r="S1267" s="80">
        <v>45877</v>
      </c>
      <c r="T1267" s="76">
        <v>11115000</v>
      </c>
      <c r="U1267" s="72" t="s">
        <v>65</v>
      </c>
      <c r="V1267" s="76">
        <v>36557666</v>
      </c>
      <c r="W1267" s="104" t="s">
        <v>10440</v>
      </c>
      <c r="X1267" s="80">
        <v>45877</v>
      </c>
      <c r="Y1267" s="80">
        <v>45877</v>
      </c>
      <c r="Z1267" s="78" t="s">
        <v>73</v>
      </c>
      <c r="AA1267" s="78">
        <v>45991</v>
      </c>
      <c r="AB1267" s="102">
        <f t="shared" si="114"/>
        <v>114</v>
      </c>
      <c r="AC1267" s="72">
        <v>0</v>
      </c>
      <c r="AD1267" s="514">
        <v>0</v>
      </c>
      <c r="AE1267" s="72">
        <v>0</v>
      </c>
      <c r="AF1267" s="80" t="s">
        <v>73</v>
      </c>
      <c r="AG1267" s="102">
        <f t="shared" si="115"/>
        <v>0</v>
      </c>
      <c r="AH1267" s="72">
        <v>0</v>
      </c>
      <c r="AI1267" s="628">
        <v>0</v>
      </c>
      <c r="AJ1267" s="72" t="s">
        <v>73</v>
      </c>
      <c r="AK1267" s="80" t="s">
        <v>73</v>
      </c>
      <c r="AL1267" s="72">
        <v>0</v>
      </c>
      <c r="AM1267" s="80" t="s">
        <v>73</v>
      </c>
      <c r="AN1267" s="80" t="s">
        <v>73</v>
      </c>
      <c r="AO1267" s="80" t="s">
        <v>73</v>
      </c>
      <c r="AP1267" s="102">
        <f t="shared" si="116"/>
        <v>0</v>
      </c>
      <c r="AQ1267" s="102">
        <f t="shared" si="117"/>
        <v>11115000</v>
      </c>
      <c r="AR1267" s="72" t="s">
        <v>65</v>
      </c>
      <c r="AS1267" s="76">
        <v>11115000</v>
      </c>
      <c r="AT1267" s="72" t="s">
        <v>319</v>
      </c>
      <c r="AU1267" s="76">
        <v>0</v>
      </c>
      <c r="AV1267" s="81" t="s">
        <v>73</v>
      </c>
      <c r="AW1267" s="620">
        <v>8265000</v>
      </c>
      <c r="AX1267" s="488">
        <f t="shared" si="118"/>
        <v>2850000</v>
      </c>
      <c r="AY1267" s="84">
        <f t="shared" si="119"/>
        <v>0.74358974358974361</v>
      </c>
      <c r="AZ1267" s="84">
        <v>0.74358974358974361</v>
      </c>
      <c r="BA1267" s="81" t="s">
        <v>73</v>
      </c>
      <c r="BB1267" s="72" t="s">
        <v>123</v>
      </c>
      <c r="BC1267" s="75" t="s">
        <v>11192</v>
      </c>
      <c r="BD1267" s="71" t="s">
        <v>65</v>
      </c>
      <c r="BE1267" s="71" t="s">
        <v>65</v>
      </c>
    </row>
    <row r="1268" spans="2:57" x14ac:dyDescent="0.25">
      <c r="B1268" s="71">
        <v>2025</v>
      </c>
      <c r="C1268" s="71">
        <v>891780111</v>
      </c>
      <c r="D1268" s="71" t="s">
        <v>63</v>
      </c>
      <c r="E1268" s="72" t="s">
        <v>11191</v>
      </c>
      <c r="F1268" s="72" t="s">
        <v>11190</v>
      </c>
      <c r="G1268" s="176">
        <v>0</v>
      </c>
      <c r="H1268" s="72" t="s">
        <v>71</v>
      </c>
      <c r="I1268" s="71" t="s">
        <v>64</v>
      </c>
      <c r="J1268" s="73" t="s">
        <v>81</v>
      </c>
      <c r="K1268" s="75" t="s">
        <v>11189</v>
      </c>
      <c r="L1268" s="76">
        <v>9000000</v>
      </c>
      <c r="M1268" s="71" t="s">
        <v>66</v>
      </c>
      <c r="N1268" s="75" t="s">
        <v>11188</v>
      </c>
      <c r="O1268" s="75">
        <v>1102859409</v>
      </c>
      <c r="P1268" s="72">
        <v>1426</v>
      </c>
      <c r="Q1268" s="80">
        <v>45840</v>
      </c>
      <c r="R1268" s="75">
        <v>2494141000</v>
      </c>
      <c r="S1268" s="80">
        <v>45877</v>
      </c>
      <c r="T1268" s="76">
        <v>9000000</v>
      </c>
      <c r="U1268" s="72" t="s">
        <v>65</v>
      </c>
      <c r="V1268" s="76">
        <v>84450555</v>
      </c>
      <c r="W1268" s="104" t="s">
        <v>11182</v>
      </c>
      <c r="X1268" s="80">
        <v>45877</v>
      </c>
      <c r="Y1268" s="80">
        <v>45877</v>
      </c>
      <c r="Z1268" s="78" t="s">
        <v>73</v>
      </c>
      <c r="AA1268" s="78">
        <v>45991</v>
      </c>
      <c r="AB1268" s="102">
        <f t="shared" si="114"/>
        <v>114</v>
      </c>
      <c r="AC1268" s="72">
        <v>1</v>
      </c>
      <c r="AD1268" s="514">
        <v>800000</v>
      </c>
      <c r="AE1268" s="72">
        <v>0</v>
      </c>
      <c r="AF1268" s="80" t="s">
        <v>73</v>
      </c>
      <c r="AG1268" s="102">
        <f t="shared" si="115"/>
        <v>0</v>
      </c>
      <c r="AH1268" s="72">
        <v>0</v>
      </c>
      <c r="AI1268" s="628">
        <v>0</v>
      </c>
      <c r="AJ1268" s="72" t="s">
        <v>73</v>
      </c>
      <c r="AK1268" s="80" t="s">
        <v>73</v>
      </c>
      <c r="AL1268" s="72">
        <v>0</v>
      </c>
      <c r="AM1268" s="80" t="s">
        <v>73</v>
      </c>
      <c r="AN1268" s="80" t="s">
        <v>73</v>
      </c>
      <c r="AO1268" s="80" t="s">
        <v>73</v>
      </c>
      <c r="AP1268" s="102">
        <f t="shared" si="116"/>
        <v>0</v>
      </c>
      <c r="AQ1268" s="102">
        <f t="shared" si="117"/>
        <v>9800000</v>
      </c>
      <c r="AR1268" s="72" t="s">
        <v>65</v>
      </c>
      <c r="AS1268" s="76">
        <v>9000000</v>
      </c>
      <c r="AT1268" s="72" t="s">
        <v>319</v>
      </c>
      <c r="AU1268" s="76">
        <v>0</v>
      </c>
      <c r="AV1268" s="81" t="s">
        <v>73</v>
      </c>
      <c r="AW1268" s="620">
        <v>7150000</v>
      </c>
      <c r="AX1268" s="488">
        <f t="shared" si="118"/>
        <v>2650000</v>
      </c>
      <c r="AY1268" s="84">
        <f t="shared" si="119"/>
        <v>0.72959183673469385</v>
      </c>
      <c r="AZ1268" s="84">
        <v>0.7944444444444444</v>
      </c>
      <c r="BA1268" s="81" t="s">
        <v>73</v>
      </c>
      <c r="BB1268" s="72" t="s">
        <v>123</v>
      </c>
      <c r="BC1268" s="75" t="s">
        <v>11187</v>
      </c>
      <c r="BD1268" s="71" t="s">
        <v>65</v>
      </c>
      <c r="BE1268" s="71" t="s">
        <v>65</v>
      </c>
    </row>
    <row r="1269" spans="2:57" x14ac:dyDescent="0.25">
      <c r="B1269" s="71">
        <v>2025</v>
      </c>
      <c r="C1269" s="71">
        <v>891780111</v>
      </c>
      <c r="D1269" s="71" t="s">
        <v>63</v>
      </c>
      <c r="E1269" s="72" t="s">
        <v>11186</v>
      </c>
      <c r="F1269" s="72" t="s">
        <v>11185</v>
      </c>
      <c r="G1269" s="176">
        <v>0</v>
      </c>
      <c r="H1269" s="72" t="s">
        <v>71</v>
      </c>
      <c r="I1269" s="71" t="s">
        <v>64</v>
      </c>
      <c r="J1269" s="73" t="s">
        <v>81</v>
      </c>
      <c r="K1269" s="75" t="s">
        <v>11184</v>
      </c>
      <c r="L1269" s="76">
        <v>9000000</v>
      </c>
      <c r="M1269" s="71" t="s">
        <v>66</v>
      </c>
      <c r="N1269" s="75" t="s">
        <v>11183</v>
      </c>
      <c r="O1269" s="75">
        <v>1082984745</v>
      </c>
      <c r="P1269" s="72">
        <v>1426</v>
      </c>
      <c r="Q1269" s="80">
        <v>45840</v>
      </c>
      <c r="R1269" s="75">
        <v>2494141000</v>
      </c>
      <c r="S1269" s="80">
        <v>45877</v>
      </c>
      <c r="T1269" s="76">
        <v>9000000</v>
      </c>
      <c r="U1269" s="72" t="s">
        <v>65</v>
      </c>
      <c r="V1269" s="76">
        <v>84450555</v>
      </c>
      <c r="W1269" s="104" t="s">
        <v>11182</v>
      </c>
      <c r="X1269" s="80">
        <v>45877</v>
      </c>
      <c r="Y1269" s="80">
        <v>45877</v>
      </c>
      <c r="Z1269" s="78" t="s">
        <v>73</v>
      </c>
      <c r="AA1269" s="78">
        <v>45991</v>
      </c>
      <c r="AB1269" s="102">
        <f t="shared" si="114"/>
        <v>114</v>
      </c>
      <c r="AC1269" s="72">
        <v>0</v>
      </c>
      <c r="AD1269" s="514">
        <v>0</v>
      </c>
      <c r="AE1269" s="72">
        <v>0</v>
      </c>
      <c r="AF1269" s="80" t="s">
        <v>73</v>
      </c>
      <c r="AG1269" s="102">
        <f t="shared" si="115"/>
        <v>0</v>
      </c>
      <c r="AH1269" s="72">
        <v>0</v>
      </c>
      <c r="AI1269" s="628">
        <v>0</v>
      </c>
      <c r="AJ1269" s="72" t="s">
        <v>73</v>
      </c>
      <c r="AK1269" s="80" t="s">
        <v>73</v>
      </c>
      <c r="AL1269" s="72">
        <v>0</v>
      </c>
      <c r="AM1269" s="80" t="s">
        <v>73</v>
      </c>
      <c r="AN1269" s="80" t="s">
        <v>73</v>
      </c>
      <c r="AO1269" s="80" t="s">
        <v>73</v>
      </c>
      <c r="AP1269" s="102">
        <f t="shared" si="116"/>
        <v>0</v>
      </c>
      <c r="AQ1269" s="102">
        <f t="shared" si="117"/>
        <v>9000000</v>
      </c>
      <c r="AR1269" s="72" t="s">
        <v>65</v>
      </c>
      <c r="AS1269" s="76">
        <v>9000000</v>
      </c>
      <c r="AT1269" s="72" t="s">
        <v>319</v>
      </c>
      <c r="AU1269" s="76">
        <v>0</v>
      </c>
      <c r="AV1269" s="81" t="s">
        <v>73</v>
      </c>
      <c r="AW1269" s="620">
        <v>6750000</v>
      </c>
      <c r="AX1269" s="488">
        <f t="shared" si="118"/>
        <v>2250000</v>
      </c>
      <c r="AY1269" s="84">
        <f t="shared" si="119"/>
        <v>0.75</v>
      </c>
      <c r="AZ1269" s="84">
        <v>0.75</v>
      </c>
      <c r="BA1269" s="81" t="s">
        <v>73</v>
      </c>
      <c r="BB1269" s="72" t="s">
        <v>123</v>
      </c>
      <c r="BC1269" s="75" t="s">
        <v>11181</v>
      </c>
      <c r="BD1269" s="71" t="s">
        <v>65</v>
      </c>
      <c r="BE1269" s="71" t="s">
        <v>65</v>
      </c>
    </row>
    <row r="1270" spans="2:57" x14ac:dyDescent="0.25">
      <c r="B1270" s="71">
        <v>2025</v>
      </c>
      <c r="C1270" s="71">
        <v>891780111</v>
      </c>
      <c r="D1270" s="71" t="s">
        <v>63</v>
      </c>
      <c r="E1270" s="72" t="s">
        <v>11180</v>
      </c>
      <c r="F1270" s="72" t="s">
        <v>11179</v>
      </c>
      <c r="G1270" s="176">
        <v>0</v>
      </c>
      <c r="H1270" s="72" t="s">
        <v>71</v>
      </c>
      <c r="I1270" s="71" t="s">
        <v>64</v>
      </c>
      <c r="J1270" s="73" t="s">
        <v>81</v>
      </c>
      <c r="K1270" s="75" t="s">
        <v>11062</v>
      </c>
      <c r="L1270" s="76">
        <v>9000000</v>
      </c>
      <c r="M1270" s="71" t="s">
        <v>66</v>
      </c>
      <c r="N1270" s="75" t="s">
        <v>11178</v>
      </c>
      <c r="O1270" s="75">
        <v>36723382</v>
      </c>
      <c r="P1270" s="72">
        <v>1426</v>
      </c>
      <c r="Q1270" s="80">
        <v>45840</v>
      </c>
      <c r="R1270" s="75">
        <v>2494141000</v>
      </c>
      <c r="S1270" s="80">
        <v>45877</v>
      </c>
      <c r="T1270" s="76">
        <v>9000000</v>
      </c>
      <c r="U1270" s="72" t="s">
        <v>65</v>
      </c>
      <c r="V1270" s="76">
        <v>7633817</v>
      </c>
      <c r="W1270" s="104" t="s">
        <v>10548</v>
      </c>
      <c r="X1270" s="80">
        <v>45877</v>
      </c>
      <c r="Y1270" s="80">
        <v>45877</v>
      </c>
      <c r="Z1270" s="78" t="s">
        <v>73</v>
      </c>
      <c r="AA1270" s="78">
        <v>45991</v>
      </c>
      <c r="AB1270" s="102">
        <f t="shared" si="114"/>
        <v>114</v>
      </c>
      <c r="AC1270" s="72">
        <v>0</v>
      </c>
      <c r="AD1270" s="514">
        <v>0</v>
      </c>
      <c r="AE1270" s="72">
        <v>0</v>
      </c>
      <c r="AF1270" s="80" t="s">
        <v>73</v>
      </c>
      <c r="AG1270" s="102">
        <f t="shared" si="115"/>
        <v>0</v>
      </c>
      <c r="AH1270" s="72">
        <v>0</v>
      </c>
      <c r="AI1270" s="628">
        <v>0</v>
      </c>
      <c r="AJ1270" s="72" t="s">
        <v>73</v>
      </c>
      <c r="AK1270" s="80" t="s">
        <v>73</v>
      </c>
      <c r="AL1270" s="72">
        <v>0</v>
      </c>
      <c r="AM1270" s="80" t="s">
        <v>73</v>
      </c>
      <c r="AN1270" s="80" t="s">
        <v>73</v>
      </c>
      <c r="AO1270" s="80" t="s">
        <v>73</v>
      </c>
      <c r="AP1270" s="102">
        <f t="shared" si="116"/>
        <v>0</v>
      </c>
      <c r="AQ1270" s="102">
        <f t="shared" si="117"/>
        <v>9000000</v>
      </c>
      <c r="AR1270" s="72" t="s">
        <v>65</v>
      </c>
      <c r="AS1270" s="76">
        <v>9000000</v>
      </c>
      <c r="AT1270" s="72" t="s">
        <v>319</v>
      </c>
      <c r="AU1270" s="76">
        <v>0</v>
      </c>
      <c r="AV1270" s="81" t="s">
        <v>73</v>
      </c>
      <c r="AW1270" s="620">
        <v>6750000</v>
      </c>
      <c r="AX1270" s="488">
        <f t="shared" si="118"/>
        <v>2250000</v>
      </c>
      <c r="AY1270" s="84">
        <f t="shared" si="119"/>
        <v>0.75</v>
      </c>
      <c r="AZ1270" s="84">
        <v>0.75</v>
      </c>
      <c r="BA1270" s="81" t="s">
        <v>73</v>
      </c>
      <c r="BB1270" s="72" t="s">
        <v>123</v>
      </c>
      <c r="BC1270" s="75" t="s">
        <v>11177</v>
      </c>
      <c r="BD1270" s="71" t="s">
        <v>65</v>
      </c>
      <c r="BE1270" s="71" t="s">
        <v>65</v>
      </c>
    </row>
    <row r="1271" spans="2:57" x14ac:dyDescent="0.25">
      <c r="B1271" s="71">
        <v>2025</v>
      </c>
      <c r="C1271" s="71">
        <v>891780111</v>
      </c>
      <c r="D1271" s="71" t="s">
        <v>63</v>
      </c>
      <c r="E1271" s="72" t="s">
        <v>11176</v>
      </c>
      <c r="F1271" s="72" t="s">
        <v>11175</v>
      </c>
      <c r="G1271" s="176">
        <v>0</v>
      </c>
      <c r="H1271" s="72" t="s">
        <v>71</v>
      </c>
      <c r="I1271" s="71" t="s">
        <v>64</v>
      </c>
      <c r="J1271" s="73" t="s">
        <v>81</v>
      </c>
      <c r="K1271" s="75" t="s">
        <v>11174</v>
      </c>
      <c r="L1271" s="76">
        <v>10600000</v>
      </c>
      <c r="M1271" s="71" t="s">
        <v>66</v>
      </c>
      <c r="N1271" s="75" t="s">
        <v>11173</v>
      </c>
      <c r="O1271" s="75">
        <v>1083017465</v>
      </c>
      <c r="P1271" s="72">
        <v>1426</v>
      </c>
      <c r="Q1271" s="80">
        <v>45840</v>
      </c>
      <c r="R1271" s="75">
        <v>2494141000</v>
      </c>
      <c r="S1271" s="80">
        <v>45877</v>
      </c>
      <c r="T1271" s="76">
        <v>10600000</v>
      </c>
      <c r="U1271" s="72" t="s">
        <v>65</v>
      </c>
      <c r="V1271" s="76">
        <v>72175281</v>
      </c>
      <c r="W1271" s="104" t="s">
        <v>8886</v>
      </c>
      <c r="X1271" s="80">
        <v>45877</v>
      </c>
      <c r="Y1271" s="80">
        <v>45877</v>
      </c>
      <c r="Z1271" s="78" t="s">
        <v>73</v>
      </c>
      <c r="AA1271" s="78">
        <v>45991</v>
      </c>
      <c r="AB1271" s="102">
        <f t="shared" si="114"/>
        <v>114</v>
      </c>
      <c r="AC1271" s="72">
        <v>0</v>
      </c>
      <c r="AD1271" s="514">
        <v>0</v>
      </c>
      <c r="AE1271" s="72">
        <v>0</v>
      </c>
      <c r="AF1271" s="80" t="s">
        <v>73</v>
      </c>
      <c r="AG1271" s="102">
        <f t="shared" si="115"/>
        <v>0</v>
      </c>
      <c r="AH1271" s="72">
        <v>0</v>
      </c>
      <c r="AI1271" s="628">
        <v>0</v>
      </c>
      <c r="AJ1271" s="72" t="s">
        <v>73</v>
      </c>
      <c r="AK1271" s="80" t="s">
        <v>73</v>
      </c>
      <c r="AL1271" s="72">
        <v>0</v>
      </c>
      <c r="AM1271" s="80" t="s">
        <v>73</v>
      </c>
      <c r="AN1271" s="80" t="s">
        <v>73</v>
      </c>
      <c r="AO1271" s="80" t="s">
        <v>73</v>
      </c>
      <c r="AP1271" s="102">
        <f t="shared" si="116"/>
        <v>0</v>
      </c>
      <c r="AQ1271" s="102">
        <f t="shared" si="117"/>
        <v>10600000</v>
      </c>
      <c r="AR1271" s="72" t="s">
        <v>65</v>
      </c>
      <c r="AS1271" s="76">
        <v>10600000</v>
      </c>
      <c r="AT1271" s="72" t="s">
        <v>319</v>
      </c>
      <c r="AU1271" s="76">
        <v>0</v>
      </c>
      <c r="AV1271" s="81" t="s">
        <v>73</v>
      </c>
      <c r="AW1271" s="620">
        <v>7950000</v>
      </c>
      <c r="AX1271" s="488">
        <f t="shared" si="118"/>
        <v>2650000</v>
      </c>
      <c r="AY1271" s="84">
        <f t="shared" si="119"/>
        <v>0.75</v>
      </c>
      <c r="AZ1271" s="84">
        <v>0.75</v>
      </c>
      <c r="BA1271" s="81" t="s">
        <v>73</v>
      </c>
      <c r="BB1271" s="72" t="s">
        <v>123</v>
      </c>
      <c r="BC1271" s="75" t="s">
        <v>11172</v>
      </c>
      <c r="BD1271" s="71" t="s">
        <v>65</v>
      </c>
      <c r="BE1271" s="71" t="s">
        <v>65</v>
      </c>
    </row>
    <row r="1272" spans="2:57" x14ac:dyDescent="0.25">
      <c r="B1272" s="71">
        <v>2025</v>
      </c>
      <c r="C1272" s="71">
        <v>891780111</v>
      </c>
      <c r="D1272" s="71" t="s">
        <v>63</v>
      </c>
      <c r="E1272" s="72" t="s">
        <v>11171</v>
      </c>
      <c r="F1272" s="72" t="s">
        <v>11170</v>
      </c>
      <c r="G1272" s="176">
        <v>0</v>
      </c>
      <c r="H1272" s="72" t="s">
        <v>71</v>
      </c>
      <c r="I1272" s="71" t="s">
        <v>64</v>
      </c>
      <c r="J1272" s="73" t="s">
        <v>81</v>
      </c>
      <c r="K1272" s="75" t="s">
        <v>11169</v>
      </c>
      <c r="L1272" s="76">
        <v>16000000</v>
      </c>
      <c r="M1272" s="71" t="s">
        <v>66</v>
      </c>
      <c r="N1272" s="75" t="s">
        <v>11168</v>
      </c>
      <c r="O1272" s="75">
        <v>1136885788</v>
      </c>
      <c r="P1272" s="72">
        <v>1425</v>
      </c>
      <c r="Q1272" s="80">
        <v>45840</v>
      </c>
      <c r="R1272" s="75">
        <v>5603238000</v>
      </c>
      <c r="S1272" s="80">
        <v>45877</v>
      </c>
      <c r="T1272" s="76">
        <v>16000000</v>
      </c>
      <c r="U1272" s="72" t="s">
        <v>65</v>
      </c>
      <c r="V1272" s="76">
        <v>12621405</v>
      </c>
      <c r="W1272" s="104" t="s">
        <v>10350</v>
      </c>
      <c r="X1272" s="80">
        <v>45877</v>
      </c>
      <c r="Y1272" s="80">
        <v>45877</v>
      </c>
      <c r="Z1272" s="78" t="s">
        <v>73</v>
      </c>
      <c r="AA1272" s="78">
        <v>45991</v>
      </c>
      <c r="AB1272" s="102">
        <f t="shared" si="114"/>
        <v>114</v>
      </c>
      <c r="AC1272" s="72">
        <v>0</v>
      </c>
      <c r="AD1272" s="514">
        <v>0</v>
      </c>
      <c r="AE1272" s="72">
        <v>0</v>
      </c>
      <c r="AF1272" s="80" t="s">
        <v>73</v>
      </c>
      <c r="AG1272" s="102">
        <f t="shared" si="115"/>
        <v>0</v>
      </c>
      <c r="AH1272" s="72">
        <v>0</v>
      </c>
      <c r="AI1272" s="628">
        <v>0</v>
      </c>
      <c r="AJ1272" s="72" t="s">
        <v>73</v>
      </c>
      <c r="AK1272" s="80" t="s">
        <v>73</v>
      </c>
      <c r="AL1272" s="72">
        <v>0</v>
      </c>
      <c r="AM1272" s="80" t="s">
        <v>73</v>
      </c>
      <c r="AN1272" s="80" t="s">
        <v>73</v>
      </c>
      <c r="AO1272" s="80" t="s">
        <v>73</v>
      </c>
      <c r="AP1272" s="102">
        <f t="shared" si="116"/>
        <v>0</v>
      </c>
      <c r="AQ1272" s="102">
        <f t="shared" si="117"/>
        <v>16000000</v>
      </c>
      <c r="AR1272" s="72" t="s">
        <v>65</v>
      </c>
      <c r="AS1272" s="76">
        <v>16000000</v>
      </c>
      <c r="AT1272" s="72" t="s">
        <v>319</v>
      </c>
      <c r="AU1272" s="76">
        <v>0</v>
      </c>
      <c r="AV1272" s="81" t="s">
        <v>73</v>
      </c>
      <c r="AW1272" s="620">
        <v>12000000</v>
      </c>
      <c r="AX1272" s="488">
        <f t="shared" si="118"/>
        <v>4000000</v>
      </c>
      <c r="AY1272" s="84">
        <f t="shared" si="119"/>
        <v>0.75</v>
      </c>
      <c r="AZ1272" s="84">
        <v>0.75</v>
      </c>
      <c r="BA1272" s="81" t="s">
        <v>73</v>
      </c>
      <c r="BB1272" s="72" t="s">
        <v>123</v>
      </c>
      <c r="BC1272" s="75" t="s">
        <v>11167</v>
      </c>
      <c r="BD1272" s="71" t="s">
        <v>65</v>
      </c>
      <c r="BE1272" s="71" t="s">
        <v>65</v>
      </c>
    </row>
    <row r="1273" spans="2:57" x14ac:dyDescent="0.25">
      <c r="B1273" s="71">
        <v>2025</v>
      </c>
      <c r="C1273" s="71">
        <v>891780111</v>
      </c>
      <c r="D1273" s="71" t="s">
        <v>63</v>
      </c>
      <c r="E1273" s="72" t="s">
        <v>11166</v>
      </c>
      <c r="F1273" s="72" t="s">
        <v>11165</v>
      </c>
      <c r="G1273" s="176">
        <v>0</v>
      </c>
      <c r="H1273" s="72" t="s">
        <v>71</v>
      </c>
      <c r="I1273" s="71" t="s">
        <v>64</v>
      </c>
      <c r="J1273" s="73" t="s">
        <v>81</v>
      </c>
      <c r="K1273" s="75" t="s">
        <v>11136</v>
      </c>
      <c r="L1273" s="76">
        <v>4500000</v>
      </c>
      <c r="M1273" s="71" t="s">
        <v>66</v>
      </c>
      <c r="N1273" s="75" t="s">
        <v>11164</v>
      </c>
      <c r="O1273" s="75">
        <v>1085325414</v>
      </c>
      <c r="P1273" s="72">
        <v>1426</v>
      </c>
      <c r="Q1273" s="80">
        <v>45840</v>
      </c>
      <c r="R1273" s="75">
        <v>2494141000</v>
      </c>
      <c r="S1273" s="80">
        <v>45877</v>
      </c>
      <c r="T1273" s="76">
        <v>4500000</v>
      </c>
      <c r="U1273" s="72" t="s">
        <v>65</v>
      </c>
      <c r="V1273" s="76">
        <v>7631392</v>
      </c>
      <c r="W1273" s="104" t="s">
        <v>11002</v>
      </c>
      <c r="X1273" s="80">
        <v>45877</v>
      </c>
      <c r="Y1273" s="80">
        <v>45877</v>
      </c>
      <c r="Z1273" s="78" t="s">
        <v>73</v>
      </c>
      <c r="AA1273" s="78">
        <v>45934</v>
      </c>
      <c r="AB1273" s="102">
        <f t="shared" si="114"/>
        <v>57</v>
      </c>
      <c r="AC1273" s="72">
        <v>1</v>
      </c>
      <c r="AD1273" s="514">
        <v>1125000</v>
      </c>
      <c r="AE1273" s="72">
        <v>1</v>
      </c>
      <c r="AF1273" s="80">
        <v>45949</v>
      </c>
      <c r="AG1273" s="102">
        <f t="shared" si="115"/>
        <v>15</v>
      </c>
      <c r="AH1273" s="72">
        <v>0</v>
      </c>
      <c r="AI1273" s="628">
        <v>0</v>
      </c>
      <c r="AJ1273" s="72" t="s">
        <v>73</v>
      </c>
      <c r="AK1273" s="80" t="s">
        <v>73</v>
      </c>
      <c r="AL1273" s="72">
        <v>0</v>
      </c>
      <c r="AM1273" s="80" t="s">
        <v>73</v>
      </c>
      <c r="AN1273" s="80" t="s">
        <v>73</v>
      </c>
      <c r="AO1273" s="80" t="s">
        <v>73</v>
      </c>
      <c r="AP1273" s="102">
        <f t="shared" si="116"/>
        <v>0</v>
      </c>
      <c r="AQ1273" s="102">
        <f t="shared" si="117"/>
        <v>5625000</v>
      </c>
      <c r="AR1273" s="72" t="s">
        <v>65</v>
      </c>
      <c r="AS1273" s="76">
        <v>4500000</v>
      </c>
      <c r="AT1273" s="72" t="s">
        <v>319</v>
      </c>
      <c r="AU1273" s="76">
        <v>0</v>
      </c>
      <c r="AV1273" s="81" t="s">
        <v>73</v>
      </c>
      <c r="AW1273" s="620">
        <v>3375000</v>
      </c>
      <c r="AX1273" s="488">
        <f t="shared" si="118"/>
        <v>2250000</v>
      </c>
      <c r="AY1273" s="84">
        <f t="shared" si="119"/>
        <v>0.6</v>
      </c>
      <c r="AZ1273" s="84">
        <v>0.75</v>
      </c>
      <c r="BA1273" s="81" t="s">
        <v>73</v>
      </c>
      <c r="BB1273" s="72" t="s">
        <v>123</v>
      </c>
      <c r="BC1273" s="75" t="s">
        <v>11163</v>
      </c>
      <c r="BD1273" s="71" t="s">
        <v>65</v>
      </c>
      <c r="BE1273" s="71" t="s">
        <v>65</v>
      </c>
    </row>
    <row r="1274" spans="2:57" x14ac:dyDescent="0.25">
      <c r="B1274" s="71">
        <v>2025</v>
      </c>
      <c r="C1274" s="71">
        <v>891780111</v>
      </c>
      <c r="D1274" s="71" t="s">
        <v>63</v>
      </c>
      <c r="E1274" s="72" t="s">
        <v>11162</v>
      </c>
      <c r="F1274" s="72" t="s">
        <v>11161</v>
      </c>
      <c r="G1274" s="176">
        <v>0</v>
      </c>
      <c r="H1274" s="72" t="s">
        <v>71</v>
      </c>
      <c r="I1274" s="71" t="s">
        <v>64</v>
      </c>
      <c r="J1274" s="73" t="s">
        <v>81</v>
      </c>
      <c r="K1274" s="75" t="s">
        <v>11156</v>
      </c>
      <c r="L1274" s="76">
        <v>4500000</v>
      </c>
      <c r="M1274" s="71" t="s">
        <v>66</v>
      </c>
      <c r="N1274" s="75" t="s">
        <v>11160</v>
      </c>
      <c r="O1274" s="75">
        <v>1082834409</v>
      </c>
      <c r="P1274" s="72">
        <v>1426</v>
      </c>
      <c r="Q1274" s="80">
        <v>45840</v>
      </c>
      <c r="R1274" s="75">
        <v>2494141000</v>
      </c>
      <c r="S1274" s="80">
        <v>45877</v>
      </c>
      <c r="T1274" s="76">
        <v>4500000</v>
      </c>
      <c r="U1274" s="72" t="s">
        <v>65</v>
      </c>
      <c r="V1274" s="76">
        <v>7631392</v>
      </c>
      <c r="W1274" s="104" t="s">
        <v>11002</v>
      </c>
      <c r="X1274" s="80">
        <v>45877</v>
      </c>
      <c r="Y1274" s="80">
        <v>45877</v>
      </c>
      <c r="Z1274" s="78" t="s">
        <v>73</v>
      </c>
      <c r="AA1274" s="78">
        <v>45934</v>
      </c>
      <c r="AB1274" s="102">
        <f t="shared" si="114"/>
        <v>57</v>
      </c>
      <c r="AC1274" s="72">
        <v>1</v>
      </c>
      <c r="AD1274" s="514">
        <v>1125000</v>
      </c>
      <c r="AE1274" s="72">
        <v>1</v>
      </c>
      <c r="AF1274" s="80">
        <v>45949</v>
      </c>
      <c r="AG1274" s="102">
        <f t="shared" si="115"/>
        <v>15</v>
      </c>
      <c r="AH1274" s="72">
        <v>0</v>
      </c>
      <c r="AI1274" s="628">
        <v>0</v>
      </c>
      <c r="AJ1274" s="72" t="s">
        <v>73</v>
      </c>
      <c r="AK1274" s="80" t="s">
        <v>73</v>
      </c>
      <c r="AL1274" s="72">
        <v>0</v>
      </c>
      <c r="AM1274" s="80" t="s">
        <v>73</v>
      </c>
      <c r="AN1274" s="80" t="s">
        <v>73</v>
      </c>
      <c r="AO1274" s="80" t="s">
        <v>73</v>
      </c>
      <c r="AP1274" s="102">
        <f t="shared" si="116"/>
        <v>0</v>
      </c>
      <c r="AQ1274" s="102">
        <f t="shared" si="117"/>
        <v>5625000</v>
      </c>
      <c r="AR1274" s="72" t="s">
        <v>65</v>
      </c>
      <c r="AS1274" s="76">
        <v>4500000</v>
      </c>
      <c r="AT1274" s="72" t="s">
        <v>319</v>
      </c>
      <c r="AU1274" s="76">
        <v>0</v>
      </c>
      <c r="AV1274" s="81" t="s">
        <v>73</v>
      </c>
      <c r="AW1274" s="620">
        <v>3375000</v>
      </c>
      <c r="AX1274" s="488">
        <f t="shared" si="118"/>
        <v>2250000</v>
      </c>
      <c r="AY1274" s="84">
        <f t="shared" si="119"/>
        <v>0.6</v>
      </c>
      <c r="AZ1274" s="84">
        <v>0.75</v>
      </c>
      <c r="BA1274" s="81" t="s">
        <v>73</v>
      </c>
      <c r="BB1274" s="72" t="s">
        <v>123</v>
      </c>
      <c r="BC1274" s="75" t="s">
        <v>11159</v>
      </c>
      <c r="BD1274" s="71" t="s">
        <v>65</v>
      </c>
      <c r="BE1274" s="71" t="s">
        <v>65</v>
      </c>
    </row>
    <row r="1275" spans="2:57" x14ac:dyDescent="0.25">
      <c r="B1275" s="71">
        <v>2025</v>
      </c>
      <c r="C1275" s="71">
        <v>891780111</v>
      </c>
      <c r="D1275" s="71" t="s">
        <v>63</v>
      </c>
      <c r="E1275" s="72" t="s">
        <v>11158</v>
      </c>
      <c r="F1275" s="72" t="s">
        <v>11157</v>
      </c>
      <c r="G1275" s="176">
        <v>0</v>
      </c>
      <c r="H1275" s="72" t="s">
        <v>71</v>
      </c>
      <c r="I1275" s="71" t="s">
        <v>64</v>
      </c>
      <c r="J1275" s="73" t="s">
        <v>81</v>
      </c>
      <c r="K1275" s="75" t="s">
        <v>11156</v>
      </c>
      <c r="L1275" s="76">
        <v>4500000</v>
      </c>
      <c r="M1275" s="71" t="s">
        <v>66</v>
      </c>
      <c r="N1275" s="75" t="s">
        <v>11155</v>
      </c>
      <c r="O1275" s="75">
        <v>1007900189</v>
      </c>
      <c r="P1275" s="72">
        <v>1426</v>
      </c>
      <c r="Q1275" s="80">
        <v>45840</v>
      </c>
      <c r="R1275" s="75">
        <v>2494141000</v>
      </c>
      <c r="S1275" s="80">
        <v>45877</v>
      </c>
      <c r="T1275" s="76">
        <v>4500000</v>
      </c>
      <c r="U1275" s="72" t="s">
        <v>65</v>
      </c>
      <c r="V1275" s="76">
        <v>7631392</v>
      </c>
      <c r="W1275" s="104" t="s">
        <v>11002</v>
      </c>
      <c r="X1275" s="80">
        <v>45877</v>
      </c>
      <c r="Y1275" s="80">
        <v>45877</v>
      </c>
      <c r="Z1275" s="78" t="s">
        <v>73</v>
      </c>
      <c r="AA1275" s="78">
        <v>45934</v>
      </c>
      <c r="AB1275" s="102">
        <f t="shared" si="114"/>
        <v>57</v>
      </c>
      <c r="AC1275" s="72">
        <v>1</v>
      </c>
      <c r="AD1275" s="514">
        <v>1125000</v>
      </c>
      <c r="AE1275" s="72">
        <v>1</v>
      </c>
      <c r="AF1275" s="80">
        <v>45949</v>
      </c>
      <c r="AG1275" s="102">
        <f t="shared" si="115"/>
        <v>15</v>
      </c>
      <c r="AH1275" s="72">
        <v>0</v>
      </c>
      <c r="AI1275" s="628">
        <v>0</v>
      </c>
      <c r="AJ1275" s="72" t="s">
        <v>73</v>
      </c>
      <c r="AK1275" s="80" t="s">
        <v>73</v>
      </c>
      <c r="AL1275" s="72">
        <v>0</v>
      </c>
      <c r="AM1275" s="80" t="s">
        <v>73</v>
      </c>
      <c r="AN1275" s="80" t="s">
        <v>73</v>
      </c>
      <c r="AO1275" s="80" t="s">
        <v>73</v>
      </c>
      <c r="AP1275" s="102">
        <f t="shared" si="116"/>
        <v>0</v>
      </c>
      <c r="AQ1275" s="102">
        <f t="shared" si="117"/>
        <v>5625000</v>
      </c>
      <c r="AR1275" s="72" t="s">
        <v>65</v>
      </c>
      <c r="AS1275" s="76">
        <v>4500000</v>
      </c>
      <c r="AT1275" s="72" t="s">
        <v>319</v>
      </c>
      <c r="AU1275" s="76">
        <v>0</v>
      </c>
      <c r="AV1275" s="81" t="s">
        <v>73</v>
      </c>
      <c r="AW1275" s="620">
        <v>3375000</v>
      </c>
      <c r="AX1275" s="488">
        <f t="shared" si="118"/>
        <v>2250000</v>
      </c>
      <c r="AY1275" s="84">
        <f t="shared" si="119"/>
        <v>0.6</v>
      </c>
      <c r="AZ1275" s="84">
        <v>0.75</v>
      </c>
      <c r="BA1275" s="81" t="s">
        <v>73</v>
      </c>
      <c r="BB1275" s="72" t="s">
        <v>123</v>
      </c>
      <c r="BC1275" s="75" t="s">
        <v>11154</v>
      </c>
      <c r="BD1275" s="71" t="s">
        <v>65</v>
      </c>
      <c r="BE1275" s="71" t="s">
        <v>65</v>
      </c>
    </row>
    <row r="1276" spans="2:57" x14ac:dyDescent="0.25">
      <c r="B1276" s="71">
        <v>2025</v>
      </c>
      <c r="C1276" s="71">
        <v>891780111</v>
      </c>
      <c r="D1276" s="71" t="s">
        <v>63</v>
      </c>
      <c r="E1276" s="72" t="s">
        <v>11153</v>
      </c>
      <c r="F1276" s="72" t="s">
        <v>11152</v>
      </c>
      <c r="G1276" s="176">
        <v>0</v>
      </c>
      <c r="H1276" s="72" t="s">
        <v>71</v>
      </c>
      <c r="I1276" s="71" t="s">
        <v>64</v>
      </c>
      <c r="J1276" s="73" t="s">
        <v>81</v>
      </c>
      <c r="K1276" s="75" t="s">
        <v>11151</v>
      </c>
      <c r="L1276" s="76">
        <v>10335000</v>
      </c>
      <c r="M1276" s="71" t="s">
        <v>66</v>
      </c>
      <c r="N1276" s="75" t="s">
        <v>11150</v>
      </c>
      <c r="O1276" s="75">
        <v>85449729</v>
      </c>
      <c r="P1276" s="72">
        <v>1426</v>
      </c>
      <c r="Q1276" s="80">
        <v>45840</v>
      </c>
      <c r="R1276" s="75">
        <v>2494141000</v>
      </c>
      <c r="S1276" s="80">
        <v>45877</v>
      </c>
      <c r="T1276" s="76">
        <v>10335000</v>
      </c>
      <c r="U1276" s="72" t="s">
        <v>65</v>
      </c>
      <c r="V1276" s="76">
        <v>85152695</v>
      </c>
      <c r="W1276" s="104" t="s">
        <v>10424</v>
      </c>
      <c r="X1276" s="80">
        <v>45877</v>
      </c>
      <c r="Y1276" s="80">
        <v>45877</v>
      </c>
      <c r="Z1276" s="78" t="s">
        <v>73</v>
      </c>
      <c r="AA1276" s="78">
        <v>45991</v>
      </c>
      <c r="AB1276" s="102">
        <f t="shared" si="114"/>
        <v>114</v>
      </c>
      <c r="AC1276" s="72">
        <v>0</v>
      </c>
      <c r="AD1276" s="514">
        <v>0</v>
      </c>
      <c r="AE1276" s="72">
        <v>0</v>
      </c>
      <c r="AF1276" s="80" t="s">
        <v>73</v>
      </c>
      <c r="AG1276" s="102">
        <f t="shared" si="115"/>
        <v>0</v>
      </c>
      <c r="AH1276" s="72">
        <v>0</v>
      </c>
      <c r="AI1276" s="628">
        <v>0</v>
      </c>
      <c r="AJ1276" s="72" t="s">
        <v>73</v>
      </c>
      <c r="AK1276" s="80" t="s">
        <v>73</v>
      </c>
      <c r="AL1276" s="72">
        <v>0</v>
      </c>
      <c r="AM1276" s="80" t="s">
        <v>73</v>
      </c>
      <c r="AN1276" s="80" t="s">
        <v>73</v>
      </c>
      <c r="AO1276" s="80" t="s">
        <v>73</v>
      </c>
      <c r="AP1276" s="102">
        <f t="shared" si="116"/>
        <v>0</v>
      </c>
      <c r="AQ1276" s="102">
        <f t="shared" si="117"/>
        <v>10335000</v>
      </c>
      <c r="AR1276" s="72" t="s">
        <v>65</v>
      </c>
      <c r="AS1276" s="76">
        <v>10335000</v>
      </c>
      <c r="AT1276" s="72" t="s">
        <v>319</v>
      </c>
      <c r="AU1276" s="76">
        <v>0</v>
      </c>
      <c r="AV1276" s="81" t="s">
        <v>73</v>
      </c>
      <c r="AW1276" s="620">
        <v>7685000</v>
      </c>
      <c r="AX1276" s="488">
        <f t="shared" si="118"/>
        <v>2650000</v>
      </c>
      <c r="AY1276" s="84">
        <f t="shared" si="119"/>
        <v>0.74358974358974361</v>
      </c>
      <c r="AZ1276" s="84">
        <v>0.74358974358974361</v>
      </c>
      <c r="BA1276" s="81" t="s">
        <v>73</v>
      </c>
      <c r="BB1276" s="72" t="s">
        <v>123</v>
      </c>
      <c r="BC1276" s="75" t="s">
        <v>11149</v>
      </c>
      <c r="BD1276" s="71" t="s">
        <v>65</v>
      </c>
      <c r="BE1276" s="71" t="s">
        <v>65</v>
      </c>
    </row>
    <row r="1277" spans="2:57" x14ac:dyDescent="0.25">
      <c r="B1277" s="71">
        <v>2025</v>
      </c>
      <c r="C1277" s="71">
        <v>891780111</v>
      </c>
      <c r="D1277" s="71" t="s">
        <v>63</v>
      </c>
      <c r="E1277" s="72" t="s">
        <v>11148</v>
      </c>
      <c r="F1277" s="72" t="s">
        <v>11147</v>
      </c>
      <c r="G1277" s="176">
        <v>0</v>
      </c>
      <c r="H1277" s="72" t="s">
        <v>71</v>
      </c>
      <c r="I1277" s="71" t="s">
        <v>64</v>
      </c>
      <c r="J1277" s="73" t="s">
        <v>81</v>
      </c>
      <c r="K1277" s="75" t="s">
        <v>11146</v>
      </c>
      <c r="L1277" s="76">
        <v>9000000</v>
      </c>
      <c r="M1277" s="71" t="s">
        <v>66</v>
      </c>
      <c r="N1277" s="75" t="s">
        <v>11145</v>
      </c>
      <c r="O1277" s="75">
        <v>1083030981</v>
      </c>
      <c r="P1277" s="72">
        <v>1426</v>
      </c>
      <c r="Q1277" s="80">
        <v>45840</v>
      </c>
      <c r="R1277" s="75">
        <v>2494141000</v>
      </c>
      <c r="S1277" s="80">
        <v>45877</v>
      </c>
      <c r="T1277" s="76">
        <v>9000000</v>
      </c>
      <c r="U1277" s="72" t="s">
        <v>65</v>
      </c>
      <c r="V1277" s="76">
        <v>85459497</v>
      </c>
      <c r="W1277" s="104" t="s">
        <v>9141</v>
      </c>
      <c r="X1277" s="80">
        <v>45877</v>
      </c>
      <c r="Y1277" s="80">
        <v>45877</v>
      </c>
      <c r="Z1277" s="78" t="s">
        <v>73</v>
      </c>
      <c r="AA1277" s="78">
        <v>45991</v>
      </c>
      <c r="AB1277" s="102">
        <f t="shared" si="114"/>
        <v>114</v>
      </c>
      <c r="AC1277" s="72">
        <v>0</v>
      </c>
      <c r="AD1277" s="514">
        <v>0</v>
      </c>
      <c r="AE1277" s="72">
        <v>0</v>
      </c>
      <c r="AF1277" s="80" t="s">
        <v>73</v>
      </c>
      <c r="AG1277" s="102">
        <f t="shared" si="115"/>
        <v>0</v>
      </c>
      <c r="AH1277" s="72">
        <v>0</v>
      </c>
      <c r="AI1277" s="628">
        <v>0</v>
      </c>
      <c r="AJ1277" s="72" t="s">
        <v>73</v>
      </c>
      <c r="AK1277" s="80" t="s">
        <v>73</v>
      </c>
      <c r="AL1277" s="72">
        <v>0</v>
      </c>
      <c r="AM1277" s="80" t="s">
        <v>73</v>
      </c>
      <c r="AN1277" s="80" t="s">
        <v>73</v>
      </c>
      <c r="AO1277" s="80" t="s">
        <v>73</v>
      </c>
      <c r="AP1277" s="102">
        <f t="shared" si="116"/>
        <v>0</v>
      </c>
      <c r="AQ1277" s="102">
        <f t="shared" si="117"/>
        <v>9000000</v>
      </c>
      <c r="AR1277" s="72" t="s">
        <v>65</v>
      </c>
      <c r="AS1277" s="76">
        <v>9000000</v>
      </c>
      <c r="AT1277" s="72" t="s">
        <v>319</v>
      </c>
      <c r="AU1277" s="76">
        <v>0</v>
      </c>
      <c r="AV1277" s="81" t="s">
        <v>73</v>
      </c>
      <c r="AW1277" s="620">
        <v>6750000</v>
      </c>
      <c r="AX1277" s="488">
        <f t="shared" si="118"/>
        <v>2250000</v>
      </c>
      <c r="AY1277" s="84">
        <f t="shared" si="119"/>
        <v>0.75</v>
      </c>
      <c r="AZ1277" s="84">
        <v>0.75</v>
      </c>
      <c r="BA1277" s="81" t="s">
        <v>73</v>
      </c>
      <c r="BB1277" s="72" t="s">
        <v>123</v>
      </c>
      <c r="BC1277" s="75" t="s">
        <v>11144</v>
      </c>
      <c r="BD1277" s="71" t="s">
        <v>65</v>
      </c>
      <c r="BE1277" s="71" t="s">
        <v>65</v>
      </c>
    </row>
    <row r="1278" spans="2:57" x14ac:dyDescent="0.25">
      <c r="B1278" s="71">
        <v>2025</v>
      </c>
      <c r="C1278" s="71">
        <v>891780111</v>
      </c>
      <c r="D1278" s="71" t="s">
        <v>63</v>
      </c>
      <c r="E1278" s="72" t="s">
        <v>11143</v>
      </c>
      <c r="F1278" s="72" t="s">
        <v>11142</v>
      </c>
      <c r="G1278" s="176">
        <v>0</v>
      </c>
      <c r="H1278" s="72" t="s">
        <v>71</v>
      </c>
      <c r="I1278" s="71" t="s">
        <v>64</v>
      </c>
      <c r="J1278" s="73" t="s">
        <v>81</v>
      </c>
      <c r="K1278" s="75" t="s">
        <v>11141</v>
      </c>
      <c r="L1278" s="76">
        <v>10600000</v>
      </c>
      <c r="M1278" s="71" t="s">
        <v>66</v>
      </c>
      <c r="N1278" s="75" t="s">
        <v>11140</v>
      </c>
      <c r="O1278" s="75">
        <v>85450183</v>
      </c>
      <c r="P1278" s="72">
        <v>1426</v>
      </c>
      <c r="Q1278" s="80">
        <v>45840</v>
      </c>
      <c r="R1278" s="75">
        <v>2494141000</v>
      </c>
      <c r="S1278" s="80">
        <v>45877</v>
      </c>
      <c r="T1278" s="76">
        <v>10600000</v>
      </c>
      <c r="U1278" s="72" t="s">
        <v>65</v>
      </c>
      <c r="V1278" s="76">
        <v>57461216</v>
      </c>
      <c r="W1278" s="104" t="s">
        <v>10332</v>
      </c>
      <c r="X1278" s="80">
        <v>45877</v>
      </c>
      <c r="Y1278" s="80">
        <v>45877</v>
      </c>
      <c r="Z1278" s="78" t="s">
        <v>73</v>
      </c>
      <c r="AA1278" s="78">
        <v>45991</v>
      </c>
      <c r="AB1278" s="102">
        <f t="shared" si="114"/>
        <v>114</v>
      </c>
      <c r="AC1278" s="72">
        <v>0</v>
      </c>
      <c r="AD1278" s="514">
        <v>0</v>
      </c>
      <c r="AE1278" s="72">
        <v>0</v>
      </c>
      <c r="AF1278" s="80" t="s">
        <v>73</v>
      </c>
      <c r="AG1278" s="102">
        <f t="shared" si="115"/>
        <v>0</v>
      </c>
      <c r="AH1278" s="72">
        <v>0</v>
      </c>
      <c r="AI1278" s="628">
        <v>0</v>
      </c>
      <c r="AJ1278" s="72" t="s">
        <v>73</v>
      </c>
      <c r="AK1278" s="80" t="s">
        <v>73</v>
      </c>
      <c r="AL1278" s="72">
        <v>0</v>
      </c>
      <c r="AM1278" s="80" t="s">
        <v>73</v>
      </c>
      <c r="AN1278" s="80" t="s">
        <v>73</v>
      </c>
      <c r="AO1278" s="80" t="s">
        <v>73</v>
      </c>
      <c r="AP1278" s="102">
        <f t="shared" si="116"/>
        <v>0</v>
      </c>
      <c r="AQ1278" s="102">
        <f t="shared" si="117"/>
        <v>10600000</v>
      </c>
      <c r="AR1278" s="72" t="s">
        <v>65</v>
      </c>
      <c r="AS1278" s="76">
        <v>10600000</v>
      </c>
      <c r="AT1278" s="72" t="s">
        <v>319</v>
      </c>
      <c r="AU1278" s="76">
        <v>0</v>
      </c>
      <c r="AV1278" s="81" t="s">
        <v>73</v>
      </c>
      <c r="AW1278" s="620">
        <v>7950000</v>
      </c>
      <c r="AX1278" s="488">
        <f t="shared" si="118"/>
        <v>2650000</v>
      </c>
      <c r="AY1278" s="84">
        <f t="shared" si="119"/>
        <v>0.75</v>
      </c>
      <c r="AZ1278" s="84">
        <v>0.75</v>
      </c>
      <c r="BA1278" s="81" t="s">
        <v>73</v>
      </c>
      <c r="BB1278" s="72" t="s">
        <v>123</v>
      </c>
      <c r="BC1278" s="75" t="s">
        <v>11139</v>
      </c>
      <c r="BD1278" s="71" t="s">
        <v>65</v>
      </c>
      <c r="BE1278" s="71" t="s">
        <v>65</v>
      </c>
    </row>
    <row r="1279" spans="2:57" x14ac:dyDescent="0.25">
      <c r="B1279" s="71">
        <v>2025</v>
      </c>
      <c r="C1279" s="71">
        <v>891780111</v>
      </c>
      <c r="D1279" s="71" t="s">
        <v>63</v>
      </c>
      <c r="E1279" s="72" t="s">
        <v>11138</v>
      </c>
      <c r="F1279" s="72" t="s">
        <v>11137</v>
      </c>
      <c r="G1279" s="176">
        <v>0</v>
      </c>
      <c r="H1279" s="72" t="s">
        <v>71</v>
      </c>
      <c r="I1279" s="71" t="s">
        <v>64</v>
      </c>
      <c r="J1279" s="73" t="s">
        <v>81</v>
      </c>
      <c r="K1279" s="75" t="s">
        <v>11136</v>
      </c>
      <c r="L1279" s="76">
        <v>4500000</v>
      </c>
      <c r="M1279" s="71" t="s">
        <v>66</v>
      </c>
      <c r="N1279" s="75" t="s">
        <v>11135</v>
      </c>
      <c r="O1279" s="75">
        <v>1083023682</v>
      </c>
      <c r="P1279" s="72">
        <v>1426</v>
      </c>
      <c r="Q1279" s="80">
        <v>45840</v>
      </c>
      <c r="R1279" s="75">
        <v>2494141000</v>
      </c>
      <c r="S1279" s="80">
        <v>45877</v>
      </c>
      <c r="T1279" s="76">
        <v>4500000</v>
      </c>
      <c r="U1279" s="72" t="s">
        <v>65</v>
      </c>
      <c r="V1279" s="76">
        <v>7631392</v>
      </c>
      <c r="W1279" s="104" t="s">
        <v>11002</v>
      </c>
      <c r="X1279" s="80">
        <v>45877</v>
      </c>
      <c r="Y1279" s="80">
        <v>45877</v>
      </c>
      <c r="Z1279" s="78" t="s">
        <v>73</v>
      </c>
      <c r="AA1279" s="78">
        <v>45934</v>
      </c>
      <c r="AB1279" s="102">
        <f t="shared" si="114"/>
        <v>57</v>
      </c>
      <c r="AC1279" s="72">
        <v>1</v>
      </c>
      <c r="AD1279" s="514">
        <v>1125000</v>
      </c>
      <c r="AE1279" s="72">
        <v>1</v>
      </c>
      <c r="AF1279" s="80">
        <v>45949</v>
      </c>
      <c r="AG1279" s="102">
        <f t="shared" si="115"/>
        <v>15</v>
      </c>
      <c r="AH1279" s="72">
        <v>0</v>
      </c>
      <c r="AI1279" s="628">
        <v>0</v>
      </c>
      <c r="AJ1279" s="72" t="s">
        <v>73</v>
      </c>
      <c r="AK1279" s="80" t="s">
        <v>73</v>
      </c>
      <c r="AL1279" s="72">
        <v>0</v>
      </c>
      <c r="AM1279" s="80" t="s">
        <v>73</v>
      </c>
      <c r="AN1279" s="80" t="s">
        <v>73</v>
      </c>
      <c r="AO1279" s="80" t="s">
        <v>73</v>
      </c>
      <c r="AP1279" s="102">
        <f t="shared" si="116"/>
        <v>0</v>
      </c>
      <c r="AQ1279" s="102">
        <f t="shared" si="117"/>
        <v>5625000</v>
      </c>
      <c r="AR1279" s="72" t="s">
        <v>65</v>
      </c>
      <c r="AS1279" s="76">
        <v>4500000</v>
      </c>
      <c r="AT1279" s="72" t="s">
        <v>319</v>
      </c>
      <c r="AU1279" s="76">
        <v>0</v>
      </c>
      <c r="AV1279" s="81" t="s">
        <v>73</v>
      </c>
      <c r="AW1279" s="620">
        <v>3375000</v>
      </c>
      <c r="AX1279" s="488">
        <f t="shared" si="118"/>
        <v>2250000</v>
      </c>
      <c r="AY1279" s="84">
        <f t="shared" si="119"/>
        <v>0.6</v>
      </c>
      <c r="AZ1279" s="84">
        <v>0.75</v>
      </c>
      <c r="BA1279" s="81" t="s">
        <v>73</v>
      </c>
      <c r="BB1279" s="72" t="s">
        <v>123</v>
      </c>
      <c r="BC1279" s="75" t="s">
        <v>11134</v>
      </c>
      <c r="BD1279" s="71" t="s">
        <v>65</v>
      </c>
      <c r="BE1279" s="71" t="s">
        <v>65</v>
      </c>
    </row>
    <row r="1280" spans="2:57" x14ac:dyDescent="0.25">
      <c r="B1280" s="71">
        <v>2025</v>
      </c>
      <c r="C1280" s="71">
        <v>891780111</v>
      </c>
      <c r="D1280" s="71" t="s">
        <v>63</v>
      </c>
      <c r="E1280" s="72" t="s">
        <v>11133</v>
      </c>
      <c r="F1280" s="72" t="s">
        <v>11132</v>
      </c>
      <c r="G1280" s="176">
        <v>0</v>
      </c>
      <c r="H1280" s="72" t="s">
        <v>71</v>
      </c>
      <c r="I1280" s="71" t="s">
        <v>64</v>
      </c>
      <c r="J1280" s="73" t="s">
        <v>81</v>
      </c>
      <c r="K1280" s="75" t="s">
        <v>11131</v>
      </c>
      <c r="L1280" s="76">
        <v>15560000</v>
      </c>
      <c r="M1280" s="71" t="s">
        <v>66</v>
      </c>
      <c r="N1280" s="75" t="s">
        <v>11130</v>
      </c>
      <c r="O1280" s="75">
        <v>7634044</v>
      </c>
      <c r="P1280" s="72">
        <v>1425</v>
      </c>
      <c r="Q1280" s="80">
        <v>45840</v>
      </c>
      <c r="R1280" s="75">
        <v>5603238000</v>
      </c>
      <c r="S1280" s="80">
        <v>45877</v>
      </c>
      <c r="T1280" s="76">
        <v>15560000</v>
      </c>
      <c r="U1280" s="72" t="s">
        <v>65</v>
      </c>
      <c r="V1280" s="76">
        <v>72175281</v>
      </c>
      <c r="W1280" s="104" t="s">
        <v>8886</v>
      </c>
      <c r="X1280" s="80">
        <v>45877</v>
      </c>
      <c r="Y1280" s="80">
        <v>45877</v>
      </c>
      <c r="Z1280" s="78" t="s">
        <v>73</v>
      </c>
      <c r="AA1280" s="78">
        <v>45991</v>
      </c>
      <c r="AB1280" s="102">
        <f t="shared" si="114"/>
        <v>114</v>
      </c>
      <c r="AC1280" s="72">
        <v>0</v>
      </c>
      <c r="AD1280" s="514">
        <v>0</v>
      </c>
      <c r="AE1280" s="72">
        <v>0</v>
      </c>
      <c r="AF1280" s="80" t="s">
        <v>73</v>
      </c>
      <c r="AG1280" s="102">
        <f t="shared" si="115"/>
        <v>0</v>
      </c>
      <c r="AH1280" s="72">
        <v>0</v>
      </c>
      <c r="AI1280" s="628">
        <v>0</v>
      </c>
      <c r="AJ1280" s="72" t="s">
        <v>73</v>
      </c>
      <c r="AK1280" s="80" t="s">
        <v>73</v>
      </c>
      <c r="AL1280" s="72">
        <v>0</v>
      </c>
      <c r="AM1280" s="80" t="s">
        <v>73</v>
      </c>
      <c r="AN1280" s="80" t="s">
        <v>73</v>
      </c>
      <c r="AO1280" s="80" t="s">
        <v>73</v>
      </c>
      <c r="AP1280" s="102">
        <f t="shared" si="116"/>
        <v>0</v>
      </c>
      <c r="AQ1280" s="102">
        <f t="shared" si="117"/>
        <v>15560000</v>
      </c>
      <c r="AR1280" s="72" t="s">
        <v>65</v>
      </c>
      <c r="AS1280" s="76">
        <v>15560000</v>
      </c>
      <c r="AT1280" s="72" t="s">
        <v>319</v>
      </c>
      <c r="AU1280" s="76">
        <v>0</v>
      </c>
      <c r="AV1280" s="81" t="s">
        <v>73</v>
      </c>
      <c r="AW1280" s="620">
        <v>11670000</v>
      </c>
      <c r="AX1280" s="488">
        <f t="shared" si="118"/>
        <v>3890000</v>
      </c>
      <c r="AY1280" s="84">
        <f t="shared" si="119"/>
        <v>0.75</v>
      </c>
      <c r="AZ1280" s="84">
        <v>0.75</v>
      </c>
      <c r="BA1280" s="81" t="s">
        <v>73</v>
      </c>
      <c r="BB1280" s="72" t="s">
        <v>123</v>
      </c>
      <c r="BC1280" s="75" t="s">
        <v>11129</v>
      </c>
      <c r="BD1280" s="71" t="s">
        <v>65</v>
      </c>
      <c r="BE1280" s="71" t="s">
        <v>65</v>
      </c>
    </row>
    <row r="1281" spans="2:57" x14ac:dyDescent="0.25">
      <c r="B1281" s="71">
        <v>2025</v>
      </c>
      <c r="C1281" s="71">
        <v>891780111</v>
      </c>
      <c r="D1281" s="71" t="s">
        <v>63</v>
      </c>
      <c r="E1281" s="72" t="s">
        <v>11128</v>
      </c>
      <c r="F1281" s="72" t="s">
        <v>11127</v>
      </c>
      <c r="G1281" s="176">
        <v>0</v>
      </c>
      <c r="H1281" s="72" t="s">
        <v>71</v>
      </c>
      <c r="I1281" s="71" t="s">
        <v>64</v>
      </c>
      <c r="J1281" s="73" t="s">
        <v>81</v>
      </c>
      <c r="K1281" s="75" t="s">
        <v>11126</v>
      </c>
      <c r="L1281" s="76">
        <v>12624000</v>
      </c>
      <c r="M1281" s="71" t="s">
        <v>66</v>
      </c>
      <c r="N1281" s="75" t="s">
        <v>11125</v>
      </c>
      <c r="O1281" s="75">
        <v>1083039210</v>
      </c>
      <c r="P1281" s="72">
        <v>1425</v>
      </c>
      <c r="Q1281" s="80">
        <v>45840</v>
      </c>
      <c r="R1281" s="75">
        <v>5603238000</v>
      </c>
      <c r="S1281" s="80">
        <v>45877</v>
      </c>
      <c r="T1281" s="76">
        <v>12624000</v>
      </c>
      <c r="U1281" s="72" t="s">
        <v>65</v>
      </c>
      <c r="V1281" s="76">
        <v>85154788</v>
      </c>
      <c r="W1281" s="104" t="s">
        <v>11124</v>
      </c>
      <c r="X1281" s="80">
        <v>45877</v>
      </c>
      <c r="Y1281" s="80">
        <v>45877</v>
      </c>
      <c r="Z1281" s="78" t="s">
        <v>73</v>
      </c>
      <c r="AA1281" s="78">
        <v>45991</v>
      </c>
      <c r="AB1281" s="102">
        <f t="shared" si="114"/>
        <v>114</v>
      </c>
      <c r="AC1281" s="72">
        <v>0</v>
      </c>
      <c r="AD1281" s="514">
        <v>0</v>
      </c>
      <c r="AE1281" s="72">
        <v>0</v>
      </c>
      <c r="AF1281" s="80" t="s">
        <v>73</v>
      </c>
      <c r="AG1281" s="102">
        <f t="shared" si="115"/>
        <v>0</v>
      </c>
      <c r="AH1281" s="72">
        <v>0</v>
      </c>
      <c r="AI1281" s="628">
        <v>0</v>
      </c>
      <c r="AJ1281" s="72" t="s">
        <v>73</v>
      </c>
      <c r="AK1281" s="80" t="s">
        <v>73</v>
      </c>
      <c r="AL1281" s="72">
        <v>0</v>
      </c>
      <c r="AM1281" s="80" t="s">
        <v>73</v>
      </c>
      <c r="AN1281" s="80" t="s">
        <v>73</v>
      </c>
      <c r="AO1281" s="80" t="s">
        <v>73</v>
      </c>
      <c r="AP1281" s="102">
        <f t="shared" si="116"/>
        <v>0</v>
      </c>
      <c r="AQ1281" s="102">
        <f t="shared" si="117"/>
        <v>12624000</v>
      </c>
      <c r="AR1281" s="72" t="s">
        <v>65</v>
      </c>
      <c r="AS1281" s="76">
        <v>12624000</v>
      </c>
      <c r="AT1281" s="72" t="s">
        <v>319</v>
      </c>
      <c r="AU1281" s="76">
        <v>0</v>
      </c>
      <c r="AV1281" s="81" t="s">
        <v>73</v>
      </c>
      <c r="AW1281" s="620">
        <v>9468000</v>
      </c>
      <c r="AX1281" s="488">
        <f t="shared" si="118"/>
        <v>3156000</v>
      </c>
      <c r="AY1281" s="84">
        <f t="shared" si="119"/>
        <v>0.75</v>
      </c>
      <c r="AZ1281" s="84">
        <v>0.75</v>
      </c>
      <c r="BA1281" s="81" t="s">
        <v>73</v>
      </c>
      <c r="BB1281" s="72" t="s">
        <v>123</v>
      </c>
      <c r="BC1281" s="75" t="s">
        <v>11123</v>
      </c>
      <c r="BD1281" s="71" t="s">
        <v>65</v>
      </c>
      <c r="BE1281" s="71" t="s">
        <v>65</v>
      </c>
    </row>
    <row r="1282" spans="2:57" x14ac:dyDescent="0.25">
      <c r="B1282" s="71">
        <v>2025</v>
      </c>
      <c r="C1282" s="71">
        <v>891780111</v>
      </c>
      <c r="D1282" s="71" t="s">
        <v>63</v>
      </c>
      <c r="E1282" s="72" t="s">
        <v>11122</v>
      </c>
      <c r="F1282" s="72" t="s">
        <v>11121</v>
      </c>
      <c r="G1282" s="176">
        <v>0</v>
      </c>
      <c r="H1282" s="72" t="s">
        <v>71</v>
      </c>
      <c r="I1282" s="71" t="s">
        <v>64</v>
      </c>
      <c r="J1282" s="73" t="s">
        <v>81</v>
      </c>
      <c r="K1282" s="75" t="s">
        <v>11120</v>
      </c>
      <c r="L1282" s="76">
        <v>8775000</v>
      </c>
      <c r="M1282" s="71" t="s">
        <v>66</v>
      </c>
      <c r="N1282" s="75" t="s">
        <v>11119</v>
      </c>
      <c r="O1282" s="75">
        <v>1085227404</v>
      </c>
      <c r="P1282" s="72">
        <v>1426</v>
      </c>
      <c r="Q1282" s="80">
        <v>45840</v>
      </c>
      <c r="R1282" s="75">
        <v>2494141000</v>
      </c>
      <c r="S1282" s="80">
        <v>45877</v>
      </c>
      <c r="T1282" s="76">
        <v>8775000</v>
      </c>
      <c r="U1282" s="72" t="s">
        <v>65</v>
      </c>
      <c r="V1282" s="76">
        <v>45476408</v>
      </c>
      <c r="W1282" s="104" t="s">
        <v>10489</v>
      </c>
      <c r="X1282" s="80">
        <v>45877</v>
      </c>
      <c r="Y1282" s="80">
        <v>45877</v>
      </c>
      <c r="Z1282" s="78" t="s">
        <v>73</v>
      </c>
      <c r="AA1282" s="78">
        <v>45991</v>
      </c>
      <c r="AB1282" s="102">
        <f t="shared" si="114"/>
        <v>114</v>
      </c>
      <c r="AC1282" s="72">
        <v>0</v>
      </c>
      <c r="AD1282" s="514">
        <v>0</v>
      </c>
      <c r="AE1282" s="72">
        <v>0</v>
      </c>
      <c r="AF1282" s="80" t="s">
        <v>73</v>
      </c>
      <c r="AG1282" s="102">
        <f t="shared" si="115"/>
        <v>0</v>
      </c>
      <c r="AH1282" s="72">
        <v>0</v>
      </c>
      <c r="AI1282" s="628">
        <v>0</v>
      </c>
      <c r="AJ1282" s="72" t="s">
        <v>73</v>
      </c>
      <c r="AK1282" s="80" t="s">
        <v>73</v>
      </c>
      <c r="AL1282" s="72">
        <v>0</v>
      </c>
      <c r="AM1282" s="80" t="s">
        <v>73</v>
      </c>
      <c r="AN1282" s="80" t="s">
        <v>73</v>
      </c>
      <c r="AO1282" s="80" t="s">
        <v>73</v>
      </c>
      <c r="AP1282" s="102">
        <f t="shared" si="116"/>
        <v>0</v>
      </c>
      <c r="AQ1282" s="102">
        <f t="shared" si="117"/>
        <v>8775000</v>
      </c>
      <c r="AR1282" s="72" t="s">
        <v>65</v>
      </c>
      <c r="AS1282" s="76">
        <v>8775000</v>
      </c>
      <c r="AT1282" s="72" t="s">
        <v>319</v>
      </c>
      <c r="AU1282" s="76">
        <v>0</v>
      </c>
      <c r="AV1282" s="81" t="s">
        <v>73</v>
      </c>
      <c r="AW1282" s="620">
        <v>6525000</v>
      </c>
      <c r="AX1282" s="488">
        <f t="shared" si="118"/>
        <v>2250000</v>
      </c>
      <c r="AY1282" s="84">
        <f t="shared" si="119"/>
        <v>0.74358974358974361</v>
      </c>
      <c r="AZ1282" s="84">
        <v>0.74358974358974361</v>
      </c>
      <c r="BA1282" s="81" t="s">
        <v>73</v>
      </c>
      <c r="BB1282" s="72" t="s">
        <v>123</v>
      </c>
      <c r="BC1282" s="75" t="s">
        <v>11118</v>
      </c>
      <c r="BD1282" s="71" t="s">
        <v>65</v>
      </c>
      <c r="BE1282" s="71" t="s">
        <v>65</v>
      </c>
    </row>
    <row r="1283" spans="2:57" x14ac:dyDescent="0.25">
      <c r="B1283" s="71">
        <v>2025</v>
      </c>
      <c r="C1283" s="71">
        <v>891780111</v>
      </c>
      <c r="D1283" s="71" t="s">
        <v>63</v>
      </c>
      <c r="E1283" s="72" t="s">
        <v>11117</v>
      </c>
      <c r="F1283" s="72" t="s">
        <v>11116</v>
      </c>
      <c r="G1283" s="176">
        <v>0</v>
      </c>
      <c r="H1283" s="72" t="s">
        <v>71</v>
      </c>
      <c r="I1283" s="71" t="s">
        <v>64</v>
      </c>
      <c r="J1283" s="73" t="s">
        <v>81</v>
      </c>
      <c r="K1283" s="75" t="s">
        <v>11115</v>
      </c>
      <c r="L1283" s="76">
        <v>11400000</v>
      </c>
      <c r="M1283" s="71" t="s">
        <v>66</v>
      </c>
      <c r="N1283" s="75" t="s">
        <v>11114</v>
      </c>
      <c r="O1283" s="75">
        <v>1082852952</v>
      </c>
      <c r="P1283" s="72">
        <v>1425</v>
      </c>
      <c r="Q1283" s="80">
        <v>45840</v>
      </c>
      <c r="R1283" s="75">
        <v>5603238000</v>
      </c>
      <c r="S1283" s="80">
        <v>45877</v>
      </c>
      <c r="T1283" s="76">
        <v>11400000</v>
      </c>
      <c r="U1283" s="72" t="s">
        <v>65</v>
      </c>
      <c r="V1283" s="76">
        <v>85465146</v>
      </c>
      <c r="W1283" s="104" t="s">
        <v>9042</v>
      </c>
      <c r="X1283" s="80">
        <v>45877</v>
      </c>
      <c r="Y1283" s="80">
        <v>45877</v>
      </c>
      <c r="Z1283" s="78" t="s">
        <v>73</v>
      </c>
      <c r="AA1283" s="78">
        <v>45991</v>
      </c>
      <c r="AB1283" s="102">
        <f t="shared" si="114"/>
        <v>114</v>
      </c>
      <c r="AC1283" s="72">
        <v>0</v>
      </c>
      <c r="AD1283" s="514">
        <v>0</v>
      </c>
      <c r="AE1283" s="72">
        <v>0</v>
      </c>
      <c r="AF1283" s="80" t="s">
        <v>73</v>
      </c>
      <c r="AG1283" s="102">
        <f t="shared" si="115"/>
        <v>0</v>
      </c>
      <c r="AH1283" s="72">
        <v>0</v>
      </c>
      <c r="AI1283" s="628">
        <v>0</v>
      </c>
      <c r="AJ1283" s="72" t="s">
        <v>73</v>
      </c>
      <c r="AK1283" s="80" t="s">
        <v>73</v>
      </c>
      <c r="AL1283" s="72">
        <v>0</v>
      </c>
      <c r="AM1283" s="80" t="s">
        <v>73</v>
      </c>
      <c r="AN1283" s="80" t="s">
        <v>73</v>
      </c>
      <c r="AO1283" s="80" t="s">
        <v>73</v>
      </c>
      <c r="AP1283" s="102">
        <f t="shared" si="116"/>
        <v>0</v>
      </c>
      <c r="AQ1283" s="102">
        <f t="shared" si="117"/>
        <v>11400000</v>
      </c>
      <c r="AR1283" s="72" t="s">
        <v>65</v>
      </c>
      <c r="AS1283" s="76">
        <v>11400000</v>
      </c>
      <c r="AT1283" s="72" t="s">
        <v>319</v>
      </c>
      <c r="AU1283" s="76">
        <v>0</v>
      </c>
      <c r="AV1283" s="81" t="s">
        <v>73</v>
      </c>
      <c r="AW1283" s="620">
        <v>8550000</v>
      </c>
      <c r="AX1283" s="488">
        <f t="shared" si="118"/>
        <v>2850000</v>
      </c>
      <c r="AY1283" s="84">
        <f t="shared" si="119"/>
        <v>0.75</v>
      </c>
      <c r="AZ1283" s="84">
        <v>0.75</v>
      </c>
      <c r="BA1283" s="81" t="s">
        <v>73</v>
      </c>
      <c r="BB1283" s="72" t="s">
        <v>123</v>
      </c>
      <c r="BC1283" s="75" t="s">
        <v>11113</v>
      </c>
      <c r="BD1283" s="71" t="s">
        <v>65</v>
      </c>
      <c r="BE1283" s="71" t="s">
        <v>65</v>
      </c>
    </row>
    <row r="1284" spans="2:57" x14ac:dyDescent="0.25">
      <c r="B1284" s="71">
        <v>2025</v>
      </c>
      <c r="C1284" s="71">
        <v>891780111</v>
      </c>
      <c r="D1284" s="71" t="s">
        <v>63</v>
      </c>
      <c r="E1284" s="72" t="s">
        <v>11112</v>
      </c>
      <c r="F1284" s="72" t="s">
        <v>11111</v>
      </c>
      <c r="G1284" s="176">
        <v>0</v>
      </c>
      <c r="H1284" s="72" t="s">
        <v>71</v>
      </c>
      <c r="I1284" s="71" t="s">
        <v>64</v>
      </c>
      <c r="J1284" s="73" t="s">
        <v>81</v>
      </c>
      <c r="K1284" s="75" t="s">
        <v>11110</v>
      </c>
      <c r="L1284" s="76">
        <v>11400000</v>
      </c>
      <c r="M1284" s="71" t="s">
        <v>66</v>
      </c>
      <c r="N1284" s="75" t="s">
        <v>11109</v>
      </c>
      <c r="O1284" s="75">
        <v>1065632898</v>
      </c>
      <c r="P1284" s="72">
        <v>1425</v>
      </c>
      <c r="Q1284" s="80">
        <v>45840</v>
      </c>
      <c r="R1284" s="75">
        <v>5603238000</v>
      </c>
      <c r="S1284" s="80">
        <v>45880</v>
      </c>
      <c r="T1284" s="76">
        <v>11400000</v>
      </c>
      <c r="U1284" s="72" t="s">
        <v>65</v>
      </c>
      <c r="V1284" s="76">
        <v>57461216</v>
      </c>
      <c r="W1284" s="104" t="s">
        <v>10332</v>
      </c>
      <c r="X1284" s="80">
        <v>45880</v>
      </c>
      <c r="Y1284" s="80">
        <v>45880</v>
      </c>
      <c r="Z1284" s="78" t="s">
        <v>73</v>
      </c>
      <c r="AA1284" s="78">
        <v>45991</v>
      </c>
      <c r="AB1284" s="102">
        <f t="shared" si="114"/>
        <v>111</v>
      </c>
      <c r="AC1284" s="72">
        <v>0</v>
      </c>
      <c r="AD1284" s="514">
        <v>0</v>
      </c>
      <c r="AE1284" s="72">
        <v>0</v>
      </c>
      <c r="AF1284" s="80" t="s">
        <v>73</v>
      </c>
      <c r="AG1284" s="102">
        <f t="shared" si="115"/>
        <v>0</v>
      </c>
      <c r="AH1284" s="72">
        <v>0</v>
      </c>
      <c r="AI1284" s="628">
        <v>0</v>
      </c>
      <c r="AJ1284" s="72" t="s">
        <v>73</v>
      </c>
      <c r="AK1284" s="80" t="s">
        <v>73</v>
      </c>
      <c r="AL1284" s="72">
        <v>0</v>
      </c>
      <c r="AM1284" s="80" t="s">
        <v>73</v>
      </c>
      <c r="AN1284" s="80" t="s">
        <v>73</v>
      </c>
      <c r="AO1284" s="80" t="s">
        <v>73</v>
      </c>
      <c r="AP1284" s="102">
        <f t="shared" si="116"/>
        <v>0</v>
      </c>
      <c r="AQ1284" s="102">
        <f t="shared" si="117"/>
        <v>11400000</v>
      </c>
      <c r="AR1284" s="72" t="s">
        <v>65</v>
      </c>
      <c r="AS1284" s="76">
        <v>11400000</v>
      </c>
      <c r="AT1284" s="72" t="s">
        <v>319</v>
      </c>
      <c r="AU1284" s="76">
        <v>0</v>
      </c>
      <c r="AV1284" s="81" t="s">
        <v>73</v>
      </c>
      <c r="AW1284" s="620">
        <v>8550000</v>
      </c>
      <c r="AX1284" s="488">
        <f t="shared" si="118"/>
        <v>2850000</v>
      </c>
      <c r="AY1284" s="84">
        <f t="shared" si="119"/>
        <v>0.75</v>
      </c>
      <c r="AZ1284" s="84">
        <v>0.75</v>
      </c>
      <c r="BA1284" s="81" t="s">
        <v>73</v>
      </c>
      <c r="BB1284" s="72" t="s">
        <v>123</v>
      </c>
      <c r="BC1284" s="75" t="s">
        <v>11108</v>
      </c>
      <c r="BD1284" s="71" t="s">
        <v>65</v>
      </c>
      <c r="BE1284" s="71" t="s">
        <v>65</v>
      </c>
    </row>
    <row r="1285" spans="2:57" x14ac:dyDescent="0.25">
      <c r="B1285" s="71">
        <v>2025</v>
      </c>
      <c r="C1285" s="71">
        <v>891780111</v>
      </c>
      <c r="D1285" s="71" t="s">
        <v>63</v>
      </c>
      <c r="E1285" s="72" t="s">
        <v>11107</v>
      </c>
      <c r="F1285" s="72" t="s">
        <v>11106</v>
      </c>
      <c r="G1285" s="176">
        <v>0</v>
      </c>
      <c r="H1285" s="72" t="s">
        <v>71</v>
      </c>
      <c r="I1285" s="71" t="s">
        <v>64</v>
      </c>
      <c r="J1285" s="73" t="s">
        <v>81</v>
      </c>
      <c r="K1285" s="75" t="s">
        <v>11105</v>
      </c>
      <c r="L1285" s="76">
        <v>13888000</v>
      </c>
      <c r="M1285" s="71" t="s">
        <v>66</v>
      </c>
      <c r="N1285" s="75" t="s">
        <v>11104</v>
      </c>
      <c r="O1285" s="75">
        <v>7143181</v>
      </c>
      <c r="P1285" s="72">
        <v>1425</v>
      </c>
      <c r="Q1285" s="80">
        <v>45840</v>
      </c>
      <c r="R1285" s="75">
        <v>5603238000</v>
      </c>
      <c r="S1285" s="80">
        <v>45880</v>
      </c>
      <c r="T1285" s="76">
        <v>13888000</v>
      </c>
      <c r="U1285" s="72" t="s">
        <v>65</v>
      </c>
      <c r="V1285" s="76">
        <v>57461216</v>
      </c>
      <c r="W1285" s="104" t="s">
        <v>10332</v>
      </c>
      <c r="X1285" s="80">
        <v>45880</v>
      </c>
      <c r="Y1285" s="80">
        <v>45880</v>
      </c>
      <c r="Z1285" s="78" t="s">
        <v>73</v>
      </c>
      <c r="AA1285" s="78">
        <v>45991</v>
      </c>
      <c r="AB1285" s="102">
        <f t="shared" si="114"/>
        <v>111</v>
      </c>
      <c r="AC1285" s="72">
        <v>0</v>
      </c>
      <c r="AD1285" s="514">
        <v>0</v>
      </c>
      <c r="AE1285" s="72">
        <v>0</v>
      </c>
      <c r="AF1285" s="80" t="s">
        <v>73</v>
      </c>
      <c r="AG1285" s="102">
        <f t="shared" si="115"/>
        <v>0</v>
      </c>
      <c r="AH1285" s="72">
        <v>0</v>
      </c>
      <c r="AI1285" s="628">
        <v>0</v>
      </c>
      <c r="AJ1285" s="72" t="s">
        <v>73</v>
      </c>
      <c r="AK1285" s="80" t="s">
        <v>73</v>
      </c>
      <c r="AL1285" s="72">
        <v>0</v>
      </c>
      <c r="AM1285" s="80" t="s">
        <v>73</v>
      </c>
      <c r="AN1285" s="80" t="s">
        <v>73</v>
      </c>
      <c r="AO1285" s="80" t="s">
        <v>73</v>
      </c>
      <c r="AP1285" s="102">
        <f t="shared" si="116"/>
        <v>0</v>
      </c>
      <c r="AQ1285" s="102">
        <f t="shared" si="117"/>
        <v>13888000</v>
      </c>
      <c r="AR1285" s="72" t="s">
        <v>65</v>
      </c>
      <c r="AS1285" s="76">
        <v>13888000</v>
      </c>
      <c r="AT1285" s="72" t="s">
        <v>319</v>
      </c>
      <c r="AU1285" s="76">
        <v>0</v>
      </c>
      <c r="AV1285" s="81" t="s">
        <v>73</v>
      </c>
      <c r="AW1285" s="620">
        <v>10416000</v>
      </c>
      <c r="AX1285" s="488">
        <f t="shared" si="118"/>
        <v>3472000</v>
      </c>
      <c r="AY1285" s="84">
        <f t="shared" si="119"/>
        <v>0.75</v>
      </c>
      <c r="AZ1285" s="84">
        <v>0.75</v>
      </c>
      <c r="BA1285" s="81" t="s">
        <v>73</v>
      </c>
      <c r="BB1285" s="72" t="s">
        <v>123</v>
      </c>
      <c r="BC1285" s="75" t="s">
        <v>11103</v>
      </c>
      <c r="BD1285" s="71" t="s">
        <v>65</v>
      </c>
      <c r="BE1285" s="71" t="s">
        <v>65</v>
      </c>
    </row>
    <row r="1286" spans="2:57" x14ac:dyDescent="0.25">
      <c r="B1286" s="71">
        <v>2025</v>
      </c>
      <c r="C1286" s="71">
        <v>891780111</v>
      </c>
      <c r="D1286" s="71" t="s">
        <v>63</v>
      </c>
      <c r="E1286" s="72" t="s">
        <v>11102</v>
      </c>
      <c r="F1286" s="72" t="s">
        <v>11101</v>
      </c>
      <c r="G1286" s="176">
        <v>0</v>
      </c>
      <c r="H1286" s="72" t="s">
        <v>71</v>
      </c>
      <c r="I1286" s="71" t="s">
        <v>64</v>
      </c>
      <c r="J1286" s="73" t="s">
        <v>81</v>
      </c>
      <c r="K1286" s="75" t="s">
        <v>11100</v>
      </c>
      <c r="L1286" s="76">
        <v>12624000</v>
      </c>
      <c r="M1286" s="71" t="s">
        <v>66</v>
      </c>
      <c r="N1286" s="75" t="s">
        <v>11099</v>
      </c>
      <c r="O1286" s="75">
        <v>1082982732</v>
      </c>
      <c r="P1286" s="72">
        <v>1425</v>
      </c>
      <c r="Q1286" s="80">
        <v>45840</v>
      </c>
      <c r="R1286" s="75">
        <v>5603238000</v>
      </c>
      <c r="S1286" s="80">
        <v>45880</v>
      </c>
      <c r="T1286" s="76">
        <v>12624000</v>
      </c>
      <c r="U1286" s="72" t="s">
        <v>65</v>
      </c>
      <c r="V1286" s="76">
        <v>57461216</v>
      </c>
      <c r="W1286" s="104" t="s">
        <v>10332</v>
      </c>
      <c r="X1286" s="80">
        <v>45880</v>
      </c>
      <c r="Y1286" s="80">
        <v>45880</v>
      </c>
      <c r="Z1286" s="78" t="s">
        <v>73</v>
      </c>
      <c r="AA1286" s="78">
        <v>45991</v>
      </c>
      <c r="AB1286" s="102">
        <f t="shared" si="114"/>
        <v>111</v>
      </c>
      <c r="AC1286" s="72">
        <v>0</v>
      </c>
      <c r="AD1286" s="514">
        <v>0</v>
      </c>
      <c r="AE1286" s="72">
        <v>0</v>
      </c>
      <c r="AF1286" s="80" t="s">
        <v>73</v>
      </c>
      <c r="AG1286" s="102">
        <f t="shared" si="115"/>
        <v>0</v>
      </c>
      <c r="AH1286" s="72">
        <v>0</v>
      </c>
      <c r="AI1286" s="628">
        <v>0</v>
      </c>
      <c r="AJ1286" s="72" t="s">
        <v>73</v>
      </c>
      <c r="AK1286" s="80" t="s">
        <v>73</v>
      </c>
      <c r="AL1286" s="72">
        <v>0</v>
      </c>
      <c r="AM1286" s="80" t="s">
        <v>73</v>
      </c>
      <c r="AN1286" s="80" t="s">
        <v>73</v>
      </c>
      <c r="AO1286" s="80" t="s">
        <v>73</v>
      </c>
      <c r="AP1286" s="102">
        <f t="shared" si="116"/>
        <v>0</v>
      </c>
      <c r="AQ1286" s="102">
        <f t="shared" si="117"/>
        <v>12624000</v>
      </c>
      <c r="AR1286" s="72" t="s">
        <v>65</v>
      </c>
      <c r="AS1286" s="76">
        <v>12624000</v>
      </c>
      <c r="AT1286" s="72" t="s">
        <v>319</v>
      </c>
      <c r="AU1286" s="76">
        <v>0</v>
      </c>
      <c r="AV1286" s="81" t="s">
        <v>73</v>
      </c>
      <c r="AW1286" s="620">
        <v>9468000</v>
      </c>
      <c r="AX1286" s="488">
        <f t="shared" si="118"/>
        <v>3156000</v>
      </c>
      <c r="AY1286" s="84">
        <f t="shared" si="119"/>
        <v>0.75</v>
      </c>
      <c r="AZ1286" s="84">
        <v>0.75</v>
      </c>
      <c r="BA1286" s="81" t="s">
        <v>73</v>
      </c>
      <c r="BB1286" s="72" t="s">
        <v>123</v>
      </c>
      <c r="BC1286" s="75" t="s">
        <v>11098</v>
      </c>
      <c r="BD1286" s="71" t="s">
        <v>65</v>
      </c>
      <c r="BE1286" s="71" t="s">
        <v>65</v>
      </c>
    </row>
    <row r="1287" spans="2:57" x14ac:dyDescent="0.25">
      <c r="B1287" s="71">
        <v>2025</v>
      </c>
      <c r="C1287" s="71">
        <v>891780111</v>
      </c>
      <c r="D1287" s="71" t="s">
        <v>63</v>
      </c>
      <c r="E1287" s="72" t="s">
        <v>11097</v>
      </c>
      <c r="F1287" s="72" t="s">
        <v>11096</v>
      </c>
      <c r="G1287" s="176">
        <v>0</v>
      </c>
      <c r="H1287" s="72" t="s">
        <v>71</v>
      </c>
      <c r="I1287" s="71" t="s">
        <v>64</v>
      </c>
      <c r="J1287" s="73" t="s">
        <v>81</v>
      </c>
      <c r="K1287" s="75" t="s">
        <v>11095</v>
      </c>
      <c r="L1287" s="76">
        <v>13540800</v>
      </c>
      <c r="M1287" s="71" t="s">
        <v>66</v>
      </c>
      <c r="N1287" s="75" t="s">
        <v>11094</v>
      </c>
      <c r="O1287" s="75">
        <v>36697703</v>
      </c>
      <c r="P1287" s="72">
        <v>1425</v>
      </c>
      <c r="Q1287" s="80">
        <v>45840</v>
      </c>
      <c r="R1287" s="75">
        <v>5603238000</v>
      </c>
      <c r="S1287" s="80">
        <v>45880</v>
      </c>
      <c r="T1287" s="76">
        <v>13540800</v>
      </c>
      <c r="U1287" s="72" t="s">
        <v>65</v>
      </c>
      <c r="V1287" s="76">
        <v>45476408</v>
      </c>
      <c r="W1287" s="104" t="s">
        <v>10489</v>
      </c>
      <c r="X1287" s="80">
        <v>45880</v>
      </c>
      <c r="Y1287" s="80">
        <v>45880</v>
      </c>
      <c r="Z1287" s="78" t="s">
        <v>73</v>
      </c>
      <c r="AA1287" s="78">
        <v>45991</v>
      </c>
      <c r="AB1287" s="102">
        <f t="shared" si="114"/>
        <v>111</v>
      </c>
      <c r="AC1287" s="72">
        <v>0</v>
      </c>
      <c r="AD1287" s="514">
        <v>0</v>
      </c>
      <c r="AE1287" s="72">
        <v>0</v>
      </c>
      <c r="AF1287" s="80" t="s">
        <v>73</v>
      </c>
      <c r="AG1287" s="102">
        <f t="shared" si="115"/>
        <v>0</v>
      </c>
      <c r="AH1287" s="72">
        <v>0</v>
      </c>
      <c r="AI1287" s="628">
        <v>0</v>
      </c>
      <c r="AJ1287" s="72" t="s">
        <v>73</v>
      </c>
      <c r="AK1287" s="80" t="s">
        <v>73</v>
      </c>
      <c r="AL1287" s="72">
        <v>0</v>
      </c>
      <c r="AM1287" s="80" t="s">
        <v>73</v>
      </c>
      <c r="AN1287" s="80" t="s">
        <v>73</v>
      </c>
      <c r="AO1287" s="80" t="s">
        <v>73</v>
      </c>
      <c r="AP1287" s="102">
        <f t="shared" si="116"/>
        <v>0</v>
      </c>
      <c r="AQ1287" s="102">
        <f t="shared" si="117"/>
        <v>13540800</v>
      </c>
      <c r="AR1287" s="72" t="s">
        <v>65</v>
      </c>
      <c r="AS1287" s="76">
        <v>13540800</v>
      </c>
      <c r="AT1287" s="72" t="s">
        <v>319</v>
      </c>
      <c r="AU1287" s="76">
        <v>0</v>
      </c>
      <c r="AV1287" s="81" t="s">
        <v>73</v>
      </c>
      <c r="AW1287" s="620">
        <v>10068800</v>
      </c>
      <c r="AX1287" s="488">
        <f t="shared" si="118"/>
        <v>3472000</v>
      </c>
      <c r="AY1287" s="84">
        <f t="shared" si="119"/>
        <v>0.74358974358974361</v>
      </c>
      <c r="AZ1287" s="84">
        <v>0.74358974358974361</v>
      </c>
      <c r="BA1287" s="81" t="s">
        <v>73</v>
      </c>
      <c r="BB1287" s="72" t="s">
        <v>123</v>
      </c>
      <c r="BC1287" s="75" t="s">
        <v>11093</v>
      </c>
      <c r="BD1287" s="71" t="s">
        <v>65</v>
      </c>
      <c r="BE1287" s="71" t="s">
        <v>65</v>
      </c>
    </row>
    <row r="1288" spans="2:57" x14ac:dyDescent="0.25">
      <c r="B1288" s="71">
        <v>2025</v>
      </c>
      <c r="C1288" s="71">
        <v>891780111</v>
      </c>
      <c r="D1288" s="71" t="s">
        <v>63</v>
      </c>
      <c r="E1288" s="72" t="s">
        <v>11092</v>
      </c>
      <c r="F1288" s="72" t="s">
        <v>11091</v>
      </c>
      <c r="G1288" s="176">
        <v>0</v>
      </c>
      <c r="H1288" s="72" t="s">
        <v>71</v>
      </c>
      <c r="I1288" s="71" t="s">
        <v>64</v>
      </c>
      <c r="J1288" s="73" t="s">
        <v>81</v>
      </c>
      <c r="K1288" s="75" t="s">
        <v>11090</v>
      </c>
      <c r="L1288" s="76">
        <v>12624000</v>
      </c>
      <c r="M1288" s="71" t="s">
        <v>66</v>
      </c>
      <c r="N1288" s="75" t="s">
        <v>11089</v>
      </c>
      <c r="O1288" s="75">
        <v>4981247</v>
      </c>
      <c r="P1288" s="72">
        <v>1425</v>
      </c>
      <c r="Q1288" s="80">
        <v>45840</v>
      </c>
      <c r="R1288" s="75">
        <v>5603238000</v>
      </c>
      <c r="S1288" s="80">
        <v>45880</v>
      </c>
      <c r="T1288" s="76">
        <v>12624000</v>
      </c>
      <c r="U1288" s="72" t="s">
        <v>65</v>
      </c>
      <c r="V1288" s="76">
        <v>57461216</v>
      </c>
      <c r="W1288" s="104" t="s">
        <v>10332</v>
      </c>
      <c r="X1288" s="80">
        <v>45880</v>
      </c>
      <c r="Y1288" s="80">
        <v>45880</v>
      </c>
      <c r="Z1288" s="78" t="s">
        <v>73</v>
      </c>
      <c r="AA1288" s="78">
        <v>45991</v>
      </c>
      <c r="AB1288" s="102">
        <f t="shared" ref="AB1288:AB1351" si="120">+IF(Z1288="1800-01-01",AA1288-Y1288,AA1288-Z1288)</f>
        <v>111</v>
      </c>
      <c r="AC1288" s="72">
        <v>0</v>
      </c>
      <c r="AD1288" s="514">
        <v>0</v>
      </c>
      <c r="AE1288" s="72">
        <v>0</v>
      </c>
      <c r="AF1288" s="80" t="s">
        <v>73</v>
      </c>
      <c r="AG1288" s="102">
        <f t="shared" ref="AG1288:AG1351" si="121">+IF(AF1288="1800-01-01",0,AF1288-AA1288)</f>
        <v>0</v>
      </c>
      <c r="AH1288" s="72">
        <v>0</v>
      </c>
      <c r="AI1288" s="628">
        <v>0</v>
      </c>
      <c r="AJ1288" s="72" t="s">
        <v>73</v>
      </c>
      <c r="AK1288" s="80" t="s">
        <v>73</v>
      </c>
      <c r="AL1288" s="72">
        <v>0</v>
      </c>
      <c r="AM1288" s="80" t="s">
        <v>73</v>
      </c>
      <c r="AN1288" s="80" t="s">
        <v>73</v>
      </c>
      <c r="AO1288" s="80" t="s">
        <v>73</v>
      </c>
      <c r="AP1288" s="102">
        <f t="shared" ref="AP1288:AP1351" si="122">+IF(AM1288="1800-01-01",0,AN1288-AM1288)</f>
        <v>0</v>
      </c>
      <c r="AQ1288" s="102">
        <f t="shared" ref="AQ1288:AQ1351" si="123">+L1288+AD1288-AI1288</f>
        <v>12624000</v>
      </c>
      <c r="AR1288" s="72" t="s">
        <v>65</v>
      </c>
      <c r="AS1288" s="76">
        <v>12624000</v>
      </c>
      <c r="AT1288" s="72" t="s">
        <v>319</v>
      </c>
      <c r="AU1288" s="76">
        <v>0</v>
      </c>
      <c r="AV1288" s="81" t="s">
        <v>73</v>
      </c>
      <c r="AW1288" s="620">
        <v>9468000</v>
      </c>
      <c r="AX1288" s="488">
        <f t="shared" ref="AX1288:AX1351" si="124">AQ1288-AW1288</f>
        <v>3156000</v>
      </c>
      <c r="AY1288" s="84">
        <f t="shared" ref="AY1288:AY1351" si="125">+IFERROR(AW1288/AQ1288,"_")</f>
        <v>0.75</v>
      </c>
      <c r="AZ1288" s="84">
        <v>0.75</v>
      </c>
      <c r="BA1288" s="81" t="s">
        <v>73</v>
      </c>
      <c r="BB1288" s="72" t="s">
        <v>123</v>
      </c>
      <c r="BC1288" s="75" t="s">
        <v>11088</v>
      </c>
      <c r="BD1288" s="71" t="s">
        <v>65</v>
      </c>
      <c r="BE1288" s="71" t="s">
        <v>65</v>
      </c>
    </row>
    <row r="1289" spans="2:57" x14ac:dyDescent="0.25">
      <c r="B1289" s="71">
        <v>2025</v>
      </c>
      <c r="C1289" s="71">
        <v>891780111</v>
      </c>
      <c r="D1289" s="71" t="s">
        <v>63</v>
      </c>
      <c r="E1289" s="72" t="s">
        <v>11087</v>
      </c>
      <c r="F1289" s="72" t="s">
        <v>11086</v>
      </c>
      <c r="G1289" s="176">
        <v>0</v>
      </c>
      <c r="H1289" s="72" t="s">
        <v>71</v>
      </c>
      <c r="I1289" s="71" t="s">
        <v>64</v>
      </c>
      <c r="J1289" s="73" t="s">
        <v>81</v>
      </c>
      <c r="K1289" s="75" t="s">
        <v>10960</v>
      </c>
      <c r="L1289" s="76">
        <v>10335000</v>
      </c>
      <c r="M1289" s="71" t="s">
        <v>66</v>
      </c>
      <c r="N1289" s="75" t="s">
        <v>11085</v>
      </c>
      <c r="O1289" s="75">
        <v>36726740</v>
      </c>
      <c r="P1289" s="72">
        <v>1425</v>
      </c>
      <c r="Q1289" s="80">
        <v>45840</v>
      </c>
      <c r="R1289" s="75">
        <v>5603238000</v>
      </c>
      <c r="S1289" s="80">
        <v>45880</v>
      </c>
      <c r="T1289" s="76">
        <v>10335000</v>
      </c>
      <c r="U1289" s="72" t="s">
        <v>65</v>
      </c>
      <c r="V1289" s="76">
        <v>36557666</v>
      </c>
      <c r="W1289" s="104" t="s">
        <v>10440</v>
      </c>
      <c r="X1289" s="80">
        <v>45880</v>
      </c>
      <c r="Y1289" s="80">
        <v>45880</v>
      </c>
      <c r="Z1289" s="78" t="s">
        <v>73</v>
      </c>
      <c r="AA1289" s="78">
        <v>45991</v>
      </c>
      <c r="AB1289" s="102">
        <f t="shared" si="120"/>
        <v>111</v>
      </c>
      <c r="AC1289" s="72">
        <v>0</v>
      </c>
      <c r="AD1289" s="514">
        <v>0</v>
      </c>
      <c r="AE1289" s="72">
        <v>0</v>
      </c>
      <c r="AF1289" s="80" t="s">
        <v>73</v>
      </c>
      <c r="AG1289" s="102">
        <f t="shared" si="121"/>
        <v>0</v>
      </c>
      <c r="AH1289" s="72">
        <v>0</v>
      </c>
      <c r="AI1289" s="628">
        <v>0</v>
      </c>
      <c r="AJ1289" s="72" t="s">
        <v>73</v>
      </c>
      <c r="AK1289" s="80" t="s">
        <v>73</v>
      </c>
      <c r="AL1289" s="72">
        <v>0</v>
      </c>
      <c r="AM1289" s="80" t="s">
        <v>73</v>
      </c>
      <c r="AN1289" s="80" t="s">
        <v>73</v>
      </c>
      <c r="AO1289" s="80" t="s">
        <v>73</v>
      </c>
      <c r="AP1289" s="102">
        <f t="shared" si="122"/>
        <v>0</v>
      </c>
      <c r="AQ1289" s="102">
        <f t="shared" si="123"/>
        <v>10335000</v>
      </c>
      <c r="AR1289" s="72" t="s">
        <v>65</v>
      </c>
      <c r="AS1289" s="76">
        <v>10335000</v>
      </c>
      <c r="AT1289" s="72" t="s">
        <v>319</v>
      </c>
      <c r="AU1289" s="76">
        <v>0</v>
      </c>
      <c r="AV1289" s="81" t="s">
        <v>73</v>
      </c>
      <c r="AW1289" s="620">
        <v>7685000</v>
      </c>
      <c r="AX1289" s="488">
        <f t="shared" si="124"/>
        <v>2650000</v>
      </c>
      <c r="AY1289" s="84">
        <f t="shared" si="125"/>
        <v>0.74358974358974361</v>
      </c>
      <c r="AZ1289" s="84">
        <v>0.74358974358974361</v>
      </c>
      <c r="BA1289" s="81" t="s">
        <v>73</v>
      </c>
      <c r="BB1289" s="72" t="s">
        <v>123</v>
      </c>
      <c r="BC1289" s="75" t="s">
        <v>11084</v>
      </c>
      <c r="BD1289" s="71" t="s">
        <v>65</v>
      </c>
      <c r="BE1289" s="71" t="s">
        <v>65</v>
      </c>
    </row>
    <row r="1290" spans="2:57" x14ac:dyDescent="0.25">
      <c r="B1290" s="71">
        <v>2025</v>
      </c>
      <c r="C1290" s="71">
        <v>891780111</v>
      </c>
      <c r="D1290" s="71" t="s">
        <v>63</v>
      </c>
      <c r="E1290" s="72" t="s">
        <v>11083</v>
      </c>
      <c r="F1290" s="72" t="s">
        <v>11082</v>
      </c>
      <c r="G1290" s="176">
        <v>0</v>
      </c>
      <c r="H1290" s="72" t="s">
        <v>71</v>
      </c>
      <c r="I1290" s="71" t="s">
        <v>64</v>
      </c>
      <c r="J1290" s="73" t="s">
        <v>81</v>
      </c>
      <c r="K1290" s="75" t="s">
        <v>11081</v>
      </c>
      <c r="L1290" s="76">
        <v>12308400</v>
      </c>
      <c r="M1290" s="71" t="s">
        <v>66</v>
      </c>
      <c r="N1290" s="75" t="s">
        <v>11080</v>
      </c>
      <c r="O1290" s="75">
        <v>1083008431</v>
      </c>
      <c r="P1290" s="72">
        <v>1425</v>
      </c>
      <c r="Q1290" s="80">
        <v>45840</v>
      </c>
      <c r="R1290" s="75">
        <v>5603238000</v>
      </c>
      <c r="S1290" s="80">
        <v>45880</v>
      </c>
      <c r="T1290" s="76">
        <v>12308400</v>
      </c>
      <c r="U1290" s="72" t="s">
        <v>65</v>
      </c>
      <c r="V1290" s="76">
        <v>36557666</v>
      </c>
      <c r="W1290" s="104" t="s">
        <v>10440</v>
      </c>
      <c r="X1290" s="80">
        <v>45880</v>
      </c>
      <c r="Y1290" s="80">
        <v>45880</v>
      </c>
      <c r="Z1290" s="78" t="s">
        <v>73</v>
      </c>
      <c r="AA1290" s="78">
        <v>45991</v>
      </c>
      <c r="AB1290" s="102">
        <f t="shared" si="120"/>
        <v>111</v>
      </c>
      <c r="AC1290" s="72">
        <v>0</v>
      </c>
      <c r="AD1290" s="514">
        <v>0</v>
      </c>
      <c r="AE1290" s="72">
        <v>0</v>
      </c>
      <c r="AF1290" s="80" t="s">
        <v>73</v>
      </c>
      <c r="AG1290" s="102">
        <f t="shared" si="121"/>
        <v>0</v>
      </c>
      <c r="AH1290" s="72">
        <v>0</v>
      </c>
      <c r="AI1290" s="628">
        <v>0</v>
      </c>
      <c r="AJ1290" s="72" t="s">
        <v>73</v>
      </c>
      <c r="AK1290" s="80" t="s">
        <v>73</v>
      </c>
      <c r="AL1290" s="72">
        <v>0</v>
      </c>
      <c r="AM1290" s="80" t="s">
        <v>73</v>
      </c>
      <c r="AN1290" s="80" t="s">
        <v>73</v>
      </c>
      <c r="AO1290" s="80" t="s">
        <v>73</v>
      </c>
      <c r="AP1290" s="102">
        <f t="shared" si="122"/>
        <v>0</v>
      </c>
      <c r="AQ1290" s="102">
        <f t="shared" si="123"/>
        <v>12308400</v>
      </c>
      <c r="AR1290" s="72" t="s">
        <v>65</v>
      </c>
      <c r="AS1290" s="76">
        <v>12308400</v>
      </c>
      <c r="AT1290" s="72" t="s">
        <v>319</v>
      </c>
      <c r="AU1290" s="76">
        <v>0</v>
      </c>
      <c r="AV1290" s="81" t="s">
        <v>73</v>
      </c>
      <c r="AW1290" s="620">
        <v>9152400</v>
      </c>
      <c r="AX1290" s="488">
        <f t="shared" si="124"/>
        <v>3156000</v>
      </c>
      <c r="AY1290" s="84">
        <f t="shared" si="125"/>
        <v>0.74358974358974361</v>
      </c>
      <c r="AZ1290" s="84">
        <v>0.74358974358974361</v>
      </c>
      <c r="BA1290" s="81" t="s">
        <v>73</v>
      </c>
      <c r="BB1290" s="72" t="s">
        <v>123</v>
      </c>
      <c r="BC1290" s="75" t="s">
        <v>11079</v>
      </c>
      <c r="BD1290" s="71" t="s">
        <v>65</v>
      </c>
      <c r="BE1290" s="71" t="s">
        <v>65</v>
      </c>
    </row>
    <row r="1291" spans="2:57" x14ac:dyDescent="0.25">
      <c r="B1291" s="71">
        <v>2025</v>
      </c>
      <c r="C1291" s="71">
        <v>891780111</v>
      </c>
      <c r="D1291" s="71" t="s">
        <v>63</v>
      </c>
      <c r="E1291" s="72" t="s">
        <v>11078</v>
      </c>
      <c r="F1291" s="72" t="s">
        <v>11077</v>
      </c>
      <c r="G1291" s="176">
        <v>0</v>
      </c>
      <c r="H1291" s="72" t="s">
        <v>71</v>
      </c>
      <c r="I1291" s="71" t="s">
        <v>64</v>
      </c>
      <c r="J1291" s="73" t="s">
        <v>81</v>
      </c>
      <c r="K1291" s="75" t="s">
        <v>11076</v>
      </c>
      <c r="L1291" s="76">
        <v>12308400</v>
      </c>
      <c r="M1291" s="71" t="s">
        <v>66</v>
      </c>
      <c r="N1291" s="75" t="s">
        <v>11075</v>
      </c>
      <c r="O1291" s="75">
        <v>1083038270</v>
      </c>
      <c r="P1291" s="72">
        <v>1425</v>
      </c>
      <c r="Q1291" s="80">
        <v>45840</v>
      </c>
      <c r="R1291" s="75">
        <v>5603238000</v>
      </c>
      <c r="S1291" s="80">
        <v>45880</v>
      </c>
      <c r="T1291" s="76">
        <v>12308400</v>
      </c>
      <c r="U1291" s="72" t="s">
        <v>65</v>
      </c>
      <c r="V1291" s="76">
        <v>36557666</v>
      </c>
      <c r="W1291" s="104" t="s">
        <v>10440</v>
      </c>
      <c r="X1291" s="80">
        <v>45880</v>
      </c>
      <c r="Y1291" s="80">
        <v>45880</v>
      </c>
      <c r="Z1291" s="78" t="s">
        <v>73</v>
      </c>
      <c r="AA1291" s="78">
        <v>45991</v>
      </c>
      <c r="AB1291" s="102">
        <f t="shared" si="120"/>
        <v>111</v>
      </c>
      <c r="AC1291" s="72">
        <v>0</v>
      </c>
      <c r="AD1291" s="514">
        <v>0</v>
      </c>
      <c r="AE1291" s="72">
        <v>0</v>
      </c>
      <c r="AF1291" s="80" t="s">
        <v>73</v>
      </c>
      <c r="AG1291" s="102">
        <f t="shared" si="121"/>
        <v>0</v>
      </c>
      <c r="AH1291" s="72">
        <v>0</v>
      </c>
      <c r="AI1291" s="628">
        <v>0</v>
      </c>
      <c r="AJ1291" s="72" t="s">
        <v>73</v>
      </c>
      <c r="AK1291" s="80" t="s">
        <v>73</v>
      </c>
      <c r="AL1291" s="72">
        <v>0</v>
      </c>
      <c r="AM1291" s="80" t="s">
        <v>73</v>
      </c>
      <c r="AN1291" s="80" t="s">
        <v>73</v>
      </c>
      <c r="AO1291" s="80" t="s">
        <v>73</v>
      </c>
      <c r="AP1291" s="102">
        <f t="shared" si="122"/>
        <v>0</v>
      </c>
      <c r="AQ1291" s="102">
        <f t="shared" si="123"/>
        <v>12308400</v>
      </c>
      <c r="AR1291" s="72" t="s">
        <v>65</v>
      </c>
      <c r="AS1291" s="76">
        <v>12308400</v>
      </c>
      <c r="AT1291" s="72" t="s">
        <v>319</v>
      </c>
      <c r="AU1291" s="76">
        <v>0</v>
      </c>
      <c r="AV1291" s="81" t="s">
        <v>73</v>
      </c>
      <c r="AW1291" s="620">
        <v>9152400</v>
      </c>
      <c r="AX1291" s="488">
        <f t="shared" si="124"/>
        <v>3156000</v>
      </c>
      <c r="AY1291" s="84">
        <f t="shared" si="125"/>
        <v>0.74358974358974361</v>
      </c>
      <c r="AZ1291" s="84">
        <v>0.74358974358974361</v>
      </c>
      <c r="BA1291" s="81" t="s">
        <v>73</v>
      </c>
      <c r="BB1291" s="72" t="s">
        <v>123</v>
      </c>
      <c r="BC1291" s="75" t="s">
        <v>11074</v>
      </c>
      <c r="BD1291" s="71" t="s">
        <v>65</v>
      </c>
      <c r="BE1291" s="71" t="s">
        <v>65</v>
      </c>
    </row>
    <row r="1292" spans="2:57" x14ac:dyDescent="0.25">
      <c r="B1292" s="71">
        <v>2025</v>
      </c>
      <c r="C1292" s="71">
        <v>891780111</v>
      </c>
      <c r="D1292" s="71" t="s">
        <v>63</v>
      </c>
      <c r="E1292" s="72" t="s">
        <v>11073</v>
      </c>
      <c r="F1292" s="72" t="s">
        <v>11072</v>
      </c>
      <c r="G1292" s="176">
        <v>0</v>
      </c>
      <c r="H1292" s="72" t="s">
        <v>71</v>
      </c>
      <c r="I1292" s="71" t="s">
        <v>64</v>
      </c>
      <c r="J1292" s="73" t="s">
        <v>81</v>
      </c>
      <c r="K1292" s="75" t="s">
        <v>10622</v>
      </c>
      <c r="L1292" s="76">
        <v>10600000</v>
      </c>
      <c r="M1292" s="71" t="s">
        <v>66</v>
      </c>
      <c r="N1292" s="75" t="s">
        <v>11071</v>
      </c>
      <c r="O1292" s="75">
        <v>1003241053</v>
      </c>
      <c r="P1292" s="72">
        <v>1426</v>
      </c>
      <c r="Q1292" s="80">
        <v>45840</v>
      </c>
      <c r="R1292" s="75">
        <v>2494141000</v>
      </c>
      <c r="S1292" s="80">
        <v>45880</v>
      </c>
      <c r="T1292" s="76">
        <v>10600000</v>
      </c>
      <c r="U1292" s="72" t="s">
        <v>65</v>
      </c>
      <c r="V1292" s="76">
        <v>7632967</v>
      </c>
      <c r="W1292" s="104" t="s">
        <v>1011</v>
      </c>
      <c r="X1292" s="80">
        <v>45880</v>
      </c>
      <c r="Y1292" s="80">
        <v>45880</v>
      </c>
      <c r="Z1292" s="78" t="s">
        <v>73</v>
      </c>
      <c r="AA1292" s="78">
        <v>45991</v>
      </c>
      <c r="AB1292" s="102">
        <f t="shared" si="120"/>
        <v>111</v>
      </c>
      <c r="AC1292" s="72">
        <v>0</v>
      </c>
      <c r="AD1292" s="514">
        <v>0</v>
      </c>
      <c r="AE1292" s="72">
        <v>0</v>
      </c>
      <c r="AF1292" s="80" t="s">
        <v>73</v>
      </c>
      <c r="AG1292" s="102">
        <f t="shared" si="121"/>
        <v>0</v>
      </c>
      <c r="AH1292" s="72">
        <v>0</v>
      </c>
      <c r="AI1292" s="628">
        <v>0</v>
      </c>
      <c r="AJ1292" s="72" t="s">
        <v>73</v>
      </c>
      <c r="AK1292" s="80" t="s">
        <v>73</v>
      </c>
      <c r="AL1292" s="72">
        <v>0</v>
      </c>
      <c r="AM1292" s="80" t="s">
        <v>73</v>
      </c>
      <c r="AN1292" s="80" t="s">
        <v>73</v>
      </c>
      <c r="AO1292" s="80" t="s">
        <v>73</v>
      </c>
      <c r="AP1292" s="102">
        <f t="shared" si="122"/>
        <v>0</v>
      </c>
      <c r="AQ1292" s="102">
        <f t="shared" si="123"/>
        <v>10600000</v>
      </c>
      <c r="AR1292" s="72" t="s">
        <v>65</v>
      </c>
      <c r="AS1292" s="76">
        <v>10600000</v>
      </c>
      <c r="AT1292" s="72" t="s">
        <v>319</v>
      </c>
      <c r="AU1292" s="76">
        <v>0</v>
      </c>
      <c r="AV1292" s="81" t="s">
        <v>73</v>
      </c>
      <c r="AW1292" s="620">
        <v>7950000</v>
      </c>
      <c r="AX1292" s="488">
        <f t="shared" si="124"/>
        <v>2650000</v>
      </c>
      <c r="AY1292" s="84">
        <f t="shared" si="125"/>
        <v>0.75</v>
      </c>
      <c r="AZ1292" s="84">
        <v>0.75</v>
      </c>
      <c r="BA1292" s="81" t="s">
        <v>73</v>
      </c>
      <c r="BB1292" s="72" t="s">
        <v>123</v>
      </c>
      <c r="BC1292" s="75" t="s">
        <v>11070</v>
      </c>
      <c r="BD1292" s="71" t="s">
        <v>65</v>
      </c>
      <c r="BE1292" s="71" t="s">
        <v>65</v>
      </c>
    </row>
    <row r="1293" spans="2:57" x14ac:dyDescent="0.25">
      <c r="B1293" s="71">
        <v>2025</v>
      </c>
      <c r="C1293" s="71">
        <v>891780111</v>
      </c>
      <c r="D1293" s="71" t="s">
        <v>63</v>
      </c>
      <c r="E1293" s="72" t="s">
        <v>11069</v>
      </c>
      <c r="F1293" s="72" t="s">
        <v>11068</v>
      </c>
      <c r="G1293" s="176">
        <v>0</v>
      </c>
      <c r="H1293" s="72" t="s">
        <v>71</v>
      </c>
      <c r="I1293" s="71" t="s">
        <v>64</v>
      </c>
      <c r="J1293" s="73" t="s">
        <v>81</v>
      </c>
      <c r="K1293" s="75" t="s">
        <v>11067</v>
      </c>
      <c r="L1293" s="76">
        <v>12624000</v>
      </c>
      <c r="M1293" s="71" t="s">
        <v>66</v>
      </c>
      <c r="N1293" s="75" t="s">
        <v>11066</v>
      </c>
      <c r="O1293" s="75">
        <v>1020750597</v>
      </c>
      <c r="P1293" s="72">
        <v>1425</v>
      </c>
      <c r="Q1293" s="80">
        <v>45840</v>
      </c>
      <c r="R1293" s="75">
        <v>5603238000</v>
      </c>
      <c r="S1293" s="80">
        <v>45880</v>
      </c>
      <c r="T1293" s="76">
        <v>12624000</v>
      </c>
      <c r="U1293" s="72" t="s">
        <v>65</v>
      </c>
      <c r="V1293" s="76">
        <v>57461216</v>
      </c>
      <c r="W1293" s="104" t="s">
        <v>10332</v>
      </c>
      <c r="X1293" s="80">
        <v>45880</v>
      </c>
      <c r="Y1293" s="80">
        <v>45880</v>
      </c>
      <c r="Z1293" s="78" t="s">
        <v>73</v>
      </c>
      <c r="AA1293" s="78">
        <v>45991</v>
      </c>
      <c r="AB1293" s="102">
        <f t="shared" si="120"/>
        <v>111</v>
      </c>
      <c r="AC1293" s="72">
        <v>0</v>
      </c>
      <c r="AD1293" s="514">
        <v>0</v>
      </c>
      <c r="AE1293" s="72">
        <v>0</v>
      </c>
      <c r="AF1293" s="80" t="s">
        <v>73</v>
      </c>
      <c r="AG1293" s="102">
        <f t="shared" si="121"/>
        <v>0</v>
      </c>
      <c r="AH1293" s="72">
        <v>0</v>
      </c>
      <c r="AI1293" s="628">
        <v>0</v>
      </c>
      <c r="AJ1293" s="72" t="s">
        <v>73</v>
      </c>
      <c r="AK1293" s="80" t="s">
        <v>73</v>
      </c>
      <c r="AL1293" s="72">
        <v>0</v>
      </c>
      <c r="AM1293" s="80" t="s">
        <v>73</v>
      </c>
      <c r="AN1293" s="80" t="s">
        <v>73</v>
      </c>
      <c r="AO1293" s="80" t="s">
        <v>73</v>
      </c>
      <c r="AP1293" s="102">
        <f t="shared" si="122"/>
        <v>0</v>
      </c>
      <c r="AQ1293" s="102">
        <f t="shared" si="123"/>
        <v>12624000</v>
      </c>
      <c r="AR1293" s="72" t="s">
        <v>65</v>
      </c>
      <c r="AS1293" s="76">
        <v>12624000</v>
      </c>
      <c r="AT1293" s="72" t="s">
        <v>319</v>
      </c>
      <c r="AU1293" s="76">
        <v>0</v>
      </c>
      <c r="AV1293" s="81" t="s">
        <v>73</v>
      </c>
      <c r="AW1293" s="620">
        <v>9468000</v>
      </c>
      <c r="AX1293" s="488">
        <f t="shared" si="124"/>
        <v>3156000</v>
      </c>
      <c r="AY1293" s="84">
        <f t="shared" si="125"/>
        <v>0.75</v>
      </c>
      <c r="AZ1293" s="84">
        <v>0.75</v>
      </c>
      <c r="BA1293" s="81" t="s">
        <v>73</v>
      </c>
      <c r="BB1293" s="72" t="s">
        <v>123</v>
      </c>
      <c r="BC1293" s="75" t="s">
        <v>11065</v>
      </c>
      <c r="BD1293" s="71" t="s">
        <v>65</v>
      </c>
      <c r="BE1293" s="71" t="s">
        <v>65</v>
      </c>
    </row>
    <row r="1294" spans="2:57" x14ac:dyDescent="0.25">
      <c r="B1294" s="71">
        <v>2025</v>
      </c>
      <c r="C1294" s="71">
        <v>891780111</v>
      </c>
      <c r="D1294" s="71" t="s">
        <v>63</v>
      </c>
      <c r="E1294" s="72" t="s">
        <v>11064</v>
      </c>
      <c r="F1294" s="72" t="s">
        <v>11063</v>
      </c>
      <c r="G1294" s="176">
        <v>0</v>
      </c>
      <c r="H1294" s="72" t="s">
        <v>71</v>
      </c>
      <c r="I1294" s="71" t="s">
        <v>64</v>
      </c>
      <c r="J1294" s="73" t="s">
        <v>81</v>
      </c>
      <c r="K1294" s="75" t="s">
        <v>11062</v>
      </c>
      <c r="L1294" s="76">
        <v>9000000</v>
      </c>
      <c r="M1294" s="71" t="s">
        <v>66</v>
      </c>
      <c r="N1294" s="75" t="s">
        <v>11061</v>
      </c>
      <c r="O1294" s="75">
        <v>57433646</v>
      </c>
      <c r="P1294" s="72">
        <v>1426</v>
      </c>
      <c r="Q1294" s="80">
        <v>45840</v>
      </c>
      <c r="R1294" s="75">
        <v>2494141000</v>
      </c>
      <c r="S1294" s="80">
        <v>45880</v>
      </c>
      <c r="T1294" s="76">
        <v>9000000</v>
      </c>
      <c r="U1294" s="72" t="s">
        <v>65</v>
      </c>
      <c r="V1294" s="76">
        <v>7633817</v>
      </c>
      <c r="W1294" s="104" t="s">
        <v>10548</v>
      </c>
      <c r="X1294" s="80">
        <v>45880</v>
      </c>
      <c r="Y1294" s="80">
        <v>45880</v>
      </c>
      <c r="Z1294" s="78" t="s">
        <v>73</v>
      </c>
      <c r="AA1294" s="78">
        <v>45991</v>
      </c>
      <c r="AB1294" s="102">
        <f t="shared" si="120"/>
        <v>111</v>
      </c>
      <c r="AC1294" s="72">
        <v>0</v>
      </c>
      <c r="AD1294" s="514">
        <v>0</v>
      </c>
      <c r="AE1294" s="72">
        <v>0</v>
      </c>
      <c r="AF1294" s="80" t="s">
        <v>73</v>
      </c>
      <c r="AG1294" s="102">
        <f t="shared" si="121"/>
        <v>0</v>
      </c>
      <c r="AH1294" s="72">
        <v>0</v>
      </c>
      <c r="AI1294" s="628">
        <v>0</v>
      </c>
      <c r="AJ1294" s="72" t="s">
        <v>73</v>
      </c>
      <c r="AK1294" s="80" t="s">
        <v>73</v>
      </c>
      <c r="AL1294" s="72">
        <v>0</v>
      </c>
      <c r="AM1294" s="80" t="s">
        <v>73</v>
      </c>
      <c r="AN1294" s="80" t="s">
        <v>73</v>
      </c>
      <c r="AO1294" s="80" t="s">
        <v>73</v>
      </c>
      <c r="AP1294" s="102">
        <f t="shared" si="122"/>
        <v>0</v>
      </c>
      <c r="AQ1294" s="102">
        <f t="shared" si="123"/>
        <v>9000000</v>
      </c>
      <c r="AR1294" s="72" t="s">
        <v>65</v>
      </c>
      <c r="AS1294" s="76">
        <v>9000000</v>
      </c>
      <c r="AT1294" s="72" t="s">
        <v>319</v>
      </c>
      <c r="AU1294" s="76">
        <v>0</v>
      </c>
      <c r="AV1294" s="81" t="s">
        <v>73</v>
      </c>
      <c r="AW1294" s="620">
        <v>6750000</v>
      </c>
      <c r="AX1294" s="488">
        <f t="shared" si="124"/>
        <v>2250000</v>
      </c>
      <c r="AY1294" s="84">
        <f t="shared" si="125"/>
        <v>0.75</v>
      </c>
      <c r="AZ1294" s="84">
        <v>0.75</v>
      </c>
      <c r="BA1294" s="81" t="s">
        <v>73</v>
      </c>
      <c r="BB1294" s="72" t="s">
        <v>123</v>
      </c>
      <c r="BC1294" s="75" t="s">
        <v>11060</v>
      </c>
      <c r="BD1294" s="71" t="s">
        <v>65</v>
      </c>
      <c r="BE1294" s="71" t="s">
        <v>65</v>
      </c>
    </row>
    <row r="1295" spans="2:57" x14ac:dyDescent="0.25">
      <c r="B1295" s="71">
        <v>2025</v>
      </c>
      <c r="C1295" s="71">
        <v>891780111</v>
      </c>
      <c r="D1295" s="71" t="s">
        <v>63</v>
      </c>
      <c r="E1295" s="72" t="s">
        <v>11059</v>
      </c>
      <c r="F1295" s="72" t="s">
        <v>11058</v>
      </c>
      <c r="G1295" s="176">
        <v>0</v>
      </c>
      <c r="H1295" s="72" t="s">
        <v>71</v>
      </c>
      <c r="I1295" s="71" t="s">
        <v>64</v>
      </c>
      <c r="J1295" s="73" t="s">
        <v>81</v>
      </c>
      <c r="K1295" s="75" t="s">
        <v>11057</v>
      </c>
      <c r="L1295" s="76">
        <v>13540800</v>
      </c>
      <c r="M1295" s="71" t="s">
        <v>66</v>
      </c>
      <c r="N1295" s="75" t="s">
        <v>11056</v>
      </c>
      <c r="O1295" s="75">
        <v>32896015</v>
      </c>
      <c r="P1295" s="72">
        <v>1425</v>
      </c>
      <c r="Q1295" s="80">
        <v>45840</v>
      </c>
      <c r="R1295" s="75">
        <v>5603238000</v>
      </c>
      <c r="S1295" s="80">
        <v>45880</v>
      </c>
      <c r="T1295" s="76">
        <v>13540800</v>
      </c>
      <c r="U1295" s="72" t="s">
        <v>65</v>
      </c>
      <c r="V1295" s="76">
        <v>45476408</v>
      </c>
      <c r="W1295" s="104" t="s">
        <v>10489</v>
      </c>
      <c r="X1295" s="80">
        <v>45880</v>
      </c>
      <c r="Y1295" s="80">
        <v>45880</v>
      </c>
      <c r="Z1295" s="78" t="s">
        <v>73</v>
      </c>
      <c r="AA1295" s="78">
        <v>45991</v>
      </c>
      <c r="AB1295" s="102">
        <f t="shared" si="120"/>
        <v>111</v>
      </c>
      <c r="AC1295" s="72">
        <v>0</v>
      </c>
      <c r="AD1295" s="514">
        <v>0</v>
      </c>
      <c r="AE1295" s="72">
        <v>0</v>
      </c>
      <c r="AF1295" s="80" t="s">
        <v>73</v>
      </c>
      <c r="AG1295" s="102">
        <f t="shared" si="121"/>
        <v>0</v>
      </c>
      <c r="AH1295" s="72">
        <v>0</v>
      </c>
      <c r="AI1295" s="628">
        <v>0</v>
      </c>
      <c r="AJ1295" s="72" t="s">
        <v>73</v>
      </c>
      <c r="AK1295" s="80" t="s">
        <v>73</v>
      </c>
      <c r="AL1295" s="72">
        <v>0</v>
      </c>
      <c r="AM1295" s="80" t="s">
        <v>73</v>
      </c>
      <c r="AN1295" s="80" t="s">
        <v>73</v>
      </c>
      <c r="AO1295" s="80" t="s">
        <v>73</v>
      </c>
      <c r="AP1295" s="102">
        <f t="shared" si="122"/>
        <v>0</v>
      </c>
      <c r="AQ1295" s="102">
        <f t="shared" si="123"/>
        <v>13540800</v>
      </c>
      <c r="AR1295" s="72" t="s">
        <v>65</v>
      </c>
      <c r="AS1295" s="76">
        <v>13540800</v>
      </c>
      <c r="AT1295" s="72" t="s">
        <v>319</v>
      </c>
      <c r="AU1295" s="76">
        <v>0</v>
      </c>
      <c r="AV1295" s="81" t="s">
        <v>73</v>
      </c>
      <c r="AW1295" s="620">
        <v>10068800</v>
      </c>
      <c r="AX1295" s="488">
        <f t="shared" si="124"/>
        <v>3472000</v>
      </c>
      <c r="AY1295" s="84">
        <f t="shared" si="125"/>
        <v>0.74358974358974361</v>
      </c>
      <c r="AZ1295" s="84">
        <v>0.74358974358974361</v>
      </c>
      <c r="BA1295" s="81" t="s">
        <v>73</v>
      </c>
      <c r="BB1295" s="72" t="s">
        <v>123</v>
      </c>
      <c r="BC1295" s="75" t="s">
        <v>11055</v>
      </c>
      <c r="BD1295" s="71" t="s">
        <v>65</v>
      </c>
      <c r="BE1295" s="71" t="s">
        <v>65</v>
      </c>
    </row>
    <row r="1296" spans="2:57" x14ac:dyDescent="0.25">
      <c r="B1296" s="71">
        <v>2025</v>
      </c>
      <c r="C1296" s="71">
        <v>891780111</v>
      </c>
      <c r="D1296" s="71" t="s">
        <v>63</v>
      </c>
      <c r="E1296" s="72" t="s">
        <v>11054</v>
      </c>
      <c r="F1296" s="72" t="s">
        <v>11053</v>
      </c>
      <c r="G1296" s="176">
        <v>0</v>
      </c>
      <c r="H1296" s="72" t="s">
        <v>71</v>
      </c>
      <c r="I1296" s="71" t="s">
        <v>64</v>
      </c>
      <c r="J1296" s="73" t="s">
        <v>81</v>
      </c>
      <c r="K1296" s="75" t="s">
        <v>11034</v>
      </c>
      <c r="L1296" s="76">
        <v>9000000</v>
      </c>
      <c r="M1296" s="71" t="s">
        <v>66</v>
      </c>
      <c r="N1296" s="75" t="s">
        <v>11052</v>
      </c>
      <c r="O1296" s="75">
        <v>1083014308</v>
      </c>
      <c r="P1296" s="72">
        <v>1426</v>
      </c>
      <c r="Q1296" s="80">
        <v>45840</v>
      </c>
      <c r="R1296" s="75">
        <v>2494141000</v>
      </c>
      <c r="S1296" s="80">
        <v>45880</v>
      </c>
      <c r="T1296" s="76">
        <v>9000000</v>
      </c>
      <c r="U1296" s="72" t="s">
        <v>65</v>
      </c>
      <c r="V1296" s="76">
        <v>85463513</v>
      </c>
      <c r="W1296" s="104" t="s">
        <v>10734</v>
      </c>
      <c r="X1296" s="80">
        <v>45880</v>
      </c>
      <c r="Y1296" s="80">
        <v>45880</v>
      </c>
      <c r="Z1296" s="78" t="s">
        <v>73</v>
      </c>
      <c r="AA1296" s="78">
        <v>45991</v>
      </c>
      <c r="AB1296" s="102">
        <f t="shared" si="120"/>
        <v>111</v>
      </c>
      <c r="AC1296" s="72">
        <v>0</v>
      </c>
      <c r="AD1296" s="514">
        <v>0</v>
      </c>
      <c r="AE1296" s="72">
        <v>0</v>
      </c>
      <c r="AF1296" s="80" t="s">
        <v>73</v>
      </c>
      <c r="AG1296" s="102">
        <f t="shared" si="121"/>
        <v>0</v>
      </c>
      <c r="AH1296" s="72">
        <v>0</v>
      </c>
      <c r="AI1296" s="628">
        <v>0</v>
      </c>
      <c r="AJ1296" s="72" t="s">
        <v>73</v>
      </c>
      <c r="AK1296" s="80" t="s">
        <v>73</v>
      </c>
      <c r="AL1296" s="72">
        <v>0</v>
      </c>
      <c r="AM1296" s="80" t="s">
        <v>73</v>
      </c>
      <c r="AN1296" s="80" t="s">
        <v>73</v>
      </c>
      <c r="AO1296" s="80" t="s">
        <v>73</v>
      </c>
      <c r="AP1296" s="102">
        <f t="shared" si="122"/>
        <v>0</v>
      </c>
      <c r="AQ1296" s="102">
        <f t="shared" si="123"/>
        <v>9000000</v>
      </c>
      <c r="AR1296" s="72" t="s">
        <v>65</v>
      </c>
      <c r="AS1296" s="76">
        <v>9000000</v>
      </c>
      <c r="AT1296" s="72" t="s">
        <v>319</v>
      </c>
      <c r="AU1296" s="76">
        <v>0</v>
      </c>
      <c r="AV1296" s="81" t="s">
        <v>73</v>
      </c>
      <c r="AW1296" s="620">
        <v>6750000</v>
      </c>
      <c r="AX1296" s="488">
        <f t="shared" si="124"/>
        <v>2250000</v>
      </c>
      <c r="AY1296" s="84">
        <f t="shared" si="125"/>
        <v>0.75</v>
      </c>
      <c r="AZ1296" s="84">
        <v>0.75</v>
      </c>
      <c r="BA1296" s="81" t="s">
        <v>73</v>
      </c>
      <c r="BB1296" s="72" t="s">
        <v>123</v>
      </c>
      <c r="BC1296" s="75" t="s">
        <v>11051</v>
      </c>
      <c r="BD1296" s="71" t="s">
        <v>65</v>
      </c>
      <c r="BE1296" s="71" t="s">
        <v>65</v>
      </c>
    </row>
    <row r="1297" spans="2:57" x14ac:dyDescent="0.25">
      <c r="B1297" s="71">
        <v>2025</v>
      </c>
      <c r="C1297" s="71">
        <v>891780111</v>
      </c>
      <c r="D1297" s="71" t="s">
        <v>63</v>
      </c>
      <c r="E1297" s="72" t="s">
        <v>11050</v>
      </c>
      <c r="F1297" s="72" t="s">
        <v>11049</v>
      </c>
      <c r="G1297" s="176">
        <v>0</v>
      </c>
      <c r="H1297" s="72" t="s">
        <v>71</v>
      </c>
      <c r="I1297" s="71" t="s">
        <v>64</v>
      </c>
      <c r="J1297" s="73" t="s">
        <v>81</v>
      </c>
      <c r="K1297" s="75" t="s">
        <v>11044</v>
      </c>
      <c r="L1297" s="76">
        <v>10335000</v>
      </c>
      <c r="M1297" s="71" t="s">
        <v>66</v>
      </c>
      <c r="N1297" s="75" t="s">
        <v>11048</v>
      </c>
      <c r="O1297" s="75">
        <v>1140873268</v>
      </c>
      <c r="P1297" s="72">
        <v>1426</v>
      </c>
      <c r="Q1297" s="80">
        <v>45840</v>
      </c>
      <c r="R1297" s="75">
        <v>2494141000</v>
      </c>
      <c r="S1297" s="80">
        <v>45880</v>
      </c>
      <c r="T1297" s="76">
        <v>10335000</v>
      </c>
      <c r="U1297" s="72" t="s">
        <v>65</v>
      </c>
      <c r="V1297" s="76">
        <v>45476408</v>
      </c>
      <c r="W1297" s="104" t="s">
        <v>10489</v>
      </c>
      <c r="X1297" s="80">
        <v>45880</v>
      </c>
      <c r="Y1297" s="80">
        <v>45880</v>
      </c>
      <c r="Z1297" s="78" t="s">
        <v>73</v>
      </c>
      <c r="AA1297" s="78">
        <v>45991</v>
      </c>
      <c r="AB1297" s="102">
        <f t="shared" si="120"/>
        <v>111</v>
      </c>
      <c r="AC1297" s="72">
        <v>0</v>
      </c>
      <c r="AD1297" s="514">
        <v>0</v>
      </c>
      <c r="AE1297" s="72">
        <v>0</v>
      </c>
      <c r="AF1297" s="80" t="s">
        <v>73</v>
      </c>
      <c r="AG1297" s="102">
        <f t="shared" si="121"/>
        <v>0</v>
      </c>
      <c r="AH1297" s="72">
        <v>0</v>
      </c>
      <c r="AI1297" s="628">
        <v>0</v>
      </c>
      <c r="AJ1297" s="72" t="s">
        <v>73</v>
      </c>
      <c r="AK1297" s="80" t="s">
        <v>73</v>
      </c>
      <c r="AL1297" s="72">
        <v>0</v>
      </c>
      <c r="AM1297" s="80" t="s">
        <v>73</v>
      </c>
      <c r="AN1297" s="80" t="s">
        <v>73</v>
      </c>
      <c r="AO1297" s="80" t="s">
        <v>73</v>
      </c>
      <c r="AP1297" s="102">
        <f t="shared" si="122"/>
        <v>0</v>
      </c>
      <c r="AQ1297" s="102">
        <f t="shared" si="123"/>
        <v>10335000</v>
      </c>
      <c r="AR1297" s="72" t="s">
        <v>65</v>
      </c>
      <c r="AS1297" s="76">
        <v>10335000</v>
      </c>
      <c r="AT1297" s="72" t="s">
        <v>319</v>
      </c>
      <c r="AU1297" s="76">
        <v>0</v>
      </c>
      <c r="AV1297" s="81" t="s">
        <v>73</v>
      </c>
      <c r="AW1297" s="620">
        <v>7685000</v>
      </c>
      <c r="AX1297" s="488">
        <f t="shared" si="124"/>
        <v>2650000</v>
      </c>
      <c r="AY1297" s="84">
        <f t="shared" si="125"/>
        <v>0.74358974358974361</v>
      </c>
      <c r="AZ1297" s="84">
        <v>0.74358974358974361</v>
      </c>
      <c r="BA1297" s="81" t="s">
        <v>73</v>
      </c>
      <c r="BB1297" s="72" t="s">
        <v>123</v>
      </c>
      <c r="BC1297" s="75" t="s">
        <v>11047</v>
      </c>
      <c r="BD1297" s="71" t="s">
        <v>65</v>
      </c>
      <c r="BE1297" s="71" t="s">
        <v>65</v>
      </c>
    </row>
    <row r="1298" spans="2:57" x14ac:dyDescent="0.25">
      <c r="B1298" s="71">
        <v>2025</v>
      </c>
      <c r="C1298" s="71">
        <v>891780111</v>
      </c>
      <c r="D1298" s="71" t="s">
        <v>63</v>
      </c>
      <c r="E1298" s="72" t="s">
        <v>11046</v>
      </c>
      <c r="F1298" s="72" t="s">
        <v>11045</v>
      </c>
      <c r="G1298" s="176">
        <v>0</v>
      </c>
      <c r="H1298" s="72" t="s">
        <v>71</v>
      </c>
      <c r="I1298" s="71" t="s">
        <v>64</v>
      </c>
      <c r="J1298" s="73" t="s">
        <v>81</v>
      </c>
      <c r="K1298" s="75" t="s">
        <v>11044</v>
      </c>
      <c r="L1298" s="76">
        <v>10335000</v>
      </c>
      <c r="M1298" s="71" t="s">
        <v>66</v>
      </c>
      <c r="N1298" s="75" t="s">
        <v>11043</v>
      </c>
      <c r="O1298" s="75">
        <v>45524211</v>
      </c>
      <c r="P1298" s="72">
        <v>1426</v>
      </c>
      <c r="Q1298" s="80">
        <v>45840</v>
      </c>
      <c r="R1298" s="75">
        <v>2494141000</v>
      </c>
      <c r="S1298" s="80">
        <v>45880</v>
      </c>
      <c r="T1298" s="76">
        <v>10335000</v>
      </c>
      <c r="U1298" s="72" t="s">
        <v>65</v>
      </c>
      <c r="V1298" s="76">
        <v>45476408</v>
      </c>
      <c r="W1298" s="104" t="s">
        <v>10489</v>
      </c>
      <c r="X1298" s="80">
        <v>45880</v>
      </c>
      <c r="Y1298" s="80">
        <v>45880</v>
      </c>
      <c r="Z1298" s="78" t="s">
        <v>73</v>
      </c>
      <c r="AA1298" s="78">
        <v>45991</v>
      </c>
      <c r="AB1298" s="102">
        <f t="shared" si="120"/>
        <v>111</v>
      </c>
      <c r="AC1298" s="72">
        <v>0</v>
      </c>
      <c r="AD1298" s="514">
        <v>0</v>
      </c>
      <c r="AE1298" s="72">
        <v>0</v>
      </c>
      <c r="AF1298" s="80" t="s">
        <v>73</v>
      </c>
      <c r="AG1298" s="102">
        <f t="shared" si="121"/>
        <v>0</v>
      </c>
      <c r="AH1298" s="72">
        <v>0</v>
      </c>
      <c r="AI1298" s="628">
        <v>0</v>
      </c>
      <c r="AJ1298" s="72" t="s">
        <v>73</v>
      </c>
      <c r="AK1298" s="80" t="s">
        <v>73</v>
      </c>
      <c r="AL1298" s="72">
        <v>0</v>
      </c>
      <c r="AM1298" s="80" t="s">
        <v>73</v>
      </c>
      <c r="AN1298" s="80" t="s">
        <v>73</v>
      </c>
      <c r="AO1298" s="80" t="s">
        <v>73</v>
      </c>
      <c r="AP1298" s="102">
        <f t="shared" si="122"/>
        <v>0</v>
      </c>
      <c r="AQ1298" s="102">
        <f t="shared" si="123"/>
        <v>10335000</v>
      </c>
      <c r="AR1298" s="72" t="s">
        <v>65</v>
      </c>
      <c r="AS1298" s="76">
        <v>10335000</v>
      </c>
      <c r="AT1298" s="72" t="s">
        <v>319</v>
      </c>
      <c r="AU1298" s="76">
        <v>0</v>
      </c>
      <c r="AV1298" s="81" t="s">
        <v>73</v>
      </c>
      <c r="AW1298" s="620">
        <v>7685000</v>
      </c>
      <c r="AX1298" s="488">
        <f t="shared" si="124"/>
        <v>2650000</v>
      </c>
      <c r="AY1298" s="84">
        <f t="shared" si="125"/>
        <v>0.74358974358974361</v>
      </c>
      <c r="AZ1298" s="84">
        <v>0.74358974358974361</v>
      </c>
      <c r="BA1298" s="81" t="s">
        <v>73</v>
      </c>
      <c r="BB1298" s="72" t="s">
        <v>123</v>
      </c>
      <c r="BC1298" s="75" t="s">
        <v>11042</v>
      </c>
      <c r="BD1298" s="71" t="s">
        <v>65</v>
      </c>
      <c r="BE1298" s="71" t="s">
        <v>65</v>
      </c>
    </row>
    <row r="1299" spans="2:57" x14ac:dyDescent="0.25">
      <c r="B1299" s="71">
        <v>2025</v>
      </c>
      <c r="C1299" s="71">
        <v>891780111</v>
      </c>
      <c r="D1299" s="71" t="s">
        <v>63</v>
      </c>
      <c r="E1299" s="72" t="s">
        <v>11041</v>
      </c>
      <c r="F1299" s="72" t="s">
        <v>11040</v>
      </c>
      <c r="G1299" s="176">
        <v>0</v>
      </c>
      <c r="H1299" s="72" t="s">
        <v>71</v>
      </c>
      <c r="I1299" s="71" t="s">
        <v>64</v>
      </c>
      <c r="J1299" s="73" t="s">
        <v>81</v>
      </c>
      <c r="K1299" s="75" t="s">
        <v>11039</v>
      </c>
      <c r="L1299" s="76">
        <v>9000000</v>
      </c>
      <c r="M1299" s="71" t="s">
        <v>66</v>
      </c>
      <c r="N1299" s="75" t="s">
        <v>11038</v>
      </c>
      <c r="O1299" s="75">
        <v>84458834</v>
      </c>
      <c r="P1299" s="72">
        <v>1426</v>
      </c>
      <c r="Q1299" s="80">
        <v>45840</v>
      </c>
      <c r="R1299" s="75">
        <v>2494141000</v>
      </c>
      <c r="S1299" s="80">
        <v>45880</v>
      </c>
      <c r="T1299" s="76">
        <v>9000000</v>
      </c>
      <c r="U1299" s="72" t="s">
        <v>65</v>
      </c>
      <c r="V1299" s="76">
        <v>1082863147</v>
      </c>
      <c r="W1299" s="104" t="s">
        <v>10913</v>
      </c>
      <c r="X1299" s="80">
        <v>45880</v>
      </c>
      <c r="Y1299" s="80">
        <v>45880</v>
      </c>
      <c r="Z1299" s="78" t="s">
        <v>73</v>
      </c>
      <c r="AA1299" s="78">
        <v>45991</v>
      </c>
      <c r="AB1299" s="102">
        <f t="shared" si="120"/>
        <v>111</v>
      </c>
      <c r="AC1299" s="72">
        <v>0</v>
      </c>
      <c r="AD1299" s="514">
        <v>0</v>
      </c>
      <c r="AE1299" s="72">
        <v>0</v>
      </c>
      <c r="AF1299" s="80" t="s">
        <v>73</v>
      </c>
      <c r="AG1299" s="102">
        <f t="shared" si="121"/>
        <v>0</v>
      </c>
      <c r="AH1299" s="72">
        <v>0</v>
      </c>
      <c r="AI1299" s="628">
        <v>0</v>
      </c>
      <c r="AJ1299" s="72" t="s">
        <v>73</v>
      </c>
      <c r="AK1299" s="80" t="s">
        <v>73</v>
      </c>
      <c r="AL1299" s="72">
        <v>0</v>
      </c>
      <c r="AM1299" s="80" t="s">
        <v>73</v>
      </c>
      <c r="AN1299" s="80" t="s">
        <v>73</v>
      </c>
      <c r="AO1299" s="80" t="s">
        <v>73</v>
      </c>
      <c r="AP1299" s="102">
        <f t="shared" si="122"/>
        <v>0</v>
      </c>
      <c r="AQ1299" s="102">
        <f t="shared" si="123"/>
        <v>9000000</v>
      </c>
      <c r="AR1299" s="72" t="s">
        <v>65</v>
      </c>
      <c r="AS1299" s="76">
        <v>9000000</v>
      </c>
      <c r="AT1299" s="72" t="s">
        <v>319</v>
      </c>
      <c r="AU1299" s="76">
        <v>0</v>
      </c>
      <c r="AV1299" s="81" t="s">
        <v>73</v>
      </c>
      <c r="AW1299" s="620">
        <v>4500000</v>
      </c>
      <c r="AX1299" s="488">
        <f t="shared" si="124"/>
        <v>4500000</v>
      </c>
      <c r="AY1299" s="84">
        <f t="shared" si="125"/>
        <v>0.5</v>
      </c>
      <c r="AZ1299" s="84">
        <v>0.5</v>
      </c>
      <c r="BA1299" s="81" t="s">
        <v>73</v>
      </c>
      <c r="BB1299" s="72" t="s">
        <v>123</v>
      </c>
      <c r="BC1299" s="75" t="s">
        <v>11037</v>
      </c>
      <c r="BD1299" s="71" t="s">
        <v>65</v>
      </c>
      <c r="BE1299" s="71" t="s">
        <v>65</v>
      </c>
    </row>
    <row r="1300" spans="2:57" x14ac:dyDescent="0.25">
      <c r="B1300" s="71">
        <v>2025</v>
      </c>
      <c r="C1300" s="71">
        <v>891780111</v>
      </c>
      <c r="D1300" s="71" t="s">
        <v>63</v>
      </c>
      <c r="E1300" s="72" t="s">
        <v>11036</v>
      </c>
      <c r="F1300" s="72" t="s">
        <v>11035</v>
      </c>
      <c r="G1300" s="176">
        <v>0</v>
      </c>
      <c r="H1300" s="72" t="s">
        <v>71</v>
      </c>
      <c r="I1300" s="71" t="s">
        <v>64</v>
      </c>
      <c r="J1300" s="73" t="s">
        <v>81</v>
      </c>
      <c r="K1300" s="75" t="s">
        <v>11034</v>
      </c>
      <c r="L1300" s="76">
        <v>10600000</v>
      </c>
      <c r="M1300" s="71" t="s">
        <v>66</v>
      </c>
      <c r="N1300" s="75" t="s">
        <v>11033</v>
      </c>
      <c r="O1300" s="75">
        <v>1026256729</v>
      </c>
      <c r="P1300" s="72">
        <v>1426</v>
      </c>
      <c r="Q1300" s="80">
        <v>45840</v>
      </c>
      <c r="R1300" s="75">
        <v>2494141000</v>
      </c>
      <c r="S1300" s="80">
        <v>45880</v>
      </c>
      <c r="T1300" s="76">
        <v>10600000</v>
      </c>
      <c r="U1300" s="72" t="s">
        <v>65</v>
      </c>
      <c r="V1300" s="76">
        <v>85463513</v>
      </c>
      <c r="W1300" s="104" t="s">
        <v>10734</v>
      </c>
      <c r="X1300" s="80">
        <v>45880</v>
      </c>
      <c r="Y1300" s="80">
        <v>45880</v>
      </c>
      <c r="Z1300" s="78" t="s">
        <v>73</v>
      </c>
      <c r="AA1300" s="78">
        <v>45991</v>
      </c>
      <c r="AB1300" s="102">
        <f t="shared" si="120"/>
        <v>111</v>
      </c>
      <c r="AC1300" s="72">
        <v>0</v>
      </c>
      <c r="AD1300" s="514">
        <v>0</v>
      </c>
      <c r="AE1300" s="72">
        <v>0</v>
      </c>
      <c r="AF1300" s="80" t="s">
        <v>73</v>
      </c>
      <c r="AG1300" s="102">
        <f t="shared" si="121"/>
        <v>0</v>
      </c>
      <c r="AH1300" s="72">
        <v>0</v>
      </c>
      <c r="AI1300" s="628">
        <v>0</v>
      </c>
      <c r="AJ1300" s="72" t="s">
        <v>73</v>
      </c>
      <c r="AK1300" s="80" t="s">
        <v>73</v>
      </c>
      <c r="AL1300" s="72">
        <v>0</v>
      </c>
      <c r="AM1300" s="80" t="s">
        <v>73</v>
      </c>
      <c r="AN1300" s="80" t="s">
        <v>73</v>
      </c>
      <c r="AO1300" s="80" t="s">
        <v>73</v>
      </c>
      <c r="AP1300" s="102">
        <f t="shared" si="122"/>
        <v>0</v>
      </c>
      <c r="AQ1300" s="102">
        <f t="shared" si="123"/>
        <v>10600000</v>
      </c>
      <c r="AR1300" s="72" t="s">
        <v>65</v>
      </c>
      <c r="AS1300" s="76">
        <v>10600000</v>
      </c>
      <c r="AT1300" s="72" t="s">
        <v>319</v>
      </c>
      <c r="AU1300" s="76">
        <v>0</v>
      </c>
      <c r="AV1300" s="81" t="s">
        <v>73</v>
      </c>
      <c r="AW1300" s="620">
        <v>7950000</v>
      </c>
      <c r="AX1300" s="488">
        <f t="shared" si="124"/>
        <v>2650000</v>
      </c>
      <c r="AY1300" s="84">
        <f t="shared" si="125"/>
        <v>0.75</v>
      </c>
      <c r="AZ1300" s="84">
        <v>0.75</v>
      </c>
      <c r="BA1300" s="81" t="s">
        <v>73</v>
      </c>
      <c r="BB1300" s="72" t="s">
        <v>123</v>
      </c>
      <c r="BC1300" s="75" t="s">
        <v>11032</v>
      </c>
      <c r="BD1300" s="71" t="s">
        <v>65</v>
      </c>
      <c r="BE1300" s="71" t="s">
        <v>65</v>
      </c>
    </row>
    <row r="1301" spans="2:57" x14ac:dyDescent="0.25">
      <c r="B1301" s="71">
        <v>2025</v>
      </c>
      <c r="C1301" s="71">
        <v>891780111</v>
      </c>
      <c r="D1301" s="71" t="s">
        <v>63</v>
      </c>
      <c r="E1301" s="72" t="s">
        <v>11031</v>
      </c>
      <c r="F1301" s="72" t="s">
        <v>11030</v>
      </c>
      <c r="G1301" s="176">
        <v>0</v>
      </c>
      <c r="H1301" s="72" t="s">
        <v>71</v>
      </c>
      <c r="I1301" s="71" t="s">
        <v>64</v>
      </c>
      <c r="J1301" s="73" t="s">
        <v>81</v>
      </c>
      <c r="K1301" s="75" t="s">
        <v>11029</v>
      </c>
      <c r="L1301" s="76">
        <v>12624000</v>
      </c>
      <c r="M1301" s="71" t="s">
        <v>66</v>
      </c>
      <c r="N1301" s="75" t="s">
        <v>11028</v>
      </c>
      <c r="O1301" s="75">
        <v>1082881528</v>
      </c>
      <c r="P1301" s="72">
        <v>1425</v>
      </c>
      <c r="Q1301" s="80">
        <v>45840</v>
      </c>
      <c r="R1301" s="75">
        <v>5603238000</v>
      </c>
      <c r="S1301" s="80">
        <v>45880</v>
      </c>
      <c r="T1301" s="76">
        <v>12624000</v>
      </c>
      <c r="U1301" s="72" t="s">
        <v>65</v>
      </c>
      <c r="V1301" s="76">
        <v>72175281</v>
      </c>
      <c r="W1301" s="104" t="s">
        <v>8886</v>
      </c>
      <c r="X1301" s="80">
        <v>45880</v>
      </c>
      <c r="Y1301" s="80">
        <v>45880</v>
      </c>
      <c r="Z1301" s="78" t="s">
        <v>73</v>
      </c>
      <c r="AA1301" s="78">
        <v>45991</v>
      </c>
      <c r="AB1301" s="102">
        <f t="shared" si="120"/>
        <v>111</v>
      </c>
      <c r="AC1301" s="72">
        <v>0</v>
      </c>
      <c r="AD1301" s="514">
        <v>0</v>
      </c>
      <c r="AE1301" s="72">
        <v>0</v>
      </c>
      <c r="AF1301" s="80" t="s">
        <v>73</v>
      </c>
      <c r="AG1301" s="102">
        <f t="shared" si="121"/>
        <v>0</v>
      </c>
      <c r="AH1301" s="72">
        <v>0</v>
      </c>
      <c r="AI1301" s="628">
        <v>0</v>
      </c>
      <c r="AJ1301" s="72" t="s">
        <v>73</v>
      </c>
      <c r="AK1301" s="80" t="s">
        <v>73</v>
      </c>
      <c r="AL1301" s="72">
        <v>0</v>
      </c>
      <c r="AM1301" s="80" t="s">
        <v>73</v>
      </c>
      <c r="AN1301" s="80" t="s">
        <v>73</v>
      </c>
      <c r="AO1301" s="80" t="s">
        <v>73</v>
      </c>
      <c r="AP1301" s="102">
        <f t="shared" si="122"/>
        <v>0</v>
      </c>
      <c r="AQ1301" s="102">
        <f t="shared" si="123"/>
        <v>12624000</v>
      </c>
      <c r="AR1301" s="72" t="s">
        <v>65</v>
      </c>
      <c r="AS1301" s="76">
        <v>12624000</v>
      </c>
      <c r="AT1301" s="72" t="s">
        <v>319</v>
      </c>
      <c r="AU1301" s="76">
        <v>0</v>
      </c>
      <c r="AV1301" s="81" t="s">
        <v>73</v>
      </c>
      <c r="AW1301" s="620">
        <v>9468000</v>
      </c>
      <c r="AX1301" s="488">
        <f t="shared" si="124"/>
        <v>3156000</v>
      </c>
      <c r="AY1301" s="84">
        <f t="shared" si="125"/>
        <v>0.75</v>
      </c>
      <c r="AZ1301" s="84">
        <v>0.75</v>
      </c>
      <c r="BA1301" s="81" t="s">
        <v>73</v>
      </c>
      <c r="BB1301" s="72" t="s">
        <v>123</v>
      </c>
      <c r="BC1301" s="75" t="s">
        <v>11027</v>
      </c>
      <c r="BD1301" s="71" t="s">
        <v>65</v>
      </c>
      <c r="BE1301" s="71" t="s">
        <v>65</v>
      </c>
    </row>
    <row r="1302" spans="2:57" x14ac:dyDescent="0.25">
      <c r="B1302" s="71">
        <v>2025</v>
      </c>
      <c r="C1302" s="71">
        <v>891780111</v>
      </c>
      <c r="D1302" s="71" t="s">
        <v>63</v>
      </c>
      <c r="E1302" s="72" t="s">
        <v>11026</v>
      </c>
      <c r="F1302" s="72" t="s">
        <v>11025</v>
      </c>
      <c r="G1302" s="176">
        <v>0</v>
      </c>
      <c r="H1302" s="72" t="s">
        <v>71</v>
      </c>
      <c r="I1302" s="71" t="s">
        <v>64</v>
      </c>
      <c r="J1302" s="73" t="s">
        <v>81</v>
      </c>
      <c r="K1302" s="75" t="s">
        <v>11024</v>
      </c>
      <c r="L1302" s="76">
        <v>10600000</v>
      </c>
      <c r="M1302" s="71" t="s">
        <v>66</v>
      </c>
      <c r="N1302" s="75" t="s">
        <v>11023</v>
      </c>
      <c r="O1302" s="75">
        <v>1082886999</v>
      </c>
      <c r="P1302" s="72">
        <v>1426</v>
      </c>
      <c r="Q1302" s="80">
        <v>45840</v>
      </c>
      <c r="R1302" s="75">
        <v>2494141000</v>
      </c>
      <c r="S1302" s="80">
        <v>45880</v>
      </c>
      <c r="T1302" s="76">
        <v>10600000</v>
      </c>
      <c r="U1302" s="72" t="s">
        <v>65</v>
      </c>
      <c r="V1302" s="76">
        <v>85463513</v>
      </c>
      <c r="W1302" s="104" t="s">
        <v>10734</v>
      </c>
      <c r="X1302" s="80">
        <v>45880</v>
      </c>
      <c r="Y1302" s="80">
        <v>45880</v>
      </c>
      <c r="Z1302" s="78" t="s">
        <v>73</v>
      </c>
      <c r="AA1302" s="78">
        <v>45991</v>
      </c>
      <c r="AB1302" s="102">
        <f t="shared" si="120"/>
        <v>111</v>
      </c>
      <c r="AC1302" s="72">
        <v>0</v>
      </c>
      <c r="AD1302" s="514">
        <v>0</v>
      </c>
      <c r="AE1302" s="72">
        <v>0</v>
      </c>
      <c r="AF1302" s="80" t="s">
        <v>73</v>
      </c>
      <c r="AG1302" s="102">
        <f t="shared" si="121"/>
        <v>0</v>
      </c>
      <c r="AH1302" s="72">
        <v>0</v>
      </c>
      <c r="AI1302" s="628">
        <v>0</v>
      </c>
      <c r="AJ1302" s="72" t="s">
        <v>73</v>
      </c>
      <c r="AK1302" s="80" t="s">
        <v>73</v>
      </c>
      <c r="AL1302" s="72">
        <v>0</v>
      </c>
      <c r="AM1302" s="80" t="s">
        <v>73</v>
      </c>
      <c r="AN1302" s="80" t="s">
        <v>73</v>
      </c>
      <c r="AO1302" s="80" t="s">
        <v>73</v>
      </c>
      <c r="AP1302" s="102">
        <f t="shared" si="122"/>
        <v>0</v>
      </c>
      <c r="AQ1302" s="102">
        <f t="shared" si="123"/>
        <v>10600000</v>
      </c>
      <c r="AR1302" s="72" t="s">
        <v>65</v>
      </c>
      <c r="AS1302" s="76">
        <v>10600000</v>
      </c>
      <c r="AT1302" s="72" t="s">
        <v>319</v>
      </c>
      <c r="AU1302" s="76">
        <v>0</v>
      </c>
      <c r="AV1302" s="81" t="s">
        <v>73</v>
      </c>
      <c r="AW1302" s="620">
        <v>7950000</v>
      </c>
      <c r="AX1302" s="488">
        <f t="shared" si="124"/>
        <v>2650000</v>
      </c>
      <c r="AY1302" s="84">
        <f t="shared" si="125"/>
        <v>0.75</v>
      </c>
      <c r="AZ1302" s="84">
        <v>0.75</v>
      </c>
      <c r="BA1302" s="81" t="s">
        <v>73</v>
      </c>
      <c r="BB1302" s="72" t="s">
        <v>123</v>
      </c>
      <c r="BC1302" s="75" t="s">
        <v>11022</v>
      </c>
      <c r="BD1302" s="71" t="s">
        <v>65</v>
      </c>
      <c r="BE1302" s="71" t="s">
        <v>65</v>
      </c>
    </row>
    <row r="1303" spans="2:57" x14ac:dyDescent="0.25">
      <c r="B1303" s="71">
        <v>2025</v>
      </c>
      <c r="C1303" s="71">
        <v>891780111</v>
      </c>
      <c r="D1303" s="71" t="s">
        <v>63</v>
      </c>
      <c r="E1303" s="72" t="s">
        <v>11021</v>
      </c>
      <c r="F1303" s="72" t="s">
        <v>11020</v>
      </c>
      <c r="G1303" s="176">
        <v>0</v>
      </c>
      <c r="H1303" s="72" t="s">
        <v>71</v>
      </c>
      <c r="I1303" s="71" t="s">
        <v>64</v>
      </c>
      <c r="J1303" s="73" t="s">
        <v>81</v>
      </c>
      <c r="K1303" s="75" t="s">
        <v>10622</v>
      </c>
      <c r="L1303" s="76">
        <v>10600000</v>
      </c>
      <c r="M1303" s="71" t="s">
        <v>66</v>
      </c>
      <c r="N1303" s="75" t="s">
        <v>11019</v>
      </c>
      <c r="O1303" s="75">
        <v>57463940</v>
      </c>
      <c r="P1303" s="72">
        <v>1426</v>
      </c>
      <c r="Q1303" s="80">
        <v>45840</v>
      </c>
      <c r="R1303" s="75">
        <v>2494141000</v>
      </c>
      <c r="S1303" s="80">
        <v>45880</v>
      </c>
      <c r="T1303" s="76">
        <v>10600000</v>
      </c>
      <c r="U1303" s="72" t="s">
        <v>65</v>
      </c>
      <c r="V1303" s="76">
        <v>7632967</v>
      </c>
      <c r="W1303" s="104" t="s">
        <v>1011</v>
      </c>
      <c r="X1303" s="80">
        <v>45880</v>
      </c>
      <c r="Y1303" s="80">
        <v>45880</v>
      </c>
      <c r="Z1303" s="78" t="s">
        <v>73</v>
      </c>
      <c r="AA1303" s="78">
        <v>45991</v>
      </c>
      <c r="AB1303" s="102">
        <f t="shared" si="120"/>
        <v>111</v>
      </c>
      <c r="AC1303" s="72">
        <v>0</v>
      </c>
      <c r="AD1303" s="514">
        <v>0</v>
      </c>
      <c r="AE1303" s="72">
        <v>0</v>
      </c>
      <c r="AF1303" s="80" t="s">
        <v>73</v>
      </c>
      <c r="AG1303" s="102">
        <f t="shared" si="121"/>
        <v>0</v>
      </c>
      <c r="AH1303" s="72">
        <v>0</v>
      </c>
      <c r="AI1303" s="628">
        <v>0</v>
      </c>
      <c r="AJ1303" s="72" t="s">
        <v>73</v>
      </c>
      <c r="AK1303" s="80" t="s">
        <v>73</v>
      </c>
      <c r="AL1303" s="72">
        <v>0</v>
      </c>
      <c r="AM1303" s="80" t="s">
        <v>73</v>
      </c>
      <c r="AN1303" s="80" t="s">
        <v>73</v>
      </c>
      <c r="AO1303" s="80" t="s">
        <v>73</v>
      </c>
      <c r="AP1303" s="102">
        <f t="shared" si="122"/>
        <v>0</v>
      </c>
      <c r="AQ1303" s="102">
        <f t="shared" si="123"/>
        <v>10600000</v>
      </c>
      <c r="AR1303" s="72" t="s">
        <v>65</v>
      </c>
      <c r="AS1303" s="76">
        <v>10600000</v>
      </c>
      <c r="AT1303" s="72" t="s">
        <v>319</v>
      </c>
      <c r="AU1303" s="76">
        <v>0</v>
      </c>
      <c r="AV1303" s="81" t="s">
        <v>73</v>
      </c>
      <c r="AW1303" s="620">
        <v>7950000</v>
      </c>
      <c r="AX1303" s="488">
        <f t="shared" si="124"/>
        <v>2650000</v>
      </c>
      <c r="AY1303" s="84">
        <f t="shared" si="125"/>
        <v>0.75</v>
      </c>
      <c r="AZ1303" s="84">
        <v>0.75</v>
      </c>
      <c r="BA1303" s="81" t="s">
        <v>73</v>
      </c>
      <c r="BB1303" s="72" t="s">
        <v>123</v>
      </c>
      <c r="BC1303" s="75" t="s">
        <v>11018</v>
      </c>
      <c r="BD1303" s="71" t="s">
        <v>65</v>
      </c>
      <c r="BE1303" s="71" t="s">
        <v>65</v>
      </c>
    </row>
    <row r="1304" spans="2:57" x14ac:dyDescent="0.25">
      <c r="B1304" s="71">
        <v>2025</v>
      </c>
      <c r="C1304" s="71">
        <v>891780111</v>
      </c>
      <c r="D1304" s="71" t="s">
        <v>63</v>
      </c>
      <c r="E1304" s="72" t="s">
        <v>11017</v>
      </c>
      <c r="F1304" s="72" t="s">
        <v>11016</v>
      </c>
      <c r="G1304" s="176">
        <v>0</v>
      </c>
      <c r="H1304" s="72" t="s">
        <v>71</v>
      </c>
      <c r="I1304" s="71" t="s">
        <v>64</v>
      </c>
      <c r="J1304" s="73" t="s">
        <v>81</v>
      </c>
      <c r="K1304" s="75" t="s">
        <v>11015</v>
      </c>
      <c r="L1304" s="76">
        <v>10158400</v>
      </c>
      <c r="M1304" s="71" t="s">
        <v>66</v>
      </c>
      <c r="N1304" s="75" t="s">
        <v>11014</v>
      </c>
      <c r="O1304" s="75">
        <v>1083027840</v>
      </c>
      <c r="P1304" s="72">
        <v>1426</v>
      </c>
      <c r="Q1304" s="80">
        <v>45840</v>
      </c>
      <c r="R1304" s="75">
        <v>2494141000</v>
      </c>
      <c r="S1304" s="80">
        <v>45880</v>
      </c>
      <c r="T1304" s="76">
        <v>10158400</v>
      </c>
      <c r="U1304" s="72" t="s">
        <v>65</v>
      </c>
      <c r="V1304" s="76">
        <v>4978990</v>
      </c>
      <c r="W1304" s="104" t="s">
        <v>11013</v>
      </c>
      <c r="X1304" s="80">
        <v>45880</v>
      </c>
      <c r="Y1304" s="80">
        <v>45880</v>
      </c>
      <c r="Z1304" s="78" t="s">
        <v>73</v>
      </c>
      <c r="AA1304" s="78">
        <v>45991</v>
      </c>
      <c r="AB1304" s="102">
        <f t="shared" si="120"/>
        <v>111</v>
      </c>
      <c r="AC1304" s="72">
        <v>0</v>
      </c>
      <c r="AD1304" s="514">
        <v>0</v>
      </c>
      <c r="AE1304" s="72">
        <v>0</v>
      </c>
      <c r="AF1304" s="80" t="s">
        <v>73</v>
      </c>
      <c r="AG1304" s="102">
        <f t="shared" si="121"/>
        <v>0</v>
      </c>
      <c r="AH1304" s="72">
        <v>0</v>
      </c>
      <c r="AI1304" s="628">
        <v>0</v>
      </c>
      <c r="AJ1304" s="72" t="s">
        <v>73</v>
      </c>
      <c r="AK1304" s="80" t="s">
        <v>73</v>
      </c>
      <c r="AL1304" s="72">
        <v>0</v>
      </c>
      <c r="AM1304" s="80" t="s">
        <v>73</v>
      </c>
      <c r="AN1304" s="80" t="s">
        <v>73</v>
      </c>
      <c r="AO1304" s="80" t="s">
        <v>73</v>
      </c>
      <c r="AP1304" s="102">
        <f t="shared" si="122"/>
        <v>0</v>
      </c>
      <c r="AQ1304" s="102">
        <f t="shared" si="123"/>
        <v>10158400</v>
      </c>
      <c r="AR1304" s="72" t="s">
        <v>65</v>
      </c>
      <c r="AS1304" s="76">
        <v>10158400</v>
      </c>
      <c r="AT1304" s="72" t="s">
        <v>319</v>
      </c>
      <c r="AU1304" s="76">
        <v>0</v>
      </c>
      <c r="AV1304" s="81" t="s">
        <v>73</v>
      </c>
      <c r="AW1304" s="620">
        <v>7508400</v>
      </c>
      <c r="AX1304" s="488">
        <f t="shared" si="124"/>
        <v>2650000</v>
      </c>
      <c r="AY1304" s="84">
        <f t="shared" si="125"/>
        <v>0.73913214679477079</v>
      </c>
      <c r="AZ1304" s="84">
        <v>0.73913214679477079</v>
      </c>
      <c r="BA1304" s="81" t="s">
        <v>73</v>
      </c>
      <c r="BB1304" s="72" t="s">
        <v>123</v>
      </c>
      <c r="BC1304" s="75" t="s">
        <v>11012</v>
      </c>
      <c r="BD1304" s="71" t="s">
        <v>65</v>
      </c>
      <c r="BE1304" s="71" t="s">
        <v>65</v>
      </c>
    </row>
    <row r="1305" spans="2:57" x14ac:dyDescent="0.25">
      <c r="B1305" s="71">
        <v>2025</v>
      </c>
      <c r="C1305" s="71">
        <v>891780111</v>
      </c>
      <c r="D1305" s="71" t="s">
        <v>63</v>
      </c>
      <c r="E1305" s="72" t="s">
        <v>11011</v>
      </c>
      <c r="F1305" s="72" t="s">
        <v>11010</v>
      </c>
      <c r="G1305" s="176">
        <v>0</v>
      </c>
      <c r="H1305" s="72" t="s">
        <v>71</v>
      </c>
      <c r="I1305" s="71" t="s">
        <v>64</v>
      </c>
      <c r="J1305" s="73" t="s">
        <v>81</v>
      </c>
      <c r="K1305" s="75" t="s">
        <v>11009</v>
      </c>
      <c r="L1305" s="76">
        <v>12308400</v>
      </c>
      <c r="M1305" s="71" t="s">
        <v>66</v>
      </c>
      <c r="N1305" s="75" t="s">
        <v>11008</v>
      </c>
      <c r="O1305" s="75">
        <v>36719808</v>
      </c>
      <c r="P1305" s="72">
        <v>1425</v>
      </c>
      <c r="Q1305" s="80">
        <v>45840</v>
      </c>
      <c r="R1305" s="75">
        <v>5603238000</v>
      </c>
      <c r="S1305" s="80">
        <v>45880</v>
      </c>
      <c r="T1305" s="76">
        <v>12308400</v>
      </c>
      <c r="U1305" s="72" t="s">
        <v>65</v>
      </c>
      <c r="V1305" s="76">
        <v>45691169</v>
      </c>
      <c r="W1305" s="104" t="s">
        <v>10104</v>
      </c>
      <c r="X1305" s="80">
        <v>45880</v>
      </c>
      <c r="Y1305" s="80">
        <v>45880</v>
      </c>
      <c r="Z1305" s="78" t="s">
        <v>73</v>
      </c>
      <c r="AA1305" s="78">
        <v>45991</v>
      </c>
      <c r="AB1305" s="102">
        <f t="shared" si="120"/>
        <v>111</v>
      </c>
      <c r="AC1305" s="72">
        <v>0</v>
      </c>
      <c r="AD1305" s="514">
        <v>0</v>
      </c>
      <c r="AE1305" s="72">
        <v>0</v>
      </c>
      <c r="AF1305" s="80" t="s">
        <v>73</v>
      </c>
      <c r="AG1305" s="102">
        <f t="shared" si="121"/>
        <v>0</v>
      </c>
      <c r="AH1305" s="72">
        <v>0</v>
      </c>
      <c r="AI1305" s="628">
        <v>0</v>
      </c>
      <c r="AJ1305" s="72" t="s">
        <v>73</v>
      </c>
      <c r="AK1305" s="80" t="s">
        <v>73</v>
      </c>
      <c r="AL1305" s="72">
        <v>0</v>
      </c>
      <c r="AM1305" s="80" t="s">
        <v>73</v>
      </c>
      <c r="AN1305" s="80" t="s">
        <v>73</v>
      </c>
      <c r="AO1305" s="80" t="s">
        <v>73</v>
      </c>
      <c r="AP1305" s="102">
        <f t="shared" si="122"/>
        <v>0</v>
      </c>
      <c r="AQ1305" s="102">
        <f t="shared" si="123"/>
        <v>12308400</v>
      </c>
      <c r="AR1305" s="72" t="s">
        <v>65</v>
      </c>
      <c r="AS1305" s="76">
        <v>12308400</v>
      </c>
      <c r="AT1305" s="72" t="s">
        <v>319</v>
      </c>
      <c r="AU1305" s="76">
        <v>0</v>
      </c>
      <c r="AV1305" s="81" t="s">
        <v>73</v>
      </c>
      <c r="AW1305" s="620">
        <v>9152400</v>
      </c>
      <c r="AX1305" s="488">
        <f t="shared" si="124"/>
        <v>3156000</v>
      </c>
      <c r="AY1305" s="84">
        <f t="shared" si="125"/>
        <v>0.74358974358974361</v>
      </c>
      <c r="AZ1305" s="84">
        <v>0.74358974358974361</v>
      </c>
      <c r="BA1305" s="81" t="s">
        <v>73</v>
      </c>
      <c r="BB1305" s="72" t="s">
        <v>123</v>
      </c>
      <c r="BC1305" s="75" t="s">
        <v>11007</v>
      </c>
      <c r="BD1305" s="71" t="s">
        <v>65</v>
      </c>
      <c r="BE1305" s="71" t="s">
        <v>65</v>
      </c>
    </row>
    <row r="1306" spans="2:57" x14ac:dyDescent="0.25">
      <c r="B1306" s="71">
        <v>2025</v>
      </c>
      <c r="C1306" s="71">
        <v>891780111</v>
      </c>
      <c r="D1306" s="71" t="s">
        <v>63</v>
      </c>
      <c r="E1306" s="72" t="s">
        <v>11006</v>
      </c>
      <c r="F1306" s="72" t="s">
        <v>11005</v>
      </c>
      <c r="G1306" s="176">
        <v>0</v>
      </c>
      <c r="H1306" s="72" t="s">
        <v>71</v>
      </c>
      <c r="I1306" s="71" t="s">
        <v>64</v>
      </c>
      <c r="J1306" s="73" t="s">
        <v>81</v>
      </c>
      <c r="K1306" s="75" t="s">
        <v>11004</v>
      </c>
      <c r="L1306" s="76">
        <v>4500000</v>
      </c>
      <c r="M1306" s="71" t="s">
        <v>66</v>
      </c>
      <c r="N1306" s="75" t="s">
        <v>11003</v>
      </c>
      <c r="O1306" s="75">
        <v>1082899340</v>
      </c>
      <c r="P1306" s="72">
        <v>1426</v>
      </c>
      <c r="Q1306" s="80">
        <v>45840</v>
      </c>
      <c r="R1306" s="75">
        <v>2494141000</v>
      </c>
      <c r="S1306" s="80">
        <v>45881</v>
      </c>
      <c r="T1306" s="76">
        <v>4500000</v>
      </c>
      <c r="U1306" s="72" t="s">
        <v>65</v>
      </c>
      <c r="V1306" s="76">
        <v>7631392</v>
      </c>
      <c r="W1306" s="104" t="s">
        <v>11002</v>
      </c>
      <c r="X1306" s="80">
        <v>45881</v>
      </c>
      <c r="Y1306" s="80">
        <v>45881</v>
      </c>
      <c r="Z1306" s="78" t="s">
        <v>73</v>
      </c>
      <c r="AA1306" s="78">
        <v>45934</v>
      </c>
      <c r="AB1306" s="102">
        <f t="shared" si="120"/>
        <v>53</v>
      </c>
      <c r="AC1306" s="72">
        <v>1</v>
      </c>
      <c r="AD1306" s="514">
        <v>1125000</v>
      </c>
      <c r="AE1306" s="72">
        <v>1</v>
      </c>
      <c r="AF1306" s="80">
        <v>45949</v>
      </c>
      <c r="AG1306" s="102">
        <f t="shared" si="121"/>
        <v>15</v>
      </c>
      <c r="AH1306" s="72">
        <v>0</v>
      </c>
      <c r="AI1306" s="628">
        <v>0</v>
      </c>
      <c r="AJ1306" s="72" t="s">
        <v>73</v>
      </c>
      <c r="AK1306" s="80" t="s">
        <v>73</v>
      </c>
      <c r="AL1306" s="72">
        <v>0</v>
      </c>
      <c r="AM1306" s="80" t="s">
        <v>73</v>
      </c>
      <c r="AN1306" s="80" t="s">
        <v>73</v>
      </c>
      <c r="AO1306" s="80" t="s">
        <v>73</v>
      </c>
      <c r="AP1306" s="102">
        <f t="shared" si="122"/>
        <v>0</v>
      </c>
      <c r="AQ1306" s="102">
        <f t="shared" si="123"/>
        <v>5625000</v>
      </c>
      <c r="AR1306" s="72" t="s">
        <v>65</v>
      </c>
      <c r="AS1306" s="76">
        <v>4500000</v>
      </c>
      <c r="AT1306" s="72" t="s">
        <v>319</v>
      </c>
      <c r="AU1306" s="76">
        <v>0</v>
      </c>
      <c r="AV1306" s="81" t="s">
        <v>73</v>
      </c>
      <c r="AW1306" s="620">
        <v>3375000</v>
      </c>
      <c r="AX1306" s="488">
        <f t="shared" si="124"/>
        <v>2250000</v>
      </c>
      <c r="AY1306" s="84">
        <f t="shared" si="125"/>
        <v>0.6</v>
      </c>
      <c r="AZ1306" s="84">
        <v>0.75</v>
      </c>
      <c r="BA1306" s="81" t="s">
        <v>73</v>
      </c>
      <c r="BB1306" s="72" t="s">
        <v>123</v>
      </c>
      <c r="BC1306" s="75" t="s">
        <v>11001</v>
      </c>
      <c r="BD1306" s="71" t="s">
        <v>65</v>
      </c>
      <c r="BE1306" s="71" t="s">
        <v>65</v>
      </c>
    </row>
    <row r="1307" spans="2:57" x14ac:dyDescent="0.25">
      <c r="B1307" s="71">
        <v>2025</v>
      </c>
      <c r="C1307" s="71">
        <v>891780111</v>
      </c>
      <c r="D1307" s="71" t="s">
        <v>63</v>
      </c>
      <c r="E1307" s="72" t="s">
        <v>11000</v>
      </c>
      <c r="F1307" s="72" t="s">
        <v>10999</v>
      </c>
      <c r="G1307" s="176">
        <v>0</v>
      </c>
      <c r="H1307" s="72" t="s">
        <v>71</v>
      </c>
      <c r="I1307" s="71" t="s">
        <v>64</v>
      </c>
      <c r="J1307" s="73" t="s">
        <v>81</v>
      </c>
      <c r="K1307" s="75" t="s">
        <v>10998</v>
      </c>
      <c r="L1307" s="76">
        <v>9000000</v>
      </c>
      <c r="M1307" s="71" t="s">
        <v>66</v>
      </c>
      <c r="N1307" s="75" t="s">
        <v>10997</v>
      </c>
      <c r="O1307" s="75">
        <v>1082946193</v>
      </c>
      <c r="P1307" s="72">
        <v>1426</v>
      </c>
      <c r="Q1307" s="80">
        <v>45840</v>
      </c>
      <c r="R1307" s="75">
        <v>2494141000</v>
      </c>
      <c r="S1307" s="80">
        <v>45881</v>
      </c>
      <c r="T1307" s="76">
        <v>9000000</v>
      </c>
      <c r="U1307" s="72" t="s">
        <v>65</v>
      </c>
      <c r="V1307" s="76">
        <v>85459497</v>
      </c>
      <c r="W1307" s="104" t="s">
        <v>9141</v>
      </c>
      <c r="X1307" s="80">
        <v>45881</v>
      </c>
      <c r="Y1307" s="80">
        <v>45881</v>
      </c>
      <c r="Z1307" s="78" t="s">
        <v>73</v>
      </c>
      <c r="AA1307" s="78">
        <v>45991</v>
      </c>
      <c r="AB1307" s="102">
        <f t="shared" si="120"/>
        <v>110</v>
      </c>
      <c r="AC1307" s="72">
        <v>0</v>
      </c>
      <c r="AD1307" s="514">
        <v>0</v>
      </c>
      <c r="AE1307" s="72">
        <v>0</v>
      </c>
      <c r="AF1307" s="80" t="s">
        <v>73</v>
      </c>
      <c r="AG1307" s="102">
        <f t="shared" si="121"/>
        <v>0</v>
      </c>
      <c r="AH1307" s="72">
        <v>0</v>
      </c>
      <c r="AI1307" s="628">
        <v>0</v>
      </c>
      <c r="AJ1307" s="72" t="s">
        <v>73</v>
      </c>
      <c r="AK1307" s="80" t="s">
        <v>73</v>
      </c>
      <c r="AL1307" s="72">
        <v>0</v>
      </c>
      <c r="AM1307" s="80" t="s">
        <v>73</v>
      </c>
      <c r="AN1307" s="80" t="s">
        <v>73</v>
      </c>
      <c r="AO1307" s="80" t="s">
        <v>73</v>
      </c>
      <c r="AP1307" s="102">
        <f t="shared" si="122"/>
        <v>0</v>
      </c>
      <c r="AQ1307" s="102">
        <f t="shared" si="123"/>
        <v>9000000</v>
      </c>
      <c r="AR1307" s="72" t="s">
        <v>65</v>
      </c>
      <c r="AS1307" s="76">
        <v>9000000</v>
      </c>
      <c r="AT1307" s="72" t="s">
        <v>319</v>
      </c>
      <c r="AU1307" s="76">
        <v>0</v>
      </c>
      <c r="AV1307" s="81" t="s">
        <v>73</v>
      </c>
      <c r="AW1307" s="620">
        <v>6750000</v>
      </c>
      <c r="AX1307" s="488">
        <f t="shared" si="124"/>
        <v>2250000</v>
      </c>
      <c r="AY1307" s="84">
        <f t="shared" si="125"/>
        <v>0.75</v>
      </c>
      <c r="AZ1307" s="84">
        <v>0.75</v>
      </c>
      <c r="BA1307" s="81" t="s">
        <v>73</v>
      </c>
      <c r="BB1307" s="72" t="s">
        <v>123</v>
      </c>
      <c r="BC1307" s="75" t="s">
        <v>10996</v>
      </c>
      <c r="BD1307" s="71" t="s">
        <v>65</v>
      </c>
      <c r="BE1307" s="71" t="s">
        <v>65</v>
      </c>
    </row>
    <row r="1308" spans="2:57" x14ac:dyDescent="0.25">
      <c r="B1308" s="71">
        <v>2025</v>
      </c>
      <c r="C1308" s="71">
        <v>891780111</v>
      </c>
      <c r="D1308" s="71" t="s">
        <v>63</v>
      </c>
      <c r="E1308" s="72" t="s">
        <v>10995</v>
      </c>
      <c r="F1308" s="72" t="s">
        <v>10994</v>
      </c>
      <c r="G1308" s="176">
        <v>0</v>
      </c>
      <c r="H1308" s="72" t="s">
        <v>71</v>
      </c>
      <c r="I1308" s="71" t="s">
        <v>64</v>
      </c>
      <c r="J1308" s="73" t="s">
        <v>81</v>
      </c>
      <c r="K1308" s="75" t="s">
        <v>10447</v>
      </c>
      <c r="L1308" s="76">
        <v>9000000</v>
      </c>
      <c r="M1308" s="71" t="s">
        <v>66</v>
      </c>
      <c r="N1308" s="75" t="s">
        <v>10993</v>
      </c>
      <c r="O1308" s="75">
        <v>85153423</v>
      </c>
      <c r="P1308" s="72">
        <v>1426</v>
      </c>
      <c r="Q1308" s="80">
        <v>45840</v>
      </c>
      <c r="R1308" s="75">
        <v>2494141000</v>
      </c>
      <c r="S1308" s="80">
        <v>45881</v>
      </c>
      <c r="T1308" s="76">
        <v>9000000</v>
      </c>
      <c r="U1308" s="72" t="s">
        <v>65</v>
      </c>
      <c r="V1308" s="76">
        <v>85459497</v>
      </c>
      <c r="W1308" s="104" t="s">
        <v>9141</v>
      </c>
      <c r="X1308" s="80">
        <v>45881</v>
      </c>
      <c r="Y1308" s="80">
        <v>45881</v>
      </c>
      <c r="Z1308" s="78" t="s">
        <v>73</v>
      </c>
      <c r="AA1308" s="78">
        <v>45991</v>
      </c>
      <c r="AB1308" s="102">
        <f t="shared" si="120"/>
        <v>110</v>
      </c>
      <c r="AC1308" s="72">
        <v>0</v>
      </c>
      <c r="AD1308" s="514">
        <v>0</v>
      </c>
      <c r="AE1308" s="72">
        <v>0</v>
      </c>
      <c r="AF1308" s="80" t="s">
        <v>73</v>
      </c>
      <c r="AG1308" s="102">
        <f t="shared" si="121"/>
        <v>0</v>
      </c>
      <c r="AH1308" s="72">
        <v>0</v>
      </c>
      <c r="AI1308" s="628">
        <v>0</v>
      </c>
      <c r="AJ1308" s="72" t="s">
        <v>73</v>
      </c>
      <c r="AK1308" s="80" t="s">
        <v>73</v>
      </c>
      <c r="AL1308" s="72">
        <v>0</v>
      </c>
      <c r="AM1308" s="80" t="s">
        <v>73</v>
      </c>
      <c r="AN1308" s="80" t="s">
        <v>73</v>
      </c>
      <c r="AO1308" s="80" t="s">
        <v>73</v>
      </c>
      <c r="AP1308" s="102">
        <f t="shared" si="122"/>
        <v>0</v>
      </c>
      <c r="AQ1308" s="102">
        <f t="shared" si="123"/>
        <v>9000000</v>
      </c>
      <c r="AR1308" s="72" t="s">
        <v>65</v>
      </c>
      <c r="AS1308" s="76">
        <v>9000000</v>
      </c>
      <c r="AT1308" s="72" t="s">
        <v>319</v>
      </c>
      <c r="AU1308" s="76">
        <v>0</v>
      </c>
      <c r="AV1308" s="81" t="s">
        <v>73</v>
      </c>
      <c r="AW1308" s="620">
        <v>4500000</v>
      </c>
      <c r="AX1308" s="488">
        <f t="shared" si="124"/>
        <v>4500000</v>
      </c>
      <c r="AY1308" s="84">
        <f t="shared" si="125"/>
        <v>0.5</v>
      </c>
      <c r="AZ1308" s="84">
        <v>0.5</v>
      </c>
      <c r="BA1308" s="81" t="s">
        <v>73</v>
      </c>
      <c r="BB1308" s="72" t="s">
        <v>123</v>
      </c>
      <c r="BC1308" s="75" t="s">
        <v>10992</v>
      </c>
      <c r="BD1308" s="71" t="s">
        <v>65</v>
      </c>
      <c r="BE1308" s="71" t="s">
        <v>65</v>
      </c>
    </row>
    <row r="1309" spans="2:57" x14ac:dyDescent="0.25">
      <c r="B1309" s="71">
        <v>2025</v>
      </c>
      <c r="C1309" s="71">
        <v>891780111</v>
      </c>
      <c r="D1309" s="71" t="s">
        <v>63</v>
      </c>
      <c r="E1309" s="72" t="s">
        <v>10991</v>
      </c>
      <c r="F1309" s="72" t="s">
        <v>10990</v>
      </c>
      <c r="G1309" s="176">
        <v>0</v>
      </c>
      <c r="H1309" s="72" t="s">
        <v>71</v>
      </c>
      <c r="I1309" s="71" t="s">
        <v>64</v>
      </c>
      <c r="J1309" s="73" t="s">
        <v>81</v>
      </c>
      <c r="K1309" s="75" t="s">
        <v>10989</v>
      </c>
      <c r="L1309" s="76">
        <v>12624000</v>
      </c>
      <c r="M1309" s="71" t="s">
        <v>66</v>
      </c>
      <c r="N1309" s="75" t="s">
        <v>10988</v>
      </c>
      <c r="O1309" s="75">
        <v>1002008562</v>
      </c>
      <c r="P1309" s="72">
        <v>1425</v>
      </c>
      <c r="Q1309" s="80">
        <v>45840</v>
      </c>
      <c r="R1309" s="75">
        <v>5603238000</v>
      </c>
      <c r="S1309" s="80">
        <v>45881</v>
      </c>
      <c r="T1309" s="76">
        <v>12624000</v>
      </c>
      <c r="U1309" s="72" t="s">
        <v>65</v>
      </c>
      <c r="V1309" s="76">
        <v>5056184</v>
      </c>
      <c r="W1309" s="104" t="s">
        <v>553</v>
      </c>
      <c r="X1309" s="80">
        <v>45881</v>
      </c>
      <c r="Y1309" s="80">
        <v>45881</v>
      </c>
      <c r="Z1309" s="78" t="s">
        <v>73</v>
      </c>
      <c r="AA1309" s="78">
        <v>45991</v>
      </c>
      <c r="AB1309" s="102">
        <f t="shared" si="120"/>
        <v>110</v>
      </c>
      <c r="AC1309" s="72">
        <v>0</v>
      </c>
      <c r="AD1309" s="514">
        <v>0</v>
      </c>
      <c r="AE1309" s="72">
        <v>0</v>
      </c>
      <c r="AF1309" s="80" t="s">
        <v>73</v>
      </c>
      <c r="AG1309" s="102">
        <f t="shared" si="121"/>
        <v>0</v>
      </c>
      <c r="AH1309" s="72">
        <v>0</v>
      </c>
      <c r="AI1309" s="628">
        <v>0</v>
      </c>
      <c r="AJ1309" s="72" t="s">
        <v>73</v>
      </c>
      <c r="AK1309" s="80" t="s">
        <v>73</v>
      </c>
      <c r="AL1309" s="72">
        <v>0</v>
      </c>
      <c r="AM1309" s="80" t="s">
        <v>73</v>
      </c>
      <c r="AN1309" s="80" t="s">
        <v>73</v>
      </c>
      <c r="AO1309" s="80" t="s">
        <v>73</v>
      </c>
      <c r="AP1309" s="102">
        <f t="shared" si="122"/>
        <v>0</v>
      </c>
      <c r="AQ1309" s="102">
        <f t="shared" si="123"/>
        <v>12624000</v>
      </c>
      <c r="AR1309" s="72" t="s">
        <v>65</v>
      </c>
      <c r="AS1309" s="76">
        <v>12624000</v>
      </c>
      <c r="AT1309" s="72" t="s">
        <v>319</v>
      </c>
      <c r="AU1309" s="76">
        <v>0</v>
      </c>
      <c r="AV1309" s="81" t="s">
        <v>73</v>
      </c>
      <c r="AW1309" s="620">
        <v>9468000</v>
      </c>
      <c r="AX1309" s="488">
        <f t="shared" si="124"/>
        <v>3156000</v>
      </c>
      <c r="AY1309" s="84">
        <f t="shared" si="125"/>
        <v>0.75</v>
      </c>
      <c r="AZ1309" s="84">
        <v>0.75</v>
      </c>
      <c r="BA1309" s="81" t="s">
        <v>73</v>
      </c>
      <c r="BB1309" s="72" t="s">
        <v>123</v>
      </c>
      <c r="BC1309" s="75" t="s">
        <v>10987</v>
      </c>
      <c r="BD1309" s="71" t="s">
        <v>65</v>
      </c>
      <c r="BE1309" s="71" t="s">
        <v>65</v>
      </c>
    </row>
    <row r="1310" spans="2:57" x14ac:dyDescent="0.25">
      <c r="B1310" s="71">
        <v>2025</v>
      </c>
      <c r="C1310" s="71">
        <v>891780111</v>
      </c>
      <c r="D1310" s="71" t="s">
        <v>63</v>
      </c>
      <c r="E1310" s="72" t="s">
        <v>10986</v>
      </c>
      <c r="F1310" s="72" t="s">
        <v>10985</v>
      </c>
      <c r="G1310" s="176">
        <v>0</v>
      </c>
      <c r="H1310" s="72" t="s">
        <v>71</v>
      </c>
      <c r="I1310" s="71" t="s">
        <v>64</v>
      </c>
      <c r="J1310" s="73" t="s">
        <v>81</v>
      </c>
      <c r="K1310" s="75" t="s">
        <v>10984</v>
      </c>
      <c r="L1310" s="76">
        <v>10600000</v>
      </c>
      <c r="M1310" s="71" t="s">
        <v>66</v>
      </c>
      <c r="N1310" s="75" t="s">
        <v>10983</v>
      </c>
      <c r="O1310" s="75">
        <v>42155216</v>
      </c>
      <c r="P1310" s="72">
        <v>1426</v>
      </c>
      <c r="Q1310" s="80">
        <v>45840</v>
      </c>
      <c r="R1310" s="75">
        <v>2494141000</v>
      </c>
      <c r="S1310" s="80">
        <v>45881</v>
      </c>
      <c r="T1310" s="76">
        <v>10600000</v>
      </c>
      <c r="U1310" s="72" t="s">
        <v>65</v>
      </c>
      <c r="V1310" s="76">
        <v>12560219</v>
      </c>
      <c r="W1310" s="104" t="s">
        <v>10793</v>
      </c>
      <c r="X1310" s="80">
        <v>45881</v>
      </c>
      <c r="Y1310" s="80">
        <v>45881</v>
      </c>
      <c r="Z1310" s="78" t="s">
        <v>73</v>
      </c>
      <c r="AA1310" s="78">
        <v>45991</v>
      </c>
      <c r="AB1310" s="102">
        <f t="shared" si="120"/>
        <v>110</v>
      </c>
      <c r="AC1310" s="72">
        <v>0</v>
      </c>
      <c r="AD1310" s="514">
        <v>0</v>
      </c>
      <c r="AE1310" s="72">
        <v>0</v>
      </c>
      <c r="AF1310" s="80" t="s">
        <v>73</v>
      </c>
      <c r="AG1310" s="102">
        <f t="shared" si="121"/>
        <v>0</v>
      </c>
      <c r="AH1310" s="72">
        <v>0</v>
      </c>
      <c r="AI1310" s="628">
        <v>0</v>
      </c>
      <c r="AJ1310" s="72" t="s">
        <v>73</v>
      </c>
      <c r="AK1310" s="80" t="s">
        <v>73</v>
      </c>
      <c r="AL1310" s="72">
        <v>0</v>
      </c>
      <c r="AM1310" s="80" t="s">
        <v>73</v>
      </c>
      <c r="AN1310" s="80" t="s">
        <v>73</v>
      </c>
      <c r="AO1310" s="80" t="s">
        <v>73</v>
      </c>
      <c r="AP1310" s="102">
        <f t="shared" si="122"/>
        <v>0</v>
      </c>
      <c r="AQ1310" s="102">
        <f t="shared" si="123"/>
        <v>10600000</v>
      </c>
      <c r="AR1310" s="72" t="s">
        <v>65</v>
      </c>
      <c r="AS1310" s="76">
        <v>10600000</v>
      </c>
      <c r="AT1310" s="72" t="s">
        <v>319</v>
      </c>
      <c r="AU1310" s="76">
        <v>0</v>
      </c>
      <c r="AV1310" s="81" t="s">
        <v>73</v>
      </c>
      <c r="AW1310" s="620">
        <v>7950000</v>
      </c>
      <c r="AX1310" s="488">
        <f t="shared" si="124"/>
        <v>2650000</v>
      </c>
      <c r="AY1310" s="84">
        <f t="shared" si="125"/>
        <v>0.75</v>
      </c>
      <c r="AZ1310" s="84">
        <v>0.75</v>
      </c>
      <c r="BA1310" s="81" t="s">
        <v>73</v>
      </c>
      <c r="BB1310" s="72" t="s">
        <v>123</v>
      </c>
      <c r="BC1310" s="75" t="s">
        <v>10982</v>
      </c>
      <c r="BD1310" s="71" t="s">
        <v>65</v>
      </c>
      <c r="BE1310" s="71" t="s">
        <v>65</v>
      </c>
    </row>
    <row r="1311" spans="2:57" x14ac:dyDescent="0.25">
      <c r="B1311" s="71">
        <v>2025</v>
      </c>
      <c r="C1311" s="71">
        <v>891780111</v>
      </c>
      <c r="D1311" s="71" t="s">
        <v>63</v>
      </c>
      <c r="E1311" s="72" t="s">
        <v>10981</v>
      </c>
      <c r="F1311" s="72" t="s">
        <v>10980</v>
      </c>
      <c r="G1311" s="176">
        <v>0</v>
      </c>
      <c r="H1311" s="72" t="s">
        <v>71</v>
      </c>
      <c r="I1311" s="71" t="s">
        <v>64</v>
      </c>
      <c r="J1311" s="73" t="s">
        <v>81</v>
      </c>
      <c r="K1311" s="75" t="s">
        <v>10447</v>
      </c>
      <c r="L1311" s="76">
        <v>9000000</v>
      </c>
      <c r="M1311" s="71" t="s">
        <v>66</v>
      </c>
      <c r="N1311" s="75" t="s">
        <v>10979</v>
      </c>
      <c r="O1311" s="75">
        <v>1083047056</v>
      </c>
      <c r="P1311" s="72">
        <v>1426</v>
      </c>
      <c r="Q1311" s="80">
        <v>45840</v>
      </c>
      <c r="R1311" s="75">
        <v>2494141000</v>
      </c>
      <c r="S1311" s="80">
        <v>45881</v>
      </c>
      <c r="T1311" s="76">
        <v>9000000</v>
      </c>
      <c r="U1311" s="72" t="s">
        <v>65</v>
      </c>
      <c r="V1311" s="76">
        <v>85459497</v>
      </c>
      <c r="W1311" s="104" t="s">
        <v>9141</v>
      </c>
      <c r="X1311" s="80">
        <v>45881</v>
      </c>
      <c r="Y1311" s="80">
        <v>45881</v>
      </c>
      <c r="Z1311" s="78" t="s">
        <v>73</v>
      </c>
      <c r="AA1311" s="78">
        <v>45991</v>
      </c>
      <c r="AB1311" s="102">
        <f t="shared" si="120"/>
        <v>110</v>
      </c>
      <c r="AC1311" s="72">
        <v>0</v>
      </c>
      <c r="AD1311" s="514">
        <v>0</v>
      </c>
      <c r="AE1311" s="72">
        <v>0</v>
      </c>
      <c r="AF1311" s="80" t="s">
        <v>73</v>
      </c>
      <c r="AG1311" s="102">
        <f t="shared" si="121"/>
        <v>0</v>
      </c>
      <c r="AH1311" s="72">
        <v>0</v>
      </c>
      <c r="AI1311" s="628">
        <v>0</v>
      </c>
      <c r="AJ1311" s="72" t="s">
        <v>73</v>
      </c>
      <c r="AK1311" s="80" t="s">
        <v>73</v>
      </c>
      <c r="AL1311" s="72">
        <v>0</v>
      </c>
      <c r="AM1311" s="80" t="s">
        <v>73</v>
      </c>
      <c r="AN1311" s="80" t="s">
        <v>73</v>
      </c>
      <c r="AO1311" s="80" t="s">
        <v>73</v>
      </c>
      <c r="AP1311" s="102">
        <f t="shared" si="122"/>
        <v>0</v>
      </c>
      <c r="AQ1311" s="102">
        <f t="shared" si="123"/>
        <v>9000000</v>
      </c>
      <c r="AR1311" s="72" t="s">
        <v>65</v>
      </c>
      <c r="AS1311" s="76">
        <v>9000000</v>
      </c>
      <c r="AT1311" s="72" t="s">
        <v>319</v>
      </c>
      <c r="AU1311" s="76">
        <v>0</v>
      </c>
      <c r="AV1311" s="81" t="s">
        <v>73</v>
      </c>
      <c r="AW1311" s="620">
        <v>6750000</v>
      </c>
      <c r="AX1311" s="488">
        <f t="shared" si="124"/>
        <v>2250000</v>
      </c>
      <c r="AY1311" s="84">
        <f t="shared" si="125"/>
        <v>0.75</v>
      </c>
      <c r="AZ1311" s="84">
        <v>0.75</v>
      </c>
      <c r="BA1311" s="81" t="s">
        <v>73</v>
      </c>
      <c r="BB1311" s="72" t="s">
        <v>123</v>
      </c>
      <c r="BC1311" s="75" t="s">
        <v>10978</v>
      </c>
      <c r="BD1311" s="71" t="s">
        <v>65</v>
      </c>
      <c r="BE1311" s="71" t="s">
        <v>65</v>
      </c>
    </row>
    <row r="1312" spans="2:57" x14ac:dyDescent="0.25">
      <c r="B1312" s="71">
        <v>2025</v>
      </c>
      <c r="C1312" s="71">
        <v>891780111</v>
      </c>
      <c r="D1312" s="71" t="s">
        <v>63</v>
      </c>
      <c r="E1312" s="72" t="s">
        <v>10977</v>
      </c>
      <c r="F1312" s="72" t="s">
        <v>10976</v>
      </c>
      <c r="G1312" s="176">
        <v>0</v>
      </c>
      <c r="H1312" s="72" t="s">
        <v>71</v>
      </c>
      <c r="I1312" s="71" t="s">
        <v>64</v>
      </c>
      <c r="J1312" s="73" t="s">
        <v>81</v>
      </c>
      <c r="K1312" s="75" t="s">
        <v>10960</v>
      </c>
      <c r="L1312" s="76">
        <v>10335000</v>
      </c>
      <c r="M1312" s="71" t="s">
        <v>66</v>
      </c>
      <c r="N1312" s="75" t="s">
        <v>10975</v>
      </c>
      <c r="O1312" s="75">
        <v>1083031151</v>
      </c>
      <c r="P1312" s="72">
        <v>1425</v>
      </c>
      <c r="Q1312" s="80">
        <v>45840</v>
      </c>
      <c r="R1312" s="75">
        <v>5603238000</v>
      </c>
      <c r="S1312" s="80">
        <v>45881</v>
      </c>
      <c r="T1312" s="76">
        <v>10335000</v>
      </c>
      <c r="U1312" s="72" t="s">
        <v>65</v>
      </c>
      <c r="V1312" s="76">
        <v>36557666</v>
      </c>
      <c r="W1312" s="104" t="s">
        <v>10440</v>
      </c>
      <c r="X1312" s="80">
        <v>45881</v>
      </c>
      <c r="Y1312" s="80">
        <v>45881</v>
      </c>
      <c r="Z1312" s="78" t="s">
        <v>73</v>
      </c>
      <c r="AA1312" s="78">
        <v>45991</v>
      </c>
      <c r="AB1312" s="102">
        <f t="shared" si="120"/>
        <v>110</v>
      </c>
      <c r="AC1312" s="72">
        <v>0</v>
      </c>
      <c r="AD1312" s="514">
        <v>0</v>
      </c>
      <c r="AE1312" s="72">
        <v>0</v>
      </c>
      <c r="AF1312" s="80" t="s">
        <v>73</v>
      </c>
      <c r="AG1312" s="102">
        <f t="shared" si="121"/>
        <v>0</v>
      </c>
      <c r="AH1312" s="72">
        <v>0</v>
      </c>
      <c r="AI1312" s="628">
        <v>0</v>
      </c>
      <c r="AJ1312" s="72" t="s">
        <v>73</v>
      </c>
      <c r="AK1312" s="80" t="s">
        <v>73</v>
      </c>
      <c r="AL1312" s="72">
        <v>0</v>
      </c>
      <c r="AM1312" s="80" t="s">
        <v>73</v>
      </c>
      <c r="AN1312" s="80" t="s">
        <v>73</v>
      </c>
      <c r="AO1312" s="80" t="s">
        <v>73</v>
      </c>
      <c r="AP1312" s="102">
        <f t="shared" si="122"/>
        <v>0</v>
      </c>
      <c r="AQ1312" s="102">
        <f t="shared" si="123"/>
        <v>10335000</v>
      </c>
      <c r="AR1312" s="72" t="s">
        <v>65</v>
      </c>
      <c r="AS1312" s="76">
        <v>10335000</v>
      </c>
      <c r="AT1312" s="72" t="s">
        <v>319</v>
      </c>
      <c r="AU1312" s="76">
        <v>0</v>
      </c>
      <c r="AV1312" s="81" t="s">
        <v>73</v>
      </c>
      <c r="AW1312" s="620">
        <v>7685000</v>
      </c>
      <c r="AX1312" s="488">
        <f t="shared" si="124"/>
        <v>2650000</v>
      </c>
      <c r="AY1312" s="84">
        <f t="shared" si="125"/>
        <v>0.74358974358974361</v>
      </c>
      <c r="AZ1312" s="84">
        <v>0.74358974358974361</v>
      </c>
      <c r="BA1312" s="81" t="s">
        <v>73</v>
      </c>
      <c r="BB1312" s="72" t="s">
        <v>123</v>
      </c>
      <c r="BC1312" s="75" t="s">
        <v>10974</v>
      </c>
      <c r="BD1312" s="71" t="s">
        <v>65</v>
      </c>
      <c r="BE1312" s="71" t="s">
        <v>65</v>
      </c>
    </row>
    <row r="1313" spans="2:57" x14ac:dyDescent="0.25">
      <c r="B1313" s="71">
        <v>2025</v>
      </c>
      <c r="C1313" s="71">
        <v>891780111</v>
      </c>
      <c r="D1313" s="71" t="s">
        <v>63</v>
      </c>
      <c r="E1313" s="72" t="s">
        <v>10973</v>
      </c>
      <c r="F1313" s="72" t="s">
        <v>10972</v>
      </c>
      <c r="G1313" s="176">
        <v>0</v>
      </c>
      <c r="H1313" s="72" t="s">
        <v>71</v>
      </c>
      <c r="I1313" s="71" t="s">
        <v>64</v>
      </c>
      <c r="J1313" s="73" t="s">
        <v>81</v>
      </c>
      <c r="K1313" s="75" t="s">
        <v>10971</v>
      </c>
      <c r="L1313" s="76">
        <v>14769300</v>
      </c>
      <c r="M1313" s="71" t="s">
        <v>66</v>
      </c>
      <c r="N1313" s="75" t="s">
        <v>10970</v>
      </c>
      <c r="O1313" s="75">
        <v>7634587</v>
      </c>
      <c r="P1313" s="72">
        <v>1425</v>
      </c>
      <c r="Q1313" s="80">
        <v>45840</v>
      </c>
      <c r="R1313" s="75">
        <v>5603238000</v>
      </c>
      <c r="S1313" s="80">
        <v>45881</v>
      </c>
      <c r="T1313" s="76">
        <v>14769300</v>
      </c>
      <c r="U1313" s="72" t="s">
        <v>65</v>
      </c>
      <c r="V1313" s="76">
        <v>36557666</v>
      </c>
      <c r="W1313" s="104" t="s">
        <v>10440</v>
      </c>
      <c r="X1313" s="80">
        <v>45881</v>
      </c>
      <c r="Y1313" s="80">
        <v>45881</v>
      </c>
      <c r="Z1313" s="78" t="s">
        <v>73</v>
      </c>
      <c r="AA1313" s="78">
        <v>45991</v>
      </c>
      <c r="AB1313" s="102">
        <f t="shared" si="120"/>
        <v>110</v>
      </c>
      <c r="AC1313" s="72">
        <v>0</v>
      </c>
      <c r="AD1313" s="514">
        <v>0</v>
      </c>
      <c r="AE1313" s="72">
        <v>0</v>
      </c>
      <c r="AF1313" s="80" t="s">
        <v>73</v>
      </c>
      <c r="AG1313" s="102">
        <f t="shared" si="121"/>
        <v>0</v>
      </c>
      <c r="AH1313" s="72">
        <v>0</v>
      </c>
      <c r="AI1313" s="628">
        <v>0</v>
      </c>
      <c r="AJ1313" s="72" t="s">
        <v>73</v>
      </c>
      <c r="AK1313" s="80" t="s">
        <v>73</v>
      </c>
      <c r="AL1313" s="72">
        <v>0</v>
      </c>
      <c r="AM1313" s="80" t="s">
        <v>73</v>
      </c>
      <c r="AN1313" s="80" t="s">
        <v>73</v>
      </c>
      <c r="AO1313" s="80" t="s">
        <v>73</v>
      </c>
      <c r="AP1313" s="102">
        <f t="shared" si="122"/>
        <v>0</v>
      </c>
      <c r="AQ1313" s="102">
        <f t="shared" si="123"/>
        <v>14769300</v>
      </c>
      <c r="AR1313" s="72" t="s">
        <v>65</v>
      </c>
      <c r="AS1313" s="76">
        <v>14769300</v>
      </c>
      <c r="AT1313" s="72" t="s">
        <v>319</v>
      </c>
      <c r="AU1313" s="76">
        <v>0</v>
      </c>
      <c r="AV1313" s="81" t="s">
        <v>73</v>
      </c>
      <c r="AW1313" s="620">
        <v>10982300</v>
      </c>
      <c r="AX1313" s="488">
        <f t="shared" si="124"/>
        <v>3787000</v>
      </c>
      <c r="AY1313" s="84">
        <f t="shared" si="125"/>
        <v>0.74358974358974361</v>
      </c>
      <c r="AZ1313" s="84">
        <v>0.74358974358974361</v>
      </c>
      <c r="BA1313" s="81" t="s">
        <v>73</v>
      </c>
      <c r="BB1313" s="72" t="s">
        <v>123</v>
      </c>
      <c r="BC1313" s="75" t="s">
        <v>10969</v>
      </c>
      <c r="BD1313" s="71" t="s">
        <v>65</v>
      </c>
      <c r="BE1313" s="71" t="s">
        <v>65</v>
      </c>
    </row>
    <row r="1314" spans="2:57" x14ac:dyDescent="0.25">
      <c r="B1314" s="71">
        <v>2025</v>
      </c>
      <c r="C1314" s="71">
        <v>891780111</v>
      </c>
      <c r="D1314" s="71" t="s">
        <v>63</v>
      </c>
      <c r="E1314" s="72" t="s">
        <v>10968</v>
      </c>
      <c r="F1314" s="72" t="s">
        <v>10967</v>
      </c>
      <c r="G1314" s="176">
        <v>0</v>
      </c>
      <c r="H1314" s="72" t="s">
        <v>71</v>
      </c>
      <c r="I1314" s="71" t="s">
        <v>64</v>
      </c>
      <c r="J1314" s="73" t="s">
        <v>81</v>
      </c>
      <c r="K1314" s="75" t="s">
        <v>10966</v>
      </c>
      <c r="L1314" s="76">
        <v>9000000</v>
      </c>
      <c r="M1314" s="71" t="s">
        <v>66</v>
      </c>
      <c r="N1314" s="75" t="s">
        <v>10965</v>
      </c>
      <c r="O1314" s="75">
        <v>36555376</v>
      </c>
      <c r="P1314" s="72">
        <v>1426</v>
      </c>
      <c r="Q1314" s="80">
        <v>45840</v>
      </c>
      <c r="R1314" s="75">
        <v>2494141000</v>
      </c>
      <c r="S1314" s="80">
        <v>45881</v>
      </c>
      <c r="T1314" s="76">
        <v>9000000</v>
      </c>
      <c r="U1314" s="72" t="s">
        <v>65</v>
      </c>
      <c r="V1314" s="76">
        <v>36564011</v>
      </c>
      <c r="W1314" s="104" t="s">
        <v>10964</v>
      </c>
      <c r="X1314" s="80">
        <v>45881</v>
      </c>
      <c r="Y1314" s="80">
        <v>45881</v>
      </c>
      <c r="Z1314" s="78" t="s">
        <v>73</v>
      </c>
      <c r="AA1314" s="78">
        <v>45991</v>
      </c>
      <c r="AB1314" s="102">
        <f t="shared" si="120"/>
        <v>110</v>
      </c>
      <c r="AC1314" s="72">
        <v>0</v>
      </c>
      <c r="AD1314" s="514">
        <v>0</v>
      </c>
      <c r="AE1314" s="72">
        <v>0</v>
      </c>
      <c r="AF1314" s="80" t="s">
        <v>73</v>
      </c>
      <c r="AG1314" s="102">
        <f t="shared" si="121"/>
        <v>0</v>
      </c>
      <c r="AH1314" s="72">
        <v>0</v>
      </c>
      <c r="AI1314" s="628">
        <v>0</v>
      </c>
      <c r="AJ1314" s="72" t="s">
        <v>73</v>
      </c>
      <c r="AK1314" s="80" t="s">
        <v>73</v>
      </c>
      <c r="AL1314" s="72">
        <v>0</v>
      </c>
      <c r="AM1314" s="80" t="s">
        <v>73</v>
      </c>
      <c r="AN1314" s="80" t="s">
        <v>73</v>
      </c>
      <c r="AO1314" s="80" t="s">
        <v>73</v>
      </c>
      <c r="AP1314" s="102">
        <f t="shared" si="122"/>
        <v>0</v>
      </c>
      <c r="AQ1314" s="102">
        <f t="shared" si="123"/>
        <v>9000000</v>
      </c>
      <c r="AR1314" s="72" t="s">
        <v>65</v>
      </c>
      <c r="AS1314" s="76">
        <v>9000000</v>
      </c>
      <c r="AT1314" s="72" t="s">
        <v>319</v>
      </c>
      <c r="AU1314" s="76">
        <v>0</v>
      </c>
      <c r="AV1314" s="81" t="s">
        <v>73</v>
      </c>
      <c r="AW1314" s="620">
        <v>6750000</v>
      </c>
      <c r="AX1314" s="488">
        <f t="shared" si="124"/>
        <v>2250000</v>
      </c>
      <c r="AY1314" s="84">
        <f t="shared" si="125"/>
        <v>0.75</v>
      </c>
      <c r="AZ1314" s="84">
        <v>0.75</v>
      </c>
      <c r="BA1314" s="81" t="s">
        <v>73</v>
      </c>
      <c r="BB1314" s="72" t="s">
        <v>123</v>
      </c>
      <c r="BC1314" s="75" t="s">
        <v>10963</v>
      </c>
      <c r="BD1314" s="71" t="s">
        <v>65</v>
      </c>
      <c r="BE1314" s="71" t="s">
        <v>65</v>
      </c>
    </row>
    <row r="1315" spans="2:57" x14ac:dyDescent="0.25">
      <c r="B1315" s="71">
        <v>2025</v>
      </c>
      <c r="C1315" s="71">
        <v>891780111</v>
      </c>
      <c r="D1315" s="71" t="s">
        <v>63</v>
      </c>
      <c r="E1315" s="72" t="s">
        <v>10962</v>
      </c>
      <c r="F1315" s="72" t="s">
        <v>10961</v>
      </c>
      <c r="G1315" s="176">
        <v>0</v>
      </c>
      <c r="H1315" s="72" t="s">
        <v>71</v>
      </c>
      <c r="I1315" s="71" t="s">
        <v>64</v>
      </c>
      <c r="J1315" s="73" t="s">
        <v>81</v>
      </c>
      <c r="K1315" s="75" t="s">
        <v>10960</v>
      </c>
      <c r="L1315" s="76">
        <v>10335000</v>
      </c>
      <c r="M1315" s="71" t="s">
        <v>66</v>
      </c>
      <c r="N1315" s="75" t="s">
        <v>10959</v>
      </c>
      <c r="O1315" s="75">
        <v>1083042479</v>
      </c>
      <c r="P1315" s="72">
        <v>1425</v>
      </c>
      <c r="Q1315" s="80">
        <v>45840</v>
      </c>
      <c r="R1315" s="75">
        <v>5603238000</v>
      </c>
      <c r="S1315" s="80">
        <v>45881</v>
      </c>
      <c r="T1315" s="76">
        <v>10335000</v>
      </c>
      <c r="U1315" s="72" t="s">
        <v>65</v>
      </c>
      <c r="V1315" s="76">
        <v>36557666</v>
      </c>
      <c r="W1315" s="104" t="s">
        <v>10440</v>
      </c>
      <c r="X1315" s="80">
        <v>45881</v>
      </c>
      <c r="Y1315" s="80">
        <v>45881</v>
      </c>
      <c r="Z1315" s="78" t="s">
        <v>73</v>
      </c>
      <c r="AA1315" s="78">
        <v>45991</v>
      </c>
      <c r="AB1315" s="102">
        <f t="shared" si="120"/>
        <v>110</v>
      </c>
      <c r="AC1315" s="72">
        <v>0</v>
      </c>
      <c r="AD1315" s="514">
        <v>0</v>
      </c>
      <c r="AE1315" s="72">
        <v>0</v>
      </c>
      <c r="AF1315" s="80" t="s">
        <v>73</v>
      </c>
      <c r="AG1315" s="102">
        <f t="shared" si="121"/>
        <v>0</v>
      </c>
      <c r="AH1315" s="72">
        <v>0</v>
      </c>
      <c r="AI1315" s="628">
        <v>0</v>
      </c>
      <c r="AJ1315" s="72" t="s">
        <v>73</v>
      </c>
      <c r="AK1315" s="80" t="s">
        <v>73</v>
      </c>
      <c r="AL1315" s="72">
        <v>0</v>
      </c>
      <c r="AM1315" s="80" t="s">
        <v>73</v>
      </c>
      <c r="AN1315" s="80" t="s">
        <v>73</v>
      </c>
      <c r="AO1315" s="80" t="s">
        <v>73</v>
      </c>
      <c r="AP1315" s="102">
        <f t="shared" si="122"/>
        <v>0</v>
      </c>
      <c r="AQ1315" s="102">
        <f t="shared" si="123"/>
        <v>10335000</v>
      </c>
      <c r="AR1315" s="72" t="s">
        <v>65</v>
      </c>
      <c r="AS1315" s="76">
        <v>10335000</v>
      </c>
      <c r="AT1315" s="72" t="s">
        <v>319</v>
      </c>
      <c r="AU1315" s="76">
        <v>0</v>
      </c>
      <c r="AV1315" s="81" t="s">
        <v>73</v>
      </c>
      <c r="AW1315" s="620">
        <v>7685000</v>
      </c>
      <c r="AX1315" s="488">
        <f t="shared" si="124"/>
        <v>2650000</v>
      </c>
      <c r="AY1315" s="84">
        <f t="shared" si="125"/>
        <v>0.74358974358974361</v>
      </c>
      <c r="AZ1315" s="84">
        <v>0.74358974358974361</v>
      </c>
      <c r="BA1315" s="81" t="s">
        <v>73</v>
      </c>
      <c r="BB1315" s="72" t="s">
        <v>123</v>
      </c>
      <c r="BC1315" s="75" t="s">
        <v>10958</v>
      </c>
      <c r="BD1315" s="71" t="s">
        <v>65</v>
      </c>
      <c r="BE1315" s="71" t="s">
        <v>65</v>
      </c>
    </row>
    <row r="1316" spans="2:57" x14ac:dyDescent="0.25">
      <c r="B1316" s="71">
        <v>2025</v>
      </c>
      <c r="C1316" s="71">
        <v>891780111</v>
      </c>
      <c r="D1316" s="71" t="s">
        <v>63</v>
      </c>
      <c r="E1316" s="72" t="s">
        <v>10957</v>
      </c>
      <c r="F1316" s="72" t="s">
        <v>10956</v>
      </c>
      <c r="G1316" s="176">
        <v>0</v>
      </c>
      <c r="H1316" s="72" t="s">
        <v>71</v>
      </c>
      <c r="I1316" s="71" t="s">
        <v>64</v>
      </c>
      <c r="J1316" s="73" t="s">
        <v>81</v>
      </c>
      <c r="K1316" s="75" t="s">
        <v>10955</v>
      </c>
      <c r="L1316" s="76">
        <v>12624000</v>
      </c>
      <c r="M1316" s="71" t="s">
        <v>66</v>
      </c>
      <c r="N1316" s="75" t="s">
        <v>10954</v>
      </c>
      <c r="O1316" s="75">
        <v>1082912086</v>
      </c>
      <c r="P1316" s="72">
        <v>1425</v>
      </c>
      <c r="Q1316" s="80">
        <v>45840</v>
      </c>
      <c r="R1316" s="75">
        <v>5603238000</v>
      </c>
      <c r="S1316" s="80">
        <v>45881</v>
      </c>
      <c r="T1316" s="76">
        <v>12624000</v>
      </c>
      <c r="U1316" s="72" t="s">
        <v>65</v>
      </c>
      <c r="V1316" s="76">
        <v>57461216</v>
      </c>
      <c r="W1316" s="104" t="s">
        <v>10332</v>
      </c>
      <c r="X1316" s="80">
        <v>45881</v>
      </c>
      <c r="Y1316" s="80">
        <v>45881</v>
      </c>
      <c r="Z1316" s="78" t="s">
        <v>73</v>
      </c>
      <c r="AA1316" s="78">
        <v>45991</v>
      </c>
      <c r="AB1316" s="102">
        <f t="shared" si="120"/>
        <v>110</v>
      </c>
      <c r="AC1316" s="72">
        <v>0</v>
      </c>
      <c r="AD1316" s="514">
        <v>0</v>
      </c>
      <c r="AE1316" s="72">
        <v>0</v>
      </c>
      <c r="AF1316" s="80" t="s">
        <v>73</v>
      </c>
      <c r="AG1316" s="102">
        <f t="shared" si="121"/>
        <v>0</v>
      </c>
      <c r="AH1316" s="72">
        <v>0</v>
      </c>
      <c r="AI1316" s="628">
        <v>0</v>
      </c>
      <c r="AJ1316" s="72" t="s">
        <v>73</v>
      </c>
      <c r="AK1316" s="80" t="s">
        <v>73</v>
      </c>
      <c r="AL1316" s="72">
        <v>0</v>
      </c>
      <c r="AM1316" s="80" t="s">
        <v>73</v>
      </c>
      <c r="AN1316" s="80" t="s">
        <v>73</v>
      </c>
      <c r="AO1316" s="80" t="s">
        <v>73</v>
      </c>
      <c r="AP1316" s="102">
        <f t="shared" si="122"/>
        <v>0</v>
      </c>
      <c r="AQ1316" s="102">
        <f t="shared" si="123"/>
        <v>12624000</v>
      </c>
      <c r="AR1316" s="72" t="s">
        <v>65</v>
      </c>
      <c r="AS1316" s="76">
        <v>12624000</v>
      </c>
      <c r="AT1316" s="72" t="s">
        <v>319</v>
      </c>
      <c r="AU1316" s="76">
        <v>0</v>
      </c>
      <c r="AV1316" s="81" t="s">
        <v>73</v>
      </c>
      <c r="AW1316" s="620">
        <v>9468000</v>
      </c>
      <c r="AX1316" s="488">
        <f t="shared" si="124"/>
        <v>3156000</v>
      </c>
      <c r="AY1316" s="84">
        <f t="shared" si="125"/>
        <v>0.75</v>
      </c>
      <c r="AZ1316" s="84">
        <v>0.75</v>
      </c>
      <c r="BA1316" s="81" t="s">
        <v>73</v>
      </c>
      <c r="BB1316" s="72" t="s">
        <v>123</v>
      </c>
      <c r="BC1316" s="75" t="s">
        <v>10953</v>
      </c>
      <c r="BD1316" s="71" t="s">
        <v>65</v>
      </c>
      <c r="BE1316" s="71" t="s">
        <v>65</v>
      </c>
    </row>
    <row r="1317" spans="2:57" x14ac:dyDescent="0.25">
      <c r="B1317" s="71">
        <v>2025</v>
      </c>
      <c r="C1317" s="71">
        <v>891780111</v>
      </c>
      <c r="D1317" s="71" t="s">
        <v>63</v>
      </c>
      <c r="E1317" s="72" t="s">
        <v>10952</v>
      </c>
      <c r="F1317" s="72" t="s">
        <v>10951</v>
      </c>
      <c r="G1317" s="176">
        <v>0</v>
      </c>
      <c r="H1317" s="72" t="s">
        <v>71</v>
      </c>
      <c r="I1317" s="71" t="s">
        <v>64</v>
      </c>
      <c r="J1317" s="73" t="s">
        <v>81</v>
      </c>
      <c r="K1317" s="75" t="s">
        <v>10950</v>
      </c>
      <c r="L1317" s="76">
        <v>26800000</v>
      </c>
      <c r="M1317" s="71" t="s">
        <v>66</v>
      </c>
      <c r="N1317" s="75" t="s">
        <v>10949</v>
      </c>
      <c r="O1317" s="75">
        <v>12625892</v>
      </c>
      <c r="P1317" s="72">
        <v>1425</v>
      </c>
      <c r="Q1317" s="80">
        <v>45840</v>
      </c>
      <c r="R1317" s="75">
        <v>5603238000</v>
      </c>
      <c r="S1317" s="80">
        <v>45881</v>
      </c>
      <c r="T1317" s="76">
        <v>26800000</v>
      </c>
      <c r="U1317" s="72" t="s">
        <v>65</v>
      </c>
      <c r="V1317" s="76">
        <v>12621405</v>
      </c>
      <c r="W1317" s="104" t="s">
        <v>10350</v>
      </c>
      <c r="X1317" s="80">
        <v>45881</v>
      </c>
      <c r="Y1317" s="80">
        <v>45881</v>
      </c>
      <c r="Z1317" s="78" t="s">
        <v>73</v>
      </c>
      <c r="AA1317" s="78">
        <v>45991</v>
      </c>
      <c r="AB1317" s="102">
        <f t="shared" si="120"/>
        <v>110</v>
      </c>
      <c r="AC1317" s="72">
        <v>0</v>
      </c>
      <c r="AD1317" s="514">
        <v>0</v>
      </c>
      <c r="AE1317" s="72">
        <v>0</v>
      </c>
      <c r="AF1317" s="80" t="s">
        <v>73</v>
      </c>
      <c r="AG1317" s="102">
        <f t="shared" si="121"/>
        <v>0</v>
      </c>
      <c r="AH1317" s="72">
        <v>0</v>
      </c>
      <c r="AI1317" s="628">
        <v>0</v>
      </c>
      <c r="AJ1317" s="72" t="s">
        <v>73</v>
      </c>
      <c r="AK1317" s="80" t="s">
        <v>73</v>
      </c>
      <c r="AL1317" s="72">
        <v>0</v>
      </c>
      <c r="AM1317" s="80" t="s">
        <v>73</v>
      </c>
      <c r="AN1317" s="80" t="s">
        <v>73</v>
      </c>
      <c r="AO1317" s="80" t="s">
        <v>73</v>
      </c>
      <c r="AP1317" s="102">
        <f t="shared" si="122"/>
        <v>0</v>
      </c>
      <c r="AQ1317" s="102">
        <f t="shared" si="123"/>
        <v>26800000</v>
      </c>
      <c r="AR1317" s="72" t="s">
        <v>65</v>
      </c>
      <c r="AS1317" s="76">
        <v>26800000</v>
      </c>
      <c r="AT1317" s="72" t="s">
        <v>319</v>
      </c>
      <c r="AU1317" s="76">
        <v>0</v>
      </c>
      <c r="AV1317" s="81" t="s">
        <v>73</v>
      </c>
      <c r="AW1317" s="620">
        <v>20100000</v>
      </c>
      <c r="AX1317" s="488">
        <f t="shared" si="124"/>
        <v>6700000</v>
      </c>
      <c r="AY1317" s="84">
        <f t="shared" si="125"/>
        <v>0.75</v>
      </c>
      <c r="AZ1317" s="84">
        <v>0.75</v>
      </c>
      <c r="BA1317" s="81" t="s">
        <v>73</v>
      </c>
      <c r="BB1317" s="72" t="s">
        <v>123</v>
      </c>
      <c r="BC1317" s="75" t="s">
        <v>10948</v>
      </c>
      <c r="BD1317" s="71" t="s">
        <v>65</v>
      </c>
      <c r="BE1317" s="71" t="s">
        <v>65</v>
      </c>
    </row>
    <row r="1318" spans="2:57" x14ac:dyDescent="0.25">
      <c r="B1318" s="71">
        <v>2025</v>
      </c>
      <c r="C1318" s="71">
        <v>891780111</v>
      </c>
      <c r="D1318" s="71" t="s">
        <v>63</v>
      </c>
      <c r="E1318" s="72" t="s">
        <v>10947</v>
      </c>
      <c r="F1318" s="72" t="s">
        <v>10946</v>
      </c>
      <c r="G1318" s="176">
        <v>0</v>
      </c>
      <c r="H1318" s="72" t="s">
        <v>71</v>
      </c>
      <c r="I1318" s="71" t="s">
        <v>64</v>
      </c>
      <c r="J1318" s="73" t="s">
        <v>81</v>
      </c>
      <c r="K1318" s="75" t="s">
        <v>10945</v>
      </c>
      <c r="L1318" s="76">
        <v>12624000</v>
      </c>
      <c r="M1318" s="71" t="s">
        <v>66</v>
      </c>
      <c r="N1318" s="75" t="s">
        <v>10944</v>
      </c>
      <c r="O1318" s="75">
        <v>1004280902</v>
      </c>
      <c r="P1318" s="72">
        <v>1425</v>
      </c>
      <c r="Q1318" s="80">
        <v>45840</v>
      </c>
      <c r="R1318" s="75">
        <v>5603238000</v>
      </c>
      <c r="S1318" s="80">
        <v>45881</v>
      </c>
      <c r="T1318" s="76">
        <v>12624000</v>
      </c>
      <c r="U1318" s="72" t="s">
        <v>65</v>
      </c>
      <c r="V1318" s="76">
        <v>57461216</v>
      </c>
      <c r="W1318" s="104" t="s">
        <v>10332</v>
      </c>
      <c r="X1318" s="80">
        <v>45881</v>
      </c>
      <c r="Y1318" s="80">
        <v>45881</v>
      </c>
      <c r="Z1318" s="78" t="s">
        <v>73</v>
      </c>
      <c r="AA1318" s="78">
        <v>45991</v>
      </c>
      <c r="AB1318" s="102">
        <f t="shared" si="120"/>
        <v>110</v>
      </c>
      <c r="AC1318" s="72">
        <v>0</v>
      </c>
      <c r="AD1318" s="514">
        <v>0</v>
      </c>
      <c r="AE1318" s="72">
        <v>0</v>
      </c>
      <c r="AF1318" s="80" t="s">
        <v>73</v>
      </c>
      <c r="AG1318" s="102">
        <f t="shared" si="121"/>
        <v>0</v>
      </c>
      <c r="AH1318" s="72">
        <v>0</v>
      </c>
      <c r="AI1318" s="628">
        <v>0</v>
      </c>
      <c r="AJ1318" s="72" t="s">
        <v>73</v>
      </c>
      <c r="AK1318" s="80" t="s">
        <v>73</v>
      </c>
      <c r="AL1318" s="72">
        <v>0</v>
      </c>
      <c r="AM1318" s="80" t="s">
        <v>73</v>
      </c>
      <c r="AN1318" s="80" t="s">
        <v>73</v>
      </c>
      <c r="AO1318" s="80" t="s">
        <v>73</v>
      </c>
      <c r="AP1318" s="102">
        <f t="shared" si="122"/>
        <v>0</v>
      </c>
      <c r="AQ1318" s="102">
        <f t="shared" si="123"/>
        <v>12624000</v>
      </c>
      <c r="AR1318" s="72" t="s">
        <v>65</v>
      </c>
      <c r="AS1318" s="76">
        <v>12624000</v>
      </c>
      <c r="AT1318" s="72" t="s">
        <v>319</v>
      </c>
      <c r="AU1318" s="76">
        <v>0</v>
      </c>
      <c r="AV1318" s="81" t="s">
        <v>73</v>
      </c>
      <c r="AW1318" s="620">
        <v>9468000</v>
      </c>
      <c r="AX1318" s="488">
        <f t="shared" si="124"/>
        <v>3156000</v>
      </c>
      <c r="AY1318" s="84">
        <f t="shared" si="125"/>
        <v>0.75</v>
      </c>
      <c r="AZ1318" s="84">
        <v>0.75</v>
      </c>
      <c r="BA1318" s="81" t="s">
        <v>73</v>
      </c>
      <c r="BB1318" s="72" t="s">
        <v>123</v>
      </c>
      <c r="BC1318" s="75" t="s">
        <v>10943</v>
      </c>
      <c r="BD1318" s="71" t="s">
        <v>65</v>
      </c>
      <c r="BE1318" s="71" t="s">
        <v>65</v>
      </c>
    </row>
    <row r="1319" spans="2:57" x14ac:dyDescent="0.25">
      <c r="B1319" s="71">
        <v>2025</v>
      </c>
      <c r="C1319" s="71">
        <v>891780111</v>
      </c>
      <c r="D1319" s="71" t="s">
        <v>63</v>
      </c>
      <c r="E1319" s="72" t="s">
        <v>10942</v>
      </c>
      <c r="F1319" s="72" t="s">
        <v>10941</v>
      </c>
      <c r="G1319" s="176">
        <v>0</v>
      </c>
      <c r="H1319" s="72" t="s">
        <v>71</v>
      </c>
      <c r="I1319" s="71" t="s">
        <v>64</v>
      </c>
      <c r="J1319" s="73" t="s">
        <v>81</v>
      </c>
      <c r="K1319" s="75" t="s">
        <v>10940</v>
      </c>
      <c r="L1319" s="76">
        <v>12308400</v>
      </c>
      <c r="M1319" s="71" t="s">
        <v>66</v>
      </c>
      <c r="N1319" s="75" t="s">
        <v>10939</v>
      </c>
      <c r="O1319" s="75">
        <v>36695248</v>
      </c>
      <c r="P1319" s="72">
        <v>1425</v>
      </c>
      <c r="Q1319" s="80">
        <v>45840</v>
      </c>
      <c r="R1319" s="75">
        <v>5603238000</v>
      </c>
      <c r="S1319" s="80">
        <v>45881</v>
      </c>
      <c r="T1319" s="76">
        <v>12308400</v>
      </c>
      <c r="U1319" s="72" t="s">
        <v>65</v>
      </c>
      <c r="V1319" s="76">
        <v>45691169</v>
      </c>
      <c r="W1319" s="104" t="s">
        <v>10104</v>
      </c>
      <c r="X1319" s="80">
        <v>45881</v>
      </c>
      <c r="Y1319" s="80">
        <v>45881</v>
      </c>
      <c r="Z1319" s="78" t="s">
        <v>73</v>
      </c>
      <c r="AA1319" s="78">
        <v>45991</v>
      </c>
      <c r="AB1319" s="102">
        <f t="shared" si="120"/>
        <v>110</v>
      </c>
      <c r="AC1319" s="72">
        <v>0</v>
      </c>
      <c r="AD1319" s="514">
        <v>0</v>
      </c>
      <c r="AE1319" s="72">
        <v>0</v>
      </c>
      <c r="AF1319" s="80" t="s">
        <v>73</v>
      </c>
      <c r="AG1319" s="102">
        <f t="shared" si="121"/>
        <v>0</v>
      </c>
      <c r="AH1319" s="72">
        <v>0</v>
      </c>
      <c r="AI1319" s="628">
        <v>0</v>
      </c>
      <c r="AJ1319" s="72" t="s">
        <v>73</v>
      </c>
      <c r="AK1319" s="80" t="s">
        <v>73</v>
      </c>
      <c r="AL1319" s="72">
        <v>0</v>
      </c>
      <c r="AM1319" s="80" t="s">
        <v>73</v>
      </c>
      <c r="AN1319" s="80" t="s">
        <v>73</v>
      </c>
      <c r="AO1319" s="80" t="s">
        <v>73</v>
      </c>
      <c r="AP1319" s="102">
        <f t="shared" si="122"/>
        <v>0</v>
      </c>
      <c r="AQ1319" s="102">
        <f t="shared" si="123"/>
        <v>12308400</v>
      </c>
      <c r="AR1319" s="72" t="s">
        <v>65</v>
      </c>
      <c r="AS1319" s="76">
        <v>12308400</v>
      </c>
      <c r="AT1319" s="72" t="s">
        <v>319</v>
      </c>
      <c r="AU1319" s="76">
        <v>0</v>
      </c>
      <c r="AV1319" s="81" t="s">
        <v>73</v>
      </c>
      <c r="AW1319" s="620">
        <v>9152400</v>
      </c>
      <c r="AX1319" s="488">
        <f t="shared" si="124"/>
        <v>3156000</v>
      </c>
      <c r="AY1319" s="84">
        <f t="shared" si="125"/>
        <v>0.74358974358974361</v>
      </c>
      <c r="AZ1319" s="84">
        <v>0.74358974358974361</v>
      </c>
      <c r="BA1319" s="81" t="s">
        <v>73</v>
      </c>
      <c r="BB1319" s="72" t="s">
        <v>123</v>
      </c>
      <c r="BC1319" s="75" t="s">
        <v>10938</v>
      </c>
      <c r="BD1319" s="71" t="s">
        <v>65</v>
      </c>
      <c r="BE1319" s="71" t="s">
        <v>65</v>
      </c>
    </row>
    <row r="1320" spans="2:57" x14ac:dyDescent="0.25">
      <c r="B1320" s="71">
        <v>2025</v>
      </c>
      <c r="C1320" s="71">
        <v>891780111</v>
      </c>
      <c r="D1320" s="71" t="s">
        <v>63</v>
      </c>
      <c r="E1320" s="72" t="s">
        <v>10937</v>
      </c>
      <c r="F1320" s="72" t="s">
        <v>10936</v>
      </c>
      <c r="G1320" s="176">
        <v>0</v>
      </c>
      <c r="H1320" s="72" t="s">
        <v>71</v>
      </c>
      <c r="I1320" s="71" t="s">
        <v>64</v>
      </c>
      <c r="J1320" s="73" t="s">
        <v>81</v>
      </c>
      <c r="K1320" s="75" t="s">
        <v>10935</v>
      </c>
      <c r="L1320" s="76">
        <v>9000000</v>
      </c>
      <c r="M1320" s="71" t="s">
        <v>66</v>
      </c>
      <c r="N1320" s="75" t="s">
        <v>10934</v>
      </c>
      <c r="O1320" s="75">
        <v>1065134989</v>
      </c>
      <c r="P1320" s="72">
        <v>1426</v>
      </c>
      <c r="Q1320" s="80">
        <v>45840</v>
      </c>
      <c r="R1320" s="75">
        <v>2494141000</v>
      </c>
      <c r="S1320" s="80">
        <v>45881</v>
      </c>
      <c r="T1320" s="76">
        <v>9000000</v>
      </c>
      <c r="U1320" s="72" t="s">
        <v>65</v>
      </c>
      <c r="V1320" s="76">
        <v>2536172</v>
      </c>
      <c r="W1320" s="104" t="s">
        <v>10708</v>
      </c>
      <c r="X1320" s="80">
        <v>45881</v>
      </c>
      <c r="Y1320" s="80">
        <v>45881</v>
      </c>
      <c r="Z1320" s="78" t="s">
        <v>73</v>
      </c>
      <c r="AA1320" s="78">
        <v>45991</v>
      </c>
      <c r="AB1320" s="102">
        <f t="shared" si="120"/>
        <v>110</v>
      </c>
      <c r="AC1320" s="72">
        <v>0</v>
      </c>
      <c r="AD1320" s="514">
        <v>0</v>
      </c>
      <c r="AE1320" s="72">
        <v>0</v>
      </c>
      <c r="AF1320" s="80" t="s">
        <v>73</v>
      </c>
      <c r="AG1320" s="102">
        <f t="shared" si="121"/>
        <v>0</v>
      </c>
      <c r="AH1320" s="72">
        <v>0</v>
      </c>
      <c r="AI1320" s="628">
        <v>0</v>
      </c>
      <c r="AJ1320" s="72" t="s">
        <v>73</v>
      </c>
      <c r="AK1320" s="80" t="s">
        <v>73</v>
      </c>
      <c r="AL1320" s="72">
        <v>0</v>
      </c>
      <c r="AM1320" s="80" t="s">
        <v>73</v>
      </c>
      <c r="AN1320" s="80" t="s">
        <v>73</v>
      </c>
      <c r="AO1320" s="80" t="s">
        <v>73</v>
      </c>
      <c r="AP1320" s="102">
        <f t="shared" si="122"/>
        <v>0</v>
      </c>
      <c r="AQ1320" s="102">
        <f t="shared" si="123"/>
        <v>9000000</v>
      </c>
      <c r="AR1320" s="72" t="s">
        <v>65</v>
      </c>
      <c r="AS1320" s="76">
        <v>9000000</v>
      </c>
      <c r="AT1320" s="72" t="s">
        <v>319</v>
      </c>
      <c r="AU1320" s="76">
        <v>0</v>
      </c>
      <c r="AV1320" s="81" t="s">
        <v>73</v>
      </c>
      <c r="AW1320" s="620">
        <v>6750000</v>
      </c>
      <c r="AX1320" s="488">
        <f t="shared" si="124"/>
        <v>2250000</v>
      </c>
      <c r="AY1320" s="84">
        <f t="shared" si="125"/>
        <v>0.75</v>
      </c>
      <c r="AZ1320" s="84">
        <v>0.75</v>
      </c>
      <c r="BA1320" s="81" t="s">
        <v>73</v>
      </c>
      <c r="BB1320" s="72" t="s">
        <v>123</v>
      </c>
      <c r="BC1320" s="75" t="s">
        <v>10933</v>
      </c>
      <c r="BD1320" s="71" t="s">
        <v>65</v>
      </c>
      <c r="BE1320" s="71" t="s">
        <v>65</v>
      </c>
    </row>
    <row r="1321" spans="2:57" x14ac:dyDescent="0.25">
      <c r="B1321" s="71">
        <v>2025</v>
      </c>
      <c r="C1321" s="71">
        <v>891780111</v>
      </c>
      <c r="D1321" s="71" t="s">
        <v>63</v>
      </c>
      <c r="E1321" s="72" t="s">
        <v>10932</v>
      </c>
      <c r="F1321" s="72" t="s">
        <v>10931</v>
      </c>
      <c r="G1321" s="176">
        <v>0</v>
      </c>
      <c r="H1321" s="72" t="s">
        <v>71</v>
      </c>
      <c r="I1321" s="71" t="s">
        <v>64</v>
      </c>
      <c r="J1321" s="73" t="s">
        <v>81</v>
      </c>
      <c r="K1321" s="75" t="s">
        <v>10930</v>
      </c>
      <c r="L1321" s="76">
        <v>8250000</v>
      </c>
      <c r="M1321" s="71" t="s">
        <v>66</v>
      </c>
      <c r="N1321" s="75" t="s">
        <v>10929</v>
      </c>
      <c r="O1321" s="75">
        <v>57465377</v>
      </c>
      <c r="P1321" s="72">
        <v>1426</v>
      </c>
      <c r="Q1321" s="80">
        <v>45840</v>
      </c>
      <c r="R1321" s="75">
        <v>2494141000</v>
      </c>
      <c r="S1321" s="80">
        <v>45881</v>
      </c>
      <c r="T1321" s="76">
        <v>8250000</v>
      </c>
      <c r="U1321" s="72" t="s">
        <v>65</v>
      </c>
      <c r="V1321" s="76">
        <v>36726018</v>
      </c>
      <c r="W1321" s="104" t="s">
        <v>10574</v>
      </c>
      <c r="X1321" s="80">
        <v>45881</v>
      </c>
      <c r="Y1321" s="80">
        <v>45881</v>
      </c>
      <c r="Z1321" s="78" t="s">
        <v>73</v>
      </c>
      <c r="AA1321" s="78">
        <v>45991</v>
      </c>
      <c r="AB1321" s="102">
        <f t="shared" si="120"/>
        <v>110</v>
      </c>
      <c r="AC1321" s="72">
        <v>0</v>
      </c>
      <c r="AD1321" s="514">
        <v>0</v>
      </c>
      <c r="AE1321" s="72">
        <v>0</v>
      </c>
      <c r="AF1321" s="80" t="s">
        <v>73</v>
      </c>
      <c r="AG1321" s="102">
        <f t="shared" si="121"/>
        <v>0</v>
      </c>
      <c r="AH1321" s="72">
        <v>0</v>
      </c>
      <c r="AI1321" s="628">
        <v>0</v>
      </c>
      <c r="AJ1321" s="72" t="s">
        <v>73</v>
      </c>
      <c r="AK1321" s="80" t="s">
        <v>73</v>
      </c>
      <c r="AL1321" s="72">
        <v>0</v>
      </c>
      <c r="AM1321" s="80" t="s">
        <v>73</v>
      </c>
      <c r="AN1321" s="80" t="s">
        <v>73</v>
      </c>
      <c r="AO1321" s="80" t="s">
        <v>73</v>
      </c>
      <c r="AP1321" s="102">
        <f t="shared" si="122"/>
        <v>0</v>
      </c>
      <c r="AQ1321" s="102">
        <f t="shared" si="123"/>
        <v>8250000</v>
      </c>
      <c r="AR1321" s="72" t="s">
        <v>65</v>
      </c>
      <c r="AS1321" s="76">
        <v>8250000</v>
      </c>
      <c r="AT1321" s="72" t="s">
        <v>319</v>
      </c>
      <c r="AU1321" s="76">
        <v>0</v>
      </c>
      <c r="AV1321" s="81" t="s">
        <v>73</v>
      </c>
      <c r="AW1321" s="620">
        <v>6000000</v>
      </c>
      <c r="AX1321" s="488">
        <f t="shared" si="124"/>
        <v>2250000</v>
      </c>
      <c r="AY1321" s="84">
        <f t="shared" si="125"/>
        <v>0.72727272727272729</v>
      </c>
      <c r="AZ1321" s="84">
        <v>0.72727272727272729</v>
      </c>
      <c r="BA1321" s="81" t="s">
        <v>73</v>
      </c>
      <c r="BB1321" s="72" t="s">
        <v>123</v>
      </c>
      <c r="BC1321" s="75" t="s">
        <v>10928</v>
      </c>
      <c r="BD1321" s="71" t="s">
        <v>65</v>
      </c>
      <c r="BE1321" s="71" t="s">
        <v>65</v>
      </c>
    </row>
    <row r="1322" spans="2:57" x14ac:dyDescent="0.25">
      <c r="B1322" s="71">
        <v>2025</v>
      </c>
      <c r="C1322" s="71">
        <v>891780111</v>
      </c>
      <c r="D1322" s="71" t="s">
        <v>63</v>
      </c>
      <c r="E1322" s="72" t="s">
        <v>10927</v>
      </c>
      <c r="F1322" s="72" t="s">
        <v>10926</v>
      </c>
      <c r="G1322" s="176">
        <v>0</v>
      </c>
      <c r="H1322" s="72" t="s">
        <v>71</v>
      </c>
      <c r="I1322" s="71" t="s">
        <v>64</v>
      </c>
      <c r="J1322" s="73" t="s">
        <v>81</v>
      </c>
      <c r="K1322" s="75" t="s">
        <v>10925</v>
      </c>
      <c r="L1322" s="76">
        <v>12308400</v>
      </c>
      <c r="M1322" s="71" t="s">
        <v>66</v>
      </c>
      <c r="N1322" s="75" t="s">
        <v>10924</v>
      </c>
      <c r="O1322" s="75">
        <v>1083045179</v>
      </c>
      <c r="P1322" s="72">
        <v>1425</v>
      </c>
      <c r="Q1322" s="80">
        <v>45840</v>
      </c>
      <c r="R1322" s="75">
        <v>5603238000</v>
      </c>
      <c r="S1322" s="80">
        <v>45881</v>
      </c>
      <c r="T1322" s="76">
        <v>12308400</v>
      </c>
      <c r="U1322" s="72" t="s">
        <v>65</v>
      </c>
      <c r="V1322" s="76">
        <v>36557666</v>
      </c>
      <c r="W1322" s="104" t="s">
        <v>10440</v>
      </c>
      <c r="X1322" s="80">
        <v>45881</v>
      </c>
      <c r="Y1322" s="80">
        <v>45881</v>
      </c>
      <c r="Z1322" s="78" t="s">
        <v>73</v>
      </c>
      <c r="AA1322" s="78">
        <v>45991</v>
      </c>
      <c r="AB1322" s="102">
        <f t="shared" si="120"/>
        <v>110</v>
      </c>
      <c r="AC1322" s="72">
        <v>0</v>
      </c>
      <c r="AD1322" s="514">
        <v>0</v>
      </c>
      <c r="AE1322" s="72">
        <v>0</v>
      </c>
      <c r="AF1322" s="80" t="s">
        <v>73</v>
      </c>
      <c r="AG1322" s="102">
        <f t="shared" si="121"/>
        <v>0</v>
      </c>
      <c r="AH1322" s="72">
        <v>0</v>
      </c>
      <c r="AI1322" s="628">
        <v>0</v>
      </c>
      <c r="AJ1322" s="72" t="s">
        <v>73</v>
      </c>
      <c r="AK1322" s="80" t="s">
        <v>73</v>
      </c>
      <c r="AL1322" s="72">
        <v>0</v>
      </c>
      <c r="AM1322" s="80" t="s">
        <v>73</v>
      </c>
      <c r="AN1322" s="80" t="s">
        <v>73</v>
      </c>
      <c r="AO1322" s="80" t="s">
        <v>73</v>
      </c>
      <c r="AP1322" s="102">
        <f t="shared" si="122"/>
        <v>0</v>
      </c>
      <c r="AQ1322" s="102">
        <f t="shared" si="123"/>
        <v>12308400</v>
      </c>
      <c r="AR1322" s="72" t="s">
        <v>65</v>
      </c>
      <c r="AS1322" s="76">
        <v>12308400</v>
      </c>
      <c r="AT1322" s="72" t="s">
        <v>319</v>
      </c>
      <c r="AU1322" s="76">
        <v>0</v>
      </c>
      <c r="AV1322" s="81" t="s">
        <v>73</v>
      </c>
      <c r="AW1322" s="620">
        <v>9152400</v>
      </c>
      <c r="AX1322" s="488">
        <f t="shared" si="124"/>
        <v>3156000</v>
      </c>
      <c r="AY1322" s="84">
        <f t="shared" si="125"/>
        <v>0.74358974358974361</v>
      </c>
      <c r="AZ1322" s="84">
        <v>0.74358974358974361</v>
      </c>
      <c r="BA1322" s="81" t="s">
        <v>73</v>
      </c>
      <c r="BB1322" s="72" t="s">
        <v>123</v>
      </c>
      <c r="BC1322" s="75" t="s">
        <v>10923</v>
      </c>
      <c r="BD1322" s="71" t="s">
        <v>65</v>
      </c>
      <c r="BE1322" s="71" t="s">
        <v>65</v>
      </c>
    </row>
    <row r="1323" spans="2:57" x14ac:dyDescent="0.25">
      <c r="B1323" s="71">
        <v>2025</v>
      </c>
      <c r="C1323" s="71">
        <v>891780111</v>
      </c>
      <c r="D1323" s="71" t="s">
        <v>63</v>
      </c>
      <c r="E1323" s="72" t="s">
        <v>10922</v>
      </c>
      <c r="F1323" s="72" t="s">
        <v>10921</v>
      </c>
      <c r="G1323" s="176">
        <v>0</v>
      </c>
      <c r="H1323" s="72" t="s">
        <v>71</v>
      </c>
      <c r="I1323" s="71" t="s">
        <v>64</v>
      </c>
      <c r="J1323" s="73" t="s">
        <v>81</v>
      </c>
      <c r="K1323" s="75" t="s">
        <v>10920</v>
      </c>
      <c r="L1323" s="76">
        <v>8775000</v>
      </c>
      <c r="M1323" s="71" t="s">
        <v>66</v>
      </c>
      <c r="N1323" s="75" t="s">
        <v>10919</v>
      </c>
      <c r="O1323" s="75">
        <v>1082854715</v>
      </c>
      <c r="P1323" s="72">
        <v>1426</v>
      </c>
      <c r="Q1323" s="80">
        <v>45840</v>
      </c>
      <c r="R1323" s="75">
        <v>2494141000</v>
      </c>
      <c r="S1323" s="80">
        <v>45881</v>
      </c>
      <c r="T1323" s="76">
        <v>8775000</v>
      </c>
      <c r="U1323" s="72" t="s">
        <v>65</v>
      </c>
      <c r="V1323" s="76">
        <v>85152695</v>
      </c>
      <c r="W1323" s="104" t="s">
        <v>10424</v>
      </c>
      <c r="X1323" s="80">
        <v>45881</v>
      </c>
      <c r="Y1323" s="80">
        <v>45881</v>
      </c>
      <c r="Z1323" s="78" t="s">
        <v>73</v>
      </c>
      <c r="AA1323" s="78">
        <v>45991</v>
      </c>
      <c r="AB1323" s="102">
        <f t="shared" si="120"/>
        <v>110</v>
      </c>
      <c r="AC1323" s="72">
        <v>0</v>
      </c>
      <c r="AD1323" s="514">
        <v>0</v>
      </c>
      <c r="AE1323" s="72">
        <v>0</v>
      </c>
      <c r="AF1323" s="80" t="s">
        <v>73</v>
      </c>
      <c r="AG1323" s="102">
        <f t="shared" si="121"/>
        <v>0</v>
      </c>
      <c r="AH1323" s="72">
        <v>0</v>
      </c>
      <c r="AI1323" s="628">
        <v>0</v>
      </c>
      <c r="AJ1323" s="72" t="s">
        <v>73</v>
      </c>
      <c r="AK1323" s="80" t="s">
        <v>73</v>
      </c>
      <c r="AL1323" s="72">
        <v>0</v>
      </c>
      <c r="AM1323" s="80" t="s">
        <v>73</v>
      </c>
      <c r="AN1323" s="80" t="s">
        <v>73</v>
      </c>
      <c r="AO1323" s="80" t="s">
        <v>73</v>
      </c>
      <c r="AP1323" s="102">
        <f t="shared" si="122"/>
        <v>0</v>
      </c>
      <c r="AQ1323" s="102">
        <f t="shared" si="123"/>
        <v>8775000</v>
      </c>
      <c r="AR1323" s="72" t="s">
        <v>65</v>
      </c>
      <c r="AS1323" s="76">
        <v>8775000</v>
      </c>
      <c r="AT1323" s="72" t="s">
        <v>319</v>
      </c>
      <c r="AU1323" s="76">
        <v>0</v>
      </c>
      <c r="AV1323" s="81" t="s">
        <v>73</v>
      </c>
      <c r="AW1323" s="620">
        <v>6525000</v>
      </c>
      <c r="AX1323" s="488">
        <f t="shared" si="124"/>
        <v>2250000</v>
      </c>
      <c r="AY1323" s="84">
        <f t="shared" si="125"/>
        <v>0.74358974358974361</v>
      </c>
      <c r="AZ1323" s="84">
        <v>0.74358974358974361</v>
      </c>
      <c r="BA1323" s="81" t="s">
        <v>73</v>
      </c>
      <c r="BB1323" s="72" t="s">
        <v>123</v>
      </c>
      <c r="BC1323" s="75" t="s">
        <v>10918</v>
      </c>
      <c r="BD1323" s="71" t="s">
        <v>65</v>
      </c>
      <c r="BE1323" s="71" t="s">
        <v>65</v>
      </c>
    </row>
    <row r="1324" spans="2:57" x14ac:dyDescent="0.25">
      <c r="B1324" s="71">
        <v>2025</v>
      </c>
      <c r="C1324" s="71">
        <v>891780111</v>
      </c>
      <c r="D1324" s="71" t="s">
        <v>63</v>
      </c>
      <c r="E1324" s="72" t="s">
        <v>10917</v>
      </c>
      <c r="F1324" s="72" t="s">
        <v>10916</v>
      </c>
      <c r="G1324" s="176">
        <v>0</v>
      </c>
      <c r="H1324" s="72" t="s">
        <v>71</v>
      </c>
      <c r="I1324" s="71" t="s">
        <v>64</v>
      </c>
      <c r="J1324" s="73" t="s">
        <v>81</v>
      </c>
      <c r="K1324" s="75" t="s">
        <v>10915</v>
      </c>
      <c r="L1324" s="76">
        <v>12624000</v>
      </c>
      <c r="M1324" s="71" t="s">
        <v>66</v>
      </c>
      <c r="N1324" s="75" t="s">
        <v>10914</v>
      </c>
      <c r="O1324" s="75">
        <v>1065657067</v>
      </c>
      <c r="P1324" s="72">
        <v>1425</v>
      </c>
      <c r="Q1324" s="80">
        <v>45840</v>
      </c>
      <c r="R1324" s="75">
        <v>5603238000</v>
      </c>
      <c r="S1324" s="80">
        <v>45881</v>
      </c>
      <c r="T1324" s="76">
        <v>12624000</v>
      </c>
      <c r="U1324" s="72" t="s">
        <v>65</v>
      </c>
      <c r="V1324" s="76">
        <v>1082863147</v>
      </c>
      <c r="W1324" s="104" t="s">
        <v>10913</v>
      </c>
      <c r="X1324" s="80">
        <v>45881</v>
      </c>
      <c r="Y1324" s="80">
        <v>45881</v>
      </c>
      <c r="Z1324" s="78" t="s">
        <v>73</v>
      </c>
      <c r="AA1324" s="78">
        <v>45991</v>
      </c>
      <c r="AB1324" s="102">
        <f t="shared" si="120"/>
        <v>110</v>
      </c>
      <c r="AC1324" s="72">
        <v>0</v>
      </c>
      <c r="AD1324" s="514">
        <v>0</v>
      </c>
      <c r="AE1324" s="72">
        <v>0</v>
      </c>
      <c r="AF1324" s="80" t="s">
        <v>73</v>
      </c>
      <c r="AG1324" s="102">
        <f t="shared" si="121"/>
        <v>0</v>
      </c>
      <c r="AH1324" s="72">
        <v>0</v>
      </c>
      <c r="AI1324" s="628">
        <v>0</v>
      </c>
      <c r="AJ1324" s="72" t="s">
        <v>73</v>
      </c>
      <c r="AK1324" s="80" t="s">
        <v>73</v>
      </c>
      <c r="AL1324" s="72">
        <v>0</v>
      </c>
      <c r="AM1324" s="80" t="s">
        <v>73</v>
      </c>
      <c r="AN1324" s="80" t="s">
        <v>73</v>
      </c>
      <c r="AO1324" s="80" t="s">
        <v>73</v>
      </c>
      <c r="AP1324" s="102">
        <f t="shared" si="122"/>
        <v>0</v>
      </c>
      <c r="AQ1324" s="102">
        <f t="shared" si="123"/>
        <v>12624000</v>
      </c>
      <c r="AR1324" s="72" t="s">
        <v>65</v>
      </c>
      <c r="AS1324" s="76">
        <v>12624000</v>
      </c>
      <c r="AT1324" s="72" t="s">
        <v>319</v>
      </c>
      <c r="AU1324" s="76">
        <v>0</v>
      </c>
      <c r="AV1324" s="81" t="s">
        <v>73</v>
      </c>
      <c r="AW1324" s="620">
        <v>6312000</v>
      </c>
      <c r="AX1324" s="488">
        <f t="shared" si="124"/>
        <v>6312000</v>
      </c>
      <c r="AY1324" s="84">
        <f t="shared" si="125"/>
        <v>0.5</v>
      </c>
      <c r="AZ1324" s="84">
        <v>0.5</v>
      </c>
      <c r="BA1324" s="81" t="s">
        <v>73</v>
      </c>
      <c r="BB1324" s="72" t="s">
        <v>123</v>
      </c>
      <c r="BC1324" s="75" t="s">
        <v>10912</v>
      </c>
      <c r="BD1324" s="71" t="s">
        <v>65</v>
      </c>
      <c r="BE1324" s="71" t="s">
        <v>65</v>
      </c>
    </row>
    <row r="1325" spans="2:57" x14ac:dyDescent="0.25">
      <c r="B1325" s="71">
        <v>2025</v>
      </c>
      <c r="C1325" s="71">
        <v>891780111</v>
      </c>
      <c r="D1325" s="71" t="s">
        <v>63</v>
      </c>
      <c r="E1325" s="72" t="s">
        <v>10911</v>
      </c>
      <c r="F1325" s="72" t="s">
        <v>10910</v>
      </c>
      <c r="G1325" s="176">
        <v>0</v>
      </c>
      <c r="H1325" s="72" t="s">
        <v>71</v>
      </c>
      <c r="I1325" s="71" t="s">
        <v>64</v>
      </c>
      <c r="J1325" s="73" t="s">
        <v>81</v>
      </c>
      <c r="K1325" s="75" t="s">
        <v>10816</v>
      </c>
      <c r="L1325" s="76">
        <v>12624000</v>
      </c>
      <c r="M1325" s="71" t="s">
        <v>66</v>
      </c>
      <c r="N1325" s="75" t="s">
        <v>10909</v>
      </c>
      <c r="O1325" s="75">
        <v>1082953501</v>
      </c>
      <c r="P1325" s="72">
        <v>1425</v>
      </c>
      <c r="Q1325" s="80">
        <v>45840</v>
      </c>
      <c r="R1325" s="75">
        <v>5603238000</v>
      </c>
      <c r="S1325" s="80">
        <v>45881</v>
      </c>
      <c r="T1325" s="76">
        <v>12624000</v>
      </c>
      <c r="U1325" s="72" t="s">
        <v>65</v>
      </c>
      <c r="V1325" s="76">
        <v>30766322</v>
      </c>
      <c r="W1325" s="104" t="s">
        <v>10344</v>
      </c>
      <c r="X1325" s="80">
        <v>45881</v>
      </c>
      <c r="Y1325" s="80">
        <v>45881</v>
      </c>
      <c r="Z1325" s="78" t="s">
        <v>73</v>
      </c>
      <c r="AA1325" s="78">
        <v>45991</v>
      </c>
      <c r="AB1325" s="102">
        <f t="shared" si="120"/>
        <v>110</v>
      </c>
      <c r="AC1325" s="72">
        <v>0</v>
      </c>
      <c r="AD1325" s="514">
        <v>0</v>
      </c>
      <c r="AE1325" s="72">
        <v>0</v>
      </c>
      <c r="AF1325" s="80" t="s">
        <v>73</v>
      </c>
      <c r="AG1325" s="102">
        <f t="shared" si="121"/>
        <v>0</v>
      </c>
      <c r="AH1325" s="72">
        <v>0</v>
      </c>
      <c r="AI1325" s="628">
        <v>0</v>
      </c>
      <c r="AJ1325" s="72" t="s">
        <v>73</v>
      </c>
      <c r="AK1325" s="80" t="s">
        <v>73</v>
      </c>
      <c r="AL1325" s="72">
        <v>0</v>
      </c>
      <c r="AM1325" s="80" t="s">
        <v>73</v>
      </c>
      <c r="AN1325" s="80" t="s">
        <v>73</v>
      </c>
      <c r="AO1325" s="80" t="s">
        <v>73</v>
      </c>
      <c r="AP1325" s="102">
        <f t="shared" si="122"/>
        <v>0</v>
      </c>
      <c r="AQ1325" s="102">
        <f t="shared" si="123"/>
        <v>12624000</v>
      </c>
      <c r="AR1325" s="72" t="s">
        <v>65</v>
      </c>
      <c r="AS1325" s="76">
        <v>12624000</v>
      </c>
      <c r="AT1325" s="72" t="s">
        <v>319</v>
      </c>
      <c r="AU1325" s="76">
        <v>0</v>
      </c>
      <c r="AV1325" s="81" t="s">
        <v>73</v>
      </c>
      <c r="AW1325" s="620">
        <v>9468000</v>
      </c>
      <c r="AX1325" s="488">
        <f t="shared" si="124"/>
        <v>3156000</v>
      </c>
      <c r="AY1325" s="84">
        <f t="shared" si="125"/>
        <v>0.75</v>
      </c>
      <c r="AZ1325" s="84">
        <v>0.75</v>
      </c>
      <c r="BA1325" s="81" t="s">
        <v>73</v>
      </c>
      <c r="BB1325" s="72" t="s">
        <v>123</v>
      </c>
      <c r="BC1325" s="75" t="s">
        <v>10908</v>
      </c>
      <c r="BD1325" s="71" t="s">
        <v>65</v>
      </c>
      <c r="BE1325" s="71" t="s">
        <v>65</v>
      </c>
    </row>
    <row r="1326" spans="2:57" x14ac:dyDescent="0.25">
      <c r="B1326" s="71">
        <v>2025</v>
      </c>
      <c r="C1326" s="71">
        <v>891780111</v>
      </c>
      <c r="D1326" s="71" t="s">
        <v>63</v>
      </c>
      <c r="E1326" s="72" t="s">
        <v>10907</v>
      </c>
      <c r="F1326" s="72" t="s">
        <v>10906</v>
      </c>
      <c r="G1326" s="176">
        <v>0</v>
      </c>
      <c r="H1326" s="72" t="s">
        <v>71</v>
      </c>
      <c r="I1326" s="71" t="s">
        <v>64</v>
      </c>
      <c r="J1326" s="73" t="s">
        <v>81</v>
      </c>
      <c r="K1326" s="75" t="s">
        <v>10905</v>
      </c>
      <c r="L1326" s="76">
        <v>10335000</v>
      </c>
      <c r="M1326" s="71" t="s">
        <v>66</v>
      </c>
      <c r="N1326" s="75" t="s">
        <v>10904</v>
      </c>
      <c r="O1326" s="75">
        <v>39016494</v>
      </c>
      <c r="P1326" s="72">
        <v>1426</v>
      </c>
      <c r="Q1326" s="80">
        <v>45840</v>
      </c>
      <c r="R1326" s="75">
        <v>2494141000</v>
      </c>
      <c r="S1326" s="80">
        <v>45881</v>
      </c>
      <c r="T1326" s="76">
        <v>10335000</v>
      </c>
      <c r="U1326" s="72" t="s">
        <v>65</v>
      </c>
      <c r="V1326" s="76">
        <v>85152695</v>
      </c>
      <c r="W1326" s="104" t="s">
        <v>10424</v>
      </c>
      <c r="X1326" s="80">
        <v>45881</v>
      </c>
      <c r="Y1326" s="80">
        <v>45881</v>
      </c>
      <c r="Z1326" s="78" t="s">
        <v>73</v>
      </c>
      <c r="AA1326" s="78">
        <v>45991</v>
      </c>
      <c r="AB1326" s="102">
        <f t="shared" si="120"/>
        <v>110</v>
      </c>
      <c r="AC1326" s="72">
        <v>0</v>
      </c>
      <c r="AD1326" s="514">
        <v>0</v>
      </c>
      <c r="AE1326" s="72">
        <v>0</v>
      </c>
      <c r="AF1326" s="80" t="s">
        <v>73</v>
      </c>
      <c r="AG1326" s="102">
        <f t="shared" si="121"/>
        <v>0</v>
      </c>
      <c r="AH1326" s="72">
        <v>0</v>
      </c>
      <c r="AI1326" s="628">
        <v>0</v>
      </c>
      <c r="AJ1326" s="72" t="s">
        <v>73</v>
      </c>
      <c r="AK1326" s="80" t="s">
        <v>73</v>
      </c>
      <c r="AL1326" s="72">
        <v>0</v>
      </c>
      <c r="AM1326" s="80" t="s">
        <v>73</v>
      </c>
      <c r="AN1326" s="80" t="s">
        <v>73</v>
      </c>
      <c r="AO1326" s="80" t="s">
        <v>73</v>
      </c>
      <c r="AP1326" s="102">
        <f t="shared" si="122"/>
        <v>0</v>
      </c>
      <c r="AQ1326" s="102">
        <f t="shared" si="123"/>
        <v>10335000</v>
      </c>
      <c r="AR1326" s="72" t="s">
        <v>65</v>
      </c>
      <c r="AS1326" s="76">
        <v>10335000</v>
      </c>
      <c r="AT1326" s="72" t="s">
        <v>319</v>
      </c>
      <c r="AU1326" s="76">
        <v>0</v>
      </c>
      <c r="AV1326" s="81" t="s">
        <v>73</v>
      </c>
      <c r="AW1326" s="620">
        <v>7685000</v>
      </c>
      <c r="AX1326" s="488">
        <f t="shared" si="124"/>
        <v>2650000</v>
      </c>
      <c r="AY1326" s="84">
        <f t="shared" si="125"/>
        <v>0.74358974358974361</v>
      </c>
      <c r="AZ1326" s="84">
        <v>0.74358974358974361</v>
      </c>
      <c r="BA1326" s="81" t="s">
        <v>73</v>
      </c>
      <c r="BB1326" s="72" t="s">
        <v>123</v>
      </c>
      <c r="BC1326" s="75" t="s">
        <v>10903</v>
      </c>
      <c r="BD1326" s="71" t="s">
        <v>65</v>
      </c>
      <c r="BE1326" s="71" t="s">
        <v>65</v>
      </c>
    </row>
    <row r="1327" spans="2:57" x14ac:dyDescent="0.25">
      <c r="B1327" s="71">
        <v>2025</v>
      </c>
      <c r="C1327" s="71">
        <v>891780111</v>
      </c>
      <c r="D1327" s="71" t="s">
        <v>63</v>
      </c>
      <c r="E1327" s="72" t="s">
        <v>10902</v>
      </c>
      <c r="F1327" s="72" t="s">
        <v>10901</v>
      </c>
      <c r="G1327" s="176">
        <v>0</v>
      </c>
      <c r="H1327" s="72" t="s">
        <v>71</v>
      </c>
      <c r="I1327" s="71" t="s">
        <v>64</v>
      </c>
      <c r="J1327" s="73" t="s">
        <v>81</v>
      </c>
      <c r="K1327" s="75" t="s">
        <v>10900</v>
      </c>
      <c r="L1327" s="76">
        <v>10335000</v>
      </c>
      <c r="M1327" s="71" t="s">
        <v>66</v>
      </c>
      <c r="N1327" s="75" t="s">
        <v>10899</v>
      </c>
      <c r="O1327" s="75">
        <v>1082987614</v>
      </c>
      <c r="P1327" s="72">
        <v>1426</v>
      </c>
      <c r="Q1327" s="80">
        <v>45840</v>
      </c>
      <c r="R1327" s="75">
        <v>2494141000</v>
      </c>
      <c r="S1327" s="80">
        <v>45881</v>
      </c>
      <c r="T1327" s="76">
        <v>10335000</v>
      </c>
      <c r="U1327" s="72" t="s">
        <v>65</v>
      </c>
      <c r="V1327" s="76">
        <v>85152695</v>
      </c>
      <c r="W1327" s="104" t="s">
        <v>10424</v>
      </c>
      <c r="X1327" s="80">
        <v>45881</v>
      </c>
      <c r="Y1327" s="80">
        <v>45881</v>
      </c>
      <c r="Z1327" s="78" t="s">
        <v>73</v>
      </c>
      <c r="AA1327" s="78">
        <v>45991</v>
      </c>
      <c r="AB1327" s="102">
        <f t="shared" si="120"/>
        <v>110</v>
      </c>
      <c r="AC1327" s="72">
        <v>0</v>
      </c>
      <c r="AD1327" s="514">
        <v>0</v>
      </c>
      <c r="AE1327" s="72">
        <v>0</v>
      </c>
      <c r="AF1327" s="80" t="s">
        <v>73</v>
      </c>
      <c r="AG1327" s="102">
        <f t="shared" si="121"/>
        <v>0</v>
      </c>
      <c r="AH1327" s="72">
        <v>0</v>
      </c>
      <c r="AI1327" s="628">
        <v>0</v>
      </c>
      <c r="AJ1327" s="72" t="s">
        <v>73</v>
      </c>
      <c r="AK1327" s="80" t="s">
        <v>73</v>
      </c>
      <c r="AL1327" s="72">
        <v>0</v>
      </c>
      <c r="AM1327" s="80" t="s">
        <v>73</v>
      </c>
      <c r="AN1327" s="80" t="s">
        <v>73</v>
      </c>
      <c r="AO1327" s="80" t="s">
        <v>73</v>
      </c>
      <c r="AP1327" s="102">
        <f t="shared" si="122"/>
        <v>0</v>
      </c>
      <c r="AQ1327" s="102">
        <f t="shared" si="123"/>
        <v>10335000</v>
      </c>
      <c r="AR1327" s="72" t="s">
        <v>65</v>
      </c>
      <c r="AS1327" s="76">
        <v>10335000</v>
      </c>
      <c r="AT1327" s="72" t="s">
        <v>319</v>
      </c>
      <c r="AU1327" s="76">
        <v>0</v>
      </c>
      <c r="AV1327" s="81" t="s">
        <v>73</v>
      </c>
      <c r="AW1327" s="620">
        <v>7685000</v>
      </c>
      <c r="AX1327" s="488">
        <f t="shared" si="124"/>
        <v>2650000</v>
      </c>
      <c r="AY1327" s="84">
        <f t="shared" si="125"/>
        <v>0.74358974358974361</v>
      </c>
      <c r="AZ1327" s="84">
        <v>0.74358974358974361</v>
      </c>
      <c r="BA1327" s="81" t="s">
        <v>73</v>
      </c>
      <c r="BB1327" s="72" t="s">
        <v>123</v>
      </c>
      <c r="BC1327" s="75" t="s">
        <v>10898</v>
      </c>
      <c r="BD1327" s="71" t="s">
        <v>65</v>
      </c>
      <c r="BE1327" s="71" t="s">
        <v>65</v>
      </c>
    </row>
    <row r="1328" spans="2:57" x14ac:dyDescent="0.25">
      <c r="B1328" s="71">
        <v>2025</v>
      </c>
      <c r="C1328" s="71">
        <v>891780111</v>
      </c>
      <c r="D1328" s="71" t="s">
        <v>63</v>
      </c>
      <c r="E1328" s="72" t="s">
        <v>10897</v>
      </c>
      <c r="F1328" s="72" t="s">
        <v>10896</v>
      </c>
      <c r="G1328" s="176">
        <v>0</v>
      </c>
      <c r="H1328" s="72" t="s">
        <v>71</v>
      </c>
      <c r="I1328" s="71" t="s">
        <v>64</v>
      </c>
      <c r="J1328" s="73" t="s">
        <v>81</v>
      </c>
      <c r="K1328" s="75" t="s">
        <v>10895</v>
      </c>
      <c r="L1328" s="76">
        <v>9000000</v>
      </c>
      <c r="M1328" s="71" t="s">
        <v>66</v>
      </c>
      <c r="N1328" s="75" t="s">
        <v>10894</v>
      </c>
      <c r="O1328" s="75">
        <v>1083040617</v>
      </c>
      <c r="P1328" s="72">
        <v>1426</v>
      </c>
      <c r="Q1328" s="80">
        <v>45840</v>
      </c>
      <c r="R1328" s="75">
        <v>2494141000</v>
      </c>
      <c r="S1328" s="80">
        <v>45881</v>
      </c>
      <c r="T1328" s="76">
        <v>9000000</v>
      </c>
      <c r="U1328" s="72" t="s">
        <v>65</v>
      </c>
      <c r="V1328" s="76">
        <v>85467461</v>
      </c>
      <c r="W1328" s="104" t="s">
        <v>10495</v>
      </c>
      <c r="X1328" s="80">
        <v>45881</v>
      </c>
      <c r="Y1328" s="80">
        <v>45881</v>
      </c>
      <c r="Z1328" s="78" t="s">
        <v>73</v>
      </c>
      <c r="AA1328" s="78">
        <v>45991</v>
      </c>
      <c r="AB1328" s="102">
        <f t="shared" si="120"/>
        <v>110</v>
      </c>
      <c r="AC1328" s="72">
        <v>0</v>
      </c>
      <c r="AD1328" s="514">
        <v>0</v>
      </c>
      <c r="AE1328" s="72">
        <v>0</v>
      </c>
      <c r="AF1328" s="80" t="s">
        <v>73</v>
      </c>
      <c r="AG1328" s="102">
        <f t="shared" si="121"/>
        <v>0</v>
      </c>
      <c r="AH1328" s="72">
        <v>0</v>
      </c>
      <c r="AI1328" s="628">
        <v>0</v>
      </c>
      <c r="AJ1328" s="72" t="s">
        <v>73</v>
      </c>
      <c r="AK1328" s="80" t="s">
        <v>73</v>
      </c>
      <c r="AL1328" s="72">
        <v>0</v>
      </c>
      <c r="AM1328" s="80" t="s">
        <v>73</v>
      </c>
      <c r="AN1328" s="80" t="s">
        <v>73</v>
      </c>
      <c r="AO1328" s="80" t="s">
        <v>73</v>
      </c>
      <c r="AP1328" s="102">
        <f t="shared" si="122"/>
        <v>0</v>
      </c>
      <c r="AQ1328" s="102">
        <f t="shared" si="123"/>
        <v>9000000</v>
      </c>
      <c r="AR1328" s="72" t="s">
        <v>65</v>
      </c>
      <c r="AS1328" s="76">
        <v>9000000</v>
      </c>
      <c r="AT1328" s="72" t="s">
        <v>319</v>
      </c>
      <c r="AU1328" s="76">
        <v>0</v>
      </c>
      <c r="AV1328" s="81" t="s">
        <v>73</v>
      </c>
      <c r="AW1328" s="620">
        <v>6750000</v>
      </c>
      <c r="AX1328" s="488">
        <f t="shared" si="124"/>
        <v>2250000</v>
      </c>
      <c r="AY1328" s="84">
        <f t="shared" si="125"/>
        <v>0.75</v>
      </c>
      <c r="AZ1328" s="84">
        <v>0.75</v>
      </c>
      <c r="BA1328" s="81" t="s">
        <v>73</v>
      </c>
      <c r="BB1328" s="72" t="s">
        <v>123</v>
      </c>
      <c r="BC1328" s="75" t="s">
        <v>10893</v>
      </c>
      <c r="BD1328" s="71" t="s">
        <v>65</v>
      </c>
      <c r="BE1328" s="71" t="s">
        <v>65</v>
      </c>
    </row>
    <row r="1329" spans="2:57" x14ac:dyDescent="0.25">
      <c r="B1329" s="71">
        <v>2025</v>
      </c>
      <c r="C1329" s="71">
        <v>891780111</v>
      </c>
      <c r="D1329" s="71" t="s">
        <v>63</v>
      </c>
      <c r="E1329" s="72" t="s">
        <v>10892</v>
      </c>
      <c r="F1329" s="72" t="s">
        <v>10891</v>
      </c>
      <c r="G1329" s="176">
        <v>0</v>
      </c>
      <c r="H1329" s="72" t="s">
        <v>71</v>
      </c>
      <c r="I1329" s="71" t="s">
        <v>64</v>
      </c>
      <c r="J1329" s="73" t="s">
        <v>81</v>
      </c>
      <c r="K1329" s="75" t="s">
        <v>10890</v>
      </c>
      <c r="L1329" s="76">
        <v>13540800</v>
      </c>
      <c r="M1329" s="71" t="s">
        <v>66</v>
      </c>
      <c r="N1329" s="75" t="s">
        <v>10889</v>
      </c>
      <c r="O1329" s="75">
        <v>26671795</v>
      </c>
      <c r="P1329" s="72">
        <v>1425</v>
      </c>
      <c r="Q1329" s="80">
        <v>45840</v>
      </c>
      <c r="R1329" s="75">
        <v>5603238000</v>
      </c>
      <c r="S1329" s="80">
        <v>45881</v>
      </c>
      <c r="T1329" s="76">
        <v>13540800</v>
      </c>
      <c r="U1329" s="72" t="s">
        <v>65</v>
      </c>
      <c r="V1329" s="76">
        <v>57441846</v>
      </c>
      <c r="W1329" s="104" t="s">
        <v>10888</v>
      </c>
      <c r="X1329" s="80">
        <v>45881</v>
      </c>
      <c r="Y1329" s="80">
        <v>45881</v>
      </c>
      <c r="Z1329" s="78" t="s">
        <v>73</v>
      </c>
      <c r="AA1329" s="78">
        <v>45991</v>
      </c>
      <c r="AB1329" s="102">
        <f t="shared" si="120"/>
        <v>110</v>
      </c>
      <c r="AC1329" s="72">
        <v>0</v>
      </c>
      <c r="AD1329" s="514">
        <v>0</v>
      </c>
      <c r="AE1329" s="72">
        <v>0</v>
      </c>
      <c r="AF1329" s="80" t="s">
        <v>73</v>
      </c>
      <c r="AG1329" s="102">
        <f t="shared" si="121"/>
        <v>0</v>
      </c>
      <c r="AH1329" s="72">
        <v>0</v>
      </c>
      <c r="AI1329" s="628">
        <v>0</v>
      </c>
      <c r="AJ1329" s="72" t="s">
        <v>73</v>
      </c>
      <c r="AK1329" s="80" t="s">
        <v>73</v>
      </c>
      <c r="AL1329" s="72">
        <v>0</v>
      </c>
      <c r="AM1329" s="80" t="s">
        <v>73</v>
      </c>
      <c r="AN1329" s="80" t="s">
        <v>73</v>
      </c>
      <c r="AO1329" s="80" t="s">
        <v>73</v>
      </c>
      <c r="AP1329" s="102">
        <f t="shared" si="122"/>
        <v>0</v>
      </c>
      <c r="AQ1329" s="102">
        <f t="shared" si="123"/>
        <v>13540800</v>
      </c>
      <c r="AR1329" s="72" t="s">
        <v>65</v>
      </c>
      <c r="AS1329" s="76">
        <v>13540800</v>
      </c>
      <c r="AT1329" s="72" t="s">
        <v>319</v>
      </c>
      <c r="AU1329" s="76">
        <v>0</v>
      </c>
      <c r="AV1329" s="81" t="s">
        <v>73</v>
      </c>
      <c r="AW1329" s="620">
        <v>10068800</v>
      </c>
      <c r="AX1329" s="488">
        <f t="shared" si="124"/>
        <v>3472000</v>
      </c>
      <c r="AY1329" s="84">
        <f t="shared" si="125"/>
        <v>0.74358974358974361</v>
      </c>
      <c r="AZ1329" s="84">
        <v>0.74358974358974361</v>
      </c>
      <c r="BA1329" s="81" t="s">
        <v>73</v>
      </c>
      <c r="BB1329" s="72" t="s">
        <v>123</v>
      </c>
      <c r="BC1329" s="75" t="s">
        <v>10887</v>
      </c>
      <c r="BD1329" s="71" t="s">
        <v>65</v>
      </c>
      <c r="BE1329" s="71" t="s">
        <v>65</v>
      </c>
    </row>
    <row r="1330" spans="2:57" x14ac:dyDescent="0.25">
      <c r="B1330" s="71">
        <v>2025</v>
      </c>
      <c r="C1330" s="71">
        <v>891780111</v>
      </c>
      <c r="D1330" s="71" t="s">
        <v>63</v>
      </c>
      <c r="E1330" s="72" t="s">
        <v>10886</v>
      </c>
      <c r="F1330" s="72" t="s">
        <v>10885</v>
      </c>
      <c r="G1330" s="176">
        <v>0</v>
      </c>
      <c r="H1330" s="72" t="s">
        <v>71</v>
      </c>
      <c r="I1330" s="71" t="s">
        <v>64</v>
      </c>
      <c r="J1330" s="73" t="s">
        <v>81</v>
      </c>
      <c r="K1330" s="75" t="s">
        <v>10884</v>
      </c>
      <c r="L1330" s="76">
        <v>11400000</v>
      </c>
      <c r="M1330" s="71" t="s">
        <v>66</v>
      </c>
      <c r="N1330" s="75" t="s">
        <v>10883</v>
      </c>
      <c r="O1330" s="75">
        <v>1082961990</v>
      </c>
      <c r="P1330" s="72">
        <v>1425</v>
      </c>
      <c r="Q1330" s="80">
        <v>45840</v>
      </c>
      <c r="R1330" s="75">
        <v>5603238000</v>
      </c>
      <c r="S1330" s="80">
        <v>45881</v>
      </c>
      <c r="T1330" s="76">
        <v>11400000</v>
      </c>
      <c r="U1330" s="72" t="s">
        <v>65</v>
      </c>
      <c r="V1330" s="76">
        <v>79738530</v>
      </c>
      <c r="W1330" s="104" t="s">
        <v>10373</v>
      </c>
      <c r="X1330" s="80">
        <v>45881</v>
      </c>
      <c r="Y1330" s="80">
        <v>45881</v>
      </c>
      <c r="Z1330" s="78" t="s">
        <v>73</v>
      </c>
      <c r="AA1330" s="78">
        <v>46007</v>
      </c>
      <c r="AB1330" s="102">
        <f t="shared" si="120"/>
        <v>126</v>
      </c>
      <c r="AC1330" s="72">
        <v>0</v>
      </c>
      <c r="AD1330" s="514">
        <v>0</v>
      </c>
      <c r="AE1330" s="72">
        <v>0</v>
      </c>
      <c r="AF1330" s="80" t="s">
        <v>73</v>
      </c>
      <c r="AG1330" s="102">
        <f t="shared" si="121"/>
        <v>0</v>
      </c>
      <c r="AH1330" s="72">
        <v>0</v>
      </c>
      <c r="AI1330" s="628">
        <v>0</v>
      </c>
      <c r="AJ1330" s="72" t="s">
        <v>73</v>
      </c>
      <c r="AK1330" s="80" t="s">
        <v>73</v>
      </c>
      <c r="AL1330" s="72">
        <v>0</v>
      </c>
      <c r="AM1330" s="80" t="s">
        <v>73</v>
      </c>
      <c r="AN1330" s="80" t="s">
        <v>73</v>
      </c>
      <c r="AO1330" s="80" t="s">
        <v>73</v>
      </c>
      <c r="AP1330" s="102">
        <f t="shared" si="122"/>
        <v>0</v>
      </c>
      <c r="AQ1330" s="102">
        <f t="shared" si="123"/>
        <v>11400000</v>
      </c>
      <c r="AR1330" s="72" t="s">
        <v>65</v>
      </c>
      <c r="AS1330" s="76">
        <v>11400000</v>
      </c>
      <c r="AT1330" s="72" t="s">
        <v>319</v>
      </c>
      <c r="AU1330" s="76">
        <v>0</v>
      </c>
      <c r="AV1330" s="81" t="s">
        <v>73</v>
      </c>
      <c r="AW1330" s="620">
        <v>7125000</v>
      </c>
      <c r="AX1330" s="488">
        <f t="shared" si="124"/>
        <v>4275000</v>
      </c>
      <c r="AY1330" s="84">
        <f t="shared" si="125"/>
        <v>0.625</v>
      </c>
      <c r="AZ1330" s="84">
        <v>0.625</v>
      </c>
      <c r="BA1330" s="81" t="s">
        <v>73</v>
      </c>
      <c r="BB1330" s="72" t="s">
        <v>123</v>
      </c>
      <c r="BC1330" s="75" t="s">
        <v>10882</v>
      </c>
      <c r="BD1330" s="71" t="s">
        <v>65</v>
      </c>
      <c r="BE1330" s="71" t="s">
        <v>65</v>
      </c>
    </row>
    <row r="1331" spans="2:57" x14ac:dyDescent="0.25">
      <c r="B1331" s="71">
        <v>2025</v>
      </c>
      <c r="C1331" s="71">
        <v>891780111</v>
      </c>
      <c r="D1331" s="71" t="s">
        <v>63</v>
      </c>
      <c r="E1331" s="72" t="s">
        <v>10881</v>
      </c>
      <c r="F1331" s="72" t="s">
        <v>10880</v>
      </c>
      <c r="G1331" s="176">
        <v>0</v>
      </c>
      <c r="H1331" s="72" t="s">
        <v>71</v>
      </c>
      <c r="I1331" s="71" t="s">
        <v>166</v>
      </c>
      <c r="J1331" s="73" t="s">
        <v>81</v>
      </c>
      <c r="K1331" s="75" t="s">
        <v>10879</v>
      </c>
      <c r="L1331" s="76">
        <v>9400000</v>
      </c>
      <c r="M1331" s="71" t="s">
        <v>66</v>
      </c>
      <c r="N1331" s="75" t="s">
        <v>10878</v>
      </c>
      <c r="O1331" s="75">
        <v>1082958970</v>
      </c>
      <c r="P1331" s="72">
        <v>1782</v>
      </c>
      <c r="Q1331" s="80">
        <v>45881</v>
      </c>
      <c r="R1331" s="75">
        <v>75200000</v>
      </c>
      <c r="S1331" s="80">
        <v>45881</v>
      </c>
      <c r="T1331" s="76">
        <v>9400000</v>
      </c>
      <c r="U1331" s="72" t="s">
        <v>65</v>
      </c>
      <c r="V1331" s="76">
        <v>36726018</v>
      </c>
      <c r="W1331" s="104" t="s">
        <v>10574</v>
      </c>
      <c r="X1331" s="80">
        <v>45881</v>
      </c>
      <c r="Y1331" s="80">
        <v>45881</v>
      </c>
      <c r="Z1331" s="78" t="s">
        <v>73</v>
      </c>
      <c r="AA1331" s="78">
        <v>45991</v>
      </c>
      <c r="AB1331" s="102">
        <f t="shared" si="120"/>
        <v>110</v>
      </c>
      <c r="AC1331" s="72">
        <v>0</v>
      </c>
      <c r="AD1331" s="514">
        <v>0</v>
      </c>
      <c r="AE1331" s="72">
        <v>0</v>
      </c>
      <c r="AF1331" s="80" t="s">
        <v>73</v>
      </c>
      <c r="AG1331" s="102">
        <f t="shared" si="121"/>
        <v>0</v>
      </c>
      <c r="AH1331" s="72">
        <v>0</v>
      </c>
      <c r="AI1331" s="628">
        <v>0</v>
      </c>
      <c r="AJ1331" s="72" t="s">
        <v>73</v>
      </c>
      <c r="AK1331" s="80" t="s">
        <v>73</v>
      </c>
      <c r="AL1331" s="72">
        <v>1</v>
      </c>
      <c r="AM1331" s="80">
        <v>45938</v>
      </c>
      <c r="AN1331" s="80" t="s">
        <v>73</v>
      </c>
      <c r="AO1331" s="80" t="s">
        <v>73</v>
      </c>
      <c r="AP1331" s="102" t="e">
        <f t="shared" si="122"/>
        <v>#VALUE!</v>
      </c>
      <c r="AQ1331" s="102">
        <f t="shared" si="123"/>
        <v>9400000</v>
      </c>
      <c r="AR1331" s="72" t="s">
        <v>65</v>
      </c>
      <c r="AS1331" s="76">
        <v>9400000</v>
      </c>
      <c r="AT1331" s="72" t="s">
        <v>319</v>
      </c>
      <c r="AU1331" s="76">
        <v>0</v>
      </c>
      <c r="AV1331" s="81" t="s">
        <v>73</v>
      </c>
      <c r="AW1331" s="620">
        <v>5326700</v>
      </c>
      <c r="AX1331" s="488">
        <f t="shared" si="124"/>
        <v>4073300</v>
      </c>
      <c r="AY1331" s="84">
        <f t="shared" si="125"/>
        <v>0.56667021276595742</v>
      </c>
      <c r="AZ1331" s="84">
        <v>0.56667021276595742</v>
      </c>
      <c r="BA1331" s="81" t="s">
        <v>73</v>
      </c>
      <c r="BB1331" s="72" t="s">
        <v>123</v>
      </c>
      <c r="BC1331" s="75" t="s">
        <v>10877</v>
      </c>
      <c r="BD1331" s="71" t="s">
        <v>65</v>
      </c>
      <c r="BE1331" s="71" t="s">
        <v>65</v>
      </c>
    </row>
    <row r="1332" spans="2:57" x14ac:dyDescent="0.25">
      <c r="B1332" s="71">
        <v>2025</v>
      </c>
      <c r="C1332" s="71">
        <v>891780111</v>
      </c>
      <c r="D1332" s="71" t="s">
        <v>63</v>
      </c>
      <c r="E1332" s="72" t="s">
        <v>10876</v>
      </c>
      <c r="F1332" s="72" t="s">
        <v>10875</v>
      </c>
      <c r="G1332" s="176">
        <v>0</v>
      </c>
      <c r="H1332" s="72" t="s">
        <v>71</v>
      </c>
      <c r="I1332" s="71" t="s">
        <v>166</v>
      </c>
      <c r="J1332" s="73" t="s">
        <v>81</v>
      </c>
      <c r="K1332" s="75" t="s">
        <v>10874</v>
      </c>
      <c r="L1332" s="76">
        <v>9400000</v>
      </c>
      <c r="M1332" s="71" t="s">
        <v>66</v>
      </c>
      <c r="N1332" s="75" t="s">
        <v>7552</v>
      </c>
      <c r="O1332" s="75">
        <v>1082926063</v>
      </c>
      <c r="P1332" s="72">
        <v>1782</v>
      </c>
      <c r="Q1332" s="80">
        <v>45881</v>
      </c>
      <c r="R1332" s="75">
        <v>75200000</v>
      </c>
      <c r="S1332" s="80">
        <v>45881</v>
      </c>
      <c r="T1332" s="76">
        <v>9400000</v>
      </c>
      <c r="U1332" s="72" t="s">
        <v>65</v>
      </c>
      <c r="V1332" s="76">
        <v>36726018</v>
      </c>
      <c r="W1332" s="104" t="s">
        <v>10574</v>
      </c>
      <c r="X1332" s="80">
        <v>45881</v>
      </c>
      <c r="Y1332" s="80">
        <v>45881</v>
      </c>
      <c r="Z1332" s="78" t="s">
        <v>73</v>
      </c>
      <c r="AA1332" s="78">
        <v>45991</v>
      </c>
      <c r="AB1332" s="102">
        <f t="shared" si="120"/>
        <v>110</v>
      </c>
      <c r="AC1332" s="72">
        <v>0</v>
      </c>
      <c r="AD1332" s="514">
        <v>0</v>
      </c>
      <c r="AE1332" s="72">
        <v>0</v>
      </c>
      <c r="AF1332" s="80" t="s">
        <v>73</v>
      </c>
      <c r="AG1332" s="102">
        <f t="shared" si="121"/>
        <v>0</v>
      </c>
      <c r="AH1332" s="72">
        <v>0</v>
      </c>
      <c r="AI1332" s="628">
        <v>0</v>
      </c>
      <c r="AJ1332" s="72" t="s">
        <v>73</v>
      </c>
      <c r="AK1332" s="80" t="s">
        <v>73</v>
      </c>
      <c r="AL1332" s="72">
        <v>0</v>
      </c>
      <c r="AM1332" s="80" t="s">
        <v>73</v>
      </c>
      <c r="AN1332" s="80" t="s">
        <v>73</v>
      </c>
      <c r="AO1332" s="80" t="s">
        <v>73</v>
      </c>
      <c r="AP1332" s="102">
        <f t="shared" si="122"/>
        <v>0</v>
      </c>
      <c r="AQ1332" s="102">
        <f t="shared" si="123"/>
        <v>9400000</v>
      </c>
      <c r="AR1332" s="72" t="s">
        <v>65</v>
      </c>
      <c r="AS1332" s="76">
        <v>9400000</v>
      </c>
      <c r="AT1332" s="72" t="s">
        <v>319</v>
      </c>
      <c r="AU1332" s="76">
        <v>0</v>
      </c>
      <c r="AV1332" s="81" t="s">
        <v>73</v>
      </c>
      <c r="AW1332" s="620">
        <v>7050000</v>
      </c>
      <c r="AX1332" s="488">
        <f t="shared" si="124"/>
        <v>2350000</v>
      </c>
      <c r="AY1332" s="84">
        <f t="shared" si="125"/>
        <v>0.75</v>
      </c>
      <c r="AZ1332" s="84">
        <v>0.75</v>
      </c>
      <c r="BA1332" s="81" t="s">
        <v>73</v>
      </c>
      <c r="BB1332" s="72" t="s">
        <v>123</v>
      </c>
      <c r="BC1332" s="75" t="s">
        <v>10873</v>
      </c>
      <c r="BD1332" s="71" t="s">
        <v>65</v>
      </c>
      <c r="BE1332" s="71" t="s">
        <v>65</v>
      </c>
    </row>
    <row r="1333" spans="2:57" x14ac:dyDescent="0.25">
      <c r="B1333" s="71">
        <v>2025</v>
      </c>
      <c r="C1333" s="71">
        <v>891780111</v>
      </c>
      <c r="D1333" s="71" t="s">
        <v>63</v>
      </c>
      <c r="E1333" s="72" t="s">
        <v>10872</v>
      </c>
      <c r="F1333" s="72" t="s">
        <v>10871</v>
      </c>
      <c r="G1333" s="176">
        <v>0</v>
      </c>
      <c r="H1333" s="72" t="s">
        <v>71</v>
      </c>
      <c r="I1333" s="71" t="s">
        <v>166</v>
      </c>
      <c r="J1333" s="73" t="s">
        <v>81</v>
      </c>
      <c r="K1333" s="75" t="s">
        <v>10870</v>
      </c>
      <c r="L1333" s="76">
        <v>9400000</v>
      </c>
      <c r="M1333" s="71" t="s">
        <v>66</v>
      </c>
      <c r="N1333" s="75" t="s">
        <v>10869</v>
      </c>
      <c r="O1333" s="75">
        <v>1082975397</v>
      </c>
      <c r="P1333" s="72">
        <v>1782</v>
      </c>
      <c r="Q1333" s="80">
        <v>45881</v>
      </c>
      <c r="R1333" s="75">
        <v>75200000</v>
      </c>
      <c r="S1333" s="80">
        <v>45881</v>
      </c>
      <c r="T1333" s="76">
        <v>9400000</v>
      </c>
      <c r="U1333" s="72" t="s">
        <v>65</v>
      </c>
      <c r="V1333" s="76">
        <v>36726018</v>
      </c>
      <c r="W1333" s="104" t="s">
        <v>10574</v>
      </c>
      <c r="X1333" s="80">
        <v>45881</v>
      </c>
      <c r="Y1333" s="80">
        <v>45881</v>
      </c>
      <c r="Z1333" s="78" t="s">
        <v>73</v>
      </c>
      <c r="AA1333" s="78">
        <v>45991</v>
      </c>
      <c r="AB1333" s="102">
        <f t="shared" si="120"/>
        <v>110</v>
      </c>
      <c r="AC1333" s="72">
        <v>0</v>
      </c>
      <c r="AD1333" s="514">
        <v>0</v>
      </c>
      <c r="AE1333" s="72">
        <v>0</v>
      </c>
      <c r="AF1333" s="80" t="s">
        <v>73</v>
      </c>
      <c r="AG1333" s="102">
        <f t="shared" si="121"/>
        <v>0</v>
      </c>
      <c r="AH1333" s="72">
        <v>0</v>
      </c>
      <c r="AI1333" s="628">
        <v>0</v>
      </c>
      <c r="AJ1333" s="72" t="s">
        <v>73</v>
      </c>
      <c r="AK1333" s="80" t="s">
        <v>73</v>
      </c>
      <c r="AL1333" s="72">
        <v>0</v>
      </c>
      <c r="AM1333" s="80" t="s">
        <v>73</v>
      </c>
      <c r="AN1333" s="80" t="s">
        <v>73</v>
      </c>
      <c r="AO1333" s="80" t="s">
        <v>73</v>
      </c>
      <c r="AP1333" s="102">
        <f t="shared" si="122"/>
        <v>0</v>
      </c>
      <c r="AQ1333" s="102">
        <f t="shared" si="123"/>
        <v>9400000</v>
      </c>
      <c r="AR1333" s="72" t="s">
        <v>65</v>
      </c>
      <c r="AS1333" s="76">
        <v>9400000</v>
      </c>
      <c r="AT1333" s="72" t="s">
        <v>319</v>
      </c>
      <c r="AU1333" s="76">
        <v>0</v>
      </c>
      <c r="AV1333" s="81" t="s">
        <v>73</v>
      </c>
      <c r="AW1333" s="620">
        <v>7050000</v>
      </c>
      <c r="AX1333" s="488">
        <f t="shared" si="124"/>
        <v>2350000</v>
      </c>
      <c r="AY1333" s="84">
        <f t="shared" si="125"/>
        <v>0.75</v>
      </c>
      <c r="AZ1333" s="84">
        <v>0.75</v>
      </c>
      <c r="BA1333" s="81" t="s">
        <v>73</v>
      </c>
      <c r="BB1333" s="72" t="s">
        <v>123</v>
      </c>
      <c r="BC1333" s="75" t="s">
        <v>10868</v>
      </c>
      <c r="BD1333" s="71" t="s">
        <v>65</v>
      </c>
      <c r="BE1333" s="71" t="s">
        <v>65</v>
      </c>
    </row>
    <row r="1334" spans="2:57" x14ac:dyDescent="0.25">
      <c r="B1334" s="71">
        <v>2025</v>
      </c>
      <c r="C1334" s="71">
        <v>891780111</v>
      </c>
      <c r="D1334" s="71" t="s">
        <v>63</v>
      </c>
      <c r="E1334" s="72" t="s">
        <v>10867</v>
      </c>
      <c r="F1334" s="72" t="s">
        <v>10866</v>
      </c>
      <c r="G1334" s="176">
        <v>0</v>
      </c>
      <c r="H1334" s="72" t="s">
        <v>71</v>
      </c>
      <c r="I1334" s="71" t="s">
        <v>166</v>
      </c>
      <c r="J1334" s="73" t="s">
        <v>81</v>
      </c>
      <c r="K1334" s="75" t="s">
        <v>10865</v>
      </c>
      <c r="L1334" s="76">
        <v>9400000</v>
      </c>
      <c r="M1334" s="71" t="s">
        <v>66</v>
      </c>
      <c r="N1334" s="75" t="s">
        <v>10864</v>
      </c>
      <c r="O1334" s="75">
        <v>1019094455</v>
      </c>
      <c r="P1334" s="72">
        <v>1782</v>
      </c>
      <c r="Q1334" s="80">
        <v>45881</v>
      </c>
      <c r="R1334" s="75">
        <v>75200000</v>
      </c>
      <c r="S1334" s="80">
        <v>45881</v>
      </c>
      <c r="T1334" s="76">
        <v>9400000</v>
      </c>
      <c r="U1334" s="72" t="s">
        <v>65</v>
      </c>
      <c r="V1334" s="76">
        <v>36726018</v>
      </c>
      <c r="W1334" s="104" t="s">
        <v>10574</v>
      </c>
      <c r="X1334" s="80">
        <v>45881</v>
      </c>
      <c r="Y1334" s="80">
        <v>45881</v>
      </c>
      <c r="Z1334" s="78" t="s">
        <v>73</v>
      </c>
      <c r="AA1334" s="78">
        <v>45991</v>
      </c>
      <c r="AB1334" s="102">
        <f t="shared" si="120"/>
        <v>110</v>
      </c>
      <c r="AC1334" s="72">
        <v>0</v>
      </c>
      <c r="AD1334" s="514">
        <v>0</v>
      </c>
      <c r="AE1334" s="72">
        <v>0</v>
      </c>
      <c r="AF1334" s="80" t="s">
        <v>73</v>
      </c>
      <c r="AG1334" s="102">
        <f t="shared" si="121"/>
        <v>0</v>
      </c>
      <c r="AH1334" s="72">
        <v>0</v>
      </c>
      <c r="AI1334" s="628">
        <v>0</v>
      </c>
      <c r="AJ1334" s="72" t="s">
        <v>73</v>
      </c>
      <c r="AK1334" s="80" t="s">
        <v>73</v>
      </c>
      <c r="AL1334" s="72">
        <v>0</v>
      </c>
      <c r="AM1334" s="80" t="s">
        <v>73</v>
      </c>
      <c r="AN1334" s="80" t="s">
        <v>73</v>
      </c>
      <c r="AO1334" s="80" t="s">
        <v>73</v>
      </c>
      <c r="AP1334" s="102">
        <f t="shared" si="122"/>
        <v>0</v>
      </c>
      <c r="AQ1334" s="102">
        <f t="shared" si="123"/>
        <v>9400000</v>
      </c>
      <c r="AR1334" s="72" t="s">
        <v>65</v>
      </c>
      <c r="AS1334" s="76">
        <v>9400000</v>
      </c>
      <c r="AT1334" s="72" t="s">
        <v>319</v>
      </c>
      <c r="AU1334" s="76">
        <v>0</v>
      </c>
      <c r="AV1334" s="81" t="s">
        <v>73</v>
      </c>
      <c r="AW1334" s="620">
        <v>7050000</v>
      </c>
      <c r="AX1334" s="488">
        <f t="shared" si="124"/>
        <v>2350000</v>
      </c>
      <c r="AY1334" s="84">
        <f t="shared" si="125"/>
        <v>0.75</v>
      </c>
      <c r="AZ1334" s="84">
        <v>0.75</v>
      </c>
      <c r="BA1334" s="81" t="s">
        <v>73</v>
      </c>
      <c r="BB1334" s="72" t="s">
        <v>123</v>
      </c>
      <c r="BC1334" s="75" t="s">
        <v>10863</v>
      </c>
      <c r="BD1334" s="71" t="s">
        <v>65</v>
      </c>
      <c r="BE1334" s="71" t="s">
        <v>65</v>
      </c>
    </row>
    <row r="1335" spans="2:57" x14ac:dyDescent="0.25">
      <c r="B1335" s="71">
        <v>2025</v>
      </c>
      <c r="C1335" s="71">
        <v>891780111</v>
      </c>
      <c r="D1335" s="71" t="s">
        <v>63</v>
      </c>
      <c r="E1335" s="72" t="s">
        <v>10862</v>
      </c>
      <c r="F1335" s="72" t="s">
        <v>10861</v>
      </c>
      <c r="G1335" s="176">
        <v>0</v>
      </c>
      <c r="H1335" s="72" t="s">
        <v>71</v>
      </c>
      <c r="I1335" s="71" t="s">
        <v>166</v>
      </c>
      <c r="J1335" s="73" t="s">
        <v>81</v>
      </c>
      <c r="K1335" s="75" t="s">
        <v>10852</v>
      </c>
      <c r="L1335" s="76">
        <v>9400000</v>
      </c>
      <c r="M1335" s="71" t="s">
        <v>66</v>
      </c>
      <c r="N1335" s="75" t="s">
        <v>10860</v>
      </c>
      <c r="O1335" s="75">
        <v>1143379940</v>
      </c>
      <c r="P1335" s="72">
        <v>1782</v>
      </c>
      <c r="Q1335" s="80">
        <v>45881</v>
      </c>
      <c r="R1335" s="75">
        <v>75200000</v>
      </c>
      <c r="S1335" s="80">
        <v>45881</v>
      </c>
      <c r="T1335" s="76">
        <v>9400000</v>
      </c>
      <c r="U1335" s="72" t="s">
        <v>65</v>
      </c>
      <c r="V1335" s="76">
        <v>36726018</v>
      </c>
      <c r="W1335" s="104" t="s">
        <v>10574</v>
      </c>
      <c r="X1335" s="80">
        <v>45881</v>
      </c>
      <c r="Y1335" s="80">
        <v>45881</v>
      </c>
      <c r="Z1335" s="78" t="s">
        <v>73</v>
      </c>
      <c r="AA1335" s="78">
        <v>45991</v>
      </c>
      <c r="AB1335" s="102">
        <f t="shared" si="120"/>
        <v>110</v>
      </c>
      <c r="AC1335" s="72">
        <v>0</v>
      </c>
      <c r="AD1335" s="514">
        <v>0</v>
      </c>
      <c r="AE1335" s="72">
        <v>0</v>
      </c>
      <c r="AF1335" s="80" t="s">
        <v>73</v>
      </c>
      <c r="AG1335" s="102">
        <f t="shared" si="121"/>
        <v>0</v>
      </c>
      <c r="AH1335" s="72">
        <v>0</v>
      </c>
      <c r="AI1335" s="628">
        <v>0</v>
      </c>
      <c r="AJ1335" s="72" t="s">
        <v>73</v>
      </c>
      <c r="AK1335" s="80" t="s">
        <v>73</v>
      </c>
      <c r="AL1335" s="72">
        <v>0</v>
      </c>
      <c r="AM1335" s="80" t="s">
        <v>73</v>
      </c>
      <c r="AN1335" s="80" t="s">
        <v>73</v>
      </c>
      <c r="AO1335" s="80" t="s">
        <v>73</v>
      </c>
      <c r="AP1335" s="102">
        <f t="shared" si="122"/>
        <v>0</v>
      </c>
      <c r="AQ1335" s="102">
        <f t="shared" si="123"/>
        <v>9400000</v>
      </c>
      <c r="AR1335" s="72" t="s">
        <v>65</v>
      </c>
      <c r="AS1335" s="76">
        <v>9400000</v>
      </c>
      <c r="AT1335" s="72" t="s">
        <v>319</v>
      </c>
      <c r="AU1335" s="76">
        <v>0</v>
      </c>
      <c r="AV1335" s="81" t="s">
        <v>73</v>
      </c>
      <c r="AW1335" s="620">
        <v>7050000</v>
      </c>
      <c r="AX1335" s="488">
        <f t="shared" si="124"/>
        <v>2350000</v>
      </c>
      <c r="AY1335" s="84">
        <f t="shared" si="125"/>
        <v>0.75</v>
      </c>
      <c r="AZ1335" s="84">
        <v>0.75</v>
      </c>
      <c r="BA1335" s="81" t="s">
        <v>73</v>
      </c>
      <c r="BB1335" s="72" t="s">
        <v>123</v>
      </c>
      <c r="BC1335" s="75" t="s">
        <v>10859</v>
      </c>
      <c r="BD1335" s="71" t="s">
        <v>65</v>
      </c>
      <c r="BE1335" s="71" t="s">
        <v>65</v>
      </c>
    </row>
    <row r="1336" spans="2:57" x14ac:dyDescent="0.25">
      <c r="B1336" s="71">
        <v>2025</v>
      </c>
      <c r="C1336" s="71">
        <v>891780111</v>
      </c>
      <c r="D1336" s="71" t="s">
        <v>63</v>
      </c>
      <c r="E1336" s="72" t="s">
        <v>10858</v>
      </c>
      <c r="F1336" s="72" t="s">
        <v>10857</v>
      </c>
      <c r="G1336" s="176">
        <v>0</v>
      </c>
      <c r="H1336" s="72" t="s">
        <v>71</v>
      </c>
      <c r="I1336" s="71" t="s">
        <v>166</v>
      </c>
      <c r="J1336" s="73" t="s">
        <v>81</v>
      </c>
      <c r="K1336" s="75" t="s">
        <v>10852</v>
      </c>
      <c r="L1336" s="76">
        <v>9400000</v>
      </c>
      <c r="M1336" s="71" t="s">
        <v>66</v>
      </c>
      <c r="N1336" s="75" t="s">
        <v>10856</v>
      </c>
      <c r="O1336" s="75">
        <v>57466769</v>
      </c>
      <c r="P1336" s="72">
        <v>1782</v>
      </c>
      <c r="Q1336" s="80">
        <v>45881</v>
      </c>
      <c r="R1336" s="75">
        <v>75200000</v>
      </c>
      <c r="S1336" s="80">
        <v>45881</v>
      </c>
      <c r="T1336" s="76">
        <v>9400000</v>
      </c>
      <c r="U1336" s="72" t="s">
        <v>65</v>
      </c>
      <c r="V1336" s="76">
        <v>36726018</v>
      </c>
      <c r="W1336" s="104" t="s">
        <v>10574</v>
      </c>
      <c r="X1336" s="80">
        <v>45881</v>
      </c>
      <c r="Y1336" s="80">
        <v>45881</v>
      </c>
      <c r="Z1336" s="78" t="s">
        <v>73</v>
      </c>
      <c r="AA1336" s="78">
        <v>45991</v>
      </c>
      <c r="AB1336" s="102">
        <f t="shared" si="120"/>
        <v>110</v>
      </c>
      <c r="AC1336" s="72">
        <v>0</v>
      </c>
      <c r="AD1336" s="514">
        <v>0</v>
      </c>
      <c r="AE1336" s="72">
        <v>0</v>
      </c>
      <c r="AF1336" s="80" t="s">
        <v>73</v>
      </c>
      <c r="AG1336" s="102">
        <f t="shared" si="121"/>
        <v>0</v>
      </c>
      <c r="AH1336" s="72">
        <v>0</v>
      </c>
      <c r="AI1336" s="628">
        <v>0</v>
      </c>
      <c r="AJ1336" s="72" t="s">
        <v>73</v>
      </c>
      <c r="AK1336" s="80" t="s">
        <v>73</v>
      </c>
      <c r="AL1336" s="72">
        <v>0</v>
      </c>
      <c r="AM1336" s="80" t="s">
        <v>73</v>
      </c>
      <c r="AN1336" s="80" t="s">
        <v>73</v>
      </c>
      <c r="AO1336" s="80" t="s">
        <v>73</v>
      </c>
      <c r="AP1336" s="102">
        <f t="shared" si="122"/>
        <v>0</v>
      </c>
      <c r="AQ1336" s="102">
        <f t="shared" si="123"/>
        <v>9400000</v>
      </c>
      <c r="AR1336" s="72" t="s">
        <v>65</v>
      </c>
      <c r="AS1336" s="76">
        <v>9400000</v>
      </c>
      <c r="AT1336" s="72" t="s">
        <v>319</v>
      </c>
      <c r="AU1336" s="76">
        <v>0</v>
      </c>
      <c r="AV1336" s="81" t="s">
        <v>73</v>
      </c>
      <c r="AW1336" s="620">
        <v>7050000</v>
      </c>
      <c r="AX1336" s="488">
        <f t="shared" si="124"/>
        <v>2350000</v>
      </c>
      <c r="AY1336" s="84">
        <f t="shared" si="125"/>
        <v>0.75</v>
      </c>
      <c r="AZ1336" s="84">
        <v>0.75</v>
      </c>
      <c r="BA1336" s="81" t="s">
        <v>73</v>
      </c>
      <c r="BB1336" s="72" t="s">
        <v>123</v>
      </c>
      <c r="BC1336" s="75" t="s">
        <v>10855</v>
      </c>
      <c r="BD1336" s="71" t="s">
        <v>65</v>
      </c>
      <c r="BE1336" s="71" t="s">
        <v>65</v>
      </c>
    </row>
    <row r="1337" spans="2:57" x14ac:dyDescent="0.25">
      <c r="B1337" s="71">
        <v>2025</v>
      </c>
      <c r="C1337" s="71">
        <v>891780111</v>
      </c>
      <c r="D1337" s="71" t="s">
        <v>63</v>
      </c>
      <c r="E1337" s="72" t="s">
        <v>10854</v>
      </c>
      <c r="F1337" s="72" t="s">
        <v>10853</v>
      </c>
      <c r="G1337" s="176">
        <v>0</v>
      </c>
      <c r="H1337" s="72" t="s">
        <v>71</v>
      </c>
      <c r="I1337" s="71" t="s">
        <v>166</v>
      </c>
      <c r="J1337" s="73" t="s">
        <v>81</v>
      </c>
      <c r="K1337" s="75" t="s">
        <v>10852</v>
      </c>
      <c r="L1337" s="76">
        <v>9400000</v>
      </c>
      <c r="M1337" s="71" t="s">
        <v>66</v>
      </c>
      <c r="N1337" s="75" t="s">
        <v>10851</v>
      </c>
      <c r="O1337" s="75">
        <v>85155135</v>
      </c>
      <c r="P1337" s="72">
        <v>1782</v>
      </c>
      <c r="Q1337" s="80">
        <v>45881</v>
      </c>
      <c r="R1337" s="75">
        <v>75200000</v>
      </c>
      <c r="S1337" s="80">
        <v>45881</v>
      </c>
      <c r="T1337" s="76">
        <v>9400000</v>
      </c>
      <c r="U1337" s="72" t="s">
        <v>65</v>
      </c>
      <c r="V1337" s="76">
        <v>36726018</v>
      </c>
      <c r="W1337" s="104" t="s">
        <v>10574</v>
      </c>
      <c r="X1337" s="80">
        <v>45881</v>
      </c>
      <c r="Y1337" s="80">
        <v>45881</v>
      </c>
      <c r="Z1337" s="78" t="s">
        <v>73</v>
      </c>
      <c r="AA1337" s="78">
        <v>45991</v>
      </c>
      <c r="AB1337" s="102">
        <f t="shared" si="120"/>
        <v>110</v>
      </c>
      <c r="AC1337" s="72">
        <v>0</v>
      </c>
      <c r="AD1337" s="514">
        <v>0</v>
      </c>
      <c r="AE1337" s="72">
        <v>0</v>
      </c>
      <c r="AF1337" s="80" t="s">
        <v>73</v>
      </c>
      <c r="AG1337" s="102">
        <f t="shared" si="121"/>
        <v>0</v>
      </c>
      <c r="AH1337" s="72">
        <v>0</v>
      </c>
      <c r="AI1337" s="628">
        <v>0</v>
      </c>
      <c r="AJ1337" s="72" t="s">
        <v>73</v>
      </c>
      <c r="AK1337" s="80" t="s">
        <v>73</v>
      </c>
      <c r="AL1337" s="72">
        <v>0</v>
      </c>
      <c r="AM1337" s="80" t="s">
        <v>73</v>
      </c>
      <c r="AN1337" s="80" t="s">
        <v>73</v>
      </c>
      <c r="AO1337" s="80" t="s">
        <v>73</v>
      </c>
      <c r="AP1337" s="102">
        <f t="shared" si="122"/>
        <v>0</v>
      </c>
      <c r="AQ1337" s="102">
        <f t="shared" si="123"/>
        <v>9400000</v>
      </c>
      <c r="AR1337" s="72" t="s">
        <v>65</v>
      </c>
      <c r="AS1337" s="76">
        <v>9400000</v>
      </c>
      <c r="AT1337" s="72" t="s">
        <v>319</v>
      </c>
      <c r="AU1337" s="76">
        <v>0</v>
      </c>
      <c r="AV1337" s="81" t="s">
        <v>73</v>
      </c>
      <c r="AW1337" s="620">
        <v>7050000</v>
      </c>
      <c r="AX1337" s="488">
        <f t="shared" si="124"/>
        <v>2350000</v>
      </c>
      <c r="AY1337" s="84">
        <f t="shared" si="125"/>
        <v>0.75</v>
      </c>
      <c r="AZ1337" s="84">
        <v>0.75</v>
      </c>
      <c r="BA1337" s="81" t="s">
        <v>73</v>
      </c>
      <c r="BB1337" s="72" t="s">
        <v>123</v>
      </c>
      <c r="BC1337" s="75" t="s">
        <v>10850</v>
      </c>
      <c r="BD1337" s="71" t="s">
        <v>65</v>
      </c>
      <c r="BE1337" s="71" t="s">
        <v>65</v>
      </c>
    </row>
    <row r="1338" spans="2:57" x14ac:dyDescent="0.25">
      <c r="B1338" s="71">
        <v>2025</v>
      </c>
      <c r="C1338" s="71">
        <v>891780111</v>
      </c>
      <c r="D1338" s="71" t="s">
        <v>63</v>
      </c>
      <c r="E1338" s="72" t="s">
        <v>10849</v>
      </c>
      <c r="F1338" s="72" t="s">
        <v>10848</v>
      </c>
      <c r="G1338" s="176">
        <v>0</v>
      </c>
      <c r="H1338" s="72" t="s">
        <v>71</v>
      </c>
      <c r="I1338" s="71" t="s">
        <v>64</v>
      </c>
      <c r="J1338" s="73" t="s">
        <v>81</v>
      </c>
      <c r="K1338" s="75" t="s">
        <v>10847</v>
      </c>
      <c r="L1338" s="76">
        <v>10600000</v>
      </c>
      <c r="M1338" s="71" t="s">
        <v>66</v>
      </c>
      <c r="N1338" s="75" t="s">
        <v>10846</v>
      </c>
      <c r="O1338" s="75">
        <v>1004273949</v>
      </c>
      <c r="P1338" s="72">
        <v>1426</v>
      </c>
      <c r="Q1338" s="80">
        <v>45840</v>
      </c>
      <c r="R1338" s="75">
        <v>2494141000</v>
      </c>
      <c r="S1338" s="80">
        <v>45882</v>
      </c>
      <c r="T1338" s="76">
        <v>10600000</v>
      </c>
      <c r="U1338" s="72" t="s">
        <v>65</v>
      </c>
      <c r="V1338" s="76">
        <v>85465146</v>
      </c>
      <c r="W1338" s="104" t="s">
        <v>9042</v>
      </c>
      <c r="X1338" s="80">
        <v>45882</v>
      </c>
      <c r="Y1338" s="80">
        <v>45882</v>
      </c>
      <c r="Z1338" s="78" t="s">
        <v>73</v>
      </c>
      <c r="AA1338" s="78">
        <v>45991</v>
      </c>
      <c r="AB1338" s="102">
        <f t="shared" si="120"/>
        <v>109</v>
      </c>
      <c r="AC1338" s="72">
        <v>0</v>
      </c>
      <c r="AD1338" s="514">
        <v>0</v>
      </c>
      <c r="AE1338" s="72">
        <v>0</v>
      </c>
      <c r="AF1338" s="80" t="s">
        <v>73</v>
      </c>
      <c r="AG1338" s="102">
        <f t="shared" si="121"/>
        <v>0</v>
      </c>
      <c r="AH1338" s="72">
        <v>0</v>
      </c>
      <c r="AI1338" s="628">
        <v>0</v>
      </c>
      <c r="AJ1338" s="72" t="s">
        <v>73</v>
      </c>
      <c r="AK1338" s="80" t="s">
        <v>73</v>
      </c>
      <c r="AL1338" s="72">
        <v>0</v>
      </c>
      <c r="AM1338" s="80" t="s">
        <v>73</v>
      </c>
      <c r="AN1338" s="80" t="s">
        <v>73</v>
      </c>
      <c r="AO1338" s="80" t="s">
        <v>73</v>
      </c>
      <c r="AP1338" s="102">
        <f t="shared" si="122"/>
        <v>0</v>
      </c>
      <c r="AQ1338" s="102">
        <f t="shared" si="123"/>
        <v>10600000</v>
      </c>
      <c r="AR1338" s="72" t="s">
        <v>65</v>
      </c>
      <c r="AS1338" s="76">
        <v>10600000</v>
      </c>
      <c r="AT1338" s="72" t="s">
        <v>319</v>
      </c>
      <c r="AU1338" s="76">
        <v>0</v>
      </c>
      <c r="AV1338" s="81" t="s">
        <v>73</v>
      </c>
      <c r="AW1338" s="620">
        <v>5300000</v>
      </c>
      <c r="AX1338" s="488">
        <f t="shared" si="124"/>
        <v>5300000</v>
      </c>
      <c r="AY1338" s="84">
        <f t="shared" si="125"/>
        <v>0.5</v>
      </c>
      <c r="AZ1338" s="84">
        <v>0.5</v>
      </c>
      <c r="BA1338" s="81" t="s">
        <v>73</v>
      </c>
      <c r="BB1338" s="72" t="s">
        <v>123</v>
      </c>
      <c r="BC1338" s="75" t="s">
        <v>10845</v>
      </c>
      <c r="BD1338" s="71" t="s">
        <v>65</v>
      </c>
      <c r="BE1338" s="71" t="s">
        <v>65</v>
      </c>
    </row>
    <row r="1339" spans="2:57" x14ac:dyDescent="0.25">
      <c r="B1339" s="71">
        <v>2025</v>
      </c>
      <c r="C1339" s="71">
        <v>891780111</v>
      </c>
      <c r="D1339" s="71" t="s">
        <v>63</v>
      </c>
      <c r="E1339" s="72" t="s">
        <v>10844</v>
      </c>
      <c r="F1339" s="72" t="s">
        <v>10843</v>
      </c>
      <c r="G1339" s="176">
        <v>0</v>
      </c>
      <c r="H1339" s="72" t="s">
        <v>71</v>
      </c>
      <c r="I1339" s="71" t="s">
        <v>64</v>
      </c>
      <c r="J1339" s="73" t="s">
        <v>81</v>
      </c>
      <c r="K1339" s="75" t="s">
        <v>10842</v>
      </c>
      <c r="L1339" s="76">
        <v>11466800</v>
      </c>
      <c r="M1339" s="71" t="s">
        <v>66</v>
      </c>
      <c r="N1339" s="75" t="s">
        <v>10841</v>
      </c>
      <c r="O1339" s="75">
        <v>36719605</v>
      </c>
      <c r="P1339" s="72">
        <v>1425</v>
      </c>
      <c r="Q1339" s="80">
        <v>45840</v>
      </c>
      <c r="R1339" s="75">
        <v>5603238000</v>
      </c>
      <c r="S1339" s="80">
        <v>45882</v>
      </c>
      <c r="T1339" s="76">
        <v>11466800</v>
      </c>
      <c r="U1339" s="72" t="s">
        <v>65</v>
      </c>
      <c r="V1339" s="76">
        <v>36722626</v>
      </c>
      <c r="W1339" s="104" t="s">
        <v>10840</v>
      </c>
      <c r="X1339" s="80">
        <v>45882</v>
      </c>
      <c r="Y1339" s="80">
        <v>45882</v>
      </c>
      <c r="Z1339" s="78" t="s">
        <v>73</v>
      </c>
      <c r="AA1339" s="78">
        <v>45991</v>
      </c>
      <c r="AB1339" s="102">
        <f t="shared" si="120"/>
        <v>109</v>
      </c>
      <c r="AC1339" s="72">
        <v>0</v>
      </c>
      <c r="AD1339" s="514">
        <v>0</v>
      </c>
      <c r="AE1339" s="72">
        <v>0</v>
      </c>
      <c r="AF1339" s="80" t="s">
        <v>73</v>
      </c>
      <c r="AG1339" s="102">
        <f t="shared" si="121"/>
        <v>0</v>
      </c>
      <c r="AH1339" s="72">
        <v>0</v>
      </c>
      <c r="AI1339" s="628">
        <v>0</v>
      </c>
      <c r="AJ1339" s="72" t="s">
        <v>73</v>
      </c>
      <c r="AK1339" s="80" t="s">
        <v>73</v>
      </c>
      <c r="AL1339" s="72">
        <v>0</v>
      </c>
      <c r="AM1339" s="80" t="s">
        <v>73</v>
      </c>
      <c r="AN1339" s="80" t="s">
        <v>73</v>
      </c>
      <c r="AO1339" s="80" t="s">
        <v>73</v>
      </c>
      <c r="AP1339" s="102">
        <f t="shared" si="122"/>
        <v>0</v>
      </c>
      <c r="AQ1339" s="102">
        <f t="shared" si="123"/>
        <v>11466800</v>
      </c>
      <c r="AR1339" s="72" t="s">
        <v>65</v>
      </c>
      <c r="AS1339" s="76">
        <v>11466800</v>
      </c>
      <c r="AT1339" s="72" t="s">
        <v>319</v>
      </c>
      <c r="AU1339" s="76">
        <v>0</v>
      </c>
      <c r="AV1339" s="81" t="s">
        <v>73</v>
      </c>
      <c r="AW1339" s="620">
        <v>8310800</v>
      </c>
      <c r="AX1339" s="488">
        <f t="shared" si="124"/>
        <v>3156000</v>
      </c>
      <c r="AY1339" s="84">
        <f t="shared" si="125"/>
        <v>0.72477064220183485</v>
      </c>
      <c r="AZ1339" s="84">
        <v>0.72477064220183485</v>
      </c>
      <c r="BA1339" s="81" t="s">
        <v>73</v>
      </c>
      <c r="BB1339" s="72" t="s">
        <v>123</v>
      </c>
      <c r="BC1339" s="75" t="s">
        <v>10839</v>
      </c>
      <c r="BD1339" s="71" t="s">
        <v>65</v>
      </c>
      <c r="BE1339" s="71" t="s">
        <v>65</v>
      </c>
    </row>
    <row r="1340" spans="2:57" x14ac:dyDescent="0.25">
      <c r="B1340" s="71">
        <v>2025</v>
      </c>
      <c r="C1340" s="71">
        <v>891780111</v>
      </c>
      <c r="D1340" s="71" t="s">
        <v>63</v>
      </c>
      <c r="E1340" s="72" t="s">
        <v>10838</v>
      </c>
      <c r="F1340" s="72" t="s">
        <v>10837</v>
      </c>
      <c r="G1340" s="176">
        <v>0</v>
      </c>
      <c r="H1340" s="72" t="s">
        <v>71</v>
      </c>
      <c r="I1340" s="71" t="s">
        <v>64</v>
      </c>
      <c r="J1340" s="73" t="s">
        <v>81</v>
      </c>
      <c r="K1340" s="75" t="s">
        <v>10836</v>
      </c>
      <c r="L1340" s="76">
        <v>9000000</v>
      </c>
      <c r="M1340" s="71" t="s">
        <v>66</v>
      </c>
      <c r="N1340" s="75" t="s">
        <v>10835</v>
      </c>
      <c r="O1340" s="75">
        <v>1082410646</v>
      </c>
      <c r="P1340" s="72">
        <v>1426</v>
      </c>
      <c r="Q1340" s="80">
        <v>45840</v>
      </c>
      <c r="R1340" s="75">
        <v>2494141000</v>
      </c>
      <c r="S1340" s="80">
        <v>45882</v>
      </c>
      <c r="T1340" s="76">
        <v>9000000</v>
      </c>
      <c r="U1340" s="72" t="s">
        <v>65</v>
      </c>
      <c r="V1340" s="76">
        <v>85467461</v>
      </c>
      <c r="W1340" s="104" t="s">
        <v>10495</v>
      </c>
      <c r="X1340" s="80">
        <v>45882</v>
      </c>
      <c r="Y1340" s="80">
        <v>45882</v>
      </c>
      <c r="Z1340" s="78" t="s">
        <v>73</v>
      </c>
      <c r="AA1340" s="78">
        <v>45991</v>
      </c>
      <c r="AB1340" s="102">
        <f t="shared" si="120"/>
        <v>109</v>
      </c>
      <c r="AC1340" s="72">
        <v>0</v>
      </c>
      <c r="AD1340" s="514">
        <v>0</v>
      </c>
      <c r="AE1340" s="72">
        <v>0</v>
      </c>
      <c r="AF1340" s="80" t="s">
        <v>73</v>
      </c>
      <c r="AG1340" s="102">
        <f t="shared" si="121"/>
        <v>0</v>
      </c>
      <c r="AH1340" s="72">
        <v>0</v>
      </c>
      <c r="AI1340" s="628">
        <v>0</v>
      </c>
      <c r="AJ1340" s="72" t="s">
        <v>73</v>
      </c>
      <c r="AK1340" s="80" t="s">
        <v>73</v>
      </c>
      <c r="AL1340" s="72">
        <v>0</v>
      </c>
      <c r="AM1340" s="80" t="s">
        <v>73</v>
      </c>
      <c r="AN1340" s="80" t="s">
        <v>73</v>
      </c>
      <c r="AO1340" s="80" t="s">
        <v>73</v>
      </c>
      <c r="AP1340" s="102">
        <f t="shared" si="122"/>
        <v>0</v>
      </c>
      <c r="AQ1340" s="102">
        <f t="shared" si="123"/>
        <v>9000000</v>
      </c>
      <c r="AR1340" s="72" t="s">
        <v>65</v>
      </c>
      <c r="AS1340" s="76">
        <v>9000000</v>
      </c>
      <c r="AT1340" s="72" t="s">
        <v>319</v>
      </c>
      <c r="AU1340" s="76">
        <v>0</v>
      </c>
      <c r="AV1340" s="81" t="s">
        <v>73</v>
      </c>
      <c r="AW1340" s="620">
        <v>6750000</v>
      </c>
      <c r="AX1340" s="488">
        <f t="shared" si="124"/>
        <v>2250000</v>
      </c>
      <c r="AY1340" s="84">
        <f t="shared" si="125"/>
        <v>0.75</v>
      </c>
      <c r="AZ1340" s="84">
        <v>0.75</v>
      </c>
      <c r="BA1340" s="81" t="s">
        <v>73</v>
      </c>
      <c r="BB1340" s="72" t="s">
        <v>123</v>
      </c>
      <c r="BC1340" s="75" t="s">
        <v>10834</v>
      </c>
      <c r="BD1340" s="71" t="s">
        <v>65</v>
      </c>
      <c r="BE1340" s="71" t="s">
        <v>65</v>
      </c>
    </row>
    <row r="1341" spans="2:57" x14ac:dyDescent="0.25">
      <c r="B1341" s="71">
        <v>2025</v>
      </c>
      <c r="C1341" s="71">
        <v>891780111</v>
      </c>
      <c r="D1341" s="71" t="s">
        <v>63</v>
      </c>
      <c r="E1341" s="72" t="s">
        <v>10833</v>
      </c>
      <c r="F1341" s="72" t="s">
        <v>10832</v>
      </c>
      <c r="G1341" s="176">
        <v>0</v>
      </c>
      <c r="H1341" s="72" t="s">
        <v>71</v>
      </c>
      <c r="I1341" s="71" t="s">
        <v>64</v>
      </c>
      <c r="J1341" s="73" t="s">
        <v>81</v>
      </c>
      <c r="K1341" s="75" t="s">
        <v>10831</v>
      </c>
      <c r="L1341" s="76">
        <v>10335000</v>
      </c>
      <c r="M1341" s="71" t="s">
        <v>66</v>
      </c>
      <c r="N1341" s="75" t="s">
        <v>10830</v>
      </c>
      <c r="O1341" s="75">
        <v>1082962412</v>
      </c>
      <c r="P1341" s="72">
        <v>1426</v>
      </c>
      <c r="Q1341" s="80">
        <v>45840</v>
      </c>
      <c r="R1341" s="75">
        <v>2494141000</v>
      </c>
      <c r="S1341" s="80">
        <v>45883</v>
      </c>
      <c r="T1341" s="76">
        <v>10335000</v>
      </c>
      <c r="U1341" s="72" t="s">
        <v>65</v>
      </c>
      <c r="V1341" s="76">
        <v>30766322</v>
      </c>
      <c r="W1341" s="104" t="s">
        <v>10344</v>
      </c>
      <c r="X1341" s="80">
        <v>45883</v>
      </c>
      <c r="Y1341" s="80">
        <v>45883</v>
      </c>
      <c r="Z1341" s="78" t="s">
        <v>73</v>
      </c>
      <c r="AA1341" s="78">
        <v>45991</v>
      </c>
      <c r="AB1341" s="102">
        <f t="shared" si="120"/>
        <v>108</v>
      </c>
      <c r="AC1341" s="72">
        <v>0</v>
      </c>
      <c r="AD1341" s="514">
        <v>0</v>
      </c>
      <c r="AE1341" s="72">
        <v>0</v>
      </c>
      <c r="AF1341" s="80" t="s">
        <v>73</v>
      </c>
      <c r="AG1341" s="102">
        <f t="shared" si="121"/>
        <v>0</v>
      </c>
      <c r="AH1341" s="72">
        <v>0</v>
      </c>
      <c r="AI1341" s="628">
        <v>0</v>
      </c>
      <c r="AJ1341" s="72" t="s">
        <v>73</v>
      </c>
      <c r="AK1341" s="80" t="s">
        <v>73</v>
      </c>
      <c r="AL1341" s="72">
        <v>0</v>
      </c>
      <c r="AM1341" s="80" t="s">
        <v>73</v>
      </c>
      <c r="AN1341" s="80" t="s">
        <v>73</v>
      </c>
      <c r="AO1341" s="80" t="s">
        <v>73</v>
      </c>
      <c r="AP1341" s="102">
        <f t="shared" si="122"/>
        <v>0</v>
      </c>
      <c r="AQ1341" s="102">
        <f t="shared" si="123"/>
        <v>10335000</v>
      </c>
      <c r="AR1341" s="72" t="s">
        <v>65</v>
      </c>
      <c r="AS1341" s="76">
        <v>10335000</v>
      </c>
      <c r="AT1341" s="72" t="s">
        <v>319</v>
      </c>
      <c r="AU1341" s="76">
        <v>0</v>
      </c>
      <c r="AV1341" s="81" t="s">
        <v>73</v>
      </c>
      <c r="AW1341" s="620">
        <v>7685000</v>
      </c>
      <c r="AX1341" s="488">
        <f t="shared" si="124"/>
        <v>2650000</v>
      </c>
      <c r="AY1341" s="84">
        <f t="shared" si="125"/>
        <v>0.74358974358974361</v>
      </c>
      <c r="AZ1341" s="84">
        <v>0.74358974358974361</v>
      </c>
      <c r="BA1341" s="81" t="s">
        <v>73</v>
      </c>
      <c r="BB1341" s="72" t="s">
        <v>123</v>
      </c>
      <c r="BC1341" s="75" t="s">
        <v>10829</v>
      </c>
      <c r="BD1341" s="71" t="s">
        <v>65</v>
      </c>
      <c r="BE1341" s="71" t="s">
        <v>65</v>
      </c>
    </row>
    <row r="1342" spans="2:57" x14ac:dyDescent="0.25">
      <c r="B1342" s="71">
        <v>2025</v>
      </c>
      <c r="C1342" s="71">
        <v>891780111</v>
      </c>
      <c r="D1342" s="71" t="s">
        <v>63</v>
      </c>
      <c r="E1342" s="72" t="s">
        <v>10828</v>
      </c>
      <c r="F1342" s="72" t="s">
        <v>10827</v>
      </c>
      <c r="G1342" s="176">
        <v>0</v>
      </c>
      <c r="H1342" s="72" t="s">
        <v>71</v>
      </c>
      <c r="I1342" s="71" t="s">
        <v>64</v>
      </c>
      <c r="J1342" s="73" t="s">
        <v>81</v>
      </c>
      <c r="K1342" s="75" t="s">
        <v>10826</v>
      </c>
      <c r="L1342" s="76">
        <v>10600000</v>
      </c>
      <c r="M1342" s="71" t="s">
        <v>66</v>
      </c>
      <c r="N1342" s="75" t="s">
        <v>10825</v>
      </c>
      <c r="O1342" s="75">
        <v>1082968870</v>
      </c>
      <c r="P1342" s="72">
        <v>1426</v>
      </c>
      <c r="Q1342" s="80">
        <v>45840</v>
      </c>
      <c r="R1342" s="75">
        <v>2494141000</v>
      </c>
      <c r="S1342" s="80">
        <v>45883</v>
      </c>
      <c r="T1342" s="76">
        <v>10600000</v>
      </c>
      <c r="U1342" s="72" t="s">
        <v>65</v>
      </c>
      <c r="V1342" s="76">
        <v>57426272</v>
      </c>
      <c r="W1342" s="104" t="s">
        <v>10824</v>
      </c>
      <c r="X1342" s="80">
        <v>45883</v>
      </c>
      <c r="Y1342" s="80">
        <v>45883</v>
      </c>
      <c r="Z1342" s="78" t="s">
        <v>73</v>
      </c>
      <c r="AA1342" s="78">
        <v>45991</v>
      </c>
      <c r="AB1342" s="102">
        <f t="shared" si="120"/>
        <v>108</v>
      </c>
      <c r="AC1342" s="72">
        <v>0</v>
      </c>
      <c r="AD1342" s="514">
        <v>0</v>
      </c>
      <c r="AE1342" s="72">
        <v>0</v>
      </c>
      <c r="AF1342" s="80" t="s">
        <v>73</v>
      </c>
      <c r="AG1342" s="102">
        <f t="shared" si="121"/>
        <v>0</v>
      </c>
      <c r="AH1342" s="72">
        <v>0</v>
      </c>
      <c r="AI1342" s="628">
        <v>0</v>
      </c>
      <c r="AJ1342" s="72" t="s">
        <v>73</v>
      </c>
      <c r="AK1342" s="80" t="s">
        <v>73</v>
      </c>
      <c r="AL1342" s="72">
        <v>0</v>
      </c>
      <c r="AM1342" s="80" t="s">
        <v>73</v>
      </c>
      <c r="AN1342" s="80" t="s">
        <v>73</v>
      </c>
      <c r="AO1342" s="80" t="s">
        <v>73</v>
      </c>
      <c r="AP1342" s="102">
        <f t="shared" si="122"/>
        <v>0</v>
      </c>
      <c r="AQ1342" s="102">
        <f t="shared" si="123"/>
        <v>10600000</v>
      </c>
      <c r="AR1342" s="72" t="s">
        <v>65</v>
      </c>
      <c r="AS1342" s="76">
        <v>10600000</v>
      </c>
      <c r="AT1342" s="72" t="s">
        <v>319</v>
      </c>
      <c r="AU1342" s="76">
        <v>0</v>
      </c>
      <c r="AV1342" s="81" t="s">
        <v>73</v>
      </c>
      <c r="AW1342" s="620">
        <v>7950000</v>
      </c>
      <c r="AX1342" s="488">
        <f t="shared" si="124"/>
        <v>2650000</v>
      </c>
      <c r="AY1342" s="84">
        <f t="shared" si="125"/>
        <v>0.75</v>
      </c>
      <c r="AZ1342" s="84">
        <v>0.75</v>
      </c>
      <c r="BA1342" s="81" t="s">
        <v>73</v>
      </c>
      <c r="BB1342" s="72" t="s">
        <v>123</v>
      </c>
      <c r="BC1342" s="75" t="s">
        <v>10823</v>
      </c>
      <c r="BD1342" s="71" t="s">
        <v>65</v>
      </c>
      <c r="BE1342" s="71" t="s">
        <v>65</v>
      </c>
    </row>
    <row r="1343" spans="2:57" x14ac:dyDescent="0.25">
      <c r="B1343" s="71">
        <v>2025</v>
      </c>
      <c r="C1343" s="71">
        <v>891780111</v>
      </c>
      <c r="D1343" s="71" t="s">
        <v>63</v>
      </c>
      <c r="E1343" s="72" t="s">
        <v>10822</v>
      </c>
      <c r="F1343" s="72" t="s">
        <v>10821</v>
      </c>
      <c r="G1343" s="176">
        <v>0</v>
      </c>
      <c r="H1343" s="72" t="s">
        <v>71</v>
      </c>
      <c r="I1343" s="71" t="s">
        <v>64</v>
      </c>
      <c r="J1343" s="73" t="s">
        <v>81</v>
      </c>
      <c r="K1343" s="75" t="s">
        <v>10820</v>
      </c>
      <c r="L1343" s="76">
        <v>9000000</v>
      </c>
      <c r="M1343" s="71" t="s">
        <v>66</v>
      </c>
      <c r="N1343" s="75" t="s">
        <v>10565</v>
      </c>
      <c r="O1343" s="75">
        <v>39069270</v>
      </c>
      <c r="P1343" s="72">
        <v>1426</v>
      </c>
      <c r="Q1343" s="80">
        <v>45840</v>
      </c>
      <c r="R1343" s="75">
        <v>2494141000</v>
      </c>
      <c r="S1343" s="80">
        <v>45883</v>
      </c>
      <c r="T1343" s="76">
        <v>9000000</v>
      </c>
      <c r="U1343" s="72" t="s">
        <v>65</v>
      </c>
      <c r="V1343" s="76">
        <v>85467461</v>
      </c>
      <c r="W1343" s="104" t="s">
        <v>10495</v>
      </c>
      <c r="X1343" s="80">
        <v>45883</v>
      </c>
      <c r="Y1343" s="80">
        <v>45883</v>
      </c>
      <c r="Z1343" s="78" t="s">
        <v>73</v>
      </c>
      <c r="AA1343" s="78">
        <v>45991</v>
      </c>
      <c r="AB1343" s="102">
        <f t="shared" si="120"/>
        <v>108</v>
      </c>
      <c r="AC1343" s="72">
        <v>0</v>
      </c>
      <c r="AD1343" s="514">
        <v>0</v>
      </c>
      <c r="AE1343" s="72">
        <v>0</v>
      </c>
      <c r="AF1343" s="80" t="s">
        <v>73</v>
      </c>
      <c r="AG1343" s="102">
        <f t="shared" si="121"/>
        <v>0</v>
      </c>
      <c r="AH1343" s="72">
        <v>1</v>
      </c>
      <c r="AI1343" s="628">
        <v>6750000</v>
      </c>
      <c r="AJ1343" s="78">
        <v>45903</v>
      </c>
      <c r="AK1343" s="80">
        <v>45903</v>
      </c>
      <c r="AL1343" s="72">
        <v>0</v>
      </c>
      <c r="AM1343" s="80" t="s">
        <v>73</v>
      </c>
      <c r="AN1343" s="80" t="s">
        <v>73</v>
      </c>
      <c r="AO1343" s="80" t="s">
        <v>73</v>
      </c>
      <c r="AP1343" s="102">
        <f t="shared" si="122"/>
        <v>0</v>
      </c>
      <c r="AQ1343" s="102">
        <f t="shared" si="123"/>
        <v>2250000</v>
      </c>
      <c r="AR1343" s="72" t="s">
        <v>65</v>
      </c>
      <c r="AS1343" s="76">
        <v>9000000</v>
      </c>
      <c r="AT1343" s="72" t="s">
        <v>319</v>
      </c>
      <c r="AU1343" s="76">
        <v>0</v>
      </c>
      <c r="AV1343" s="81" t="s">
        <v>73</v>
      </c>
      <c r="AW1343" s="620">
        <v>2250000</v>
      </c>
      <c r="AX1343" s="488">
        <f t="shared" si="124"/>
        <v>0</v>
      </c>
      <c r="AY1343" s="84">
        <f t="shared" si="125"/>
        <v>1</v>
      </c>
      <c r="AZ1343" s="84">
        <v>1</v>
      </c>
      <c r="BA1343" s="80">
        <v>45930</v>
      </c>
      <c r="BB1343" s="72" t="s">
        <v>426</v>
      </c>
      <c r="BC1343" s="592" t="s">
        <v>10819</v>
      </c>
      <c r="BD1343" s="71" t="s">
        <v>65</v>
      </c>
      <c r="BE1343" s="71" t="s">
        <v>65</v>
      </c>
    </row>
    <row r="1344" spans="2:57" x14ac:dyDescent="0.25">
      <c r="B1344" s="71">
        <v>2025</v>
      </c>
      <c r="C1344" s="71">
        <v>891780111</v>
      </c>
      <c r="D1344" s="71" t="s">
        <v>63</v>
      </c>
      <c r="E1344" s="72" t="s">
        <v>10818</v>
      </c>
      <c r="F1344" s="72" t="s">
        <v>10817</v>
      </c>
      <c r="G1344" s="176">
        <v>0</v>
      </c>
      <c r="H1344" s="72" t="s">
        <v>71</v>
      </c>
      <c r="I1344" s="71" t="s">
        <v>64</v>
      </c>
      <c r="J1344" s="73" t="s">
        <v>81</v>
      </c>
      <c r="K1344" s="75" t="s">
        <v>10816</v>
      </c>
      <c r="L1344" s="76">
        <v>12624000</v>
      </c>
      <c r="M1344" s="71" t="s">
        <v>66</v>
      </c>
      <c r="N1344" s="75" t="s">
        <v>10815</v>
      </c>
      <c r="O1344" s="75">
        <v>1082854051</v>
      </c>
      <c r="P1344" s="72">
        <v>1425</v>
      </c>
      <c r="Q1344" s="80">
        <v>45840</v>
      </c>
      <c r="R1344" s="75">
        <v>5603238000</v>
      </c>
      <c r="S1344" s="80">
        <v>45884</v>
      </c>
      <c r="T1344" s="76">
        <v>12624000</v>
      </c>
      <c r="U1344" s="72" t="s">
        <v>65</v>
      </c>
      <c r="V1344" s="76">
        <v>30766322</v>
      </c>
      <c r="W1344" s="104" t="s">
        <v>10344</v>
      </c>
      <c r="X1344" s="80">
        <v>45884</v>
      </c>
      <c r="Y1344" s="80">
        <v>45884</v>
      </c>
      <c r="Z1344" s="78" t="s">
        <v>73</v>
      </c>
      <c r="AA1344" s="78">
        <v>45991</v>
      </c>
      <c r="AB1344" s="102">
        <f t="shared" si="120"/>
        <v>107</v>
      </c>
      <c r="AC1344" s="72">
        <v>0</v>
      </c>
      <c r="AD1344" s="514">
        <v>0</v>
      </c>
      <c r="AE1344" s="72">
        <v>0</v>
      </c>
      <c r="AF1344" s="80" t="s">
        <v>73</v>
      </c>
      <c r="AG1344" s="102">
        <f t="shared" si="121"/>
        <v>0</v>
      </c>
      <c r="AH1344" s="72">
        <v>0</v>
      </c>
      <c r="AI1344" s="628">
        <v>0</v>
      </c>
      <c r="AJ1344" s="72" t="s">
        <v>73</v>
      </c>
      <c r="AK1344" s="80" t="s">
        <v>73</v>
      </c>
      <c r="AL1344" s="72">
        <v>0</v>
      </c>
      <c r="AM1344" s="80" t="s">
        <v>73</v>
      </c>
      <c r="AN1344" s="80" t="s">
        <v>73</v>
      </c>
      <c r="AO1344" s="80" t="s">
        <v>73</v>
      </c>
      <c r="AP1344" s="102">
        <f t="shared" si="122"/>
        <v>0</v>
      </c>
      <c r="AQ1344" s="102">
        <f t="shared" si="123"/>
        <v>12624000</v>
      </c>
      <c r="AR1344" s="72" t="s">
        <v>65</v>
      </c>
      <c r="AS1344" s="76">
        <v>12624000</v>
      </c>
      <c r="AT1344" s="72" t="s">
        <v>319</v>
      </c>
      <c r="AU1344" s="76">
        <v>0</v>
      </c>
      <c r="AV1344" s="81" t="s">
        <v>73</v>
      </c>
      <c r="AW1344" s="620">
        <v>9468000</v>
      </c>
      <c r="AX1344" s="488">
        <f t="shared" si="124"/>
        <v>3156000</v>
      </c>
      <c r="AY1344" s="84">
        <f t="shared" si="125"/>
        <v>0.75</v>
      </c>
      <c r="AZ1344" s="84">
        <v>0.75</v>
      </c>
      <c r="BA1344" s="81" t="s">
        <v>73</v>
      </c>
      <c r="BB1344" s="72" t="s">
        <v>123</v>
      </c>
      <c r="BC1344" s="75" t="s">
        <v>10814</v>
      </c>
      <c r="BD1344" s="71" t="s">
        <v>65</v>
      </c>
      <c r="BE1344" s="71" t="s">
        <v>65</v>
      </c>
    </row>
    <row r="1345" spans="2:57" x14ac:dyDescent="0.25">
      <c r="B1345" s="71">
        <v>2025</v>
      </c>
      <c r="C1345" s="71">
        <v>891780111</v>
      </c>
      <c r="D1345" s="71" t="s">
        <v>63</v>
      </c>
      <c r="E1345" s="72" t="s">
        <v>10813</v>
      </c>
      <c r="F1345" s="72" t="s">
        <v>10812</v>
      </c>
      <c r="G1345" s="176">
        <v>0</v>
      </c>
      <c r="H1345" s="72" t="s">
        <v>71</v>
      </c>
      <c r="I1345" s="71" t="s">
        <v>64</v>
      </c>
      <c r="J1345" s="73" t="s">
        <v>81</v>
      </c>
      <c r="K1345" s="75" t="s">
        <v>10811</v>
      </c>
      <c r="L1345" s="76">
        <v>11400000</v>
      </c>
      <c r="M1345" s="71" t="s">
        <v>66</v>
      </c>
      <c r="N1345" s="75" t="s">
        <v>10810</v>
      </c>
      <c r="O1345" s="75">
        <v>1083012467</v>
      </c>
      <c r="P1345" s="72">
        <v>1425</v>
      </c>
      <c r="Q1345" s="80">
        <v>45840</v>
      </c>
      <c r="R1345" s="75">
        <v>5603238000</v>
      </c>
      <c r="S1345" s="80">
        <v>45884</v>
      </c>
      <c r="T1345" s="76">
        <v>11400000</v>
      </c>
      <c r="U1345" s="72" t="s">
        <v>65</v>
      </c>
      <c r="V1345" s="76">
        <v>12548945</v>
      </c>
      <c r="W1345" s="104" t="s">
        <v>10809</v>
      </c>
      <c r="X1345" s="80">
        <v>45884</v>
      </c>
      <c r="Y1345" s="80">
        <v>45884</v>
      </c>
      <c r="Z1345" s="78" t="s">
        <v>73</v>
      </c>
      <c r="AA1345" s="78">
        <v>45991</v>
      </c>
      <c r="AB1345" s="102">
        <f t="shared" si="120"/>
        <v>107</v>
      </c>
      <c r="AC1345" s="72">
        <v>0</v>
      </c>
      <c r="AD1345" s="514">
        <v>0</v>
      </c>
      <c r="AE1345" s="72">
        <v>0</v>
      </c>
      <c r="AF1345" s="80" t="s">
        <v>73</v>
      </c>
      <c r="AG1345" s="102">
        <f t="shared" si="121"/>
        <v>0</v>
      </c>
      <c r="AH1345" s="72">
        <v>0</v>
      </c>
      <c r="AI1345" s="628">
        <v>0</v>
      </c>
      <c r="AJ1345" s="72" t="s">
        <v>73</v>
      </c>
      <c r="AK1345" s="80" t="s">
        <v>73</v>
      </c>
      <c r="AL1345" s="72">
        <v>0</v>
      </c>
      <c r="AM1345" s="80" t="s">
        <v>73</v>
      </c>
      <c r="AN1345" s="80" t="s">
        <v>73</v>
      </c>
      <c r="AO1345" s="80" t="s">
        <v>73</v>
      </c>
      <c r="AP1345" s="102">
        <f t="shared" si="122"/>
        <v>0</v>
      </c>
      <c r="AQ1345" s="102">
        <f t="shared" si="123"/>
        <v>11400000</v>
      </c>
      <c r="AR1345" s="72" t="s">
        <v>65</v>
      </c>
      <c r="AS1345" s="76">
        <v>11400000</v>
      </c>
      <c r="AT1345" s="72" t="s">
        <v>319</v>
      </c>
      <c r="AU1345" s="76">
        <v>0</v>
      </c>
      <c r="AV1345" s="81" t="s">
        <v>73</v>
      </c>
      <c r="AW1345" s="620">
        <v>8550000</v>
      </c>
      <c r="AX1345" s="488">
        <f t="shared" si="124"/>
        <v>2850000</v>
      </c>
      <c r="AY1345" s="84">
        <f t="shared" si="125"/>
        <v>0.75</v>
      </c>
      <c r="AZ1345" s="84">
        <v>0.75</v>
      </c>
      <c r="BA1345" s="81" t="s">
        <v>73</v>
      </c>
      <c r="BB1345" s="72" t="s">
        <v>123</v>
      </c>
      <c r="BC1345" s="75" t="s">
        <v>10808</v>
      </c>
      <c r="BD1345" s="71" t="s">
        <v>65</v>
      </c>
      <c r="BE1345" s="71" t="s">
        <v>65</v>
      </c>
    </row>
    <row r="1346" spans="2:57" x14ac:dyDescent="0.25">
      <c r="B1346" s="71">
        <v>2025</v>
      </c>
      <c r="C1346" s="71">
        <v>891780111</v>
      </c>
      <c r="D1346" s="71" t="s">
        <v>63</v>
      </c>
      <c r="E1346" s="72" t="s">
        <v>10807</v>
      </c>
      <c r="F1346" s="72" t="s">
        <v>10806</v>
      </c>
      <c r="G1346" s="176">
        <v>0</v>
      </c>
      <c r="H1346" s="72" t="s">
        <v>71</v>
      </c>
      <c r="I1346" s="71" t="s">
        <v>64</v>
      </c>
      <c r="J1346" s="73" t="s">
        <v>81</v>
      </c>
      <c r="K1346" s="75" t="s">
        <v>10805</v>
      </c>
      <c r="L1346" s="76">
        <v>9000000</v>
      </c>
      <c r="M1346" s="71" t="s">
        <v>66</v>
      </c>
      <c r="N1346" s="75" t="s">
        <v>10804</v>
      </c>
      <c r="O1346" s="75">
        <v>1082889446</v>
      </c>
      <c r="P1346" s="72">
        <v>1426</v>
      </c>
      <c r="Q1346" s="80">
        <v>45840</v>
      </c>
      <c r="R1346" s="75">
        <v>2494141000</v>
      </c>
      <c r="S1346" s="80">
        <v>45884</v>
      </c>
      <c r="T1346" s="76">
        <v>9000000</v>
      </c>
      <c r="U1346" s="72" t="s">
        <v>65</v>
      </c>
      <c r="V1346" s="76">
        <v>85467461</v>
      </c>
      <c r="W1346" s="104" t="s">
        <v>10495</v>
      </c>
      <c r="X1346" s="80">
        <v>45884</v>
      </c>
      <c r="Y1346" s="80">
        <v>45884</v>
      </c>
      <c r="Z1346" s="78" t="s">
        <v>73</v>
      </c>
      <c r="AA1346" s="78">
        <v>45991</v>
      </c>
      <c r="AB1346" s="102">
        <f t="shared" si="120"/>
        <v>107</v>
      </c>
      <c r="AC1346" s="72">
        <v>0</v>
      </c>
      <c r="AD1346" s="514">
        <v>0</v>
      </c>
      <c r="AE1346" s="72">
        <v>0</v>
      </c>
      <c r="AF1346" s="80" t="s">
        <v>73</v>
      </c>
      <c r="AG1346" s="102">
        <f t="shared" si="121"/>
        <v>0</v>
      </c>
      <c r="AH1346" s="72">
        <v>0</v>
      </c>
      <c r="AI1346" s="628">
        <v>0</v>
      </c>
      <c r="AJ1346" s="72" t="s">
        <v>73</v>
      </c>
      <c r="AK1346" s="80" t="s">
        <v>73</v>
      </c>
      <c r="AL1346" s="72">
        <v>0</v>
      </c>
      <c r="AM1346" s="80" t="s">
        <v>73</v>
      </c>
      <c r="AN1346" s="80" t="s">
        <v>73</v>
      </c>
      <c r="AO1346" s="80" t="s">
        <v>73</v>
      </c>
      <c r="AP1346" s="102">
        <f t="shared" si="122"/>
        <v>0</v>
      </c>
      <c r="AQ1346" s="102">
        <f t="shared" si="123"/>
        <v>9000000</v>
      </c>
      <c r="AR1346" s="72" t="s">
        <v>65</v>
      </c>
      <c r="AS1346" s="76">
        <v>9000000</v>
      </c>
      <c r="AT1346" s="72" t="s">
        <v>319</v>
      </c>
      <c r="AU1346" s="76">
        <v>0</v>
      </c>
      <c r="AV1346" s="81" t="s">
        <v>73</v>
      </c>
      <c r="AW1346" s="620">
        <v>6750000</v>
      </c>
      <c r="AX1346" s="488">
        <f t="shared" si="124"/>
        <v>2250000</v>
      </c>
      <c r="AY1346" s="84">
        <f t="shared" si="125"/>
        <v>0.75</v>
      </c>
      <c r="AZ1346" s="84">
        <v>0.75</v>
      </c>
      <c r="BA1346" s="81" t="s">
        <v>73</v>
      </c>
      <c r="BB1346" s="72" t="s">
        <v>123</v>
      </c>
      <c r="BC1346" s="75" t="s">
        <v>10803</v>
      </c>
      <c r="BD1346" s="71" t="s">
        <v>65</v>
      </c>
      <c r="BE1346" s="71" t="s">
        <v>65</v>
      </c>
    </row>
    <row r="1347" spans="2:57" x14ac:dyDescent="0.25">
      <c r="B1347" s="71">
        <v>2025</v>
      </c>
      <c r="C1347" s="71">
        <v>891780111</v>
      </c>
      <c r="D1347" s="71" t="s">
        <v>63</v>
      </c>
      <c r="E1347" s="72" t="s">
        <v>10802</v>
      </c>
      <c r="F1347" s="72" t="s">
        <v>10801</v>
      </c>
      <c r="G1347" s="176">
        <v>0</v>
      </c>
      <c r="H1347" s="72" t="s">
        <v>71</v>
      </c>
      <c r="I1347" s="71" t="s">
        <v>64</v>
      </c>
      <c r="J1347" s="73" t="s">
        <v>81</v>
      </c>
      <c r="K1347" s="75" t="s">
        <v>10800</v>
      </c>
      <c r="L1347" s="76">
        <v>12308400</v>
      </c>
      <c r="M1347" s="71" t="s">
        <v>66</v>
      </c>
      <c r="N1347" s="75" t="s">
        <v>10799</v>
      </c>
      <c r="O1347" s="75">
        <v>94504800</v>
      </c>
      <c r="P1347" s="72">
        <v>1426</v>
      </c>
      <c r="Q1347" s="80">
        <v>45840</v>
      </c>
      <c r="R1347" s="75">
        <v>2494141000</v>
      </c>
      <c r="S1347" s="80">
        <v>45884</v>
      </c>
      <c r="T1347" s="76">
        <v>12308400</v>
      </c>
      <c r="U1347" s="72" t="s">
        <v>65</v>
      </c>
      <c r="V1347" s="76">
        <v>85152695</v>
      </c>
      <c r="W1347" s="104" t="s">
        <v>10424</v>
      </c>
      <c r="X1347" s="80">
        <v>45884</v>
      </c>
      <c r="Y1347" s="80">
        <v>45884</v>
      </c>
      <c r="Z1347" s="78" t="s">
        <v>73</v>
      </c>
      <c r="AA1347" s="78">
        <v>45991</v>
      </c>
      <c r="AB1347" s="102">
        <f t="shared" si="120"/>
        <v>107</v>
      </c>
      <c r="AC1347" s="72">
        <v>0</v>
      </c>
      <c r="AD1347" s="514">
        <v>0</v>
      </c>
      <c r="AE1347" s="72">
        <v>0</v>
      </c>
      <c r="AF1347" s="80" t="s">
        <v>73</v>
      </c>
      <c r="AG1347" s="102">
        <f t="shared" si="121"/>
        <v>0</v>
      </c>
      <c r="AH1347" s="72">
        <v>0</v>
      </c>
      <c r="AI1347" s="628">
        <v>0</v>
      </c>
      <c r="AJ1347" s="72" t="s">
        <v>73</v>
      </c>
      <c r="AK1347" s="80" t="s">
        <v>73</v>
      </c>
      <c r="AL1347" s="72">
        <v>0</v>
      </c>
      <c r="AM1347" s="80" t="s">
        <v>73</v>
      </c>
      <c r="AN1347" s="80" t="s">
        <v>73</v>
      </c>
      <c r="AO1347" s="80" t="s">
        <v>73</v>
      </c>
      <c r="AP1347" s="102">
        <f t="shared" si="122"/>
        <v>0</v>
      </c>
      <c r="AQ1347" s="102">
        <f t="shared" si="123"/>
        <v>12308400</v>
      </c>
      <c r="AR1347" s="72" t="s">
        <v>65</v>
      </c>
      <c r="AS1347" s="76">
        <v>12308400</v>
      </c>
      <c r="AT1347" s="72" t="s">
        <v>319</v>
      </c>
      <c r="AU1347" s="76">
        <v>0</v>
      </c>
      <c r="AV1347" s="81" t="s">
        <v>73</v>
      </c>
      <c r="AW1347" s="620">
        <v>9152400</v>
      </c>
      <c r="AX1347" s="488">
        <f t="shared" si="124"/>
        <v>3156000</v>
      </c>
      <c r="AY1347" s="84">
        <f t="shared" si="125"/>
        <v>0.74358974358974361</v>
      </c>
      <c r="AZ1347" s="84">
        <v>0.74358974358974361</v>
      </c>
      <c r="BA1347" s="81" t="s">
        <v>73</v>
      </c>
      <c r="BB1347" s="72" t="s">
        <v>123</v>
      </c>
      <c r="BC1347" s="75" t="s">
        <v>10798</v>
      </c>
      <c r="BD1347" s="71" t="s">
        <v>65</v>
      </c>
      <c r="BE1347" s="71" t="s">
        <v>65</v>
      </c>
    </row>
    <row r="1348" spans="2:57" x14ac:dyDescent="0.25">
      <c r="B1348" s="71">
        <v>2025</v>
      </c>
      <c r="C1348" s="71">
        <v>891780111</v>
      </c>
      <c r="D1348" s="71" t="s">
        <v>63</v>
      </c>
      <c r="E1348" s="72" t="s">
        <v>10797</v>
      </c>
      <c r="F1348" s="72" t="s">
        <v>10796</v>
      </c>
      <c r="G1348" s="176">
        <v>0</v>
      </c>
      <c r="H1348" s="72" t="s">
        <v>71</v>
      </c>
      <c r="I1348" s="71" t="s">
        <v>64</v>
      </c>
      <c r="J1348" s="73" t="s">
        <v>81</v>
      </c>
      <c r="K1348" s="75" t="s">
        <v>10795</v>
      </c>
      <c r="L1348" s="76">
        <v>12152000</v>
      </c>
      <c r="M1348" s="71" t="s">
        <v>66</v>
      </c>
      <c r="N1348" s="75" t="s">
        <v>10794</v>
      </c>
      <c r="O1348" s="75">
        <v>1082945995</v>
      </c>
      <c r="P1348" s="72">
        <v>1425</v>
      </c>
      <c r="Q1348" s="80">
        <v>45840</v>
      </c>
      <c r="R1348" s="75">
        <v>5603238000</v>
      </c>
      <c r="S1348" s="80">
        <v>45884</v>
      </c>
      <c r="T1348" s="76">
        <v>12152000</v>
      </c>
      <c r="U1348" s="72" t="s">
        <v>65</v>
      </c>
      <c r="V1348" s="76">
        <v>12560219</v>
      </c>
      <c r="W1348" s="104" t="s">
        <v>10793</v>
      </c>
      <c r="X1348" s="80">
        <v>45884</v>
      </c>
      <c r="Y1348" s="80">
        <v>45884</v>
      </c>
      <c r="Z1348" s="78" t="s">
        <v>73</v>
      </c>
      <c r="AA1348" s="78">
        <v>45991</v>
      </c>
      <c r="AB1348" s="102">
        <f t="shared" si="120"/>
        <v>107</v>
      </c>
      <c r="AC1348" s="72">
        <v>0</v>
      </c>
      <c r="AD1348" s="514">
        <v>0</v>
      </c>
      <c r="AE1348" s="72">
        <v>0</v>
      </c>
      <c r="AF1348" s="80" t="s">
        <v>73</v>
      </c>
      <c r="AG1348" s="102">
        <f t="shared" si="121"/>
        <v>0</v>
      </c>
      <c r="AH1348" s="72">
        <v>0</v>
      </c>
      <c r="AI1348" s="628">
        <v>0</v>
      </c>
      <c r="AJ1348" s="72" t="s">
        <v>73</v>
      </c>
      <c r="AK1348" s="80" t="s">
        <v>73</v>
      </c>
      <c r="AL1348" s="72">
        <v>0</v>
      </c>
      <c r="AM1348" s="80" t="s">
        <v>73</v>
      </c>
      <c r="AN1348" s="80" t="s">
        <v>73</v>
      </c>
      <c r="AO1348" s="80" t="s">
        <v>73</v>
      </c>
      <c r="AP1348" s="102">
        <f t="shared" si="122"/>
        <v>0</v>
      </c>
      <c r="AQ1348" s="102">
        <f t="shared" si="123"/>
        <v>12152000</v>
      </c>
      <c r="AR1348" s="72" t="s">
        <v>65</v>
      </c>
      <c r="AS1348" s="76">
        <v>12152000</v>
      </c>
      <c r="AT1348" s="72" t="s">
        <v>319</v>
      </c>
      <c r="AU1348" s="76">
        <v>0</v>
      </c>
      <c r="AV1348" s="81" t="s">
        <v>73</v>
      </c>
      <c r="AW1348" s="620">
        <v>8680000</v>
      </c>
      <c r="AX1348" s="488">
        <f t="shared" si="124"/>
        <v>3472000</v>
      </c>
      <c r="AY1348" s="84">
        <f t="shared" si="125"/>
        <v>0.7142857142857143</v>
      </c>
      <c r="AZ1348" s="84">
        <v>0.7142857142857143</v>
      </c>
      <c r="BA1348" s="81" t="s">
        <v>73</v>
      </c>
      <c r="BB1348" s="72" t="s">
        <v>123</v>
      </c>
      <c r="BC1348" s="75" t="s">
        <v>10792</v>
      </c>
      <c r="BD1348" s="71" t="s">
        <v>65</v>
      </c>
      <c r="BE1348" s="71" t="s">
        <v>65</v>
      </c>
    </row>
    <row r="1349" spans="2:57" x14ac:dyDescent="0.25">
      <c r="B1349" s="71">
        <v>2025</v>
      </c>
      <c r="C1349" s="71">
        <v>891780111</v>
      </c>
      <c r="D1349" s="71" t="s">
        <v>63</v>
      </c>
      <c r="E1349" s="72" t="s">
        <v>10791</v>
      </c>
      <c r="F1349" s="72" t="s">
        <v>10790</v>
      </c>
      <c r="G1349" s="176">
        <v>0</v>
      </c>
      <c r="H1349" s="72" t="s">
        <v>71</v>
      </c>
      <c r="I1349" s="71" t="s">
        <v>64</v>
      </c>
      <c r="J1349" s="73" t="s">
        <v>81</v>
      </c>
      <c r="K1349" s="75" t="s">
        <v>10789</v>
      </c>
      <c r="L1349" s="76">
        <v>11040000</v>
      </c>
      <c r="M1349" s="71" t="s">
        <v>66</v>
      </c>
      <c r="N1349" s="75" t="s">
        <v>10788</v>
      </c>
      <c r="O1349" s="75">
        <v>57296345</v>
      </c>
      <c r="P1349" s="72">
        <v>1760</v>
      </c>
      <c r="Q1349" s="80">
        <v>45877</v>
      </c>
      <c r="R1349" s="75">
        <v>24000000</v>
      </c>
      <c r="S1349" s="80">
        <v>45884</v>
      </c>
      <c r="T1349" s="76">
        <v>11040000</v>
      </c>
      <c r="U1349" s="72" t="s">
        <v>65</v>
      </c>
      <c r="V1349" s="76">
        <v>57461216</v>
      </c>
      <c r="W1349" s="104" t="s">
        <v>10332</v>
      </c>
      <c r="X1349" s="80">
        <v>45884</v>
      </c>
      <c r="Y1349" s="80">
        <v>45884</v>
      </c>
      <c r="Z1349" s="78" t="s">
        <v>73</v>
      </c>
      <c r="AA1349" s="78">
        <v>45991</v>
      </c>
      <c r="AB1349" s="102">
        <f t="shared" si="120"/>
        <v>107</v>
      </c>
      <c r="AC1349" s="72">
        <v>0</v>
      </c>
      <c r="AD1349" s="514">
        <v>0</v>
      </c>
      <c r="AE1349" s="72">
        <v>0</v>
      </c>
      <c r="AF1349" s="80" t="s">
        <v>73</v>
      </c>
      <c r="AG1349" s="102">
        <f t="shared" si="121"/>
        <v>0</v>
      </c>
      <c r="AH1349" s="72">
        <v>0</v>
      </c>
      <c r="AI1349" s="628">
        <v>0</v>
      </c>
      <c r="AJ1349" s="72" t="s">
        <v>73</v>
      </c>
      <c r="AK1349" s="80" t="s">
        <v>73</v>
      </c>
      <c r="AL1349" s="72">
        <v>0</v>
      </c>
      <c r="AM1349" s="80" t="s">
        <v>73</v>
      </c>
      <c r="AN1349" s="80" t="s">
        <v>73</v>
      </c>
      <c r="AO1349" s="80" t="s">
        <v>73</v>
      </c>
      <c r="AP1349" s="102">
        <f t="shared" si="122"/>
        <v>0</v>
      </c>
      <c r="AQ1349" s="102">
        <f t="shared" si="123"/>
        <v>11040000</v>
      </c>
      <c r="AR1349" s="72" t="s">
        <v>65</v>
      </c>
      <c r="AS1349" s="76">
        <v>11040000</v>
      </c>
      <c r="AT1349" s="72" t="s">
        <v>319</v>
      </c>
      <c r="AU1349" s="76">
        <v>0</v>
      </c>
      <c r="AV1349" s="81" t="s">
        <v>73</v>
      </c>
      <c r="AW1349" s="620">
        <v>8280000</v>
      </c>
      <c r="AX1349" s="488">
        <f t="shared" si="124"/>
        <v>2760000</v>
      </c>
      <c r="AY1349" s="84">
        <f t="shared" si="125"/>
        <v>0.75</v>
      </c>
      <c r="AZ1349" s="84">
        <v>0.75</v>
      </c>
      <c r="BA1349" s="81" t="s">
        <v>73</v>
      </c>
      <c r="BB1349" s="72" t="s">
        <v>123</v>
      </c>
      <c r="BC1349" s="75" t="s">
        <v>10787</v>
      </c>
      <c r="BD1349" s="71" t="s">
        <v>65</v>
      </c>
      <c r="BE1349" s="71" t="s">
        <v>65</v>
      </c>
    </row>
    <row r="1350" spans="2:57" x14ac:dyDescent="0.25">
      <c r="B1350" s="71">
        <v>2025</v>
      </c>
      <c r="C1350" s="71">
        <v>891780111</v>
      </c>
      <c r="D1350" s="71" t="s">
        <v>63</v>
      </c>
      <c r="E1350" s="72" t="s">
        <v>10786</v>
      </c>
      <c r="F1350" s="72" t="s">
        <v>10785</v>
      </c>
      <c r="G1350" s="176">
        <v>0</v>
      </c>
      <c r="H1350" s="72" t="s">
        <v>71</v>
      </c>
      <c r="I1350" s="71" t="s">
        <v>64</v>
      </c>
      <c r="J1350" s="73" t="s">
        <v>81</v>
      </c>
      <c r="K1350" s="75" t="s">
        <v>10784</v>
      </c>
      <c r="L1350" s="76">
        <v>20800000</v>
      </c>
      <c r="M1350" s="71" t="s">
        <v>66</v>
      </c>
      <c r="N1350" s="75" t="s">
        <v>10783</v>
      </c>
      <c r="O1350" s="75">
        <v>57466540</v>
      </c>
      <c r="P1350" s="72">
        <v>1425</v>
      </c>
      <c r="Q1350" s="80">
        <v>45840</v>
      </c>
      <c r="R1350" s="75">
        <v>5603238000</v>
      </c>
      <c r="S1350" s="80">
        <v>45884</v>
      </c>
      <c r="T1350" s="76">
        <v>20800000</v>
      </c>
      <c r="U1350" s="72" t="s">
        <v>65</v>
      </c>
      <c r="V1350" s="76">
        <v>36557666</v>
      </c>
      <c r="W1350" s="104" t="s">
        <v>10440</v>
      </c>
      <c r="X1350" s="80">
        <v>45884</v>
      </c>
      <c r="Y1350" s="80">
        <v>45884</v>
      </c>
      <c r="Z1350" s="78" t="s">
        <v>73</v>
      </c>
      <c r="AA1350" s="78">
        <v>45991</v>
      </c>
      <c r="AB1350" s="102">
        <f t="shared" si="120"/>
        <v>107</v>
      </c>
      <c r="AC1350" s="72">
        <v>0</v>
      </c>
      <c r="AD1350" s="514">
        <v>0</v>
      </c>
      <c r="AE1350" s="72">
        <v>0</v>
      </c>
      <c r="AF1350" s="80" t="s">
        <v>73</v>
      </c>
      <c r="AG1350" s="102">
        <f t="shared" si="121"/>
        <v>0</v>
      </c>
      <c r="AH1350" s="72">
        <v>0</v>
      </c>
      <c r="AI1350" s="628">
        <v>0</v>
      </c>
      <c r="AJ1350" s="72" t="s">
        <v>73</v>
      </c>
      <c r="AK1350" s="80" t="s">
        <v>73</v>
      </c>
      <c r="AL1350" s="72">
        <v>0</v>
      </c>
      <c r="AM1350" s="80" t="s">
        <v>73</v>
      </c>
      <c r="AN1350" s="80" t="s">
        <v>73</v>
      </c>
      <c r="AO1350" s="80" t="s">
        <v>73</v>
      </c>
      <c r="AP1350" s="102">
        <f t="shared" si="122"/>
        <v>0</v>
      </c>
      <c r="AQ1350" s="102">
        <f t="shared" si="123"/>
        <v>20800000</v>
      </c>
      <c r="AR1350" s="72" t="s">
        <v>65</v>
      </c>
      <c r="AS1350" s="76">
        <v>20800000</v>
      </c>
      <c r="AT1350" s="72" t="s">
        <v>319</v>
      </c>
      <c r="AU1350" s="76">
        <v>0</v>
      </c>
      <c r="AV1350" s="81" t="s">
        <v>73</v>
      </c>
      <c r="AW1350" s="620">
        <v>13000000</v>
      </c>
      <c r="AX1350" s="488">
        <f t="shared" si="124"/>
        <v>7800000</v>
      </c>
      <c r="AY1350" s="84">
        <f t="shared" si="125"/>
        <v>0.625</v>
      </c>
      <c r="AZ1350" s="84">
        <v>0.625</v>
      </c>
      <c r="BA1350" s="81" t="s">
        <v>73</v>
      </c>
      <c r="BB1350" s="72" t="s">
        <v>123</v>
      </c>
      <c r="BC1350" s="75" t="s">
        <v>10782</v>
      </c>
      <c r="BD1350" s="71" t="s">
        <v>65</v>
      </c>
      <c r="BE1350" s="71" t="s">
        <v>65</v>
      </c>
    </row>
    <row r="1351" spans="2:57" x14ac:dyDescent="0.25">
      <c r="B1351" s="71">
        <v>2025</v>
      </c>
      <c r="C1351" s="71">
        <v>891780111</v>
      </c>
      <c r="D1351" s="71" t="s">
        <v>63</v>
      </c>
      <c r="E1351" s="72" t="s">
        <v>10781</v>
      </c>
      <c r="F1351" s="72" t="s">
        <v>10780</v>
      </c>
      <c r="G1351" s="176">
        <v>0</v>
      </c>
      <c r="H1351" s="72" t="s">
        <v>71</v>
      </c>
      <c r="I1351" s="71" t="s">
        <v>64</v>
      </c>
      <c r="J1351" s="73" t="s">
        <v>81</v>
      </c>
      <c r="K1351" s="75" t="s">
        <v>10779</v>
      </c>
      <c r="L1351" s="76">
        <v>10335000</v>
      </c>
      <c r="M1351" s="71" t="s">
        <v>66</v>
      </c>
      <c r="N1351" s="75" t="s">
        <v>10778</v>
      </c>
      <c r="O1351" s="75">
        <v>1082893812</v>
      </c>
      <c r="P1351" s="72">
        <v>1426</v>
      </c>
      <c r="Q1351" s="80">
        <v>45840</v>
      </c>
      <c r="R1351" s="75">
        <v>2494141000</v>
      </c>
      <c r="S1351" s="80">
        <v>45884</v>
      </c>
      <c r="T1351" s="76">
        <v>10335000</v>
      </c>
      <c r="U1351" s="72" t="s">
        <v>65</v>
      </c>
      <c r="V1351" s="76">
        <v>85152695</v>
      </c>
      <c r="W1351" s="104" t="s">
        <v>10424</v>
      </c>
      <c r="X1351" s="80">
        <v>45884</v>
      </c>
      <c r="Y1351" s="80">
        <v>45884</v>
      </c>
      <c r="Z1351" s="78" t="s">
        <v>73</v>
      </c>
      <c r="AA1351" s="78">
        <v>45991</v>
      </c>
      <c r="AB1351" s="102">
        <f t="shared" si="120"/>
        <v>107</v>
      </c>
      <c r="AC1351" s="72">
        <v>0</v>
      </c>
      <c r="AD1351" s="514">
        <v>0</v>
      </c>
      <c r="AE1351" s="72">
        <v>0</v>
      </c>
      <c r="AF1351" s="80" t="s">
        <v>73</v>
      </c>
      <c r="AG1351" s="102">
        <f t="shared" si="121"/>
        <v>0</v>
      </c>
      <c r="AH1351" s="72">
        <v>0</v>
      </c>
      <c r="AI1351" s="628">
        <v>0</v>
      </c>
      <c r="AJ1351" s="72" t="s">
        <v>73</v>
      </c>
      <c r="AK1351" s="80" t="s">
        <v>73</v>
      </c>
      <c r="AL1351" s="72">
        <v>0</v>
      </c>
      <c r="AM1351" s="80" t="s">
        <v>73</v>
      </c>
      <c r="AN1351" s="80" t="s">
        <v>73</v>
      </c>
      <c r="AO1351" s="80" t="s">
        <v>73</v>
      </c>
      <c r="AP1351" s="102">
        <f t="shared" si="122"/>
        <v>0</v>
      </c>
      <c r="AQ1351" s="102">
        <f t="shared" si="123"/>
        <v>10335000</v>
      </c>
      <c r="AR1351" s="72" t="s">
        <v>65</v>
      </c>
      <c r="AS1351" s="76">
        <v>10335000</v>
      </c>
      <c r="AT1351" s="72" t="s">
        <v>319</v>
      </c>
      <c r="AU1351" s="76">
        <v>0</v>
      </c>
      <c r="AV1351" s="81" t="s">
        <v>73</v>
      </c>
      <c r="AW1351" s="620">
        <v>7685000</v>
      </c>
      <c r="AX1351" s="488">
        <f t="shared" si="124"/>
        <v>2650000</v>
      </c>
      <c r="AY1351" s="84">
        <f t="shared" si="125"/>
        <v>0.74358974358974361</v>
      </c>
      <c r="AZ1351" s="84">
        <v>0.74358974358974361</v>
      </c>
      <c r="BA1351" s="81" t="s">
        <v>73</v>
      </c>
      <c r="BB1351" s="72" t="s">
        <v>123</v>
      </c>
      <c r="BC1351" s="75" t="s">
        <v>10777</v>
      </c>
      <c r="BD1351" s="71" t="s">
        <v>65</v>
      </c>
      <c r="BE1351" s="71" t="s">
        <v>65</v>
      </c>
    </row>
    <row r="1352" spans="2:57" x14ac:dyDescent="0.25">
      <c r="B1352" s="71">
        <v>2025</v>
      </c>
      <c r="C1352" s="71">
        <v>891780111</v>
      </c>
      <c r="D1352" s="71" t="s">
        <v>63</v>
      </c>
      <c r="E1352" s="72" t="s">
        <v>10776</v>
      </c>
      <c r="F1352" s="72" t="s">
        <v>10775</v>
      </c>
      <c r="G1352" s="176">
        <v>0</v>
      </c>
      <c r="H1352" s="72" t="s">
        <v>71</v>
      </c>
      <c r="I1352" s="71" t="s">
        <v>64</v>
      </c>
      <c r="J1352" s="73" t="s">
        <v>81</v>
      </c>
      <c r="K1352" s="75" t="s">
        <v>10774</v>
      </c>
      <c r="L1352" s="76">
        <v>7800000</v>
      </c>
      <c r="M1352" s="71" t="s">
        <v>66</v>
      </c>
      <c r="N1352" s="75" t="s">
        <v>10773</v>
      </c>
      <c r="O1352" s="75">
        <v>1140892998</v>
      </c>
      <c r="P1352" s="72">
        <v>1426</v>
      </c>
      <c r="Q1352" s="80">
        <v>45840</v>
      </c>
      <c r="R1352" s="75">
        <v>2494141000</v>
      </c>
      <c r="S1352" s="80">
        <v>45884</v>
      </c>
      <c r="T1352" s="76">
        <v>7800000</v>
      </c>
      <c r="U1352" s="72" t="s">
        <v>65</v>
      </c>
      <c r="V1352" s="76">
        <v>85459497</v>
      </c>
      <c r="W1352" s="104" t="s">
        <v>9141</v>
      </c>
      <c r="X1352" s="80">
        <v>45884</v>
      </c>
      <c r="Y1352" s="80">
        <v>45884</v>
      </c>
      <c r="Z1352" s="78" t="s">
        <v>73</v>
      </c>
      <c r="AA1352" s="78">
        <v>45991</v>
      </c>
      <c r="AB1352" s="102">
        <f t="shared" ref="AB1352:AB1415" si="126">+IF(Z1352="1800-01-01",AA1352-Y1352,AA1352-Z1352)</f>
        <v>107</v>
      </c>
      <c r="AC1352" s="72">
        <v>0</v>
      </c>
      <c r="AD1352" s="514">
        <v>0</v>
      </c>
      <c r="AE1352" s="72">
        <v>0</v>
      </c>
      <c r="AF1352" s="80" t="s">
        <v>73</v>
      </c>
      <c r="AG1352" s="102">
        <f t="shared" ref="AG1352:AG1415" si="127">+IF(AF1352="1800-01-01",0,AF1352-AA1352)</f>
        <v>0</v>
      </c>
      <c r="AH1352" s="72">
        <v>0</v>
      </c>
      <c r="AI1352" s="628">
        <v>0</v>
      </c>
      <c r="AJ1352" s="72" t="s">
        <v>73</v>
      </c>
      <c r="AK1352" s="80" t="s">
        <v>73</v>
      </c>
      <c r="AL1352" s="72">
        <v>0</v>
      </c>
      <c r="AM1352" s="80" t="s">
        <v>73</v>
      </c>
      <c r="AN1352" s="80" t="s">
        <v>73</v>
      </c>
      <c r="AO1352" s="80" t="s">
        <v>73</v>
      </c>
      <c r="AP1352" s="102">
        <f t="shared" ref="AP1352:AP1415" si="128">+IF(AM1352="1800-01-01",0,AN1352-AM1352)</f>
        <v>0</v>
      </c>
      <c r="AQ1352" s="102">
        <f t="shared" ref="AQ1352:AQ1415" si="129">+L1352+AD1352-AI1352</f>
        <v>7800000</v>
      </c>
      <c r="AR1352" s="72" t="s">
        <v>65</v>
      </c>
      <c r="AS1352" s="76">
        <v>7800000</v>
      </c>
      <c r="AT1352" s="72" t="s">
        <v>319</v>
      </c>
      <c r="AU1352" s="76">
        <v>0</v>
      </c>
      <c r="AV1352" s="81" t="s">
        <v>73</v>
      </c>
      <c r="AW1352" s="620">
        <v>5550000</v>
      </c>
      <c r="AX1352" s="488">
        <f t="shared" ref="AX1352:AX1415" si="130">AQ1352-AW1352</f>
        <v>2250000</v>
      </c>
      <c r="AY1352" s="84">
        <f t="shared" ref="AY1352:AY1415" si="131">+IFERROR(AW1352/AQ1352,"_")</f>
        <v>0.71153846153846156</v>
      </c>
      <c r="AZ1352" s="84">
        <v>0.71153846153846156</v>
      </c>
      <c r="BA1352" s="81" t="s">
        <v>73</v>
      </c>
      <c r="BB1352" s="72" t="s">
        <v>123</v>
      </c>
      <c r="BC1352" s="75" t="s">
        <v>10772</v>
      </c>
      <c r="BD1352" s="71" t="s">
        <v>65</v>
      </c>
      <c r="BE1352" s="71" t="s">
        <v>65</v>
      </c>
    </row>
    <row r="1353" spans="2:57" x14ac:dyDescent="0.25">
      <c r="B1353" s="71">
        <v>2025</v>
      </c>
      <c r="C1353" s="71">
        <v>891780111</v>
      </c>
      <c r="D1353" s="71" t="s">
        <v>63</v>
      </c>
      <c r="E1353" s="72" t="s">
        <v>10771</v>
      </c>
      <c r="F1353" s="72" t="s">
        <v>10770</v>
      </c>
      <c r="G1353" s="176">
        <v>0</v>
      </c>
      <c r="H1353" s="72" t="s">
        <v>71</v>
      </c>
      <c r="I1353" s="71" t="s">
        <v>64</v>
      </c>
      <c r="J1353" s="73" t="s">
        <v>81</v>
      </c>
      <c r="K1353" s="75" t="s">
        <v>10769</v>
      </c>
      <c r="L1353" s="76">
        <v>10335000</v>
      </c>
      <c r="M1353" s="71" t="s">
        <v>66</v>
      </c>
      <c r="N1353" s="75" t="s">
        <v>10768</v>
      </c>
      <c r="O1353" s="75">
        <v>1235240254</v>
      </c>
      <c r="P1353" s="72">
        <v>1426</v>
      </c>
      <c r="Q1353" s="80">
        <v>45840</v>
      </c>
      <c r="R1353" s="75">
        <v>2494141000</v>
      </c>
      <c r="S1353" s="80">
        <v>45884</v>
      </c>
      <c r="T1353" s="76">
        <v>10335000</v>
      </c>
      <c r="U1353" s="72" t="s">
        <v>65</v>
      </c>
      <c r="V1353" s="76">
        <v>85152695</v>
      </c>
      <c r="W1353" s="104" t="s">
        <v>10424</v>
      </c>
      <c r="X1353" s="80">
        <v>45884</v>
      </c>
      <c r="Y1353" s="80">
        <v>45884</v>
      </c>
      <c r="Z1353" s="78" t="s">
        <v>73</v>
      </c>
      <c r="AA1353" s="78">
        <v>45991</v>
      </c>
      <c r="AB1353" s="102">
        <f t="shared" si="126"/>
        <v>107</v>
      </c>
      <c r="AC1353" s="72">
        <v>0</v>
      </c>
      <c r="AD1353" s="514">
        <v>0</v>
      </c>
      <c r="AE1353" s="72">
        <v>0</v>
      </c>
      <c r="AF1353" s="80" t="s">
        <v>73</v>
      </c>
      <c r="AG1353" s="102">
        <f t="shared" si="127"/>
        <v>0</v>
      </c>
      <c r="AH1353" s="72">
        <v>0</v>
      </c>
      <c r="AI1353" s="628">
        <v>0</v>
      </c>
      <c r="AJ1353" s="72" t="s">
        <v>73</v>
      </c>
      <c r="AK1353" s="80" t="s">
        <v>73</v>
      </c>
      <c r="AL1353" s="72">
        <v>0</v>
      </c>
      <c r="AM1353" s="80" t="s">
        <v>73</v>
      </c>
      <c r="AN1353" s="80" t="s">
        <v>73</v>
      </c>
      <c r="AO1353" s="80" t="s">
        <v>73</v>
      </c>
      <c r="AP1353" s="102">
        <f t="shared" si="128"/>
        <v>0</v>
      </c>
      <c r="AQ1353" s="102">
        <f t="shared" si="129"/>
        <v>10335000</v>
      </c>
      <c r="AR1353" s="72" t="s">
        <v>65</v>
      </c>
      <c r="AS1353" s="76">
        <v>10335000</v>
      </c>
      <c r="AT1353" s="72" t="s">
        <v>319</v>
      </c>
      <c r="AU1353" s="76">
        <v>0</v>
      </c>
      <c r="AV1353" s="81" t="s">
        <v>73</v>
      </c>
      <c r="AW1353" s="620">
        <v>7685000</v>
      </c>
      <c r="AX1353" s="488">
        <f t="shared" si="130"/>
        <v>2650000</v>
      </c>
      <c r="AY1353" s="84">
        <f t="shared" si="131"/>
        <v>0.74358974358974361</v>
      </c>
      <c r="AZ1353" s="84">
        <v>0.74358974358974361</v>
      </c>
      <c r="BA1353" s="81" t="s">
        <v>73</v>
      </c>
      <c r="BB1353" s="72" t="s">
        <v>123</v>
      </c>
      <c r="BC1353" s="75" t="s">
        <v>10767</v>
      </c>
      <c r="BD1353" s="71" t="s">
        <v>65</v>
      </c>
      <c r="BE1353" s="71" t="s">
        <v>65</v>
      </c>
    </row>
    <row r="1354" spans="2:57" x14ac:dyDescent="0.25">
      <c r="B1354" s="71">
        <v>2025</v>
      </c>
      <c r="C1354" s="71">
        <v>891780111</v>
      </c>
      <c r="D1354" s="71" t="s">
        <v>63</v>
      </c>
      <c r="E1354" s="72" t="s">
        <v>10766</v>
      </c>
      <c r="F1354" s="72" t="s">
        <v>10765</v>
      </c>
      <c r="G1354" s="176">
        <v>0</v>
      </c>
      <c r="H1354" s="72" t="s">
        <v>71</v>
      </c>
      <c r="I1354" s="71" t="s">
        <v>64</v>
      </c>
      <c r="J1354" s="73" t="s">
        <v>81</v>
      </c>
      <c r="K1354" s="75" t="s">
        <v>10764</v>
      </c>
      <c r="L1354" s="76">
        <v>12098000</v>
      </c>
      <c r="M1354" s="71" t="s">
        <v>66</v>
      </c>
      <c r="N1354" s="75" t="s">
        <v>10763</v>
      </c>
      <c r="O1354" s="75">
        <v>1079938470</v>
      </c>
      <c r="P1354" s="72">
        <v>1425</v>
      </c>
      <c r="Q1354" s="80">
        <v>45840</v>
      </c>
      <c r="R1354" s="75">
        <v>5603238000</v>
      </c>
      <c r="S1354" s="80">
        <v>45884</v>
      </c>
      <c r="T1354" s="76">
        <v>12098000</v>
      </c>
      <c r="U1354" s="72" t="s">
        <v>65</v>
      </c>
      <c r="V1354" s="76">
        <v>36724655</v>
      </c>
      <c r="W1354" s="104" t="s">
        <v>8892</v>
      </c>
      <c r="X1354" s="80">
        <v>45884</v>
      </c>
      <c r="Y1354" s="80">
        <v>45884</v>
      </c>
      <c r="Z1354" s="78" t="s">
        <v>73</v>
      </c>
      <c r="AA1354" s="78">
        <v>45991</v>
      </c>
      <c r="AB1354" s="102">
        <f t="shared" si="126"/>
        <v>107</v>
      </c>
      <c r="AC1354" s="72">
        <v>0</v>
      </c>
      <c r="AD1354" s="514">
        <v>0</v>
      </c>
      <c r="AE1354" s="72">
        <v>0</v>
      </c>
      <c r="AF1354" s="80" t="s">
        <v>73</v>
      </c>
      <c r="AG1354" s="102">
        <f t="shared" si="127"/>
        <v>0</v>
      </c>
      <c r="AH1354" s="72">
        <v>0</v>
      </c>
      <c r="AI1354" s="628">
        <v>0</v>
      </c>
      <c r="AJ1354" s="72" t="s">
        <v>73</v>
      </c>
      <c r="AK1354" s="80" t="s">
        <v>73</v>
      </c>
      <c r="AL1354" s="72">
        <v>0</v>
      </c>
      <c r="AM1354" s="80" t="s">
        <v>73</v>
      </c>
      <c r="AN1354" s="80" t="s">
        <v>73</v>
      </c>
      <c r="AO1354" s="80" t="s">
        <v>73</v>
      </c>
      <c r="AP1354" s="102">
        <f t="shared" si="128"/>
        <v>0</v>
      </c>
      <c r="AQ1354" s="102">
        <f t="shared" si="129"/>
        <v>12098000</v>
      </c>
      <c r="AR1354" s="72" t="s">
        <v>65</v>
      </c>
      <c r="AS1354" s="76">
        <v>12098000</v>
      </c>
      <c r="AT1354" s="72" t="s">
        <v>319</v>
      </c>
      <c r="AU1354" s="76">
        <v>0</v>
      </c>
      <c r="AV1354" s="81" t="s">
        <v>73</v>
      </c>
      <c r="AW1354" s="620">
        <v>8942000</v>
      </c>
      <c r="AX1354" s="488">
        <f t="shared" si="130"/>
        <v>3156000</v>
      </c>
      <c r="AY1354" s="84">
        <f t="shared" si="131"/>
        <v>0.73913043478260865</v>
      </c>
      <c r="AZ1354" s="84">
        <v>0.73913043478260865</v>
      </c>
      <c r="BA1354" s="81" t="s">
        <v>73</v>
      </c>
      <c r="BB1354" s="72" t="s">
        <v>123</v>
      </c>
      <c r="BC1354" s="75" t="s">
        <v>10762</v>
      </c>
      <c r="BD1354" s="71" t="s">
        <v>65</v>
      </c>
      <c r="BE1354" s="71" t="s">
        <v>65</v>
      </c>
    </row>
    <row r="1355" spans="2:57" x14ac:dyDescent="0.25">
      <c r="B1355" s="71">
        <v>2025</v>
      </c>
      <c r="C1355" s="71">
        <v>891780111</v>
      </c>
      <c r="D1355" s="71" t="s">
        <v>63</v>
      </c>
      <c r="E1355" s="72" t="s">
        <v>10761</v>
      </c>
      <c r="F1355" s="72" t="s">
        <v>10760</v>
      </c>
      <c r="G1355" s="176">
        <v>0</v>
      </c>
      <c r="H1355" s="72" t="s">
        <v>71</v>
      </c>
      <c r="I1355" s="71" t="s">
        <v>64</v>
      </c>
      <c r="J1355" s="73" t="s">
        <v>81</v>
      </c>
      <c r="K1355" s="75" t="s">
        <v>10759</v>
      </c>
      <c r="L1355" s="76">
        <v>9000000</v>
      </c>
      <c r="M1355" s="71" t="s">
        <v>66</v>
      </c>
      <c r="N1355" s="75" t="s">
        <v>10758</v>
      </c>
      <c r="O1355" s="75">
        <v>1082875088</v>
      </c>
      <c r="P1355" s="72">
        <v>1426</v>
      </c>
      <c r="Q1355" s="80">
        <v>45840</v>
      </c>
      <c r="R1355" s="75">
        <v>2494141000</v>
      </c>
      <c r="S1355" s="80">
        <v>45884</v>
      </c>
      <c r="T1355" s="76">
        <v>9000000</v>
      </c>
      <c r="U1355" s="72" t="s">
        <v>65</v>
      </c>
      <c r="V1355" s="76">
        <v>85467461</v>
      </c>
      <c r="W1355" s="104" t="s">
        <v>10495</v>
      </c>
      <c r="X1355" s="80">
        <v>45884</v>
      </c>
      <c r="Y1355" s="80">
        <v>45884</v>
      </c>
      <c r="Z1355" s="78" t="s">
        <v>73</v>
      </c>
      <c r="AA1355" s="78">
        <v>45991</v>
      </c>
      <c r="AB1355" s="102">
        <f t="shared" si="126"/>
        <v>107</v>
      </c>
      <c r="AC1355" s="72">
        <v>0</v>
      </c>
      <c r="AD1355" s="514">
        <v>0</v>
      </c>
      <c r="AE1355" s="72">
        <v>0</v>
      </c>
      <c r="AF1355" s="80" t="s">
        <v>73</v>
      </c>
      <c r="AG1355" s="102">
        <f t="shared" si="127"/>
        <v>0</v>
      </c>
      <c r="AH1355" s="72">
        <v>0</v>
      </c>
      <c r="AI1355" s="628">
        <v>0</v>
      </c>
      <c r="AJ1355" s="72" t="s">
        <v>73</v>
      </c>
      <c r="AK1355" s="80" t="s">
        <v>73</v>
      </c>
      <c r="AL1355" s="72">
        <v>0</v>
      </c>
      <c r="AM1355" s="80" t="s">
        <v>73</v>
      </c>
      <c r="AN1355" s="80" t="s">
        <v>73</v>
      </c>
      <c r="AO1355" s="80" t="s">
        <v>73</v>
      </c>
      <c r="AP1355" s="102">
        <f t="shared" si="128"/>
        <v>0</v>
      </c>
      <c r="AQ1355" s="102">
        <f t="shared" si="129"/>
        <v>9000000</v>
      </c>
      <c r="AR1355" s="72" t="s">
        <v>65</v>
      </c>
      <c r="AS1355" s="76">
        <v>9000000</v>
      </c>
      <c r="AT1355" s="72" t="s">
        <v>319</v>
      </c>
      <c r="AU1355" s="76">
        <v>0</v>
      </c>
      <c r="AV1355" s="81" t="s">
        <v>73</v>
      </c>
      <c r="AW1355" s="620">
        <v>6750000</v>
      </c>
      <c r="AX1355" s="488">
        <f t="shared" si="130"/>
        <v>2250000</v>
      </c>
      <c r="AY1355" s="84">
        <f t="shared" si="131"/>
        <v>0.75</v>
      </c>
      <c r="AZ1355" s="84">
        <v>0.75</v>
      </c>
      <c r="BA1355" s="81" t="s">
        <v>73</v>
      </c>
      <c r="BB1355" s="72" t="s">
        <v>123</v>
      </c>
      <c r="BC1355" s="75" t="s">
        <v>10757</v>
      </c>
      <c r="BD1355" s="71" t="s">
        <v>65</v>
      </c>
      <c r="BE1355" s="71" t="s">
        <v>65</v>
      </c>
    </row>
    <row r="1356" spans="2:57" x14ac:dyDescent="0.25">
      <c r="B1356" s="71">
        <v>2025</v>
      </c>
      <c r="C1356" s="71">
        <v>891780111</v>
      </c>
      <c r="D1356" s="71" t="s">
        <v>63</v>
      </c>
      <c r="E1356" s="72" t="s">
        <v>10756</v>
      </c>
      <c r="F1356" s="72" t="s">
        <v>10755</v>
      </c>
      <c r="G1356" s="176">
        <v>0</v>
      </c>
      <c r="H1356" s="72" t="s">
        <v>71</v>
      </c>
      <c r="I1356" s="71" t="s">
        <v>64</v>
      </c>
      <c r="J1356" s="73" t="s">
        <v>81</v>
      </c>
      <c r="K1356" s="75" t="s">
        <v>10754</v>
      </c>
      <c r="L1356" s="76">
        <v>9981700</v>
      </c>
      <c r="M1356" s="71" t="s">
        <v>66</v>
      </c>
      <c r="N1356" s="75" t="s">
        <v>10753</v>
      </c>
      <c r="O1356" s="75">
        <v>1004355906</v>
      </c>
      <c r="P1356" s="72">
        <v>1426</v>
      </c>
      <c r="Q1356" s="80">
        <v>45840</v>
      </c>
      <c r="R1356" s="75">
        <v>2494141000</v>
      </c>
      <c r="S1356" s="80">
        <v>45884</v>
      </c>
      <c r="T1356" s="76">
        <v>9981700</v>
      </c>
      <c r="U1356" s="72" t="s">
        <v>65</v>
      </c>
      <c r="V1356" s="76">
        <v>19516224</v>
      </c>
      <c r="W1356" s="104" t="s">
        <v>10477</v>
      </c>
      <c r="X1356" s="80">
        <v>45884</v>
      </c>
      <c r="Y1356" s="80">
        <v>45884</v>
      </c>
      <c r="Z1356" s="78" t="s">
        <v>73</v>
      </c>
      <c r="AA1356" s="78">
        <v>45991</v>
      </c>
      <c r="AB1356" s="102">
        <f t="shared" si="126"/>
        <v>107</v>
      </c>
      <c r="AC1356" s="72">
        <v>0</v>
      </c>
      <c r="AD1356" s="514">
        <v>0</v>
      </c>
      <c r="AE1356" s="72">
        <v>0</v>
      </c>
      <c r="AF1356" s="80" t="s">
        <v>73</v>
      </c>
      <c r="AG1356" s="102">
        <f t="shared" si="127"/>
        <v>0</v>
      </c>
      <c r="AH1356" s="72">
        <v>0</v>
      </c>
      <c r="AI1356" s="628">
        <v>0</v>
      </c>
      <c r="AJ1356" s="72" t="s">
        <v>73</v>
      </c>
      <c r="AK1356" s="80" t="s">
        <v>73</v>
      </c>
      <c r="AL1356" s="72">
        <v>0</v>
      </c>
      <c r="AM1356" s="80" t="s">
        <v>73</v>
      </c>
      <c r="AN1356" s="80" t="s">
        <v>73</v>
      </c>
      <c r="AO1356" s="80" t="s">
        <v>73</v>
      </c>
      <c r="AP1356" s="102">
        <f t="shared" si="128"/>
        <v>0</v>
      </c>
      <c r="AQ1356" s="102">
        <f t="shared" si="129"/>
        <v>9981700</v>
      </c>
      <c r="AR1356" s="72" t="s">
        <v>65</v>
      </c>
      <c r="AS1356" s="76">
        <v>9981700</v>
      </c>
      <c r="AT1356" s="72" t="s">
        <v>319</v>
      </c>
      <c r="AU1356" s="76">
        <v>0</v>
      </c>
      <c r="AV1356" s="81" t="s">
        <v>73</v>
      </c>
      <c r="AW1356" s="620">
        <v>7331700</v>
      </c>
      <c r="AX1356" s="488">
        <f t="shared" si="130"/>
        <v>2650000</v>
      </c>
      <c r="AY1356" s="84">
        <f t="shared" si="131"/>
        <v>0.73451416091447352</v>
      </c>
      <c r="AZ1356" s="84">
        <v>0.73451416091447352</v>
      </c>
      <c r="BA1356" s="81" t="s">
        <v>73</v>
      </c>
      <c r="BB1356" s="72" t="s">
        <v>123</v>
      </c>
      <c r="BC1356" s="75" t="s">
        <v>10752</v>
      </c>
      <c r="BD1356" s="71" t="s">
        <v>65</v>
      </c>
      <c r="BE1356" s="71" t="s">
        <v>65</v>
      </c>
    </row>
    <row r="1357" spans="2:57" x14ac:dyDescent="0.25">
      <c r="B1357" s="71">
        <v>2025</v>
      </c>
      <c r="C1357" s="71">
        <v>891780111</v>
      </c>
      <c r="D1357" s="71" t="s">
        <v>63</v>
      </c>
      <c r="E1357" s="72" t="s">
        <v>10751</v>
      </c>
      <c r="F1357" s="72" t="s">
        <v>10750</v>
      </c>
      <c r="G1357" s="176">
        <v>0</v>
      </c>
      <c r="H1357" s="72" t="s">
        <v>71</v>
      </c>
      <c r="I1357" s="71" t="s">
        <v>64</v>
      </c>
      <c r="J1357" s="73" t="s">
        <v>81</v>
      </c>
      <c r="K1357" s="75" t="s">
        <v>10749</v>
      </c>
      <c r="L1357" s="76">
        <v>11040000</v>
      </c>
      <c r="M1357" s="71" t="s">
        <v>66</v>
      </c>
      <c r="N1357" s="75" t="s">
        <v>10744</v>
      </c>
      <c r="O1357" s="75">
        <v>1085038618</v>
      </c>
      <c r="P1357" s="72">
        <v>1760</v>
      </c>
      <c r="Q1357" s="80">
        <v>45877</v>
      </c>
      <c r="R1357" s="75">
        <v>24000000</v>
      </c>
      <c r="S1357" s="80">
        <v>45884</v>
      </c>
      <c r="T1357" s="76">
        <v>11040000</v>
      </c>
      <c r="U1357" s="72" t="s">
        <v>65</v>
      </c>
      <c r="V1357" s="76">
        <v>57461216</v>
      </c>
      <c r="W1357" s="104" t="s">
        <v>10332</v>
      </c>
      <c r="X1357" s="80">
        <v>45884</v>
      </c>
      <c r="Y1357" s="80">
        <v>45884</v>
      </c>
      <c r="Z1357" s="78" t="s">
        <v>73</v>
      </c>
      <c r="AA1357" s="78">
        <v>45991</v>
      </c>
      <c r="AB1357" s="102">
        <f t="shared" si="126"/>
        <v>107</v>
      </c>
      <c r="AC1357" s="72">
        <v>0</v>
      </c>
      <c r="AD1357" s="514">
        <v>0</v>
      </c>
      <c r="AE1357" s="72">
        <v>0</v>
      </c>
      <c r="AF1357" s="80" t="s">
        <v>73</v>
      </c>
      <c r="AG1357" s="102">
        <f t="shared" si="127"/>
        <v>0</v>
      </c>
      <c r="AH1357" s="72">
        <v>0</v>
      </c>
      <c r="AI1357" s="628">
        <v>0</v>
      </c>
      <c r="AJ1357" s="72" t="s">
        <v>73</v>
      </c>
      <c r="AK1357" s="80" t="s">
        <v>73</v>
      </c>
      <c r="AL1357" s="72">
        <v>0</v>
      </c>
      <c r="AM1357" s="80" t="s">
        <v>73</v>
      </c>
      <c r="AN1357" s="80" t="s">
        <v>73</v>
      </c>
      <c r="AO1357" s="80" t="s">
        <v>73</v>
      </c>
      <c r="AP1357" s="102">
        <f t="shared" si="128"/>
        <v>0</v>
      </c>
      <c r="AQ1357" s="102">
        <f t="shared" si="129"/>
        <v>11040000</v>
      </c>
      <c r="AR1357" s="72" t="s">
        <v>65</v>
      </c>
      <c r="AS1357" s="76">
        <v>11040000</v>
      </c>
      <c r="AT1357" s="72" t="s">
        <v>319</v>
      </c>
      <c r="AU1357" s="76">
        <v>0</v>
      </c>
      <c r="AV1357" s="81" t="s">
        <v>73</v>
      </c>
      <c r="AW1357" s="620">
        <v>5520000</v>
      </c>
      <c r="AX1357" s="488">
        <f t="shared" si="130"/>
        <v>5520000</v>
      </c>
      <c r="AY1357" s="84">
        <f t="shared" si="131"/>
        <v>0.5</v>
      </c>
      <c r="AZ1357" s="84">
        <v>0.5</v>
      </c>
      <c r="BA1357" s="81" t="s">
        <v>73</v>
      </c>
      <c r="BB1357" s="72" t="s">
        <v>123</v>
      </c>
      <c r="BC1357" s="75" t="s">
        <v>10748</v>
      </c>
      <c r="BD1357" s="71" t="s">
        <v>65</v>
      </c>
      <c r="BE1357" s="71" t="s">
        <v>65</v>
      </c>
    </row>
    <row r="1358" spans="2:57" x14ac:dyDescent="0.25">
      <c r="B1358" s="71">
        <v>2025</v>
      </c>
      <c r="C1358" s="71">
        <v>891780111</v>
      </c>
      <c r="D1358" s="71" t="s">
        <v>63</v>
      </c>
      <c r="E1358" s="72" t="s">
        <v>10747</v>
      </c>
      <c r="F1358" s="72" t="s">
        <v>10746</v>
      </c>
      <c r="G1358" s="176">
        <v>0</v>
      </c>
      <c r="H1358" s="72" t="s">
        <v>71</v>
      </c>
      <c r="I1358" s="71" t="s">
        <v>64</v>
      </c>
      <c r="J1358" s="73" t="s">
        <v>81</v>
      </c>
      <c r="K1358" s="75" t="s">
        <v>10745</v>
      </c>
      <c r="L1358" s="76">
        <v>8000000</v>
      </c>
      <c r="M1358" s="71" t="s">
        <v>66</v>
      </c>
      <c r="N1358" s="75" t="s">
        <v>10744</v>
      </c>
      <c r="O1358" s="75">
        <v>1085038618</v>
      </c>
      <c r="P1358" s="72">
        <v>1425</v>
      </c>
      <c r="Q1358" s="80">
        <v>45840</v>
      </c>
      <c r="R1358" s="75">
        <v>5603238000</v>
      </c>
      <c r="S1358" s="80">
        <v>45888</v>
      </c>
      <c r="T1358" s="76">
        <v>8000000</v>
      </c>
      <c r="U1358" s="72" t="s">
        <v>65</v>
      </c>
      <c r="V1358" s="76">
        <v>57461216</v>
      </c>
      <c r="W1358" s="104" t="s">
        <v>10332</v>
      </c>
      <c r="X1358" s="80">
        <v>45888</v>
      </c>
      <c r="Y1358" s="80">
        <v>45888</v>
      </c>
      <c r="Z1358" s="78" t="s">
        <v>73</v>
      </c>
      <c r="AA1358" s="78">
        <v>45991</v>
      </c>
      <c r="AB1358" s="102">
        <f t="shared" si="126"/>
        <v>103</v>
      </c>
      <c r="AC1358" s="72">
        <v>0</v>
      </c>
      <c r="AD1358" s="514">
        <v>0</v>
      </c>
      <c r="AE1358" s="72">
        <v>0</v>
      </c>
      <c r="AF1358" s="80" t="s">
        <v>73</v>
      </c>
      <c r="AG1358" s="102">
        <f t="shared" si="127"/>
        <v>0</v>
      </c>
      <c r="AH1358" s="72">
        <v>0</v>
      </c>
      <c r="AI1358" s="628">
        <v>0</v>
      </c>
      <c r="AJ1358" s="72" t="s">
        <v>73</v>
      </c>
      <c r="AK1358" s="80" t="s">
        <v>73</v>
      </c>
      <c r="AL1358" s="72">
        <v>0</v>
      </c>
      <c r="AM1358" s="80" t="s">
        <v>73</v>
      </c>
      <c r="AN1358" s="80" t="s">
        <v>73</v>
      </c>
      <c r="AO1358" s="80" t="s">
        <v>73</v>
      </c>
      <c r="AP1358" s="102">
        <f t="shared" si="128"/>
        <v>0</v>
      </c>
      <c r="AQ1358" s="102">
        <f t="shared" si="129"/>
        <v>8000000</v>
      </c>
      <c r="AR1358" s="72" t="s">
        <v>65</v>
      </c>
      <c r="AS1358" s="76">
        <v>8000000</v>
      </c>
      <c r="AT1358" s="72" t="s">
        <v>319</v>
      </c>
      <c r="AU1358" s="76">
        <v>0</v>
      </c>
      <c r="AV1358" s="81" t="s">
        <v>73</v>
      </c>
      <c r="AW1358" s="620">
        <v>6000000</v>
      </c>
      <c r="AX1358" s="488">
        <f t="shared" si="130"/>
        <v>2000000</v>
      </c>
      <c r="AY1358" s="84">
        <f t="shared" si="131"/>
        <v>0.75</v>
      </c>
      <c r="AZ1358" s="84">
        <v>0.75</v>
      </c>
      <c r="BA1358" s="81" t="s">
        <v>73</v>
      </c>
      <c r="BB1358" s="72" t="s">
        <v>123</v>
      </c>
      <c r="BC1358" s="75" t="s">
        <v>10743</v>
      </c>
      <c r="BD1358" s="71" t="s">
        <v>65</v>
      </c>
      <c r="BE1358" s="71" t="s">
        <v>65</v>
      </c>
    </row>
    <row r="1359" spans="2:57" x14ac:dyDescent="0.25">
      <c r="B1359" s="71">
        <v>2025</v>
      </c>
      <c r="C1359" s="71">
        <v>891780111</v>
      </c>
      <c r="D1359" s="71" t="s">
        <v>63</v>
      </c>
      <c r="E1359" s="72" t="s">
        <v>10742</v>
      </c>
      <c r="F1359" s="72" t="s">
        <v>10741</v>
      </c>
      <c r="G1359" s="176">
        <v>0</v>
      </c>
      <c r="H1359" s="72" t="s">
        <v>71</v>
      </c>
      <c r="I1359" s="71" t="s">
        <v>64</v>
      </c>
      <c r="J1359" s="73" t="s">
        <v>81</v>
      </c>
      <c r="K1359" s="75" t="s">
        <v>10740</v>
      </c>
      <c r="L1359" s="76">
        <v>11600000</v>
      </c>
      <c r="M1359" s="71" t="s">
        <v>66</v>
      </c>
      <c r="N1359" s="75" t="s">
        <v>1549</v>
      </c>
      <c r="O1359" s="75">
        <v>1082879175</v>
      </c>
      <c r="P1359" s="72">
        <v>1786</v>
      </c>
      <c r="Q1359" s="80">
        <v>45882</v>
      </c>
      <c r="R1359" s="75">
        <v>142800000</v>
      </c>
      <c r="S1359" s="80">
        <v>45888</v>
      </c>
      <c r="T1359" s="76">
        <v>11600000</v>
      </c>
      <c r="U1359" s="72" t="s">
        <v>65</v>
      </c>
      <c r="V1359" s="76">
        <v>1082868728</v>
      </c>
      <c r="W1359" s="104" t="s">
        <v>1469</v>
      </c>
      <c r="X1359" s="80">
        <v>45888</v>
      </c>
      <c r="Y1359" s="80">
        <v>45888</v>
      </c>
      <c r="Z1359" s="78" t="s">
        <v>73</v>
      </c>
      <c r="AA1359" s="78">
        <v>45991</v>
      </c>
      <c r="AB1359" s="102">
        <f t="shared" si="126"/>
        <v>103</v>
      </c>
      <c r="AC1359" s="72">
        <v>0</v>
      </c>
      <c r="AD1359" s="514">
        <v>0</v>
      </c>
      <c r="AE1359" s="72">
        <v>0</v>
      </c>
      <c r="AF1359" s="80" t="s">
        <v>73</v>
      </c>
      <c r="AG1359" s="102">
        <f t="shared" si="127"/>
        <v>0</v>
      </c>
      <c r="AH1359" s="72">
        <v>0</v>
      </c>
      <c r="AI1359" s="628">
        <v>0</v>
      </c>
      <c r="AJ1359" s="72" t="s">
        <v>73</v>
      </c>
      <c r="AK1359" s="80" t="s">
        <v>73</v>
      </c>
      <c r="AL1359" s="72">
        <v>0</v>
      </c>
      <c r="AM1359" s="80" t="s">
        <v>73</v>
      </c>
      <c r="AN1359" s="80" t="s">
        <v>73</v>
      </c>
      <c r="AO1359" s="80" t="s">
        <v>73</v>
      </c>
      <c r="AP1359" s="102">
        <f t="shared" si="128"/>
        <v>0</v>
      </c>
      <c r="AQ1359" s="102">
        <f t="shared" si="129"/>
        <v>11600000</v>
      </c>
      <c r="AR1359" s="72" t="s">
        <v>65</v>
      </c>
      <c r="AS1359" s="76">
        <v>11600000</v>
      </c>
      <c r="AT1359" s="72" t="s">
        <v>319</v>
      </c>
      <c r="AU1359" s="76">
        <v>0</v>
      </c>
      <c r="AV1359" s="81" t="s">
        <v>73</v>
      </c>
      <c r="AW1359" s="620">
        <v>8700000</v>
      </c>
      <c r="AX1359" s="488">
        <f t="shared" si="130"/>
        <v>2900000</v>
      </c>
      <c r="AY1359" s="84">
        <f t="shared" si="131"/>
        <v>0.75</v>
      </c>
      <c r="AZ1359" s="84">
        <v>0.75</v>
      </c>
      <c r="BA1359" s="81" t="s">
        <v>73</v>
      </c>
      <c r="BB1359" s="72" t="s">
        <v>123</v>
      </c>
      <c r="BC1359" s="75" t="s">
        <v>10739</v>
      </c>
      <c r="BD1359" s="71" t="s">
        <v>65</v>
      </c>
      <c r="BE1359" s="71" t="s">
        <v>65</v>
      </c>
    </row>
    <row r="1360" spans="2:57" x14ac:dyDescent="0.25">
      <c r="B1360" s="71">
        <v>2025</v>
      </c>
      <c r="C1360" s="71">
        <v>891780111</v>
      </c>
      <c r="D1360" s="71" t="s">
        <v>63</v>
      </c>
      <c r="E1360" s="72" t="s">
        <v>10738</v>
      </c>
      <c r="F1360" s="72" t="s">
        <v>10737</v>
      </c>
      <c r="G1360" s="176">
        <v>0</v>
      </c>
      <c r="H1360" s="72" t="s">
        <v>71</v>
      </c>
      <c r="I1360" s="71" t="s">
        <v>64</v>
      </c>
      <c r="J1360" s="73" t="s">
        <v>81</v>
      </c>
      <c r="K1360" s="75" t="s">
        <v>10736</v>
      </c>
      <c r="L1360" s="76">
        <v>9000000</v>
      </c>
      <c r="M1360" s="71" t="s">
        <v>66</v>
      </c>
      <c r="N1360" s="75" t="s">
        <v>10735</v>
      </c>
      <c r="O1360" s="75">
        <v>1085168115</v>
      </c>
      <c r="P1360" s="72">
        <v>1426</v>
      </c>
      <c r="Q1360" s="80">
        <v>45840</v>
      </c>
      <c r="R1360" s="75">
        <v>2494141000</v>
      </c>
      <c r="S1360" s="80">
        <v>45888</v>
      </c>
      <c r="T1360" s="76">
        <v>9000000</v>
      </c>
      <c r="U1360" s="72" t="s">
        <v>65</v>
      </c>
      <c r="V1360" s="76">
        <v>85463513</v>
      </c>
      <c r="W1360" s="104" t="s">
        <v>10734</v>
      </c>
      <c r="X1360" s="80">
        <v>45888</v>
      </c>
      <c r="Y1360" s="80">
        <v>45888</v>
      </c>
      <c r="Z1360" s="78" t="s">
        <v>73</v>
      </c>
      <c r="AA1360" s="78">
        <v>45991</v>
      </c>
      <c r="AB1360" s="102">
        <f t="shared" si="126"/>
        <v>103</v>
      </c>
      <c r="AC1360" s="72">
        <v>0</v>
      </c>
      <c r="AD1360" s="514">
        <v>0</v>
      </c>
      <c r="AE1360" s="72">
        <v>0</v>
      </c>
      <c r="AF1360" s="80" t="s">
        <v>73</v>
      </c>
      <c r="AG1360" s="102">
        <f t="shared" si="127"/>
        <v>0</v>
      </c>
      <c r="AH1360" s="72">
        <v>0</v>
      </c>
      <c r="AI1360" s="628">
        <v>0</v>
      </c>
      <c r="AJ1360" s="72" t="s">
        <v>73</v>
      </c>
      <c r="AK1360" s="80" t="s">
        <v>73</v>
      </c>
      <c r="AL1360" s="72">
        <v>0</v>
      </c>
      <c r="AM1360" s="80" t="s">
        <v>73</v>
      </c>
      <c r="AN1360" s="80" t="s">
        <v>73</v>
      </c>
      <c r="AO1360" s="80" t="s">
        <v>73</v>
      </c>
      <c r="AP1360" s="102">
        <f t="shared" si="128"/>
        <v>0</v>
      </c>
      <c r="AQ1360" s="102">
        <f t="shared" si="129"/>
        <v>9000000</v>
      </c>
      <c r="AR1360" s="72" t="s">
        <v>65</v>
      </c>
      <c r="AS1360" s="76">
        <v>9000000</v>
      </c>
      <c r="AT1360" s="72" t="s">
        <v>319</v>
      </c>
      <c r="AU1360" s="76">
        <v>0</v>
      </c>
      <c r="AV1360" s="81" t="s">
        <v>73</v>
      </c>
      <c r="AW1360" s="620">
        <v>6750000</v>
      </c>
      <c r="AX1360" s="488">
        <f t="shared" si="130"/>
        <v>2250000</v>
      </c>
      <c r="AY1360" s="84">
        <f t="shared" si="131"/>
        <v>0.75</v>
      </c>
      <c r="AZ1360" s="84">
        <v>0.75</v>
      </c>
      <c r="BA1360" s="81" t="s">
        <v>73</v>
      </c>
      <c r="BB1360" s="72" t="s">
        <v>123</v>
      </c>
      <c r="BC1360" s="75" t="s">
        <v>10733</v>
      </c>
      <c r="BD1360" s="71" t="s">
        <v>65</v>
      </c>
      <c r="BE1360" s="71" t="s">
        <v>65</v>
      </c>
    </row>
    <row r="1361" spans="2:57" x14ac:dyDescent="0.25">
      <c r="B1361" s="71">
        <v>2025</v>
      </c>
      <c r="C1361" s="71">
        <v>891780111</v>
      </c>
      <c r="D1361" s="71" t="s">
        <v>63</v>
      </c>
      <c r="E1361" s="72" t="s">
        <v>10732</v>
      </c>
      <c r="F1361" s="72" t="s">
        <v>10731</v>
      </c>
      <c r="G1361" s="176">
        <v>0</v>
      </c>
      <c r="H1361" s="72" t="s">
        <v>71</v>
      </c>
      <c r="I1361" s="71" t="s">
        <v>64</v>
      </c>
      <c r="J1361" s="73" t="s">
        <v>81</v>
      </c>
      <c r="K1361" s="75" t="s">
        <v>10730</v>
      </c>
      <c r="L1361" s="76">
        <v>17400000.000000015</v>
      </c>
      <c r="M1361" s="71" t="s">
        <v>66</v>
      </c>
      <c r="N1361" s="75" t="s">
        <v>10729</v>
      </c>
      <c r="O1361" s="75">
        <v>1085112129</v>
      </c>
      <c r="P1361" s="72">
        <v>1786</v>
      </c>
      <c r="Q1361" s="80">
        <v>45882</v>
      </c>
      <c r="R1361" s="75">
        <v>142800000</v>
      </c>
      <c r="S1361" s="80">
        <v>45888</v>
      </c>
      <c r="T1361" s="76">
        <v>17400000.000000015</v>
      </c>
      <c r="U1361" s="72" t="s">
        <v>65</v>
      </c>
      <c r="V1361" s="76">
        <v>1082868728</v>
      </c>
      <c r="W1361" s="104" t="s">
        <v>1469</v>
      </c>
      <c r="X1361" s="80">
        <v>45888</v>
      </c>
      <c r="Y1361" s="80">
        <v>45888</v>
      </c>
      <c r="Z1361" s="78" t="s">
        <v>73</v>
      </c>
      <c r="AA1361" s="78">
        <v>46006</v>
      </c>
      <c r="AB1361" s="102">
        <f t="shared" si="126"/>
        <v>118</v>
      </c>
      <c r="AC1361" s="72">
        <v>0</v>
      </c>
      <c r="AD1361" s="514">
        <v>0</v>
      </c>
      <c r="AE1361" s="72">
        <v>0</v>
      </c>
      <c r="AF1361" s="80" t="s">
        <v>73</v>
      </c>
      <c r="AG1361" s="102">
        <f t="shared" si="127"/>
        <v>0</v>
      </c>
      <c r="AH1361" s="72">
        <v>1</v>
      </c>
      <c r="AI1361" s="628">
        <v>6186668</v>
      </c>
      <c r="AJ1361" s="78">
        <v>45957</v>
      </c>
      <c r="AK1361" s="78">
        <v>45957</v>
      </c>
      <c r="AL1361" s="72">
        <v>0</v>
      </c>
      <c r="AM1361" s="80" t="s">
        <v>73</v>
      </c>
      <c r="AN1361" s="80" t="s">
        <v>73</v>
      </c>
      <c r="AO1361" s="80" t="s">
        <v>73</v>
      </c>
      <c r="AP1361" s="102">
        <f t="shared" si="128"/>
        <v>0</v>
      </c>
      <c r="AQ1361" s="102">
        <f t="shared" si="129"/>
        <v>11213332.000000015</v>
      </c>
      <c r="AR1361" s="72" t="s">
        <v>65</v>
      </c>
      <c r="AS1361" s="76">
        <v>17400000.000000015</v>
      </c>
      <c r="AT1361" s="72" t="s">
        <v>319</v>
      </c>
      <c r="AU1361" s="76">
        <v>0</v>
      </c>
      <c r="AV1361" s="81" t="s">
        <v>73</v>
      </c>
      <c r="AW1361" s="620">
        <v>11213332</v>
      </c>
      <c r="AX1361" s="596">
        <f t="shared" si="130"/>
        <v>1.4901161193847656E-8</v>
      </c>
      <c r="AY1361" s="84">
        <f t="shared" si="131"/>
        <v>0.99999999999999867</v>
      </c>
      <c r="AZ1361" s="84">
        <v>0.99999999999999867</v>
      </c>
      <c r="BA1361" s="80">
        <v>45601</v>
      </c>
      <c r="BB1361" s="72" t="s">
        <v>426</v>
      </c>
      <c r="BC1361" s="592" t="s">
        <v>10728</v>
      </c>
      <c r="BD1361" s="71" t="s">
        <v>65</v>
      </c>
      <c r="BE1361" s="71" t="s">
        <v>65</v>
      </c>
    </row>
    <row r="1362" spans="2:57" x14ac:dyDescent="0.25">
      <c r="B1362" s="71">
        <v>2025</v>
      </c>
      <c r="C1362" s="71">
        <v>891780111</v>
      </c>
      <c r="D1362" s="71" t="s">
        <v>63</v>
      </c>
      <c r="E1362" s="72" t="s">
        <v>10727</v>
      </c>
      <c r="F1362" s="72" t="s">
        <v>10726</v>
      </c>
      <c r="G1362" s="176">
        <v>0</v>
      </c>
      <c r="H1362" s="72" t="s">
        <v>71</v>
      </c>
      <c r="I1362" s="71" t="s">
        <v>64</v>
      </c>
      <c r="J1362" s="73" t="s">
        <v>81</v>
      </c>
      <c r="K1362" s="75" t="s">
        <v>10725</v>
      </c>
      <c r="L1362" s="76">
        <v>15148000</v>
      </c>
      <c r="M1362" s="71" t="s">
        <v>66</v>
      </c>
      <c r="N1362" s="75" t="s">
        <v>10724</v>
      </c>
      <c r="O1362" s="75">
        <v>1082861946</v>
      </c>
      <c r="P1362" s="72">
        <v>1425</v>
      </c>
      <c r="Q1362" s="80">
        <v>45840</v>
      </c>
      <c r="R1362" s="75">
        <v>5603238000</v>
      </c>
      <c r="S1362" s="80">
        <v>45888</v>
      </c>
      <c r="T1362" s="76">
        <v>15148000</v>
      </c>
      <c r="U1362" s="72" t="s">
        <v>65</v>
      </c>
      <c r="V1362" s="76">
        <v>57400977</v>
      </c>
      <c r="W1362" s="104" t="s">
        <v>10723</v>
      </c>
      <c r="X1362" s="80">
        <v>45888</v>
      </c>
      <c r="Y1362" s="80">
        <v>45888</v>
      </c>
      <c r="Z1362" s="78" t="s">
        <v>73</v>
      </c>
      <c r="AA1362" s="78">
        <v>46006</v>
      </c>
      <c r="AB1362" s="102">
        <f t="shared" si="126"/>
        <v>118</v>
      </c>
      <c r="AC1362" s="72">
        <v>0</v>
      </c>
      <c r="AD1362" s="514">
        <v>0</v>
      </c>
      <c r="AE1362" s="72">
        <v>0</v>
      </c>
      <c r="AF1362" s="80" t="s">
        <v>73</v>
      </c>
      <c r="AG1362" s="102">
        <f t="shared" si="127"/>
        <v>0</v>
      </c>
      <c r="AH1362" s="72">
        <v>0</v>
      </c>
      <c r="AI1362" s="628">
        <v>0</v>
      </c>
      <c r="AJ1362" s="72" t="s">
        <v>73</v>
      </c>
      <c r="AK1362" s="80" t="s">
        <v>73</v>
      </c>
      <c r="AL1362" s="72">
        <v>0</v>
      </c>
      <c r="AM1362" s="80" t="s">
        <v>73</v>
      </c>
      <c r="AN1362" s="80" t="s">
        <v>73</v>
      </c>
      <c r="AO1362" s="80" t="s">
        <v>73</v>
      </c>
      <c r="AP1362" s="102">
        <f t="shared" si="128"/>
        <v>0</v>
      </c>
      <c r="AQ1362" s="102">
        <f t="shared" si="129"/>
        <v>15148000</v>
      </c>
      <c r="AR1362" s="72" t="s">
        <v>65</v>
      </c>
      <c r="AS1362" s="76">
        <v>15148000</v>
      </c>
      <c r="AT1362" s="72" t="s">
        <v>319</v>
      </c>
      <c r="AU1362" s="76">
        <v>0</v>
      </c>
      <c r="AV1362" s="81" t="s">
        <v>73</v>
      </c>
      <c r="AW1362" s="620">
        <v>9467500</v>
      </c>
      <c r="AX1362" s="488">
        <f t="shared" si="130"/>
        <v>5680500</v>
      </c>
      <c r="AY1362" s="84">
        <f t="shared" si="131"/>
        <v>0.625</v>
      </c>
      <c r="AZ1362" s="84">
        <v>0.625</v>
      </c>
      <c r="BA1362" s="81" t="s">
        <v>73</v>
      </c>
      <c r="BB1362" s="72" t="s">
        <v>123</v>
      </c>
      <c r="BC1362" s="75" t="s">
        <v>10722</v>
      </c>
      <c r="BD1362" s="71" t="s">
        <v>65</v>
      </c>
      <c r="BE1362" s="71" t="s">
        <v>65</v>
      </c>
    </row>
    <row r="1363" spans="2:57" x14ac:dyDescent="0.25">
      <c r="B1363" s="71">
        <v>2025</v>
      </c>
      <c r="C1363" s="71">
        <v>891780111</v>
      </c>
      <c r="D1363" s="71" t="s">
        <v>63</v>
      </c>
      <c r="E1363" s="72" t="s">
        <v>10721</v>
      </c>
      <c r="F1363" s="72" t="s">
        <v>10720</v>
      </c>
      <c r="G1363" s="176">
        <v>0</v>
      </c>
      <c r="H1363" s="72" t="s">
        <v>71</v>
      </c>
      <c r="I1363" s="71" t="s">
        <v>64</v>
      </c>
      <c r="J1363" s="73" t="s">
        <v>81</v>
      </c>
      <c r="K1363" s="75" t="s">
        <v>10719</v>
      </c>
      <c r="L1363" s="76">
        <v>22000000</v>
      </c>
      <c r="M1363" s="71" t="s">
        <v>66</v>
      </c>
      <c r="N1363" s="75" t="s">
        <v>8831</v>
      </c>
      <c r="O1363" s="75">
        <v>57297436</v>
      </c>
      <c r="P1363" s="72">
        <v>1425</v>
      </c>
      <c r="Q1363" s="80">
        <v>45840</v>
      </c>
      <c r="R1363" s="75">
        <v>5603238000</v>
      </c>
      <c r="S1363" s="80">
        <v>45888</v>
      </c>
      <c r="T1363" s="76">
        <v>22000000</v>
      </c>
      <c r="U1363" s="72" t="s">
        <v>65</v>
      </c>
      <c r="V1363" s="76">
        <v>1082870070</v>
      </c>
      <c r="W1363" s="104" t="s">
        <v>10451</v>
      </c>
      <c r="X1363" s="80">
        <v>45888</v>
      </c>
      <c r="Y1363" s="80">
        <v>45888</v>
      </c>
      <c r="Z1363" s="78" t="s">
        <v>73</v>
      </c>
      <c r="AA1363" s="78">
        <v>45991</v>
      </c>
      <c r="AB1363" s="102">
        <f t="shared" si="126"/>
        <v>103</v>
      </c>
      <c r="AC1363" s="72">
        <v>0</v>
      </c>
      <c r="AD1363" s="514">
        <v>0</v>
      </c>
      <c r="AE1363" s="72">
        <v>0</v>
      </c>
      <c r="AF1363" s="80" t="s">
        <v>73</v>
      </c>
      <c r="AG1363" s="102">
        <f t="shared" si="127"/>
        <v>0</v>
      </c>
      <c r="AH1363" s="72">
        <v>0</v>
      </c>
      <c r="AI1363" s="628">
        <v>0</v>
      </c>
      <c r="AJ1363" s="72" t="s">
        <v>73</v>
      </c>
      <c r="AK1363" s="80" t="s">
        <v>73</v>
      </c>
      <c r="AL1363" s="72">
        <v>0</v>
      </c>
      <c r="AM1363" s="80" t="s">
        <v>73</v>
      </c>
      <c r="AN1363" s="80" t="s">
        <v>73</v>
      </c>
      <c r="AO1363" s="80" t="s">
        <v>73</v>
      </c>
      <c r="AP1363" s="102">
        <f t="shared" si="128"/>
        <v>0</v>
      </c>
      <c r="AQ1363" s="102">
        <f t="shared" si="129"/>
        <v>22000000</v>
      </c>
      <c r="AR1363" s="72" t="s">
        <v>65</v>
      </c>
      <c r="AS1363" s="76">
        <v>22000000</v>
      </c>
      <c r="AT1363" s="72" t="s">
        <v>319</v>
      </c>
      <c r="AU1363" s="76">
        <v>0</v>
      </c>
      <c r="AV1363" s="81" t="s">
        <v>73</v>
      </c>
      <c r="AW1363" s="620">
        <v>16500000</v>
      </c>
      <c r="AX1363" s="488">
        <f t="shared" si="130"/>
        <v>5500000</v>
      </c>
      <c r="AY1363" s="84">
        <f t="shared" si="131"/>
        <v>0.75</v>
      </c>
      <c r="AZ1363" s="84">
        <v>0.75</v>
      </c>
      <c r="BA1363" s="81" t="s">
        <v>73</v>
      </c>
      <c r="BB1363" s="72" t="s">
        <v>123</v>
      </c>
      <c r="BC1363" s="75" t="s">
        <v>10718</v>
      </c>
      <c r="BD1363" s="71" t="s">
        <v>65</v>
      </c>
      <c r="BE1363" s="71" t="s">
        <v>65</v>
      </c>
    </row>
    <row r="1364" spans="2:57" x14ac:dyDescent="0.25">
      <c r="B1364" s="71">
        <v>2025</v>
      </c>
      <c r="C1364" s="71">
        <v>891780111</v>
      </c>
      <c r="D1364" s="71" t="s">
        <v>63</v>
      </c>
      <c r="E1364" s="72" t="s">
        <v>10717</v>
      </c>
      <c r="F1364" s="72" t="s">
        <v>10716</v>
      </c>
      <c r="G1364" s="176">
        <v>0</v>
      </c>
      <c r="H1364" s="72" t="s">
        <v>71</v>
      </c>
      <c r="I1364" s="71" t="s">
        <v>64</v>
      </c>
      <c r="J1364" s="73" t="s">
        <v>81</v>
      </c>
      <c r="K1364" s="75" t="s">
        <v>10715</v>
      </c>
      <c r="L1364" s="76">
        <v>32000000</v>
      </c>
      <c r="M1364" s="71" t="s">
        <v>66</v>
      </c>
      <c r="N1364" s="75" t="s">
        <v>10714</v>
      </c>
      <c r="O1364" s="75">
        <v>1083045649</v>
      </c>
      <c r="P1364" s="72">
        <v>1786</v>
      </c>
      <c r="Q1364" s="80">
        <v>45882</v>
      </c>
      <c r="R1364" s="75">
        <v>142800000</v>
      </c>
      <c r="S1364" s="80">
        <v>45888</v>
      </c>
      <c r="T1364" s="76">
        <v>32000000</v>
      </c>
      <c r="U1364" s="72" t="s">
        <v>65</v>
      </c>
      <c r="V1364" s="76">
        <v>1082868728</v>
      </c>
      <c r="W1364" s="104" t="s">
        <v>1469</v>
      </c>
      <c r="X1364" s="80">
        <v>45888</v>
      </c>
      <c r="Y1364" s="80">
        <v>45888</v>
      </c>
      <c r="Z1364" s="78" t="s">
        <v>73</v>
      </c>
      <c r="AA1364" s="78">
        <v>46006</v>
      </c>
      <c r="AB1364" s="102">
        <f t="shared" si="126"/>
        <v>118</v>
      </c>
      <c r="AC1364" s="72">
        <v>0</v>
      </c>
      <c r="AD1364" s="514">
        <v>0</v>
      </c>
      <c r="AE1364" s="72">
        <v>0</v>
      </c>
      <c r="AF1364" s="80" t="s">
        <v>73</v>
      </c>
      <c r="AG1364" s="102">
        <f t="shared" si="127"/>
        <v>0</v>
      </c>
      <c r="AH1364" s="72">
        <v>0</v>
      </c>
      <c r="AI1364" s="628">
        <v>0</v>
      </c>
      <c r="AJ1364" s="72" t="s">
        <v>73</v>
      </c>
      <c r="AK1364" s="80" t="s">
        <v>73</v>
      </c>
      <c r="AL1364" s="72">
        <v>0</v>
      </c>
      <c r="AM1364" s="80" t="s">
        <v>73</v>
      </c>
      <c r="AN1364" s="80" t="s">
        <v>73</v>
      </c>
      <c r="AO1364" s="80" t="s">
        <v>73</v>
      </c>
      <c r="AP1364" s="102">
        <f t="shared" si="128"/>
        <v>0</v>
      </c>
      <c r="AQ1364" s="102">
        <f t="shared" si="129"/>
        <v>32000000</v>
      </c>
      <c r="AR1364" s="72" t="s">
        <v>65</v>
      </c>
      <c r="AS1364" s="76">
        <v>32000000</v>
      </c>
      <c r="AT1364" s="72" t="s">
        <v>319</v>
      </c>
      <c r="AU1364" s="76">
        <v>0</v>
      </c>
      <c r="AV1364" s="81" t="s">
        <v>73</v>
      </c>
      <c r="AW1364" s="620">
        <v>21333333</v>
      </c>
      <c r="AX1364" s="488">
        <f t="shared" si="130"/>
        <v>10666667</v>
      </c>
      <c r="AY1364" s="84">
        <f t="shared" si="131"/>
        <v>0.66666665624999999</v>
      </c>
      <c r="AZ1364" s="84">
        <v>0.66666665624999999</v>
      </c>
      <c r="BA1364" s="81" t="s">
        <v>73</v>
      </c>
      <c r="BB1364" s="72" t="s">
        <v>123</v>
      </c>
      <c r="BC1364" s="75" t="s">
        <v>10713</v>
      </c>
      <c r="BD1364" s="71" t="s">
        <v>65</v>
      </c>
      <c r="BE1364" s="71" t="s">
        <v>65</v>
      </c>
    </row>
    <row r="1365" spans="2:57" x14ac:dyDescent="0.25">
      <c r="B1365" s="71">
        <v>2025</v>
      </c>
      <c r="C1365" s="71">
        <v>891780111</v>
      </c>
      <c r="D1365" s="71" t="s">
        <v>63</v>
      </c>
      <c r="E1365" s="72" t="s">
        <v>10712</v>
      </c>
      <c r="F1365" s="72" t="s">
        <v>10711</v>
      </c>
      <c r="G1365" s="176">
        <v>0</v>
      </c>
      <c r="H1365" s="72" t="s">
        <v>71</v>
      </c>
      <c r="I1365" s="71" t="s">
        <v>64</v>
      </c>
      <c r="J1365" s="73" t="s">
        <v>81</v>
      </c>
      <c r="K1365" s="75" t="s">
        <v>10710</v>
      </c>
      <c r="L1365" s="76">
        <v>8775000</v>
      </c>
      <c r="M1365" s="71" t="s">
        <v>66</v>
      </c>
      <c r="N1365" s="75" t="s">
        <v>10709</v>
      </c>
      <c r="O1365" s="75">
        <v>1083036058</v>
      </c>
      <c r="P1365" s="72">
        <v>1426</v>
      </c>
      <c r="Q1365" s="80">
        <v>45840</v>
      </c>
      <c r="R1365" s="75">
        <v>2494141000</v>
      </c>
      <c r="S1365" s="80">
        <v>45888</v>
      </c>
      <c r="T1365" s="76">
        <v>8775000</v>
      </c>
      <c r="U1365" s="72" t="s">
        <v>65</v>
      </c>
      <c r="V1365" s="76">
        <v>2536172</v>
      </c>
      <c r="W1365" s="104" t="s">
        <v>10708</v>
      </c>
      <c r="X1365" s="80">
        <v>45888</v>
      </c>
      <c r="Y1365" s="80">
        <v>45888</v>
      </c>
      <c r="Z1365" s="78" t="s">
        <v>73</v>
      </c>
      <c r="AA1365" s="78">
        <v>45991</v>
      </c>
      <c r="AB1365" s="102">
        <f t="shared" si="126"/>
        <v>103</v>
      </c>
      <c r="AC1365" s="72">
        <v>0</v>
      </c>
      <c r="AD1365" s="514">
        <v>0</v>
      </c>
      <c r="AE1365" s="72">
        <v>0</v>
      </c>
      <c r="AF1365" s="80" t="s">
        <v>73</v>
      </c>
      <c r="AG1365" s="102">
        <f t="shared" si="127"/>
        <v>0</v>
      </c>
      <c r="AH1365" s="72">
        <v>0</v>
      </c>
      <c r="AI1365" s="628">
        <v>0</v>
      </c>
      <c r="AJ1365" s="72" t="s">
        <v>73</v>
      </c>
      <c r="AK1365" s="80" t="s">
        <v>73</v>
      </c>
      <c r="AL1365" s="72">
        <v>0</v>
      </c>
      <c r="AM1365" s="80" t="s">
        <v>73</v>
      </c>
      <c r="AN1365" s="80" t="s">
        <v>73</v>
      </c>
      <c r="AO1365" s="80" t="s">
        <v>73</v>
      </c>
      <c r="AP1365" s="102">
        <f t="shared" si="128"/>
        <v>0</v>
      </c>
      <c r="AQ1365" s="102">
        <f t="shared" si="129"/>
        <v>8775000</v>
      </c>
      <c r="AR1365" s="72" t="s">
        <v>65</v>
      </c>
      <c r="AS1365" s="76">
        <v>8775000</v>
      </c>
      <c r="AT1365" s="72" t="s">
        <v>319</v>
      </c>
      <c r="AU1365" s="76">
        <v>0</v>
      </c>
      <c r="AV1365" s="81" t="s">
        <v>73</v>
      </c>
      <c r="AW1365" s="620">
        <v>4275000</v>
      </c>
      <c r="AX1365" s="488">
        <f t="shared" si="130"/>
        <v>4500000</v>
      </c>
      <c r="AY1365" s="84">
        <f t="shared" si="131"/>
        <v>0.48717948717948717</v>
      </c>
      <c r="AZ1365" s="84">
        <v>0.48717948717948717</v>
      </c>
      <c r="BA1365" s="81" t="s">
        <v>73</v>
      </c>
      <c r="BB1365" s="72" t="s">
        <v>123</v>
      </c>
      <c r="BC1365" s="75" t="s">
        <v>10707</v>
      </c>
      <c r="BD1365" s="71" t="s">
        <v>65</v>
      </c>
      <c r="BE1365" s="71" t="s">
        <v>65</v>
      </c>
    </row>
    <row r="1366" spans="2:57" x14ac:dyDescent="0.25">
      <c r="B1366" s="71">
        <v>2025</v>
      </c>
      <c r="C1366" s="71">
        <v>891780111</v>
      </c>
      <c r="D1366" s="71" t="s">
        <v>63</v>
      </c>
      <c r="E1366" s="72" t="s">
        <v>10706</v>
      </c>
      <c r="F1366" s="72" t="s">
        <v>10705</v>
      </c>
      <c r="G1366" s="176">
        <v>0</v>
      </c>
      <c r="H1366" s="72" t="s">
        <v>71</v>
      </c>
      <c r="I1366" s="71" t="s">
        <v>64</v>
      </c>
      <c r="J1366" s="73" t="s">
        <v>81</v>
      </c>
      <c r="K1366" s="75" t="s">
        <v>10704</v>
      </c>
      <c r="L1366" s="76">
        <v>10600000</v>
      </c>
      <c r="M1366" s="71" t="s">
        <v>66</v>
      </c>
      <c r="N1366" s="75" t="s">
        <v>10496</v>
      </c>
      <c r="O1366" s="75">
        <v>85467592</v>
      </c>
      <c r="P1366" s="72">
        <v>1426</v>
      </c>
      <c r="Q1366" s="80">
        <v>45840</v>
      </c>
      <c r="R1366" s="75">
        <v>2494141000</v>
      </c>
      <c r="S1366" s="80">
        <v>45888</v>
      </c>
      <c r="T1366" s="76">
        <v>10600000</v>
      </c>
      <c r="U1366" s="72" t="s">
        <v>65</v>
      </c>
      <c r="V1366" s="76">
        <v>85467461</v>
      </c>
      <c r="W1366" s="104" t="s">
        <v>10495</v>
      </c>
      <c r="X1366" s="80">
        <v>45888</v>
      </c>
      <c r="Y1366" s="80">
        <v>45888</v>
      </c>
      <c r="Z1366" s="78" t="s">
        <v>73</v>
      </c>
      <c r="AA1366" s="78">
        <v>45991</v>
      </c>
      <c r="AB1366" s="102">
        <f t="shared" si="126"/>
        <v>103</v>
      </c>
      <c r="AC1366" s="72">
        <v>0</v>
      </c>
      <c r="AD1366" s="514">
        <v>0</v>
      </c>
      <c r="AE1366" s="72">
        <v>0</v>
      </c>
      <c r="AF1366" s="80" t="s">
        <v>73</v>
      </c>
      <c r="AG1366" s="102">
        <f t="shared" si="127"/>
        <v>0</v>
      </c>
      <c r="AH1366" s="72">
        <v>1</v>
      </c>
      <c r="AI1366" s="628">
        <v>7950000</v>
      </c>
      <c r="AJ1366" s="78">
        <v>45903</v>
      </c>
      <c r="AK1366" s="80">
        <v>45903</v>
      </c>
      <c r="AL1366" s="72">
        <v>0</v>
      </c>
      <c r="AM1366" s="80" t="s">
        <v>73</v>
      </c>
      <c r="AN1366" s="80" t="s">
        <v>73</v>
      </c>
      <c r="AO1366" s="80" t="s">
        <v>73</v>
      </c>
      <c r="AP1366" s="102">
        <f t="shared" si="128"/>
        <v>0</v>
      </c>
      <c r="AQ1366" s="102">
        <f t="shared" si="129"/>
        <v>2650000</v>
      </c>
      <c r="AR1366" s="72" t="s">
        <v>65</v>
      </c>
      <c r="AS1366" s="76">
        <v>10600000</v>
      </c>
      <c r="AT1366" s="72" t="s">
        <v>319</v>
      </c>
      <c r="AU1366" s="76">
        <v>0</v>
      </c>
      <c r="AV1366" s="81" t="s">
        <v>73</v>
      </c>
      <c r="AW1366" s="620">
        <v>2650000</v>
      </c>
      <c r="AX1366" s="488">
        <f t="shared" si="130"/>
        <v>0</v>
      </c>
      <c r="AY1366" s="84">
        <f t="shared" si="131"/>
        <v>1</v>
      </c>
      <c r="AZ1366" s="84">
        <v>1</v>
      </c>
      <c r="BA1366" s="80">
        <v>45951</v>
      </c>
      <c r="BB1366" s="72" t="s">
        <v>426</v>
      </c>
      <c r="BC1366" s="595" t="s">
        <v>10703</v>
      </c>
      <c r="BD1366" s="71" t="s">
        <v>65</v>
      </c>
      <c r="BE1366" s="71" t="s">
        <v>65</v>
      </c>
    </row>
    <row r="1367" spans="2:57" x14ac:dyDescent="0.25">
      <c r="B1367" s="71">
        <v>2025</v>
      </c>
      <c r="C1367" s="71">
        <v>891780111</v>
      </c>
      <c r="D1367" s="71" t="s">
        <v>63</v>
      </c>
      <c r="E1367" s="72" t="s">
        <v>10702</v>
      </c>
      <c r="F1367" s="72" t="s">
        <v>10701</v>
      </c>
      <c r="G1367" s="176">
        <v>0</v>
      </c>
      <c r="H1367" s="72" t="s">
        <v>71</v>
      </c>
      <c r="I1367" s="71" t="s">
        <v>64</v>
      </c>
      <c r="J1367" s="73" t="s">
        <v>81</v>
      </c>
      <c r="K1367" s="75" t="s">
        <v>10700</v>
      </c>
      <c r="L1367" s="76">
        <v>10625200</v>
      </c>
      <c r="M1367" s="71" t="s">
        <v>66</v>
      </c>
      <c r="N1367" s="75" t="s">
        <v>10699</v>
      </c>
      <c r="O1367" s="75">
        <v>1081822311</v>
      </c>
      <c r="P1367" s="72">
        <v>1425</v>
      </c>
      <c r="Q1367" s="80">
        <v>45840</v>
      </c>
      <c r="R1367" s="75">
        <v>5603238000</v>
      </c>
      <c r="S1367" s="80">
        <v>45889</v>
      </c>
      <c r="T1367" s="76">
        <v>10625200</v>
      </c>
      <c r="U1367" s="72" t="s">
        <v>65</v>
      </c>
      <c r="V1367" s="76">
        <v>36557666</v>
      </c>
      <c r="W1367" s="104" t="s">
        <v>10440</v>
      </c>
      <c r="X1367" s="80">
        <v>45889</v>
      </c>
      <c r="Y1367" s="80">
        <v>45889</v>
      </c>
      <c r="Z1367" s="78" t="s">
        <v>73</v>
      </c>
      <c r="AA1367" s="78">
        <v>45991</v>
      </c>
      <c r="AB1367" s="102">
        <f t="shared" si="126"/>
        <v>102</v>
      </c>
      <c r="AC1367" s="72">
        <v>0</v>
      </c>
      <c r="AD1367" s="514">
        <v>0</v>
      </c>
      <c r="AE1367" s="72">
        <v>0</v>
      </c>
      <c r="AF1367" s="80" t="s">
        <v>73</v>
      </c>
      <c r="AG1367" s="102">
        <f t="shared" si="127"/>
        <v>0</v>
      </c>
      <c r="AH1367" s="72">
        <v>0</v>
      </c>
      <c r="AI1367" s="628">
        <v>0</v>
      </c>
      <c r="AJ1367" s="72" t="s">
        <v>73</v>
      </c>
      <c r="AK1367" s="80" t="s">
        <v>73</v>
      </c>
      <c r="AL1367" s="72">
        <v>0</v>
      </c>
      <c r="AM1367" s="80" t="s">
        <v>73</v>
      </c>
      <c r="AN1367" s="80" t="s">
        <v>73</v>
      </c>
      <c r="AO1367" s="80" t="s">
        <v>73</v>
      </c>
      <c r="AP1367" s="102">
        <f t="shared" si="128"/>
        <v>0</v>
      </c>
      <c r="AQ1367" s="102">
        <f t="shared" si="129"/>
        <v>10625200</v>
      </c>
      <c r="AR1367" s="72" t="s">
        <v>65</v>
      </c>
      <c r="AS1367" s="76">
        <v>10625200</v>
      </c>
      <c r="AT1367" s="72" t="s">
        <v>319</v>
      </c>
      <c r="AU1367" s="76">
        <v>0</v>
      </c>
      <c r="AV1367" s="81" t="s">
        <v>73</v>
      </c>
      <c r="AW1367" s="620">
        <v>4313200</v>
      </c>
      <c r="AX1367" s="488">
        <f t="shared" si="130"/>
        <v>6312000</v>
      </c>
      <c r="AY1367" s="84">
        <f t="shared" si="131"/>
        <v>0.40594059405940597</v>
      </c>
      <c r="AZ1367" s="84">
        <v>0.40594059405940597</v>
      </c>
      <c r="BA1367" s="81" t="s">
        <v>73</v>
      </c>
      <c r="BB1367" s="72" t="s">
        <v>123</v>
      </c>
      <c r="BC1367" s="75" t="s">
        <v>10698</v>
      </c>
      <c r="BD1367" s="71" t="s">
        <v>65</v>
      </c>
      <c r="BE1367" s="71" t="s">
        <v>65</v>
      </c>
    </row>
    <row r="1368" spans="2:57" x14ac:dyDescent="0.25">
      <c r="B1368" s="71">
        <v>2025</v>
      </c>
      <c r="C1368" s="71">
        <v>891780111</v>
      </c>
      <c r="D1368" s="71" t="s">
        <v>63</v>
      </c>
      <c r="E1368" s="72" t="s">
        <v>10697</v>
      </c>
      <c r="F1368" s="72" t="s">
        <v>10696</v>
      </c>
      <c r="G1368" s="176">
        <v>0</v>
      </c>
      <c r="H1368" s="72" t="s">
        <v>71</v>
      </c>
      <c r="I1368" s="71" t="s">
        <v>64</v>
      </c>
      <c r="J1368" s="73" t="s">
        <v>81</v>
      </c>
      <c r="K1368" s="75" t="s">
        <v>10695</v>
      </c>
      <c r="L1368" s="76">
        <v>13500000</v>
      </c>
      <c r="M1368" s="71" t="s">
        <v>66</v>
      </c>
      <c r="N1368" s="75" t="s">
        <v>10694</v>
      </c>
      <c r="O1368" s="75">
        <v>1083016337</v>
      </c>
      <c r="P1368" s="72">
        <v>1786</v>
      </c>
      <c r="Q1368" s="80">
        <v>45882</v>
      </c>
      <c r="R1368" s="75">
        <v>142800000</v>
      </c>
      <c r="S1368" s="80">
        <v>45890</v>
      </c>
      <c r="T1368" s="76">
        <v>13500000</v>
      </c>
      <c r="U1368" s="72" t="s">
        <v>65</v>
      </c>
      <c r="V1368" s="76">
        <v>1082868728</v>
      </c>
      <c r="W1368" s="104" t="s">
        <v>1469</v>
      </c>
      <c r="X1368" s="80">
        <v>45890</v>
      </c>
      <c r="Y1368" s="80">
        <v>45890</v>
      </c>
      <c r="Z1368" s="78" t="s">
        <v>73</v>
      </c>
      <c r="AA1368" s="78">
        <v>45991</v>
      </c>
      <c r="AB1368" s="102">
        <f t="shared" si="126"/>
        <v>101</v>
      </c>
      <c r="AC1368" s="72">
        <v>0</v>
      </c>
      <c r="AD1368" s="514">
        <v>0</v>
      </c>
      <c r="AE1368" s="72">
        <v>0</v>
      </c>
      <c r="AF1368" s="80" t="s">
        <v>73</v>
      </c>
      <c r="AG1368" s="102">
        <f t="shared" si="127"/>
        <v>0</v>
      </c>
      <c r="AH1368" s="72">
        <v>0</v>
      </c>
      <c r="AI1368" s="628">
        <v>0</v>
      </c>
      <c r="AJ1368" s="72" t="s">
        <v>73</v>
      </c>
      <c r="AK1368" s="80" t="s">
        <v>73</v>
      </c>
      <c r="AL1368" s="72">
        <v>0</v>
      </c>
      <c r="AM1368" s="80" t="s">
        <v>73</v>
      </c>
      <c r="AN1368" s="80" t="s">
        <v>73</v>
      </c>
      <c r="AO1368" s="80" t="s">
        <v>73</v>
      </c>
      <c r="AP1368" s="102">
        <f t="shared" si="128"/>
        <v>0</v>
      </c>
      <c r="AQ1368" s="102">
        <f t="shared" si="129"/>
        <v>13500000</v>
      </c>
      <c r="AR1368" s="72" t="s">
        <v>65</v>
      </c>
      <c r="AS1368" s="76">
        <v>13500000</v>
      </c>
      <c r="AT1368" s="72" t="s">
        <v>319</v>
      </c>
      <c r="AU1368" s="76">
        <v>0</v>
      </c>
      <c r="AV1368" s="81" t="s">
        <v>73</v>
      </c>
      <c r="AW1368" s="620">
        <v>10125000</v>
      </c>
      <c r="AX1368" s="488">
        <f t="shared" si="130"/>
        <v>3375000</v>
      </c>
      <c r="AY1368" s="84">
        <f t="shared" si="131"/>
        <v>0.75</v>
      </c>
      <c r="AZ1368" s="84">
        <v>0.75</v>
      </c>
      <c r="BA1368" s="81" t="s">
        <v>73</v>
      </c>
      <c r="BB1368" s="72" t="s">
        <v>123</v>
      </c>
      <c r="BC1368" s="75" t="s">
        <v>10693</v>
      </c>
      <c r="BD1368" s="71" t="s">
        <v>65</v>
      </c>
      <c r="BE1368" s="71" t="s">
        <v>65</v>
      </c>
    </row>
    <row r="1369" spans="2:57" x14ac:dyDescent="0.25">
      <c r="B1369" s="71">
        <v>2025</v>
      </c>
      <c r="C1369" s="71">
        <v>891780111</v>
      </c>
      <c r="D1369" s="71" t="s">
        <v>63</v>
      </c>
      <c r="E1369" s="72" t="s">
        <v>10692</v>
      </c>
      <c r="F1369" s="72" t="s">
        <v>10691</v>
      </c>
      <c r="G1369" s="176">
        <v>0</v>
      </c>
      <c r="H1369" s="72" t="s">
        <v>71</v>
      </c>
      <c r="I1369" s="71" t="s">
        <v>64</v>
      </c>
      <c r="J1369" s="73" t="s">
        <v>81</v>
      </c>
      <c r="K1369" s="75" t="s">
        <v>10447</v>
      </c>
      <c r="L1369" s="76">
        <v>8325000</v>
      </c>
      <c r="M1369" s="71" t="s">
        <v>66</v>
      </c>
      <c r="N1369" s="75" t="s">
        <v>10690</v>
      </c>
      <c r="O1369" s="75">
        <v>1082987415</v>
      </c>
      <c r="P1369" s="72">
        <v>1426</v>
      </c>
      <c r="Q1369" s="80">
        <v>45840</v>
      </c>
      <c r="R1369" s="75">
        <v>2494141000</v>
      </c>
      <c r="S1369" s="80">
        <v>45891</v>
      </c>
      <c r="T1369" s="76">
        <v>8325000</v>
      </c>
      <c r="U1369" s="72" t="s">
        <v>65</v>
      </c>
      <c r="V1369" s="76">
        <v>85459497</v>
      </c>
      <c r="W1369" s="104" t="s">
        <v>9141</v>
      </c>
      <c r="X1369" s="80">
        <v>45891</v>
      </c>
      <c r="Y1369" s="80">
        <v>45891</v>
      </c>
      <c r="Z1369" s="78" t="s">
        <v>73</v>
      </c>
      <c r="AA1369" s="78">
        <v>45991</v>
      </c>
      <c r="AB1369" s="102">
        <f t="shared" si="126"/>
        <v>100</v>
      </c>
      <c r="AC1369" s="72">
        <v>0</v>
      </c>
      <c r="AD1369" s="514">
        <v>0</v>
      </c>
      <c r="AE1369" s="72">
        <v>0</v>
      </c>
      <c r="AF1369" s="80" t="s">
        <v>73</v>
      </c>
      <c r="AG1369" s="102">
        <f t="shared" si="127"/>
        <v>0</v>
      </c>
      <c r="AH1369" s="72">
        <v>0</v>
      </c>
      <c r="AI1369" s="628">
        <v>0</v>
      </c>
      <c r="AJ1369" s="72" t="s">
        <v>73</v>
      </c>
      <c r="AK1369" s="80" t="s">
        <v>73</v>
      </c>
      <c r="AL1369" s="72">
        <v>0</v>
      </c>
      <c r="AM1369" s="80" t="s">
        <v>73</v>
      </c>
      <c r="AN1369" s="80" t="s">
        <v>73</v>
      </c>
      <c r="AO1369" s="80" t="s">
        <v>73</v>
      </c>
      <c r="AP1369" s="102">
        <f t="shared" si="128"/>
        <v>0</v>
      </c>
      <c r="AQ1369" s="102">
        <f t="shared" si="129"/>
        <v>8325000</v>
      </c>
      <c r="AR1369" s="72" t="s">
        <v>65</v>
      </c>
      <c r="AS1369" s="76">
        <v>8325000</v>
      </c>
      <c r="AT1369" s="72" t="s">
        <v>319</v>
      </c>
      <c r="AU1369" s="76">
        <v>0</v>
      </c>
      <c r="AV1369" s="81" t="s">
        <v>73</v>
      </c>
      <c r="AW1369" s="620">
        <v>6075000</v>
      </c>
      <c r="AX1369" s="488">
        <f t="shared" si="130"/>
        <v>2250000</v>
      </c>
      <c r="AY1369" s="84">
        <f t="shared" si="131"/>
        <v>0.72972972972972971</v>
      </c>
      <c r="AZ1369" s="84">
        <v>0.72972972972972971</v>
      </c>
      <c r="BA1369" s="81" t="s">
        <v>73</v>
      </c>
      <c r="BB1369" s="72" t="s">
        <v>123</v>
      </c>
      <c r="BC1369" s="75" t="s">
        <v>10689</v>
      </c>
      <c r="BD1369" s="71" t="s">
        <v>65</v>
      </c>
      <c r="BE1369" s="71" t="s">
        <v>65</v>
      </c>
    </row>
    <row r="1370" spans="2:57" x14ac:dyDescent="0.25">
      <c r="B1370" s="71">
        <v>2025</v>
      </c>
      <c r="C1370" s="71">
        <v>891780111</v>
      </c>
      <c r="D1370" s="71" t="s">
        <v>63</v>
      </c>
      <c r="E1370" s="72" t="s">
        <v>10688</v>
      </c>
      <c r="F1370" s="72" t="s">
        <v>10687</v>
      </c>
      <c r="G1370" s="176">
        <v>0</v>
      </c>
      <c r="H1370" s="72" t="s">
        <v>71</v>
      </c>
      <c r="I1370" s="71" t="s">
        <v>64</v>
      </c>
      <c r="J1370" s="73" t="s">
        <v>81</v>
      </c>
      <c r="K1370" s="75" t="s">
        <v>10686</v>
      </c>
      <c r="L1370" s="76">
        <v>9805000</v>
      </c>
      <c r="M1370" s="71" t="s">
        <v>66</v>
      </c>
      <c r="N1370" s="75" t="s">
        <v>1432</v>
      </c>
      <c r="O1370" s="75">
        <v>1003241055</v>
      </c>
      <c r="P1370" s="72">
        <v>1426</v>
      </c>
      <c r="Q1370" s="80">
        <v>45840</v>
      </c>
      <c r="R1370" s="75">
        <v>2494141000</v>
      </c>
      <c r="S1370" s="80">
        <v>45891</v>
      </c>
      <c r="T1370" s="76">
        <v>9805000</v>
      </c>
      <c r="U1370" s="72" t="s">
        <v>65</v>
      </c>
      <c r="V1370" s="76">
        <v>1082868728</v>
      </c>
      <c r="W1370" s="104" t="s">
        <v>1469</v>
      </c>
      <c r="X1370" s="80">
        <v>45891</v>
      </c>
      <c r="Y1370" s="80">
        <v>45891</v>
      </c>
      <c r="Z1370" s="78" t="s">
        <v>73</v>
      </c>
      <c r="AA1370" s="78">
        <v>45991</v>
      </c>
      <c r="AB1370" s="102">
        <f t="shared" si="126"/>
        <v>100</v>
      </c>
      <c r="AC1370" s="72">
        <v>0</v>
      </c>
      <c r="AD1370" s="514">
        <v>0</v>
      </c>
      <c r="AE1370" s="72">
        <v>0</v>
      </c>
      <c r="AF1370" s="80" t="s">
        <v>73</v>
      </c>
      <c r="AG1370" s="102">
        <f t="shared" si="127"/>
        <v>0</v>
      </c>
      <c r="AH1370" s="72">
        <v>0</v>
      </c>
      <c r="AI1370" s="628">
        <v>0</v>
      </c>
      <c r="AJ1370" s="72" t="s">
        <v>73</v>
      </c>
      <c r="AK1370" s="80" t="s">
        <v>73</v>
      </c>
      <c r="AL1370" s="72">
        <v>0</v>
      </c>
      <c r="AM1370" s="80" t="s">
        <v>73</v>
      </c>
      <c r="AN1370" s="80" t="s">
        <v>73</v>
      </c>
      <c r="AO1370" s="80" t="s">
        <v>73</v>
      </c>
      <c r="AP1370" s="102">
        <f t="shared" si="128"/>
        <v>0</v>
      </c>
      <c r="AQ1370" s="102">
        <f t="shared" si="129"/>
        <v>9805000</v>
      </c>
      <c r="AR1370" s="72" t="s">
        <v>65</v>
      </c>
      <c r="AS1370" s="76">
        <v>9805000</v>
      </c>
      <c r="AT1370" s="72" t="s">
        <v>319</v>
      </c>
      <c r="AU1370" s="76">
        <v>0</v>
      </c>
      <c r="AV1370" s="81" t="s">
        <v>73</v>
      </c>
      <c r="AW1370" s="620">
        <v>7155000</v>
      </c>
      <c r="AX1370" s="488">
        <f t="shared" si="130"/>
        <v>2650000</v>
      </c>
      <c r="AY1370" s="84">
        <f t="shared" si="131"/>
        <v>0.72972972972972971</v>
      </c>
      <c r="AZ1370" s="84">
        <v>0.72972972972972971</v>
      </c>
      <c r="BA1370" s="81" t="s">
        <v>73</v>
      </c>
      <c r="BB1370" s="72" t="s">
        <v>123</v>
      </c>
      <c r="BC1370" s="75" t="s">
        <v>10685</v>
      </c>
      <c r="BD1370" s="71" t="s">
        <v>65</v>
      </c>
      <c r="BE1370" s="71" t="s">
        <v>65</v>
      </c>
    </row>
    <row r="1371" spans="2:57" x14ac:dyDescent="0.25">
      <c r="B1371" s="71">
        <v>2025</v>
      </c>
      <c r="C1371" s="71">
        <v>891780111</v>
      </c>
      <c r="D1371" s="71" t="s">
        <v>63</v>
      </c>
      <c r="E1371" s="72" t="s">
        <v>10684</v>
      </c>
      <c r="F1371" s="72" t="s">
        <v>10683</v>
      </c>
      <c r="G1371" s="176">
        <v>0</v>
      </c>
      <c r="H1371" s="72" t="s">
        <v>71</v>
      </c>
      <c r="I1371" s="71" t="s">
        <v>64</v>
      </c>
      <c r="J1371" s="73" t="s">
        <v>81</v>
      </c>
      <c r="K1371" s="75" t="s">
        <v>10682</v>
      </c>
      <c r="L1371" s="76">
        <v>10625200</v>
      </c>
      <c r="M1371" s="71" t="s">
        <v>66</v>
      </c>
      <c r="N1371" s="75" t="s">
        <v>10681</v>
      </c>
      <c r="O1371" s="75">
        <v>1082938113</v>
      </c>
      <c r="P1371" s="72">
        <v>1425</v>
      </c>
      <c r="Q1371" s="80">
        <v>45840</v>
      </c>
      <c r="R1371" s="75">
        <v>5603238000</v>
      </c>
      <c r="S1371" s="80">
        <v>45891</v>
      </c>
      <c r="T1371" s="76">
        <v>10625200</v>
      </c>
      <c r="U1371" s="72" t="s">
        <v>65</v>
      </c>
      <c r="V1371" s="76">
        <v>12621405</v>
      </c>
      <c r="W1371" s="104" t="s">
        <v>10350</v>
      </c>
      <c r="X1371" s="80">
        <v>45891</v>
      </c>
      <c r="Y1371" s="80">
        <v>45891</v>
      </c>
      <c r="Z1371" s="78" t="s">
        <v>73</v>
      </c>
      <c r="AA1371" s="78">
        <v>45991</v>
      </c>
      <c r="AB1371" s="102">
        <f t="shared" si="126"/>
        <v>100</v>
      </c>
      <c r="AC1371" s="72">
        <v>0</v>
      </c>
      <c r="AD1371" s="514">
        <v>0</v>
      </c>
      <c r="AE1371" s="72">
        <v>0</v>
      </c>
      <c r="AF1371" s="80" t="s">
        <v>73</v>
      </c>
      <c r="AG1371" s="102">
        <f t="shared" si="127"/>
        <v>0</v>
      </c>
      <c r="AH1371" s="72">
        <v>0</v>
      </c>
      <c r="AI1371" s="628">
        <v>0</v>
      </c>
      <c r="AJ1371" s="72" t="s">
        <v>73</v>
      </c>
      <c r="AK1371" s="80" t="s">
        <v>73</v>
      </c>
      <c r="AL1371" s="72">
        <v>0</v>
      </c>
      <c r="AM1371" s="80" t="s">
        <v>73</v>
      </c>
      <c r="AN1371" s="80" t="s">
        <v>73</v>
      </c>
      <c r="AO1371" s="80" t="s">
        <v>73</v>
      </c>
      <c r="AP1371" s="102">
        <f t="shared" si="128"/>
        <v>0</v>
      </c>
      <c r="AQ1371" s="102">
        <f t="shared" si="129"/>
        <v>10625200</v>
      </c>
      <c r="AR1371" s="72" t="s">
        <v>65</v>
      </c>
      <c r="AS1371" s="76">
        <v>10625200</v>
      </c>
      <c r="AT1371" s="72" t="s">
        <v>319</v>
      </c>
      <c r="AU1371" s="76">
        <v>0</v>
      </c>
      <c r="AV1371" s="81" t="s">
        <v>73</v>
      </c>
      <c r="AW1371" s="620">
        <v>7469200</v>
      </c>
      <c r="AX1371" s="488">
        <f t="shared" si="130"/>
        <v>3156000</v>
      </c>
      <c r="AY1371" s="84">
        <f t="shared" si="131"/>
        <v>0.70297029702970293</v>
      </c>
      <c r="AZ1371" s="84">
        <v>0.70297029702970293</v>
      </c>
      <c r="BA1371" s="81" t="s">
        <v>73</v>
      </c>
      <c r="BB1371" s="72" t="s">
        <v>123</v>
      </c>
      <c r="BC1371" s="75" t="s">
        <v>10680</v>
      </c>
      <c r="BD1371" s="71" t="s">
        <v>65</v>
      </c>
      <c r="BE1371" s="71" t="s">
        <v>65</v>
      </c>
    </row>
    <row r="1372" spans="2:57" x14ac:dyDescent="0.25">
      <c r="B1372" s="71">
        <v>2025</v>
      </c>
      <c r="C1372" s="71">
        <v>891780111</v>
      </c>
      <c r="D1372" s="71" t="s">
        <v>63</v>
      </c>
      <c r="E1372" s="72" t="s">
        <v>10679</v>
      </c>
      <c r="F1372" s="72" t="s">
        <v>10678</v>
      </c>
      <c r="G1372" s="176">
        <v>0</v>
      </c>
      <c r="H1372" s="72" t="s">
        <v>71</v>
      </c>
      <c r="I1372" s="71" t="s">
        <v>64</v>
      </c>
      <c r="J1372" s="73" t="s">
        <v>81</v>
      </c>
      <c r="K1372" s="75" t="s">
        <v>10677</v>
      </c>
      <c r="L1372" s="76">
        <v>17041500</v>
      </c>
      <c r="M1372" s="71" t="s">
        <v>66</v>
      </c>
      <c r="N1372" s="75" t="s">
        <v>10676</v>
      </c>
      <c r="O1372" s="75">
        <v>1193050847</v>
      </c>
      <c r="P1372" s="72">
        <v>1425</v>
      </c>
      <c r="Q1372" s="80">
        <v>45840</v>
      </c>
      <c r="R1372" s="75">
        <v>5603238000</v>
      </c>
      <c r="S1372" s="80">
        <v>45891</v>
      </c>
      <c r="T1372" s="76">
        <v>17041500</v>
      </c>
      <c r="U1372" s="72" t="s">
        <v>65</v>
      </c>
      <c r="V1372" s="76">
        <v>1082870070</v>
      </c>
      <c r="W1372" s="104" t="s">
        <v>10451</v>
      </c>
      <c r="X1372" s="80">
        <v>45891</v>
      </c>
      <c r="Y1372" s="80">
        <v>45891</v>
      </c>
      <c r="Z1372" s="78" t="s">
        <v>73</v>
      </c>
      <c r="AA1372" s="78">
        <v>46021</v>
      </c>
      <c r="AB1372" s="102">
        <f t="shared" si="126"/>
        <v>130</v>
      </c>
      <c r="AC1372" s="72">
        <v>0</v>
      </c>
      <c r="AD1372" s="514">
        <v>0</v>
      </c>
      <c r="AE1372" s="72">
        <v>0</v>
      </c>
      <c r="AF1372" s="80" t="s">
        <v>73</v>
      </c>
      <c r="AG1372" s="102">
        <f t="shared" si="127"/>
        <v>0</v>
      </c>
      <c r="AH1372" s="72">
        <v>0</v>
      </c>
      <c r="AI1372" s="628">
        <v>0</v>
      </c>
      <c r="AJ1372" s="72" t="s">
        <v>73</v>
      </c>
      <c r="AK1372" s="80" t="s">
        <v>73</v>
      </c>
      <c r="AL1372" s="72">
        <v>0</v>
      </c>
      <c r="AM1372" s="80" t="s">
        <v>73</v>
      </c>
      <c r="AN1372" s="80" t="s">
        <v>73</v>
      </c>
      <c r="AO1372" s="80" t="s">
        <v>73</v>
      </c>
      <c r="AP1372" s="102">
        <f t="shared" si="128"/>
        <v>0</v>
      </c>
      <c r="AQ1372" s="102">
        <f t="shared" si="129"/>
        <v>17041500</v>
      </c>
      <c r="AR1372" s="72" t="s">
        <v>65</v>
      </c>
      <c r="AS1372" s="76">
        <v>17041500</v>
      </c>
      <c r="AT1372" s="72" t="s">
        <v>319</v>
      </c>
      <c r="AU1372" s="76">
        <v>0</v>
      </c>
      <c r="AV1372" s="81" t="s">
        <v>73</v>
      </c>
      <c r="AW1372" s="620">
        <v>9467500</v>
      </c>
      <c r="AX1372" s="488">
        <f t="shared" si="130"/>
        <v>7574000</v>
      </c>
      <c r="AY1372" s="84">
        <f t="shared" si="131"/>
        <v>0.55555555555555558</v>
      </c>
      <c r="AZ1372" s="84">
        <v>0.55555555555555558</v>
      </c>
      <c r="BA1372" s="81" t="s">
        <v>73</v>
      </c>
      <c r="BB1372" s="72" t="s">
        <v>123</v>
      </c>
      <c r="BC1372" s="75" t="s">
        <v>10671</v>
      </c>
      <c r="BD1372" s="71" t="s">
        <v>65</v>
      </c>
      <c r="BE1372" s="71" t="s">
        <v>65</v>
      </c>
    </row>
    <row r="1373" spans="2:57" x14ac:dyDescent="0.25">
      <c r="B1373" s="71">
        <v>2025</v>
      </c>
      <c r="C1373" s="71">
        <v>891780111</v>
      </c>
      <c r="D1373" s="71" t="s">
        <v>63</v>
      </c>
      <c r="E1373" s="72" t="s">
        <v>10675</v>
      </c>
      <c r="F1373" s="72" t="s">
        <v>10674</v>
      </c>
      <c r="G1373" s="176">
        <v>0</v>
      </c>
      <c r="H1373" s="72" t="s">
        <v>71</v>
      </c>
      <c r="I1373" s="71" t="s">
        <v>64</v>
      </c>
      <c r="J1373" s="73" t="s">
        <v>81</v>
      </c>
      <c r="K1373" s="75" t="s">
        <v>10673</v>
      </c>
      <c r="L1373" s="76">
        <v>32000000</v>
      </c>
      <c r="M1373" s="71" t="s">
        <v>66</v>
      </c>
      <c r="N1373" s="75" t="s">
        <v>10672</v>
      </c>
      <c r="O1373" s="75">
        <v>1004278346</v>
      </c>
      <c r="P1373" s="72">
        <v>1786</v>
      </c>
      <c r="Q1373" s="80">
        <v>45882</v>
      </c>
      <c r="R1373" s="75">
        <v>142800000</v>
      </c>
      <c r="S1373" s="80">
        <v>45891</v>
      </c>
      <c r="T1373" s="76">
        <v>32000000</v>
      </c>
      <c r="U1373" s="72" t="s">
        <v>65</v>
      </c>
      <c r="V1373" s="76">
        <v>1082868728</v>
      </c>
      <c r="W1373" s="104" t="s">
        <v>1469</v>
      </c>
      <c r="X1373" s="80">
        <v>45891</v>
      </c>
      <c r="Y1373" s="80">
        <v>45891</v>
      </c>
      <c r="Z1373" s="78" t="s">
        <v>73</v>
      </c>
      <c r="AA1373" s="78">
        <v>46006</v>
      </c>
      <c r="AB1373" s="102">
        <f t="shared" si="126"/>
        <v>115</v>
      </c>
      <c r="AC1373" s="72">
        <v>0</v>
      </c>
      <c r="AD1373" s="514">
        <v>0</v>
      </c>
      <c r="AE1373" s="72">
        <v>0</v>
      </c>
      <c r="AF1373" s="80" t="s">
        <v>73</v>
      </c>
      <c r="AG1373" s="102">
        <f t="shared" si="127"/>
        <v>0</v>
      </c>
      <c r="AH1373" s="72">
        <v>0</v>
      </c>
      <c r="AI1373" s="628">
        <v>0</v>
      </c>
      <c r="AJ1373" s="72" t="s">
        <v>73</v>
      </c>
      <c r="AK1373" s="80" t="s">
        <v>73</v>
      </c>
      <c r="AL1373" s="72">
        <v>0</v>
      </c>
      <c r="AM1373" s="80" t="s">
        <v>73</v>
      </c>
      <c r="AN1373" s="80" t="s">
        <v>73</v>
      </c>
      <c r="AO1373" s="80" t="s">
        <v>73</v>
      </c>
      <c r="AP1373" s="102">
        <f t="shared" si="128"/>
        <v>0</v>
      </c>
      <c r="AQ1373" s="102">
        <f t="shared" si="129"/>
        <v>32000000</v>
      </c>
      <c r="AR1373" s="72" t="s">
        <v>65</v>
      </c>
      <c r="AS1373" s="76">
        <v>32000000</v>
      </c>
      <c r="AT1373" s="72" t="s">
        <v>319</v>
      </c>
      <c r="AU1373" s="76">
        <v>0</v>
      </c>
      <c r="AV1373" s="81" t="s">
        <v>73</v>
      </c>
      <c r="AW1373" s="620">
        <v>7111111</v>
      </c>
      <c r="AX1373" s="488">
        <f t="shared" si="130"/>
        <v>24888889</v>
      </c>
      <c r="AY1373" s="84">
        <f t="shared" si="131"/>
        <v>0.22222221875000001</v>
      </c>
      <c r="AZ1373" s="84">
        <v>0.22222221875000001</v>
      </c>
      <c r="BA1373" s="81" t="s">
        <v>73</v>
      </c>
      <c r="BB1373" s="72" t="s">
        <v>123</v>
      </c>
      <c r="BC1373" s="75" t="s">
        <v>10671</v>
      </c>
      <c r="BD1373" s="71" t="s">
        <v>65</v>
      </c>
      <c r="BE1373" s="71" t="s">
        <v>65</v>
      </c>
    </row>
    <row r="1374" spans="2:57" x14ac:dyDescent="0.25">
      <c r="B1374" s="71">
        <v>2025</v>
      </c>
      <c r="C1374" s="71">
        <v>891780111</v>
      </c>
      <c r="D1374" s="71" t="s">
        <v>63</v>
      </c>
      <c r="E1374" s="72" t="s">
        <v>10670</v>
      </c>
      <c r="F1374" s="72" t="s">
        <v>10669</v>
      </c>
      <c r="G1374" s="176">
        <v>0</v>
      </c>
      <c r="H1374" s="72" t="s">
        <v>71</v>
      </c>
      <c r="I1374" s="71" t="s">
        <v>64</v>
      </c>
      <c r="J1374" s="73" t="s">
        <v>81</v>
      </c>
      <c r="K1374" s="75" t="s">
        <v>10668</v>
      </c>
      <c r="L1374" s="76">
        <v>12036300</v>
      </c>
      <c r="M1374" s="71" t="s">
        <v>66</v>
      </c>
      <c r="N1374" s="75" t="s">
        <v>10667</v>
      </c>
      <c r="O1374" s="75">
        <v>1083567834</v>
      </c>
      <c r="P1374" s="72">
        <v>1425</v>
      </c>
      <c r="Q1374" s="80">
        <v>45840</v>
      </c>
      <c r="R1374" s="75">
        <v>5603238000</v>
      </c>
      <c r="S1374" s="80">
        <v>45894</v>
      </c>
      <c r="T1374" s="76">
        <v>12036300</v>
      </c>
      <c r="U1374" s="72" t="s">
        <v>65</v>
      </c>
      <c r="V1374" s="76">
        <v>85465146</v>
      </c>
      <c r="W1374" s="104" t="s">
        <v>9042</v>
      </c>
      <c r="X1374" s="80">
        <v>45894</v>
      </c>
      <c r="Y1374" s="80">
        <v>45894</v>
      </c>
      <c r="Z1374" s="78" t="s">
        <v>73</v>
      </c>
      <c r="AA1374" s="78">
        <v>45991</v>
      </c>
      <c r="AB1374" s="102">
        <f t="shared" si="126"/>
        <v>97</v>
      </c>
      <c r="AC1374" s="72">
        <v>0</v>
      </c>
      <c r="AD1374" s="514">
        <v>0</v>
      </c>
      <c r="AE1374" s="72">
        <v>0</v>
      </c>
      <c r="AF1374" s="80" t="s">
        <v>73</v>
      </c>
      <c r="AG1374" s="102">
        <f t="shared" si="127"/>
        <v>0</v>
      </c>
      <c r="AH1374" s="72">
        <v>0</v>
      </c>
      <c r="AI1374" s="628">
        <v>0</v>
      </c>
      <c r="AJ1374" s="72" t="s">
        <v>73</v>
      </c>
      <c r="AK1374" s="80" t="s">
        <v>73</v>
      </c>
      <c r="AL1374" s="72">
        <v>0</v>
      </c>
      <c r="AM1374" s="80" t="s">
        <v>73</v>
      </c>
      <c r="AN1374" s="80" t="s">
        <v>73</v>
      </c>
      <c r="AO1374" s="80" t="s">
        <v>73</v>
      </c>
      <c r="AP1374" s="102">
        <f t="shared" si="128"/>
        <v>0</v>
      </c>
      <c r="AQ1374" s="102">
        <f t="shared" si="129"/>
        <v>12036300</v>
      </c>
      <c r="AR1374" s="72" t="s">
        <v>65</v>
      </c>
      <c r="AS1374" s="76">
        <v>12036300</v>
      </c>
      <c r="AT1374" s="72" t="s">
        <v>319</v>
      </c>
      <c r="AU1374" s="76">
        <v>0</v>
      </c>
      <c r="AV1374" s="81" t="s">
        <v>73</v>
      </c>
      <c r="AW1374" s="620">
        <v>8564300</v>
      </c>
      <c r="AX1374" s="488">
        <f t="shared" si="130"/>
        <v>3472000</v>
      </c>
      <c r="AY1374" s="84">
        <f t="shared" si="131"/>
        <v>0.71153926040394477</v>
      </c>
      <c r="AZ1374" s="84">
        <v>0.71153926040394477</v>
      </c>
      <c r="BA1374" s="81" t="s">
        <v>73</v>
      </c>
      <c r="BB1374" s="72" t="s">
        <v>123</v>
      </c>
      <c r="BC1374" s="75" t="s">
        <v>10666</v>
      </c>
      <c r="BD1374" s="71" t="s">
        <v>65</v>
      </c>
      <c r="BE1374" s="71" t="s">
        <v>65</v>
      </c>
    </row>
    <row r="1375" spans="2:57" x14ac:dyDescent="0.25">
      <c r="B1375" s="71">
        <v>2025</v>
      </c>
      <c r="C1375" s="71">
        <v>891780111</v>
      </c>
      <c r="D1375" s="71" t="s">
        <v>63</v>
      </c>
      <c r="E1375" s="72" t="s">
        <v>10665</v>
      </c>
      <c r="F1375" s="72" t="s">
        <v>10664</v>
      </c>
      <c r="G1375" s="176">
        <v>0</v>
      </c>
      <c r="H1375" s="72" t="s">
        <v>71</v>
      </c>
      <c r="I1375" s="71" t="s">
        <v>64</v>
      </c>
      <c r="J1375" s="73" t="s">
        <v>81</v>
      </c>
      <c r="K1375" s="75" t="s">
        <v>10663</v>
      </c>
      <c r="L1375" s="76">
        <v>8391700</v>
      </c>
      <c r="M1375" s="71" t="s">
        <v>66</v>
      </c>
      <c r="N1375" s="75" t="s">
        <v>10662</v>
      </c>
      <c r="O1375" s="75">
        <v>57466567</v>
      </c>
      <c r="P1375" s="72">
        <v>1426</v>
      </c>
      <c r="Q1375" s="80">
        <v>45840</v>
      </c>
      <c r="R1375" s="75">
        <v>2494141000</v>
      </c>
      <c r="S1375" s="80">
        <v>45895</v>
      </c>
      <c r="T1375" s="76">
        <v>8391700</v>
      </c>
      <c r="U1375" s="72" t="s">
        <v>65</v>
      </c>
      <c r="V1375" s="76">
        <v>57444673</v>
      </c>
      <c r="W1375" s="104" t="s">
        <v>10483</v>
      </c>
      <c r="X1375" s="80">
        <v>45895</v>
      </c>
      <c r="Y1375" s="80">
        <v>45895</v>
      </c>
      <c r="Z1375" s="78" t="s">
        <v>73</v>
      </c>
      <c r="AA1375" s="78">
        <v>45991</v>
      </c>
      <c r="AB1375" s="102">
        <f t="shared" si="126"/>
        <v>96</v>
      </c>
      <c r="AC1375" s="72">
        <v>0</v>
      </c>
      <c r="AD1375" s="514">
        <v>0</v>
      </c>
      <c r="AE1375" s="72">
        <v>0</v>
      </c>
      <c r="AF1375" s="80" t="s">
        <v>73</v>
      </c>
      <c r="AG1375" s="102">
        <f t="shared" si="127"/>
        <v>0</v>
      </c>
      <c r="AH1375" s="72">
        <v>0</v>
      </c>
      <c r="AI1375" s="628">
        <v>0</v>
      </c>
      <c r="AJ1375" s="72" t="s">
        <v>73</v>
      </c>
      <c r="AK1375" s="80" t="s">
        <v>73</v>
      </c>
      <c r="AL1375" s="72">
        <v>0</v>
      </c>
      <c r="AM1375" s="80" t="s">
        <v>73</v>
      </c>
      <c r="AN1375" s="80" t="s">
        <v>73</v>
      </c>
      <c r="AO1375" s="80" t="s">
        <v>73</v>
      </c>
      <c r="AP1375" s="102">
        <f t="shared" si="128"/>
        <v>0</v>
      </c>
      <c r="AQ1375" s="102">
        <f t="shared" si="129"/>
        <v>8391700</v>
      </c>
      <c r="AR1375" s="72" t="s">
        <v>65</v>
      </c>
      <c r="AS1375" s="76">
        <v>8391700</v>
      </c>
      <c r="AT1375" s="72" t="s">
        <v>319</v>
      </c>
      <c r="AU1375" s="76">
        <v>0</v>
      </c>
      <c r="AV1375" s="81" t="s">
        <v>73</v>
      </c>
      <c r="AW1375" s="620">
        <v>5741700</v>
      </c>
      <c r="AX1375" s="488">
        <f t="shared" si="130"/>
        <v>2650000</v>
      </c>
      <c r="AY1375" s="84">
        <f t="shared" si="131"/>
        <v>0.68421178068806077</v>
      </c>
      <c r="AZ1375" s="84">
        <v>0.68421178068806077</v>
      </c>
      <c r="BA1375" s="81" t="s">
        <v>73</v>
      </c>
      <c r="BB1375" s="72" t="s">
        <v>123</v>
      </c>
      <c r="BC1375" s="75" t="s">
        <v>10661</v>
      </c>
      <c r="BD1375" s="71" t="s">
        <v>65</v>
      </c>
      <c r="BE1375" s="71" t="s">
        <v>65</v>
      </c>
    </row>
    <row r="1376" spans="2:57" x14ac:dyDescent="0.25">
      <c r="B1376" s="71">
        <v>2025</v>
      </c>
      <c r="C1376" s="71">
        <v>891780111</v>
      </c>
      <c r="D1376" s="71" t="s">
        <v>63</v>
      </c>
      <c r="E1376" s="72" t="s">
        <v>10660</v>
      </c>
      <c r="F1376" s="72" t="s">
        <v>10659</v>
      </c>
      <c r="G1376" s="176">
        <v>0</v>
      </c>
      <c r="H1376" s="72" t="s">
        <v>71</v>
      </c>
      <c r="I1376" s="71" t="s">
        <v>64</v>
      </c>
      <c r="J1376" s="73" t="s">
        <v>81</v>
      </c>
      <c r="K1376" s="75" t="s">
        <v>10658</v>
      </c>
      <c r="L1376" s="76">
        <v>5000000</v>
      </c>
      <c r="M1376" s="71" t="s">
        <v>66</v>
      </c>
      <c r="N1376" s="75" t="s">
        <v>10657</v>
      </c>
      <c r="O1376" s="75">
        <v>1004360561</v>
      </c>
      <c r="P1376" s="72">
        <v>726</v>
      </c>
      <c r="Q1376" s="80">
        <v>45735</v>
      </c>
      <c r="R1376" s="75">
        <v>177000000</v>
      </c>
      <c r="S1376" s="80">
        <v>45895</v>
      </c>
      <c r="T1376" s="76">
        <v>5000000</v>
      </c>
      <c r="U1376" s="72" t="s">
        <v>65</v>
      </c>
      <c r="V1376" s="76">
        <v>79738530</v>
      </c>
      <c r="W1376" s="104" t="s">
        <v>10373</v>
      </c>
      <c r="X1376" s="80">
        <v>45895</v>
      </c>
      <c r="Y1376" s="80">
        <v>45895</v>
      </c>
      <c r="Z1376" s="78" t="s">
        <v>73</v>
      </c>
      <c r="AA1376" s="78">
        <v>45948</v>
      </c>
      <c r="AB1376" s="102">
        <f t="shared" si="126"/>
        <v>53</v>
      </c>
      <c r="AC1376" s="72">
        <v>0</v>
      </c>
      <c r="AD1376" s="514">
        <v>0</v>
      </c>
      <c r="AE1376" s="72">
        <v>0</v>
      </c>
      <c r="AF1376" s="80" t="s">
        <v>73</v>
      </c>
      <c r="AG1376" s="102">
        <f t="shared" si="127"/>
        <v>0</v>
      </c>
      <c r="AH1376" s="72">
        <v>0</v>
      </c>
      <c r="AI1376" s="628">
        <v>0</v>
      </c>
      <c r="AJ1376" s="72" t="s">
        <v>73</v>
      </c>
      <c r="AK1376" s="80" t="s">
        <v>73</v>
      </c>
      <c r="AL1376" s="72">
        <v>0</v>
      </c>
      <c r="AM1376" s="80" t="s">
        <v>73</v>
      </c>
      <c r="AN1376" s="80" t="s">
        <v>73</v>
      </c>
      <c r="AO1376" s="80" t="s">
        <v>73</v>
      </c>
      <c r="AP1376" s="102">
        <f t="shared" si="128"/>
        <v>0</v>
      </c>
      <c r="AQ1376" s="102">
        <f t="shared" si="129"/>
        <v>5000000</v>
      </c>
      <c r="AR1376" s="72" t="s">
        <v>65</v>
      </c>
      <c r="AS1376" s="76">
        <v>5000000</v>
      </c>
      <c r="AT1376" s="72" t="s">
        <v>319</v>
      </c>
      <c r="AU1376" s="76">
        <v>0</v>
      </c>
      <c r="AV1376" s="81" t="s">
        <v>73</v>
      </c>
      <c r="AW1376" s="620">
        <v>5000000</v>
      </c>
      <c r="AX1376" s="488">
        <f t="shared" si="130"/>
        <v>0</v>
      </c>
      <c r="AY1376" s="84">
        <f t="shared" si="131"/>
        <v>1</v>
      </c>
      <c r="AZ1376" s="84">
        <v>1</v>
      </c>
      <c r="BA1376" s="81" t="s">
        <v>73</v>
      </c>
      <c r="BB1376" s="72" t="s">
        <v>208</v>
      </c>
      <c r="BC1376" s="75" t="s">
        <v>10656</v>
      </c>
      <c r="BD1376" s="71" t="s">
        <v>65</v>
      </c>
      <c r="BE1376" s="71" t="s">
        <v>65</v>
      </c>
    </row>
    <row r="1377" spans="2:57" x14ac:dyDescent="0.25">
      <c r="B1377" s="71">
        <v>2025</v>
      </c>
      <c r="C1377" s="71">
        <v>891780111</v>
      </c>
      <c r="D1377" s="71" t="s">
        <v>63</v>
      </c>
      <c r="E1377" s="72" t="s">
        <v>10655</v>
      </c>
      <c r="F1377" s="72" t="s">
        <v>10654</v>
      </c>
      <c r="G1377" s="176">
        <v>0</v>
      </c>
      <c r="H1377" s="72" t="s">
        <v>71</v>
      </c>
      <c r="I1377" s="71" t="s">
        <v>64</v>
      </c>
      <c r="J1377" s="73" t="s">
        <v>81</v>
      </c>
      <c r="K1377" s="75" t="s">
        <v>10653</v>
      </c>
      <c r="L1377" s="76">
        <v>12000000</v>
      </c>
      <c r="M1377" s="71" t="s">
        <v>66</v>
      </c>
      <c r="N1377" s="75" t="s">
        <v>10652</v>
      </c>
      <c r="O1377" s="75">
        <v>1015432527</v>
      </c>
      <c r="P1377" s="72">
        <v>726</v>
      </c>
      <c r="Q1377" s="80">
        <v>45735</v>
      </c>
      <c r="R1377" s="75">
        <v>177000000</v>
      </c>
      <c r="S1377" s="80">
        <v>45895</v>
      </c>
      <c r="T1377" s="76">
        <v>12000000</v>
      </c>
      <c r="U1377" s="72" t="s">
        <v>65</v>
      </c>
      <c r="V1377" s="76">
        <v>79738530</v>
      </c>
      <c r="W1377" s="104" t="s">
        <v>10373</v>
      </c>
      <c r="X1377" s="80">
        <v>45895</v>
      </c>
      <c r="Y1377" s="80">
        <v>45895</v>
      </c>
      <c r="Z1377" s="78" t="s">
        <v>73</v>
      </c>
      <c r="AA1377" s="78">
        <v>46009</v>
      </c>
      <c r="AB1377" s="102">
        <f t="shared" si="126"/>
        <v>114</v>
      </c>
      <c r="AC1377" s="72">
        <v>0</v>
      </c>
      <c r="AD1377" s="514">
        <v>0</v>
      </c>
      <c r="AE1377" s="72">
        <v>0</v>
      </c>
      <c r="AF1377" s="80" t="s">
        <v>73</v>
      </c>
      <c r="AG1377" s="102">
        <f t="shared" si="127"/>
        <v>0</v>
      </c>
      <c r="AH1377" s="72">
        <v>0</v>
      </c>
      <c r="AI1377" s="628">
        <v>0</v>
      </c>
      <c r="AJ1377" s="72" t="s">
        <v>73</v>
      </c>
      <c r="AK1377" s="80" t="s">
        <v>73</v>
      </c>
      <c r="AL1377" s="72">
        <v>0</v>
      </c>
      <c r="AM1377" s="80" t="s">
        <v>73</v>
      </c>
      <c r="AN1377" s="80" t="s">
        <v>73</v>
      </c>
      <c r="AO1377" s="80" t="s">
        <v>73</v>
      </c>
      <c r="AP1377" s="102">
        <f t="shared" si="128"/>
        <v>0</v>
      </c>
      <c r="AQ1377" s="102">
        <f t="shared" si="129"/>
        <v>12000000</v>
      </c>
      <c r="AR1377" s="72" t="s">
        <v>65</v>
      </c>
      <c r="AS1377" s="76">
        <v>12000000</v>
      </c>
      <c r="AT1377" s="72" t="s">
        <v>319</v>
      </c>
      <c r="AU1377" s="76">
        <v>0</v>
      </c>
      <c r="AV1377" s="81" t="s">
        <v>73</v>
      </c>
      <c r="AW1377" s="620">
        <v>7500000</v>
      </c>
      <c r="AX1377" s="488">
        <f t="shared" si="130"/>
        <v>4500000</v>
      </c>
      <c r="AY1377" s="84">
        <f t="shared" si="131"/>
        <v>0.625</v>
      </c>
      <c r="AZ1377" s="84">
        <v>0.625</v>
      </c>
      <c r="BA1377" s="81" t="s">
        <v>73</v>
      </c>
      <c r="BB1377" s="72" t="s">
        <v>123</v>
      </c>
      <c r="BC1377" s="75" t="s">
        <v>10651</v>
      </c>
      <c r="BD1377" s="71" t="s">
        <v>65</v>
      </c>
      <c r="BE1377" s="71" t="s">
        <v>65</v>
      </c>
    </row>
    <row r="1378" spans="2:57" x14ac:dyDescent="0.25">
      <c r="B1378" s="71">
        <v>2025</v>
      </c>
      <c r="C1378" s="71">
        <v>891780111</v>
      </c>
      <c r="D1378" s="71" t="s">
        <v>63</v>
      </c>
      <c r="E1378" s="72" t="s">
        <v>10650</v>
      </c>
      <c r="F1378" s="72" t="s">
        <v>10649</v>
      </c>
      <c r="G1378" s="176">
        <v>0</v>
      </c>
      <c r="H1378" s="72" t="s">
        <v>71</v>
      </c>
      <c r="I1378" s="71" t="s">
        <v>64</v>
      </c>
      <c r="J1378" s="73" t="s">
        <v>81</v>
      </c>
      <c r="K1378" s="75" t="s">
        <v>10648</v>
      </c>
      <c r="L1378" s="76">
        <v>10000000</v>
      </c>
      <c r="M1378" s="71" t="s">
        <v>66</v>
      </c>
      <c r="N1378" s="75" t="s">
        <v>10647</v>
      </c>
      <c r="O1378" s="75">
        <v>1056688337</v>
      </c>
      <c r="P1378" s="72">
        <v>726</v>
      </c>
      <c r="Q1378" s="80">
        <v>45735</v>
      </c>
      <c r="R1378" s="75">
        <v>177000000</v>
      </c>
      <c r="S1378" s="80">
        <v>45895</v>
      </c>
      <c r="T1378" s="76">
        <v>10000000</v>
      </c>
      <c r="U1378" s="72" t="s">
        <v>65</v>
      </c>
      <c r="V1378" s="76">
        <v>79738530</v>
      </c>
      <c r="W1378" s="104" t="s">
        <v>10373</v>
      </c>
      <c r="X1378" s="80">
        <v>45895</v>
      </c>
      <c r="Y1378" s="80">
        <v>45895</v>
      </c>
      <c r="Z1378" s="78" t="s">
        <v>73</v>
      </c>
      <c r="AA1378" s="78">
        <v>46009</v>
      </c>
      <c r="AB1378" s="102">
        <f t="shared" si="126"/>
        <v>114</v>
      </c>
      <c r="AC1378" s="72">
        <v>0</v>
      </c>
      <c r="AD1378" s="514">
        <v>0</v>
      </c>
      <c r="AE1378" s="72">
        <v>0</v>
      </c>
      <c r="AF1378" s="80" t="s">
        <v>73</v>
      </c>
      <c r="AG1378" s="102">
        <f t="shared" si="127"/>
        <v>0</v>
      </c>
      <c r="AH1378" s="72">
        <v>0</v>
      </c>
      <c r="AI1378" s="628">
        <v>0</v>
      </c>
      <c r="AJ1378" s="72" t="s">
        <v>73</v>
      </c>
      <c r="AK1378" s="80" t="s">
        <v>73</v>
      </c>
      <c r="AL1378" s="72">
        <v>0</v>
      </c>
      <c r="AM1378" s="80" t="s">
        <v>73</v>
      </c>
      <c r="AN1378" s="80" t="s">
        <v>73</v>
      </c>
      <c r="AO1378" s="80" t="s">
        <v>73</v>
      </c>
      <c r="AP1378" s="102">
        <f t="shared" si="128"/>
        <v>0</v>
      </c>
      <c r="AQ1378" s="102">
        <f t="shared" si="129"/>
        <v>10000000</v>
      </c>
      <c r="AR1378" s="72" t="s">
        <v>65</v>
      </c>
      <c r="AS1378" s="76">
        <v>10000000</v>
      </c>
      <c r="AT1378" s="72" t="s">
        <v>319</v>
      </c>
      <c r="AU1378" s="76">
        <v>0</v>
      </c>
      <c r="AV1378" s="81" t="s">
        <v>73</v>
      </c>
      <c r="AW1378" s="620">
        <v>6000000</v>
      </c>
      <c r="AX1378" s="488">
        <f t="shared" si="130"/>
        <v>4000000</v>
      </c>
      <c r="AY1378" s="84">
        <f t="shared" si="131"/>
        <v>0.6</v>
      </c>
      <c r="AZ1378" s="84">
        <v>0.6</v>
      </c>
      <c r="BA1378" s="81" t="s">
        <v>73</v>
      </c>
      <c r="BB1378" s="72" t="s">
        <v>123</v>
      </c>
      <c r="BC1378" s="75" t="s">
        <v>10646</v>
      </c>
      <c r="BD1378" s="71" t="s">
        <v>65</v>
      </c>
      <c r="BE1378" s="71" t="s">
        <v>65</v>
      </c>
    </row>
    <row r="1379" spans="2:57" x14ac:dyDescent="0.25">
      <c r="B1379" s="71">
        <v>2025</v>
      </c>
      <c r="C1379" s="71">
        <v>891780111</v>
      </c>
      <c r="D1379" s="71" t="s">
        <v>63</v>
      </c>
      <c r="E1379" s="72" t="s">
        <v>10645</v>
      </c>
      <c r="F1379" s="72" t="s">
        <v>10644</v>
      </c>
      <c r="G1379" s="176">
        <v>0</v>
      </c>
      <c r="H1379" s="72" t="s">
        <v>71</v>
      </c>
      <c r="I1379" s="71" t="s">
        <v>64</v>
      </c>
      <c r="J1379" s="73" t="s">
        <v>81</v>
      </c>
      <c r="K1379" s="75" t="s">
        <v>10643</v>
      </c>
      <c r="L1379" s="76">
        <v>8391667</v>
      </c>
      <c r="M1379" s="71" t="s">
        <v>66</v>
      </c>
      <c r="N1379" s="75" t="s">
        <v>10642</v>
      </c>
      <c r="O1379" s="75">
        <v>1193067637</v>
      </c>
      <c r="P1379" s="72">
        <v>1426</v>
      </c>
      <c r="Q1379" s="80">
        <v>45840</v>
      </c>
      <c r="R1379" s="75">
        <v>2494141000</v>
      </c>
      <c r="S1379" s="80">
        <v>45895</v>
      </c>
      <c r="T1379" s="76">
        <v>8391667</v>
      </c>
      <c r="U1379" s="72" t="s">
        <v>65</v>
      </c>
      <c r="V1379" s="76">
        <v>85465146</v>
      </c>
      <c r="W1379" s="104" t="s">
        <v>9042</v>
      </c>
      <c r="X1379" s="80">
        <v>45895</v>
      </c>
      <c r="Y1379" s="80">
        <v>45895</v>
      </c>
      <c r="Z1379" s="78" t="s">
        <v>73</v>
      </c>
      <c r="AA1379" s="78">
        <v>45991</v>
      </c>
      <c r="AB1379" s="102">
        <f t="shared" si="126"/>
        <v>96</v>
      </c>
      <c r="AC1379" s="72">
        <v>0</v>
      </c>
      <c r="AD1379" s="514">
        <v>0</v>
      </c>
      <c r="AE1379" s="72">
        <v>0</v>
      </c>
      <c r="AF1379" s="80" t="s">
        <v>73</v>
      </c>
      <c r="AG1379" s="102">
        <f t="shared" si="127"/>
        <v>0</v>
      </c>
      <c r="AH1379" s="72">
        <v>0</v>
      </c>
      <c r="AI1379" s="628">
        <v>0</v>
      </c>
      <c r="AJ1379" s="72" t="s">
        <v>73</v>
      </c>
      <c r="AK1379" s="80" t="s">
        <v>73</v>
      </c>
      <c r="AL1379" s="72">
        <v>0</v>
      </c>
      <c r="AM1379" s="80" t="s">
        <v>73</v>
      </c>
      <c r="AN1379" s="80" t="s">
        <v>73</v>
      </c>
      <c r="AO1379" s="80" t="s">
        <v>73</v>
      </c>
      <c r="AP1379" s="102">
        <f t="shared" si="128"/>
        <v>0</v>
      </c>
      <c r="AQ1379" s="102">
        <f t="shared" si="129"/>
        <v>8391667</v>
      </c>
      <c r="AR1379" s="72" t="s">
        <v>65</v>
      </c>
      <c r="AS1379" s="76">
        <v>8391667</v>
      </c>
      <c r="AT1379" s="72" t="s">
        <v>319</v>
      </c>
      <c r="AU1379" s="76">
        <v>0</v>
      </c>
      <c r="AV1379" s="81" t="s">
        <v>73</v>
      </c>
      <c r="AW1379" s="620">
        <v>5741667</v>
      </c>
      <c r="AX1379" s="488">
        <f t="shared" si="130"/>
        <v>2650000</v>
      </c>
      <c r="AY1379" s="84">
        <f t="shared" si="131"/>
        <v>0.68421053885956151</v>
      </c>
      <c r="AZ1379" s="84">
        <v>0.68421053885956151</v>
      </c>
      <c r="BA1379" s="81" t="s">
        <v>73</v>
      </c>
      <c r="BB1379" s="72" t="s">
        <v>123</v>
      </c>
      <c r="BC1379" s="75" t="s">
        <v>10641</v>
      </c>
      <c r="BD1379" s="71" t="s">
        <v>65</v>
      </c>
      <c r="BE1379" s="71" t="s">
        <v>65</v>
      </c>
    </row>
    <row r="1380" spans="2:57" x14ac:dyDescent="0.25">
      <c r="B1380" s="71">
        <v>2025</v>
      </c>
      <c r="C1380" s="71">
        <v>891780111</v>
      </c>
      <c r="D1380" s="71" t="s">
        <v>63</v>
      </c>
      <c r="E1380" s="72" t="s">
        <v>10640</v>
      </c>
      <c r="F1380" s="72" t="s">
        <v>10639</v>
      </c>
      <c r="G1380" s="176">
        <v>0</v>
      </c>
      <c r="H1380" s="72" t="s">
        <v>71</v>
      </c>
      <c r="I1380" s="71" t="s">
        <v>64</v>
      </c>
      <c r="J1380" s="73" t="s">
        <v>81</v>
      </c>
      <c r="K1380" s="75" t="s">
        <v>10638</v>
      </c>
      <c r="L1380" s="76">
        <v>10625200</v>
      </c>
      <c r="M1380" s="71" t="s">
        <v>66</v>
      </c>
      <c r="N1380" s="75" t="s">
        <v>10637</v>
      </c>
      <c r="O1380" s="75">
        <v>85373313</v>
      </c>
      <c r="P1380" s="72">
        <v>1425</v>
      </c>
      <c r="Q1380" s="80">
        <v>45840</v>
      </c>
      <c r="R1380" s="75">
        <v>5603238000</v>
      </c>
      <c r="S1380" s="80">
        <v>45895</v>
      </c>
      <c r="T1380" s="76">
        <v>10625200</v>
      </c>
      <c r="U1380" s="72" t="s">
        <v>65</v>
      </c>
      <c r="V1380" s="76">
        <v>93400727</v>
      </c>
      <c r="W1380" s="104" t="s">
        <v>10636</v>
      </c>
      <c r="X1380" s="80">
        <v>45895</v>
      </c>
      <c r="Y1380" s="80">
        <v>45895</v>
      </c>
      <c r="Z1380" s="78" t="s">
        <v>73</v>
      </c>
      <c r="AA1380" s="78">
        <v>45991</v>
      </c>
      <c r="AB1380" s="102">
        <f t="shared" si="126"/>
        <v>96</v>
      </c>
      <c r="AC1380" s="72">
        <v>0</v>
      </c>
      <c r="AD1380" s="514">
        <v>0</v>
      </c>
      <c r="AE1380" s="72">
        <v>0</v>
      </c>
      <c r="AF1380" s="80" t="s">
        <v>73</v>
      </c>
      <c r="AG1380" s="102">
        <f t="shared" si="127"/>
        <v>0</v>
      </c>
      <c r="AH1380" s="72">
        <v>0</v>
      </c>
      <c r="AI1380" s="628">
        <v>0</v>
      </c>
      <c r="AJ1380" s="72" t="s">
        <v>73</v>
      </c>
      <c r="AK1380" s="80" t="s">
        <v>73</v>
      </c>
      <c r="AL1380" s="72">
        <v>0</v>
      </c>
      <c r="AM1380" s="80" t="s">
        <v>73</v>
      </c>
      <c r="AN1380" s="80" t="s">
        <v>73</v>
      </c>
      <c r="AO1380" s="80" t="s">
        <v>73</v>
      </c>
      <c r="AP1380" s="102">
        <f t="shared" si="128"/>
        <v>0</v>
      </c>
      <c r="AQ1380" s="102">
        <f t="shared" si="129"/>
        <v>10625200</v>
      </c>
      <c r="AR1380" s="72" t="s">
        <v>65</v>
      </c>
      <c r="AS1380" s="76">
        <v>10625200</v>
      </c>
      <c r="AT1380" s="72" t="s">
        <v>319</v>
      </c>
      <c r="AU1380" s="76">
        <v>0</v>
      </c>
      <c r="AV1380" s="81" t="s">
        <v>73</v>
      </c>
      <c r="AW1380" s="620">
        <v>7469200</v>
      </c>
      <c r="AX1380" s="488">
        <f t="shared" si="130"/>
        <v>3156000</v>
      </c>
      <c r="AY1380" s="84">
        <f t="shared" si="131"/>
        <v>0.70297029702970293</v>
      </c>
      <c r="AZ1380" s="84">
        <v>0.70297029702970293</v>
      </c>
      <c r="BA1380" s="81" t="s">
        <v>73</v>
      </c>
      <c r="BB1380" s="72" t="s">
        <v>123</v>
      </c>
      <c r="BC1380" s="75" t="s">
        <v>10635</v>
      </c>
      <c r="BD1380" s="71" t="s">
        <v>65</v>
      </c>
      <c r="BE1380" s="71" t="s">
        <v>65</v>
      </c>
    </row>
    <row r="1381" spans="2:57" x14ac:dyDescent="0.25">
      <c r="B1381" s="71">
        <v>2025</v>
      </c>
      <c r="C1381" s="71">
        <v>891780111</v>
      </c>
      <c r="D1381" s="71" t="s">
        <v>63</v>
      </c>
      <c r="E1381" s="72" t="s">
        <v>10634</v>
      </c>
      <c r="F1381" s="72" t="s">
        <v>10633</v>
      </c>
      <c r="G1381" s="176">
        <v>0</v>
      </c>
      <c r="H1381" s="72" t="s">
        <v>71</v>
      </c>
      <c r="I1381" s="71" t="s">
        <v>64</v>
      </c>
      <c r="J1381" s="73" t="s">
        <v>81</v>
      </c>
      <c r="K1381" s="75" t="s">
        <v>10632</v>
      </c>
      <c r="L1381" s="76">
        <v>8600000</v>
      </c>
      <c r="M1381" s="71" t="s">
        <v>66</v>
      </c>
      <c r="N1381" s="75" t="s">
        <v>10631</v>
      </c>
      <c r="O1381" s="75">
        <v>1007820291</v>
      </c>
      <c r="P1381" s="72">
        <v>726</v>
      </c>
      <c r="Q1381" s="80">
        <v>45735</v>
      </c>
      <c r="R1381" s="75">
        <v>177000000</v>
      </c>
      <c r="S1381" s="80">
        <v>45896</v>
      </c>
      <c r="T1381" s="76">
        <v>8600000</v>
      </c>
      <c r="U1381" s="72" t="s">
        <v>65</v>
      </c>
      <c r="V1381" s="76">
        <v>79738530</v>
      </c>
      <c r="W1381" s="104" t="s">
        <v>10373</v>
      </c>
      <c r="X1381" s="80">
        <v>45896</v>
      </c>
      <c r="Y1381" s="80">
        <v>45896</v>
      </c>
      <c r="Z1381" s="78" t="s">
        <v>73</v>
      </c>
      <c r="AA1381" s="78">
        <v>46009</v>
      </c>
      <c r="AB1381" s="102">
        <f t="shared" si="126"/>
        <v>113</v>
      </c>
      <c r="AC1381" s="72">
        <v>0</v>
      </c>
      <c r="AD1381" s="514">
        <v>0</v>
      </c>
      <c r="AE1381" s="72">
        <v>0</v>
      </c>
      <c r="AF1381" s="80" t="s">
        <v>73</v>
      </c>
      <c r="AG1381" s="102">
        <f t="shared" si="127"/>
        <v>0</v>
      </c>
      <c r="AH1381" s="72">
        <v>0</v>
      </c>
      <c r="AI1381" s="628">
        <v>0</v>
      </c>
      <c r="AJ1381" s="72" t="s">
        <v>73</v>
      </c>
      <c r="AK1381" s="80" t="s">
        <v>73</v>
      </c>
      <c r="AL1381" s="72">
        <v>0</v>
      </c>
      <c r="AM1381" s="80" t="s">
        <v>73</v>
      </c>
      <c r="AN1381" s="80" t="s">
        <v>73</v>
      </c>
      <c r="AO1381" s="80" t="s">
        <v>73</v>
      </c>
      <c r="AP1381" s="102">
        <f t="shared" si="128"/>
        <v>0</v>
      </c>
      <c r="AQ1381" s="102">
        <f t="shared" si="129"/>
        <v>8600000</v>
      </c>
      <c r="AR1381" s="72" t="s">
        <v>65</v>
      </c>
      <c r="AS1381" s="76">
        <v>8600000</v>
      </c>
      <c r="AT1381" s="72" t="s">
        <v>319</v>
      </c>
      <c r="AU1381" s="76">
        <v>0</v>
      </c>
      <c r="AV1381" s="81" t="s">
        <v>73</v>
      </c>
      <c r="AW1381" s="620">
        <v>5160000</v>
      </c>
      <c r="AX1381" s="488">
        <f t="shared" si="130"/>
        <v>3440000</v>
      </c>
      <c r="AY1381" s="84">
        <f t="shared" si="131"/>
        <v>0.6</v>
      </c>
      <c r="AZ1381" s="84">
        <v>0.6</v>
      </c>
      <c r="BA1381" s="81" t="s">
        <v>73</v>
      </c>
      <c r="BB1381" s="72" t="s">
        <v>123</v>
      </c>
      <c r="BC1381" s="75" t="s">
        <v>10630</v>
      </c>
      <c r="BD1381" s="71" t="s">
        <v>65</v>
      </c>
      <c r="BE1381" s="71" t="s">
        <v>65</v>
      </c>
    </row>
    <row r="1382" spans="2:57" x14ac:dyDescent="0.25">
      <c r="B1382" s="71">
        <v>2025</v>
      </c>
      <c r="C1382" s="71">
        <v>891780111</v>
      </c>
      <c r="D1382" s="71" t="s">
        <v>63</v>
      </c>
      <c r="E1382" s="72" t="s">
        <v>10629</v>
      </c>
      <c r="F1382" s="72" t="s">
        <v>10628</v>
      </c>
      <c r="G1382" s="176">
        <v>0</v>
      </c>
      <c r="H1382" s="72" t="s">
        <v>71</v>
      </c>
      <c r="I1382" s="71" t="s">
        <v>64</v>
      </c>
      <c r="J1382" s="73" t="s">
        <v>81</v>
      </c>
      <c r="K1382" s="75" t="s">
        <v>10627</v>
      </c>
      <c r="L1382" s="76">
        <v>8480000</v>
      </c>
      <c r="M1382" s="71" t="s">
        <v>66</v>
      </c>
      <c r="N1382" s="75" t="s">
        <v>10626</v>
      </c>
      <c r="O1382" s="75">
        <v>57290162</v>
      </c>
      <c r="P1382" s="72">
        <v>1426</v>
      </c>
      <c r="Q1382" s="80">
        <v>45840</v>
      </c>
      <c r="R1382" s="75">
        <v>2494141000</v>
      </c>
      <c r="S1382" s="80">
        <v>45896</v>
      </c>
      <c r="T1382" s="76">
        <v>8480000</v>
      </c>
      <c r="U1382" s="72" t="s">
        <v>65</v>
      </c>
      <c r="V1382" s="76">
        <v>79738530</v>
      </c>
      <c r="W1382" s="104" t="s">
        <v>10373</v>
      </c>
      <c r="X1382" s="80">
        <v>45896</v>
      </c>
      <c r="Y1382" s="80">
        <v>45896</v>
      </c>
      <c r="Z1382" s="78" t="s">
        <v>73</v>
      </c>
      <c r="AA1382" s="78">
        <v>45991</v>
      </c>
      <c r="AB1382" s="102">
        <f t="shared" si="126"/>
        <v>95</v>
      </c>
      <c r="AC1382" s="72">
        <v>0</v>
      </c>
      <c r="AD1382" s="514">
        <v>0</v>
      </c>
      <c r="AE1382" s="72">
        <v>0</v>
      </c>
      <c r="AF1382" s="80" t="s">
        <v>73</v>
      </c>
      <c r="AG1382" s="102">
        <f t="shared" si="127"/>
        <v>0</v>
      </c>
      <c r="AH1382" s="72">
        <v>0</v>
      </c>
      <c r="AI1382" s="628">
        <v>0</v>
      </c>
      <c r="AJ1382" s="72" t="s">
        <v>73</v>
      </c>
      <c r="AK1382" s="80" t="s">
        <v>73</v>
      </c>
      <c r="AL1382" s="72">
        <v>0</v>
      </c>
      <c r="AM1382" s="80" t="s">
        <v>73</v>
      </c>
      <c r="AN1382" s="80" t="s">
        <v>73</v>
      </c>
      <c r="AO1382" s="80" t="s">
        <v>73</v>
      </c>
      <c r="AP1382" s="102">
        <f t="shared" si="128"/>
        <v>0</v>
      </c>
      <c r="AQ1382" s="102">
        <f t="shared" si="129"/>
        <v>8480000</v>
      </c>
      <c r="AR1382" s="72" t="s">
        <v>65</v>
      </c>
      <c r="AS1382" s="76">
        <v>8480000</v>
      </c>
      <c r="AT1382" s="72" t="s">
        <v>319</v>
      </c>
      <c r="AU1382" s="76">
        <v>0</v>
      </c>
      <c r="AV1382" s="81" t="s">
        <v>73</v>
      </c>
      <c r="AW1382" s="620">
        <v>0</v>
      </c>
      <c r="AX1382" s="488">
        <f t="shared" si="130"/>
        <v>8480000</v>
      </c>
      <c r="AY1382" s="84">
        <f t="shared" si="131"/>
        <v>0</v>
      </c>
      <c r="AZ1382" s="84">
        <v>0</v>
      </c>
      <c r="BA1382" s="81" t="s">
        <v>73</v>
      </c>
      <c r="BB1382" s="72" t="s">
        <v>123</v>
      </c>
      <c r="BC1382" s="75" t="s">
        <v>10625</v>
      </c>
      <c r="BD1382" s="71" t="s">
        <v>65</v>
      </c>
      <c r="BE1382" s="71" t="s">
        <v>65</v>
      </c>
    </row>
    <row r="1383" spans="2:57" x14ac:dyDescent="0.25">
      <c r="B1383" s="71">
        <v>2025</v>
      </c>
      <c r="C1383" s="71">
        <v>891780111</v>
      </c>
      <c r="D1383" s="71" t="s">
        <v>63</v>
      </c>
      <c r="E1383" s="72" t="s">
        <v>10624</v>
      </c>
      <c r="F1383" s="72" t="s">
        <v>10623</v>
      </c>
      <c r="G1383" s="176">
        <v>0</v>
      </c>
      <c r="H1383" s="72" t="s">
        <v>71</v>
      </c>
      <c r="I1383" s="71" t="s">
        <v>64</v>
      </c>
      <c r="J1383" s="73" t="s">
        <v>81</v>
      </c>
      <c r="K1383" s="75" t="s">
        <v>10622</v>
      </c>
      <c r="L1383" s="76">
        <v>7200000</v>
      </c>
      <c r="M1383" s="71" t="s">
        <v>66</v>
      </c>
      <c r="N1383" s="75" t="s">
        <v>10621</v>
      </c>
      <c r="O1383" s="75">
        <v>1085178491</v>
      </c>
      <c r="P1383" s="72">
        <v>1426</v>
      </c>
      <c r="Q1383" s="80">
        <v>45840</v>
      </c>
      <c r="R1383" s="75">
        <v>2494141000</v>
      </c>
      <c r="S1383" s="80">
        <v>45898</v>
      </c>
      <c r="T1383" s="76">
        <v>7200000</v>
      </c>
      <c r="U1383" s="72" t="s">
        <v>65</v>
      </c>
      <c r="V1383" s="76">
        <v>7632967</v>
      </c>
      <c r="W1383" s="104" t="s">
        <v>1011</v>
      </c>
      <c r="X1383" s="80">
        <v>45898</v>
      </c>
      <c r="Y1383" s="80">
        <v>45898</v>
      </c>
      <c r="Z1383" s="78" t="s">
        <v>73</v>
      </c>
      <c r="AA1383" s="78">
        <v>45991</v>
      </c>
      <c r="AB1383" s="102">
        <f t="shared" si="126"/>
        <v>93</v>
      </c>
      <c r="AC1383" s="72">
        <v>0</v>
      </c>
      <c r="AD1383" s="514">
        <v>0</v>
      </c>
      <c r="AE1383" s="72">
        <v>0</v>
      </c>
      <c r="AF1383" s="80" t="s">
        <v>73</v>
      </c>
      <c r="AG1383" s="102">
        <f t="shared" si="127"/>
        <v>0</v>
      </c>
      <c r="AH1383" s="72">
        <v>0</v>
      </c>
      <c r="AI1383" s="628">
        <v>0</v>
      </c>
      <c r="AJ1383" s="72" t="s">
        <v>73</v>
      </c>
      <c r="AK1383" s="80" t="s">
        <v>73</v>
      </c>
      <c r="AL1383" s="72">
        <v>0</v>
      </c>
      <c r="AM1383" s="80" t="s">
        <v>73</v>
      </c>
      <c r="AN1383" s="80" t="s">
        <v>73</v>
      </c>
      <c r="AO1383" s="80" t="s">
        <v>73</v>
      </c>
      <c r="AP1383" s="102">
        <f t="shared" si="128"/>
        <v>0</v>
      </c>
      <c r="AQ1383" s="102">
        <f t="shared" si="129"/>
        <v>7200000</v>
      </c>
      <c r="AR1383" s="72" t="s">
        <v>65</v>
      </c>
      <c r="AS1383" s="76">
        <v>7200000</v>
      </c>
      <c r="AT1383" s="72" t="s">
        <v>319</v>
      </c>
      <c r="AU1383" s="76">
        <v>0</v>
      </c>
      <c r="AV1383" s="81" t="s">
        <v>73</v>
      </c>
      <c r="AW1383" s="620">
        <v>4950000</v>
      </c>
      <c r="AX1383" s="488">
        <f t="shared" si="130"/>
        <v>2250000</v>
      </c>
      <c r="AY1383" s="84">
        <f t="shared" si="131"/>
        <v>0.6875</v>
      </c>
      <c r="AZ1383" s="84">
        <v>0.6875</v>
      </c>
      <c r="BA1383" s="81" t="s">
        <v>73</v>
      </c>
      <c r="BB1383" s="72" t="s">
        <v>123</v>
      </c>
      <c r="BC1383" s="75" t="s">
        <v>10620</v>
      </c>
      <c r="BD1383" s="71" t="s">
        <v>65</v>
      </c>
      <c r="BE1383" s="71" t="s">
        <v>65</v>
      </c>
    </row>
    <row r="1384" spans="2:57" x14ac:dyDescent="0.25">
      <c r="B1384" s="71">
        <v>2025</v>
      </c>
      <c r="C1384" s="71">
        <v>891780111</v>
      </c>
      <c r="D1384" s="71" t="s">
        <v>63</v>
      </c>
      <c r="E1384" s="72" t="s">
        <v>10619</v>
      </c>
      <c r="F1384" s="72" t="s">
        <v>10618</v>
      </c>
      <c r="G1384" s="176">
        <v>0</v>
      </c>
      <c r="H1384" s="72" t="s">
        <v>71</v>
      </c>
      <c r="I1384" s="71" t="s">
        <v>64</v>
      </c>
      <c r="J1384" s="73" t="s">
        <v>81</v>
      </c>
      <c r="K1384" s="75" t="s">
        <v>10617</v>
      </c>
      <c r="L1384" s="76">
        <v>10414800</v>
      </c>
      <c r="M1384" s="71" t="s">
        <v>66</v>
      </c>
      <c r="N1384" s="75" t="s">
        <v>9234</v>
      </c>
      <c r="O1384" s="75">
        <v>1102795062</v>
      </c>
      <c r="P1384" s="72">
        <v>1425</v>
      </c>
      <c r="Q1384" s="80">
        <v>45840</v>
      </c>
      <c r="R1384" s="75">
        <v>5603238000</v>
      </c>
      <c r="S1384" s="80">
        <v>45898</v>
      </c>
      <c r="T1384" s="76">
        <v>10414800</v>
      </c>
      <c r="U1384" s="72" t="s">
        <v>65</v>
      </c>
      <c r="V1384" s="76">
        <v>36557666</v>
      </c>
      <c r="W1384" s="104" t="s">
        <v>10440</v>
      </c>
      <c r="X1384" s="80">
        <v>45898</v>
      </c>
      <c r="Y1384" s="80">
        <v>45898</v>
      </c>
      <c r="Z1384" s="78" t="s">
        <v>73</v>
      </c>
      <c r="AA1384" s="78">
        <v>45991</v>
      </c>
      <c r="AB1384" s="102">
        <f t="shared" si="126"/>
        <v>93</v>
      </c>
      <c r="AC1384" s="72">
        <v>0</v>
      </c>
      <c r="AD1384" s="514">
        <v>0</v>
      </c>
      <c r="AE1384" s="72">
        <v>0</v>
      </c>
      <c r="AF1384" s="80" t="s">
        <v>73</v>
      </c>
      <c r="AG1384" s="102">
        <f t="shared" si="127"/>
        <v>0</v>
      </c>
      <c r="AH1384" s="72">
        <v>0</v>
      </c>
      <c r="AI1384" s="628">
        <v>0</v>
      </c>
      <c r="AJ1384" s="72" t="s">
        <v>73</v>
      </c>
      <c r="AK1384" s="80" t="s">
        <v>73</v>
      </c>
      <c r="AL1384" s="72">
        <v>0</v>
      </c>
      <c r="AM1384" s="80" t="s">
        <v>73</v>
      </c>
      <c r="AN1384" s="80" t="s">
        <v>73</v>
      </c>
      <c r="AO1384" s="80" t="s">
        <v>73</v>
      </c>
      <c r="AP1384" s="102">
        <f t="shared" si="128"/>
        <v>0</v>
      </c>
      <c r="AQ1384" s="102">
        <f t="shared" si="129"/>
        <v>10414800</v>
      </c>
      <c r="AR1384" s="72" t="s">
        <v>65</v>
      </c>
      <c r="AS1384" s="76">
        <v>10414800</v>
      </c>
      <c r="AT1384" s="72" t="s">
        <v>319</v>
      </c>
      <c r="AU1384" s="76">
        <v>0</v>
      </c>
      <c r="AV1384" s="81" t="s">
        <v>73</v>
      </c>
      <c r="AW1384" s="620">
        <v>7258800</v>
      </c>
      <c r="AX1384" s="488">
        <f t="shared" si="130"/>
        <v>3156000</v>
      </c>
      <c r="AY1384" s="84">
        <f t="shared" si="131"/>
        <v>0.69696969696969702</v>
      </c>
      <c r="AZ1384" s="84">
        <v>0.69696969696969702</v>
      </c>
      <c r="BA1384" s="81" t="s">
        <v>73</v>
      </c>
      <c r="BB1384" s="72" t="s">
        <v>123</v>
      </c>
      <c r="BC1384" s="75" t="s">
        <v>10616</v>
      </c>
      <c r="BD1384" s="71" t="s">
        <v>65</v>
      </c>
      <c r="BE1384" s="71" t="s">
        <v>65</v>
      </c>
    </row>
    <row r="1385" spans="2:57" x14ac:dyDescent="0.25">
      <c r="B1385" s="71">
        <v>2025</v>
      </c>
      <c r="C1385" s="71">
        <v>891780111</v>
      </c>
      <c r="D1385" s="71" t="s">
        <v>63</v>
      </c>
      <c r="E1385" s="72" t="s">
        <v>10615</v>
      </c>
      <c r="F1385" s="72" t="s">
        <v>10614</v>
      </c>
      <c r="G1385" s="176">
        <v>0</v>
      </c>
      <c r="H1385" s="72" t="s">
        <v>71</v>
      </c>
      <c r="I1385" s="71" t="s">
        <v>64</v>
      </c>
      <c r="J1385" s="73" t="s">
        <v>81</v>
      </c>
      <c r="K1385" s="75" t="s">
        <v>10613</v>
      </c>
      <c r="L1385" s="76">
        <v>5600000</v>
      </c>
      <c r="M1385" s="71" t="s">
        <v>66</v>
      </c>
      <c r="N1385" s="75" t="s">
        <v>10612</v>
      </c>
      <c r="O1385" s="75">
        <v>1082842812</v>
      </c>
      <c r="P1385" s="72">
        <v>1786</v>
      </c>
      <c r="Q1385" s="80">
        <v>45882</v>
      </c>
      <c r="R1385" s="75">
        <v>142800000</v>
      </c>
      <c r="S1385" s="80">
        <v>45901</v>
      </c>
      <c r="T1385" s="76">
        <v>5600000</v>
      </c>
      <c r="U1385" s="72" t="s">
        <v>65</v>
      </c>
      <c r="V1385" s="76">
        <v>1082868728</v>
      </c>
      <c r="W1385" s="104" t="s">
        <v>1469</v>
      </c>
      <c r="X1385" s="80">
        <v>45901</v>
      </c>
      <c r="Y1385" s="80">
        <v>45901</v>
      </c>
      <c r="Z1385" s="78" t="s">
        <v>73</v>
      </c>
      <c r="AA1385" s="78">
        <v>45961</v>
      </c>
      <c r="AB1385" s="102">
        <f t="shared" si="126"/>
        <v>60</v>
      </c>
      <c r="AC1385" s="72">
        <v>0</v>
      </c>
      <c r="AD1385" s="514">
        <v>0</v>
      </c>
      <c r="AE1385" s="72">
        <v>0</v>
      </c>
      <c r="AF1385" s="80" t="s">
        <v>73</v>
      </c>
      <c r="AG1385" s="102">
        <f t="shared" si="127"/>
        <v>0</v>
      </c>
      <c r="AH1385" s="72">
        <v>0</v>
      </c>
      <c r="AI1385" s="628">
        <v>0</v>
      </c>
      <c r="AJ1385" s="72" t="s">
        <v>73</v>
      </c>
      <c r="AK1385" s="80" t="s">
        <v>73</v>
      </c>
      <c r="AL1385" s="72">
        <v>0</v>
      </c>
      <c r="AM1385" s="80" t="s">
        <v>73</v>
      </c>
      <c r="AN1385" s="80" t="s">
        <v>73</v>
      </c>
      <c r="AO1385" s="80" t="s">
        <v>73</v>
      </c>
      <c r="AP1385" s="102">
        <f t="shared" si="128"/>
        <v>0</v>
      </c>
      <c r="AQ1385" s="102">
        <f t="shared" si="129"/>
        <v>5600000</v>
      </c>
      <c r="AR1385" s="72" t="s">
        <v>65</v>
      </c>
      <c r="AS1385" s="76">
        <v>5600000</v>
      </c>
      <c r="AT1385" s="72" t="s">
        <v>319</v>
      </c>
      <c r="AU1385" s="76">
        <v>0</v>
      </c>
      <c r="AV1385" s="81" t="s">
        <v>73</v>
      </c>
      <c r="AW1385" s="620">
        <v>5600000</v>
      </c>
      <c r="AX1385" s="488">
        <f t="shared" si="130"/>
        <v>0</v>
      </c>
      <c r="AY1385" s="84">
        <f t="shared" si="131"/>
        <v>1</v>
      </c>
      <c r="AZ1385" s="84">
        <v>1</v>
      </c>
      <c r="BA1385" s="81" t="s">
        <v>73</v>
      </c>
      <c r="BB1385" s="72" t="s">
        <v>208</v>
      </c>
      <c r="BC1385" s="75" t="s">
        <v>10611</v>
      </c>
      <c r="BD1385" s="71" t="s">
        <v>65</v>
      </c>
      <c r="BE1385" s="71" t="s">
        <v>65</v>
      </c>
    </row>
    <row r="1386" spans="2:57" x14ac:dyDescent="0.25">
      <c r="B1386" s="71">
        <v>2025</v>
      </c>
      <c r="C1386" s="71">
        <v>891780111</v>
      </c>
      <c r="D1386" s="71" t="s">
        <v>63</v>
      </c>
      <c r="E1386" s="72" t="s">
        <v>10610</v>
      </c>
      <c r="F1386" s="72" t="s">
        <v>10609</v>
      </c>
      <c r="G1386" s="176">
        <v>0</v>
      </c>
      <c r="H1386" s="72" t="s">
        <v>71</v>
      </c>
      <c r="I1386" s="71" t="s">
        <v>64</v>
      </c>
      <c r="J1386" s="73" t="s">
        <v>81</v>
      </c>
      <c r="K1386" s="75" t="s">
        <v>10604</v>
      </c>
      <c r="L1386" s="76">
        <v>8100000</v>
      </c>
      <c r="M1386" s="71" t="s">
        <v>66</v>
      </c>
      <c r="N1386" s="75" t="s">
        <v>10608</v>
      </c>
      <c r="O1386" s="75">
        <v>1082942381</v>
      </c>
      <c r="P1386" s="72">
        <v>1786</v>
      </c>
      <c r="Q1386" s="80">
        <v>45882</v>
      </c>
      <c r="R1386" s="75">
        <v>142800000</v>
      </c>
      <c r="S1386" s="80">
        <v>45901</v>
      </c>
      <c r="T1386" s="76">
        <v>8100000</v>
      </c>
      <c r="U1386" s="72" t="s">
        <v>65</v>
      </c>
      <c r="V1386" s="76">
        <v>1082868728</v>
      </c>
      <c r="W1386" s="104" t="s">
        <v>1469</v>
      </c>
      <c r="X1386" s="80">
        <v>45901</v>
      </c>
      <c r="Y1386" s="80">
        <v>45901</v>
      </c>
      <c r="Z1386" s="78" t="s">
        <v>73</v>
      </c>
      <c r="AA1386" s="78">
        <v>45991</v>
      </c>
      <c r="AB1386" s="102">
        <f t="shared" si="126"/>
        <v>90</v>
      </c>
      <c r="AC1386" s="72">
        <v>0</v>
      </c>
      <c r="AD1386" s="514">
        <v>0</v>
      </c>
      <c r="AE1386" s="72">
        <v>0</v>
      </c>
      <c r="AF1386" s="80" t="s">
        <v>73</v>
      </c>
      <c r="AG1386" s="102">
        <f t="shared" si="127"/>
        <v>0</v>
      </c>
      <c r="AH1386" s="72">
        <v>0</v>
      </c>
      <c r="AI1386" s="628">
        <v>0</v>
      </c>
      <c r="AJ1386" s="72" t="s">
        <v>73</v>
      </c>
      <c r="AK1386" s="80" t="s">
        <v>73</v>
      </c>
      <c r="AL1386" s="72">
        <v>0</v>
      </c>
      <c r="AM1386" s="80" t="s">
        <v>73</v>
      </c>
      <c r="AN1386" s="80" t="s">
        <v>73</v>
      </c>
      <c r="AO1386" s="80" t="s">
        <v>73</v>
      </c>
      <c r="AP1386" s="102">
        <f t="shared" si="128"/>
        <v>0</v>
      </c>
      <c r="AQ1386" s="102">
        <f t="shared" si="129"/>
        <v>8100000</v>
      </c>
      <c r="AR1386" s="72" t="s">
        <v>65</v>
      </c>
      <c r="AS1386" s="76">
        <v>8100000</v>
      </c>
      <c r="AT1386" s="72" t="s">
        <v>319</v>
      </c>
      <c r="AU1386" s="76">
        <v>0</v>
      </c>
      <c r="AV1386" s="81" t="s">
        <v>73</v>
      </c>
      <c r="AW1386" s="620">
        <v>5400000</v>
      </c>
      <c r="AX1386" s="488">
        <f t="shared" si="130"/>
        <v>2700000</v>
      </c>
      <c r="AY1386" s="84">
        <f t="shared" si="131"/>
        <v>0.66666666666666663</v>
      </c>
      <c r="AZ1386" s="84">
        <v>0.66666666666666663</v>
      </c>
      <c r="BA1386" s="81" t="s">
        <v>73</v>
      </c>
      <c r="BB1386" s="72" t="s">
        <v>123</v>
      </c>
      <c r="BC1386" s="75" t="s">
        <v>10607</v>
      </c>
      <c r="BD1386" s="71" t="s">
        <v>65</v>
      </c>
      <c r="BE1386" s="71" t="s">
        <v>65</v>
      </c>
    </row>
    <row r="1387" spans="2:57" x14ac:dyDescent="0.25">
      <c r="B1387" s="71">
        <v>2025</v>
      </c>
      <c r="C1387" s="71">
        <v>891780111</v>
      </c>
      <c r="D1387" s="71" t="s">
        <v>63</v>
      </c>
      <c r="E1387" s="72" t="s">
        <v>10606</v>
      </c>
      <c r="F1387" s="72" t="s">
        <v>10605</v>
      </c>
      <c r="G1387" s="176">
        <v>0</v>
      </c>
      <c r="H1387" s="72" t="s">
        <v>71</v>
      </c>
      <c r="I1387" s="71" t="s">
        <v>64</v>
      </c>
      <c r="J1387" s="73" t="s">
        <v>81</v>
      </c>
      <c r="K1387" s="75" t="s">
        <v>10604</v>
      </c>
      <c r="L1387" s="76">
        <v>6000000</v>
      </c>
      <c r="M1387" s="71" t="s">
        <v>66</v>
      </c>
      <c r="N1387" s="75" t="s">
        <v>1470</v>
      </c>
      <c r="O1387" s="75">
        <v>1082891802</v>
      </c>
      <c r="P1387" s="72">
        <v>1786</v>
      </c>
      <c r="Q1387" s="80">
        <v>45882</v>
      </c>
      <c r="R1387" s="75">
        <v>142800000</v>
      </c>
      <c r="S1387" s="80">
        <v>45901</v>
      </c>
      <c r="T1387" s="76">
        <v>6000000</v>
      </c>
      <c r="U1387" s="72" t="s">
        <v>65</v>
      </c>
      <c r="V1387" s="76">
        <v>1082868728</v>
      </c>
      <c r="W1387" s="104" t="s">
        <v>1469</v>
      </c>
      <c r="X1387" s="80">
        <v>45901</v>
      </c>
      <c r="Y1387" s="80">
        <v>45901</v>
      </c>
      <c r="Z1387" s="78" t="s">
        <v>73</v>
      </c>
      <c r="AA1387" s="78">
        <v>45961</v>
      </c>
      <c r="AB1387" s="102">
        <f t="shared" si="126"/>
        <v>60</v>
      </c>
      <c r="AC1387" s="72">
        <v>0</v>
      </c>
      <c r="AD1387" s="514">
        <v>0</v>
      </c>
      <c r="AE1387" s="72">
        <v>0</v>
      </c>
      <c r="AF1387" s="80" t="s">
        <v>73</v>
      </c>
      <c r="AG1387" s="102">
        <f t="shared" si="127"/>
        <v>0</v>
      </c>
      <c r="AH1387" s="72">
        <v>0</v>
      </c>
      <c r="AI1387" s="628">
        <v>0</v>
      </c>
      <c r="AJ1387" s="72" t="s">
        <v>73</v>
      </c>
      <c r="AK1387" s="80" t="s">
        <v>73</v>
      </c>
      <c r="AL1387" s="72">
        <v>0</v>
      </c>
      <c r="AM1387" s="80" t="s">
        <v>73</v>
      </c>
      <c r="AN1387" s="80" t="s">
        <v>73</v>
      </c>
      <c r="AO1387" s="80" t="s">
        <v>73</v>
      </c>
      <c r="AP1387" s="102">
        <f t="shared" si="128"/>
        <v>0</v>
      </c>
      <c r="AQ1387" s="102">
        <f t="shared" si="129"/>
        <v>6000000</v>
      </c>
      <c r="AR1387" s="72" t="s">
        <v>65</v>
      </c>
      <c r="AS1387" s="76">
        <v>6000000</v>
      </c>
      <c r="AT1387" s="72" t="s">
        <v>319</v>
      </c>
      <c r="AU1387" s="76">
        <v>0</v>
      </c>
      <c r="AV1387" s="81" t="s">
        <v>73</v>
      </c>
      <c r="AW1387" s="620">
        <v>6000000</v>
      </c>
      <c r="AX1387" s="488">
        <f t="shared" si="130"/>
        <v>0</v>
      </c>
      <c r="AY1387" s="84">
        <f t="shared" si="131"/>
        <v>1</v>
      </c>
      <c r="AZ1387" s="84">
        <v>1</v>
      </c>
      <c r="BA1387" s="81" t="s">
        <v>73</v>
      </c>
      <c r="BB1387" s="72" t="s">
        <v>208</v>
      </c>
      <c r="BC1387" s="75" t="s">
        <v>10603</v>
      </c>
      <c r="BD1387" s="71" t="s">
        <v>65</v>
      </c>
      <c r="BE1387" s="71" t="s">
        <v>65</v>
      </c>
    </row>
    <row r="1388" spans="2:57" x14ac:dyDescent="0.25">
      <c r="B1388" s="71">
        <v>2025</v>
      </c>
      <c r="C1388" s="71">
        <v>891780111</v>
      </c>
      <c r="D1388" s="71" t="s">
        <v>63</v>
      </c>
      <c r="E1388" s="72" t="s">
        <v>10602</v>
      </c>
      <c r="F1388" s="72" t="s">
        <v>10601</v>
      </c>
      <c r="G1388" s="176">
        <v>0</v>
      </c>
      <c r="H1388" s="72" t="s">
        <v>71</v>
      </c>
      <c r="I1388" s="71" t="s">
        <v>64</v>
      </c>
      <c r="J1388" s="73" t="s">
        <v>81</v>
      </c>
      <c r="K1388" s="75" t="s">
        <v>10600</v>
      </c>
      <c r="L1388" s="76">
        <v>6000000</v>
      </c>
      <c r="M1388" s="71" t="s">
        <v>66</v>
      </c>
      <c r="N1388" s="75" t="s">
        <v>10599</v>
      </c>
      <c r="O1388" s="75">
        <v>1082842092</v>
      </c>
      <c r="P1388" s="72">
        <v>1786</v>
      </c>
      <c r="Q1388" s="80">
        <v>45882</v>
      </c>
      <c r="R1388" s="75">
        <v>142800000</v>
      </c>
      <c r="S1388" s="80">
        <v>45901</v>
      </c>
      <c r="T1388" s="76">
        <v>6000000</v>
      </c>
      <c r="U1388" s="72" t="s">
        <v>65</v>
      </c>
      <c r="V1388" s="76">
        <v>1082868728</v>
      </c>
      <c r="W1388" s="104" t="s">
        <v>1469</v>
      </c>
      <c r="X1388" s="80">
        <v>45901</v>
      </c>
      <c r="Y1388" s="80">
        <v>45901</v>
      </c>
      <c r="Z1388" s="78" t="s">
        <v>73</v>
      </c>
      <c r="AA1388" s="78">
        <v>45961</v>
      </c>
      <c r="AB1388" s="102">
        <f t="shared" si="126"/>
        <v>60</v>
      </c>
      <c r="AC1388" s="72">
        <v>0</v>
      </c>
      <c r="AD1388" s="514">
        <v>0</v>
      </c>
      <c r="AE1388" s="72">
        <v>0</v>
      </c>
      <c r="AF1388" s="80" t="s">
        <v>73</v>
      </c>
      <c r="AG1388" s="102">
        <f t="shared" si="127"/>
        <v>0</v>
      </c>
      <c r="AH1388" s="72">
        <v>0</v>
      </c>
      <c r="AI1388" s="628">
        <v>0</v>
      </c>
      <c r="AJ1388" s="72" t="s">
        <v>73</v>
      </c>
      <c r="AK1388" s="80" t="s">
        <v>73</v>
      </c>
      <c r="AL1388" s="72">
        <v>0</v>
      </c>
      <c r="AM1388" s="80" t="s">
        <v>73</v>
      </c>
      <c r="AN1388" s="80" t="s">
        <v>73</v>
      </c>
      <c r="AO1388" s="80" t="s">
        <v>73</v>
      </c>
      <c r="AP1388" s="102">
        <f t="shared" si="128"/>
        <v>0</v>
      </c>
      <c r="AQ1388" s="102">
        <f t="shared" si="129"/>
        <v>6000000</v>
      </c>
      <c r="AR1388" s="72" t="s">
        <v>65</v>
      </c>
      <c r="AS1388" s="76">
        <v>6000000</v>
      </c>
      <c r="AT1388" s="72" t="s">
        <v>319</v>
      </c>
      <c r="AU1388" s="76">
        <v>0</v>
      </c>
      <c r="AV1388" s="81" t="s">
        <v>73</v>
      </c>
      <c r="AW1388" s="620">
        <v>6000000</v>
      </c>
      <c r="AX1388" s="488">
        <f t="shared" si="130"/>
        <v>0</v>
      </c>
      <c r="AY1388" s="84">
        <f t="shared" si="131"/>
        <v>1</v>
      </c>
      <c r="AZ1388" s="84">
        <v>1</v>
      </c>
      <c r="BA1388" s="81" t="s">
        <v>73</v>
      </c>
      <c r="BB1388" s="72" t="s">
        <v>208</v>
      </c>
      <c r="BC1388" s="75" t="s">
        <v>10598</v>
      </c>
      <c r="BD1388" s="71" t="s">
        <v>65</v>
      </c>
      <c r="BE1388" s="71" t="s">
        <v>65</v>
      </c>
    </row>
    <row r="1389" spans="2:57" x14ac:dyDescent="0.25">
      <c r="B1389" s="71">
        <v>2025</v>
      </c>
      <c r="C1389" s="71">
        <v>891780111</v>
      </c>
      <c r="D1389" s="71" t="s">
        <v>63</v>
      </c>
      <c r="E1389" s="72" t="s">
        <v>10597</v>
      </c>
      <c r="F1389" s="72" t="s">
        <v>10596</v>
      </c>
      <c r="G1389" s="176">
        <v>0</v>
      </c>
      <c r="H1389" s="72" t="s">
        <v>71</v>
      </c>
      <c r="I1389" s="71" t="s">
        <v>64</v>
      </c>
      <c r="J1389" s="73" t="s">
        <v>81</v>
      </c>
      <c r="K1389" s="75" t="s">
        <v>10595</v>
      </c>
      <c r="L1389" s="76">
        <v>6750000</v>
      </c>
      <c r="M1389" s="71" t="s">
        <v>66</v>
      </c>
      <c r="N1389" s="75" t="s">
        <v>10594</v>
      </c>
      <c r="O1389" s="75">
        <v>1082858552</v>
      </c>
      <c r="P1389" s="72">
        <v>1426</v>
      </c>
      <c r="Q1389" s="80">
        <v>45840</v>
      </c>
      <c r="R1389" s="75">
        <v>2494141000</v>
      </c>
      <c r="S1389" s="80">
        <v>45901</v>
      </c>
      <c r="T1389" s="76">
        <v>6750000</v>
      </c>
      <c r="U1389" s="72" t="s">
        <v>65</v>
      </c>
      <c r="V1389" s="76">
        <v>57297693</v>
      </c>
      <c r="W1389" s="104" t="s">
        <v>10593</v>
      </c>
      <c r="X1389" s="80">
        <v>45901</v>
      </c>
      <c r="Y1389" s="80">
        <v>45901</v>
      </c>
      <c r="Z1389" s="78" t="s">
        <v>73</v>
      </c>
      <c r="AA1389" s="78">
        <v>45991</v>
      </c>
      <c r="AB1389" s="102">
        <f t="shared" si="126"/>
        <v>90</v>
      </c>
      <c r="AC1389" s="72">
        <v>0</v>
      </c>
      <c r="AD1389" s="514">
        <v>0</v>
      </c>
      <c r="AE1389" s="72">
        <v>0</v>
      </c>
      <c r="AF1389" s="80" t="s">
        <v>73</v>
      </c>
      <c r="AG1389" s="102">
        <f t="shared" si="127"/>
        <v>0</v>
      </c>
      <c r="AH1389" s="72">
        <v>0</v>
      </c>
      <c r="AI1389" s="628">
        <v>0</v>
      </c>
      <c r="AJ1389" s="72" t="s">
        <v>73</v>
      </c>
      <c r="AK1389" s="80" t="s">
        <v>73</v>
      </c>
      <c r="AL1389" s="72">
        <v>0</v>
      </c>
      <c r="AM1389" s="80" t="s">
        <v>73</v>
      </c>
      <c r="AN1389" s="80" t="s">
        <v>73</v>
      </c>
      <c r="AO1389" s="80" t="s">
        <v>73</v>
      </c>
      <c r="AP1389" s="102">
        <f t="shared" si="128"/>
        <v>0</v>
      </c>
      <c r="AQ1389" s="102">
        <f t="shared" si="129"/>
        <v>6750000</v>
      </c>
      <c r="AR1389" s="72" t="s">
        <v>65</v>
      </c>
      <c r="AS1389" s="76">
        <v>6750000</v>
      </c>
      <c r="AT1389" s="72" t="s">
        <v>319</v>
      </c>
      <c r="AU1389" s="76">
        <v>0</v>
      </c>
      <c r="AV1389" s="81" t="s">
        <v>73</v>
      </c>
      <c r="AW1389" s="620">
        <v>4500000</v>
      </c>
      <c r="AX1389" s="488">
        <f t="shared" si="130"/>
        <v>2250000</v>
      </c>
      <c r="AY1389" s="84">
        <f t="shared" si="131"/>
        <v>0.66666666666666663</v>
      </c>
      <c r="AZ1389" s="84">
        <v>0.66666666666666663</v>
      </c>
      <c r="BA1389" s="81" t="s">
        <v>73</v>
      </c>
      <c r="BB1389" s="72" t="s">
        <v>123</v>
      </c>
      <c r="BC1389" s="75" t="s">
        <v>10592</v>
      </c>
      <c r="BD1389" s="71" t="s">
        <v>65</v>
      </c>
      <c r="BE1389" s="71" t="s">
        <v>65</v>
      </c>
    </row>
    <row r="1390" spans="2:57" x14ac:dyDescent="0.25">
      <c r="B1390" s="71">
        <v>2025</v>
      </c>
      <c r="C1390" s="71">
        <v>891780111</v>
      </c>
      <c r="D1390" s="71" t="s">
        <v>63</v>
      </c>
      <c r="E1390" s="72" t="s">
        <v>10591</v>
      </c>
      <c r="F1390" s="107" t="s">
        <v>10590</v>
      </c>
      <c r="G1390" s="176">
        <v>0</v>
      </c>
      <c r="H1390" s="72" t="s">
        <v>71</v>
      </c>
      <c r="I1390" s="71" t="s">
        <v>64</v>
      </c>
      <c r="J1390" s="73" t="s">
        <v>81</v>
      </c>
      <c r="K1390" s="75" t="s">
        <v>10589</v>
      </c>
      <c r="L1390" s="76">
        <v>32800000</v>
      </c>
      <c r="M1390" s="71" t="s">
        <v>66</v>
      </c>
      <c r="N1390" s="75" t="s">
        <v>10588</v>
      </c>
      <c r="O1390" s="75">
        <v>53051271</v>
      </c>
      <c r="P1390" s="72">
        <v>1425</v>
      </c>
      <c r="Q1390" s="80">
        <v>45840</v>
      </c>
      <c r="R1390" s="75">
        <v>5603238000</v>
      </c>
      <c r="S1390" s="80">
        <v>45902</v>
      </c>
      <c r="T1390" s="76">
        <v>32800000</v>
      </c>
      <c r="U1390" s="72" t="s">
        <v>65</v>
      </c>
      <c r="V1390" s="76">
        <v>36669284</v>
      </c>
      <c r="W1390" s="104" t="s">
        <v>807</v>
      </c>
      <c r="X1390" s="80">
        <v>45902</v>
      </c>
      <c r="Y1390" s="80">
        <v>45902</v>
      </c>
      <c r="Z1390" s="78" t="s">
        <v>73</v>
      </c>
      <c r="AA1390" s="78">
        <v>46021</v>
      </c>
      <c r="AB1390" s="102">
        <f t="shared" si="126"/>
        <v>119</v>
      </c>
      <c r="AC1390" s="72">
        <v>0</v>
      </c>
      <c r="AD1390" s="514">
        <v>0</v>
      </c>
      <c r="AE1390" s="72">
        <v>0</v>
      </c>
      <c r="AF1390" s="80" t="s">
        <v>73</v>
      </c>
      <c r="AG1390" s="102">
        <f t="shared" si="127"/>
        <v>0</v>
      </c>
      <c r="AH1390" s="72">
        <v>0</v>
      </c>
      <c r="AI1390" s="628">
        <v>0</v>
      </c>
      <c r="AJ1390" s="72" t="s">
        <v>73</v>
      </c>
      <c r="AK1390" s="80" t="s">
        <v>73</v>
      </c>
      <c r="AL1390" s="72">
        <v>0</v>
      </c>
      <c r="AM1390" s="80" t="s">
        <v>73</v>
      </c>
      <c r="AN1390" s="80" t="s">
        <v>73</v>
      </c>
      <c r="AO1390" s="80" t="s">
        <v>73</v>
      </c>
      <c r="AP1390" s="102">
        <f t="shared" si="128"/>
        <v>0</v>
      </c>
      <c r="AQ1390" s="102">
        <f t="shared" si="129"/>
        <v>32800000</v>
      </c>
      <c r="AR1390" s="72" t="s">
        <v>65</v>
      </c>
      <c r="AS1390" s="76">
        <v>32800000</v>
      </c>
      <c r="AT1390" s="72" t="s">
        <v>319</v>
      </c>
      <c r="AU1390" s="76">
        <v>0</v>
      </c>
      <c r="AV1390" s="81" t="s">
        <v>73</v>
      </c>
      <c r="AW1390" s="620">
        <v>8200000</v>
      </c>
      <c r="AX1390" s="488">
        <f t="shared" si="130"/>
        <v>24600000</v>
      </c>
      <c r="AY1390" s="84">
        <f t="shared" si="131"/>
        <v>0.25</v>
      </c>
      <c r="AZ1390" s="84">
        <v>0.25</v>
      </c>
      <c r="BA1390" s="81" t="s">
        <v>73</v>
      </c>
      <c r="BB1390" s="72" t="s">
        <v>123</v>
      </c>
      <c r="BC1390" s="75" t="s">
        <v>10587</v>
      </c>
      <c r="BD1390" s="71" t="s">
        <v>65</v>
      </c>
      <c r="BE1390" s="71" t="s">
        <v>65</v>
      </c>
    </row>
    <row r="1391" spans="2:57" x14ac:dyDescent="0.25">
      <c r="B1391" s="71">
        <v>2025</v>
      </c>
      <c r="C1391" s="71">
        <v>891780111</v>
      </c>
      <c r="D1391" s="71" t="s">
        <v>63</v>
      </c>
      <c r="E1391" s="72" t="s">
        <v>10586</v>
      </c>
      <c r="F1391" s="107" t="s">
        <v>10585</v>
      </c>
      <c r="G1391" s="176">
        <v>0</v>
      </c>
      <c r="H1391" s="72" t="s">
        <v>71</v>
      </c>
      <c r="I1391" s="71" t="s">
        <v>64</v>
      </c>
      <c r="J1391" s="73" t="s">
        <v>81</v>
      </c>
      <c r="K1391" s="75" t="s">
        <v>10584</v>
      </c>
      <c r="L1391" s="76">
        <v>5000000</v>
      </c>
      <c r="M1391" s="71" t="s">
        <v>66</v>
      </c>
      <c r="N1391" s="75" t="s">
        <v>1337</v>
      </c>
      <c r="O1391" s="75">
        <v>1082992511</v>
      </c>
      <c r="P1391" s="72">
        <v>1786</v>
      </c>
      <c r="Q1391" s="80">
        <v>45882</v>
      </c>
      <c r="R1391" s="75">
        <v>142800000</v>
      </c>
      <c r="S1391" s="80">
        <v>45904</v>
      </c>
      <c r="T1391" s="76">
        <v>5000000</v>
      </c>
      <c r="U1391" s="72" t="s">
        <v>65</v>
      </c>
      <c r="V1391" s="76">
        <v>1082868728</v>
      </c>
      <c r="W1391" s="104" t="s">
        <v>1469</v>
      </c>
      <c r="X1391" s="80">
        <v>45904</v>
      </c>
      <c r="Y1391" s="80">
        <v>45904</v>
      </c>
      <c r="Z1391" s="78" t="s">
        <v>73</v>
      </c>
      <c r="AA1391" s="78">
        <v>45961</v>
      </c>
      <c r="AB1391" s="102">
        <f t="shared" si="126"/>
        <v>57</v>
      </c>
      <c r="AC1391" s="72">
        <v>0</v>
      </c>
      <c r="AD1391" s="514">
        <v>0</v>
      </c>
      <c r="AE1391" s="72">
        <v>0</v>
      </c>
      <c r="AF1391" s="80" t="s">
        <v>73</v>
      </c>
      <c r="AG1391" s="102">
        <f t="shared" si="127"/>
        <v>0</v>
      </c>
      <c r="AH1391" s="72">
        <v>0</v>
      </c>
      <c r="AI1391" s="628">
        <v>0</v>
      </c>
      <c r="AJ1391" s="72" t="s">
        <v>73</v>
      </c>
      <c r="AK1391" s="80" t="s">
        <v>73</v>
      </c>
      <c r="AL1391" s="72">
        <v>0</v>
      </c>
      <c r="AM1391" s="80" t="s">
        <v>73</v>
      </c>
      <c r="AN1391" s="80" t="s">
        <v>73</v>
      </c>
      <c r="AO1391" s="80" t="s">
        <v>73</v>
      </c>
      <c r="AP1391" s="102">
        <f t="shared" si="128"/>
        <v>0</v>
      </c>
      <c r="AQ1391" s="102">
        <f t="shared" si="129"/>
        <v>5000000</v>
      </c>
      <c r="AR1391" s="72" t="s">
        <v>65</v>
      </c>
      <c r="AS1391" s="76">
        <v>5000000</v>
      </c>
      <c r="AT1391" s="72" t="s">
        <v>319</v>
      </c>
      <c r="AU1391" s="76">
        <v>0</v>
      </c>
      <c r="AV1391" s="81" t="s">
        <v>73</v>
      </c>
      <c r="AW1391" s="620">
        <v>5000000</v>
      </c>
      <c r="AX1391" s="488">
        <f t="shared" si="130"/>
        <v>0</v>
      </c>
      <c r="AY1391" s="84">
        <f t="shared" si="131"/>
        <v>1</v>
      </c>
      <c r="AZ1391" s="84">
        <v>1</v>
      </c>
      <c r="BA1391" s="81" t="s">
        <v>73</v>
      </c>
      <c r="BB1391" s="72" t="s">
        <v>208</v>
      </c>
      <c r="BC1391" s="75" t="s">
        <v>10583</v>
      </c>
      <c r="BD1391" s="71" t="s">
        <v>65</v>
      </c>
      <c r="BE1391" s="71" t="s">
        <v>65</v>
      </c>
    </row>
    <row r="1392" spans="2:57" x14ac:dyDescent="0.25">
      <c r="B1392" s="71">
        <v>2025</v>
      </c>
      <c r="C1392" s="71">
        <v>891780111</v>
      </c>
      <c r="D1392" s="71" t="s">
        <v>63</v>
      </c>
      <c r="E1392" s="72" t="s">
        <v>10582</v>
      </c>
      <c r="F1392" s="107" t="s">
        <v>10581</v>
      </c>
      <c r="G1392" s="176">
        <v>0</v>
      </c>
      <c r="H1392" s="72" t="s">
        <v>71</v>
      </c>
      <c r="I1392" s="71" t="s">
        <v>166</v>
      </c>
      <c r="J1392" s="73" t="s">
        <v>81</v>
      </c>
      <c r="K1392" s="75" t="s">
        <v>10580</v>
      </c>
      <c r="L1392" s="76">
        <v>14000000</v>
      </c>
      <c r="M1392" s="71" t="s">
        <v>66</v>
      </c>
      <c r="N1392" s="75" t="s">
        <v>1549</v>
      </c>
      <c r="O1392" s="75">
        <v>1082879175</v>
      </c>
      <c r="P1392" s="72">
        <v>2035</v>
      </c>
      <c r="Q1392" s="80">
        <v>45908</v>
      </c>
      <c r="R1392" s="75">
        <v>30800000</v>
      </c>
      <c r="S1392" s="80">
        <v>45909</v>
      </c>
      <c r="T1392" s="76">
        <v>14000000</v>
      </c>
      <c r="U1392" s="72" t="s">
        <v>65</v>
      </c>
      <c r="V1392" s="76">
        <v>2000022494</v>
      </c>
      <c r="W1392" s="104" t="s">
        <v>10559</v>
      </c>
      <c r="X1392" s="80">
        <v>45909</v>
      </c>
      <c r="Y1392" s="80">
        <v>45909</v>
      </c>
      <c r="Z1392" s="78" t="s">
        <v>73</v>
      </c>
      <c r="AA1392" s="78">
        <v>46021</v>
      </c>
      <c r="AB1392" s="102">
        <f t="shared" si="126"/>
        <v>112</v>
      </c>
      <c r="AC1392" s="72">
        <v>0</v>
      </c>
      <c r="AD1392" s="514">
        <v>0</v>
      </c>
      <c r="AE1392" s="72">
        <v>0</v>
      </c>
      <c r="AF1392" s="80" t="s">
        <v>73</v>
      </c>
      <c r="AG1392" s="102">
        <f t="shared" si="127"/>
        <v>0</v>
      </c>
      <c r="AH1392" s="72">
        <v>0</v>
      </c>
      <c r="AI1392" s="628">
        <v>0</v>
      </c>
      <c r="AJ1392" s="72" t="s">
        <v>73</v>
      </c>
      <c r="AK1392" s="80" t="s">
        <v>73</v>
      </c>
      <c r="AL1392" s="72">
        <v>0</v>
      </c>
      <c r="AM1392" s="80" t="s">
        <v>73</v>
      </c>
      <c r="AN1392" s="80" t="s">
        <v>73</v>
      </c>
      <c r="AO1392" s="80" t="s">
        <v>73</v>
      </c>
      <c r="AP1392" s="102">
        <f t="shared" si="128"/>
        <v>0</v>
      </c>
      <c r="AQ1392" s="102">
        <f t="shared" si="129"/>
        <v>14000000</v>
      </c>
      <c r="AR1392" s="72" t="s">
        <v>65</v>
      </c>
      <c r="AS1392" s="76">
        <v>14000000</v>
      </c>
      <c r="AT1392" s="72" t="s">
        <v>319</v>
      </c>
      <c r="AU1392" s="76">
        <v>0</v>
      </c>
      <c r="AV1392" s="81" t="s">
        <v>73</v>
      </c>
      <c r="AW1392" s="620">
        <v>7000000</v>
      </c>
      <c r="AX1392" s="488">
        <f t="shared" si="130"/>
        <v>7000000</v>
      </c>
      <c r="AY1392" s="84">
        <f t="shared" si="131"/>
        <v>0.5</v>
      </c>
      <c r="AZ1392" s="84">
        <v>0.5</v>
      </c>
      <c r="BA1392" s="81" t="s">
        <v>73</v>
      </c>
      <c r="BB1392" s="72" t="s">
        <v>123</v>
      </c>
      <c r="BC1392" s="75" t="s">
        <v>10579</v>
      </c>
      <c r="BD1392" s="71" t="s">
        <v>65</v>
      </c>
      <c r="BE1392" s="71" t="s">
        <v>65</v>
      </c>
    </row>
    <row r="1393" spans="2:57" x14ac:dyDescent="0.25">
      <c r="B1393" s="71">
        <v>2025</v>
      </c>
      <c r="C1393" s="71">
        <v>891780111</v>
      </c>
      <c r="D1393" s="71" t="s">
        <v>63</v>
      </c>
      <c r="E1393" s="72" t="s">
        <v>10578</v>
      </c>
      <c r="F1393" s="107" t="s">
        <v>10577</v>
      </c>
      <c r="G1393" s="176">
        <v>0</v>
      </c>
      <c r="H1393" s="72" t="s">
        <v>71</v>
      </c>
      <c r="I1393" s="71" t="s">
        <v>166</v>
      </c>
      <c r="J1393" s="73" t="s">
        <v>81</v>
      </c>
      <c r="K1393" s="75" t="s">
        <v>10576</v>
      </c>
      <c r="L1393" s="76">
        <v>7050000</v>
      </c>
      <c r="M1393" s="71" t="s">
        <v>66</v>
      </c>
      <c r="N1393" s="75" t="s">
        <v>10575</v>
      </c>
      <c r="O1393" s="75">
        <v>1081829950</v>
      </c>
      <c r="P1393" s="72">
        <v>1782</v>
      </c>
      <c r="Q1393" s="80">
        <v>45881</v>
      </c>
      <c r="R1393" s="75">
        <v>75200000</v>
      </c>
      <c r="S1393" s="80">
        <v>45909</v>
      </c>
      <c r="T1393" s="76">
        <v>7050000</v>
      </c>
      <c r="U1393" s="72" t="s">
        <v>65</v>
      </c>
      <c r="V1393" s="76">
        <v>36726018</v>
      </c>
      <c r="W1393" s="104" t="s">
        <v>10574</v>
      </c>
      <c r="X1393" s="80">
        <v>45909</v>
      </c>
      <c r="Y1393" s="80">
        <v>45909</v>
      </c>
      <c r="Z1393" s="78" t="s">
        <v>73</v>
      </c>
      <c r="AA1393" s="78">
        <v>45991</v>
      </c>
      <c r="AB1393" s="102">
        <f t="shared" si="126"/>
        <v>82</v>
      </c>
      <c r="AC1393" s="72">
        <v>0</v>
      </c>
      <c r="AD1393" s="514">
        <v>0</v>
      </c>
      <c r="AE1393" s="72">
        <v>0</v>
      </c>
      <c r="AF1393" s="80" t="s">
        <v>73</v>
      </c>
      <c r="AG1393" s="102">
        <f t="shared" si="127"/>
        <v>0</v>
      </c>
      <c r="AH1393" s="72">
        <v>0</v>
      </c>
      <c r="AI1393" s="628">
        <v>0</v>
      </c>
      <c r="AJ1393" s="72" t="s">
        <v>73</v>
      </c>
      <c r="AK1393" s="80" t="s">
        <v>73</v>
      </c>
      <c r="AL1393" s="72">
        <v>0</v>
      </c>
      <c r="AM1393" s="80" t="s">
        <v>73</v>
      </c>
      <c r="AN1393" s="80" t="s">
        <v>73</v>
      </c>
      <c r="AO1393" s="80" t="s">
        <v>73</v>
      </c>
      <c r="AP1393" s="102">
        <f t="shared" si="128"/>
        <v>0</v>
      </c>
      <c r="AQ1393" s="102">
        <f t="shared" si="129"/>
        <v>7050000</v>
      </c>
      <c r="AR1393" s="72" t="s">
        <v>65</v>
      </c>
      <c r="AS1393" s="76">
        <v>7050000</v>
      </c>
      <c r="AT1393" s="72" t="s">
        <v>319</v>
      </c>
      <c r="AU1393" s="76">
        <v>0</v>
      </c>
      <c r="AV1393" s="81" t="s">
        <v>73</v>
      </c>
      <c r="AW1393" s="620">
        <v>4700000</v>
      </c>
      <c r="AX1393" s="488">
        <f t="shared" si="130"/>
        <v>2350000</v>
      </c>
      <c r="AY1393" s="84">
        <f t="shared" si="131"/>
        <v>0.66666666666666663</v>
      </c>
      <c r="AZ1393" s="84">
        <v>0.66666666666666663</v>
      </c>
      <c r="BA1393" s="81" t="s">
        <v>73</v>
      </c>
      <c r="BB1393" s="72" t="s">
        <v>123</v>
      </c>
      <c r="BC1393" s="75" t="s">
        <v>10573</v>
      </c>
      <c r="BD1393" s="71" t="s">
        <v>65</v>
      </c>
      <c r="BE1393" s="71" t="s">
        <v>65</v>
      </c>
    </row>
    <row r="1394" spans="2:57" x14ac:dyDescent="0.25">
      <c r="B1394" s="71">
        <v>2025</v>
      </c>
      <c r="C1394" s="71">
        <v>891780111</v>
      </c>
      <c r="D1394" s="71" t="s">
        <v>63</v>
      </c>
      <c r="E1394" s="72" t="s">
        <v>10572</v>
      </c>
      <c r="F1394" s="107" t="s">
        <v>10571</v>
      </c>
      <c r="G1394" s="176">
        <v>0</v>
      </c>
      <c r="H1394" s="72" t="s">
        <v>71</v>
      </c>
      <c r="I1394" s="71" t="s">
        <v>166</v>
      </c>
      <c r="J1394" s="73" t="s">
        <v>81</v>
      </c>
      <c r="K1394" s="75" t="s">
        <v>10570</v>
      </c>
      <c r="L1394" s="76">
        <v>8400000</v>
      </c>
      <c r="M1394" s="71" t="s">
        <v>66</v>
      </c>
      <c r="N1394" s="75" t="s">
        <v>1470</v>
      </c>
      <c r="O1394" s="75">
        <v>1082891802</v>
      </c>
      <c r="P1394" s="72">
        <v>2035</v>
      </c>
      <c r="Q1394" s="80">
        <v>45908</v>
      </c>
      <c r="R1394" s="75">
        <v>30800000</v>
      </c>
      <c r="S1394" s="80">
        <v>45909</v>
      </c>
      <c r="T1394" s="76">
        <v>8400000</v>
      </c>
      <c r="U1394" s="72" t="s">
        <v>65</v>
      </c>
      <c r="V1394" s="76">
        <v>2000022494</v>
      </c>
      <c r="W1394" s="104" t="s">
        <v>10559</v>
      </c>
      <c r="X1394" s="80">
        <v>45909</v>
      </c>
      <c r="Y1394" s="80">
        <v>45909</v>
      </c>
      <c r="Z1394" s="78" t="s">
        <v>73</v>
      </c>
      <c r="AA1394" s="78">
        <v>45991</v>
      </c>
      <c r="AB1394" s="102">
        <f t="shared" si="126"/>
        <v>82</v>
      </c>
      <c r="AC1394" s="72">
        <v>0</v>
      </c>
      <c r="AD1394" s="514">
        <v>0</v>
      </c>
      <c r="AE1394" s="72">
        <v>0</v>
      </c>
      <c r="AF1394" s="80" t="s">
        <v>73</v>
      </c>
      <c r="AG1394" s="102">
        <f t="shared" si="127"/>
        <v>0</v>
      </c>
      <c r="AH1394" s="72">
        <v>0</v>
      </c>
      <c r="AI1394" s="628">
        <v>0</v>
      </c>
      <c r="AJ1394" s="72" t="s">
        <v>73</v>
      </c>
      <c r="AK1394" s="80" t="s">
        <v>73</v>
      </c>
      <c r="AL1394" s="72">
        <v>0</v>
      </c>
      <c r="AM1394" s="80" t="s">
        <v>73</v>
      </c>
      <c r="AN1394" s="80" t="s">
        <v>73</v>
      </c>
      <c r="AO1394" s="80" t="s">
        <v>73</v>
      </c>
      <c r="AP1394" s="102">
        <f t="shared" si="128"/>
        <v>0</v>
      </c>
      <c r="AQ1394" s="102">
        <f t="shared" si="129"/>
        <v>8400000</v>
      </c>
      <c r="AR1394" s="72" t="s">
        <v>65</v>
      </c>
      <c r="AS1394" s="76">
        <v>8400000</v>
      </c>
      <c r="AT1394" s="72" t="s">
        <v>319</v>
      </c>
      <c r="AU1394" s="76">
        <v>0</v>
      </c>
      <c r="AV1394" s="81" t="s">
        <v>73</v>
      </c>
      <c r="AW1394" s="620">
        <v>5600000</v>
      </c>
      <c r="AX1394" s="488">
        <f t="shared" si="130"/>
        <v>2800000</v>
      </c>
      <c r="AY1394" s="84">
        <f t="shared" si="131"/>
        <v>0.66666666666666663</v>
      </c>
      <c r="AZ1394" s="84">
        <v>0.66666666666666663</v>
      </c>
      <c r="BA1394" s="81" t="s">
        <v>73</v>
      </c>
      <c r="BB1394" s="72" t="s">
        <v>123</v>
      </c>
      <c r="BC1394" s="75" t="s">
        <v>10569</v>
      </c>
      <c r="BD1394" s="71" t="s">
        <v>65</v>
      </c>
      <c r="BE1394" s="71" t="s">
        <v>65</v>
      </c>
    </row>
    <row r="1395" spans="2:57" x14ac:dyDescent="0.25">
      <c r="B1395" s="71">
        <v>2025</v>
      </c>
      <c r="C1395" s="71">
        <v>891780111</v>
      </c>
      <c r="D1395" s="71" t="s">
        <v>63</v>
      </c>
      <c r="E1395" s="72" t="s">
        <v>10568</v>
      </c>
      <c r="F1395" s="107" t="s">
        <v>10567</v>
      </c>
      <c r="G1395" s="176">
        <v>0</v>
      </c>
      <c r="H1395" s="72" t="s">
        <v>71</v>
      </c>
      <c r="I1395" s="71" t="s">
        <v>64</v>
      </c>
      <c r="J1395" s="73" t="s">
        <v>81</v>
      </c>
      <c r="K1395" s="75" t="s">
        <v>10566</v>
      </c>
      <c r="L1395" s="76">
        <v>6750000</v>
      </c>
      <c r="M1395" s="71" t="s">
        <v>66</v>
      </c>
      <c r="N1395" s="75" t="s">
        <v>10565</v>
      </c>
      <c r="O1395" s="75">
        <v>39069270</v>
      </c>
      <c r="P1395" s="72">
        <v>1426</v>
      </c>
      <c r="Q1395" s="80">
        <v>45840</v>
      </c>
      <c r="R1395" s="75">
        <v>2494141000</v>
      </c>
      <c r="S1395" s="80">
        <v>45909</v>
      </c>
      <c r="T1395" s="76">
        <v>6750000</v>
      </c>
      <c r="U1395" s="72" t="s">
        <v>65</v>
      </c>
      <c r="V1395" s="76">
        <v>85467461</v>
      </c>
      <c r="W1395" s="104" t="s">
        <v>10495</v>
      </c>
      <c r="X1395" s="80">
        <v>45909</v>
      </c>
      <c r="Y1395" s="80">
        <v>45909</v>
      </c>
      <c r="Z1395" s="78" t="s">
        <v>73</v>
      </c>
      <c r="AA1395" s="78">
        <v>45991</v>
      </c>
      <c r="AB1395" s="102">
        <f t="shared" si="126"/>
        <v>82</v>
      </c>
      <c r="AC1395" s="72">
        <v>0</v>
      </c>
      <c r="AD1395" s="514">
        <v>0</v>
      </c>
      <c r="AE1395" s="72">
        <v>0</v>
      </c>
      <c r="AF1395" s="80" t="s">
        <v>73</v>
      </c>
      <c r="AG1395" s="102">
        <f t="shared" si="127"/>
        <v>0</v>
      </c>
      <c r="AH1395" s="72">
        <v>0</v>
      </c>
      <c r="AI1395" s="628">
        <v>0</v>
      </c>
      <c r="AJ1395" s="72" t="s">
        <v>73</v>
      </c>
      <c r="AK1395" s="80" t="s">
        <v>73</v>
      </c>
      <c r="AL1395" s="72">
        <v>0</v>
      </c>
      <c r="AM1395" s="80" t="s">
        <v>73</v>
      </c>
      <c r="AN1395" s="80" t="s">
        <v>73</v>
      </c>
      <c r="AO1395" s="80" t="s">
        <v>73</v>
      </c>
      <c r="AP1395" s="102">
        <f t="shared" si="128"/>
        <v>0</v>
      </c>
      <c r="AQ1395" s="102">
        <f t="shared" si="129"/>
        <v>6750000</v>
      </c>
      <c r="AR1395" s="72" t="s">
        <v>65</v>
      </c>
      <c r="AS1395" s="76">
        <v>6750000</v>
      </c>
      <c r="AT1395" s="72" t="s">
        <v>319</v>
      </c>
      <c r="AU1395" s="76">
        <v>0</v>
      </c>
      <c r="AV1395" s="81" t="s">
        <v>73</v>
      </c>
      <c r="AW1395" s="620">
        <v>4500000</v>
      </c>
      <c r="AX1395" s="488">
        <f t="shared" si="130"/>
        <v>2250000</v>
      </c>
      <c r="AY1395" s="84">
        <f t="shared" si="131"/>
        <v>0.66666666666666663</v>
      </c>
      <c r="AZ1395" s="84">
        <v>0.66666666666666663</v>
      </c>
      <c r="BA1395" s="81" t="s">
        <v>73</v>
      </c>
      <c r="BB1395" s="72" t="s">
        <v>123</v>
      </c>
      <c r="BC1395" s="75" t="s">
        <v>10564</v>
      </c>
      <c r="BD1395" s="71" t="s">
        <v>65</v>
      </c>
      <c r="BE1395" s="71" t="s">
        <v>65</v>
      </c>
    </row>
    <row r="1396" spans="2:57" x14ac:dyDescent="0.25">
      <c r="B1396" s="71">
        <v>2025</v>
      </c>
      <c r="C1396" s="71">
        <v>891780111</v>
      </c>
      <c r="D1396" s="71" t="s">
        <v>63</v>
      </c>
      <c r="E1396" s="72" t="s">
        <v>10563</v>
      </c>
      <c r="F1396" s="107" t="s">
        <v>10562</v>
      </c>
      <c r="G1396" s="176">
        <v>0</v>
      </c>
      <c r="H1396" s="72" t="s">
        <v>71</v>
      </c>
      <c r="I1396" s="71" t="s">
        <v>166</v>
      </c>
      <c r="J1396" s="73" t="s">
        <v>81</v>
      </c>
      <c r="K1396" s="75" t="s">
        <v>10561</v>
      </c>
      <c r="L1396" s="76">
        <v>8400000</v>
      </c>
      <c r="M1396" s="71" t="s">
        <v>66</v>
      </c>
      <c r="N1396" s="75" t="s">
        <v>10560</v>
      </c>
      <c r="O1396" s="75">
        <v>1082942857</v>
      </c>
      <c r="P1396" s="72">
        <v>2035</v>
      </c>
      <c r="Q1396" s="80">
        <v>45908</v>
      </c>
      <c r="R1396" s="75">
        <v>30800000</v>
      </c>
      <c r="S1396" s="80">
        <v>45909</v>
      </c>
      <c r="T1396" s="76">
        <v>8400000</v>
      </c>
      <c r="U1396" s="72" t="s">
        <v>65</v>
      </c>
      <c r="V1396" s="76">
        <v>2000022494</v>
      </c>
      <c r="W1396" s="104" t="s">
        <v>10559</v>
      </c>
      <c r="X1396" s="80">
        <v>45909</v>
      </c>
      <c r="Y1396" s="80">
        <v>45909</v>
      </c>
      <c r="Z1396" s="78" t="s">
        <v>73</v>
      </c>
      <c r="AA1396" s="78">
        <v>45991</v>
      </c>
      <c r="AB1396" s="102">
        <f t="shared" si="126"/>
        <v>82</v>
      </c>
      <c r="AC1396" s="72">
        <v>0</v>
      </c>
      <c r="AD1396" s="514">
        <v>0</v>
      </c>
      <c r="AE1396" s="72">
        <v>0</v>
      </c>
      <c r="AF1396" s="80" t="s">
        <v>73</v>
      </c>
      <c r="AG1396" s="102">
        <f t="shared" si="127"/>
        <v>0</v>
      </c>
      <c r="AH1396" s="72">
        <v>0</v>
      </c>
      <c r="AI1396" s="628">
        <v>0</v>
      </c>
      <c r="AJ1396" s="72" t="s">
        <v>73</v>
      </c>
      <c r="AK1396" s="80" t="s">
        <v>73</v>
      </c>
      <c r="AL1396" s="72">
        <v>0</v>
      </c>
      <c r="AM1396" s="80" t="s">
        <v>73</v>
      </c>
      <c r="AN1396" s="80" t="s">
        <v>73</v>
      </c>
      <c r="AO1396" s="80" t="s">
        <v>73</v>
      </c>
      <c r="AP1396" s="102">
        <f t="shared" si="128"/>
        <v>0</v>
      </c>
      <c r="AQ1396" s="102">
        <f t="shared" si="129"/>
        <v>8400000</v>
      </c>
      <c r="AR1396" s="72" t="s">
        <v>65</v>
      </c>
      <c r="AS1396" s="76">
        <v>8400000</v>
      </c>
      <c r="AT1396" s="72" t="s">
        <v>319</v>
      </c>
      <c r="AU1396" s="76">
        <v>0</v>
      </c>
      <c r="AV1396" s="81" t="s">
        <v>73</v>
      </c>
      <c r="AW1396" s="620">
        <v>5600000</v>
      </c>
      <c r="AX1396" s="488">
        <f t="shared" si="130"/>
        <v>2800000</v>
      </c>
      <c r="AY1396" s="84">
        <f t="shared" si="131"/>
        <v>0.66666666666666663</v>
      </c>
      <c r="AZ1396" s="84">
        <v>0.66666666666666663</v>
      </c>
      <c r="BA1396" s="81" t="s">
        <v>73</v>
      </c>
      <c r="BB1396" s="72" t="s">
        <v>123</v>
      </c>
      <c r="BC1396" s="75" t="s">
        <v>10558</v>
      </c>
      <c r="BD1396" s="71" t="s">
        <v>65</v>
      </c>
      <c r="BE1396" s="71" t="s">
        <v>65</v>
      </c>
    </row>
    <row r="1397" spans="2:57" x14ac:dyDescent="0.25">
      <c r="B1397" s="71">
        <v>2025</v>
      </c>
      <c r="C1397" s="71">
        <v>891780111</v>
      </c>
      <c r="D1397" s="71" t="s">
        <v>63</v>
      </c>
      <c r="E1397" s="72" t="s">
        <v>10557</v>
      </c>
      <c r="F1397" s="107" t="s">
        <v>10556</v>
      </c>
      <c r="G1397" s="176">
        <v>0</v>
      </c>
      <c r="H1397" s="72" t="s">
        <v>71</v>
      </c>
      <c r="I1397" s="71" t="s">
        <v>64</v>
      </c>
      <c r="J1397" s="73" t="s">
        <v>81</v>
      </c>
      <c r="K1397" s="75" t="s">
        <v>10555</v>
      </c>
      <c r="L1397" s="76">
        <v>7685000</v>
      </c>
      <c r="M1397" s="71" t="s">
        <v>66</v>
      </c>
      <c r="N1397" s="75" t="s">
        <v>10554</v>
      </c>
      <c r="O1397" s="75">
        <v>1082891294</v>
      </c>
      <c r="P1397" s="72">
        <v>1426</v>
      </c>
      <c r="Q1397" s="80">
        <v>45840</v>
      </c>
      <c r="R1397" s="75">
        <v>2494141000</v>
      </c>
      <c r="S1397" s="80">
        <v>45911</v>
      </c>
      <c r="T1397" s="76">
        <v>7685000</v>
      </c>
      <c r="U1397" s="72" t="s">
        <v>65</v>
      </c>
      <c r="V1397" s="76">
        <v>72175281</v>
      </c>
      <c r="W1397" s="104" t="s">
        <v>8886</v>
      </c>
      <c r="X1397" s="80">
        <v>45911</v>
      </c>
      <c r="Y1397" s="80">
        <v>45911</v>
      </c>
      <c r="Z1397" s="78" t="s">
        <v>73</v>
      </c>
      <c r="AA1397" s="78">
        <v>45991</v>
      </c>
      <c r="AB1397" s="102">
        <f t="shared" si="126"/>
        <v>80</v>
      </c>
      <c r="AC1397" s="72">
        <v>0</v>
      </c>
      <c r="AD1397" s="514">
        <v>0</v>
      </c>
      <c r="AE1397" s="72">
        <v>0</v>
      </c>
      <c r="AF1397" s="80" t="s">
        <v>73</v>
      </c>
      <c r="AG1397" s="102">
        <f t="shared" si="127"/>
        <v>0</v>
      </c>
      <c r="AH1397" s="72">
        <v>0</v>
      </c>
      <c r="AI1397" s="628">
        <v>0</v>
      </c>
      <c r="AJ1397" s="72" t="s">
        <v>73</v>
      </c>
      <c r="AK1397" s="80" t="s">
        <v>73</v>
      </c>
      <c r="AL1397" s="72">
        <v>0</v>
      </c>
      <c r="AM1397" s="80" t="s">
        <v>73</v>
      </c>
      <c r="AN1397" s="80" t="s">
        <v>73</v>
      </c>
      <c r="AO1397" s="80" t="s">
        <v>73</v>
      </c>
      <c r="AP1397" s="102">
        <f t="shared" si="128"/>
        <v>0</v>
      </c>
      <c r="AQ1397" s="102">
        <f t="shared" si="129"/>
        <v>7685000</v>
      </c>
      <c r="AR1397" s="72" t="s">
        <v>65</v>
      </c>
      <c r="AS1397" s="76">
        <v>7685000</v>
      </c>
      <c r="AT1397" s="72" t="s">
        <v>319</v>
      </c>
      <c r="AU1397" s="76">
        <v>0</v>
      </c>
      <c r="AV1397" s="81" t="s">
        <v>73</v>
      </c>
      <c r="AW1397" s="620">
        <v>2385000</v>
      </c>
      <c r="AX1397" s="488">
        <f t="shared" si="130"/>
        <v>5300000</v>
      </c>
      <c r="AY1397" s="84">
        <f t="shared" si="131"/>
        <v>0.31034482758620691</v>
      </c>
      <c r="AZ1397" s="84">
        <v>0.31034482758620691</v>
      </c>
      <c r="BA1397" s="81" t="s">
        <v>73</v>
      </c>
      <c r="BB1397" s="72" t="s">
        <v>123</v>
      </c>
      <c r="BC1397" s="75" t="s">
        <v>10553</v>
      </c>
      <c r="BD1397" s="71" t="s">
        <v>65</v>
      </c>
      <c r="BE1397" s="71" t="s">
        <v>65</v>
      </c>
    </row>
    <row r="1398" spans="2:57" x14ac:dyDescent="0.25">
      <c r="B1398" s="71">
        <v>2025</v>
      </c>
      <c r="C1398" s="71">
        <v>891780111</v>
      </c>
      <c r="D1398" s="71" t="s">
        <v>63</v>
      </c>
      <c r="E1398" s="72" t="s">
        <v>10552</v>
      </c>
      <c r="F1398" s="107" t="s">
        <v>10551</v>
      </c>
      <c r="G1398" s="176">
        <v>0</v>
      </c>
      <c r="H1398" s="72" t="s">
        <v>71</v>
      </c>
      <c r="I1398" s="71" t="s">
        <v>64</v>
      </c>
      <c r="J1398" s="73" t="s">
        <v>81</v>
      </c>
      <c r="K1398" s="75" t="s">
        <v>10550</v>
      </c>
      <c r="L1398" s="76">
        <v>6525000</v>
      </c>
      <c r="M1398" s="71" t="s">
        <v>66</v>
      </c>
      <c r="N1398" s="75" t="s">
        <v>10549</v>
      </c>
      <c r="O1398" s="75">
        <v>1193534725</v>
      </c>
      <c r="P1398" s="72">
        <v>1426</v>
      </c>
      <c r="Q1398" s="80">
        <v>45840</v>
      </c>
      <c r="R1398" s="75">
        <v>2494141000</v>
      </c>
      <c r="S1398" s="80">
        <v>45911</v>
      </c>
      <c r="T1398" s="76">
        <v>6525000</v>
      </c>
      <c r="U1398" s="72" t="s">
        <v>65</v>
      </c>
      <c r="V1398" s="76">
        <v>7633817</v>
      </c>
      <c r="W1398" s="104" t="s">
        <v>10548</v>
      </c>
      <c r="X1398" s="80">
        <v>45911</v>
      </c>
      <c r="Y1398" s="80">
        <v>45911</v>
      </c>
      <c r="Z1398" s="78" t="s">
        <v>73</v>
      </c>
      <c r="AA1398" s="78">
        <v>45991</v>
      </c>
      <c r="AB1398" s="102">
        <f t="shared" si="126"/>
        <v>80</v>
      </c>
      <c r="AC1398" s="72">
        <v>0</v>
      </c>
      <c r="AD1398" s="514">
        <v>0</v>
      </c>
      <c r="AE1398" s="72">
        <v>0</v>
      </c>
      <c r="AF1398" s="80" t="s">
        <v>73</v>
      </c>
      <c r="AG1398" s="102">
        <f t="shared" si="127"/>
        <v>0</v>
      </c>
      <c r="AH1398" s="72">
        <v>0</v>
      </c>
      <c r="AI1398" s="628">
        <v>0</v>
      </c>
      <c r="AJ1398" s="72" t="s">
        <v>73</v>
      </c>
      <c r="AK1398" s="80" t="s">
        <v>73</v>
      </c>
      <c r="AL1398" s="72">
        <v>0</v>
      </c>
      <c r="AM1398" s="80" t="s">
        <v>73</v>
      </c>
      <c r="AN1398" s="80" t="s">
        <v>73</v>
      </c>
      <c r="AO1398" s="80" t="s">
        <v>73</v>
      </c>
      <c r="AP1398" s="102">
        <f t="shared" si="128"/>
        <v>0</v>
      </c>
      <c r="AQ1398" s="102">
        <f t="shared" si="129"/>
        <v>6525000</v>
      </c>
      <c r="AR1398" s="72" t="s">
        <v>65</v>
      </c>
      <c r="AS1398" s="76">
        <v>6525000</v>
      </c>
      <c r="AT1398" s="72" t="s">
        <v>319</v>
      </c>
      <c r="AU1398" s="76">
        <v>0</v>
      </c>
      <c r="AV1398" s="81" t="s">
        <v>73</v>
      </c>
      <c r="AW1398" s="620">
        <v>4275000</v>
      </c>
      <c r="AX1398" s="488">
        <f t="shared" si="130"/>
        <v>2250000</v>
      </c>
      <c r="AY1398" s="84">
        <f t="shared" si="131"/>
        <v>0.65517241379310343</v>
      </c>
      <c r="AZ1398" s="84">
        <v>0.65517241379310343</v>
      </c>
      <c r="BA1398" s="81" t="s">
        <v>73</v>
      </c>
      <c r="BB1398" s="72" t="s">
        <v>123</v>
      </c>
      <c r="BC1398" s="75" t="s">
        <v>10547</v>
      </c>
      <c r="BD1398" s="71" t="s">
        <v>65</v>
      </c>
      <c r="BE1398" s="71" t="s">
        <v>65</v>
      </c>
    </row>
    <row r="1399" spans="2:57" x14ac:dyDescent="0.25">
      <c r="B1399" s="71">
        <v>2025</v>
      </c>
      <c r="C1399" s="71">
        <v>891780111</v>
      </c>
      <c r="D1399" s="71" t="s">
        <v>63</v>
      </c>
      <c r="E1399" s="72" t="s">
        <v>10546</v>
      </c>
      <c r="F1399" s="107" t="s">
        <v>10545</v>
      </c>
      <c r="G1399" s="176">
        <v>0</v>
      </c>
      <c r="H1399" s="72" t="s">
        <v>71</v>
      </c>
      <c r="I1399" s="71" t="s">
        <v>64</v>
      </c>
      <c r="J1399" s="73" t="s">
        <v>81</v>
      </c>
      <c r="K1399" s="75" t="s">
        <v>10544</v>
      </c>
      <c r="L1399" s="76">
        <v>8626400</v>
      </c>
      <c r="M1399" s="71" t="s">
        <v>66</v>
      </c>
      <c r="N1399" s="75" t="s">
        <v>10543</v>
      </c>
      <c r="O1399" s="75">
        <v>1082982432</v>
      </c>
      <c r="P1399" s="72">
        <v>1425</v>
      </c>
      <c r="Q1399" s="80">
        <v>45840</v>
      </c>
      <c r="R1399" s="75">
        <v>5603238000</v>
      </c>
      <c r="S1399" s="80">
        <v>45915</v>
      </c>
      <c r="T1399" s="76">
        <v>8626400</v>
      </c>
      <c r="U1399" s="72" t="s">
        <v>65</v>
      </c>
      <c r="V1399" s="76">
        <v>72175281</v>
      </c>
      <c r="W1399" s="104" t="s">
        <v>8886</v>
      </c>
      <c r="X1399" s="80">
        <v>45915</v>
      </c>
      <c r="Y1399" s="80">
        <v>45915</v>
      </c>
      <c r="Z1399" s="78" t="s">
        <v>73</v>
      </c>
      <c r="AA1399" s="78">
        <v>45991</v>
      </c>
      <c r="AB1399" s="102">
        <f t="shared" si="126"/>
        <v>76</v>
      </c>
      <c r="AC1399" s="72">
        <v>0</v>
      </c>
      <c r="AD1399" s="514">
        <v>0</v>
      </c>
      <c r="AE1399" s="72">
        <v>0</v>
      </c>
      <c r="AF1399" s="80" t="s">
        <v>73</v>
      </c>
      <c r="AG1399" s="102">
        <f t="shared" si="127"/>
        <v>0</v>
      </c>
      <c r="AH1399" s="72">
        <v>0</v>
      </c>
      <c r="AI1399" s="628">
        <v>0</v>
      </c>
      <c r="AJ1399" s="72" t="s">
        <v>73</v>
      </c>
      <c r="AK1399" s="80" t="s">
        <v>73</v>
      </c>
      <c r="AL1399" s="72">
        <v>0</v>
      </c>
      <c r="AM1399" s="80" t="s">
        <v>73</v>
      </c>
      <c r="AN1399" s="80" t="s">
        <v>73</v>
      </c>
      <c r="AO1399" s="80" t="s">
        <v>73</v>
      </c>
      <c r="AP1399" s="102">
        <f t="shared" si="128"/>
        <v>0</v>
      </c>
      <c r="AQ1399" s="102">
        <f t="shared" si="129"/>
        <v>8626400</v>
      </c>
      <c r="AR1399" s="72" t="s">
        <v>65</v>
      </c>
      <c r="AS1399" s="76">
        <v>8626400</v>
      </c>
      <c r="AT1399" s="72" t="s">
        <v>319</v>
      </c>
      <c r="AU1399" s="76">
        <v>0</v>
      </c>
      <c r="AV1399" s="81" t="s">
        <v>73</v>
      </c>
      <c r="AW1399" s="620">
        <v>5470400</v>
      </c>
      <c r="AX1399" s="488">
        <f t="shared" si="130"/>
        <v>3156000</v>
      </c>
      <c r="AY1399" s="84">
        <f t="shared" si="131"/>
        <v>0.63414634146341464</v>
      </c>
      <c r="AZ1399" s="84">
        <v>0.63414634146341464</v>
      </c>
      <c r="BA1399" s="81" t="s">
        <v>73</v>
      </c>
      <c r="BB1399" s="72" t="s">
        <v>123</v>
      </c>
      <c r="BC1399" s="75" t="s">
        <v>10542</v>
      </c>
      <c r="BD1399" s="71" t="s">
        <v>65</v>
      </c>
      <c r="BE1399" s="71" t="s">
        <v>65</v>
      </c>
    </row>
    <row r="1400" spans="2:57" x14ac:dyDescent="0.25">
      <c r="B1400" s="71">
        <v>2025</v>
      </c>
      <c r="C1400" s="71">
        <v>891780111</v>
      </c>
      <c r="D1400" s="71" t="s">
        <v>63</v>
      </c>
      <c r="E1400" s="72" t="s">
        <v>10541</v>
      </c>
      <c r="F1400" s="107" t="s">
        <v>10540</v>
      </c>
      <c r="G1400" s="176">
        <v>0</v>
      </c>
      <c r="H1400" s="72" t="s">
        <v>71</v>
      </c>
      <c r="I1400" s="71" t="s">
        <v>64</v>
      </c>
      <c r="J1400" s="73" t="s">
        <v>81</v>
      </c>
      <c r="K1400" s="75" t="s">
        <v>10539</v>
      </c>
      <c r="L1400" s="76">
        <v>9468000</v>
      </c>
      <c r="M1400" s="71" t="s">
        <v>66</v>
      </c>
      <c r="N1400" s="75" t="s">
        <v>10538</v>
      </c>
      <c r="O1400" s="75">
        <v>1004356411</v>
      </c>
      <c r="P1400" s="72">
        <v>1425</v>
      </c>
      <c r="Q1400" s="80">
        <v>45840</v>
      </c>
      <c r="R1400" s="75">
        <v>5603238000</v>
      </c>
      <c r="S1400" s="80">
        <v>45915</v>
      </c>
      <c r="T1400" s="76">
        <v>9468000</v>
      </c>
      <c r="U1400" s="72" t="s">
        <v>65</v>
      </c>
      <c r="V1400" s="76">
        <v>36669977</v>
      </c>
      <c r="W1400" s="104" t="s">
        <v>9402</v>
      </c>
      <c r="X1400" s="80">
        <v>45915</v>
      </c>
      <c r="Y1400" s="80">
        <v>45915</v>
      </c>
      <c r="Z1400" s="78" t="s">
        <v>73</v>
      </c>
      <c r="AA1400" s="78">
        <v>46006</v>
      </c>
      <c r="AB1400" s="102">
        <f t="shared" si="126"/>
        <v>91</v>
      </c>
      <c r="AC1400" s="72">
        <v>0</v>
      </c>
      <c r="AD1400" s="514">
        <v>0</v>
      </c>
      <c r="AE1400" s="72">
        <v>0</v>
      </c>
      <c r="AF1400" s="80" t="s">
        <v>73</v>
      </c>
      <c r="AG1400" s="102">
        <f t="shared" si="127"/>
        <v>0</v>
      </c>
      <c r="AH1400" s="72">
        <v>0</v>
      </c>
      <c r="AI1400" s="628">
        <v>0</v>
      </c>
      <c r="AJ1400" s="72" t="s">
        <v>73</v>
      </c>
      <c r="AK1400" s="80" t="s">
        <v>73</v>
      </c>
      <c r="AL1400" s="72">
        <v>0</v>
      </c>
      <c r="AM1400" s="80" t="s">
        <v>73</v>
      </c>
      <c r="AN1400" s="80" t="s">
        <v>73</v>
      </c>
      <c r="AO1400" s="80" t="s">
        <v>73</v>
      </c>
      <c r="AP1400" s="102">
        <f t="shared" si="128"/>
        <v>0</v>
      </c>
      <c r="AQ1400" s="102">
        <f t="shared" si="129"/>
        <v>9468000</v>
      </c>
      <c r="AR1400" s="72" t="s">
        <v>65</v>
      </c>
      <c r="AS1400" s="76">
        <v>9468000</v>
      </c>
      <c r="AT1400" s="72" t="s">
        <v>319</v>
      </c>
      <c r="AU1400" s="76">
        <v>0</v>
      </c>
      <c r="AV1400" s="81" t="s">
        <v>73</v>
      </c>
      <c r="AW1400" s="620">
        <v>6312000</v>
      </c>
      <c r="AX1400" s="488">
        <f t="shared" si="130"/>
        <v>3156000</v>
      </c>
      <c r="AY1400" s="84">
        <f t="shared" si="131"/>
        <v>0.66666666666666663</v>
      </c>
      <c r="AZ1400" s="84">
        <v>0.66666666666666663</v>
      </c>
      <c r="BA1400" s="81" t="s">
        <v>73</v>
      </c>
      <c r="BB1400" s="72" t="s">
        <v>123</v>
      </c>
      <c r="BC1400" s="75" t="s">
        <v>10537</v>
      </c>
      <c r="BD1400" s="71" t="s">
        <v>65</v>
      </c>
      <c r="BE1400" s="71" t="s">
        <v>65</v>
      </c>
    </row>
    <row r="1401" spans="2:57" x14ac:dyDescent="0.25">
      <c r="B1401" s="71">
        <v>2025</v>
      </c>
      <c r="C1401" s="71">
        <v>891780111</v>
      </c>
      <c r="D1401" s="71" t="s">
        <v>63</v>
      </c>
      <c r="E1401" s="72" t="s">
        <v>10536</v>
      </c>
      <c r="F1401" s="107" t="s">
        <v>10535</v>
      </c>
      <c r="G1401" s="176">
        <v>0</v>
      </c>
      <c r="H1401" s="72" t="s">
        <v>71</v>
      </c>
      <c r="I1401" s="71" t="s">
        <v>166</v>
      </c>
      <c r="J1401" s="73" t="s">
        <v>81</v>
      </c>
      <c r="K1401" s="75" t="s">
        <v>10534</v>
      </c>
      <c r="L1401" s="76">
        <v>23400000</v>
      </c>
      <c r="M1401" s="71" t="s">
        <v>66</v>
      </c>
      <c r="N1401" s="75" t="s">
        <v>10533</v>
      </c>
      <c r="O1401" s="75">
        <v>1083022922</v>
      </c>
      <c r="P1401" s="72">
        <v>2037</v>
      </c>
      <c r="Q1401" s="80">
        <v>45908</v>
      </c>
      <c r="R1401" s="75">
        <v>119000000</v>
      </c>
      <c r="S1401" s="80">
        <v>45915</v>
      </c>
      <c r="T1401" s="76">
        <v>23400000</v>
      </c>
      <c r="U1401" s="72" t="s">
        <v>65</v>
      </c>
      <c r="V1401" s="76">
        <v>1082870070</v>
      </c>
      <c r="W1401" s="104" t="s">
        <v>10451</v>
      </c>
      <c r="X1401" s="80">
        <v>45915</v>
      </c>
      <c r="Y1401" s="80">
        <v>45915</v>
      </c>
      <c r="Z1401" s="78" t="s">
        <v>73</v>
      </c>
      <c r="AA1401" s="78">
        <v>46081</v>
      </c>
      <c r="AB1401" s="102">
        <f t="shared" si="126"/>
        <v>166</v>
      </c>
      <c r="AC1401" s="72">
        <v>0</v>
      </c>
      <c r="AD1401" s="514">
        <v>0</v>
      </c>
      <c r="AE1401" s="72">
        <v>0</v>
      </c>
      <c r="AF1401" s="80" t="s">
        <v>73</v>
      </c>
      <c r="AG1401" s="102">
        <f t="shared" si="127"/>
        <v>0</v>
      </c>
      <c r="AH1401" s="72">
        <v>0</v>
      </c>
      <c r="AI1401" s="628">
        <v>0</v>
      </c>
      <c r="AJ1401" s="72" t="s">
        <v>73</v>
      </c>
      <c r="AK1401" s="80" t="s">
        <v>73</v>
      </c>
      <c r="AL1401" s="72">
        <v>0</v>
      </c>
      <c r="AM1401" s="80" t="s">
        <v>73</v>
      </c>
      <c r="AN1401" s="80" t="s">
        <v>73</v>
      </c>
      <c r="AO1401" s="80" t="s">
        <v>73</v>
      </c>
      <c r="AP1401" s="102">
        <f t="shared" si="128"/>
        <v>0</v>
      </c>
      <c r="AQ1401" s="102">
        <f t="shared" si="129"/>
        <v>23400000</v>
      </c>
      <c r="AR1401" s="72" t="s">
        <v>65</v>
      </c>
      <c r="AS1401" s="76">
        <v>23400000</v>
      </c>
      <c r="AT1401" s="72" t="s">
        <v>319</v>
      </c>
      <c r="AU1401" s="76">
        <v>0</v>
      </c>
      <c r="AV1401" s="81" t="s">
        <v>73</v>
      </c>
      <c r="AW1401" s="620">
        <v>7800000</v>
      </c>
      <c r="AX1401" s="488">
        <f t="shared" si="130"/>
        <v>15600000</v>
      </c>
      <c r="AY1401" s="84">
        <f t="shared" si="131"/>
        <v>0.33333333333333331</v>
      </c>
      <c r="AZ1401" s="84">
        <v>0.33333333333333331</v>
      </c>
      <c r="BA1401" s="81" t="s">
        <v>73</v>
      </c>
      <c r="BB1401" s="72" t="s">
        <v>123</v>
      </c>
      <c r="BC1401" s="75" t="s">
        <v>10532</v>
      </c>
      <c r="BD1401" s="71" t="s">
        <v>65</v>
      </c>
      <c r="BE1401" s="71" t="s">
        <v>65</v>
      </c>
    </row>
    <row r="1402" spans="2:57" x14ac:dyDescent="0.25">
      <c r="B1402" s="71">
        <v>2025</v>
      </c>
      <c r="C1402" s="71">
        <v>891780111</v>
      </c>
      <c r="D1402" s="71" t="s">
        <v>63</v>
      </c>
      <c r="E1402" s="72" t="s">
        <v>10531</v>
      </c>
      <c r="F1402" s="107" t="s">
        <v>10530</v>
      </c>
      <c r="G1402" s="176">
        <v>0</v>
      </c>
      <c r="H1402" s="72" t="s">
        <v>71</v>
      </c>
      <c r="I1402" s="71" t="s">
        <v>166</v>
      </c>
      <c r="J1402" s="73" t="s">
        <v>81</v>
      </c>
      <c r="K1402" s="75" t="s">
        <v>10529</v>
      </c>
      <c r="L1402" s="76">
        <v>20400000</v>
      </c>
      <c r="M1402" s="71" t="s">
        <v>66</v>
      </c>
      <c r="N1402" s="75" t="s">
        <v>10528</v>
      </c>
      <c r="O1402" s="75">
        <v>1083040354</v>
      </c>
      <c r="P1402" s="72">
        <v>2037</v>
      </c>
      <c r="Q1402" s="80">
        <v>45908</v>
      </c>
      <c r="R1402" s="75">
        <v>119000000</v>
      </c>
      <c r="S1402" s="80">
        <v>45915</v>
      </c>
      <c r="T1402" s="76">
        <v>20400000</v>
      </c>
      <c r="U1402" s="72" t="s">
        <v>65</v>
      </c>
      <c r="V1402" s="76">
        <v>1082870070</v>
      </c>
      <c r="W1402" s="104" t="s">
        <v>10451</v>
      </c>
      <c r="X1402" s="80">
        <v>45915</v>
      </c>
      <c r="Y1402" s="80">
        <v>45915</v>
      </c>
      <c r="Z1402" s="78" t="s">
        <v>73</v>
      </c>
      <c r="AA1402" s="78">
        <v>46081</v>
      </c>
      <c r="AB1402" s="102">
        <f t="shared" si="126"/>
        <v>166</v>
      </c>
      <c r="AC1402" s="72">
        <v>0</v>
      </c>
      <c r="AD1402" s="514">
        <v>0</v>
      </c>
      <c r="AE1402" s="72">
        <v>0</v>
      </c>
      <c r="AF1402" s="80" t="s">
        <v>73</v>
      </c>
      <c r="AG1402" s="102">
        <f t="shared" si="127"/>
        <v>0</v>
      </c>
      <c r="AH1402" s="72">
        <v>0</v>
      </c>
      <c r="AI1402" s="628">
        <v>0</v>
      </c>
      <c r="AJ1402" s="72" t="s">
        <v>73</v>
      </c>
      <c r="AK1402" s="80" t="s">
        <v>73</v>
      </c>
      <c r="AL1402" s="72">
        <v>0</v>
      </c>
      <c r="AM1402" s="80" t="s">
        <v>73</v>
      </c>
      <c r="AN1402" s="80" t="s">
        <v>73</v>
      </c>
      <c r="AO1402" s="80" t="s">
        <v>73</v>
      </c>
      <c r="AP1402" s="102">
        <f t="shared" si="128"/>
        <v>0</v>
      </c>
      <c r="AQ1402" s="102">
        <f t="shared" si="129"/>
        <v>20400000</v>
      </c>
      <c r="AR1402" s="72" t="s">
        <v>65</v>
      </c>
      <c r="AS1402" s="76">
        <v>20400000</v>
      </c>
      <c r="AT1402" s="72" t="s">
        <v>319</v>
      </c>
      <c r="AU1402" s="76">
        <v>0</v>
      </c>
      <c r="AV1402" s="81" t="s">
        <v>73</v>
      </c>
      <c r="AW1402" s="620">
        <v>6800000</v>
      </c>
      <c r="AX1402" s="488">
        <f t="shared" si="130"/>
        <v>13600000</v>
      </c>
      <c r="AY1402" s="84">
        <f t="shared" si="131"/>
        <v>0.33333333333333331</v>
      </c>
      <c r="AZ1402" s="84">
        <v>0.33333333333333331</v>
      </c>
      <c r="BA1402" s="81" t="s">
        <v>73</v>
      </c>
      <c r="BB1402" s="72" t="s">
        <v>123</v>
      </c>
      <c r="BC1402" s="75" t="s">
        <v>10527</v>
      </c>
      <c r="BD1402" s="71" t="s">
        <v>65</v>
      </c>
      <c r="BE1402" s="71" t="s">
        <v>65</v>
      </c>
    </row>
    <row r="1403" spans="2:57" x14ac:dyDescent="0.25">
      <c r="B1403" s="71">
        <v>2025</v>
      </c>
      <c r="C1403" s="71">
        <v>891780111</v>
      </c>
      <c r="D1403" s="71" t="s">
        <v>63</v>
      </c>
      <c r="E1403" s="72" t="s">
        <v>10526</v>
      </c>
      <c r="F1403" s="107" t="s">
        <v>10525</v>
      </c>
      <c r="G1403" s="176">
        <v>0</v>
      </c>
      <c r="H1403" s="72" t="s">
        <v>71</v>
      </c>
      <c r="I1403" s="71" t="s">
        <v>166</v>
      </c>
      <c r="J1403" s="73" t="s">
        <v>81</v>
      </c>
      <c r="K1403" s="75" t="s">
        <v>10524</v>
      </c>
      <c r="L1403" s="76">
        <v>25200000</v>
      </c>
      <c r="M1403" s="71" t="s">
        <v>66</v>
      </c>
      <c r="N1403" s="75" t="s">
        <v>10523</v>
      </c>
      <c r="O1403" s="75">
        <v>1140901073</v>
      </c>
      <c r="P1403" s="72">
        <v>2037</v>
      </c>
      <c r="Q1403" s="80">
        <v>45908</v>
      </c>
      <c r="R1403" s="75">
        <v>119000000</v>
      </c>
      <c r="S1403" s="80">
        <v>45915</v>
      </c>
      <c r="T1403" s="76">
        <v>25200000</v>
      </c>
      <c r="U1403" s="72" t="s">
        <v>65</v>
      </c>
      <c r="V1403" s="76">
        <v>1082870070</v>
      </c>
      <c r="W1403" s="104" t="s">
        <v>10451</v>
      </c>
      <c r="X1403" s="80">
        <v>45915</v>
      </c>
      <c r="Y1403" s="80">
        <v>45915</v>
      </c>
      <c r="Z1403" s="78" t="s">
        <v>73</v>
      </c>
      <c r="AA1403" s="78">
        <v>46081</v>
      </c>
      <c r="AB1403" s="102">
        <f t="shared" si="126"/>
        <v>166</v>
      </c>
      <c r="AC1403" s="72">
        <v>0</v>
      </c>
      <c r="AD1403" s="514">
        <v>0</v>
      </c>
      <c r="AE1403" s="72">
        <v>0</v>
      </c>
      <c r="AF1403" s="80" t="s">
        <v>73</v>
      </c>
      <c r="AG1403" s="102">
        <f t="shared" si="127"/>
        <v>0</v>
      </c>
      <c r="AH1403" s="72">
        <v>0</v>
      </c>
      <c r="AI1403" s="628">
        <v>0</v>
      </c>
      <c r="AJ1403" s="72" t="s">
        <v>73</v>
      </c>
      <c r="AK1403" s="80" t="s">
        <v>73</v>
      </c>
      <c r="AL1403" s="72">
        <v>0</v>
      </c>
      <c r="AM1403" s="80" t="s">
        <v>73</v>
      </c>
      <c r="AN1403" s="80" t="s">
        <v>73</v>
      </c>
      <c r="AO1403" s="80" t="s">
        <v>73</v>
      </c>
      <c r="AP1403" s="102">
        <f t="shared" si="128"/>
        <v>0</v>
      </c>
      <c r="AQ1403" s="102">
        <f t="shared" si="129"/>
        <v>25200000</v>
      </c>
      <c r="AR1403" s="72" t="s">
        <v>65</v>
      </c>
      <c r="AS1403" s="76">
        <v>25200000</v>
      </c>
      <c r="AT1403" s="72" t="s">
        <v>319</v>
      </c>
      <c r="AU1403" s="76">
        <v>0</v>
      </c>
      <c r="AV1403" s="81" t="s">
        <v>73</v>
      </c>
      <c r="AW1403" s="620">
        <v>8400000</v>
      </c>
      <c r="AX1403" s="488">
        <f t="shared" si="130"/>
        <v>16800000</v>
      </c>
      <c r="AY1403" s="84">
        <f t="shared" si="131"/>
        <v>0.33333333333333331</v>
      </c>
      <c r="AZ1403" s="84">
        <v>0.33333333333333331</v>
      </c>
      <c r="BA1403" s="81" t="s">
        <v>73</v>
      </c>
      <c r="BB1403" s="72" t="s">
        <v>123</v>
      </c>
      <c r="BC1403" s="75" t="s">
        <v>10522</v>
      </c>
      <c r="BD1403" s="71" t="s">
        <v>65</v>
      </c>
      <c r="BE1403" s="71" t="s">
        <v>65</v>
      </c>
    </row>
    <row r="1404" spans="2:57" x14ac:dyDescent="0.25">
      <c r="B1404" s="71">
        <v>2025</v>
      </c>
      <c r="C1404" s="71">
        <v>891780111</v>
      </c>
      <c r="D1404" s="71" t="s">
        <v>63</v>
      </c>
      <c r="E1404" s="72" t="s">
        <v>10521</v>
      </c>
      <c r="F1404" s="107" t="s">
        <v>10520</v>
      </c>
      <c r="G1404" s="176">
        <v>0</v>
      </c>
      <c r="H1404" s="72" t="s">
        <v>71</v>
      </c>
      <c r="I1404" s="71" t="s">
        <v>166</v>
      </c>
      <c r="J1404" s="73" t="s">
        <v>81</v>
      </c>
      <c r="K1404" s="75" t="s">
        <v>10519</v>
      </c>
      <c r="L1404" s="76">
        <v>30000000</v>
      </c>
      <c r="M1404" s="71" t="s">
        <v>66</v>
      </c>
      <c r="N1404" s="75" t="s">
        <v>1975</v>
      </c>
      <c r="O1404" s="75">
        <v>1083034205</v>
      </c>
      <c r="P1404" s="72">
        <v>2037</v>
      </c>
      <c r="Q1404" s="80">
        <v>45908</v>
      </c>
      <c r="R1404" s="75">
        <v>119000000</v>
      </c>
      <c r="S1404" s="80">
        <v>45915</v>
      </c>
      <c r="T1404" s="76">
        <v>30000000</v>
      </c>
      <c r="U1404" s="72" t="s">
        <v>65</v>
      </c>
      <c r="V1404" s="76">
        <v>1082870070</v>
      </c>
      <c r="W1404" s="104" t="s">
        <v>10451</v>
      </c>
      <c r="X1404" s="80">
        <v>45915</v>
      </c>
      <c r="Y1404" s="80">
        <v>45915</v>
      </c>
      <c r="Z1404" s="78" t="s">
        <v>73</v>
      </c>
      <c r="AA1404" s="78">
        <v>46081</v>
      </c>
      <c r="AB1404" s="102">
        <f t="shared" si="126"/>
        <v>166</v>
      </c>
      <c r="AC1404" s="72">
        <v>0</v>
      </c>
      <c r="AD1404" s="514">
        <v>0</v>
      </c>
      <c r="AE1404" s="72">
        <v>0</v>
      </c>
      <c r="AF1404" s="80" t="s">
        <v>73</v>
      </c>
      <c r="AG1404" s="102">
        <f t="shared" si="127"/>
        <v>0</v>
      </c>
      <c r="AH1404" s="72">
        <v>0</v>
      </c>
      <c r="AI1404" s="628">
        <v>0</v>
      </c>
      <c r="AJ1404" s="72" t="s">
        <v>73</v>
      </c>
      <c r="AK1404" s="80" t="s">
        <v>73</v>
      </c>
      <c r="AL1404" s="72">
        <v>0</v>
      </c>
      <c r="AM1404" s="80" t="s">
        <v>73</v>
      </c>
      <c r="AN1404" s="80" t="s">
        <v>73</v>
      </c>
      <c r="AO1404" s="80" t="s">
        <v>73</v>
      </c>
      <c r="AP1404" s="102">
        <f t="shared" si="128"/>
        <v>0</v>
      </c>
      <c r="AQ1404" s="102">
        <f t="shared" si="129"/>
        <v>30000000</v>
      </c>
      <c r="AR1404" s="72" t="s">
        <v>65</v>
      </c>
      <c r="AS1404" s="76">
        <v>30000000</v>
      </c>
      <c r="AT1404" s="72" t="s">
        <v>319</v>
      </c>
      <c r="AU1404" s="76">
        <v>0</v>
      </c>
      <c r="AV1404" s="81" t="s">
        <v>73</v>
      </c>
      <c r="AW1404" s="620">
        <v>10000000</v>
      </c>
      <c r="AX1404" s="488">
        <f t="shared" si="130"/>
        <v>20000000</v>
      </c>
      <c r="AY1404" s="84">
        <f t="shared" si="131"/>
        <v>0.33333333333333331</v>
      </c>
      <c r="AZ1404" s="84">
        <v>0.33333333333333331</v>
      </c>
      <c r="BA1404" s="81" t="s">
        <v>73</v>
      </c>
      <c r="BB1404" s="72" t="s">
        <v>123</v>
      </c>
      <c r="BC1404" s="75" t="s">
        <v>10518</v>
      </c>
      <c r="BD1404" s="71" t="s">
        <v>65</v>
      </c>
      <c r="BE1404" s="71" t="s">
        <v>65</v>
      </c>
    </row>
    <row r="1405" spans="2:57" x14ac:dyDescent="0.25">
      <c r="B1405" s="71">
        <v>2025</v>
      </c>
      <c r="C1405" s="71">
        <v>891780111</v>
      </c>
      <c r="D1405" s="71" t="s">
        <v>63</v>
      </c>
      <c r="E1405" s="72" t="s">
        <v>10517</v>
      </c>
      <c r="F1405" s="107" t="s">
        <v>10516</v>
      </c>
      <c r="G1405" s="176">
        <v>0</v>
      </c>
      <c r="H1405" s="72" t="s">
        <v>71</v>
      </c>
      <c r="I1405" s="71" t="s">
        <v>64</v>
      </c>
      <c r="J1405" s="73" t="s">
        <v>81</v>
      </c>
      <c r="K1405" s="75" t="s">
        <v>10511</v>
      </c>
      <c r="L1405" s="76">
        <v>6750000</v>
      </c>
      <c r="M1405" s="71" t="s">
        <v>66</v>
      </c>
      <c r="N1405" s="75" t="s">
        <v>10515</v>
      </c>
      <c r="O1405" s="75">
        <v>1004353762</v>
      </c>
      <c r="P1405" s="72">
        <v>1426</v>
      </c>
      <c r="Q1405" s="80">
        <v>45840</v>
      </c>
      <c r="R1405" s="75">
        <v>2494141000</v>
      </c>
      <c r="S1405" s="80">
        <v>45915</v>
      </c>
      <c r="T1405" s="76">
        <v>6750000</v>
      </c>
      <c r="U1405" s="72" t="s">
        <v>65</v>
      </c>
      <c r="V1405" s="76">
        <v>45476408</v>
      </c>
      <c r="W1405" s="104" t="s">
        <v>10489</v>
      </c>
      <c r="X1405" s="80">
        <v>45915</v>
      </c>
      <c r="Y1405" s="80">
        <v>45915</v>
      </c>
      <c r="Z1405" s="78" t="s">
        <v>73</v>
      </c>
      <c r="AA1405" s="78">
        <v>45991</v>
      </c>
      <c r="AB1405" s="102">
        <f t="shared" si="126"/>
        <v>76</v>
      </c>
      <c r="AC1405" s="72">
        <v>0</v>
      </c>
      <c r="AD1405" s="514">
        <v>0</v>
      </c>
      <c r="AE1405" s="72">
        <v>0</v>
      </c>
      <c r="AF1405" s="80" t="s">
        <v>73</v>
      </c>
      <c r="AG1405" s="102">
        <f t="shared" si="127"/>
        <v>0</v>
      </c>
      <c r="AH1405" s="72">
        <v>0</v>
      </c>
      <c r="AI1405" s="628">
        <v>0</v>
      </c>
      <c r="AJ1405" s="72" t="s">
        <v>73</v>
      </c>
      <c r="AK1405" s="80" t="s">
        <v>73</v>
      </c>
      <c r="AL1405" s="72">
        <v>0</v>
      </c>
      <c r="AM1405" s="80" t="s">
        <v>73</v>
      </c>
      <c r="AN1405" s="80" t="s">
        <v>73</v>
      </c>
      <c r="AO1405" s="80" t="s">
        <v>73</v>
      </c>
      <c r="AP1405" s="102">
        <f t="shared" si="128"/>
        <v>0</v>
      </c>
      <c r="AQ1405" s="102">
        <f t="shared" si="129"/>
        <v>6750000</v>
      </c>
      <c r="AR1405" s="72" t="s">
        <v>65</v>
      </c>
      <c r="AS1405" s="76">
        <v>6750000</v>
      </c>
      <c r="AT1405" s="72" t="s">
        <v>319</v>
      </c>
      <c r="AU1405" s="76">
        <v>0</v>
      </c>
      <c r="AV1405" s="81" t="s">
        <v>73</v>
      </c>
      <c r="AW1405" s="620">
        <v>4500000</v>
      </c>
      <c r="AX1405" s="488">
        <f t="shared" si="130"/>
        <v>2250000</v>
      </c>
      <c r="AY1405" s="84">
        <f t="shared" si="131"/>
        <v>0.66666666666666663</v>
      </c>
      <c r="AZ1405" s="84">
        <v>0.66666666666666663</v>
      </c>
      <c r="BA1405" s="81" t="s">
        <v>73</v>
      </c>
      <c r="BB1405" s="72" t="s">
        <v>123</v>
      </c>
      <c r="BC1405" s="75" t="s">
        <v>10514</v>
      </c>
      <c r="BD1405" s="71" t="s">
        <v>65</v>
      </c>
      <c r="BE1405" s="71" t="s">
        <v>65</v>
      </c>
    </row>
    <row r="1406" spans="2:57" x14ac:dyDescent="0.25">
      <c r="B1406" s="71">
        <v>2025</v>
      </c>
      <c r="C1406" s="71">
        <v>891780111</v>
      </c>
      <c r="D1406" s="71" t="s">
        <v>63</v>
      </c>
      <c r="E1406" s="72" t="s">
        <v>10513</v>
      </c>
      <c r="F1406" s="107" t="s">
        <v>10512</v>
      </c>
      <c r="G1406" s="176">
        <v>0</v>
      </c>
      <c r="H1406" s="72" t="s">
        <v>71</v>
      </c>
      <c r="I1406" s="71" t="s">
        <v>64</v>
      </c>
      <c r="J1406" s="73" t="s">
        <v>81</v>
      </c>
      <c r="K1406" s="75" t="s">
        <v>10511</v>
      </c>
      <c r="L1406" s="76">
        <v>6750000</v>
      </c>
      <c r="M1406" s="71" t="s">
        <v>66</v>
      </c>
      <c r="N1406" s="75" t="s">
        <v>10510</v>
      </c>
      <c r="O1406" s="75">
        <v>1080424312</v>
      </c>
      <c r="P1406" s="72">
        <v>1426</v>
      </c>
      <c r="Q1406" s="80">
        <v>45840</v>
      </c>
      <c r="R1406" s="75">
        <v>2494141000</v>
      </c>
      <c r="S1406" s="80">
        <v>45915</v>
      </c>
      <c r="T1406" s="76">
        <v>6750000</v>
      </c>
      <c r="U1406" s="72" t="s">
        <v>65</v>
      </c>
      <c r="V1406" s="76">
        <v>45476408</v>
      </c>
      <c r="W1406" s="104" t="s">
        <v>10489</v>
      </c>
      <c r="X1406" s="80">
        <v>45915</v>
      </c>
      <c r="Y1406" s="80">
        <v>45915</v>
      </c>
      <c r="Z1406" s="78" t="s">
        <v>73</v>
      </c>
      <c r="AA1406" s="78">
        <v>45991</v>
      </c>
      <c r="AB1406" s="102">
        <f t="shared" si="126"/>
        <v>76</v>
      </c>
      <c r="AC1406" s="72">
        <v>0</v>
      </c>
      <c r="AD1406" s="514">
        <v>0</v>
      </c>
      <c r="AE1406" s="72">
        <v>0</v>
      </c>
      <c r="AF1406" s="80" t="s">
        <v>73</v>
      </c>
      <c r="AG1406" s="102">
        <f t="shared" si="127"/>
        <v>0</v>
      </c>
      <c r="AH1406" s="72">
        <v>0</v>
      </c>
      <c r="AI1406" s="628">
        <v>0</v>
      </c>
      <c r="AJ1406" s="72" t="s">
        <v>73</v>
      </c>
      <c r="AK1406" s="80" t="s">
        <v>73</v>
      </c>
      <c r="AL1406" s="72">
        <v>0</v>
      </c>
      <c r="AM1406" s="80" t="s">
        <v>73</v>
      </c>
      <c r="AN1406" s="80" t="s">
        <v>73</v>
      </c>
      <c r="AO1406" s="80" t="s">
        <v>73</v>
      </c>
      <c r="AP1406" s="102">
        <f t="shared" si="128"/>
        <v>0</v>
      </c>
      <c r="AQ1406" s="102">
        <f t="shared" si="129"/>
        <v>6750000</v>
      </c>
      <c r="AR1406" s="72" t="s">
        <v>65</v>
      </c>
      <c r="AS1406" s="76">
        <v>6750000</v>
      </c>
      <c r="AT1406" s="72" t="s">
        <v>319</v>
      </c>
      <c r="AU1406" s="76">
        <v>0</v>
      </c>
      <c r="AV1406" s="81" t="s">
        <v>73</v>
      </c>
      <c r="AW1406" s="620">
        <v>4500000</v>
      </c>
      <c r="AX1406" s="488">
        <f t="shared" si="130"/>
        <v>2250000</v>
      </c>
      <c r="AY1406" s="84">
        <f t="shared" si="131"/>
        <v>0.66666666666666663</v>
      </c>
      <c r="AZ1406" s="84">
        <v>0.66666666666666663</v>
      </c>
      <c r="BA1406" s="81" t="s">
        <v>73</v>
      </c>
      <c r="BB1406" s="72" t="s">
        <v>123</v>
      </c>
      <c r="BC1406" s="75" t="s">
        <v>10509</v>
      </c>
      <c r="BD1406" s="71" t="s">
        <v>65</v>
      </c>
      <c r="BE1406" s="71" t="s">
        <v>65</v>
      </c>
    </row>
    <row r="1407" spans="2:57" x14ac:dyDescent="0.25">
      <c r="B1407" s="71">
        <v>2025</v>
      </c>
      <c r="C1407" s="71">
        <v>891780111</v>
      </c>
      <c r="D1407" s="71" t="s">
        <v>63</v>
      </c>
      <c r="E1407" s="72" t="s">
        <v>10508</v>
      </c>
      <c r="F1407" s="107" t="s">
        <v>10507</v>
      </c>
      <c r="G1407" s="176">
        <v>0</v>
      </c>
      <c r="H1407" s="72" t="s">
        <v>71</v>
      </c>
      <c r="I1407" s="71" t="s">
        <v>166</v>
      </c>
      <c r="J1407" s="73" t="s">
        <v>81</v>
      </c>
      <c r="K1407" s="75" t="s">
        <v>10506</v>
      </c>
      <c r="L1407" s="76">
        <v>20000000</v>
      </c>
      <c r="M1407" s="71" t="s">
        <v>66</v>
      </c>
      <c r="N1407" s="75" t="s">
        <v>9495</v>
      </c>
      <c r="O1407" s="75">
        <v>85466955</v>
      </c>
      <c r="P1407" s="72">
        <v>2037</v>
      </c>
      <c r="Q1407" s="80">
        <v>45908</v>
      </c>
      <c r="R1407" s="75">
        <v>119000000</v>
      </c>
      <c r="S1407" s="80">
        <v>45915</v>
      </c>
      <c r="T1407" s="76">
        <v>20000000</v>
      </c>
      <c r="U1407" s="72" t="s">
        <v>65</v>
      </c>
      <c r="V1407" s="76">
        <v>1082870070</v>
      </c>
      <c r="W1407" s="104" t="s">
        <v>10451</v>
      </c>
      <c r="X1407" s="80">
        <v>45915</v>
      </c>
      <c r="Y1407" s="80">
        <v>45915</v>
      </c>
      <c r="Z1407" s="78" t="s">
        <v>73</v>
      </c>
      <c r="AA1407" s="78">
        <v>46021</v>
      </c>
      <c r="AB1407" s="102">
        <f t="shared" si="126"/>
        <v>106</v>
      </c>
      <c r="AC1407" s="72">
        <v>0</v>
      </c>
      <c r="AD1407" s="514">
        <v>0</v>
      </c>
      <c r="AE1407" s="72">
        <v>0</v>
      </c>
      <c r="AF1407" s="80" t="s">
        <v>73</v>
      </c>
      <c r="AG1407" s="102">
        <f t="shared" si="127"/>
        <v>0</v>
      </c>
      <c r="AH1407" s="72">
        <v>0</v>
      </c>
      <c r="AI1407" s="628">
        <v>0</v>
      </c>
      <c r="AJ1407" s="72" t="s">
        <v>73</v>
      </c>
      <c r="AK1407" s="80" t="s">
        <v>73</v>
      </c>
      <c r="AL1407" s="72">
        <v>0</v>
      </c>
      <c r="AM1407" s="80" t="s">
        <v>73</v>
      </c>
      <c r="AN1407" s="80" t="s">
        <v>73</v>
      </c>
      <c r="AO1407" s="80" t="s">
        <v>73</v>
      </c>
      <c r="AP1407" s="102">
        <f t="shared" si="128"/>
        <v>0</v>
      </c>
      <c r="AQ1407" s="102">
        <f t="shared" si="129"/>
        <v>20000000</v>
      </c>
      <c r="AR1407" s="72" t="s">
        <v>65</v>
      </c>
      <c r="AS1407" s="76">
        <v>20000000</v>
      </c>
      <c r="AT1407" s="72" t="s">
        <v>319</v>
      </c>
      <c r="AU1407" s="76">
        <v>0</v>
      </c>
      <c r="AV1407" s="81" t="s">
        <v>73</v>
      </c>
      <c r="AW1407" s="620">
        <v>10000000</v>
      </c>
      <c r="AX1407" s="488">
        <f t="shared" si="130"/>
        <v>10000000</v>
      </c>
      <c r="AY1407" s="84">
        <f t="shared" si="131"/>
        <v>0.5</v>
      </c>
      <c r="AZ1407" s="84">
        <v>0.5</v>
      </c>
      <c r="BA1407" s="81" t="s">
        <v>73</v>
      </c>
      <c r="BB1407" s="72" t="s">
        <v>123</v>
      </c>
      <c r="BC1407" s="75" t="s">
        <v>10505</v>
      </c>
      <c r="BD1407" s="71" t="s">
        <v>65</v>
      </c>
      <c r="BE1407" s="71" t="s">
        <v>65</v>
      </c>
    </row>
    <row r="1408" spans="2:57" x14ac:dyDescent="0.25">
      <c r="B1408" s="71">
        <v>2025</v>
      </c>
      <c r="C1408" s="71">
        <v>891780111</v>
      </c>
      <c r="D1408" s="71" t="s">
        <v>63</v>
      </c>
      <c r="E1408" s="72" t="s">
        <v>10504</v>
      </c>
      <c r="F1408" s="107" t="s">
        <v>10503</v>
      </c>
      <c r="G1408" s="176">
        <v>0</v>
      </c>
      <c r="H1408" s="72" t="s">
        <v>71</v>
      </c>
      <c r="I1408" s="71" t="s">
        <v>64</v>
      </c>
      <c r="J1408" s="73" t="s">
        <v>81</v>
      </c>
      <c r="K1408" s="75" t="s">
        <v>10502</v>
      </c>
      <c r="L1408" s="76">
        <v>7331700</v>
      </c>
      <c r="M1408" s="71" t="s">
        <v>66</v>
      </c>
      <c r="N1408" s="75" t="s">
        <v>10501</v>
      </c>
      <c r="O1408" s="75">
        <v>56084886</v>
      </c>
      <c r="P1408" s="72">
        <v>1426</v>
      </c>
      <c r="Q1408" s="80">
        <v>45840</v>
      </c>
      <c r="R1408" s="75">
        <v>2494141000</v>
      </c>
      <c r="S1408" s="80">
        <v>45916</v>
      </c>
      <c r="T1408" s="76">
        <v>7331700</v>
      </c>
      <c r="U1408" s="72" t="s">
        <v>65</v>
      </c>
      <c r="V1408" s="76">
        <v>45691169</v>
      </c>
      <c r="W1408" s="104" t="s">
        <v>10104</v>
      </c>
      <c r="X1408" s="80">
        <v>45916</v>
      </c>
      <c r="Y1408" s="80">
        <v>45916</v>
      </c>
      <c r="Z1408" s="78" t="s">
        <v>73</v>
      </c>
      <c r="AA1408" s="78">
        <v>45991</v>
      </c>
      <c r="AB1408" s="102">
        <f t="shared" si="126"/>
        <v>75</v>
      </c>
      <c r="AC1408" s="72">
        <v>0</v>
      </c>
      <c r="AD1408" s="514">
        <v>0</v>
      </c>
      <c r="AE1408" s="72">
        <v>0</v>
      </c>
      <c r="AF1408" s="80" t="s">
        <v>73</v>
      </c>
      <c r="AG1408" s="102">
        <f t="shared" si="127"/>
        <v>0</v>
      </c>
      <c r="AH1408" s="72">
        <v>0</v>
      </c>
      <c r="AI1408" s="628">
        <v>0</v>
      </c>
      <c r="AJ1408" s="72" t="s">
        <v>73</v>
      </c>
      <c r="AK1408" s="80" t="s">
        <v>73</v>
      </c>
      <c r="AL1408" s="72">
        <v>0</v>
      </c>
      <c r="AM1408" s="80" t="s">
        <v>73</v>
      </c>
      <c r="AN1408" s="80" t="s">
        <v>73</v>
      </c>
      <c r="AO1408" s="80" t="s">
        <v>73</v>
      </c>
      <c r="AP1408" s="102">
        <f t="shared" si="128"/>
        <v>0</v>
      </c>
      <c r="AQ1408" s="102">
        <f t="shared" si="129"/>
        <v>7331700</v>
      </c>
      <c r="AR1408" s="72" t="s">
        <v>65</v>
      </c>
      <c r="AS1408" s="76">
        <v>7331700</v>
      </c>
      <c r="AT1408" s="72" t="s">
        <v>319</v>
      </c>
      <c r="AU1408" s="76">
        <v>0</v>
      </c>
      <c r="AV1408" s="81" t="s">
        <v>73</v>
      </c>
      <c r="AW1408" s="620">
        <v>4681700</v>
      </c>
      <c r="AX1408" s="488">
        <f t="shared" si="130"/>
        <v>2650000</v>
      </c>
      <c r="AY1408" s="84">
        <f t="shared" si="131"/>
        <v>0.63855586016885579</v>
      </c>
      <c r="AZ1408" s="84">
        <v>0.63855586016885579</v>
      </c>
      <c r="BA1408" s="81" t="s">
        <v>73</v>
      </c>
      <c r="BB1408" s="72" t="s">
        <v>123</v>
      </c>
      <c r="BC1408" s="75" t="s">
        <v>10500</v>
      </c>
      <c r="BD1408" s="71" t="s">
        <v>65</v>
      </c>
      <c r="BE1408" s="71" t="s">
        <v>65</v>
      </c>
    </row>
    <row r="1409" spans="2:57" x14ac:dyDescent="0.25">
      <c r="B1409" s="71">
        <v>2025</v>
      </c>
      <c r="C1409" s="71">
        <v>891780111</v>
      </c>
      <c r="D1409" s="71" t="s">
        <v>63</v>
      </c>
      <c r="E1409" s="72" t="s">
        <v>10499</v>
      </c>
      <c r="F1409" s="107" t="s">
        <v>10498</v>
      </c>
      <c r="G1409" s="176">
        <v>0</v>
      </c>
      <c r="H1409" s="72" t="s">
        <v>71</v>
      </c>
      <c r="I1409" s="71" t="s">
        <v>64</v>
      </c>
      <c r="J1409" s="73" t="s">
        <v>81</v>
      </c>
      <c r="K1409" s="75" t="s">
        <v>10497</v>
      </c>
      <c r="L1409" s="76">
        <v>7950000</v>
      </c>
      <c r="M1409" s="71" t="s">
        <v>66</v>
      </c>
      <c r="N1409" s="75" t="s">
        <v>10496</v>
      </c>
      <c r="O1409" s="75">
        <v>85467592</v>
      </c>
      <c r="P1409" s="72">
        <v>1426</v>
      </c>
      <c r="Q1409" s="80">
        <v>45840</v>
      </c>
      <c r="R1409" s="75">
        <v>2494141000</v>
      </c>
      <c r="S1409" s="80">
        <v>45916</v>
      </c>
      <c r="T1409" s="76">
        <v>7950000</v>
      </c>
      <c r="U1409" s="72" t="s">
        <v>65</v>
      </c>
      <c r="V1409" s="76">
        <v>85467461</v>
      </c>
      <c r="W1409" s="104" t="s">
        <v>10495</v>
      </c>
      <c r="X1409" s="80">
        <v>45916</v>
      </c>
      <c r="Y1409" s="80">
        <v>45916</v>
      </c>
      <c r="Z1409" s="78" t="s">
        <v>73</v>
      </c>
      <c r="AA1409" s="78">
        <v>45991</v>
      </c>
      <c r="AB1409" s="102">
        <f t="shared" si="126"/>
        <v>75</v>
      </c>
      <c r="AC1409" s="72">
        <v>0</v>
      </c>
      <c r="AD1409" s="514">
        <v>0</v>
      </c>
      <c r="AE1409" s="72">
        <v>0</v>
      </c>
      <c r="AF1409" s="80" t="s">
        <v>73</v>
      </c>
      <c r="AG1409" s="102">
        <f t="shared" si="127"/>
        <v>0</v>
      </c>
      <c r="AH1409" s="72">
        <v>0</v>
      </c>
      <c r="AI1409" s="628">
        <v>0</v>
      </c>
      <c r="AJ1409" s="72" t="s">
        <v>73</v>
      </c>
      <c r="AK1409" s="80" t="s">
        <v>73</v>
      </c>
      <c r="AL1409" s="72">
        <v>0</v>
      </c>
      <c r="AM1409" s="80" t="s">
        <v>73</v>
      </c>
      <c r="AN1409" s="80" t="s">
        <v>73</v>
      </c>
      <c r="AO1409" s="80" t="s">
        <v>73</v>
      </c>
      <c r="AP1409" s="102">
        <f t="shared" si="128"/>
        <v>0</v>
      </c>
      <c r="AQ1409" s="102">
        <f t="shared" si="129"/>
        <v>7950000</v>
      </c>
      <c r="AR1409" s="72" t="s">
        <v>65</v>
      </c>
      <c r="AS1409" s="76">
        <v>7950000</v>
      </c>
      <c r="AT1409" s="72" t="s">
        <v>319</v>
      </c>
      <c r="AU1409" s="76">
        <v>0</v>
      </c>
      <c r="AV1409" s="81" t="s">
        <v>73</v>
      </c>
      <c r="AW1409" s="620">
        <v>2650000</v>
      </c>
      <c r="AX1409" s="488">
        <f t="shared" si="130"/>
        <v>5300000</v>
      </c>
      <c r="AY1409" s="84">
        <f t="shared" si="131"/>
        <v>0.33333333333333331</v>
      </c>
      <c r="AZ1409" s="84">
        <v>0.33333333333333331</v>
      </c>
      <c r="BA1409" s="81" t="s">
        <v>73</v>
      </c>
      <c r="BB1409" s="72" t="s">
        <v>123</v>
      </c>
      <c r="BC1409" s="75" t="s">
        <v>10494</v>
      </c>
      <c r="BD1409" s="71" t="s">
        <v>65</v>
      </c>
      <c r="BE1409" s="71" t="s">
        <v>65</v>
      </c>
    </row>
    <row r="1410" spans="2:57" x14ac:dyDescent="0.25">
      <c r="B1410" s="71">
        <v>2025</v>
      </c>
      <c r="C1410" s="71">
        <v>891780111</v>
      </c>
      <c r="D1410" s="71" t="s">
        <v>63</v>
      </c>
      <c r="E1410" s="72" t="s">
        <v>10493</v>
      </c>
      <c r="F1410" s="107" t="s">
        <v>10492</v>
      </c>
      <c r="G1410" s="176">
        <v>0</v>
      </c>
      <c r="H1410" s="72" t="s">
        <v>71</v>
      </c>
      <c r="I1410" s="71" t="s">
        <v>64</v>
      </c>
      <c r="J1410" s="73" t="s">
        <v>81</v>
      </c>
      <c r="K1410" s="75" t="s">
        <v>10491</v>
      </c>
      <c r="L1410" s="76">
        <v>5100000</v>
      </c>
      <c r="M1410" s="71" t="s">
        <v>66</v>
      </c>
      <c r="N1410" s="75" t="s">
        <v>10490</v>
      </c>
      <c r="O1410" s="75">
        <v>1082900540</v>
      </c>
      <c r="P1410" s="72">
        <v>1426</v>
      </c>
      <c r="Q1410" s="80">
        <v>45840</v>
      </c>
      <c r="R1410" s="75">
        <v>2494141000</v>
      </c>
      <c r="S1410" s="80">
        <v>45917</v>
      </c>
      <c r="T1410" s="76">
        <v>5100000</v>
      </c>
      <c r="U1410" s="72" t="s">
        <v>65</v>
      </c>
      <c r="V1410" s="76">
        <v>45476408</v>
      </c>
      <c r="W1410" s="104" t="s">
        <v>10489</v>
      </c>
      <c r="X1410" s="80">
        <v>45917</v>
      </c>
      <c r="Y1410" s="80">
        <v>45917</v>
      </c>
      <c r="Z1410" s="78" t="s">
        <v>73</v>
      </c>
      <c r="AA1410" s="78">
        <v>45991</v>
      </c>
      <c r="AB1410" s="102">
        <f t="shared" si="126"/>
        <v>74</v>
      </c>
      <c r="AC1410" s="72">
        <v>0</v>
      </c>
      <c r="AD1410" s="514">
        <v>0</v>
      </c>
      <c r="AE1410" s="72">
        <v>0</v>
      </c>
      <c r="AF1410" s="80" t="s">
        <v>73</v>
      </c>
      <c r="AG1410" s="102">
        <f t="shared" si="127"/>
        <v>0</v>
      </c>
      <c r="AH1410" s="72">
        <v>0</v>
      </c>
      <c r="AI1410" s="628">
        <v>0</v>
      </c>
      <c r="AJ1410" s="72" t="s">
        <v>73</v>
      </c>
      <c r="AK1410" s="80" t="s">
        <v>73</v>
      </c>
      <c r="AL1410" s="72">
        <v>0</v>
      </c>
      <c r="AM1410" s="80" t="s">
        <v>73</v>
      </c>
      <c r="AN1410" s="80" t="s">
        <v>73</v>
      </c>
      <c r="AO1410" s="80" t="s">
        <v>73</v>
      </c>
      <c r="AP1410" s="102">
        <f t="shared" si="128"/>
        <v>0</v>
      </c>
      <c r="AQ1410" s="102">
        <f t="shared" si="129"/>
        <v>5100000</v>
      </c>
      <c r="AR1410" s="72" t="s">
        <v>65</v>
      </c>
      <c r="AS1410" s="76">
        <v>5100000</v>
      </c>
      <c r="AT1410" s="72" t="s">
        <v>319</v>
      </c>
      <c r="AU1410" s="76">
        <v>0</v>
      </c>
      <c r="AV1410" s="81" t="s">
        <v>73</v>
      </c>
      <c r="AW1410" s="620">
        <v>2850000</v>
      </c>
      <c r="AX1410" s="488">
        <f t="shared" si="130"/>
        <v>2250000</v>
      </c>
      <c r="AY1410" s="84">
        <f t="shared" si="131"/>
        <v>0.55882352941176472</v>
      </c>
      <c r="AZ1410" s="84">
        <v>0.55882352941176472</v>
      </c>
      <c r="BA1410" s="81" t="s">
        <v>73</v>
      </c>
      <c r="BB1410" s="72" t="s">
        <v>123</v>
      </c>
      <c r="BC1410" s="75" t="s">
        <v>10488</v>
      </c>
      <c r="BD1410" s="71" t="s">
        <v>65</v>
      </c>
      <c r="BE1410" s="71" t="s">
        <v>65</v>
      </c>
    </row>
    <row r="1411" spans="2:57" x14ac:dyDescent="0.25">
      <c r="B1411" s="71">
        <v>2025</v>
      </c>
      <c r="C1411" s="71">
        <v>891780111</v>
      </c>
      <c r="D1411" s="71" t="s">
        <v>63</v>
      </c>
      <c r="E1411" s="72" t="s">
        <v>10487</v>
      </c>
      <c r="F1411" s="107" t="s">
        <v>10486</v>
      </c>
      <c r="G1411" s="176">
        <v>0</v>
      </c>
      <c r="H1411" s="72" t="s">
        <v>71</v>
      </c>
      <c r="I1411" s="71" t="s">
        <v>64</v>
      </c>
      <c r="J1411" s="73" t="s">
        <v>81</v>
      </c>
      <c r="K1411" s="75" t="s">
        <v>10485</v>
      </c>
      <c r="L1411" s="76">
        <v>8310800</v>
      </c>
      <c r="M1411" s="71" t="s">
        <v>66</v>
      </c>
      <c r="N1411" s="75" t="s">
        <v>10484</v>
      </c>
      <c r="O1411" s="75">
        <v>1082880869</v>
      </c>
      <c r="P1411" s="72">
        <v>1425</v>
      </c>
      <c r="Q1411" s="80">
        <v>45840</v>
      </c>
      <c r="R1411" s="75">
        <v>5603238000</v>
      </c>
      <c r="S1411" s="80">
        <v>45918</v>
      </c>
      <c r="T1411" s="76">
        <v>8310800</v>
      </c>
      <c r="U1411" s="72" t="s">
        <v>65</v>
      </c>
      <c r="V1411" s="76">
        <v>57444673</v>
      </c>
      <c r="W1411" s="104" t="s">
        <v>10483</v>
      </c>
      <c r="X1411" s="80">
        <v>45918</v>
      </c>
      <c r="Y1411" s="80">
        <v>45918</v>
      </c>
      <c r="Z1411" s="78" t="s">
        <v>73</v>
      </c>
      <c r="AA1411" s="78">
        <v>45991</v>
      </c>
      <c r="AB1411" s="102">
        <f t="shared" si="126"/>
        <v>73</v>
      </c>
      <c r="AC1411" s="72">
        <v>0</v>
      </c>
      <c r="AD1411" s="514">
        <v>0</v>
      </c>
      <c r="AE1411" s="72">
        <v>0</v>
      </c>
      <c r="AF1411" s="80" t="s">
        <v>73</v>
      </c>
      <c r="AG1411" s="102">
        <f t="shared" si="127"/>
        <v>0</v>
      </c>
      <c r="AH1411" s="72">
        <v>0</v>
      </c>
      <c r="AI1411" s="628">
        <v>0</v>
      </c>
      <c r="AJ1411" s="72" t="s">
        <v>73</v>
      </c>
      <c r="AK1411" s="80" t="s">
        <v>73</v>
      </c>
      <c r="AL1411" s="72">
        <v>0</v>
      </c>
      <c r="AM1411" s="80" t="s">
        <v>73</v>
      </c>
      <c r="AN1411" s="80" t="s">
        <v>73</v>
      </c>
      <c r="AO1411" s="80" t="s">
        <v>73</v>
      </c>
      <c r="AP1411" s="102">
        <f t="shared" si="128"/>
        <v>0</v>
      </c>
      <c r="AQ1411" s="102">
        <f t="shared" si="129"/>
        <v>8310800</v>
      </c>
      <c r="AR1411" s="72" t="s">
        <v>65</v>
      </c>
      <c r="AS1411" s="76">
        <v>8310800</v>
      </c>
      <c r="AT1411" s="72" t="s">
        <v>319</v>
      </c>
      <c r="AU1411" s="76">
        <v>0</v>
      </c>
      <c r="AV1411" s="81" t="s">
        <v>73</v>
      </c>
      <c r="AW1411" s="620">
        <v>5154800</v>
      </c>
      <c r="AX1411" s="488">
        <f t="shared" si="130"/>
        <v>3156000</v>
      </c>
      <c r="AY1411" s="84">
        <f t="shared" si="131"/>
        <v>0.620253164556962</v>
      </c>
      <c r="AZ1411" s="84">
        <v>0.620253164556962</v>
      </c>
      <c r="BA1411" s="81" t="s">
        <v>73</v>
      </c>
      <c r="BB1411" s="72" t="s">
        <v>123</v>
      </c>
      <c r="BC1411" s="75" t="s">
        <v>10482</v>
      </c>
      <c r="BD1411" s="71" t="s">
        <v>65</v>
      </c>
      <c r="BE1411" s="71" t="s">
        <v>65</v>
      </c>
    </row>
    <row r="1412" spans="2:57" x14ac:dyDescent="0.25">
      <c r="B1412" s="71">
        <v>2025</v>
      </c>
      <c r="C1412" s="71">
        <v>891780111</v>
      </c>
      <c r="D1412" s="71" t="s">
        <v>63</v>
      </c>
      <c r="E1412" s="72" t="s">
        <v>10481</v>
      </c>
      <c r="F1412" s="107" t="s">
        <v>10480</v>
      </c>
      <c r="G1412" s="176">
        <v>0</v>
      </c>
      <c r="H1412" s="72" t="s">
        <v>71</v>
      </c>
      <c r="I1412" s="71" t="s">
        <v>64</v>
      </c>
      <c r="J1412" s="73" t="s">
        <v>81</v>
      </c>
      <c r="K1412" s="75" t="s">
        <v>10479</v>
      </c>
      <c r="L1412" s="76">
        <v>7679600</v>
      </c>
      <c r="M1412" s="71" t="s">
        <v>66</v>
      </c>
      <c r="N1412" s="75" t="s">
        <v>10478</v>
      </c>
      <c r="O1412" s="75">
        <v>1080420645</v>
      </c>
      <c r="P1412" s="72">
        <v>1425</v>
      </c>
      <c r="Q1412" s="80">
        <v>45840</v>
      </c>
      <c r="R1412" s="75">
        <v>5603238000</v>
      </c>
      <c r="S1412" s="80">
        <v>45918</v>
      </c>
      <c r="T1412" s="76">
        <v>7679600</v>
      </c>
      <c r="U1412" s="72" t="s">
        <v>65</v>
      </c>
      <c r="V1412" s="76">
        <v>19516224</v>
      </c>
      <c r="W1412" s="104" t="s">
        <v>10477</v>
      </c>
      <c r="X1412" s="80">
        <v>45918</v>
      </c>
      <c r="Y1412" s="80">
        <v>45918</v>
      </c>
      <c r="Z1412" s="78" t="s">
        <v>73</v>
      </c>
      <c r="AA1412" s="78">
        <v>45991</v>
      </c>
      <c r="AB1412" s="102">
        <f t="shared" si="126"/>
        <v>73</v>
      </c>
      <c r="AC1412" s="72">
        <v>0</v>
      </c>
      <c r="AD1412" s="514">
        <v>0</v>
      </c>
      <c r="AE1412" s="72">
        <v>0</v>
      </c>
      <c r="AF1412" s="80" t="s">
        <v>73</v>
      </c>
      <c r="AG1412" s="102">
        <f t="shared" si="127"/>
        <v>0</v>
      </c>
      <c r="AH1412" s="72">
        <v>0</v>
      </c>
      <c r="AI1412" s="628">
        <v>0</v>
      </c>
      <c r="AJ1412" s="72" t="s">
        <v>73</v>
      </c>
      <c r="AK1412" s="80" t="s">
        <v>73</v>
      </c>
      <c r="AL1412" s="72">
        <v>0</v>
      </c>
      <c r="AM1412" s="80" t="s">
        <v>73</v>
      </c>
      <c r="AN1412" s="80" t="s">
        <v>73</v>
      </c>
      <c r="AO1412" s="80" t="s">
        <v>73</v>
      </c>
      <c r="AP1412" s="102">
        <f t="shared" si="128"/>
        <v>0</v>
      </c>
      <c r="AQ1412" s="102">
        <f t="shared" si="129"/>
        <v>7679600</v>
      </c>
      <c r="AR1412" s="72" t="s">
        <v>65</v>
      </c>
      <c r="AS1412" s="76">
        <v>7679600</v>
      </c>
      <c r="AT1412" s="72" t="s">
        <v>319</v>
      </c>
      <c r="AU1412" s="76">
        <v>0</v>
      </c>
      <c r="AV1412" s="81" t="s">
        <v>73</v>
      </c>
      <c r="AW1412" s="620">
        <v>4523600</v>
      </c>
      <c r="AX1412" s="488">
        <f t="shared" si="130"/>
        <v>3156000</v>
      </c>
      <c r="AY1412" s="84">
        <f t="shared" si="131"/>
        <v>0.58904109589041098</v>
      </c>
      <c r="AZ1412" s="84">
        <v>0.58904109589041098</v>
      </c>
      <c r="BA1412" s="81" t="s">
        <v>73</v>
      </c>
      <c r="BB1412" s="72" t="s">
        <v>123</v>
      </c>
      <c r="BC1412" s="75" t="s">
        <v>10476</v>
      </c>
      <c r="BD1412" s="71" t="s">
        <v>65</v>
      </c>
      <c r="BE1412" s="71" t="s">
        <v>65</v>
      </c>
    </row>
    <row r="1413" spans="2:57" x14ac:dyDescent="0.25">
      <c r="B1413" s="71">
        <v>2025</v>
      </c>
      <c r="C1413" s="71">
        <v>891780111</v>
      </c>
      <c r="D1413" s="71" t="s">
        <v>63</v>
      </c>
      <c r="E1413" s="72" t="s">
        <v>10475</v>
      </c>
      <c r="F1413" s="107" t="s">
        <v>10474</v>
      </c>
      <c r="G1413" s="176">
        <v>0</v>
      </c>
      <c r="H1413" s="72" t="s">
        <v>71</v>
      </c>
      <c r="I1413" s="71" t="s">
        <v>64</v>
      </c>
      <c r="J1413" s="73" t="s">
        <v>81</v>
      </c>
      <c r="K1413" s="75" t="s">
        <v>10473</v>
      </c>
      <c r="L1413" s="76">
        <v>14053400</v>
      </c>
      <c r="M1413" s="71" t="s">
        <v>66</v>
      </c>
      <c r="N1413" s="75" t="s">
        <v>10472</v>
      </c>
      <c r="O1413" s="75">
        <v>57445089</v>
      </c>
      <c r="P1413" s="72">
        <v>1425</v>
      </c>
      <c r="Q1413" s="80">
        <v>45840</v>
      </c>
      <c r="R1413" s="75">
        <v>5603238000</v>
      </c>
      <c r="S1413" s="80">
        <v>45923</v>
      </c>
      <c r="T1413" s="76">
        <v>14053400</v>
      </c>
      <c r="U1413" s="72" t="s">
        <v>65</v>
      </c>
      <c r="V1413" s="76">
        <v>36724655</v>
      </c>
      <c r="W1413" s="104" t="s">
        <v>8892</v>
      </c>
      <c r="X1413" s="80">
        <v>45919</v>
      </c>
      <c r="Y1413" s="80">
        <v>45923</v>
      </c>
      <c r="Z1413" s="78" t="s">
        <v>73</v>
      </c>
      <c r="AA1413" s="78">
        <v>45991</v>
      </c>
      <c r="AB1413" s="102">
        <f t="shared" si="126"/>
        <v>68</v>
      </c>
      <c r="AC1413" s="72">
        <v>0</v>
      </c>
      <c r="AD1413" s="514">
        <v>0</v>
      </c>
      <c r="AE1413" s="72">
        <v>0</v>
      </c>
      <c r="AF1413" s="80" t="s">
        <v>73</v>
      </c>
      <c r="AG1413" s="102">
        <f t="shared" si="127"/>
        <v>0</v>
      </c>
      <c r="AH1413" s="72">
        <v>0</v>
      </c>
      <c r="AI1413" s="628">
        <v>0</v>
      </c>
      <c r="AJ1413" s="72" t="s">
        <v>73</v>
      </c>
      <c r="AK1413" s="80" t="s">
        <v>73</v>
      </c>
      <c r="AL1413" s="72">
        <v>0</v>
      </c>
      <c r="AM1413" s="80" t="s">
        <v>73</v>
      </c>
      <c r="AN1413" s="80" t="s">
        <v>73</v>
      </c>
      <c r="AO1413" s="80" t="s">
        <v>73</v>
      </c>
      <c r="AP1413" s="102">
        <f t="shared" si="128"/>
        <v>0</v>
      </c>
      <c r="AQ1413" s="102">
        <f t="shared" si="129"/>
        <v>14053400</v>
      </c>
      <c r="AR1413" s="72" t="s">
        <v>65</v>
      </c>
      <c r="AS1413" s="76">
        <v>14053400</v>
      </c>
      <c r="AT1413" s="72" t="s">
        <v>319</v>
      </c>
      <c r="AU1413" s="76">
        <v>0</v>
      </c>
      <c r="AV1413" s="81" t="s">
        <v>73</v>
      </c>
      <c r="AW1413" s="620">
        <v>6200000</v>
      </c>
      <c r="AX1413" s="488">
        <f t="shared" si="130"/>
        <v>7853400</v>
      </c>
      <c r="AY1413" s="84">
        <f t="shared" si="131"/>
        <v>0.44117437773065593</v>
      </c>
      <c r="AZ1413" s="84">
        <v>0.44117437773065593</v>
      </c>
      <c r="BA1413" s="81" t="s">
        <v>73</v>
      </c>
      <c r="BB1413" s="72" t="s">
        <v>123</v>
      </c>
      <c r="BC1413" s="75" t="s">
        <v>10471</v>
      </c>
      <c r="BD1413" s="71" t="s">
        <v>65</v>
      </c>
      <c r="BE1413" s="71" t="s">
        <v>65</v>
      </c>
    </row>
    <row r="1414" spans="2:57" x14ac:dyDescent="0.25">
      <c r="B1414" s="71">
        <v>2025</v>
      </c>
      <c r="C1414" s="71">
        <v>891780111</v>
      </c>
      <c r="D1414" s="71" t="s">
        <v>63</v>
      </c>
      <c r="E1414" s="72" t="s">
        <v>10470</v>
      </c>
      <c r="F1414" s="107" t="s">
        <v>10469</v>
      </c>
      <c r="G1414" s="176">
        <v>0</v>
      </c>
      <c r="H1414" s="72" t="s">
        <v>71</v>
      </c>
      <c r="I1414" s="71" t="s">
        <v>166</v>
      </c>
      <c r="J1414" s="73" t="s">
        <v>81</v>
      </c>
      <c r="K1414" s="75" t="s">
        <v>10468</v>
      </c>
      <c r="L1414" s="76">
        <v>10416000</v>
      </c>
      <c r="M1414" s="71" t="s">
        <v>66</v>
      </c>
      <c r="N1414" s="75" t="s">
        <v>9653</v>
      </c>
      <c r="O1414" s="75">
        <v>1004348005</v>
      </c>
      <c r="P1414" s="72">
        <v>2087</v>
      </c>
      <c r="Q1414" s="80">
        <v>45911</v>
      </c>
      <c r="R1414" s="75">
        <v>90000000</v>
      </c>
      <c r="S1414" s="80">
        <v>45919</v>
      </c>
      <c r="T1414" s="76">
        <v>10416000</v>
      </c>
      <c r="U1414" s="72" t="s">
        <v>65</v>
      </c>
      <c r="V1414" s="76">
        <v>1192791759</v>
      </c>
      <c r="W1414" s="104" t="s">
        <v>3787</v>
      </c>
      <c r="X1414" s="80">
        <v>45919</v>
      </c>
      <c r="Y1414" s="80">
        <v>45919</v>
      </c>
      <c r="Z1414" s="78" t="s">
        <v>73</v>
      </c>
      <c r="AA1414" s="78">
        <v>46010</v>
      </c>
      <c r="AB1414" s="102">
        <f t="shared" si="126"/>
        <v>91</v>
      </c>
      <c r="AC1414" s="72">
        <v>0</v>
      </c>
      <c r="AD1414" s="514">
        <v>0</v>
      </c>
      <c r="AE1414" s="72">
        <v>0</v>
      </c>
      <c r="AF1414" s="80" t="s">
        <v>73</v>
      </c>
      <c r="AG1414" s="102">
        <f t="shared" si="127"/>
        <v>0</v>
      </c>
      <c r="AH1414" s="72">
        <v>0</v>
      </c>
      <c r="AI1414" s="628">
        <v>0</v>
      </c>
      <c r="AJ1414" s="72" t="s">
        <v>73</v>
      </c>
      <c r="AK1414" s="80" t="s">
        <v>73</v>
      </c>
      <c r="AL1414" s="72">
        <v>0</v>
      </c>
      <c r="AM1414" s="80" t="s">
        <v>73</v>
      </c>
      <c r="AN1414" s="80" t="s">
        <v>73</v>
      </c>
      <c r="AO1414" s="80" t="s">
        <v>73</v>
      </c>
      <c r="AP1414" s="102">
        <f t="shared" si="128"/>
        <v>0</v>
      </c>
      <c r="AQ1414" s="102">
        <f t="shared" si="129"/>
        <v>10416000</v>
      </c>
      <c r="AR1414" s="72" t="s">
        <v>65</v>
      </c>
      <c r="AS1414" s="76">
        <v>10416000</v>
      </c>
      <c r="AT1414" s="72" t="s">
        <v>319</v>
      </c>
      <c r="AU1414" s="76">
        <v>0</v>
      </c>
      <c r="AV1414" s="81" t="s">
        <v>73</v>
      </c>
      <c r="AW1414" s="620">
        <v>3472000</v>
      </c>
      <c r="AX1414" s="488">
        <f t="shared" si="130"/>
        <v>6944000</v>
      </c>
      <c r="AY1414" s="84">
        <f t="shared" si="131"/>
        <v>0.33333333333333331</v>
      </c>
      <c r="AZ1414" s="84">
        <v>0.33333333333333331</v>
      </c>
      <c r="BA1414" s="81" t="s">
        <v>73</v>
      </c>
      <c r="BB1414" s="72" t="s">
        <v>123</v>
      </c>
      <c r="BC1414" s="75" t="s">
        <v>10467</v>
      </c>
      <c r="BD1414" s="71" t="s">
        <v>65</v>
      </c>
      <c r="BE1414" s="71" t="s">
        <v>65</v>
      </c>
    </row>
    <row r="1415" spans="2:57" x14ac:dyDescent="0.25">
      <c r="B1415" s="71">
        <v>2025</v>
      </c>
      <c r="C1415" s="71">
        <v>891780111</v>
      </c>
      <c r="D1415" s="71" t="s">
        <v>63</v>
      </c>
      <c r="E1415" s="72" t="s">
        <v>10466</v>
      </c>
      <c r="F1415" s="107" t="s">
        <v>10465</v>
      </c>
      <c r="G1415" s="176">
        <v>0</v>
      </c>
      <c r="H1415" s="72" t="s">
        <v>71</v>
      </c>
      <c r="I1415" s="71" t="s">
        <v>64</v>
      </c>
      <c r="J1415" s="73" t="s">
        <v>81</v>
      </c>
      <c r="K1415" s="75" t="s">
        <v>10464</v>
      </c>
      <c r="L1415" s="76">
        <v>6750000</v>
      </c>
      <c r="M1415" s="71" t="s">
        <v>66</v>
      </c>
      <c r="N1415" s="75" t="s">
        <v>10463</v>
      </c>
      <c r="O1415" s="75">
        <v>1082918184</v>
      </c>
      <c r="P1415" s="72">
        <v>1426</v>
      </c>
      <c r="Q1415" s="80">
        <v>45840</v>
      </c>
      <c r="R1415" s="75">
        <v>2494141000</v>
      </c>
      <c r="S1415" s="80">
        <v>45919</v>
      </c>
      <c r="T1415" s="76">
        <v>6750000</v>
      </c>
      <c r="U1415" s="72" t="s">
        <v>65</v>
      </c>
      <c r="V1415" s="76">
        <v>32697737</v>
      </c>
      <c r="W1415" s="104" t="s">
        <v>10462</v>
      </c>
      <c r="X1415" s="80">
        <v>45919</v>
      </c>
      <c r="Y1415" s="80">
        <v>45919</v>
      </c>
      <c r="Z1415" s="78" t="s">
        <v>73</v>
      </c>
      <c r="AA1415" s="78">
        <v>46010</v>
      </c>
      <c r="AB1415" s="102">
        <f t="shared" si="126"/>
        <v>91</v>
      </c>
      <c r="AC1415" s="72">
        <v>0</v>
      </c>
      <c r="AD1415" s="514">
        <v>0</v>
      </c>
      <c r="AE1415" s="72">
        <v>0</v>
      </c>
      <c r="AF1415" s="80" t="s">
        <v>73</v>
      </c>
      <c r="AG1415" s="102">
        <f t="shared" si="127"/>
        <v>0</v>
      </c>
      <c r="AH1415" s="72">
        <v>0</v>
      </c>
      <c r="AI1415" s="628">
        <v>0</v>
      </c>
      <c r="AJ1415" s="72" t="s">
        <v>73</v>
      </c>
      <c r="AK1415" s="80" t="s">
        <v>73</v>
      </c>
      <c r="AL1415" s="72">
        <v>0</v>
      </c>
      <c r="AM1415" s="80" t="s">
        <v>73</v>
      </c>
      <c r="AN1415" s="80" t="s">
        <v>73</v>
      </c>
      <c r="AO1415" s="80" t="s">
        <v>73</v>
      </c>
      <c r="AP1415" s="102">
        <f t="shared" si="128"/>
        <v>0</v>
      </c>
      <c r="AQ1415" s="102">
        <f t="shared" si="129"/>
        <v>6750000</v>
      </c>
      <c r="AR1415" s="72" t="s">
        <v>65</v>
      </c>
      <c r="AS1415" s="76">
        <v>6750000</v>
      </c>
      <c r="AT1415" s="72" t="s">
        <v>319</v>
      </c>
      <c r="AU1415" s="76">
        <v>0</v>
      </c>
      <c r="AV1415" s="81" t="s">
        <v>73</v>
      </c>
      <c r="AW1415" s="620">
        <v>2250000</v>
      </c>
      <c r="AX1415" s="488">
        <f t="shared" si="130"/>
        <v>4500000</v>
      </c>
      <c r="AY1415" s="84">
        <f t="shared" si="131"/>
        <v>0.33333333333333331</v>
      </c>
      <c r="AZ1415" s="84">
        <v>0.33333333333333331</v>
      </c>
      <c r="BA1415" s="81" t="s">
        <v>73</v>
      </c>
      <c r="BB1415" s="72" t="s">
        <v>123</v>
      </c>
      <c r="BC1415" s="75" t="s">
        <v>10461</v>
      </c>
      <c r="BD1415" s="71" t="s">
        <v>65</v>
      </c>
      <c r="BE1415" s="71" t="s">
        <v>65</v>
      </c>
    </row>
    <row r="1416" spans="2:57" x14ac:dyDescent="0.25">
      <c r="B1416" s="71">
        <v>2025</v>
      </c>
      <c r="C1416" s="71">
        <v>891780111</v>
      </c>
      <c r="D1416" s="71" t="s">
        <v>63</v>
      </c>
      <c r="E1416" s="72" t="s">
        <v>10460</v>
      </c>
      <c r="F1416" s="107" t="s">
        <v>10459</v>
      </c>
      <c r="G1416" s="176">
        <v>0</v>
      </c>
      <c r="H1416" s="72" t="s">
        <v>71</v>
      </c>
      <c r="I1416" s="71" t="s">
        <v>166</v>
      </c>
      <c r="J1416" s="73" t="s">
        <v>81</v>
      </c>
      <c r="K1416" s="75" t="s">
        <v>10458</v>
      </c>
      <c r="L1416" s="76">
        <v>10416000</v>
      </c>
      <c r="M1416" s="71" t="s">
        <v>66</v>
      </c>
      <c r="N1416" s="75" t="s">
        <v>10457</v>
      </c>
      <c r="O1416" s="75">
        <v>1007934278</v>
      </c>
      <c r="P1416" s="72">
        <v>2087</v>
      </c>
      <c r="Q1416" s="80">
        <v>45911</v>
      </c>
      <c r="R1416" s="75">
        <v>90000000</v>
      </c>
      <c r="S1416" s="80">
        <v>45922</v>
      </c>
      <c r="T1416" s="76">
        <v>10416000</v>
      </c>
      <c r="U1416" s="72" t="s">
        <v>65</v>
      </c>
      <c r="V1416" s="76">
        <v>1192791759</v>
      </c>
      <c r="W1416" s="104" t="s">
        <v>3787</v>
      </c>
      <c r="X1416" s="80">
        <v>45922</v>
      </c>
      <c r="Y1416" s="80">
        <v>45922</v>
      </c>
      <c r="Z1416" s="78" t="s">
        <v>73</v>
      </c>
      <c r="AA1416" s="78">
        <v>46010</v>
      </c>
      <c r="AB1416" s="102">
        <f t="shared" ref="AB1416:AB1442" si="132">+IF(Z1416="1800-01-01",AA1416-Y1416,AA1416-Z1416)</f>
        <v>88</v>
      </c>
      <c r="AC1416" s="72">
        <v>0</v>
      </c>
      <c r="AD1416" s="514">
        <v>0</v>
      </c>
      <c r="AE1416" s="72">
        <v>0</v>
      </c>
      <c r="AF1416" s="80" t="s">
        <v>73</v>
      </c>
      <c r="AG1416" s="102">
        <f t="shared" ref="AG1416:AG1442" si="133">+IF(AF1416="1800-01-01",0,AF1416-AA1416)</f>
        <v>0</v>
      </c>
      <c r="AH1416" s="72">
        <v>0</v>
      </c>
      <c r="AI1416" s="628">
        <v>0</v>
      </c>
      <c r="AJ1416" s="72" t="s">
        <v>73</v>
      </c>
      <c r="AK1416" s="80" t="s">
        <v>73</v>
      </c>
      <c r="AL1416" s="72">
        <v>0</v>
      </c>
      <c r="AM1416" s="80" t="s">
        <v>73</v>
      </c>
      <c r="AN1416" s="80" t="s">
        <v>73</v>
      </c>
      <c r="AO1416" s="80" t="s">
        <v>73</v>
      </c>
      <c r="AP1416" s="102">
        <f t="shared" ref="AP1416:AP1442" si="134">+IF(AM1416="1800-01-01",0,AN1416-AM1416)</f>
        <v>0</v>
      </c>
      <c r="AQ1416" s="102">
        <f t="shared" ref="AQ1416:AQ1442" si="135">+L1416+AD1416-AI1416</f>
        <v>10416000</v>
      </c>
      <c r="AR1416" s="72" t="s">
        <v>65</v>
      </c>
      <c r="AS1416" s="76">
        <v>10416000</v>
      </c>
      <c r="AT1416" s="72" t="s">
        <v>319</v>
      </c>
      <c r="AU1416" s="76">
        <v>0</v>
      </c>
      <c r="AV1416" s="81" t="s">
        <v>73</v>
      </c>
      <c r="AW1416" s="620">
        <v>3472000</v>
      </c>
      <c r="AX1416" s="488">
        <f t="shared" ref="AX1416:AX1442" si="136">AQ1416-AW1416</f>
        <v>6944000</v>
      </c>
      <c r="AY1416" s="84">
        <f t="shared" ref="AY1416:AY1442" si="137">+IFERROR(AW1416/AQ1416,"_")</f>
        <v>0.33333333333333331</v>
      </c>
      <c r="AZ1416" s="84">
        <v>0.33333333333333331</v>
      </c>
      <c r="BA1416" s="81" t="s">
        <v>73</v>
      </c>
      <c r="BB1416" s="72" t="s">
        <v>123</v>
      </c>
      <c r="BC1416" s="75" t="s">
        <v>10456</v>
      </c>
      <c r="BD1416" s="71" t="s">
        <v>65</v>
      </c>
      <c r="BE1416" s="71" t="s">
        <v>65</v>
      </c>
    </row>
    <row r="1417" spans="2:57" x14ac:dyDescent="0.25">
      <c r="B1417" s="71">
        <v>2025</v>
      </c>
      <c r="C1417" s="71">
        <v>891780111</v>
      </c>
      <c r="D1417" s="71" t="s">
        <v>63</v>
      </c>
      <c r="E1417" s="72" t="s">
        <v>10455</v>
      </c>
      <c r="F1417" s="107" t="s">
        <v>10454</v>
      </c>
      <c r="G1417" s="176">
        <v>0</v>
      </c>
      <c r="H1417" s="72" t="s">
        <v>71</v>
      </c>
      <c r="I1417" s="71" t="s">
        <v>64</v>
      </c>
      <c r="J1417" s="73" t="s">
        <v>81</v>
      </c>
      <c r="K1417" s="75" t="s">
        <v>10453</v>
      </c>
      <c r="L1417" s="76">
        <v>20000000</v>
      </c>
      <c r="M1417" s="71" t="s">
        <v>66</v>
      </c>
      <c r="N1417" s="75" t="s">
        <v>10452</v>
      </c>
      <c r="O1417" s="75">
        <v>1143224044</v>
      </c>
      <c r="P1417" s="72">
        <v>132</v>
      </c>
      <c r="Q1417" s="80">
        <v>45680</v>
      </c>
      <c r="R1417" s="75">
        <v>307925000</v>
      </c>
      <c r="S1417" s="80">
        <v>45924</v>
      </c>
      <c r="T1417" s="76">
        <v>20000000</v>
      </c>
      <c r="U1417" s="72" t="s">
        <v>65</v>
      </c>
      <c r="V1417" s="76">
        <v>1082870070</v>
      </c>
      <c r="W1417" s="104" t="s">
        <v>10451</v>
      </c>
      <c r="X1417" s="80">
        <v>45924</v>
      </c>
      <c r="Y1417" s="80">
        <v>45924</v>
      </c>
      <c r="Z1417" s="78" t="s">
        <v>73</v>
      </c>
      <c r="AA1417" s="78">
        <v>46022</v>
      </c>
      <c r="AB1417" s="102">
        <f t="shared" si="132"/>
        <v>98</v>
      </c>
      <c r="AC1417" s="72">
        <v>0</v>
      </c>
      <c r="AD1417" s="514">
        <v>0</v>
      </c>
      <c r="AE1417" s="72">
        <v>0</v>
      </c>
      <c r="AF1417" s="80" t="s">
        <v>73</v>
      </c>
      <c r="AG1417" s="102">
        <f t="shared" si="133"/>
        <v>0</v>
      </c>
      <c r="AH1417" s="72">
        <v>0</v>
      </c>
      <c r="AI1417" s="628">
        <v>0</v>
      </c>
      <c r="AJ1417" s="72" t="s">
        <v>73</v>
      </c>
      <c r="AK1417" s="80" t="s">
        <v>73</v>
      </c>
      <c r="AL1417" s="72">
        <v>0</v>
      </c>
      <c r="AM1417" s="80" t="s">
        <v>73</v>
      </c>
      <c r="AN1417" s="80" t="s">
        <v>73</v>
      </c>
      <c r="AO1417" s="80" t="s">
        <v>73</v>
      </c>
      <c r="AP1417" s="102">
        <f t="shared" si="134"/>
        <v>0</v>
      </c>
      <c r="AQ1417" s="102">
        <f t="shared" si="135"/>
        <v>20000000</v>
      </c>
      <c r="AR1417" s="72" t="s">
        <v>65</v>
      </c>
      <c r="AS1417" s="76">
        <v>20000000</v>
      </c>
      <c r="AT1417" s="72" t="s">
        <v>319</v>
      </c>
      <c r="AU1417" s="76">
        <v>0</v>
      </c>
      <c r="AV1417" s="81" t="s">
        <v>73</v>
      </c>
      <c r="AW1417" s="620">
        <v>5000000</v>
      </c>
      <c r="AX1417" s="488">
        <f t="shared" si="136"/>
        <v>15000000</v>
      </c>
      <c r="AY1417" s="84">
        <f t="shared" si="137"/>
        <v>0.25</v>
      </c>
      <c r="AZ1417" s="84">
        <v>0.25</v>
      </c>
      <c r="BA1417" s="81" t="s">
        <v>73</v>
      </c>
      <c r="BB1417" s="72" t="s">
        <v>123</v>
      </c>
      <c r="BC1417" s="75" t="s">
        <v>10450</v>
      </c>
      <c r="BD1417" s="71" t="s">
        <v>65</v>
      </c>
      <c r="BE1417" s="71" t="s">
        <v>65</v>
      </c>
    </row>
    <row r="1418" spans="2:57" x14ac:dyDescent="0.25">
      <c r="B1418" s="71">
        <v>2025</v>
      </c>
      <c r="C1418" s="71">
        <v>891780111</v>
      </c>
      <c r="D1418" s="71" t="s">
        <v>63</v>
      </c>
      <c r="E1418" s="72" t="s">
        <v>10449</v>
      </c>
      <c r="F1418" s="107" t="s">
        <v>10448</v>
      </c>
      <c r="G1418" s="176">
        <v>0</v>
      </c>
      <c r="H1418" s="72" t="s">
        <v>71</v>
      </c>
      <c r="I1418" s="71" t="s">
        <v>64</v>
      </c>
      <c r="J1418" s="73" t="s">
        <v>81</v>
      </c>
      <c r="K1418" s="75" t="s">
        <v>10447</v>
      </c>
      <c r="L1418" s="76">
        <v>5025000</v>
      </c>
      <c r="M1418" s="71" t="s">
        <v>66</v>
      </c>
      <c r="N1418" s="75" t="s">
        <v>10446</v>
      </c>
      <c r="O1418" s="75">
        <v>85450853</v>
      </c>
      <c r="P1418" s="72">
        <v>1426</v>
      </c>
      <c r="Q1418" s="80">
        <v>45840</v>
      </c>
      <c r="R1418" s="75">
        <v>2494141000</v>
      </c>
      <c r="S1418" s="80">
        <v>45924</v>
      </c>
      <c r="T1418" s="76">
        <v>5025000</v>
      </c>
      <c r="U1418" s="72" t="s">
        <v>65</v>
      </c>
      <c r="V1418" s="76">
        <v>85459497</v>
      </c>
      <c r="W1418" s="104" t="s">
        <v>9141</v>
      </c>
      <c r="X1418" s="80">
        <v>45924</v>
      </c>
      <c r="Y1418" s="80">
        <v>45924</v>
      </c>
      <c r="Z1418" s="78" t="s">
        <v>73</v>
      </c>
      <c r="AA1418" s="78">
        <v>45991</v>
      </c>
      <c r="AB1418" s="102">
        <f t="shared" si="132"/>
        <v>67</v>
      </c>
      <c r="AC1418" s="72">
        <v>0</v>
      </c>
      <c r="AD1418" s="514">
        <v>0</v>
      </c>
      <c r="AE1418" s="72">
        <v>0</v>
      </c>
      <c r="AF1418" s="80" t="s">
        <v>73</v>
      </c>
      <c r="AG1418" s="102">
        <f t="shared" si="133"/>
        <v>0</v>
      </c>
      <c r="AH1418" s="72">
        <v>0</v>
      </c>
      <c r="AI1418" s="628">
        <v>0</v>
      </c>
      <c r="AJ1418" s="72" t="s">
        <v>73</v>
      </c>
      <c r="AK1418" s="80" t="s">
        <v>73</v>
      </c>
      <c r="AL1418" s="72">
        <v>0</v>
      </c>
      <c r="AM1418" s="80" t="s">
        <v>73</v>
      </c>
      <c r="AN1418" s="80" t="s">
        <v>73</v>
      </c>
      <c r="AO1418" s="80" t="s">
        <v>73</v>
      </c>
      <c r="AP1418" s="102">
        <f t="shared" si="134"/>
        <v>0</v>
      </c>
      <c r="AQ1418" s="102">
        <f t="shared" si="135"/>
        <v>5025000</v>
      </c>
      <c r="AR1418" s="72" t="s">
        <v>65</v>
      </c>
      <c r="AS1418" s="76">
        <v>5025000</v>
      </c>
      <c r="AT1418" s="72" t="s">
        <v>319</v>
      </c>
      <c r="AU1418" s="76">
        <v>0</v>
      </c>
      <c r="AV1418" s="81" t="s">
        <v>73</v>
      </c>
      <c r="AW1418" s="620">
        <v>2250000</v>
      </c>
      <c r="AX1418" s="488">
        <f t="shared" si="136"/>
        <v>2775000</v>
      </c>
      <c r="AY1418" s="84">
        <f t="shared" si="137"/>
        <v>0.44776119402985076</v>
      </c>
      <c r="AZ1418" s="84">
        <v>0.44776119402985076</v>
      </c>
      <c r="BA1418" s="81" t="s">
        <v>73</v>
      </c>
      <c r="BB1418" s="72" t="s">
        <v>123</v>
      </c>
      <c r="BC1418" s="75" t="s">
        <v>10445</v>
      </c>
      <c r="BD1418" s="71" t="s">
        <v>65</v>
      </c>
      <c r="BE1418" s="71" t="s">
        <v>65</v>
      </c>
    </row>
    <row r="1419" spans="2:57" x14ac:dyDescent="0.25">
      <c r="B1419" s="71">
        <v>2025</v>
      </c>
      <c r="C1419" s="71">
        <v>891780111</v>
      </c>
      <c r="D1419" s="71" t="s">
        <v>63</v>
      </c>
      <c r="E1419" s="72" t="s">
        <v>10444</v>
      </c>
      <c r="F1419" s="72" t="s">
        <v>10443</v>
      </c>
      <c r="G1419" s="176">
        <v>0</v>
      </c>
      <c r="H1419" s="72" t="s">
        <v>71</v>
      </c>
      <c r="I1419" s="71" t="s">
        <v>64</v>
      </c>
      <c r="J1419" s="73" t="s">
        <v>81</v>
      </c>
      <c r="K1419" s="75" t="s">
        <v>10442</v>
      </c>
      <c r="L1419" s="76">
        <v>5300000</v>
      </c>
      <c r="M1419" s="71" t="s">
        <v>66</v>
      </c>
      <c r="N1419" s="594" t="s">
        <v>10441</v>
      </c>
      <c r="O1419" s="75">
        <v>26670276</v>
      </c>
      <c r="P1419" s="72">
        <v>1425</v>
      </c>
      <c r="Q1419" s="80">
        <v>45840</v>
      </c>
      <c r="R1419" s="75">
        <v>5603238000</v>
      </c>
      <c r="S1419" s="80">
        <v>45931</v>
      </c>
      <c r="T1419" s="76">
        <v>5300000</v>
      </c>
      <c r="U1419" s="72" t="s">
        <v>65</v>
      </c>
      <c r="V1419" s="76">
        <v>36557666</v>
      </c>
      <c r="W1419" s="104" t="s">
        <v>10440</v>
      </c>
      <c r="X1419" s="80">
        <v>45931</v>
      </c>
      <c r="Y1419" s="80">
        <v>45931</v>
      </c>
      <c r="Z1419" s="78" t="s">
        <v>73</v>
      </c>
      <c r="AA1419" s="78">
        <v>45991</v>
      </c>
      <c r="AB1419" s="102">
        <f t="shared" si="132"/>
        <v>60</v>
      </c>
      <c r="AC1419" s="72">
        <v>0</v>
      </c>
      <c r="AD1419" s="514">
        <v>0</v>
      </c>
      <c r="AE1419" s="72">
        <v>0</v>
      </c>
      <c r="AF1419" s="80" t="s">
        <v>73</v>
      </c>
      <c r="AG1419" s="102">
        <f t="shared" si="133"/>
        <v>0</v>
      </c>
      <c r="AH1419" s="72">
        <v>0</v>
      </c>
      <c r="AI1419" s="514">
        <v>0</v>
      </c>
      <c r="AJ1419" s="72" t="s">
        <v>73</v>
      </c>
      <c r="AK1419" s="80" t="s">
        <v>73</v>
      </c>
      <c r="AL1419" s="72">
        <v>0</v>
      </c>
      <c r="AM1419" s="80" t="s">
        <v>73</v>
      </c>
      <c r="AN1419" s="80" t="s">
        <v>73</v>
      </c>
      <c r="AO1419" s="80" t="s">
        <v>73</v>
      </c>
      <c r="AP1419" s="102">
        <f t="shared" si="134"/>
        <v>0</v>
      </c>
      <c r="AQ1419" s="102">
        <f t="shared" si="135"/>
        <v>5300000</v>
      </c>
      <c r="AR1419" s="72" t="s">
        <v>65</v>
      </c>
      <c r="AS1419" s="76">
        <v>5300000</v>
      </c>
      <c r="AT1419" s="72" t="s">
        <v>319</v>
      </c>
      <c r="AU1419" s="76">
        <v>0</v>
      </c>
      <c r="AV1419" s="81" t="s">
        <v>73</v>
      </c>
      <c r="AW1419" s="620">
        <v>2650000</v>
      </c>
      <c r="AX1419" s="488">
        <f t="shared" si="136"/>
        <v>2650000</v>
      </c>
      <c r="AY1419" s="84">
        <f t="shared" si="137"/>
        <v>0.5</v>
      </c>
      <c r="AZ1419" s="84">
        <v>0.5</v>
      </c>
      <c r="BA1419" s="81" t="s">
        <v>73</v>
      </c>
      <c r="BB1419" s="72" t="s">
        <v>123</v>
      </c>
      <c r="BC1419" s="75" t="s">
        <v>10439</v>
      </c>
      <c r="BD1419" s="71" t="s">
        <v>65</v>
      </c>
      <c r="BE1419" s="71" t="s">
        <v>65</v>
      </c>
    </row>
    <row r="1420" spans="2:57" x14ac:dyDescent="0.25">
      <c r="B1420" s="71">
        <v>2025</v>
      </c>
      <c r="C1420" s="71">
        <v>891780111</v>
      </c>
      <c r="D1420" s="71" t="s">
        <v>63</v>
      </c>
      <c r="E1420" s="72" t="s">
        <v>10438</v>
      </c>
      <c r="F1420" s="72" t="s">
        <v>10437</v>
      </c>
      <c r="G1420" s="176">
        <v>0</v>
      </c>
      <c r="H1420" s="72" t="s">
        <v>71</v>
      </c>
      <c r="I1420" s="71" t="s">
        <v>64</v>
      </c>
      <c r="J1420" s="73" t="s">
        <v>81</v>
      </c>
      <c r="K1420" s="75" t="s">
        <v>10436</v>
      </c>
      <c r="L1420" s="76">
        <v>5600000</v>
      </c>
      <c r="M1420" s="71" t="s">
        <v>66</v>
      </c>
      <c r="N1420" s="594" t="s">
        <v>10435</v>
      </c>
      <c r="O1420" s="75">
        <v>1082957435</v>
      </c>
      <c r="P1420" s="72">
        <v>1786</v>
      </c>
      <c r="Q1420" s="80">
        <v>45882</v>
      </c>
      <c r="R1420" s="75">
        <v>142800000</v>
      </c>
      <c r="S1420" s="80">
        <v>45931</v>
      </c>
      <c r="T1420" s="76">
        <v>5600000</v>
      </c>
      <c r="U1420" s="72" t="s">
        <v>65</v>
      </c>
      <c r="V1420" s="76">
        <v>1082868728</v>
      </c>
      <c r="W1420" s="104" t="s">
        <v>1469</v>
      </c>
      <c r="X1420" s="80">
        <v>45931</v>
      </c>
      <c r="Y1420" s="80">
        <v>45931</v>
      </c>
      <c r="Z1420" s="78" t="s">
        <v>73</v>
      </c>
      <c r="AA1420" s="78">
        <v>45991</v>
      </c>
      <c r="AB1420" s="102">
        <f t="shared" si="132"/>
        <v>60</v>
      </c>
      <c r="AC1420" s="72">
        <v>0</v>
      </c>
      <c r="AD1420" s="514">
        <v>0</v>
      </c>
      <c r="AE1420" s="72">
        <v>0</v>
      </c>
      <c r="AF1420" s="80" t="s">
        <v>73</v>
      </c>
      <c r="AG1420" s="102">
        <f t="shared" si="133"/>
        <v>0</v>
      </c>
      <c r="AH1420" s="72">
        <v>0</v>
      </c>
      <c r="AI1420" s="628">
        <v>0</v>
      </c>
      <c r="AJ1420" s="72" t="s">
        <v>73</v>
      </c>
      <c r="AK1420" s="80" t="s">
        <v>73</v>
      </c>
      <c r="AL1420" s="72">
        <v>0</v>
      </c>
      <c r="AM1420" s="80" t="s">
        <v>73</v>
      </c>
      <c r="AN1420" s="80" t="s">
        <v>73</v>
      </c>
      <c r="AO1420" s="80" t="s">
        <v>73</v>
      </c>
      <c r="AP1420" s="102">
        <f t="shared" si="134"/>
        <v>0</v>
      </c>
      <c r="AQ1420" s="102">
        <f t="shared" si="135"/>
        <v>5600000</v>
      </c>
      <c r="AR1420" s="72" t="s">
        <v>65</v>
      </c>
      <c r="AS1420" s="76">
        <v>5600000</v>
      </c>
      <c r="AT1420" s="72" t="s">
        <v>319</v>
      </c>
      <c r="AU1420" s="76">
        <v>0</v>
      </c>
      <c r="AV1420" s="81" t="s">
        <v>73</v>
      </c>
      <c r="AW1420" s="620">
        <v>2800000</v>
      </c>
      <c r="AX1420" s="488">
        <f t="shared" si="136"/>
        <v>2800000</v>
      </c>
      <c r="AY1420" s="84">
        <f t="shared" si="137"/>
        <v>0.5</v>
      </c>
      <c r="AZ1420" s="84">
        <v>0.5</v>
      </c>
      <c r="BA1420" s="81" t="s">
        <v>73</v>
      </c>
      <c r="BB1420" s="72" t="s">
        <v>123</v>
      </c>
      <c r="BC1420" s="75" t="s">
        <v>10434</v>
      </c>
      <c r="BD1420" s="71" t="s">
        <v>65</v>
      </c>
      <c r="BE1420" s="71" t="s">
        <v>65</v>
      </c>
    </row>
    <row r="1421" spans="2:57" x14ac:dyDescent="0.25">
      <c r="B1421" s="71">
        <v>2025</v>
      </c>
      <c r="C1421" s="71">
        <v>891780111</v>
      </c>
      <c r="D1421" s="71" t="s">
        <v>63</v>
      </c>
      <c r="E1421" s="72" t="s">
        <v>10433</v>
      </c>
      <c r="F1421" s="72" t="s">
        <v>10432</v>
      </c>
      <c r="G1421" s="176">
        <v>0</v>
      </c>
      <c r="H1421" s="72" t="s">
        <v>71</v>
      </c>
      <c r="I1421" s="71" t="s">
        <v>64</v>
      </c>
      <c r="J1421" s="73" t="s">
        <v>81</v>
      </c>
      <c r="K1421" s="75" t="s">
        <v>10431</v>
      </c>
      <c r="L1421" s="76">
        <v>7175500</v>
      </c>
      <c r="M1421" s="71" t="s">
        <v>66</v>
      </c>
      <c r="N1421" s="594" t="s">
        <v>10430</v>
      </c>
      <c r="O1421" s="75">
        <v>1082996348</v>
      </c>
      <c r="P1421" s="72">
        <v>1425</v>
      </c>
      <c r="Q1421" s="80">
        <v>45840</v>
      </c>
      <c r="R1421" s="75">
        <v>5603238000</v>
      </c>
      <c r="S1421" s="80">
        <v>45932</v>
      </c>
      <c r="T1421" s="76">
        <v>7175500</v>
      </c>
      <c r="U1421" s="72" t="s">
        <v>65</v>
      </c>
      <c r="V1421" s="76">
        <v>57440103</v>
      </c>
      <c r="W1421" s="104" t="s">
        <v>8565</v>
      </c>
      <c r="X1421" s="80">
        <v>45932</v>
      </c>
      <c r="Y1421" s="80">
        <v>45932</v>
      </c>
      <c r="Z1421" s="78" t="s">
        <v>73</v>
      </c>
      <c r="AA1421" s="78">
        <v>45991</v>
      </c>
      <c r="AB1421" s="102">
        <f t="shared" si="132"/>
        <v>59</v>
      </c>
      <c r="AC1421" s="72">
        <v>0</v>
      </c>
      <c r="AD1421" s="514">
        <v>0</v>
      </c>
      <c r="AE1421" s="72">
        <v>0</v>
      </c>
      <c r="AF1421" s="80" t="s">
        <v>73</v>
      </c>
      <c r="AG1421" s="102">
        <f t="shared" si="133"/>
        <v>0</v>
      </c>
      <c r="AH1421" s="72">
        <v>0</v>
      </c>
      <c r="AI1421" s="628">
        <v>0</v>
      </c>
      <c r="AJ1421" s="72" t="s">
        <v>73</v>
      </c>
      <c r="AK1421" s="80" t="s">
        <v>73</v>
      </c>
      <c r="AL1421" s="72">
        <v>0</v>
      </c>
      <c r="AM1421" s="80" t="s">
        <v>73</v>
      </c>
      <c r="AN1421" s="80" t="s">
        <v>73</v>
      </c>
      <c r="AO1421" s="80" t="s">
        <v>73</v>
      </c>
      <c r="AP1421" s="102">
        <f t="shared" si="134"/>
        <v>0</v>
      </c>
      <c r="AQ1421" s="102">
        <f t="shared" si="135"/>
        <v>7175500</v>
      </c>
      <c r="AR1421" s="72" t="s">
        <v>65</v>
      </c>
      <c r="AS1421" s="76">
        <v>7175500</v>
      </c>
      <c r="AT1421" s="72" t="s">
        <v>319</v>
      </c>
      <c r="AU1421" s="76">
        <v>0</v>
      </c>
      <c r="AV1421" s="81" t="s">
        <v>73</v>
      </c>
      <c r="AW1421" s="620">
        <v>3703500</v>
      </c>
      <c r="AX1421" s="488">
        <f t="shared" si="136"/>
        <v>3472000</v>
      </c>
      <c r="AY1421" s="84">
        <f t="shared" si="137"/>
        <v>0.51613128005017073</v>
      </c>
      <c r="AZ1421" s="84">
        <v>0.51613128005017073</v>
      </c>
      <c r="BA1421" s="81" t="s">
        <v>73</v>
      </c>
      <c r="BB1421" s="72" t="s">
        <v>123</v>
      </c>
      <c r="BC1421" s="75" t="s">
        <v>10429</v>
      </c>
      <c r="BD1421" s="71" t="s">
        <v>65</v>
      </c>
      <c r="BE1421" s="71" t="s">
        <v>65</v>
      </c>
    </row>
    <row r="1422" spans="2:57" x14ac:dyDescent="0.25">
      <c r="B1422" s="71">
        <v>2025</v>
      </c>
      <c r="C1422" s="71">
        <v>891780111</v>
      </c>
      <c r="D1422" s="71" t="s">
        <v>63</v>
      </c>
      <c r="E1422" s="72" t="s">
        <v>10428</v>
      </c>
      <c r="F1422" s="72" t="s">
        <v>10427</v>
      </c>
      <c r="G1422" s="176">
        <v>0</v>
      </c>
      <c r="H1422" s="72" t="s">
        <v>71</v>
      </c>
      <c r="I1422" s="71" t="s">
        <v>64</v>
      </c>
      <c r="J1422" s="73" t="s">
        <v>81</v>
      </c>
      <c r="K1422" s="75" t="s">
        <v>10426</v>
      </c>
      <c r="L1422" s="76">
        <v>7890000</v>
      </c>
      <c r="M1422" s="71" t="s">
        <v>66</v>
      </c>
      <c r="N1422" s="594" t="s">
        <v>10425</v>
      </c>
      <c r="O1422" s="75">
        <v>32801897</v>
      </c>
      <c r="P1422" s="72">
        <v>1425</v>
      </c>
      <c r="Q1422" s="80">
        <v>45840</v>
      </c>
      <c r="R1422" s="75">
        <v>5603238000</v>
      </c>
      <c r="S1422" s="80">
        <v>45936</v>
      </c>
      <c r="T1422" s="76">
        <v>7890000</v>
      </c>
      <c r="U1422" s="72" t="s">
        <v>65</v>
      </c>
      <c r="V1422" s="76">
        <v>85152695</v>
      </c>
      <c r="W1422" s="104" t="s">
        <v>10424</v>
      </c>
      <c r="X1422" s="80">
        <v>45936</v>
      </c>
      <c r="Y1422" s="80">
        <v>45936</v>
      </c>
      <c r="Z1422" s="78" t="s">
        <v>73</v>
      </c>
      <c r="AA1422" s="78">
        <v>46006</v>
      </c>
      <c r="AB1422" s="102">
        <f t="shared" si="132"/>
        <v>70</v>
      </c>
      <c r="AC1422" s="72">
        <v>0</v>
      </c>
      <c r="AD1422" s="514">
        <v>0</v>
      </c>
      <c r="AE1422" s="72">
        <v>0</v>
      </c>
      <c r="AF1422" s="80" t="s">
        <v>73</v>
      </c>
      <c r="AG1422" s="102">
        <f t="shared" si="133"/>
        <v>0</v>
      </c>
      <c r="AH1422" s="72">
        <v>0</v>
      </c>
      <c r="AI1422" s="628">
        <v>0</v>
      </c>
      <c r="AJ1422" s="72" t="s">
        <v>73</v>
      </c>
      <c r="AK1422" s="80" t="s">
        <v>73</v>
      </c>
      <c r="AL1422" s="72">
        <v>0</v>
      </c>
      <c r="AM1422" s="80" t="s">
        <v>73</v>
      </c>
      <c r="AN1422" s="80" t="s">
        <v>73</v>
      </c>
      <c r="AO1422" s="80" t="s">
        <v>73</v>
      </c>
      <c r="AP1422" s="102">
        <f t="shared" si="134"/>
        <v>0</v>
      </c>
      <c r="AQ1422" s="102">
        <f t="shared" si="135"/>
        <v>7890000</v>
      </c>
      <c r="AR1422" s="72" t="s">
        <v>65</v>
      </c>
      <c r="AS1422" s="76">
        <v>7890000</v>
      </c>
      <c r="AT1422" s="72" t="s">
        <v>319</v>
      </c>
      <c r="AU1422" s="76">
        <v>0</v>
      </c>
      <c r="AV1422" s="81" t="s">
        <v>73</v>
      </c>
      <c r="AW1422" s="620">
        <v>3156000</v>
      </c>
      <c r="AX1422" s="488">
        <f t="shared" si="136"/>
        <v>4734000</v>
      </c>
      <c r="AY1422" s="84">
        <f t="shared" si="137"/>
        <v>0.4</v>
      </c>
      <c r="AZ1422" s="84">
        <v>0.4</v>
      </c>
      <c r="BA1422" s="81" t="s">
        <v>73</v>
      </c>
      <c r="BB1422" s="72" t="s">
        <v>123</v>
      </c>
      <c r="BC1422" s="75" t="s">
        <v>10423</v>
      </c>
      <c r="BD1422" s="71" t="s">
        <v>65</v>
      </c>
      <c r="BE1422" s="71" t="s">
        <v>65</v>
      </c>
    </row>
    <row r="1423" spans="2:57" x14ac:dyDescent="0.25">
      <c r="B1423" s="71">
        <v>2025</v>
      </c>
      <c r="C1423" s="71">
        <v>891780111</v>
      </c>
      <c r="D1423" s="71" t="s">
        <v>63</v>
      </c>
      <c r="E1423" s="72" t="s">
        <v>10422</v>
      </c>
      <c r="F1423" s="72" t="s">
        <v>10421</v>
      </c>
      <c r="G1423" s="176">
        <v>0</v>
      </c>
      <c r="H1423" s="72" t="s">
        <v>71</v>
      </c>
      <c r="I1423" s="71" t="s">
        <v>64</v>
      </c>
      <c r="J1423" s="73" t="s">
        <v>81</v>
      </c>
      <c r="K1423" s="75" t="s">
        <v>10420</v>
      </c>
      <c r="L1423" s="76">
        <v>10796700</v>
      </c>
      <c r="M1423" s="71" t="s">
        <v>66</v>
      </c>
      <c r="N1423" s="594" t="s">
        <v>10419</v>
      </c>
      <c r="O1423" s="75">
        <v>1083027929</v>
      </c>
      <c r="P1423" s="72">
        <v>1425</v>
      </c>
      <c r="Q1423" s="80">
        <v>45840</v>
      </c>
      <c r="R1423" s="75">
        <v>5603238000</v>
      </c>
      <c r="S1423" s="80">
        <v>45937</v>
      </c>
      <c r="T1423" s="76">
        <v>10796700</v>
      </c>
      <c r="U1423" s="72" t="s">
        <v>65</v>
      </c>
      <c r="V1423" s="76">
        <v>45691169</v>
      </c>
      <c r="W1423" s="104" t="s">
        <v>10104</v>
      </c>
      <c r="X1423" s="80">
        <v>45937</v>
      </c>
      <c r="Y1423" s="80">
        <v>45937</v>
      </c>
      <c r="Z1423" s="78" t="s">
        <v>73</v>
      </c>
      <c r="AA1423" s="78">
        <v>46010</v>
      </c>
      <c r="AB1423" s="102">
        <f t="shared" si="132"/>
        <v>73</v>
      </c>
      <c r="AC1423" s="72">
        <v>0</v>
      </c>
      <c r="AD1423" s="514">
        <v>0</v>
      </c>
      <c r="AE1423" s="72">
        <v>0</v>
      </c>
      <c r="AF1423" s="80" t="s">
        <v>73</v>
      </c>
      <c r="AG1423" s="102">
        <f t="shared" si="133"/>
        <v>0</v>
      </c>
      <c r="AH1423" s="72">
        <v>0</v>
      </c>
      <c r="AI1423" s="628">
        <v>0</v>
      </c>
      <c r="AJ1423" s="72" t="s">
        <v>73</v>
      </c>
      <c r="AK1423" s="80" t="s">
        <v>73</v>
      </c>
      <c r="AL1423" s="72">
        <v>0</v>
      </c>
      <c r="AM1423" s="80" t="s">
        <v>73</v>
      </c>
      <c r="AN1423" s="80" t="s">
        <v>73</v>
      </c>
      <c r="AO1423" s="80" t="s">
        <v>73</v>
      </c>
      <c r="AP1423" s="102">
        <f t="shared" si="134"/>
        <v>0</v>
      </c>
      <c r="AQ1423" s="102">
        <f t="shared" si="135"/>
        <v>10796700</v>
      </c>
      <c r="AR1423" s="72" t="s">
        <v>65</v>
      </c>
      <c r="AS1423" s="76">
        <v>10796700</v>
      </c>
      <c r="AT1423" s="72" t="s">
        <v>319</v>
      </c>
      <c r="AU1423" s="76">
        <v>0</v>
      </c>
      <c r="AV1423" s="81" t="s">
        <v>73</v>
      </c>
      <c r="AW1423" s="620">
        <v>4100000</v>
      </c>
      <c r="AX1423" s="488">
        <f t="shared" si="136"/>
        <v>6696700</v>
      </c>
      <c r="AY1423" s="84">
        <f t="shared" si="137"/>
        <v>0.37974566302666557</v>
      </c>
      <c r="AZ1423" s="84">
        <v>0.37974566302666557</v>
      </c>
      <c r="BA1423" s="81" t="s">
        <v>73</v>
      </c>
      <c r="BB1423" s="72" t="s">
        <v>123</v>
      </c>
      <c r="BC1423" s="75" t="s">
        <v>10418</v>
      </c>
      <c r="BD1423" s="71" t="s">
        <v>65</v>
      </c>
      <c r="BE1423" s="71" t="s">
        <v>65</v>
      </c>
    </row>
    <row r="1424" spans="2:57" x14ac:dyDescent="0.25">
      <c r="B1424" s="71">
        <v>2025</v>
      </c>
      <c r="C1424" s="71">
        <v>891780111</v>
      </c>
      <c r="D1424" s="71" t="s">
        <v>63</v>
      </c>
      <c r="E1424" s="72" t="s">
        <v>10417</v>
      </c>
      <c r="F1424" s="72" t="s">
        <v>10416</v>
      </c>
      <c r="G1424" s="176">
        <v>0</v>
      </c>
      <c r="H1424" s="72" t="s">
        <v>71</v>
      </c>
      <c r="I1424" s="71" t="s">
        <v>64</v>
      </c>
      <c r="J1424" s="73" t="s">
        <v>81</v>
      </c>
      <c r="K1424" s="75" t="s">
        <v>10415</v>
      </c>
      <c r="L1424" s="76">
        <v>9972500</v>
      </c>
      <c r="M1424" s="71" t="s">
        <v>66</v>
      </c>
      <c r="N1424" s="594" t="s">
        <v>10414</v>
      </c>
      <c r="O1424" s="75">
        <v>1007052821</v>
      </c>
      <c r="P1424" s="72">
        <v>1425</v>
      </c>
      <c r="Q1424" s="80">
        <v>45840</v>
      </c>
      <c r="R1424" s="75">
        <v>5603238000</v>
      </c>
      <c r="S1424" s="80">
        <v>45937</v>
      </c>
      <c r="T1424" s="76">
        <v>9972500</v>
      </c>
      <c r="U1424" s="72" t="s">
        <v>65</v>
      </c>
      <c r="V1424" s="76">
        <v>36559627</v>
      </c>
      <c r="W1424" s="104" t="s">
        <v>10413</v>
      </c>
      <c r="X1424" s="80">
        <v>45937</v>
      </c>
      <c r="Y1424" s="80">
        <v>45937</v>
      </c>
      <c r="Z1424" s="78" t="s">
        <v>73</v>
      </c>
      <c r="AA1424" s="78">
        <v>46010</v>
      </c>
      <c r="AB1424" s="102">
        <f t="shared" si="132"/>
        <v>73</v>
      </c>
      <c r="AC1424" s="72">
        <v>0</v>
      </c>
      <c r="AD1424" s="514">
        <v>0</v>
      </c>
      <c r="AE1424" s="72">
        <v>0</v>
      </c>
      <c r="AF1424" s="80" t="s">
        <v>73</v>
      </c>
      <c r="AG1424" s="102">
        <f t="shared" si="133"/>
        <v>0</v>
      </c>
      <c r="AH1424" s="72">
        <v>0</v>
      </c>
      <c r="AI1424" s="628">
        <v>0</v>
      </c>
      <c r="AJ1424" s="72" t="s">
        <v>73</v>
      </c>
      <c r="AK1424" s="80" t="s">
        <v>73</v>
      </c>
      <c r="AL1424" s="72">
        <v>0</v>
      </c>
      <c r="AM1424" s="80" t="s">
        <v>73</v>
      </c>
      <c r="AN1424" s="80" t="s">
        <v>73</v>
      </c>
      <c r="AO1424" s="80" t="s">
        <v>73</v>
      </c>
      <c r="AP1424" s="102">
        <f t="shared" si="134"/>
        <v>0</v>
      </c>
      <c r="AQ1424" s="102">
        <f t="shared" si="135"/>
        <v>9972500</v>
      </c>
      <c r="AR1424" s="72" t="s">
        <v>65</v>
      </c>
      <c r="AS1424" s="76">
        <v>9972500</v>
      </c>
      <c r="AT1424" s="72" t="s">
        <v>319</v>
      </c>
      <c r="AU1424" s="76">
        <v>0</v>
      </c>
      <c r="AV1424" s="81" t="s">
        <v>73</v>
      </c>
      <c r="AW1424" s="620">
        <v>3787000</v>
      </c>
      <c r="AX1424" s="488">
        <f t="shared" si="136"/>
        <v>6185500</v>
      </c>
      <c r="AY1424" s="84">
        <f t="shared" si="137"/>
        <v>0.37974429681624466</v>
      </c>
      <c r="AZ1424" s="84">
        <v>0.37974429681624466</v>
      </c>
      <c r="BA1424" s="81" t="s">
        <v>73</v>
      </c>
      <c r="BB1424" s="72" t="s">
        <v>123</v>
      </c>
      <c r="BC1424" s="75" t="s">
        <v>10412</v>
      </c>
      <c r="BD1424" s="71" t="s">
        <v>65</v>
      </c>
      <c r="BE1424" s="71" t="s">
        <v>65</v>
      </c>
    </row>
    <row r="1425" spans="2:57" x14ac:dyDescent="0.25">
      <c r="B1425" s="71">
        <v>2025</v>
      </c>
      <c r="C1425" s="71">
        <v>891780111</v>
      </c>
      <c r="D1425" s="71" t="s">
        <v>63</v>
      </c>
      <c r="E1425" s="72" t="s">
        <v>10411</v>
      </c>
      <c r="F1425" s="72" t="s">
        <v>10410</v>
      </c>
      <c r="G1425" s="176">
        <v>0</v>
      </c>
      <c r="H1425" s="72" t="s">
        <v>71</v>
      </c>
      <c r="I1425" s="71" t="s">
        <v>64</v>
      </c>
      <c r="J1425" s="73" t="s">
        <v>81</v>
      </c>
      <c r="K1425" s="75" t="s">
        <v>10409</v>
      </c>
      <c r="L1425" s="76">
        <v>9143000</v>
      </c>
      <c r="M1425" s="71" t="s">
        <v>66</v>
      </c>
      <c r="N1425" s="594" t="s">
        <v>10408</v>
      </c>
      <c r="O1425" s="75">
        <v>1082897811</v>
      </c>
      <c r="P1425" s="72">
        <v>1425</v>
      </c>
      <c r="Q1425" s="80">
        <v>45840</v>
      </c>
      <c r="R1425" s="75">
        <v>5603238000</v>
      </c>
      <c r="S1425" s="80">
        <v>45937</v>
      </c>
      <c r="T1425" s="76">
        <v>9143000</v>
      </c>
      <c r="U1425" s="72" t="s">
        <v>65</v>
      </c>
      <c r="V1425" s="76">
        <v>39058006</v>
      </c>
      <c r="W1425" s="104" t="s">
        <v>10407</v>
      </c>
      <c r="X1425" s="80">
        <v>45937</v>
      </c>
      <c r="Y1425" s="80">
        <v>45937</v>
      </c>
      <c r="Z1425" s="78" t="s">
        <v>73</v>
      </c>
      <c r="AA1425" s="78">
        <v>46010</v>
      </c>
      <c r="AB1425" s="102">
        <f t="shared" si="132"/>
        <v>73</v>
      </c>
      <c r="AC1425" s="72">
        <v>0</v>
      </c>
      <c r="AD1425" s="514">
        <v>0</v>
      </c>
      <c r="AE1425" s="72">
        <v>0</v>
      </c>
      <c r="AF1425" s="80" t="s">
        <v>73</v>
      </c>
      <c r="AG1425" s="102">
        <f t="shared" si="133"/>
        <v>0</v>
      </c>
      <c r="AH1425" s="72">
        <v>0</v>
      </c>
      <c r="AI1425" s="628">
        <v>0</v>
      </c>
      <c r="AJ1425" s="72" t="s">
        <v>73</v>
      </c>
      <c r="AK1425" s="80" t="s">
        <v>73</v>
      </c>
      <c r="AL1425" s="72">
        <v>0</v>
      </c>
      <c r="AM1425" s="80" t="s">
        <v>73</v>
      </c>
      <c r="AN1425" s="80" t="s">
        <v>73</v>
      </c>
      <c r="AO1425" s="80" t="s">
        <v>73</v>
      </c>
      <c r="AP1425" s="102">
        <f t="shared" si="134"/>
        <v>0</v>
      </c>
      <c r="AQ1425" s="102">
        <f t="shared" si="135"/>
        <v>9143000</v>
      </c>
      <c r="AR1425" s="72" t="s">
        <v>65</v>
      </c>
      <c r="AS1425" s="76">
        <v>9143000</v>
      </c>
      <c r="AT1425" s="72" t="s">
        <v>319</v>
      </c>
      <c r="AU1425" s="76">
        <v>0</v>
      </c>
      <c r="AV1425" s="81" t="s">
        <v>73</v>
      </c>
      <c r="AW1425" s="620">
        <v>3472000</v>
      </c>
      <c r="AX1425" s="488">
        <f t="shared" si="136"/>
        <v>5671000</v>
      </c>
      <c r="AY1425" s="84">
        <f t="shared" si="137"/>
        <v>0.37974406649896097</v>
      </c>
      <c r="AZ1425" s="84">
        <v>0.37974406649896097</v>
      </c>
      <c r="BA1425" s="81" t="s">
        <v>73</v>
      </c>
      <c r="BB1425" s="72" t="s">
        <v>123</v>
      </c>
      <c r="BC1425" s="75" t="s">
        <v>10406</v>
      </c>
      <c r="BD1425" s="71" t="s">
        <v>65</v>
      </c>
      <c r="BE1425" s="71" t="s">
        <v>65</v>
      </c>
    </row>
    <row r="1426" spans="2:57" x14ac:dyDescent="0.25">
      <c r="B1426" s="71">
        <v>2025</v>
      </c>
      <c r="C1426" s="71">
        <v>891780111</v>
      </c>
      <c r="D1426" s="71" t="s">
        <v>63</v>
      </c>
      <c r="E1426" s="72" t="s">
        <v>10405</v>
      </c>
      <c r="F1426" s="72" t="s">
        <v>10404</v>
      </c>
      <c r="G1426" s="176">
        <v>0</v>
      </c>
      <c r="H1426" s="72" t="s">
        <v>71</v>
      </c>
      <c r="I1426" s="71" t="s">
        <v>64</v>
      </c>
      <c r="J1426" s="73" t="s">
        <v>81</v>
      </c>
      <c r="K1426" s="75" t="s">
        <v>10403</v>
      </c>
      <c r="L1426" s="76">
        <v>8310800</v>
      </c>
      <c r="M1426" s="71" t="s">
        <v>66</v>
      </c>
      <c r="N1426" s="593" t="s">
        <v>10402</v>
      </c>
      <c r="O1426" s="75">
        <v>1005626167</v>
      </c>
      <c r="P1426" s="72">
        <v>1425</v>
      </c>
      <c r="Q1426" s="80">
        <v>45840</v>
      </c>
      <c r="R1426" s="75">
        <v>5603238000</v>
      </c>
      <c r="S1426" s="80">
        <v>45937</v>
      </c>
      <c r="T1426" s="76">
        <v>8310800</v>
      </c>
      <c r="U1426" s="72" t="s">
        <v>65</v>
      </c>
      <c r="V1426" s="76" t="s">
        <v>10401</v>
      </c>
      <c r="W1426" s="104" t="s">
        <v>1105</v>
      </c>
      <c r="X1426" s="80">
        <v>45937</v>
      </c>
      <c r="Y1426" s="80">
        <v>45937</v>
      </c>
      <c r="Z1426" s="78" t="s">
        <v>73</v>
      </c>
      <c r="AA1426" s="78">
        <v>46010</v>
      </c>
      <c r="AB1426" s="102">
        <f t="shared" si="132"/>
        <v>73</v>
      </c>
      <c r="AC1426" s="72">
        <v>0</v>
      </c>
      <c r="AD1426" s="514">
        <v>0</v>
      </c>
      <c r="AE1426" s="72">
        <v>0</v>
      </c>
      <c r="AF1426" s="80" t="s">
        <v>73</v>
      </c>
      <c r="AG1426" s="102">
        <f t="shared" si="133"/>
        <v>0</v>
      </c>
      <c r="AH1426" s="72">
        <v>0</v>
      </c>
      <c r="AI1426" s="628">
        <v>0</v>
      </c>
      <c r="AJ1426" s="72" t="s">
        <v>73</v>
      </c>
      <c r="AK1426" s="80" t="s">
        <v>73</v>
      </c>
      <c r="AL1426" s="72">
        <v>0</v>
      </c>
      <c r="AM1426" s="80" t="s">
        <v>73</v>
      </c>
      <c r="AN1426" s="80" t="s">
        <v>73</v>
      </c>
      <c r="AO1426" s="80" t="s">
        <v>73</v>
      </c>
      <c r="AP1426" s="102">
        <f t="shared" si="134"/>
        <v>0</v>
      </c>
      <c r="AQ1426" s="102">
        <f t="shared" si="135"/>
        <v>8310800</v>
      </c>
      <c r="AR1426" s="72" t="s">
        <v>65</v>
      </c>
      <c r="AS1426" s="76">
        <v>8310800</v>
      </c>
      <c r="AT1426" s="72" t="s">
        <v>319</v>
      </c>
      <c r="AU1426" s="76">
        <v>0</v>
      </c>
      <c r="AV1426" s="81" t="s">
        <v>73</v>
      </c>
      <c r="AW1426" s="620">
        <v>3156000</v>
      </c>
      <c r="AX1426" s="488">
        <f t="shared" si="136"/>
        <v>5154800</v>
      </c>
      <c r="AY1426" s="84">
        <f t="shared" si="137"/>
        <v>0.379746835443038</v>
      </c>
      <c r="AZ1426" s="84">
        <v>0.379746835443038</v>
      </c>
      <c r="BA1426" s="81" t="s">
        <v>73</v>
      </c>
      <c r="BB1426" s="72" t="s">
        <v>123</v>
      </c>
      <c r="BC1426" s="75" t="s">
        <v>10400</v>
      </c>
      <c r="BD1426" s="71" t="s">
        <v>65</v>
      </c>
      <c r="BE1426" s="71" t="s">
        <v>65</v>
      </c>
    </row>
    <row r="1427" spans="2:57" x14ac:dyDescent="0.25">
      <c r="B1427" s="71">
        <v>2025</v>
      </c>
      <c r="C1427" s="71">
        <v>891780111</v>
      </c>
      <c r="D1427" s="71" t="s">
        <v>63</v>
      </c>
      <c r="E1427" s="72" t="s">
        <v>10399</v>
      </c>
      <c r="F1427" s="72" t="s">
        <v>10398</v>
      </c>
      <c r="G1427" s="176">
        <v>0</v>
      </c>
      <c r="H1427" s="72" t="s">
        <v>71</v>
      </c>
      <c r="I1427" s="71" t="s">
        <v>64</v>
      </c>
      <c r="J1427" s="73" t="s">
        <v>81</v>
      </c>
      <c r="K1427" s="75" t="s">
        <v>10397</v>
      </c>
      <c r="L1427" s="76">
        <v>8310800</v>
      </c>
      <c r="M1427" s="71" t="s">
        <v>66</v>
      </c>
      <c r="N1427" s="591" t="s">
        <v>10396</v>
      </c>
      <c r="O1427" s="75">
        <v>1004373814</v>
      </c>
      <c r="P1427" s="72">
        <v>1425</v>
      </c>
      <c r="Q1427" s="80">
        <v>45840</v>
      </c>
      <c r="R1427" s="75">
        <v>5603238000</v>
      </c>
      <c r="S1427" s="80">
        <v>45944</v>
      </c>
      <c r="T1427" s="76">
        <v>8310800</v>
      </c>
      <c r="U1427" s="72" t="s">
        <v>65</v>
      </c>
      <c r="V1427" s="76">
        <v>57440103</v>
      </c>
      <c r="W1427" s="104" t="s">
        <v>8565</v>
      </c>
      <c r="X1427" s="80">
        <v>45944</v>
      </c>
      <c r="Y1427" s="80">
        <v>45944</v>
      </c>
      <c r="Z1427" s="78" t="s">
        <v>73</v>
      </c>
      <c r="AA1427" s="78">
        <v>46010</v>
      </c>
      <c r="AB1427" s="102">
        <f t="shared" si="132"/>
        <v>66</v>
      </c>
      <c r="AC1427" s="72">
        <v>0</v>
      </c>
      <c r="AD1427" s="514">
        <v>0</v>
      </c>
      <c r="AE1427" s="72">
        <v>0</v>
      </c>
      <c r="AF1427" s="80" t="s">
        <v>73</v>
      </c>
      <c r="AG1427" s="102">
        <f t="shared" si="133"/>
        <v>0</v>
      </c>
      <c r="AH1427" s="72">
        <v>0</v>
      </c>
      <c r="AI1427" s="628">
        <v>0</v>
      </c>
      <c r="AJ1427" s="72" t="s">
        <v>73</v>
      </c>
      <c r="AK1427" s="80" t="s">
        <v>73</v>
      </c>
      <c r="AL1427" s="72">
        <v>0</v>
      </c>
      <c r="AM1427" s="80" t="s">
        <v>73</v>
      </c>
      <c r="AN1427" s="80" t="s">
        <v>73</v>
      </c>
      <c r="AO1427" s="80" t="s">
        <v>73</v>
      </c>
      <c r="AP1427" s="102">
        <f t="shared" si="134"/>
        <v>0</v>
      </c>
      <c r="AQ1427" s="102">
        <f t="shared" si="135"/>
        <v>8310800</v>
      </c>
      <c r="AR1427" s="72" t="s">
        <v>65</v>
      </c>
      <c r="AS1427" s="76">
        <v>8310800</v>
      </c>
      <c r="AT1427" s="72" t="s">
        <v>319</v>
      </c>
      <c r="AU1427" s="76">
        <v>0</v>
      </c>
      <c r="AV1427" s="81" t="s">
        <v>73</v>
      </c>
      <c r="AW1427" s="620">
        <v>3156000</v>
      </c>
      <c r="AX1427" s="488">
        <f t="shared" si="136"/>
        <v>5154800</v>
      </c>
      <c r="AY1427" s="84">
        <f t="shared" si="137"/>
        <v>0.379746835443038</v>
      </c>
      <c r="AZ1427" s="84">
        <v>0.379746835443038</v>
      </c>
      <c r="BA1427" s="81" t="s">
        <v>73</v>
      </c>
      <c r="BB1427" s="72" t="s">
        <v>123</v>
      </c>
      <c r="BC1427" s="75" t="s">
        <v>10395</v>
      </c>
      <c r="BD1427" s="71" t="s">
        <v>65</v>
      </c>
      <c r="BE1427" s="71" t="s">
        <v>65</v>
      </c>
    </row>
    <row r="1428" spans="2:57" x14ac:dyDescent="0.25">
      <c r="B1428" s="71">
        <v>2025</v>
      </c>
      <c r="C1428" s="71">
        <v>891780111</v>
      </c>
      <c r="D1428" s="71" t="s">
        <v>63</v>
      </c>
      <c r="E1428" s="72" t="s">
        <v>10394</v>
      </c>
      <c r="F1428" s="72" t="s">
        <v>10393</v>
      </c>
      <c r="G1428" s="176">
        <v>0</v>
      </c>
      <c r="H1428" s="72" t="s">
        <v>71</v>
      </c>
      <c r="I1428" s="71" t="s">
        <v>64</v>
      </c>
      <c r="J1428" s="73" t="s">
        <v>81</v>
      </c>
      <c r="K1428" s="75" t="s">
        <v>10392</v>
      </c>
      <c r="L1428" s="76">
        <v>10533400</v>
      </c>
      <c r="M1428" s="71" t="s">
        <v>66</v>
      </c>
      <c r="N1428" s="591" t="s">
        <v>10391</v>
      </c>
      <c r="O1428" s="75">
        <v>84454921</v>
      </c>
      <c r="P1428" s="72">
        <v>1425</v>
      </c>
      <c r="Q1428" s="80">
        <v>45840</v>
      </c>
      <c r="R1428" s="75">
        <v>5603238000</v>
      </c>
      <c r="S1428" s="80">
        <v>45945</v>
      </c>
      <c r="T1428" s="76">
        <v>10533400</v>
      </c>
      <c r="U1428" s="72" t="s">
        <v>65</v>
      </c>
      <c r="V1428" s="76">
        <v>57400977</v>
      </c>
      <c r="W1428" s="104" t="s">
        <v>10390</v>
      </c>
      <c r="X1428" s="80">
        <v>45945</v>
      </c>
      <c r="Y1428" s="80">
        <v>45945</v>
      </c>
      <c r="Z1428" s="78" t="s">
        <v>73</v>
      </c>
      <c r="AA1428" s="78">
        <v>46010</v>
      </c>
      <c r="AB1428" s="102">
        <f t="shared" si="132"/>
        <v>65</v>
      </c>
      <c r="AC1428" s="72">
        <v>0</v>
      </c>
      <c r="AD1428" s="514">
        <v>0</v>
      </c>
      <c r="AE1428" s="72">
        <v>0</v>
      </c>
      <c r="AF1428" s="80" t="s">
        <v>73</v>
      </c>
      <c r="AG1428" s="102">
        <f t="shared" si="133"/>
        <v>0</v>
      </c>
      <c r="AH1428" s="72">
        <v>0</v>
      </c>
      <c r="AI1428" s="628">
        <v>0</v>
      </c>
      <c r="AJ1428" s="72" t="s">
        <v>73</v>
      </c>
      <c r="AK1428" s="80" t="s">
        <v>73</v>
      </c>
      <c r="AL1428" s="72">
        <v>0</v>
      </c>
      <c r="AM1428" s="80" t="s">
        <v>73</v>
      </c>
      <c r="AN1428" s="80" t="s">
        <v>73</v>
      </c>
      <c r="AO1428" s="80" t="s">
        <v>73</v>
      </c>
      <c r="AP1428" s="102">
        <f t="shared" si="134"/>
        <v>0</v>
      </c>
      <c r="AQ1428" s="102">
        <f t="shared" si="135"/>
        <v>10533400</v>
      </c>
      <c r="AR1428" s="72" t="s">
        <v>65</v>
      </c>
      <c r="AS1428" s="76">
        <v>10533400</v>
      </c>
      <c r="AT1428" s="72" t="s">
        <v>319</v>
      </c>
      <c r="AU1428" s="76">
        <v>0</v>
      </c>
      <c r="AV1428" s="81" t="s">
        <v>73</v>
      </c>
      <c r="AW1428" s="620">
        <v>4000000</v>
      </c>
      <c r="AX1428" s="488">
        <f t="shared" si="136"/>
        <v>6533400</v>
      </c>
      <c r="AY1428" s="84">
        <f t="shared" si="137"/>
        <v>0.37974443199726582</v>
      </c>
      <c r="AZ1428" s="84">
        <v>0.37974443199726582</v>
      </c>
      <c r="BA1428" s="81" t="s">
        <v>73</v>
      </c>
      <c r="BB1428" s="72" t="s">
        <v>123</v>
      </c>
      <c r="BC1428" s="75" t="s">
        <v>10389</v>
      </c>
      <c r="BD1428" s="71" t="s">
        <v>65</v>
      </c>
      <c r="BE1428" s="71" t="s">
        <v>65</v>
      </c>
    </row>
    <row r="1429" spans="2:57" x14ac:dyDescent="0.25">
      <c r="B1429" s="71">
        <v>2025</v>
      </c>
      <c r="C1429" s="71">
        <v>891780111</v>
      </c>
      <c r="D1429" s="71" t="s">
        <v>63</v>
      </c>
      <c r="E1429" s="72" t="s">
        <v>10388</v>
      </c>
      <c r="F1429" s="72" t="s">
        <v>10387</v>
      </c>
      <c r="G1429" s="176">
        <v>0</v>
      </c>
      <c r="H1429" s="72" t="s">
        <v>71</v>
      </c>
      <c r="I1429" s="71" t="s">
        <v>64</v>
      </c>
      <c r="J1429" s="73" t="s">
        <v>81</v>
      </c>
      <c r="K1429" s="75" t="s">
        <v>10386</v>
      </c>
      <c r="L1429" s="76">
        <v>18500000</v>
      </c>
      <c r="M1429" s="71" t="s">
        <v>66</v>
      </c>
      <c r="N1429" s="591" t="s">
        <v>10385</v>
      </c>
      <c r="O1429" s="75">
        <v>1082945326</v>
      </c>
      <c r="P1429" s="72">
        <v>1425</v>
      </c>
      <c r="Q1429" s="80">
        <v>45840</v>
      </c>
      <c r="R1429" s="75">
        <v>5603238000</v>
      </c>
      <c r="S1429" s="80">
        <v>45945</v>
      </c>
      <c r="T1429" s="76">
        <v>18500000</v>
      </c>
      <c r="U1429" s="72" t="s">
        <v>65</v>
      </c>
      <c r="V1429" s="76">
        <v>1082977841</v>
      </c>
      <c r="W1429" s="104" t="s">
        <v>10384</v>
      </c>
      <c r="X1429" s="80">
        <v>45945</v>
      </c>
      <c r="Y1429" s="80">
        <v>45945</v>
      </c>
      <c r="Z1429" s="78" t="s">
        <v>73</v>
      </c>
      <c r="AA1429" s="78">
        <v>46010</v>
      </c>
      <c r="AB1429" s="102">
        <f t="shared" si="132"/>
        <v>65</v>
      </c>
      <c r="AC1429" s="72">
        <v>0</v>
      </c>
      <c r="AD1429" s="514">
        <v>0</v>
      </c>
      <c r="AE1429" s="72">
        <v>0</v>
      </c>
      <c r="AF1429" s="80" t="s">
        <v>73</v>
      </c>
      <c r="AG1429" s="102">
        <f t="shared" si="133"/>
        <v>0</v>
      </c>
      <c r="AH1429" s="72">
        <v>0</v>
      </c>
      <c r="AI1429" s="628">
        <v>0</v>
      </c>
      <c r="AJ1429" s="72" t="s">
        <v>73</v>
      </c>
      <c r="AK1429" s="80" t="s">
        <v>73</v>
      </c>
      <c r="AL1429" s="72">
        <v>0</v>
      </c>
      <c r="AM1429" s="80" t="s">
        <v>73</v>
      </c>
      <c r="AN1429" s="80" t="s">
        <v>73</v>
      </c>
      <c r="AO1429" s="80" t="s">
        <v>73</v>
      </c>
      <c r="AP1429" s="102">
        <f t="shared" si="134"/>
        <v>0</v>
      </c>
      <c r="AQ1429" s="102">
        <f t="shared" si="135"/>
        <v>18500000</v>
      </c>
      <c r="AR1429" s="72" t="s">
        <v>65</v>
      </c>
      <c r="AS1429" s="76">
        <v>18500000</v>
      </c>
      <c r="AT1429" s="72" t="s">
        <v>319</v>
      </c>
      <c r="AU1429" s="76">
        <v>0</v>
      </c>
      <c r="AV1429" s="81" t="s">
        <v>73</v>
      </c>
      <c r="AW1429" s="620">
        <v>6250000</v>
      </c>
      <c r="AX1429" s="488">
        <f t="shared" si="136"/>
        <v>12250000</v>
      </c>
      <c r="AY1429" s="84">
        <f t="shared" si="137"/>
        <v>0.33783783783783783</v>
      </c>
      <c r="AZ1429" s="84">
        <v>0.33783783783783783</v>
      </c>
      <c r="BA1429" s="81" t="s">
        <v>73</v>
      </c>
      <c r="BB1429" s="72" t="s">
        <v>123</v>
      </c>
      <c r="BC1429" s="75" t="s">
        <v>10383</v>
      </c>
      <c r="BD1429" s="71" t="s">
        <v>65</v>
      </c>
      <c r="BE1429" s="71" t="s">
        <v>65</v>
      </c>
    </row>
    <row r="1430" spans="2:57" x14ac:dyDescent="0.25">
      <c r="B1430" s="71">
        <v>2025</v>
      </c>
      <c r="C1430" s="71">
        <v>891780111</v>
      </c>
      <c r="D1430" s="71" t="s">
        <v>63</v>
      </c>
      <c r="E1430" s="72" t="s">
        <v>10382</v>
      </c>
      <c r="F1430" s="72" t="s">
        <v>10381</v>
      </c>
      <c r="G1430" s="176">
        <v>0</v>
      </c>
      <c r="H1430" s="72" t="s">
        <v>71</v>
      </c>
      <c r="I1430" s="71" t="s">
        <v>64</v>
      </c>
      <c r="J1430" s="73" t="s">
        <v>81</v>
      </c>
      <c r="K1430" s="75" t="s">
        <v>10380</v>
      </c>
      <c r="L1430" s="76">
        <v>11060000</v>
      </c>
      <c r="M1430" s="71" t="s">
        <v>66</v>
      </c>
      <c r="N1430" s="591" t="s">
        <v>10379</v>
      </c>
      <c r="O1430" s="75">
        <v>1082999074</v>
      </c>
      <c r="P1430" s="72">
        <v>1425</v>
      </c>
      <c r="Q1430" s="80">
        <v>45840</v>
      </c>
      <c r="R1430" s="75">
        <v>5603238000</v>
      </c>
      <c r="S1430" s="80">
        <v>45946</v>
      </c>
      <c r="T1430" s="76">
        <v>11060000</v>
      </c>
      <c r="U1430" s="72" t="s">
        <v>65</v>
      </c>
      <c r="V1430" s="76">
        <v>12621405</v>
      </c>
      <c r="W1430" s="104" t="s">
        <v>10350</v>
      </c>
      <c r="X1430" s="80">
        <v>45946</v>
      </c>
      <c r="Y1430" s="80">
        <v>45946</v>
      </c>
      <c r="Z1430" s="78" t="s">
        <v>73</v>
      </c>
      <c r="AA1430" s="78">
        <v>46010</v>
      </c>
      <c r="AB1430" s="102">
        <f t="shared" si="132"/>
        <v>64</v>
      </c>
      <c r="AC1430" s="72">
        <v>0</v>
      </c>
      <c r="AD1430" s="514">
        <v>0</v>
      </c>
      <c r="AE1430" s="72">
        <v>0</v>
      </c>
      <c r="AF1430" s="80" t="s">
        <v>73</v>
      </c>
      <c r="AG1430" s="102">
        <f t="shared" si="133"/>
        <v>0</v>
      </c>
      <c r="AH1430" s="72">
        <v>0</v>
      </c>
      <c r="AI1430" s="628">
        <v>0</v>
      </c>
      <c r="AJ1430" s="72" t="s">
        <v>73</v>
      </c>
      <c r="AK1430" s="80" t="s">
        <v>73</v>
      </c>
      <c r="AL1430" s="72">
        <v>0</v>
      </c>
      <c r="AM1430" s="80" t="s">
        <v>73</v>
      </c>
      <c r="AN1430" s="80" t="s">
        <v>73</v>
      </c>
      <c r="AO1430" s="80" t="s">
        <v>73</v>
      </c>
      <c r="AP1430" s="102">
        <f t="shared" si="134"/>
        <v>0</v>
      </c>
      <c r="AQ1430" s="102">
        <f t="shared" si="135"/>
        <v>11060000</v>
      </c>
      <c r="AR1430" s="72" t="s">
        <v>65</v>
      </c>
      <c r="AS1430" s="76">
        <v>11060000</v>
      </c>
      <c r="AT1430" s="72" t="s">
        <v>319</v>
      </c>
      <c r="AU1430" s="76">
        <v>0</v>
      </c>
      <c r="AV1430" s="81" t="s">
        <v>73</v>
      </c>
      <c r="AW1430" s="620">
        <v>4200000</v>
      </c>
      <c r="AX1430" s="488">
        <f t="shared" si="136"/>
        <v>6860000</v>
      </c>
      <c r="AY1430" s="84">
        <f t="shared" si="137"/>
        <v>0.379746835443038</v>
      </c>
      <c r="AZ1430" s="84">
        <v>0.379746835443038</v>
      </c>
      <c r="BA1430" s="81" t="s">
        <v>73</v>
      </c>
      <c r="BB1430" s="72" t="s">
        <v>123</v>
      </c>
      <c r="BC1430" s="75" t="s">
        <v>10378</v>
      </c>
      <c r="BD1430" s="71" t="s">
        <v>65</v>
      </c>
      <c r="BE1430" s="71" t="s">
        <v>65</v>
      </c>
    </row>
    <row r="1431" spans="2:57" x14ac:dyDescent="0.25">
      <c r="B1431" s="71">
        <v>2025</v>
      </c>
      <c r="C1431" s="71">
        <v>891780111</v>
      </c>
      <c r="D1431" s="71" t="s">
        <v>63</v>
      </c>
      <c r="E1431" s="72" t="s">
        <v>10377</v>
      </c>
      <c r="F1431" s="72" t="s">
        <v>10376</v>
      </c>
      <c r="G1431" s="176">
        <v>0</v>
      </c>
      <c r="H1431" s="72" t="s">
        <v>71</v>
      </c>
      <c r="I1431" s="71" t="s">
        <v>64</v>
      </c>
      <c r="J1431" s="73" t="s">
        <v>81</v>
      </c>
      <c r="K1431" s="75" t="s">
        <v>10375</v>
      </c>
      <c r="L1431" s="76">
        <v>6801700</v>
      </c>
      <c r="M1431" s="71" t="s">
        <v>66</v>
      </c>
      <c r="N1431" s="591" t="s">
        <v>10374</v>
      </c>
      <c r="O1431" s="75">
        <v>1193206401</v>
      </c>
      <c r="P1431" s="72">
        <v>1426</v>
      </c>
      <c r="Q1431" s="80">
        <v>45840</v>
      </c>
      <c r="R1431" s="75">
        <v>2494141000</v>
      </c>
      <c r="S1431" s="80">
        <v>45946</v>
      </c>
      <c r="T1431" s="76">
        <v>6801700</v>
      </c>
      <c r="U1431" s="72" t="s">
        <v>65</v>
      </c>
      <c r="V1431" s="76">
        <v>79738530</v>
      </c>
      <c r="W1431" s="104" t="s">
        <v>10373</v>
      </c>
      <c r="X1431" s="80">
        <v>45946</v>
      </c>
      <c r="Y1431" s="80">
        <v>45946</v>
      </c>
      <c r="Z1431" s="78" t="s">
        <v>73</v>
      </c>
      <c r="AA1431" s="78">
        <v>46021</v>
      </c>
      <c r="AB1431" s="102">
        <f t="shared" si="132"/>
        <v>75</v>
      </c>
      <c r="AC1431" s="72">
        <v>0</v>
      </c>
      <c r="AD1431" s="514">
        <v>0</v>
      </c>
      <c r="AE1431" s="72">
        <v>0</v>
      </c>
      <c r="AF1431" s="80" t="s">
        <v>73</v>
      </c>
      <c r="AG1431" s="102">
        <f t="shared" si="133"/>
        <v>0</v>
      </c>
      <c r="AH1431" s="72">
        <v>0</v>
      </c>
      <c r="AI1431" s="628">
        <v>0</v>
      </c>
      <c r="AJ1431" s="72" t="s">
        <v>73</v>
      </c>
      <c r="AK1431" s="80" t="s">
        <v>73</v>
      </c>
      <c r="AL1431" s="72">
        <v>0</v>
      </c>
      <c r="AM1431" s="80" t="s">
        <v>73</v>
      </c>
      <c r="AN1431" s="80" t="s">
        <v>73</v>
      </c>
      <c r="AO1431" s="80" t="s">
        <v>73</v>
      </c>
      <c r="AP1431" s="102">
        <f t="shared" si="134"/>
        <v>0</v>
      </c>
      <c r="AQ1431" s="102">
        <f t="shared" si="135"/>
        <v>6801700</v>
      </c>
      <c r="AR1431" s="72" t="s">
        <v>65</v>
      </c>
      <c r="AS1431" s="76">
        <v>6801700</v>
      </c>
      <c r="AT1431" s="72" t="s">
        <v>319</v>
      </c>
      <c r="AU1431" s="76">
        <v>0</v>
      </c>
      <c r="AV1431" s="81" t="s">
        <v>73</v>
      </c>
      <c r="AW1431" s="620">
        <v>1501700</v>
      </c>
      <c r="AX1431" s="488">
        <f t="shared" si="136"/>
        <v>5300000</v>
      </c>
      <c r="AY1431" s="84">
        <f t="shared" si="137"/>
        <v>0.22078303953423409</v>
      </c>
      <c r="AZ1431" s="84">
        <v>0.22078303953423409</v>
      </c>
      <c r="BA1431" s="81" t="s">
        <v>73</v>
      </c>
      <c r="BB1431" s="72" t="s">
        <v>123</v>
      </c>
      <c r="BC1431" s="75" t="s">
        <v>10372</v>
      </c>
      <c r="BD1431" s="71" t="s">
        <v>65</v>
      </c>
      <c r="BE1431" s="71" t="s">
        <v>65</v>
      </c>
    </row>
    <row r="1432" spans="2:57" x14ac:dyDescent="0.25">
      <c r="B1432" s="71">
        <v>2025</v>
      </c>
      <c r="C1432" s="71">
        <v>891780111</v>
      </c>
      <c r="D1432" s="71" t="s">
        <v>63</v>
      </c>
      <c r="E1432" s="72" t="s">
        <v>10371</v>
      </c>
      <c r="F1432" s="72" t="s">
        <v>10370</v>
      </c>
      <c r="G1432" s="176">
        <v>0</v>
      </c>
      <c r="H1432" s="72" t="s">
        <v>71</v>
      </c>
      <c r="I1432" s="71" t="s">
        <v>64</v>
      </c>
      <c r="J1432" s="73" t="s">
        <v>81</v>
      </c>
      <c r="K1432" s="75" t="s">
        <v>10369</v>
      </c>
      <c r="L1432" s="76">
        <v>6838000</v>
      </c>
      <c r="M1432" s="71" t="s">
        <v>66</v>
      </c>
      <c r="N1432" s="591" t="s">
        <v>10368</v>
      </c>
      <c r="O1432" s="75">
        <v>1004359011</v>
      </c>
      <c r="P1432" s="72">
        <v>1425</v>
      </c>
      <c r="Q1432" s="80">
        <v>45840</v>
      </c>
      <c r="R1432" s="75">
        <v>5603238000</v>
      </c>
      <c r="S1432" s="80">
        <v>45946</v>
      </c>
      <c r="T1432" s="76">
        <v>6838000</v>
      </c>
      <c r="U1432" s="72" t="s">
        <v>65</v>
      </c>
      <c r="V1432" s="76">
        <v>57464638</v>
      </c>
      <c r="W1432" s="104" t="s">
        <v>10367</v>
      </c>
      <c r="X1432" s="80">
        <v>45946</v>
      </c>
      <c r="Y1432" s="80">
        <v>45946</v>
      </c>
      <c r="Z1432" s="78" t="s">
        <v>73</v>
      </c>
      <c r="AA1432" s="78">
        <v>46010</v>
      </c>
      <c r="AB1432" s="102">
        <f t="shared" si="132"/>
        <v>64</v>
      </c>
      <c r="AC1432" s="72">
        <v>0</v>
      </c>
      <c r="AD1432" s="514">
        <v>0</v>
      </c>
      <c r="AE1432" s="72">
        <v>0</v>
      </c>
      <c r="AF1432" s="80" t="s">
        <v>73</v>
      </c>
      <c r="AG1432" s="102">
        <f t="shared" si="133"/>
        <v>0</v>
      </c>
      <c r="AH1432" s="72">
        <v>0</v>
      </c>
      <c r="AI1432" s="628">
        <v>0</v>
      </c>
      <c r="AJ1432" s="72" t="s">
        <v>73</v>
      </c>
      <c r="AK1432" s="80" t="s">
        <v>73</v>
      </c>
      <c r="AL1432" s="72">
        <v>0</v>
      </c>
      <c r="AM1432" s="80" t="s">
        <v>73</v>
      </c>
      <c r="AN1432" s="80" t="s">
        <v>73</v>
      </c>
      <c r="AO1432" s="80" t="s">
        <v>73</v>
      </c>
      <c r="AP1432" s="102">
        <f t="shared" si="134"/>
        <v>0</v>
      </c>
      <c r="AQ1432" s="102">
        <f t="shared" si="135"/>
        <v>6838000</v>
      </c>
      <c r="AR1432" s="72" t="s">
        <v>65</v>
      </c>
      <c r="AS1432" s="76">
        <v>6838000</v>
      </c>
      <c r="AT1432" s="72" t="s">
        <v>319</v>
      </c>
      <c r="AU1432" s="76">
        <v>0</v>
      </c>
      <c r="AV1432" s="81" t="s">
        <v>73</v>
      </c>
      <c r="AW1432" s="620">
        <v>1683200</v>
      </c>
      <c r="AX1432" s="488">
        <f t="shared" si="136"/>
        <v>5154800</v>
      </c>
      <c r="AY1432" s="84">
        <f t="shared" si="137"/>
        <v>0.24615384615384617</v>
      </c>
      <c r="AZ1432" s="84">
        <v>0.24615384615384617</v>
      </c>
      <c r="BA1432" s="81" t="s">
        <v>73</v>
      </c>
      <c r="BB1432" s="72" t="s">
        <v>123</v>
      </c>
      <c r="BC1432" s="75" t="s">
        <v>10366</v>
      </c>
      <c r="BD1432" s="71" t="s">
        <v>65</v>
      </c>
      <c r="BE1432" s="71" t="s">
        <v>65</v>
      </c>
    </row>
    <row r="1433" spans="2:57" x14ac:dyDescent="0.25">
      <c r="B1433" s="71">
        <v>2025</v>
      </c>
      <c r="C1433" s="71">
        <v>891780111</v>
      </c>
      <c r="D1433" s="71" t="s">
        <v>63</v>
      </c>
      <c r="E1433" s="72" t="s">
        <v>10365</v>
      </c>
      <c r="F1433" s="72" t="s">
        <v>10364</v>
      </c>
      <c r="G1433" s="176">
        <v>0</v>
      </c>
      <c r="H1433" s="72" t="s">
        <v>71</v>
      </c>
      <c r="I1433" s="71" t="s">
        <v>64</v>
      </c>
      <c r="J1433" s="73" t="s">
        <v>81</v>
      </c>
      <c r="K1433" s="75" t="s">
        <v>10363</v>
      </c>
      <c r="L1433" s="76">
        <v>7407000</v>
      </c>
      <c r="M1433" s="71" t="s">
        <v>66</v>
      </c>
      <c r="N1433" s="591" t="s">
        <v>10362</v>
      </c>
      <c r="O1433" s="75">
        <v>1129574689</v>
      </c>
      <c r="P1433" s="72">
        <v>1425</v>
      </c>
      <c r="Q1433" s="80">
        <v>45840</v>
      </c>
      <c r="R1433" s="75">
        <v>5603238000</v>
      </c>
      <c r="S1433" s="80">
        <v>45947</v>
      </c>
      <c r="T1433" s="76">
        <v>7407000</v>
      </c>
      <c r="U1433" s="72" t="s">
        <v>65</v>
      </c>
      <c r="V1433" s="76">
        <v>85459497</v>
      </c>
      <c r="W1433" s="104" t="s">
        <v>9141</v>
      </c>
      <c r="X1433" s="80">
        <v>45947</v>
      </c>
      <c r="Y1433" s="80">
        <v>45947</v>
      </c>
      <c r="Z1433" s="78" t="s">
        <v>73</v>
      </c>
      <c r="AA1433" s="78">
        <v>46010</v>
      </c>
      <c r="AB1433" s="102">
        <f t="shared" si="132"/>
        <v>63</v>
      </c>
      <c r="AC1433" s="72">
        <v>0</v>
      </c>
      <c r="AD1433" s="514">
        <v>0</v>
      </c>
      <c r="AE1433" s="72">
        <v>0</v>
      </c>
      <c r="AF1433" s="80" t="s">
        <v>73</v>
      </c>
      <c r="AG1433" s="102">
        <f t="shared" si="133"/>
        <v>0</v>
      </c>
      <c r="AH1433" s="72">
        <v>0</v>
      </c>
      <c r="AI1433" s="628">
        <v>0</v>
      </c>
      <c r="AJ1433" s="72" t="s">
        <v>73</v>
      </c>
      <c r="AK1433" s="80" t="s">
        <v>73</v>
      </c>
      <c r="AL1433" s="72">
        <v>0</v>
      </c>
      <c r="AM1433" s="80" t="s">
        <v>73</v>
      </c>
      <c r="AN1433" s="80" t="s">
        <v>73</v>
      </c>
      <c r="AO1433" s="80" t="s">
        <v>73</v>
      </c>
      <c r="AP1433" s="102">
        <f t="shared" si="134"/>
        <v>0</v>
      </c>
      <c r="AQ1433" s="102">
        <f t="shared" si="135"/>
        <v>7407000</v>
      </c>
      <c r="AR1433" s="72" t="s">
        <v>65</v>
      </c>
      <c r="AS1433" s="76">
        <v>7407000</v>
      </c>
      <c r="AT1433" s="72" t="s">
        <v>319</v>
      </c>
      <c r="AU1433" s="76">
        <v>0</v>
      </c>
      <c r="AV1433" s="81" t="s">
        <v>73</v>
      </c>
      <c r="AW1433" s="620">
        <v>1736000</v>
      </c>
      <c r="AX1433" s="488">
        <f t="shared" si="136"/>
        <v>5671000</v>
      </c>
      <c r="AY1433" s="84">
        <f t="shared" si="137"/>
        <v>0.234372890508978</v>
      </c>
      <c r="AZ1433" s="84">
        <v>0.234372890508978</v>
      </c>
      <c r="BA1433" s="81" t="s">
        <v>73</v>
      </c>
      <c r="BB1433" s="72" t="s">
        <v>123</v>
      </c>
      <c r="BC1433" s="592" t="s">
        <v>10361</v>
      </c>
      <c r="BD1433" s="71" t="s">
        <v>65</v>
      </c>
      <c r="BE1433" s="71" t="s">
        <v>65</v>
      </c>
    </row>
    <row r="1434" spans="2:57" x14ac:dyDescent="0.25">
      <c r="B1434" s="71">
        <v>2025</v>
      </c>
      <c r="C1434" s="71">
        <v>891780111</v>
      </c>
      <c r="D1434" s="71" t="s">
        <v>63</v>
      </c>
      <c r="E1434" s="72" t="s">
        <v>10360</v>
      </c>
      <c r="F1434" s="72" t="s">
        <v>10359</v>
      </c>
      <c r="G1434" s="176">
        <v>0</v>
      </c>
      <c r="H1434" s="72" t="s">
        <v>71</v>
      </c>
      <c r="I1434" s="71" t="s">
        <v>64</v>
      </c>
      <c r="J1434" s="73" t="s">
        <v>81</v>
      </c>
      <c r="K1434" s="75" t="s">
        <v>10358</v>
      </c>
      <c r="L1434" s="76">
        <v>7638400</v>
      </c>
      <c r="M1434" s="71" t="s">
        <v>66</v>
      </c>
      <c r="N1434" s="591" t="s">
        <v>10357</v>
      </c>
      <c r="O1434" s="75">
        <v>1082970561</v>
      </c>
      <c r="P1434" s="72">
        <v>1425</v>
      </c>
      <c r="Q1434" s="80">
        <v>45840</v>
      </c>
      <c r="R1434" s="75">
        <v>5603238000</v>
      </c>
      <c r="S1434" s="80">
        <v>45947</v>
      </c>
      <c r="T1434" s="76">
        <v>7638400</v>
      </c>
      <c r="U1434" s="72" t="s">
        <v>65</v>
      </c>
      <c r="V1434" s="76">
        <v>36665858</v>
      </c>
      <c r="W1434" s="104" t="s">
        <v>10356</v>
      </c>
      <c r="X1434" s="80">
        <v>45947</v>
      </c>
      <c r="Y1434" s="80">
        <v>45947</v>
      </c>
      <c r="Z1434" s="78" t="s">
        <v>73</v>
      </c>
      <c r="AA1434" s="78">
        <v>46010</v>
      </c>
      <c r="AB1434" s="102">
        <f t="shared" si="132"/>
        <v>63</v>
      </c>
      <c r="AC1434" s="72">
        <v>0</v>
      </c>
      <c r="AD1434" s="514">
        <v>0</v>
      </c>
      <c r="AE1434" s="72">
        <v>0</v>
      </c>
      <c r="AF1434" s="80" t="s">
        <v>73</v>
      </c>
      <c r="AG1434" s="102">
        <f t="shared" si="133"/>
        <v>0</v>
      </c>
      <c r="AH1434" s="72">
        <v>0</v>
      </c>
      <c r="AI1434" s="628">
        <v>0</v>
      </c>
      <c r="AJ1434" s="72" t="s">
        <v>73</v>
      </c>
      <c r="AK1434" s="80" t="s">
        <v>73</v>
      </c>
      <c r="AL1434" s="72">
        <v>0</v>
      </c>
      <c r="AM1434" s="80" t="s">
        <v>73</v>
      </c>
      <c r="AN1434" s="80" t="s">
        <v>73</v>
      </c>
      <c r="AO1434" s="80" t="s">
        <v>73</v>
      </c>
      <c r="AP1434" s="102">
        <f t="shared" si="134"/>
        <v>0</v>
      </c>
      <c r="AQ1434" s="102">
        <f t="shared" si="135"/>
        <v>7638400</v>
      </c>
      <c r="AR1434" s="72" t="s">
        <v>65</v>
      </c>
      <c r="AS1434" s="76">
        <v>7638400</v>
      </c>
      <c r="AT1434" s="72" t="s">
        <v>319</v>
      </c>
      <c r="AU1434" s="76">
        <v>0</v>
      </c>
      <c r="AV1434" s="81" t="s">
        <v>73</v>
      </c>
      <c r="AW1434" s="620">
        <v>1967500</v>
      </c>
      <c r="AX1434" s="488">
        <f t="shared" si="136"/>
        <v>5670900</v>
      </c>
      <c r="AY1434" s="84">
        <f t="shared" si="137"/>
        <v>0.2575801214914118</v>
      </c>
      <c r="AZ1434" s="84">
        <v>0.2575801214914118</v>
      </c>
      <c r="BA1434" s="81" t="s">
        <v>73</v>
      </c>
      <c r="BB1434" s="72" t="s">
        <v>123</v>
      </c>
      <c r="BC1434" s="75" t="s">
        <v>10355</v>
      </c>
      <c r="BD1434" s="71" t="s">
        <v>65</v>
      </c>
      <c r="BE1434" s="71" t="s">
        <v>65</v>
      </c>
    </row>
    <row r="1435" spans="2:57" x14ac:dyDescent="0.25">
      <c r="B1435" s="71">
        <v>2025</v>
      </c>
      <c r="C1435" s="71">
        <v>891780111</v>
      </c>
      <c r="D1435" s="71" t="s">
        <v>63</v>
      </c>
      <c r="E1435" s="72" t="s">
        <v>10354</v>
      </c>
      <c r="F1435" s="72" t="s">
        <v>10353</v>
      </c>
      <c r="G1435" s="176">
        <v>0</v>
      </c>
      <c r="H1435" s="72" t="s">
        <v>71</v>
      </c>
      <c r="I1435" s="71" t="s">
        <v>64</v>
      </c>
      <c r="J1435" s="73" t="s">
        <v>81</v>
      </c>
      <c r="K1435" s="75" t="s">
        <v>10352</v>
      </c>
      <c r="L1435" s="76">
        <v>8100400</v>
      </c>
      <c r="M1435" s="71" t="s">
        <v>66</v>
      </c>
      <c r="N1435" s="591" t="s">
        <v>10351</v>
      </c>
      <c r="O1435" s="75">
        <v>1004352081</v>
      </c>
      <c r="P1435" s="72">
        <v>1425</v>
      </c>
      <c r="Q1435" s="80">
        <v>45840</v>
      </c>
      <c r="R1435" s="75">
        <v>5603238000</v>
      </c>
      <c r="S1435" s="80">
        <v>45950</v>
      </c>
      <c r="T1435" s="76">
        <v>8100400</v>
      </c>
      <c r="U1435" s="72" t="s">
        <v>65</v>
      </c>
      <c r="V1435" s="76">
        <v>12621405</v>
      </c>
      <c r="W1435" s="104" t="s">
        <v>10350</v>
      </c>
      <c r="X1435" s="80">
        <v>45950</v>
      </c>
      <c r="Y1435" s="80">
        <v>45950</v>
      </c>
      <c r="Z1435" s="78" t="s">
        <v>73</v>
      </c>
      <c r="AA1435" s="78">
        <v>46014</v>
      </c>
      <c r="AB1435" s="102">
        <f t="shared" si="132"/>
        <v>64</v>
      </c>
      <c r="AC1435" s="72">
        <v>0</v>
      </c>
      <c r="AD1435" s="514">
        <v>0</v>
      </c>
      <c r="AE1435" s="72">
        <v>0</v>
      </c>
      <c r="AF1435" s="80" t="s">
        <v>73</v>
      </c>
      <c r="AG1435" s="102">
        <f t="shared" si="133"/>
        <v>0</v>
      </c>
      <c r="AH1435" s="72">
        <v>0</v>
      </c>
      <c r="AI1435" s="628">
        <v>0</v>
      </c>
      <c r="AJ1435" s="72" t="s">
        <v>73</v>
      </c>
      <c r="AK1435" s="80" t="s">
        <v>73</v>
      </c>
      <c r="AL1435" s="72">
        <v>0</v>
      </c>
      <c r="AM1435" s="80" t="s">
        <v>73</v>
      </c>
      <c r="AN1435" s="80" t="s">
        <v>73</v>
      </c>
      <c r="AO1435" s="80" t="s">
        <v>73</v>
      </c>
      <c r="AP1435" s="102">
        <f t="shared" si="134"/>
        <v>0</v>
      </c>
      <c r="AQ1435" s="102">
        <f t="shared" si="135"/>
        <v>8100400</v>
      </c>
      <c r="AR1435" s="72" t="s">
        <v>65</v>
      </c>
      <c r="AS1435" s="76">
        <v>8100400</v>
      </c>
      <c r="AT1435" s="72" t="s">
        <v>319</v>
      </c>
      <c r="AU1435" s="76">
        <v>0</v>
      </c>
      <c r="AV1435" s="81" t="s">
        <v>73</v>
      </c>
      <c r="AW1435" s="620">
        <v>2524800</v>
      </c>
      <c r="AX1435" s="488">
        <f t="shared" si="136"/>
        <v>5575600</v>
      </c>
      <c r="AY1435" s="84">
        <f t="shared" si="137"/>
        <v>0.31168831168831168</v>
      </c>
      <c r="AZ1435" s="84">
        <v>0.31168831168831168</v>
      </c>
      <c r="BA1435" s="81" t="s">
        <v>73</v>
      </c>
      <c r="BB1435" s="72" t="s">
        <v>123</v>
      </c>
      <c r="BC1435" s="75" t="s">
        <v>10349</v>
      </c>
      <c r="BD1435" s="71" t="s">
        <v>65</v>
      </c>
      <c r="BE1435" s="71" t="s">
        <v>65</v>
      </c>
    </row>
    <row r="1436" spans="2:57" x14ac:dyDescent="0.25">
      <c r="B1436" s="71">
        <v>2025</v>
      </c>
      <c r="C1436" s="71">
        <v>891780111</v>
      </c>
      <c r="D1436" s="71" t="s">
        <v>63</v>
      </c>
      <c r="E1436" s="72" t="s">
        <v>10348</v>
      </c>
      <c r="F1436" s="72" t="s">
        <v>10347</v>
      </c>
      <c r="G1436" s="176">
        <v>0</v>
      </c>
      <c r="H1436" s="72" t="s">
        <v>71</v>
      </c>
      <c r="I1436" s="71" t="s">
        <v>64</v>
      </c>
      <c r="J1436" s="73" t="s">
        <v>81</v>
      </c>
      <c r="K1436" s="75" t="s">
        <v>10346</v>
      </c>
      <c r="L1436" s="76">
        <v>6101600</v>
      </c>
      <c r="M1436" s="71" t="s">
        <v>66</v>
      </c>
      <c r="N1436" s="591" t="s">
        <v>10345</v>
      </c>
      <c r="O1436" s="75">
        <v>1004352783</v>
      </c>
      <c r="P1436" s="72">
        <v>1425</v>
      </c>
      <c r="Q1436" s="80">
        <v>45840</v>
      </c>
      <c r="R1436" s="75">
        <v>5603238000</v>
      </c>
      <c r="S1436" s="80">
        <v>45951</v>
      </c>
      <c r="T1436" s="76">
        <v>6101600</v>
      </c>
      <c r="U1436" s="72" t="s">
        <v>65</v>
      </c>
      <c r="V1436" s="76">
        <v>30766322</v>
      </c>
      <c r="W1436" s="104" t="s">
        <v>10344</v>
      </c>
      <c r="X1436" s="80">
        <v>45951</v>
      </c>
      <c r="Y1436" s="80">
        <v>45951</v>
      </c>
      <c r="Z1436" s="78" t="s">
        <v>73</v>
      </c>
      <c r="AA1436" s="78">
        <v>46010</v>
      </c>
      <c r="AB1436" s="102">
        <f t="shared" si="132"/>
        <v>59</v>
      </c>
      <c r="AC1436" s="72">
        <v>0</v>
      </c>
      <c r="AD1436" s="514">
        <v>0</v>
      </c>
      <c r="AE1436" s="72">
        <v>0</v>
      </c>
      <c r="AF1436" s="80" t="s">
        <v>73</v>
      </c>
      <c r="AG1436" s="102">
        <f t="shared" si="133"/>
        <v>0</v>
      </c>
      <c r="AH1436" s="72">
        <v>0</v>
      </c>
      <c r="AI1436" s="628">
        <v>0</v>
      </c>
      <c r="AJ1436" s="72" t="s">
        <v>73</v>
      </c>
      <c r="AK1436" s="80" t="s">
        <v>73</v>
      </c>
      <c r="AL1436" s="72">
        <v>0</v>
      </c>
      <c r="AM1436" s="80" t="s">
        <v>73</v>
      </c>
      <c r="AN1436" s="80" t="s">
        <v>73</v>
      </c>
      <c r="AO1436" s="80" t="s">
        <v>73</v>
      </c>
      <c r="AP1436" s="102">
        <f t="shared" si="134"/>
        <v>0</v>
      </c>
      <c r="AQ1436" s="102">
        <f t="shared" si="135"/>
        <v>6101600</v>
      </c>
      <c r="AR1436" s="72" t="s">
        <v>65</v>
      </c>
      <c r="AS1436" s="76">
        <v>6101600</v>
      </c>
      <c r="AT1436" s="72" t="s">
        <v>319</v>
      </c>
      <c r="AU1436" s="76">
        <v>0</v>
      </c>
      <c r="AV1436" s="81" t="s">
        <v>73</v>
      </c>
      <c r="AW1436" s="620">
        <v>0</v>
      </c>
      <c r="AX1436" s="488">
        <f t="shared" si="136"/>
        <v>6101600</v>
      </c>
      <c r="AY1436" s="84">
        <f t="shared" si="137"/>
        <v>0</v>
      </c>
      <c r="AZ1436" s="84">
        <v>0</v>
      </c>
      <c r="BA1436" s="81" t="s">
        <v>73</v>
      </c>
      <c r="BB1436" s="72" t="s">
        <v>123</v>
      </c>
      <c r="BC1436" s="75" t="s">
        <v>10343</v>
      </c>
      <c r="BD1436" s="71" t="s">
        <v>65</v>
      </c>
      <c r="BE1436" s="71" t="s">
        <v>65</v>
      </c>
    </row>
    <row r="1437" spans="2:57" x14ac:dyDescent="0.25">
      <c r="B1437" s="71">
        <v>2025</v>
      </c>
      <c r="C1437" s="71">
        <v>891780111</v>
      </c>
      <c r="D1437" s="71" t="s">
        <v>63</v>
      </c>
      <c r="E1437" s="72" t="s">
        <v>10342</v>
      </c>
      <c r="F1437" s="72" t="s">
        <v>10341</v>
      </c>
      <c r="G1437" s="176">
        <v>0</v>
      </c>
      <c r="H1437" s="72" t="s">
        <v>71</v>
      </c>
      <c r="I1437" s="71" t="s">
        <v>64</v>
      </c>
      <c r="J1437" s="73" t="s">
        <v>81</v>
      </c>
      <c r="K1437" s="75" t="s">
        <v>10340</v>
      </c>
      <c r="L1437" s="76">
        <v>9143000</v>
      </c>
      <c r="M1437" s="71" t="s">
        <v>66</v>
      </c>
      <c r="N1437" s="591" t="s">
        <v>10339</v>
      </c>
      <c r="O1437" s="75">
        <v>36536523</v>
      </c>
      <c r="P1437" s="72">
        <v>1425</v>
      </c>
      <c r="Q1437" s="80">
        <v>45840</v>
      </c>
      <c r="R1437" s="75">
        <v>5603238000</v>
      </c>
      <c r="S1437" s="80">
        <v>45952</v>
      </c>
      <c r="T1437" s="76">
        <v>9143000</v>
      </c>
      <c r="U1437" s="72" t="s">
        <v>65</v>
      </c>
      <c r="V1437" s="76">
        <v>1082977841</v>
      </c>
      <c r="W1437" s="104" t="s">
        <v>10338</v>
      </c>
      <c r="X1437" s="80">
        <v>45952</v>
      </c>
      <c r="Y1437" s="80">
        <v>45952</v>
      </c>
      <c r="Z1437" s="78" t="s">
        <v>73</v>
      </c>
      <c r="AA1437" s="78">
        <v>46010</v>
      </c>
      <c r="AB1437" s="102">
        <f t="shared" si="132"/>
        <v>58</v>
      </c>
      <c r="AC1437" s="72">
        <v>0</v>
      </c>
      <c r="AD1437" s="514">
        <v>0</v>
      </c>
      <c r="AE1437" s="72">
        <v>0</v>
      </c>
      <c r="AF1437" s="80" t="s">
        <v>73</v>
      </c>
      <c r="AG1437" s="102">
        <f t="shared" si="133"/>
        <v>0</v>
      </c>
      <c r="AH1437" s="72">
        <v>0</v>
      </c>
      <c r="AI1437" s="628">
        <v>0</v>
      </c>
      <c r="AJ1437" s="72" t="s">
        <v>73</v>
      </c>
      <c r="AK1437" s="80" t="s">
        <v>73</v>
      </c>
      <c r="AL1437" s="72">
        <v>0</v>
      </c>
      <c r="AM1437" s="80" t="s">
        <v>73</v>
      </c>
      <c r="AN1437" s="80" t="s">
        <v>73</v>
      </c>
      <c r="AO1437" s="80" t="s">
        <v>73</v>
      </c>
      <c r="AP1437" s="102">
        <f t="shared" si="134"/>
        <v>0</v>
      </c>
      <c r="AQ1437" s="102">
        <f t="shared" si="135"/>
        <v>9143000</v>
      </c>
      <c r="AR1437" s="72" t="s">
        <v>65</v>
      </c>
      <c r="AS1437" s="76">
        <v>9143000</v>
      </c>
      <c r="AT1437" s="72" t="s">
        <v>319</v>
      </c>
      <c r="AU1437" s="76">
        <v>0</v>
      </c>
      <c r="AV1437" s="81" t="s">
        <v>73</v>
      </c>
      <c r="AW1437" s="620">
        <v>0</v>
      </c>
      <c r="AX1437" s="488">
        <f t="shared" si="136"/>
        <v>9143000</v>
      </c>
      <c r="AY1437" s="84">
        <f t="shared" si="137"/>
        <v>0</v>
      </c>
      <c r="AZ1437" s="84">
        <v>0</v>
      </c>
      <c r="BA1437" s="81" t="s">
        <v>73</v>
      </c>
      <c r="BB1437" s="72" t="s">
        <v>123</v>
      </c>
      <c r="BC1437" s="75" t="s">
        <v>10337</v>
      </c>
      <c r="BD1437" s="71" t="s">
        <v>65</v>
      </c>
      <c r="BE1437" s="71" t="s">
        <v>65</v>
      </c>
    </row>
    <row r="1438" spans="2:57" x14ac:dyDescent="0.25">
      <c r="B1438" s="71">
        <v>2025</v>
      </c>
      <c r="C1438" s="71">
        <v>891780111</v>
      </c>
      <c r="D1438" s="71" t="s">
        <v>63</v>
      </c>
      <c r="E1438" s="72" t="s">
        <v>10336</v>
      </c>
      <c r="F1438" s="72" t="s">
        <v>10335</v>
      </c>
      <c r="G1438" s="176">
        <v>0</v>
      </c>
      <c r="H1438" s="72" t="s">
        <v>71</v>
      </c>
      <c r="I1438" s="71" t="s">
        <v>64</v>
      </c>
      <c r="J1438" s="73" t="s">
        <v>81</v>
      </c>
      <c r="K1438" s="75" t="s">
        <v>10334</v>
      </c>
      <c r="L1438" s="76">
        <v>5470400</v>
      </c>
      <c r="M1438" s="71" t="s">
        <v>66</v>
      </c>
      <c r="N1438" s="591" t="s">
        <v>10333</v>
      </c>
      <c r="O1438" s="75">
        <v>1082834389</v>
      </c>
      <c r="P1438" s="72">
        <v>1425</v>
      </c>
      <c r="Q1438" s="80">
        <v>45840</v>
      </c>
      <c r="R1438" s="75">
        <v>5603238000</v>
      </c>
      <c r="S1438" s="80">
        <v>45957</v>
      </c>
      <c r="T1438" s="76">
        <v>5470400</v>
      </c>
      <c r="U1438" s="72" t="s">
        <v>65</v>
      </c>
      <c r="V1438" s="76">
        <v>57461216</v>
      </c>
      <c r="W1438" s="104" t="s">
        <v>10332</v>
      </c>
      <c r="X1438" s="80">
        <v>45957</v>
      </c>
      <c r="Y1438" s="80">
        <v>45957</v>
      </c>
      <c r="Z1438" s="78" t="s">
        <v>73</v>
      </c>
      <c r="AA1438" s="78">
        <v>46010</v>
      </c>
      <c r="AB1438" s="102">
        <f t="shared" si="132"/>
        <v>53</v>
      </c>
      <c r="AC1438" s="72">
        <v>0</v>
      </c>
      <c r="AD1438" s="514">
        <v>0</v>
      </c>
      <c r="AE1438" s="72">
        <v>0</v>
      </c>
      <c r="AF1438" s="80" t="s">
        <v>73</v>
      </c>
      <c r="AG1438" s="102">
        <f t="shared" si="133"/>
        <v>0</v>
      </c>
      <c r="AH1438" s="72">
        <v>0</v>
      </c>
      <c r="AI1438" s="628">
        <v>0</v>
      </c>
      <c r="AJ1438" s="72" t="s">
        <v>73</v>
      </c>
      <c r="AK1438" s="80" t="s">
        <v>73</v>
      </c>
      <c r="AL1438" s="72">
        <v>0</v>
      </c>
      <c r="AM1438" s="80" t="s">
        <v>73</v>
      </c>
      <c r="AN1438" s="80" t="s">
        <v>73</v>
      </c>
      <c r="AO1438" s="80" t="s">
        <v>73</v>
      </c>
      <c r="AP1438" s="102">
        <f t="shared" si="134"/>
        <v>0</v>
      </c>
      <c r="AQ1438" s="102">
        <f t="shared" si="135"/>
        <v>5470400</v>
      </c>
      <c r="AR1438" s="72" t="s">
        <v>65</v>
      </c>
      <c r="AS1438" s="76">
        <v>5470400</v>
      </c>
      <c r="AT1438" s="72" t="s">
        <v>319</v>
      </c>
      <c r="AU1438" s="76">
        <v>0</v>
      </c>
      <c r="AV1438" s="81" t="s">
        <v>73</v>
      </c>
      <c r="AW1438" s="620">
        <v>0</v>
      </c>
      <c r="AX1438" s="488">
        <f t="shared" si="136"/>
        <v>5470400</v>
      </c>
      <c r="AY1438" s="84">
        <f t="shared" si="137"/>
        <v>0</v>
      </c>
      <c r="AZ1438" s="84">
        <v>0</v>
      </c>
      <c r="BA1438" s="81" t="s">
        <v>73</v>
      </c>
      <c r="BB1438" s="72" t="s">
        <v>123</v>
      </c>
      <c r="BC1438" s="75" t="s">
        <v>10331</v>
      </c>
      <c r="BD1438" s="71" t="s">
        <v>65</v>
      </c>
      <c r="BE1438" s="71" t="s">
        <v>65</v>
      </c>
    </row>
    <row r="1439" spans="2:57" x14ac:dyDescent="0.25">
      <c r="B1439" s="71">
        <v>2025</v>
      </c>
      <c r="C1439" s="71">
        <v>891780111</v>
      </c>
      <c r="D1439" s="71" t="s">
        <v>63</v>
      </c>
      <c r="E1439" s="72" t="s">
        <v>10330</v>
      </c>
      <c r="F1439" s="72" t="s">
        <v>10329</v>
      </c>
      <c r="G1439" s="176">
        <v>0</v>
      </c>
      <c r="H1439" s="72" t="s">
        <v>71</v>
      </c>
      <c r="I1439" s="71" t="s">
        <v>64</v>
      </c>
      <c r="J1439" s="73" t="s">
        <v>81</v>
      </c>
      <c r="K1439" s="75" t="s">
        <v>10328</v>
      </c>
      <c r="L1439" s="76">
        <v>6732800</v>
      </c>
      <c r="M1439" s="71" t="s">
        <v>66</v>
      </c>
      <c r="N1439" s="591" t="s">
        <v>10327</v>
      </c>
      <c r="O1439" s="75">
        <v>1004279329</v>
      </c>
      <c r="P1439" s="72">
        <v>1425</v>
      </c>
      <c r="Q1439" s="80">
        <v>45840</v>
      </c>
      <c r="R1439" s="75">
        <v>5603238000</v>
      </c>
      <c r="S1439" s="80">
        <v>45957</v>
      </c>
      <c r="T1439" s="76">
        <v>6732800</v>
      </c>
      <c r="U1439" s="72" t="s">
        <v>65</v>
      </c>
      <c r="V1439" s="76">
        <v>84452087</v>
      </c>
      <c r="W1439" s="104" t="s">
        <v>10326</v>
      </c>
      <c r="X1439" s="80">
        <v>45957</v>
      </c>
      <c r="Y1439" s="80">
        <v>45957</v>
      </c>
      <c r="Z1439" s="78" t="s">
        <v>73</v>
      </c>
      <c r="AA1439" s="78">
        <v>46014</v>
      </c>
      <c r="AB1439" s="102">
        <f t="shared" si="132"/>
        <v>57</v>
      </c>
      <c r="AC1439" s="72">
        <v>0</v>
      </c>
      <c r="AD1439" s="514">
        <v>0</v>
      </c>
      <c r="AE1439" s="72">
        <v>0</v>
      </c>
      <c r="AF1439" s="80" t="s">
        <v>73</v>
      </c>
      <c r="AG1439" s="102">
        <f t="shared" si="133"/>
        <v>0</v>
      </c>
      <c r="AH1439" s="72">
        <v>0</v>
      </c>
      <c r="AI1439" s="628">
        <v>0</v>
      </c>
      <c r="AJ1439" s="72" t="s">
        <v>73</v>
      </c>
      <c r="AK1439" s="80" t="s">
        <v>73</v>
      </c>
      <c r="AL1439" s="72">
        <v>0</v>
      </c>
      <c r="AM1439" s="80" t="s">
        <v>73</v>
      </c>
      <c r="AN1439" s="80" t="s">
        <v>73</v>
      </c>
      <c r="AO1439" s="80" t="s">
        <v>73</v>
      </c>
      <c r="AP1439" s="102">
        <f t="shared" si="134"/>
        <v>0</v>
      </c>
      <c r="AQ1439" s="102">
        <f t="shared" si="135"/>
        <v>6732800</v>
      </c>
      <c r="AR1439" s="72" t="s">
        <v>65</v>
      </c>
      <c r="AS1439" s="76">
        <v>6732800</v>
      </c>
      <c r="AT1439" s="72" t="s">
        <v>319</v>
      </c>
      <c r="AU1439" s="76">
        <v>0</v>
      </c>
      <c r="AV1439" s="81" t="s">
        <v>73</v>
      </c>
      <c r="AW1439" s="620">
        <v>0</v>
      </c>
      <c r="AX1439" s="488">
        <f t="shared" si="136"/>
        <v>6732800</v>
      </c>
      <c r="AY1439" s="84">
        <f t="shared" si="137"/>
        <v>0</v>
      </c>
      <c r="AZ1439" s="84">
        <v>0</v>
      </c>
      <c r="BA1439" s="81" t="s">
        <v>73</v>
      </c>
      <c r="BB1439" s="72" t="s">
        <v>123</v>
      </c>
      <c r="BC1439" s="75" t="s">
        <v>10325</v>
      </c>
      <c r="BD1439" s="71" t="s">
        <v>65</v>
      </c>
      <c r="BE1439" s="71" t="s">
        <v>65</v>
      </c>
    </row>
    <row r="1440" spans="2:57" x14ac:dyDescent="0.25">
      <c r="B1440" s="71">
        <v>2025</v>
      </c>
      <c r="C1440" s="71">
        <v>891780111</v>
      </c>
      <c r="D1440" s="71" t="s">
        <v>63</v>
      </c>
      <c r="E1440" s="72" t="s">
        <v>10324</v>
      </c>
      <c r="F1440" s="72" t="s">
        <v>10323</v>
      </c>
      <c r="G1440" s="176">
        <v>0</v>
      </c>
      <c r="H1440" s="72" t="s">
        <v>71</v>
      </c>
      <c r="I1440" s="71" t="s">
        <v>64</v>
      </c>
      <c r="J1440" s="73" t="s">
        <v>81</v>
      </c>
      <c r="K1440" s="75" t="s">
        <v>10322</v>
      </c>
      <c r="L1440" s="76">
        <v>12730000</v>
      </c>
      <c r="M1440" s="71" t="s">
        <v>66</v>
      </c>
      <c r="N1440" s="591" t="s">
        <v>10321</v>
      </c>
      <c r="O1440" s="75">
        <v>32892431</v>
      </c>
      <c r="P1440" s="72">
        <v>1425</v>
      </c>
      <c r="Q1440" s="80">
        <v>45840</v>
      </c>
      <c r="R1440" s="75">
        <v>5603238000</v>
      </c>
      <c r="S1440" s="80">
        <v>45957</v>
      </c>
      <c r="T1440" s="76">
        <v>12730000</v>
      </c>
      <c r="U1440" s="72" t="s">
        <v>65</v>
      </c>
      <c r="V1440" s="76">
        <v>85465146</v>
      </c>
      <c r="W1440" s="104" t="s">
        <v>9042</v>
      </c>
      <c r="X1440" s="80">
        <v>45957</v>
      </c>
      <c r="Y1440" s="80">
        <v>45957</v>
      </c>
      <c r="Z1440" s="78" t="s">
        <v>73</v>
      </c>
      <c r="AA1440" s="78">
        <v>46021</v>
      </c>
      <c r="AB1440" s="102">
        <f t="shared" si="132"/>
        <v>64</v>
      </c>
      <c r="AC1440" s="72">
        <v>0</v>
      </c>
      <c r="AD1440" s="514">
        <v>0</v>
      </c>
      <c r="AE1440" s="72">
        <v>0</v>
      </c>
      <c r="AF1440" s="80" t="s">
        <v>73</v>
      </c>
      <c r="AG1440" s="102">
        <f t="shared" si="133"/>
        <v>0</v>
      </c>
      <c r="AH1440" s="72">
        <v>0</v>
      </c>
      <c r="AI1440" s="628">
        <v>0</v>
      </c>
      <c r="AJ1440" s="72" t="s">
        <v>73</v>
      </c>
      <c r="AK1440" s="80" t="s">
        <v>73</v>
      </c>
      <c r="AL1440" s="72">
        <v>0</v>
      </c>
      <c r="AM1440" s="80" t="s">
        <v>73</v>
      </c>
      <c r="AN1440" s="80" t="s">
        <v>73</v>
      </c>
      <c r="AO1440" s="80" t="s">
        <v>73</v>
      </c>
      <c r="AP1440" s="102">
        <f t="shared" si="134"/>
        <v>0</v>
      </c>
      <c r="AQ1440" s="102">
        <f t="shared" si="135"/>
        <v>12730000</v>
      </c>
      <c r="AR1440" s="72" t="s">
        <v>65</v>
      </c>
      <c r="AS1440" s="76">
        <v>12730000</v>
      </c>
      <c r="AT1440" s="72" t="s">
        <v>319</v>
      </c>
      <c r="AU1440" s="76">
        <v>0</v>
      </c>
      <c r="AV1440" s="81" t="s">
        <v>73</v>
      </c>
      <c r="AW1440" s="620">
        <v>0</v>
      </c>
      <c r="AX1440" s="488">
        <f t="shared" si="136"/>
        <v>12730000</v>
      </c>
      <c r="AY1440" s="84">
        <f t="shared" si="137"/>
        <v>0</v>
      </c>
      <c r="AZ1440" s="84">
        <v>0</v>
      </c>
      <c r="BA1440" s="81" t="s">
        <v>73</v>
      </c>
      <c r="BB1440" s="72" t="s">
        <v>123</v>
      </c>
      <c r="BC1440" s="592" t="s">
        <v>10320</v>
      </c>
      <c r="BD1440" s="71" t="s">
        <v>65</v>
      </c>
      <c r="BE1440" s="71" t="s">
        <v>65</v>
      </c>
    </row>
    <row r="1441" spans="2:57" x14ac:dyDescent="0.25">
      <c r="B1441" s="71">
        <v>2025</v>
      </c>
      <c r="C1441" s="71">
        <v>891780111</v>
      </c>
      <c r="D1441" s="71" t="s">
        <v>63</v>
      </c>
      <c r="E1441" s="72" t="s">
        <v>10319</v>
      </c>
      <c r="F1441" s="72" t="s">
        <v>10318</v>
      </c>
      <c r="G1441" s="176">
        <v>0</v>
      </c>
      <c r="H1441" s="72" t="s">
        <v>71</v>
      </c>
      <c r="I1441" s="71" t="s">
        <v>64</v>
      </c>
      <c r="J1441" s="73" t="s">
        <v>81</v>
      </c>
      <c r="K1441" s="75" t="s">
        <v>10317</v>
      </c>
      <c r="L1441" s="76">
        <v>6101600</v>
      </c>
      <c r="M1441" s="71" t="s">
        <v>66</v>
      </c>
      <c r="N1441" s="591" t="s">
        <v>10316</v>
      </c>
      <c r="O1441" s="75">
        <v>1083038425</v>
      </c>
      <c r="P1441" s="72">
        <v>1425</v>
      </c>
      <c r="Q1441" s="80">
        <v>45840</v>
      </c>
      <c r="R1441" s="75">
        <v>5603238000</v>
      </c>
      <c r="S1441" s="80">
        <v>45958</v>
      </c>
      <c r="T1441" s="76">
        <v>6101600</v>
      </c>
      <c r="U1441" s="72" t="s">
        <v>65</v>
      </c>
      <c r="V1441" s="76">
        <v>79732773</v>
      </c>
      <c r="W1441" s="104" t="s">
        <v>8581</v>
      </c>
      <c r="X1441" s="80">
        <v>45958</v>
      </c>
      <c r="Y1441" s="80">
        <v>45958</v>
      </c>
      <c r="Z1441" s="78" t="s">
        <v>73</v>
      </c>
      <c r="AA1441" s="78">
        <v>46010</v>
      </c>
      <c r="AB1441" s="102">
        <f t="shared" si="132"/>
        <v>52</v>
      </c>
      <c r="AC1441" s="72">
        <v>0</v>
      </c>
      <c r="AD1441" s="514">
        <v>0</v>
      </c>
      <c r="AE1441" s="72">
        <v>0</v>
      </c>
      <c r="AF1441" s="80" t="s">
        <v>73</v>
      </c>
      <c r="AG1441" s="102">
        <f t="shared" si="133"/>
        <v>0</v>
      </c>
      <c r="AH1441" s="72">
        <v>0</v>
      </c>
      <c r="AI1441" s="628">
        <v>0</v>
      </c>
      <c r="AJ1441" s="72" t="s">
        <v>73</v>
      </c>
      <c r="AK1441" s="80" t="s">
        <v>73</v>
      </c>
      <c r="AL1441" s="72">
        <v>0</v>
      </c>
      <c r="AM1441" s="80" t="s">
        <v>73</v>
      </c>
      <c r="AN1441" s="80" t="s">
        <v>73</v>
      </c>
      <c r="AO1441" s="80" t="s">
        <v>73</v>
      </c>
      <c r="AP1441" s="102">
        <f t="shared" si="134"/>
        <v>0</v>
      </c>
      <c r="AQ1441" s="102">
        <f t="shared" si="135"/>
        <v>6101600</v>
      </c>
      <c r="AR1441" s="72" t="s">
        <v>65</v>
      </c>
      <c r="AS1441" s="76">
        <v>6101600</v>
      </c>
      <c r="AT1441" s="72" t="s">
        <v>319</v>
      </c>
      <c r="AU1441" s="76">
        <v>0</v>
      </c>
      <c r="AV1441" s="81" t="s">
        <v>73</v>
      </c>
      <c r="AW1441" s="620">
        <v>0</v>
      </c>
      <c r="AX1441" s="488">
        <f t="shared" si="136"/>
        <v>6101600</v>
      </c>
      <c r="AY1441" s="84">
        <f t="shared" si="137"/>
        <v>0</v>
      </c>
      <c r="AZ1441" s="84">
        <v>0</v>
      </c>
      <c r="BA1441" s="81" t="s">
        <v>73</v>
      </c>
      <c r="BB1441" s="72" t="s">
        <v>123</v>
      </c>
      <c r="BC1441" s="75" t="s">
        <v>10315</v>
      </c>
      <c r="BD1441" s="71" t="s">
        <v>65</v>
      </c>
      <c r="BE1441" s="71" t="s">
        <v>65</v>
      </c>
    </row>
    <row r="1442" spans="2:57" ht="15" customHeight="1" thickBot="1" x14ac:dyDescent="0.3">
      <c r="B1442" s="89">
        <v>2025</v>
      </c>
      <c r="C1442" s="89">
        <v>891780111</v>
      </c>
      <c r="D1442" s="89" t="s">
        <v>63</v>
      </c>
      <c r="E1442" s="90" t="s">
        <v>10314</v>
      </c>
      <c r="F1442" s="72" t="s">
        <v>10313</v>
      </c>
      <c r="G1442" s="172">
        <v>0</v>
      </c>
      <c r="H1442" s="72" t="s">
        <v>71</v>
      </c>
      <c r="I1442" s="71" t="s">
        <v>64</v>
      </c>
      <c r="J1442" s="73" t="s">
        <v>81</v>
      </c>
      <c r="K1442" s="75" t="s">
        <v>10312</v>
      </c>
      <c r="L1442" s="76">
        <v>6186668</v>
      </c>
      <c r="M1442" s="71" t="s">
        <v>66</v>
      </c>
      <c r="N1442" s="591" t="s">
        <v>10311</v>
      </c>
      <c r="O1442" s="75">
        <v>1082971631</v>
      </c>
      <c r="P1442" s="72">
        <v>1786</v>
      </c>
      <c r="Q1442" s="80">
        <v>45882</v>
      </c>
      <c r="R1442" s="75">
        <v>142800000</v>
      </c>
      <c r="S1442" s="80">
        <v>45959</v>
      </c>
      <c r="T1442" s="76">
        <v>6186668</v>
      </c>
      <c r="U1442" s="72" t="s">
        <v>65</v>
      </c>
      <c r="V1442" s="76">
        <v>1082868728</v>
      </c>
      <c r="W1442" s="140" t="s">
        <v>1469</v>
      </c>
      <c r="X1442" s="80">
        <v>45959</v>
      </c>
      <c r="Y1442" s="80">
        <v>45959</v>
      </c>
      <c r="Z1442" s="78" t="s">
        <v>73</v>
      </c>
      <c r="AA1442" s="97">
        <v>46006</v>
      </c>
      <c r="AB1442" s="102">
        <f t="shared" si="132"/>
        <v>47</v>
      </c>
      <c r="AC1442" s="72">
        <v>0</v>
      </c>
      <c r="AD1442" s="514">
        <v>0</v>
      </c>
      <c r="AE1442" s="72">
        <v>0</v>
      </c>
      <c r="AF1442" s="80" t="s">
        <v>73</v>
      </c>
      <c r="AG1442" s="102">
        <f t="shared" si="133"/>
        <v>0</v>
      </c>
      <c r="AH1442" s="72">
        <v>0</v>
      </c>
      <c r="AI1442" s="628">
        <v>0</v>
      </c>
      <c r="AJ1442" s="72" t="s">
        <v>73</v>
      </c>
      <c r="AK1442" s="80" t="s">
        <v>73</v>
      </c>
      <c r="AL1442" s="72">
        <v>0</v>
      </c>
      <c r="AM1442" s="80" t="s">
        <v>73</v>
      </c>
      <c r="AN1442" s="80" t="s">
        <v>73</v>
      </c>
      <c r="AO1442" s="80" t="s">
        <v>73</v>
      </c>
      <c r="AP1442" s="102">
        <f t="shared" si="134"/>
        <v>0</v>
      </c>
      <c r="AQ1442" s="102">
        <f t="shared" si="135"/>
        <v>6186668</v>
      </c>
      <c r="AR1442" s="72" t="s">
        <v>65</v>
      </c>
      <c r="AS1442" s="95">
        <v>6186668</v>
      </c>
      <c r="AT1442" s="72" t="s">
        <v>319</v>
      </c>
      <c r="AU1442" s="76">
        <v>0</v>
      </c>
      <c r="AV1442" s="81" t="s">
        <v>73</v>
      </c>
      <c r="AW1442" s="621">
        <v>0</v>
      </c>
      <c r="AX1442" s="488">
        <f t="shared" si="136"/>
        <v>6186668</v>
      </c>
      <c r="AY1442" s="84">
        <f t="shared" si="137"/>
        <v>0</v>
      </c>
      <c r="AZ1442" s="101">
        <v>0</v>
      </c>
      <c r="BA1442" s="81" t="s">
        <v>73</v>
      </c>
      <c r="BB1442" s="72" t="s">
        <v>123</v>
      </c>
      <c r="BC1442" s="94" t="s">
        <v>10310</v>
      </c>
      <c r="BD1442" s="71" t="s">
        <v>65</v>
      </c>
      <c r="BE1442" s="71" t="s">
        <v>65</v>
      </c>
    </row>
    <row r="1443" spans="2:57" s="23" customFormat="1" ht="15.75" thickBot="1" x14ac:dyDescent="0.3">
      <c r="B1443" s="675" t="s">
        <v>67</v>
      </c>
      <c r="C1443" s="676"/>
      <c r="D1443" s="677"/>
      <c r="E1443" s="39">
        <f>+SUBTOTAL(3,E8:E1442)</f>
        <v>1435</v>
      </c>
      <c r="F1443" s="40"/>
      <c r="G1443" s="41"/>
      <c r="H1443" s="314"/>
      <c r="I1443" s="313"/>
      <c r="J1443" s="312"/>
      <c r="K1443" s="49"/>
      <c r="L1443" s="43">
        <f>SUM(L8:L1442)</f>
        <v>19078205818</v>
      </c>
      <c r="M1443" s="664"/>
      <c r="N1443" s="665"/>
      <c r="O1443" s="665"/>
      <c r="P1443" s="665"/>
      <c r="Q1443" s="665"/>
      <c r="R1443" s="665"/>
      <c r="S1443" s="665"/>
      <c r="T1443" s="665"/>
      <c r="U1443" s="665"/>
      <c r="V1443" s="665"/>
      <c r="W1443" s="665"/>
      <c r="X1443" s="665"/>
      <c r="Y1443" s="665"/>
      <c r="Z1443" s="665"/>
      <c r="AA1443" s="665"/>
      <c r="AB1443" s="678"/>
      <c r="AC1443" s="50">
        <f>SUM(AC8:AC1442)</f>
        <v>1055</v>
      </c>
      <c r="AD1443" s="51">
        <f>SUM(AD8:AD1442)</f>
        <v>1539627188</v>
      </c>
      <c r="AE1443" s="51">
        <f>SUM(AE8:AE1442)</f>
        <v>522</v>
      </c>
      <c r="AF1443" s="44"/>
      <c r="AG1443" s="51">
        <f>SUM(AG8:AG1442)</f>
        <v>13851</v>
      </c>
      <c r="AH1443" s="51">
        <f>SUM(AH8:AH1442)</f>
        <v>35</v>
      </c>
      <c r="AI1443" s="629">
        <f>SUM(AI8:AI1442)</f>
        <v>294072935</v>
      </c>
      <c r="AJ1443" s="44"/>
      <c r="AK1443" s="44"/>
      <c r="AL1443" s="53">
        <f>SUM(AL8:AL1442)</f>
        <v>15</v>
      </c>
      <c r="AM1443" s="711"/>
      <c r="AN1443" s="712"/>
      <c r="AO1443" s="712"/>
      <c r="AP1443" s="713"/>
      <c r="AQ1443" s="50">
        <f>SUM(AQ8:AQ1442)</f>
        <v>20323760071</v>
      </c>
      <c r="AR1443" s="44"/>
      <c r="AS1443" s="54">
        <f>SUM(AS8:AS1442)</f>
        <v>18786845818</v>
      </c>
      <c r="AT1443" s="44"/>
      <c r="AU1443" s="51">
        <f>SUM(AU8:AU1442)</f>
        <v>0</v>
      </c>
      <c r="AV1443" s="44"/>
      <c r="AW1443" s="45">
        <f>SUM(AW8:AW1442)</f>
        <v>17721979130</v>
      </c>
      <c r="AX1443" s="622">
        <f>SUM(AX8:AX1442)</f>
        <v>2601780941</v>
      </c>
      <c r="AY1443" s="664"/>
      <c r="AZ1443" s="665"/>
      <c r="BA1443" s="714"/>
      <c r="BB1443" s="665"/>
      <c r="BC1443" s="665"/>
      <c r="BD1443" s="665"/>
      <c r="BE1443" s="665"/>
    </row>
    <row r="1444" spans="2:57" x14ac:dyDescent="0.25">
      <c r="AQ1444" s="165"/>
    </row>
  </sheetData>
  <sheetProtection formatCells="0" formatColumns="0" formatRows="0" insertRows="0" deleteRows="0" autoFilter="0"/>
  <mergeCells count="23">
    <mergeCell ref="AC5:AP5"/>
    <mergeCell ref="E6:G6"/>
    <mergeCell ref="H6:K6"/>
    <mergeCell ref="N6:O6"/>
    <mergeCell ref="P6:R6"/>
    <mergeCell ref="S6:T6"/>
    <mergeCell ref="AC6:AG6"/>
    <mergeCell ref="AT6:AY6"/>
    <mergeCell ref="AZ6:BB6"/>
    <mergeCell ref="BC6:BE6"/>
    <mergeCell ref="B1443:D1443"/>
    <mergeCell ref="M1443:AB1443"/>
    <mergeCell ref="AM1443:AP1443"/>
    <mergeCell ref="AY1443:BE1443"/>
    <mergeCell ref="U6:W6"/>
    <mergeCell ref="X6:AB6"/>
    <mergeCell ref="AH6:AK6"/>
    <mergeCell ref="AL6:AP6"/>
    <mergeCell ref="AR6:AS6"/>
    <mergeCell ref="B3:C6"/>
    <mergeCell ref="D3:G4"/>
    <mergeCell ref="H3:I5"/>
    <mergeCell ref="F5:G5"/>
  </mergeCells>
  <conditionalFormatting sqref="AB8:AB1442">
    <cfRule type="expression" dxfId="22" priority="9">
      <formula>_xlfn.ISFORMULA($AB$8)</formula>
    </cfRule>
  </conditionalFormatting>
  <conditionalFormatting sqref="AG8:AG1442">
    <cfRule type="expression" dxfId="21" priority="8">
      <formula>_xlfn.ISFORMULA($AG$8)</formula>
    </cfRule>
  </conditionalFormatting>
  <conditionalFormatting sqref="AP8:AP1442">
    <cfRule type="expression" dxfId="20" priority="7">
      <formula>_xlfn.ISFORMULA($AP$8)</formula>
    </cfRule>
  </conditionalFormatting>
  <conditionalFormatting sqref="AQ8:AQ1442">
    <cfRule type="expression" dxfId="19" priority="6">
      <formula>_xlfn.ISFORMULA($AQ$8)</formula>
    </cfRule>
  </conditionalFormatting>
  <conditionalFormatting sqref="AX8:AX1442">
    <cfRule type="expression" dxfId="18" priority="4">
      <formula>_xlfn.ISFORMULA($AX$8)</formula>
    </cfRule>
  </conditionalFormatting>
  <conditionalFormatting sqref="AY8:AY1442">
    <cfRule type="expression" dxfId="17" priority="5">
      <formula>_xlfn.ISFORMULA($AY$8)</formula>
    </cfRule>
  </conditionalFormatting>
  <conditionalFormatting sqref="AZ8:AZ1442">
    <cfRule type="expression" dxfId="16" priority="1">
      <formula>_xlfn.ISFORMULA($AZ$8)</formula>
    </cfRule>
  </conditionalFormatting>
  <dataValidations count="10">
    <dataValidation type="list" allowBlank="1" showInputMessage="1" showErrorMessage="1" sqref="J8:J1442" xr:uid="{CECF158F-C1B0-4747-9C4B-E2CC638084C4}">
      <formula1>"CONTRATO DE OBRAS, OTROS TIPOS, PRESTACIÓN DE SERVICIOS, SUMINISTROS"</formula1>
    </dataValidation>
    <dataValidation type="list" allowBlank="1" showInputMessage="1" showErrorMessage="1" sqref="BB8:BB1442" xr:uid="{8E668C8D-FEC6-4C77-8F7F-823B148D12FE}">
      <formula1>"Por iniciar,En ejecucion,Suspendido,Terminado,Liquidado"</formula1>
    </dataValidation>
    <dataValidation type="list" allowBlank="1" showInputMessage="1" showErrorMessage="1" sqref="H8:H1442" xr:uid="{9082ED59-6AC4-4F35-AB1D-A43170A63442}">
      <formula1>"OTRO SECTOR"</formula1>
    </dataValidation>
    <dataValidation type="list" allowBlank="1" showInputMessage="1" showErrorMessage="1" sqref="M8:M1442" xr:uid="{632CC82E-F002-499C-9086-98DE8BAA2C7B}">
      <formula1>"DIRECTA"</formula1>
    </dataValidation>
    <dataValidation type="list" allowBlank="1" showInputMessage="1" showErrorMessage="1" sqref="I8:I1442" xr:uid="{726339B1-31EC-49D5-848B-8EF55FF2DF42}">
      <formula1>"FUNCIONAMIENTO,INVERSION,OTROS"</formula1>
    </dataValidation>
    <dataValidation type="list" allowBlank="1" showInputMessage="1" showErrorMessage="1" sqref="BE8:BE1442" xr:uid="{EA4B9796-2DBE-492F-A3A7-5276DA9D82C6}">
      <formula1>"SI,NA por TIPO Contrato"</formula1>
    </dataValidation>
    <dataValidation type="list" allowBlank="1" showInputMessage="1" showErrorMessage="1" sqref="BD8:BD1442" xr:uid="{5759F000-187B-4FEF-9067-DFA289CDCE1E}">
      <formula1>"SI,NO HA INICIADO"</formula1>
    </dataValidation>
    <dataValidation type="list" allowBlank="1" showInputMessage="1" showErrorMessage="1" sqref="U8:U1442 AR8:AR1442 AT8:AT1442" xr:uid="{BC8AC969-0347-436D-81DC-0BE8513AC9C7}">
      <formula1>"SI,NO"</formula1>
    </dataValidation>
    <dataValidation type="list" allowBlank="1" showInputMessage="1" showErrorMessage="1" errorTitle="ERROR" error="SOLO VALIDO LISTA DESPLEGABLE" promptTitle="ESCOJA EL PERIODO" sqref="F5" xr:uid="{42FFD86A-1CE7-4456-9F6F-5C3D94A40D6B}">
      <formula1>"Seleccione el periodo a presentar,ENERO,FEBRERO,MARZO,ABRIL,MAYO,JUNIO,JULIO,AGOSTO,SEPTIEMBRE,OCTUBRE,NOVIEMBRE,DICIEMBRE"</formula1>
    </dataValidation>
    <dataValidation type="list" allowBlank="1" showInputMessage="1" showErrorMessage="1" sqref="K4" xr:uid="{4BA2A6AA-A01A-4EB9-9D3E-C34ABA9ADE70}">
      <formula1>"42,250,1000,3000"</formula1>
    </dataValidation>
  </dataValidations>
  <hyperlinks>
    <hyperlink ref="BC97" r:id="rId1" xr:uid="{4289D41A-7FE9-4364-9B4E-6443DC312442}"/>
    <hyperlink ref="BC1366" r:id="rId2" xr:uid="{26DA71C7-6EBA-4201-8F87-1E2787389C75}"/>
    <hyperlink ref="BC1440" r:id="rId3" xr:uid="{1CB8EC0C-4D0B-4C04-B6E7-D4AB19F0B071}"/>
    <hyperlink ref="BC1433" r:id="rId4" xr:uid="{F99EB8CD-2034-46D5-82F3-7FA68DFA4363}"/>
    <hyperlink ref="BC911" r:id="rId5" xr:uid="{4140E491-4A5C-4584-851C-0079B5A7A6F6}"/>
    <hyperlink ref="BC1361" r:id="rId6" xr:uid="{9A98C43A-AEBC-412A-8655-D19F63371041}"/>
    <hyperlink ref="BC1073" r:id="rId7" xr:uid="{4D14B792-346E-481C-AD85-F46BEB6030B7}"/>
    <hyperlink ref="BC881" r:id="rId8" xr:uid="{7B137D12-3E17-4CC6-9C0D-75B3CDFE4EBD}"/>
    <hyperlink ref="BC725" r:id="rId9" xr:uid="{CC6A65A4-8394-4520-BD78-4D03ACCEFF86}"/>
    <hyperlink ref="BC1051" r:id="rId10" xr:uid="{89DB6AC9-A29F-4204-ABF4-70F4566F2FD0}"/>
    <hyperlink ref="BC1239" r:id="rId11" xr:uid="{A83A9181-8A04-460B-9349-8FE4F115ACC2}"/>
    <hyperlink ref="BC1017" r:id="rId12" xr:uid="{D0A7EB38-5B73-4768-992B-F79F66C88847}"/>
    <hyperlink ref="BC1343" r:id="rId13" xr:uid="{D17C50C2-6550-4C8B-B000-6101EDCE6275}"/>
    <hyperlink ref="BC1052" r:id="rId14" xr:uid="{0EE60190-71BB-4CF8-B921-D0A5034754AC}"/>
    <hyperlink ref="BC928" r:id="rId15" xr:uid="{928E8125-7FCA-4F4D-8D9E-ACB7AF8AEC13}"/>
    <hyperlink ref="BC688" r:id="rId16" xr:uid="{8E573666-6DC1-4004-B86A-A812E5B05D26}"/>
    <hyperlink ref="BC103" r:id="rId17" xr:uid="{731F6FB5-8CA3-40B0-B48B-5C1BE9416E3F}"/>
    <hyperlink ref="BC52" r:id="rId18" xr:uid="{DD7CBCEF-421A-48BA-8BB5-F00CA23B6CC6}"/>
  </hyperlinks>
  <pageMargins left="0.7" right="0.7" top="0.75" bottom="0.75" header="0.3" footer="0.3"/>
  <pageSetup orientation="portrait" horizontalDpi="300" verticalDpi="300" r:id="rId19"/>
  <drawing r:id="rId2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71DA5-9B58-4E32-864A-752519C8530D}">
  <sheetPr>
    <tabColor rgb="FFFFFF00"/>
  </sheetPr>
  <dimension ref="A1:BW1293"/>
  <sheetViews>
    <sheetView showGridLines="0" zoomScaleNormal="100" workbookViewId="0">
      <selection activeCell="G12" sqref="G12"/>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37" customWidth="1"/>
    <col min="7" max="7" width="14.5703125" style="37" customWidth="1"/>
    <col min="8" max="8" width="16.5703125" style="37" customWidth="1"/>
    <col min="9" max="9" width="17.42578125" style="37" customWidth="1"/>
    <col min="10" max="10" width="21.7109375" style="38" customWidth="1"/>
    <col min="11" max="11" width="18.42578125" customWidth="1"/>
    <col min="12" max="13" width="13.42578125" customWidth="1"/>
    <col min="14" max="14" width="20.140625" customWidth="1"/>
    <col min="15" max="15" width="16.42578125" customWidth="1"/>
    <col min="16" max="16" width="11.42578125" customWidth="1"/>
    <col min="17" max="17" width="12.42578125" customWidth="1"/>
    <col min="18" max="18" width="13.28515625" customWidth="1"/>
    <col min="19" max="19" width="14.85546875" customWidth="1"/>
    <col min="20" max="20" width="13.28515625" customWidth="1"/>
    <col min="21" max="21" width="13.140625" customWidth="1"/>
    <col min="22" max="22" width="14.140625" customWidth="1"/>
    <col min="23" max="23" width="14.42578125" customWidth="1"/>
    <col min="24" max="24" width="20.57031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3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652"/>
      <c r="C3" s="653"/>
      <c r="D3" s="658" t="s">
        <v>8562</v>
      </c>
      <c r="E3" s="659"/>
      <c r="F3" s="659"/>
      <c r="G3" s="660"/>
      <c r="H3" s="666" t="s">
        <v>0</v>
      </c>
      <c r="I3" s="667"/>
      <c r="J3" s="35"/>
      <c r="K3" s="4" t="s">
        <v>74</v>
      </c>
      <c r="L3" s="9"/>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15" customHeight="1" thickBot="1" x14ac:dyDescent="0.3">
      <c r="B4" s="654"/>
      <c r="C4" s="655"/>
      <c r="D4" s="661"/>
      <c r="E4" s="662"/>
      <c r="F4" s="662"/>
      <c r="G4" s="663"/>
      <c r="H4" s="668"/>
      <c r="I4" s="669"/>
      <c r="J4" s="36"/>
      <c r="K4" s="3">
        <v>3000</v>
      </c>
      <c r="L4" s="4" t="s">
        <v>1</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18.75" customHeight="1" thickBot="1" x14ac:dyDescent="0.3">
      <c r="B5" s="654"/>
      <c r="C5" s="655"/>
      <c r="D5" s="7" t="s">
        <v>2</v>
      </c>
      <c r="E5" s="276"/>
      <c r="F5" s="674" t="s">
        <v>312</v>
      </c>
      <c r="G5" s="674"/>
      <c r="H5" s="670"/>
      <c r="I5" s="671"/>
      <c r="J5" s="36"/>
      <c r="K5" s="10">
        <f>+L6*K4</f>
        <v>4270500000</v>
      </c>
      <c r="L5" s="11" t="s">
        <v>3</v>
      </c>
      <c r="M5" s="5"/>
      <c r="N5" s="5"/>
      <c r="O5" s="5"/>
      <c r="P5" s="5"/>
      <c r="Q5" s="5"/>
      <c r="R5" s="5"/>
      <c r="S5" s="5"/>
      <c r="T5" s="5"/>
      <c r="U5" s="5"/>
      <c r="V5" s="5"/>
      <c r="W5" s="5"/>
      <c r="X5" s="6"/>
      <c r="Y5" s="6"/>
      <c r="Z5" s="6"/>
      <c r="AA5" s="6"/>
      <c r="AB5" s="6"/>
      <c r="AC5" s="6"/>
      <c r="AD5" s="643" t="s">
        <v>4</v>
      </c>
      <c r="AE5" s="644"/>
      <c r="AF5" s="644"/>
      <c r="AG5" s="644"/>
      <c r="AH5" s="644"/>
      <c r="AI5" s="644"/>
      <c r="AJ5" s="644"/>
      <c r="AK5" s="644"/>
      <c r="AL5" s="644"/>
      <c r="AM5" s="644"/>
      <c r="AN5" s="644"/>
      <c r="AO5" s="644"/>
      <c r="AP5" s="644"/>
      <c r="AQ5" s="645"/>
      <c r="AR5" s="5"/>
      <c r="AS5" s="5"/>
      <c r="AT5" s="5"/>
      <c r="AU5" s="5"/>
      <c r="AV5" s="5"/>
      <c r="AW5" s="5"/>
      <c r="AX5" s="5"/>
      <c r="AY5" s="5"/>
      <c r="AZ5" s="5"/>
      <c r="BA5" s="5"/>
      <c r="BB5" s="5"/>
      <c r="BC5" s="5"/>
      <c r="BD5" s="5"/>
      <c r="BE5" s="5"/>
      <c r="BF5" s="5"/>
    </row>
    <row r="6" spans="1:75" s="12" customFormat="1" ht="31.5" customHeight="1" thickBot="1" x14ac:dyDescent="0.3">
      <c r="B6" s="656"/>
      <c r="C6" s="657"/>
      <c r="D6" s="13" t="s">
        <v>5</v>
      </c>
      <c r="E6" s="672" t="s">
        <v>8563</v>
      </c>
      <c r="F6" s="672"/>
      <c r="G6" s="673"/>
      <c r="H6" s="646" t="s">
        <v>82</v>
      </c>
      <c r="I6" s="647"/>
      <c r="J6" s="647"/>
      <c r="K6" s="648"/>
      <c r="L6" s="30">
        <v>1423500</v>
      </c>
      <c r="M6" s="5"/>
      <c r="N6" s="649" t="s">
        <v>6</v>
      </c>
      <c r="O6" s="650"/>
      <c r="P6" s="649" t="s">
        <v>7</v>
      </c>
      <c r="Q6" s="650"/>
      <c r="R6" s="651"/>
      <c r="S6" s="679" t="s">
        <v>8</v>
      </c>
      <c r="T6" s="721"/>
      <c r="U6" s="680"/>
      <c r="V6" s="649" t="s">
        <v>9</v>
      </c>
      <c r="W6" s="650"/>
      <c r="X6" s="650"/>
      <c r="Y6" s="643" t="s">
        <v>10</v>
      </c>
      <c r="Z6" s="644"/>
      <c r="AA6" s="644"/>
      <c r="AB6" s="644"/>
      <c r="AC6" s="645"/>
      <c r="AD6" s="643" t="s">
        <v>11</v>
      </c>
      <c r="AE6" s="644"/>
      <c r="AF6" s="644"/>
      <c r="AG6" s="644"/>
      <c r="AH6" s="645"/>
      <c r="AI6" s="649" t="s">
        <v>12</v>
      </c>
      <c r="AJ6" s="650"/>
      <c r="AK6" s="650"/>
      <c r="AL6" s="651"/>
      <c r="AM6" s="649" t="s">
        <v>13</v>
      </c>
      <c r="AN6" s="650"/>
      <c r="AO6" s="650"/>
      <c r="AP6" s="650"/>
      <c r="AQ6" s="651"/>
      <c r="AR6" s="5"/>
      <c r="AS6" s="649" t="s">
        <v>75</v>
      </c>
      <c r="AT6" s="651"/>
      <c r="AU6" s="649" t="s">
        <v>14</v>
      </c>
      <c r="AV6" s="650"/>
      <c r="AW6" s="650"/>
      <c r="AX6" s="650"/>
      <c r="AY6" s="650"/>
      <c r="AZ6" s="651"/>
      <c r="BA6" s="649" t="s">
        <v>72</v>
      </c>
      <c r="BB6" s="650"/>
      <c r="BC6" s="651"/>
      <c r="BD6" s="649" t="s">
        <v>15</v>
      </c>
      <c r="BE6" s="650"/>
      <c r="BF6" s="651"/>
    </row>
    <row r="7" spans="1:75" s="22" customFormat="1" ht="77.25" thickBot="1" x14ac:dyDescent="0.3">
      <c r="A7" s="14">
        <v>3</v>
      </c>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8561</v>
      </c>
      <c r="V7" s="15" t="s">
        <v>33</v>
      </c>
      <c r="W7" s="16" t="s">
        <v>34</v>
      </c>
      <c r="X7" s="15" t="s">
        <v>35</v>
      </c>
      <c r="Y7" s="15" t="s">
        <v>68</v>
      </c>
      <c r="Z7" s="15" t="s">
        <v>36</v>
      </c>
      <c r="AA7" s="15" t="s">
        <v>37</v>
      </c>
      <c r="AB7" s="19" t="s">
        <v>38</v>
      </c>
      <c r="AC7" s="32" t="s">
        <v>39</v>
      </c>
      <c r="AD7" s="15" t="s">
        <v>40</v>
      </c>
      <c r="AE7" s="15" t="s">
        <v>41</v>
      </c>
      <c r="AF7" s="15" t="s">
        <v>42</v>
      </c>
      <c r="AG7" s="19" t="s">
        <v>43</v>
      </c>
      <c r="AH7" s="32" t="s">
        <v>44</v>
      </c>
      <c r="AI7" s="15" t="s">
        <v>45</v>
      </c>
      <c r="AJ7" s="15" t="s">
        <v>46</v>
      </c>
      <c r="AK7" s="19" t="s">
        <v>47</v>
      </c>
      <c r="AL7" s="19" t="s">
        <v>80</v>
      </c>
      <c r="AM7" s="15" t="s">
        <v>48</v>
      </c>
      <c r="AN7" s="19" t="s">
        <v>49</v>
      </c>
      <c r="AO7" s="19" t="s">
        <v>50</v>
      </c>
      <c r="AP7" s="19" t="s">
        <v>79</v>
      </c>
      <c r="AQ7" s="32" t="s">
        <v>51</v>
      </c>
      <c r="AR7" s="32" t="s">
        <v>52</v>
      </c>
      <c r="AS7" s="15" t="s">
        <v>76</v>
      </c>
      <c r="AT7" s="15" t="s">
        <v>77</v>
      </c>
      <c r="AU7" s="15" t="s">
        <v>53</v>
      </c>
      <c r="AV7" s="15" t="s">
        <v>54</v>
      </c>
      <c r="AW7" s="15" t="s">
        <v>55</v>
      </c>
      <c r="AX7" s="20" t="s">
        <v>56</v>
      </c>
      <c r="AY7" s="33" t="s">
        <v>57</v>
      </c>
      <c r="AZ7" s="33" t="s">
        <v>83</v>
      </c>
      <c r="BA7" s="34" t="s">
        <v>84</v>
      </c>
      <c r="BB7" s="15" t="s">
        <v>58</v>
      </c>
      <c r="BC7" s="15" t="s">
        <v>59</v>
      </c>
      <c r="BD7" s="16" t="s">
        <v>60</v>
      </c>
      <c r="BE7" s="16" t="s">
        <v>61</v>
      </c>
      <c r="BF7" s="16" t="s">
        <v>62</v>
      </c>
      <c r="BG7" s="21"/>
      <c r="BH7" s="21"/>
      <c r="BI7" s="21"/>
      <c r="BJ7" s="21"/>
      <c r="BK7" s="21"/>
      <c r="BL7" s="21"/>
      <c r="BM7" s="21"/>
      <c r="BN7" s="21"/>
      <c r="BO7" s="21"/>
      <c r="BP7" s="21"/>
      <c r="BQ7" s="21"/>
      <c r="BR7" s="21"/>
      <c r="BS7" s="21"/>
      <c r="BT7" s="21"/>
      <c r="BU7" s="21"/>
      <c r="BV7" s="21"/>
      <c r="BW7" s="21"/>
    </row>
    <row r="8" spans="1:75" s="12" customFormat="1" ht="12.75" x14ac:dyDescent="0.2">
      <c r="B8" s="55">
        <v>2025</v>
      </c>
      <c r="C8" s="55">
        <v>891780111</v>
      </c>
      <c r="D8" s="55" t="s">
        <v>63</v>
      </c>
      <c r="E8" s="63" t="s">
        <v>8560</v>
      </c>
      <c r="F8" s="56" t="s">
        <v>8559</v>
      </c>
      <c r="G8" s="56">
        <v>0</v>
      </c>
      <c r="H8" s="56" t="s">
        <v>71</v>
      </c>
      <c r="I8" s="55" t="s">
        <v>64</v>
      </c>
      <c r="J8" s="57" t="s">
        <v>81</v>
      </c>
      <c r="K8" s="58" t="s">
        <v>8558</v>
      </c>
      <c r="L8" s="60">
        <v>28875000</v>
      </c>
      <c r="M8" s="55" t="s">
        <v>66</v>
      </c>
      <c r="N8" s="58" t="s">
        <v>3025</v>
      </c>
      <c r="O8" s="58">
        <v>1082886770</v>
      </c>
      <c r="P8" s="59">
        <v>123</v>
      </c>
      <c r="Q8" s="65">
        <v>45679</v>
      </c>
      <c r="R8" s="59">
        <v>1353279124</v>
      </c>
      <c r="S8" s="65">
        <v>45691</v>
      </c>
      <c r="T8" s="60">
        <v>28875000</v>
      </c>
      <c r="U8" s="60">
        <v>2012</v>
      </c>
      <c r="V8" s="56" t="s">
        <v>65</v>
      </c>
      <c r="W8" s="60">
        <v>85155333</v>
      </c>
      <c r="X8" s="57" t="s">
        <v>2931</v>
      </c>
      <c r="Y8" s="62">
        <v>45691</v>
      </c>
      <c r="Z8" s="62">
        <v>45691</v>
      </c>
      <c r="AA8" s="62" t="s">
        <v>73</v>
      </c>
      <c r="AB8" s="62">
        <v>45838</v>
      </c>
      <c r="AC8" s="63">
        <f t="shared" ref="AC8:AC71" si="0">+IF(AA8="1800-01-01",AB8-Z8,AB8-AA8)</f>
        <v>147</v>
      </c>
      <c r="AD8" s="56">
        <v>1</v>
      </c>
      <c r="AE8" s="60">
        <v>2625000</v>
      </c>
      <c r="AF8" s="56">
        <v>0</v>
      </c>
      <c r="AG8" s="64" t="s">
        <v>73</v>
      </c>
      <c r="AH8" s="63">
        <f t="shared" ref="AH8:AH71" si="1">+IF(AG8="1800-01-01",0,AG8-AB8)</f>
        <v>0</v>
      </c>
      <c r="AI8" s="56">
        <v>0</v>
      </c>
      <c r="AJ8" s="60">
        <v>0</v>
      </c>
      <c r="AK8" s="56" t="s">
        <v>73</v>
      </c>
      <c r="AL8" s="65" t="s">
        <v>73</v>
      </c>
      <c r="AM8" s="56">
        <v>0</v>
      </c>
      <c r="AN8" s="65" t="s">
        <v>73</v>
      </c>
      <c r="AO8" s="65" t="s">
        <v>73</v>
      </c>
      <c r="AP8" s="65" t="s">
        <v>73</v>
      </c>
      <c r="AQ8" s="63">
        <f t="shared" ref="AQ8:AQ71" si="2">+IF(AN8="1800-01-01",0,AO8-AN8)</f>
        <v>0</v>
      </c>
      <c r="AR8" s="63">
        <f t="shared" ref="AR8:AR71" si="3">+L8+AE8-AJ8</f>
        <v>31500000</v>
      </c>
      <c r="AS8" s="56" t="s">
        <v>65</v>
      </c>
      <c r="AT8" s="60">
        <v>28875000</v>
      </c>
      <c r="AU8" s="56" t="s">
        <v>319</v>
      </c>
      <c r="AV8" s="60">
        <v>0</v>
      </c>
      <c r="AW8" s="66" t="s">
        <v>73</v>
      </c>
      <c r="AX8" s="151">
        <v>31500000</v>
      </c>
      <c r="AY8" s="150">
        <f t="shared" ref="AY8:AY71" si="4">AR8-AX8</f>
        <v>0</v>
      </c>
      <c r="AZ8" s="69">
        <f t="shared" ref="AZ8:AZ71" si="5">+IFERROR(AX8/AR8,"_")</f>
        <v>1</v>
      </c>
      <c r="BA8" s="70">
        <v>1</v>
      </c>
      <c r="BB8" s="66" t="s">
        <v>73</v>
      </c>
      <c r="BC8" s="56" t="s">
        <v>208</v>
      </c>
      <c r="BD8" s="288" t="s">
        <v>8557</v>
      </c>
      <c r="BE8" s="55" t="s">
        <v>65</v>
      </c>
      <c r="BF8" s="55" t="s">
        <v>65</v>
      </c>
    </row>
    <row r="9" spans="1:75" ht="14.45" customHeight="1" x14ac:dyDescent="0.25">
      <c r="B9" s="71">
        <v>2025</v>
      </c>
      <c r="C9" s="71">
        <v>891780111</v>
      </c>
      <c r="D9" s="71" t="s">
        <v>63</v>
      </c>
      <c r="E9" s="102" t="s">
        <v>8556</v>
      </c>
      <c r="F9" s="72" t="s">
        <v>8555</v>
      </c>
      <c r="G9" s="72">
        <v>0</v>
      </c>
      <c r="H9" s="72" t="s">
        <v>71</v>
      </c>
      <c r="I9" s="72" t="s">
        <v>64</v>
      </c>
      <c r="J9" s="104" t="s">
        <v>81</v>
      </c>
      <c r="K9" s="75" t="s">
        <v>8554</v>
      </c>
      <c r="L9" s="76">
        <v>31762500</v>
      </c>
      <c r="M9" s="72" t="s">
        <v>66</v>
      </c>
      <c r="N9" s="75" t="s">
        <v>6080</v>
      </c>
      <c r="O9" s="75">
        <v>7634777</v>
      </c>
      <c r="P9" s="75">
        <v>123</v>
      </c>
      <c r="Q9" s="80">
        <v>45679</v>
      </c>
      <c r="R9" s="75">
        <v>1353279124</v>
      </c>
      <c r="S9" s="80">
        <v>45691</v>
      </c>
      <c r="T9" s="76">
        <v>31762500</v>
      </c>
      <c r="U9" s="76">
        <v>2013</v>
      </c>
      <c r="V9" s="72" t="s">
        <v>65</v>
      </c>
      <c r="W9" s="76">
        <v>22793763</v>
      </c>
      <c r="X9" s="104" t="s">
        <v>4025</v>
      </c>
      <c r="Y9" s="78">
        <v>45691</v>
      </c>
      <c r="Z9" s="78">
        <v>45691</v>
      </c>
      <c r="AA9" s="78" t="s">
        <v>73</v>
      </c>
      <c r="AB9" s="78">
        <v>45838</v>
      </c>
      <c r="AC9" s="102">
        <f t="shared" si="0"/>
        <v>147</v>
      </c>
      <c r="AD9" s="72">
        <v>1</v>
      </c>
      <c r="AE9" s="76">
        <v>2887500</v>
      </c>
      <c r="AF9" s="72">
        <v>0</v>
      </c>
      <c r="AG9" s="79" t="s">
        <v>73</v>
      </c>
      <c r="AH9" s="102">
        <f t="shared" si="1"/>
        <v>0</v>
      </c>
      <c r="AI9" s="72">
        <v>0</v>
      </c>
      <c r="AJ9" s="76">
        <v>0</v>
      </c>
      <c r="AK9" s="72" t="s">
        <v>73</v>
      </c>
      <c r="AL9" s="80" t="s">
        <v>73</v>
      </c>
      <c r="AM9" s="72">
        <v>0</v>
      </c>
      <c r="AN9" s="80" t="s">
        <v>73</v>
      </c>
      <c r="AO9" s="80" t="s">
        <v>73</v>
      </c>
      <c r="AP9" s="80" t="s">
        <v>73</v>
      </c>
      <c r="AQ9" s="102">
        <f t="shared" si="2"/>
        <v>0</v>
      </c>
      <c r="AR9" s="102">
        <f t="shared" si="3"/>
        <v>34650000</v>
      </c>
      <c r="AS9" s="72" t="s">
        <v>65</v>
      </c>
      <c r="AT9" s="76">
        <v>31762500</v>
      </c>
      <c r="AU9" s="72" t="s">
        <v>319</v>
      </c>
      <c r="AV9" s="76">
        <v>0</v>
      </c>
      <c r="AW9" s="81" t="s">
        <v>73</v>
      </c>
      <c r="AX9" s="82">
        <v>34650000</v>
      </c>
      <c r="AY9" s="143">
        <f t="shared" si="4"/>
        <v>0</v>
      </c>
      <c r="AZ9" s="84">
        <f t="shared" si="5"/>
        <v>1</v>
      </c>
      <c r="BA9" s="85">
        <v>1</v>
      </c>
      <c r="BB9" s="81" t="s">
        <v>73</v>
      </c>
      <c r="BC9" s="72" t="s">
        <v>208</v>
      </c>
      <c r="BD9" s="289" t="s">
        <v>8553</v>
      </c>
      <c r="BE9" s="71" t="s">
        <v>65</v>
      </c>
      <c r="BF9" s="71" t="s">
        <v>65</v>
      </c>
    </row>
    <row r="10" spans="1:75" x14ac:dyDescent="0.25">
      <c r="B10" s="71">
        <v>2025</v>
      </c>
      <c r="C10" s="71">
        <v>891780111</v>
      </c>
      <c r="D10" s="71" t="s">
        <v>63</v>
      </c>
      <c r="E10" s="102" t="s">
        <v>8552</v>
      </c>
      <c r="F10" s="72" t="s">
        <v>8551</v>
      </c>
      <c r="G10" s="72">
        <v>0</v>
      </c>
      <c r="H10" s="72" t="s">
        <v>71</v>
      </c>
      <c r="I10" s="72" t="s">
        <v>64</v>
      </c>
      <c r="J10" s="104" t="s">
        <v>81</v>
      </c>
      <c r="K10" s="75" t="s">
        <v>8550</v>
      </c>
      <c r="L10" s="76">
        <v>31762500</v>
      </c>
      <c r="M10" s="72" t="s">
        <v>66</v>
      </c>
      <c r="N10" s="75" t="s">
        <v>6067</v>
      </c>
      <c r="O10" s="75">
        <v>84459339</v>
      </c>
      <c r="P10" s="75">
        <v>123</v>
      </c>
      <c r="Q10" s="80">
        <v>45679</v>
      </c>
      <c r="R10" s="75">
        <v>1353279124</v>
      </c>
      <c r="S10" s="78">
        <v>45691</v>
      </c>
      <c r="T10" s="76">
        <v>31762500</v>
      </c>
      <c r="U10" s="76">
        <v>2014</v>
      </c>
      <c r="V10" s="72" t="s">
        <v>65</v>
      </c>
      <c r="W10" s="76">
        <v>22793763</v>
      </c>
      <c r="X10" s="104" t="s">
        <v>4025</v>
      </c>
      <c r="Y10" s="78">
        <v>45691</v>
      </c>
      <c r="Z10" s="78">
        <v>45691</v>
      </c>
      <c r="AA10" s="78" t="s">
        <v>73</v>
      </c>
      <c r="AB10" s="78">
        <v>45838</v>
      </c>
      <c r="AC10" s="102">
        <f t="shared" si="0"/>
        <v>147</v>
      </c>
      <c r="AD10" s="72">
        <v>1</v>
      </c>
      <c r="AE10" s="76">
        <v>2887500</v>
      </c>
      <c r="AF10" s="72">
        <v>0</v>
      </c>
      <c r="AG10" s="79" t="s">
        <v>73</v>
      </c>
      <c r="AH10" s="102">
        <f t="shared" si="1"/>
        <v>0</v>
      </c>
      <c r="AI10" s="72">
        <v>0</v>
      </c>
      <c r="AJ10" s="76">
        <v>0</v>
      </c>
      <c r="AK10" s="72" t="s">
        <v>73</v>
      </c>
      <c r="AL10" s="80" t="s">
        <v>73</v>
      </c>
      <c r="AM10" s="72">
        <v>0</v>
      </c>
      <c r="AN10" s="80" t="s">
        <v>73</v>
      </c>
      <c r="AO10" s="80" t="s">
        <v>73</v>
      </c>
      <c r="AP10" s="80" t="s">
        <v>73</v>
      </c>
      <c r="AQ10" s="102">
        <f t="shared" si="2"/>
        <v>0</v>
      </c>
      <c r="AR10" s="102">
        <f t="shared" si="3"/>
        <v>34650000</v>
      </c>
      <c r="AS10" s="72" t="s">
        <v>65</v>
      </c>
      <c r="AT10" s="76">
        <v>31762500</v>
      </c>
      <c r="AU10" s="72" t="s">
        <v>319</v>
      </c>
      <c r="AV10" s="76">
        <v>0</v>
      </c>
      <c r="AW10" s="81" t="s">
        <v>73</v>
      </c>
      <c r="AX10" s="82">
        <v>34650000</v>
      </c>
      <c r="AY10" s="143">
        <f t="shared" si="4"/>
        <v>0</v>
      </c>
      <c r="AZ10" s="84">
        <f t="shared" si="5"/>
        <v>1</v>
      </c>
      <c r="BA10" s="85">
        <v>1</v>
      </c>
      <c r="BB10" s="81" t="s">
        <v>73</v>
      </c>
      <c r="BC10" s="72" t="s">
        <v>208</v>
      </c>
      <c r="BD10" s="289" t="s">
        <v>8549</v>
      </c>
      <c r="BE10" s="71" t="s">
        <v>65</v>
      </c>
      <c r="BF10" s="71" t="s">
        <v>65</v>
      </c>
    </row>
    <row r="11" spans="1:75" x14ac:dyDescent="0.25">
      <c r="B11" s="71">
        <v>2025</v>
      </c>
      <c r="C11" s="71">
        <v>891780111</v>
      </c>
      <c r="D11" s="71" t="s">
        <v>63</v>
      </c>
      <c r="E11" s="102" t="s">
        <v>8548</v>
      </c>
      <c r="F11" s="148" t="s">
        <v>8547</v>
      </c>
      <c r="G11" s="72">
        <v>0</v>
      </c>
      <c r="H11" s="72" t="s">
        <v>71</v>
      </c>
      <c r="I11" s="72" t="s">
        <v>64</v>
      </c>
      <c r="J11" s="104" t="s">
        <v>81</v>
      </c>
      <c r="K11" s="75" t="s">
        <v>8546</v>
      </c>
      <c r="L11" s="76">
        <v>19635000</v>
      </c>
      <c r="M11" s="72" t="s">
        <v>66</v>
      </c>
      <c r="N11" s="75" t="s">
        <v>7123</v>
      </c>
      <c r="O11" s="75">
        <v>1042457246</v>
      </c>
      <c r="P11" s="75">
        <v>123</v>
      </c>
      <c r="Q11" s="80">
        <v>45679</v>
      </c>
      <c r="R11" s="75">
        <v>1353279124</v>
      </c>
      <c r="S11" s="78">
        <v>45691</v>
      </c>
      <c r="T11" s="76">
        <v>19635000</v>
      </c>
      <c r="U11" s="76">
        <v>2015</v>
      </c>
      <c r="V11" s="72" t="s">
        <v>65</v>
      </c>
      <c r="W11" s="76">
        <v>85155333</v>
      </c>
      <c r="X11" s="73" t="s">
        <v>2931</v>
      </c>
      <c r="Y11" s="78">
        <v>45691</v>
      </c>
      <c r="Z11" s="78">
        <v>45691</v>
      </c>
      <c r="AA11" s="78" t="s">
        <v>73</v>
      </c>
      <c r="AB11" s="78">
        <v>45838</v>
      </c>
      <c r="AC11" s="102">
        <f t="shared" si="0"/>
        <v>147</v>
      </c>
      <c r="AD11" s="72">
        <v>1</v>
      </c>
      <c r="AE11" s="76">
        <v>1785000</v>
      </c>
      <c r="AF11" s="72">
        <v>0</v>
      </c>
      <c r="AG11" s="79" t="s">
        <v>73</v>
      </c>
      <c r="AH11" s="102">
        <f t="shared" si="1"/>
        <v>0</v>
      </c>
      <c r="AI11" s="72">
        <v>0</v>
      </c>
      <c r="AJ11" s="76">
        <v>0</v>
      </c>
      <c r="AK11" s="72" t="s">
        <v>73</v>
      </c>
      <c r="AL11" s="80" t="s">
        <v>73</v>
      </c>
      <c r="AM11" s="72">
        <v>0</v>
      </c>
      <c r="AN11" s="80" t="s">
        <v>73</v>
      </c>
      <c r="AO11" s="80" t="s">
        <v>73</v>
      </c>
      <c r="AP11" s="80" t="s">
        <v>73</v>
      </c>
      <c r="AQ11" s="102">
        <f t="shared" si="2"/>
        <v>0</v>
      </c>
      <c r="AR11" s="102">
        <f t="shared" si="3"/>
        <v>21420000</v>
      </c>
      <c r="AS11" s="72" t="s">
        <v>65</v>
      </c>
      <c r="AT11" s="76">
        <v>19635000</v>
      </c>
      <c r="AU11" s="72" t="s">
        <v>319</v>
      </c>
      <c r="AV11" s="76">
        <v>0</v>
      </c>
      <c r="AW11" s="81" t="s">
        <v>73</v>
      </c>
      <c r="AX11" s="82">
        <v>21420000</v>
      </c>
      <c r="AY11" s="143">
        <f t="shared" si="4"/>
        <v>0</v>
      </c>
      <c r="AZ11" s="84">
        <f t="shared" si="5"/>
        <v>1</v>
      </c>
      <c r="BA11" s="85">
        <v>1</v>
      </c>
      <c r="BB11" s="81" t="s">
        <v>73</v>
      </c>
      <c r="BC11" s="72" t="s">
        <v>208</v>
      </c>
      <c r="BD11" s="289" t="s">
        <v>8545</v>
      </c>
      <c r="BE11" s="71" t="s">
        <v>65</v>
      </c>
      <c r="BF11" s="71" t="s">
        <v>65</v>
      </c>
    </row>
    <row r="12" spans="1:75" x14ac:dyDescent="0.25">
      <c r="B12" s="71">
        <v>2025</v>
      </c>
      <c r="C12" s="71">
        <v>891780111</v>
      </c>
      <c r="D12" s="71" t="s">
        <v>63</v>
      </c>
      <c r="E12" s="102" t="s">
        <v>8544</v>
      </c>
      <c r="F12" s="72" t="s">
        <v>8543</v>
      </c>
      <c r="G12" s="72">
        <v>0</v>
      </c>
      <c r="H12" s="72" t="s">
        <v>71</v>
      </c>
      <c r="I12" s="72" t="s">
        <v>64</v>
      </c>
      <c r="J12" s="104" t="s">
        <v>81</v>
      </c>
      <c r="K12" s="75" t="s">
        <v>8542</v>
      </c>
      <c r="L12" s="76">
        <v>21367500</v>
      </c>
      <c r="M12" s="72" t="s">
        <v>66</v>
      </c>
      <c r="N12" s="75" t="s">
        <v>6970</v>
      </c>
      <c r="O12" s="75">
        <v>1083029427</v>
      </c>
      <c r="P12" s="75">
        <v>123</v>
      </c>
      <c r="Q12" s="80">
        <v>45679</v>
      </c>
      <c r="R12" s="75">
        <v>1353279124</v>
      </c>
      <c r="S12" s="78">
        <v>45691</v>
      </c>
      <c r="T12" s="76">
        <v>21367500</v>
      </c>
      <c r="U12" s="76">
        <v>2016</v>
      </c>
      <c r="V12" s="72" t="s">
        <v>65</v>
      </c>
      <c r="W12" s="76">
        <v>85155333</v>
      </c>
      <c r="X12" s="73" t="s">
        <v>2931</v>
      </c>
      <c r="Y12" s="78">
        <v>45691</v>
      </c>
      <c r="Z12" s="78">
        <v>45691</v>
      </c>
      <c r="AA12" s="78" t="s">
        <v>73</v>
      </c>
      <c r="AB12" s="78">
        <v>45838</v>
      </c>
      <c r="AC12" s="102">
        <f t="shared" si="0"/>
        <v>147</v>
      </c>
      <c r="AD12" s="72">
        <v>1</v>
      </c>
      <c r="AE12" s="76">
        <v>1942500</v>
      </c>
      <c r="AF12" s="72">
        <v>0</v>
      </c>
      <c r="AG12" s="79" t="s">
        <v>73</v>
      </c>
      <c r="AH12" s="102">
        <f t="shared" si="1"/>
        <v>0</v>
      </c>
      <c r="AI12" s="72">
        <v>0</v>
      </c>
      <c r="AJ12" s="76">
        <v>0</v>
      </c>
      <c r="AK12" s="72" t="s">
        <v>73</v>
      </c>
      <c r="AL12" s="80" t="s">
        <v>73</v>
      </c>
      <c r="AM12" s="72">
        <v>0</v>
      </c>
      <c r="AN12" s="80" t="s">
        <v>73</v>
      </c>
      <c r="AO12" s="80" t="s">
        <v>73</v>
      </c>
      <c r="AP12" s="80" t="s">
        <v>73</v>
      </c>
      <c r="AQ12" s="102">
        <f t="shared" si="2"/>
        <v>0</v>
      </c>
      <c r="AR12" s="102">
        <f t="shared" si="3"/>
        <v>23310000</v>
      </c>
      <c r="AS12" s="72" t="s">
        <v>65</v>
      </c>
      <c r="AT12" s="76">
        <v>21367500</v>
      </c>
      <c r="AU12" s="72" t="s">
        <v>319</v>
      </c>
      <c r="AV12" s="76">
        <v>0</v>
      </c>
      <c r="AW12" s="81" t="s">
        <v>73</v>
      </c>
      <c r="AX12" s="82">
        <v>23310000</v>
      </c>
      <c r="AY12" s="143">
        <f t="shared" si="4"/>
        <v>0</v>
      </c>
      <c r="AZ12" s="84">
        <f t="shared" si="5"/>
        <v>1</v>
      </c>
      <c r="BA12" s="85">
        <v>1</v>
      </c>
      <c r="BB12" s="81" t="s">
        <v>73</v>
      </c>
      <c r="BC12" s="72" t="s">
        <v>208</v>
      </c>
      <c r="BD12" s="289" t="s">
        <v>8541</v>
      </c>
      <c r="BE12" s="71" t="s">
        <v>65</v>
      </c>
      <c r="BF12" s="71" t="s">
        <v>65</v>
      </c>
    </row>
    <row r="13" spans="1:75" x14ac:dyDescent="0.25">
      <c r="B13" s="71">
        <v>2025</v>
      </c>
      <c r="C13" s="71">
        <v>891780111</v>
      </c>
      <c r="D13" s="71" t="s">
        <v>63</v>
      </c>
      <c r="E13" s="102" t="s">
        <v>8540</v>
      </c>
      <c r="F13" s="72" t="s">
        <v>8539</v>
      </c>
      <c r="G13" s="72">
        <v>0</v>
      </c>
      <c r="H13" s="72" t="s">
        <v>71</v>
      </c>
      <c r="I13" s="72" t="s">
        <v>64</v>
      </c>
      <c r="J13" s="104" t="s">
        <v>81</v>
      </c>
      <c r="K13" s="75" t="s">
        <v>8538</v>
      </c>
      <c r="L13" s="76">
        <v>19635000</v>
      </c>
      <c r="M13" s="72" t="s">
        <v>66</v>
      </c>
      <c r="N13" s="75" t="s">
        <v>7179</v>
      </c>
      <c r="O13" s="75">
        <v>1082984815</v>
      </c>
      <c r="P13" s="75">
        <v>123</v>
      </c>
      <c r="Q13" s="80">
        <v>45679</v>
      </c>
      <c r="R13" s="75">
        <v>1353279124</v>
      </c>
      <c r="S13" s="78">
        <v>45691</v>
      </c>
      <c r="T13" s="76">
        <v>19635000</v>
      </c>
      <c r="U13" s="76">
        <v>2017</v>
      </c>
      <c r="V13" s="72" t="s">
        <v>65</v>
      </c>
      <c r="W13" s="76">
        <v>85155333</v>
      </c>
      <c r="X13" s="73" t="s">
        <v>2931</v>
      </c>
      <c r="Y13" s="78">
        <v>45691</v>
      </c>
      <c r="Z13" s="78">
        <v>45691</v>
      </c>
      <c r="AA13" s="78" t="s">
        <v>73</v>
      </c>
      <c r="AB13" s="78">
        <v>45838</v>
      </c>
      <c r="AC13" s="102">
        <f t="shared" si="0"/>
        <v>147</v>
      </c>
      <c r="AD13" s="72">
        <v>1</v>
      </c>
      <c r="AE13" s="76">
        <v>1785000</v>
      </c>
      <c r="AF13" s="72">
        <v>0</v>
      </c>
      <c r="AG13" s="79" t="s">
        <v>73</v>
      </c>
      <c r="AH13" s="102">
        <f t="shared" si="1"/>
        <v>0</v>
      </c>
      <c r="AI13" s="72">
        <v>0</v>
      </c>
      <c r="AJ13" s="76">
        <v>0</v>
      </c>
      <c r="AK13" s="72" t="s">
        <v>73</v>
      </c>
      <c r="AL13" s="80" t="s">
        <v>73</v>
      </c>
      <c r="AM13" s="72">
        <v>0</v>
      </c>
      <c r="AN13" s="80" t="s">
        <v>73</v>
      </c>
      <c r="AO13" s="80" t="s">
        <v>73</v>
      </c>
      <c r="AP13" s="80" t="s">
        <v>73</v>
      </c>
      <c r="AQ13" s="102">
        <f t="shared" si="2"/>
        <v>0</v>
      </c>
      <c r="AR13" s="102">
        <f t="shared" si="3"/>
        <v>21420000</v>
      </c>
      <c r="AS13" s="72" t="s">
        <v>65</v>
      </c>
      <c r="AT13" s="76">
        <v>19635000</v>
      </c>
      <c r="AU13" s="72" t="s">
        <v>319</v>
      </c>
      <c r="AV13" s="76">
        <v>0</v>
      </c>
      <c r="AW13" s="81" t="s">
        <v>73</v>
      </c>
      <c r="AX13" s="82">
        <v>21420000</v>
      </c>
      <c r="AY13" s="143">
        <f t="shared" si="4"/>
        <v>0</v>
      </c>
      <c r="AZ13" s="84">
        <f t="shared" si="5"/>
        <v>1</v>
      </c>
      <c r="BA13" s="85">
        <v>1</v>
      </c>
      <c r="BB13" s="81" t="s">
        <v>73</v>
      </c>
      <c r="BC13" s="72" t="s">
        <v>208</v>
      </c>
      <c r="BD13" s="289" t="s">
        <v>8537</v>
      </c>
      <c r="BE13" s="71" t="s">
        <v>65</v>
      </c>
      <c r="BF13" s="71" t="s">
        <v>65</v>
      </c>
    </row>
    <row r="14" spans="1:75" x14ac:dyDescent="0.25">
      <c r="B14" s="71">
        <v>2025</v>
      </c>
      <c r="C14" s="71">
        <v>891780111</v>
      </c>
      <c r="D14" s="71" t="s">
        <v>63</v>
      </c>
      <c r="E14" s="102" t="s">
        <v>8536</v>
      </c>
      <c r="F14" s="72" t="s">
        <v>8535</v>
      </c>
      <c r="G14" s="72">
        <v>0</v>
      </c>
      <c r="H14" s="72" t="s">
        <v>71</v>
      </c>
      <c r="I14" s="72" t="s">
        <v>64</v>
      </c>
      <c r="J14" s="104" t="s">
        <v>81</v>
      </c>
      <c r="K14" s="75" t="s">
        <v>8534</v>
      </c>
      <c r="L14" s="76">
        <v>15592500</v>
      </c>
      <c r="M14" s="72" t="s">
        <v>66</v>
      </c>
      <c r="N14" s="75" t="s">
        <v>7174</v>
      </c>
      <c r="O14" s="75">
        <v>1083007524</v>
      </c>
      <c r="P14" s="75">
        <v>123</v>
      </c>
      <c r="Q14" s="80">
        <v>45679</v>
      </c>
      <c r="R14" s="75">
        <v>1353279124</v>
      </c>
      <c r="S14" s="78">
        <v>45691</v>
      </c>
      <c r="T14" s="76">
        <v>19635000</v>
      </c>
      <c r="U14" s="76">
        <v>2018</v>
      </c>
      <c r="V14" s="72" t="s">
        <v>65</v>
      </c>
      <c r="W14" s="76">
        <v>85155333</v>
      </c>
      <c r="X14" s="73" t="s">
        <v>2931</v>
      </c>
      <c r="Y14" s="78">
        <v>45691</v>
      </c>
      <c r="Z14" s="78">
        <v>45691</v>
      </c>
      <c r="AA14" s="78" t="s">
        <v>73</v>
      </c>
      <c r="AB14" s="78">
        <v>45838</v>
      </c>
      <c r="AC14" s="102">
        <f t="shared" si="0"/>
        <v>147</v>
      </c>
      <c r="AD14" s="72">
        <v>1</v>
      </c>
      <c r="AE14" s="76">
        <v>1417500</v>
      </c>
      <c r="AF14" s="72">
        <v>0</v>
      </c>
      <c r="AG14" s="79" t="s">
        <v>73</v>
      </c>
      <c r="AH14" s="102">
        <f t="shared" si="1"/>
        <v>0</v>
      </c>
      <c r="AI14" s="72">
        <v>0</v>
      </c>
      <c r="AJ14" s="76">
        <v>0</v>
      </c>
      <c r="AK14" s="72" t="s">
        <v>73</v>
      </c>
      <c r="AL14" s="80" t="s">
        <v>73</v>
      </c>
      <c r="AM14" s="72">
        <v>0</v>
      </c>
      <c r="AN14" s="80" t="s">
        <v>73</v>
      </c>
      <c r="AO14" s="80" t="s">
        <v>73</v>
      </c>
      <c r="AP14" s="80" t="s">
        <v>73</v>
      </c>
      <c r="AQ14" s="102">
        <f t="shared" si="2"/>
        <v>0</v>
      </c>
      <c r="AR14" s="102">
        <f t="shared" si="3"/>
        <v>17010000</v>
      </c>
      <c r="AS14" s="72" t="s">
        <v>65</v>
      </c>
      <c r="AT14" s="76">
        <v>15592500</v>
      </c>
      <c r="AU14" s="72" t="s">
        <v>319</v>
      </c>
      <c r="AV14" s="76">
        <v>0</v>
      </c>
      <c r="AW14" s="81" t="s">
        <v>73</v>
      </c>
      <c r="AX14" s="82">
        <v>17010000</v>
      </c>
      <c r="AY14" s="143">
        <f t="shared" si="4"/>
        <v>0</v>
      </c>
      <c r="AZ14" s="84">
        <f t="shared" si="5"/>
        <v>1</v>
      </c>
      <c r="BA14" s="85">
        <v>1</v>
      </c>
      <c r="BB14" s="81" t="s">
        <v>73</v>
      </c>
      <c r="BC14" s="72" t="s">
        <v>208</v>
      </c>
      <c r="BD14" s="289" t="s">
        <v>8533</v>
      </c>
      <c r="BE14" s="71" t="s">
        <v>65</v>
      </c>
      <c r="BF14" s="71" t="s">
        <v>65</v>
      </c>
    </row>
    <row r="15" spans="1:75" x14ac:dyDescent="0.25">
      <c r="B15" s="71">
        <v>2025</v>
      </c>
      <c r="C15" s="71">
        <v>891780111</v>
      </c>
      <c r="D15" s="71" t="s">
        <v>63</v>
      </c>
      <c r="E15" s="102" t="s">
        <v>8532</v>
      </c>
      <c r="F15" s="72" t="s">
        <v>8531</v>
      </c>
      <c r="G15" s="72">
        <v>0</v>
      </c>
      <c r="H15" s="72" t="s">
        <v>71</v>
      </c>
      <c r="I15" s="72" t="s">
        <v>2884</v>
      </c>
      <c r="J15" s="104" t="s">
        <v>81</v>
      </c>
      <c r="K15" s="75" t="s">
        <v>8530</v>
      </c>
      <c r="L15" s="76">
        <v>23160000</v>
      </c>
      <c r="M15" s="72" t="s">
        <v>66</v>
      </c>
      <c r="N15" s="75" t="s">
        <v>7128</v>
      </c>
      <c r="O15" s="75">
        <v>1082872242</v>
      </c>
      <c r="P15" s="75">
        <v>227</v>
      </c>
      <c r="Q15" s="78">
        <v>45691</v>
      </c>
      <c r="R15" s="75">
        <v>501037440</v>
      </c>
      <c r="S15" s="78">
        <v>45693</v>
      </c>
      <c r="T15" s="76">
        <v>23160000</v>
      </c>
      <c r="U15" s="76">
        <v>2046</v>
      </c>
      <c r="V15" s="72" t="s">
        <v>65</v>
      </c>
      <c r="W15" s="76">
        <v>85472020</v>
      </c>
      <c r="X15" s="104" t="s">
        <v>7445</v>
      </c>
      <c r="Y15" s="78">
        <v>45693</v>
      </c>
      <c r="Z15" s="78">
        <v>45693</v>
      </c>
      <c r="AA15" s="78" t="s">
        <v>73</v>
      </c>
      <c r="AB15" s="78">
        <v>45869</v>
      </c>
      <c r="AC15" s="102">
        <f t="shared" si="0"/>
        <v>176</v>
      </c>
      <c r="AD15" s="72">
        <v>1</v>
      </c>
      <c r="AE15" s="76">
        <v>5323533</v>
      </c>
      <c r="AF15" s="72">
        <v>1</v>
      </c>
      <c r="AG15" s="79">
        <v>45899</v>
      </c>
      <c r="AH15" s="102">
        <f t="shared" si="1"/>
        <v>30</v>
      </c>
      <c r="AI15" s="72">
        <v>0</v>
      </c>
      <c r="AJ15" s="76">
        <v>0</v>
      </c>
      <c r="AK15" s="72" t="s">
        <v>73</v>
      </c>
      <c r="AL15" s="80" t="s">
        <v>73</v>
      </c>
      <c r="AM15" s="72">
        <v>0</v>
      </c>
      <c r="AN15" s="80" t="s">
        <v>73</v>
      </c>
      <c r="AO15" s="80" t="s">
        <v>73</v>
      </c>
      <c r="AP15" s="80" t="s">
        <v>73</v>
      </c>
      <c r="AQ15" s="102">
        <f t="shared" si="2"/>
        <v>0</v>
      </c>
      <c r="AR15" s="102">
        <f t="shared" si="3"/>
        <v>28483533</v>
      </c>
      <c r="AS15" s="72" t="s">
        <v>319</v>
      </c>
      <c r="AT15" s="76">
        <v>0</v>
      </c>
      <c r="AU15" s="72" t="s">
        <v>319</v>
      </c>
      <c r="AV15" s="76">
        <v>0</v>
      </c>
      <c r="AW15" s="81" t="s">
        <v>73</v>
      </c>
      <c r="AX15" s="82">
        <v>28483533</v>
      </c>
      <c r="AY15" s="143">
        <f t="shared" si="4"/>
        <v>0</v>
      </c>
      <c r="AZ15" s="84">
        <f t="shared" si="5"/>
        <v>1</v>
      </c>
      <c r="BA15" s="85">
        <v>1</v>
      </c>
      <c r="BB15" s="81" t="s">
        <v>73</v>
      </c>
      <c r="BC15" s="72" t="s">
        <v>208</v>
      </c>
      <c r="BD15" s="289" t="s">
        <v>8529</v>
      </c>
      <c r="BE15" s="71" t="s">
        <v>65</v>
      </c>
      <c r="BF15" s="71" t="s">
        <v>65</v>
      </c>
    </row>
    <row r="16" spans="1:75" x14ac:dyDescent="0.25">
      <c r="B16" s="71">
        <v>2025</v>
      </c>
      <c r="C16" s="71">
        <v>891780111</v>
      </c>
      <c r="D16" s="71" t="s">
        <v>63</v>
      </c>
      <c r="E16" s="102" t="s">
        <v>8528</v>
      </c>
      <c r="F16" s="72" t="s">
        <v>8527</v>
      </c>
      <c r="G16" s="72">
        <v>0</v>
      </c>
      <c r="H16" s="72" t="s">
        <v>71</v>
      </c>
      <c r="I16" s="72" t="s">
        <v>64</v>
      </c>
      <c r="J16" s="104" t="s">
        <v>81</v>
      </c>
      <c r="K16" s="75" t="s">
        <v>8526</v>
      </c>
      <c r="L16" s="76">
        <v>13500000</v>
      </c>
      <c r="M16" s="72" t="s">
        <v>66</v>
      </c>
      <c r="N16" s="75" t="s">
        <v>7083</v>
      </c>
      <c r="O16" s="75">
        <v>84455915</v>
      </c>
      <c r="P16" s="75">
        <v>123</v>
      </c>
      <c r="Q16" s="80">
        <v>45679</v>
      </c>
      <c r="R16" s="75">
        <v>1353279124</v>
      </c>
      <c r="S16" s="78">
        <v>45693</v>
      </c>
      <c r="T16" s="76">
        <v>13500000</v>
      </c>
      <c r="U16" s="76">
        <v>2047</v>
      </c>
      <c r="V16" s="72" t="s">
        <v>65</v>
      </c>
      <c r="W16" s="76">
        <v>85155333</v>
      </c>
      <c r="X16" s="73" t="s">
        <v>2931</v>
      </c>
      <c r="Y16" s="78">
        <v>45693</v>
      </c>
      <c r="Z16" s="78">
        <v>45693</v>
      </c>
      <c r="AA16" s="78" t="s">
        <v>73</v>
      </c>
      <c r="AB16" s="78">
        <v>45838</v>
      </c>
      <c r="AC16" s="102">
        <f t="shared" si="0"/>
        <v>145</v>
      </c>
      <c r="AD16" s="72">
        <v>0</v>
      </c>
      <c r="AE16" s="76">
        <v>0</v>
      </c>
      <c r="AF16" s="72">
        <v>0</v>
      </c>
      <c r="AG16" s="79" t="s">
        <v>73</v>
      </c>
      <c r="AH16" s="102">
        <f t="shared" si="1"/>
        <v>0</v>
      </c>
      <c r="AI16" s="72">
        <v>0</v>
      </c>
      <c r="AJ16" s="76">
        <v>0</v>
      </c>
      <c r="AK16" s="72" t="s">
        <v>73</v>
      </c>
      <c r="AL16" s="80" t="s">
        <v>73</v>
      </c>
      <c r="AM16" s="72">
        <v>0</v>
      </c>
      <c r="AN16" s="80" t="s">
        <v>73</v>
      </c>
      <c r="AO16" s="80" t="s">
        <v>73</v>
      </c>
      <c r="AP16" s="80" t="s">
        <v>73</v>
      </c>
      <c r="AQ16" s="102">
        <f t="shared" si="2"/>
        <v>0</v>
      </c>
      <c r="AR16" s="102">
        <f t="shared" si="3"/>
        <v>13500000</v>
      </c>
      <c r="AS16" s="72" t="s">
        <v>65</v>
      </c>
      <c r="AT16" s="76">
        <v>13500000</v>
      </c>
      <c r="AU16" s="72" t="s">
        <v>319</v>
      </c>
      <c r="AV16" s="76">
        <v>0</v>
      </c>
      <c r="AW16" s="81" t="s">
        <v>73</v>
      </c>
      <c r="AX16" s="82">
        <v>13500000</v>
      </c>
      <c r="AY16" s="143">
        <f t="shared" si="4"/>
        <v>0</v>
      </c>
      <c r="AZ16" s="84">
        <f t="shared" si="5"/>
        <v>1</v>
      </c>
      <c r="BA16" s="85">
        <v>1</v>
      </c>
      <c r="BB16" s="81" t="s">
        <v>73</v>
      </c>
      <c r="BC16" s="72" t="s">
        <v>208</v>
      </c>
      <c r="BD16" s="289" t="s">
        <v>8525</v>
      </c>
      <c r="BE16" s="71" t="s">
        <v>65</v>
      </c>
      <c r="BF16" s="71" t="s">
        <v>65</v>
      </c>
    </row>
    <row r="17" spans="2:58" x14ac:dyDescent="0.25">
      <c r="B17" s="71">
        <v>2025</v>
      </c>
      <c r="C17" s="71">
        <v>891780111</v>
      </c>
      <c r="D17" s="71" t="s">
        <v>63</v>
      </c>
      <c r="E17" s="102" t="s">
        <v>8524</v>
      </c>
      <c r="F17" s="72" t="s">
        <v>8523</v>
      </c>
      <c r="G17" s="72">
        <v>0</v>
      </c>
      <c r="H17" s="72" t="s">
        <v>71</v>
      </c>
      <c r="I17" s="72" t="s">
        <v>64</v>
      </c>
      <c r="J17" s="104" t="s">
        <v>81</v>
      </c>
      <c r="K17" s="75" t="s">
        <v>8522</v>
      </c>
      <c r="L17" s="76">
        <v>16500000</v>
      </c>
      <c r="M17" s="72" t="s">
        <v>66</v>
      </c>
      <c r="N17" s="75" t="s">
        <v>6365</v>
      </c>
      <c r="O17" s="75">
        <v>1082372495</v>
      </c>
      <c r="P17" s="75">
        <v>123</v>
      </c>
      <c r="Q17" s="80">
        <v>45679</v>
      </c>
      <c r="R17" s="75">
        <v>1353279124</v>
      </c>
      <c r="S17" s="78">
        <v>45695</v>
      </c>
      <c r="T17" s="76">
        <v>16500000</v>
      </c>
      <c r="U17" s="76">
        <v>2255</v>
      </c>
      <c r="V17" s="72" t="s">
        <v>65</v>
      </c>
      <c r="W17" s="76">
        <v>1082939683</v>
      </c>
      <c r="X17" s="104" t="s">
        <v>2881</v>
      </c>
      <c r="Y17" s="78">
        <v>45694</v>
      </c>
      <c r="Z17" s="78">
        <v>45695</v>
      </c>
      <c r="AA17" s="78" t="s">
        <v>73</v>
      </c>
      <c r="AB17" s="78">
        <v>45838</v>
      </c>
      <c r="AC17" s="102">
        <f t="shared" si="0"/>
        <v>143</v>
      </c>
      <c r="AD17" s="72">
        <v>0</v>
      </c>
      <c r="AE17" s="76">
        <v>0</v>
      </c>
      <c r="AF17" s="72">
        <v>0</v>
      </c>
      <c r="AG17" s="79" t="s">
        <v>73</v>
      </c>
      <c r="AH17" s="102">
        <f t="shared" si="1"/>
        <v>0</v>
      </c>
      <c r="AI17" s="72">
        <v>0</v>
      </c>
      <c r="AJ17" s="76">
        <v>0</v>
      </c>
      <c r="AK17" s="72" t="s">
        <v>73</v>
      </c>
      <c r="AL17" s="80" t="s">
        <v>73</v>
      </c>
      <c r="AM17" s="72">
        <v>0</v>
      </c>
      <c r="AN17" s="80" t="s">
        <v>73</v>
      </c>
      <c r="AO17" s="80" t="s">
        <v>73</v>
      </c>
      <c r="AP17" s="80" t="s">
        <v>73</v>
      </c>
      <c r="AQ17" s="102">
        <f t="shared" si="2"/>
        <v>0</v>
      </c>
      <c r="AR17" s="102">
        <f t="shared" si="3"/>
        <v>16500000</v>
      </c>
      <c r="AS17" s="72" t="s">
        <v>65</v>
      </c>
      <c r="AT17" s="76">
        <v>16500000</v>
      </c>
      <c r="AU17" s="72" t="s">
        <v>319</v>
      </c>
      <c r="AV17" s="76">
        <v>0</v>
      </c>
      <c r="AW17" s="81" t="s">
        <v>73</v>
      </c>
      <c r="AX17" s="82">
        <v>16500000</v>
      </c>
      <c r="AY17" s="143">
        <f t="shared" si="4"/>
        <v>0</v>
      </c>
      <c r="AZ17" s="84">
        <f t="shared" si="5"/>
        <v>1</v>
      </c>
      <c r="BA17" s="85">
        <v>1</v>
      </c>
      <c r="BB17" s="81" t="s">
        <v>73</v>
      </c>
      <c r="BC17" s="72" t="s">
        <v>208</v>
      </c>
      <c r="BD17" s="289" t="s">
        <v>8521</v>
      </c>
      <c r="BE17" s="71" t="s">
        <v>65</v>
      </c>
      <c r="BF17" s="71" t="s">
        <v>65</v>
      </c>
    </row>
    <row r="18" spans="2:58" x14ac:dyDescent="0.25">
      <c r="B18" s="71">
        <v>2025</v>
      </c>
      <c r="C18" s="71">
        <v>891780111</v>
      </c>
      <c r="D18" s="71" t="s">
        <v>63</v>
      </c>
      <c r="E18" s="102" t="s">
        <v>8520</v>
      </c>
      <c r="F18" s="72" t="s">
        <v>8519</v>
      </c>
      <c r="G18" s="72">
        <v>0</v>
      </c>
      <c r="H18" s="72" t="s">
        <v>71</v>
      </c>
      <c r="I18" s="72" t="s">
        <v>64</v>
      </c>
      <c r="J18" s="104" t="s">
        <v>81</v>
      </c>
      <c r="K18" s="75" t="s">
        <v>8518</v>
      </c>
      <c r="L18" s="76">
        <v>16500000</v>
      </c>
      <c r="M18" s="72" t="s">
        <v>66</v>
      </c>
      <c r="N18" s="75" t="s">
        <v>4020</v>
      </c>
      <c r="O18" s="75">
        <v>1079938053</v>
      </c>
      <c r="P18" s="75">
        <v>123</v>
      </c>
      <c r="Q18" s="80">
        <v>45679</v>
      </c>
      <c r="R18" s="75">
        <v>1353279124</v>
      </c>
      <c r="S18" s="78">
        <v>45695</v>
      </c>
      <c r="T18" s="76">
        <v>16500000</v>
      </c>
      <c r="U18" s="76">
        <v>2256</v>
      </c>
      <c r="V18" s="72" t="s">
        <v>65</v>
      </c>
      <c r="W18" s="76">
        <v>1082939683</v>
      </c>
      <c r="X18" s="104" t="s">
        <v>2881</v>
      </c>
      <c r="Y18" s="78">
        <v>45694</v>
      </c>
      <c r="Z18" s="78">
        <v>45695</v>
      </c>
      <c r="AA18" s="78" t="s">
        <v>73</v>
      </c>
      <c r="AB18" s="78">
        <v>45838</v>
      </c>
      <c r="AC18" s="102">
        <f t="shared" si="0"/>
        <v>143</v>
      </c>
      <c r="AD18" s="72">
        <v>0</v>
      </c>
      <c r="AE18" s="76">
        <v>0</v>
      </c>
      <c r="AF18" s="72">
        <v>0</v>
      </c>
      <c r="AG18" s="79" t="s">
        <v>73</v>
      </c>
      <c r="AH18" s="102">
        <f t="shared" si="1"/>
        <v>0</v>
      </c>
      <c r="AI18" s="72">
        <v>1</v>
      </c>
      <c r="AJ18" s="76">
        <v>16500000</v>
      </c>
      <c r="AK18" s="78">
        <v>45699</v>
      </c>
      <c r="AL18" s="80" t="s">
        <v>73</v>
      </c>
      <c r="AM18" s="72">
        <v>0</v>
      </c>
      <c r="AN18" s="80" t="s">
        <v>73</v>
      </c>
      <c r="AO18" s="80" t="s">
        <v>73</v>
      </c>
      <c r="AP18" s="80" t="s">
        <v>73</v>
      </c>
      <c r="AQ18" s="102">
        <f t="shared" si="2"/>
        <v>0</v>
      </c>
      <c r="AR18" s="102">
        <f t="shared" si="3"/>
        <v>0</v>
      </c>
      <c r="AS18" s="72" t="s">
        <v>65</v>
      </c>
      <c r="AT18" s="76">
        <v>16500000</v>
      </c>
      <c r="AU18" s="72" t="s">
        <v>319</v>
      </c>
      <c r="AV18" s="76">
        <v>0</v>
      </c>
      <c r="AW18" s="81" t="s">
        <v>73</v>
      </c>
      <c r="AX18" s="82">
        <v>0</v>
      </c>
      <c r="AY18" s="143">
        <f t="shared" si="4"/>
        <v>0</v>
      </c>
      <c r="AZ18" s="84" t="str">
        <f t="shared" si="5"/>
        <v>_</v>
      </c>
      <c r="BA18" s="85">
        <v>1</v>
      </c>
      <c r="BB18" s="81" t="s">
        <v>73</v>
      </c>
      <c r="BC18" s="72" t="s">
        <v>208</v>
      </c>
      <c r="BD18" s="289" t="s">
        <v>8517</v>
      </c>
      <c r="BE18" s="71" t="s">
        <v>65</v>
      </c>
      <c r="BF18" s="71" t="s">
        <v>65</v>
      </c>
    </row>
    <row r="19" spans="2:58" x14ac:dyDescent="0.25">
      <c r="B19" s="71">
        <v>2025</v>
      </c>
      <c r="C19" s="71">
        <v>891780111</v>
      </c>
      <c r="D19" s="71" t="s">
        <v>63</v>
      </c>
      <c r="E19" s="102" t="s">
        <v>8516</v>
      </c>
      <c r="F19" s="72" t="s">
        <v>8515</v>
      </c>
      <c r="G19" s="72">
        <v>0</v>
      </c>
      <c r="H19" s="72" t="s">
        <v>71</v>
      </c>
      <c r="I19" s="72" t="s">
        <v>2884</v>
      </c>
      <c r="J19" s="104" t="s">
        <v>81</v>
      </c>
      <c r="K19" s="75" t="s">
        <v>8514</v>
      </c>
      <c r="L19" s="76">
        <v>45158400</v>
      </c>
      <c r="M19" s="72" t="s">
        <v>66</v>
      </c>
      <c r="N19" s="75" t="s">
        <v>8513</v>
      </c>
      <c r="O19" s="75">
        <v>93123401</v>
      </c>
      <c r="P19" s="75">
        <v>227</v>
      </c>
      <c r="Q19" s="78">
        <v>45691</v>
      </c>
      <c r="R19" s="75">
        <v>501037440</v>
      </c>
      <c r="S19" s="78">
        <v>45695</v>
      </c>
      <c r="T19" s="76">
        <v>45158400</v>
      </c>
      <c r="U19" s="76">
        <v>2257</v>
      </c>
      <c r="V19" s="72" t="s">
        <v>65</v>
      </c>
      <c r="W19" s="76">
        <v>85472020</v>
      </c>
      <c r="X19" s="104" t="s">
        <v>7445</v>
      </c>
      <c r="Y19" s="78">
        <v>45695</v>
      </c>
      <c r="Z19" s="78">
        <v>45695</v>
      </c>
      <c r="AA19" s="78" t="s">
        <v>73</v>
      </c>
      <c r="AB19" s="78">
        <v>45991</v>
      </c>
      <c r="AC19" s="102">
        <f t="shared" si="0"/>
        <v>296</v>
      </c>
      <c r="AD19" s="72">
        <v>0</v>
      </c>
      <c r="AE19" s="76">
        <v>0</v>
      </c>
      <c r="AF19" s="72">
        <v>0</v>
      </c>
      <c r="AG19" s="79" t="s">
        <v>73</v>
      </c>
      <c r="AH19" s="102">
        <f t="shared" si="1"/>
        <v>0</v>
      </c>
      <c r="AI19" s="72">
        <v>0</v>
      </c>
      <c r="AJ19" s="76">
        <v>0</v>
      </c>
      <c r="AK19" s="72" t="s">
        <v>73</v>
      </c>
      <c r="AL19" s="80" t="s">
        <v>73</v>
      </c>
      <c r="AM19" s="72">
        <v>0</v>
      </c>
      <c r="AN19" s="80" t="s">
        <v>73</v>
      </c>
      <c r="AO19" s="80" t="s">
        <v>73</v>
      </c>
      <c r="AP19" s="80" t="s">
        <v>73</v>
      </c>
      <c r="AQ19" s="102">
        <f t="shared" si="2"/>
        <v>0</v>
      </c>
      <c r="AR19" s="102">
        <f t="shared" si="3"/>
        <v>45158400</v>
      </c>
      <c r="AS19" s="72" t="s">
        <v>319</v>
      </c>
      <c r="AT19" s="76">
        <v>0</v>
      </c>
      <c r="AU19" s="72" t="s">
        <v>319</v>
      </c>
      <c r="AV19" s="76">
        <v>0</v>
      </c>
      <c r="AW19" s="81" t="s">
        <v>73</v>
      </c>
      <c r="AX19" s="82">
        <v>18063360</v>
      </c>
      <c r="AY19" s="143">
        <f t="shared" si="4"/>
        <v>27095040</v>
      </c>
      <c r="AZ19" s="84">
        <f t="shared" si="5"/>
        <v>0.4</v>
      </c>
      <c r="BA19" s="85">
        <v>0.4</v>
      </c>
      <c r="BB19" s="81" t="s">
        <v>73</v>
      </c>
      <c r="BC19" s="72" t="s">
        <v>123</v>
      </c>
      <c r="BD19" s="289" t="s">
        <v>8512</v>
      </c>
      <c r="BE19" s="71" t="s">
        <v>65</v>
      </c>
      <c r="BF19" s="71" t="s">
        <v>65</v>
      </c>
    </row>
    <row r="20" spans="2:58" x14ac:dyDescent="0.25">
      <c r="B20" s="71">
        <v>2025</v>
      </c>
      <c r="C20" s="71">
        <v>891780111</v>
      </c>
      <c r="D20" s="71" t="s">
        <v>63</v>
      </c>
      <c r="E20" s="102" t="s">
        <v>8511</v>
      </c>
      <c r="F20" s="72" t="s">
        <v>8510</v>
      </c>
      <c r="G20" s="72">
        <v>0</v>
      </c>
      <c r="H20" s="72" t="s">
        <v>71</v>
      </c>
      <c r="I20" s="72" t="s">
        <v>2884</v>
      </c>
      <c r="J20" s="104" t="s">
        <v>81</v>
      </c>
      <c r="K20" s="75" t="s">
        <v>8509</v>
      </c>
      <c r="L20" s="76">
        <v>33908970</v>
      </c>
      <c r="M20" s="72" t="s">
        <v>66</v>
      </c>
      <c r="N20" s="75" t="s">
        <v>8508</v>
      </c>
      <c r="O20" s="75">
        <v>1082998091</v>
      </c>
      <c r="P20" s="75">
        <v>227</v>
      </c>
      <c r="Q20" s="78">
        <v>45691</v>
      </c>
      <c r="R20" s="75">
        <v>501037440</v>
      </c>
      <c r="S20" s="78">
        <v>45695</v>
      </c>
      <c r="T20" s="76">
        <v>33908970</v>
      </c>
      <c r="U20" s="76">
        <v>2258</v>
      </c>
      <c r="V20" s="72" t="s">
        <v>65</v>
      </c>
      <c r="W20" s="76">
        <v>85472020</v>
      </c>
      <c r="X20" s="104" t="s">
        <v>7445</v>
      </c>
      <c r="Y20" s="78">
        <v>45695</v>
      </c>
      <c r="Z20" s="78">
        <v>45695</v>
      </c>
      <c r="AA20" s="78" t="s">
        <v>73</v>
      </c>
      <c r="AB20" s="78">
        <v>45991</v>
      </c>
      <c r="AC20" s="102">
        <f t="shared" si="0"/>
        <v>296</v>
      </c>
      <c r="AD20" s="72">
        <v>0</v>
      </c>
      <c r="AE20" s="76">
        <v>0</v>
      </c>
      <c r="AF20" s="72">
        <v>0</v>
      </c>
      <c r="AG20" s="79" t="s">
        <v>73</v>
      </c>
      <c r="AH20" s="102">
        <f t="shared" si="1"/>
        <v>0</v>
      </c>
      <c r="AI20" s="72">
        <v>0</v>
      </c>
      <c r="AJ20" s="76">
        <v>0</v>
      </c>
      <c r="AK20" s="72" t="s">
        <v>73</v>
      </c>
      <c r="AL20" s="80" t="s">
        <v>73</v>
      </c>
      <c r="AM20" s="72">
        <v>0</v>
      </c>
      <c r="AN20" s="80" t="s">
        <v>73</v>
      </c>
      <c r="AO20" s="80" t="s">
        <v>73</v>
      </c>
      <c r="AP20" s="80" t="s">
        <v>73</v>
      </c>
      <c r="AQ20" s="102">
        <f t="shared" si="2"/>
        <v>0</v>
      </c>
      <c r="AR20" s="102">
        <f t="shared" si="3"/>
        <v>33908970</v>
      </c>
      <c r="AS20" s="72" t="s">
        <v>319</v>
      </c>
      <c r="AT20" s="76">
        <v>0</v>
      </c>
      <c r="AU20" s="72" t="s">
        <v>319</v>
      </c>
      <c r="AV20" s="76">
        <v>0</v>
      </c>
      <c r="AW20" s="81" t="s">
        <v>73</v>
      </c>
      <c r="AX20" s="82">
        <v>13563588</v>
      </c>
      <c r="AY20" s="143">
        <f t="shared" si="4"/>
        <v>20345382</v>
      </c>
      <c r="AZ20" s="84">
        <f t="shared" si="5"/>
        <v>0.4</v>
      </c>
      <c r="BA20" s="85">
        <v>0.4</v>
      </c>
      <c r="BB20" s="81" t="s">
        <v>73</v>
      </c>
      <c r="BC20" s="72" t="s">
        <v>123</v>
      </c>
      <c r="BD20" s="289" t="s">
        <v>8507</v>
      </c>
      <c r="BE20" s="71" t="s">
        <v>65</v>
      </c>
      <c r="BF20" s="71" t="s">
        <v>65</v>
      </c>
    </row>
    <row r="21" spans="2:58" x14ac:dyDescent="0.25">
      <c r="B21" s="71">
        <v>2025</v>
      </c>
      <c r="C21" s="71">
        <v>891780111</v>
      </c>
      <c r="D21" s="71" t="s">
        <v>63</v>
      </c>
      <c r="E21" s="102" t="s">
        <v>8506</v>
      </c>
      <c r="F21" s="72" t="s">
        <v>8505</v>
      </c>
      <c r="G21" s="72">
        <v>0</v>
      </c>
      <c r="H21" s="72" t="s">
        <v>71</v>
      </c>
      <c r="I21" s="72" t="s">
        <v>2884</v>
      </c>
      <c r="J21" s="104" t="s">
        <v>81</v>
      </c>
      <c r="K21" s="75" t="s">
        <v>8504</v>
      </c>
      <c r="L21" s="76">
        <v>23520000</v>
      </c>
      <c r="M21" s="72" t="s">
        <v>66</v>
      </c>
      <c r="N21" s="75" t="s">
        <v>8503</v>
      </c>
      <c r="O21" s="75">
        <v>1065647873</v>
      </c>
      <c r="P21" s="75">
        <v>227</v>
      </c>
      <c r="Q21" s="78">
        <v>45691</v>
      </c>
      <c r="R21" s="75">
        <v>501037440</v>
      </c>
      <c r="S21" s="78">
        <v>45695</v>
      </c>
      <c r="T21" s="76">
        <v>23520000</v>
      </c>
      <c r="U21" s="76">
        <v>2259</v>
      </c>
      <c r="V21" s="72" t="s">
        <v>65</v>
      </c>
      <c r="W21" s="76">
        <v>85472020</v>
      </c>
      <c r="X21" s="104" t="s">
        <v>7445</v>
      </c>
      <c r="Y21" s="78">
        <v>45695</v>
      </c>
      <c r="Z21" s="78">
        <v>45695</v>
      </c>
      <c r="AA21" s="78" t="s">
        <v>73</v>
      </c>
      <c r="AB21" s="78">
        <v>45991</v>
      </c>
      <c r="AC21" s="102">
        <f t="shared" si="0"/>
        <v>296</v>
      </c>
      <c r="AD21" s="72">
        <v>0</v>
      </c>
      <c r="AE21" s="76">
        <v>0</v>
      </c>
      <c r="AF21" s="72">
        <v>0</v>
      </c>
      <c r="AG21" s="79" t="s">
        <v>73</v>
      </c>
      <c r="AH21" s="102">
        <f t="shared" si="1"/>
        <v>0</v>
      </c>
      <c r="AI21" s="72">
        <v>0</v>
      </c>
      <c r="AJ21" s="76">
        <v>0</v>
      </c>
      <c r="AK21" s="72" t="s">
        <v>73</v>
      </c>
      <c r="AL21" s="80" t="s">
        <v>73</v>
      </c>
      <c r="AM21" s="72">
        <v>0</v>
      </c>
      <c r="AN21" s="80" t="s">
        <v>73</v>
      </c>
      <c r="AO21" s="80" t="s">
        <v>73</v>
      </c>
      <c r="AP21" s="80" t="s">
        <v>73</v>
      </c>
      <c r="AQ21" s="102">
        <f t="shared" si="2"/>
        <v>0</v>
      </c>
      <c r="AR21" s="102">
        <f t="shared" si="3"/>
        <v>23520000</v>
      </c>
      <c r="AS21" s="72" t="s">
        <v>319</v>
      </c>
      <c r="AT21" s="76">
        <v>0</v>
      </c>
      <c r="AU21" s="72" t="s">
        <v>319</v>
      </c>
      <c r="AV21" s="76">
        <v>0</v>
      </c>
      <c r="AW21" s="81" t="s">
        <v>73</v>
      </c>
      <c r="AX21" s="82">
        <v>9408000</v>
      </c>
      <c r="AY21" s="143">
        <f t="shared" si="4"/>
        <v>14112000</v>
      </c>
      <c r="AZ21" s="84">
        <f t="shared" si="5"/>
        <v>0.4</v>
      </c>
      <c r="BA21" s="85">
        <v>0.4</v>
      </c>
      <c r="BB21" s="81" t="s">
        <v>73</v>
      </c>
      <c r="BC21" s="72" t="s">
        <v>123</v>
      </c>
      <c r="BD21" s="289" t="s">
        <v>8502</v>
      </c>
      <c r="BE21" s="71" t="s">
        <v>65</v>
      </c>
      <c r="BF21" s="71" t="s">
        <v>65</v>
      </c>
    </row>
    <row r="22" spans="2:58" x14ac:dyDescent="0.25">
      <c r="B22" s="71">
        <v>2025</v>
      </c>
      <c r="C22" s="71">
        <v>891780111</v>
      </c>
      <c r="D22" s="71" t="s">
        <v>63</v>
      </c>
      <c r="E22" s="102" t="s">
        <v>8501</v>
      </c>
      <c r="F22" s="72" t="s">
        <v>8500</v>
      </c>
      <c r="G22" s="72">
        <v>0</v>
      </c>
      <c r="H22" s="72" t="s">
        <v>71</v>
      </c>
      <c r="I22" s="72" t="s">
        <v>64</v>
      </c>
      <c r="J22" s="104" t="s">
        <v>81</v>
      </c>
      <c r="K22" s="75" t="s">
        <v>8499</v>
      </c>
      <c r="L22" s="76">
        <v>21000000</v>
      </c>
      <c r="M22" s="72" t="s">
        <v>66</v>
      </c>
      <c r="N22" s="75" t="s">
        <v>6926</v>
      </c>
      <c r="O22" s="75">
        <v>1098748884</v>
      </c>
      <c r="P22" s="75">
        <v>123</v>
      </c>
      <c r="Q22" s="80">
        <v>45679</v>
      </c>
      <c r="R22" s="75">
        <v>1353279124</v>
      </c>
      <c r="S22" s="78">
        <v>45695</v>
      </c>
      <c r="T22" s="76">
        <v>21000000</v>
      </c>
      <c r="U22" s="76">
        <v>2260</v>
      </c>
      <c r="V22" s="72" t="s">
        <v>65</v>
      </c>
      <c r="W22" s="76">
        <v>1082939683</v>
      </c>
      <c r="X22" s="104" t="s">
        <v>2881</v>
      </c>
      <c r="Y22" s="78">
        <v>45695</v>
      </c>
      <c r="Z22" s="78">
        <v>45695</v>
      </c>
      <c r="AA22" s="78" t="s">
        <v>73</v>
      </c>
      <c r="AB22" s="78">
        <v>45838</v>
      </c>
      <c r="AC22" s="102">
        <f t="shared" si="0"/>
        <v>143</v>
      </c>
      <c r="AD22" s="72">
        <v>0</v>
      </c>
      <c r="AE22" s="76">
        <v>0</v>
      </c>
      <c r="AF22" s="72">
        <v>0</v>
      </c>
      <c r="AG22" s="79" t="s">
        <v>73</v>
      </c>
      <c r="AH22" s="102">
        <f t="shared" si="1"/>
        <v>0</v>
      </c>
      <c r="AI22" s="72">
        <v>0</v>
      </c>
      <c r="AJ22" s="76">
        <v>0</v>
      </c>
      <c r="AK22" s="72" t="s">
        <v>73</v>
      </c>
      <c r="AL22" s="80" t="s">
        <v>73</v>
      </c>
      <c r="AM22" s="72">
        <v>0</v>
      </c>
      <c r="AN22" s="80" t="s">
        <v>73</v>
      </c>
      <c r="AO22" s="80" t="s">
        <v>73</v>
      </c>
      <c r="AP22" s="80" t="s">
        <v>73</v>
      </c>
      <c r="AQ22" s="102">
        <f t="shared" si="2"/>
        <v>0</v>
      </c>
      <c r="AR22" s="102">
        <f t="shared" si="3"/>
        <v>21000000</v>
      </c>
      <c r="AS22" s="72" t="s">
        <v>65</v>
      </c>
      <c r="AT22" s="76">
        <v>21000000</v>
      </c>
      <c r="AU22" s="72" t="s">
        <v>319</v>
      </c>
      <c r="AV22" s="76">
        <v>0</v>
      </c>
      <c r="AW22" s="81" t="s">
        <v>73</v>
      </c>
      <c r="AX22" s="82">
        <v>21000000</v>
      </c>
      <c r="AY22" s="143">
        <f t="shared" si="4"/>
        <v>0</v>
      </c>
      <c r="AZ22" s="84">
        <f t="shared" si="5"/>
        <v>1</v>
      </c>
      <c r="BA22" s="85">
        <v>1</v>
      </c>
      <c r="BB22" s="81" t="s">
        <v>73</v>
      </c>
      <c r="BC22" s="72" t="s">
        <v>208</v>
      </c>
      <c r="BD22" s="289" t="s">
        <v>8498</v>
      </c>
      <c r="BE22" s="71" t="s">
        <v>65</v>
      </c>
      <c r="BF22" s="71" t="s">
        <v>65</v>
      </c>
    </row>
    <row r="23" spans="2:58" x14ac:dyDescent="0.25">
      <c r="B23" s="71">
        <v>2025</v>
      </c>
      <c r="C23" s="71">
        <v>891780111</v>
      </c>
      <c r="D23" s="71" t="s">
        <v>63</v>
      </c>
      <c r="E23" s="102" t="s">
        <v>8497</v>
      </c>
      <c r="F23" s="72" t="s">
        <v>8496</v>
      </c>
      <c r="G23" s="72">
        <v>0</v>
      </c>
      <c r="H23" s="72" t="s">
        <v>71</v>
      </c>
      <c r="I23" s="72" t="s">
        <v>2884</v>
      </c>
      <c r="J23" s="104" t="s">
        <v>81</v>
      </c>
      <c r="K23" s="75" t="s">
        <v>8495</v>
      </c>
      <c r="L23" s="76">
        <v>23520000</v>
      </c>
      <c r="M23" s="72" t="s">
        <v>66</v>
      </c>
      <c r="N23" s="75" t="s">
        <v>8494</v>
      </c>
      <c r="O23" s="75">
        <v>1083014308</v>
      </c>
      <c r="P23" s="75">
        <v>227</v>
      </c>
      <c r="Q23" s="78">
        <v>45691</v>
      </c>
      <c r="R23" s="75">
        <v>501037440</v>
      </c>
      <c r="S23" s="78">
        <v>45699</v>
      </c>
      <c r="T23" s="76">
        <v>23520000</v>
      </c>
      <c r="U23" s="76">
        <v>2302</v>
      </c>
      <c r="V23" s="72" t="s">
        <v>65</v>
      </c>
      <c r="W23" s="76">
        <v>85472020</v>
      </c>
      <c r="X23" s="104" t="s">
        <v>7445</v>
      </c>
      <c r="Y23" s="78">
        <v>45698</v>
      </c>
      <c r="Z23" s="78">
        <v>45699</v>
      </c>
      <c r="AA23" s="78" t="s">
        <v>73</v>
      </c>
      <c r="AB23" s="78">
        <v>45991</v>
      </c>
      <c r="AC23" s="102">
        <f t="shared" si="0"/>
        <v>292</v>
      </c>
      <c r="AD23" s="72">
        <v>0</v>
      </c>
      <c r="AE23" s="76">
        <v>0</v>
      </c>
      <c r="AF23" s="72">
        <v>0</v>
      </c>
      <c r="AG23" s="79" t="s">
        <v>73</v>
      </c>
      <c r="AH23" s="102">
        <f t="shared" si="1"/>
        <v>0</v>
      </c>
      <c r="AI23" s="72">
        <v>0</v>
      </c>
      <c r="AJ23" s="76">
        <v>0</v>
      </c>
      <c r="AK23" s="72" t="s">
        <v>73</v>
      </c>
      <c r="AL23" s="80" t="s">
        <v>73</v>
      </c>
      <c r="AM23" s="72">
        <v>0</v>
      </c>
      <c r="AN23" s="80" t="s">
        <v>73</v>
      </c>
      <c r="AO23" s="80" t="s">
        <v>73</v>
      </c>
      <c r="AP23" s="80" t="s">
        <v>73</v>
      </c>
      <c r="AQ23" s="102">
        <f t="shared" si="2"/>
        <v>0</v>
      </c>
      <c r="AR23" s="102">
        <f t="shared" si="3"/>
        <v>23520000</v>
      </c>
      <c r="AS23" s="72" t="s">
        <v>319</v>
      </c>
      <c r="AT23" s="76">
        <v>0</v>
      </c>
      <c r="AU23" s="72" t="s">
        <v>319</v>
      </c>
      <c r="AV23" s="76">
        <v>0</v>
      </c>
      <c r="AW23" s="81" t="s">
        <v>73</v>
      </c>
      <c r="AX23" s="82">
        <v>9408000</v>
      </c>
      <c r="AY23" s="143">
        <f t="shared" si="4"/>
        <v>14112000</v>
      </c>
      <c r="AZ23" s="84">
        <f t="shared" si="5"/>
        <v>0.4</v>
      </c>
      <c r="BA23" s="85">
        <v>0.4</v>
      </c>
      <c r="BB23" s="81" t="s">
        <v>73</v>
      </c>
      <c r="BC23" s="72" t="s">
        <v>123</v>
      </c>
      <c r="BD23" s="289" t="s">
        <v>8493</v>
      </c>
      <c r="BE23" s="71" t="s">
        <v>65</v>
      </c>
      <c r="BF23" s="71" t="s">
        <v>65</v>
      </c>
    </row>
    <row r="24" spans="2:58" x14ac:dyDescent="0.25">
      <c r="B24" s="71">
        <v>2025</v>
      </c>
      <c r="C24" s="71">
        <v>891780111</v>
      </c>
      <c r="D24" s="71" t="s">
        <v>63</v>
      </c>
      <c r="E24" s="102" t="s">
        <v>8492</v>
      </c>
      <c r="F24" s="72" t="s">
        <v>8491</v>
      </c>
      <c r="G24" s="72">
        <v>0</v>
      </c>
      <c r="H24" s="72" t="s">
        <v>71</v>
      </c>
      <c r="I24" s="72" t="s">
        <v>2884</v>
      </c>
      <c r="J24" s="104" t="s">
        <v>81</v>
      </c>
      <c r="K24" s="75" t="s">
        <v>8490</v>
      </c>
      <c r="L24" s="76">
        <v>33908970</v>
      </c>
      <c r="M24" s="72" t="s">
        <v>66</v>
      </c>
      <c r="N24" s="75" t="s">
        <v>8489</v>
      </c>
      <c r="O24" s="75">
        <v>85474379</v>
      </c>
      <c r="P24" s="75">
        <v>227</v>
      </c>
      <c r="Q24" s="78">
        <v>45691</v>
      </c>
      <c r="R24" s="75">
        <v>501037440</v>
      </c>
      <c r="S24" s="78">
        <v>45699</v>
      </c>
      <c r="T24" s="76">
        <v>33908970</v>
      </c>
      <c r="U24" s="76">
        <v>2303</v>
      </c>
      <c r="V24" s="72" t="s">
        <v>65</v>
      </c>
      <c r="W24" s="76">
        <v>85472020</v>
      </c>
      <c r="X24" s="104" t="s">
        <v>7445</v>
      </c>
      <c r="Y24" s="78">
        <v>45698</v>
      </c>
      <c r="Z24" s="78">
        <v>45699</v>
      </c>
      <c r="AA24" s="78" t="s">
        <v>73</v>
      </c>
      <c r="AB24" s="78">
        <v>45991</v>
      </c>
      <c r="AC24" s="102">
        <f t="shared" si="0"/>
        <v>292</v>
      </c>
      <c r="AD24" s="72">
        <v>0</v>
      </c>
      <c r="AE24" s="76">
        <v>0</v>
      </c>
      <c r="AF24" s="72">
        <v>0</v>
      </c>
      <c r="AG24" s="79" t="s">
        <v>73</v>
      </c>
      <c r="AH24" s="102">
        <f t="shared" si="1"/>
        <v>0</v>
      </c>
      <c r="AI24" s="72">
        <v>0</v>
      </c>
      <c r="AJ24" s="76">
        <v>0</v>
      </c>
      <c r="AK24" s="72" t="s">
        <v>73</v>
      </c>
      <c r="AL24" s="80" t="s">
        <v>73</v>
      </c>
      <c r="AM24" s="72">
        <v>0</v>
      </c>
      <c r="AN24" s="80" t="s">
        <v>73</v>
      </c>
      <c r="AO24" s="80" t="s">
        <v>73</v>
      </c>
      <c r="AP24" s="80" t="s">
        <v>73</v>
      </c>
      <c r="AQ24" s="102">
        <f t="shared" si="2"/>
        <v>0</v>
      </c>
      <c r="AR24" s="102">
        <f t="shared" si="3"/>
        <v>33908970</v>
      </c>
      <c r="AS24" s="72" t="s">
        <v>319</v>
      </c>
      <c r="AT24" s="76">
        <v>0</v>
      </c>
      <c r="AU24" s="72" t="s">
        <v>319</v>
      </c>
      <c r="AV24" s="76">
        <v>0</v>
      </c>
      <c r="AW24" s="81" t="s">
        <v>73</v>
      </c>
      <c r="AX24" s="82">
        <v>13563588</v>
      </c>
      <c r="AY24" s="143">
        <f t="shared" si="4"/>
        <v>20345382</v>
      </c>
      <c r="AZ24" s="84">
        <f t="shared" si="5"/>
        <v>0.4</v>
      </c>
      <c r="BA24" s="85">
        <v>0.4</v>
      </c>
      <c r="BB24" s="81" t="s">
        <v>73</v>
      </c>
      <c r="BC24" s="72" t="s">
        <v>123</v>
      </c>
      <c r="BD24" s="289" t="s">
        <v>8488</v>
      </c>
      <c r="BE24" s="71" t="s">
        <v>65</v>
      </c>
      <c r="BF24" s="71" t="s">
        <v>65</v>
      </c>
    </row>
    <row r="25" spans="2:58" x14ac:dyDescent="0.25">
      <c r="B25" s="71">
        <v>2025</v>
      </c>
      <c r="C25" s="71">
        <v>891780111</v>
      </c>
      <c r="D25" s="71" t="s">
        <v>63</v>
      </c>
      <c r="E25" s="102" t="s">
        <v>8487</v>
      </c>
      <c r="F25" s="72" t="s">
        <v>8486</v>
      </c>
      <c r="G25" s="72">
        <v>0</v>
      </c>
      <c r="H25" s="72" t="s">
        <v>71</v>
      </c>
      <c r="I25" s="72" t="s">
        <v>2884</v>
      </c>
      <c r="J25" s="104" t="s">
        <v>81</v>
      </c>
      <c r="K25" s="75" t="s">
        <v>8485</v>
      </c>
      <c r="L25" s="76">
        <v>10500000</v>
      </c>
      <c r="M25" s="72" t="s">
        <v>66</v>
      </c>
      <c r="N25" s="75" t="s">
        <v>7916</v>
      </c>
      <c r="O25" s="75">
        <v>1082940809</v>
      </c>
      <c r="P25" s="75">
        <v>269</v>
      </c>
      <c r="Q25" s="78">
        <v>45694</v>
      </c>
      <c r="R25" s="75">
        <v>503100000</v>
      </c>
      <c r="S25" s="78">
        <v>45699</v>
      </c>
      <c r="T25" s="76">
        <v>10500000</v>
      </c>
      <c r="U25" s="76">
        <v>2338</v>
      </c>
      <c r="V25" s="72" t="s">
        <v>65</v>
      </c>
      <c r="W25" s="76">
        <v>72221403</v>
      </c>
      <c r="X25" s="104" t="s">
        <v>5709</v>
      </c>
      <c r="Y25" s="78">
        <v>45698</v>
      </c>
      <c r="Z25" s="78">
        <v>45699</v>
      </c>
      <c r="AA25" s="78" t="s">
        <v>73</v>
      </c>
      <c r="AB25" s="78">
        <v>45747</v>
      </c>
      <c r="AC25" s="102">
        <f t="shared" si="0"/>
        <v>48</v>
      </c>
      <c r="AD25" s="72">
        <v>0</v>
      </c>
      <c r="AE25" s="76">
        <v>0</v>
      </c>
      <c r="AF25" s="72">
        <v>0</v>
      </c>
      <c r="AG25" s="79" t="s">
        <v>73</v>
      </c>
      <c r="AH25" s="102">
        <f t="shared" si="1"/>
        <v>0</v>
      </c>
      <c r="AI25" s="72">
        <v>0</v>
      </c>
      <c r="AJ25" s="76">
        <v>0</v>
      </c>
      <c r="AK25" s="72" t="s">
        <v>73</v>
      </c>
      <c r="AL25" s="80" t="s">
        <v>73</v>
      </c>
      <c r="AM25" s="72">
        <v>0</v>
      </c>
      <c r="AN25" s="80" t="s">
        <v>73</v>
      </c>
      <c r="AO25" s="80" t="s">
        <v>73</v>
      </c>
      <c r="AP25" s="80" t="s">
        <v>73</v>
      </c>
      <c r="AQ25" s="102">
        <f t="shared" si="2"/>
        <v>0</v>
      </c>
      <c r="AR25" s="102">
        <f t="shared" si="3"/>
        <v>10500000</v>
      </c>
      <c r="AS25" s="72" t="s">
        <v>319</v>
      </c>
      <c r="AT25" s="76">
        <v>0</v>
      </c>
      <c r="AU25" s="72" t="s">
        <v>319</v>
      </c>
      <c r="AV25" s="76">
        <v>0</v>
      </c>
      <c r="AW25" s="81" t="s">
        <v>73</v>
      </c>
      <c r="AX25" s="82">
        <v>10500000</v>
      </c>
      <c r="AY25" s="143">
        <f t="shared" si="4"/>
        <v>0</v>
      </c>
      <c r="AZ25" s="84">
        <f t="shared" si="5"/>
        <v>1</v>
      </c>
      <c r="BA25" s="85">
        <v>1</v>
      </c>
      <c r="BB25" s="81" t="s">
        <v>73</v>
      </c>
      <c r="BC25" s="72" t="s">
        <v>208</v>
      </c>
      <c r="BD25" s="289" t="s">
        <v>8484</v>
      </c>
      <c r="BE25" s="71" t="s">
        <v>65</v>
      </c>
      <c r="BF25" s="71" t="s">
        <v>65</v>
      </c>
    </row>
    <row r="26" spans="2:58" x14ac:dyDescent="0.25">
      <c r="B26" s="71">
        <v>2025</v>
      </c>
      <c r="C26" s="71">
        <v>891780111</v>
      </c>
      <c r="D26" s="71" t="s">
        <v>63</v>
      </c>
      <c r="E26" s="102" t="s">
        <v>8483</v>
      </c>
      <c r="F26" s="72" t="s">
        <v>8482</v>
      </c>
      <c r="G26" s="72">
        <v>0</v>
      </c>
      <c r="H26" s="72" t="s">
        <v>71</v>
      </c>
      <c r="I26" s="72" t="s">
        <v>2884</v>
      </c>
      <c r="J26" s="104" t="s">
        <v>81</v>
      </c>
      <c r="K26" s="75" t="s">
        <v>8481</v>
      </c>
      <c r="L26" s="76">
        <v>10500000</v>
      </c>
      <c r="M26" s="72" t="s">
        <v>66</v>
      </c>
      <c r="N26" s="75" t="s">
        <v>7150</v>
      </c>
      <c r="O26" s="75">
        <v>1083003056</v>
      </c>
      <c r="P26" s="75">
        <v>269</v>
      </c>
      <c r="Q26" s="78">
        <v>45694</v>
      </c>
      <c r="R26" s="75">
        <v>503100000</v>
      </c>
      <c r="S26" s="78">
        <v>45699</v>
      </c>
      <c r="T26" s="76">
        <v>10500000</v>
      </c>
      <c r="U26" s="76">
        <v>2339</v>
      </c>
      <c r="V26" s="72" t="s">
        <v>65</v>
      </c>
      <c r="W26" s="76">
        <v>72221403</v>
      </c>
      <c r="X26" s="104" t="s">
        <v>5709</v>
      </c>
      <c r="Y26" s="78">
        <v>45698</v>
      </c>
      <c r="Z26" s="78">
        <v>45699</v>
      </c>
      <c r="AA26" s="78" t="s">
        <v>73</v>
      </c>
      <c r="AB26" s="78">
        <v>45747</v>
      </c>
      <c r="AC26" s="102">
        <f t="shared" si="0"/>
        <v>48</v>
      </c>
      <c r="AD26" s="72">
        <v>0</v>
      </c>
      <c r="AE26" s="76">
        <v>0</v>
      </c>
      <c r="AF26" s="72">
        <v>0</v>
      </c>
      <c r="AG26" s="79" t="s">
        <v>73</v>
      </c>
      <c r="AH26" s="102">
        <f t="shared" si="1"/>
        <v>0</v>
      </c>
      <c r="AI26" s="72">
        <v>0</v>
      </c>
      <c r="AJ26" s="76">
        <v>0</v>
      </c>
      <c r="AK26" s="72" t="s">
        <v>73</v>
      </c>
      <c r="AL26" s="80" t="s">
        <v>73</v>
      </c>
      <c r="AM26" s="72">
        <v>0</v>
      </c>
      <c r="AN26" s="80" t="s">
        <v>73</v>
      </c>
      <c r="AO26" s="80" t="s">
        <v>73</v>
      </c>
      <c r="AP26" s="80" t="s">
        <v>73</v>
      </c>
      <c r="AQ26" s="102">
        <f t="shared" si="2"/>
        <v>0</v>
      </c>
      <c r="AR26" s="102">
        <f t="shared" si="3"/>
        <v>10500000</v>
      </c>
      <c r="AS26" s="72" t="s">
        <v>319</v>
      </c>
      <c r="AT26" s="76">
        <v>0</v>
      </c>
      <c r="AU26" s="72" t="s">
        <v>319</v>
      </c>
      <c r="AV26" s="76">
        <v>0</v>
      </c>
      <c r="AW26" s="81" t="s">
        <v>73</v>
      </c>
      <c r="AX26" s="82">
        <v>10500000</v>
      </c>
      <c r="AY26" s="143">
        <f t="shared" si="4"/>
        <v>0</v>
      </c>
      <c r="AZ26" s="84">
        <f t="shared" si="5"/>
        <v>1</v>
      </c>
      <c r="BA26" s="85">
        <v>1</v>
      </c>
      <c r="BB26" s="81" t="s">
        <v>73</v>
      </c>
      <c r="BC26" s="72" t="s">
        <v>208</v>
      </c>
      <c r="BD26" s="289" t="s">
        <v>8480</v>
      </c>
      <c r="BE26" s="71" t="s">
        <v>65</v>
      </c>
      <c r="BF26" s="71" t="s">
        <v>65</v>
      </c>
    </row>
    <row r="27" spans="2:58" x14ac:dyDescent="0.25">
      <c r="B27" s="71">
        <v>2025</v>
      </c>
      <c r="C27" s="71">
        <v>891780111</v>
      </c>
      <c r="D27" s="71" t="s">
        <v>63</v>
      </c>
      <c r="E27" s="102" t="s">
        <v>8479</v>
      </c>
      <c r="F27" s="72" t="s">
        <v>8478</v>
      </c>
      <c r="G27" s="72">
        <v>0</v>
      </c>
      <c r="H27" s="72" t="s">
        <v>71</v>
      </c>
      <c r="I27" s="72" t="s">
        <v>2884</v>
      </c>
      <c r="J27" s="104" t="s">
        <v>81</v>
      </c>
      <c r="K27" s="75" t="s">
        <v>8477</v>
      </c>
      <c r="L27" s="76">
        <v>5600000</v>
      </c>
      <c r="M27" s="72" t="s">
        <v>66</v>
      </c>
      <c r="N27" s="75" t="s">
        <v>8476</v>
      </c>
      <c r="O27" s="75">
        <v>1004176452</v>
      </c>
      <c r="P27" s="75">
        <v>269</v>
      </c>
      <c r="Q27" s="78">
        <v>45694</v>
      </c>
      <c r="R27" s="75">
        <v>503100000</v>
      </c>
      <c r="S27" s="78">
        <v>45699</v>
      </c>
      <c r="T27" s="76">
        <v>5600000</v>
      </c>
      <c r="U27" s="76">
        <v>2340</v>
      </c>
      <c r="V27" s="72" t="s">
        <v>65</v>
      </c>
      <c r="W27" s="76">
        <v>72221403</v>
      </c>
      <c r="X27" s="104" t="s">
        <v>5709</v>
      </c>
      <c r="Y27" s="78">
        <v>45698</v>
      </c>
      <c r="Z27" s="78">
        <v>45699</v>
      </c>
      <c r="AA27" s="78" t="s">
        <v>73</v>
      </c>
      <c r="AB27" s="78">
        <v>45716</v>
      </c>
      <c r="AC27" s="102">
        <f t="shared" si="0"/>
        <v>17</v>
      </c>
      <c r="AD27" s="72">
        <v>0</v>
      </c>
      <c r="AE27" s="76">
        <v>0</v>
      </c>
      <c r="AF27" s="72">
        <v>1</v>
      </c>
      <c r="AG27" s="79">
        <v>45747</v>
      </c>
      <c r="AH27" s="102">
        <f t="shared" si="1"/>
        <v>31</v>
      </c>
      <c r="AI27" s="72">
        <v>0</v>
      </c>
      <c r="AJ27" s="76">
        <v>0</v>
      </c>
      <c r="AK27" s="72" t="s">
        <v>73</v>
      </c>
      <c r="AL27" s="80" t="s">
        <v>73</v>
      </c>
      <c r="AM27" s="72">
        <v>0</v>
      </c>
      <c r="AN27" s="80" t="s">
        <v>73</v>
      </c>
      <c r="AO27" s="80" t="s">
        <v>73</v>
      </c>
      <c r="AP27" s="80" t="s">
        <v>73</v>
      </c>
      <c r="AQ27" s="102">
        <f t="shared" si="2"/>
        <v>0</v>
      </c>
      <c r="AR27" s="102">
        <f t="shared" si="3"/>
        <v>5600000</v>
      </c>
      <c r="AS27" s="72" t="s">
        <v>319</v>
      </c>
      <c r="AT27" s="76">
        <v>0</v>
      </c>
      <c r="AU27" s="72" t="s">
        <v>319</v>
      </c>
      <c r="AV27" s="76">
        <v>0</v>
      </c>
      <c r="AW27" s="81" t="s">
        <v>73</v>
      </c>
      <c r="AX27" s="82">
        <v>5600000</v>
      </c>
      <c r="AY27" s="143">
        <f t="shared" si="4"/>
        <v>0</v>
      </c>
      <c r="AZ27" s="84">
        <f t="shared" si="5"/>
        <v>1</v>
      </c>
      <c r="BA27" s="85">
        <v>1</v>
      </c>
      <c r="BB27" s="81" t="s">
        <v>73</v>
      </c>
      <c r="BC27" s="72" t="s">
        <v>208</v>
      </c>
      <c r="BD27" s="289" t="s">
        <v>8475</v>
      </c>
      <c r="BE27" s="71" t="s">
        <v>65</v>
      </c>
      <c r="BF27" s="71" t="s">
        <v>65</v>
      </c>
    </row>
    <row r="28" spans="2:58" x14ac:dyDescent="0.25">
      <c r="B28" s="71">
        <v>2025</v>
      </c>
      <c r="C28" s="71">
        <v>891780111</v>
      </c>
      <c r="D28" s="71" t="s">
        <v>63</v>
      </c>
      <c r="E28" s="102" t="s">
        <v>8474</v>
      </c>
      <c r="F28" s="72" t="s">
        <v>8473</v>
      </c>
      <c r="G28" s="72">
        <v>0</v>
      </c>
      <c r="H28" s="72" t="s">
        <v>71</v>
      </c>
      <c r="I28" s="72" t="s">
        <v>2884</v>
      </c>
      <c r="J28" s="104" t="s">
        <v>81</v>
      </c>
      <c r="K28" s="75" t="s">
        <v>8472</v>
      </c>
      <c r="L28" s="76">
        <v>2800000</v>
      </c>
      <c r="M28" s="72" t="s">
        <v>66</v>
      </c>
      <c r="N28" s="75" t="s">
        <v>8471</v>
      </c>
      <c r="O28" s="75">
        <v>1044433766</v>
      </c>
      <c r="P28" s="75">
        <v>269</v>
      </c>
      <c r="Q28" s="78">
        <v>45694</v>
      </c>
      <c r="R28" s="75">
        <v>503100000</v>
      </c>
      <c r="S28" s="78">
        <v>45699</v>
      </c>
      <c r="T28" s="76">
        <v>2800000</v>
      </c>
      <c r="U28" s="76">
        <v>2341</v>
      </c>
      <c r="V28" s="72" t="s">
        <v>65</v>
      </c>
      <c r="W28" s="76">
        <v>72221403</v>
      </c>
      <c r="X28" s="104" t="s">
        <v>5709</v>
      </c>
      <c r="Y28" s="78">
        <v>45698</v>
      </c>
      <c r="Z28" s="78">
        <v>45699</v>
      </c>
      <c r="AA28" s="78" t="s">
        <v>73</v>
      </c>
      <c r="AB28" s="78">
        <v>45716</v>
      </c>
      <c r="AC28" s="102">
        <f t="shared" si="0"/>
        <v>17</v>
      </c>
      <c r="AD28" s="72">
        <v>0</v>
      </c>
      <c r="AE28" s="76">
        <v>0</v>
      </c>
      <c r="AF28" s="72">
        <v>0</v>
      </c>
      <c r="AG28" s="79" t="s">
        <v>73</v>
      </c>
      <c r="AH28" s="102">
        <f t="shared" si="1"/>
        <v>0</v>
      </c>
      <c r="AI28" s="72">
        <v>0</v>
      </c>
      <c r="AJ28" s="76">
        <v>0</v>
      </c>
      <c r="AK28" s="72" t="s">
        <v>73</v>
      </c>
      <c r="AL28" s="80" t="s">
        <v>73</v>
      </c>
      <c r="AM28" s="72">
        <v>0</v>
      </c>
      <c r="AN28" s="80" t="s">
        <v>73</v>
      </c>
      <c r="AO28" s="80" t="s">
        <v>73</v>
      </c>
      <c r="AP28" s="80" t="s">
        <v>73</v>
      </c>
      <c r="AQ28" s="102">
        <f t="shared" si="2"/>
        <v>0</v>
      </c>
      <c r="AR28" s="102">
        <f t="shared" si="3"/>
        <v>2800000</v>
      </c>
      <c r="AS28" s="72" t="s">
        <v>319</v>
      </c>
      <c r="AT28" s="76">
        <v>0</v>
      </c>
      <c r="AU28" s="72" t="s">
        <v>319</v>
      </c>
      <c r="AV28" s="76">
        <v>0</v>
      </c>
      <c r="AW28" s="81" t="s">
        <v>73</v>
      </c>
      <c r="AX28" s="82">
        <v>2800000</v>
      </c>
      <c r="AY28" s="143">
        <f t="shared" si="4"/>
        <v>0</v>
      </c>
      <c r="AZ28" s="84">
        <f t="shared" si="5"/>
        <v>1</v>
      </c>
      <c r="BA28" s="85">
        <v>1</v>
      </c>
      <c r="BB28" s="81" t="s">
        <v>73</v>
      </c>
      <c r="BC28" s="72" t="s">
        <v>208</v>
      </c>
      <c r="BD28" s="289" t="s">
        <v>8470</v>
      </c>
      <c r="BE28" s="71" t="s">
        <v>65</v>
      </c>
      <c r="BF28" s="71" t="s">
        <v>65</v>
      </c>
    </row>
    <row r="29" spans="2:58" x14ac:dyDescent="0.25">
      <c r="B29" s="71">
        <v>2025</v>
      </c>
      <c r="C29" s="71">
        <v>891780111</v>
      </c>
      <c r="D29" s="71" t="s">
        <v>63</v>
      </c>
      <c r="E29" s="102" t="s">
        <v>8469</v>
      </c>
      <c r="F29" s="72" t="s">
        <v>8468</v>
      </c>
      <c r="G29" s="72">
        <v>0</v>
      </c>
      <c r="H29" s="72" t="s">
        <v>71</v>
      </c>
      <c r="I29" s="72" t="s">
        <v>2884</v>
      </c>
      <c r="J29" s="104" t="s">
        <v>81</v>
      </c>
      <c r="K29" s="75" t="s">
        <v>8467</v>
      </c>
      <c r="L29" s="76">
        <v>3500000</v>
      </c>
      <c r="M29" s="72" t="s">
        <v>66</v>
      </c>
      <c r="N29" s="75" t="s">
        <v>8466</v>
      </c>
      <c r="O29" s="75">
        <v>1082903282</v>
      </c>
      <c r="P29" s="75">
        <v>269</v>
      </c>
      <c r="Q29" s="78">
        <v>45694</v>
      </c>
      <c r="R29" s="75">
        <v>503100000</v>
      </c>
      <c r="S29" s="78">
        <v>45699</v>
      </c>
      <c r="T29" s="76">
        <v>3500000</v>
      </c>
      <c r="U29" s="76">
        <v>2342</v>
      </c>
      <c r="V29" s="72" t="s">
        <v>65</v>
      </c>
      <c r="W29" s="76">
        <v>72221403</v>
      </c>
      <c r="X29" s="104" t="s">
        <v>5709</v>
      </c>
      <c r="Y29" s="78">
        <v>45698</v>
      </c>
      <c r="Z29" s="78">
        <v>45699</v>
      </c>
      <c r="AA29" s="78" t="s">
        <v>73</v>
      </c>
      <c r="AB29" s="78">
        <v>45716</v>
      </c>
      <c r="AC29" s="102">
        <f t="shared" si="0"/>
        <v>17</v>
      </c>
      <c r="AD29" s="72">
        <v>0</v>
      </c>
      <c r="AE29" s="76">
        <v>0</v>
      </c>
      <c r="AF29" s="72">
        <v>0</v>
      </c>
      <c r="AG29" s="79" t="s">
        <v>73</v>
      </c>
      <c r="AH29" s="102">
        <f t="shared" si="1"/>
        <v>0</v>
      </c>
      <c r="AI29" s="72">
        <v>0</v>
      </c>
      <c r="AJ29" s="76">
        <v>0</v>
      </c>
      <c r="AK29" s="72" t="s">
        <v>73</v>
      </c>
      <c r="AL29" s="80" t="s">
        <v>73</v>
      </c>
      <c r="AM29" s="72">
        <v>0</v>
      </c>
      <c r="AN29" s="80" t="s">
        <v>73</v>
      </c>
      <c r="AO29" s="80" t="s">
        <v>73</v>
      </c>
      <c r="AP29" s="80" t="s">
        <v>73</v>
      </c>
      <c r="AQ29" s="102">
        <f t="shared" si="2"/>
        <v>0</v>
      </c>
      <c r="AR29" s="102">
        <f t="shared" si="3"/>
        <v>3500000</v>
      </c>
      <c r="AS29" s="72" t="s">
        <v>319</v>
      </c>
      <c r="AT29" s="76">
        <v>0</v>
      </c>
      <c r="AU29" s="72" t="s">
        <v>319</v>
      </c>
      <c r="AV29" s="76">
        <v>0</v>
      </c>
      <c r="AW29" s="81" t="s">
        <v>73</v>
      </c>
      <c r="AX29" s="82">
        <v>0</v>
      </c>
      <c r="AY29" s="143">
        <f t="shared" si="4"/>
        <v>3500000</v>
      </c>
      <c r="AZ29" s="84">
        <f t="shared" si="5"/>
        <v>0</v>
      </c>
      <c r="BA29" s="85">
        <v>1</v>
      </c>
      <c r="BB29" s="81" t="s">
        <v>73</v>
      </c>
      <c r="BC29" s="72" t="s">
        <v>208</v>
      </c>
      <c r="BD29" s="289" t="s">
        <v>8465</v>
      </c>
      <c r="BE29" s="71" t="s">
        <v>65</v>
      </c>
      <c r="BF29" s="71" t="s">
        <v>65</v>
      </c>
    </row>
    <row r="30" spans="2:58" x14ac:dyDescent="0.25">
      <c r="B30" s="71">
        <v>2025</v>
      </c>
      <c r="C30" s="71">
        <v>891780111</v>
      </c>
      <c r="D30" s="71" t="s">
        <v>63</v>
      </c>
      <c r="E30" s="102" t="s">
        <v>8464</v>
      </c>
      <c r="F30" s="72" t="s">
        <v>8463</v>
      </c>
      <c r="G30" s="72">
        <v>0</v>
      </c>
      <c r="H30" s="72" t="s">
        <v>71</v>
      </c>
      <c r="I30" s="72" t="s">
        <v>2884</v>
      </c>
      <c r="J30" s="104" t="s">
        <v>81</v>
      </c>
      <c r="K30" s="75" t="s">
        <v>8462</v>
      </c>
      <c r="L30" s="76">
        <v>15000000</v>
      </c>
      <c r="M30" s="72" t="s">
        <v>66</v>
      </c>
      <c r="N30" s="75" t="s">
        <v>7814</v>
      </c>
      <c r="O30" s="75">
        <v>64703092</v>
      </c>
      <c r="P30" s="75">
        <v>267</v>
      </c>
      <c r="Q30" s="78">
        <v>45693</v>
      </c>
      <c r="R30" s="284">
        <v>266751357.44</v>
      </c>
      <c r="S30" s="78">
        <v>45699</v>
      </c>
      <c r="T30" s="76">
        <v>15000000</v>
      </c>
      <c r="U30" s="76">
        <v>2343</v>
      </c>
      <c r="V30" s="72" t="s">
        <v>65</v>
      </c>
      <c r="W30" s="76">
        <v>72005158</v>
      </c>
      <c r="X30" s="104" t="s">
        <v>7275</v>
      </c>
      <c r="Y30" s="78">
        <v>45698</v>
      </c>
      <c r="Z30" s="78">
        <v>45699</v>
      </c>
      <c r="AA30" s="78" t="s">
        <v>73</v>
      </c>
      <c r="AB30" s="78">
        <v>45777</v>
      </c>
      <c r="AC30" s="102">
        <f t="shared" si="0"/>
        <v>78</v>
      </c>
      <c r="AD30" s="72">
        <v>1</v>
      </c>
      <c r="AE30" s="76">
        <v>3000000</v>
      </c>
      <c r="AF30" s="72">
        <v>0</v>
      </c>
      <c r="AG30" s="79" t="s">
        <v>73</v>
      </c>
      <c r="AH30" s="102">
        <f t="shared" si="1"/>
        <v>0</v>
      </c>
      <c r="AI30" s="72">
        <v>0</v>
      </c>
      <c r="AJ30" s="76">
        <v>0</v>
      </c>
      <c r="AK30" s="72" t="s">
        <v>73</v>
      </c>
      <c r="AL30" s="80" t="s">
        <v>73</v>
      </c>
      <c r="AM30" s="72">
        <v>0</v>
      </c>
      <c r="AN30" s="80" t="s">
        <v>73</v>
      </c>
      <c r="AO30" s="80" t="s">
        <v>73</v>
      </c>
      <c r="AP30" s="80" t="s">
        <v>73</v>
      </c>
      <c r="AQ30" s="102">
        <f t="shared" si="2"/>
        <v>0</v>
      </c>
      <c r="AR30" s="102">
        <f t="shared" si="3"/>
        <v>18000000</v>
      </c>
      <c r="AS30" s="72" t="s">
        <v>319</v>
      </c>
      <c r="AT30" s="76">
        <v>0</v>
      </c>
      <c r="AU30" s="72" t="s">
        <v>319</v>
      </c>
      <c r="AV30" s="76">
        <v>0</v>
      </c>
      <c r="AW30" s="81" t="s">
        <v>73</v>
      </c>
      <c r="AX30" s="82">
        <v>11000000</v>
      </c>
      <c r="AY30" s="143">
        <f t="shared" si="4"/>
        <v>7000000</v>
      </c>
      <c r="AZ30" s="84">
        <f t="shared" si="5"/>
        <v>0.61111111111111116</v>
      </c>
      <c r="BA30" s="85">
        <v>1</v>
      </c>
      <c r="BB30" s="81" t="s">
        <v>73</v>
      </c>
      <c r="BC30" s="72" t="s">
        <v>208</v>
      </c>
      <c r="BD30" s="289" t="s">
        <v>8461</v>
      </c>
      <c r="BE30" s="71" t="s">
        <v>65</v>
      </c>
      <c r="BF30" s="71" t="s">
        <v>65</v>
      </c>
    </row>
    <row r="31" spans="2:58" x14ac:dyDescent="0.25">
      <c r="B31" s="71">
        <v>2025</v>
      </c>
      <c r="C31" s="71">
        <v>891780111</v>
      </c>
      <c r="D31" s="71" t="s">
        <v>63</v>
      </c>
      <c r="E31" s="102" t="s">
        <v>8460</v>
      </c>
      <c r="F31" s="72" t="s">
        <v>8459</v>
      </c>
      <c r="G31" s="72">
        <v>0</v>
      </c>
      <c r="H31" s="72" t="s">
        <v>71</v>
      </c>
      <c r="I31" s="72" t="s">
        <v>64</v>
      </c>
      <c r="J31" s="104" t="s">
        <v>81</v>
      </c>
      <c r="K31" s="75" t="s">
        <v>8458</v>
      </c>
      <c r="L31" s="76">
        <v>11000000</v>
      </c>
      <c r="M31" s="72" t="s">
        <v>66</v>
      </c>
      <c r="N31" s="75" t="s">
        <v>6390</v>
      </c>
      <c r="O31" s="75">
        <v>1082962952</v>
      </c>
      <c r="P31" s="75">
        <v>123</v>
      </c>
      <c r="Q31" s="78">
        <v>45679</v>
      </c>
      <c r="R31" s="75">
        <v>1353279124</v>
      </c>
      <c r="S31" s="78">
        <v>45701</v>
      </c>
      <c r="T31" s="76">
        <v>11000000</v>
      </c>
      <c r="U31" s="76">
        <v>2525</v>
      </c>
      <c r="V31" s="72" t="s">
        <v>65</v>
      </c>
      <c r="W31" s="76">
        <v>1082939683</v>
      </c>
      <c r="X31" s="104" t="s">
        <v>2881</v>
      </c>
      <c r="Y31" s="78">
        <v>45698</v>
      </c>
      <c r="Z31" s="78">
        <v>45701</v>
      </c>
      <c r="AA31" s="78" t="s">
        <v>73</v>
      </c>
      <c r="AB31" s="78">
        <v>45838</v>
      </c>
      <c r="AC31" s="102">
        <f t="shared" si="0"/>
        <v>137</v>
      </c>
      <c r="AD31" s="72">
        <v>0</v>
      </c>
      <c r="AE31" s="76">
        <v>0</v>
      </c>
      <c r="AF31" s="72">
        <v>0</v>
      </c>
      <c r="AG31" s="79" t="s">
        <v>73</v>
      </c>
      <c r="AH31" s="102">
        <f t="shared" si="1"/>
        <v>0</v>
      </c>
      <c r="AI31" s="72">
        <v>0</v>
      </c>
      <c r="AJ31" s="76">
        <v>0</v>
      </c>
      <c r="AK31" s="72" t="s">
        <v>73</v>
      </c>
      <c r="AL31" s="80" t="s">
        <v>73</v>
      </c>
      <c r="AM31" s="72">
        <v>0</v>
      </c>
      <c r="AN31" s="80" t="s">
        <v>73</v>
      </c>
      <c r="AO31" s="80" t="s">
        <v>73</v>
      </c>
      <c r="AP31" s="80" t="s">
        <v>73</v>
      </c>
      <c r="AQ31" s="102">
        <f t="shared" si="2"/>
        <v>0</v>
      </c>
      <c r="AR31" s="102">
        <f t="shared" si="3"/>
        <v>11000000</v>
      </c>
      <c r="AS31" s="72" t="s">
        <v>65</v>
      </c>
      <c r="AT31" s="76">
        <v>11000000</v>
      </c>
      <c r="AU31" s="72" t="s">
        <v>319</v>
      </c>
      <c r="AV31" s="76">
        <v>0</v>
      </c>
      <c r="AW31" s="81" t="s">
        <v>73</v>
      </c>
      <c r="AX31" s="82">
        <v>11000000</v>
      </c>
      <c r="AY31" s="143">
        <f t="shared" si="4"/>
        <v>0</v>
      </c>
      <c r="AZ31" s="84">
        <f t="shared" si="5"/>
        <v>1</v>
      </c>
      <c r="BA31" s="85">
        <v>1</v>
      </c>
      <c r="BB31" s="81" t="s">
        <v>73</v>
      </c>
      <c r="BC31" s="72" t="s">
        <v>208</v>
      </c>
      <c r="BD31" s="289" t="s">
        <v>8457</v>
      </c>
      <c r="BE31" s="71" t="s">
        <v>65</v>
      </c>
      <c r="BF31" s="71" t="s">
        <v>65</v>
      </c>
    </row>
    <row r="32" spans="2:58" x14ac:dyDescent="0.25">
      <c r="B32" s="71">
        <v>2025</v>
      </c>
      <c r="C32" s="71">
        <v>891780111</v>
      </c>
      <c r="D32" s="71" t="s">
        <v>63</v>
      </c>
      <c r="E32" s="102" t="s">
        <v>8456</v>
      </c>
      <c r="F32" s="72" t="s">
        <v>8455</v>
      </c>
      <c r="G32" s="72">
        <v>0</v>
      </c>
      <c r="H32" s="72" t="s">
        <v>71</v>
      </c>
      <c r="I32" s="72" t="s">
        <v>2884</v>
      </c>
      <c r="J32" s="104" t="s">
        <v>81</v>
      </c>
      <c r="K32" s="75" t="s">
        <v>8454</v>
      </c>
      <c r="L32" s="76">
        <v>5700000</v>
      </c>
      <c r="M32" s="72" t="s">
        <v>66</v>
      </c>
      <c r="N32" s="75" t="s">
        <v>8453</v>
      </c>
      <c r="O32" s="75">
        <v>4995307</v>
      </c>
      <c r="P32" s="75">
        <v>269</v>
      </c>
      <c r="Q32" s="78">
        <v>45694</v>
      </c>
      <c r="R32" s="75">
        <v>503100000</v>
      </c>
      <c r="S32" s="78">
        <v>45700</v>
      </c>
      <c r="T32" s="76">
        <v>5700000</v>
      </c>
      <c r="U32" s="76">
        <v>2435</v>
      </c>
      <c r="V32" s="72" t="s">
        <v>65</v>
      </c>
      <c r="W32" s="76">
        <v>36559959</v>
      </c>
      <c r="X32" s="104" t="s">
        <v>4766</v>
      </c>
      <c r="Y32" s="78">
        <v>45699</v>
      </c>
      <c r="Z32" s="78">
        <v>45700</v>
      </c>
      <c r="AA32" s="78" t="s">
        <v>73</v>
      </c>
      <c r="AB32" s="78">
        <v>45716</v>
      </c>
      <c r="AC32" s="102">
        <f t="shared" si="0"/>
        <v>16</v>
      </c>
      <c r="AD32" s="72">
        <v>0</v>
      </c>
      <c r="AE32" s="76">
        <v>0</v>
      </c>
      <c r="AF32" s="72">
        <v>2</v>
      </c>
      <c r="AG32" s="79">
        <v>45777</v>
      </c>
      <c r="AH32" s="102">
        <f t="shared" si="1"/>
        <v>61</v>
      </c>
      <c r="AI32" s="72">
        <v>0</v>
      </c>
      <c r="AJ32" s="76">
        <v>0</v>
      </c>
      <c r="AK32" s="72" t="s">
        <v>73</v>
      </c>
      <c r="AL32" s="80" t="s">
        <v>73</v>
      </c>
      <c r="AM32" s="72">
        <v>0</v>
      </c>
      <c r="AN32" s="80" t="s">
        <v>73</v>
      </c>
      <c r="AO32" s="80" t="s">
        <v>73</v>
      </c>
      <c r="AP32" s="80" t="s">
        <v>73</v>
      </c>
      <c r="AQ32" s="102">
        <f t="shared" si="2"/>
        <v>0</v>
      </c>
      <c r="AR32" s="102">
        <f t="shared" si="3"/>
        <v>5700000</v>
      </c>
      <c r="AS32" s="72" t="s">
        <v>319</v>
      </c>
      <c r="AT32" s="76">
        <v>0</v>
      </c>
      <c r="AU32" s="72" t="s">
        <v>319</v>
      </c>
      <c r="AV32" s="76">
        <v>0</v>
      </c>
      <c r="AW32" s="81" t="s">
        <v>73</v>
      </c>
      <c r="AX32" s="82">
        <v>5700000</v>
      </c>
      <c r="AY32" s="143">
        <f t="shared" si="4"/>
        <v>0</v>
      </c>
      <c r="AZ32" s="84">
        <f t="shared" si="5"/>
        <v>1</v>
      </c>
      <c r="BA32" s="85">
        <v>1</v>
      </c>
      <c r="BB32" s="81" t="s">
        <v>73</v>
      </c>
      <c r="BC32" s="72" t="s">
        <v>208</v>
      </c>
      <c r="BD32" s="289" t="s">
        <v>8452</v>
      </c>
      <c r="BE32" s="71" t="s">
        <v>65</v>
      </c>
      <c r="BF32" s="71" t="s">
        <v>65</v>
      </c>
    </row>
    <row r="33" spans="2:58" x14ac:dyDescent="0.25">
      <c r="B33" s="71">
        <v>2025</v>
      </c>
      <c r="C33" s="71">
        <v>891780111</v>
      </c>
      <c r="D33" s="71" t="s">
        <v>63</v>
      </c>
      <c r="E33" s="102" t="s">
        <v>8451</v>
      </c>
      <c r="F33" s="72" t="s">
        <v>8450</v>
      </c>
      <c r="G33" s="72">
        <v>0</v>
      </c>
      <c r="H33" s="72" t="s">
        <v>71</v>
      </c>
      <c r="I33" s="72" t="s">
        <v>2884</v>
      </c>
      <c r="J33" s="104" t="s">
        <v>81</v>
      </c>
      <c r="K33" s="75" t="s">
        <v>8449</v>
      </c>
      <c r="L33" s="76">
        <v>8000000</v>
      </c>
      <c r="M33" s="72" t="s">
        <v>66</v>
      </c>
      <c r="N33" s="75" t="s">
        <v>8448</v>
      </c>
      <c r="O33" s="75">
        <v>1234088151</v>
      </c>
      <c r="P33" s="75">
        <v>269</v>
      </c>
      <c r="Q33" s="78">
        <v>45694</v>
      </c>
      <c r="R33" s="75">
        <v>503100000</v>
      </c>
      <c r="S33" s="78">
        <v>45699</v>
      </c>
      <c r="T33" s="76">
        <v>8000000</v>
      </c>
      <c r="U33" s="76">
        <v>2344</v>
      </c>
      <c r="V33" s="72" t="s">
        <v>65</v>
      </c>
      <c r="W33" s="76">
        <v>72221403</v>
      </c>
      <c r="X33" s="104" t="s">
        <v>5709</v>
      </c>
      <c r="Y33" s="78">
        <v>45699</v>
      </c>
      <c r="Z33" s="78">
        <v>45699</v>
      </c>
      <c r="AA33" s="78" t="s">
        <v>73</v>
      </c>
      <c r="AB33" s="78">
        <v>45747</v>
      </c>
      <c r="AC33" s="102">
        <f t="shared" si="0"/>
        <v>48</v>
      </c>
      <c r="AD33" s="72">
        <v>0</v>
      </c>
      <c r="AE33" s="76">
        <v>0</v>
      </c>
      <c r="AF33" s="72">
        <v>0</v>
      </c>
      <c r="AG33" s="79" t="s">
        <v>73</v>
      </c>
      <c r="AH33" s="102">
        <f t="shared" si="1"/>
        <v>0</v>
      </c>
      <c r="AI33" s="72">
        <v>0</v>
      </c>
      <c r="AJ33" s="76">
        <v>0</v>
      </c>
      <c r="AK33" s="72" t="s">
        <v>73</v>
      </c>
      <c r="AL33" s="80" t="s">
        <v>73</v>
      </c>
      <c r="AM33" s="72">
        <v>0</v>
      </c>
      <c r="AN33" s="80" t="s">
        <v>73</v>
      </c>
      <c r="AO33" s="80" t="s">
        <v>73</v>
      </c>
      <c r="AP33" s="80" t="s">
        <v>73</v>
      </c>
      <c r="AQ33" s="102">
        <f t="shared" si="2"/>
        <v>0</v>
      </c>
      <c r="AR33" s="102">
        <f t="shared" si="3"/>
        <v>8000000</v>
      </c>
      <c r="AS33" s="72" t="s">
        <v>319</v>
      </c>
      <c r="AT33" s="76">
        <v>0</v>
      </c>
      <c r="AU33" s="72" t="s">
        <v>319</v>
      </c>
      <c r="AV33" s="76">
        <v>0</v>
      </c>
      <c r="AW33" s="81" t="s">
        <v>73</v>
      </c>
      <c r="AX33" s="82">
        <v>8000000</v>
      </c>
      <c r="AY33" s="143">
        <f t="shared" si="4"/>
        <v>0</v>
      </c>
      <c r="AZ33" s="84">
        <f t="shared" si="5"/>
        <v>1</v>
      </c>
      <c r="BA33" s="85">
        <v>1</v>
      </c>
      <c r="BB33" s="81" t="s">
        <v>73</v>
      </c>
      <c r="BC33" s="72" t="s">
        <v>208</v>
      </c>
      <c r="BD33" s="289" t="s">
        <v>8447</v>
      </c>
      <c r="BE33" s="71" t="s">
        <v>65</v>
      </c>
      <c r="BF33" s="71" t="s">
        <v>65</v>
      </c>
    </row>
    <row r="34" spans="2:58" x14ac:dyDescent="0.25">
      <c r="B34" s="71">
        <v>2025</v>
      </c>
      <c r="C34" s="71">
        <v>891780111</v>
      </c>
      <c r="D34" s="71" t="s">
        <v>63</v>
      </c>
      <c r="E34" s="102" t="s">
        <v>8446</v>
      </c>
      <c r="F34" s="72" t="s">
        <v>8445</v>
      </c>
      <c r="G34" s="72">
        <v>0</v>
      </c>
      <c r="H34" s="72" t="s">
        <v>71</v>
      </c>
      <c r="I34" s="72" t="s">
        <v>2884</v>
      </c>
      <c r="J34" s="104" t="s">
        <v>81</v>
      </c>
      <c r="K34" s="75" t="s">
        <v>8444</v>
      </c>
      <c r="L34" s="76">
        <v>12000000</v>
      </c>
      <c r="M34" s="72" t="s">
        <v>66</v>
      </c>
      <c r="N34" s="75" t="s">
        <v>7137</v>
      </c>
      <c r="O34" s="75">
        <v>1082841537</v>
      </c>
      <c r="P34" s="75">
        <v>269</v>
      </c>
      <c r="Q34" s="78">
        <v>45694</v>
      </c>
      <c r="R34" s="75">
        <v>503100000</v>
      </c>
      <c r="S34" s="78">
        <v>45699</v>
      </c>
      <c r="T34" s="76">
        <v>12000000</v>
      </c>
      <c r="U34" s="76">
        <v>2345</v>
      </c>
      <c r="V34" s="72" t="s">
        <v>65</v>
      </c>
      <c r="W34" s="76">
        <v>72221403</v>
      </c>
      <c r="X34" s="104" t="s">
        <v>5709</v>
      </c>
      <c r="Y34" s="78">
        <v>45699</v>
      </c>
      <c r="Z34" s="78">
        <v>45699</v>
      </c>
      <c r="AA34" s="78" t="s">
        <v>73</v>
      </c>
      <c r="AB34" s="78">
        <v>45747</v>
      </c>
      <c r="AC34" s="102">
        <f t="shared" si="0"/>
        <v>48</v>
      </c>
      <c r="AD34" s="72">
        <v>0</v>
      </c>
      <c r="AE34" s="76">
        <v>0</v>
      </c>
      <c r="AF34" s="72">
        <v>0</v>
      </c>
      <c r="AG34" s="79" t="s">
        <v>73</v>
      </c>
      <c r="AH34" s="102">
        <f t="shared" si="1"/>
        <v>0</v>
      </c>
      <c r="AI34" s="72">
        <v>0</v>
      </c>
      <c r="AJ34" s="76">
        <v>0</v>
      </c>
      <c r="AK34" s="72" t="s">
        <v>73</v>
      </c>
      <c r="AL34" s="80" t="s">
        <v>73</v>
      </c>
      <c r="AM34" s="72">
        <v>0</v>
      </c>
      <c r="AN34" s="80" t="s">
        <v>73</v>
      </c>
      <c r="AO34" s="80" t="s">
        <v>73</v>
      </c>
      <c r="AP34" s="80" t="s">
        <v>73</v>
      </c>
      <c r="AQ34" s="102">
        <f t="shared" si="2"/>
        <v>0</v>
      </c>
      <c r="AR34" s="102">
        <f t="shared" si="3"/>
        <v>12000000</v>
      </c>
      <c r="AS34" s="72" t="s">
        <v>319</v>
      </c>
      <c r="AT34" s="76">
        <v>0</v>
      </c>
      <c r="AU34" s="72" t="s">
        <v>319</v>
      </c>
      <c r="AV34" s="76">
        <v>0</v>
      </c>
      <c r="AW34" s="81" t="s">
        <v>73</v>
      </c>
      <c r="AX34" s="82">
        <v>12000000</v>
      </c>
      <c r="AY34" s="143">
        <f t="shared" si="4"/>
        <v>0</v>
      </c>
      <c r="AZ34" s="84">
        <f t="shared" si="5"/>
        <v>1</v>
      </c>
      <c r="BA34" s="85">
        <v>1</v>
      </c>
      <c r="BB34" s="81" t="s">
        <v>73</v>
      </c>
      <c r="BC34" s="72" t="s">
        <v>208</v>
      </c>
      <c r="BD34" s="289" t="s">
        <v>8443</v>
      </c>
      <c r="BE34" s="71" t="s">
        <v>65</v>
      </c>
      <c r="BF34" s="71" t="s">
        <v>65</v>
      </c>
    </row>
    <row r="35" spans="2:58" x14ac:dyDescent="0.25">
      <c r="B35" s="71">
        <v>2025</v>
      </c>
      <c r="C35" s="71">
        <v>891780111</v>
      </c>
      <c r="D35" s="71" t="s">
        <v>63</v>
      </c>
      <c r="E35" s="102" t="s">
        <v>8442</v>
      </c>
      <c r="F35" s="72" t="s">
        <v>8441</v>
      </c>
      <c r="G35" s="72">
        <v>0</v>
      </c>
      <c r="H35" s="72" t="s">
        <v>71</v>
      </c>
      <c r="I35" s="72" t="s">
        <v>2884</v>
      </c>
      <c r="J35" s="104" t="s">
        <v>81</v>
      </c>
      <c r="K35" s="75" t="s">
        <v>7805</v>
      </c>
      <c r="L35" s="76">
        <v>12000000</v>
      </c>
      <c r="M35" s="72" t="s">
        <v>66</v>
      </c>
      <c r="N35" s="75" t="s">
        <v>7804</v>
      </c>
      <c r="O35" s="75">
        <v>64697522</v>
      </c>
      <c r="P35" s="75">
        <v>267</v>
      </c>
      <c r="Q35" s="78">
        <v>45693</v>
      </c>
      <c r="R35" s="284">
        <v>266751357.44</v>
      </c>
      <c r="S35" s="78">
        <v>45699</v>
      </c>
      <c r="T35" s="76">
        <v>12000000</v>
      </c>
      <c r="U35" s="76">
        <v>2346</v>
      </c>
      <c r="V35" s="72" t="s">
        <v>65</v>
      </c>
      <c r="W35" s="76">
        <v>72005158</v>
      </c>
      <c r="X35" s="104" t="s">
        <v>7275</v>
      </c>
      <c r="Y35" s="78">
        <v>45699</v>
      </c>
      <c r="Z35" s="78">
        <v>45699</v>
      </c>
      <c r="AA35" s="78" t="s">
        <v>73</v>
      </c>
      <c r="AB35" s="78">
        <v>45777</v>
      </c>
      <c r="AC35" s="102">
        <f t="shared" si="0"/>
        <v>78</v>
      </c>
      <c r="AD35" s="72">
        <v>0</v>
      </c>
      <c r="AE35" s="76">
        <v>0</v>
      </c>
      <c r="AF35" s="72">
        <v>0</v>
      </c>
      <c r="AG35" s="79" t="s">
        <v>73</v>
      </c>
      <c r="AH35" s="102">
        <f t="shared" si="1"/>
        <v>0</v>
      </c>
      <c r="AI35" s="72">
        <v>0</v>
      </c>
      <c r="AJ35" s="76">
        <v>0</v>
      </c>
      <c r="AK35" s="72" t="s">
        <v>73</v>
      </c>
      <c r="AL35" s="80" t="s">
        <v>73</v>
      </c>
      <c r="AM35" s="72">
        <v>0</v>
      </c>
      <c r="AN35" s="80" t="s">
        <v>73</v>
      </c>
      <c r="AO35" s="80" t="s">
        <v>73</v>
      </c>
      <c r="AP35" s="80" t="s">
        <v>73</v>
      </c>
      <c r="AQ35" s="102">
        <f t="shared" si="2"/>
        <v>0</v>
      </c>
      <c r="AR35" s="102">
        <f t="shared" si="3"/>
        <v>12000000</v>
      </c>
      <c r="AS35" s="72" t="s">
        <v>319</v>
      </c>
      <c r="AT35" s="76">
        <v>0</v>
      </c>
      <c r="AU35" s="72" t="s">
        <v>319</v>
      </c>
      <c r="AV35" s="76">
        <v>0</v>
      </c>
      <c r="AW35" s="81" t="s">
        <v>73</v>
      </c>
      <c r="AX35" s="82">
        <v>8000000</v>
      </c>
      <c r="AY35" s="143">
        <f t="shared" si="4"/>
        <v>4000000</v>
      </c>
      <c r="AZ35" s="84">
        <f t="shared" si="5"/>
        <v>0.66666666666666663</v>
      </c>
      <c r="BA35" s="85">
        <v>1</v>
      </c>
      <c r="BB35" s="81" t="s">
        <v>73</v>
      </c>
      <c r="BC35" s="72" t="s">
        <v>208</v>
      </c>
      <c r="BD35" s="289" t="s">
        <v>8440</v>
      </c>
      <c r="BE35" s="71" t="s">
        <v>65</v>
      </c>
      <c r="BF35" s="71" t="s">
        <v>65</v>
      </c>
    </row>
    <row r="36" spans="2:58" x14ac:dyDescent="0.25">
      <c r="B36" s="71">
        <v>2025</v>
      </c>
      <c r="C36" s="71">
        <v>891780111</v>
      </c>
      <c r="D36" s="71" t="s">
        <v>63</v>
      </c>
      <c r="E36" s="102" t="s">
        <v>8439</v>
      </c>
      <c r="F36" s="72" t="s">
        <v>8438</v>
      </c>
      <c r="G36" s="72">
        <v>0</v>
      </c>
      <c r="H36" s="72" t="s">
        <v>71</v>
      </c>
      <c r="I36" s="72" t="s">
        <v>64</v>
      </c>
      <c r="J36" s="104" t="s">
        <v>81</v>
      </c>
      <c r="K36" s="75" t="s">
        <v>8437</v>
      </c>
      <c r="L36" s="76">
        <v>15000000</v>
      </c>
      <c r="M36" s="72" t="s">
        <v>66</v>
      </c>
      <c r="N36" s="75" t="s">
        <v>7043</v>
      </c>
      <c r="O36" s="75">
        <v>1082920511</v>
      </c>
      <c r="P36" s="75">
        <v>123</v>
      </c>
      <c r="Q36" s="80">
        <v>45679</v>
      </c>
      <c r="R36" s="75">
        <v>1353279124</v>
      </c>
      <c r="S36" s="78">
        <v>45699</v>
      </c>
      <c r="T36" s="76">
        <v>15000000</v>
      </c>
      <c r="U36" s="76">
        <v>2347</v>
      </c>
      <c r="V36" s="72" t="s">
        <v>65</v>
      </c>
      <c r="W36" s="76">
        <v>1082939683</v>
      </c>
      <c r="X36" s="104" t="s">
        <v>2881</v>
      </c>
      <c r="Y36" s="78">
        <v>45699</v>
      </c>
      <c r="Z36" s="78">
        <v>45699</v>
      </c>
      <c r="AA36" s="78" t="s">
        <v>73</v>
      </c>
      <c r="AB36" s="78">
        <v>45838</v>
      </c>
      <c r="AC36" s="102">
        <f t="shared" si="0"/>
        <v>139</v>
      </c>
      <c r="AD36" s="72">
        <v>0</v>
      </c>
      <c r="AE36" s="76">
        <v>0</v>
      </c>
      <c r="AF36" s="72">
        <v>0</v>
      </c>
      <c r="AG36" s="79" t="s">
        <v>73</v>
      </c>
      <c r="AH36" s="102">
        <f t="shared" si="1"/>
        <v>0</v>
      </c>
      <c r="AI36" s="72">
        <v>0</v>
      </c>
      <c r="AJ36" s="76">
        <v>0</v>
      </c>
      <c r="AK36" s="72" t="s">
        <v>73</v>
      </c>
      <c r="AL36" s="80" t="s">
        <v>73</v>
      </c>
      <c r="AM36" s="72">
        <v>0</v>
      </c>
      <c r="AN36" s="80" t="s">
        <v>73</v>
      </c>
      <c r="AO36" s="80" t="s">
        <v>73</v>
      </c>
      <c r="AP36" s="80" t="s">
        <v>73</v>
      </c>
      <c r="AQ36" s="102">
        <f t="shared" si="2"/>
        <v>0</v>
      </c>
      <c r="AR36" s="102">
        <f t="shared" si="3"/>
        <v>15000000</v>
      </c>
      <c r="AS36" s="72" t="s">
        <v>65</v>
      </c>
      <c r="AT36" s="76">
        <v>15000000</v>
      </c>
      <c r="AU36" s="72" t="s">
        <v>319</v>
      </c>
      <c r="AV36" s="76">
        <v>0</v>
      </c>
      <c r="AW36" s="81" t="s">
        <v>73</v>
      </c>
      <c r="AX36" s="82">
        <v>15000000</v>
      </c>
      <c r="AY36" s="143">
        <f t="shared" si="4"/>
        <v>0</v>
      </c>
      <c r="AZ36" s="84">
        <f t="shared" si="5"/>
        <v>1</v>
      </c>
      <c r="BA36" s="85">
        <v>1</v>
      </c>
      <c r="BB36" s="81" t="s">
        <v>73</v>
      </c>
      <c r="BC36" s="72" t="s">
        <v>208</v>
      </c>
      <c r="BD36" s="289" t="s">
        <v>8436</v>
      </c>
      <c r="BE36" s="71" t="s">
        <v>65</v>
      </c>
      <c r="BF36" s="71" t="s">
        <v>65</v>
      </c>
    </row>
    <row r="37" spans="2:58" x14ac:dyDescent="0.25">
      <c r="B37" s="71">
        <v>2025</v>
      </c>
      <c r="C37" s="71">
        <v>891780111</v>
      </c>
      <c r="D37" s="71" t="s">
        <v>63</v>
      </c>
      <c r="E37" s="102" t="s">
        <v>8435</v>
      </c>
      <c r="F37" s="72" t="s">
        <v>8434</v>
      </c>
      <c r="G37" s="72">
        <v>0</v>
      </c>
      <c r="H37" s="72" t="s">
        <v>71</v>
      </c>
      <c r="I37" s="72" t="s">
        <v>2884</v>
      </c>
      <c r="J37" s="104" t="s">
        <v>81</v>
      </c>
      <c r="K37" s="75" t="s">
        <v>8378</v>
      </c>
      <c r="L37" s="76">
        <v>5700000</v>
      </c>
      <c r="M37" s="72" t="s">
        <v>66</v>
      </c>
      <c r="N37" s="75" t="s">
        <v>8433</v>
      </c>
      <c r="O37" s="75">
        <v>85461120</v>
      </c>
      <c r="P37" s="75">
        <v>269</v>
      </c>
      <c r="Q37" s="78">
        <v>45694</v>
      </c>
      <c r="R37" s="75">
        <v>503100000</v>
      </c>
      <c r="S37" s="78">
        <v>45699</v>
      </c>
      <c r="T37" s="76">
        <v>5700000</v>
      </c>
      <c r="U37" s="76">
        <v>2348</v>
      </c>
      <c r="V37" s="72" t="s">
        <v>65</v>
      </c>
      <c r="W37" s="76">
        <v>36559959</v>
      </c>
      <c r="X37" s="104" t="s">
        <v>4766</v>
      </c>
      <c r="Y37" s="78">
        <v>45699</v>
      </c>
      <c r="Z37" s="78">
        <v>45699</v>
      </c>
      <c r="AA37" s="78" t="s">
        <v>73</v>
      </c>
      <c r="AB37" s="78">
        <v>45716</v>
      </c>
      <c r="AC37" s="102">
        <f t="shared" si="0"/>
        <v>17</v>
      </c>
      <c r="AD37" s="72">
        <v>0</v>
      </c>
      <c r="AE37" s="76">
        <v>0</v>
      </c>
      <c r="AF37" s="72">
        <v>1</v>
      </c>
      <c r="AG37" s="79">
        <v>45747</v>
      </c>
      <c r="AH37" s="102">
        <f t="shared" si="1"/>
        <v>31</v>
      </c>
      <c r="AI37" s="72">
        <v>0</v>
      </c>
      <c r="AJ37" s="76">
        <v>0</v>
      </c>
      <c r="AK37" s="72" t="s">
        <v>73</v>
      </c>
      <c r="AL37" s="80" t="s">
        <v>73</v>
      </c>
      <c r="AM37" s="72">
        <v>0</v>
      </c>
      <c r="AN37" s="80" t="s">
        <v>73</v>
      </c>
      <c r="AO37" s="80" t="s">
        <v>73</v>
      </c>
      <c r="AP37" s="80" t="s">
        <v>73</v>
      </c>
      <c r="AQ37" s="102">
        <f t="shared" si="2"/>
        <v>0</v>
      </c>
      <c r="AR37" s="102">
        <f t="shared" si="3"/>
        <v>5700000</v>
      </c>
      <c r="AS37" s="72" t="s">
        <v>319</v>
      </c>
      <c r="AT37" s="76">
        <v>0</v>
      </c>
      <c r="AU37" s="72" t="s">
        <v>319</v>
      </c>
      <c r="AV37" s="76">
        <v>0</v>
      </c>
      <c r="AW37" s="81" t="s">
        <v>73</v>
      </c>
      <c r="AX37" s="82">
        <v>5700000</v>
      </c>
      <c r="AY37" s="143">
        <f t="shared" si="4"/>
        <v>0</v>
      </c>
      <c r="AZ37" s="84">
        <f t="shared" si="5"/>
        <v>1</v>
      </c>
      <c r="BA37" s="85">
        <v>1</v>
      </c>
      <c r="BB37" s="81" t="s">
        <v>73</v>
      </c>
      <c r="BC37" s="72" t="s">
        <v>208</v>
      </c>
      <c r="BD37" s="289" t="s">
        <v>8432</v>
      </c>
      <c r="BE37" s="71" t="s">
        <v>65</v>
      </c>
      <c r="BF37" s="71" t="s">
        <v>65</v>
      </c>
    </row>
    <row r="38" spans="2:58" x14ac:dyDescent="0.25">
      <c r="B38" s="71">
        <v>2025</v>
      </c>
      <c r="C38" s="71">
        <v>891780111</v>
      </c>
      <c r="D38" s="71" t="s">
        <v>63</v>
      </c>
      <c r="E38" s="102" t="s">
        <v>8431</v>
      </c>
      <c r="F38" s="72" t="s">
        <v>8430</v>
      </c>
      <c r="G38" s="72">
        <v>0</v>
      </c>
      <c r="H38" s="72" t="s">
        <v>71</v>
      </c>
      <c r="I38" s="72" t="s">
        <v>2884</v>
      </c>
      <c r="J38" s="104" t="s">
        <v>81</v>
      </c>
      <c r="K38" s="75" t="s">
        <v>8429</v>
      </c>
      <c r="L38" s="76">
        <v>50176000</v>
      </c>
      <c r="M38" s="72" t="s">
        <v>66</v>
      </c>
      <c r="N38" s="75" t="s">
        <v>8428</v>
      </c>
      <c r="O38" s="75">
        <v>1018467742</v>
      </c>
      <c r="P38" s="75">
        <v>227</v>
      </c>
      <c r="Q38" s="78">
        <v>45691</v>
      </c>
      <c r="R38" s="284">
        <v>501037440</v>
      </c>
      <c r="S38" s="78">
        <v>45699</v>
      </c>
      <c r="T38" s="76">
        <v>50176000</v>
      </c>
      <c r="U38" s="76">
        <v>2349</v>
      </c>
      <c r="V38" s="72" t="s">
        <v>65</v>
      </c>
      <c r="W38" s="76">
        <v>85472020</v>
      </c>
      <c r="X38" s="104" t="s">
        <v>7445</v>
      </c>
      <c r="Y38" s="78">
        <v>45699</v>
      </c>
      <c r="Z38" s="78">
        <v>45699</v>
      </c>
      <c r="AA38" s="78" t="s">
        <v>73</v>
      </c>
      <c r="AB38" s="78">
        <v>45991</v>
      </c>
      <c r="AC38" s="102">
        <f t="shared" si="0"/>
        <v>292</v>
      </c>
      <c r="AD38" s="72">
        <v>0</v>
      </c>
      <c r="AE38" s="76">
        <v>0</v>
      </c>
      <c r="AF38" s="72">
        <v>0</v>
      </c>
      <c r="AG38" s="79" t="s">
        <v>73</v>
      </c>
      <c r="AH38" s="102">
        <f t="shared" si="1"/>
        <v>0</v>
      </c>
      <c r="AI38" s="72">
        <v>0</v>
      </c>
      <c r="AJ38" s="76">
        <v>0</v>
      </c>
      <c r="AK38" s="72" t="s">
        <v>73</v>
      </c>
      <c r="AL38" s="80" t="s">
        <v>73</v>
      </c>
      <c r="AM38" s="72">
        <v>0</v>
      </c>
      <c r="AN38" s="80" t="s">
        <v>73</v>
      </c>
      <c r="AO38" s="80" t="s">
        <v>73</v>
      </c>
      <c r="AP38" s="80" t="s">
        <v>73</v>
      </c>
      <c r="AQ38" s="102">
        <f t="shared" si="2"/>
        <v>0</v>
      </c>
      <c r="AR38" s="102">
        <f t="shared" si="3"/>
        <v>50176000</v>
      </c>
      <c r="AS38" s="72" t="s">
        <v>319</v>
      </c>
      <c r="AT38" s="76">
        <v>0</v>
      </c>
      <c r="AU38" s="72" t="s">
        <v>319</v>
      </c>
      <c r="AV38" s="76">
        <v>0</v>
      </c>
      <c r="AW38" s="81" t="s">
        <v>73</v>
      </c>
      <c r="AX38" s="82">
        <v>20070400</v>
      </c>
      <c r="AY38" s="143">
        <f t="shared" si="4"/>
        <v>30105600</v>
      </c>
      <c r="AZ38" s="84">
        <f t="shared" si="5"/>
        <v>0.4</v>
      </c>
      <c r="BA38" s="85">
        <v>0.4</v>
      </c>
      <c r="BB38" s="81" t="s">
        <v>73</v>
      </c>
      <c r="BC38" s="72" t="s">
        <v>123</v>
      </c>
      <c r="BD38" s="289" t="s">
        <v>8427</v>
      </c>
      <c r="BE38" s="71" t="s">
        <v>65</v>
      </c>
      <c r="BF38" s="71" t="s">
        <v>65</v>
      </c>
    </row>
    <row r="39" spans="2:58" x14ac:dyDescent="0.25">
      <c r="B39" s="71">
        <v>2025</v>
      </c>
      <c r="C39" s="71">
        <v>891780111</v>
      </c>
      <c r="D39" s="71" t="s">
        <v>63</v>
      </c>
      <c r="E39" s="102" t="s">
        <v>8426</v>
      </c>
      <c r="F39" s="72" t="s">
        <v>8425</v>
      </c>
      <c r="G39" s="72">
        <v>0</v>
      </c>
      <c r="H39" s="72" t="s">
        <v>71</v>
      </c>
      <c r="I39" s="72" t="s">
        <v>2884</v>
      </c>
      <c r="J39" s="104" t="s">
        <v>81</v>
      </c>
      <c r="K39" s="75" t="s">
        <v>8378</v>
      </c>
      <c r="L39" s="76">
        <v>5700000</v>
      </c>
      <c r="M39" s="72" t="s">
        <v>66</v>
      </c>
      <c r="N39" s="75" t="s">
        <v>5743</v>
      </c>
      <c r="O39" s="75">
        <v>19594555</v>
      </c>
      <c r="P39" s="75">
        <v>269</v>
      </c>
      <c r="Q39" s="78">
        <v>45694</v>
      </c>
      <c r="R39" s="75">
        <v>503100000</v>
      </c>
      <c r="S39" s="78">
        <v>45699</v>
      </c>
      <c r="T39" s="76">
        <v>5700000</v>
      </c>
      <c r="U39" s="76">
        <v>2350</v>
      </c>
      <c r="V39" s="72" t="s">
        <v>65</v>
      </c>
      <c r="W39" s="76">
        <v>36559959</v>
      </c>
      <c r="X39" s="104" t="s">
        <v>4766</v>
      </c>
      <c r="Y39" s="78">
        <v>45699</v>
      </c>
      <c r="Z39" s="78">
        <v>45699</v>
      </c>
      <c r="AA39" s="78" t="s">
        <v>73</v>
      </c>
      <c r="AB39" s="78">
        <v>45716</v>
      </c>
      <c r="AC39" s="102">
        <f t="shared" si="0"/>
        <v>17</v>
      </c>
      <c r="AD39" s="72">
        <v>0</v>
      </c>
      <c r="AE39" s="76">
        <v>0</v>
      </c>
      <c r="AF39" s="72">
        <v>1</v>
      </c>
      <c r="AG39" s="79">
        <v>45777</v>
      </c>
      <c r="AH39" s="102">
        <f t="shared" si="1"/>
        <v>61</v>
      </c>
      <c r="AI39" s="72">
        <v>0</v>
      </c>
      <c r="AJ39" s="76">
        <v>0</v>
      </c>
      <c r="AK39" s="72" t="s">
        <v>73</v>
      </c>
      <c r="AL39" s="80" t="s">
        <v>73</v>
      </c>
      <c r="AM39" s="72">
        <v>0</v>
      </c>
      <c r="AN39" s="80" t="s">
        <v>73</v>
      </c>
      <c r="AO39" s="80" t="s">
        <v>73</v>
      </c>
      <c r="AP39" s="80" t="s">
        <v>73</v>
      </c>
      <c r="AQ39" s="102">
        <f t="shared" si="2"/>
        <v>0</v>
      </c>
      <c r="AR39" s="102">
        <f t="shared" si="3"/>
        <v>5700000</v>
      </c>
      <c r="AS39" s="72" t="s">
        <v>319</v>
      </c>
      <c r="AT39" s="76">
        <v>0</v>
      </c>
      <c r="AU39" s="72" t="s">
        <v>319</v>
      </c>
      <c r="AV39" s="76">
        <v>0</v>
      </c>
      <c r="AW39" s="81" t="s">
        <v>73</v>
      </c>
      <c r="AX39" s="82">
        <v>0</v>
      </c>
      <c r="AY39" s="143">
        <f t="shared" si="4"/>
        <v>5700000</v>
      </c>
      <c r="AZ39" s="84">
        <f t="shared" si="5"/>
        <v>0</v>
      </c>
      <c r="BA39" s="85">
        <v>1</v>
      </c>
      <c r="BB39" s="81" t="s">
        <v>73</v>
      </c>
      <c r="BC39" s="72" t="s">
        <v>208</v>
      </c>
      <c r="BD39" s="289" t="s">
        <v>8424</v>
      </c>
      <c r="BE39" s="71" t="s">
        <v>65</v>
      </c>
      <c r="BF39" s="71" t="s">
        <v>65</v>
      </c>
    </row>
    <row r="40" spans="2:58" x14ac:dyDescent="0.25">
      <c r="B40" s="71">
        <v>2025</v>
      </c>
      <c r="C40" s="71">
        <v>891780111</v>
      </c>
      <c r="D40" s="71" t="s">
        <v>63</v>
      </c>
      <c r="E40" s="102" t="s">
        <v>8423</v>
      </c>
      <c r="F40" s="72" t="s">
        <v>8422</v>
      </c>
      <c r="G40" s="72">
        <v>0</v>
      </c>
      <c r="H40" s="72" t="s">
        <v>71</v>
      </c>
      <c r="I40" s="72" t="s">
        <v>2884</v>
      </c>
      <c r="J40" s="104" t="s">
        <v>81</v>
      </c>
      <c r="K40" s="75" t="s">
        <v>8378</v>
      </c>
      <c r="L40" s="76">
        <v>5700000</v>
      </c>
      <c r="M40" s="72" t="s">
        <v>66</v>
      </c>
      <c r="N40" s="75" t="s">
        <v>8421</v>
      </c>
      <c r="O40" s="75">
        <v>1051669570</v>
      </c>
      <c r="P40" s="75">
        <v>269</v>
      </c>
      <c r="Q40" s="78">
        <v>45694</v>
      </c>
      <c r="R40" s="280">
        <v>503100000</v>
      </c>
      <c r="S40" s="78">
        <v>45699</v>
      </c>
      <c r="T40" s="76">
        <v>5700000</v>
      </c>
      <c r="U40" s="76">
        <v>2351</v>
      </c>
      <c r="V40" s="72" t="s">
        <v>65</v>
      </c>
      <c r="W40" s="76">
        <v>36559959</v>
      </c>
      <c r="X40" s="104" t="s">
        <v>4766</v>
      </c>
      <c r="Y40" s="78">
        <v>45699</v>
      </c>
      <c r="Z40" s="78">
        <v>45699</v>
      </c>
      <c r="AA40" s="78" t="s">
        <v>73</v>
      </c>
      <c r="AB40" s="78">
        <v>45716</v>
      </c>
      <c r="AC40" s="102">
        <f t="shared" si="0"/>
        <v>17</v>
      </c>
      <c r="AD40" s="72">
        <v>0</v>
      </c>
      <c r="AE40" s="76">
        <v>0</v>
      </c>
      <c r="AF40" s="72">
        <v>1</v>
      </c>
      <c r="AG40" s="79">
        <v>45747</v>
      </c>
      <c r="AH40" s="102">
        <f t="shared" si="1"/>
        <v>31</v>
      </c>
      <c r="AI40" s="72">
        <v>0</v>
      </c>
      <c r="AJ40" s="76">
        <v>0</v>
      </c>
      <c r="AK40" s="72" t="s">
        <v>73</v>
      </c>
      <c r="AL40" s="80" t="s">
        <v>73</v>
      </c>
      <c r="AM40" s="72">
        <v>0</v>
      </c>
      <c r="AN40" s="80" t="s">
        <v>73</v>
      </c>
      <c r="AO40" s="80" t="s">
        <v>73</v>
      </c>
      <c r="AP40" s="80" t="s">
        <v>73</v>
      </c>
      <c r="AQ40" s="102">
        <f t="shared" si="2"/>
        <v>0</v>
      </c>
      <c r="AR40" s="102">
        <f t="shared" si="3"/>
        <v>5700000</v>
      </c>
      <c r="AS40" s="72" t="s">
        <v>319</v>
      </c>
      <c r="AT40" s="76">
        <v>0</v>
      </c>
      <c r="AU40" s="72" t="s">
        <v>319</v>
      </c>
      <c r="AV40" s="76">
        <v>0</v>
      </c>
      <c r="AW40" s="81" t="s">
        <v>73</v>
      </c>
      <c r="AX40" s="82">
        <v>5700000</v>
      </c>
      <c r="AY40" s="143">
        <f t="shared" si="4"/>
        <v>0</v>
      </c>
      <c r="AZ40" s="84">
        <f t="shared" si="5"/>
        <v>1</v>
      </c>
      <c r="BA40" s="85">
        <v>1</v>
      </c>
      <c r="BB40" s="81" t="s">
        <v>73</v>
      </c>
      <c r="BC40" s="72" t="s">
        <v>208</v>
      </c>
      <c r="BD40" s="289" t="s">
        <v>8420</v>
      </c>
      <c r="BE40" s="71" t="s">
        <v>65</v>
      </c>
      <c r="BF40" s="71" t="s">
        <v>65</v>
      </c>
    </row>
    <row r="41" spans="2:58" x14ac:dyDescent="0.25">
      <c r="B41" s="71">
        <v>2025</v>
      </c>
      <c r="C41" s="71">
        <v>891780111</v>
      </c>
      <c r="D41" s="71" t="s">
        <v>63</v>
      </c>
      <c r="E41" s="102" t="s">
        <v>8419</v>
      </c>
      <c r="F41" s="72" t="s">
        <v>8418</v>
      </c>
      <c r="G41" s="72">
        <v>0</v>
      </c>
      <c r="H41" s="72" t="s">
        <v>71</v>
      </c>
      <c r="I41" s="72" t="s">
        <v>2884</v>
      </c>
      <c r="J41" s="104" t="s">
        <v>81</v>
      </c>
      <c r="K41" s="75" t="s">
        <v>8417</v>
      </c>
      <c r="L41" s="76">
        <v>4200000</v>
      </c>
      <c r="M41" s="72" t="s">
        <v>66</v>
      </c>
      <c r="N41" s="75" t="s">
        <v>8416</v>
      </c>
      <c r="O41" s="75">
        <v>1082490400</v>
      </c>
      <c r="P41" s="75">
        <v>269</v>
      </c>
      <c r="Q41" s="78">
        <v>45694</v>
      </c>
      <c r="R41" s="280">
        <v>503100000</v>
      </c>
      <c r="S41" s="78">
        <v>45699</v>
      </c>
      <c r="T41" s="76">
        <v>4200000</v>
      </c>
      <c r="U41" s="76">
        <v>2352</v>
      </c>
      <c r="V41" s="72" t="s">
        <v>65</v>
      </c>
      <c r="W41" s="76">
        <v>36559959</v>
      </c>
      <c r="X41" s="104" t="s">
        <v>4766</v>
      </c>
      <c r="Y41" s="78">
        <v>45699</v>
      </c>
      <c r="Z41" s="78">
        <v>45699</v>
      </c>
      <c r="AA41" s="78" t="s">
        <v>73</v>
      </c>
      <c r="AB41" s="78">
        <v>45716</v>
      </c>
      <c r="AC41" s="102">
        <f t="shared" si="0"/>
        <v>17</v>
      </c>
      <c r="AD41" s="72">
        <v>0</v>
      </c>
      <c r="AE41" s="76">
        <v>0</v>
      </c>
      <c r="AF41" s="72">
        <v>2</v>
      </c>
      <c r="AG41" s="79">
        <v>45777</v>
      </c>
      <c r="AH41" s="102">
        <f t="shared" si="1"/>
        <v>61</v>
      </c>
      <c r="AI41" s="72">
        <v>0</v>
      </c>
      <c r="AJ41" s="76">
        <v>0</v>
      </c>
      <c r="AK41" s="72" t="s">
        <v>73</v>
      </c>
      <c r="AL41" s="80" t="s">
        <v>73</v>
      </c>
      <c r="AM41" s="72">
        <v>0</v>
      </c>
      <c r="AN41" s="80" t="s">
        <v>73</v>
      </c>
      <c r="AO41" s="80" t="s">
        <v>73</v>
      </c>
      <c r="AP41" s="80" t="s">
        <v>73</v>
      </c>
      <c r="AQ41" s="102">
        <f t="shared" si="2"/>
        <v>0</v>
      </c>
      <c r="AR41" s="102">
        <f t="shared" si="3"/>
        <v>4200000</v>
      </c>
      <c r="AS41" s="72" t="s">
        <v>319</v>
      </c>
      <c r="AT41" s="76">
        <v>0</v>
      </c>
      <c r="AU41" s="72" t="s">
        <v>319</v>
      </c>
      <c r="AV41" s="76">
        <v>0</v>
      </c>
      <c r="AW41" s="81" t="s">
        <v>73</v>
      </c>
      <c r="AX41" s="82">
        <v>0</v>
      </c>
      <c r="AY41" s="143">
        <f t="shared" si="4"/>
        <v>4200000</v>
      </c>
      <c r="AZ41" s="84">
        <f t="shared" si="5"/>
        <v>0</v>
      </c>
      <c r="BA41" s="85">
        <v>1</v>
      </c>
      <c r="BB41" s="81" t="s">
        <v>73</v>
      </c>
      <c r="BC41" s="72" t="s">
        <v>208</v>
      </c>
      <c r="BD41" s="289" t="s">
        <v>8415</v>
      </c>
      <c r="BE41" s="71" t="s">
        <v>65</v>
      </c>
      <c r="BF41" s="71" t="s">
        <v>65</v>
      </c>
    </row>
    <row r="42" spans="2:58" x14ac:dyDescent="0.25">
      <c r="B42" s="71">
        <v>2025</v>
      </c>
      <c r="C42" s="71">
        <v>891780111</v>
      </c>
      <c r="D42" s="71" t="s">
        <v>63</v>
      </c>
      <c r="E42" s="102" t="s">
        <v>8414</v>
      </c>
      <c r="F42" s="72" t="s">
        <v>8413</v>
      </c>
      <c r="G42" s="72">
        <v>0</v>
      </c>
      <c r="H42" s="72" t="s">
        <v>71</v>
      </c>
      <c r="I42" s="72" t="s">
        <v>64</v>
      </c>
      <c r="J42" s="104" t="s">
        <v>81</v>
      </c>
      <c r="K42" s="75" t="s">
        <v>8412</v>
      </c>
      <c r="L42" s="76">
        <v>15750000</v>
      </c>
      <c r="M42" s="72" t="s">
        <v>66</v>
      </c>
      <c r="N42" s="75" t="s">
        <v>8411</v>
      </c>
      <c r="O42" s="75">
        <v>1083008562</v>
      </c>
      <c r="P42" s="75">
        <v>123</v>
      </c>
      <c r="Q42" s="80">
        <v>45679</v>
      </c>
      <c r="R42" s="75">
        <v>1353279124</v>
      </c>
      <c r="S42" s="78">
        <v>45699</v>
      </c>
      <c r="T42" s="76">
        <v>15750000</v>
      </c>
      <c r="U42" s="76">
        <v>2353</v>
      </c>
      <c r="V42" s="72" t="s">
        <v>65</v>
      </c>
      <c r="W42" s="76">
        <v>1192791759</v>
      </c>
      <c r="X42" s="104" t="s">
        <v>3787</v>
      </c>
      <c r="Y42" s="78">
        <v>45699</v>
      </c>
      <c r="Z42" s="78">
        <v>45699</v>
      </c>
      <c r="AA42" s="78" t="s">
        <v>73</v>
      </c>
      <c r="AB42" s="78">
        <v>45838</v>
      </c>
      <c r="AC42" s="102">
        <f t="shared" si="0"/>
        <v>139</v>
      </c>
      <c r="AD42" s="72">
        <v>0</v>
      </c>
      <c r="AE42" s="76">
        <v>0</v>
      </c>
      <c r="AF42" s="72">
        <v>0</v>
      </c>
      <c r="AG42" s="79" t="s">
        <v>73</v>
      </c>
      <c r="AH42" s="102">
        <f t="shared" si="1"/>
        <v>0</v>
      </c>
      <c r="AI42" s="72">
        <v>0</v>
      </c>
      <c r="AJ42" s="76">
        <v>0</v>
      </c>
      <c r="AK42" s="72" t="s">
        <v>73</v>
      </c>
      <c r="AL42" s="80" t="s">
        <v>73</v>
      </c>
      <c r="AM42" s="72">
        <v>0</v>
      </c>
      <c r="AN42" s="80" t="s">
        <v>73</v>
      </c>
      <c r="AO42" s="80" t="s">
        <v>73</v>
      </c>
      <c r="AP42" s="80" t="s">
        <v>73</v>
      </c>
      <c r="AQ42" s="102">
        <f t="shared" si="2"/>
        <v>0</v>
      </c>
      <c r="AR42" s="102">
        <f t="shared" si="3"/>
        <v>15750000</v>
      </c>
      <c r="AS42" s="72" t="s">
        <v>65</v>
      </c>
      <c r="AT42" s="76">
        <v>15750000</v>
      </c>
      <c r="AU42" s="72" t="s">
        <v>319</v>
      </c>
      <c r="AV42" s="76">
        <v>0</v>
      </c>
      <c r="AW42" s="81" t="s">
        <v>73</v>
      </c>
      <c r="AX42" s="82">
        <v>15750000</v>
      </c>
      <c r="AY42" s="143">
        <f t="shared" si="4"/>
        <v>0</v>
      </c>
      <c r="AZ42" s="84">
        <f t="shared" si="5"/>
        <v>1</v>
      </c>
      <c r="BA42" s="85">
        <v>1</v>
      </c>
      <c r="BB42" s="81" t="s">
        <v>73</v>
      </c>
      <c r="BC42" s="72" t="s">
        <v>208</v>
      </c>
      <c r="BD42" s="289" t="s">
        <v>8410</v>
      </c>
      <c r="BE42" s="71" t="s">
        <v>65</v>
      </c>
      <c r="BF42" s="71" t="s">
        <v>65</v>
      </c>
    </row>
    <row r="43" spans="2:58" x14ac:dyDescent="0.25">
      <c r="B43" s="71">
        <v>2025</v>
      </c>
      <c r="C43" s="71">
        <v>891780111</v>
      </c>
      <c r="D43" s="71" t="s">
        <v>63</v>
      </c>
      <c r="E43" s="102" t="s">
        <v>8409</v>
      </c>
      <c r="F43" s="72" t="s">
        <v>8408</v>
      </c>
      <c r="G43" s="72">
        <v>0</v>
      </c>
      <c r="H43" s="72" t="s">
        <v>71</v>
      </c>
      <c r="I43" s="72" t="s">
        <v>64</v>
      </c>
      <c r="J43" s="104" t="s">
        <v>81</v>
      </c>
      <c r="K43" s="75" t="s">
        <v>8407</v>
      </c>
      <c r="L43" s="76">
        <v>13500000</v>
      </c>
      <c r="M43" s="72" t="s">
        <v>66</v>
      </c>
      <c r="N43" s="75" t="s">
        <v>7073</v>
      </c>
      <c r="O43" s="75">
        <v>1083028189</v>
      </c>
      <c r="P43" s="75">
        <v>123</v>
      </c>
      <c r="Q43" s="78">
        <v>45679</v>
      </c>
      <c r="R43" s="280">
        <v>1353279124</v>
      </c>
      <c r="S43" s="78">
        <v>45702</v>
      </c>
      <c r="T43" s="76">
        <v>13500000</v>
      </c>
      <c r="U43" s="76">
        <v>2556</v>
      </c>
      <c r="V43" s="72" t="s">
        <v>65</v>
      </c>
      <c r="W43" s="76">
        <v>1082939683</v>
      </c>
      <c r="X43" s="104" t="s">
        <v>2881</v>
      </c>
      <c r="Y43" s="78">
        <v>45699</v>
      </c>
      <c r="Z43" s="78">
        <v>45702</v>
      </c>
      <c r="AA43" s="78" t="s">
        <v>73</v>
      </c>
      <c r="AB43" s="78">
        <v>45838</v>
      </c>
      <c r="AC43" s="102">
        <f t="shared" si="0"/>
        <v>136</v>
      </c>
      <c r="AD43" s="72">
        <v>0</v>
      </c>
      <c r="AE43" s="76">
        <v>0</v>
      </c>
      <c r="AF43" s="72">
        <v>0</v>
      </c>
      <c r="AG43" s="79" t="s">
        <v>73</v>
      </c>
      <c r="AH43" s="102">
        <f t="shared" si="1"/>
        <v>0</v>
      </c>
      <c r="AI43" s="72">
        <v>0</v>
      </c>
      <c r="AJ43" s="76">
        <v>0</v>
      </c>
      <c r="AK43" s="72" t="s">
        <v>73</v>
      </c>
      <c r="AL43" s="80" t="s">
        <v>73</v>
      </c>
      <c r="AM43" s="72">
        <v>0</v>
      </c>
      <c r="AN43" s="80" t="s">
        <v>73</v>
      </c>
      <c r="AO43" s="80" t="s">
        <v>73</v>
      </c>
      <c r="AP43" s="80" t="s">
        <v>73</v>
      </c>
      <c r="AQ43" s="102">
        <f t="shared" si="2"/>
        <v>0</v>
      </c>
      <c r="AR43" s="102">
        <f t="shared" si="3"/>
        <v>13500000</v>
      </c>
      <c r="AS43" s="72" t="s">
        <v>65</v>
      </c>
      <c r="AT43" s="76">
        <v>13500000</v>
      </c>
      <c r="AU43" s="72" t="s">
        <v>319</v>
      </c>
      <c r="AV43" s="76">
        <v>0</v>
      </c>
      <c r="AW43" s="81" t="s">
        <v>73</v>
      </c>
      <c r="AX43" s="82">
        <v>13500000</v>
      </c>
      <c r="AY43" s="143">
        <f t="shared" si="4"/>
        <v>0</v>
      </c>
      <c r="AZ43" s="84">
        <f t="shared" si="5"/>
        <v>1</v>
      </c>
      <c r="BA43" s="85">
        <v>1</v>
      </c>
      <c r="BB43" s="81" t="s">
        <v>73</v>
      </c>
      <c r="BC43" s="72" t="s">
        <v>208</v>
      </c>
      <c r="BD43" s="289" t="s">
        <v>8406</v>
      </c>
      <c r="BE43" s="71" t="s">
        <v>65</v>
      </c>
      <c r="BF43" s="71" t="s">
        <v>65</v>
      </c>
    </row>
    <row r="44" spans="2:58" x14ac:dyDescent="0.25">
      <c r="B44" s="71">
        <v>2025</v>
      </c>
      <c r="C44" s="71">
        <v>891780111</v>
      </c>
      <c r="D44" s="71" t="s">
        <v>63</v>
      </c>
      <c r="E44" s="102" t="s">
        <v>8405</v>
      </c>
      <c r="F44" s="72" t="s">
        <v>8404</v>
      </c>
      <c r="G44" s="72">
        <v>0</v>
      </c>
      <c r="H44" s="72" t="s">
        <v>71</v>
      </c>
      <c r="I44" s="72" t="s">
        <v>64</v>
      </c>
      <c r="J44" s="104" t="s">
        <v>81</v>
      </c>
      <c r="K44" s="75" t="s">
        <v>8403</v>
      </c>
      <c r="L44" s="76">
        <v>20000000</v>
      </c>
      <c r="M44" s="72" t="s">
        <v>66</v>
      </c>
      <c r="N44" s="75" t="s">
        <v>4026</v>
      </c>
      <c r="O44" s="75">
        <v>85470058</v>
      </c>
      <c r="P44" s="75">
        <v>123</v>
      </c>
      <c r="Q44" s="80">
        <v>45679</v>
      </c>
      <c r="R44" s="75">
        <v>1353279124</v>
      </c>
      <c r="S44" s="78">
        <v>45699</v>
      </c>
      <c r="T44" s="76">
        <v>20000000</v>
      </c>
      <c r="U44" s="76">
        <v>2354</v>
      </c>
      <c r="V44" s="72" t="s">
        <v>65</v>
      </c>
      <c r="W44" s="76">
        <v>22793763</v>
      </c>
      <c r="X44" s="104" t="s">
        <v>4025</v>
      </c>
      <c r="Y44" s="78">
        <v>45699</v>
      </c>
      <c r="Z44" s="78">
        <v>45699</v>
      </c>
      <c r="AA44" s="78" t="s">
        <v>73</v>
      </c>
      <c r="AB44" s="78">
        <v>45838</v>
      </c>
      <c r="AC44" s="102">
        <f t="shared" si="0"/>
        <v>139</v>
      </c>
      <c r="AD44" s="72">
        <v>0</v>
      </c>
      <c r="AE44" s="76">
        <v>0</v>
      </c>
      <c r="AF44" s="72">
        <v>0</v>
      </c>
      <c r="AG44" s="79" t="s">
        <v>73</v>
      </c>
      <c r="AH44" s="102">
        <f t="shared" si="1"/>
        <v>0</v>
      </c>
      <c r="AI44" s="72">
        <v>0</v>
      </c>
      <c r="AJ44" s="76">
        <v>0</v>
      </c>
      <c r="AK44" s="72" t="s">
        <v>73</v>
      </c>
      <c r="AL44" s="80" t="s">
        <v>73</v>
      </c>
      <c r="AM44" s="72">
        <v>0</v>
      </c>
      <c r="AN44" s="80" t="s">
        <v>73</v>
      </c>
      <c r="AO44" s="80" t="s">
        <v>73</v>
      </c>
      <c r="AP44" s="80" t="s">
        <v>73</v>
      </c>
      <c r="AQ44" s="102">
        <f t="shared" si="2"/>
        <v>0</v>
      </c>
      <c r="AR44" s="102">
        <f t="shared" si="3"/>
        <v>20000000</v>
      </c>
      <c r="AS44" s="72" t="s">
        <v>65</v>
      </c>
      <c r="AT44" s="76">
        <v>20000000</v>
      </c>
      <c r="AU44" s="72" t="s">
        <v>319</v>
      </c>
      <c r="AV44" s="76">
        <v>0</v>
      </c>
      <c r="AW44" s="81" t="s">
        <v>73</v>
      </c>
      <c r="AX44" s="82">
        <v>20000000</v>
      </c>
      <c r="AY44" s="143">
        <f t="shared" si="4"/>
        <v>0</v>
      </c>
      <c r="AZ44" s="84">
        <f t="shared" si="5"/>
        <v>1</v>
      </c>
      <c r="BA44" s="85">
        <v>1</v>
      </c>
      <c r="BB44" s="81" t="s">
        <v>73</v>
      </c>
      <c r="BC44" s="72" t="s">
        <v>208</v>
      </c>
      <c r="BD44" s="289" t="s">
        <v>8402</v>
      </c>
      <c r="BE44" s="71" t="s">
        <v>65</v>
      </c>
      <c r="BF44" s="71" t="s">
        <v>65</v>
      </c>
    </row>
    <row r="45" spans="2:58" x14ac:dyDescent="0.25">
      <c r="B45" s="71">
        <v>2025</v>
      </c>
      <c r="C45" s="71">
        <v>891780111</v>
      </c>
      <c r="D45" s="71" t="s">
        <v>63</v>
      </c>
      <c r="E45" s="102" t="s">
        <v>8401</v>
      </c>
      <c r="F45" s="72" t="s">
        <v>8400</v>
      </c>
      <c r="G45" s="72">
        <v>0</v>
      </c>
      <c r="H45" s="72" t="s">
        <v>71</v>
      </c>
      <c r="I45" s="72" t="s">
        <v>64</v>
      </c>
      <c r="J45" s="104" t="s">
        <v>81</v>
      </c>
      <c r="K45" s="75" t="s">
        <v>8399</v>
      </c>
      <c r="L45" s="76">
        <v>21000000</v>
      </c>
      <c r="M45" s="72" t="s">
        <v>66</v>
      </c>
      <c r="N45" s="75" t="s">
        <v>7097</v>
      </c>
      <c r="O45" s="75">
        <v>36727138</v>
      </c>
      <c r="P45" s="75">
        <v>297</v>
      </c>
      <c r="Q45" s="78">
        <v>45695</v>
      </c>
      <c r="R45" s="285">
        <v>21000000</v>
      </c>
      <c r="S45" s="78">
        <v>45699</v>
      </c>
      <c r="T45" s="76">
        <v>21000000</v>
      </c>
      <c r="U45" s="76">
        <v>2355</v>
      </c>
      <c r="V45" s="72" t="s">
        <v>65</v>
      </c>
      <c r="W45" s="76">
        <v>1082939683</v>
      </c>
      <c r="X45" s="104" t="s">
        <v>2881</v>
      </c>
      <c r="Y45" s="78">
        <v>45699</v>
      </c>
      <c r="Z45" s="78">
        <v>45699</v>
      </c>
      <c r="AA45" s="78" t="s">
        <v>73</v>
      </c>
      <c r="AB45" s="78">
        <v>45823</v>
      </c>
      <c r="AC45" s="102">
        <f t="shared" si="0"/>
        <v>124</v>
      </c>
      <c r="AD45" s="72">
        <v>0</v>
      </c>
      <c r="AE45" s="76">
        <v>0</v>
      </c>
      <c r="AF45" s="72">
        <v>0</v>
      </c>
      <c r="AG45" s="79" t="s">
        <v>73</v>
      </c>
      <c r="AH45" s="102">
        <f t="shared" si="1"/>
        <v>0</v>
      </c>
      <c r="AI45" s="72">
        <v>0</v>
      </c>
      <c r="AJ45" s="76">
        <v>0</v>
      </c>
      <c r="AK45" s="72" t="s">
        <v>73</v>
      </c>
      <c r="AL45" s="80" t="s">
        <v>73</v>
      </c>
      <c r="AM45" s="72">
        <v>0</v>
      </c>
      <c r="AN45" s="80" t="s">
        <v>73</v>
      </c>
      <c r="AO45" s="80" t="s">
        <v>73</v>
      </c>
      <c r="AP45" s="80" t="s">
        <v>73</v>
      </c>
      <c r="AQ45" s="102">
        <f t="shared" si="2"/>
        <v>0</v>
      </c>
      <c r="AR45" s="102">
        <f t="shared" si="3"/>
        <v>21000000</v>
      </c>
      <c r="AS45" s="72" t="s">
        <v>65</v>
      </c>
      <c r="AT45" s="76">
        <v>21000000</v>
      </c>
      <c r="AU45" s="72" t="s">
        <v>319</v>
      </c>
      <c r="AV45" s="76">
        <v>0</v>
      </c>
      <c r="AW45" s="81" t="s">
        <v>73</v>
      </c>
      <c r="AX45" s="82">
        <v>21000000</v>
      </c>
      <c r="AY45" s="143">
        <f t="shared" si="4"/>
        <v>0</v>
      </c>
      <c r="AZ45" s="84">
        <f t="shared" si="5"/>
        <v>1</v>
      </c>
      <c r="BA45" s="85">
        <v>1</v>
      </c>
      <c r="BB45" s="81" t="s">
        <v>73</v>
      </c>
      <c r="BC45" s="72" t="s">
        <v>208</v>
      </c>
      <c r="BD45" s="289" t="s">
        <v>8398</v>
      </c>
      <c r="BE45" s="71" t="s">
        <v>65</v>
      </c>
      <c r="BF45" s="71" t="s">
        <v>65</v>
      </c>
    </row>
    <row r="46" spans="2:58" x14ac:dyDescent="0.25">
      <c r="B46" s="71">
        <v>2025</v>
      </c>
      <c r="C46" s="71">
        <v>891780111</v>
      </c>
      <c r="D46" s="71" t="s">
        <v>63</v>
      </c>
      <c r="E46" s="102" t="s">
        <v>8397</v>
      </c>
      <c r="F46" s="72" t="s">
        <v>8396</v>
      </c>
      <c r="G46" s="72">
        <v>0</v>
      </c>
      <c r="H46" s="72" t="s">
        <v>71</v>
      </c>
      <c r="I46" s="72" t="s">
        <v>64</v>
      </c>
      <c r="J46" s="104" t="s">
        <v>81</v>
      </c>
      <c r="K46" s="75" t="s">
        <v>8395</v>
      </c>
      <c r="L46" s="76">
        <v>17325000</v>
      </c>
      <c r="M46" s="72" t="s">
        <v>66</v>
      </c>
      <c r="N46" s="75" t="s">
        <v>6444</v>
      </c>
      <c r="O46" s="75">
        <v>57444678</v>
      </c>
      <c r="P46" s="75">
        <v>123</v>
      </c>
      <c r="Q46" s="80">
        <v>45679</v>
      </c>
      <c r="R46" s="75">
        <v>1353279124</v>
      </c>
      <c r="S46" s="78">
        <v>45700</v>
      </c>
      <c r="T46" s="76">
        <v>17325000</v>
      </c>
      <c r="U46" s="76">
        <v>2433</v>
      </c>
      <c r="V46" s="72" t="s">
        <v>65</v>
      </c>
      <c r="W46" s="76">
        <v>57428039</v>
      </c>
      <c r="X46" s="104" t="s">
        <v>7232</v>
      </c>
      <c r="Y46" s="78">
        <v>45699</v>
      </c>
      <c r="Z46" s="78">
        <v>45700</v>
      </c>
      <c r="AA46" s="78" t="s">
        <v>73</v>
      </c>
      <c r="AB46" s="78">
        <v>45838</v>
      </c>
      <c r="AC46" s="102">
        <f t="shared" si="0"/>
        <v>138</v>
      </c>
      <c r="AD46" s="72">
        <v>0</v>
      </c>
      <c r="AE46" s="76">
        <v>0</v>
      </c>
      <c r="AF46" s="72">
        <v>0</v>
      </c>
      <c r="AG46" s="79" t="s">
        <v>73</v>
      </c>
      <c r="AH46" s="102">
        <f t="shared" si="1"/>
        <v>0</v>
      </c>
      <c r="AI46" s="72">
        <v>0</v>
      </c>
      <c r="AJ46" s="76">
        <v>0</v>
      </c>
      <c r="AK46" s="72" t="s">
        <v>73</v>
      </c>
      <c r="AL46" s="80" t="s">
        <v>73</v>
      </c>
      <c r="AM46" s="72">
        <v>0</v>
      </c>
      <c r="AN46" s="80" t="s">
        <v>73</v>
      </c>
      <c r="AO46" s="80" t="s">
        <v>73</v>
      </c>
      <c r="AP46" s="80" t="s">
        <v>73</v>
      </c>
      <c r="AQ46" s="102">
        <f t="shared" si="2"/>
        <v>0</v>
      </c>
      <c r="AR46" s="102">
        <f t="shared" si="3"/>
        <v>17325000</v>
      </c>
      <c r="AS46" s="72" t="s">
        <v>65</v>
      </c>
      <c r="AT46" s="76">
        <v>17325000</v>
      </c>
      <c r="AU46" s="72" t="s">
        <v>319</v>
      </c>
      <c r="AV46" s="76">
        <v>0</v>
      </c>
      <c r="AW46" s="81" t="s">
        <v>73</v>
      </c>
      <c r="AX46" s="82">
        <v>17325000</v>
      </c>
      <c r="AY46" s="143">
        <f t="shared" si="4"/>
        <v>0</v>
      </c>
      <c r="AZ46" s="84">
        <f t="shared" si="5"/>
        <v>1</v>
      </c>
      <c r="BA46" s="85">
        <v>1</v>
      </c>
      <c r="BB46" s="81" t="s">
        <v>73</v>
      </c>
      <c r="BC46" s="72" t="s">
        <v>208</v>
      </c>
      <c r="BD46" s="289" t="s">
        <v>8394</v>
      </c>
      <c r="BE46" s="71" t="s">
        <v>65</v>
      </c>
      <c r="BF46" s="71" t="s">
        <v>65</v>
      </c>
    </row>
    <row r="47" spans="2:58" x14ac:dyDescent="0.25">
      <c r="B47" s="71">
        <v>2025</v>
      </c>
      <c r="C47" s="71">
        <v>891780111</v>
      </c>
      <c r="D47" s="71" t="s">
        <v>63</v>
      </c>
      <c r="E47" s="102" t="s">
        <v>8393</v>
      </c>
      <c r="F47" s="72" t="s">
        <v>8392</v>
      </c>
      <c r="G47" s="72">
        <v>0</v>
      </c>
      <c r="H47" s="72" t="s">
        <v>71</v>
      </c>
      <c r="I47" s="72" t="s">
        <v>2884</v>
      </c>
      <c r="J47" s="104" t="s">
        <v>81</v>
      </c>
      <c r="K47" s="75" t="s">
        <v>8391</v>
      </c>
      <c r="L47" s="76">
        <v>10500000</v>
      </c>
      <c r="M47" s="72" t="s">
        <v>66</v>
      </c>
      <c r="N47" s="75" t="s">
        <v>8390</v>
      </c>
      <c r="O47" s="75">
        <v>7143832</v>
      </c>
      <c r="P47" s="75">
        <v>267</v>
      </c>
      <c r="Q47" s="78">
        <v>45693</v>
      </c>
      <c r="R47" s="284">
        <v>266751357.44</v>
      </c>
      <c r="S47" s="78">
        <v>45700</v>
      </c>
      <c r="T47" s="76">
        <v>10500000</v>
      </c>
      <c r="U47" s="76">
        <v>2434</v>
      </c>
      <c r="V47" s="72" t="s">
        <v>65</v>
      </c>
      <c r="W47" s="76">
        <v>72005158</v>
      </c>
      <c r="X47" s="104" t="s">
        <v>7275</v>
      </c>
      <c r="Y47" s="78">
        <v>45699</v>
      </c>
      <c r="Z47" s="78">
        <v>45700</v>
      </c>
      <c r="AA47" s="78" t="s">
        <v>73</v>
      </c>
      <c r="AB47" s="78">
        <v>45777</v>
      </c>
      <c r="AC47" s="102">
        <f t="shared" si="0"/>
        <v>77</v>
      </c>
      <c r="AD47" s="72">
        <v>0</v>
      </c>
      <c r="AE47" s="76">
        <v>0</v>
      </c>
      <c r="AF47" s="72">
        <v>0</v>
      </c>
      <c r="AG47" s="79" t="s">
        <v>73</v>
      </c>
      <c r="AH47" s="102">
        <f t="shared" si="1"/>
        <v>0</v>
      </c>
      <c r="AI47" s="72">
        <v>0</v>
      </c>
      <c r="AJ47" s="76">
        <v>0</v>
      </c>
      <c r="AK47" s="72" t="s">
        <v>73</v>
      </c>
      <c r="AL47" s="80" t="s">
        <v>73</v>
      </c>
      <c r="AM47" s="72">
        <v>0</v>
      </c>
      <c r="AN47" s="80" t="s">
        <v>73</v>
      </c>
      <c r="AO47" s="80" t="s">
        <v>73</v>
      </c>
      <c r="AP47" s="80" t="s">
        <v>73</v>
      </c>
      <c r="AQ47" s="102">
        <f t="shared" si="2"/>
        <v>0</v>
      </c>
      <c r="AR47" s="102">
        <f t="shared" si="3"/>
        <v>10500000</v>
      </c>
      <c r="AS47" s="72" t="s">
        <v>319</v>
      </c>
      <c r="AT47" s="76">
        <v>0</v>
      </c>
      <c r="AU47" s="72" t="s">
        <v>319</v>
      </c>
      <c r="AV47" s="76">
        <v>0</v>
      </c>
      <c r="AW47" s="81" t="s">
        <v>73</v>
      </c>
      <c r="AX47" s="82">
        <v>7000000</v>
      </c>
      <c r="AY47" s="143">
        <f t="shared" si="4"/>
        <v>3500000</v>
      </c>
      <c r="AZ47" s="84">
        <f t="shared" si="5"/>
        <v>0.66666666666666663</v>
      </c>
      <c r="BA47" s="85">
        <v>1</v>
      </c>
      <c r="BB47" s="81" t="s">
        <v>73</v>
      </c>
      <c r="BC47" s="72" t="s">
        <v>208</v>
      </c>
      <c r="BD47" s="289" t="s">
        <v>8389</v>
      </c>
      <c r="BE47" s="71" t="s">
        <v>65</v>
      </c>
      <c r="BF47" s="71" t="s">
        <v>65</v>
      </c>
    </row>
    <row r="48" spans="2:58" x14ac:dyDescent="0.25">
      <c r="B48" s="71">
        <v>2025</v>
      </c>
      <c r="C48" s="71">
        <v>891780111</v>
      </c>
      <c r="D48" s="71" t="s">
        <v>63</v>
      </c>
      <c r="E48" s="102" t="s">
        <v>8388</v>
      </c>
      <c r="F48" s="72" t="s">
        <v>8387</v>
      </c>
      <c r="G48" s="72">
        <v>0</v>
      </c>
      <c r="H48" s="72" t="s">
        <v>71</v>
      </c>
      <c r="I48" s="72" t="s">
        <v>2884</v>
      </c>
      <c r="J48" s="104" t="s">
        <v>81</v>
      </c>
      <c r="K48" s="75" t="s">
        <v>8378</v>
      </c>
      <c r="L48" s="76">
        <v>4200000</v>
      </c>
      <c r="M48" s="72" t="s">
        <v>66</v>
      </c>
      <c r="N48" s="75" t="s">
        <v>8386</v>
      </c>
      <c r="O48" s="75">
        <v>1082471245</v>
      </c>
      <c r="P48" s="75">
        <v>269</v>
      </c>
      <c r="Q48" s="78">
        <v>45694</v>
      </c>
      <c r="R48" s="280">
        <v>503100000</v>
      </c>
      <c r="S48" s="78">
        <v>45701</v>
      </c>
      <c r="T48" s="76">
        <v>4200000</v>
      </c>
      <c r="U48" s="76">
        <v>2523</v>
      </c>
      <c r="V48" s="72" t="s">
        <v>65</v>
      </c>
      <c r="W48" s="76">
        <v>36559959</v>
      </c>
      <c r="X48" s="104" t="s">
        <v>4766</v>
      </c>
      <c r="Y48" s="78">
        <v>45700</v>
      </c>
      <c r="Z48" s="78">
        <v>45701</v>
      </c>
      <c r="AA48" s="78" t="s">
        <v>73</v>
      </c>
      <c r="AB48" s="78">
        <v>45716</v>
      </c>
      <c r="AC48" s="102">
        <f t="shared" si="0"/>
        <v>15</v>
      </c>
      <c r="AD48" s="72">
        <v>0</v>
      </c>
      <c r="AE48" s="76">
        <v>0</v>
      </c>
      <c r="AF48" s="72">
        <v>1</v>
      </c>
      <c r="AG48" s="79">
        <v>45747</v>
      </c>
      <c r="AH48" s="102">
        <f t="shared" si="1"/>
        <v>31</v>
      </c>
      <c r="AI48" s="72">
        <v>0</v>
      </c>
      <c r="AJ48" s="76">
        <v>0</v>
      </c>
      <c r="AK48" s="72" t="s">
        <v>73</v>
      </c>
      <c r="AL48" s="80" t="s">
        <v>73</v>
      </c>
      <c r="AM48" s="72">
        <v>0</v>
      </c>
      <c r="AN48" s="80" t="s">
        <v>73</v>
      </c>
      <c r="AO48" s="80" t="s">
        <v>73</v>
      </c>
      <c r="AP48" s="80" t="s">
        <v>73</v>
      </c>
      <c r="AQ48" s="102">
        <f t="shared" si="2"/>
        <v>0</v>
      </c>
      <c r="AR48" s="102">
        <f t="shared" si="3"/>
        <v>4200000</v>
      </c>
      <c r="AS48" s="72" t="s">
        <v>319</v>
      </c>
      <c r="AT48" s="76">
        <v>0</v>
      </c>
      <c r="AU48" s="72" t="s">
        <v>319</v>
      </c>
      <c r="AV48" s="76">
        <v>0</v>
      </c>
      <c r="AW48" s="81" t="s">
        <v>73</v>
      </c>
      <c r="AX48" s="82">
        <v>0</v>
      </c>
      <c r="AY48" s="143">
        <f t="shared" si="4"/>
        <v>4200000</v>
      </c>
      <c r="AZ48" s="84">
        <f t="shared" si="5"/>
        <v>0</v>
      </c>
      <c r="BA48" s="85">
        <v>1</v>
      </c>
      <c r="BB48" s="81" t="s">
        <v>73</v>
      </c>
      <c r="BC48" s="72" t="s">
        <v>208</v>
      </c>
      <c r="BD48" s="289" t="s">
        <v>8385</v>
      </c>
      <c r="BE48" s="71" t="s">
        <v>65</v>
      </c>
      <c r="BF48" s="71" t="s">
        <v>65</v>
      </c>
    </row>
    <row r="49" spans="2:58" x14ac:dyDescent="0.25">
      <c r="B49" s="71">
        <v>2025</v>
      </c>
      <c r="C49" s="71">
        <v>891780111</v>
      </c>
      <c r="D49" s="71" t="s">
        <v>63</v>
      </c>
      <c r="E49" s="102" t="s">
        <v>8384</v>
      </c>
      <c r="F49" s="72" t="s">
        <v>8383</v>
      </c>
      <c r="G49" s="72">
        <v>0</v>
      </c>
      <c r="H49" s="72" t="s">
        <v>71</v>
      </c>
      <c r="I49" s="72" t="s">
        <v>64</v>
      </c>
      <c r="J49" s="104" t="s">
        <v>81</v>
      </c>
      <c r="K49" s="75" t="s">
        <v>8382</v>
      </c>
      <c r="L49" s="76">
        <v>16500000</v>
      </c>
      <c r="M49" s="72" t="s">
        <v>66</v>
      </c>
      <c r="N49" s="75" t="s">
        <v>8359</v>
      </c>
      <c r="O49" s="75">
        <v>1066185799</v>
      </c>
      <c r="P49" s="75">
        <v>123</v>
      </c>
      <c r="Q49" s="78">
        <v>45679</v>
      </c>
      <c r="R49" s="280">
        <v>1353279124</v>
      </c>
      <c r="S49" s="78">
        <v>45700</v>
      </c>
      <c r="T49" s="76">
        <v>16500000</v>
      </c>
      <c r="U49" s="76">
        <v>2432</v>
      </c>
      <c r="V49" s="72" t="s">
        <v>65</v>
      </c>
      <c r="W49" s="76">
        <v>1082939683</v>
      </c>
      <c r="X49" s="104" t="s">
        <v>2881</v>
      </c>
      <c r="Y49" s="78">
        <v>45700</v>
      </c>
      <c r="Z49" s="78">
        <v>45700</v>
      </c>
      <c r="AA49" s="78" t="s">
        <v>73</v>
      </c>
      <c r="AB49" s="78">
        <v>45838</v>
      </c>
      <c r="AC49" s="102">
        <f t="shared" si="0"/>
        <v>138</v>
      </c>
      <c r="AD49" s="72">
        <v>0</v>
      </c>
      <c r="AE49" s="76">
        <v>0</v>
      </c>
      <c r="AF49" s="72">
        <v>0</v>
      </c>
      <c r="AG49" s="79" t="s">
        <v>73</v>
      </c>
      <c r="AH49" s="102">
        <f t="shared" si="1"/>
        <v>0</v>
      </c>
      <c r="AI49" s="72">
        <v>0</v>
      </c>
      <c r="AJ49" s="76">
        <v>0</v>
      </c>
      <c r="AK49" s="72" t="s">
        <v>73</v>
      </c>
      <c r="AL49" s="80" t="s">
        <v>73</v>
      </c>
      <c r="AM49" s="72">
        <v>0</v>
      </c>
      <c r="AN49" s="80" t="s">
        <v>73</v>
      </c>
      <c r="AO49" s="80" t="s">
        <v>73</v>
      </c>
      <c r="AP49" s="80" t="s">
        <v>73</v>
      </c>
      <c r="AQ49" s="102">
        <f t="shared" si="2"/>
        <v>0</v>
      </c>
      <c r="AR49" s="102">
        <f t="shared" si="3"/>
        <v>16500000</v>
      </c>
      <c r="AS49" s="72" t="s">
        <v>65</v>
      </c>
      <c r="AT49" s="76">
        <v>16500000</v>
      </c>
      <c r="AU49" s="72" t="s">
        <v>319</v>
      </c>
      <c r="AV49" s="76">
        <v>0</v>
      </c>
      <c r="AW49" s="81" t="s">
        <v>73</v>
      </c>
      <c r="AX49" s="82">
        <v>16500000</v>
      </c>
      <c r="AY49" s="143">
        <f t="shared" si="4"/>
        <v>0</v>
      </c>
      <c r="AZ49" s="84">
        <f t="shared" si="5"/>
        <v>1</v>
      </c>
      <c r="BA49" s="85">
        <v>1</v>
      </c>
      <c r="BB49" s="81" t="s">
        <v>73</v>
      </c>
      <c r="BC49" s="72" t="s">
        <v>208</v>
      </c>
      <c r="BD49" s="289" t="s">
        <v>8381</v>
      </c>
      <c r="BE49" s="71" t="s">
        <v>65</v>
      </c>
      <c r="BF49" s="71" t="s">
        <v>65</v>
      </c>
    </row>
    <row r="50" spans="2:58" x14ac:dyDescent="0.25">
      <c r="B50" s="71">
        <v>2025</v>
      </c>
      <c r="C50" s="71">
        <v>891780111</v>
      </c>
      <c r="D50" s="71" t="s">
        <v>63</v>
      </c>
      <c r="E50" s="102" t="s">
        <v>8380</v>
      </c>
      <c r="F50" s="72" t="s">
        <v>8379</v>
      </c>
      <c r="G50" s="72">
        <v>0</v>
      </c>
      <c r="H50" s="72" t="s">
        <v>71</v>
      </c>
      <c r="I50" s="72" t="s">
        <v>2884</v>
      </c>
      <c r="J50" s="104" t="s">
        <v>81</v>
      </c>
      <c r="K50" s="75" t="s">
        <v>8378</v>
      </c>
      <c r="L50" s="76">
        <v>4200000</v>
      </c>
      <c r="M50" s="72" t="s">
        <v>66</v>
      </c>
      <c r="N50" s="75" t="s">
        <v>8377</v>
      </c>
      <c r="O50" s="75">
        <v>1085230868</v>
      </c>
      <c r="P50" s="75">
        <v>269</v>
      </c>
      <c r="Q50" s="78">
        <v>45694</v>
      </c>
      <c r="R50" s="280">
        <v>503100000</v>
      </c>
      <c r="S50" s="78">
        <v>45701</v>
      </c>
      <c r="T50" s="76">
        <v>4200000</v>
      </c>
      <c r="U50" s="76">
        <v>2524</v>
      </c>
      <c r="V50" s="72" t="s">
        <v>65</v>
      </c>
      <c r="W50" s="76">
        <v>36559959</v>
      </c>
      <c r="X50" s="104" t="s">
        <v>4766</v>
      </c>
      <c r="Y50" s="78">
        <v>45700</v>
      </c>
      <c r="Z50" s="78">
        <v>45701</v>
      </c>
      <c r="AA50" s="78" t="s">
        <v>73</v>
      </c>
      <c r="AB50" s="78">
        <v>45716</v>
      </c>
      <c r="AC50" s="102">
        <f t="shared" si="0"/>
        <v>15</v>
      </c>
      <c r="AD50" s="72">
        <v>0</v>
      </c>
      <c r="AE50" s="76">
        <v>0</v>
      </c>
      <c r="AF50" s="72">
        <v>2</v>
      </c>
      <c r="AG50" s="79">
        <v>45777</v>
      </c>
      <c r="AH50" s="102">
        <f t="shared" si="1"/>
        <v>61</v>
      </c>
      <c r="AI50" s="72">
        <v>0</v>
      </c>
      <c r="AJ50" s="76">
        <v>0</v>
      </c>
      <c r="AK50" s="72" t="s">
        <v>73</v>
      </c>
      <c r="AL50" s="80" t="s">
        <v>73</v>
      </c>
      <c r="AM50" s="72">
        <v>0</v>
      </c>
      <c r="AN50" s="80" t="s">
        <v>73</v>
      </c>
      <c r="AO50" s="80" t="s">
        <v>73</v>
      </c>
      <c r="AP50" s="80" t="s">
        <v>73</v>
      </c>
      <c r="AQ50" s="102">
        <f t="shared" si="2"/>
        <v>0</v>
      </c>
      <c r="AR50" s="102">
        <f t="shared" si="3"/>
        <v>4200000</v>
      </c>
      <c r="AS50" s="72" t="s">
        <v>319</v>
      </c>
      <c r="AT50" s="76">
        <v>0</v>
      </c>
      <c r="AU50" s="72" t="s">
        <v>319</v>
      </c>
      <c r="AV50" s="76">
        <v>0</v>
      </c>
      <c r="AW50" s="81" t="s">
        <v>73</v>
      </c>
      <c r="AX50" s="82">
        <v>0</v>
      </c>
      <c r="AY50" s="143">
        <f t="shared" si="4"/>
        <v>4200000</v>
      </c>
      <c r="AZ50" s="84">
        <f t="shared" si="5"/>
        <v>0</v>
      </c>
      <c r="BA50" s="85">
        <v>1</v>
      </c>
      <c r="BB50" s="81" t="s">
        <v>73</v>
      </c>
      <c r="BC50" s="72" t="s">
        <v>208</v>
      </c>
      <c r="BD50" s="289" t="s">
        <v>8376</v>
      </c>
      <c r="BE50" s="71" t="s">
        <v>65</v>
      </c>
      <c r="BF50" s="71" t="s">
        <v>65</v>
      </c>
    </row>
    <row r="51" spans="2:58" x14ac:dyDescent="0.25">
      <c r="B51" s="71">
        <v>2025</v>
      </c>
      <c r="C51" s="71">
        <v>891780111</v>
      </c>
      <c r="D51" s="71" t="s">
        <v>63</v>
      </c>
      <c r="E51" s="102" t="s">
        <v>8375</v>
      </c>
      <c r="F51" s="72" t="s">
        <v>8374</v>
      </c>
      <c r="G51" s="72">
        <v>0</v>
      </c>
      <c r="H51" s="72" t="s">
        <v>71</v>
      </c>
      <c r="I51" s="72" t="s">
        <v>2884</v>
      </c>
      <c r="J51" s="104" t="s">
        <v>81</v>
      </c>
      <c r="K51" s="75" t="s">
        <v>8373</v>
      </c>
      <c r="L51" s="76">
        <v>16500000</v>
      </c>
      <c r="M51" s="72" t="s">
        <v>66</v>
      </c>
      <c r="N51" s="75" t="s">
        <v>7420</v>
      </c>
      <c r="O51" s="75">
        <v>1082862195</v>
      </c>
      <c r="P51" s="75">
        <v>267</v>
      </c>
      <c r="Q51" s="78">
        <v>45693</v>
      </c>
      <c r="R51" s="284">
        <v>266751357.44</v>
      </c>
      <c r="S51" s="78">
        <v>45700</v>
      </c>
      <c r="T51" s="76">
        <v>16500000</v>
      </c>
      <c r="U51" s="76">
        <v>2431</v>
      </c>
      <c r="V51" s="72" t="s">
        <v>65</v>
      </c>
      <c r="W51" s="76">
        <v>72005158</v>
      </c>
      <c r="X51" s="104" t="s">
        <v>7275</v>
      </c>
      <c r="Y51" s="78">
        <v>45700</v>
      </c>
      <c r="Z51" s="78">
        <v>45700</v>
      </c>
      <c r="AA51" s="78" t="s">
        <v>73</v>
      </c>
      <c r="AB51" s="78">
        <v>45777</v>
      </c>
      <c r="AC51" s="102">
        <f t="shared" si="0"/>
        <v>77</v>
      </c>
      <c r="AD51" s="72">
        <v>0</v>
      </c>
      <c r="AE51" s="76">
        <v>0</v>
      </c>
      <c r="AF51" s="72">
        <v>0</v>
      </c>
      <c r="AG51" s="79" t="s">
        <v>73</v>
      </c>
      <c r="AH51" s="102">
        <f t="shared" si="1"/>
        <v>0</v>
      </c>
      <c r="AI51" s="72">
        <v>0</v>
      </c>
      <c r="AJ51" s="76">
        <v>0</v>
      </c>
      <c r="AK51" s="72" t="s">
        <v>73</v>
      </c>
      <c r="AL51" s="80" t="s">
        <v>73</v>
      </c>
      <c r="AM51" s="72">
        <v>0</v>
      </c>
      <c r="AN51" s="80" t="s">
        <v>73</v>
      </c>
      <c r="AO51" s="80" t="s">
        <v>73</v>
      </c>
      <c r="AP51" s="80" t="s">
        <v>73</v>
      </c>
      <c r="AQ51" s="102">
        <f t="shared" si="2"/>
        <v>0</v>
      </c>
      <c r="AR51" s="102">
        <f t="shared" si="3"/>
        <v>16500000</v>
      </c>
      <c r="AS51" s="72" t="s">
        <v>319</v>
      </c>
      <c r="AT51" s="76">
        <v>0</v>
      </c>
      <c r="AU51" s="72" t="s">
        <v>319</v>
      </c>
      <c r="AV51" s="76">
        <v>0</v>
      </c>
      <c r="AW51" s="81" t="s">
        <v>73</v>
      </c>
      <c r="AX51" s="82">
        <v>11000000</v>
      </c>
      <c r="AY51" s="143">
        <f t="shared" si="4"/>
        <v>5500000</v>
      </c>
      <c r="AZ51" s="84">
        <f t="shared" si="5"/>
        <v>0.66666666666666663</v>
      </c>
      <c r="BA51" s="85">
        <v>1</v>
      </c>
      <c r="BB51" s="81" t="s">
        <v>73</v>
      </c>
      <c r="BC51" s="72" t="s">
        <v>208</v>
      </c>
      <c r="BD51" s="289" t="s">
        <v>8372</v>
      </c>
      <c r="BE51" s="71" t="s">
        <v>65</v>
      </c>
      <c r="BF51" s="71" t="s">
        <v>65</v>
      </c>
    </row>
    <row r="52" spans="2:58" x14ac:dyDescent="0.25">
      <c r="B52" s="71">
        <v>2025</v>
      </c>
      <c r="C52" s="71">
        <v>891780111</v>
      </c>
      <c r="D52" s="71" t="s">
        <v>63</v>
      </c>
      <c r="E52" s="102" t="s">
        <v>8371</v>
      </c>
      <c r="F52" s="72" t="s">
        <v>8370</v>
      </c>
      <c r="G52" s="72">
        <v>0</v>
      </c>
      <c r="H52" s="72" t="s">
        <v>71</v>
      </c>
      <c r="I52" s="72" t="s">
        <v>2884</v>
      </c>
      <c r="J52" s="104" t="s">
        <v>81</v>
      </c>
      <c r="K52" s="75" t="s">
        <v>8369</v>
      </c>
      <c r="L52" s="76">
        <v>33908970</v>
      </c>
      <c r="M52" s="72" t="s">
        <v>66</v>
      </c>
      <c r="N52" s="75" t="s">
        <v>8368</v>
      </c>
      <c r="O52" s="75">
        <v>1082961548</v>
      </c>
      <c r="P52" s="75">
        <v>227</v>
      </c>
      <c r="Q52" s="78">
        <v>45691</v>
      </c>
      <c r="R52" s="280">
        <v>501037440</v>
      </c>
      <c r="S52" s="78">
        <v>45700</v>
      </c>
      <c r="T52" s="76">
        <v>33908970</v>
      </c>
      <c r="U52" s="76">
        <v>2430</v>
      </c>
      <c r="V52" s="72" t="s">
        <v>65</v>
      </c>
      <c r="W52" s="76">
        <v>85472020</v>
      </c>
      <c r="X52" s="104" t="s">
        <v>7445</v>
      </c>
      <c r="Y52" s="78">
        <v>45700</v>
      </c>
      <c r="Z52" s="78">
        <v>45700</v>
      </c>
      <c r="AA52" s="78" t="s">
        <v>73</v>
      </c>
      <c r="AB52" s="78">
        <v>45991</v>
      </c>
      <c r="AC52" s="102">
        <f t="shared" si="0"/>
        <v>291</v>
      </c>
      <c r="AD52" s="72">
        <v>0</v>
      </c>
      <c r="AE52" s="76">
        <v>0</v>
      </c>
      <c r="AF52" s="72">
        <v>0</v>
      </c>
      <c r="AG52" s="79" t="s">
        <v>73</v>
      </c>
      <c r="AH52" s="102">
        <f t="shared" si="1"/>
        <v>0</v>
      </c>
      <c r="AI52" s="72">
        <v>0</v>
      </c>
      <c r="AJ52" s="76">
        <v>0</v>
      </c>
      <c r="AK52" s="72" t="s">
        <v>73</v>
      </c>
      <c r="AL52" s="80" t="s">
        <v>73</v>
      </c>
      <c r="AM52" s="72">
        <v>0</v>
      </c>
      <c r="AN52" s="80" t="s">
        <v>73</v>
      </c>
      <c r="AO52" s="80" t="s">
        <v>73</v>
      </c>
      <c r="AP52" s="80" t="s">
        <v>73</v>
      </c>
      <c r="AQ52" s="102">
        <f t="shared" si="2"/>
        <v>0</v>
      </c>
      <c r="AR52" s="102">
        <f t="shared" si="3"/>
        <v>33908970</v>
      </c>
      <c r="AS52" s="72" t="s">
        <v>319</v>
      </c>
      <c r="AT52" s="76">
        <v>0</v>
      </c>
      <c r="AU52" s="72" t="s">
        <v>319</v>
      </c>
      <c r="AV52" s="76">
        <v>0</v>
      </c>
      <c r="AW52" s="81" t="s">
        <v>73</v>
      </c>
      <c r="AX52" s="82">
        <v>13563588</v>
      </c>
      <c r="AY52" s="143">
        <f t="shared" si="4"/>
        <v>20345382</v>
      </c>
      <c r="AZ52" s="84">
        <f t="shared" si="5"/>
        <v>0.4</v>
      </c>
      <c r="BA52" s="85">
        <v>0.4</v>
      </c>
      <c r="BB52" s="81" t="s">
        <v>73</v>
      </c>
      <c r="BC52" s="72" t="s">
        <v>123</v>
      </c>
      <c r="BD52" s="289" t="s">
        <v>8367</v>
      </c>
      <c r="BE52" s="71" t="s">
        <v>65</v>
      </c>
      <c r="BF52" s="71" t="s">
        <v>65</v>
      </c>
    </row>
    <row r="53" spans="2:58" x14ac:dyDescent="0.25">
      <c r="B53" s="71">
        <v>2025</v>
      </c>
      <c r="C53" s="71">
        <v>891780111</v>
      </c>
      <c r="D53" s="71" t="s">
        <v>63</v>
      </c>
      <c r="E53" s="102" t="s">
        <v>8366</v>
      </c>
      <c r="F53" s="72" t="s">
        <v>8365</v>
      </c>
      <c r="G53" s="72">
        <v>0</v>
      </c>
      <c r="H53" s="72" t="s">
        <v>71</v>
      </c>
      <c r="I53" s="72" t="s">
        <v>64</v>
      </c>
      <c r="J53" s="104" t="s">
        <v>81</v>
      </c>
      <c r="K53" s="75" t="s">
        <v>8364</v>
      </c>
      <c r="L53" s="76">
        <v>15000000</v>
      </c>
      <c r="M53" s="72" t="s">
        <v>66</v>
      </c>
      <c r="N53" s="75" t="s">
        <v>6931</v>
      </c>
      <c r="O53" s="75">
        <v>1140877757</v>
      </c>
      <c r="P53" s="75">
        <v>123</v>
      </c>
      <c r="Q53" s="78">
        <v>45679</v>
      </c>
      <c r="R53" s="280">
        <v>1353279124</v>
      </c>
      <c r="S53" s="78">
        <v>45700</v>
      </c>
      <c r="T53" s="76">
        <v>15000000</v>
      </c>
      <c r="U53" s="76">
        <v>2429</v>
      </c>
      <c r="V53" s="72" t="s">
        <v>65</v>
      </c>
      <c r="W53" s="76">
        <v>1082939683</v>
      </c>
      <c r="X53" s="104" t="s">
        <v>2881</v>
      </c>
      <c r="Y53" s="78">
        <v>45700</v>
      </c>
      <c r="Z53" s="78">
        <v>45700</v>
      </c>
      <c r="AA53" s="78" t="s">
        <v>73</v>
      </c>
      <c r="AB53" s="78">
        <v>45838</v>
      </c>
      <c r="AC53" s="102">
        <f t="shared" si="0"/>
        <v>138</v>
      </c>
      <c r="AD53" s="72">
        <v>1</v>
      </c>
      <c r="AE53" s="76">
        <v>2500000</v>
      </c>
      <c r="AF53" s="72">
        <v>0</v>
      </c>
      <c r="AG53" s="79" t="s">
        <v>73</v>
      </c>
      <c r="AH53" s="102">
        <f t="shared" si="1"/>
        <v>0</v>
      </c>
      <c r="AI53" s="72">
        <v>0</v>
      </c>
      <c r="AJ53" s="76">
        <v>0</v>
      </c>
      <c r="AK53" s="72" t="s">
        <v>73</v>
      </c>
      <c r="AL53" s="80" t="s">
        <v>73</v>
      </c>
      <c r="AM53" s="72">
        <v>0</v>
      </c>
      <c r="AN53" s="80" t="s">
        <v>73</v>
      </c>
      <c r="AO53" s="80" t="s">
        <v>73</v>
      </c>
      <c r="AP53" s="80" t="s">
        <v>73</v>
      </c>
      <c r="AQ53" s="102">
        <f t="shared" si="2"/>
        <v>0</v>
      </c>
      <c r="AR53" s="102">
        <f t="shared" si="3"/>
        <v>17500000</v>
      </c>
      <c r="AS53" s="72" t="s">
        <v>65</v>
      </c>
      <c r="AT53" s="76">
        <v>15000000</v>
      </c>
      <c r="AU53" s="72" t="s">
        <v>319</v>
      </c>
      <c r="AV53" s="76">
        <v>0</v>
      </c>
      <c r="AW53" s="81" t="s">
        <v>73</v>
      </c>
      <c r="AX53" s="82">
        <v>17500000</v>
      </c>
      <c r="AY53" s="143">
        <f t="shared" si="4"/>
        <v>0</v>
      </c>
      <c r="AZ53" s="84">
        <f t="shared" si="5"/>
        <v>1</v>
      </c>
      <c r="BA53" s="85">
        <v>1</v>
      </c>
      <c r="BB53" s="81" t="s">
        <v>73</v>
      </c>
      <c r="BC53" s="72" t="s">
        <v>208</v>
      </c>
      <c r="BD53" s="289" t="s">
        <v>8363</v>
      </c>
      <c r="BE53" s="71" t="s">
        <v>65</v>
      </c>
      <c r="BF53" s="71" t="s">
        <v>65</v>
      </c>
    </row>
    <row r="54" spans="2:58" x14ac:dyDescent="0.25">
      <c r="B54" s="71">
        <v>2025</v>
      </c>
      <c r="C54" s="71">
        <v>891780111</v>
      </c>
      <c r="D54" s="71" t="s">
        <v>63</v>
      </c>
      <c r="E54" s="102" t="s">
        <v>8362</v>
      </c>
      <c r="F54" s="72" t="s">
        <v>8361</v>
      </c>
      <c r="G54" s="72">
        <v>0</v>
      </c>
      <c r="H54" s="72" t="s">
        <v>71</v>
      </c>
      <c r="I54" s="72" t="s">
        <v>2884</v>
      </c>
      <c r="J54" s="104" t="s">
        <v>81</v>
      </c>
      <c r="K54" s="75" t="s">
        <v>8360</v>
      </c>
      <c r="L54" s="76">
        <v>2400000</v>
      </c>
      <c r="M54" s="72" t="s">
        <v>66</v>
      </c>
      <c r="N54" s="75" t="s">
        <v>8359</v>
      </c>
      <c r="O54" s="75">
        <v>1066185799</v>
      </c>
      <c r="P54" s="75">
        <v>265</v>
      </c>
      <c r="Q54" s="78">
        <v>45693</v>
      </c>
      <c r="R54" s="280">
        <v>10450000</v>
      </c>
      <c r="S54" s="78">
        <v>45700</v>
      </c>
      <c r="T54" s="76">
        <v>2400000</v>
      </c>
      <c r="U54" s="76">
        <v>2428</v>
      </c>
      <c r="V54" s="72" t="s">
        <v>65</v>
      </c>
      <c r="W54" s="76">
        <v>1082939683</v>
      </c>
      <c r="X54" s="104" t="s">
        <v>2881</v>
      </c>
      <c r="Y54" s="78">
        <v>45700</v>
      </c>
      <c r="Z54" s="78">
        <v>45700</v>
      </c>
      <c r="AA54" s="78" t="s">
        <v>73</v>
      </c>
      <c r="AB54" s="78">
        <v>45706</v>
      </c>
      <c r="AC54" s="102">
        <f t="shared" si="0"/>
        <v>6</v>
      </c>
      <c r="AD54" s="72">
        <v>0</v>
      </c>
      <c r="AE54" s="76">
        <v>0</v>
      </c>
      <c r="AF54" s="72">
        <v>0</v>
      </c>
      <c r="AG54" s="79" t="s">
        <v>73</v>
      </c>
      <c r="AH54" s="102">
        <f t="shared" si="1"/>
        <v>0</v>
      </c>
      <c r="AI54" s="72">
        <v>0</v>
      </c>
      <c r="AJ54" s="76">
        <v>0</v>
      </c>
      <c r="AK54" s="72" t="s">
        <v>73</v>
      </c>
      <c r="AL54" s="80" t="s">
        <v>73</v>
      </c>
      <c r="AM54" s="72">
        <v>0</v>
      </c>
      <c r="AN54" s="80" t="s">
        <v>73</v>
      </c>
      <c r="AO54" s="80" t="s">
        <v>73</v>
      </c>
      <c r="AP54" s="80" t="s">
        <v>73</v>
      </c>
      <c r="AQ54" s="102">
        <f t="shared" si="2"/>
        <v>0</v>
      </c>
      <c r="AR54" s="102">
        <f t="shared" si="3"/>
        <v>2400000</v>
      </c>
      <c r="AS54" s="72" t="s">
        <v>319</v>
      </c>
      <c r="AT54" s="76">
        <v>0</v>
      </c>
      <c r="AU54" s="72" t="s">
        <v>319</v>
      </c>
      <c r="AV54" s="76">
        <v>0</v>
      </c>
      <c r="AW54" s="81" t="s">
        <v>73</v>
      </c>
      <c r="AX54" s="82">
        <v>2400000</v>
      </c>
      <c r="AY54" s="143">
        <f t="shared" si="4"/>
        <v>0</v>
      </c>
      <c r="AZ54" s="84">
        <f t="shared" si="5"/>
        <v>1</v>
      </c>
      <c r="BA54" s="85">
        <v>1</v>
      </c>
      <c r="BB54" s="81" t="s">
        <v>73</v>
      </c>
      <c r="BC54" s="72" t="s">
        <v>208</v>
      </c>
      <c r="BD54" s="289" t="s">
        <v>8358</v>
      </c>
      <c r="BE54" s="71" t="s">
        <v>65</v>
      </c>
      <c r="BF54" s="71" t="s">
        <v>65</v>
      </c>
    </row>
    <row r="55" spans="2:58" x14ac:dyDescent="0.25">
      <c r="B55" s="71">
        <v>2025</v>
      </c>
      <c r="C55" s="71">
        <v>891780111</v>
      </c>
      <c r="D55" s="71" t="s">
        <v>63</v>
      </c>
      <c r="E55" s="102" t="s">
        <v>8357</v>
      </c>
      <c r="F55" s="72" t="s">
        <v>8356</v>
      </c>
      <c r="G55" s="72">
        <v>0</v>
      </c>
      <c r="H55" s="72" t="s">
        <v>71</v>
      </c>
      <c r="I55" s="72" t="s">
        <v>2884</v>
      </c>
      <c r="J55" s="104" t="s">
        <v>81</v>
      </c>
      <c r="K55" s="75" t="s">
        <v>8355</v>
      </c>
      <c r="L55" s="76">
        <v>22579200</v>
      </c>
      <c r="M55" s="72" t="s">
        <v>66</v>
      </c>
      <c r="N55" s="75" t="s">
        <v>8354</v>
      </c>
      <c r="O55" s="75">
        <v>1082958308</v>
      </c>
      <c r="P55" s="75">
        <v>227</v>
      </c>
      <c r="Q55" s="78">
        <v>45691</v>
      </c>
      <c r="R55" s="280">
        <v>501037440</v>
      </c>
      <c r="S55" s="78">
        <v>45700</v>
      </c>
      <c r="T55" s="76">
        <v>22579200</v>
      </c>
      <c r="U55" s="76">
        <v>2427</v>
      </c>
      <c r="V55" s="72" t="s">
        <v>65</v>
      </c>
      <c r="W55" s="76">
        <v>85472020</v>
      </c>
      <c r="X55" s="104" t="s">
        <v>7445</v>
      </c>
      <c r="Y55" s="78">
        <v>45700</v>
      </c>
      <c r="Z55" s="78">
        <v>45700</v>
      </c>
      <c r="AA55" s="78" t="s">
        <v>73</v>
      </c>
      <c r="AB55" s="78">
        <v>45991</v>
      </c>
      <c r="AC55" s="102">
        <f t="shared" si="0"/>
        <v>291</v>
      </c>
      <c r="AD55" s="72">
        <v>0</v>
      </c>
      <c r="AE55" s="76">
        <v>0</v>
      </c>
      <c r="AF55" s="72">
        <v>0</v>
      </c>
      <c r="AG55" s="79" t="s">
        <v>73</v>
      </c>
      <c r="AH55" s="102">
        <f t="shared" si="1"/>
        <v>0</v>
      </c>
      <c r="AI55" s="72">
        <v>0</v>
      </c>
      <c r="AJ55" s="76">
        <v>0</v>
      </c>
      <c r="AK55" s="72" t="s">
        <v>73</v>
      </c>
      <c r="AL55" s="80" t="s">
        <v>73</v>
      </c>
      <c r="AM55" s="72">
        <v>0</v>
      </c>
      <c r="AN55" s="80" t="s">
        <v>73</v>
      </c>
      <c r="AO55" s="80" t="s">
        <v>73</v>
      </c>
      <c r="AP55" s="80" t="s">
        <v>73</v>
      </c>
      <c r="AQ55" s="102">
        <f t="shared" si="2"/>
        <v>0</v>
      </c>
      <c r="AR55" s="102">
        <f t="shared" si="3"/>
        <v>22579200</v>
      </c>
      <c r="AS55" s="72" t="s">
        <v>319</v>
      </c>
      <c r="AT55" s="76">
        <v>0</v>
      </c>
      <c r="AU55" s="72" t="s">
        <v>319</v>
      </c>
      <c r="AV55" s="76">
        <v>0</v>
      </c>
      <c r="AW55" s="81" t="s">
        <v>73</v>
      </c>
      <c r="AX55" s="82">
        <v>9031680</v>
      </c>
      <c r="AY55" s="143">
        <f t="shared" si="4"/>
        <v>13547520</v>
      </c>
      <c r="AZ55" s="84">
        <f t="shared" si="5"/>
        <v>0.4</v>
      </c>
      <c r="BA55" s="85">
        <v>0.4</v>
      </c>
      <c r="BB55" s="81" t="s">
        <v>73</v>
      </c>
      <c r="BC55" s="72" t="s">
        <v>123</v>
      </c>
      <c r="BD55" s="289" t="s">
        <v>8353</v>
      </c>
      <c r="BE55" s="71" t="s">
        <v>65</v>
      </c>
      <c r="BF55" s="71" t="s">
        <v>65</v>
      </c>
    </row>
    <row r="56" spans="2:58" x14ac:dyDescent="0.25">
      <c r="B56" s="71">
        <v>2025</v>
      </c>
      <c r="C56" s="71">
        <v>891780111</v>
      </c>
      <c r="D56" s="71" t="s">
        <v>63</v>
      </c>
      <c r="E56" s="102" t="s">
        <v>8352</v>
      </c>
      <c r="F56" s="72" t="s">
        <v>8351</v>
      </c>
      <c r="G56" s="72">
        <v>0</v>
      </c>
      <c r="H56" s="72" t="s">
        <v>71</v>
      </c>
      <c r="I56" s="72" t="s">
        <v>2884</v>
      </c>
      <c r="J56" s="104" t="s">
        <v>81</v>
      </c>
      <c r="K56" s="75" t="s">
        <v>8350</v>
      </c>
      <c r="L56" s="76">
        <v>18000000</v>
      </c>
      <c r="M56" s="72" t="s">
        <v>66</v>
      </c>
      <c r="N56" s="75" t="s">
        <v>7415</v>
      </c>
      <c r="O56" s="75">
        <v>1102832707</v>
      </c>
      <c r="P56" s="75">
        <v>267</v>
      </c>
      <c r="Q56" s="78">
        <v>45693</v>
      </c>
      <c r="R56" s="284">
        <v>266751357.44</v>
      </c>
      <c r="S56" s="78">
        <v>45700</v>
      </c>
      <c r="T56" s="76">
        <v>18000000</v>
      </c>
      <c r="U56" s="76">
        <v>2426</v>
      </c>
      <c r="V56" s="72" t="s">
        <v>65</v>
      </c>
      <c r="W56" s="76">
        <v>72005158</v>
      </c>
      <c r="X56" s="104" t="s">
        <v>7275</v>
      </c>
      <c r="Y56" s="78">
        <v>45700</v>
      </c>
      <c r="Z56" s="78">
        <v>45700</v>
      </c>
      <c r="AA56" s="78" t="s">
        <v>73</v>
      </c>
      <c r="AB56" s="78">
        <v>45777</v>
      </c>
      <c r="AC56" s="102">
        <f t="shared" si="0"/>
        <v>77</v>
      </c>
      <c r="AD56" s="72">
        <v>0</v>
      </c>
      <c r="AE56" s="76">
        <v>0</v>
      </c>
      <c r="AF56" s="72">
        <v>0</v>
      </c>
      <c r="AG56" s="79" t="s">
        <v>73</v>
      </c>
      <c r="AH56" s="102">
        <f t="shared" si="1"/>
        <v>0</v>
      </c>
      <c r="AI56" s="72">
        <v>0</v>
      </c>
      <c r="AJ56" s="76">
        <v>0</v>
      </c>
      <c r="AK56" s="72" t="s">
        <v>73</v>
      </c>
      <c r="AL56" s="80" t="s">
        <v>73</v>
      </c>
      <c r="AM56" s="72">
        <v>0</v>
      </c>
      <c r="AN56" s="80" t="s">
        <v>73</v>
      </c>
      <c r="AO56" s="80" t="s">
        <v>73</v>
      </c>
      <c r="AP56" s="80" t="s">
        <v>73</v>
      </c>
      <c r="AQ56" s="102">
        <f t="shared" si="2"/>
        <v>0</v>
      </c>
      <c r="AR56" s="102">
        <f t="shared" si="3"/>
        <v>18000000</v>
      </c>
      <c r="AS56" s="72" t="s">
        <v>319</v>
      </c>
      <c r="AT56" s="76">
        <v>0</v>
      </c>
      <c r="AU56" s="72" t="s">
        <v>319</v>
      </c>
      <c r="AV56" s="76">
        <v>0</v>
      </c>
      <c r="AW56" s="81" t="s">
        <v>73</v>
      </c>
      <c r="AX56" s="82">
        <v>12000000</v>
      </c>
      <c r="AY56" s="143">
        <f t="shared" si="4"/>
        <v>6000000</v>
      </c>
      <c r="AZ56" s="84">
        <f t="shared" si="5"/>
        <v>0.66666666666666663</v>
      </c>
      <c r="BA56" s="85">
        <v>1</v>
      </c>
      <c r="BB56" s="81" t="s">
        <v>73</v>
      </c>
      <c r="BC56" s="72" t="s">
        <v>208</v>
      </c>
      <c r="BD56" s="289" t="s">
        <v>8349</v>
      </c>
      <c r="BE56" s="71" t="s">
        <v>65</v>
      </c>
      <c r="BF56" s="71" t="s">
        <v>65</v>
      </c>
    </row>
    <row r="57" spans="2:58" x14ac:dyDescent="0.25">
      <c r="B57" s="71">
        <v>2025</v>
      </c>
      <c r="C57" s="71">
        <v>891780111</v>
      </c>
      <c r="D57" s="71" t="s">
        <v>63</v>
      </c>
      <c r="E57" s="102" t="s">
        <v>8348</v>
      </c>
      <c r="F57" s="72" t="s">
        <v>8347</v>
      </c>
      <c r="G57" s="72">
        <v>0</v>
      </c>
      <c r="H57" s="72" t="s">
        <v>71</v>
      </c>
      <c r="I57" s="72" t="s">
        <v>64</v>
      </c>
      <c r="J57" s="104" t="s">
        <v>81</v>
      </c>
      <c r="K57" s="75" t="s">
        <v>8346</v>
      </c>
      <c r="L57" s="76">
        <v>13500000</v>
      </c>
      <c r="M57" s="72" t="s">
        <v>66</v>
      </c>
      <c r="N57" s="75" t="s">
        <v>7068</v>
      </c>
      <c r="O57" s="75">
        <v>1007692688</v>
      </c>
      <c r="P57" s="75">
        <v>123</v>
      </c>
      <c r="Q57" s="78">
        <v>45679</v>
      </c>
      <c r="R57" s="280">
        <v>1353279124</v>
      </c>
      <c r="S57" s="78">
        <v>45701</v>
      </c>
      <c r="T57" s="76">
        <v>13500000</v>
      </c>
      <c r="U57" s="76">
        <v>2526</v>
      </c>
      <c r="V57" s="72" t="s">
        <v>65</v>
      </c>
      <c r="W57" s="76">
        <v>1082939683</v>
      </c>
      <c r="X57" s="104" t="s">
        <v>2881</v>
      </c>
      <c r="Y57" s="78">
        <v>45700</v>
      </c>
      <c r="Z57" s="78">
        <v>45701</v>
      </c>
      <c r="AA57" s="78" t="s">
        <v>73</v>
      </c>
      <c r="AB57" s="78">
        <v>45838</v>
      </c>
      <c r="AC57" s="102">
        <f t="shared" si="0"/>
        <v>137</v>
      </c>
      <c r="AD57" s="72">
        <v>0</v>
      </c>
      <c r="AE57" s="76">
        <v>0</v>
      </c>
      <c r="AF57" s="72">
        <v>0</v>
      </c>
      <c r="AG57" s="79" t="s">
        <v>73</v>
      </c>
      <c r="AH57" s="102">
        <f t="shared" si="1"/>
        <v>0</v>
      </c>
      <c r="AI57" s="72">
        <v>0</v>
      </c>
      <c r="AJ57" s="76">
        <v>0</v>
      </c>
      <c r="AK57" s="72" t="s">
        <v>73</v>
      </c>
      <c r="AL57" s="80" t="s">
        <v>73</v>
      </c>
      <c r="AM57" s="72">
        <v>0</v>
      </c>
      <c r="AN57" s="80" t="s">
        <v>73</v>
      </c>
      <c r="AO57" s="80" t="s">
        <v>73</v>
      </c>
      <c r="AP57" s="80" t="s">
        <v>73</v>
      </c>
      <c r="AQ57" s="102">
        <f t="shared" si="2"/>
        <v>0</v>
      </c>
      <c r="AR57" s="102">
        <f t="shared" si="3"/>
        <v>13500000</v>
      </c>
      <c r="AS57" s="72" t="s">
        <v>65</v>
      </c>
      <c r="AT57" s="76">
        <v>13500000</v>
      </c>
      <c r="AU57" s="72" t="s">
        <v>319</v>
      </c>
      <c r="AV57" s="76">
        <v>0</v>
      </c>
      <c r="AW57" s="81" t="s">
        <v>73</v>
      </c>
      <c r="AX57" s="82">
        <v>13500000</v>
      </c>
      <c r="AY57" s="143">
        <f t="shared" si="4"/>
        <v>0</v>
      </c>
      <c r="AZ57" s="84">
        <f t="shared" si="5"/>
        <v>1</v>
      </c>
      <c r="BA57" s="85">
        <v>1</v>
      </c>
      <c r="BB57" s="81" t="s">
        <v>73</v>
      </c>
      <c r="BC57" s="72" t="s">
        <v>208</v>
      </c>
      <c r="BD57" s="289" t="s">
        <v>8345</v>
      </c>
      <c r="BE57" s="71" t="s">
        <v>65</v>
      </c>
      <c r="BF57" s="71" t="s">
        <v>65</v>
      </c>
    </row>
    <row r="58" spans="2:58" x14ac:dyDescent="0.25">
      <c r="B58" s="71">
        <v>2025</v>
      </c>
      <c r="C58" s="71">
        <v>891780111</v>
      </c>
      <c r="D58" s="71" t="s">
        <v>63</v>
      </c>
      <c r="E58" s="102" t="s">
        <v>8344</v>
      </c>
      <c r="F58" s="72" t="s">
        <v>8343</v>
      </c>
      <c r="G58" s="72">
        <v>0</v>
      </c>
      <c r="H58" s="72" t="s">
        <v>71</v>
      </c>
      <c r="I58" s="72" t="s">
        <v>64</v>
      </c>
      <c r="J58" s="104" t="s">
        <v>81</v>
      </c>
      <c r="K58" s="75" t="s">
        <v>8342</v>
      </c>
      <c r="L58" s="76">
        <v>16500000</v>
      </c>
      <c r="M58" s="72" t="s">
        <v>66</v>
      </c>
      <c r="N58" s="75" t="s">
        <v>6994</v>
      </c>
      <c r="O58" s="75">
        <v>1083022534</v>
      </c>
      <c r="P58" s="75">
        <v>123</v>
      </c>
      <c r="Q58" s="78">
        <v>45679</v>
      </c>
      <c r="R58" s="280">
        <v>1353279124</v>
      </c>
      <c r="S58" s="78">
        <v>45701</v>
      </c>
      <c r="T58" s="76">
        <v>16500000</v>
      </c>
      <c r="U58" s="76">
        <v>2522</v>
      </c>
      <c r="V58" s="72" t="s">
        <v>65</v>
      </c>
      <c r="W58" s="102">
        <v>57294316</v>
      </c>
      <c r="X58" s="102" t="s">
        <v>8341</v>
      </c>
      <c r="Y58" s="78">
        <v>45701</v>
      </c>
      <c r="Z58" s="78">
        <v>45701</v>
      </c>
      <c r="AA58" s="78" t="s">
        <v>73</v>
      </c>
      <c r="AB58" s="78">
        <v>45838</v>
      </c>
      <c r="AC58" s="102">
        <f t="shared" si="0"/>
        <v>137</v>
      </c>
      <c r="AD58" s="72">
        <v>0</v>
      </c>
      <c r="AE58" s="76">
        <v>0</v>
      </c>
      <c r="AF58" s="72">
        <v>0</v>
      </c>
      <c r="AG58" s="79" t="s">
        <v>73</v>
      </c>
      <c r="AH58" s="102">
        <f t="shared" si="1"/>
        <v>0</v>
      </c>
      <c r="AI58" s="72">
        <v>0</v>
      </c>
      <c r="AJ58" s="76">
        <v>0</v>
      </c>
      <c r="AK58" s="72" t="s">
        <v>73</v>
      </c>
      <c r="AL58" s="80" t="s">
        <v>73</v>
      </c>
      <c r="AM58" s="72">
        <v>0</v>
      </c>
      <c r="AN58" s="80" t="s">
        <v>73</v>
      </c>
      <c r="AO58" s="80" t="s">
        <v>73</v>
      </c>
      <c r="AP58" s="80" t="s">
        <v>73</v>
      </c>
      <c r="AQ58" s="102">
        <f t="shared" si="2"/>
        <v>0</v>
      </c>
      <c r="AR58" s="102">
        <f t="shared" si="3"/>
        <v>16500000</v>
      </c>
      <c r="AS58" s="72" t="s">
        <v>65</v>
      </c>
      <c r="AT58" s="76">
        <v>16500000</v>
      </c>
      <c r="AU58" s="72" t="s">
        <v>319</v>
      </c>
      <c r="AV58" s="76">
        <v>0</v>
      </c>
      <c r="AW58" s="81" t="s">
        <v>73</v>
      </c>
      <c r="AX58" s="82">
        <v>16500000</v>
      </c>
      <c r="AY58" s="143">
        <f t="shared" si="4"/>
        <v>0</v>
      </c>
      <c r="AZ58" s="84">
        <f t="shared" si="5"/>
        <v>1</v>
      </c>
      <c r="BA58" s="85">
        <v>1</v>
      </c>
      <c r="BB58" s="81" t="s">
        <v>73</v>
      </c>
      <c r="BC58" s="72" t="s">
        <v>208</v>
      </c>
      <c r="BD58" s="289" t="s">
        <v>8340</v>
      </c>
      <c r="BE58" s="71" t="s">
        <v>65</v>
      </c>
      <c r="BF58" s="71" t="s">
        <v>65</v>
      </c>
    </row>
    <row r="59" spans="2:58" x14ac:dyDescent="0.25">
      <c r="B59" s="71">
        <v>2025</v>
      </c>
      <c r="C59" s="71">
        <v>891780111</v>
      </c>
      <c r="D59" s="71" t="s">
        <v>63</v>
      </c>
      <c r="E59" s="102" t="s">
        <v>8339</v>
      </c>
      <c r="F59" s="72" t="s">
        <v>8338</v>
      </c>
      <c r="G59" s="72">
        <v>0</v>
      </c>
      <c r="H59" s="72" t="s">
        <v>71</v>
      </c>
      <c r="I59" s="72" t="s">
        <v>64</v>
      </c>
      <c r="J59" s="104" t="s">
        <v>81</v>
      </c>
      <c r="K59" s="75" t="s">
        <v>8337</v>
      </c>
      <c r="L59" s="76">
        <v>11400000</v>
      </c>
      <c r="M59" s="72" t="s">
        <v>66</v>
      </c>
      <c r="N59" s="75" t="s">
        <v>7184</v>
      </c>
      <c r="O59" s="75">
        <v>1083007615</v>
      </c>
      <c r="P59" s="75">
        <v>123</v>
      </c>
      <c r="Q59" s="78">
        <v>45679</v>
      </c>
      <c r="R59" s="280">
        <v>1353279124</v>
      </c>
      <c r="S59" s="78">
        <v>45701</v>
      </c>
      <c r="T59" s="76">
        <v>11400000</v>
      </c>
      <c r="U59" s="76">
        <v>2521</v>
      </c>
      <c r="V59" s="72" t="s">
        <v>65</v>
      </c>
      <c r="W59" s="76">
        <v>85155333</v>
      </c>
      <c r="X59" s="73" t="s">
        <v>2931</v>
      </c>
      <c r="Y59" s="78">
        <v>45701</v>
      </c>
      <c r="Z59" s="78">
        <v>45701</v>
      </c>
      <c r="AA59" s="78" t="s">
        <v>73</v>
      </c>
      <c r="AB59" s="78">
        <v>45777</v>
      </c>
      <c r="AC59" s="102">
        <f t="shared" si="0"/>
        <v>76</v>
      </c>
      <c r="AD59" s="72">
        <v>0</v>
      </c>
      <c r="AE59" s="76">
        <v>0</v>
      </c>
      <c r="AF59" s="72">
        <v>0</v>
      </c>
      <c r="AG59" s="79" t="s">
        <v>73</v>
      </c>
      <c r="AH59" s="102">
        <f t="shared" si="1"/>
        <v>0</v>
      </c>
      <c r="AI59" s="72">
        <v>0</v>
      </c>
      <c r="AJ59" s="76">
        <v>0</v>
      </c>
      <c r="AK59" s="72" t="s">
        <v>73</v>
      </c>
      <c r="AL59" s="80" t="s">
        <v>73</v>
      </c>
      <c r="AM59" s="72">
        <v>0</v>
      </c>
      <c r="AN59" s="80" t="s">
        <v>73</v>
      </c>
      <c r="AO59" s="80" t="s">
        <v>73</v>
      </c>
      <c r="AP59" s="80" t="s">
        <v>73</v>
      </c>
      <c r="AQ59" s="102">
        <f t="shared" si="2"/>
        <v>0</v>
      </c>
      <c r="AR59" s="102">
        <f t="shared" si="3"/>
        <v>11400000</v>
      </c>
      <c r="AS59" s="72" t="s">
        <v>65</v>
      </c>
      <c r="AT59" s="76">
        <v>11400000</v>
      </c>
      <c r="AU59" s="72" t="s">
        <v>319</v>
      </c>
      <c r="AV59" s="76">
        <v>0</v>
      </c>
      <c r="AW59" s="81" t="s">
        <v>73</v>
      </c>
      <c r="AX59" s="82">
        <v>11400000</v>
      </c>
      <c r="AY59" s="143">
        <f t="shared" si="4"/>
        <v>0</v>
      </c>
      <c r="AZ59" s="84">
        <f t="shared" si="5"/>
        <v>1</v>
      </c>
      <c r="BA59" s="85">
        <v>1</v>
      </c>
      <c r="BB59" s="81" t="s">
        <v>73</v>
      </c>
      <c r="BC59" s="72" t="s">
        <v>208</v>
      </c>
      <c r="BD59" s="289" t="s">
        <v>8336</v>
      </c>
      <c r="BE59" s="71" t="s">
        <v>65</v>
      </c>
      <c r="BF59" s="71" t="s">
        <v>65</v>
      </c>
    </row>
    <row r="60" spans="2:58" x14ac:dyDescent="0.25">
      <c r="B60" s="71">
        <v>2025</v>
      </c>
      <c r="C60" s="71">
        <v>891780111</v>
      </c>
      <c r="D60" s="71" t="s">
        <v>63</v>
      </c>
      <c r="E60" s="102" t="s">
        <v>8335</v>
      </c>
      <c r="F60" s="72" t="s">
        <v>8334</v>
      </c>
      <c r="G60" s="72">
        <v>0</v>
      </c>
      <c r="H60" s="72" t="s">
        <v>71</v>
      </c>
      <c r="I60" s="72" t="s">
        <v>2884</v>
      </c>
      <c r="J60" s="104" t="s">
        <v>81</v>
      </c>
      <c r="K60" s="75" t="s">
        <v>8333</v>
      </c>
      <c r="L60" s="76">
        <v>12000000</v>
      </c>
      <c r="M60" s="72" t="s">
        <v>66</v>
      </c>
      <c r="N60" s="75" t="s">
        <v>7297</v>
      </c>
      <c r="O60" s="75">
        <v>57464799</v>
      </c>
      <c r="P60" s="75">
        <v>267</v>
      </c>
      <c r="Q60" s="78">
        <v>45693</v>
      </c>
      <c r="R60" s="284">
        <v>266751357.44</v>
      </c>
      <c r="S60" s="78">
        <v>45701</v>
      </c>
      <c r="T60" s="76">
        <v>12000000</v>
      </c>
      <c r="U60" s="76">
        <v>2520</v>
      </c>
      <c r="V60" s="72" t="s">
        <v>65</v>
      </c>
      <c r="W60" s="76">
        <v>72005158</v>
      </c>
      <c r="X60" s="104" t="s">
        <v>7275</v>
      </c>
      <c r="Y60" s="78">
        <v>45701</v>
      </c>
      <c r="Z60" s="78">
        <v>45701</v>
      </c>
      <c r="AA60" s="78" t="s">
        <v>73</v>
      </c>
      <c r="AB60" s="78">
        <v>45777</v>
      </c>
      <c r="AC60" s="102">
        <f t="shared" si="0"/>
        <v>76</v>
      </c>
      <c r="AD60" s="72">
        <v>0</v>
      </c>
      <c r="AE60" s="76">
        <v>0</v>
      </c>
      <c r="AF60" s="72">
        <v>0</v>
      </c>
      <c r="AG60" s="79" t="s">
        <v>73</v>
      </c>
      <c r="AH60" s="102">
        <f t="shared" si="1"/>
        <v>0</v>
      </c>
      <c r="AI60" s="72">
        <v>0</v>
      </c>
      <c r="AJ60" s="76">
        <v>0</v>
      </c>
      <c r="AK60" s="72" t="s">
        <v>73</v>
      </c>
      <c r="AL60" s="80" t="s">
        <v>73</v>
      </c>
      <c r="AM60" s="72">
        <v>0</v>
      </c>
      <c r="AN60" s="80" t="s">
        <v>73</v>
      </c>
      <c r="AO60" s="80" t="s">
        <v>73</v>
      </c>
      <c r="AP60" s="80" t="s">
        <v>73</v>
      </c>
      <c r="AQ60" s="102">
        <f t="shared" si="2"/>
        <v>0</v>
      </c>
      <c r="AR60" s="102">
        <f t="shared" si="3"/>
        <v>12000000</v>
      </c>
      <c r="AS60" s="72" t="s">
        <v>319</v>
      </c>
      <c r="AT60" s="76">
        <v>0</v>
      </c>
      <c r="AU60" s="72" t="s">
        <v>319</v>
      </c>
      <c r="AV60" s="76">
        <v>0</v>
      </c>
      <c r="AW60" s="81" t="s">
        <v>73</v>
      </c>
      <c r="AX60" s="82">
        <v>8000000</v>
      </c>
      <c r="AY60" s="143">
        <f t="shared" si="4"/>
        <v>4000000</v>
      </c>
      <c r="AZ60" s="84">
        <f t="shared" si="5"/>
        <v>0.66666666666666663</v>
      </c>
      <c r="BA60" s="85">
        <v>1</v>
      </c>
      <c r="BB60" s="81" t="s">
        <v>73</v>
      </c>
      <c r="BC60" s="72" t="s">
        <v>208</v>
      </c>
      <c r="BD60" s="289" t="s">
        <v>8332</v>
      </c>
      <c r="BE60" s="71" t="s">
        <v>65</v>
      </c>
      <c r="BF60" s="71" t="s">
        <v>65</v>
      </c>
    </row>
    <row r="61" spans="2:58" x14ac:dyDescent="0.25">
      <c r="B61" s="71">
        <v>2025</v>
      </c>
      <c r="C61" s="71">
        <v>891780111</v>
      </c>
      <c r="D61" s="71" t="s">
        <v>63</v>
      </c>
      <c r="E61" s="102" t="s">
        <v>8331</v>
      </c>
      <c r="F61" s="72" t="s">
        <v>8330</v>
      </c>
      <c r="G61" s="176">
        <v>20200001001160</v>
      </c>
      <c r="H61" s="72" t="s">
        <v>71</v>
      </c>
      <c r="I61" s="72" t="s">
        <v>2884</v>
      </c>
      <c r="J61" s="104" t="s">
        <v>81</v>
      </c>
      <c r="K61" s="75" t="s">
        <v>8329</v>
      </c>
      <c r="L61" s="76">
        <v>12900000</v>
      </c>
      <c r="M61" s="72" t="s">
        <v>66</v>
      </c>
      <c r="N61" s="75" t="s">
        <v>7451</v>
      </c>
      <c r="O61" s="75">
        <v>1102838856</v>
      </c>
      <c r="P61" s="76" t="s">
        <v>8022</v>
      </c>
      <c r="Q61" s="78">
        <v>45678</v>
      </c>
      <c r="R61" s="284">
        <v>55874347.649999999</v>
      </c>
      <c r="S61" s="78">
        <v>45701</v>
      </c>
      <c r="T61" s="76">
        <v>12900000</v>
      </c>
      <c r="U61" s="76" t="s">
        <v>8328</v>
      </c>
      <c r="V61" s="72" t="s">
        <v>65</v>
      </c>
      <c r="W61" s="76">
        <v>85461685</v>
      </c>
      <c r="X61" s="104" t="s">
        <v>7991</v>
      </c>
      <c r="Y61" s="78">
        <v>45701</v>
      </c>
      <c r="Z61" s="78">
        <v>45701</v>
      </c>
      <c r="AA61" s="78" t="s">
        <v>73</v>
      </c>
      <c r="AB61" s="78">
        <v>45777</v>
      </c>
      <c r="AC61" s="102">
        <f t="shared" si="0"/>
        <v>76</v>
      </c>
      <c r="AD61" s="72">
        <v>0</v>
      </c>
      <c r="AE61" s="76">
        <v>0</v>
      </c>
      <c r="AF61" s="72">
        <v>0</v>
      </c>
      <c r="AG61" s="79" t="s">
        <v>73</v>
      </c>
      <c r="AH61" s="102">
        <f t="shared" si="1"/>
        <v>0</v>
      </c>
      <c r="AI61" s="72">
        <v>0</v>
      </c>
      <c r="AJ61" s="76">
        <v>0</v>
      </c>
      <c r="AK61" s="72" t="s">
        <v>73</v>
      </c>
      <c r="AL61" s="80" t="s">
        <v>73</v>
      </c>
      <c r="AM61" s="72">
        <v>0</v>
      </c>
      <c r="AN61" s="80" t="s">
        <v>73</v>
      </c>
      <c r="AO61" s="80" t="s">
        <v>73</v>
      </c>
      <c r="AP61" s="80" t="s">
        <v>73</v>
      </c>
      <c r="AQ61" s="102">
        <f t="shared" si="2"/>
        <v>0</v>
      </c>
      <c r="AR61" s="102">
        <f t="shared" si="3"/>
        <v>12900000</v>
      </c>
      <c r="AS61" s="72" t="s">
        <v>319</v>
      </c>
      <c r="AT61" s="76">
        <v>0</v>
      </c>
      <c r="AU61" s="72" t="s">
        <v>319</v>
      </c>
      <c r="AV61" s="76">
        <v>0</v>
      </c>
      <c r="AW61" s="81" t="s">
        <v>73</v>
      </c>
      <c r="AX61" s="82">
        <v>0</v>
      </c>
      <c r="AY61" s="143">
        <f t="shared" si="4"/>
        <v>12900000</v>
      </c>
      <c r="AZ61" s="84">
        <f t="shared" si="5"/>
        <v>0</v>
      </c>
      <c r="BA61" s="85">
        <v>1</v>
      </c>
      <c r="BB61" s="81" t="s">
        <v>73</v>
      </c>
      <c r="BC61" s="72" t="s">
        <v>208</v>
      </c>
      <c r="BD61" s="289" t="s">
        <v>8327</v>
      </c>
      <c r="BE61" s="71" t="s">
        <v>65</v>
      </c>
      <c r="BF61" s="71" t="s">
        <v>65</v>
      </c>
    </row>
    <row r="62" spans="2:58" x14ac:dyDescent="0.25">
      <c r="B62" s="71">
        <v>2025</v>
      </c>
      <c r="C62" s="71">
        <v>891780111</v>
      </c>
      <c r="D62" s="71" t="s">
        <v>63</v>
      </c>
      <c r="E62" s="102" t="s">
        <v>8326</v>
      </c>
      <c r="F62" s="72" t="s">
        <v>8325</v>
      </c>
      <c r="G62" s="176">
        <v>2020000100417</v>
      </c>
      <c r="H62" s="72" t="s">
        <v>71</v>
      </c>
      <c r="I62" s="72" t="s">
        <v>2884</v>
      </c>
      <c r="J62" s="72" t="s">
        <v>2974</v>
      </c>
      <c r="K62" s="75" t="s">
        <v>8324</v>
      </c>
      <c r="L62" s="76">
        <v>6962679.0999999996</v>
      </c>
      <c r="M62" s="72" t="s">
        <v>66</v>
      </c>
      <c r="N62" s="75" t="s">
        <v>2972</v>
      </c>
      <c r="O62" s="75">
        <v>901640333</v>
      </c>
      <c r="P62" s="76" t="s">
        <v>8323</v>
      </c>
      <c r="Q62" s="78">
        <v>45679</v>
      </c>
      <c r="R62" s="284">
        <v>6962679.2400000002</v>
      </c>
      <c r="S62" s="78">
        <v>45701</v>
      </c>
      <c r="T62" s="76">
        <v>6962679.0999999996</v>
      </c>
      <c r="U62" s="76" t="s">
        <v>8322</v>
      </c>
      <c r="V62" s="72" t="s">
        <v>65</v>
      </c>
      <c r="W62" s="102">
        <v>91156594</v>
      </c>
      <c r="X62" s="102" t="s">
        <v>2969</v>
      </c>
      <c r="Y62" s="78">
        <v>45701</v>
      </c>
      <c r="Z62" s="78">
        <v>45702</v>
      </c>
      <c r="AA62" s="78">
        <v>45702</v>
      </c>
      <c r="AB62" s="78">
        <v>45716</v>
      </c>
      <c r="AC62" s="102">
        <f t="shared" si="0"/>
        <v>14</v>
      </c>
      <c r="AD62" s="72">
        <v>0</v>
      </c>
      <c r="AE62" s="76">
        <v>0</v>
      </c>
      <c r="AF62" s="72">
        <v>0</v>
      </c>
      <c r="AG62" s="79" t="s">
        <v>73</v>
      </c>
      <c r="AH62" s="102">
        <f t="shared" si="1"/>
        <v>0</v>
      </c>
      <c r="AI62" s="72">
        <v>0</v>
      </c>
      <c r="AJ62" s="76">
        <v>0</v>
      </c>
      <c r="AK62" s="72" t="s">
        <v>73</v>
      </c>
      <c r="AL62" s="80" t="s">
        <v>73</v>
      </c>
      <c r="AM62" s="72">
        <v>0</v>
      </c>
      <c r="AN62" s="80" t="s">
        <v>73</v>
      </c>
      <c r="AO62" s="80" t="s">
        <v>73</v>
      </c>
      <c r="AP62" s="80" t="s">
        <v>73</v>
      </c>
      <c r="AQ62" s="102">
        <f t="shared" si="2"/>
        <v>0</v>
      </c>
      <c r="AR62" s="102">
        <f t="shared" si="3"/>
        <v>6962679.0999999996</v>
      </c>
      <c r="AS62" s="72" t="s">
        <v>319</v>
      </c>
      <c r="AT62" s="76">
        <v>0</v>
      </c>
      <c r="AU62" s="72" t="s">
        <v>319</v>
      </c>
      <c r="AV62" s="76">
        <v>0</v>
      </c>
      <c r="AW62" s="81" t="s">
        <v>73</v>
      </c>
      <c r="AX62" s="82">
        <v>0</v>
      </c>
      <c r="AY62" s="143">
        <f t="shared" si="4"/>
        <v>6962679.0999999996</v>
      </c>
      <c r="AZ62" s="84">
        <f t="shared" si="5"/>
        <v>0</v>
      </c>
      <c r="BA62" s="85">
        <v>1</v>
      </c>
      <c r="BB62" s="81" t="s">
        <v>73</v>
      </c>
      <c r="BC62" s="72" t="s">
        <v>208</v>
      </c>
      <c r="BD62" s="289" t="s">
        <v>8321</v>
      </c>
      <c r="BE62" s="71" t="s">
        <v>65</v>
      </c>
      <c r="BF62" s="71" t="s">
        <v>65</v>
      </c>
    </row>
    <row r="63" spans="2:58" x14ac:dyDescent="0.25">
      <c r="B63" s="71">
        <v>2025</v>
      </c>
      <c r="C63" s="71">
        <v>891780111</v>
      </c>
      <c r="D63" s="71" t="s">
        <v>63</v>
      </c>
      <c r="E63" s="102" t="s">
        <v>8320</v>
      </c>
      <c r="F63" s="72" t="s">
        <v>8319</v>
      </c>
      <c r="G63" s="72">
        <v>0</v>
      </c>
      <c r="H63" s="72" t="s">
        <v>71</v>
      </c>
      <c r="I63" s="72" t="s">
        <v>2884</v>
      </c>
      <c r="J63" s="104" t="s">
        <v>81</v>
      </c>
      <c r="K63" s="75" t="s">
        <v>8318</v>
      </c>
      <c r="L63" s="76">
        <v>9000000</v>
      </c>
      <c r="M63" s="72" t="s">
        <v>66</v>
      </c>
      <c r="N63" s="75" t="s">
        <v>8317</v>
      </c>
      <c r="O63" s="75">
        <v>1083044865</v>
      </c>
      <c r="P63" s="75">
        <v>267</v>
      </c>
      <c r="Q63" s="78">
        <v>45693</v>
      </c>
      <c r="R63" s="284">
        <v>266751357.44</v>
      </c>
      <c r="S63" s="78">
        <v>45701</v>
      </c>
      <c r="T63" s="76">
        <v>9000000</v>
      </c>
      <c r="U63" s="76">
        <v>2519</v>
      </c>
      <c r="V63" s="72" t="s">
        <v>65</v>
      </c>
      <c r="W63" s="76">
        <v>72005158</v>
      </c>
      <c r="X63" s="104" t="s">
        <v>7275</v>
      </c>
      <c r="Y63" s="78">
        <v>45701</v>
      </c>
      <c r="Z63" s="78">
        <v>45701</v>
      </c>
      <c r="AA63" s="78" t="s">
        <v>73</v>
      </c>
      <c r="AB63" s="78">
        <v>45777</v>
      </c>
      <c r="AC63" s="102">
        <f t="shared" si="0"/>
        <v>76</v>
      </c>
      <c r="AD63" s="72">
        <v>0</v>
      </c>
      <c r="AE63" s="76">
        <v>0</v>
      </c>
      <c r="AF63" s="72">
        <v>0</v>
      </c>
      <c r="AG63" s="79" t="s">
        <v>73</v>
      </c>
      <c r="AH63" s="102">
        <f t="shared" si="1"/>
        <v>0</v>
      </c>
      <c r="AI63" s="72">
        <v>0</v>
      </c>
      <c r="AJ63" s="76">
        <v>0</v>
      </c>
      <c r="AK63" s="72" t="s">
        <v>73</v>
      </c>
      <c r="AL63" s="80" t="s">
        <v>73</v>
      </c>
      <c r="AM63" s="72">
        <v>0</v>
      </c>
      <c r="AN63" s="80" t="s">
        <v>73</v>
      </c>
      <c r="AO63" s="80" t="s">
        <v>73</v>
      </c>
      <c r="AP63" s="80" t="s">
        <v>73</v>
      </c>
      <c r="AQ63" s="102">
        <f t="shared" si="2"/>
        <v>0</v>
      </c>
      <c r="AR63" s="102">
        <f t="shared" si="3"/>
        <v>9000000</v>
      </c>
      <c r="AS63" s="72" t="s">
        <v>319</v>
      </c>
      <c r="AT63" s="76">
        <v>0</v>
      </c>
      <c r="AU63" s="72" t="s">
        <v>319</v>
      </c>
      <c r="AV63" s="76">
        <v>0</v>
      </c>
      <c r="AW63" s="81" t="s">
        <v>73</v>
      </c>
      <c r="AX63" s="82">
        <v>6000000</v>
      </c>
      <c r="AY63" s="143">
        <f t="shared" si="4"/>
        <v>3000000</v>
      </c>
      <c r="AZ63" s="84">
        <f t="shared" si="5"/>
        <v>0.66666666666666663</v>
      </c>
      <c r="BA63" s="85">
        <v>1</v>
      </c>
      <c r="BB63" s="81" t="s">
        <v>73</v>
      </c>
      <c r="BC63" s="72" t="s">
        <v>208</v>
      </c>
      <c r="BD63" s="289" t="s">
        <v>8316</v>
      </c>
      <c r="BE63" s="71" t="s">
        <v>65</v>
      </c>
      <c r="BF63" s="71" t="s">
        <v>65</v>
      </c>
    </row>
    <row r="64" spans="2:58" x14ac:dyDescent="0.25">
      <c r="B64" s="71">
        <v>2025</v>
      </c>
      <c r="C64" s="71">
        <v>891780111</v>
      </c>
      <c r="D64" s="71" t="s">
        <v>63</v>
      </c>
      <c r="E64" s="102" t="s">
        <v>8315</v>
      </c>
      <c r="F64" s="72" t="s">
        <v>8314</v>
      </c>
      <c r="G64" s="72">
        <v>0</v>
      </c>
      <c r="H64" s="72" t="s">
        <v>71</v>
      </c>
      <c r="I64" s="72" t="s">
        <v>64</v>
      </c>
      <c r="J64" s="104" t="s">
        <v>81</v>
      </c>
      <c r="K64" s="75" t="s">
        <v>8313</v>
      </c>
      <c r="L64" s="76">
        <v>19425000</v>
      </c>
      <c r="M64" s="72" t="s">
        <v>66</v>
      </c>
      <c r="N64" s="75" t="s">
        <v>3399</v>
      </c>
      <c r="O64" s="75">
        <v>1082845298</v>
      </c>
      <c r="P64" s="75">
        <v>123</v>
      </c>
      <c r="Q64" s="78">
        <v>45679</v>
      </c>
      <c r="R64" s="280">
        <v>1353279124</v>
      </c>
      <c r="S64" s="78">
        <v>45702</v>
      </c>
      <c r="T64" s="76">
        <v>19425000</v>
      </c>
      <c r="U64" s="76">
        <v>2552</v>
      </c>
      <c r="V64" s="72" t="s">
        <v>65</v>
      </c>
      <c r="W64" s="76">
        <v>1192791759</v>
      </c>
      <c r="X64" s="104" t="s">
        <v>3787</v>
      </c>
      <c r="Y64" s="78">
        <v>45702</v>
      </c>
      <c r="Z64" s="78">
        <v>45702</v>
      </c>
      <c r="AA64" s="78" t="s">
        <v>73</v>
      </c>
      <c r="AB64" s="78">
        <v>45838</v>
      </c>
      <c r="AC64" s="102">
        <f t="shared" si="0"/>
        <v>136</v>
      </c>
      <c r="AD64" s="72">
        <v>0</v>
      </c>
      <c r="AE64" s="76">
        <v>0</v>
      </c>
      <c r="AF64" s="72">
        <v>0</v>
      </c>
      <c r="AG64" s="79" t="s">
        <v>73</v>
      </c>
      <c r="AH64" s="102">
        <f t="shared" si="1"/>
        <v>0</v>
      </c>
      <c r="AI64" s="72">
        <v>0</v>
      </c>
      <c r="AJ64" s="76">
        <v>0</v>
      </c>
      <c r="AK64" s="72" t="s">
        <v>73</v>
      </c>
      <c r="AL64" s="80" t="s">
        <v>73</v>
      </c>
      <c r="AM64" s="72">
        <v>0</v>
      </c>
      <c r="AN64" s="80" t="s">
        <v>73</v>
      </c>
      <c r="AO64" s="80" t="s">
        <v>73</v>
      </c>
      <c r="AP64" s="80" t="s">
        <v>73</v>
      </c>
      <c r="AQ64" s="102">
        <f t="shared" si="2"/>
        <v>0</v>
      </c>
      <c r="AR64" s="102">
        <f t="shared" si="3"/>
        <v>19425000</v>
      </c>
      <c r="AS64" s="72" t="s">
        <v>65</v>
      </c>
      <c r="AT64" s="76">
        <v>19425000</v>
      </c>
      <c r="AU64" s="72" t="s">
        <v>319</v>
      </c>
      <c r="AV64" s="76">
        <v>0</v>
      </c>
      <c r="AW64" s="81" t="s">
        <v>73</v>
      </c>
      <c r="AX64" s="82">
        <v>19425000</v>
      </c>
      <c r="AY64" s="143">
        <f t="shared" si="4"/>
        <v>0</v>
      </c>
      <c r="AZ64" s="84">
        <f t="shared" si="5"/>
        <v>1</v>
      </c>
      <c r="BA64" s="85">
        <v>1</v>
      </c>
      <c r="BB64" s="81" t="s">
        <v>73</v>
      </c>
      <c r="BC64" s="72" t="s">
        <v>208</v>
      </c>
      <c r="BD64" s="289" t="s">
        <v>8312</v>
      </c>
      <c r="BE64" s="71" t="s">
        <v>65</v>
      </c>
      <c r="BF64" s="71" t="s">
        <v>65</v>
      </c>
    </row>
    <row r="65" spans="2:58" x14ac:dyDescent="0.25">
      <c r="B65" s="71">
        <v>2025</v>
      </c>
      <c r="C65" s="71">
        <v>891780111</v>
      </c>
      <c r="D65" s="71" t="s">
        <v>63</v>
      </c>
      <c r="E65" s="102" t="s">
        <v>8311</v>
      </c>
      <c r="F65" s="72" t="s">
        <v>8310</v>
      </c>
      <c r="G65" s="72">
        <v>0</v>
      </c>
      <c r="H65" s="72" t="s">
        <v>71</v>
      </c>
      <c r="I65" s="72" t="s">
        <v>64</v>
      </c>
      <c r="J65" s="104" t="s">
        <v>81</v>
      </c>
      <c r="K65" s="75" t="s">
        <v>8309</v>
      </c>
      <c r="L65" s="76">
        <v>10000000</v>
      </c>
      <c r="M65" s="72" t="s">
        <v>66</v>
      </c>
      <c r="N65" s="75" t="s">
        <v>7189</v>
      </c>
      <c r="O65" s="75">
        <v>1193546593</v>
      </c>
      <c r="P65" s="75">
        <v>123</v>
      </c>
      <c r="Q65" s="78">
        <v>45679</v>
      </c>
      <c r="R65" s="280">
        <v>1353279124</v>
      </c>
      <c r="S65" s="78">
        <v>45702</v>
      </c>
      <c r="T65" s="76">
        <v>10000000</v>
      </c>
      <c r="U65" s="76">
        <v>2557</v>
      </c>
      <c r="V65" s="72" t="s">
        <v>65</v>
      </c>
      <c r="W65" s="76">
        <v>85155333</v>
      </c>
      <c r="X65" s="73" t="s">
        <v>2931</v>
      </c>
      <c r="Y65" s="78">
        <v>45702</v>
      </c>
      <c r="Z65" s="78">
        <v>45702</v>
      </c>
      <c r="AA65" s="78" t="s">
        <v>73</v>
      </c>
      <c r="AB65" s="78">
        <v>45838</v>
      </c>
      <c r="AC65" s="102">
        <f t="shared" si="0"/>
        <v>136</v>
      </c>
      <c r="AD65" s="72">
        <v>0</v>
      </c>
      <c r="AE65" s="76">
        <v>0</v>
      </c>
      <c r="AF65" s="72">
        <v>0</v>
      </c>
      <c r="AG65" s="79" t="s">
        <v>73</v>
      </c>
      <c r="AH65" s="102">
        <f t="shared" si="1"/>
        <v>0</v>
      </c>
      <c r="AI65" s="72">
        <v>0</v>
      </c>
      <c r="AJ65" s="76">
        <v>0</v>
      </c>
      <c r="AK65" s="72" t="s">
        <v>73</v>
      </c>
      <c r="AL65" s="80" t="s">
        <v>73</v>
      </c>
      <c r="AM65" s="72">
        <v>0</v>
      </c>
      <c r="AN65" s="80" t="s">
        <v>73</v>
      </c>
      <c r="AO65" s="80" t="s">
        <v>73</v>
      </c>
      <c r="AP65" s="80" t="s">
        <v>73</v>
      </c>
      <c r="AQ65" s="102">
        <f t="shared" si="2"/>
        <v>0</v>
      </c>
      <c r="AR65" s="102">
        <f t="shared" si="3"/>
        <v>10000000</v>
      </c>
      <c r="AS65" s="72" t="s">
        <v>65</v>
      </c>
      <c r="AT65" s="76">
        <v>10000000</v>
      </c>
      <c r="AU65" s="72" t="s">
        <v>319</v>
      </c>
      <c r="AV65" s="76">
        <v>0</v>
      </c>
      <c r="AW65" s="81" t="s">
        <v>73</v>
      </c>
      <c r="AX65" s="82">
        <v>10000000</v>
      </c>
      <c r="AY65" s="143">
        <f t="shared" si="4"/>
        <v>0</v>
      </c>
      <c r="AZ65" s="84">
        <f t="shared" si="5"/>
        <v>1</v>
      </c>
      <c r="BA65" s="85">
        <v>1</v>
      </c>
      <c r="BB65" s="81" t="s">
        <v>73</v>
      </c>
      <c r="BC65" s="72" t="s">
        <v>208</v>
      </c>
      <c r="BD65" s="289" t="s">
        <v>8308</v>
      </c>
      <c r="BE65" s="71" t="s">
        <v>65</v>
      </c>
      <c r="BF65" s="71" t="s">
        <v>65</v>
      </c>
    </row>
    <row r="66" spans="2:58" x14ac:dyDescent="0.25">
      <c r="B66" s="71">
        <v>2025</v>
      </c>
      <c r="C66" s="71">
        <v>891780111</v>
      </c>
      <c r="D66" s="71" t="s">
        <v>63</v>
      </c>
      <c r="E66" s="102" t="s">
        <v>8307</v>
      </c>
      <c r="F66" s="72" t="s">
        <v>8306</v>
      </c>
      <c r="G66" s="72">
        <v>0</v>
      </c>
      <c r="H66" s="72" t="s">
        <v>71</v>
      </c>
      <c r="I66" s="72" t="s">
        <v>64</v>
      </c>
      <c r="J66" s="104" t="s">
        <v>81</v>
      </c>
      <c r="K66" s="75" t="s">
        <v>8305</v>
      </c>
      <c r="L66" s="76">
        <v>17500000</v>
      </c>
      <c r="M66" s="72" t="s">
        <v>66</v>
      </c>
      <c r="N66" s="75" t="s">
        <v>6655</v>
      </c>
      <c r="O66" s="102">
        <v>1083019793</v>
      </c>
      <c r="P66" s="75">
        <v>123</v>
      </c>
      <c r="Q66" s="78">
        <v>45679</v>
      </c>
      <c r="R66" s="280">
        <v>1353279124</v>
      </c>
      <c r="S66" s="78">
        <v>45702</v>
      </c>
      <c r="T66" s="76">
        <v>17500000</v>
      </c>
      <c r="U66" s="76">
        <v>2553</v>
      </c>
      <c r="V66" s="72" t="s">
        <v>65</v>
      </c>
      <c r="W66" s="76">
        <v>36723796</v>
      </c>
      <c r="X66" s="104" t="s">
        <v>5309</v>
      </c>
      <c r="Y66" s="78">
        <v>45702</v>
      </c>
      <c r="Z66" s="78">
        <v>45702</v>
      </c>
      <c r="AA66" s="78" t="s">
        <v>73</v>
      </c>
      <c r="AB66" s="78">
        <v>45838</v>
      </c>
      <c r="AC66" s="102">
        <f t="shared" si="0"/>
        <v>136</v>
      </c>
      <c r="AD66" s="72">
        <v>0</v>
      </c>
      <c r="AE66" s="76">
        <v>0</v>
      </c>
      <c r="AF66" s="72">
        <v>0</v>
      </c>
      <c r="AG66" s="79" t="s">
        <v>73</v>
      </c>
      <c r="AH66" s="102">
        <f t="shared" si="1"/>
        <v>0</v>
      </c>
      <c r="AI66" s="72">
        <v>0</v>
      </c>
      <c r="AJ66" s="76">
        <v>0</v>
      </c>
      <c r="AK66" s="72" t="s">
        <v>73</v>
      </c>
      <c r="AL66" s="80" t="s">
        <v>73</v>
      </c>
      <c r="AM66" s="72">
        <v>0</v>
      </c>
      <c r="AN66" s="80" t="s">
        <v>73</v>
      </c>
      <c r="AO66" s="80" t="s">
        <v>73</v>
      </c>
      <c r="AP66" s="80" t="s">
        <v>73</v>
      </c>
      <c r="AQ66" s="102">
        <f t="shared" si="2"/>
        <v>0</v>
      </c>
      <c r="AR66" s="102">
        <f t="shared" si="3"/>
        <v>17500000</v>
      </c>
      <c r="AS66" s="72" t="s">
        <v>65</v>
      </c>
      <c r="AT66" s="76">
        <v>17500000</v>
      </c>
      <c r="AU66" s="72" t="s">
        <v>319</v>
      </c>
      <c r="AV66" s="76">
        <v>0</v>
      </c>
      <c r="AW66" s="81" t="s">
        <v>73</v>
      </c>
      <c r="AX66" s="82">
        <v>17500000</v>
      </c>
      <c r="AY66" s="143">
        <f t="shared" si="4"/>
        <v>0</v>
      </c>
      <c r="AZ66" s="84">
        <f t="shared" si="5"/>
        <v>1</v>
      </c>
      <c r="BA66" s="85">
        <v>1</v>
      </c>
      <c r="BB66" s="81" t="s">
        <v>73</v>
      </c>
      <c r="BC66" s="72" t="s">
        <v>208</v>
      </c>
      <c r="BD66" s="289" t="s">
        <v>8304</v>
      </c>
      <c r="BE66" s="71" t="s">
        <v>65</v>
      </c>
      <c r="BF66" s="71" t="s">
        <v>65</v>
      </c>
    </row>
    <row r="67" spans="2:58" x14ac:dyDescent="0.25">
      <c r="B67" s="71">
        <v>2025</v>
      </c>
      <c r="C67" s="71">
        <v>891780111</v>
      </c>
      <c r="D67" s="71" t="s">
        <v>63</v>
      </c>
      <c r="E67" s="102" t="s">
        <v>8303</v>
      </c>
      <c r="F67" s="72" t="s">
        <v>8302</v>
      </c>
      <c r="G67" s="72">
        <v>0</v>
      </c>
      <c r="H67" s="72" t="s">
        <v>71</v>
      </c>
      <c r="I67" s="72" t="s">
        <v>64</v>
      </c>
      <c r="J67" s="104" t="s">
        <v>81</v>
      </c>
      <c r="K67" s="75" t="s">
        <v>8301</v>
      </c>
      <c r="L67" s="76">
        <v>15780000</v>
      </c>
      <c r="M67" s="72" t="s">
        <v>66</v>
      </c>
      <c r="N67" s="75" t="s">
        <v>7159</v>
      </c>
      <c r="O67" s="75">
        <v>1085230612</v>
      </c>
      <c r="P67" s="75">
        <v>123</v>
      </c>
      <c r="Q67" s="78">
        <v>45679</v>
      </c>
      <c r="R67" s="280">
        <v>1353279124</v>
      </c>
      <c r="S67" s="78">
        <v>45702</v>
      </c>
      <c r="T67" s="76">
        <v>15780000</v>
      </c>
      <c r="U67" s="76">
        <v>2554</v>
      </c>
      <c r="V67" s="72" t="s">
        <v>65</v>
      </c>
      <c r="W67" s="76">
        <v>57428039</v>
      </c>
      <c r="X67" s="104" t="s">
        <v>7232</v>
      </c>
      <c r="Y67" s="78">
        <v>45702</v>
      </c>
      <c r="Z67" s="78">
        <v>45702</v>
      </c>
      <c r="AA67" s="78" t="s">
        <v>73</v>
      </c>
      <c r="AB67" s="78">
        <v>45838</v>
      </c>
      <c r="AC67" s="102">
        <f t="shared" si="0"/>
        <v>136</v>
      </c>
      <c r="AD67" s="72">
        <v>0</v>
      </c>
      <c r="AE67" s="76">
        <v>0</v>
      </c>
      <c r="AF67" s="72">
        <v>0</v>
      </c>
      <c r="AG67" s="79" t="s">
        <v>73</v>
      </c>
      <c r="AH67" s="102">
        <f t="shared" si="1"/>
        <v>0</v>
      </c>
      <c r="AI67" s="72">
        <v>0</v>
      </c>
      <c r="AJ67" s="76">
        <v>0</v>
      </c>
      <c r="AK67" s="72" t="s">
        <v>73</v>
      </c>
      <c r="AL67" s="80" t="s">
        <v>73</v>
      </c>
      <c r="AM67" s="72">
        <v>0</v>
      </c>
      <c r="AN67" s="80" t="s">
        <v>73</v>
      </c>
      <c r="AO67" s="80" t="s">
        <v>73</v>
      </c>
      <c r="AP67" s="80" t="s">
        <v>73</v>
      </c>
      <c r="AQ67" s="102">
        <f t="shared" si="2"/>
        <v>0</v>
      </c>
      <c r="AR67" s="102">
        <f t="shared" si="3"/>
        <v>15780000</v>
      </c>
      <c r="AS67" s="72" t="s">
        <v>65</v>
      </c>
      <c r="AT67" s="76">
        <v>15780000</v>
      </c>
      <c r="AU67" s="72" t="s">
        <v>319</v>
      </c>
      <c r="AV67" s="76">
        <v>0</v>
      </c>
      <c r="AW67" s="81" t="s">
        <v>73</v>
      </c>
      <c r="AX67" s="82">
        <v>15780000</v>
      </c>
      <c r="AY67" s="143">
        <f t="shared" si="4"/>
        <v>0</v>
      </c>
      <c r="AZ67" s="84">
        <f t="shared" si="5"/>
        <v>1</v>
      </c>
      <c r="BA67" s="85">
        <v>1</v>
      </c>
      <c r="BB67" s="81" t="s">
        <v>73</v>
      </c>
      <c r="BC67" s="72" t="s">
        <v>208</v>
      </c>
      <c r="BD67" s="289" t="s">
        <v>8300</v>
      </c>
      <c r="BE67" s="71" t="s">
        <v>65</v>
      </c>
      <c r="BF67" s="71" t="s">
        <v>65</v>
      </c>
    </row>
    <row r="68" spans="2:58" x14ac:dyDescent="0.25">
      <c r="B68" s="71">
        <v>2025</v>
      </c>
      <c r="C68" s="71">
        <v>891780111</v>
      </c>
      <c r="D68" s="71" t="s">
        <v>63</v>
      </c>
      <c r="E68" s="102" t="s">
        <v>8299</v>
      </c>
      <c r="F68" s="72" t="s">
        <v>8298</v>
      </c>
      <c r="G68" s="72">
        <v>0</v>
      </c>
      <c r="H68" s="72" t="s">
        <v>71</v>
      </c>
      <c r="I68" s="72" t="s">
        <v>64</v>
      </c>
      <c r="J68" s="104" t="s">
        <v>81</v>
      </c>
      <c r="K68" s="75" t="s">
        <v>8297</v>
      </c>
      <c r="L68" s="76">
        <v>15780000</v>
      </c>
      <c r="M68" s="72" t="s">
        <v>66</v>
      </c>
      <c r="N68" s="75" t="s">
        <v>6464</v>
      </c>
      <c r="O68" s="75">
        <v>1004373006</v>
      </c>
      <c r="P68" s="75">
        <v>123</v>
      </c>
      <c r="Q68" s="78">
        <v>45679</v>
      </c>
      <c r="R68" s="280">
        <v>1353279124</v>
      </c>
      <c r="S68" s="78">
        <v>45702</v>
      </c>
      <c r="T68" s="76">
        <v>15780000</v>
      </c>
      <c r="U68" s="76">
        <v>2555</v>
      </c>
      <c r="V68" s="72" t="s">
        <v>65</v>
      </c>
      <c r="W68" s="76">
        <v>57428039</v>
      </c>
      <c r="X68" s="104" t="s">
        <v>7232</v>
      </c>
      <c r="Y68" s="78">
        <v>45702</v>
      </c>
      <c r="Z68" s="78">
        <v>45702</v>
      </c>
      <c r="AA68" s="78" t="s">
        <v>73</v>
      </c>
      <c r="AB68" s="78">
        <v>45838</v>
      </c>
      <c r="AC68" s="102">
        <f t="shared" si="0"/>
        <v>136</v>
      </c>
      <c r="AD68" s="72">
        <v>0</v>
      </c>
      <c r="AE68" s="76">
        <v>0</v>
      </c>
      <c r="AF68" s="72">
        <v>0</v>
      </c>
      <c r="AG68" s="79" t="s">
        <v>73</v>
      </c>
      <c r="AH68" s="102">
        <f t="shared" si="1"/>
        <v>0</v>
      </c>
      <c r="AI68" s="72">
        <v>0</v>
      </c>
      <c r="AJ68" s="76">
        <v>0</v>
      </c>
      <c r="AK68" s="72" t="s">
        <v>73</v>
      </c>
      <c r="AL68" s="80" t="s">
        <v>73</v>
      </c>
      <c r="AM68" s="72">
        <v>0</v>
      </c>
      <c r="AN68" s="80" t="s">
        <v>73</v>
      </c>
      <c r="AO68" s="80" t="s">
        <v>73</v>
      </c>
      <c r="AP68" s="80" t="s">
        <v>73</v>
      </c>
      <c r="AQ68" s="102">
        <f t="shared" si="2"/>
        <v>0</v>
      </c>
      <c r="AR68" s="102">
        <f t="shared" si="3"/>
        <v>15780000</v>
      </c>
      <c r="AS68" s="72" t="s">
        <v>65</v>
      </c>
      <c r="AT68" s="76">
        <v>15780000</v>
      </c>
      <c r="AU68" s="72" t="s">
        <v>319</v>
      </c>
      <c r="AV68" s="76">
        <v>0</v>
      </c>
      <c r="AW68" s="81" t="s">
        <v>73</v>
      </c>
      <c r="AX68" s="82">
        <v>15780000</v>
      </c>
      <c r="AY68" s="143">
        <f t="shared" si="4"/>
        <v>0</v>
      </c>
      <c r="AZ68" s="84">
        <f t="shared" si="5"/>
        <v>1</v>
      </c>
      <c r="BA68" s="85">
        <v>1</v>
      </c>
      <c r="BB68" s="81" t="s">
        <v>73</v>
      </c>
      <c r="BC68" s="72" t="s">
        <v>208</v>
      </c>
      <c r="BD68" s="289" t="s">
        <v>8296</v>
      </c>
      <c r="BE68" s="71" t="s">
        <v>65</v>
      </c>
      <c r="BF68" s="71" t="s">
        <v>65</v>
      </c>
    </row>
    <row r="69" spans="2:58" x14ac:dyDescent="0.25">
      <c r="B69" s="71">
        <v>2025</v>
      </c>
      <c r="C69" s="71">
        <v>891780111</v>
      </c>
      <c r="D69" s="71" t="s">
        <v>63</v>
      </c>
      <c r="E69" s="102" t="s">
        <v>8295</v>
      </c>
      <c r="F69" s="72" t="s">
        <v>8294</v>
      </c>
      <c r="G69" s="72">
        <v>0</v>
      </c>
      <c r="H69" s="72" t="s">
        <v>71</v>
      </c>
      <c r="I69" s="72" t="s">
        <v>64</v>
      </c>
      <c r="J69" s="104" t="s">
        <v>81</v>
      </c>
      <c r="K69" s="75" t="s">
        <v>8293</v>
      </c>
      <c r="L69" s="76">
        <v>14700000</v>
      </c>
      <c r="M69" s="72" t="s">
        <v>66</v>
      </c>
      <c r="N69" s="75" t="s">
        <v>7033</v>
      </c>
      <c r="O69" s="75">
        <v>1062402254</v>
      </c>
      <c r="P69" s="75">
        <v>123</v>
      </c>
      <c r="Q69" s="78">
        <v>45679</v>
      </c>
      <c r="R69" s="280">
        <v>1353279124</v>
      </c>
      <c r="S69" s="78">
        <v>45702</v>
      </c>
      <c r="T69" s="76">
        <v>14700000</v>
      </c>
      <c r="U69" s="76">
        <v>2558</v>
      </c>
      <c r="V69" s="72" t="s">
        <v>65</v>
      </c>
      <c r="W69" s="76">
        <v>36723796</v>
      </c>
      <c r="X69" s="104" t="s">
        <v>5309</v>
      </c>
      <c r="Y69" s="78">
        <v>45702</v>
      </c>
      <c r="Z69" s="78">
        <v>45702</v>
      </c>
      <c r="AA69" s="78" t="s">
        <v>73</v>
      </c>
      <c r="AB69" s="78">
        <v>45838</v>
      </c>
      <c r="AC69" s="102">
        <f t="shared" si="0"/>
        <v>136</v>
      </c>
      <c r="AD69" s="72">
        <v>0</v>
      </c>
      <c r="AE69" s="76">
        <v>0</v>
      </c>
      <c r="AF69" s="72">
        <v>0</v>
      </c>
      <c r="AG69" s="79" t="s">
        <v>73</v>
      </c>
      <c r="AH69" s="102">
        <f t="shared" si="1"/>
        <v>0</v>
      </c>
      <c r="AI69" s="72">
        <v>0</v>
      </c>
      <c r="AJ69" s="76">
        <v>0</v>
      </c>
      <c r="AK69" s="72" t="s">
        <v>73</v>
      </c>
      <c r="AL69" s="80" t="s">
        <v>73</v>
      </c>
      <c r="AM69" s="72">
        <v>0</v>
      </c>
      <c r="AN69" s="80" t="s">
        <v>73</v>
      </c>
      <c r="AO69" s="80" t="s">
        <v>73</v>
      </c>
      <c r="AP69" s="80" t="s">
        <v>73</v>
      </c>
      <c r="AQ69" s="102">
        <f t="shared" si="2"/>
        <v>0</v>
      </c>
      <c r="AR69" s="102">
        <f t="shared" si="3"/>
        <v>14700000</v>
      </c>
      <c r="AS69" s="72" t="s">
        <v>65</v>
      </c>
      <c r="AT69" s="76">
        <v>14700000</v>
      </c>
      <c r="AU69" s="72" t="s">
        <v>319</v>
      </c>
      <c r="AV69" s="76">
        <v>0</v>
      </c>
      <c r="AW69" s="81" t="s">
        <v>73</v>
      </c>
      <c r="AX69" s="82">
        <v>14700000</v>
      </c>
      <c r="AY69" s="143">
        <f t="shared" si="4"/>
        <v>0</v>
      </c>
      <c r="AZ69" s="84">
        <f t="shared" si="5"/>
        <v>1</v>
      </c>
      <c r="BA69" s="85">
        <v>1</v>
      </c>
      <c r="BB69" s="81" t="s">
        <v>73</v>
      </c>
      <c r="BC69" s="72" t="s">
        <v>208</v>
      </c>
      <c r="BD69" s="289" t="s">
        <v>8292</v>
      </c>
      <c r="BE69" s="71" t="s">
        <v>65</v>
      </c>
      <c r="BF69" s="71" t="s">
        <v>65</v>
      </c>
    </row>
    <row r="70" spans="2:58" x14ac:dyDescent="0.25">
      <c r="B70" s="71">
        <v>2025</v>
      </c>
      <c r="C70" s="71">
        <v>891780111</v>
      </c>
      <c r="D70" s="71" t="s">
        <v>63</v>
      </c>
      <c r="E70" s="102" t="s">
        <v>8291</v>
      </c>
      <c r="F70" s="72" t="s">
        <v>8290</v>
      </c>
      <c r="G70" s="72">
        <v>0</v>
      </c>
      <c r="H70" s="72" t="s">
        <v>71</v>
      </c>
      <c r="I70" s="72" t="s">
        <v>64</v>
      </c>
      <c r="J70" s="104" t="s">
        <v>81</v>
      </c>
      <c r="K70" s="75" t="s">
        <v>8289</v>
      </c>
      <c r="L70" s="76">
        <v>17325000</v>
      </c>
      <c r="M70" s="72" t="s">
        <v>66</v>
      </c>
      <c r="N70" s="75" t="s">
        <v>6999</v>
      </c>
      <c r="O70" s="75">
        <v>1221970531</v>
      </c>
      <c r="P70" s="75">
        <v>123</v>
      </c>
      <c r="Q70" s="78">
        <v>45679</v>
      </c>
      <c r="R70" s="280">
        <v>1353279124</v>
      </c>
      <c r="S70" s="78">
        <v>45702</v>
      </c>
      <c r="T70" s="76">
        <v>17325000</v>
      </c>
      <c r="U70" s="76">
        <v>2559</v>
      </c>
      <c r="V70" s="72" t="s">
        <v>65</v>
      </c>
      <c r="W70" s="76">
        <v>36723796</v>
      </c>
      <c r="X70" s="104" t="s">
        <v>5309</v>
      </c>
      <c r="Y70" s="78">
        <v>45702</v>
      </c>
      <c r="Z70" s="78">
        <v>45702</v>
      </c>
      <c r="AA70" s="78" t="s">
        <v>73</v>
      </c>
      <c r="AB70" s="78">
        <v>45838</v>
      </c>
      <c r="AC70" s="102">
        <f t="shared" si="0"/>
        <v>136</v>
      </c>
      <c r="AD70" s="72">
        <v>0</v>
      </c>
      <c r="AE70" s="76">
        <v>0</v>
      </c>
      <c r="AF70" s="72">
        <v>0</v>
      </c>
      <c r="AG70" s="79" t="s">
        <v>73</v>
      </c>
      <c r="AH70" s="102">
        <f t="shared" si="1"/>
        <v>0</v>
      </c>
      <c r="AI70" s="72">
        <v>0</v>
      </c>
      <c r="AJ70" s="76">
        <v>0</v>
      </c>
      <c r="AK70" s="72" t="s">
        <v>73</v>
      </c>
      <c r="AL70" s="80" t="s">
        <v>73</v>
      </c>
      <c r="AM70" s="72">
        <v>0</v>
      </c>
      <c r="AN70" s="80" t="s">
        <v>73</v>
      </c>
      <c r="AO70" s="80" t="s">
        <v>73</v>
      </c>
      <c r="AP70" s="80" t="s">
        <v>73</v>
      </c>
      <c r="AQ70" s="102">
        <f t="shared" si="2"/>
        <v>0</v>
      </c>
      <c r="AR70" s="102">
        <f t="shared" si="3"/>
        <v>17325000</v>
      </c>
      <c r="AS70" s="72" t="s">
        <v>65</v>
      </c>
      <c r="AT70" s="76">
        <v>17325000</v>
      </c>
      <c r="AU70" s="72" t="s">
        <v>319</v>
      </c>
      <c r="AV70" s="76">
        <v>0</v>
      </c>
      <c r="AW70" s="81" t="s">
        <v>73</v>
      </c>
      <c r="AX70" s="82">
        <v>17325000</v>
      </c>
      <c r="AY70" s="143">
        <f t="shared" si="4"/>
        <v>0</v>
      </c>
      <c r="AZ70" s="84">
        <f t="shared" si="5"/>
        <v>1</v>
      </c>
      <c r="BA70" s="85">
        <v>1</v>
      </c>
      <c r="BB70" s="81" t="s">
        <v>73</v>
      </c>
      <c r="BC70" s="72" t="s">
        <v>208</v>
      </c>
      <c r="BD70" s="289" t="s">
        <v>8288</v>
      </c>
      <c r="BE70" s="71" t="s">
        <v>65</v>
      </c>
      <c r="BF70" s="71" t="s">
        <v>65</v>
      </c>
    </row>
    <row r="71" spans="2:58" x14ac:dyDescent="0.25">
      <c r="B71" s="71">
        <v>2025</v>
      </c>
      <c r="C71" s="71">
        <v>891780111</v>
      </c>
      <c r="D71" s="71" t="s">
        <v>63</v>
      </c>
      <c r="E71" s="102" t="s">
        <v>8287</v>
      </c>
      <c r="F71" s="72" t="s">
        <v>8286</v>
      </c>
      <c r="G71" s="72">
        <v>0</v>
      </c>
      <c r="H71" s="72" t="s">
        <v>71</v>
      </c>
      <c r="I71" s="72" t="s">
        <v>2884</v>
      </c>
      <c r="J71" s="104" t="s">
        <v>81</v>
      </c>
      <c r="K71" s="75" t="s">
        <v>8285</v>
      </c>
      <c r="L71" s="76">
        <v>21073920</v>
      </c>
      <c r="M71" s="72" t="s">
        <v>66</v>
      </c>
      <c r="N71" s="75" t="s">
        <v>8284</v>
      </c>
      <c r="O71" s="75">
        <v>36560284</v>
      </c>
      <c r="P71" s="75">
        <v>227</v>
      </c>
      <c r="Q71" s="78">
        <v>45691</v>
      </c>
      <c r="R71" s="75">
        <v>501037440</v>
      </c>
      <c r="S71" s="78">
        <v>45705</v>
      </c>
      <c r="T71" s="76">
        <v>21073920</v>
      </c>
      <c r="U71" s="76">
        <v>2719</v>
      </c>
      <c r="V71" s="72" t="s">
        <v>65</v>
      </c>
      <c r="W71" s="76">
        <v>85472020</v>
      </c>
      <c r="X71" s="104" t="s">
        <v>7445</v>
      </c>
      <c r="Y71" s="78">
        <v>45705</v>
      </c>
      <c r="Z71" s="78">
        <v>45705</v>
      </c>
      <c r="AA71" s="78" t="s">
        <v>73</v>
      </c>
      <c r="AB71" s="78">
        <v>45991</v>
      </c>
      <c r="AC71" s="102">
        <f t="shared" si="0"/>
        <v>286</v>
      </c>
      <c r="AD71" s="72">
        <v>0</v>
      </c>
      <c r="AE71" s="76">
        <v>0</v>
      </c>
      <c r="AF71" s="72">
        <v>0</v>
      </c>
      <c r="AG71" s="79" t="s">
        <v>73</v>
      </c>
      <c r="AH71" s="102">
        <f t="shared" si="1"/>
        <v>0</v>
      </c>
      <c r="AI71" s="72">
        <v>0</v>
      </c>
      <c r="AJ71" s="76">
        <v>0</v>
      </c>
      <c r="AK71" s="72" t="s">
        <v>73</v>
      </c>
      <c r="AL71" s="80" t="s">
        <v>73</v>
      </c>
      <c r="AM71" s="72">
        <v>0</v>
      </c>
      <c r="AN71" s="80" t="s">
        <v>73</v>
      </c>
      <c r="AO71" s="80" t="s">
        <v>73</v>
      </c>
      <c r="AP71" s="80" t="s">
        <v>73</v>
      </c>
      <c r="AQ71" s="102">
        <f t="shared" si="2"/>
        <v>0</v>
      </c>
      <c r="AR71" s="102">
        <f t="shared" si="3"/>
        <v>21073920</v>
      </c>
      <c r="AS71" s="72" t="s">
        <v>319</v>
      </c>
      <c r="AT71" s="76">
        <v>0</v>
      </c>
      <c r="AU71" s="72" t="s">
        <v>319</v>
      </c>
      <c r="AV71" s="76">
        <v>0</v>
      </c>
      <c r="AW71" s="81" t="s">
        <v>73</v>
      </c>
      <c r="AX71" s="82">
        <v>8429568</v>
      </c>
      <c r="AY71" s="143">
        <f t="shared" si="4"/>
        <v>12644352</v>
      </c>
      <c r="AZ71" s="84">
        <f t="shared" si="5"/>
        <v>0.4</v>
      </c>
      <c r="BA71" s="85">
        <v>0.4</v>
      </c>
      <c r="BB71" s="81" t="s">
        <v>73</v>
      </c>
      <c r="BC71" s="72" t="s">
        <v>123</v>
      </c>
      <c r="BD71" s="289" t="s">
        <v>8283</v>
      </c>
      <c r="BE71" s="71" t="s">
        <v>65</v>
      </c>
      <c r="BF71" s="71" t="s">
        <v>65</v>
      </c>
    </row>
    <row r="72" spans="2:58" x14ac:dyDescent="0.25">
      <c r="B72" s="71">
        <v>2025</v>
      </c>
      <c r="C72" s="71">
        <v>891780111</v>
      </c>
      <c r="D72" s="71" t="s">
        <v>63</v>
      </c>
      <c r="E72" s="102" t="s">
        <v>8282</v>
      </c>
      <c r="F72" s="72" t="s">
        <v>8281</v>
      </c>
      <c r="G72" s="72">
        <v>0</v>
      </c>
      <c r="H72" s="72" t="s">
        <v>71</v>
      </c>
      <c r="I72" s="72" t="s">
        <v>64</v>
      </c>
      <c r="J72" s="104" t="s">
        <v>81</v>
      </c>
      <c r="K72" s="75" t="s">
        <v>8280</v>
      </c>
      <c r="L72" s="76">
        <v>16500000</v>
      </c>
      <c r="M72" s="72" t="s">
        <v>66</v>
      </c>
      <c r="N72" s="75" t="s">
        <v>4020</v>
      </c>
      <c r="O72" s="75">
        <v>1079938053</v>
      </c>
      <c r="P72" s="75">
        <v>123</v>
      </c>
      <c r="Q72" s="78">
        <v>45679</v>
      </c>
      <c r="R72" s="280">
        <v>1353279124</v>
      </c>
      <c r="S72" s="78">
        <v>45705</v>
      </c>
      <c r="T72" s="76">
        <v>16500000</v>
      </c>
      <c r="U72" s="76">
        <v>2720</v>
      </c>
      <c r="V72" s="72" t="s">
        <v>65</v>
      </c>
      <c r="W72" s="76">
        <v>1082939683</v>
      </c>
      <c r="X72" s="104" t="s">
        <v>2881</v>
      </c>
      <c r="Y72" s="78">
        <v>45705</v>
      </c>
      <c r="Z72" s="78">
        <v>45705</v>
      </c>
      <c r="AA72" s="78" t="s">
        <v>73</v>
      </c>
      <c r="AB72" s="78">
        <v>45838</v>
      </c>
      <c r="AC72" s="102">
        <f t="shared" ref="AC72:AC135" si="6">+IF(AA72="1800-01-01",AB72-Z72,AB72-AA72)</f>
        <v>133</v>
      </c>
      <c r="AD72" s="72">
        <v>0</v>
      </c>
      <c r="AE72" s="76">
        <v>0</v>
      </c>
      <c r="AF72" s="72">
        <v>0</v>
      </c>
      <c r="AG72" s="79" t="s">
        <v>73</v>
      </c>
      <c r="AH72" s="102">
        <f t="shared" ref="AH72:AH135" si="7">+IF(AG72="1800-01-01",0,AG72-AB72)</f>
        <v>0</v>
      </c>
      <c r="AI72" s="72">
        <v>0</v>
      </c>
      <c r="AJ72" s="76">
        <v>0</v>
      </c>
      <c r="AK72" s="72" t="s">
        <v>73</v>
      </c>
      <c r="AL72" s="80" t="s">
        <v>73</v>
      </c>
      <c r="AM72" s="72">
        <v>0</v>
      </c>
      <c r="AN72" s="80" t="s">
        <v>73</v>
      </c>
      <c r="AO72" s="80" t="s">
        <v>73</v>
      </c>
      <c r="AP72" s="80" t="s">
        <v>73</v>
      </c>
      <c r="AQ72" s="102">
        <f t="shared" ref="AQ72:AQ135" si="8">+IF(AN72="1800-01-01",0,AO72-AN72)</f>
        <v>0</v>
      </c>
      <c r="AR72" s="102">
        <f t="shared" ref="AR72:AR135" si="9">+L72+AE72-AJ72</f>
        <v>16500000</v>
      </c>
      <c r="AS72" s="72" t="s">
        <v>65</v>
      </c>
      <c r="AT72" s="76">
        <v>16500000</v>
      </c>
      <c r="AU72" s="72" t="s">
        <v>319</v>
      </c>
      <c r="AV72" s="76">
        <v>0</v>
      </c>
      <c r="AW72" s="81" t="s">
        <v>73</v>
      </c>
      <c r="AX72" s="82">
        <v>16500000</v>
      </c>
      <c r="AY72" s="143">
        <f t="shared" ref="AY72:AY135" si="10">AR72-AX72</f>
        <v>0</v>
      </c>
      <c r="AZ72" s="84">
        <f t="shared" ref="AZ72:AZ135" si="11">+IFERROR(AX72/AR72,"_")</f>
        <v>1</v>
      </c>
      <c r="BA72" s="85">
        <v>1</v>
      </c>
      <c r="BB72" s="81" t="s">
        <v>73</v>
      </c>
      <c r="BC72" s="72" t="s">
        <v>208</v>
      </c>
      <c r="BD72" s="289" t="s">
        <v>8279</v>
      </c>
      <c r="BE72" s="71" t="s">
        <v>65</v>
      </c>
      <c r="BF72" s="71" t="s">
        <v>65</v>
      </c>
    </row>
    <row r="73" spans="2:58" x14ac:dyDescent="0.25">
      <c r="B73" s="71">
        <v>2025</v>
      </c>
      <c r="C73" s="71">
        <v>891780111</v>
      </c>
      <c r="D73" s="71" t="s">
        <v>63</v>
      </c>
      <c r="E73" s="102" t="s">
        <v>8278</v>
      </c>
      <c r="F73" s="72" t="s">
        <v>8277</v>
      </c>
      <c r="G73" s="72">
        <v>0</v>
      </c>
      <c r="H73" s="72" t="s">
        <v>71</v>
      </c>
      <c r="I73" s="72" t="s">
        <v>64</v>
      </c>
      <c r="J73" s="104" t="s">
        <v>81</v>
      </c>
      <c r="K73" s="75" t="s">
        <v>8276</v>
      </c>
      <c r="L73" s="76">
        <v>15500000</v>
      </c>
      <c r="M73" s="72" t="s">
        <v>66</v>
      </c>
      <c r="N73" s="75" t="s">
        <v>6807</v>
      </c>
      <c r="O73" s="75">
        <v>1082916114</v>
      </c>
      <c r="P73" s="75">
        <v>123</v>
      </c>
      <c r="Q73" s="78">
        <v>45679</v>
      </c>
      <c r="R73" s="280">
        <v>1353279124</v>
      </c>
      <c r="S73" s="78">
        <v>45705</v>
      </c>
      <c r="T73" s="76">
        <v>15500000</v>
      </c>
      <c r="U73" s="76">
        <v>2721</v>
      </c>
      <c r="V73" s="72" t="s">
        <v>65</v>
      </c>
      <c r="W73" s="102">
        <v>36669284</v>
      </c>
      <c r="X73" s="102" t="s">
        <v>6902</v>
      </c>
      <c r="Y73" s="78">
        <v>45705</v>
      </c>
      <c r="Z73" s="78">
        <v>45705</v>
      </c>
      <c r="AA73" s="78" t="s">
        <v>73</v>
      </c>
      <c r="AB73" s="78">
        <v>45838</v>
      </c>
      <c r="AC73" s="102">
        <f t="shared" si="6"/>
        <v>133</v>
      </c>
      <c r="AD73" s="72">
        <v>0</v>
      </c>
      <c r="AE73" s="76">
        <v>0</v>
      </c>
      <c r="AF73" s="72">
        <v>0</v>
      </c>
      <c r="AG73" s="79" t="s">
        <v>73</v>
      </c>
      <c r="AH73" s="102">
        <f t="shared" si="7"/>
        <v>0</v>
      </c>
      <c r="AI73" s="72">
        <v>0</v>
      </c>
      <c r="AJ73" s="76">
        <v>0</v>
      </c>
      <c r="AK73" s="72" t="s">
        <v>73</v>
      </c>
      <c r="AL73" s="80" t="s">
        <v>73</v>
      </c>
      <c r="AM73" s="72">
        <v>0</v>
      </c>
      <c r="AN73" s="80" t="s">
        <v>73</v>
      </c>
      <c r="AO73" s="80" t="s">
        <v>73</v>
      </c>
      <c r="AP73" s="80" t="s">
        <v>73</v>
      </c>
      <c r="AQ73" s="102">
        <f t="shared" si="8"/>
        <v>0</v>
      </c>
      <c r="AR73" s="102">
        <f t="shared" si="9"/>
        <v>15500000</v>
      </c>
      <c r="AS73" s="72" t="s">
        <v>65</v>
      </c>
      <c r="AT73" s="76">
        <v>15500000</v>
      </c>
      <c r="AU73" s="72" t="s">
        <v>319</v>
      </c>
      <c r="AV73" s="76">
        <v>0</v>
      </c>
      <c r="AW73" s="81" t="s">
        <v>73</v>
      </c>
      <c r="AX73" s="82">
        <v>15500000</v>
      </c>
      <c r="AY73" s="143">
        <f t="shared" si="10"/>
        <v>0</v>
      </c>
      <c r="AZ73" s="84">
        <f t="shared" si="11"/>
        <v>1</v>
      </c>
      <c r="BA73" s="85">
        <v>1</v>
      </c>
      <c r="BB73" s="81" t="s">
        <v>73</v>
      </c>
      <c r="BC73" s="72" t="s">
        <v>208</v>
      </c>
      <c r="BD73" s="289" t="s">
        <v>8275</v>
      </c>
      <c r="BE73" s="71" t="s">
        <v>65</v>
      </c>
      <c r="BF73" s="71" t="s">
        <v>65</v>
      </c>
    </row>
    <row r="74" spans="2:58" x14ac:dyDescent="0.25">
      <c r="B74" s="71">
        <v>2025</v>
      </c>
      <c r="C74" s="71">
        <v>891780111</v>
      </c>
      <c r="D74" s="71" t="s">
        <v>63</v>
      </c>
      <c r="E74" s="102" t="s">
        <v>8274</v>
      </c>
      <c r="F74" s="72" t="s">
        <v>8273</v>
      </c>
      <c r="G74" s="72">
        <v>0</v>
      </c>
      <c r="H74" s="72" t="s">
        <v>71</v>
      </c>
      <c r="I74" s="72" t="s">
        <v>64</v>
      </c>
      <c r="J74" s="104" t="s">
        <v>81</v>
      </c>
      <c r="K74" s="75" t="s">
        <v>8272</v>
      </c>
      <c r="L74" s="76">
        <v>8000000</v>
      </c>
      <c r="M74" s="72" t="s">
        <v>66</v>
      </c>
      <c r="N74" s="75" t="s">
        <v>4070</v>
      </c>
      <c r="O74" s="75">
        <v>1001911525</v>
      </c>
      <c r="P74" s="75">
        <v>123</v>
      </c>
      <c r="Q74" s="78">
        <v>45679</v>
      </c>
      <c r="R74" s="280">
        <v>1353279124</v>
      </c>
      <c r="S74" s="78">
        <v>45705</v>
      </c>
      <c r="T74" s="76">
        <v>8000000</v>
      </c>
      <c r="U74" s="76">
        <v>2722</v>
      </c>
      <c r="V74" s="72" t="s">
        <v>65</v>
      </c>
      <c r="W74" s="76">
        <v>1082939683</v>
      </c>
      <c r="X74" s="104" t="s">
        <v>2881</v>
      </c>
      <c r="Y74" s="78">
        <v>45705</v>
      </c>
      <c r="Z74" s="78">
        <v>45705</v>
      </c>
      <c r="AA74" s="78" t="s">
        <v>73</v>
      </c>
      <c r="AB74" s="78">
        <v>45747</v>
      </c>
      <c r="AC74" s="102">
        <f t="shared" si="6"/>
        <v>42</v>
      </c>
      <c r="AD74" s="72">
        <v>0</v>
      </c>
      <c r="AE74" s="76">
        <v>0</v>
      </c>
      <c r="AF74" s="72">
        <v>0</v>
      </c>
      <c r="AG74" s="79" t="s">
        <v>73</v>
      </c>
      <c r="AH74" s="102">
        <f t="shared" si="7"/>
        <v>0</v>
      </c>
      <c r="AI74" s="72">
        <v>0</v>
      </c>
      <c r="AJ74" s="76">
        <v>0</v>
      </c>
      <c r="AK74" s="72" t="s">
        <v>73</v>
      </c>
      <c r="AL74" s="80" t="s">
        <v>73</v>
      </c>
      <c r="AM74" s="72">
        <v>0</v>
      </c>
      <c r="AN74" s="80" t="s">
        <v>73</v>
      </c>
      <c r="AO74" s="80" t="s">
        <v>73</v>
      </c>
      <c r="AP74" s="80" t="s">
        <v>73</v>
      </c>
      <c r="AQ74" s="102">
        <f t="shared" si="8"/>
        <v>0</v>
      </c>
      <c r="AR74" s="102">
        <f t="shared" si="9"/>
        <v>8000000</v>
      </c>
      <c r="AS74" s="72" t="s">
        <v>65</v>
      </c>
      <c r="AT74" s="76">
        <v>8000000</v>
      </c>
      <c r="AU74" s="72" t="s">
        <v>319</v>
      </c>
      <c r="AV74" s="76">
        <v>0</v>
      </c>
      <c r="AW74" s="81" t="s">
        <v>73</v>
      </c>
      <c r="AX74" s="82">
        <v>8000000</v>
      </c>
      <c r="AY74" s="143">
        <f t="shared" si="10"/>
        <v>0</v>
      </c>
      <c r="AZ74" s="84">
        <f t="shared" si="11"/>
        <v>1</v>
      </c>
      <c r="BA74" s="85">
        <v>1</v>
      </c>
      <c r="BB74" s="81" t="s">
        <v>73</v>
      </c>
      <c r="BC74" s="72" t="s">
        <v>208</v>
      </c>
      <c r="BD74" s="289" t="s">
        <v>8271</v>
      </c>
      <c r="BE74" s="71" t="s">
        <v>65</v>
      </c>
      <c r="BF74" s="71" t="s">
        <v>65</v>
      </c>
    </row>
    <row r="75" spans="2:58" x14ac:dyDescent="0.25">
      <c r="B75" s="71">
        <v>2025</v>
      </c>
      <c r="C75" s="71">
        <v>891780111</v>
      </c>
      <c r="D75" s="71" t="s">
        <v>63</v>
      </c>
      <c r="E75" s="102" t="s">
        <v>8270</v>
      </c>
      <c r="F75" s="72" t="s">
        <v>8269</v>
      </c>
      <c r="G75" s="72">
        <v>0</v>
      </c>
      <c r="H75" s="72" t="s">
        <v>71</v>
      </c>
      <c r="I75" s="72" t="s">
        <v>2884</v>
      </c>
      <c r="J75" s="104" t="s">
        <v>81</v>
      </c>
      <c r="K75" s="75" t="s">
        <v>8268</v>
      </c>
      <c r="L75" s="76">
        <v>9000000</v>
      </c>
      <c r="M75" s="72" t="s">
        <v>66</v>
      </c>
      <c r="N75" s="75" t="s">
        <v>6429</v>
      </c>
      <c r="O75" s="75">
        <v>1082927824</v>
      </c>
      <c r="P75" s="75">
        <v>269</v>
      </c>
      <c r="Q75" s="78">
        <v>45694</v>
      </c>
      <c r="R75" s="75">
        <v>503100000</v>
      </c>
      <c r="S75" s="78">
        <v>45706</v>
      </c>
      <c r="T75" s="76">
        <v>9000000</v>
      </c>
      <c r="U75" s="76">
        <v>2751</v>
      </c>
      <c r="V75" s="72" t="s">
        <v>65</v>
      </c>
      <c r="W75" s="76">
        <v>72221403</v>
      </c>
      <c r="X75" s="104" t="s">
        <v>5709</v>
      </c>
      <c r="Y75" s="78">
        <v>45706</v>
      </c>
      <c r="Z75" s="78">
        <v>45706</v>
      </c>
      <c r="AA75" s="78" t="s">
        <v>73</v>
      </c>
      <c r="AB75" s="78">
        <v>45747</v>
      </c>
      <c r="AC75" s="102">
        <f t="shared" si="6"/>
        <v>41</v>
      </c>
      <c r="AD75" s="72">
        <v>0</v>
      </c>
      <c r="AE75" s="76">
        <v>0</v>
      </c>
      <c r="AF75" s="72">
        <v>0</v>
      </c>
      <c r="AG75" s="79" t="s">
        <v>73</v>
      </c>
      <c r="AH75" s="102">
        <f t="shared" si="7"/>
        <v>0</v>
      </c>
      <c r="AI75" s="72">
        <v>0</v>
      </c>
      <c r="AJ75" s="76">
        <v>0</v>
      </c>
      <c r="AK75" s="72" t="s">
        <v>73</v>
      </c>
      <c r="AL75" s="80" t="s">
        <v>73</v>
      </c>
      <c r="AM75" s="72">
        <v>0</v>
      </c>
      <c r="AN75" s="80" t="s">
        <v>73</v>
      </c>
      <c r="AO75" s="80" t="s">
        <v>73</v>
      </c>
      <c r="AP75" s="80" t="s">
        <v>73</v>
      </c>
      <c r="AQ75" s="102">
        <f t="shared" si="8"/>
        <v>0</v>
      </c>
      <c r="AR75" s="102">
        <f t="shared" si="9"/>
        <v>9000000</v>
      </c>
      <c r="AS75" s="72" t="s">
        <v>319</v>
      </c>
      <c r="AT75" s="76">
        <v>0</v>
      </c>
      <c r="AU75" s="72" t="s">
        <v>319</v>
      </c>
      <c r="AV75" s="76">
        <v>0</v>
      </c>
      <c r="AW75" s="81" t="s">
        <v>73</v>
      </c>
      <c r="AX75" s="82">
        <v>9000000</v>
      </c>
      <c r="AY75" s="143">
        <f t="shared" si="10"/>
        <v>0</v>
      </c>
      <c r="AZ75" s="84">
        <f t="shared" si="11"/>
        <v>1</v>
      </c>
      <c r="BA75" s="85">
        <v>1</v>
      </c>
      <c r="BB75" s="81" t="s">
        <v>73</v>
      </c>
      <c r="BC75" s="72" t="s">
        <v>208</v>
      </c>
      <c r="BD75" s="289" t="s">
        <v>8267</v>
      </c>
      <c r="BE75" s="71" t="s">
        <v>65</v>
      </c>
      <c r="BF75" s="71" t="s">
        <v>65</v>
      </c>
    </row>
    <row r="76" spans="2:58" x14ac:dyDescent="0.25">
      <c r="B76" s="71">
        <v>2025</v>
      </c>
      <c r="C76" s="71">
        <v>891780111</v>
      </c>
      <c r="D76" s="71" t="s">
        <v>63</v>
      </c>
      <c r="E76" s="102" t="s">
        <v>8266</v>
      </c>
      <c r="F76" s="72" t="s">
        <v>8265</v>
      </c>
      <c r="G76" s="72">
        <v>0</v>
      </c>
      <c r="H76" s="72" t="s">
        <v>71</v>
      </c>
      <c r="I76" s="72" t="s">
        <v>2884</v>
      </c>
      <c r="J76" s="104" t="s">
        <v>81</v>
      </c>
      <c r="K76" s="75" t="s">
        <v>8264</v>
      </c>
      <c r="L76" s="76">
        <v>2400000</v>
      </c>
      <c r="M76" s="72" t="s">
        <v>66</v>
      </c>
      <c r="N76" s="75" t="s">
        <v>6926</v>
      </c>
      <c r="O76" s="75">
        <v>1098748884</v>
      </c>
      <c r="P76" s="75">
        <v>265</v>
      </c>
      <c r="Q76" s="78">
        <v>45693</v>
      </c>
      <c r="R76" s="280">
        <v>10450000</v>
      </c>
      <c r="S76" s="78">
        <v>45706</v>
      </c>
      <c r="T76" s="76">
        <v>2400000</v>
      </c>
      <c r="U76" s="76">
        <v>2759</v>
      </c>
      <c r="V76" s="72" t="s">
        <v>65</v>
      </c>
      <c r="W76" s="76">
        <v>1082939683</v>
      </c>
      <c r="X76" s="104" t="s">
        <v>2881</v>
      </c>
      <c r="Y76" s="78">
        <v>45706</v>
      </c>
      <c r="Z76" s="78">
        <v>45706</v>
      </c>
      <c r="AA76" s="78" t="s">
        <v>73</v>
      </c>
      <c r="AB76" s="78">
        <v>45712</v>
      </c>
      <c r="AC76" s="102">
        <f t="shared" si="6"/>
        <v>6</v>
      </c>
      <c r="AD76" s="72">
        <v>0</v>
      </c>
      <c r="AE76" s="76">
        <v>0</v>
      </c>
      <c r="AF76" s="72">
        <v>0</v>
      </c>
      <c r="AG76" s="79" t="s">
        <v>73</v>
      </c>
      <c r="AH76" s="102">
        <f t="shared" si="7"/>
        <v>0</v>
      </c>
      <c r="AI76" s="72">
        <v>0</v>
      </c>
      <c r="AJ76" s="76">
        <v>0</v>
      </c>
      <c r="AK76" s="72" t="s">
        <v>73</v>
      </c>
      <c r="AL76" s="80" t="s">
        <v>73</v>
      </c>
      <c r="AM76" s="72">
        <v>0</v>
      </c>
      <c r="AN76" s="80" t="s">
        <v>73</v>
      </c>
      <c r="AO76" s="80" t="s">
        <v>73</v>
      </c>
      <c r="AP76" s="80" t="s">
        <v>73</v>
      </c>
      <c r="AQ76" s="102">
        <f t="shared" si="8"/>
        <v>0</v>
      </c>
      <c r="AR76" s="102">
        <f t="shared" si="9"/>
        <v>2400000</v>
      </c>
      <c r="AS76" s="72" t="s">
        <v>319</v>
      </c>
      <c r="AT76" s="76">
        <v>0</v>
      </c>
      <c r="AU76" s="72" t="s">
        <v>319</v>
      </c>
      <c r="AV76" s="76">
        <v>0</v>
      </c>
      <c r="AW76" s="81" t="s">
        <v>73</v>
      </c>
      <c r="AX76" s="82">
        <v>2400000</v>
      </c>
      <c r="AY76" s="143">
        <f t="shared" si="10"/>
        <v>0</v>
      </c>
      <c r="AZ76" s="84">
        <f t="shared" si="11"/>
        <v>1</v>
      </c>
      <c r="BA76" s="85">
        <v>1</v>
      </c>
      <c r="BB76" s="81" t="s">
        <v>73</v>
      </c>
      <c r="BC76" s="72" t="s">
        <v>208</v>
      </c>
      <c r="BD76" s="289" t="s">
        <v>8263</v>
      </c>
      <c r="BE76" s="71" t="s">
        <v>65</v>
      </c>
      <c r="BF76" s="71" t="s">
        <v>65</v>
      </c>
    </row>
    <row r="77" spans="2:58" x14ac:dyDescent="0.25">
      <c r="B77" s="71">
        <v>2025</v>
      </c>
      <c r="C77" s="71">
        <v>891780111</v>
      </c>
      <c r="D77" s="71" t="s">
        <v>63</v>
      </c>
      <c r="E77" s="102" t="s">
        <v>8262</v>
      </c>
      <c r="F77" s="72" t="s">
        <v>8261</v>
      </c>
      <c r="G77" s="72">
        <v>0</v>
      </c>
      <c r="H77" s="72" t="s">
        <v>71</v>
      </c>
      <c r="I77" s="72" t="s">
        <v>64</v>
      </c>
      <c r="J77" s="104" t="s">
        <v>81</v>
      </c>
      <c r="K77" s="75" t="s">
        <v>8260</v>
      </c>
      <c r="L77" s="76">
        <v>20000000</v>
      </c>
      <c r="M77" s="72" t="s">
        <v>66</v>
      </c>
      <c r="N77" s="75" t="s">
        <v>6941</v>
      </c>
      <c r="O77" s="75">
        <v>1102862718</v>
      </c>
      <c r="P77" s="75">
        <v>322</v>
      </c>
      <c r="Q77" s="78">
        <v>45699</v>
      </c>
      <c r="R77" s="75">
        <v>77325000</v>
      </c>
      <c r="S77" s="78">
        <v>45707</v>
      </c>
      <c r="T77" s="76">
        <v>20000000</v>
      </c>
      <c r="U77" s="76">
        <v>2797</v>
      </c>
      <c r="V77" s="72" t="s">
        <v>65</v>
      </c>
      <c r="W77" s="76">
        <v>1082939683</v>
      </c>
      <c r="X77" s="104" t="s">
        <v>2881</v>
      </c>
      <c r="Y77" s="78">
        <v>45707</v>
      </c>
      <c r="Z77" s="78">
        <v>45707</v>
      </c>
      <c r="AA77" s="78" t="s">
        <v>73</v>
      </c>
      <c r="AB77" s="78">
        <v>45838</v>
      </c>
      <c r="AC77" s="102">
        <f t="shared" si="6"/>
        <v>131</v>
      </c>
      <c r="AD77" s="72">
        <v>0</v>
      </c>
      <c r="AE77" s="76">
        <v>0</v>
      </c>
      <c r="AF77" s="72">
        <v>0</v>
      </c>
      <c r="AG77" s="79" t="s">
        <v>73</v>
      </c>
      <c r="AH77" s="102">
        <f t="shared" si="7"/>
        <v>0</v>
      </c>
      <c r="AI77" s="72">
        <v>0</v>
      </c>
      <c r="AJ77" s="76">
        <v>0</v>
      </c>
      <c r="AK77" s="72" t="s">
        <v>73</v>
      </c>
      <c r="AL77" s="80" t="s">
        <v>73</v>
      </c>
      <c r="AM77" s="72">
        <v>0</v>
      </c>
      <c r="AN77" s="80" t="s">
        <v>73</v>
      </c>
      <c r="AO77" s="80" t="s">
        <v>73</v>
      </c>
      <c r="AP77" s="80" t="s">
        <v>73</v>
      </c>
      <c r="AQ77" s="102">
        <f t="shared" si="8"/>
        <v>0</v>
      </c>
      <c r="AR77" s="102">
        <f t="shared" si="9"/>
        <v>20000000</v>
      </c>
      <c r="AS77" s="72" t="s">
        <v>65</v>
      </c>
      <c r="AT77" s="76">
        <v>20000000</v>
      </c>
      <c r="AU77" s="72" t="s">
        <v>319</v>
      </c>
      <c r="AV77" s="76">
        <v>0</v>
      </c>
      <c r="AW77" s="81" t="s">
        <v>73</v>
      </c>
      <c r="AX77" s="82">
        <v>20000000</v>
      </c>
      <c r="AY77" s="143">
        <f t="shared" si="10"/>
        <v>0</v>
      </c>
      <c r="AZ77" s="84">
        <f t="shared" si="11"/>
        <v>1</v>
      </c>
      <c r="BA77" s="85">
        <v>1</v>
      </c>
      <c r="BB77" s="81" t="s">
        <v>73</v>
      </c>
      <c r="BC77" s="72" t="s">
        <v>208</v>
      </c>
      <c r="BD77" s="289" t="s">
        <v>8259</v>
      </c>
      <c r="BE77" s="71" t="s">
        <v>65</v>
      </c>
      <c r="BF77" s="71" t="s">
        <v>65</v>
      </c>
    </row>
    <row r="78" spans="2:58" x14ac:dyDescent="0.25">
      <c r="B78" s="71">
        <v>2025</v>
      </c>
      <c r="C78" s="71">
        <v>891780111</v>
      </c>
      <c r="D78" s="71" t="s">
        <v>63</v>
      </c>
      <c r="E78" s="102" t="s">
        <v>8258</v>
      </c>
      <c r="F78" s="72" t="s">
        <v>8257</v>
      </c>
      <c r="G78" s="72">
        <v>0</v>
      </c>
      <c r="H78" s="72" t="s">
        <v>71</v>
      </c>
      <c r="I78" s="72" t="s">
        <v>2884</v>
      </c>
      <c r="J78" s="104" t="s">
        <v>81</v>
      </c>
      <c r="K78" s="75" t="s">
        <v>8256</v>
      </c>
      <c r="L78" s="76">
        <v>10500000</v>
      </c>
      <c r="M78" s="72" t="s">
        <v>66</v>
      </c>
      <c r="N78" s="75" t="s">
        <v>5710</v>
      </c>
      <c r="O78" s="75">
        <v>1049615490</v>
      </c>
      <c r="P78" s="75">
        <v>375</v>
      </c>
      <c r="Q78" s="78">
        <v>45705</v>
      </c>
      <c r="R78" s="75">
        <v>10500000</v>
      </c>
      <c r="S78" s="78">
        <v>45707</v>
      </c>
      <c r="T78" s="76">
        <v>10500000</v>
      </c>
      <c r="U78" s="76">
        <v>2798</v>
      </c>
      <c r="V78" s="72" t="s">
        <v>65</v>
      </c>
      <c r="W78" s="76">
        <v>72221403</v>
      </c>
      <c r="X78" s="104" t="s">
        <v>5709</v>
      </c>
      <c r="Y78" s="78">
        <v>45707</v>
      </c>
      <c r="Z78" s="78">
        <v>45707</v>
      </c>
      <c r="AA78" s="78" t="s">
        <v>73</v>
      </c>
      <c r="AB78" s="78">
        <v>45747</v>
      </c>
      <c r="AC78" s="102">
        <f t="shared" si="6"/>
        <v>40</v>
      </c>
      <c r="AD78" s="72">
        <v>0</v>
      </c>
      <c r="AE78" s="76">
        <v>0</v>
      </c>
      <c r="AF78" s="72">
        <v>0</v>
      </c>
      <c r="AG78" s="79" t="s">
        <v>73</v>
      </c>
      <c r="AH78" s="102">
        <f t="shared" si="7"/>
        <v>0</v>
      </c>
      <c r="AI78" s="72">
        <v>0</v>
      </c>
      <c r="AJ78" s="76">
        <v>0</v>
      </c>
      <c r="AK78" s="72" t="s">
        <v>73</v>
      </c>
      <c r="AL78" s="80" t="s">
        <v>73</v>
      </c>
      <c r="AM78" s="72">
        <v>0</v>
      </c>
      <c r="AN78" s="80" t="s">
        <v>73</v>
      </c>
      <c r="AO78" s="80" t="s">
        <v>73</v>
      </c>
      <c r="AP78" s="80" t="s">
        <v>73</v>
      </c>
      <c r="AQ78" s="102">
        <f t="shared" si="8"/>
        <v>0</v>
      </c>
      <c r="AR78" s="102">
        <f t="shared" si="9"/>
        <v>10500000</v>
      </c>
      <c r="AS78" s="72" t="s">
        <v>319</v>
      </c>
      <c r="AT78" s="76">
        <v>0</v>
      </c>
      <c r="AU78" s="72" t="s">
        <v>319</v>
      </c>
      <c r="AV78" s="76">
        <v>0</v>
      </c>
      <c r="AW78" s="81" t="s">
        <v>73</v>
      </c>
      <c r="AX78" s="82">
        <v>10500000</v>
      </c>
      <c r="AY78" s="143">
        <f t="shared" si="10"/>
        <v>0</v>
      </c>
      <c r="AZ78" s="84">
        <f t="shared" si="11"/>
        <v>1</v>
      </c>
      <c r="BA78" s="85">
        <v>1</v>
      </c>
      <c r="BB78" s="81" t="s">
        <v>73</v>
      </c>
      <c r="BC78" s="72" t="s">
        <v>208</v>
      </c>
      <c r="BD78" s="289" t="s">
        <v>8255</v>
      </c>
      <c r="BE78" s="71" t="s">
        <v>65</v>
      </c>
      <c r="BF78" s="71" t="s">
        <v>65</v>
      </c>
    </row>
    <row r="79" spans="2:58" x14ac:dyDescent="0.25">
      <c r="B79" s="71">
        <v>2025</v>
      </c>
      <c r="C79" s="71">
        <v>891780111</v>
      </c>
      <c r="D79" s="71" t="s">
        <v>63</v>
      </c>
      <c r="E79" s="102" t="s">
        <v>8254</v>
      </c>
      <c r="F79" s="72" t="s">
        <v>8253</v>
      </c>
      <c r="G79" s="72">
        <v>0</v>
      </c>
      <c r="H79" s="72" t="s">
        <v>71</v>
      </c>
      <c r="I79" s="72" t="s">
        <v>2884</v>
      </c>
      <c r="J79" s="104" t="s">
        <v>81</v>
      </c>
      <c r="K79" s="75" t="s">
        <v>8252</v>
      </c>
      <c r="L79" s="76">
        <v>20000000</v>
      </c>
      <c r="M79" s="72" t="s">
        <v>66</v>
      </c>
      <c r="N79" s="75" t="s">
        <v>7102</v>
      </c>
      <c r="O79" s="75">
        <v>43577155</v>
      </c>
      <c r="P79" s="75">
        <v>374</v>
      </c>
      <c r="Q79" s="78">
        <v>45705</v>
      </c>
      <c r="R79" s="75">
        <v>44000000</v>
      </c>
      <c r="S79" s="78">
        <v>45707</v>
      </c>
      <c r="T79" s="76">
        <v>20000000</v>
      </c>
      <c r="U79" s="76">
        <v>2799</v>
      </c>
      <c r="V79" s="72" t="s">
        <v>65</v>
      </c>
      <c r="W79" s="76">
        <v>22793763</v>
      </c>
      <c r="X79" s="104" t="s">
        <v>4025</v>
      </c>
      <c r="Y79" s="78">
        <v>45707</v>
      </c>
      <c r="Z79" s="78">
        <v>45707</v>
      </c>
      <c r="AA79" s="78" t="s">
        <v>73</v>
      </c>
      <c r="AB79" s="78">
        <v>45838</v>
      </c>
      <c r="AC79" s="102">
        <f t="shared" si="6"/>
        <v>131</v>
      </c>
      <c r="AD79" s="72">
        <v>0</v>
      </c>
      <c r="AE79" s="76">
        <v>0</v>
      </c>
      <c r="AF79" s="72">
        <v>0</v>
      </c>
      <c r="AG79" s="79" t="s">
        <v>73</v>
      </c>
      <c r="AH79" s="102">
        <f t="shared" si="7"/>
        <v>0</v>
      </c>
      <c r="AI79" s="72">
        <v>0</v>
      </c>
      <c r="AJ79" s="76">
        <v>0</v>
      </c>
      <c r="AK79" s="72" t="s">
        <v>73</v>
      </c>
      <c r="AL79" s="80" t="s">
        <v>73</v>
      </c>
      <c r="AM79" s="72">
        <v>0</v>
      </c>
      <c r="AN79" s="80" t="s">
        <v>73</v>
      </c>
      <c r="AO79" s="80" t="s">
        <v>73</v>
      </c>
      <c r="AP79" s="80" t="s">
        <v>73</v>
      </c>
      <c r="AQ79" s="102">
        <f t="shared" si="8"/>
        <v>0</v>
      </c>
      <c r="AR79" s="102">
        <f t="shared" si="9"/>
        <v>20000000</v>
      </c>
      <c r="AS79" s="72" t="s">
        <v>319</v>
      </c>
      <c r="AT79" s="76">
        <v>0</v>
      </c>
      <c r="AU79" s="72" t="s">
        <v>319</v>
      </c>
      <c r="AV79" s="76">
        <v>0</v>
      </c>
      <c r="AW79" s="81" t="s">
        <v>73</v>
      </c>
      <c r="AX79" s="82">
        <v>20000000</v>
      </c>
      <c r="AY79" s="143">
        <f t="shared" si="10"/>
        <v>0</v>
      </c>
      <c r="AZ79" s="84">
        <f t="shared" si="11"/>
        <v>1</v>
      </c>
      <c r="BA79" s="85">
        <v>1</v>
      </c>
      <c r="BB79" s="81" t="s">
        <v>73</v>
      </c>
      <c r="BC79" s="72" t="s">
        <v>208</v>
      </c>
      <c r="BD79" s="289" t="s">
        <v>8251</v>
      </c>
      <c r="BE79" s="71" t="s">
        <v>65</v>
      </c>
      <c r="BF79" s="71" t="s">
        <v>65</v>
      </c>
    </row>
    <row r="80" spans="2:58" x14ac:dyDescent="0.25">
      <c r="B80" s="71">
        <v>2025</v>
      </c>
      <c r="C80" s="71">
        <v>891780111</v>
      </c>
      <c r="D80" s="71" t="s">
        <v>63</v>
      </c>
      <c r="E80" s="102" t="s">
        <v>8250</v>
      </c>
      <c r="F80" s="72" t="s">
        <v>8249</v>
      </c>
      <c r="G80" s="72">
        <v>0</v>
      </c>
      <c r="H80" s="72" t="s">
        <v>71</v>
      </c>
      <c r="I80" s="72" t="s">
        <v>64</v>
      </c>
      <c r="J80" s="104" t="s">
        <v>81</v>
      </c>
      <c r="K80" s="75" t="s">
        <v>8248</v>
      </c>
      <c r="L80" s="76">
        <v>17325000</v>
      </c>
      <c r="M80" s="72" t="s">
        <v>66</v>
      </c>
      <c r="N80" s="75" t="s">
        <v>3350</v>
      </c>
      <c r="O80" s="75">
        <v>57303000</v>
      </c>
      <c r="P80" s="75">
        <v>322</v>
      </c>
      <c r="Q80" s="78">
        <v>45699</v>
      </c>
      <c r="R80" s="75">
        <v>77325000</v>
      </c>
      <c r="S80" s="78">
        <v>45707</v>
      </c>
      <c r="T80" s="76">
        <v>17325000</v>
      </c>
      <c r="U80" s="76">
        <v>2800</v>
      </c>
      <c r="V80" s="72" t="s">
        <v>65</v>
      </c>
      <c r="W80" s="76">
        <v>1082939683</v>
      </c>
      <c r="X80" s="104" t="s">
        <v>2881</v>
      </c>
      <c r="Y80" s="78">
        <v>45707</v>
      </c>
      <c r="Z80" s="78">
        <v>45707</v>
      </c>
      <c r="AA80" s="78" t="s">
        <v>73</v>
      </c>
      <c r="AB80" s="78">
        <v>45838</v>
      </c>
      <c r="AC80" s="102">
        <f t="shared" si="6"/>
        <v>131</v>
      </c>
      <c r="AD80" s="72">
        <v>0</v>
      </c>
      <c r="AE80" s="76">
        <v>0</v>
      </c>
      <c r="AF80" s="72">
        <v>0</v>
      </c>
      <c r="AG80" s="79" t="s">
        <v>73</v>
      </c>
      <c r="AH80" s="102">
        <f t="shared" si="7"/>
        <v>0</v>
      </c>
      <c r="AI80" s="72">
        <v>0</v>
      </c>
      <c r="AJ80" s="76">
        <v>0</v>
      </c>
      <c r="AK80" s="72" t="s">
        <v>73</v>
      </c>
      <c r="AL80" s="80" t="s">
        <v>73</v>
      </c>
      <c r="AM80" s="72">
        <v>0</v>
      </c>
      <c r="AN80" s="80" t="s">
        <v>73</v>
      </c>
      <c r="AO80" s="80" t="s">
        <v>73</v>
      </c>
      <c r="AP80" s="80" t="s">
        <v>73</v>
      </c>
      <c r="AQ80" s="102">
        <f t="shared" si="8"/>
        <v>0</v>
      </c>
      <c r="AR80" s="102">
        <f t="shared" si="9"/>
        <v>17325000</v>
      </c>
      <c r="AS80" s="72" t="s">
        <v>65</v>
      </c>
      <c r="AT80" s="76">
        <v>17325000</v>
      </c>
      <c r="AU80" s="72" t="s">
        <v>319</v>
      </c>
      <c r="AV80" s="76">
        <v>0</v>
      </c>
      <c r="AW80" s="81" t="s">
        <v>73</v>
      </c>
      <c r="AX80" s="82">
        <v>17325000</v>
      </c>
      <c r="AY80" s="143">
        <f t="shared" si="10"/>
        <v>0</v>
      </c>
      <c r="AZ80" s="84">
        <f t="shared" si="11"/>
        <v>1</v>
      </c>
      <c r="BA80" s="85">
        <v>1</v>
      </c>
      <c r="BB80" s="81" t="s">
        <v>73</v>
      </c>
      <c r="BC80" s="72" t="s">
        <v>208</v>
      </c>
      <c r="BD80" s="289" t="s">
        <v>8247</v>
      </c>
      <c r="BE80" s="71" t="s">
        <v>65</v>
      </c>
      <c r="BF80" s="71" t="s">
        <v>65</v>
      </c>
    </row>
    <row r="81" spans="2:58" x14ac:dyDescent="0.25">
      <c r="B81" s="71">
        <v>2025</v>
      </c>
      <c r="C81" s="71">
        <v>891780111</v>
      </c>
      <c r="D81" s="71" t="s">
        <v>63</v>
      </c>
      <c r="E81" s="102" t="s">
        <v>8246</v>
      </c>
      <c r="F81" s="72" t="s">
        <v>8245</v>
      </c>
      <c r="G81" s="72">
        <v>0</v>
      </c>
      <c r="H81" s="72" t="s">
        <v>71</v>
      </c>
      <c r="I81" s="72" t="s">
        <v>64</v>
      </c>
      <c r="J81" s="104" t="s">
        <v>81</v>
      </c>
      <c r="K81" s="75" t="s">
        <v>8244</v>
      </c>
      <c r="L81" s="76">
        <v>16500000</v>
      </c>
      <c r="M81" s="72" t="s">
        <v>66</v>
      </c>
      <c r="N81" s="75" t="s">
        <v>7063</v>
      </c>
      <c r="O81" s="75">
        <v>1082958237</v>
      </c>
      <c r="P81" s="75">
        <v>123</v>
      </c>
      <c r="Q81" s="78">
        <v>45679</v>
      </c>
      <c r="R81" s="280">
        <v>1353279124</v>
      </c>
      <c r="S81" s="78">
        <v>45708</v>
      </c>
      <c r="T81" s="76">
        <v>16500000</v>
      </c>
      <c r="U81" s="76">
        <v>2843</v>
      </c>
      <c r="V81" s="72" t="s">
        <v>65</v>
      </c>
      <c r="W81" s="76">
        <v>1082939683</v>
      </c>
      <c r="X81" s="104" t="s">
        <v>2881</v>
      </c>
      <c r="Y81" s="78">
        <v>45708</v>
      </c>
      <c r="Z81" s="78">
        <v>45708</v>
      </c>
      <c r="AA81" s="78" t="s">
        <v>73</v>
      </c>
      <c r="AB81" s="78">
        <v>45838</v>
      </c>
      <c r="AC81" s="102">
        <f t="shared" si="6"/>
        <v>130</v>
      </c>
      <c r="AD81" s="72">
        <v>0</v>
      </c>
      <c r="AE81" s="76">
        <v>0</v>
      </c>
      <c r="AF81" s="72">
        <v>0</v>
      </c>
      <c r="AG81" s="79" t="s">
        <v>73</v>
      </c>
      <c r="AH81" s="102">
        <f t="shared" si="7"/>
        <v>0</v>
      </c>
      <c r="AI81" s="72">
        <v>0</v>
      </c>
      <c r="AJ81" s="76">
        <v>0</v>
      </c>
      <c r="AK81" s="72" t="s">
        <v>73</v>
      </c>
      <c r="AL81" s="80" t="s">
        <v>73</v>
      </c>
      <c r="AM81" s="72">
        <v>0</v>
      </c>
      <c r="AN81" s="80" t="s">
        <v>73</v>
      </c>
      <c r="AO81" s="80" t="s">
        <v>73</v>
      </c>
      <c r="AP81" s="80" t="s">
        <v>73</v>
      </c>
      <c r="AQ81" s="102">
        <f t="shared" si="8"/>
        <v>0</v>
      </c>
      <c r="AR81" s="102">
        <f t="shared" si="9"/>
        <v>16500000</v>
      </c>
      <c r="AS81" s="72" t="s">
        <v>65</v>
      </c>
      <c r="AT81" s="76">
        <v>16500000</v>
      </c>
      <c r="AU81" s="72" t="s">
        <v>319</v>
      </c>
      <c r="AV81" s="76">
        <v>0</v>
      </c>
      <c r="AW81" s="81" t="s">
        <v>73</v>
      </c>
      <c r="AX81" s="82">
        <v>16500000</v>
      </c>
      <c r="AY81" s="143">
        <f t="shared" si="10"/>
        <v>0</v>
      </c>
      <c r="AZ81" s="84">
        <f t="shared" si="11"/>
        <v>1</v>
      </c>
      <c r="BA81" s="85">
        <v>1</v>
      </c>
      <c r="BB81" s="81" t="s">
        <v>73</v>
      </c>
      <c r="BC81" s="72" t="s">
        <v>208</v>
      </c>
      <c r="BD81" s="289" t="s">
        <v>8243</v>
      </c>
      <c r="BE81" s="71" t="s">
        <v>65</v>
      </c>
      <c r="BF81" s="71" t="s">
        <v>65</v>
      </c>
    </row>
    <row r="82" spans="2:58" x14ac:dyDescent="0.25">
      <c r="B82" s="71">
        <v>2025</v>
      </c>
      <c r="C82" s="71">
        <v>891780111</v>
      </c>
      <c r="D82" s="71" t="s">
        <v>63</v>
      </c>
      <c r="E82" s="102" t="s">
        <v>8242</v>
      </c>
      <c r="F82" s="72" t="s">
        <v>8241</v>
      </c>
      <c r="G82" s="72">
        <v>0</v>
      </c>
      <c r="H82" s="72" t="s">
        <v>71</v>
      </c>
      <c r="I82" s="72" t="s">
        <v>64</v>
      </c>
      <c r="J82" s="104" t="s">
        <v>81</v>
      </c>
      <c r="K82" s="75" t="s">
        <v>8240</v>
      </c>
      <c r="L82" s="76">
        <v>12150000</v>
      </c>
      <c r="M82" s="72" t="s">
        <v>66</v>
      </c>
      <c r="N82" s="75" t="s">
        <v>8239</v>
      </c>
      <c r="O82" s="75">
        <v>36562025</v>
      </c>
      <c r="P82" s="75">
        <v>123</v>
      </c>
      <c r="Q82" s="78">
        <v>45679</v>
      </c>
      <c r="R82" s="75">
        <v>1353279124</v>
      </c>
      <c r="S82" s="78">
        <v>45709</v>
      </c>
      <c r="T82" s="76">
        <v>12150000</v>
      </c>
      <c r="U82" s="76">
        <v>2873</v>
      </c>
      <c r="V82" s="72" t="s">
        <v>65</v>
      </c>
      <c r="W82" s="76">
        <v>36669284</v>
      </c>
      <c r="X82" s="104" t="s">
        <v>6902</v>
      </c>
      <c r="Y82" s="78">
        <v>45709</v>
      </c>
      <c r="Z82" s="78">
        <v>45709</v>
      </c>
      <c r="AA82" s="78" t="s">
        <v>73</v>
      </c>
      <c r="AB82" s="78">
        <v>45838</v>
      </c>
      <c r="AC82" s="102">
        <f t="shared" si="6"/>
        <v>129</v>
      </c>
      <c r="AD82" s="72">
        <v>0</v>
      </c>
      <c r="AE82" s="76">
        <v>0</v>
      </c>
      <c r="AF82" s="72">
        <v>0</v>
      </c>
      <c r="AG82" s="79" t="s">
        <v>73</v>
      </c>
      <c r="AH82" s="102">
        <f t="shared" si="7"/>
        <v>0</v>
      </c>
      <c r="AI82" s="72">
        <v>0</v>
      </c>
      <c r="AJ82" s="76">
        <v>0</v>
      </c>
      <c r="AK82" s="72" t="s">
        <v>73</v>
      </c>
      <c r="AL82" s="80" t="s">
        <v>73</v>
      </c>
      <c r="AM82" s="72">
        <v>0</v>
      </c>
      <c r="AN82" s="80" t="s">
        <v>73</v>
      </c>
      <c r="AO82" s="80" t="s">
        <v>73</v>
      </c>
      <c r="AP82" s="80" t="s">
        <v>73</v>
      </c>
      <c r="AQ82" s="102">
        <f t="shared" si="8"/>
        <v>0</v>
      </c>
      <c r="AR82" s="102">
        <f t="shared" si="9"/>
        <v>12150000</v>
      </c>
      <c r="AS82" s="72" t="s">
        <v>65</v>
      </c>
      <c r="AT82" s="76">
        <v>12150000</v>
      </c>
      <c r="AU82" s="72" t="s">
        <v>319</v>
      </c>
      <c r="AV82" s="76">
        <v>0</v>
      </c>
      <c r="AW82" s="81" t="s">
        <v>73</v>
      </c>
      <c r="AX82" s="82">
        <v>12150000</v>
      </c>
      <c r="AY82" s="143">
        <f t="shared" si="10"/>
        <v>0</v>
      </c>
      <c r="AZ82" s="84">
        <f t="shared" si="11"/>
        <v>1</v>
      </c>
      <c r="BA82" s="85">
        <v>1</v>
      </c>
      <c r="BB82" s="81" t="s">
        <v>73</v>
      </c>
      <c r="BC82" s="72" t="s">
        <v>208</v>
      </c>
      <c r="BD82" s="289" t="s">
        <v>8238</v>
      </c>
      <c r="BE82" s="71" t="s">
        <v>65</v>
      </c>
      <c r="BF82" s="71" t="s">
        <v>65</v>
      </c>
    </row>
    <row r="83" spans="2:58" x14ac:dyDescent="0.25">
      <c r="B83" s="71">
        <v>2025</v>
      </c>
      <c r="C83" s="71">
        <v>891780111</v>
      </c>
      <c r="D83" s="71" t="s">
        <v>63</v>
      </c>
      <c r="E83" s="102" t="s">
        <v>8237</v>
      </c>
      <c r="F83" s="72" t="s">
        <v>8236</v>
      </c>
      <c r="G83" s="72">
        <v>0</v>
      </c>
      <c r="H83" s="72" t="s">
        <v>71</v>
      </c>
      <c r="I83" s="72" t="s">
        <v>64</v>
      </c>
      <c r="J83" s="104" t="s">
        <v>81</v>
      </c>
      <c r="K83" s="75" t="s">
        <v>8235</v>
      </c>
      <c r="L83" s="76">
        <v>15780000</v>
      </c>
      <c r="M83" s="72" t="s">
        <v>66</v>
      </c>
      <c r="N83" s="75" t="s">
        <v>6507</v>
      </c>
      <c r="O83" s="75">
        <v>1004371803</v>
      </c>
      <c r="P83" s="75">
        <v>123</v>
      </c>
      <c r="Q83" s="78">
        <v>45679</v>
      </c>
      <c r="R83" s="280">
        <v>1353279124</v>
      </c>
      <c r="S83" s="78">
        <v>45709</v>
      </c>
      <c r="T83" s="76">
        <v>15780000</v>
      </c>
      <c r="U83" s="76">
        <v>2871</v>
      </c>
      <c r="V83" s="72" t="s">
        <v>65</v>
      </c>
      <c r="W83" s="76">
        <v>57428039</v>
      </c>
      <c r="X83" s="104" t="s">
        <v>7232</v>
      </c>
      <c r="Y83" s="78">
        <v>45709</v>
      </c>
      <c r="Z83" s="78">
        <v>45709</v>
      </c>
      <c r="AA83" s="78" t="s">
        <v>73</v>
      </c>
      <c r="AB83" s="78">
        <v>45838</v>
      </c>
      <c r="AC83" s="102">
        <f t="shared" si="6"/>
        <v>129</v>
      </c>
      <c r="AD83" s="72">
        <v>0</v>
      </c>
      <c r="AE83" s="76">
        <v>0</v>
      </c>
      <c r="AF83" s="72">
        <v>0</v>
      </c>
      <c r="AG83" s="79" t="s">
        <v>73</v>
      </c>
      <c r="AH83" s="102">
        <f t="shared" si="7"/>
        <v>0</v>
      </c>
      <c r="AI83" s="72">
        <v>0</v>
      </c>
      <c r="AJ83" s="76">
        <v>0</v>
      </c>
      <c r="AK83" s="72" t="s">
        <v>73</v>
      </c>
      <c r="AL83" s="80" t="s">
        <v>73</v>
      </c>
      <c r="AM83" s="72">
        <v>0</v>
      </c>
      <c r="AN83" s="80" t="s">
        <v>73</v>
      </c>
      <c r="AO83" s="80" t="s">
        <v>73</v>
      </c>
      <c r="AP83" s="80" t="s">
        <v>73</v>
      </c>
      <c r="AQ83" s="102">
        <f t="shared" si="8"/>
        <v>0</v>
      </c>
      <c r="AR83" s="102">
        <f t="shared" si="9"/>
        <v>15780000</v>
      </c>
      <c r="AS83" s="72" t="s">
        <v>65</v>
      </c>
      <c r="AT83" s="76">
        <v>15780000</v>
      </c>
      <c r="AU83" s="72" t="s">
        <v>319</v>
      </c>
      <c r="AV83" s="76">
        <v>0</v>
      </c>
      <c r="AW83" s="81" t="s">
        <v>73</v>
      </c>
      <c r="AX83" s="82">
        <v>15780000</v>
      </c>
      <c r="AY83" s="143">
        <f t="shared" si="10"/>
        <v>0</v>
      </c>
      <c r="AZ83" s="84">
        <f t="shared" si="11"/>
        <v>1</v>
      </c>
      <c r="BA83" s="85">
        <v>1</v>
      </c>
      <c r="BB83" s="81" t="s">
        <v>73</v>
      </c>
      <c r="BC83" s="72" t="s">
        <v>208</v>
      </c>
      <c r="BD83" s="289" t="s">
        <v>8234</v>
      </c>
      <c r="BE83" s="71" t="s">
        <v>65</v>
      </c>
      <c r="BF83" s="71" t="s">
        <v>65</v>
      </c>
    </row>
    <row r="84" spans="2:58" x14ac:dyDescent="0.25">
      <c r="B84" s="71">
        <v>2025</v>
      </c>
      <c r="C84" s="71">
        <v>891780111</v>
      </c>
      <c r="D84" s="71" t="s">
        <v>63</v>
      </c>
      <c r="E84" s="102" t="s">
        <v>8233</v>
      </c>
      <c r="F84" s="72" t="s">
        <v>8232</v>
      </c>
      <c r="G84" s="72">
        <v>0</v>
      </c>
      <c r="H84" s="72" t="s">
        <v>71</v>
      </c>
      <c r="I84" s="72" t="s">
        <v>64</v>
      </c>
      <c r="J84" s="104" t="s">
        <v>81</v>
      </c>
      <c r="K84" s="75" t="s">
        <v>8231</v>
      </c>
      <c r="L84" s="76">
        <v>15780000</v>
      </c>
      <c r="M84" s="72" t="s">
        <v>66</v>
      </c>
      <c r="N84" s="75" t="s">
        <v>7169</v>
      </c>
      <c r="O84" s="75">
        <v>1083045066</v>
      </c>
      <c r="P84" s="75">
        <v>123</v>
      </c>
      <c r="Q84" s="78">
        <v>45679</v>
      </c>
      <c r="R84" s="280">
        <v>1353279124</v>
      </c>
      <c r="S84" s="78">
        <v>45709</v>
      </c>
      <c r="T84" s="76">
        <v>15780000</v>
      </c>
      <c r="U84" s="76">
        <v>2872</v>
      </c>
      <c r="V84" s="72" t="s">
        <v>65</v>
      </c>
      <c r="W84" s="76">
        <v>57428039</v>
      </c>
      <c r="X84" s="104" t="s">
        <v>7232</v>
      </c>
      <c r="Y84" s="78">
        <v>45709</v>
      </c>
      <c r="Z84" s="78">
        <v>45709</v>
      </c>
      <c r="AA84" s="78" t="s">
        <v>73</v>
      </c>
      <c r="AB84" s="78">
        <v>45838</v>
      </c>
      <c r="AC84" s="102">
        <f t="shared" si="6"/>
        <v>129</v>
      </c>
      <c r="AD84" s="72">
        <v>0</v>
      </c>
      <c r="AE84" s="76">
        <v>0</v>
      </c>
      <c r="AF84" s="72">
        <v>0</v>
      </c>
      <c r="AG84" s="79" t="s">
        <v>73</v>
      </c>
      <c r="AH84" s="102">
        <f t="shared" si="7"/>
        <v>0</v>
      </c>
      <c r="AI84" s="72">
        <v>0</v>
      </c>
      <c r="AJ84" s="76">
        <v>0</v>
      </c>
      <c r="AK84" s="72" t="s">
        <v>73</v>
      </c>
      <c r="AL84" s="80" t="s">
        <v>73</v>
      </c>
      <c r="AM84" s="72">
        <v>0</v>
      </c>
      <c r="AN84" s="80" t="s">
        <v>73</v>
      </c>
      <c r="AO84" s="80" t="s">
        <v>73</v>
      </c>
      <c r="AP84" s="80" t="s">
        <v>73</v>
      </c>
      <c r="AQ84" s="102">
        <f t="shared" si="8"/>
        <v>0</v>
      </c>
      <c r="AR84" s="102">
        <f t="shared" si="9"/>
        <v>15780000</v>
      </c>
      <c r="AS84" s="72" t="s">
        <v>65</v>
      </c>
      <c r="AT84" s="76">
        <v>15780000</v>
      </c>
      <c r="AU84" s="72" t="s">
        <v>319</v>
      </c>
      <c r="AV84" s="76">
        <v>0</v>
      </c>
      <c r="AW84" s="81" t="s">
        <v>73</v>
      </c>
      <c r="AX84" s="82">
        <v>15780000</v>
      </c>
      <c r="AY84" s="143">
        <f t="shared" si="10"/>
        <v>0</v>
      </c>
      <c r="AZ84" s="84">
        <f t="shared" si="11"/>
        <v>1</v>
      </c>
      <c r="BA84" s="85">
        <v>1</v>
      </c>
      <c r="BB84" s="81" t="s">
        <v>73</v>
      </c>
      <c r="BC84" s="72" t="s">
        <v>208</v>
      </c>
      <c r="BD84" s="289" t="s">
        <v>8230</v>
      </c>
      <c r="BE84" s="71" t="s">
        <v>65</v>
      </c>
      <c r="BF84" s="71" t="s">
        <v>65</v>
      </c>
    </row>
    <row r="85" spans="2:58" x14ac:dyDescent="0.25">
      <c r="B85" s="71">
        <v>2025</v>
      </c>
      <c r="C85" s="71">
        <v>891780111</v>
      </c>
      <c r="D85" s="71" t="s">
        <v>63</v>
      </c>
      <c r="E85" s="102" t="s">
        <v>8229</v>
      </c>
      <c r="F85" s="72" t="s">
        <v>8228</v>
      </c>
      <c r="G85" s="72">
        <v>0</v>
      </c>
      <c r="H85" s="72" t="s">
        <v>71</v>
      </c>
      <c r="I85" s="72" t="s">
        <v>2884</v>
      </c>
      <c r="J85" s="104" t="s">
        <v>81</v>
      </c>
      <c r="K85" s="75" t="s">
        <v>8227</v>
      </c>
      <c r="L85" s="76">
        <v>199420000</v>
      </c>
      <c r="M85" s="72" t="s">
        <v>66</v>
      </c>
      <c r="N85" s="75" t="s">
        <v>8226</v>
      </c>
      <c r="O85" s="75">
        <v>900173983</v>
      </c>
      <c r="P85" s="76" t="s">
        <v>8225</v>
      </c>
      <c r="Q85" s="286" t="s">
        <v>8224</v>
      </c>
      <c r="R85" s="75">
        <v>234000000</v>
      </c>
      <c r="S85" s="78">
        <v>45709</v>
      </c>
      <c r="T85" s="76">
        <v>199420000</v>
      </c>
      <c r="U85" s="76">
        <v>2869</v>
      </c>
      <c r="V85" s="72" t="s">
        <v>65</v>
      </c>
      <c r="W85" s="76">
        <v>85155333</v>
      </c>
      <c r="X85" s="104" t="s">
        <v>2931</v>
      </c>
      <c r="Y85" s="78">
        <v>45709</v>
      </c>
      <c r="Z85" s="78">
        <v>45709</v>
      </c>
      <c r="AA85" s="78">
        <v>45709</v>
      </c>
      <c r="AB85" s="78">
        <v>45739</v>
      </c>
      <c r="AC85" s="102">
        <f t="shared" si="6"/>
        <v>30</v>
      </c>
      <c r="AD85" s="72">
        <v>0</v>
      </c>
      <c r="AE85" s="76">
        <v>0</v>
      </c>
      <c r="AF85" s="72">
        <v>0</v>
      </c>
      <c r="AG85" s="79" t="s">
        <v>73</v>
      </c>
      <c r="AH85" s="102">
        <f t="shared" si="7"/>
        <v>0</v>
      </c>
      <c r="AI85" s="72">
        <v>0</v>
      </c>
      <c r="AJ85" s="76">
        <v>0</v>
      </c>
      <c r="AK85" s="72" t="s">
        <v>73</v>
      </c>
      <c r="AL85" s="80" t="s">
        <v>73</v>
      </c>
      <c r="AM85" s="72">
        <v>0</v>
      </c>
      <c r="AN85" s="80" t="s">
        <v>73</v>
      </c>
      <c r="AO85" s="80" t="s">
        <v>73</v>
      </c>
      <c r="AP85" s="80" t="s">
        <v>73</v>
      </c>
      <c r="AQ85" s="102">
        <f t="shared" si="8"/>
        <v>0</v>
      </c>
      <c r="AR85" s="102">
        <f t="shared" si="9"/>
        <v>199420000</v>
      </c>
      <c r="AS85" s="72" t="s">
        <v>319</v>
      </c>
      <c r="AT85" s="76">
        <v>0</v>
      </c>
      <c r="AU85" s="72" t="s">
        <v>319</v>
      </c>
      <c r="AV85" s="76">
        <v>0</v>
      </c>
      <c r="AW85" s="81" t="s">
        <v>73</v>
      </c>
      <c r="AX85" s="82">
        <v>199420000</v>
      </c>
      <c r="AY85" s="143">
        <f t="shared" si="10"/>
        <v>0</v>
      </c>
      <c r="AZ85" s="84">
        <f t="shared" si="11"/>
        <v>1</v>
      </c>
      <c r="BA85" s="85">
        <v>1</v>
      </c>
      <c r="BB85" s="81" t="s">
        <v>73</v>
      </c>
      <c r="BC85" s="72" t="s">
        <v>208</v>
      </c>
      <c r="BD85" s="289" t="s">
        <v>8223</v>
      </c>
      <c r="BE85" s="71" t="s">
        <v>65</v>
      </c>
      <c r="BF85" s="71" t="s">
        <v>65</v>
      </c>
    </row>
    <row r="86" spans="2:58" x14ac:dyDescent="0.25">
      <c r="B86" s="71">
        <v>2025</v>
      </c>
      <c r="C86" s="71">
        <v>891780111</v>
      </c>
      <c r="D86" s="71" t="s">
        <v>63</v>
      </c>
      <c r="E86" s="102" t="s">
        <v>8222</v>
      </c>
      <c r="F86" s="72" t="s">
        <v>8221</v>
      </c>
      <c r="G86" s="72">
        <v>0</v>
      </c>
      <c r="H86" s="72" t="s">
        <v>71</v>
      </c>
      <c r="I86" s="72" t="s">
        <v>64</v>
      </c>
      <c r="J86" s="104" t="s">
        <v>81</v>
      </c>
      <c r="K86" s="75" t="s">
        <v>8220</v>
      </c>
      <c r="L86" s="76">
        <v>15780000</v>
      </c>
      <c r="M86" s="72" t="s">
        <v>66</v>
      </c>
      <c r="N86" s="75" t="s">
        <v>8219</v>
      </c>
      <c r="O86" s="75">
        <v>1082937109</v>
      </c>
      <c r="P86" s="75">
        <v>123</v>
      </c>
      <c r="Q86" s="78">
        <v>45679</v>
      </c>
      <c r="R86" s="75">
        <v>1353279124</v>
      </c>
      <c r="S86" s="78">
        <v>45709</v>
      </c>
      <c r="T86" s="76">
        <v>15780000</v>
      </c>
      <c r="U86" s="76">
        <v>2868</v>
      </c>
      <c r="V86" s="72" t="s">
        <v>65</v>
      </c>
      <c r="W86" s="76">
        <v>57428039</v>
      </c>
      <c r="X86" s="104" t="s">
        <v>7232</v>
      </c>
      <c r="Y86" s="78">
        <v>45709</v>
      </c>
      <c r="Z86" s="78">
        <v>45709</v>
      </c>
      <c r="AA86" s="78" t="s">
        <v>73</v>
      </c>
      <c r="AB86" s="78">
        <v>45838</v>
      </c>
      <c r="AC86" s="102">
        <f t="shared" si="6"/>
        <v>129</v>
      </c>
      <c r="AD86" s="72">
        <v>0</v>
      </c>
      <c r="AE86" s="76">
        <v>0</v>
      </c>
      <c r="AF86" s="72">
        <v>0</v>
      </c>
      <c r="AG86" s="79" t="s">
        <v>73</v>
      </c>
      <c r="AH86" s="102">
        <f t="shared" si="7"/>
        <v>0</v>
      </c>
      <c r="AI86" s="72">
        <v>1</v>
      </c>
      <c r="AJ86" s="76">
        <v>11992800</v>
      </c>
      <c r="AK86" s="78">
        <v>45723</v>
      </c>
      <c r="AL86" s="80" t="s">
        <v>73</v>
      </c>
      <c r="AM86" s="72">
        <v>0</v>
      </c>
      <c r="AN86" s="80" t="s">
        <v>73</v>
      </c>
      <c r="AO86" s="80" t="s">
        <v>73</v>
      </c>
      <c r="AP86" s="80" t="s">
        <v>73</v>
      </c>
      <c r="AQ86" s="102">
        <f t="shared" si="8"/>
        <v>0</v>
      </c>
      <c r="AR86" s="102">
        <f t="shared" si="9"/>
        <v>3787200</v>
      </c>
      <c r="AS86" s="72" t="s">
        <v>65</v>
      </c>
      <c r="AT86" s="76">
        <v>15780000</v>
      </c>
      <c r="AU86" s="72" t="s">
        <v>319</v>
      </c>
      <c r="AV86" s="76">
        <v>0</v>
      </c>
      <c r="AW86" s="81" t="s">
        <v>73</v>
      </c>
      <c r="AX86" s="82">
        <v>3787200</v>
      </c>
      <c r="AY86" s="143">
        <f t="shared" si="10"/>
        <v>0</v>
      </c>
      <c r="AZ86" s="84">
        <f t="shared" si="11"/>
        <v>1</v>
      </c>
      <c r="BA86" s="85">
        <v>1</v>
      </c>
      <c r="BB86" s="80">
        <v>45741</v>
      </c>
      <c r="BC86" s="72" t="s">
        <v>208</v>
      </c>
      <c r="BD86" s="230" t="s">
        <v>8218</v>
      </c>
      <c r="BE86" s="71" t="s">
        <v>65</v>
      </c>
      <c r="BF86" s="71" t="s">
        <v>65</v>
      </c>
    </row>
    <row r="87" spans="2:58" x14ac:dyDescent="0.25">
      <c r="B87" s="71">
        <v>2025</v>
      </c>
      <c r="C87" s="71">
        <v>891780111</v>
      </c>
      <c r="D87" s="71" t="s">
        <v>63</v>
      </c>
      <c r="E87" s="102" t="s">
        <v>8217</v>
      </c>
      <c r="F87" s="72" t="s">
        <v>8216</v>
      </c>
      <c r="G87" s="72">
        <v>0</v>
      </c>
      <c r="H87" s="72" t="s">
        <v>71</v>
      </c>
      <c r="I87" s="72" t="s">
        <v>64</v>
      </c>
      <c r="J87" s="104" t="s">
        <v>81</v>
      </c>
      <c r="K87" s="75" t="s">
        <v>8215</v>
      </c>
      <c r="L87" s="76">
        <v>284580000</v>
      </c>
      <c r="M87" s="72" t="s">
        <v>66</v>
      </c>
      <c r="N87" s="75" t="s">
        <v>507</v>
      </c>
      <c r="O87" s="75">
        <v>900845290</v>
      </c>
      <c r="P87" s="76" t="s">
        <v>8214</v>
      </c>
      <c r="Q87" s="286" t="s">
        <v>8213</v>
      </c>
      <c r="R87" s="75">
        <v>344000000</v>
      </c>
      <c r="S87" s="78">
        <v>45709</v>
      </c>
      <c r="T87" s="76">
        <v>284580000</v>
      </c>
      <c r="U87" s="76">
        <v>2870</v>
      </c>
      <c r="V87" s="72" t="s">
        <v>65</v>
      </c>
      <c r="W87" s="76">
        <v>85155333</v>
      </c>
      <c r="X87" s="104" t="s">
        <v>2931</v>
      </c>
      <c r="Y87" s="78">
        <v>45709</v>
      </c>
      <c r="Z87" s="78">
        <v>45709</v>
      </c>
      <c r="AA87" s="78" t="s">
        <v>73</v>
      </c>
      <c r="AB87" s="78">
        <v>45829</v>
      </c>
      <c r="AC87" s="102">
        <f t="shared" si="6"/>
        <v>120</v>
      </c>
      <c r="AD87" s="72">
        <v>1</v>
      </c>
      <c r="AE87" s="76">
        <v>96673229</v>
      </c>
      <c r="AF87" s="72">
        <v>1</v>
      </c>
      <c r="AG87" s="79">
        <v>45859</v>
      </c>
      <c r="AH87" s="102">
        <f t="shared" si="7"/>
        <v>30</v>
      </c>
      <c r="AI87" s="72">
        <v>0</v>
      </c>
      <c r="AJ87" s="76">
        <v>0</v>
      </c>
      <c r="AK87" s="72" t="s">
        <v>73</v>
      </c>
      <c r="AL87" s="80" t="s">
        <v>73</v>
      </c>
      <c r="AM87" s="72">
        <v>0</v>
      </c>
      <c r="AN87" s="80" t="s">
        <v>73</v>
      </c>
      <c r="AO87" s="80" t="s">
        <v>73</v>
      </c>
      <c r="AP87" s="80" t="s">
        <v>73</v>
      </c>
      <c r="AQ87" s="102">
        <f t="shared" si="8"/>
        <v>0</v>
      </c>
      <c r="AR87" s="102">
        <f t="shared" si="9"/>
        <v>381253229</v>
      </c>
      <c r="AS87" s="72" t="s">
        <v>65</v>
      </c>
      <c r="AT87" s="76">
        <v>284580000</v>
      </c>
      <c r="AU87" s="72" t="s">
        <v>319</v>
      </c>
      <c r="AV87" s="76">
        <v>0</v>
      </c>
      <c r="AW87" s="81" t="s">
        <v>73</v>
      </c>
      <c r="AX87" s="82">
        <v>381251800</v>
      </c>
      <c r="AY87" s="143">
        <f t="shared" si="10"/>
        <v>1429</v>
      </c>
      <c r="AZ87" s="84">
        <f t="shared" si="11"/>
        <v>0.99999625183502383</v>
      </c>
      <c r="BA87" s="85">
        <v>1</v>
      </c>
      <c r="BB87" s="81" t="s">
        <v>73</v>
      </c>
      <c r="BC87" s="72" t="s">
        <v>208</v>
      </c>
      <c r="BD87" s="289" t="s">
        <v>8212</v>
      </c>
      <c r="BE87" s="71" t="s">
        <v>65</v>
      </c>
      <c r="BF87" s="71" t="s">
        <v>65</v>
      </c>
    </row>
    <row r="88" spans="2:58" x14ac:dyDescent="0.25">
      <c r="B88" s="71">
        <v>2025</v>
      </c>
      <c r="C88" s="71">
        <v>891780111</v>
      </c>
      <c r="D88" s="71" t="s">
        <v>63</v>
      </c>
      <c r="E88" s="102" t="s">
        <v>8211</v>
      </c>
      <c r="F88" s="72" t="s">
        <v>8210</v>
      </c>
      <c r="G88" s="72">
        <v>0</v>
      </c>
      <c r="H88" s="72" t="s">
        <v>71</v>
      </c>
      <c r="I88" s="72" t="s">
        <v>64</v>
      </c>
      <c r="J88" s="104" t="s">
        <v>81</v>
      </c>
      <c r="K88" s="75" t="s">
        <v>8209</v>
      </c>
      <c r="L88" s="76">
        <v>15780000</v>
      </c>
      <c r="M88" s="72" t="s">
        <v>66</v>
      </c>
      <c r="N88" s="75" t="s">
        <v>6449</v>
      </c>
      <c r="O88" s="75">
        <v>1082956825</v>
      </c>
      <c r="P88" s="75">
        <v>123</v>
      </c>
      <c r="Q88" s="78">
        <v>45679</v>
      </c>
      <c r="R88" s="280">
        <v>1353279124</v>
      </c>
      <c r="S88" s="78">
        <v>45712</v>
      </c>
      <c r="T88" s="76">
        <v>15780000</v>
      </c>
      <c r="U88" s="76">
        <v>3077</v>
      </c>
      <c r="V88" s="72" t="s">
        <v>65</v>
      </c>
      <c r="W88" s="76">
        <v>57428039</v>
      </c>
      <c r="X88" s="104" t="s">
        <v>7232</v>
      </c>
      <c r="Y88" s="78">
        <v>45712</v>
      </c>
      <c r="Z88" s="78">
        <v>45712</v>
      </c>
      <c r="AA88" s="78" t="s">
        <v>73</v>
      </c>
      <c r="AB88" s="78">
        <v>45838</v>
      </c>
      <c r="AC88" s="102">
        <f t="shared" si="6"/>
        <v>126</v>
      </c>
      <c r="AD88" s="72">
        <v>0</v>
      </c>
      <c r="AE88" s="76">
        <v>0</v>
      </c>
      <c r="AF88" s="72">
        <v>0</v>
      </c>
      <c r="AG88" s="79" t="s">
        <v>73</v>
      </c>
      <c r="AH88" s="102">
        <f t="shared" si="7"/>
        <v>0</v>
      </c>
      <c r="AI88" s="72">
        <v>0</v>
      </c>
      <c r="AJ88" s="76">
        <v>0</v>
      </c>
      <c r="AK88" s="72" t="s">
        <v>73</v>
      </c>
      <c r="AL88" s="80" t="s">
        <v>73</v>
      </c>
      <c r="AM88" s="72">
        <v>0</v>
      </c>
      <c r="AN88" s="80" t="s">
        <v>73</v>
      </c>
      <c r="AO88" s="80" t="s">
        <v>73</v>
      </c>
      <c r="AP88" s="80" t="s">
        <v>73</v>
      </c>
      <c r="AQ88" s="102">
        <f t="shared" si="8"/>
        <v>0</v>
      </c>
      <c r="AR88" s="102">
        <f t="shared" si="9"/>
        <v>15780000</v>
      </c>
      <c r="AS88" s="72" t="s">
        <v>65</v>
      </c>
      <c r="AT88" s="76">
        <v>15780000</v>
      </c>
      <c r="AU88" s="72" t="s">
        <v>319</v>
      </c>
      <c r="AV88" s="76">
        <v>0</v>
      </c>
      <c r="AW88" s="81" t="s">
        <v>73</v>
      </c>
      <c r="AX88" s="82">
        <v>15780000</v>
      </c>
      <c r="AY88" s="143">
        <f t="shared" si="10"/>
        <v>0</v>
      </c>
      <c r="AZ88" s="84">
        <f t="shared" si="11"/>
        <v>1</v>
      </c>
      <c r="BA88" s="85">
        <v>1</v>
      </c>
      <c r="BB88" s="81" t="s">
        <v>73</v>
      </c>
      <c r="BC88" s="72" t="s">
        <v>208</v>
      </c>
      <c r="BD88" s="289" t="s">
        <v>8208</v>
      </c>
      <c r="BE88" s="71" t="s">
        <v>65</v>
      </c>
      <c r="BF88" s="71" t="s">
        <v>65</v>
      </c>
    </row>
    <row r="89" spans="2:58" x14ac:dyDescent="0.25">
      <c r="B89" s="71">
        <v>2025</v>
      </c>
      <c r="C89" s="71">
        <v>891780111</v>
      </c>
      <c r="D89" s="71" t="s">
        <v>63</v>
      </c>
      <c r="E89" s="102" t="s">
        <v>8207</v>
      </c>
      <c r="F89" s="72" t="s">
        <v>8206</v>
      </c>
      <c r="G89" s="72">
        <v>0</v>
      </c>
      <c r="H89" s="72" t="s">
        <v>71</v>
      </c>
      <c r="I89" s="72" t="s">
        <v>64</v>
      </c>
      <c r="J89" s="104" t="s">
        <v>81</v>
      </c>
      <c r="K89" s="75" t="s">
        <v>8205</v>
      </c>
      <c r="L89" s="76">
        <v>20000000</v>
      </c>
      <c r="M89" s="72" t="s">
        <v>66</v>
      </c>
      <c r="N89" s="75" t="s">
        <v>6946</v>
      </c>
      <c r="O89" s="75">
        <v>55223407</v>
      </c>
      <c r="P89" s="75">
        <v>322</v>
      </c>
      <c r="Q89" s="78">
        <v>45699</v>
      </c>
      <c r="R89" s="75">
        <v>77325000</v>
      </c>
      <c r="S89" s="78">
        <v>45712</v>
      </c>
      <c r="T89" s="76">
        <v>20000000</v>
      </c>
      <c r="U89" s="76">
        <v>3078</v>
      </c>
      <c r="V89" s="72" t="s">
        <v>65</v>
      </c>
      <c r="W89" s="76">
        <v>1082939683</v>
      </c>
      <c r="X89" s="104" t="s">
        <v>2881</v>
      </c>
      <c r="Y89" s="78">
        <v>45712</v>
      </c>
      <c r="Z89" s="78">
        <v>45712</v>
      </c>
      <c r="AA89" s="78" t="s">
        <v>73</v>
      </c>
      <c r="AB89" s="78">
        <v>45838</v>
      </c>
      <c r="AC89" s="102">
        <f t="shared" si="6"/>
        <v>126</v>
      </c>
      <c r="AD89" s="72">
        <v>0</v>
      </c>
      <c r="AE89" s="76">
        <v>0</v>
      </c>
      <c r="AF89" s="72">
        <v>0</v>
      </c>
      <c r="AG89" s="79" t="s">
        <v>73</v>
      </c>
      <c r="AH89" s="102">
        <f t="shared" si="7"/>
        <v>0</v>
      </c>
      <c r="AI89" s="72">
        <v>0</v>
      </c>
      <c r="AJ89" s="76">
        <v>0</v>
      </c>
      <c r="AK89" s="72" t="s">
        <v>73</v>
      </c>
      <c r="AL89" s="80" t="s">
        <v>73</v>
      </c>
      <c r="AM89" s="72">
        <v>0</v>
      </c>
      <c r="AN89" s="80" t="s">
        <v>73</v>
      </c>
      <c r="AO89" s="80" t="s">
        <v>73</v>
      </c>
      <c r="AP89" s="80" t="s">
        <v>73</v>
      </c>
      <c r="AQ89" s="102">
        <f t="shared" si="8"/>
        <v>0</v>
      </c>
      <c r="AR89" s="102">
        <f t="shared" si="9"/>
        <v>20000000</v>
      </c>
      <c r="AS89" s="72" t="s">
        <v>65</v>
      </c>
      <c r="AT89" s="76">
        <v>20000000</v>
      </c>
      <c r="AU89" s="72" t="s">
        <v>319</v>
      </c>
      <c r="AV89" s="76">
        <v>0</v>
      </c>
      <c r="AW89" s="81" t="s">
        <v>73</v>
      </c>
      <c r="AX89" s="82">
        <v>20000000</v>
      </c>
      <c r="AY89" s="143">
        <f t="shared" si="10"/>
        <v>0</v>
      </c>
      <c r="AZ89" s="84">
        <f t="shared" si="11"/>
        <v>1</v>
      </c>
      <c r="BA89" s="85">
        <v>1</v>
      </c>
      <c r="BB89" s="81" t="s">
        <v>73</v>
      </c>
      <c r="BC89" s="72" t="s">
        <v>208</v>
      </c>
      <c r="BD89" s="289" t="s">
        <v>8204</v>
      </c>
      <c r="BE89" s="71" t="s">
        <v>65</v>
      </c>
      <c r="BF89" s="71" t="s">
        <v>65</v>
      </c>
    </row>
    <row r="90" spans="2:58" x14ac:dyDescent="0.25">
      <c r="B90" s="71">
        <v>2025</v>
      </c>
      <c r="C90" s="71">
        <v>891780111</v>
      </c>
      <c r="D90" s="71" t="s">
        <v>63</v>
      </c>
      <c r="E90" s="102" t="s">
        <v>8203</v>
      </c>
      <c r="F90" s="72" t="s">
        <v>8202</v>
      </c>
      <c r="G90" s="72">
        <v>0</v>
      </c>
      <c r="H90" s="72" t="s">
        <v>71</v>
      </c>
      <c r="I90" s="72" t="s">
        <v>64</v>
      </c>
      <c r="J90" s="104" t="s">
        <v>81</v>
      </c>
      <c r="K90" s="75" t="s">
        <v>8201</v>
      </c>
      <c r="L90" s="76">
        <v>12150000</v>
      </c>
      <c r="M90" s="72" t="s">
        <v>66</v>
      </c>
      <c r="N90" s="75" t="s">
        <v>5310</v>
      </c>
      <c r="O90" s="75">
        <v>1005709255</v>
      </c>
      <c r="P90" s="75">
        <v>123</v>
      </c>
      <c r="Q90" s="78">
        <v>45679</v>
      </c>
      <c r="R90" s="280">
        <v>1353279124</v>
      </c>
      <c r="S90" s="78">
        <v>45714</v>
      </c>
      <c r="T90" s="76">
        <v>12150000</v>
      </c>
      <c r="U90" s="76">
        <v>4811</v>
      </c>
      <c r="V90" s="72" t="s">
        <v>65</v>
      </c>
      <c r="W90" s="76">
        <v>36723796</v>
      </c>
      <c r="X90" s="104" t="s">
        <v>5309</v>
      </c>
      <c r="Y90" s="78">
        <v>45713</v>
      </c>
      <c r="Z90" s="78">
        <v>45714</v>
      </c>
      <c r="AA90" s="78" t="s">
        <v>73</v>
      </c>
      <c r="AB90" s="78">
        <v>45838</v>
      </c>
      <c r="AC90" s="102">
        <f t="shared" si="6"/>
        <v>124</v>
      </c>
      <c r="AD90" s="72">
        <v>0</v>
      </c>
      <c r="AE90" s="76">
        <v>0</v>
      </c>
      <c r="AF90" s="72">
        <v>0</v>
      </c>
      <c r="AG90" s="79" t="s">
        <v>73</v>
      </c>
      <c r="AH90" s="102">
        <f t="shared" si="7"/>
        <v>0</v>
      </c>
      <c r="AI90" s="72">
        <v>0</v>
      </c>
      <c r="AJ90" s="76">
        <v>0</v>
      </c>
      <c r="AK90" s="72" t="s">
        <v>73</v>
      </c>
      <c r="AL90" s="80" t="s">
        <v>73</v>
      </c>
      <c r="AM90" s="72">
        <v>0</v>
      </c>
      <c r="AN90" s="80" t="s">
        <v>73</v>
      </c>
      <c r="AO90" s="80" t="s">
        <v>73</v>
      </c>
      <c r="AP90" s="80" t="s">
        <v>73</v>
      </c>
      <c r="AQ90" s="102">
        <f t="shared" si="8"/>
        <v>0</v>
      </c>
      <c r="AR90" s="102">
        <f t="shared" si="9"/>
        <v>12150000</v>
      </c>
      <c r="AS90" s="72" t="s">
        <v>65</v>
      </c>
      <c r="AT90" s="76">
        <v>12150000</v>
      </c>
      <c r="AU90" s="72" t="s">
        <v>319</v>
      </c>
      <c r="AV90" s="76">
        <v>0</v>
      </c>
      <c r="AW90" s="81" t="s">
        <v>73</v>
      </c>
      <c r="AX90" s="82">
        <v>12150000</v>
      </c>
      <c r="AY90" s="143">
        <f t="shared" si="10"/>
        <v>0</v>
      </c>
      <c r="AZ90" s="84">
        <f t="shared" si="11"/>
        <v>1</v>
      </c>
      <c r="BA90" s="85">
        <v>1</v>
      </c>
      <c r="BB90" s="81" t="s">
        <v>73</v>
      </c>
      <c r="BC90" s="72" t="s">
        <v>208</v>
      </c>
      <c r="BD90" s="289" t="s">
        <v>8200</v>
      </c>
      <c r="BE90" s="71" t="s">
        <v>65</v>
      </c>
      <c r="BF90" s="71" t="s">
        <v>65</v>
      </c>
    </row>
    <row r="91" spans="2:58" x14ac:dyDescent="0.25">
      <c r="B91" s="71">
        <v>2025</v>
      </c>
      <c r="C91" s="71">
        <v>891780111</v>
      </c>
      <c r="D91" s="71" t="s">
        <v>63</v>
      </c>
      <c r="E91" s="102" t="s">
        <v>8199</v>
      </c>
      <c r="F91" s="72" t="s">
        <v>8198</v>
      </c>
      <c r="G91" s="72">
        <v>0</v>
      </c>
      <c r="H91" s="72" t="s">
        <v>71</v>
      </c>
      <c r="I91" s="72" t="s">
        <v>2884</v>
      </c>
      <c r="J91" s="104" t="s">
        <v>81</v>
      </c>
      <c r="K91" s="75" t="s">
        <v>8197</v>
      </c>
      <c r="L91" s="76">
        <v>22500000</v>
      </c>
      <c r="M91" s="72" t="s">
        <v>66</v>
      </c>
      <c r="N91" s="75" t="s">
        <v>2922</v>
      </c>
      <c r="O91" s="75">
        <v>57299411</v>
      </c>
      <c r="P91" s="75">
        <v>373</v>
      </c>
      <c r="Q91" s="78">
        <v>45705</v>
      </c>
      <c r="R91" s="75">
        <v>77500000</v>
      </c>
      <c r="S91" s="78">
        <v>45714</v>
      </c>
      <c r="T91" s="76">
        <v>22500000</v>
      </c>
      <c r="U91" s="76">
        <v>4812</v>
      </c>
      <c r="V91" s="72" t="s">
        <v>65</v>
      </c>
      <c r="W91" s="76">
        <v>16078654</v>
      </c>
      <c r="X91" s="104" t="s">
        <v>365</v>
      </c>
      <c r="Y91" s="78">
        <v>45713</v>
      </c>
      <c r="Z91" s="78">
        <v>45714</v>
      </c>
      <c r="AA91" s="78" t="s">
        <v>73</v>
      </c>
      <c r="AB91" s="78">
        <v>45869</v>
      </c>
      <c r="AC91" s="102">
        <f t="shared" si="6"/>
        <v>155</v>
      </c>
      <c r="AD91" s="72">
        <v>0</v>
      </c>
      <c r="AE91" s="76">
        <v>0</v>
      </c>
      <c r="AF91" s="72">
        <v>0</v>
      </c>
      <c r="AG91" s="79" t="s">
        <v>73</v>
      </c>
      <c r="AH91" s="102">
        <f t="shared" si="7"/>
        <v>0</v>
      </c>
      <c r="AI91" s="72">
        <v>0</v>
      </c>
      <c r="AJ91" s="76">
        <v>0</v>
      </c>
      <c r="AK91" s="72" t="s">
        <v>73</v>
      </c>
      <c r="AL91" s="80" t="s">
        <v>73</v>
      </c>
      <c r="AM91" s="72">
        <v>0</v>
      </c>
      <c r="AN91" s="80" t="s">
        <v>73</v>
      </c>
      <c r="AO91" s="80" t="s">
        <v>73</v>
      </c>
      <c r="AP91" s="80" t="s">
        <v>73</v>
      </c>
      <c r="AQ91" s="102">
        <f t="shared" si="8"/>
        <v>0</v>
      </c>
      <c r="AR91" s="102">
        <f t="shared" si="9"/>
        <v>22500000</v>
      </c>
      <c r="AS91" s="72" t="s">
        <v>319</v>
      </c>
      <c r="AT91" s="76">
        <v>0</v>
      </c>
      <c r="AU91" s="72" t="s">
        <v>319</v>
      </c>
      <c r="AV91" s="76">
        <v>0</v>
      </c>
      <c r="AW91" s="81" t="s">
        <v>73</v>
      </c>
      <c r="AX91" s="82">
        <v>22500000</v>
      </c>
      <c r="AY91" s="143">
        <f t="shared" si="10"/>
        <v>0</v>
      </c>
      <c r="AZ91" s="84">
        <f t="shared" si="11"/>
        <v>1</v>
      </c>
      <c r="BA91" s="85">
        <v>1</v>
      </c>
      <c r="BB91" s="81" t="s">
        <v>73</v>
      </c>
      <c r="BC91" s="72" t="s">
        <v>208</v>
      </c>
      <c r="BD91" s="289" t="s">
        <v>8196</v>
      </c>
      <c r="BE91" s="71" t="s">
        <v>65</v>
      </c>
      <c r="BF91" s="71" t="s">
        <v>65</v>
      </c>
    </row>
    <row r="92" spans="2:58" x14ac:dyDescent="0.25">
      <c r="B92" s="71">
        <v>2025</v>
      </c>
      <c r="C92" s="71">
        <v>891780111</v>
      </c>
      <c r="D92" s="71" t="s">
        <v>63</v>
      </c>
      <c r="E92" s="102" t="s">
        <v>8195</v>
      </c>
      <c r="F92" s="72" t="s">
        <v>8194</v>
      </c>
      <c r="G92" s="72">
        <v>0</v>
      </c>
      <c r="H92" s="72" t="s">
        <v>71</v>
      </c>
      <c r="I92" s="72" t="s">
        <v>2884</v>
      </c>
      <c r="J92" s="104" t="s">
        <v>81</v>
      </c>
      <c r="K92" s="75" t="s">
        <v>8193</v>
      </c>
      <c r="L92" s="76">
        <v>35123200</v>
      </c>
      <c r="M92" s="72" t="s">
        <v>66</v>
      </c>
      <c r="N92" s="75" t="s">
        <v>8192</v>
      </c>
      <c r="O92" s="75">
        <v>1014250456</v>
      </c>
      <c r="P92" s="75">
        <v>227</v>
      </c>
      <c r="Q92" s="78">
        <v>45691</v>
      </c>
      <c r="R92" s="75">
        <v>501037440</v>
      </c>
      <c r="S92" s="78">
        <v>45716</v>
      </c>
      <c r="T92" s="76">
        <v>35123200</v>
      </c>
      <c r="U92" s="76">
        <v>5234</v>
      </c>
      <c r="V92" s="72" t="s">
        <v>65</v>
      </c>
      <c r="W92" s="76">
        <v>85472020</v>
      </c>
      <c r="X92" s="104" t="s">
        <v>7445</v>
      </c>
      <c r="Y92" s="78">
        <v>45714</v>
      </c>
      <c r="Z92" s="78">
        <v>45716</v>
      </c>
      <c r="AA92" s="78" t="s">
        <v>73</v>
      </c>
      <c r="AB92" s="78">
        <v>46011</v>
      </c>
      <c r="AC92" s="102">
        <f t="shared" si="6"/>
        <v>295</v>
      </c>
      <c r="AD92" s="72">
        <v>0</v>
      </c>
      <c r="AE92" s="76">
        <v>0</v>
      </c>
      <c r="AF92" s="72">
        <v>0</v>
      </c>
      <c r="AG92" s="79" t="s">
        <v>73</v>
      </c>
      <c r="AH92" s="102">
        <f t="shared" si="7"/>
        <v>0</v>
      </c>
      <c r="AI92" s="72">
        <v>0</v>
      </c>
      <c r="AJ92" s="76">
        <v>0</v>
      </c>
      <c r="AK92" s="72" t="s">
        <v>73</v>
      </c>
      <c r="AL92" s="80" t="s">
        <v>73</v>
      </c>
      <c r="AM92" s="72">
        <v>0</v>
      </c>
      <c r="AN92" s="80" t="s">
        <v>73</v>
      </c>
      <c r="AO92" s="80" t="s">
        <v>73</v>
      </c>
      <c r="AP92" s="80" t="s">
        <v>73</v>
      </c>
      <c r="AQ92" s="102">
        <f t="shared" si="8"/>
        <v>0</v>
      </c>
      <c r="AR92" s="102">
        <f t="shared" si="9"/>
        <v>35123200</v>
      </c>
      <c r="AS92" s="72" t="s">
        <v>319</v>
      </c>
      <c r="AT92" s="76">
        <v>0</v>
      </c>
      <c r="AU92" s="72" t="s">
        <v>319</v>
      </c>
      <c r="AV92" s="76">
        <v>0</v>
      </c>
      <c r="AW92" s="81" t="s">
        <v>73</v>
      </c>
      <c r="AX92" s="82">
        <v>14049280</v>
      </c>
      <c r="AY92" s="143">
        <f t="shared" si="10"/>
        <v>21073920</v>
      </c>
      <c r="AZ92" s="84">
        <f t="shared" si="11"/>
        <v>0.4</v>
      </c>
      <c r="BA92" s="85">
        <v>0.4</v>
      </c>
      <c r="BB92" s="81" t="s">
        <v>73</v>
      </c>
      <c r="BC92" s="72" t="s">
        <v>123</v>
      </c>
      <c r="BD92" s="289" t="s">
        <v>8191</v>
      </c>
      <c r="BE92" s="71" t="s">
        <v>65</v>
      </c>
      <c r="BF92" s="71" t="s">
        <v>65</v>
      </c>
    </row>
    <row r="93" spans="2:58" x14ac:dyDescent="0.25">
      <c r="B93" s="71">
        <v>2025</v>
      </c>
      <c r="C93" s="71">
        <v>891780111</v>
      </c>
      <c r="D93" s="71" t="s">
        <v>63</v>
      </c>
      <c r="E93" s="102" t="s">
        <v>8190</v>
      </c>
      <c r="F93" s="72" t="s">
        <v>8189</v>
      </c>
      <c r="G93" s="72">
        <v>0</v>
      </c>
      <c r="H93" s="72" t="s">
        <v>71</v>
      </c>
      <c r="I93" s="72" t="s">
        <v>64</v>
      </c>
      <c r="J93" s="104" t="s">
        <v>81</v>
      </c>
      <c r="K93" s="75" t="s">
        <v>8188</v>
      </c>
      <c r="L93" s="76">
        <v>20000000</v>
      </c>
      <c r="M93" s="72" t="s">
        <v>66</v>
      </c>
      <c r="N93" s="75" t="s">
        <v>6965</v>
      </c>
      <c r="O93" s="75">
        <v>85203777</v>
      </c>
      <c r="P93" s="75">
        <v>322</v>
      </c>
      <c r="Q93" s="78">
        <v>45699</v>
      </c>
      <c r="R93" s="75">
        <v>77325000</v>
      </c>
      <c r="S93" s="78">
        <v>45715</v>
      </c>
      <c r="T93" s="76">
        <v>20000000</v>
      </c>
      <c r="U93" s="76">
        <v>5231</v>
      </c>
      <c r="V93" s="72" t="s">
        <v>65</v>
      </c>
      <c r="W93" s="76">
        <v>1082939683</v>
      </c>
      <c r="X93" s="104" t="s">
        <v>2881</v>
      </c>
      <c r="Y93" s="78">
        <v>45714</v>
      </c>
      <c r="Z93" s="78">
        <v>45715</v>
      </c>
      <c r="AA93" s="78" t="s">
        <v>73</v>
      </c>
      <c r="AB93" s="78">
        <v>45838</v>
      </c>
      <c r="AC93" s="102">
        <f t="shared" si="6"/>
        <v>123</v>
      </c>
      <c r="AD93" s="72">
        <v>0</v>
      </c>
      <c r="AE93" s="76">
        <v>0</v>
      </c>
      <c r="AF93" s="72">
        <v>0</v>
      </c>
      <c r="AG93" s="79" t="s">
        <v>73</v>
      </c>
      <c r="AH93" s="102">
        <f t="shared" si="7"/>
        <v>0</v>
      </c>
      <c r="AI93" s="72">
        <v>0</v>
      </c>
      <c r="AJ93" s="76">
        <v>0</v>
      </c>
      <c r="AK93" s="72" t="s">
        <v>73</v>
      </c>
      <c r="AL93" s="80" t="s">
        <v>73</v>
      </c>
      <c r="AM93" s="72">
        <v>0</v>
      </c>
      <c r="AN93" s="80" t="s">
        <v>73</v>
      </c>
      <c r="AO93" s="80" t="s">
        <v>73</v>
      </c>
      <c r="AP93" s="80" t="s">
        <v>73</v>
      </c>
      <c r="AQ93" s="102">
        <f t="shared" si="8"/>
        <v>0</v>
      </c>
      <c r="AR93" s="102">
        <f t="shared" si="9"/>
        <v>20000000</v>
      </c>
      <c r="AS93" s="72" t="s">
        <v>65</v>
      </c>
      <c r="AT93" s="76">
        <v>20000000</v>
      </c>
      <c r="AU93" s="72" t="s">
        <v>319</v>
      </c>
      <c r="AV93" s="76">
        <v>0</v>
      </c>
      <c r="AW93" s="81" t="s">
        <v>73</v>
      </c>
      <c r="AX93" s="82">
        <v>20000000</v>
      </c>
      <c r="AY93" s="143">
        <f t="shared" si="10"/>
        <v>0</v>
      </c>
      <c r="AZ93" s="84">
        <f t="shared" si="11"/>
        <v>1</v>
      </c>
      <c r="BA93" s="85">
        <v>1</v>
      </c>
      <c r="BB93" s="81" t="s">
        <v>73</v>
      </c>
      <c r="BC93" s="72" t="s">
        <v>208</v>
      </c>
      <c r="BD93" s="289" t="s">
        <v>8187</v>
      </c>
      <c r="BE93" s="71" t="s">
        <v>65</v>
      </c>
      <c r="BF93" s="71" t="s">
        <v>65</v>
      </c>
    </row>
    <row r="94" spans="2:58" x14ac:dyDescent="0.25">
      <c r="B94" s="71">
        <v>2025</v>
      </c>
      <c r="C94" s="71">
        <v>891780111</v>
      </c>
      <c r="D94" s="71" t="s">
        <v>63</v>
      </c>
      <c r="E94" s="102" t="s">
        <v>8186</v>
      </c>
      <c r="F94" s="72" t="s">
        <v>8185</v>
      </c>
      <c r="G94" s="72">
        <v>0</v>
      </c>
      <c r="H94" s="72" t="s">
        <v>71</v>
      </c>
      <c r="I94" s="72" t="s">
        <v>64</v>
      </c>
      <c r="J94" s="104" t="s">
        <v>81</v>
      </c>
      <c r="K94" s="75" t="s">
        <v>8184</v>
      </c>
      <c r="L94" s="76">
        <v>15000000</v>
      </c>
      <c r="M94" s="72" t="s">
        <v>66</v>
      </c>
      <c r="N94" s="75" t="s">
        <v>6856</v>
      </c>
      <c r="O94" s="75">
        <v>1082045208</v>
      </c>
      <c r="P94" s="75">
        <v>398</v>
      </c>
      <c r="Q94" s="78">
        <v>45707</v>
      </c>
      <c r="R94" s="75">
        <v>15000000</v>
      </c>
      <c r="S94" s="78">
        <v>45714</v>
      </c>
      <c r="T94" s="76">
        <v>15000000</v>
      </c>
      <c r="U94" s="76">
        <v>4810</v>
      </c>
      <c r="V94" s="72" t="s">
        <v>65</v>
      </c>
      <c r="W94" s="76">
        <v>1082939683</v>
      </c>
      <c r="X94" s="104" t="s">
        <v>2881</v>
      </c>
      <c r="Y94" s="78">
        <v>45714</v>
      </c>
      <c r="Z94" s="78">
        <v>45714</v>
      </c>
      <c r="AA94" s="78" t="s">
        <v>73</v>
      </c>
      <c r="AB94" s="78">
        <v>45853</v>
      </c>
      <c r="AC94" s="102">
        <f t="shared" si="6"/>
        <v>139</v>
      </c>
      <c r="AD94" s="72">
        <v>0</v>
      </c>
      <c r="AE94" s="76">
        <v>0</v>
      </c>
      <c r="AF94" s="72">
        <v>0</v>
      </c>
      <c r="AG94" s="79" t="s">
        <v>73</v>
      </c>
      <c r="AH94" s="102">
        <f t="shared" si="7"/>
        <v>0</v>
      </c>
      <c r="AI94" s="72">
        <v>0</v>
      </c>
      <c r="AJ94" s="76">
        <v>0</v>
      </c>
      <c r="AK94" s="72" t="s">
        <v>73</v>
      </c>
      <c r="AL94" s="80" t="s">
        <v>73</v>
      </c>
      <c r="AM94" s="72">
        <v>0</v>
      </c>
      <c r="AN94" s="80" t="s">
        <v>73</v>
      </c>
      <c r="AO94" s="80" t="s">
        <v>73</v>
      </c>
      <c r="AP94" s="80" t="s">
        <v>73</v>
      </c>
      <c r="AQ94" s="102">
        <f t="shared" si="8"/>
        <v>0</v>
      </c>
      <c r="AR94" s="102">
        <f t="shared" si="9"/>
        <v>15000000</v>
      </c>
      <c r="AS94" s="72" t="s">
        <v>65</v>
      </c>
      <c r="AT94" s="76">
        <v>15000000</v>
      </c>
      <c r="AU94" s="72" t="s">
        <v>319</v>
      </c>
      <c r="AV94" s="76">
        <v>0</v>
      </c>
      <c r="AW94" s="81" t="s">
        <v>73</v>
      </c>
      <c r="AX94" s="82">
        <v>15000000</v>
      </c>
      <c r="AY94" s="143">
        <f t="shared" si="10"/>
        <v>0</v>
      </c>
      <c r="AZ94" s="84">
        <f t="shared" si="11"/>
        <v>1</v>
      </c>
      <c r="BA94" s="85">
        <v>1</v>
      </c>
      <c r="BB94" s="81" t="s">
        <v>73</v>
      </c>
      <c r="BC94" s="72" t="s">
        <v>208</v>
      </c>
      <c r="BD94" s="289" t="s">
        <v>8183</v>
      </c>
      <c r="BE94" s="71" t="s">
        <v>65</v>
      </c>
      <c r="BF94" s="71" t="s">
        <v>65</v>
      </c>
    </row>
    <row r="95" spans="2:58" x14ac:dyDescent="0.25">
      <c r="B95" s="71">
        <v>2025</v>
      </c>
      <c r="C95" s="71">
        <v>891780111</v>
      </c>
      <c r="D95" s="71" t="s">
        <v>63</v>
      </c>
      <c r="E95" s="102" t="s">
        <v>8182</v>
      </c>
      <c r="F95" s="72" t="s">
        <v>8181</v>
      </c>
      <c r="G95" s="72">
        <v>0</v>
      </c>
      <c r="H95" s="72" t="s">
        <v>71</v>
      </c>
      <c r="I95" s="72" t="s">
        <v>64</v>
      </c>
      <c r="J95" s="104" t="s">
        <v>81</v>
      </c>
      <c r="K95" s="75" t="s">
        <v>8180</v>
      </c>
      <c r="L95" s="76">
        <v>12000000</v>
      </c>
      <c r="M95" s="72" t="s">
        <v>66</v>
      </c>
      <c r="N95" s="75" t="s">
        <v>8179</v>
      </c>
      <c r="O95" s="75">
        <v>1083029897</v>
      </c>
      <c r="P95" s="75">
        <v>123</v>
      </c>
      <c r="Q95" s="78">
        <v>45679</v>
      </c>
      <c r="R95" s="75">
        <v>1353279124</v>
      </c>
      <c r="S95" s="78">
        <v>45720</v>
      </c>
      <c r="T95" s="76">
        <v>12000000</v>
      </c>
      <c r="U95" s="76">
        <v>5364</v>
      </c>
      <c r="V95" s="72" t="s">
        <v>65</v>
      </c>
      <c r="W95" s="76">
        <v>79738530</v>
      </c>
      <c r="X95" s="104" t="s">
        <v>560</v>
      </c>
      <c r="Y95" s="78">
        <v>45716</v>
      </c>
      <c r="Z95" s="78">
        <v>45720</v>
      </c>
      <c r="AA95" s="78" t="s">
        <v>73</v>
      </c>
      <c r="AB95" s="78">
        <v>45833</v>
      </c>
      <c r="AC95" s="102">
        <f t="shared" si="6"/>
        <v>113</v>
      </c>
      <c r="AD95" s="72">
        <v>0</v>
      </c>
      <c r="AE95" s="76">
        <v>0</v>
      </c>
      <c r="AF95" s="72">
        <v>0</v>
      </c>
      <c r="AG95" s="79" t="s">
        <v>73</v>
      </c>
      <c r="AH95" s="102">
        <f t="shared" si="7"/>
        <v>0</v>
      </c>
      <c r="AI95" s="72">
        <v>0</v>
      </c>
      <c r="AJ95" s="76">
        <v>0</v>
      </c>
      <c r="AK95" s="72" t="s">
        <v>73</v>
      </c>
      <c r="AL95" s="80" t="s">
        <v>73</v>
      </c>
      <c r="AM95" s="72">
        <v>0</v>
      </c>
      <c r="AN95" s="80" t="s">
        <v>73</v>
      </c>
      <c r="AO95" s="80" t="s">
        <v>73</v>
      </c>
      <c r="AP95" s="80" t="s">
        <v>73</v>
      </c>
      <c r="AQ95" s="102">
        <f t="shared" si="8"/>
        <v>0</v>
      </c>
      <c r="AR95" s="102">
        <f t="shared" si="9"/>
        <v>12000000</v>
      </c>
      <c r="AS95" s="72" t="s">
        <v>65</v>
      </c>
      <c r="AT95" s="76">
        <v>12000000</v>
      </c>
      <c r="AU95" s="72" t="s">
        <v>319</v>
      </c>
      <c r="AV95" s="76">
        <v>0</v>
      </c>
      <c r="AW95" s="81" t="s">
        <v>73</v>
      </c>
      <c r="AX95" s="82">
        <v>12000000</v>
      </c>
      <c r="AY95" s="143">
        <f t="shared" si="10"/>
        <v>0</v>
      </c>
      <c r="AZ95" s="84">
        <f t="shared" si="11"/>
        <v>1</v>
      </c>
      <c r="BA95" s="85">
        <v>1</v>
      </c>
      <c r="BB95" s="81" t="s">
        <v>73</v>
      </c>
      <c r="BC95" s="72" t="s">
        <v>208</v>
      </c>
      <c r="BD95" s="289" t="s">
        <v>8178</v>
      </c>
      <c r="BE95" s="71" t="s">
        <v>65</v>
      </c>
      <c r="BF95" s="71" t="s">
        <v>65</v>
      </c>
    </row>
    <row r="96" spans="2:58" x14ac:dyDescent="0.25">
      <c r="B96" s="71">
        <v>2025</v>
      </c>
      <c r="C96" s="71">
        <v>891780111</v>
      </c>
      <c r="D96" s="71" t="s">
        <v>63</v>
      </c>
      <c r="E96" s="102" t="s">
        <v>8177</v>
      </c>
      <c r="F96" s="72" t="s">
        <v>8176</v>
      </c>
      <c r="G96" s="72">
        <v>0</v>
      </c>
      <c r="H96" s="72" t="s">
        <v>71</v>
      </c>
      <c r="I96" s="72" t="s">
        <v>2884</v>
      </c>
      <c r="J96" s="104" t="s">
        <v>81</v>
      </c>
      <c r="K96" s="75" t="s">
        <v>8175</v>
      </c>
      <c r="L96" s="76">
        <v>6000000</v>
      </c>
      <c r="M96" s="72" t="s">
        <v>66</v>
      </c>
      <c r="N96" s="75" t="s">
        <v>8174</v>
      </c>
      <c r="O96" s="75">
        <v>7600484</v>
      </c>
      <c r="P96" s="75">
        <v>269</v>
      </c>
      <c r="Q96" s="78">
        <v>45694</v>
      </c>
      <c r="R96" s="75">
        <v>503100000</v>
      </c>
      <c r="S96" s="78">
        <v>45720</v>
      </c>
      <c r="T96" s="76">
        <v>6000000</v>
      </c>
      <c r="U96" s="76">
        <v>5359</v>
      </c>
      <c r="V96" s="72" t="s">
        <v>65</v>
      </c>
      <c r="W96" s="76">
        <v>36559959</v>
      </c>
      <c r="X96" s="104" t="s">
        <v>4766</v>
      </c>
      <c r="Y96" s="78">
        <v>45720</v>
      </c>
      <c r="Z96" s="78">
        <v>45720</v>
      </c>
      <c r="AA96" s="78" t="s">
        <v>73</v>
      </c>
      <c r="AB96" s="78">
        <v>45747</v>
      </c>
      <c r="AC96" s="102">
        <f t="shared" si="6"/>
        <v>27</v>
      </c>
      <c r="AD96" s="72">
        <v>1</v>
      </c>
      <c r="AE96" s="76">
        <v>3000000</v>
      </c>
      <c r="AF96" s="72">
        <v>1</v>
      </c>
      <c r="AG96" s="79">
        <v>45777</v>
      </c>
      <c r="AH96" s="102">
        <f t="shared" si="7"/>
        <v>30</v>
      </c>
      <c r="AI96" s="72">
        <v>0</v>
      </c>
      <c r="AJ96" s="76">
        <v>0</v>
      </c>
      <c r="AK96" s="72" t="s">
        <v>73</v>
      </c>
      <c r="AL96" s="80" t="s">
        <v>73</v>
      </c>
      <c r="AM96" s="72">
        <v>0</v>
      </c>
      <c r="AN96" s="80" t="s">
        <v>73</v>
      </c>
      <c r="AO96" s="80" t="s">
        <v>73</v>
      </c>
      <c r="AP96" s="80" t="s">
        <v>73</v>
      </c>
      <c r="AQ96" s="102">
        <f t="shared" si="8"/>
        <v>0</v>
      </c>
      <c r="AR96" s="102">
        <f t="shared" si="9"/>
        <v>9000000</v>
      </c>
      <c r="AS96" s="72" t="s">
        <v>319</v>
      </c>
      <c r="AT96" s="76">
        <v>0</v>
      </c>
      <c r="AU96" s="72" t="s">
        <v>319</v>
      </c>
      <c r="AV96" s="76">
        <v>0</v>
      </c>
      <c r="AW96" s="81" t="s">
        <v>73</v>
      </c>
      <c r="AX96" s="82">
        <v>4050000</v>
      </c>
      <c r="AY96" s="143">
        <f t="shared" si="10"/>
        <v>4950000</v>
      </c>
      <c r="AZ96" s="84">
        <f t="shared" si="11"/>
        <v>0.45</v>
      </c>
      <c r="BA96" s="85">
        <v>1</v>
      </c>
      <c r="BB96" s="81" t="s">
        <v>73</v>
      </c>
      <c r="BC96" s="72" t="s">
        <v>208</v>
      </c>
      <c r="BD96" s="289" t="s">
        <v>8173</v>
      </c>
      <c r="BE96" s="71" t="s">
        <v>65</v>
      </c>
      <c r="BF96" s="71" t="s">
        <v>65</v>
      </c>
    </row>
    <row r="97" spans="2:58" x14ac:dyDescent="0.25">
      <c r="B97" s="71">
        <v>2025</v>
      </c>
      <c r="C97" s="71">
        <v>891780111</v>
      </c>
      <c r="D97" s="71" t="s">
        <v>63</v>
      </c>
      <c r="E97" s="102" t="s">
        <v>8172</v>
      </c>
      <c r="F97" s="72" t="s">
        <v>8171</v>
      </c>
      <c r="G97" s="72">
        <v>0</v>
      </c>
      <c r="H97" s="72" t="s">
        <v>71</v>
      </c>
      <c r="I97" s="72" t="s">
        <v>2884</v>
      </c>
      <c r="J97" s="104" t="s">
        <v>81</v>
      </c>
      <c r="K97" s="75" t="s">
        <v>8170</v>
      </c>
      <c r="L97" s="76">
        <v>12000000</v>
      </c>
      <c r="M97" s="72" t="s">
        <v>66</v>
      </c>
      <c r="N97" s="75" t="s">
        <v>8169</v>
      </c>
      <c r="O97" s="75">
        <v>84455723</v>
      </c>
      <c r="P97" s="75">
        <v>269</v>
      </c>
      <c r="Q97" s="78">
        <v>45694</v>
      </c>
      <c r="R97" s="75">
        <v>503100000</v>
      </c>
      <c r="S97" s="78">
        <v>45720</v>
      </c>
      <c r="T97" s="76">
        <v>12000000</v>
      </c>
      <c r="U97" s="76">
        <v>5358</v>
      </c>
      <c r="V97" s="72" t="s">
        <v>65</v>
      </c>
      <c r="W97" s="76">
        <v>72221403</v>
      </c>
      <c r="X97" s="104" t="s">
        <v>5709</v>
      </c>
      <c r="Y97" s="78">
        <v>45720</v>
      </c>
      <c r="Z97" s="78">
        <v>45720</v>
      </c>
      <c r="AA97" s="78" t="s">
        <v>73</v>
      </c>
      <c r="AB97" s="78">
        <v>45747</v>
      </c>
      <c r="AC97" s="102">
        <f t="shared" si="6"/>
        <v>27</v>
      </c>
      <c r="AD97" s="72">
        <v>0</v>
      </c>
      <c r="AE97" s="76">
        <v>0</v>
      </c>
      <c r="AF97" s="72">
        <v>1</v>
      </c>
      <c r="AG97" s="79">
        <v>45777</v>
      </c>
      <c r="AH97" s="102">
        <f t="shared" si="7"/>
        <v>30</v>
      </c>
      <c r="AI97" s="72">
        <v>0</v>
      </c>
      <c r="AJ97" s="76">
        <v>0</v>
      </c>
      <c r="AK97" s="72" t="s">
        <v>73</v>
      </c>
      <c r="AL97" s="80" t="s">
        <v>73</v>
      </c>
      <c r="AM97" s="72">
        <v>0</v>
      </c>
      <c r="AN97" s="80" t="s">
        <v>73</v>
      </c>
      <c r="AO97" s="80" t="s">
        <v>73</v>
      </c>
      <c r="AP97" s="80" t="s">
        <v>73</v>
      </c>
      <c r="AQ97" s="102">
        <f t="shared" si="8"/>
        <v>0</v>
      </c>
      <c r="AR97" s="102">
        <f t="shared" si="9"/>
        <v>12000000</v>
      </c>
      <c r="AS97" s="72" t="s">
        <v>319</v>
      </c>
      <c r="AT97" s="76">
        <v>0</v>
      </c>
      <c r="AU97" s="72" t="s">
        <v>319</v>
      </c>
      <c r="AV97" s="76">
        <v>0</v>
      </c>
      <c r="AW97" s="81" t="s">
        <v>73</v>
      </c>
      <c r="AX97" s="82">
        <v>6000000</v>
      </c>
      <c r="AY97" s="143">
        <f t="shared" si="10"/>
        <v>6000000</v>
      </c>
      <c r="AZ97" s="84">
        <f t="shared" si="11"/>
        <v>0.5</v>
      </c>
      <c r="BA97" s="85">
        <v>1</v>
      </c>
      <c r="BB97" s="81" t="s">
        <v>73</v>
      </c>
      <c r="BC97" s="72" t="s">
        <v>208</v>
      </c>
      <c r="BD97" s="289" t="s">
        <v>8168</v>
      </c>
      <c r="BE97" s="71" t="s">
        <v>65</v>
      </c>
      <c r="BF97" s="71" t="s">
        <v>65</v>
      </c>
    </row>
    <row r="98" spans="2:58" x14ac:dyDescent="0.25">
      <c r="B98" s="71">
        <v>2025</v>
      </c>
      <c r="C98" s="71">
        <v>891780111</v>
      </c>
      <c r="D98" s="71" t="s">
        <v>63</v>
      </c>
      <c r="E98" s="102" t="s">
        <v>8167</v>
      </c>
      <c r="F98" s="72" t="s">
        <v>8166</v>
      </c>
      <c r="G98" s="72">
        <v>0</v>
      </c>
      <c r="H98" s="72" t="s">
        <v>71</v>
      </c>
      <c r="I98" s="72" t="s">
        <v>2884</v>
      </c>
      <c r="J98" s="104" t="s">
        <v>81</v>
      </c>
      <c r="K98" s="75" t="s">
        <v>8081</v>
      </c>
      <c r="L98" s="76">
        <v>5700000</v>
      </c>
      <c r="M98" s="72" t="s">
        <v>66</v>
      </c>
      <c r="N98" s="75" t="s">
        <v>8165</v>
      </c>
      <c r="O98" s="75">
        <v>1081913832</v>
      </c>
      <c r="P98" s="75">
        <v>269</v>
      </c>
      <c r="Q98" s="78">
        <v>45694</v>
      </c>
      <c r="R98" s="75">
        <v>503100000</v>
      </c>
      <c r="S98" s="78">
        <v>45720</v>
      </c>
      <c r="T98" s="76">
        <v>5700000</v>
      </c>
      <c r="U98" s="76">
        <v>5360</v>
      </c>
      <c r="V98" s="72" t="s">
        <v>65</v>
      </c>
      <c r="W98" s="76">
        <v>36559959</v>
      </c>
      <c r="X98" s="104" t="s">
        <v>4766</v>
      </c>
      <c r="Y98" s="78">
        <v>45720</v>
      </c>
      <c r="Z98" s="78">
        <v>45720</v>
      </c>
      <c r="AA98" s="78" t="s">
        <v>73</v>
      </c>
      <c r="AB98" s="78">
        <v>45747</v>
      </c>
      <c r="AC98" s="102">
        <f t="shared" si="6"/>
        <v>27</v>
      </c>
      <c r="AD98" s="72">
        <v>0</v>
      </c>
      <c r="AE98" s="76">
        <v>0</v>
      </c>
      <c r="AF98" s="72">
        <v>1</v>
      </c>
      <c r="AG98" s="79">
        <v>45777</v>
      </c>
      <c r="AH98" s="102">
        <f t="shared" si="7"/>
        <v>30</v>
      </c>
      <c r="AI98" s="72">
        <v>0</v>
      </c>
      <c r="AJ98" s="76">
        <v>0</v>
      </c>
      <c r="AK98" s="72" t="s">
        <v>73</v>
      </c>
      <c r="AL98" s="80" t="s">
        <v>73</v>
      </c>
      <c r="AM98" s="72">
        <v>0</v>
      </c>
      <c r="AN98" s="80" t="s">
        <v>73</v>
      </c>
      <c r="AO98" s="80" t="s">
        <v>73</v>
      </c>
      <c r="AP98" s="80" t="s">
        <v>73</v>
      </c>
      <c r="AQ98" s="102">
        <f t="shared" si="8"/>
        <v>0</v>
      </c>
      <c r="AR98" s="102">
        <f t="shared" si="9"/>
        <v>5700000</v>
      </c>
      <c r="AS98" s="72" t="s">
        <v>319</v>
      </c>
      <c r="AT98" s="76">
        <v>0</v>
      </c>
      <c r="AU98" s="72" t="s">
        <v>319</v>
      </c>
      <c r="AV98" s="76">
        <v>0</v>
      </c>
      <c r="AW98" s="81" t="s">
        <v>73</v>
      </c>
      <c r="AX98" s="82">
        <v>0</v>
      </c>
      <c r="AY98" s="143">
        <f t="shared" si="10"/>
        <v>5700000</v>
      </c>
      <c r="AZ98" s="84">
        <f t="shared" si="11"/>
        <v>0</v>
      </c>
      <c r="BA98" s="85">
        <v>1</v>
      </c>
      <c r="BB98" s="81" t="s">
        <v>73</v>
      </c>
      <c r="BC98" s="72" t="s">
        <v>208</v>
      </c>
      <c r="BD98" s="289" t="s">
        <v>8164</v>
      </c>
      <c r="BE98" s="71" t="s">
        <v>65</v>
      </c>
      <c r="BF98" s="71" t="s">
        <v>65</v>
      </c>
    </row>
    <row r="99" spans="2:58" x14ac:dyDescent="0.25">
      <c r="B99" s="71">
        <v>2025</v>
      </c>
      <c r="C99" s="71">
        <v>891780111</v>
      </c>
      <c r="D99" s="71" t="s">
        <v>63</v>
      </c>
      <c r="E99" s="102" t="s">
        <v>8163</v>
      </c>
      <c r="F99" s="72" t="s">
        <v>8162</v>
      </c>
      <c r="G99" s="72">
        <v>0</v>
      </c>
      <c r="H99" s="72" t="s">
        <v>71</v>
      </c>
      <c r="I99" s="72" t="s">
        <v>2884</v>
      </c>
      <c r="J99" s="104" t="s">
        <v>81</v>
      </c>
      <c r="K99" s="75" t="s">
        <v>8161</v>
      </c>
      <c r="L99" s="76">
        <v>5700000</v>
      </c>
      <c r="M99" s="72" t="s">
        <v>66</v>
      </c>
      <c r="N99" s="75" t="s">
        <v>8160</v>
      </c>
      <c r="O99" s="75">
        <v>19594177</v>
      </c>
      <c r="P99" s="75">
        <v>269</v>
      </c>
      <c r="Q99" s="78">
        <v>45694</v>
      </c>
      <c r="R99" s="75">
        <v>503100000</v>
      </c>
      <c r="S99" s="78">
        <v>45720</v>
      </c>
      <c r="T99" s="76">
        <v>5700000</v>
      </c>
      <c r="U99" s="76">
        <v>5361</v>
      </c>
      <c r="V99" s="72" t="s">
        <v>65</v>
      </c>
      <c r="W99" s="76">
        <v>36559959</v>
      </c>
      <c r="X99" s="104" t="s">
        <v>4766</v>
      </c>
      <c r="Y99" s="78">
        <v>45720</v>
      </c>
      <c r="Z99" s="78">
        <v>45720</v>
      </c>
      <c r="AA99" s="78" t="s">
        <v>73</v>
      </c>
      <c r="AB99" s="78">
        <v>45747</v>
      </c>
      <c r="AC99" s="102">
        <f t="shared" si="6"/>
        <v>27</v>
      </c>
      <c r="AD99" s="72">
        <v>0</v>
      </c>
      <c r="AE99" s="76">
        <v>0</v>
      </c>
      <c r="AF99" s="72">
        <v>1</v>
      </c>
      <c r="AG99" s="79">
        <v>45777</v>
      </c>
      <c r="AH99" s="102">
        <f t="shared" si="7"/>
        <v>30</v>
      </c>
      <c r="AI99" s="72">
        <v>0</v>
      </c>
      <c r="AJ99" s="76">
        <v>0</v>
      </c>
      <c r="AK99" s="72" t="s">
        <v>73</v>
      </c>
      <c r="AL99" s="80" t="s">
        <v>73</v>
      </c>
      <c r="AM99" s="72">
        <v>0</v>
      </c>
      <c r="AN99" s="80" t="s">
        <v>73</v>
      </c>
      <c r="AO99" s="80" t="s">
        <v>73</v>
      </c>
      <c r="AP99" s="80" t="s">
        <v>73</v>
      </c>
      <c r="AQ99" s="102">
        <f t="shared" si="8"/>
        <v>0</v>
      </c>
      <c r="AR99" s="102">
        <f t="shared" si="9"/>
        <v>5700000</v>
      </c>
      <c r="AS99" s="72" t="s">
        <v>319</v>
      </c>
      <c r="AT99" s="76">
        <v>0</v>
      </c>
      <c r="AU99" s="72" t="s">
        <v>319</v>
      </c>
      <c r="AV99" s="76">
        <v>0</v>
      </c>
      <c r="AW99" s="81" t="s">
        <v>73</v>
      </c>
      <c r="AX99" s="82">
        <v>0</v>
      </c>
      <c r="AY99" s="143">
        <f t="shared" si="10"/>
        <v>5700000</v>
      </c>
      <c r="AZ99" s="84">
        <f t="shared" si="11"/>
        <v>0</v>
      </c>
      <c r="BA99" s="85">
        <v>1</v>
      </c>
      <c r="BB99" s="81" t="s">
        <v>73</v>
      </c>
      <c r="BC99" s="72" t="s">
        <v>208</v>
      </c>
      <c r="BD99" s="289" t="s">
        <v>8159</v>
      </c>
      <c r="BE99" s="71" t="s">
        <v>65</v>
      </c>
      <c r="BF99" s="71" t="s">
        <v>65</v>
      </c>
    </row>
    <row r="100" spans="2:58" x14ac:dyDescent="0.25">
      <c r="B100" s="71">
        <v>2025</v>
      </c>
      <c r="C100" s="71">
        <v>891780111</v>
      </c>
      <c r="D100" s="71" t="s">
        <v>63</v>
      </c>
      <c r="E100" s="102" t="s">
        <v>8158</v>
      </c>
      <c r="F100" s="72" t="s">
        <v>8157</v>
      </c>
      <c r="G100" s="72">
        <v>0</v>
      </c>
      <c r="H100" s="72" t="s">
        <v>71</v>
      </c>
      <c r="I100" s="72" t="s">
        <v>2884</v>
      </c>
      <c r="J100" s="104" t="s">
        <v>81</v>
      </c>
      <c r="K100" s="75" t="s">
        <v>8081</v>
      </c>
      <c r="L100" s="76">
        <v>5700000</v>
      </c>
      <c r="M100" s="72" t="s">
        <v>66</v>
      </c>
      <c r="N100" s="75" t="s">
        <v>8156</v>
      </c>
      <c r="O100" s="75">
        <v>1140855660</v>
      </c>
      <c r="P100" s="75">
        <v>269</v>
      </c>
      <c r="Q100" s="78">
        <v>45694</v>
      </c>
      <c r="R100" s="75">
        <v>503100000</v>
      </c>
      <c r="S100" s="78">
        <v>45720</v>
      </c>
      <c r="T100" s="76">
        <v>5700000</v>
      </c>
      <c r="U100" s="76">
        <v>5362</v>
      </c>
      <c r="V100" s="72" t="s">
        <v>65</v>
      </c>
      <c r="W100" s="76">
        <v>36559959</v>
      </c>
      <c r="X100" s="104" t="s">
        <v>4766</v>
      </c>
      <c r="Y100" s="78">
        <v>45720</v>
      </c>
      <c r="Z100" s="78">
        <v>45720</v>
      </c>
      <c r="AA100" s="78" t="s">
        <v>73</v>
      </c>
      <c r="AB100" s="78">
        <v>45747</v>
      </c>
      <c r="AC100" s="102">
        <f t="shared" si="6"/>
        <v>27</v>
      </c>
      <c r="AD100" s="72">
        <v>0</v>
      </c>
      <c r="AE100" s="76">
        <v>0</v>
      </c>
      <c r="AF100" s="72">
        <v>1</v>
      </c>
      <c r="AG100" s="79">
        <v>45777</v>
      </c>
      <c r="AH100" s="102">
        <f t="shared" si="7"/>
        <v>30</v>
      </c>
      <c r="AI100" s="72">
        <v>0</v>
      </c>
      <c r="AJ100" s="76">
        <v>0</v>
      </c>
      <c r="AK100" s="72" t="s">
        <v>73</v>
      </c>
      <c r="AL100" s="80" t="s">
        <v>73</v>
      </c>
      <c r="AM100" s="72">
        <v>0</v>
      </c>
      <c r="AN100" s="80" t="s">
        <v>73</v>
      </c>
      <c r="AO100" s="80" t="s">
        <v>73</v>
      </c>
      <c r="AP100" s="80" t="s">
        <v>73</v>
      </c>
      <c r="AQ100" s="102">
        <f t="shared" si="8"/>
        <v>0</v>
      </c>
      <c r="AR100" s="102">
        <f t="shared" si="9"/>
        <v>5700000</v>
      </c>
      <c r="AS100" s="72" t="s">
        <v>319</v>
      </c>
      <c r="AT100" s="76">
        <v>0</v>
      </c>
      <c r="AU100" s="72" t="s">
        <v>319</v>
      </c>
      <c r="AV100" s="76">
        <v>0</v>
      </c>
      <c r="AW100" s="81" t="s">
        <v>73</v>
      </c>
      <c r="AX100" s="82">
        <v>0</v>
      </c>
      <c r="AY100" s="143">
        <f t="shared" si="10"/>
        <v>5700000</v>
      </c>
      <c r="AZ100" s="84">
        <f t="shared" si="11"/>
        <v>0</v>
      </c>
      <c r="BA100" s="85">
        <v>1</v>
      </c>
      <c r="BB100" s="81" t="s">
        <v>73</v>
      </c>
      <c r="BC100" s="72" t="s">
        <v>208</v>
      </c>
      <c r="BD100" s="289" t="s">
        <v>8155</v>
      </c>
      <c r="BE100" s="71" t="s">
        <v>65</v>
      </c>
      <c r="BF100" s="71" t="s">
        <v>65</v>
      </c>
    </row>
    <row r="101" spans="2:58" x14ac:dyDescent="0.25">
      <c r="B101" s="71">
        <v>2025</v>
      </c>
      <c r="C101" s="71">
        <v>891780111</v>
      </c>
      <c r="D101" s="71" t="s">
        <v>63</v>
      </c>
      <c r="E101" s="102" t="s">
        <v>8154</v>
      </c>
      <c r="F101" s="72" t="s">
        <v>8153</v>
      </c>
      <c r="G101" s="72">
        <v>0</v>
      </c>
      <c r="H101" s="72" t="s">
        <v>71</v>
      </c>
      <c r="I101" s="72" t="s">
        <v>2884</v>
      </c>
      <c r="J101" s="104" t="s">
        <v>81</v>
      </c>
      <c r="K101" s="75" t="s">
        <v>8081</v>
      </c>
      <c r="L101" s="76">
        <v>4200000</v>
      </c>
      <c r="M101" s="72" t="s">
        <v>66</v>
      </c>
      <c r="N101" s="75" t="s">
        <v>8152</v>
      </c>
      <c r="O101" s="75">
        <v>77192103</v>
      </c>
      <c r="P101" s="75">
        <v>269</v>
      </c>
      <c r="Q101" s="78">
        <v>45694</v>
      </c>
      <c r="R101" s="75">
        <v>503100000</v>
      </c>
      <c r="S101" s="78">
        <v>45720</v>
      </c>
      <c r="T101" s="76">
        <v>4200000</v>
      </c>
      <c r="U101" s="76">
        <v>5363</v>
      </c>
      <c r="V101" s="72" t="s">
        <v>65</v>
      </c>
      <c r="W101" s="76">
        <v>36559959</v>
      </c>
      <c r="X101" s="104" t="s">
        <v>4766</v>
      </c>
      <c r="Y101" s="78">
        <v>45720</v>
      </c>
      <c r="Z101" s="78">
        <v>45720</v>
      </c>
      <c r="AA101" s="78" t="s">
        <v>73</v>
      </c>
      <c r="AB101" s="78">
        <v>45747</v>
      </c>
      <c r="AC101" s="102">
        <f t="shared" si="6"/>
        <v>27</v>
      </c>
      <c r="AD101" s="72">
        <v>0</v>
      </c>
      <c r="AE101" s="76">
        <v>0</v>
      </c>
      <c r="AF101" s="72">
        <v>1</v>
      </c>
      <c r="AG101" s="79">
        <v>45777</v>
      </c>
      <c r="AH101" s="102">
        <f t="shared" si="7"/>
        <v>30</v>
      </c>
      <c r="AI101" s="72">
        <v>0</v>
      </c>
      <c r="AJ101" s="76">
        <v>0</v>
      </c>
      <c r="AK101" s="72" t="s">
        <v>73</v>
      </c>
      <c r="AL101" s="80" t="s">
        <v>73</v>
      </c>
      <c r="AM101" s="72">
        <v>0</v>
      </c>
      <c r="AN101" s="80" t="s">
        <v>73</v>
      </c>
      <c r="AO101" s="80" t="s">
        <v>73</v>
      </c>
      <c r="AP101" s="80" t="s">
        <v>73</v>
      </c>
      <c r="AQ101" s="102">
        <f t="shared" si="8"/>
        <v>0</v>
      </c>
      <c r="AR101" s="102">
        <f t="shared" si="9"/>
        <v>4200000</v>
      </c>
      <c r="AS101" s="72" t="s">
        <v>319</v>
      </c>
      <c r="AT101" s="76">
        <v>0</v>
      </c>
      <c r="AU101" s="72" t="s">
        <v>319</v>
      </c>
      <c r="AV101" s="76">
        <v>0</v>
      </c>
      <c r="AW101" s="81" t="s">
        <v>73</v>
      </c>
      <c r="AX101" s="82">
        <v>0</v>
      </c>
      <c r="AY101" s="143">
        <f t="shared" si="10"/>
        <v>4200000</v>
      </c>
      <c r="AZ101" s="84">
        <f t="shared" si="11"/>
        <v>0</v>
      </c>
      <c r="BA101" s="85">
        <v>1</v>
      </c>
      <c r="BB101" s="81" t="s">
        <v>73</v>
      </c>
      <c r="BC101" s="72" t="s">
        <v>208</v>
      </c>
      <c r="BD101" s="289" t="s">
        <v>8151</v>
      </c>
      <c r="BE101" s="71" t="s">
        <v>65</v>
      </c>
      <c r="BF101" s="71" t="s">
        <v>65</v>
      </c>
    </row>
    <row r="102" spans="2:58" x14ac:dyDescent="0.25">
      <c r="B102" s="71">
        <v>2025</v>
      </c>
      <c r="C102" s="71">
        <v>891780111</v>
      </c>
      <c r="D102" s="71" t="s">
        <v>63</v>
      </c>
      <c r="E102" s="102" t="s">
        <v>8150</v>
      </c>
      <c r="F102" s="72" t="s">
        <v>8149</v>
      </c>
      <c r="G102" s="72">
        <v>0</v>
      </c>
      <c r="H102" s="72" t="s">
        <v>71</v>
      </c>
      <c r="I102" s="72" t="s">
        <v>2884</v>
      </c>
      <c r="J102" s="104" t="s">
        <v>81</v>
      </c>
      <c r="K102" s="75" t="s">
        <v>8148</v>
      </c>
      <c r="L102" s="76">
        <v>149999958</v>
      </c>
      <c r="M102" s="72" t="s">
        <v>66</v>
      </c>
      <c r="N102" s="75" t="s">
        <v>8147</v>
      </c>
      <c r="O102" s="75">
        <v>22583327</v>
      </c>
      <c r="P102" s="75">
        <v>487</v>
      </c>
      <c r="Q102" s="78">
        <v>45714</v>
      </c>
      <c r="R102" s="75">
        <v>149999958</v>
      </c>
      <c r="S102" s="78">
        <v>45722</v>
      </c>
      <c r="T102" s="76">
        <v>149999958</v>
      </c>
      <c r="U102" s="76">
        <v>5470</v>
      </c>
      <c r="V102" s="72" t="s">
        <v>65</v>
      </c>
      <c r="W102" s="76">
        <v>72005158</v>
      </c>
      <c r="X102" s="104" t="s">
        <v>7275</v>
      </c>
      <c r="Y102" s="78">
        <v>45722</v>
      </c>
      <c r="Z102" s="78">
        <v>45727</v>
      </c>
      <c r="AA102" s="78">
        <v>45727</v>
      </c>
      <c r="AB102" s="78">
        <v>45742</v>
      </c>
      <c r="AC102" s="102">
        <f t="shared" si="6"/>
        <v>15</v>
      </c>
      <c r="AD102" s="72">
        <v>0</v>
      </c>
      <c r="AE102" s="76">
        <v>0</v>
      </c>
      <c r="AF102" s="72">
        <v>0</v>
      </c>
      <c r="AG102" s="79" t="s">
        <v>73</v>
      </c>
      <c r="AH102" s="102">
        <f t="shared" si="7"/>
        <v>0</v>
      </c>
      <c r="AI102" s="72">
        <v>0</v>
      </c>
      <c r="AJ102" s="76">
        <v>0</v>
      </c>
      <c r="AK102" s="72" t="s">
        <v>73</v>
      </c>
      <c r="AL102" s="80" t="s">
        <v>73</v>
      </c>
      <c r="AM102" s="72">
        <v>0</v>
      </c>
      <c r="AN102" s="80" t="s">
        <v>73</v>
      </c>
      <c r="AO102" s="80" t="s">
        <v>73</v>
      </c>
      <c r="AP102" s="80" t="s">
        <v>73</v>
      </c>
      <c r="AQ102" s="102">
        <f t="shared" si="8"/>
        <v>0</v>
      </c>
      <c r="AR102" s="102">
        <f t="shared" si="9"/>
        <v>149999958</v>
      </c>
      <c r="AS102" s="72" t="s">
        <v>319</v>
      </c>
      <c r="AT102" s="76">
        <v>0</v>
      </c>
      <c r="AU102" s="72" t="s">
        <v>319</v>
      </c>
      <c r="AV102" s="76">
        <v>0</v>
      </c>
      <c r="AW102" s="81" t="s">
        <v>73</v>
      </c>
      <c r="AX102" s="82">
        <v>149999958</v>
      </c>
      <c r="AY102" s="143">
        <f t="shared" si="10"/>
        <v>0</v>
      </c>
      <c r="AZ102" s="84">
        <f t="shared" si="11"/>
        <v>1</v>
      </c>
      <c r="BA102" s="85">
        <v>1</v>
      </c>
      <c r="BB102" s="81" t="s">
        <v>73</v>
      </c>
      <c r="BC102" s="72" t="s">
        <v>208</v>
      </c>
      <c r="BD102" s="289" t="s">
        <v>8146</v>
      </c>
      <c r="BE102" s="71" t="s">
        <v>65</v>
      </c>
      <c r="BF102" s="71" t="s">
        <v>65</v>
      </c>
    </row>
    <row r="103" spans="2:58" ht="14.45" customHeight="1" x14ac:dyDescent="0.25">
      <c r="B103" s="71">
        <v>2025</v>
      </c>
      <c r="C103" s="71">
        <v>891780111</v>
      </c>
      <c r="D103" s="71" t="s">
        <v>63</v>
      </c>
      <c r="E103" s="102" t="s">
        <v>8145</v>
      </c>
      <c r="F103" s="72" t="s">
        <v>8144</v>
      </c>
      <c r="G103" s="72">
        <v>0</v>
      </c>
      <c r="H103" s="72" t="s">
        <v>71</v>
      </c>
      <c r="I103" s="72" t="s">
        <v>2884</v>
      </c>
      <c r="J103" s="104" t="s">
        <v>81</v>
      </c>
      <c r="K103" s="75" t="s">
        <v>8143</v>
      </c>
      <c r="L103" s="76">
        <v>3800000</v>
      </c>
      <c r="M103" s="72" t="s">
        <v>66</v>
      </c>
      <c r="N103" s="75" t="s">
        <v>8142</v>
      </c>
      <c r="O103" s="75">
        <v>7634465</v>
      </c>
      <c r="P103" s="75">
        <v>269</v>
      </c>
      <c r="Q103" s="78">
        <v>45694</v>
      </c>
      <c r="R103" s="75">
        <v>503100000</v>
      </c>
      <c r="S103" s="78">
        <v>45722</v>
      </c>
      <c r="T103" s="76">
        <v>3800000</v>
      </c>
      <c r="U103" s="76">
        <v>5465</v>
      </c>
      <c r="V103" s="72" t="s">
        <v>65</v>
      </c>
      <c r="W103" s="76">
        <v>36559959</v>
      </c>
      <c r="X103" s="104" t="s">
        <v>4766</v>
      </c>
      <c r="Y103" s="78">
        <v>45722</v>
      </c>
      <c r="Z103" s="78">
        <v>45722</v>
      </c>
      <c r="AA103" s="78" t="s">
        <v>73</v>
      </c>
      <c r="AB103" s="78">
        <v>45747</v>
      </c>
      <c r="AC103" s="102">
        <f t="shared" si="6"/>
        <v>25</v>
      </c>
      <c r="AD103" s="72">
        <v>0</v>
      </c>
      <c r="AE103" s="76">
        <v>0</v>
      </c>
      <c r="AF103" s="72">
        <v>0</v>
      </c>
      <c r="AG103" s="79" t="s">
        <v>73</v>
      </c>
      <c r="AH103" s="102">
        <f t="shared" si="7"/>
        <v>0</v>
      </c>
      <c r="AI103" s="72">
        <v>0</v>
      </c>
      <c r="AJ103" s="76">
        <v>0</v>
      </c>
      <c r="AK103" s="72" t="s">
        <v>73</v>
      </c>
      <c r="AL103" s="80" t="s">
        <v>73</v>
      </c>
      <c r="AM103" s="72">
        <v>0</v>
      </c>
      <c r="AN103" s="80" t="s">
        <v>73</v>
      </c>
      <c r="AO103" s="80" t="s">
        <v>73</v>
      </c>
      <c r="AP103" s="80" t="s">
        <v>73</v>
      </c>
      <c r="AQ103" s="102">
        <f t="shared" si="8"/>
        <v>0</v>
      </c>
      <c r="AR103" s="102">
        <f t="shared" si="9"/>
        <v>3800000</v>
      </c>
      <c r="AS103" s="72" t="s">
        <v>319</v>
      </c>
      <c r="AT103" s="76">
        <v>0</v>
      </c>
      <c r="AU103" s="72" t="s">
        <v>319</v>
      </c>
      <c r="AV103" s="76">
        <v>0</v>
      </c>
      <c r="AW103" s="81" t="s">
        <v>73</v>
      </c>
      <c r="AX103" s="82">
        <v>3800000</v>
      </c>
      <c r="AY103" s="143">
        <f t="shared" si="10"/>
        <v>0</v>
      </c>
      <c r="AZ103" s="84">
        <f t="shared" si="11"/>
        <v>1</v>
      </c>
      <c r="BA103" s="85">
        <v>1</v>
      </c>
      <c r="BB103" s="81" t="s">
        <v>73</v>
      </c>
      <c r="BC103" s="72" t="s">
        <v>208</v>
      </c>
      <c r="BD103" s="289" t="s">
        <v>8141</v>
      </c>
      <c r="BE103" s="71" t="s">
        <v>65</v>
      </c>
      <c r="BF103" s="71" t="s">
        <v>65</v>
      </c>
    </row>
    <row r="104" spans="2:58" x14ac:dyDescent="0.25">
      <c r="B104" s="71">
        <v>2025</v>
      </c>
      <c r="C104" s="71">
        <v>891780111</v>
      </c>
      <c r="D104" s="71" t="s">
        <v>63</v>
      </c>
      <c r="E104" s="102" t="s">
        <v>8140</v>
      </c>
      <c r="F104" s="72" t="s">
        <v>8139</v>
      </c>
      <c r="G104" s="72">
        <v>0</v>
      </c>
      <c r="H104" s="72" t="s">
        <v>71</v>
      </c>
      <c r="I104" s="72" t="s">
        <v>2884</v>
      </c>
      <c r="J104" s="104" t="s">
        <v>81</v>
      </c>
      <c r="K104" s="75" t="s">
        <v>8138</v>
      </c>
      <c r="L104" s="76">
        <v>5700000</v>
      </c>
      <c r="M104" s="72" t="s">
        <v>66</v>
      </c>
      <c r="N104" s="75" t="s">
        <v>8137</v>
      </c>
      <c r="O104" s="75">
        <v>1083015253</v>
      </c>
      <c r="P104" s="75">
        <v>269</v>
      </c>
      <c r="Q104" s="78">
        <v>45694</v>
      </c>
      <c r="R104" s="75">
        <v>503100000</v>
      </c>
      <c r="S104" s="78">
        <v>45726</v>
      </c>
      <c r="T104" s="76">
        <v>5700000</v>
      </c>
      <c r="U104" s="76">
        <v>5513</v>
      </c>
      <c r="V104" s="72" t="s">
        <v>65</v>
      </c>
      <c r="W104" s="76">
        <v>36559959</v>
      </c>
      <c r="X104" s="104" t="s">
        <v>4766</v>
      </c>
      <c r="Y104" s="78">
        <v>45722</v>
      </c>
      <c r="Z104" s="78">
        <v>45726</v>
      </c>
      <c r="AA104" s="78" t="s">
        <v>73</v>
      </c>
      <c r="AB104" s="78">
        <v>45747</v>
      </c>
      <c r="AC104" s="102">
        <f t="shared" si="6"/>
        <v>21</v>
      </c>
      <c r="AD104" s="72">
        <v>1</v>
      </c>
      <c r="AE104" s="76">
        <v>2850000</v>
      </c>
      <c r="AF104" s="72">
        <v>1</v>
      </c>
      <c r="AG104" s="79">
        <v>45777</v>
      </c>
      <c r="AH104" s="102">
        <f t="shared" si="7"/>
        <v>30</v>
      </c>
      <c r="AI104" s="72">
        <v>0</v>
      </c>
      <c r="AJ104" s="76">
        <v>0</v>
      </c>
      <c r="AK104" s="72" t="s">
        <v>73</v>
      </c>
      <c r="AL104" s="80" t="s">
        <v>73</v>
      </c>
      <c r="AM104" s="72">
        <v>0</v>
      </c>
      <c r="AN104" s="80" t="s">
        <v>73</v>
      </c>
      <c r="AO104" s="80" t="s">
        <v>73</v>
      </c>
      <c r="AP104" s="80" t="s">
        <v>73</v>
      </c>
      <c r="AQ104" s="102">
        <f t="shared" si="8"/>
        <v>0</v>
      </c>
      <c r="AR104" s="102">
        <f t="shared" si="9"/>
        <v>8550000</v>
      </c>
      <c r="AS104" s="72" t="s">
        <v>319</v>
      </c>
      <c r="AT104" s="76">
        <v>0</v>
      </c>
      <c r="AU104" s="72" t="s">
        <v>319</v>
      </c>
      <c r="AV104" s="76">
        <v>0</v>
      </c>
      <c r="AW104" s="81" t="s">
        <v>73</v>
      </c>
      <c r="AX104" s="82">
        <v>8550000</v>
      </c>
      <c r="AY104" s="143">
        <f t="shared" si="10"/>
        <v>0</v>
      </c>
      <c r="AZ104" s="84">
        <f t="shared" si="11"/>
        <v>1</v>
      </c>
      <c r="BA104" s="85">
        <v>1</v>
      </c>
      <c r="BB104" s="81" t="s">
        <v>73</v>
      </c>
      <c r="BC104" s="72" t="s">
        <v>208</v>
      </c>
      <c r="BD104" s="289" t="s">
        <v>8136</v>
      </c>
      <c r="BE104" s="71" t="s">
        <v>65</v>
      </c>
      <c r="BF104" s="71" t="s">
        <v>65</v>
      </c>
    </row>
    <row r="105" spans="2:58" x14ac:dyDescent="0.25">
      <c r="B105" s="71">
        <v>2025</v>
      </c>
      <c r="C105" s="71">
        <v>891780111</v>
      </c>
      <c r="D105" s="71" t="s">
        <v>63</v>
      </c>
      <c r="E105" s="102" t="s">
        <v>8135</v>
      </c>
      <c r="F105" s="72" t="s">
        <v>8134</v>
      </c>
      <c r="G105" s="72">
        <v>0</v>
      </c>
      <c r="H105" s="72" t="s">
        <v>71</v>
      </c>
      <c r="I105" s="72" t="s">
        <v>2884</v>
      </c>
      <c r="J105" s="104" t="s">
        <v>81</v>
      </c>
      <c r="K105" s="75" t="s">
        <v>8133</v>
      </c>
      <c r="L105" s="76">
        <v>4200000</v>
      </c>
      <c r="M105" s="72" t="s">
        <v>66</v>
      </c>
      <c r="N105" s="75" t="s">
        <v>8132</v>
      </c>
      <c r="O105" s="75">
        <v>1214720999</v>
      </c>
      <c r="P105" s="75">
        <v>269</v>
      </c>
      <c r="Q105" s="78">
        <v>45694</v>
      </c>
      <c r="R105" s="75">
        <v>503100000</v>
      </c>
      <c r="S105" s="78">
        <v>45722</v>
      </c>
      <c r="T105" s="76">
        <v>4200000</v>
      </c>
      <c r="U105" s="76">
        <v>5464</v>
      </c>
      <c r="V105" s="72" t="s">
        <v>65</v>
      </c>
      <c r="W105" s="76">
        <v>36559959</v>
      </c>
      <c r="X105" s="104" t="s">
        <v>4766</v>
      </c>
      <c r="Y105" s="78">
        <v>45722</v>
      </c>
      <c r="Z105" s="78">
        <v>45722</v>
      </c>
      <c r="AA105" s="78" t="s">
        <v>73</v>
      </c>
      <c r="AB105" s="78">
        <v>45747</v>
      </c>
      <c r="AC105" s="102">
        <f t="shared" si="6"/>
        <v>25</v>
      </c>
      <c r="AD105" s="72">
        <v>0</v>
      </c>
      <c r="AE105" s="76">
        <v>0</v>
      </c>
      <c r="AF105" s="72">
        <v>1</v>
      </c>
      <c r="AG105" s="79">
        <v>45777</v>
      </c>
      <c r="AH105" s="102">
        <f t="shared" si="7"/>
        <v>30</v>
      </c>
      <c r="AI105" s="72">
        <v>0</v>
      </c>
      <c r="AJ105" s="76">
        <v>0</v>
      </c>
      <c r="AK105" s="72" t="s">
        <v>73</v>
      </c>
      <c r="AL105" s="80" t="s">
        <v>73</v>
      </c>
      <c r="AM105" s="72">
        <v>0</v>
      </c>
      <c r="AN105" s="80" t="s">
        <v>73</v>
      </c>
      <c r="AO105" s="80" t="s">
        <v>73</v>
      </c>
      <c r="AP105" s="80" t="s">
        <v>73</v>
      </c>
      <c r="AQ105" s="102">
        <f t="shared" si="8"/>
        <v>0</v>
      </c>
      <c r="AR105" s="102">
        <f t="shared" si="9"/>
        <v>4200000</v>
      </c>
      <c r="AS105" s="72" t="s">
        <v>319</v>
      </c>
      <c r="AT105" s="76">
        <v>0</v>
      </c>
      <c r="AU105" s="72" t="s">
        <v>319</v>
      </c>
      <c r="AV105" s="76">
        <v>0</v>
      </c>
      <c r="AW105" s="81" t="s">
        <v>73</v>
      </c>
      <c r="AX105" s="82">
        <v>4200000</v>
      </c>
      <c r="AY105" s="143">
        <f t="shared" si="10"/>
        <v>0</v>
      </c>
      <c r="AZ105" s="84">
        <f t="shared" si="11"/>
        <v>1</v>
      </c>
      <c r="BA105" s="85">
        <v>1</v>
      </c>
      <c r="BB105" s="81" t="s">
        <v>73</v>
      </c>
      <c r="BC105" s="72" t="s">
        <v>208</v>
      </c>
      <c r="BD105" s="289" t="s">
        <v>8131</v>
      </c>
      <c r="BE105" s="71" t="s">
        <v>65</v>
      </c>
      <c r="BF105" s="71" t="s">
        <v>65</v>
      </c>
    </row>
    <row r="106" spans="2:58" x14ac:dyDescent="0.25">
      <c r="B106" s="71">
        <v>2025</v>
      </c>
      <c r="C106" s="71">
        <v>891780111</v>
      </c>
      <c r="D106" s="71" t="s">
        <v>63</v>
      </c>
      <c r="E106" s="102" t="s">
        <v>8130</v>
      </c>
      <c r="F106" s="72" t="s">
        <v>8129</v>
      </c>
      <c r="G106" s="72">
        <v>0</v>
      </c>
      <c r="H106" s="72" t="s">
        <v>71</v>
      </c>
      <c r="I106" s="72" t="s">
        <v>64</v>
      </c>
      <c r="J106" s="104" t="s">
        <v>81</v>
      </c>
      <c r="K106" s="75" t="s">
        <v>8128</v>
      </c>
      <c r="L106" s="76">
        <v>15780000</v>
      </c>
      <c r="M106" s="72" t="s">
        <v>66</v>
      </c>
      <c r="N106" s="75" t="s">
        <v>6439</v>
      </c>
      <c r="O106" s="75">
        <v>1083040130</v>
      </c>
      <c r="P106" s="75">
        <v>123</v>
      </c>
      <c r="Q106" s="78">
        <v>45679</v>
      </c>
      <c r="R106" s="75">
        <v>1353279124</v>
      </c>
      <c r="S106" s="78">
        <v>45722</v>
      </c>
      <c r="T106" s="76">
        <v>15780000</v>
      </c>
      <c r="U106" s="76">
        <v>5463</v>
      </c>
      <c r="V106" s="72" t="s">
        <v>65</v>
      </c>
      <c r="W106" s="76">
        <v>57428039</v>
      </c>
      <c r="X106" s="104" t="s">
        <v>7232</v>
      </c>
      <c r="Y106" s="78">
        <v>45722</v>
      </c>
      <c r="Z106" s="78">
        <v>45722</v>
      </c>
      <c r="AA106" s="78" t="s">
        <v>73</v>
      </c>
      <c r="AB106" s="78">
        <v>45838</v>
      </c>
      <c r="AC106" s="102">
        <f t="shared" si="6"/>
        <v>116</v>
      </c>
      <c r="AD106" s="72">
        <v>0</v>
      </c>
      <c r="AE106" s="76">
        <v>0</v>
      </c>
      <c r="AF106" s="72">
        <v>1</v>
      </c>
      <c r="AG106" s="79">
        <v>45853</v>
      </c>
      <c r="AH106" s="102">
        <f t="shared" si="7"/>
        <v>15</v>
      </c>
      <c r="AI106" s="72">
        <v>0</v>
      </c>
      <c r="AJ106" s="76">
        <v>0</v>
      </c>
      <c r="AK106" s="72" t="s">
        <v>73</v>
      </c>
      <c r="AL106" s="80" t="s">
        <v>73</v>
      </c>
      <c r="AM106" s="72">
        <v>0</v>
      </c>
      <c r="AN106" s="80" t="s">
        <v>73</v>
      </c>
      <c r="AO106" s="80" t="s">
        <v>73</v>
      </c>
      <c r="AP106" s="80" t="s">
        <v>73</v>
      </c>
      <c r="AQ106" s="102">
        <f t="shared" si="8"/>
        <v>0</v>
      </c>
      <c r="AR106" s="102">
        <f t="shared" si="9"/>
        <v>15780000</v>
      </c>
      <c r="AS106" s="72" t="s">
        <v>65</v>
      </c>
      <c r="AT106" s="76">
        <v>15780000</v>
      </c>
      <c r="AU106" s="72" t="s">
        <v>319</v>
      </c>
      <c r="AV106" s="76">
        <v>0</v>
      </c>
      <c r="AW106" s="81" t="s">
        <v>73</v>
      </c>
      <c r="AX106" s="82">
        <v>15780000</v>
      </c>
      <c r="AY106" s="143">
        <f t="shared" si="10"/>
        <v>0</v>
      </c>
      <c r="AZ106" s="84">
        <f t="shared" si="11"/>
        <v>1</v>
      </c>
      <c r="BA106" s="85">
        <v>1</v>
      </c>
      <c r="BB106" s="81" t="s">
        <v>73</v>
      </c>
      <c r="BC106" s="72" t="s">
        <v>208</v>
      </c>
      <c r="BD106" s="289" t="s">
        <v>8127</v>
      </c>
      <c r="BE106" s="71" t="s">
        <v>65</v>
      </c>
      <c r="BF106" s="71" t="s">
        <v>65</v>
      </c>
    </row>
    <row r="107" spans="2:58" x14ac:dyDescent="0.25">
      <c r="B107" s="71">
        <v>2025</v>
      </c>
      <c r="C107" s="71">
        <v>891780111</v>
      </c>
      <c r="D107" s="71" t="s">
        <v>63</v>
      </c>
      <c r="E107" s="102" t="s">
        <v>8126</v>
      </c>
      <c r="F107" s="72" t="s">
        <v>8125</v>
      </c>
      <c r="G107" s="176">
        <v>2020000100116</v>
      </c>
      <c r="H107" s="72" t="s">
        <v>71</v>
      </c>
      <c r="I107" s="72" t="s">
        <v>2884</v>
      </c>
      <c r="J107" s="104" t="s">
        <v>81</v>
      </c>
      <c r="K107" s="75" t="s">
        <v>8124</v>
      </c>
      <c r="L107" s="76">
        <v>7200000</v>
      </c>
      <c r="M107" s="72" t="s">
        <v>66</v>
      </c>
      <c r="N107" s="75" t="s">
        <v>7128</v>
      </c>
      <c r="O107" s="75">
        <v>1082872242</v>
      </c>
      <c r="P107" s="76" t="s">
        <v>8022</v>
      </c>
      <c r="Q107" s="286" t="s">
        <v>8123</v>
      </c>
      <c r="R107" s="75">
        <v>55874347.649999999</v>
      </c>
      <c r="S107" s="78">
        <v>45723</v>
      </c>
      <c r="T107" s="76">
        <v>7200000</v>
      </c>
      <c r="U107" s="76" t="s">
        <v>8122</v>
      </c>
      <c r="V107" s="72" t="s">
        <v>65</v>
      </c>
      <c r="W107" s="76">
        <v>85461685</v>
      </c>
      <c r="X107" s="104" t="s">
        <v>7991</v>
      </c>
      <c r="Y107" s="78">
        <v>45722</v>
      </c>
      <c r="Z107" s="78">
        <v>45723</v>
      </c>
      <c r="AA107" s="78" t="s">
        <v>73</v>
      </c>
      <c r="AB107" s="78">
        <v>45777</v>
      </c>
      <c r="AC107" s="102">
        <f t="shared" si="6"/>
        <v>54</v>
      </c>
      <c r="AD107" s="72">
        <v>0</v>
      </c>
      <c r="AE107" s="76">
        <v>0</v>
      </c>
      <c r="AF107" s="72">
        <v>0</v>
      </c>
      <c r="AG107" s="79" t="s">
        <v>73</v>
      </c>
      <c r="AH107" s="102">
        <f t="shared" si="7"/>
        <v>0</v>
      </c>
      <c r="AI107" s="72">
        <v>0</v>
      </c>
      <c r="AJ107" s="76">
        <v>0</v>
      </c>
      <c r="AK107" s="72" t="s">
        <v>73</v>
      </c>
      <c r="AL107" s="80" t="s">
        <v>73</v>
      </c>
      <c r="AM107" s="72">
        <v>0</v>
      </c>
      <c r="AN107" s="80" t="s">
        <v>73</v>
      </c>
      <c r="AO107" s="80" t="s">
        <v>73</v>
      </c>
      <c r="AP107" s="80" t="s">
        <v>73</v>
      </c>
      <c r="AQ107" s="102">
        <f t="shared" si="8"/>
        <v>0</v>
      </c>
      <c r="AR107" s="102">
        <f t="shared" si="9"/>
        <v>7200000</v>
      </c>
      <c r="AS107" s="72" t="s">
        <v>319</v>
      </c>
      <c r="AT107" s="76">
        <v>0</v>
      </c>
      <c r="AU107" s="72" t="s">
        <v>319</v>
      </c>
      <c r="AV107" s="76">
        <v>0</v>
      </c>
      <c r="AW107" s="81" t="s">
        <v>73</v>
      </c>
      <c r="AX107" s="82">
        <v>0</v>
      </c>
      <c r="AY107" s="143">
        <f t="shared" si="10"/>
        <v>7200000</v>
      </c>
      <c r="AZ107" s="84">
        <f t="shared" si="11"/>
        <v>0</v>
      </c>
      <c r="BA107" s="85">
        <v>1</v>
      </c>
      <c r="BB107" s="81" t="s">
        <v>73</v>
      </c>
      <c r="BC107" s="72" t="s">
        <v>208</v>
      </c>
      <c r="BD107" s="289" t="s">
        <v>8121</v>
      </c>
      <c r="BE107" s="71" t="s">
        <v>65</v>
      </c>
      <c r="BF107" s="71" t="s">
        <v>65</v>
      </c>
    </row>
    <row r="108" spans="2:58" x14ac:dyDescent="0.25">
      <c r="B108" s="71">
        <v>2025</v>
      </c>
      <c r="C108" s="71">
        <v>891780111</v>
      </c>
      <c r="D108" s="71" t="s">
        <v>63</v>
      </c>
      <c r="E108" s="102" t="s">
        <v>8120</v>
      </c>
      <c r="F108" s="72" t="s">
        <v>8119</v>
      </c>
      <c r="G108" s="72">
        <v>0</v>
      </c>
      <c r="H108" s="72" t="s">
        <v>71</v>
      </c>
      <c r="I108" s="72" t="s">
        <v>64</v>
      </c>
      <c r="J108" s="104" t="s">
        <v>81</v>
      </c>
      <c r="K108" s="75" t="s">
        <v>8118</v>
      </c>
      <c r="L108" s="76">
        <v>10500000</v>
      </c>
      <c r="M108" s="72" t="s">
        <v>66</v>
      </c>
      <c r="N108" s="75" t="s">
        <v>6375</v>
      </c>
      <c r="O108" s="75">
        <v>1082990692</v>
      </c>
      <c r="P108" s="75">
        <v>123</v>
      </c>
      <c r="Q108" s="78">
        <v>45679</v>
      </c>
      <c r="R108" s="75">
        <v>1353279124</v>
      </c>
      <c r="S108" s="78">
        <v>45722</v>
      </c>
      <c r="T108" s="76">
        <v>10500000</v>
      </c>
      <c r="U108" s="76">
        <v>5462</v>
      </c>
      <c r="V108" s="72" t="s">
        <v>65</v>
      </c>
      <c r="W108" s="76">
        <v>1082939683</v>
      </c>
      <c r="X108" s="104" t="s">
        <v>2881</v>
      </c>
      <c r="Y108" s="78">
        <v>45722</v>
      </c>
      <c r="Z108" s="78">
        <v>45722</v>
      </c>
      <c r="AA108" s="78" t="s">
        <v>73</v>
      </c>
      <c r="AB108" s="78">
        <v>45838</v>
      </c>
      <c r="AC108" s="102">
        <f t="shared" si="6"/>
        <v>116</v>
      </c>
      <c r="AD108" s="72">
        <v>0</v>
      </c>
      <c r="AE108" s="76">
        <v>0</v>
      </c>
      <c r="AF108" s="72">
        <v>0</v>
      </c>
      <c r="AG108" s="79" t="s">
        <v>73</v>
      </c>
      <c r="AH108" s="102">
        <f t="shared" si="7"/>
        <v>0</v>
      </c>
      <c r="AI108" s="72">
        <v>0</v>
      </c>
      <c r="AJ108" s="76">
        <v>0</v>
      </c>
      <c r="AK108" s="72" t="s">
        <v>73</v>
      </c>
      <c r="AL108" s="80" t="s">
        <v>73</v>
      </c>
      <c r="AM108" s="72">
        <v>0</v>
      </c>
      <c r="AN108" s="80" t="s">
        <v>73</v>
      </c>
      <c r="AO108" s="80" t="s">
        <v>73</v>
      </c>
      <c r="AP108" s="80" t="s">
        <v>73</v>
      </c>
      <c r="AQ108" s="102">
        <f t="shared" si="8"/>
        <v>0</v>
      </c>
      <c r="AR108" s="102">
        <f t="shared" si="9"/>
        <v>10500000</v>
      </c>
      <c r="AS108" s="72" t="s">
        <v>65</v>
      </c>
      <c r="AT108" s="76">
        <v>10500000</v>
      </c>
      <c r="AU108" s="72" t="s">
        <v>319</v>
      </c>
      <c r="AV108" s="76">
        <v>0</v>
      </c>
      <c r="AW108" s="81" t="s">
        <v>73</v>
      </c>
      <c r="AX108" s="82">
        <v>7875000</v>
      </c>
      <c r="AY108" s="143">
        <f t="shared" si="10"/>
        <v>2625000</v>
      </c>
      <c r="AZ108" s="84">
        <f t="shared" si="11"/>
        <v>0.75</v>
      </c>
      <c r="BA108" s="85">
        <v>1</v>
      </c>
      <c r="BB108" s="81" t="s">
        <v>73</v>
      </c>
      <c r="BC108" s="72" t="s">
        <v>208</v>
      </c>
      <c r="BD108" s="289" t="s">
        <v>8117</v>
      </c>
      <c r="BE108" s="71" t="s">
        <v>65</v>
      </c>
      <c r="BF108" s="71" t="s">
        <v>65</v>
      </c>
    </row>
    <row r="109" spans="2:58" x14ac:dyDescent="0.25">
      <c r="B109" s="71">
        <v>2025</v>
      </c>
      <c r="C109" s="71">
        <v>891780111</v>
      </c>
      <c r="D109" s="71" t="s">
        <v>63</v>
      </c>
      <c r="E109" s="102" t="s">
        <v>8116</v>
      </c>
      <c r="F109" s="72" t="s">
        <v>8115</v>
      </c>
      <c r="G109" s="72">
        <v>0</v>
      </c>
      <c r="H109" s="72" t="s">
        <v>71</v>
      </c>
      <c r="I109" s="72" t="s">
        <v>64</v>
      </c>
      <c r="J109" s="104" t="s">
        <v>81</v>
      </c>
      <c r="K109" s="75" t="s">
        <v>8114</v>
      </c>
      <c r="L109" s="76">
        <v>10500000</v>
      </c>
      <c r="M109" s="72" t="s">
        <v>66</v>
      </c>
      <c r="N109" s="75" t="s">
        <v>5484</v>
      </c>
      <c r="O109" s="75">
        <v>1082952509</v>
      </c>
      <c r="P109" s="75">
        <v>123</v>
      </c>
      <c r="Q109" s="78">
        <v>45679</v>
      </c>
      <c r="R109" s="75">
        <v>1353279124</v>
      </c>
      <c r="S109" s="78">
        <v>45723</v>
      </c>
      <c r="T109" s="76">
        <v>10500000</v>
      </c>
      <c r="U109" s="76">
        <v>5487</v>
      </c>
      <c r="V109" s="72" t="s">
        <v>65</v>
      </c>
      <c r="W109" s="76">
        <v>1082939683</v>
      </c>
      <c r="X109" s="104" t="s">
        <v>2881</v>
      </c>
      <c r="Y109" s="78">
        <v>45723</v>
      </c>
      <c r="Z109" s="78">
        <v>45723</v>
      </c>
      <c r="AA109" s="78" t="s">
        <v>73</v>
      </c>
      <c r="AB109" s="78">
        <v>45838</v>
      </c>
      <c r="AC109" s="102">
        <f t="shared" si="6"/>
        <v>115</v>
      </c>
      <c r="AD109" s="72">
        <v>0</v>
      </c>
      <c r="AE109" s="76">
        <v>0</v>
      </c>
      <c r="AF109" s="72">
        <v>0</v>
      </c>
      <c r="AG109" s="79" t="s">
        <v>73</v>
      </c>
      <c r="AH109" s="102">
        <f t="shared" si="7"/>
        <v>0</v>
      </c>
      <c r="AI109" s="72">
        <v>0</v>
      </c>
      <c r="AJ109" s="76">
        <v>0</v>
      </c>
      <c r="AK109" s="72" t="s">
        <v>73</v>
      </c>
      <c r="AL109" s="80" t="s">
        <v>73</v>
      </c>
      <c r="AM109" s="72">
        <v>0</v>
      </c>
      <c r="AN109" s="80" t="s">
        <v>73</v>
      </c>
      <c r="AO109" s="80" t="s">
        <v>73</v>
      </c>
      <c r="AP109" s="80" t="s">
        <v>73</v>
      </c>
      <c r="AQ109" s="102">
        <f t="shared" si="8"/>
        <v>0</v>
      </c>
      <c r="AR109" s="102">
        <f t="shared" si="9"/>
        <v>10500000</v>
      </c>
      <c r="AS109" s="72" t="s">
        <v>65</v>
      </c>
      <c r="AT109" s="76">
        <v>10500000</v>
      </c>
      <c r="AU109" s="72" t="s">
        <v>319</v>
      </c>
      <c r="AV109" s="76">
        <v>0</v>
      </c>
      <c r="AW109" s="81" t="s">
        <v>73</v>
      </c>
      <c r="AX109" s="82">
        <v>10500000</v>
      </c>
      <c r="AY109" s="143">
        <f t="shared" si="10"/>
        <v>0</v>
      </c>
      <c r="AZ109" s="84">
        <f t="shared" si="11"/>
        <v>1</v>
      </c>
      <c r="BA109" s="85">
        <v>1</v>
      </c>
      <c r="BB109" s="81" t="s">
        <v>73</v>
      </c>
      <c r="BC109" s="72" t="s">
        <v>208</v>
      </c>
      <c r="BD109" s="289" t="s">
        <v>8113</v>
      </c>
      <c r="BE109" s="71" t="s">
        <v>65</v>
      </c>
      <c r="BF109" s="71" t="s">
        <v>65</v>
      </c>
    </row>
    <row r="110" spans="2:58" x14ac:dyDescent="0.25">
      <c r="B110" s="71">
        <v>2025</v>
      </c>
      <c r="C110" s="71">
        <v>891780111</v>
      </c>
      <c r="D110" s="71" t="s">
        <v>63</v>
      </c>
      <c r="E110" s="102" t="s">
        <v>8112</v>
      </c>
      <c r="F110" s="72" t="s">
        <v>8111</v>
      </c>
      <c r="G110" s="72">
        <v>0</v>
      </c>
      <c r="H110" s="72" t="s">
        <v>71</v>
      </c>
      <c r="I110" s="72" t="s">
        <v>2884</v>
      </c>
      <c r="J110" s="104" t="s">
        <v>81</v>
      </c>
      <c r="K110" s="75" t="s">
        <v>8110</v>
      </c>
      <c r="L110" s="76">
        <v>3800000</v>
      </c>
      <c r="M110" s="72" t="s">
        <v>66</v>
      </c>
      <c r="N110" s="75" t="s">
        <v>8109</v>
      </c>
      <c r="O110" s="75">
        <v>1193218509</v>
      </c>
      <c r="P110" s="75">
        <v>269</v>
      </c>
      <c r="Q110" s="78">
        <v>45694</v>
      </c>
      <c r="R110" s="75">
        <v>503100000</v>
      </c>
      <c r="S110" s="78">
        <v>45726</v>
      </c>
      <c r="T110" s="76">
        <v>3800000</v>
      </c>
      <c r="U110" s="76">
        <v>5512</v>
      </c>
      <c r="V110" s="72" t="s">
        <v>65</v>
      </c>
      <c r="W110" s="76">
        <v>36559959</v>
      </c>
      <c r="X110" s="104" t="s">
        <v>4766</v>
      </c>
      <c r="Y110" s="78">
        <v>45723</v>
      </c>
      <c r="Z110" s="78">
        <v>45726</v>
      </c>
      <c r="AA110" s="78" t="s">
        <v>73</v>
      </c>
      <c r="AB110" s="78">
        <v>45747</v>
      </c>
      <c r="AC110" s="102">
        <f t="shared" si="6"/>
        <v>21</v>
      </c>
      <c r="AD110" s="72">
        <v>0</v>
      </c>
      <c r="AE110" s="76">
        <v>0</v>
      </c>
      <c r="AF110" s="72">
        <v>0</v>
      </c>
      <c r="AG110" s="79" t="s">
        <v>73</v>
      </c>
      <c r="AH110" s="102">
        <f t="shared" si="7"/>
        <v>0</v>
      </c>
      <c r="AI110" s="72">
        <v>0</v>
      </c>
      <c r="AJ110" s="76">
        <v>0</v>
      </c>
      <c r="AK110" s="72" t="s">
        <v>73</v>
      </c>
      <c r="AL110" s="80" t="s">
        <v>73</v>
      </c>
      <c r="AM110" s="72">
        <v>0</v>
      </c>
      <c r="AN110" s="80" t="s">
        <v>73</v>
      </c>
      <c r="AO110" s="80" t="s">
        <v>73</v>
      </c>
      <c r="AP110" s="80" t="s">
        <v>73</v>
      </c>
      <c r="AQ110" s="102">
        <f t="shared" si="8"/>
        <v>0</v>
      </c>
      <c r="AR110" s="102">
        <f t="shared" si="9"/>
        <v>3800000</v>
      </c>
      <c r="AS110" s="72" t="s">
        <v>319</v>
      </c>
      <c r="AT110" s="76">
        <v>0</v>
      </c>
      <c r="AU110" s="72" t="s">
        <v>319</v>
      </c>
      <c r="AV110" s="76">
        <v>0</v>
      </c>
      <c r="AW110" s="81" t="s">
        <v>73</v>
      </c>
      <c r="AX110" s="82">
        <v>3800000</v>
      </c>
      <c r="AY110" s="143">
        <f t="shared" si="10"/>
        <v>0</v>
      </c>
      <c r="AZ110" s="84">
        <f t="shared" si="11"/>
        <v>1</v>
      </c>
      <c r="BA110" s="85">
        <v>1</v>
      </c>
      <c r="BB110" s="81" t="s">
        <v>73</v>
      </c>
      <c r="BC110" s="72" t="s">
        <v>208</v>
      </c>
      <c r="BD110" s="289" t="s">
        <v>8108</v>
      </c>
      <c r="BE110" s="71" t="s">
        <v>65</v>
      </c>
      <c r="BF110" s="71" t="s">
        <v>65</v>
      </c>
    </row>
    <row r="111" spans="2:58" x14ac:dyDescent="0.25">
      <c r="B111" s="71">
        <v>2025</v>
      </c>
      <c r="C111" s="71">
        <v>891780111</v>
      </c>
      <c r="D111" s="71" t="s">
        <v>63</v>
      </c>
      <c r="E111" s="102" t="s">
        <v>8107</v>
      </c>
      <c r="F111" s="72" t="s">
        <v>8106</v>
      </c>
      <c r="G111" s="72">
        <v>0</v>
      </c>
      <c r="H111" s="72" t="s">
        <v>71</v>
      </c>
      <c r="I111" s="72" t="s">
        <v>2884</v>
      </c>
      <c r="J111" s="104" t="s">
        <v>81</v>
      </c>
      <c r="K111" s="75" t="s">
        <v>8105</v>
      </c>
      <c r="L111" s="76">
        <v>15000000</v>
      </c>
      <c r="M111" s="72" t="s">
        <v>66</v>
      </c>
      <c r="N111" s="75" t="s">
        <v>7023</v>
      </c>
      <c r="O111" s="75">
        <v>84088532</v>
      </c>
      <c r="P111" s="75">
        <v>373</v>
      </c>
      <c r="Q111" s="78">
        <v>45705</v>
      </c>
      <c r="R111" s="75">
        <v>77500000</v>
      </c>
      <c r="S111" s="78">
        <v>45723</v>
      </c>
      <c r="T111" s="76">
        <v>15000000</v>
      </c>
      <c r="U111" s="76">
        <v>5488</v>
      </c>
      <c r="V111" s="72" t="s">
        <v>65</v>
      </c>
      <c r="W111" s="76">
        <v>16078654</v>
      </c>
      <c r="X111" s="104" t="s">
        <v>365</v>
      </c>
      <c r="Y111" s="78">
        <v>45723</v>
      </c>
      <c r="Z111" s="78">
        <v>45723</v>
      </c>
      <c r="AA111" s="78" t="s">
        <v>73</v>
      </c>
      <c r="AB111" s="78">
        <v>45869</v>
      </c>
      <c r="AC111" s="102">
        <f t="shared" si="6"/>
        <v>146</v>
      </c>
      <c r="AD111" s="72">
        <v>0</v>
      </c>
      <c r="AE111" s="76">
        <v>0</v>
      </c>
      <c r="AF111" s="72">
        <v>0</v>
      </c>
      <c r="AG111" s="79" t="s">
        <v>73</v>
      </c>
      <c r="AH111" s="102">
        <f t="shared" si="7"/>
        <v>0</v>
      </c>
      <c r="AI111" s="72">
        <v>0</v>
      </c>
      <c r="AJ111" s="76">
        <v>0</v>
      </c>
      <c r="AK111" s="72" t="s">
        <v>73</v>
      </c>
      <c r="AL111" s="80" t="s">
        <v>73</v>
      </c>
      <c r="AM111" s="72">
        <v>0</v>
      </c>
      <c r="AN111" s="80" t="s">
        <v>73</v>
      </c>
      <c r="AO111" s="80" t="s">
        <v>73</v>
      </c>
      <c r="AP111" s="80" t="s">
        <v>73</v>
      </c>
      <c r="AQ111" s="102">
        <f t="shared" si="8"/>
        <v>0</v>
      </c>
      <c r="AR111" s="102">
        <f t="shared" si="9"/>
        <v>15000000</v>
      </c>
      <c r="AS111" s="72" t="s">
        <v>319</v>
      </c>
      <c r="AT111" s="76">
        <v>0</v>
      </c>
      <c r="AU111" s="72" t="s">
        <v>319</v>
      </c>
      <c r="AV111" s="76">
        <v>0</v>
      </c>
      <c r="AW111" s="81" t="s">
        <v>73</v>
      </c>
      <c r="AX111" s="82">
        <v>15000000</v>
      </c>
      <c r="AY111" s="143">
        <f t="shared" si="10"/>
        <v>0</v>
      </c>
      <c r="AZ111" s="84">
        <f t="shared" si="11"/>
        <v>1</v>
      </c>
      <c r="BA111" s="85">
        <v>1</v>
      </c>
      <c r="BB111" s="81" t="s">
        <v>73</v>
      </c>
      <c r="BC111" s="72" t="s">
        <v>208</v>
      </c>
      <c r="BD111" s="289" t="s">
        <v>8104</v>
      </c>
      <c r="BE111" s="71" t="s">
        <v>65</v>
      </c>
      <c r="BF111" s="71" t="s">
        <v>65</v>
      </c>
    </row>
    <row r="112" spans="2:58" x14ac:dyDescent="0.25">
      <c r="B112" s="71">
        <v>2025</v>
      </c>
      <c r="C112" s="71">
        <v>891780111</v>
      </c>
      <c r="D112" s="71" t="s">
        <v>63</v>
      </c>
      <c r="E112" s="102" t="s">
        <v>8103</v>
      </c>
      <c r="F112" s="72" t="s">
        <v>8102</v>
      </c>
      <c r="G112" s="72">
        <v>0</v>
      </c>
      <c r="H112" s="72" t="s">
        <v>71</v>
      </c>
      <c r="I112" s="72" t="s">
        <v>2884</v>
      </c>
      <c r="J112" s="104" t="s">
        <v>81</v>
      </c>
      <c r="K112" s="75" t="s">
        <v>8101</v>
      </c>
      <c r="L112" s="76">
        <v>5600000</v>
      </c>
      <c r="M112" s="72" t="s">
        <v>66</v>
      </c>
      <c r="N112" s="75" t="s">
        <v>4026</v>
      </c>
      <c r="O112" s="75">
        <v>85470058</v>
      </c>
      <c r="P112" s="75">
        <v>489</v>
      </c>
      <c r="Q112" s="78">
        <v>45714</v>
      </c>
      <c r="R112" s="75">
        <v>267300000</v>
      </c>
      <c r="S112" s="78">
        <v>45723</v>
      </c>
      <c r="T112" s="76">
        <v>5600000</v>
      </c>
      <c r="U112" s="76">
        <v>5489</v>
      </c>
      <c r="V112" s="72" t="s">
        <v>65</v>
      </c>
      <c r="W112" s="76">
        <v>72005158</v>
      </c>
      <c r="X112" s="104" t="s">
        <v>7275</v>
      </c>
      <c r="Y112" s="78">
        <v>45723</v>
      </c>
      <c r="Z112" s="78">
        <v>45723</v>
      </c>
      <c r="AA112" s="78" t="s">
        <v>73</v>
      </c>
      <c r="AB112" s="78">
        <v>45782</v>
      </c>
      <c r="AC112" s="102">
        <f t="shared" si="6"/>
        <v>59</v>
      </c>
      <c r="AD112" s="72">
        <v>0</v>
      </c>
      <c r="AE112" s="76">
        <v>0</v>
      </c>
      <c r="AF112" s="72">
        <v>0</v>
      </c>
      <c r="AG112" s="79" t="s">
        <v>73</v>
      </c>
      <c r="AH112" s="102">
        <f t="shared" si="7"/>
        <v>0</v>
      </c>
      <c r="AI112" s="72">
        <v>0</v>
      </c>
      <c r="AJ112" s="76">
        <v>0</v>
      </c>
      <c r="AK112" s="72" t="s">
        <v>73</v>
      </c>
      <c r="AL112" s="80" t="s">
        <v>73</v>
      </c>
      <c r="AM112" s="72">
        <v>0</v>
      </c>
      <c r="AN112" s="80" t="s">
        <v>73</v>
      </c>
      <c r="AO112" s="80" t="s">
        <v>73</v>
      </c>
      <c r="AP112" s="80" t="s">
        <v>73</v>
      </c>
      <c r="AQ112" s="102">
        <f t="shared" si="8"/>
        <v>0</v>
      </c>
      <c r="AR112" s="102">
        <f t="shared" si="9"/>
        <v>5600000</v>
      </c>
      <c r="AS112" s="72" t="s">
        <v>319</v>
      </c>
      <c r="AT112" s="76">
        <v>0</v>
      </c>
      <c r="AU112" s="72" t="s">
        <v>319</v>
      </c>
      <c r="AV112" s="76">
        <v>0</v>
      </c>
      <c r="AW112" s="81" t="s">
        <v>73</v>
      </c>
      <c r="AX112" s="82">
        <v>5600000</v>
      </c>
      <c r="AY112" s="143">
        <f t="shared" si="10"/>
        <v>0</v>
      </c>
      <c r="AZ112" s="84">
        <f t="shared" si="11"/>
        <v>1</v>
      </c>
      <c r="BA112" s="85">
        <v>1</v>
      </c>
      <c r="BB112" s="81" t="s">
        <v>73</v>
      </c>
      <c r="BC112" s="72" t="s">
        <v>208</v>
      </c>
      <c r="BD112" s="289" t="s">
        <v>8100</v>
      </c>
      <c r="BE112" s="71" t="s">
        <v>65</v>
      </c>
      <c r="BF112" s="71" t="s">
        <v>65</v>
      </c>
    </row>
    <row r="113" spans="2:58" x14ac:dyDescent="0.25">
      <c r="B113" s="71">
        <v>2025</v>
      </c>
      <c r="C113" s="71">
        <v>891780111</v>
      </c>
      <c r="D113" s="71" t="s">
        <v>63</v>
      </c>
      <c r="E113" s="102" t="s">
        <v>8099</v>
      </c>
      <c r="F113" s="72" t="s">
        <v>8098</v>
      </c>
      <c r="G113" s="72">
        <v>0</v>
      </c>
      <c r="H113" s="72" t="s">
        <v>71</v>
      </c>
      <c r="I113" s="72" t="s">
        <v>2884</v>
      </c>
      <c r="J113" s="104" t="s">
        <v>81</v>
      </c>
      <c r="K113" s="75" t="s">
        <v>8097</v>
      </c>
      <c r="L113" s="76">
        <v>12250000</v>
      </c>
      <c r="M113" s="72" t="s">
        <v>66</v>
      </c>
      <c r="N113" s="75" t="s">
        <v>7420</v>
      </c>
      <c r="O113" s="75">
        <v>1082862195</v>
      </c>
      <c r="P113" s="75">
        <v>489</v>
      </c>
      <c r="Q113" s="78">
        <v>45714</v>
      </c>
      <c r="R113" s="75">
        <v>267300000</v>
      </c>
      <c r="S113" s="78">
        <v>45726</v>
      </c>
      <c r="T113" s="76">
        <v>12250000</v>
      </c>
      <c r="U113" s="76">
        <v>5514</v>
      </c>
      <c r="V113" s="72" t="s">
        <v>65</v>
      </c>
      <c r="W113" s="76">
        <v>72005158</v>
      </c>
      <c r="X113" s="104" t="s">
        <v>7275</v>
      </c>
      <c r="Y113" s="78">
        <v>45726</v>
      </c>
      <c r="Z113" s="78">
        <v>45726</v>
      </c>
      <c r="AA113" s="78" t="s">
        <v>73</v>
      </c>
      <c r="AB113" s="78">
        <v>45828</v>
      </c>
      <c r="AC113" s="102">
        <f t="shared" si="6"/>
        <v>102</v>
      </c>
      <c r="AD113" s="72">
        <v>0</v>
      </c>
      <c r="AE113" s="76">
        <v>0</v>
      </c>
      <c r="AF113" s="72">
        <v>0</v>
      </c>
      <c r="AG113" s="79" t="s">
        <v>73</v>
      </c>
      <c r="AH113" s="102">
        <f t="shared" si="7"/>
        <v>0</v>
      </c>
      <c r="AI113" s="72">
        <v>0</v>
      </c>
      <c r="AJ113" s="76">
        <v>0</v>
      </c>
      <c r="AK113" s="72" t="s">
        <v>73</v>
      </c>
      <c r="AL113" s="80" t="s">
        <v>73</v>
      </c>
      <c r="AM113" s="72">
        <v>0</v>
      </c>
      <c r="AN113" s="80" t="s">
        <v>73</v>
      </c>
      <c r="AO113" s="80" t="s">
        <v>73</v>
      </c>
      <c r="AP113" s="80" t="s">
        <v>73</v>
      </c>
      <c r="AQ113" s="102">
        <f t="shared" si="8"/>
        <v>0</v>
      </c>
      <c r="AR113" s="102">
        <f t="shared" si="9"/>
        <v>12250000</v>
      </c>
      <c r="AS113" s="72" t="s">
        <v>319</v>
      </c>
      <c r="AT113" s="76">
        <v>0</v>
      </c>
      <c r="AU113" s="72" t="s">
        <v>319</v>
      </c>
      <c r="AV113" s="76">
        <v>0</v>
      </c>
      <c r="AW113" s="81" t="s">
        <v>73</v>
      </c>
      <c r="AX113" s="82">
        <v>12250000</v>
      </c>
      <c r="AY113" s="143">
        <f t="shared" si="10"/>
        <v>0</v>
      </c>
      <c r="AZ113" s="84">
        <f t="shared" si="11"/>
        <v>1</v>
      </c>
      <c r="BA113" s="85">
        <v>1</v>
      </c>
      <c r="BB113" s="81" t="s">
        <v>73</v>
      </c>
      <c r="BC113" s="72" t="s">
        <v>208</v>
      </c>
      <c r="BD113" s="289" t="s">
        <v>8096</v>
      </c>
      <c r="BE113" s="71" t="s">
        <v>65</v>
      </c>
      <c r="BF113" s="71" t="s">
        <v>65</v>
      </c>
    </row>
    <row r="114" spans="2:58" x14ac:dyDescent="0.25">
      <c r="B114" s="71">
        <v>2025</v>
      </c>
      <c r="C114" s="71">
        <v>891780111</v>
      </c>
      <c r="D114" s="71" t="s">
        <v>63</v>
      </c>
      <c r="E114" s="102" t="s">
        <v>8095</v>
      </c>
      <c r="F114" s="72" t="s">
        <v>8094</v>
      </c>
      <c r="G114" s="72">
        <v>0</v>
      </c>
      <c r="H114" s="72" t="s">
        <v>71</v>
      </c>
      <c r="I114" s="72" t="s">
        <v>2884</v>
      </c>
      <c r="J114" s="104" t="s">
        <v>81</v>
      </c>
      <c r="K114" s="75" t="s">
        <v>8093</v>
      </c>
      <c r="L114" s="76">
        <v>5620000</v>
      </c>
      <c r="M114" s="72" t="s">
        <v>66</v>
      </c>
      <c r="N114" s="75" t="s">
        <v>7297</v>
      </c>
      <c r="O114" s="75">
        <v>57464799</v>
      </c>
      <c r="P114" s="75">
        <v>489</v>
      </c>
      <c r="Q114" s="78">
        <v>45714</v>
      </c>
      <c r="R114" s="75">
        <v>267300000</v>
      </c>
      <c r="S114" s="78">
        <v>45726</v>
      </c>
      <c r="T114" s="76">
        <v>5620000</v>
      </c>
      <c r="U114" s="76">
        <v>5515</v>
      </c>
      <c r="V114" s="72" t="s">
        <v>65</v>
      </c>
      <c r="W114" s="76">
        <v>72005158</v>
      </c>
      <c r="X114" s="104" t="s">
        <v>7275</v>
      </c>
      <c r="Y114" s="78">
        <v>45726</v>
      </c>
      <c r="Z114" s="78">
        <v>45726</v>
      </c>
      <c r="AA114" s="78" t="s">
        <v>73</v>
      </c>
      <c r="AB114" s="78">
        <v>45782</v>
      </c>
      <c r="AC114" s="102">
        <f t="shared" si="6"/>
        <v>56</v>
      </c>
      <c r="AD114" s="72">
        <v>0</v>
      </c>
      <c r="AE114" s="76">
        <v>0</v>
      </c>
      <c r="AF114" s="72">
        <v>0</v>
      </c>
      <c r="AG114" s="79" t="s">
        <v>73</v>
      </c>
      <c r="AH114" s="102">
        <f t="shared" si="7"/>
        <v>0</v>
      </c>
      <c r="AI114" s="72">
        <v>0</v>
      </c>
      <c r="AJ114" s="76">
        <v>0</v>
      </c>
      <c r="AK114" s="72" t="s">
        <v>73</v>
      </c>
      <c r="AL114" s="80" t="s">
        <v>73</v>
      </c>
      <c r="AM114" s="72">
        <v>0</v>
      </c>
      <c r="AN114" s="80" t="s">
        <v>73</v>
      </c>
      <c r="AO114" s="80" t="s">
        <v>73</v>
      </c>
      <c r="AP114" s="80" t="s">
        <v>73</v>
      </c>
      <c r="AQ114" s="102">
        <f t="shared" si="8"/>
        <v>0</v>
      </c>
      <c r="AR114" s="102">
        <f t="shared" si="9"/>
        <v>5620000</v>
      </c>
      <c r="AS114" s="72" t="s">
        <v>319</v>
      </c>
      <c r="AT114" s="76">
        <v>0</v>
      </c>
      <c r="AU114" s="72" t="s">
        <v>319</v>
      </c>
      <c r="AV114" s="76">
        <v>0</v>
      </c>
      <c r="AW114" s="81" t="s">
        <v>73</v>
      </c>
      <c r="AX114" s="82">
        <v>5620000</v>
      </c>
      <c r="AY114" s="143">
        <f t="shared" si="10"/>
        <v>0</v>
      </c>
      <c r="AZ114" s="84">
        <f t="shared" si="11"/>
        <v>1</v>
      </c>
      <c r="BA114" s="85">
        <v>1</v>
      </c>
      <c r="BB114" s="81" t="s">
        <v>73</v>
      </c>
      <c r="BC114" s="72" t="s">
        <v>208</v>
      </c>
      <c r="BD114" s="289" t="s">
        <v>8092</v>
      </c>
      <c r="BE114" s="71" t="s">
        <v>65</v>
      </c>
      <c r="BF114" s="71" t="s">
        <v>65</v>
      </c>
    </row>
    <row r="115" spans="2:58" x14ac:dyDescent="0.25">
      <c r="B115" s="71">
        <v>2025</v>
      </c>
      <c r="C115" s="71">
        <v>891780111</v>
      </c>
      <c r="D115" s="71" t="s">
        <v>63</v>
      </c>
      <c r="E115" s="102" t="s">
        <v>8091</v>
      </c>
      <c r="F115" s="72" t="s">
        <v>8090</v>
      </c>
      <c r="G115" s="72">
        <v>0</v>
      </c>
      <c r="H115" s="72" t="s">
        <v>71</v>
      </c>
      <c r="I115" s="72" t="s">
        <v>64</v>
      </c>
      <c r="J115" s="104" t="s">
        <v>81</v>
      </c>
      <c r="K115" s="75" t="s">
        <v>8089</v>
      </c>
      <c r="L115" s="76">
        <v>12600000</v>
      </c>
      <c r="M115" s="72" t="s">
        <v>66</v>
      </c>
      <c r="N115" s="75" t="s">
        <v>3862</v>
      </c>
      <c r="O115" s="75">
        <v>1004354575</v>
      </c>
      <c r="P115" s="75">
        <v>123</v>
      </c>
      <c r="Q115" s="78">
        <v>45679</v>
      </c>
      <c r="R115" s="75">
        <v>1353279124</v>
      </c>
      <c r="S115" s="78">
        <v>45726</v>
      </c>
      <c r="T115" s="76">
        <v>12600000</v>
      </c>
      <c r="U115" s="76">
        <v>5516</v>
      </c>
      <c r="V115" s="72" t="s">
        <v>65</v>
      </c>
      <c r="W115" s="76">
        <v>1192791759</v>
      </c>
      <c r="X115" s="104" t="s">
        <v>3787</v>
      </c>
      <c r="Y115" s="78">
        <v>45726</v>
      </c>
      <c r="Z115" s="78">
        <v>45726</v>
      </c>
      <c r="AA115" s="78" t="s">
        <v>73</v>
      </c>
      <c r="AB115" s="78">
        <v>45838</v>
      </c>
      <c r="AC115" s="102">
        <f t="shared" si="6"/>
        <v>112</v>
      </c>
      <c r="AD115" s="72">
        <v>0</v>
      </c>
      <c r="AE115" s="76">
        <v>0</v>
      </c>
      <c r="AF115" s="72">
        <v>0</v>
      </c>
      <c r="AG115" s="79" t="s">
        <v>73</v>
      </c>
      <c r="AH115" s="102">
        <f t="shared" si="7"/>
        <v>0</v>
      </c>
      <c r="AI115" s="72">
        <v>0</v>
      </c>
      <c r="AJ115" s="76">
        <v>0</v>
      </c>
      <c r="AK115" s="72" t="s">
        <v>73</v>
      </c>
      <c r="AL115" s="80" t="s">
        <v>73</v>
      </c>
      <c r="AM115" s="72">
        <v>0</v>
      </c>
      <c r="AN115" s="80" t="s">
        <v>73</v>
      </c>
      <c r="AO115" s="80" t="s">
        <v>73</v>
      </c>
      <c r="AP115" s="80" t="s">
        <v>73</v>
      </c>
      <c r="AQ115" s="102">
        <f t="shared" si="8"/>
        <v>0</v>
      </c>
      <c r="AR115" s="102">
        <f t="shared" si="9"/>
        <v>12600000</v>
      </c>
      <c r="AS115" s="72" t="s">
        <v>65</v>
      </c>
      <c r="AT115" s="76">
        <v>12600000</v>
      </c>
      <c r="AU115" s="72" t="s">
        <v>319</v>
      </c>
      <c r="AV115" s="76">
        <v>0</v>
      </c>
      <c r="AW115" s="81" t="s">
        <v>73</v>
      </c>
      <c r="AX115" s="82">
        <v>12600000</v>
      </c>
      <c r="AY115" s="143">
        <f t="shared" si="10"/>
        <v>0</v>
      </c>
      <c r="AZ115" s="84">
        <f t="shared" si="11"/>
        <v>1</v>
      </c>
      <c r="BA115" s="85">
        <v>1</v>
      </c>
      <c r="BB115" s="81" t="s">
        <v>73</v>
      </c>
      <c r="BC115" s="72" t="s">
        <v>208</v>
      </c>
      <c r="BD115" s="289" t="s">
        <v>8088</v>
      </c>
      <c r="BE115" s="71" t="s">
        <v>65</v>
      </c>
      <c r="BF115" s="71" t="s">
        <v>65</v>
      </c>
    </row>
    <row r="116" spans="2:58" x14ac:dyDescent="0.25">
      <c r="B116" s="71">
        <v>2025</v>
      </c>
      <c r="C116" s="71">
        <v>891780111</v>
      </c>
      <c r="D116" s="71" t="s">
        <v>63</v>
      </c>
      <c r="E116" s="102" t="s">
        <v>8087</v>
      </c>
      <c r="F116" s="72" t="s">
        <v>8086</v>
      </c>
      <c r="G116" s="72">
        <v>0</v>
      </c>
      <c r="H116" s="72" t="s">
        <v>71</v>
      </c>
      <c r="I116" s="72" t="s">
        <v>64</v>
      </c>
      <c r="J116" s="104" t="s">
        <v>81</v>
      </c>
      <c r="K116" s="75" t="s">
        <v>8085</v>
      </c>
      <c r="L116" s="76">
        <v>24000000</v>
      </c>
      <c r="M116" s="72" t="s">
        <v>66</v>
      </c>
      <c r="N116" s="75" t="s">
        <v>6360</v>
      </c>
      <c r="O116" s="75">
        <v>39046824</v>
      </c>
      <c r="P116" s="75">
        <v>123</v>
      </c>
      <c r="Q116" s="78">
        <v>45679</v>
      </c>
      <c r="R116" s="75">
        <v>1353279124</v>
      </c>
      <c r="S116" s="78">
        <v>45728</v>
      </c>
      <c r="T116" s="76">
        <v>24000000</v>
      </c>
      <c r="U116" s="76">
        <v>5578</v>
      </c>
      <c r="V116" s="72" t="s">
        <v>65</v>
      </c>
      <c r="W116" s="76">
        <v>1082939683</v>
      </c>
      <c r="X116" s="104" t="s">
        <v>2881</v>
      </c>
      <c r="Y116" s="78">
        <v>45727</v>
      </c>
      <c r="Z116" s="78">
        <v>45728</v>
      </c>
      <c r="AA116" s="78" t="s">
        <v>73</v>
      </c>
      <c r="AB116" s="78">
        <v>45838</v>
      </c>
      <c r="AC116" s="102">
        <f t="shared" si="6"/>
        <v>110</v>
      </c>
      <c r="AD116" s="72">
        <v>0</v>
      </c>
      <c r="AE116" s="76">
        <v>0</v>
      </c>
      <c r="AF116" s="72">
        <v>0</v>
      </c>
      <c r="AG116" s="79" t="s">
        <v>73</v>
      </c>
      <c r="AH116" s="102">
        <f t="shared" si="7"/>
        <v>0</v>
      </c>
      <c r="AI116" s="72">
        <v>0</v>
      </c>
      <c r="AJ116" s="76">
        <v>0</v>
      </c>
      <c r="AK116" s="72" t="s">
        <v>73</v>
      </c>
      <c r="AL116" s="80" t="s">
        <v>73</v>
      </c>
      <c r="AM116" s="72">
        <v>0</v>
      </c>
      <c r="AN116" s="80" t="s">
        <v>73</v>
      </c>
      <c r="AO116" s="80" t="s">
        <v>73</v>
      </c>
      <c r="AP116" s="80" t="s">
        <v>73</v>
      </c>
      <c r="AQ116" s="102">
        <f t="shared" si="8"/>
        <v>0</v>
      </c>
      <c r="AR116" s="102">
        <f t="shared" si="9"/>
        <v>24000000</v>
      </c>
      <c r="AS116" s="72" t="s">
        <v>65</v>
      </c>
      <c r="AT116" s="76">
        <v>24000000</v>
      </c>
      <c r="AU116" s="72" t="s">
        <v>319</v>
      </c>
      <c r="AV116" s="76">
        <v>0</v>
      </c>
      <c r="AW116" s="81" t="s">
        <v>73</v>
      </c>
      <c r="AX116" s="82">
        <v>24000000</v>
      </c>
      <c r="AY116" s="143">
        <f t="shared" si="10"/>
        <v>0</v>
      </c>
      <c r="AZ116" s="84">
        <f t="shared" si="11"/>
        <v>1</v>
      </c>
      <c r="BA116" s="85">
        <v>1</v>
      </c>
      <c r="BB116" s="81" t="s">
        <v>73</v>
      </c>
      <c r="BC116" s="72" t="s">
        <v>208</v>
      </c>
      <c r="BD116" s="289" t="s">
        <v>8084</v>
      </c>
      <c r="BE116" s="71" t="s">
        <v>65</v>
      </c>
      <c r="BF116" s="71" t="s">
        <v>65</v>
      </c>
    </row>
    <row r="117" spans="2:58" x14ac:dyDescent="0.25">
      <c r="B117" s="71">
        <v>2025</v>
      </c>
      <c r="C117" s="71">
        <v>891780111</v>
      </c>
      <c r="D117" s="71" t="s">
        <v>63</v>
      </c>
      <c r="E117" s="102" t="s">
        <v>8083</v>
      </c>
      <c r="F117" s="72" t="s">
        <v>8082</v>
      </c>
      <c r="G117" s="72">
        <v>0</v>
      </c>
      <c r="H117" s="72" t="s">
        <v>71</v>
      </c>
      <c r="I117" s="72" t="s">
        <v>2884</v>
      </c>
      <c r="J117" s="104" t="s">
        <v>81</v>
      </c>
      <c r="K117" s="75" t="s">
        <v>8081</v>
      </c>
      <c r="L117" s="76">
        <v>2800000</v>
      </c>
      <c r="M117" s="72" t="s">
        <v>66</v>
      </c>
      <c r="N117" s="75" t="s">
        <v>8080</v>
      </c>
      <c r="O117" s="75">
        <v>22571237</v>
      </c>
      <c r="P117" s="75">
        <v>269</v>
      </c>
      <c r="Q117" s="78">
        <v>45694</v>
      </c>
      <c r="R117" s="75">
        <v>503100000</v>
      </c>
      <c r="S117" s="78">
        <v>45727</v>
      </c>
      <c r="T117" s="76">
        <v>2800000</v>
      </c>
      <c r="U117" s="76">
        <v>5549</v>
      </c>
      <c r="V117" s="72" t="s">
        <v>65</v>
      </c>
      <c r="W117" s="76">
        <v>36559959</v>
      </c>
      <c r="X117" s="104" t="s">
        <v>4766</v>
      </c>
      <c r="Y117" s="78">
        <v>45727</v>
      </c>
      <c r="Z117" s="78">
        <v>45727</v>
      </c>
      <c r="AA117" s="78" t="s">
        <v>73</v>
      </c>
      <c r="AB117" s="78">
        <v>45747</v>
      </c>
      <c r="AC117" s="102">
        <f t="shared" si="6"/>
        <v>20</v>
      </c>
      <c r="AD117" s="72">
        <v>0</v>
      </c>
      <c r="AE117" s="76">
        <v>0</v>
      </c>
      <c r="AF117" s="72">
        <v>1</v>
      </c>
      <c r="AG117" s="79">
        <v>45777</v>
      </c>
      <c r="AH117" s="102">
        <f t="shared" si="7"/>
        <v>30</v>
      </c>
      <c r="AI117" s="72">
        <v>0</v>
      </c>
      <c r="AJ117" s="76">
        <v>0</v>
      </c>
      <c r="AK117" s="72" t="s">
        <v>73</v>
      </c>
      <c r="AL117" s="80" t="s">
        <v>73</v>
      </c>
      <c r="AM117" s="72">
        <v>0</v>
      </c>
      <c r="AN117" s="80" t="s">
        <v>73</v>
      </c>
      <c r="AO117" s="80" t="s">
        <v>73</v>
      </c>
      <c r="AP117" s="80" t="s">
        <v>73</v>
      </c>
      <c r="AQ117" s="102">
        <f t="shared" si="8"/>
        <v>0</v>
      </c>
      <c r="AR117" s="102">
        <f t="shared" si="9"/>
        <v>2800000</v>
      </c>
      <c r="AS117" s="72" t="s">
        <v>319</v>
      </c>
      <c r="AT117" s="76">
        <v>0</v>
      </c>
      <c r="AU117" s="72" t="s">
        <v>319</v>
      </c>
      <c r="AV117" s="76">
        <v>0</v>
      </c>
      <c r="AW117" s="81" t="s">
        <v>73</v>
      </c>
      <c r="AX117" s="82">
        <v>0</v>
      </c>
      <c r="AY117" s="143">
        <f t="shared" si="10"/>
        <v>2800000</v>
      </c>
      <c r="AZ117" s="84">
        <f t="shared" si="11"/>
        <v>0</v>
      </c>
      <c r="BA117" s="85">
        <v>1</v>
      </c>
      <c r="BB117" s="81" t="s">
        <v>73</v>
      </c>
      <c r="BC117" s="72" t="s">
        <v>208</v>
      </c>
      <c r="BD117" s="289" t="s">
        <v>8079</v>
      </c>
      <c r="BE117" s="71" t="s">
        <v>65</v>
      </c>
      <c r="BF117" s="71" t="s">
        <v>65</v>
      </c>
    </row>
    <row r="118" spans="2:58" x14ac:dyDescent="0.25">
      <c r="B118" s="71">
        <v>2025</v>
      </c>
      <c r="C118" s="71">
        <v>891780111</v>
      </c>
      <c r="D118" s="71" t="s">
        <v>63</v>
      </c>
      <c r="E118" s="102" t="s">
        <v>8078</v>
      </c>
      <c r="F118" s="72" t="s">
        <v>8077</v>
      </c>
      <c r="G118" s="72">
        <v>0</v>
      </c>
      <c r="H118" s="72" t="s">
        <v>71</v>
      </c>
      <c r="I118" s="72" t="s">
        <v>2884</v>
      </c>
      <c r="J118" s="104" t="s">
        <v>81</v>
      </c>
      <c r="K118" s="75" t="s">
        <v>8076</v>
      </c>
      <c r="L118" s="76">
        <v>12000000</v>
      </c>
      <c r="M118" s="72" t="s">
        <v>66</v>
      </c>
      <c r="N118" s="75" t="s">
        <v>7092</v>
      </c>
      <c r="O118" s="75">
        <v>1124034719</v>
      </c>
      <c r="P118" s="75">
        <v>539</v>
      </c>
      <c r="Q118" s="78">
        <v>45721</v>
      </c>
      <c r="R118" s="75">
        <v>12000000</v>
      </c>
      <c r="S118" s="78">
        <v>45728</v>
      </c>
      <c r="T118" s="76">
        <v>12000000</v>
      </c>
      <c r="U118" s="76">
        <v>5577</v>
      </c>
      <c r="V118" s="72" t="s">
        <v>65</v>
      </c>
      <c r="W118" s="76">
        <v>85155333</v>
      </c>
      <c r="X118" s="104" t="s">
        <v>2931</v>
      </c>
      <c r="Y118" s="78">
        <v>45728</v>
      </c>
      <c r="Z118" s="78">
        <v>45728</v>
      </c>
      <c r="AA118" s="78" t="s">
        <v>73</v>
      </c>
      <c r="AB118" s="78">
        <v>45808</v>
      </c>
      <c r="AC118" s="102">
        <f t="shared" si="6"/>
        <v>80</v>
      </c>
      <c r="AD118" s="72">
        <v>0</v>
      </c>
      <c r="AE118" s="76">
        <v>0</v>
      </c>
      <c r="AF118" s="72">
        <v>0</v>
      </c>
      <c r="AG118" s="79" t="s">
        <v>73</v>
      </c>
      <c r="AH118" s="102">
        <f t="shared" si="7"/>
        <v>0</v>
      </c>
      <c r="AI118" s="72">
        <v>0</v>
      </c>
      <c r="AJ118" s="76">
        <v>0</v>
      </c>
      <c r="AK118" s="72" t="s">
        <v>73</v>
      </c>
      <c r="AL118" s="80" t="s">
        <v>73</v>
      </c>
      <c r="AM118" s="72">
        <v>0</v>
      </c>
      <c r="AN118" s="80" t="s">
        <v>73</v>
      </c>
      <c r="AO118" s="80" t="s">
        <v>73</v>
      </c>
      <c r="AP118" s="80" t="s">
        <v>73</v>
      </c>
      <c r="AQ118" s="102">
        <f t="shared" si="8"/>
        <v>0</v>
      </c>
      <c r="AR118" s="102">
        <f t="shared" si="9"/>
        <v>12000000</v>
      </c>
      <c r="AS118" s="72" t="s">
        <v>319</v>
      </c>
      <c r="AT118" s="76">
        <v>0</v>
      </c>
      <c r="AU118" s="72" t="s">
        <v>319</v>
      </c>
      <c r="AV118" s="76">
        <v>0</v>
      </c>
      <c r="AW118" s="81" t="s">
        <v>73</v>
      </c>
      <c r="AX118" s="82">
        <v>12000000</v>
      </c>
      <c r="AY118" s="143">
        <f t="shared" si="10"/>
        <v>0</v>
      </c>
      <c r="AZ118" s="84">
        <f t="shared" si="11"/>
        <v>1</v>
      </c>
      <c r="BA118" s="85">
        <v>1</v>
      </c>
      <c r="BB118" s="81" t="s">
        <v>73</v>
      </c>
      <c r="BC118" s="72" t="s">
        <v>208</v>
      </c>
      <c r="BD118" s="289" t="s">
        <v>8075</v>
      </c>
      <c r="BE118" s="71" t="s">
        <v>65</v>
      </c>
      <c r="BF118" s="71" t="s">
        <v>65</v>
      </c>
    </row>
    <row r="119" spans="2:58" x14ac:dyDescent="0.25">
      <c r="B119" s="71">
        <v>2025</v>
      </c>
      <c r="C119" s="71">
        <v>891780111</v>
      </c>
      <c r="D119" s="71" t="s">
        <v>63</v>
      </c>
      <c r="E119" s="102" t="s">
        <v>8074</v>
      </c>
      <c r="F119" s="72" t="s">
        <v>8073</v>
      </c>
      <c r="G119" s="72">
        <v>0</v>
      </c>
      <c r="H119" s="72" t="s">
        <v>71</v>
      </c>
      <c r="I119" s="72" t="s">
        <v>2884</v>
      </c>
      <c r="J119" s="104" t="s">
        <v>81</v>
      </c>
      <c r="K119" s="75" t="s">
        <v>8072</v>
      </c>
      <c r="L119" s="76">
        <v>104998400</v>
      </c>
      <c r="M119" s="72" t="s">
        <v>66</v>
      </c>
      <c r="N119" s="75" t="s">
        <v>3374</v>
      </c>
      <c r="O119" s="75">
        <v>900587026</v>
      </c>
      <c r="P119" s="75">
        <v>675</v>
      </c>
      <c r="Q119" s="78">
        <v>45729</v>
      </c>
      <c r="R119" s="75">
        <v>104998400</v>
      </c>
      <c r="S119" s="78">
        <v>45730</v>
      </c>
      <c r="T119" s="76">
        <v>104998400</v>
      </c>
      <c r="U119" s="76">
        <v>5887</v>
      </c>
      <c r="V119" s="72" t="s">
        <v>65</v>
      </c>
      <c r="W119" s="76">
        <v>85155333</v>
      </c>
      <c r="X119" s="104" t="s">
        <v>2931</v>
      </c>
      <c r="Y119" s="78">
        <v>45730</v>
      </c>
      <c r="Z119" s="78">
        <v>45733</v>
      </c>
      <c r="AA119" s="78">
        <v>45733</v>
      </c>
      <c r="AB119" s="78">
        <v>45824</v>
      </c>
      <c r="AC119" s="102">
        <f t="shared" si="6"/>
        <v>91</v>
      </c>
      <c r="AD119" s="72">
        <v>0</v>
      </c>
      <c r="AE119" s="76">
        <v>0</v>
      </c>
      <c r="AF119" s="72">
        <v>0</v>
      </c>
      <c r="AG119" s="79" t="s">
        <v>73</v>
      </c>
      <c r="AH119" s="102">
        <f t="shared" si="7"/>
        <v>0</v>
      </c>
      <c r="AI119" s="72">
        <v>0</v>
      </c>
      <c r="AJ119" s="76">
        <v>0</v>
      </c>
      <c r="AK119" s="72" t="s">
        <v>73</v>
      </c>
      <c r="AL119" s="80" t="s">
        <v>73</v>
      </c>
      <c r="AM119" s="72">
        <v>0</v>
      </c>
      <c r="AN119" s="80" t="s">
        <v>73</v>
      </c>
      <c r="AO119" s="80" t="s">
        <v>73</v>
      </c>
      <c r="AP119" s="80" t="s">
        <v>73</v>
      </c>
      <c r="AQ119" s="102">
        <f t="shared" si="8"/>
        <v>0</v>
      </c>
      <c r="AR119" s="102">
        <f t="shared" si="9"/>
        <v>104998400</v>
      </c>
      <c r="AS119" s="72" t="s">
        <v>319</v>
      </c>
      <c r="AT119" s="76">
        <v>0</v>
      </c>
      <c r="AU119" s="72" t="s">
        <v>65</v>
      </c>
      <c r="AV119" s="76">
        <v>52499200</v>
      </c>
      <c r="AW119" s="80">
        <v>45744</v>
      </c>
      <c r="AX119" s="82">
        <v>52499200</v>
      </c>
      <c r="AY119" s="143">
        <f t="shared" si="10"/>
        <v>52499200</v>
      </c>
      <c r="AZ119" s="84">
        <f t="shared" si="11"/>
        <v>0.5</v>
      </c>
      <c r="BA119" s="85">
        <v>1</v>
      </c>
      <c r="BB119" s="81" t="s">
        <v>73</v>
      </c>
      <c r="BC119" s="72" t="s">
        <v>208</v>
      </c>
      <c r="BD119" s="289" t="s">
        <v>8071</v>
      </c>
      <c r="BE119" s="71" t="s">
        <v>65</v>
      </c>
      <c r="BF119" s="71" t="s">
        <v>65</v>
      </c>
    </row>
    <row r="120" spans="2:58" x14ac:dyDescent="0.25">
      <c r="B120" s="71">
        <v>2025</v>
      </c>
      <c r="C120" s="71">
        <v>891780111</v>
      </c>
      <c r="D120" s="71" t="s">
        <v>63</v>
      </c>
      <c r="E120" s="102" t="s">
        <v>8070</v>
      </c>
      <c r="F120" s="72" t="s">
        <v>8069</v>
      </c>
      <c r="G120" s="72">
        <v>0</v>
      </c>
      <c r="H120" s="72" t="s">
        <v>71</v>
      </c>
      <c r="I120" s="72" t="s">
        <v>2884</v>
      </c>
      <c r="J120" s="104" t="s">
        <v>81</v>
      </c>
      <c r="K120" s="75" t="s">
        <v>8068</v>
      </c>
      <c r="L120" s="76">
        <v>16730000</v>
      </c>
      <c r="M120" s="72" t="s">
        <v>66</v>
      </c>
      <c r="N120" s="75" t="s">
        <v>8067</v>
      </c>
      <c r="O120" s="75">
        <v>16189818</v>
      </c>
      <c r="P120" s="75">
        <v>489</v>
      </c>
      <c r="Q120" s="78">
        <v>45714</v>
      </c>
      <c r="R120" s="75">
        <v>267300000</v>
      </c>
      <c r="S120" s="78">
        <v>45733</v>
      </c>
      <c r="T120" s="76">
        <v>16730000</v>
      </c>
      <c r="U120" s="76">
        <v>5917</v>
      </c>
      <c r="V120" s="72" t="s">
        <v>65</v>
      </c>
      <c r="W120" s="76">
        <v>72005158</v>
      </c>
      <c r="X120" s="104" t="s">
        <v>7275</v>
      </c>
      <c r="Y120" s="78">
        <v>45733</v>
      </c>
      <c r="Z120" s="78">
        <v>45733</v>
      </c>
      <c r="AA120" s="78" t="s">
        <v>73</v>
      </c>
      <c r="AB120" s="78">
        <v>45821</v>
      </c>
      <c r="AC120" s="102">
        <f t="shared" si="6"/>
        <v>88</v>
      </c>
      <c r="AD120" s="72">
        <v>0</v>
      </c>
      <c r="AE120" s="76">
        <v>0</v>
      </c>
      <c r="AF120" s="72">
        <v>0</v>
      </c>
      <c r="AG120" s="79" t="s">
        <v>73</v>
      </c>
      <c r="AH120" s="102">
        <f t="shared" si="7"/>
        <v>0</v>
      </c>
      <c r="AI120" s="72">
        <v>0</v>
      </c>
      <c r="AJ120" s="76">
        <v>0</v>
      </c>
      <c r="AK120" s="72" t="s">
        <v>73</v>
      </c>
      <c r="AL120" s="80" t="s">
        <v>73</v>
      </c>
      <c r="AM120" s="72">
        <v>0</v>
      </c>
      <c r="AN120" s="80" t="s">
        <v>73</v>
      </c>
      <c r="AO120" s="80" t="s">
        <v>73</v>
      </c>
      <c r="AP120" s="80" t="s">
        <v>73</v>
      </c>
      <c r="AQ120" s="102">
        <f t="shared" si="8"/>
        <v>0</v>
      </c>
      <c r="AR120" s="102">
        <f t="shared" si="9"/>
        <v>16730000</v>
      </c>
      <c r="AS120" s="72" t="s">
        <v>319</v>
      </c>
      <c r="AT120" s="76">
        <v>0</v>
      </c>
      <c r="AU120" s="72" t="s">
        <v>319</v>
      </c>
      <c r="AV120" s="76">
        <v>0</v>
      </c>
      <c r="AW120" s="81" t="s">
        <v>73</v>
      </c>
      <c r="AX120" s="82">
        <v>16730000</v>
      </c>
      <c r="AY120" s="143">
        <f t="shared" si="10"/>
        <v>0</v>
      </c>
      <c r="AZ120" s="84">
        <f t="shared" si="11"/>
        <v>1</v>
      </c>
      <c r="BA120" s="85">
        <v>1</v>
      </c>
      <c r="BB120" s="81" t="s">
        <v>73</v>
      </c>
      <c r="BC120" s="72" t="s">
        <v>208</v>
      </c>
      <c r="BD120" s="289" t="s">
        <v>8066</v>
      </c>
      <c r="BE120" s="71" t="s">
        <v>65</v>
      </c>
      <c r="BF120" s="71" t="s">
        <v>65</v>
      </c>
    </row>
    <row r="121" spans="2:58" x14ac:dyDescent="0.25">
      <c r="B121" s="71">
        <v>2025</v>
      </c>
      <c r="C121" s="71">
        <v>891780111</v>
      </c>
      <c r="D121" s="71" t="s">
        <v>63</v>
      </c>
      <c r="E121" s="102" t="s">
        <v>8065</v>
      </c>
      <c r="F121" s="72" t="s">
        <v>8064</v>
      </c>
      <c r="G121" s="72">
        <v>0</v>
      </c>
      <c r="H121" s="72" t="s">
        <v>71</v>
      </c>
      <c r="I121" s="72" t="s">
        <v>2884</v>
      </c>
      <c r="J121" s="104" t="s">
        <v>81</v>
      </c>
      <c r="K121" s="75" t="s">
        <v>8063</v>
      </c>
      <c r="L121" s="76">
        <v>171168000</v>
      </c>
      <c r="M121" s="72" t="s">
        <v>66</v>
      </c>
      <c r="N121" s="75" t="s">
        <v>3622</v>
      </c>
      <c r="O121" s="75">
        <v>901395162</v>
      </c>
      <c r="P121" s="75">
        <v>684</v>
      </c>
      <c r="Q121" s="78">
        <v>45730</v>
      </c>
      <c r="R121" s="75">
        <v>171168000</v>
      </c>
      <c r="S121" s="78">
        <v>45734</v>
      </c>
      <c r="T121" s="76">
        <v>171168000</v>
      </c>
      <c r="U121" s="76">
        <v>5936</v>
      </c>
      <c r="V121" s="72" t="s">
        <v>65</v>
      </c>
      <c r="W121" s="76">
        <v>85155333</v>
      </c>
      <c r="X121" s="104" t="s">
        <v>2931</v>
      </c>
      <c r="Y121" s="78">
        <v>45734</v>
      </c>
      <c r="Z121" s="78">
        <v>45734</v>
      </c>
      <c r="AA121" s="78">
        <v>45734</v>
      </c>
      <c r="AB121" s="78">
        <v>46022</v>
      </c>
      <c r="AC121" s="102">
        <f t="shared" si="6"/>
        <v>288</v>
      </c>
      <c r="AD121" s="72">
        <v>0</v>
      </c>
      <c r="AE121" s="76">
        <v>0</v>
      </c>
      <c r="AF121" s="72">
        <v>0</v>
      </c>
      <c r="AG121" s="79" t="s">
        <v>73</v>
      </c>
      <c r="AH121" s="102">
        <f t="shared" si="7"/>
        <v>0</v>
      </c>
      <c r="AI121" s="72">
        <v>0</v>
      </c>
      <c r="AJ121" s="76">
        <v>0</v>
      </c>
      <c r="AK121" s="72" t="s">
        <v>73</v>
      </c>
      <c r="AL121" s="80" t="s">
        <v>73</v>
      </c>
      <c r="AM121" s="72">
        <v>0</v>
      </c>
      <c r="AN121" s="80" t="s">
        <v>73</v>
      </c>
      <c r="AO121" s="80" t="s">
        <v>73</v>
      </c>
      <c r="AP121" s="80" t="s">
        <v>73</v>
      </c>
      <c r="AQ121" s="102">
        <f t="shared" si="8"/>
        <v>0</v>
      </c>
      <c r="AR121" s="102">
        <f t="shared" si="9"/>
        <v>171168000</v>
      </c>
      <c r="AS121" s="72" t="s">
        <v>319</v>
      </c>
      <c r="AT121" s="76">
        <v>0</v>
      </c>
      <c r="AU121" s="72" t="s">
        <v>65</v>
      </c>
      <c r="AV121" s="76">
        <v>85584000</v>
      </c>
      <c r="AW121" s="80">
        <v>45744</v>
      </c>
      <c r="AX121" s="82">
        <v>85584000</v>
      </c>
      <c r="AY121" s="143">
        <f t="shared" si="10"/>
        <v>85584000</v>
      </c>
      <c r="AZ121" s="84">
        <f t="shared" si="11"/>
        <v>0.5</v>
      </c>
      <c r="BA121" s="85">
        <v>1</v>
      </c>
      <c r="BB121" s="81" t="s">
        <v>73</v>
      </c>
      <c r="BC121" s="72" t="s">
        <v>208</v>
      </c>
      <c r="BD121" s="289" t="s">
        <v>8062</v>
      </c>
      <c r="BE121" s="71" t="s">
        <v>65</v>
      </c>
      <c r="BF121" s="71" t="s">
        <v>65</v>
      </c>
    </row>
    <row r="122" spans="2:58" x14ac:dyDescent="0.25">
      <c r="B122" s="71">
        <v>2025</v>
      </c>
      <c r="C122" s="71">
        <v>891780111</v>
      </c>
      <c r="D122" s="71" t="s">
        <v>63</v>
      </c>
      <c r="E122" s="102" t="s">
        <v>8061</v>
      </c>
      <c r="F122" s="72" t="s">
        <v>8060</v>
      </c>
      <c r="G122" s="72">
        <v>0</v>
      </c>
      <c r="H122" s="72" t="s">
        <v>71</v>
      </c>
      <c r="I122" s="72" t="s">
        <v>2884</v>
      </c>
      <c r="J122" s="104" t="s">
        <v>81</v>
      </c>
      <c r="K122" s="75" t="s">
        <v>8059</v>
      </c>
      <c r="L122" s="76">
        <v>15000000</v>
      </c>
      <c r="M122" s="72" t="s">
        <v>66</v>
      </c>
      <c r="N122" s="75" t="s">
        <v>8058</v>
      </c>
      <c r="O122" s="75">
        <v>84457585</v>
      </c>
      <c r="P122" s="75">
        <v>373</v>
      </c>
      <c r="Q122" s="78">
        <v>45705</v>
      </c>
      <c r="R122" s="75">
        <v>77500000</v>
      </c>
      <c r="S122" s="78">
        <v>45735</v>
      </c>
      <c r="T122" s="76">
        <v>15000000</v>
      </c>
      <c r="U122" s="76">
        <v>6018</v>
      </c>
      <c r="V122" s="72" t="s">
        <v>65</v>
      </c>
      <c r="W122" s="76">
        <v>16078654</v>
      </c>
      <c r="X122" s="104" t="s">
        <v>365</v>
      </c>
      <c r="Y122" s="78">
        <v>45734</v>
      </c>
      <c r="Z122" s="78">
        <v>45735</v>
      </c>
      <c r="AA122" s="78" t="s">
        <v>73</v>
      </c>
      <c r="AB122" s="78">
        <v>45886</v>
      </c>
      <c r="AC122" s="102">
        <f t="shared" si="6"/>
        <v>151</v>
      </c>
      <c r="AD122" s="72">
        <v>0</v>
      </c>
      <c r="AE122" s="76">
        <v>0</v>
      </c>
      <c r="AF122" s="72">
        <v>0</v>
      </c>
      <c r="AG122" s="79" t="s">
        <v>73</v>
      </c>
      <c r="AH122" s="102">
        <f t="shared" si="7"/>
        <v>0</v>
      </c>
      <c r="AI122" s="72">
        <v>0</v>
      </c>
      <c r="AJ122" s="76">
        <v>0</v>
      </c>
      <c r="AK122" s="72" t="s">
        <v>73</v>
      </c>
      <c r="AL122" s="80" t="s">
        <v>73</v>
      </c>
      <c r="AM122" s="72">
        <v>0</v>
      </c>
      <c r="AN122" s="80" t="s">
        <v>73</v>
      </c>
      <c r="AO122" s="80" t="s">
        <v>73</v>
      </c>
      <c r="AP122" s="80" t="s">
        <v>73</v>
      </c>
      <c r="AQ122" s="102">
        <f t="shared" si="8"/>
        <v>0</v>
      </c>
      <c r="AR122" s="102">
        <f t="shared" si="9"/>
        <v>15000000</v>
      </c>
      <c r="AS122" s="72" t="s">
        <v>319</v>
      </c>
      <c r="AT122" s="76">
        <v>0</v>
      </c>
      <c r="AU122" s="72" t="s">
        <v>319</v>
      </c>
      <c r="AV122" s="76">
        <v>0</v>
      </c>
      <c r="AW122" s="81" t="s">
        <v>73</v>
      </c>
      <c r="AX122" s="82">
        <v>15000000</v>
      </c>
      <c r="AY122" s="143">
        <f t="shared" si="10"/>
        <v>0</v>
      </c>
      <c r="AZ122" s="84">
        <f t="shared" si="11"/>
        <v>1</v>
      </c>
      <c r="BA122" s="85">
        <v>1</v>
      </c>
      <c r="BB122" s="81" t="s">
        <v>73</v>
      </c>
      <c r="BC122" s="72" t="s">
        <v>208</v>
      </c>
      <c r="BD122" s="289" t="s">
        <v>8057</v>
      </c>
      <c r="BE122" s="71" t="s">
        <v>65</v>
      </c>
      <c r="BF122" s="71" t="s">
        <v>65</v>
      </c>
    </row>
    <row r="123" spans="2:58" x14ac:dyDescent="0.25">
      <c r="B123" s="71">
        <v>2025</v>
      </c>
      <c r="C123" s="71">
        <v>891780111</v>
      </c>
      <c r="D123" s="71" t="s">
        <v>63</v>
      </c>
      <c r="E123" s="102" t="s">
        <v>8056</v>
      </c>
      <c r="F123" s="72" t="s">
        <v>8055</v>
      </c>
      <c r="G123" s="72">
        <v>0</v>
      </c>
      <c r="H123" s="72" t="s">
        <v>71</v>
      </c>
      <c r="I123" s="72" t="s">
        <v>2884</v>
      </c>
      <c r="J123" s="104" t="s">
        <v>81</v>
      </c>
      <c r="K123" s="75" t="s">
        <v>8054</v>
      </c>
      <c r="L123" s="76">
        <v>7500000</v>
      </c>
      <c r="M123" s="72" t="s">
        <v>66</v>
      </c>
      <c r="N123" s="75" t="s">
        <v>3016</v>
      </c>
      <c r="O123" s="75">
        <v>1082942381</v>
      </c>
      <c r="P123" s="75">
        <v>373</v>
      </c>
      <c r="Q123" s="78">
        <v>45705</v>
      </c>
      <c r="R123" s="75">
        <v>77500000</v>
      </c>
      <c r="S123" s="78">
        <v>45735</v>
      </c>
      <c r="T123" s="76">
        <v>7500000</v>
      </c>
      <c r="U123" s="76">
        <v>6017</v>
      </c>
      <c r="V123" s="72" t="s">
        <v>65</v>
      </c>
      <c r="W123" s="76">
        <v>16078654</v>
      </c>
      <c r="X123" s="104" t="s">
        <v>365</v>
      </c>
      <c r="Y123" s="78">
        <v>45734</v>
      </c>
      <c r="Z123" s="78">
        <v>45735</v>
      </c>
      <c r="AA123" s="78" t="s">
        <v>73</v>
      </c>
      <c r="AB123" s="78">
        <v>45825</v>
      </c>
      <c r="AC123" s="102">
        <f t="shared" si="6"/>
        <v>90</v>
      </c>
      <c r="AD123" s="72">
        <v>0</v>
      </c>
      <c r="AE123" s="76">
        <v>0</v>
      </c>
      <c r="AF123" s="72">
        <v>0</v>
      </c>
      <c r="AG123" s="79" t="s">
        <v>73</v>
      </c>
      <c r="AH123" s="102">
        <f t="shared" si="7"/>
        <v>0</v>
      </c>
      <c r="AI123" s="72">
        <v>0</v>
      </c>
      <c r="AJ123" s="76">
        <v>0</v>
      </c>
      <c r="AK123" s="72" t="s">
        <v>73</v>
      </c>
      <c r="AL123" s="80" t="s">
        <v>73</v>
      </c>
      <c r="AM123" s="72">
        <v>0</v>
      </c>
      <c r="AN123" s="80" t="s">
        <v>73</v>
      </c>
      <c r="AO123" s="80" t="s">
        <v>73</v>
      </c>
      <c r="AP123" s="80" t="s">
        <v>73</v>
      </c>
      <c r="AQ123" s="102">
        <f t="shared" si="8"/>
        <v>0</v>
      </c>
      <c r="AR123" s="102">
        <f t="shared" si="9"/>
        <v>7500000</v>
      </c>
      <c r="AS123" s="72" t="s">
        <v>319</v>
      </c>
      <c r="AT123" s="76">
        <v>0</v>
      </c>
      <c r="AU123" s="72" t="s">
        <v>319</v>
      </c>
      <c r="AV123" s="76">
        <v>0</v>
      </c>
      <c r="AW123" s="81" t="s">
        <v>73</v>
      </c>
      <c r="AX123" s="82">
        <v>7500000</v>
      </c>
      <c r="AY123" s="143">
        <f t="shared" si="10"/>
        <v>0</v>
      </c>
      <c r="AZ123" s="84">
        <f t="shared" si="11"/>
        <v>1</v>
      </c>
      <c r="BA123" s="85">
        <v>1</v>
      </c>
      <c r="BB123" s="81" t="s">
        <v>73</v>
      </c>
      <c r="BC123" s="72" t="s">
        <v>208</v>
      </c>
      <c r="BD123" s="289" t="s">
        <v>8053</v>
      </c>
      <c r="BE123" s="71" t="s">
        <v>65</v>
      </c>
      <c r="BF123" s="71" t="s">
        <v>65</v>
      </c>
    </row>
    <row r="124" spans="2:58" x14ac:dyDescent="0.25">
      <c r="B124" s="71">
        <v>2025</v>
      </c>
      <c r="C124" s="71">
        <v>891780111</v>
      </c>
      <c r="D124" s="71" t="s">
        <v>63</v>
      </c>
      <c r="E124" s="102" t="s">
        <v>8052</v>
      </c>
      <c r="F124" s="72" t="s">
        <v>8051</v>
      </c>
      <c r="G124" s="72">
        <v>0</v>
      </c>
      <c r="H124" s="72" t="s">
        <v>71</v>
      </c>
      <c r="I124" s="72" t="s">
        <v>2884</v>
      </c>
      <c r="J124" s="104" t="s">
        <v>81</v>
      </c>
      <c r="K124" s="75" t="s">
        <v>8050</v>
      </c>
      <c r="L124" s="76">
        <v>17500000</v>
      </c>
      <c r="M124" s="72" t="s">
        <v>66</v>
      </c>
      <c r="N124" s="75" t="s">
        <v>4075</v>
      </c>
      <c r="O124" s="75">
        <v>1083033805</v>
      </c>
      <c r="P124" s="75">
        <v>373</v>
      </c>
      <c r="Q124" s="78">
        <v>45705</v>
      </c>
      <c r="R124" s="75">
        <v>77500000</v>
      </c>
      <c r="S124" s="78">
        <v>45735</v>
      </c>
      <c r="T124" s="76">
        <v>17500000</v>
      </c>
      <c r="U124" s="76">
        <v>6016</v>
      </c>
      <c r="V124" s="72" t="s">
        <v>65</v>
      </c>
      <c r="W124" s="76">
        <v>16078654</v>
      </c>
      <c r="X124" s="104" t="s">
        <v>365</v>
      </c>
      <c r="Y124" s="78">
        <v>45734</v>
      </c>
      <c r="Z124" s="78">
        <v>45735</v>
      </c>
      <c r="AA124" s="78" t="s">
        <v>73</v>
      </c>
      <c r="AB124" s="78">
        <v>45886</v>
      </c>
      <c r="AC124" s="102">
        <f t="shared" si="6"/>
        <v>151</v>
      </c>
      <c r="AD124" s="72">
        <v>0</v>
      </c>
      <c r="AE124" s="76">
        <v>0</v>
      </c>
      <c r="AF124" s="72">
        <v>0</v>
      </c>
      <c r="AG124" s="79" t="s">
        <v>73</v>
      </c>
      <c r="AH124" s="102">
        <f t="shared" si="7"/>
        <v>0</v>
      </c>
      <c r="AI124" s="72">
        <v>0</v>
      </c>
      <c r="AJ124" s="76">
        <v>0</v>
      </c>
      <c r="AK124" s="72" t="s">
        <v>73</v>
      </c>
      <c r="AL124" s="80" t="s">
        <v>73</v>
      </c>
      <c r="AM124" s="72">
        <v>0</v>
      </c>
      <c r="AN124" s="80" t="s">
        <v>73</v>
      </c>
      <c r="AO124" s="80" t="s">
        <v>73</v>
      </c>
      <c r="AP124" s="80" t="s">
        <v>73</v>
      </c>
      <c r="AQ124" s="102">
        <f t="shared" si="8"/>
        <v>0</v>
      </c>
      <c r="AR124" s="102">
        <f t="shared" si="9"/>
        <v>17500000</v>
      </c>
      <c r="AS124" s="72" t="s">
        <v>319</v>
      </c>
      <c r="AT124" s="76">
        <v>0</v>
      </c>
      <c r="AU124" s="72" t="s">
        <v>319</v>
      </c>
      <c r="AV124" s="76">
        <v>0</v>
      </c>
      <c r="AW124" s="81" t="s">
        <v>73</v>
      </c>
      <c r="AX124" s="82">
        <v>17500000</v>
      </c>
      <c r="AY124" s="143">
        <f t="shared" si="10"/>
        <v>0</v>
      </c>
      <c r="AZ124" s="84">
        <f t="shared" si="11"/>
        <v>1</v>
      </c>
      <c r="BA124" s="85">
        <v>1</v>
      </c>
      <c r="BB124" s="81" t="s">
        <v>73</v>
      </c>
      <c r="BC124" s="72" t="s">
        <v>208</v>
      </c>
      <c r="BD124" s="289" t="s">
        <v>8049</v>
      </c>
      <c r="BE124" s="71" t="s">
        <v>65</v>
      </c>
      <c r="BF124" s="71" t="s">
        <v>65</v>
      </c>
    </row>
    <row r="125" spans="2:58" x14ac:dyDescent="0.25">
      <c r="B125" s="71">
        <v>2025</v>
      </c>
      <c r="C125" s="71">
        <v>891780111</v>
      </c>
      <c r="D125" s="71" t="s">
        <v>63</v>
      </c>
      <c r="E125" s="102" t="s">
        <v>8048</v>
      </c>
      <c r="F125" s="72" t="s">
        <v>8047</v>
      </c>
      <c r="G125" s="72">
        <v>0</v>
      </c>
      <c r="H125" s="72" t="s">
        <v>71</v>
      </c>
      <c r="I125" s="72" t="s">
        <v>2884</v>
      </c>
      <c r="J125" s="104" t="s">
        <v>81</v>
      </c>
      <c r="K125" s="75" t="s">
        <v>8046</v>
      </c>
      <c r="L125" s="76">
        <v>3800000</v>
      </c>
      <c r="M125" s="72" t="s">
        <v>66</v>
      </c>
      <c r="N125" s="75" t="s">
        <v>8045</v>
      </c>
      <c r="O125" s="75">
        <v>1085224665</v>
      </c>
      <c r="P125" s="75">
        <v>674</v>
      </c>
      <c r="Q125" s="78">
        <v>45729</v>
      </c>
      <c r="R125" s="75">
        <v>34100000</v>
      </c>
      <c r="S125" s="78">
        <v>45735</v>
      </c>
      <c r="T125" s="76">
        <v>3800000</v>
      </c>
      <c r="U125" s="76">
        <v>6015</v>
      </c>
      <c r="V125" s="72" t="s">
        <v>65</v>
      </c>
      <c r="W125" s="76">
        <v>36559959</v>
      </c>
      <c r="X125" s="104" t="s">
        <v>4766</v>
      </c>
      <c r="Y125" s="78">
        <v>45734</v>
      </c>
      <c r="Z125" s="78">
        <v>45735</v>
      </c>
      <c r="AA125" s="78" t="s">
        <v>73</v>
      </c>
      <c r="AB125" s="78">
        <v>45765</v>
      </c>
      <c r="AC125" s="102">
        <f t="shared" si="6"/>
        <v>30</v>
      </c>
      <c r="AD125" s="72">
        <v>0</v>
      </c>
      <c r="AE125" s="76">
        <v>0</v>
      </c>
      <c r="AF125" s="72">
        <v>1</v>
      </c>
      <c r="AG125" s="79">
        <v>45777</v>
      </c>
      <c r="AH125" s="102">
        <f t="shared" si="7"/>
        <v>12</v>
      </c>
      <c r="AI125" s="72">
        <v>0</v>
      </c>
      <c r="AJ125" s="76">
        <v>0</v>
      </c>
      <c r="AK125" s="72" t="s">
        <v>73</v>
      </c>
      <c r="AL125" s="80" t="s">
        <v>73</v>
      </c>
      <c r="AM125" s="72">
        <v>0</v>
      </c>
      <c r="AN125" s="80" t="s">
        <v>73</v>
      </c>
      <c r="AO125" s="80" t="s">
        <v>73</v>
      </c>
      <c r="AP125" s="80" t="s">
        <v>73</v>
      </c>
      <c r="AQ125" s="102">
        <f t="shared" si="8"/>
        <v>0</v>
      </c>
      <c r="AR125" s="102">
        <f t="shared" si="9"/>
        <v>3800000</v>
      </c>
      <c r="AS125" s="72" t="s">
        <v>319</v>
      </c>
      <c r="AT125" s="76">
        <v>0</v>
      </c>
      <c r="AU125" s="72" t="s">
        <v>319</v>
      </c>
      <c r="AV125" s="76">
        <v>0</v>
      </c>
      <c r="AW125" s="81" t="s">
        <v>73</v>
      </c>
      <c r="AX125" s="82">
        <v>0</v>
      </c>
      <c r="AY125" s="143">
        <f t="shared" si="10"/>
        <v>3800000</v>
      </c>
      <c r="AZ125" s="84">
        <f t="shared" si="11"/>
        <v>0</v>
      </c>
      <c r="BA125" s="85">
        <v>1</v>
      </c>
      <c r="BB125" s="81" t="s">
        <v>73</v>
      </c>
      <c r="BC125" s="72" t="s">
        <v>208</v>
      </c>
      <c r="BD125" s="289" t="s">
        <v>8044</v>
      </c>
      <c r="BE125" s="71" t="s">
        <v>65</v>
      </c>
      <c r="BF125" s="71" t="s">
        <v>65</v>
      </c>
    </row>
    <row r="126" spans="2:58" x14ac:dyDescent="0.25">
      <c r="B126" s="71">
        <v>2025</v>
      </c>
      <c r="C126" s="71">
        <v>891780111</v>
      </c>
      <c r="D126" s="71" t="s">
        <v>63</v>
      </c>
      <c r="E126" s="102" t="s">
        <v>8043</v>
      </c>
      <c r="F126" s="72" t="s">
        <v>8042</v>
      </c>
      <c r="G126" s="72">
        <v>0</v>
      </c>
      <c r="H126" s="72" t="s">
        <v>71</v>
      </c>
      <c r="I126" s="72" t="s">
        <v>2884</v>
      </c>
      <c r="J126" s="104" t="s">
        <v>81</v>
      </c>
      <c r="K126" s="75" t="s">
        <v>8041</v>
      </c>
      <c r="L126" s="76">
        <v>10400000</v>
      </c>
      <c r="M126" s="72" t="s">
        <v>66</v>
      </c>
      <c r="N126" s="75" t="s">
        <v>5501</v>
      </c>
      <c r="O126" s="75">
        <v>1004373834</v>
      </c>
      <c r="P126" s="75">
        <v>707</v>
      </c>
      <c r="Q126" s="78">
        <v>45733</v>
      </c>
      <c r="R126" s="75">
        <v>20800000</v>
      </c>
      <c r="S126" s="78">
        <v>45735</v>
      </c>
      <c r="T126" s="76">
        <v>10400000</v>
      </c>
      <c r="U126" s="76">
        <v>6014</v>
      </c>
      <c r="V126" s="72" t="s">
        <v>65</v>
      </c>
      <c r="W126" s="76">
        <v>16078654</v>
      </c>
      <c r="X126" s="104" t="s">
        <v>365</v>
      </c>
      <c r="Y126" s="78">
        <v>45735</v>
      </c>
      <c r="Z126" s="78">
        <v>45735</v>
      </c>
      <c r="AA126" s="78" t="s">
        <v>73</v>
      </c>
      <c r="AB126" s="78">
        <v>45855</v>
      </c>
      <c r="AC126" s="102">
        <f t="shared" si="6"/>
        <v>120</v>
      </c>
      <c r="AD126" s="72">
        <v>0</v>
      </c>
      <c r="AE126" s="76">
        <v>0</v>
      </c>
      <c r="AF126" s="72">
        <v>0</v>
      </c>
      <c r="AG126" s="79" t="s">
        <v>73</v>
      </c>
      <c r="AH126" s="102">
        <f t="shared" si="7"/>
        <v>0</v>
      </c>
      <c r="AI126" s="72">
        <v>0</v>
      </c>
      <c r="AJ126" s="76">
        <v>0</v>
      </c>
      <c r="AK126" s="72" t="s">
        <v>73</v>
      </c>
      <c r="AL126" s="80" t="s">
        <v>73</v>
      </c>
      <c r="AM126" s="72">
        <v>0</v>
      </c>
      <c r="AN126" s="80" t="s">
        <v>73</v>
      </c>
      <c r="AO126" s="80" t="s">
        <v>73</v>
      </c>
      <c r="AP126" s="80" t="s">
        <v>73</v>
      </c>
      <c r="AQ126" s="102">
        <f t="shared" si="8"/>
        <v>0</v>
      </c>
      <c r="AR126" s="102">
        <f t="shared" si="9"/>
        <v>10400000</v>
      </c>
      <c r="AS126" s="72" t="s">
        <v>319</v>
      </c>
      <c r="AT126" s="76">
        <v>0</v>
      </c>
      <c r="AU126" s="72" t="s">
        <v>319</v>
      </c>
      <c r="AV126" s="76">
        <v>0</v>
      </c>
      <c r="AW126" s="81" t="s">
        <v>73</v>
      </c>
      <c r="AX126" s="82">
        <v>10400000</v>
      </c>
      <c r="AY126" s="143">
        <f t="shared" si="10"/>
        <v>0</v>
      </c>
      <c r="AZ126" s="84">
        <f t="shared" si="11"/>
        <v>1</v>
      </c>
      <c r="BA126" s="85">
        <v>1</v>
      </c>
      <c r="BB126" s="81" t="s">
        <v>73</v>
      </c>
      <c r="BC126" s="72" t="s">
        <v>208</v>
      </c>
      <c r="BD126" s="289" t="s">
        <v>8040</v>
      </c>
      <c r="BE126" s="71" t="s">
        <v>65</v>
      </c>
      <c r="BF126" s="71" t="s">
        <v>65</v>
      </c>
    </row>
    <row r="127" spans="2:58" x14ac:dyDescent="0.25">
      <c r="B127" s="71">
        <v>2025</v>
      </c>
      <c r="C127" s="71">
        <v>891780111</v>
      </c>
      <c r="D127" s="71" t="s">
        <v>63</v>
      </c>
      <c r="E127" s="102" t="s">
        <v>8039</v>
      </c>
      <c r="F127" s="72" t="s">
        <v>8038</v>
      </c>
      <c r="G127" s="72">
        <v>0</v>
      </c>
      <c r="H127" s="72" t="s">
        <v>71</v>
      </c>
      <c r="I127" s="72" t="s">
        <v>2884</v>
      </c>
      <c r="J127" s="104" t="s">
        <v>81</v>
      </c>
      <c r="K127" s="75" t="s">
        <v>8037</v>
      </c>
      <c r="L127" s="76">
        <v>13781250</v>
      </c>
      <c r="M127" s="72" t="s">
        <v>66</v>
      </c>
      <c r="N127" s="75" t="s">
        <v>8036</v>
      </c>
      <c r="O127" s="75">
        <v>84454137</v>
      </c>
      <c r="P127" s="75">
        <v>489</v>
      </c>
      <c r="Q127" s="78">
        <v>45714</v>
      </c>
      <c r="R127" s="75">
        <v>267300000</v>
      </c>
      <c r="S127" s="78">
        <v>45736</v>
      </c>
      <c r="T127" s="76">
        <v>13781250</v>
      </c>
      <c r="U127" s="76">
        <v>6052</v>
      </c>
      <c r="V127" s="72" t="s">
        <v>65</v>
      </c>
      <c r="W127" s="76">
        <v>72005158</v>
      </c>
      <c r="X127" s="104" t="s">
        <v>7275</v>
      </c>
      <c r="Y127" s="78">
        <v>45736</v>
      </c>
      <c r="Z127" s="78">
        <v>45736</v>
      </c>
      <c r="AA127" s="78" t="s">
        <v>73</v>
      </c>
      <c r="AB127" s="78">
        <v>45790</v>
      </c>
      <c r="AC127" s="102">
        <f t="shared" si="6"/>
        <v>54</v>
      </c>
      <c r="AD127" s="72">
        <v>0</v>
      </c>
      <c r="AE127" s="76">
        <v>0</v>
      </c>
      <c r="AF127" s="72">
        <v>0</v>
      </c>
      <c r="AG127" s="79" t="s">
        <v>73</v>
      </c>
      <c r="AH127" s="102">
        <f t="shared" si="7"/>
        <v>0</v>
      </c>
      <c r="AI127" s="72">
        <v>0</v>
      </c>
      <c r="AJ127" s="76">
        <v>0</v>
      </c>
      <c r="AK127" s="72" t="s">
        <v>73</v>
      </c>
      <c r="AL127" s="80" t="s">
        <v>73</v>
      </c>
      <c r="AM127" s="72">
        <v>0</v>
      </c>
      <c r="AN127" s="80" t="s">
        <v>73</v>
      </c>
      <c r="AO127" s="80" t="s">
        <v>73</v>
      </c>
      <c r="AP127" s="80" t="s">
        <v>73</v>
      </c>
      <c r="AQ127" s="102">
        <f t="shared" si="8"/>
        <v>0</v>
      </c>
      <c r="AR127" s="102">
        <f t="shared" si="9"/>
        <v>13781250</v>
      </c>
      <c r="AS127" s="72" t="s">
        <v>319</v>
      </c>
      <c r="AT127" s="76">
        <v>0</v>
      </c>
      <c r="AU127" s="72" t="s">
        <v>319</v>
      </c>
      <c r="AV127" s="76">
        <v>0</v>
      </c>
      <c r="AW127" s="81" t="s">
        <v>73</v>
      </c>
      <c r="AX127" s="82">
        <v>13781250</v>
      </c>
      <c r="AY127" s="143">
        <f t="shared" si="10"/>
        <v>0</v>
      </c>
      <c r="AZ127" s="84">
        <f t="shared" si="11"/>
        <v>1</v>
      </c>
      <c r="BA127" s="85">
        <v>1</v>
      </c>
      <c r="BB127" s="81" t="s">
        <v>73</v>
      </c>
      <c r="BC127" s="72" t="s">
        <v>208</v>
      </c>
      <c r="BD127" s="289" t="s">
        <v>8035</v>
      </c>
      <c r="BE127" s="71" t="s">
        <v>65</v>
      </c>
      <c r="BF127" s="71" t="s">
        <v>65</v>
      </c>
    </row>
    <row r="128" spans="2:58" x14ac:dyDescent="0.25">
      <c r="B128" s="71">
        <v>2025</v>
      </c>
      <c r="C128" s="71">
        <v>891780111</v>
      </c>
      <c r="D128" s="71" t="s">
        <v>63</v>
      </c>
      <c r="E128" s="102" t="s">
        <v>8034</v>
      </c>
      <c r="F128" s="72" t="s">
        <v>8033</v>
      </c>
      <c r="G128" s="72">
        <v>0</v>
      </c>
      <c r="H128" s="72" t="s">
        <v>71</v>
      </c>
      <c r="I128" s="72" t="s">
        <v>2884</v>
      </c>
      <c r="J128" s="104" t="s">
        <v>81</v>
      </c>
      <c r="K128" s="75" t="s">
        <v>8032</v>
      </c>
      <c r="L128" s="76">
        <v>13781250</v>
      </c>
      <c r="M128" s="72" t="s">
        <v>66</v>
      </c>
      <c r="N128" s="75" t="s">
        <v>7276</v>
      </c>
      <c r="O128" s="75">
        <v>72310516</v>
      </c>
      <c r="P128" s="75">
        <v>489</v>
      </c>
      <c r="Q128" s="78">
        <v>45714</v>
      </c>
      <c r="R128" s="75">
        <v>267300000</v>
      </c>
      <c r="S128" s="78">
        <v>45736</v>
      </c>
      <c r="T128" s="76">
        <v>13781250</v>
      </c>
      <c r="U128" s="76">
        <v>6051</v>
      </c>
      <c r="V128" s="72" t="s">
        <v>65</v>
      </c>
      <c r="W128" s="76">
        <v>72005158</v>
      </c>
      <c r="X128" s="104" t="s">
        <v>7275</v>
      </c>
      <c r="Y128" s="78">
        <v>45736</v>
      </c>
      <c r="Z128" s="78">
        <v>45736</v>
      </c>
      <c r="AA128" s="78" t="s">
        <v>73</v>
      </c>
      <c r="AB128" s="78">
        <v>45828</v>
      </c>
      <c r="AC128" s="102">
        <f t="shared" si="6"/>
        <v>92</v>
      </c>
      <c r="AD128" s="72">
        <v>0</v>
      </c>
      <c r="AE128" s="76">
        <v>0</v>
      </c>
      <c r="AF128" s="72">
        <v>0</v>
      </c>
      <c r="AG128" s="79" t="s">
        <v>73</v>
      </c>
      <c r="AH128" s="102">
        <f t="shared" si="7"/>
        <v>0</v>
      </c>
      <c r="AI128" s="72">
        <v>0</v>
      </c>
      <c r="AJ128" s="76">
        <v>0</v>
      </c>
      <c r="AK128" s="72" t="s">
        <v>73</v>
      </c>
      <c r="AL128" s="80" t="s">
        <v>73</v>
      </c>
      <c r="AM128" s="72">
        <v>0</v>
      </c>
      <c r="AN128" s="80" t="s">
        <v>73</v>
      </c>
      <c r="AO128" s="80" t="s">
        <v>73</v>
      </c>
      <c r="AP128" s="80" t="s">
        <v>73</v>
      </c>
      <c r="AQ128" s="102">
        <f t="shared" si="8"/>
        <v>0</v>
      </c>
      <c r="AR128" s="102">
        <f t="shared" si="9"/>
        <v>13781250</v>
      </c>
      <c r="AS128" s="72" t="s">
        <v>319</v>
      </c>
      <c r="AT128" s="76">
        <v>0</v>
      </c>
      <c r="AU128" s="72" t="s">
        <v>319</v>
      </c>
      <c r="AV128" s="76">
        <v>0</v>
      </c>
      <c r="AW128" s="81" t="s">
        <v>73</v>
      </c>
      <c r="AX128" s="82">
        <v>0</v>
      </c>
      <c r="AY128" s="143">
        <f t="shared" si="10"/>
        <v>13781250</v>
      </c>
      <c r="AZ128" s="84">
        <f t="shared" si="11"/>
        <v>0</v>
      </c>
      <c r="BA128" s="85">
        <v>1</v>
      </c>
      <c r="BB128" s="81" t="s">
        <v>73</v>
      </c>
      <c r="BC128" s="72" t="s">
        <v>208</v>
      </c>
      <c r="BD128" s="289" t="s">
        <v>8031</v>
      </c>
      <c r="BE128" s="71" t="s">
        <v>65</v>
      </c>
      <c r="BF128" s="71" t="s">
        <v>65</v>
      </c>
    </row>
    <row r="129" spans="2:58" x14ac:dyDescent="0.25">
      <c r="B129" s="71">
        <v>2025</v>
      </c>
      <c r="C129" s="71">
        <v>891780111</v>
      </c>
      <c r="D129" s="71" t="s">
        <v>63</v>
      </c>
      <c r="E129" s="102" t="s">
        <v>8030</v>
      </c>
      <c r="F129" s="72" t="s">
        <v>8029</v>
      </c>
      <c r="G129" s="72">
        <v>0</v>
      </c>
      <c r="H129" s="72" t="s">
        <v>71</v>
      </c>
      <c r="I129" s="72" t="s">
        <v>2884</v>
      </c>
      <c r="J129" s="104" t="s">
        <v>81</v>
      </c>
      <c r="K129" s="75" t="s">
        <v>8028</v>
      </c>
      <c r="L129" s="76">
        <v>10400000</v>
      </c>
      <c r="M129" s="72" t="s">
        <v>66</v>
      </c>
      <c r="N129" s="75" t="s">
        <v>3264</v>
      </c>
      <c r="O129" s="75">
        <v>1082068630</v>
      </c>
      <c r="P129" s="75">
        <v>707</v>
      </c>
      <c r="Q129" s="78">
        <v>45733</v>
      </c>
      <c r="R129" s="75">
        <v>20800000</v>
      </c>
      <c r="S129" s="78">
        <v>45736</v>
      </c>
      <c r="T129" s="76">
        <v>10400000</v>
      </c>
      <c r="U129" s="76">
        <v>6050</v>
      </c>
      <c r="V129" s="72" t="s">
        <v>65</v>
      </c>
      <c r="W129" s="76">
        <v>16078654</v>
      </c>
      <c r="X129" s="104" t="s">
        <v>365</v>
      </c>
      <c r="Y129" s="78">
        <v>45736</v>
      </c>
      <c r="Z129" s="78">
        <v>45736</v>
      </c>
      <c r="AA129" s="78" t="s">
        <v>73</v>
      </c>
      <c r="AB129" s="78">
        <v>45855</v>
      </c>
      <c r="AC129" s="102">
        <f t="shared" si="6"/>
        <v>119</v>
      </c>
      <c r="AD129" s="72">
        <v>0</v>
      </c>
      <c r="AE129" s="76">
        <v>0</v>
      </c>
      <c r="AF129" s="72">
        <v>0</v>
      </c>
      <c r="AG129" s="79" t="s">
        <v>73</v>
      </c>
      <c r="AH129" s="102">
        <f t="shared" si="7"/>
        <v>0</v>
      </c>
      <c r="AI129" s="72">
        <v>0</v>
      </c>
      <c r="AJ129" s="76">
        <v>0</v>
      </c>
      <c r="AK129" s="72" t="s">
        <v>73</v>
      </c>
      <c r="AL129" s="80" t="s">
        <v>73</v>
      </c>
      <c r="AM129" s="72">
        <v>0</v>
      </c>
      <c r="AN129" s="80" t="s">
        <v>73</v>
      </c>
      <c r="AO129" s="80" t="s">
        <v>73</v>
      </c>
      <c r="AP129" s="80" t="s">
        <v>73</v>
      </c>
      <c r="AQ129" s="102">
        <f t="shared" si="8"/>
        <v>0</v>
      </c>
      <c r="AR129" s="102">
        <f t="shared" si="9"/>
        <v>10400000</v>
      </c>
      <c r="AS129" s="72" t="s">
        <v>319</v>
      </c>
      <c r="AT129" s="76">
        <v>0</v>
      </c>
      <c r="AU129" s="72" t="s">
        <v>319</v>
      </c>
      <c r="AV129" s="76">
        <v>0</v>
      </c>
      <c r="AW129" s="81" t="s">
        <v>73</v>
      </c>
      <c r="AX129" s="82">
        <v>10400000</v>
      </c>
      <c r="AY129" s="143">
        <f t="shared" si="10"/>
        <v>0</v>
      </c>
      <c r="AZ129" s="84">
        <f t="shared" si="11"/>
        <v>1</v>
      </c>
      <c r="BA129" s="85">
        <v>1</v>
      </c>
      <c r="BB129" s="81" t="s">
        <v>73</v>
      </c>
      <c r="BC129" s="72" t="s">
        <v>208</v>
      </c>
      <c r="BD129" s="230" t="s">
        <v>8027</v>
      </c>
      <c r="BE129" s="71" t="s">
        <v>65</v>
      </c>
      <c r="BF129" s="71" t="s">
        <v>65</v>
      </c>
    </row>
    <row r="130" spans="2:58" x14ac:dyDescent="0.25">
      <c r="B130" s="71">
        <v>2025</v>
      </c>
      <c r="C130" s="71">
        <v>891780111</v>
      </c>
      <c r="D130" s="71" t="s">
        <v>63</v>
      </c>
      <c r="E130" s="102" t="s">
        <v>8026</v>
      </c>
      <c r="F130" s="72" t="s">
        <v>8025</v>
      </c>
      <c r="G130" s="176">
        <v>2020000100116</v>
      </c>
      <c r="H130" s="72" t="s">
        <v>71</v>
      </c>
      <c r="I130" s="72" t="s">
        <v>2884</v>
      </c>
      <c r="J130" s="104" t="s">
        <v>81</v>
      </c>
      <c r="K130" s="75" t="s">
        <v>8024</v>
      </c>
      <c r="L130" s="76">
        <v>14000000</v>
      </c>
      <c r="M130" s="72" t="s">
        <v>66</v>
      </c>
      <c r="N130" s="75" t="s">
        <v>8023</v>
      </c>
      <c r="O130" s="75">
        <v>1082991184</v>
      </c>
      <c r="P130" s="76" t="s">
        <v>8022</v>
      </c>
      <c r="Q130" s="286" t="s">
        <v>8021</v>
      </c>
      <c r="R130" s="75">
        <v>55874347.649999999</v>
      </c>
      <c r="S130" s="78">
        <v>45736</v>
      </c>
      <c r="T130" s="76">
        <v>14000000</v>
      </c>
      <c r="U130" s="76" t="s">
        <v>8020</v>
      </c>
      <c r="V130" s="72" t="s">
        <v>65</v>
      </c>
      <c r="W130" s="76">
        <v>85461685</v>
      </c>
      <c r="X130" s="104" t="s">
        <v>7991</v>
      </c>
      <c r="Y130" s="78">
        <v>45736</v>
      </c>
      <c r="Z130" s="78">
        <v>45737</v>
      </c>
      <c r="AA130" s="78">
        <v>45737</v>
      </c>
      <c r="AB130" s="78">
        <v>45777</v>
      </c>
      <c r="AC130" s="102">
        <f t="shared" si="6"/>
        <v>40</v>
      </c>
      <c r="AD130" s="72">
        <v>0</v>
      </c>
      <c r="AE130" s="76">
        <v>0</v>
      </c>
      <c r="AF130" s="72">
        <v>0</v>
      </c>
      <c r="AG130" s="79" t="s">
        <v>73</v>
      </c>
      <c r="AH130" s="102">
        <f t="shared" si="7"/>
        <v>0</v>
      </c>
      <c r="AI130" s="72">
        <v>0</v>
      </c>
      <c r="AJ130" s="76">
        <v>0</v>
      </c>
      <c r="AK130" s="72" t="s">
        <v>73</v>
      </c>
      <c r="AL130" s="80" t="s">
        <v>73</v>
      </c>
      <c r="AM130" s="72">
        <v>0</v>
      </c>
      <c r="AN130" s="80" t="s">
        <v>73</v>
      </c>
      <c r="AO130" s="80" t="s">
        <v>73</v>
      </c>
      <c r="AP130" s="80" t="s">
        <v>73</v>
      </c>
      <c r="AQ130" s="102">
        <f t="shared" si="8"/>
        <v>0</v>
      </c>
      <c r="AR130" s="102">
        <f t="shared" si="9"/>
        <v>14000000</v>
      </c>
      <c r="AS130" s="72" t="s">
        <v>319</v>
      </c>
      <c r="AT130" s="76">
        <v>0</v>
      </c>
      <c r="AU130" s="72" t="s">
        <v>319</v>
      </c>
      <c r="AV130" s="76">
        <v>0</v>
      </c>
      <c r="AW130" s="81" t="s">
        <v>73</v>
      </c>
      <c r="AX130" s="82">
        <v>0</v>
      </c>
      <c r="AY130" s="143">
        <f t="shared" si="10"/>
        <v>14000000</v>
      </c>
      <c r="AZ130" s="84">
        <f t="shared" si="11"/>
        <v>0</v>
      </c>
      <c r="BA130" s="85">
        <v>1</v>
      </c>
      <c r="BB130" s="81" t="s">
        <v>73</v>
      </c>
      <c r="BC130" s="72" t="s">
        <v>208</v>
      </c>
      <c r="BD130" s="289" t="s">
        <v>8019</v>
      </c>
      <c r="BE130" s="71" t="s">
        <v>65</v>
      </c>
      <c r="BF130" s="71" t="s">
        <v>65</v>
      </c>
    </row>
    <row r="131" spans="2:58" x14ac:dyDescent="0.25">
      <c r="B131" s="71">
        <v>2025</v>
      </c>
      <c r="C131" s="71">
        <v>891780111</v>
      </c>
      <c r="D131" s="71" t="s">
        <v>63</v>
      </c>
      <c r="E131" s="102" t="s">
        <v>8018</v>
      </c>
      <c r="F131" s="72" t="s">
        <v>8017</v>
      </c>
      <c r="G131" s="176">
        <v>2020000100116</v>
      </c>
      <c r="H131" s="72" t="s">
        <v>71</v>
      </c>
      <c r="I131" s="72" t="s">
        <v>2884</v>
      </c>
      <c r="J131" s="104" t="s">
        <v>81</v>
      </c>
      <c r="K131" s="75" t="s">
        <v>8016</v>
      </c>
      <c r="L131" s="76">
        <v>6000000</v>
      </c>
      <c r="M131" s="72" t="s">
        <v>66</v>
      </c>
      <c r="N131" s="75" t="s">
        <v>8015</v>
      </c>
      <c r="O131" s="75">
        <v>1082985398</v>
      </c>
      <c r="P131" s="76" t="s">
        <v>8014</v>
      </c>
      <c r="Q131" s="286" t="s">
        <v>8013</v>
      </c>
      <c r="R131" s="75">
        <v>55874347.649999999</v>
      </c>
      <c r="S131" s="78">
        <v>45736</v>
      </c>
      <c r="T131" s="76">
        <v>6000000</v>
      </c>
      <c r="U131" s="76">
        <v>197</v>
      </c>
      <c r="V131" s="72" t="s">
        <v>65</v>
      </c>
      <c r="W131" s="76">
        <v>85461685</v>
      </c>
      <c r="X131" s="104" t="s">
        <v>7991</v>
      </c>
      <c r="Y131" s="78">
        <v>45736</v>
      </c>
      <c r="Z131" s="78">
        <v>45737</v>
      </c>
      <c r="AA131" s="78">
        <v>45737</v>
      </c>
      <c r="AB131" s="78">
        <v>45777</v>
      </c>
      <c r="AC131" s="102">
        <f t="shared" si="6"/>
        <v>40</v>
      </c>
      <c r="AD131" s="72">
        <v>0</v>
      </c>
      <c r="AE131" s="76">
        <v>0</v>
      </c>
      <c r="AF131" s="72">
        <v>0</v>
      </c>
      <c r="AG131" s="79" t="s">
        <v>73</v>
      </c>
      <c r="AH131" s="102">
        <f t="shared" si="7"/>
        <v>0</v>
      </c>
      <c r="AI131" s="72">
        <v>0</v>
      </c>
      <c r="AJ131" s="76">
        <v>0</v>
      </c>
      <c r="AK131" s="72" t="s">
        <v>73</v>
      </c>
      <c r="AL131" s="80" t="s">
        <v>73</v>
      </c>
      <c r="AM131" s="72">
        <v>0</v>
      </c>
      <c r="AN131" s="80" t="s">
        <v>73</v>
      </c>
      <c r="AO131" s="80" t="s">
        <v>73</v>
      </c>
      <c r="AP131" s="80" t="s">
        <v>73</v>
      </c>
      <c r="AQ131" s="102">
        <f t="shared" si="8"/>
        <v>0</v>
      </c>
      <c r="AR131" s="102">
        <f t="shared" si="9"/>
        <v>6000000</v>
      </c>
      <c r="AS131" s="72" t="s">
        <v>319</v>
      </c>
      <c r="AT131" s="76">
        <v>0</v>
      </c>
      <c r="AU131" s="72" t="s">
        <v>319</v>
      </c>
      <c r="AV131" s="76">
        <v>0</v>
      </c>
      <c r="AW131" s="81" t="s">
        <v>73</v>
      </c>
      <c r="AX131" s="82">
        <v>0</v>
      </c>
      <c r="AY131" s="143">
        <f t="shared" si="10"/>
        <v>6000000</v>
      </c>
      <c r="AZ131" s="84">
        <f t="shared" si="11"/>
        <v>0</v>
      </c>
      <c r="BA131" s="85">
        <v>1</v>
      </c>
      <c r="BB131" s="81" t="s">
        <v>73</v>
      </c>
      <c r="BC131" s="72" t="s">
        <v>208</v>
      </c>
      <c r="BD131" s="289" t="s">
        <v>8012</v>
      </c>
      <c r="BE131" s="71" t="s">
        <v>65</v>
      </c>
      <c r="BF131" s="71" t="s">
        <v>65</v>
      </c>
    </row>
    <row r="132" spans="2:58" x14ac:dyDescent="0.25">
      <c r="B132" s="71">
        <v>2025</v>
      </c>
      <c r="C132" s="71">
        <v>891780111</v>
      </c>
      <c r="D132" s="71" t="s">
        <v>63</v>
      </c>
      <c r="E132" s="102" t="s">
        <v>8011</v>
      </c>
      <c r="F132" s="72" t="s">
        <v>8010</v>
      </c>
      <c r="G132" s="72">
        <v>0</v>
      </c>
      <c r="H132" s="72" t="s">
        <v>71</v>
      </c>
      <c r="I132" s="72" t="s">
        <v>2884</v>
      </c>
      <c r="J132" s="104" t="s">
        <v>81</v>
      </c>
      <c r="K132" s="75" t="s">
        <v>8009</v>
      </c>
      <c r="L132" s="76">
        <v>9000000</v>
      </c>
      <c r="M132" s="72" t="s">
        <v>66</v>
      </c>
      <c r="N132" s="75" t="s">
        <v>8008</v>
      </c>
      <c r="O132" s="75">
        <v>1193206125</v>
      </c>
      <c r="P132" s="75">
        <v>267</v>
      </c>
      <c r="Q132" s="78">
        <v>45693</v>
      </c>
      <c r="R132" s="75">
        <v>266751357.44</v>
      </c>
      <c r="S132" s="78">
        <v>45743</v>
      </c>
      <c r="T132" s="76">
        <v>9000000</v>
      </c>
      <c r="U132" s="76">
        <v>8368</v>
      </c>
      <c r="V132" s="72" t="s">
        <v>65</v>
      </c>
      <c r="W132" s="76">
        <v>85155333</v>
      </c>
      <c r="X132" s="104" t="s">
        <v>2931</v>
      </c>
      <c r="Y132" s="78">
        <v>45742</v>
      </c>
      <c r="Z132" s="78">
        <v>45743</v>
      </c>
      <c r="AA132" s="78" t="s">
        <v>73</v>
      </c>
      <c r="AB132" s="78">
        <v>45793</v>
      </c>
      <c r="AC132" s="102">
        <f t="shared" si="6"/>
        <v>50</v>
      </c>
      <c r="AD132" s="72">
        <v>0</v>
      </c>
      <c r="AE132" s="76">
        <v>0</v>
      </c>
      <c r="AF132" s="72">
        <v>0</v>
      </c>
      <c r="AG132" s="79" t="s">
        <v>73</v>
      </c>
      <c r="AH132" s="102">
        <f t="shared" si="7"/>
        <v>0</v>
      </c>
      <c r="AI132" s="72">
        <v>0</v>
      </c>
      <c r="AJ132" s="76">
        <v>0</v>
      </c>
      <c r="AK132" s="72" t="s">
        <v>73</v>
      </c>
      <c r="AL132" s="80" t="s">
        <v>73</v>
      </c>
      <c r="AM132" s="72">
        <v>0</v>
      </c>
      <c r="AN132" s="80" t="s">
        <v>73</v>
      </c>
      <c r="AO132" s="80" t="s">
        <v>73</v>
      </c>
      <c r="AP132" s="80" t="s">
        <v>73</v>
      </c>
      <c r="AQ132" s="102">
        <f t="shared" si="8"/>
        <v>0</v>
      </c>
      <c r="AR132" s="102">
        <f t="shared" si="9"/>
        <v>9000000</v>
      </c>
      <c r="AS132" s="72" t="s">
        <v>319</v>
      </c>
      <c r="AT132" s="76">
        <v>0</v>
      </c>
      <c r="AU132" s="72" t="s">
        <v>319</v>
      </c>
      <c r="AV132" s="76">
        <v>0</v>
      </c>
      <c r="AW132" s="81" t="s">
        <v>73</v>
      </c>
      <c r="AX132" s="82">
        <v>3000000</v>
      </c>
      <c r="AY132" s="143">
        <f t="shared" si="10"/>
        <v>6000000</v>
      </c>
      <c r="AZ132" s="84">
        <f t="shared" si="11"/>
        <v>0.33333333333333331</v>
      </c>
      <c r="BA132" s="85">
        <v>1</v>
      </c>
      <c r="BB132" s="81" t="s">
        <v>73</v>
      </c>
      <c r="BC132" s="72" t="s">
        <v>208</v>
      </c>
      <c r="BD132" s="289" t="s">
        <v>8007</v>
      </c>
      <c r="BE132" s="71" t="s">
        <v>65</v>
      </c>
      <c r="BF132" s="71" t="s">
        <v>65</v>
      </c>
    </row>
    <row r="133" spans="2:58" x14ac:dyDescent="0.25">
      <c r="B133" s="71">
        <v>2025</v>
      </c>
      <c r="C133" s="71">
        <v>891780111</v>
      </c>
      <c r="D133" s="71" t="s">
        <v>63</v>
      </c>
      <c r="E133" s="102" t="s">
        <v>8006</v>
      </c>
      <c r="F133" s="72" t="s">
        <v>8005</v>
      </c>
      <c r="G133" s="72">
        <v>0</v>
      </c>
      <c r="H133" s="72" t="s">
        <v>71</v>
      </c>
      <c r="I133" s="72" t="s">
        <v>2884</v>
      </c>
      <c r="J133" s="104" t="s">
        <v>81</v>
      </c>
      <c r="K133" s="75" t="s">
        <v>8004</v>
      </c>
      <c r="L133" s="76">
        <v>8268750</v>
      </c>
      <c r="M133" s="72" t="s">
        <v>66</v>
      </c>
      <c r="N133" s="75" t="s">
        <v>8003</v>
      </c>
      <c r="O133" s="75">
        <v>22583327</v>
      </c>
      <c r="P133" s="75">
        <v>489</v>
      </c>
      <c r="Q133" s="78">
        <v>45714</v>
      </c>
      <c r="R133" s="75">
        <v>267300000</v>
      </c>
      <c r="S133" s="78">
        <v>45747</v>
      </c>
      <c r="T133" s="76">
        <v>8268750</v>
      </c>
      <c r="U133" s="76">
        <v>8450</v>
      </c>
      <c r="V133" s="72" t="s">
        <v>65</v>
      </c>
      <c r="W133" s="76">
        <v>72005158</v>
      </c>
      <c r="X133" s="104" t="s">
        <v>7275</v>
      </c>
      <c r="Y133" s="78">
        <v>45747</v>
      </c>
      <c r="Z133" s="78">
        <v>45747</v>
      </c>
      <c r="AA133" s="78" t="s">
        <v>73</v>
      </c>
      <c r="AB133" s="78">
        <v>45828</v>
      </c>
      <c r="AC133" s="102">
        <f t="shared" si="6"/>
        <v>81</v>
      </c>
      <c r="AD133" s="72">
        <v>0</v>
      </c>
      <c r="AE133" s="76">
        <v>0</v>
      </c>
      <c r="AF133" s="72">
        <v>0</v>
      </c>
      <c r="AG133" s="79" t="s">
        <v>73</v>
      </c>
      <c r="AH133" s="102">
        <f t="shared" si="7"/>
        <v>0</v>
      </c>
      <c r="AI133" s="72">
        <v>0</v>
      </c>
      <c r="AJ133" s="76">
        <v>0</v>
      </c>
      <c r="AK133" s="72" t="s">
        <v>73</v>
      </c>
      <c r="AL133" s="80" t="s">
        <v>73</v>
      </c>
      <c r="AM133" s="72">
        <v>0</v>
      </c>
      <c r="AN133" s="80" t="s">
        <v>73</v>
      </c>
      <c r="AO133" s="80" t="s">
        <v>73</v>
      </c>
      <c r="AP133" s="80" t="s">
        <v>73</v>
      </c>
      <c r="AQ133" s="102">
        <f t="shared" si="8"/>
        <v>0</v>
      </c>
      <c r="AR133" s="102">
        <f t="shared" si="9"/>
        <v>8268750</v>
      </c>
      <c r="AS133" s="72" t="s">
        <v>319</v>
      </c>
      <c r="AT133" s="76">
        <v>0</v>
      </c>
      <c r="AU133" s="72" t="s">
        <v>319</v>
      </c>
      <c r="AV133" s="76">
        <v>0</v>
      </c>
      <c r="AW133" s="81" t="s">
        <v>73</v>
      </c>
      <c r="AX133" s="82">
        <v>0</v>
      </c>
      <c r="AY133" s="143">
        <f t="shared" si="10"/>
        <v>8268750</v>
      </c>
      <c r="AZ133" s="84">
        <f t="shared" si="11"/>
        <v>0</v>
      </c>
      <c r="BA133" s="85">
        <v>1</v>
      </c>
      <c r="BB133" s="81" t="s">
        <v>73</v>
      </c>
      <c r="BC133" s="72" t="s">
        <v>208</v>
      </c>
      <c r="BD133" s="289" t="s">
        <v>8002</v>
      </c>
      <c r="BE133" s="71" t="s">
        <v>65</v>
      </c>
      <c r="BF133" s="71" t="s">
        <v>65</v>
      </c>
    </row>
    <row r="134" spans="2:58" x14ac:dyDescent="0.25">
      <c r="B134" s="71">
        <v>2025</v>
      </c>
      <c r="C134" s="71">
        <v>891780111</v>
      </c>
      <c r="D134" s="71" t="s">
        <v>63</v>
      </c>
      <c r="E134" s="102" t="s">
        <v>8001</v>
      </c>
      <c r="F134" s="72" t="s">
        <v>8000</v>
      </c>
      <c r="G134" s="72">
        <v>0</v>
      </c>
      <c r="H134" s="72" t="s">
        <v>71</v>
      </c>
      <c r="I134" s="72" t="s">
        <v>2884</v>
      </c>
      <c r="J134" s="104" t="s">
        <v>81</v>
      </c>
      <c r="K134" s="75" t="s">
        <v>7999</v>
      </c>
      <c r="L134" s="76">
        <v>12000000</v>
      </c>
      <c r="M134" s="72" t="s">
        <v>66</v>
      </c>
      <c r="N134" s="75" t="s">
        <v>7311</v>
      </c>
      <c r="O134" s="75">
        <v>8712984</v>
      </c>
      <c r="P134" s="75">
        <v>267</v>
      </c>
      <c r="Q134" s="78">
        <v>45693</v>
      </c>
      <c r="R134" s="75">
        <v>266751357.44</v>
      </c>
      <c r="S134" s="78">
        <v>45747</v>
      </c>
      <c r="T134" s="76">
        <v>12000000</v>
      </c>
      <c r="U134" s="76">
        <v>8449</v>
      </c>
      <c r="V134" s="72" t="s">
        <v>65</v>
      </c>
      <c r="W134" s="76">
        <v>72005158</v>
      </c>
      <c r="X134" s="104" t="s">
        <v>7275</v>
      </c>
      <c r="Y134" s="78">
        <v>45747</v>
      </c>
      <c r="Z134" s="78">
        <v>45747</v>
      </c>
      <c r="AA134" s="78" t="s">
        <v>73</v>
      </c>
      <c r="AB134" s="78">
        <v>45793</v>
      </c>
      <c r="AC134" s="102">
        <f t="shared" si="6"/>
        <v>46</v>
      </c>
      <c r="AD134" s="72">
        <v>0</v>
      </c>
      <c r="AE134" s="76">
        <v>0</v>
      </c>
      <c r="AF134" s="72">
        <v>0</v>
      </c>
      <c r="AG134" s="79" t="s">
        <v>73</v>
      </c>
      <c r="AH134" s="102">
        <f t="shared" si="7"/>
        <v>0</v>
      </c>
      <c r="AI134" s="72">
        <v>0</v>
      </c>
      <c r="AJ134" s="76">
        <v>0</v>
      </c>
      <c r="AK134" s="72" t="s">
        <v>73</v>
      </c>
      <c r="AL134" s="80" t="s">
        <v>73</v>
      </c>
      <c r="AM134" s="72">
        <v>0</v>
      </c>
      <c r="AN134" s="80" t="s">
        <v>73</v>
      </c>
      <c r="AO134" s="80" t="s">
        <v>73</v>
      </c>
      <c r="AP134" s="80" t="s">
        <v>73</v>
      </c>
      <c r="AQ134" s="102">
        <f t="shared" si="8"/>
        <v>0</v>
      </c>
      <c r="AR134" s="102">
        <f t="shared" si="9"/>
        <v>12000000</v>
      </c>
      <c r="AS134" s="72" t="s">
        <v>319</v>
      </c>
      <c r="AT134" s="76">
        <v>0</v>
      </c>
      <c r="AU134" s="72" t="s">
        <v>319</v>
      </c>
      <c r="AV134" s="76">
        <v>0</v>
      </c>
      <c r="AW134" s="81" t="s">
        <v>73</v>
      </c>
      <c r="AX134" s="82">
        <v>0</v>
      </c>
      <c r="AY134" s="143">
        <f t="shared" si="10"/>
        <v>12000000</v>
      </c>
      <c r="AZ134" s="84">
        <f t="shared" si="11"/>
        <v>0</v>
      </c>
      <c r="BA134" s="85">
        <v>1</v>
      </c>
      <c r="BB134" s="81" t="s">
        <v>73</v>
      </c>
      <c r="BC134" s="72" t="s">
        <v>208</v>
      </c>
      <c r="BD134" s="289" t="s">
        <v>7998</v>
      </c>
      <c r="BE134" s="71" t="s">
        <v>65</v>
      </c>
      <c r="BF134" s="71" t="s">
        <v>65</v>
      </c>
    </row>
    <row r="135" spans="2:58" x14ac:dyDescent="0.25">
      <c r="B135" s="71">
        <v>2025</v>
      </c>
      <c r="C135" s="71">
        <v>891780111</v>
      </c>
      <c r="D135" s="71" t="s">
        <v>63</v>
      </c>
      <c r="E135" s="102" t="s">
        <v>7997</v>
      </c>
      <c r="F135" s="72" t="s">
        <v>7996</v>
      </c>
      <c r="G135" s="176">
        <v>2020000100116</v>
      </c>
      <c r="H135" s="72" t="s">
        <v>71</v>
      </c>
      <c r="I135" s="72" t="s">
        <v>2884</v>
      </c>
      <c r="J135" s="104" t="s">
        <v>81</v>
      </c>
      <c r="K135" s="75" t="s">
        <v>7995</v>
      </c>
      <c r="L135" s="76">
        <v>27243595.329999998</v>
      </c>
      <c r="M135" s="72" t="s">
        <v>66</v>
      </c>
      <c r="N135" s="75" t="s">
        <v>507</v>
      </c>
      <c r="O135" s="75">
        <v>900845290</v>
      </c>
      <c r="P135" s="76" t="s">
        <v>7994</v>
      </c>
      <c r="Q135" s="286" t="s">
        <v>7993</v>
      </c>
      <c r="R135" s="75">
        <v>42243595.329999998</v>
      </c>
      <c r="S135" s="78">
        <v>45748</v>
      </c>
      <c r="T135" s="76">
        <v>27243595.329999998</v>
      </c>
      <c r="U135" s="76" t="s">
        <v>7992</v>
      </c>
      <c r="V135" s="72" t="s">
        <v>65</v>
      </c>
      <c r="W135" s="76">
        <v>85461685</v>
      </c>
      <c r="X135" s="104" t="s">
        <v>7991</v>
      </c>
      <c r="Y135" s="78">
        <v>45748</v>
      </c>
      <c r="Z135" s="78">
        <v>45748</v>
      </c>
      <c r="AA135" s="78" t="s">
        <v>73</v>
      </c>
      <c r="AB135" s="78">
        <v>45777</v>
      </c>
      <c r="AC135" s="102">
        <f t="shared" si="6"/>
        <v>29</v>
      </c>
      <c r="AD135" s="72">
        <v>0</v>
      </c>
      <c r="AE135" s="76">
        <v>0</v>
      </c>
      <c r="AF135" s="72">
        <v>0</v>
      </c>
      <c r="AG135" s="79" t="s">
        <v>73</v>
      </c>
      <c r="AH135" s="102">
        <f t="shared" si="7"/>
        <v>0</v>
      </c>
      <c r="AI135" s="72">
        <v>0</v>
      </c>
      <c r="AJ135" s="76">
        <v>0</v>
      </c>
      <c r="AK135" s="72" t="s">
        <v>73</v>
      </c>
      <c r="AL135" s="80" t="s">
        <v>73</v>
      </c>
      <c r="AM135" s="72">
        <v>2</v>
      </c>
      <c r="AN135" s="80">
        <v>45772</v>
      </c>
      <c r="AO135" s="80">
        <v>45869</v>
      </c>
      <c r="AP135" s="80" t="s">
        <v>73</v>
      </c>
      <c r="AQ135" s="102">
        <f t="shared" si="8"/>
        <v>97</v>
      </c>
      <c r="AR135" s="102">
        <f t="shared" si="9"/>
        <v>27243595.329999998</v>
      </c>
      <c r="AS135" s="72" t="s">
        <v>319</v>
      </c>
      <c r="AT135" s="76">
        <v>0</v>
      </c>
      <c r="AU135" s="72" t="s">
        <v>319</v>
      </c>
      <c r="AV135" s="76">
        <v>0</v>
      </c>
      <c r="AW135" s="81" t="s">
        <v>73</v>
      </c>
      <c r="AX135" s="82">
        <v>0</v>
      </c>
      <c r="AY135" s="143">
        <f t="shared" si="10"/>
        <v>27243595.329999998</v>
      </c>
      <c r="AZ135" s="84">
        <f t="shared" si="11"/>
        <v>0</v>
      </c>
      <c r="BA135" s="85">
        <v>1</v>
      </c>
      <c r="BB135" s="81" t="s">
        <v>73</v>
      </c>
      <c r="BC135" s="72" t="s">
        <v>208</v>
      </c>
      <c r="BD135" s="289" t="s">
        <v>7990</v>
      </c>
      <c r="BE135" s="71" t="s">
        <v>65</v>
      </c>
      <c r="BF135" s="71" t="s">
        <v>65</v>
      </c>
    </row>
    <row r="136" spans="2:58" x14ac:dyDescent="0.25">
      <c r="B136" s="71">
        <v>2025</v>
      </c>
      <c r="C136" s="71">
        <v>891780111</v>
      </c>
      <c r="D136" s="71" t="s">
        <v>63</v>
      </c>
      <c r="E136" s="102" t="s">
        <v>7989</v>
      </c>
      <c r="F136" s="72" t="s">
        <v>7988</v>
      </c>
      <c r="G136" s="72">
        <v>0</v>
      </c>
      <c r="H136" s="72" t="s">
        <v>71</v>
      </c>
      <c r="I136" s="72" t="s">
        <v>64</v>
      </c>
      <c r="J136" s="104" t="s">
        <v>81</v>
      </c>
      <c r="K136" s="75" t="s">
        <v>7987</v>
      </c>
      <c r="L136" s="76">
        <v>9468000</v>
      </c>
      <c r="M136" s="72" t="s">
        <v>66</v>
      </c>
      <c r="N136" s="75" t="s">
        <v>7986</v>
      </c>
      <c r="O136" s="75">
        <v>1083045157</v>
      </c>
      <c r="P136" s="75">
        <v>123</v>
      </c>
      <c r="Q136" s="78">
        <v>45679</v>
      </c>
      <c r="R136" s="75">
        <v>1353279124</v>
      </c>
      <c r="S136" s="78">
        <v>45749</v>
      </c>
      <c r="T136" s="76">
        <v>9468000</v>
      </c>
      <c r="U136" s="76">
        <v>8678</v>
      </c>
      <c r="V136" s="72" t="s">
        <v>65</v>
      </c>
      <c r="W136" s="76">
        <v>57428039</v>
      </c>
      <c r="X136" s="104" t="s">
        <v>7232</v>
      </c>
      <c r="Y136" s="78">
        <v>45749</v>
      </c>
      <c r="Z136" s="78">
        <v>45749</v>
      </c>
      <c r="AA136" s="78" t="s">
        <v>73</v>
      </c>
      <c r="AB136" s="78">
        <v>45838</v>
      </c>
      <c r="AC136" s="102">
        <f t="shared" ref="AC136:AC199" si="12">+IF(AA136="1800-01-01",AB136-Z136,AB136-AA136)</f>
        <v>89</v>
      </c>
      <c r="AD136" s="72">
        <v>0</v>
      </c>
      <c r="AE136" s="76">
        <v>0</v>
      </c>
      <c r="AF136" s="72">
        <v>0</v>
      </c>
      <c r="AG136" s="79" t="s">
        <v>73</v>
      </c>
      <c r="AH136" s="102">
        <f t="shared" ref="AH136:AH199" si="13">+IF(AG136="1800-01-01",0,AG136-AB136)</f>
        <v>0</v>
      </c>
      <c r="AI136" s="72">
        <v>1</v>
      </c>
      <c r="AJ136" s="76">
        <v>5470400</v>
      </c>
      <c r="AK136" s="78">
        <v>45786</v>
      </c>
      <c r="AL136" s="80" t="s">
        <v>73</v>
      </c>
      <c r="AM136" s="72">
        <v>0</v>
      </c>
      <c r="AN136" s="80" t="s">
        <v>73</v>
      </c>
      <c r="AO136" s="80" t="s">
        <v>73</v>
      </c>
      <c r="AP136" s="80" t="s">
        <v>73</v>
      </c>
      <c r="AQ136" s="102">
        <f t="shared" ref="AQ136:AQ199" si="14">+IF(AN136="1800-01-01",0,AO136-AN136)</f>
        <v>0</v>
      </c>
      <c r="AR136" s="102">
        <f t="shared" ref="AR136:AR199" si="15">+L136+AE136-AJ136</f>
        <v>3997600</v>
      </c>
      <c r="AS136" s="72" t="s">
        <v>65</v>
      </c>
      <c r="AT136" s="76">
        <v>9468000</v>
      </c>
      <c r="AU136" s="72" t="s">
        <v>319</v>
      </c>
      <c r="AV136" s="76">
        <v>0</v>
      </c>
      <c r="AW136" s="81" t="s">
        <v>73</v>
      </c>
      <c r="AX136" s="82">
        <v>3997600</v>
      </c>
      <c r="AY136" s="143">
        <f t="shared" ref="AY136:AY199" si="16">AR136-AX136</f>
        <v>0</v>
      </c>
      <c r="AZ136" s="84">
        <f t="shared" ref="AZ136:AZ199" si="17">+IFERROR(AX136/AR136,"_")</f>
        <v>1</v>
      </c>
      <c r="BA136" s="85">
        <v>1</v>
      </c>
      <c r="BB136" s="80">
        <v>45786</v>
      </c>
      <c r="BC136" s="72" t="s">
        <v>208</v>
      </c>
      <c r="BD136" s="289" t="s">
        <v>7985</v>
      </c>
      <c r="BE136" s="71" t="s">
        <v>65</v>
      </c>
      <c r="BF136" s="71" t="s">
        <v>65</v>
      </c>
    </row>
    <row r="137" spans="2:58" x14ac:dyDescent="0.25">
      <c r="B137" s="71">
        <v>2025</v>
      </c>
      <c r="C137" s="71">
        <v>891780111</v>
      </c>
      <c r="D137" s="71" t="s">
        <v>63</v>
      </c>
      <c r="E137" s="102" t="s">
        <v>7984</v>
      </c>
      <c r="F137" s="72" t="s">
        <v>7983</v>
      </c>
      <c r="G137" s="72">
        <v>0</v>
      </c>
      <c r="H137" s="72" t="s">
        <v>71</v>
      </c>
      <c r="I137" s="72" t="s">
        <v>2884</v>
      </c>
      <c r="J137" s="104" t="s">
        <v>81</v>
      </c>
      <c r="K137" s="75" t="s">
        <v>7982</v>
      </c>
      <c r="L137" s="76">
        <v>52463411</v>
      </c>
      <c r="M137" s="72" t="s">
        <v>66</v>
      </c>
      <c r="N137" s="75" t="s">
        <v>7981</v>
      </c>
      <c r="O137" s="75">
        <v>901907271</v>
      </c>
      <c r="P137" s="75">
        <v>611</v>
      </c>
      <c r="Q137" s="78">
        <v>45726</v>
      </c>
      <c r="R137" s="75">
        <v>52463411</v>
      </c>
      <c r="S137" s="78">
        <v>45749</v>
      </c>
      <c r="T137" s="76">
        <v>52463411</v>
      </c>
      <c r="U137" s="76">
        <v>8679</v>
      </c>
      <c r="V137" s="72" t="s">
        <v>65</v>
      </c>
      <c r="W137" s="76">
        <v>72005158</v>
      </c>
      <c r="X137" s="104" t="s">
        <v>7275</v>
      </c>
      <c r="Y137" s="78">
        <v>45749</v>
      </c>
      <c r="Z137" s="78">
        <v>45770</v>
      </c>
      <c r="AA137" s="78">
        <v>45770</v>
      </c>
      <c r="AB137" s="78">
        <v>45795</v>
      </c>
      <c r="AC137" s="102">
        <f t="shared" si="12"/>
        <v>25</v>
      </c>
      <c r="AD137" s="72">
        <v>0</v>
      </c>
      <c r="AE137" s="76">
        <v>0</v>
      </c>
      <c r="AF137" s="72">
        <v>0</v>
      </c>
      <c r="AG137" s="79" t="s">
        <v>73</v>
      </c>
      <c r="AH137" s="102">
        <f t="shared" si="13"/>
        <v>0</v>
      </c>
      <c r="AI137" s="72">
        <v>0</v>
      </c>
      <c r="AJ137" s="76">
        <v>0</v>
      </c>
      <c r="AK137" s="72" t="s">
        <v>73</v>
      </c>
      <c r="AL137" s="80" t="s">
        <v>73</v>
      </c>
      <c r="AM137" s="72">
        <v>0</v>
      </c>
      <c r="AN137" s="80" t="s">
        <v>73</v>
      </c>
      <c r="AO137" s="80" t="s">
        <v>73</v>
      </c>
      <c r="AP137" s="80" t="s">
        <v>73</v>
      </c>
      <c r="AQ137" s="102">
        <f t="shared" si="14"/>
        <v>0</v>
      </c>
      <c r="AR137" s="102">
        <f t="shared" si="15"/>
        <v>52463411</v>
      </c>
      <c r="AS137" s="72" t="s">
        <v>319</v>
      </c>
      <c r="AT137" s="76">
        <v>0</v>
      </c>
      <c r="AU137" s="72" t="s">
        <v>65</v>
      </c>
      <c r="AV137" s="76">
        <v>15739023.300000001</v>
      </c>
      <c r="AW137" s="81" t="s">
        <v>73</v>
      </c>
      <c r="AX137" s="82">
        <v>52463411</v>
      </c>
      <c r="AY137" s="143">
        <f t="shared" si="16"/>
        <v>0</v>
      </c>
      <c r="AZ137" s="84">
        <f t="shared" si="17"/>
        <v>1</v>
      </c>
      <c r="BA137" s="85">
        <v>1</v>
      </c>
      <c r="BB137" s="81" t="s">
        <v>73</v>
      </c>
      <c r="BC137" s="72" t="s">
        <v>208</v>
      </c>
      <c r="BD137" s="289" t="s">
        <v>7980</v>
      </c>
      <c r="BE137" s="71" t="s">
        <v>65</v>
      </c>
      <c r="BF137" s="71" t="s">
        <v>65</v>
      </c>
    </row>
    <row r="138" spans="2:58" x14ac:dyDescent="0.25">
      <c r="B138" s="71">
        <v>2025</v>
      </c>
      <c r="C138" s="71">
        <v>891780111</v>
      </c>
      <c r="D138" s="71" t="s">
        <v>63</v>
      </c>
      <c r="E138" s="102" t="s">
        <v>7979</v>
      </c>
      <c r="F138" s="72" t="s">
        <v>7978</v>
      </c>
      <c r="G138" s="72">
        <v>0</v>
      </c>
      <c r="H138" s="72" t="s">
        <v>71</v>
      </c>
      <c r="I138" s="72" t="s">
        <v>2884</v>
      </c>
      <c r="J138" s="104" t="s">
        <v>3376</v>
      </c>
      <c r="K138" s="75" t="s">
        <v>7977</v>
      </c>
      <c r="L138" s="76">
        <v>173910752</v>
      </c>
      <c r="M138" s="72" t="s">
        <v>66</v>
      </c>
      <c r="N138" s="75" t="s">
        <v>7976</v>
      </c>
      <c r="O138" s="75">
        <v>12543836</v>
      </c>
      <c r="P138" s="75">
        <v>762</v>
      </c>
      <c r="Q138" s="78">
        <v>45741</v>
      </c>
      <c r="R138" s="75">
        <v>173910752</v>
      </c>
      <c r="S138" s="78">
        <v>45750</v>
      </c>
      <c r="T138" s="76">
        <v>173910752</v>
      </c>
      <c r="U138" s="76">
        <v>8728</v>
      </c>
      <c r="V138" s="72" t="s">
        <v>65</v>
      </c>
      <c r="W138" s="76">
        <v>85472020</v>
      </c>
      <c r="X138" s="104" t="s">
        <v>7445</v>
      </c>
      <c r="Y138" s="78">
        <v>45750</v>
      </c>
      <c r="Z138" s="78">
        <v>45750</v>
      </c>
      <c r="AA138" s="78" t="s">
        <v>73</v>
      </c>
      <c r="AB138" s="78">
        <v>45933</v>
      </c>
      <c r="AC138" s="102">
        <f t="shared" si="12"/>
        <v>183</v>
      </c>
      <c r="AD138" s="72">
        <v>0</v>
      </c>
      <c r="AE138" s="76">
        <v>0</v>
      </c>
      <c r="AF138" s="72">
        <v>0</v>
      </c>
      <c r="AG138" s="79" t="s">
        <v>73</v>
      </c>
      <c r="AH138" s="102">
        <f t="shared" si="13"/>
        <v>0</v>
      </c>
      <c r="AI138" s="72">
        <v>0</v>
      </c>
      <c r="AJ138" s="76">
        <v>0</v>
      </c>
      <c r="AK138" s="72" t="s">
        <v>73</v>
      </c>
      <c r="AL138" s="80" t="s">
        <v>73</v>
      </c>
      <c r="AM138" s="72">
        <v>0</v>
      </c>
      <c r="AN138" s="80" t="s">
        <v>73</v>
      </c>
      <c r="AO138" s="80" t="s">
        <v>73</v>
      </c>
      <c r="AP138" s="80" t="s">
        <v>73</v>
      </c>
      <c r="AQ138" s="102">
        <f t="shared" si="14"/>
        <v>0</v>
      </c>
      <c r="AR138" s="102">
        <f t="shared" si="15"/>
        <v>173910752</v>
      </c>
      <c r="AS138" s="72" t="s">
        <v>319</v>
      </c>
      <c r="AT138" s="76">
        <v>0</v>
      </c>
      <c r="AU138" s="72" t="s">
        <v>319</v>
      </c>
      <c r="AV138" s="76">
        <v>0</v>
      </c>
      <c r="AW138" s="81" t="s">
        <v>73</v>
      </c>
      <c r="AX138" s="82">
        <v>0</v>
      </c>
      <c r="AY138" s="143">
        <f t="shared" si="16"/>
        <v>173910752</v>
      </c>
      <c r="AZ138" s="84">
        <f t="shared" si="17"/>
        <v>0</v>
      </c>
      <c r="BA138" s="85">
        <v>1</v>
      </c>
      <c r="BB138" s="81" t="s">
        <v>73</v>
      </c>
      <c r="BC138" s="72" t="s">
        <v>208</v>
      </c>
      <c r="BD138" s="289" t="s">
        <v>7975</v>
      </c>
      <c r="BE138" s="71" t="s">
        <v>65</v>
      </c>
      <c r="BF138" s="71" t="s">
        <v>65</v>
      </c>
    </row>
    <row r="139" spans="2:58" x14ac:dyDescent="0.25">
      <c r="B139" s="71">
        <v>2025</v>
      </c>
      <c r="C139" s="71">
        <v>891780111</v>
      </c>
      <c r="D139" s="71" t="s">
        <v>63</v>
      </c>
      <c r="E139" s="102" t="s">
        <v>7974</v>
      </c>
      <c r="F139" s="72" t="s">
        <v>7973</v>
      </c>
      <c r="G139" s="176">
        <v>2020000100417</v>
      </c>
      <c r="H139" s="72" t="s">
        <v>71</v>
      </c>
      <c r="I139" s="72" t="s">
        <v>2884</v>
      </c>
      <c r="J139" s="104" t="s">
        <v>81</v>
      </c>
      <c r="K139" s="75" t="s">
        <v>7972</v>
      </c>
      <c r="L139" s="76">
        <v>5000000</v>
      </c>
      <c r="M139" s="72" t="s">
        <v>66</v>
      </c>
      <c r="N139" s="75" t="s">
        <v>7971</v>
      </c>
      <c r="O139" s="75">
        <v>1221977218</v>
      </c>
      <c r="P139" s="76" t="s">
        <v>7970</v>
      </c>
      <c r="Q139" s="78">
        <v>45679</v>
      </c>
      <c r="R139" s="75">
        <v>13278206.99</v>
      </c>
      <c r="S139" s="78">
        <v>45751</v>
      </c>
      <c r="T139" s="76">
        <v>5000000</v>
      </c>
      <c r="U139" s="76">
        <v>218</v>
      </c>
      <c r="V139" s="72" t="s">
        <v>65</v>
      </c>
      <c r="W139" s="102">
        <v>91156594</v>
      </c>
      <c r="X139" s="102" t="s">
        <v>2969</v>
      </c>
      <c r="Y139" s="78">
        <v>45751</v>
      </c>
      <c r="Z139" s="78">
        <v>45751</v>
      </c>
      <c r="AA139" s="78" t="s">
        <v>73</v>
      </c>
      <c r="AB139" s="78">
        <v>45777</v>
      </c>
      <c r="AC139" s="102">
        <f t="shared" si="12"/>
        <v>26</v>
      </c>
      <c r="AD139" s="72">
        <v>0</v>
      </c>
      <c r="AE139" s="76">
        <v>0</v>
      </c>
      <c r="AF139" s="72">
        <v>1</v>
      </c>
      <c r="AG139" s="79">
        <v>45808</v>
      </c>
      <c r="AH139" s="102">
        <f t="shared" si="13"/>
        <v>31</v>
      </c>
      <c r="AI139" s="72">
        <v>0</v>
      </c>
      <c r="AJ139" s="76">
        <v>0</v>
      </c>
      <c r="AK139" s="72" t="s">
        <v>73</v>
      </c>
      <c r="AL139" s="80" t="s">
        <v>73</v>
      </c>
      <c r="AM139" s="72">
        <v>0</v>
      </c>
      <c r="AN139" s="80" t="s">
        <v>73</v>
      </c>
      <c r="AO139" s="80" t="s">
        <v>73</v>
      </c>
      <c r="AP139" s="80" t="s">
        <v>73</v>
      </c>
      <c r="AQ139" s="102">
        <f t="shared" si="14"/>
        <v>0</v>
      </c>
      <c r="AR139" s="102">
        <f t="shared" si="15"/>
        <v>5000000</v>
      </c>
      <c r="AS139" s="72" t="s">
        <v>319</v>
      </c>
      <c r="AT139" s="76">
        <v>0</v>
      </c>
      <c r="AU139" s="72" t="s">
        <v>319</v>
      </c>
      <c r="AV139" s="76">
        <v>0</v>
      </c>
      <c r="AW139" s="81" t="s">
        <v>73</v>
      </c>
      <c r="AX139" s="82">
        <v>0</v>
      </c>
      <c r="AY139" s="143">
        <f t="shared" si="16"/>
        <v>5000000</v>
      </c>
      <c r="AZ139" s="84">
        <f t="shared" si="17"/>
        <v>0</v>
      </c>
      <c r="BA139" s="85">
        <v>1</v>
      </c>
      <c r="BB139" s="81" t="s">
        <v>73</v>
      </c>
      <c r="BC139" s="72" t="s">
        <v>208</v>
      </c>
      <c r="BD139" s="289" t="s">
        <v>7969</v>
      </c>
      <c r="BE139" s="71" t="s">
        <v>65</v>
      </c>
      <c r="BF139" s="71" t="s">
        <v>65</v>
      </c>
    </row>
    <row r="140" spans="2:58" x14ac:dyDescent="0.25">
      <c r="B140" s="71">
        <v>2025</v>
      </c>
      <c r="C140" s="71">
        <v>891780111</v>
      </c>
      <c r="D140" s="71" t="s">
        <v>63</v>
      </c>
      <c r="E140" s="102" t="s">
        <v>7968</v>
      </c>
      <c r="F140" s="72" t="s">
        <v>7967</v>
      </c>
      <c r="G140" s="72">
        <v>0</v>
      </c>
      <c r="H140" s="72" t="s">
        <v>71</v>
      </c>
      <c r="I140" s="72" t="s">
        <v>2884</v>
      </c>
      <c r="J140" s="104" t="s">
        <v>81</v>
      </c>
      <c r="K140" s="75" t="s">
        <v>7966</v>
      </c>
      <c r="L140" s="76">
        <v>3800000</v>
      </c>
      <c r="M140" s="72" t="s">
        <v>66</v>
      </c>
      <c r="N140" s="75" t="s">
        <v>7965</v>
      </c>
      <c r="O140" s="75">
        <v>5048993</v>
      </c>
      <c r="P140" s="75">
        <v>674</v>
      </c>
      <c r="Q140" s="78">
        <v>45729</v>
      </c>
      <c r="R140" s="75">
        <v>34100000</v>
      </c>
      <c r="S140" s="78">
        <v>45754</v>
      </c>
      <c r="T140" s="76">
        <v>3800000</v>
      </c>
      <c r="U140" s="76">
        <v>8810</v>
      </c>
      <c r="V140" s="72" t="s">
        <v>65</v>
      </c>
      <c r="W140" s="76">
        <v>36559959</v>
      </c>
      <c r="X140" s="104" t="s">
        <v>4766</v>
      </c>
      <c r="Y140" s="78">
        <v>45754</v>
      </c>
      <c r="Z140" s="78">
        <v>45754</v>
      </c>
      <c r="AA140" s="78" t="s">
        <v>73</v>
      </c>
      <c r="AB140" s="78">
        <v>45777</v>
      </c>
      <c r="AC140" s="102">
        <f t="shared" si="12"/>
        <v>23</v>
      </c>
      <c r="AD140" s="72">
        <v>0</v>
      </c>
      <c r="AE140" s="76">
        <v>0</v>
      </c>
      <c r="AF140" s="72">
        <v>0</v>
      </c>
      <c r="AG140" s="79" t="s">
        <v>73</v>
      </c>
      <c r="AH140" s="102">
        <f t="shared" si="13"/>
        <v>0</v>
      </c>
      <c r="AI140" s="72">
        <v>0</v>
      </c>
      <c r="AJ140" s="76">
        <v>0</v>
      </c>
      <c r="AK140" s="72" t="s">
        <v>73</v>
      </c>
      <c r="AL140" s="80" t="s">
        <v>73</v>
      </c>
      <c r="AM140" s="72">
        <v>0</v>
      </c>
      <c r="AN140" s="80" t="s">
        <v>73</v>
      </c>
      <c r="AO140" s="80" t="s">
        <v>73</v>
      </c>
      <c r="AP140" s="80" t="s">
        <v>73</v>
      </c>
      <c r="AQ140" s="102">
        <f t="shared" si="14"/>
        <v>0</v>
      </c>
      <c r="AR140" s="102">
        <f t="shared" si="15"/>
        <v>3800000</v>
      </c>
      <c r="AS140" s="72" t="s">
        <v>319</v>
      </c>
      <c r="AT140" s="76">
        <v>0</v>
      </c>
      <c r="AU140" s="72" t="s">
        <v>319</v>
      </c>
      <c r="AV140" s="76">
        <v>0</v>
      </c>
      <c r="AW140" s="81" t="s">
        <v>73</v>
      </c>
      <c r="AX140" s="82">
        <v>0</v>
      </c>
      <c r="AY140" s="143">
        <f t="shared" si="16"/>
        <v>3800000</v>
      </c>
      <c r="AZ140" s="84">
        <f t="shared" si="17"/>
        <v>0</v>
      </c>
      <c r="BA140" s="85">
        <v>1</v>
      </c>
      <c r="BB140" s="81" t="s">
        <v>73</v>
      </c>
      <c r="BC140" s="72" t="s">
        <v>208</v>
      </c>
      <c r="BD140" s="289" t="s">
        <v>7964</v>
      </c>
      <c r="BE140" s="71" t="s">
        <v>65</v>
      </c>
      <c r="BF140" s="71" t="s">
        <v>65</v>
      </c>
    </row>
    <row r="141" spans="2:58" x14ac:dyDescent="0.25">
      <c r="B141" s="71">
        <v>2025</v>
      </c>
      <c r="C141" s="71">
        <v>891780111</v>
      </c>
      <c r="D141" s="71" t="s">
        <v>63</v>
      </c>
      <c r="E141" s="102" t="s">
        <v>7963</v>
      </c>
      <c r="F141" s="72" t="s">
        <v>7962</v>
      </c>
      <c r="G141" s="72">
        <v>0</v>
      </c>
      <c r="H141" s="72" t="s">
        <v>71</v>
      </c>
      <c r="I141" s="72" t="s">
        <v>2884</v>
      </c>
      <c r="J141" s="104" t="s">
        <v>81</v>
      </c>
      <c r="K141" s="75" t="s">
        <v>7961</v>
      </c>
      <c r="L141" s="76">
        <v>4500000</v>
      </c>
      <c r="M141" s="72" t="s">
        <v>66</v>
      </c>
      <c r="N141" s="75" t="s">
        <v>6429</v>
      </c>
      <c r="O141" s="75">
        <v>1082927824</v>
      </c>
      <c r="P141" s="75">
        <v>269</v>
      </c>
      <c r="Q141" s="78">
        <v>45694</v>
      </c>
      <c r="R141" s="75">
        <v>503100000</v>
      </c>
      <c r="S141" s="78">
        <v>45755</v>
      </c>
      <c r="T141" s="76">
        <v>4500000</v>
      </c>
      <c r="U141" s="76">
        <v>8832</v>
      </c>
      <c r="V141" s="72" t="s">
        <v>65</v>
      </c>
      <c r="W141" s="76">
        <v>36559959</v>
      </c>
      <c r="X141" s="104" t="s">
        <v>4766</v>
      </c>
      <c r="Y141" s="78">
        <v>45754</v>
      </c>
      <c r="Z141" s="78">
        <v>45755</v>
      </c>
      <c r="AA141" s="78" t="s">
        <v>73</v>
      </c>
      <c r="AB141" s="78">
        <v>45777</v>
      </c>
      <c r="AC141" s="102">
        <f t="shared" si="12"/>
        <v>22</v>
      </c>
      <c r="AD141" s="72">
        <v>0</v>
      </c>
      <c r="AE141" s="76">
        <v>0</v>
      </c>
      <c r="AF141" s="72">
        <v>0</v>
      </c>
      <c r="AG141" s="79" t="s">
        <v>73</v>
      </c>
      <c r="AH141" s="102">
        <f t="shared" si="13"/>
        <v>0</v>
      </c>
      <c r="AI141" s="72">
        <v>0</v>
      </c>
      <c r="AJ141" s="76">
        <v>0</v>
      </c>
      <c r="AK141" s="72" t="s">
        <v>73</v>
      </c>
      <c r="AL141" s="80" t="s">
        <v>73</v>
      </c>
      <c r="AM141" s="72">
        <v>0</v>
      </c>
      <c r="AN141" s="80" t="s">
        <v>73</v>
      </c>
      <c r="AO141" s="80" t="s">
        <v>73</v>
      </c>
      <c r="AP141" s="80" t="s">
        <v>73</v>
      </c>
      <c r="AQ141" s="102">
        <f t="shared" si="14"/>
        <v>0</v>
      </c>
      <c r="AR141" s="102">
        <f t="shared" si="15"/>
        <v>4500000</v>
      </c>
      <c r="AS141" s="72" t="s">
        <v>319</v>
      </c>
      <c r="AT141" s="76">
        <v>0</v>
      </c>
      <c r="AU141" s="72" t="s">
        <v>319</v>
      </c>
      <c r="AV141" s="76">
        <v>0</v>
      </c>
      <c r="AW141" s="81" t="s">
        <v>73</v>
      </c>
      <c r="AX141" s="82">
        <v>4500000</v>
      </c>
      <c r="AY141" s="143">
        <f t="shared" si="16"/>
        <v>0</v>
      </c>
      <c r="AZ141" s="84">
        <f t="shared" si="17"/>
        <v>1</v>
      </c>
      <c r="BA141" s="85">
        <v>1</v>
      </c>
      <c r="BB141" s="81" t="s">
        <v>73</v>
      </c>
      <c r="BC141" s="72" t="s">
        <v>208</v>
      </c>
      <c r="BD141" s="289" t="s">
        <v>7960</v>
      </c>
      <c r="BE141" s="71" t="s">
        <v>65</v>
      </c>
      <c r="BF141" s="71" t="s">
        <v>65</v>
      </c>
    </row>
    <row r="142" spans="2:58" x14ac:dyDescent="0.25">
      <c r="B142" s="71">
        <v>2025</v>
      </c>
      <c r="C142" s="71">
        <v>891780111</v>
      </c>
      <c r="D142" s="71" t="s">
        <v>63</v>
      </c>
      <c r="E142" s="102" t="s">
        <v>7959</v>
      </c>
      <c r="F142" s="72" t="s">
        <v>7958</v>
      </c>
      <c r="G142" s="72">
        <v>0</v>
      </c>
      <c r="H142" s="72" t="s">
        <v>71</v>
      </c>
      <c r="I142" s="72" t="s">
        <v>2884</v>
      </c>
      <c r="J142" s="104" t="s">
        <v>81</v>
      </c>
      <c r="K142" s="75" t="s">
        <v>7957</v>
      </c>
      <c r="L142" s="76">
        <v>3500000</v>
      </c>
      <c r="M142" s="72" t="s">
        <v>66</v>
      </c>
      <c r="N142" s="75" t="s">
        <v>7150</v>
      </c>
      <c r="O142" s="75">
        <v>1083003056</v>
      </c>
      <c r="P142" s="75">
        <v>269</v>
      </c>
      <c r="Q142" s="78">
        <v>45694</v>
      </c>
      <c r="R142" s="75">
        <v>503100000</v>
      </c>
      <c r="S142" s="78">
        <v>45755</v>
      </c>
      <c r="T142" s="76">
        <v>3500000</v>
      </c>
      <c r="U142" s="76">
        <v>8833</v>
      </c>
      <c r="V142" s="72" t="s">
        <v>65</v>
      </c>
      <c r="W142" s="76">
        <v>72221403</v>
      </c>
      <c r="X142" s="104" t="s">
        <v>5709</v>
      </c>
      <c r="Y142" s="78">
        <v>45755</v>
      </c>
      <c r="Z142" s="78">
        <v>45755</v>
      </c>
      <c r="AA142" s="78" t="s">
        <v>73</v>
      </c>
      <c r="AB142" s="78">
        <v>45777</v>
      </c>
      <c r="AC142" s="102">
        <f t="shared" si="12"/>
        <v>22</v>
      </c>
      <c r="AD142" s="72">
        <v>0</v>
      </c>
      <c r="AE142" s="76">
        <v>0</v>
      </c>
      <c r="AF142" s="72">
        <v>0</v>
      </c>
      <c r="AG142" s="79" t="s">
        <v>73</v>
      </c>
      <c r="AH142" s="102">
        <f t="shared" si="13"/>
        <v>0</v>
      </c>
      <c r="AI142" s="72">
        <v>0</v>
      </c>
      <c r="AJ142" s="76">
        <v>0</v>
      </c>
      <c r="AK142" s="72" t="s">
        <v>73</v>
      </c>
      <c r="AL142" s="80" t="s">
        <v>73</v>
      </c>
      <c r="AM142" s="72">
        <v>0</v>
      </c>
      <c r="AN142" s="80" t="s">
        <v>73</v>
      </c>
      <c r="AO142" s="80" t="s">
        <v>73</v>
      </c>
      <c r="AP142" s="80" t="s">
        <v>73</v>
      </c>
      <c r="AQ142" s="102">
        <f t="shared" si="14"/>
        <v>0</v>
      </c>
      <c r="AR142" s="102">
        <f t="shared" si="15"/>
        <v>3500000</v>
      </c>
      <c r="AS142" s="72" t="s">
        <v>319</v>
      </c>
      <c r="AT142" s="76">
        <v>0</v>
      </c>
      <c r="AU142" s="72" t="s">
        <v>319</v>
      </c>
      <c r="AV142" s="76">
        <v>0</v>
      </c>
      <c r="AW142" s="81" t="s">
        <v>73</v>
      </c>
      <c r="AX142" s="82">
        <v>3500000</v>
      </c>
      <c r="AY142" s="143">
        <f t="shared" si="16"/>
        <v>0</v>
      </c>
      <c r="AZ142" s="84">
        <f t="shared" si="17"/>
        <v>1</v>
      </c>
      <c r="BA142" s="85">
        <v>1</v>
      </c>
      <c r="BB142" s="81" t="s">
        <v>73</v>
      </c>
      <c r="BC142" s="72" t="s">
        <v>208</v>
      </c>
      <c r="BD142" s="289" t="s">
        <v>7956</v>
      </c>
      <c r="BE142" s="71" t="s">
        <v>65</v>
      </c>
      <c r="BF142" s="71" t="s">
        <v>65</v>
      </c>
    </row>
    <row r="143" spans="2:58" x14ac:dyDescent="0.25">
      <c r="B143" s="71">
        <v>2025</v>
      </c>
      <c r="C143" s="71">
        <v>891780111</v>
      </c>
      <c r="D143" s="71" t="s">
        <v>63</v>
      </c>
      <c r="E143" s="102" t="s">
        <v>7955</v>
      </c>
      <c r="F143" s="72" t="s">
        <v>7954</v>
      </c>
      <c r="G143" s="72">
        <v>0</v>
      </c>
      <c r="H143" s="72" t="s">
        <v>71</v>
      </c>
      <c r="I143" s="72" t="s">
        <v>2884</v>
      </c>
      <c r="J143" s="104" t="s">
        <v>81</v>
      </c>
      <c r="K143" s="75" t="s">
        <v>7953</v>
      </c>
      <c r="L143" s="76">
        <v>4500000</v>
      </c>
      <c r="M143" s="72" t="s">
        <v>66</v>
      </c>
      <c r="N143" s="75" t="s">
        <v>7952</v>
      </c>
      <c r="O143" s="75">
        <v>79874224</v>
      </c>
      <c r="P143" s="75">
        <v>269</v>
      </c>
      <c r="Q143" s="78">
        <v>45694</v>
      </c>
      <c r="R143" s="75">
        <v>503100000</v>
      </c>
      <c r="S143" s="78">
        <v>45758</v>
      </c>
      <c r="T143" s="76">
        <v>4500000</v>
      </c>
      <c r="U143" s="76">
        <v>9224</v>
      </c>
      <c r="V143" s="72" t="s">
        <v>65</v>
      </c>
      <c r="W143" s="76">
        <v>36559959</v>
      </c>
      <c r="X143" s="104" t="s">
        <v>4766</v>
      </c>
      <c r="Y143" s="78">
        <v>45756</v>
      </c>
      <c r="Z143" s="78">
        <v>45758</v>
      </c>
      <c r="AA143" s="78" t="s">
        <v>73</v>
      </c>
      <c r="AB143" s="78">
        <v>45777</v>
      </c>
      <c r="AC143" s="102">
        <f t="shared" si="12"/>
        <v>19</v>
      </c>
      <c r="AD143" s="72">
        <v>0</v>
      </c>
      <c r="AE143" s="76">
        <v>0</v>
      </c>
      <c r="AF143" s="72">
        <v>0</v>
      </c>
      <c r="AG143" s="79" t="s">
        <v>73</v>
      </c>
      <c r="AH143" s="102">
        <f t="shared" si="13"/>
        <v>0</v>
      </c>
      <c r="AI143" s="72">
        <v>0</v>
      </c>
      <c r="AJ143" s="76">
        <v>0</v>
      </c>
      <c r="AK143" s="72" t="s">
        <v>73</v>
      </c>
      <c r="AL143" s="80" t="s">
        <v>73</v>
      </c>
      <c r="AM143" s="72">
        <v>0</v>
      </c>
      <c r="AN143" s="80" t="s">
        <v>73</v>
      </c>
      <c r="AO143" s="80" t="s">
        <v>73</v>
      </c>
      <c r="AP143" s="80" t="s">
        <v>73</v>
      </c>
      <c r="AQ143" s="102">
        <f t="shared" si="14"/>
        <v>0</v>
      </c>
      <c r="AR143" s="102">
        <f t="shared" si="15"/>
        <v>4500000</v>
      </c>
      <c r="AS143" s="72" t="s">
        <v>319</v>
      </c>
      <c r="AT143" s="76">
        <v>0</v>
      </c>
      <c r="AU143" s="72" t="s">
        <v>319</v>
      </c>
      <c r="AV143" s="76">
        <v>0</v>
      </c>
      <c r="AW143" s="81" t="s">
        <v>73</v>
      </c>
      <c r="AX143" s="82">
        <v>4500000</v>
      </c>
      <c r="AY143" s="143">
        <f t="shared" si="16"/>
        <v>0</v>
      </c>
      <c r="AZ143" s="84">
        <f t="shared" si="17"/>
        <v>1</v>
      </c>
      <c r="BA143" s="85">
        <v>1</v>
      </c>
      <c r="BB143" s="81" t="s">
        <v>73</v>
      </c>
      <c r="BC143" s="72" t="s">
        <v>208</v>
      </c>
      <c r="BD143" s="289" t="s">
        <v>7951</v>
      </c>
      <c r="BE143" s="71" t="s">
        <v>65</v>
      </c>
      <c r="BF143" s="71" t="s">
        <v>65</v>
      </c>
    </row>
    <row r="144" spans="2:58" x14ac:dyDescent="0.25">
      <c r="B144" s="71">
        <v>2025</v>
      </c>
      <c r="C144" s="71">
        <v>891780111</v>
      </c>
      <c r="D144" s="71" t="s">
        <v>63</v>
      </c>
      <c r="E144" s="102" t="s">
        <v>7950</v>
      </c>
      <c r="F144" s="72" t="s">
        <v>7949</v>
      </c>
      <c r="G144" s="72">
        <v>0</v>
      </c>
      <c r="H144" s="72" t="s">
        <v>71</v>
      </c>
      <c r="I144" s="72" t="s">
        <v>2884</v>
      </c>
      <c r="J144" s="104" t="s">
        <v>81</v>
      </c>
      <c r="K144" s="75" t="s">
        <v>7948</v>
      </c>
      <c r="L144" s="76">
        <v>4000000</v>
      </c>
      <c r="M144" s="72" t="s">
        <v>66</v>
      </c>
      <c r="N144" s="75" t="s">
        <v>7947</v>
      </c>
      <c r="O144" s="75">
        <v>36665501</v>
      </c>
      <c r="P144" s="75">
        <v>269</v>
      </c>
      <c r="Q144" s="78">
        <v>45694</v>
      </c>
      <c r="R144" s="75">
        <v>503100000</v>
      </c>
      <c r="S144" s="78">
        <v>45758</v>
      </c>
      <c r="T144" s="76">
        <v>4000000</v>
      </c>
      <c r="U144" s="76">
        <v>9221</v>
      </c>
      <c r="V144" s="72" t="s">
        <v>65</v>
      </c>
      <c r="W144" s="76">
        <v>36559959</v>
      </c>
      <c r="X144" s="104" t="s">
        <v>4766</v>
      </c>
      <c r="Y144" s="78">
        <v>45758</v>
      </c>
      <c r="Z144" s="78">
        <v>45758</v>
      </c>
      <c r="AA144" s="78" t="s">
        <v>73</v>
      </c>
      <c r="AB144" s="78">
        <v>45777</v>
      </c>
      <c r="AC144" s="102">
        <f t="shared" si="12"/>
        <v>19</v>
      </c>
      <c r="AD144" s="72">
        <v>0</v>
      </c>
      <c r="AE144" s="76">
        <v>0</v>
      </c>
      <c r="AF144" s="72">
        <v>0</v>
      </c>
      <c r="AG144" s="79" t="s">
        <v>73</v>
      </c>
      <c r="AH144" s="102">
        <f t="shared" si="13"/>
        <v>0</v>
      </c>
      <c r="AI144" s="72">
        <v>0</v>
      </c>
      <c r="AJ144" s="76">
        <v>0</v>
      </c>
      <c r="AK144" s="72" t="s">
        <v>73</v>
      </c>
      <c r="AL144" s="80" t="s">
        <v>73</v>
      </c>
      <c r="AM144" s="72">
        <v>0</v>
      </c>
      <c r="AN144" s="80" t="s">
        <v>73</v>
      </c>
      <c r="AO144" s="80" t="s">
        <v>73</v>
      </c>
      <c r="AP144" s="80" t="s">
        <v>73</v>
      </c>
      <c r="AQ144" s="102">
        <f t="shared" si="14"/>
        <v>0</v>
      </c>
      <c r="AR144" s="102">
        <f t="shared" si="15"/>
        <v>4000000</v>
      </c>
      <c r="AS144" s="72" t="s">
        <v>319</v>
      </c>
      <c r="AT144" s="76">
        <v>0</v>
      </c>
      <c r="AU144" s="72" t="s">
        <v>319</v>
      </c>
      <c r="AV144" s="76">
        <v>0</v>
      </c>
      <c r="AW144" s="81" t="s">
        <v>73</v>
      </c>
      <c r="AX144" s="82">
        <v>0</v>
      </c>
      <c r="AY144" s="143">
        <f t="shared" si="16"/>
        <v>4000000</v>
      </c>
      <c r="AZ144" s="84">
        <f t="shared" si="17"/>
        <v>0</v>
      </c>
      <c r="BA144" s="85">
        <v>1</v>
      </c>
      <c r="BB144" s="81" t="s">
        <v>73</v>
      </c>
      <c r="BC144" s="72" t="s">
        <v>208</v>
      </c>
      <c r="BD144" s="289" t="s">
        <v>7946</v>
      </c>
      <c r="BE144" s="71" t="s">
        <v>65</v>
      </c>
      <c r="BF144" s="71" t="s">
        <v>65</v>
      </c>
    </row>
    <row r="145" spans="2:58" x14ac:dyDescent="0.25">
      <c r="B145" s="71">
        <v>2025</v>
      </c>
      <c r="C145" s="71">
        <v>891780111</v>
      </c>
      <c r="D145" s="71" t="s">
        <v>63</v>
      </c>
      <c r="E145" s="102" t="s">
        <v>7945</v>
      </c>
      <c r="F145" s="72" t="s">
        <v>7944</v>
      </c>
      <c r="G145" s="72">
        <v>0</v>
      </c>
      <c r="H145" s="72" t="s">
        <v>71</v>
      </c>
      <c r="I145" s="72" t="s">
        <v>2884</v>
      </c>
      <c r="J145" s="104" t="s">
        <v>81</v>
      </c>
      <c r="K145" s="75" t="s">
        <v>7939</v>
      </c>
      <c r="L145" s="76">
        <v>4000000</v>
      </c>
      <c r="M145" s="72" t="s">
        <v>66</v>
      </c>
      <c r="N145" s="75" t="s">
        <v>7943</v>
      </c>
      <c r="O145" s="75">
        <v>1083027667</v>
      </c>
      <c r="P145" s="75">
        <v>674</v>
      </c>
      <c r="Q145" s="78">
        <v>45729</v>
      </c>
      <c r="R145" s="75">
        <v>34100000</v>
      </c>
      <c r="S145" s="78">
        <v>45758</v>
      </c>
      <c r="T145" s="76">
        <v>4000000</v>
      </c>
      <c r="U145" s="76">
        <v>9222</v>
      </c>
      <c r="V145" s="72" t="s">
        <v>65</v>
      </c>
      <c r="W145" s="76">
        <v>36559959</v>
      </c>
      <c r="X145" s="104" t="s">
        <v>4766</v>
      </c>
      <c r="Y145" s="78">
        <v>45758</v>
      </c>
      <c r="Z145" s="78">
        <v>45758</v>
      </c>
      <c r="AA145" s="78" t="s">
        <v>73</v>
      </c>
      <c r="AB145" s="78">
        <v>45777</v>
      </c>
      <c r="AC145" s="102">
        <f t="shared" si="12"/>
        <v>19</v>
      </c>
      <c r="AD145" s="72">
        <v>0</v>
      </c>
      <c r="AE145" s="76">
        <v>0</v>
      </c>
      <c r="AF145" s="72">
        <v>0</v>
      </c>
      <c r="AG145" s="79" t="s">
        <v>73</v>
      </c>
      <c r="AH145" s="102">
        <f t="shared" si="13"/>
        <v>0</v>
      </c>
      <c r="AI145" s="72">
        <v>0</v>
      </c>
      <c r="AJ145" s="76">
        <v>0</v>
      </c>
      <c r="AK145" s="72" t="s">
        <v>73</v>
      </c>
      <c r="AL145" s="80" t="s">
        <v>73</v>
      </c>
      <c r="AM145" s="72">
        <v>0</v>
      </c>
      <c r="AN145" s="80" t="s">
        <v>73</v>
      </c>
      <c r="AO145" s="80" t="s">
        <v>73</v>
      </c>
      <c r="AP145" s="80" t="s">
        <v>73</v>
      </c>
      <c r="AQ145" s="102">
        <f t="shared" si="14"/>
        <v>0</v>
      </c>
      <c r="AR145" s="102">
        <f t="shared" si="15"/>
        <v>4000000</v>
      </c>
      <c r="AS145" s="72" t="s">
        <v>319</v>
      </c>
      <c r="AT145" s="76">
        <v>0</v>
      </c>
      <c r="AU145" s="72" t="s">
        <v>319</v>
      </c>
      <c r="AV145" s="76">
        <v>0</v>
      </c>
      <c r="AW145" s="81" t="s">
        <v>73</v>
      </c>
      <c r="AX145" s="82">
        <v>0</v>
      </c>
      <c r="AY145" s="143">
        <f t="shared" si="16"/>
        <v>4000000</v>
      </c>
      <c r="AZ145" s="84">
        <f t="shared" si="17"/>
        <v>0</v>
      </c>
      <c r="BA145" s="85">
        <v>1</v>
      </c>
      <c r="BB145" s="81" t="s">
        <v>73</v>
      </c>
      <c r="BC145" s="72" t="s">
        <v>208</v>
      </c>
      <c r="BD145" s="289" t="s">
        <v>7942</v>
      </c>
      <c r="BE145" s="71" t="s">
        <v>65</v>
      </c>
      <c r="BF145" s="71" t="s">
        <v>65</v>
      </c>
    </row>
    <row r="146" spans="2:58" x14ac:dyDescent="0.25">
      <c r="B146" s="71">
        <v>2025</v>
      </c>
      <c r="C146" s="71">
        <v>891780111</v>
      </c>
      <c r="D146" s="71" t="s">
        <v>63</v>
      </c>
      <c r="E146" s="102" t="s">
        <v>7941</v>
      </c>
      <c r="F146" s="72" t="s">
        <v>7940</v>
      </c>
      <c r="G146" s="72">
        <v>0</v>
      </c>
      <c r="H146" s="72" t="s">
        <v>71</v>
      </c>
      <c r="I146" s="72" t="s">
        <v>2884</v>
      </c>
      <c r="J146" s="104" t="s">
        <v>81</v>
      </c>
      <c r="K146" s="75" t="s">
        <v>7939</v>
      </c>
      <c r="L146" s="76">
        <v>4000000</v>
      </c>
      <c r="M146" s="72" t="s">
        <v>66</v>
      </c>
      <c r="N146" s="75" t="s">
        <v>7938</v>
      </c>
      <c r="O146" s="75">
        <v>1118846546</v>
      </c>
      <c r="P146" s="75">
        <v>674</v>
      </c>
      <c r="Q146" s="78">
        <v>45729</v>
      </c>
      <c r="R146" s="75">
        <v>34100000</v>
      </c>
      <c r="S146" s="78">
        <v>45758</v>
      </c>
      <c r="T146" s="76">
        <v>4000000</v>
      </c>
      <c r="U146" s="76">
        <v>9223</v>
      </c>
      <c r="V146" s="72" t="s">
        <v>65</v>
      </c>
      <c r="W146" s="76">
        <v>36559959</v>
      </c>
      <c r="X146" s="104" t="s">
        <v>4766</v>
      </c>
      <c r="Y146" s="78">
        <v>45758</v>
      </c>
      <c r="Z146" s="78">
        <v>45758</v>
      </c>
      <c r="AA146" s="78" t="s">
        <v>73</v>
      </c>
      <c r="AB146" s="78">
        <v>45777</v>
      </c>
      <c r="AC146" s="102">
        <f t="shared" si="12"/>
        <v>19</v>
      </c>
      <c r="AD146" s="72">
        <v>0</v>
      </c>
      <c r="AE146" s="76">
        <v>0</v>
      </c>
      <c r="AF146" s="72">
        <v>0</v>
      </c>
      <c r="AG146" s="79" t="s">
        <v>73</v>
      </c>
      <c r="AH146" s="102">
        <f t="shared" si="13"/>
        <v>0</v>
      </c>
      <c r="AI146" s="72">
        <v>0</v>
      </c>
      <c r="AJ146" s="76">
        <v>0</v>
      </c>
      <c r="AK146" s="72" t="s">
        <v>73</v>
      </c>
      <c r="AL146" s="80" t="s">
        <v>73</v>
      </c>
      <c r="AM146" s="72">
        <v>0</v>
      </c>
      <c r="AN146" s="80" t="s">
        <v>73</v>
      </c>
      <c r="AO146" s="80" t="s">
        <v>73</v>
      </c>
      <c r="AP146" s="80" t="s">
        <v>73</v>
      </c>
      <c r="AQ146" s="102">
        <f t="shared" si="14"/>
        <v>0</v>
      </c>
      <c r="AR146" s="102">
        <f t="shared" si="15"/>
        <v>4000000</v>
      </c>
      <c r="AS146" s="72" t="s">
        <v>319</v>
      </c>
      <c r="AT146" s="76">
        <v>0</v>
      </c>
      <c r="AU146" s="72" t="s">
        <v>319</v>
      </c>
      <c r="AV146" s="76">
        <v>0</v>
      </c>
      <c r="AW146" s="81" t="s">
        <v>73</v>
      </c>
      <c r="AX146" s="82">
        <v>0</v>
      </c>
      <c r="AY146" s="143">
        <f t="shared" si="16"/>
        <v>4000000</v>
      </c>
      <c r="AZ146" s="84">
        <f t="shared" si="17"/>
        <v>0</v>
      </c>
      <c r="BA146" s="85">
        <v>1</v>
      </c>
      <c r="BB146" s="81" t="s">
        <v>73</v>
      </c>
      <c r="BC146" s="72" t="s">
        <v>208</v>
      </c>
      <c r="BD146" s="289" t="s">
        <v>7937</v>
      </c>
      <c r="BE146" s="71" t="s">
        <v>65</v>
      </c>
      <c r="BF146" s="71" t="s">
        <v>65</v>
      </c>
    </row>
    <row r="147" spans="2:58" x14ac:dyDescent="0.25">
      <c r="B147" s="71">
        <v>2025</v>
      </c>
      <c r="C147" s="71">
        <v>891780111</v>
      </c>
      <c r="D147" s="71" t="s">
        <v>63</v>
      </c>
      <c r="E147" s="102" t="s">
        <v>7936</v>
      </c>
      <c r="F147" s="72" t="s">
        <v>7935</v>
      </c>
      <c r="G147" s="72">
        <v>0</v>
      </c>
      <c r="H147" s="72" t="s">
        <v>71</v>
      </c>
      <c r="I147" s="72" t="s">
        <v>2884</v>
      </c>
      <c r="J147" s="104" t="s">
        <v>81</v>
      </c>
      <c r="K147" s="75" t="s">
        <v>7934</v>
      </c>
      <c r="L147" s="76">
        <v>4000000</v>
      </c>
      <c r="M147" s="72" t="s">
        <v>66</v>
      </c>
      <c r="N147" s="75" t="s">
        <v>7137</v>
      </c>
      <c r="O147" s="75">
        <v>1082841537</v>
      </c>
      <c r="P147" s="75">
        <v>269</v>
      </c>
      <c r="Q147" s="78">
        <v>45694</v>
      </c>
      <c r="R147" s="75">
        <v>503100000</v>
      </c>
      <c r="S147" s="78">
        <v>45758</v>
      </c>
      <c r="T147" s="76">
        <v>4000000</v>
      </c>
      <c r="U147" s="76">
        <v>9220</v>
      </c>
      <c r="V147" s="72" t="s">
        <v>65</v>
      </c>
      <c r="W147" s="76">
        <v>72221403</v>
      </c>
      <c r="X147" s="104" t="s">
        <v>5709</v>
      </c>
      <c r="Y147" s="78">
        <v>45758</v>
      </c>
      <c r="Z147" s="78">
        <v>45758</v>
      </c>
      <c r="AA147" s="78" t="s">
        <v>73</v>
      </c>
      <c r="AB147" s="78">
        <v>45777</v>
      </c>
      <c r="AC147" s="102">
        <f t="shared" si="12"/>
        <v>19</v>
      </c>
      <c r="AD147" s="72">
        <v>0</v>
      </c>
      <c r="AE147" s="76">
        <v>0</v>
      </c>
      <c r="AF147" s="72">
        <v>0</v>
      </c>
      <c r="AG147" s="79" t="s">
        <v>73</v>
      </c>
      <c r="AH147" s="102">
        <f t="shared" si="13"/>
        <v>0</v>
      </c>
      <c r="AI147" s="72">
        <v>0</v>
      </c>
      <c r="AJ147" s="76">
        <v>0</v>
      </c>
      <c r="AK147" s="72" t="s">
        <v>73</v>
      </c>
      <c r="AL147" s="80" t="s">
        <v>73</v>
      </c>
      <c r="AM147" s="72">
        <v>0</v>
      </c>
      <c r="AN147" s="80" t="s">
        <v>73</v>
      </c>
      <c r="AO147" s="80" t="s">
        <v>73</v>
      </c>
      <c r="AP147" s="80" t="s">
        <v>73</v>
      </c>
      <c r="AQ147" s="102">
        <f t="shared" si="14"/>
        <v>0</v>
      </c>
      <c r="AR147" s="102">
        <f t="shared" si="15"/>
        <v>4000000</v>
      </c>
      <c r="AS147" s="72" t="s">
        <v>319</v>
      </c>
      <c r="AT147" s="76">
        <v>0</v>
      </c>
      <c r="AU147" s="72" t="s">
        <v>319</v>
      </c>
      <c r="AV147" s="76">
        <v>0</v>
      </c>
      <c r="AW147" s="81" t="s">
        <v>73</v>
      </c>
      <c r="AX147" s="82">
        <v>4000000</v>
      </c>
      <c r="AY147" s="143">
        <f t="shared" si="16"/>
        <v>0</v>
      </c>
      <c r="AZ147" s="84">
        <f t="shared" si="17"/>
        <v>1</v>
      </c>
      <c r="BA147" s="85">
        <v>1</v>
      </c>
      <c r="BB147" s="81" t="s">
        <v>73</v>
      </c>
      <c r="BC147" s="72" t="s">
        <v>208</v>
      </c>
      <c r="BD147" s="289" t="s">
        <v>7933</v>
      </c>
      <c r="BE147" s="71" t="s">
        <v>65</v>
      </c>
      <c r="BF147" s="71" t="s">
        <v>65</v>
      </c>
    </row>
    <row r="148" spans="2:58" x14ac:dyDescent="0.25">
      <c r="B148" s="71">
        <v>2025</v>
      </c>
      <c r="C148" s="71">
        <v>891780111</v>
      </c>
      <c r="D148" s="71" t="s">
        <v>63</v>
      </c>
      <c r="E148" s="102" t="s">
        <v>7932</v>
      </c>
      <c r="F148" s="72" t="s">
        <v>7931</v>
      </c>
      <c r="G148" s="72">
        <v>0</v>
      </c>
      <c r="H148" s="72" t="s">
        <v>71</v>
      </c>
      <c r="I148" s="72" t="s">
        <v>2884</v>
      </c>
      <c r="J148" s="104" t="s">
        <v>81</v>
      </c>
      <c r="K148" s="75" t="s">
        <v>7930</v>
      </c>
      <c r="L148" s="76">
        <v>4000000</v>
      </c>
      <c r="M148" s="72" t="s">
        <v>66</v>
      </c>
      <c r="N148" s="75" t="s">
        <v>7929</v>
      </c>
      <c r="O148" s="75">
        <v>79905998</v>
      </c>
      <c r="P148" s="75">
        <v>674</v>
      </c>
      <c r="Q148" s="78">
        <v>45729</v>
      </c>
      <c r="R148" s="75">
        <v>34100000</v>
      </c>
      <c r="S148" s="78">
        <v>45770</v>
      </c>
      <c r="T148" s="76">
        <v>4000000</v>
      </c>
      <c r="U148" s="76">
        <v>10449</v>
      </c>
      <c r="V148" s="72" t="s">
        <v>65</v>
      </c>
      <c r="W148" s="76">
        <v>36559959</v>
      </c>
      <c r="X148" s="104" t="s">
        <v>4766</v>
      </c>
      <c r="Y148" s="78">
        <v>45770</v>
      </c>
      <c r="Z148" s="78">
        <v>45770</v>
      </c>
      <c r="AA148" s="78" t="s">
        <v>73</v>
      </c>
      <c r="AB148" s="78">
        <v>45777</v>
      </c>
      <c r="AC148" s="102">
        <f t="shared" si="12"/>
        <v>7</v>
      </c>
      <c r="AD148" s="72">
        <v>0</v>
      </c>
      <c r="AE148" s="76">
        <v>0</v>
      </c>
      <c r="AF148" s="72">
        <v>0</v>
      </c>
      <c r="AG148" s="79" t="s">
        <v>73</v>
      </c>
      <c r="AH148" s="102">
        <f t="shared" si="13"/>
        <v>0</v>
      </c>
      <c r="AI148" s="72">
        <v>0</v>
      </c>
      <c r="AJ148" s="76">
        <v>0</v>
      </c>
      <c r="AK148" s="72" t="s">
        <v>73</v>
      </c>
      <c r="AL148" s="80" t="s">
        <v>73</v>
      </c>
      <c r="AM148" s="72">
        <v>0</v>
      </c>
      <c r="AN148" s="80" t="s">
        <v>73</v>
      </c>
      <c r="AO148" s="80" t="s">
        <v>73</v>
      </c>
      <c r="AP148" s="80" t="s">
        <v>73</v>
      </c>
      <c r="AQ148" s="102">
        <f t="shared" si="14"/>
        <v>0</v>
      </c>
      <c r="AR148" s="102">
        <f t="shared" si="15"/>
        <v>4000000</v>
      </c>
      <c r="AS148" s="72" t="s">
        <v>319</v>
      </c>
      <c r="AT148" s="76">
        <v>0</v>
      </c>
      <c r="AU148" s="72" t="s">
        <v>319</v>
      </c>
      <c r="AV148" s="76">
        <v>0</v>
      </c>
      <c r="AW148" s="81" t="s">
        <v>73</v>
      </c>
      <c r="AX148" s="82">
        <v>0</v>
      </c>
      <c r="AY148" s="143">
        <f t="shared" si="16"/>
        <v>4000000</v>
      </c>
      <c r="AZ148" s="84">
        <f t="shared" si="17"/>
        <v>0</v>
      </c>
      <c r="BA148" s="85">
        <v>1</v>
      </c>
      <c r="BB148" s="81" t="s">
        <v>73</v>
      </c>
      <c r="BC148" s="72" t="s">
        <v>208</v>
      </c>
      <c r="BD148" s="289" t="s">
        <v>7928</v>
      </c>
      <c r="BE148" s="71" t="s">
        <v>65</v>
      </c>
      <c r="BF148" s="71" t="s">
        <v>65</v>
      </c>
    </row>
    <row r="149" spans="2:58" x14ac:dyDescent="0.25">
      <c r="B149" s="71">
        <v>2025</v>
      </c>
      <c r="C149" s="71">
        <v>891780111</v>
      </c>
      <c r="D149" s="71" t="s">
        <v>63</v>
      </c>
      <c r="E149" s="102" t="s">
        <v>7927</v>
      </c>
      <c r="F149" s="72" t="s">
        <v>7926</v>
      </c>
      <c r="G149" s="72">
        <v>0</v>
      </c>
      <c r="H149" s="72" t="s">
        <v>71</v>
      </c>
      <c r="I149" s="72" t="s">
        <v>2884</v>
      </c>
      <c r="J149" s="104" t="s">
        <v>81</v>
      </c>
      <c r="K149" s="75" t="s">
        <v>7897</v>
      </c>
      <c r="L149" s="76">
        <v>4000000</v>
      </c>
      <c r="M149" s="72" t="s">
        <v>66</v>
      </c>
      <c r="N149" s="75" t="s">
        <v>7925</v>
      </c>
      <c r="O149" s="75">
        <v>26668264</v>
      </c>
      <c r="P149" s="75">
        <v>674</v>
      </c>
      <c r="Q149" s="78">
        <v>45729</v>
      </c>
      <c r="R149" s="75">
        <v>34100000</v>
      </c>
      <c r="S149" s="78">
        <v>45770</v>
      </c>
      <c r="T149" s="76">
        <v>4000000</v>
      </c>
      <c r="U149" s="76">
        <v>10450</v>
      </c>
      <c r="V149" s="72" t="s">
        <v>65</v>
      </c>
      <c r="W149" s="76">
        <v>36559959</v>
      </c>
      <c r="X149" s="104" t="s">
        <v>4766</v>
      </c>
      <c r="Y149" s="78">
        <v>45770</v>
      </c>
      <c r="Z149" s="78">
        <v>45770</v>
      </c>
      <c r="AA149" s="78" t="s">
        <v>73</v>
      </c>
      <c r="AB149" s="78">
        <v>45777</v>
      </c>
      <c r="AC149" s="102">
        <f t="shared" si="12"/>
        <v>7</v>
      </c>
      <c r="AD149" s="72">
        <v>0</v>
      </c>
      <c r="AE149" s="76">
        <v>0</v>
      </c>
      <c r="AF149" s="72">
        <v>0</v>
      </c>
      <c r="AG149" s="79" t="s">
        <v>73</v>
      </c>
      <c r="AH149" s="102">
        <f t="shared" si="13"/>
        <v>0</v>
      </c>
      <c r="AI149" s="72">
        <v>0</v>
      </c>
      <c r="AJ149" s="76">
        <v>0</v>
      </c>
      <c r="AK149" s="72" t="s">
        <v>73</v>
      </c>
      <c r="AL149" s="80" t="s">
        <v>73</v>
      </c>
      <c r="AM149" s="72">
        <v>0</v>
      </c>
      <c r="AN149" s="80" t="s">
        <v>73</v>
      </c>
      <c r="AO149" s="80" t="s">
        <v>73</v>
      </c>
      <c r="AP149" s="80" t="s">
        <v>73</v>
      </c>
      <c r="AQ149" s="102">
        <f t="shared" si="14"/>
        <v>0</v>
      </c>
      <c r="AR149" s="102">
        <f t="shared" si="15"/>
        <v>4000000</v>
      </c>
      <c r="AS149" s="72" t="s">
        <v>319</v>
      </c>
      <c r="AT149" s="76">
        <v>0</v>
      </c>
      <c r="AU149" s="72" t="s">
        <v>319</v>
      </c>
      <c r="AV149" s="76">
        <v>0</v>
      </c>
      <c r="AW149" s="81" t="s">
        <v>73</v>
      </c>
      <c r="AX149" s="82">
        <v>0</v>
      </c>
      <c r="AY149" s="143">
        <f t="shared" si="16"/>
        <v>4000000</v>
      </c>
      <c r="AZ149" s="84">
        <f t="shared" si="17"/>
        <v>0</v>
      </c>
      <c r="BA149" s="85">
        <v>1</v>
      </c>
      <c r="BB149" s="81" t="s">
        <v>73</v>
      </c>
      <c r="BC149" s="72" t="s">
        <v>208</v>
      </c>
      <c r="BD149" s="289" t="s">
        <v>7924</v>
      </c>
      <c r="BE149" s="71" t="s">
        <v>65</v>
      </c>
      <c r="BF149" s="71" t="s">
        <v>65</v>
      </c>
    </row>
    <row r="150" spans="2:58" x14ac:dyDescent="0.25">
      <c r="B150" s="71">
        <v>2025</v>
      </c>
      <c r="C150" s="71">
        <v>891780111</v>
      </c>
      <c r="D150" s="71" t="s">
        <v>63</v>
      </c>
      <c r="E150" s="102" t="s">
        <v>7923</v>
      </c>
      <c r="F150" s="72" t="s">
        <v>7922</v>
      </c>
      <c r="G150" s="72">
        <v>0</v>
      </c>
      <c r="H150" s="72" t="s">
        <v>71</v>
      </c>
      <c r="I150" s="72" t="s">
        <v>2884</v>
      </c>
      <c r="J150" s="104" t="s">
        <v>81</v>
      </c>
      <c r="K150" s="75" t="s">
        <v>7921</v>
      </c>
      <c r="L150" s="76">
        <v>5250000</v>
      </c>
      <c r="M150" s="72" t="s">
        <v>66</v>
      </c>
      <c r="N150" s="75" t="s">
        <v>5710</v>
      </c>
      <c r="O150" s="75">
        <v>1049615490</v>
      </c>
      <c r="P150" s="75">
        <v>927</v>
      </c>
      <c r="Q150" s="78">
        <v>45769</v>
      </c>
      <c r="R150" s="75">
        <v>5250000</v>
      </c>
      <c r="S150" s="78">
        <v>45770</v>
      </c>
      <c r="T150" s="76">
        <v>5250000</v>
      </c>
      <c r="U150" s="76">
        <v>10454</v>
      </c>
      <c r="V150" s="72" t="s">
        <v>65</v>
      </c>
      <c r="W150" s="76">
        <v>72221403</v>
      </c>
      <c r="X150" s="104" t="s">
        <v>5709</v>
      </c>
      <c r="Y150" s="78">
        <v>45770</v>
      </c>
      <c r="Z150" s="78">
        <v>45770</v>
      </c>
      <c r="AA150" s="78" t="s">
        <v>73</v>
      </c>
      <c r="AB150" s="78">
        <v>45777</v>
      </c>
      <c r="AC150" s="102">
        <f t="shared" si="12"/>
        <v>7</v>
      </c>
      <c r="AD150" s="72">
        <v>0</v>
      </c>
      <c r="AE150" s="76">
        <v>0</v>
      </c>
      <c r="AF150" s="72">
        <v>0</v>
      </c>
      <c r="AG150" s="79" t="s">
        <v>73</v>
      </c>
      <c r="AH150" s="102">
        <f t="shared" si="13"/>
        <v>0</v>
      </c>
      <c r="AI150" s="72">
        <v>0</v>
      </c>
      <c r="AJ150" s="76">
        <v>0</v>
      </c>
      <c r="AK150" s="72" t="s">
        <v>73</v>
      </c>
      <c r="AL150" s="80" t="s">
        <v>73</v>
      </c>
      <c r="AM150" s="72">
        <v>0</v>
      </c>
      <c r="AN150" s="80" t="s">
        <v>73</v>
      </c>
      <c r="AO150" s="80" t="s">
        <v>73</v>
      </c>
      <c r="AP150" s="80" t="s">
        <v>73</v>
      </c>
      <c r="AQ150" s="102">
        <f t="shared" si="14"/>
        <v>0</v>
      </c>
      <c r="AR150" s="102">
        <f t="shared" si="15"/>
        <v>5250000</v>
      </c>
      <c r="AS150" s="72" t="s">
        <v>319</v>
      </c>
      <c r="AT150" s="76">
        <v>0</v>
      </c>
      <c r="AU150" s="72" t="s">
        <v>319</v>
      </c>
      <c r="AV150" s="76">
        <v>0</v>
      </c>
      <c r="AW150" s="81" t="s">
        <v>73</v>
      </c>
      <c r="AX150" s="82">
        <v>5250000</v>
      </c>
      <c r="AY150" s="143">
        <f t="shared" si="16"/>
        <v>0</v>
      </c>
      <c r="AZ150" s="84">
        <f t="shared" si="17"/>
        <v>1</v>
      </c>
      <c r="BA150" s="85">
        <v>1</v>
      </c>
      <c r="BB150" s="81" t="s">
        <v>73</v>
      </c>
      <c r="BC150" s="72" t="s">
        <v>208</v>
      </c>
      <c r="BD150" s="289" t="s">
        <v>7920</v>
      </c>
      <c r="BE150" s="71" t="s">
        <v>65</v>
      </c>
      <c r="BF150" s="71" t="s">
        <v>65</v>
      </c>
    </row>
    <row r="151" spans="2:58" x14ac:dyDescent="0.25">
      <c r="B151" s="71">
        <v>2025</v>
      </c>
      <c r="C151" s="71">
        <v>891780111</v>
      </c>
      <c r="D151" s="71" t="s">
        <v>63</v>
      </c>
      <c r="E151" s="102" t="s">
        <v>7919</v>
      </c>
      <c r="F151" s="72" t="s">
        <v>7918</v>
      </c>
      <c r="G151" s="72">
        <v>0</v>
      </c>
      <c r="H151" s="72" t="s">
        <v>71</v>
      </c>
      <c r="I151" s="72" t="s">
        <v>2884</v>
      </c>
      <c r="J151" s="104" t="s">
        <v>81</v>
      </c>
      <c r="K151" s="75" t="s">
        <v>7917</v>
      </c>
      <c r="L151" s="76">
        <v>3500000</v>
      </c>
      <c r="M151" s="72" t="s">
        <v>66</v>
      </c>
      <c r="N151" s="75" t="s">
        <v>7916</v>
      </c>
      <c r="O151" s="75">
        <v>1082940809</v>
      </c>
      <c r="P151" s="75">
        <v>269</v>
      </c>
      <c r="Q151" s="78">
        <v>45694</v>
      </c>
      <c r="R151" s="75">
        <v>503100000</v>
      </c>
      <c r="S151" s="78">
        <v>45772</v>
      </c>
      <c r="T151" s="76">
        <v>3500000</v>
      </c>
      <c r="U151" s="76">
        <v>11687</v>
      </c>
      <c r="V151" s="72" t="s">
        <v>65</v>
      </c>
      <c r="W151" s="76">
        <v>72221403</v>
      </c>
      <c r="X151" s="104" t="s">
        <v>5709</v>
      </c>
      <c r="Y151" s="78">
        <v>45770</v>
      </c>
      <c r="Z151" s="78">
        <v>45772</v>
      </c>
      <c r="AA151" s="78" t="s">
        <v>73</v>
      </c>
      <c r="AB151" s="78">
        <v>45777</v>
      </c>
      <c r="AC151" s="102">
        <f t="shared" si="12"/>
        <v>5</v>
      </c>
      <c r="AD151" s="72">
        <v>0</v>
      </c>
      <c r="AE151" s="76">
        <v>0</v>
      </c>
      <c r="AF151" s="72">
        <v>0</v>
      </c>
      <c r="AG151" s="79" t="s">
        <v>73</v>
      </c>
      <c r="AH151" s="102">
        <f t="shared" si="13"/>
        <v>0</v>
      </c>
      <c r="AI151" s="72">
        <v>0</v>
      </c>
      <c r="AJ151" s="76">
        <v>0</v>
      </c>
      <c r="AK151" s="72" t="s">
        <v>73</v>
      </c>
      <c r="AL151" s="80" t="s">
        <v>73</v>
      </c>
      <c r="AM151" s="72">
        <v>0</v>
      </c>
      <c r="AN151" s="80" t="s">
        <v>73</v>
      </c>
      <c r="AO151" s="80" t="s">
        <v>73</v>
      </c>
      <c r="AP151" s="80" t="s">
        <v>73</v>
      </c>
      <c r="AQ151" s="102">
        <f t="shared" si="14"/>
        <v>0</v>
      </c>
      <c r="AR151" s="102">
        <f t="shared" si="15"/>
        <v>3500000</v>
      </c>
      <c r="AS151" s="72" t="s">
        <v>319</v>
      </c>
      <c r="AT151" s="76">
        <v>0</v>
      </c>
      <c r="AU151" s="72" t="s">
        <v>319</v>
      </c>
      <c r="AV151" s="76">
        <v>0</v>
      </c>
      <c r="AW151" s="81" t="s">
        <v>73</v>
      </c>
      <c r="AX151" s="82">
        <v>3500000</v>
      </c>
      <c r="AY151" s="143">
        <f t="shared" si="16"/>
        <v>0</v>
      </c>
      <c r="AZ151" s="84">
        <f t="shared" si="17"/>
        <v>1</v>
      </c>
      <c r="BA151" s="85">
        <v>1</v>
      </c>
      <c r="BB151" s="81" t="s">
        <v>73</v>
      </c>
      <c r="BC151" s="72" t="s">
        <v>208</v>
      </c>
      <c r="BD151" s="289" t="s">
        <v>7915</v>
      </c>
      <c r="BE151" s="71" t="s">
        <v>65</v>
      </c>
      <c r="BF151" s="71" t="s">
        <v>65</v>
      </c>
    </row>
    <row r="152" spans="2:58" x14ac:dyDescent="0.25">
      <c r="B152" s="71">
        <v>2025</v>
      </c>
      <c r="C152" s="71">
        <v>891780111</v>
      </c>
      <c r="D152" s="71" t="s">
        <v>63</v>
      </c>
      <c r="E152" s="102" t="s">
        <v>7914</v>
      </c>
      <c r="F152" s="72" t="s">
        <v>7913</v>
      </c>
      <c r="G152" s="72">
        <v>0</v>
      </c>
      <c r="H152" s="72" t="s">
        <v>71</v>
      </c>
      <c r="I152" s="72" t="s">
        <v>2884</v>
      </c>
      <c r="J152" s="104" t="s">
        <v>81</v>
      </c>
      <c r="K152" s="75" t="s">
        <v>7912</v>
      </c>
      <c r="L152" s="76">
        <v>4000000</v>
      </c>
      <c r="M152" s="72" t="s">
        <v>66</v>
      </c>
      <c r="N152" s="75" t="s">
        <v>7911</v>
      </c>
      <c r="O152" s="75">
        <v>1140895641</v>
      </c>
      <c r="P152" s="75">
        <v>269</v>
      </c>
      <c r="Q152" s="78">
        <v>45694</v>
      </c>
      <c r="R152" s="75">
        <v>503100000</v>
      </c>
      <c r="S152" s="78">
        <v>45771</v>
      </c>
      <c r="T152" s="76">
        <v>4000000</v>
      </c>
      <c r="U152" s="76">
        <v>11005</v>
      </c>
      <c r="V152" s="72" t="s">
        <v>65</v>
      </c>
      <c r="W152" s="76">
        <v>36559959</v>
      </c>
      <c r="X152" s="104" t="s">
        <v>4766</v>
      </c>
      <c r="Y152" s="78">
        <v>45770</v>
      </c>
      <c r="Z152" s="78">
        <v>45771</v>
      </c>
      <c r="AA152" s="78" t="s">
        <v>73</v>
      </c>
      <c r="AB152" s="78">
        <v>45777</v>
      </c>
      <c r="AC152" s="102">
        <f t="shared" si="12"/>
        <v>6</v>
      </c>
      <c r="AD152" s="72">
        <v>0</v>
      </c>
      <c r="AE152" s="76">
        <v>0</v>
      </c>
      <c r="AF152" s="72">
        <v>0</v>
      </c>
      <c r="AG152" s="79" t="s">
        <v>73</v>
      </c>
      <c r="AH152" s="102">
        <f t="shared" si="13"/>
        <v>0</v>
      </c>
      <c r="AI152" s="72">
        <v>0</v>
      </c>
      <c r="AJ152" s="76">
        <v>0</v>
      </c>
      <c r="AK152" s="72" t="s">
        <v>73</v>
      </c>
      <c r="AL152" s="80" t="s">
        <v>73</v>
      </c>
      <c r="AM152" s="72">
        <v>0</v>
      </c>
      <c r="AN152" s="80" t="s">
        <v>73</v>
      </c>
      <c r="AO152" s="80" t="s">
        <v>73</v>
      </c>
      <c r="AP152" s="80" t="s">
        <v>73</v>
      </c>
      <c r="AQ152" s="102">
        <f t="shared" si="14"/>
        <v>0</v>
      </c>
      <c r="AR152" s="102">
        <f t="shared" si="15"/>
        <v>4000000</v>
      </c>
      <c r="AS152" s="72" t="s">
        <v>319</v>
      </c>
      <c r="AT152" s="76">
        <v>0</v>
      </c>
      <c r="AU152" s="72" t="s">
        <v>319</v>
      </c>
      <c r="AV152" s="76">
        <v>0</v>
      </c>
      <c r="AW152" s="81" t="s">
        <v>73</v>
      </c>
      <c r="AX152" s="82">
        <v>0</v>
      </c>
      <c r="AY152" s="143">
        <f t="shared" si="16"/>
        <v>4000000</v>
      </c>
      <c r="AZ152" s="84">
        <f t="shared" si="17"/>
        <v>0</v>
      </c>
      <c r="BA152" s="85">
        <v>1</v>
      </c>
      <c r="BB152" s="81" t="s">
        <v>73</v>
      </c>
      <c r="BC152" s="72" t="s">
        <v>208</v>
      </c>
      <c r="BD152" s="289" t="s">
        <v>7910</v>
      </c>
      <c r="BE152" s="71" t="s">
        <v>65</v>
      </c>
      <c r="BF152" s="71" t="s">
        <v>65</v>
      </c>
    </row>
    <row r="153" spans="2:58" x14ac:dyDescent="0.25">
      <c r="B153" s="71">
        <v>2025</v>
      </c>
      <c r="C153" s="71">
        <v>891780111</v>
      </c>
      <c r="D153" s="71" t="s">
        <v>63</v>
      </c>
      <c r="E153" s="102" t="s">
        <v>7909</v>
      </c>
      <c r="F153" s="72" t="s">
        <v>7908</v>
      </c>
      <c r="G153" s="72">
        <v>0</v>
      </c>
      <c r="H153" s="72" t="s">
        <v>71</v>
      </c>
      <c r="I153" s="72" t="s">
        <v>2884</v>
      </c>
      <c r="J153" s="104" t="s">
        <v>81</v>
      </c>
      <c r="K153" s="75" t="s">
        <v>7907</v>
      </c>
      <c r="L153" s="76">
        <v>2800000</v>
      </c>
      <c r="M153" s="72" t="s">
        <v>66</v>
      </c>
      <c r="N153" s="75" t="s">
        <v>7906</v>
      </c>
      <c r="O153" s="75">
        <v>1082253002</v>
      </c>
      <c r="P153" s="75">
        <v>674</v>
      </c>
      <c r="Q153" s="78">
        <v>45729</v>
      </c>
      <c r="R153" s="75">
        <v>34100000</v>
      </c>
      <c r="S153" s="78">
        <v>45771</v>
      </c>
      <c r="T153" s="76">
        <v>2800000</v>
      </c>
      <c r="U153" s="76">
        <v>11004</v>
      </c>
      <c r="V153" s="72" t="s">
        <v>65</v>
      </c>
      <c r="W153" s="76">
        <v>36559959</v>
      </c>
      <c r="X153" s="104" t="s">
        <v>4766</v>
      </c>
      <c r="Y153" s="78">
        <v>45771</v>
      </c>
      <c r="Z153" s="78">
        <v>45771</v>
      </c>
      <c r="AA153" s="78" t="s">
        <v>73</v>
      </c>
      <c r="AB153" s="78">
        <v>45777</v>
      </c>
      <c r="AC153" s="102">
        <f t="shared" si="12"/>
        <v>6</v>
      </c>
      <c r="AD153" s="72">
        <v>0</v>
      </c>
      <c r="AE153" s="76">
        <v>0</v>
      </c>
      <c r="AF153" s="72">
        <v>0</v>
      </c>
      <c r="AG153" s="79" t="s">
        <v>73</v>
      </c>
      <c r="AH153" s="102">
        <f t="shared" si="13"/>
        <v>0</v>
      </c>
      <c r="AI153" s="72">
        <v>0</v>
      </c>
      <c r="AJ153" s="76">
        <v>0</v>
      </c>
      <c r="AK153" s="72" t="s">
        <v>73</v>
      </c>
      <c r="AL153" s="80" t="s">
        <v>73</v>
      </c>
      <c r="AM153" s="72">
        <v>0</v>
      </c>
      <c r="AN153" s="80" t="s">
        <v>73</v>
      </c>
      <c r="AO153" s="80" t="s">
        <v>73</v>
      </c>
      <c r="AP153" s="80" t="s">
        <v>73</v>
      </c>
      <c r="AQ153" s="102">
        <f t="shared" si="14"/>
        <v>0</v>
      </c>
      <c r="AR153" s="102">
        <f t="shared" si="15"/>
        <v>2800000</v>
      </c>
      <c r="AS153" s="72" t="s">
        <v>319</v>
      </c>
      <c r="AT153" s="76">
        <v>0</v>
      </c>
      <c r="AU153" s="72" t="s">
        <v>319</v>
      </c>
      <c r="AV153" s="76">
        <v>0</v>
      </c>
      <c r="AW153" s="81" t="s">
        <v>73</v>
      </c>
      <c r="AX153" s="82">
        <v>0</v>
      </c>
      <c r="AY153" s="143">
        <f t="shared" si="16"/>
        <v>2800000</v>
      </c>
      <c r="AZ153" s="84">
        <f t="shared" si="17"/>
        <v>0</v>
      </c>
      <c r="BA153" s="85">
        <v>1</v>
      </c>
      <c r="BB153" s="81" t="s">
        <v>73</v>
      </c>
      <c r="BC153" s="72" t="s">
        <v>208</v>
      </c>
      <c r="BD153" s="289" t="s">
        <v>7905</v>
      </c>
      <c r="BE153" s="71" t="s">
        <v>65</v>
      </c>
      <c r="BF153" s="71" t="s">
        <v>65</v>
      </c>
    </row>
    <row r="154" spans="2:58" x14ac:dyDescent="0.25">
      <c r="B154" s="71">
        <v>2025</v>
      </c>
      <c r="C154" s="71">
        <v>891780111</v>
      </c>
      <c r="D154" s="71" t="s">
        <v>63</v>
      </c>
      <c r="E154" s="102" t="s">
        <v>7904</v>
      </c>
      <c r="F154" s="72" t="s">
        <v>7903</v>
      </c>
      <c r="G154" s="72">
        <v>0</v>
      </c>
      <c r="H154" s="72" t="s">
        <v>71</v>
      </c>
      <c r="I154" s="72" t="s">
        <v>64</v>
      </c>
      <c r="J154" s="104" t="s">
        <v>81</v>
      </c>
      <c r="K154" s="75" t="s">
        <v>7902</v>
      </c>
      <c r="L154" s="76">
        <v>30345000</v>
      </c>
      <c r="M154" s="72" t="s">
        <v>66</v>
      </c>
      <c r="N154" s="75" t="s">
        <v>7901</v>
      </c>
      <c r="O154" s="75">
        <v>890300625</v>
      </c>
      <c r="P154" s="75">
        <v>706</v>
      </c>
      <c r="Q154" s="78">
        <v>45733</v>
      </c>
      <c r="R154" s="75">
        <v>31000000</v>
      </c>
      <c r="S154" s="78">
        <v>45771</v>
      </c>
      <c r="T154" s="76">
        <v>30345000</v>
      </c>
      <c r="U154" s="76">
        <v>11003</v>
      </c>
      <c r="V154" s="72" t="s">
        <v>65</v>
      </c>
      <c r="W154" s="76">
        <v>57428039</v>
      </c>
      <c r="X154" s="104" t="s">
        <v>7232</v>
      </c>
      <c r="Y154" s="78">
        <v>45771</v>
      </c>
      <c r="Z154" s="78">
        <v>45771</v>
      </c>
      <c r="AA154" s="78" t="s">
        <v>73</v>
      </c>
      <c r="AB154" s="78">
        <v>45868</v>
      </c>
      <c r="AC154" s="102">
        <f t="shared" si="12"/>
        <v>97</v>
      </c>
      <c r="AD154" s="72">
        <v>0</v>
      </c>
      <c r="AE154" s="76">
        <v>0</v>
      </c>
      <c r="AF154" s="72">
        <v>0</v>
      </c>
      <c r="AG154" s="79" t="s">
        <v>73</v>
      </c>
      <c r="AH154" s="102">
        <f t="shared" si="13"/>
        <v>0</v>
      </c>
      <c r="AI154" s="72">
        <v>1</v>
      </c>
      <c r="AJ154" s="76">
        <v>0</v>
      </c>
      <c r="AK154" s="78">
        <v>45813</v>
      </c>
      <c r="AL154" s="80" t="s">
        <v>73</v>
      </c>
      <c r="AM154" s="72">
        <v>0</v>
      </c>
      <c r="AN154" s="80" t="s">
        <v>73</v>
      </c>
      <c r="AO154" s="80" t="s">
        <v>73</v>
      </c>
      <c r="AP154" s="80" t="s">
        <v>73</v>
      </c>
      <c r="AQ154" s="102">
        <f t="shared" si="14"/>
        <v>0</v>
      </c>
      <c r="AR154" s="102">
        <f t="shared" si="15"/>
        <v>30345000</v>
      </c>
      <c r="AS154" s="72" t="s">
        <v>65</v>
      </c>
      <c r="AT154" s="76">
        <v>30345000</v>
      </c>
      <c r="AU154" s="72" t="s">
        <v>319</v>
      </c>
      <c r="AV154" s="76">
        <v>0</v>
      </c>
      <c r="AW154" s="81" t="s">
        <v>73</v>
      </c>
      <c r="AX154" s="82">
        <v>30345000</v>
      </c>
      <c r="AY154" s="143">
        <f t="shared" si="16"/>
        <v>0</v>
      </c>
      <c r="AZ154" s="84">
        <f t="shared" si="17"/>
        <v>1</v>
      </c>
      <c r="BA154" s="85">
        <v>1</v>
      </c>
      <c r="BB154" s="81" t="s">
        <v>73</v>
      </c>
      <c r="BC154" s="72" t="s">
        <v>208</v>
      </c>
      <c r="BD154" s="289" t="s">
        <v>7900</v>
      </c>
      <c r="BE154" s="71" t="s">
        <v>65</v>
      </c>
      <c r="BF154" s="71" t="s">
        <v>65</v>
      </c>
    </row>
    <row r="155" spans="2:58" x14ac:dyDescent="0.25">
      <c r="B155" s="71">
        <v>2025</v>
      </c>
      <c r="C155" s="71">
        <v>891780111</v>
      </c>
      <c r="D155" s="71" t="s">
        <v>63</v>
      </c>
      <c r="E155" s="102" t="s">
        <v>7899</v>
      </c>
      <c r="F155" s="72" t="s">
        <v>7898</v>
      </c>
      <c r="G155" s="72">
        <v>0</v>
      </c>
      <c r="H155" s="72" t="s">
        <v>71</v>
      </c>
      <c r="I155" s="72" t="s">
        <v>2884</v>
      </c>
      <c r="J155" s="104" t="s">
        <v>81</v>
      </c>
      <c r="K155" s="75" t="s">
        <v>7897</v>
      </c>
      <c r="L155" s="76">
        <v>4000000</v>
      </c>
      <c r="M155" s="72" t="s">
        <v>66</v>
      </c>
      <c r="N155" s="75" t="s">
        <v>7896</v>
      </c>
      <c r="O155" s="75">
        <v>1085228197</v>
      </c>
      <c r="P155" s="75">
        <v>674</v>
      </c>
      <c r="Q155" s="78">
        <v>45729</v>
      </c>
      <c r="R155" s="75">
        <v>34100000</v>
      </c>
      <c r="S155" s="78">
        <v>45772</v>
      </c>
      <c r="T155" s="76">
        <v>4000000</v>
      </c>
      <c r="U155" s="76">
        <v>11685</v>
      </c>
      <c r="V155" s="72" t="s">
        <v>65</v>
      </c>
      <c r="W155" s="76">
        <v>36559959</v>
      </c>
      <c r="X155" s="104" t="s">
        <v>4766</v>
      </c>
      <c r="Y155" s="78">
        <v>45772</v>
      </c>
      <c r="Z155" s="78">
        <v>45772</v>
      </c>
      <c r="AA155" s="78" t="s">
        <v>73</v>
      </c>
      <c r="AB155" s="78">
        <v>45777</v>
      </c>
      <c r="AC155" s="102">
        <f t="shared" si="12"/>
        <v>5</v>
      </c>
      <c r="AD155" s="72">
        <v>0</v>
      </c>
      <c r="AE155" s="76">
        <v>0</v>
      </c>
      <c r="AF155" s="72">
        <v>0</v>
      </c>
      <c r="AG155" s="79" t="s">
        <v>73</v>
      </c>
      <c r="AH155" s="102">
        <f t="shared" si="13"/>
        <v>0</v>
      </c>
      <c r="AI155" s="72">
        <v>0</v>
      </c>
      <c r="AJ155" s="76">
        <v>0</v>
      </c>
      <c r="AK155" s="72" t="s">
        <v>73</v>
      </c>
      <c r="AL155" s="80" t="s">
        <v>73</v>
      </c>
      <c r="AM155" s="72">
        <v>0</v>
      </c>
      <c r="AN155" s="80" t="s">
        <v>73</v>
      </c>
      <c r="AO155" s="80" t="s">
        <v>73</v>
      </c>
      <c r="AP155" s="80" t="s">
        <v>73</v>
      </c>
      <c r="AQ155" s="102">
        <f t="shared" si="14"/>
        <v>0</v>
      </c>
      <c r="AR155" s="102">
        <f t="shared" si="15"/>
        <v>4000000</v>
      </c>
      <c r="AS155" s="72" t="s">
        <v>319</v>
      </c>
      <c r="AT155" s="76">
        <v>0</v>
      </c>
      <c r="AU155" s="72" t="s">
        <v>319</v>
      </c>
      <c r="AV155" s="76">
        <v>0</v>
      </c>
      <c r="AW155" s="81" t="s">
        <v>73</v>
      </c>
      <c r="AX155" s="82">
        <v>0</v>
      </c>
      <c r="AY155" s="143">
        <f t="shared" si="16"/>
        <v>4000000</v>
      </c>
      <c r="AZ155" s="84">
        <f t="shared" si="17"/>
        <v>0</v>
      </c>
      <c r="BA155" s="85">
        <v>1</v>
      </c>
      <c r="BB155" s="81" t="s">
        <v>73</v>
      </c>
      <c r="BC155" s="72" t="s">
        <v>208</v>
      </c>
      <c r="BD155" s="289" t="s">
        <v>7895</v>
      </c>
      <c r="BE155" s="71" t="s">
        <v>65</v>
      </c>
      <c r="BF155" s="71" t="s">
        <v>65</v>
      </c>
    </row>
    <row r="156" spans="2:58" x14ac:dyDescent="0.25">
      <c r="B156" s="71">
        <v>2025</v>
      </c>
      <c r="C156" s="71">
        <v>891780111</v>
      </c>
      <c r="D156" s="71" t="s">
        <v>63</v>
      </c>
      <c r="E156" s="102" t="s">
        <v>7894</v>
      </c>
      <c r="F156" s="72" t="s">
        <v>7893</v>
      </c>
      <c r="G156" s="72">
        <v>0</v>
      </c>
      <c r="H156" s="72" t="s">
        <v>71</v>
      </c>
      <c r="I156" s="72" t="s">
        <v>2884</v>
      </c>
      <c r="J156" s="104" t="s">
        <v>3376</v>
      </c>
      <c r="K156" s="75" t="s">
        <v>7892</v>
      </c>
      <c r="L156" s="76">
        <v>17000000</v>
      </c>
      <c r="M156" s="72" t="s">
        <v>66</v>
      </c>
      <c r="N156" s="75" t="s">
        <v>7891</v>
      </c>
      <c r="O156" s="75">
        <v>901283655</v>
      </c>
      <c r="P156" s="75">
        <v>935</v>
      </c>
      <c r="Q156" s="78">
        <v>45770</v>
      </c>
      <c r="R156" s="75">
        <v>17000000</v>
      </c>
      <c r="S156" s="78">
        <v>45772</v>
      </c>
      <c r="T156" s="76">
        <v>17000000</v>
      </c>
      <c r="U156" s="76">
        <v>11686</v>
      </c>
      <c r="V156" s="72" t="s">
        <v>65</v>
      </c>
      <c r="W156" s="76">
        <v>72221403</v>
      </c>
      <c r="X156" s="104" t="s">
        <v>5709</v>
      </c>
      <c r="Y156" s="78">
        <v>45772</v>
      </c>
      <c r="Z156" s="78">
        <v>45772</v>
      </c>
      <c r="AA156" s="78" t="s">
        <v>73</v>
      </c>
      <c r="AB156" s="78">
        <v>45777</v>
      </c>
      <c r="AC156" s="102">
        <f t="shared" si="12"/>
        <v>5</v>
      </c>
      <c r="AD156" s="72">
        <v>0</v>
      </c>
      <c r="AE156" s="76">
        <v>0</v>
      </c>
      <c r="AF156" s="72">
        <v>0</v>
      </c>
      <c r="AG156" s="79" t="s">
        <v>73</v>
      </c>
      <c r="AH156" s="102">
        <f t="shared" si="13"/>
        <v>0</v>
      </c>
      <c r="AI156" s="72">
        <v>0</v>
      </c>
      <c r="AJ156" s="76">
        <v>0</v>
      </c>
      <c r="AK156" s="72" t="s">
        <v>73</v>
      </c>
      <c r="AL156" s="80" t="s">
        <v>73</v>
      </c>
      <c r="AM156" s="72">
        <v>0</v>
      </c>
      <c r="AN156" s="80" t="s">
        <v>73</v>
      </c>
      <c r="AO156" s="80" t="s">
        <v>73</v>
      </c>
      <c r="AP156" s="80" t="s">
        <v>73</v>
      </c>
      <c r="AQ156" s="102">
        <f t="shared" si="14"/>
        <v>0</v>
      </c>
      <c r="AR156" s="102">
        <f t="shared" si="15"/>
        <v>17000000</v>
      </c>
      <c r="AS156" s="72" t="s">
        <v>319</v>
      </c>
      <c r="AT156" s="76">
        <v>0</v>
      </c>
      <c r="AU156" s="72" t="s">
        <v>319</v>
      </c>
      <c r="AV156" s="76">
        <v>0</v>
      </c>
      <c r="AW156" s="81" t="s">
        <v>73</v>
      </c>
      <c r="AX156" s="82">
        <v>7130651.6799999997</v>
      </c>
      <c r="AY156" s="143">
        <f t="shared" si="16"/>
        <v>9869348.3200000003</v>
      </c>
      <c r="AZ156" s="84">
        <f t="shared" si="17"/>
        <v>0.4194500988235294</v>
      </c>
      <c r="BA156" s="85">
        <v>1</v>
      </c>
      <c r="BB156" s="81" t="s">
        <v>73</v>
      </c>
      <c r="BC156" s="72" t="s">
        <v>208</v>
      </c>
      <c r="BD156" s="289" t="s">
        <v>7890</v>
      </c>
      <c r="BE156" s="71" t="s">
        <v>65</v>
      </c>
      <c r="BF156" s="71" t="s">
        <v>65</v>
      </c>
    </row>
    <row r="157" spans="2:58" x14ac:dyDescent="0.25">
      <c r="B157" s="71">
        <v>2025</v>
      </c>
      <c r="C157" s="71">
        <v>891780111</v>
      </c>
      <c r="D157" s="71" t="s">
        <v>63</v>
      </c>
      <c r="E157" s="102" t="s">
        <v>7889</v>
      </c>
      <c r="F157" s="72" t="s">
        <v>7888</v>
      </c>
      <c r="G157" s="72">
        <v>0</v>
      </c>
      <c r="H157" s="72" t="s">
        <v>71</v>
      </c>
      <c r="I157" s="72" t="s">
        <v>2884</v>
      </c>
      <c r="J157" s="104" t="s">
        <v>2974</v>
      </c>
      <c r="K157" s="75" t="s">
        <v>7887</v>
      </c>
      <c r="L157" s="76">
        <v>89999600</v>
      </c>
      <c r="M157" s="72" t="s">
        <v>66</v>
      </c>
      <c r="N157" s="75" t="s">
        <v>991</v>
      </c>
      <c r="O157" s="75">
        <v>900263172</v>
      </c>
      <c r="P157" s="75">
        <v>970</v>
      </c>
      <c r="Q157" s="78">
        <v>45775</v>
      </c>
      <c r="R157" s="75">
        <v>89999600</v>
      </c>
      <c r="S157" s="78">
        <v>45776</v>
      </c>
      <c r="T157" s="76">
        <v>89999600</v>
      </c>
      <c r="U157" s="76">
        <v>12246</v>
      </c>
      <c r="V157" s="72" t="s">
        <v>65</v>
      </c>
      <c r="W157" s="76">
        <v>72221403</v>
      </c>
      <c r="X157" s="104" t="s">
        <v>5709</v>
      </c>
      <c r="Y157" s="78">
        <v>45776</v>
      </c>
      <c r="Z157" s="78">
        <v>45776</v>
      </c>
      <c r="AA157" s="78" t="s">
        <v>73</v>
      </c>
      <c r="AB157" s="78">
        <v>45777</v>
      </c>
      <c r="AC157" s="102">
        <f t="shared" si="12"/>
        <v>1</v>
      </c>
      <c r="AD157" s="72">
        <v>0</v>
      </c>
      <c r="AE157" s="76">
        <v>0</v>
      </c>
      <c r="AF157" s="72">
        <v>0</v>
      </c>
      <c r="AG157" s="79" t="s">
        <v>73</v>
      </c>
      <c r="AH157" s="102">
        <f t="shared" si="13"/>
        <v>0</v>
      </c>
      <c r="AI157" s="72">
        <v>0</v>
      </c>
      <c r="AJ157" s="76">
        <v>0</v>
      </c>
      <c r="AK157" s="72" t="s">
        <v>73</v>
      </c>
      <c r="AL157" s="80" t="s">
        <v>73</v>
      </c>
      <c r="AM157" s="72">
        <v>0</v>
      </c>
      <c r="AN157" s="80" t="s">
        <v>73</v>
      </c>
      <c r="AO157" s="80" t="s">
        <v>73</v>
      </c>
      <c r="AP157" s="80" t="s">
        <v>73</v>
      </c>
      <c r="AQ157" s="102">
        <f t="shared" si="14"/>
        <v>0</v>
      </c>
      <c r="AR157" s="102">
        <f t="shared" si="15"/>
        <v>89999600</v>
      </c>
      <c r="AS157" s="72" t="s">
        <v>319</v>
      </c>
      <c r="AT157" s="76">
        <v>0</v>
      </c>
      <c r="AU157" s="72" t="s">
        <v>319</v>
      </c>
      <c r="AV157" s="76">
        <v>0</v>
      </c>
      <c r="AW157" s="81" t="s">
        <v>73</v>
      </c>
      <c r="AX157" s="82">
        <v>0</v>
      </c>
      <c r="AY157" s="143">
        <f t="shared" si="16"/>
        <v>89999600</v>
      </c>
      <c r="AZ157" s="84">
        <f t="shared" si="17"/>
        <v>0</v>
      </c>
      <c r="BA157" s="85">
        <v>1</v>
      </c>
      <c r="BB157" s="81" t="s">
        <v>73</v>
      </c>
      <c r="BC157" s="72" t="s">
        <v>208</v>
      </c>
      <c r="BD157" s="289" t="s">
        <v>7886</v>
      </c>
      <c r="BE157" s="71" t="s">
        <v>65</v>
      </c>
      <c r="BF157" s="71" t="s">
        <v>65</v>
      </c>
    </row>
    <row r="158" spans="2:58" x14ac:dyDescent="0.25">
      <c r="B158" s="71">
        <v>2025</v>
      </c>
      <c r="C158" s="71">
        <v>891780111</v>
      </c>
      <c r="D158" s="71" t="s">
        <v>63</v>
      </c>
      <c r="E158" s="102" t="s">
        <v>7885</v>
      </c>
      <c r="F158" s="72" t="s">
        <v>7884</v>
      </c>
      <c r="G158" s="72">
        <v>0</v>
      </c>
      <c r="H158" s="72" t="s">
        <v>71</v>
      </c>
      <c r="I158" s="72" t="s">
        <v>2884</v>
      </c>
      <c r="J158" s="104" t="s">
        <v>81</v>
      </c>
      <c r="K158" s="75" t="s">
        <v>7883</v>
      </c>
      <c r="L158" s="76">
        <v>16000000</v>
      </c>
      <c r="M158" s="72" t="s">
        <v>66</v>
      </c>
      <c r="N158" s="75" t="s">
        <v>3563</v>
      </c>
      <c r="O158" s="75">
        <v>7631068</v>
      </c>
      <c r="P158" s="75">
        <v>830</v>
      </c>
      <c r="Q158" s="78">
        <v>45748</v>
      </c>
      <c r="R158" s="75">
        <v>16000000</v>
      </c>
      <c r="S158" s="78">
        <v>45776</v>
      </c>
      <c r="T158" s="76">
        <v>16000000</v>
      </c>
      <c r="U158" s="76">
        <v>12250</v>
      </c>
      <c r="V158" s="72" t="s">
        <v>65</v>
      </c>
      <c r="W158" s="76">
        <v>85155333</v>
      </c>
      <c r="X158" s="104" t="s">
        <v>2931</v>
      </c>
      <c r="Y158" s="78">
        <v>45776</v>
      </c>
      <c r="Z158" s="78">
        <v>45776</v>
      </c>
      <c r="AA158" s="78" t="s">
        <v>73</v>
      </c>
      <c r="AB158" s="78">
        <v>45898</v>
      </c>
      <c r="AC158" s="102">
        <f t="shared" si="12"/>
        <v>122</v>
      </c>
      <c r="AD158" s="72">
        <v>0</v>
      </c>
      <c r="AE158" s="76">
        <v>0</v>
      </c>
      <c r="AF158" s="72">
        <v>0</v>
      </c>
      <c r="AG158" s="79" t="s">
        <v>73</v>
      </c>
      <c r="AH158" s="102">
        <f t="shared" si="13"/>
        <v>0</v>
      </c>
      <c r="AI158" s="72">
        <v>0</v>
      </c>
      <c r="AJ158" s="76">
        <v>0</v>
      </c>
      <c r="AK158" s="72" t="s">
        <v>73</v>
      </c>
      <c r="AL158" s="80" t="s">
        <v>73</v>
      </c>
      <c r="AM158" s="72">
        <v>0</v>
      </c>
      <c r="AN158" s="80" t="s">
        <v>73</v>
      </c>
      <c r="AO158" s="80" t="s">
        <v>73</v>
      </c>
      <c r="AP158" s="80" t="s">
        <v>73</v>
      </c>
      <c r="AQ158" s="102">
        <f t="shared" si="14"/>
        <v>0</v>
      </c>
      <c r="AR158" s="102">
        <f t="shared" si="15"/>
        <v>16000000</v>
      </c>
      <c r="AS158" s="72" t="s">
        <v>319</v>
      </c>
      <c r="AT158" s="76">
        <v>0</v>
      </c>
      <c r="AU158" s="72" t="s">
        <v>319</v>
      </c>
      <c r="AV158" s="76">
        <v>0</v>
      </c>
      <c r="AW158" s="81" t="s">
        <v>73</v>
      </c>
      <c r="AX158" s="82">
        <v>8000000</v>
      </c>
      <c r="AY158" s="143">
        <f t="shared" si="16"/>
        <v>8000000</v>
      </c>
      <c r="AZ158" s="84">
        <f t="shared" si="17"/>
        <v>0.5</v>
      </c>
      <c r="BA158" s="85">
        <v>1</v>
      </c>
      <c r="BB158" s="81" t="s">
        <v>73</v>
      </c>
      <c r="BC158" s="72" t="s">
        <v>208</v>
      </c>
      <c r="BD158" s="289" t="s">
        <v>7882</v>
      </c>
      <c r="BE158" s="71" t="s">
        <v>65</v>
      </c>
      <c r="BF158" s="71" t="s">
        <v>65</v>
      </c>
    </row>
    <row r="159" spans="2:58" x14ac:dyDescent="0.25">
      <c r="B159" s="71">
        <v>2025</v>
      </c>
      <c r="C159" s="71">
        <v>891780111</v>
      </c>
      <c r="D159" s="71" t="s">
        <v>63</v>
      </c>
      <c r="E159" s="102" t="s">
        <v>7881</v>
      </c>
      <c r="F159" s="72" t="s">
        <v>7880</v>
      </c>
      <c r="G159" s="72">
        <v>0</v>
      </c>
      <c r="H159" s="72" t="s">
        <v>71</v>
      </c>
      <c r="I159" s="72" t="s">
        <v>2884</v>
      </c>
      <c r="J159" s="104" t="s">
        <v>81</v>
      </c>
      <c r="K159" s="75" t="s">
        <v>7879</v>
      </c>
      <c r="L159" s="76">
        <v>2996956</v>
      </c>
      <c r="M159" s="72" t="s">
        <v>66</v>
      </c>
      <c r="N159" s="75" t="s">
        <v>7878</v>
      </c>
      <c r="O159" s="75">
        <v>12557025</v>
      </c>
      <c r="P159" s="75">
        <v>972</v>
      </c>
      <c r="Q159" s="78">
        <v>45775</v>
      </c>
      <c r="R159" s="75">
        <v>2996956</v>
      </c>
      <c r="S159" s="78">
        <v>45777</v>
      </c>
      <c r="T159" s="76">
        <v>2996956</v>
      </c>
      <c r="U159" s="76">
        <v>12294</v>
      </c>
      <c r="V159" s="72" t="s">
        <v>65</v>
      </c>
      <c r="W159" s="76">
        <v>72221403</v>
      </c>
      <c r="X159" s="104" t="s">
        <v>5709</v>
      </c>
      <c r="Y159" s="78">
        <v>45777</v>
      </c>
      <c r="Z159" s="78">
        <v>45777</v>
      </c>
      <c r="AA159" s="78" t="s">
        <v>73</v>
      </c>
      <c r="AB159" s="78">
        <v>45786</v>
      </c>
      <c r="AC159" s="102">
        <f t="shared" si="12"/>
        <v>9</v>
      </c>
      <c r="AD159" s="72">
        <v>0</v>
      </c>
      <c r="AE159" s="76">
        <v>0</v>
      </c>
      <c r="AF159" s="72">
        <v>0</v>
      </c>
      <c r="AG159" s="79" t="s">
        <v>73</v>
      </c>
      <c r="AH159" s="102">
        <f t="shared" si="13"/>
        <v>0</v>
      </c>
      <c r="AI159" s="72">
        <v>0</v>
      </c>
      <c r="AJ159" s="76">
        <v>0</v>
      </c>
      <c r="AK159" s="72" t="s">
        <v>73</v>
      </c>
      <c r="AL159" s="80" t="s">
        <v>73</v>
      </c>
      <c r="AM159" s="72">
        <v>0</v>
      </c>
      <c r="AN159" s="80" t="s">
        <v>73</v>
      </c>
      <c r="AO159" s="80" t="s">
        <v>73</v>
      </c>
      <c r="AP159" s="80" t="s">
        <v>73</v>
      </c>
      <c r="AQ159" s="102">
        <f t="shared" si="14"/>
        <v>0</v>
      </c>
      <c r="AR159" s="102">
        <f t="shared" si="15"/>
        <v>2996956</v>
      </c>
      <c r="AS159" s="72" t="s">
        <v>319</v>
      </c>
      <c r="AT159" s="76">
        <v>0</v>
      </c>
      <c r="AU159" s="72" t="s">
        <v>319</v>
      </c>
      <c r="AV159" s="76">
        <v>0</v>
      </c>
      <c r="AW159" s="81" t="s">
        <v>73</v>
      </c>
      <c r="AX159" s="82">
        <v>0</v>
      </c>
      <c r="AY159" s="143">
        <f t="shared" si="16"/>
        <v>2996956</v>
      </c>
      <c r="AZ159" s="84">
        <f t="shared" si="17"/>
        <v>0</v>
      </c>
      <c r="BA159" s="85">
        <v>1</v>
      </c>
      <c r="BB159" s="81" t="s">
        <v>73</v>
      </c>
      <c r="BC159" s="72" t="s">
        <v>208</v>
      </c>
      <c r="BD159" s="289" t="s">
        <v>7877</v>
      </c>
      <c r="BE159" s="71" t="s">
        <v>65</v>
      </c>
      <c r="BF159" s="71" t="s">
        <v>65</v>
      </c>
    </row>
    <row r="160" spans="2:58" x14ac:dyDescent="0.25">
      <c r="B160" s="71">
        <v>2025</v>
      </c>
      <c r="C160" s="71">
        <v>891780111</v>
      </c>
      <c r="D160" s="71" t="s">
        <v>63</v>
      </c>
      <c r="E160" s="102" t="s">
        <v>7876</v>
      </c>
      <c r="F160" s="72" t="s">
        <v>7875</v>
      </c>
      <c r="G160" s="72">
        <v>0</v>
      </c>
      <c r="H160" s="72" t="s">
        <v>71</v>
      </c>
      <c r="I160" s="72" t="s">
        <v>2884</v>
      </c>
      <c r="J160" s="104" t="s">
        <v>81</v>
      </c>
      <c r="K160" s="75" t="s">
        <v>7874</v>
      </c>
      <c r="L160" s="76">
        <v>190600000</v>
      </c>
      <c r="M160" s="72" t="s">
        <v>66</v>
      </c>
      <c r="N160" s="75" t="s">
        <v>7873</v>
      </c>
      <c r="O160" s="75">
        <v>1082964316</v>
      </c>
      <c r="P160" s="75">
        <v>951</v>
      </c>
      <c r="Q160" s="78">
        <v>45771</v>
      </c>
      <c r="R160" s="75">
        <v>190600000</v>
      </c>
      <c r="S160" s="78">
        <v>45779</v>
      </c>
      <c r="T160" s="76">
        <v>190600000</v>
      </c>
      <c r="U160" s="76">
        <v>12332</v>
      </c>
      <c r="V160" s="72" t="s">
        <v>65</v>
      </c>
      <c r="W160" s="76">
        <v>72005158</v>
      </c>
      <c r="X160" s="104" t="s">
        <v>7275</v>
      </c>
      <c r="Y160" s="78">
        <v>45779</v>
      </c>
      <c r="Z160" s="78">
        <v>45783</v>
      </c>
      <c r="AA160" s="78">
        <v>45783</v>
      </c>
      <c r="AB160" s="78">
        <v>45805</v>
      </c>
      <c r="AC160" s="102">
        <f t="shared" si="12"/>
        <v>22</v>
      </c>
      <c r="AD160" s="72">
        <v>0</v>
      </c>
      <c r="AE160" s="76">
        <v>0</v>
      </c>
      <c r="AF160" s="72">
        <v>0</v>
      </c>
      <c r="AG160" s="79" t="s">
        <v>73</v>
      </c>
      <c r="AH160" s="102">
        <f t="shared" si="13"/>
        <v>0</v>
      </c>
      <c r="AI160" s="72">
        <v>0</v>
      </c>
      <c r="AJ160" s="76">
        <v>0</v>
      </c>
      <c r="AK160" s="72" t="s">
        <v>73</v>
      </c>
      <c r="AL160" s="80" t="s">
        <v>73</v>
      </c>
      <c r="AM160" s="72">
        <v>0</v>
      </c>
      <c r="AN160" s="80" t="s">
        <v>73</v>
      </c>
      <c r="AO160" s="80" t="s">
        <v>73</v>
      </c>
      <c r="AP160" s="80" t="s">
        <v>73</v>
      </c>
      <c r="AQ160" s="102">
        <f t="shared" si="14"/>
        <v>0</v>
      </c>
      <c r="AR160" s="102">
        <f t="shared" si="15"/>
        <v>190600000</v>
      </c>
      <c r="AS160" s="72" t="s">
        <v>319</v>
      </c>
      <c r="AT160" s="76">
        <v>0</v>
      </c>
      <c r="AU160" s="72" t="s">
        <v>319</v>
      </c>
      <c r="AV160" s="76">
        <v>0</v>
      </c>
      <c r="AW160" s="81" t="s">
        <v>73</v>
      </c>
      <c r="AX160" s="82">
        <v>190600000</v>
      </c>
      <c r="AY160" s="143">
        <f t="shared" si="16"/>
        <v>0</v>
      </c>
      <c r="AZ160" s="84">
        <f t="shared" si="17"/>
        <v>1</v>
      </c>
      <c r="BA160" s="85">
        <v>1</v>
      </c>
      <c r="BB160" s="81" t="s">
        <v>73</v>
      </c>
      <c r="BC160" s="72" t="s">
        <v>208</v>
      </c>
      <c r="BD160" s="289" t="s">
        <v>7872</v>
      </c>
      <c r="BE160" s="71" t="s">
        <v>65</v>
      </c>
      <c r="BF160" s="71" t="s">
        <v>65</v>
      </c>
    </row>
    <row r="161" spans="2:58" x14ac:dyDescent="0.25">
      <c r="B161" s="71">
        <v>2025</v>
      </c>
      <c r="C161" s="71">
        <v>891780111</v>
      </c>
      <c r="D161" s="71" t="s">
        <v>63</v>
      </c>
      <c r="E161" s="102" t="s">
        <v>7871</v>
      </c>
      <c r="F161" s="72" t="s">
        <v>7870</v>
      </c>
      <c r="G161" s="72">
        <v>0</v>
      </c>
      <c r="H161" s="72" t="s">
        <v>71</v>
      </c>
      <c r="I161" s="72" t="s">
        <v>2884</v>
      </c>
      <c r="J161" s="104" t="s">
        <v>81</v>
      </c>
      <c r="K161" s="75" t="s">
        <v>7869</v>
      </c>
      <c r="L161" s="76">
        <v>23000000</v>
      </c>
      <c r="M161" s="72" t="s">
        <v>66</v>
      </c>
      <c r="N161" s="75" t="s">
        <v>7868</v>
      </c>
      <c r="O161" s="75">
        <v>4981048</v>
      </c>
      <c r="P161" s="75">
        <v>928</v>
      </c>
      <c r="Q161" s="78">
        <v>45769</v>
      </c>
      <c r="R161" s="75">
        <v>23000000</v>
      </c>
      <c r="S161" s="78">
        <v>45783</v>
      </c>
      <c r="T161" s="76">
        <v>23000000</v>
      </c>
      <c r="U161" s="76">
        <v>12546</v>
      </c>
      <c r="V161" s="72" t="s">
        <v>65</v>
      </c>
      <c r="W161" s="76">
        <v>72005158</v>
      </c>
      <c r="X161" s="104" t="s">
        <v>7275</v>
      </c>
      <c r="Y161" s="78">
        <v>45782</v>
      </c>
      <c r="Z161" s="78">
        <v>45786</v>
      </c>
      <c r="AA161" s="78">
        <v>45786</v>
      </c>
      <c r="AB161" s="78">
        <v>45816</v>
      </c>
      <c r="AC161" s="102">
        <f t="shared" si="12"/>
        <v>30</v>
      </c>
      <c r="AD161" s="72">
        <v>0</v>
      </c>
      <c r="AE161" s="76">
        <v>0</v>
      </c>
      <c r="AF161" s="72">
        <v>0</v>
      </c>
      <c r="AG161" s="79" t="s">
        <v>73</v>
      </c>
      <c r="AH161" s="102">
        <f t="shared" si="13"/>
        <v>0</v>
      </c>
      <c r="AI161" s="72">
        <v>0</v>
      </c>
      <c r="AJ161" s="76">
        <v>0</v>
      </c>
      <c r="AK161" s="72" t="s">
        <v>73</v>
      </c>
      <c r="AL161" s="80" t="s">
        <v>73</v>
      </c>
      <c r="AM161" s="72">
        <v>0</v>
      </c>
      <c r="AN161" s="80" t="s">
        <v>73</v>
      </c>
      <c r="AO161" s="80" t="s">
        <v>73</v>
      </c>
      <c r="AP161" s="80" t="s">
        <v>73</v>
      </c>
      <c r="AQ161" s="102">
        <f t="shared" si="14"/>
        <v>0</v>
      </c>
      <c r="AR161" s="102">
        <f t="shared" si="15"/>
        <v>23000000</v>
      </c>
      <c r="AS161" s="72" t="s">
        <v>319</v>
      </c>
      <c r="AT161" s="76">
        <v>0</v>
      </c>
      <c r="AU161" s="72" t="s">
        <v>65</v>
      </c>
      <c r="AV161" s="76">
        <v>11500000</v>
      </c>
      <c r="AW161" s="80">
        <v>45800</v>
      </c>
      <c r="AX161" s="82">
        <v>11500000</v>
      </c>
      <c r="AY161" s="143">
        <f t="shared" si="16"/>
        <v>11500000</v>
      </c>
      <c r="AZ161" s="84">
        <f t="shared" si="17"/>
        <v>0.5</v>
      </c>
      <c r="BA161" s="85">
        <v>1</v>
      </c>
      <c r="BB161" s="81" t="s">
        <v>73</v>
      </c>
      <c r="BC161" s="72" t="s">
        <v>208</v>
      </c>
      <c r="BD161" s="289" t="s">
        <v>7867</v>
      </c>
      <c r="BE161" s="71" t="s">
        <v>65</v>
      </c>
      <c r="BF161" s="71" t="s">
        <v>65</v>
      </c>
    </row>
    <row r="162" spans="2:58" x14ac:dyDescent="0.25">
      <c r="B162" s="71">
        <v>2025</v>
      </c>
      <c r="C162" s="71">
        <v>891780111</v>
      </c>
      <c r="D162" s="71" t="s">
        <v>63</v>
      </c>
      <c r="E162" s="102" t="s">
        <v>7866</v>
      </c>
      <c r="F162" s="72" t="s">
        <v>7865</v>
      </c>
      <c r="G162" s="72">
        <v>0</v>
      </c>
      <c r="H162" s="72" t="s">
        <v>71</v>
      </c>
      <c r="I162" s="72" t="s">
        <v>2884</v>
      </c>
      <c r="J162" s="104" t="s">
        <v>81</v>
      </c>
      <c r="K162" s="75" t="s">
        <v>7864</v>
      </c>
      <c r="L162" s="76">
        <v>30000000</v>
      </c>
      <c r="M162" s="72" t="s">
        <v>66</v>
      </c>
      <c r="N162" s="75" t="s">
        <v>3399</v>
      </c>
      <c r="O162" s="75">
        <v>1082845298</v>
      </c>
      <c r="P162" s="76" t="s">
        <v>7863</v>
      </c>
      <c r="Q162" s="78">
        <v>45779</v>
      </c>
      <c r="R162" s="75">
        <v>30000000</v>
      </c>
      <c r="S162" s="78">
        <v>45785</v>
      </c>
      <c r="T162" s="76">
        <v>30000000</v>
      </c>
      <c r="U162" s="76">
        <v>12633</v>
      </c>
      <c r="V162" s="72" t="s">
        <v>65</v>
      </c>
      <c r="W162" s="76">
        <v>85155333</v>
      </c>
      <c r="X162" s="104" t="s">
        <v>2931</v>
      </c>
      <c r="Y162" s="78">
        <v>45785</v>
      </c>
      <c r="Z162" s="78">
        <v>45785</v>
      </c>
      <c r="AA162" s="78" t="s">
        <v>73</v>
      </c>
      <c r="AB162" s="78">
        <v>45846</v>
      </c>
      <c r="AC162" s="102">
        <f t="shared" si="12"/>
        <v>61</v>
      </c>
      <c r="AD162" s="72">
        <v>0</v>
      </c>
      <c r="AE162" s="76">
        <v>0</v>
      </c>
      <c r="AF162" s="72">
        <v>0</v>
      </c>
      <c r="AG162" s="79" t="s">
        <v>73</v>
      </c>
      <c r="AH162" s="102">
        <f t="shared" si="13"/>
        <v>0</v>
      </c>
      <c r="AI162" s="72">
        <v>0</v>
      </c>
      <c r="AJ162" s="76">
        <v>0</v>
      </c>
      <c r="AK162" s="72" t="s">
        <v>73</v>
      </c>
      <c r="AL162" s="80" t="s">
        <v>73</v>
      </c>
      <c r="AM162" s="72">
        <v>0</v>
      </c>
      <c r="AN162" s="80" t="s">
        <v>73</v>
      </c>
      <c r="AO162" s="80" t="s">
        <v>73</v>
      </c>
      <c r="AP162" s="80" t="s">
        <v>73</v>
      </c>
      <c r="AQ162" s="102">
        <f t="shared" si="14"/>
        <v>0</v>
      </c>
      <c r="AR162" s="102">
        <f t="shared" si="15"/>
        <v>30000000</v>
      </c>
      <c r="AS162" s="72" t="s">
        <v>319</v>
      </c>
      <c r="AT162" s="76">
        <v>0</v>
      </c>
      <c r="AU162" s="72" t="s">
        <v>319</v>
      </c>
      <c r="AV162" s="76">
        <v>0</v>
      </c>
      <c r="AW162" s="81" t="s">
        <v>73</v>
      </c>
      <c r="AX162" s="82">
        <v>30000000</v>
      </c>
      <c r="AY162" s="143">
        <f t="shared" si="16"/>
        <v>0</v>
      </c>
      <c r="AZ162" s="84">
        <f t="shared" si="17"/>
        <v>1</v>
      </c>
      <c r="BA162" s="85">
        <v>1</v>
      </c>
      <c r="BB162" s="81" t="s">
        <v>73</v>
      </c>
      <c r="BC162" s="72" t="s">
        <v>208</v>
      </c>
      <c r="BD162" s="289" t="s">
        <v>7862</v>
      </c>
      <c r="BE162" s="71" t="s">
        <v>65</v>
      </c>
      <c r="BF162" s="71" t="s">
        <v>65</v>
      </c>
    </row>
    <row r="163" spans="2:58" x14ac:dyDescent="0.25">
      <c r="B163" s="71">
        <v>2025</v>
      </c>
      <c r="C163" s="71">
        <v>891780111</v>
      </c>
      <c r="D163" s="71" t="s">
        <v>63</v>
      </c>
      <c r="E163" s="102" t="s">
        <v>7861</v>
      </c>
      <c r="F163" s="72" t="s">
        <v>7860</v>
      </c>
      <c r="G163" s="72">
        <v>0</v>
      </c>
      <c r="H163" s="72" t="s">
        <v>71</v>
      </c>
      <c r="I163" s="72" t="s">
        <v>64</v>
      </c>
      <c r="J163" s="104" t="s">
        <v>81</v>
      </c>
      <c r="K163" s="75" t="s">
        <v>7859</v>
      </c>
      <c r="L163" s="76">
        <v>25000000</v>
      </c>
      <c r="M163" s="72" t="s">
        <v>66</v>
      </c>
      <c r="N163" s="75" t="s">
        <v>7858</v>
      </c>
      <c r="O163" s="75">
        <v>79731088</v>
      </c>
      <c r="P163" s="75">
        <v>1039</v>
      </c>
      <c r="Q163" s="78">
        <v>45784</v>
      </c>
      <c r="R163" s="75">
        <v>77400000</v>
      </c>
      <c r="S163" s="78">
        <v>45790</v>
      </c>
      <c r="T163" s="76">
        <v>25000000</v>
      </c>
      <c r="U163" s="76">
        <v>14777</v>
      </c>
      <c r="V163" s="72" t="s">
        <v>65</v>
      </c>
      <c r="W163" s="102">
        <v>84458088</v>
      </c>
      <c r="X163" s="102" t="s">
        <v>3198</v>
      </c>
      <c r="Y163" s="78">
        <v>45789</v>
      </c>
      <c r="Z163" s="78">
        <v>45790</v>
      </c>
      <c r="AA163" s="78" t="s">
        <v>73</v>
      </c>
      <c r="AB163" s="78">
        <v>45851</v>
      </c>
      <c r="AC163" s="102">
        <f t="shared" si="12"/>
        <v>61</v>
      </c>
      <c r="AD163" s="72">
        <v>0</v>
      </c>
      <c r="AE163" s="76">
        <v>0</v>
      </c>
      <c r="AF163" s="72">
        <v>0</v>
      </c>
      <c r="AG163" s="79" t="s">
        <v>73</v>
      </c>
      <c r="AH163" s="102">
        <f t="shared" si="13"/>
        <v>0</v>
      </c>
      <c r="AI163" s="72">
        <v>0</v>
      </c>
      <c r="AJ163" s="76">
        <v>0</v>
      </c>
      <c r="AK163" s="72" t="s">
        <v>73</v>
      </c>
      <c r="AL163" s="80" t="s">
        <v>73</v>
      </c>
      <c r="AM163" s="72">
        <v>0</v>
      </c>
      <c r="AN163" s="80" t="s">
        <v>73</v>
      </c>
      <c r="AO163" s="80" t="s">
        <v>73</v>
      </c>
      <c r="AP163" s="80" t="s">
        <v>73</v>
      </c>
      <c r="AQ163" s="102">
        <f t="shared" si="14"/>
        <v>0</v>
      </c>
      <c r="AR163" s="102">
        <f t="shared" si="15"/>
        <v>25000000</v>
      </c>
      <c r="AS163" s="72" t="s">
        <v>65</v>
      </c>
      <c r="AT163" s="76">
        <v>25000000</v>
      </c>
      <c r="AU163" s="72" t="s">
        <v>319</v>
      </c>
      <c r="AV163" s="76">
        <v>0</v>
      </c>
      <c r="AW163" s="81" t="s">
        <v>73</v>
      </c>
      <c r="AX163" s="82">
        <v>12500000</v>
      </c>
      <c r="AY163" s="143">
        <f t="shared" si="16"/>
        <v>12500000</v>
      </c>
      <c r="AZ163" s="84">
        <f t="shared" si="17"/>
        <v>0.5</v>
      </c>
      <c r="BA163" s="85">
        <v>1</v>
      </c>
      <c r="BB163" s="81" t="s">
        <v>73</v>
      </c>
      <c r="BC163" s="72" t="s">
        <v>208</v>
      </c>
      <c r="BD163" s="289" t="s">
        <v>7857</v>
      </c>
      <c r="BE163" s="71" t="s">
        <v>65</v>
      </c>
      <c r="BF163" s="71" t="s">
        <v>65</v>
      </c>
    </row>
    <row r="164" spans="2:58" x14ac:dyDescent="0.25">
      <c r="B164" s="71">
        <v>2025</v>
      </c>
      <c r="C164" s="71">
        <v>891780111</v>
      </c>
      <c r="D164" s="71" t="s">
        <v>63</v>
      </c>
      <c r="E164" s="102" t="s">
        <v>7856</v>
      </c>
      <c r="F164" s="72" t="s">
        <v>7855</v>
      </c>
      <c r="G164" s="72">
        <v>0</v>
      </c>
      <c r="H164" s="72" t="s">
        <v>71</v>
      </c>
      <c r="I164" s="72" t="s">
        <v>64</v>
      </c>
      <c r="J164" s="104" t="s">
        <v>81</v>
      </c>
      <c r="K164" s="75" t="s">
        <v>7854</v>
      </c>
      <c r="L164" s="76">
        <v>25000000</v>
      </c>
      <c r="M164" s="72" t="s">
        <v>66</v>
      </c>
      <c r="N164" s="75" t="s">
        <v>7853</v>
      </c>
      <c r="O164" s="75">
        <v>1144139246</v>
      </c>
      <c r="P164" s="75">
        <v>1039</v>
      </c>
      <c r="Q164" s="78">
        <v>45784</v>
      </c>
      <c r="R164" s="75">
        <v>77400000</v>
      </c>
      <c r="S164" s="78">
        <v>45790</v>
      </c>
      <c r="T164" s="76">
        <v>25000000</v>
      </c>
      <c r="U164" s="76">
        <v>14775</v>
      </c>
      <c r="V164" s="72" t="s">
        <v>65</v>
      </c>
      <c r="W164" s="102">
        <v>84458088</v>
      </c>
      <c r="X164" s="102" t="s">
        <v>3198</v>
      </c>
      <c r="Y164" s="78">
        <v>45789</v>
      </c>
      <c r="Z164" s="78">
        <v>45790</v>
      </c>
      <c r="AA164" s="78" t="s">
        <v>73</v>
      </c>
      <c r="AB164" s="78">
        <v>45851</v>
      </c>
      <c r="AC164" s="102">
        <f t="shared" si="12"/>
        <v>61</v>
      </c>
      <c r="AD164" s="72">
        <v>0</v>
      </c>
      <c r="AE164" s="76">
        <v>0</v>
      </c>
      <c r="AF164" s="72">
        <v>0</v>
      </c>
      <c r="AG164" s="79" t="s">
        <v>73</v>
      </c>
      <c r="AH164" s="102">
        <f t="shared" si="13"/>
        <v>0</v>
      </c>
      <c r="AI164" s="72">
        <v>0</v>
      </c>
      <c r="AJ164" s="76">
        <v>0</v>
      </c>
      <c r="AK164" s="72" t="s">
        <v>73</v>
      </c>
      <c r="AL164" s="80" t="s">
        <v>73</v>
      </c>
      <c r="AM164" s="72">
        <v>0</v>
      </c>
      <c r="AN164" s="80" t="s">
        <v>73</v>
      </c>
      <c r="AO164" s="80" t="s">
        <v>73</v>
      </c>
      <c r="AP164" s="80" t="s">
        <v>73</v>
      </c>
      <c r="AQ164" s="102">
        <f t="shared" si="14"/>
        <v>0</v>
      </c>
      <c r="AR164" s="102">
        <f t="shared" si="15"/>
        <v>25000000</v>
      </c>
      <c r="AS164" s="72" t="s">
        <v>65</v>
      </c>
      <c r="AT164" s="76">
        <v>25000000</v>
      </c>
      <c r="AU164" s="72" t="s">
        <v>319</v>
      </c>
      <c r="AV164" s="76">
        <v>0</v>
      </c>
      <c r="AW164" s="81" t="s">
        <v>73</v>
      </c>
      <c r="AX164" s="82">
        <v>12500000</v>
      </c>
      <c r="AY164" s="143">
        <f t="shared" si="16"/>
        <v>12500000</v>
      </c>
      <c r="AZ164" s="84">
        <f t="shared" si="17"/>
        <v>0.5</v>
      </c>
      <c r="BA164" s="85">
        <v>1</v>
      </c>
      <c r="BB164" s="81" t="s">
        <v>73</v>
      </c>
      <c r="BC164" s="72" t="s">
        <v>208</v>
      </c>
      <c r="BD164" s="289" t="s">
        <v>7852</v>
      </c>
      <c r="BE164" s="71" t="s">
        <v>65</v>
      </c>
      <c r="BF164" s="71" t="s">
        <v>65</v>
      </c>
    </row>
    <row r="165" spans="2:58" x14ac:dyDescent="0.25">
      <c r="B165" s="71">
        <v>2025</v>
      </c>
      <c r="C165" s="71">
        <v>891780111</v>
      </c>
      <c r="D165" s="71" t="s">
        <v>63</v>
      </c>
      <c r="E165" s="102" t="s">
        <v>7851</v>
      </c>
      <c r="F165" s="72" t="s">
        <v>7850</v>
      </c>
      <c r="G165" s="72">
        <v>0</v>
      </c>
      <c r="H165" s="72" t="s">
        <v>71</v>
      </c>
      <c r="I165" s="72" t="s">
        <v>64</v>
      </c>
      <c r="J165" s="104" t="s">
        <v>81</v>
      </c>
      <c r="K165" s="75" t="s">
        <v>7849</v>
      </c>
      <c r="L165" s="76">
        <v>7600000</v>
      </c>
      <c r="M165" s="72" t="s">
        <v>66</v>
      </c>
      <c r="N165" s="75" t="s">
        <v>7184</v>
      </c>
      <c r="O165" s="75">
        <v>1083007615</v>
      </c>
      <c r="P165" s="75">
        <v>123</v>
      </c>
      <c r="Q165" s="78">
        <v>45679</v>
      </c>
      <c r="R165" s="75">
        <v>1353279124</v>
      </c>
      <c r="S165" s="78">
        <v>45790</v>
      </c>
      <c r="T165" s="76">
        <v>7600000</v>
      </c>
      <c r="U165" s="76">
        <v>14776</v>
      </c>
      <c r="V165" s="72" t="s">
        <v>65</v>
      </c>
      <c r="W165" s="76">
        <v>85155333</v>
      </c>
      <c r="X165" s="104" t="s">
        <v>2931</v>
      </c>
      <c r="Y165" s="78">
        <v>45790</v>
      </c>
      <c r="Z165" s="78">
        <v>45790</v>
      </c>
      <c r="AA165" s="78" t="s">
        <v>73</v>
      </c>
      <c r="AB165" s="78">
        <v>45838</v>
      </c>
      <c r="AC165" s="102">
        <f t="shared" si="12"/>
        <v>48</v>
      </c>
      <c r="AD165" s="72">
        <v>0</v>
      </c>
      <c r="AE165" s="76">
        <v>0</v>
      </c>
      <c r="AF165" s="72">
        <v>0</v>
      </c>
      <c r="AG165" s="79" t="s">
        <v>73</v>
      </c>
      <c r="AH165" s="102">
        <f t="shared" si="13"/>
        <v>0</v>
      </c>
      <c r="AI165" s="72">
        <v>0</v>
      </c>
      <c r="AJ165" s="76">
        <v>0</v>
      </c>
      <c r="AK165" s="72" t="s">
        <v>73</v>
      </c>
      <c r="AL165" s="80" t="s">
        <v>73</v>
      </c>
      <c r="AM165" s="72">
        <v>0</v>
      </c>
      <c r="AN165" s="80" t="s">
        <v>73</v>
      </c>
      <c r="AO165" s="80" t="s">
        <v>73</v>
      </c>
      <c r="AP165" s="80" t="s">
        <v>73</v>
      </c>
      <c r="AQ165" s="102">
        <f t="shared" si="14"/>
        <v>0</v>
      </c>
      <c r="AR165" s="102">
        <f t="shared" si="15"/>
        <v>7600000</v>
      </c>
      <c r="AS165" s="72" t="s">
        <v>65</v>
      </c>
      <c r="AT165" s="76">
        <v>7600000</v>
      </c>
      <c r="AU165" s="72" t="s">
        <v>319</v>
      </c>
      <c r="AV165" s="76">
        <v>0</v>
      </c>
      <c r="AW165" s="81" t="s">
        <v>73</v>
      </c>
      <c r="AX165" s="82">
        <v>7600000</v>
      </c>
      <c r="AY165" s="143">
        <f t="shared" si="16"/>
        <v>0</v>
      </c>
      <c r="AZ165" s="84">
        <f t="shared" si="17"/>
        <v>1</v>
      </c>
      <c r="BA165" s="85">
        <v>1</v>
      </c>
      <c r="BB165" s="81" t="s">
        <v>73</v>
      </c>
      <c r="BC165" s="72" t="s">
        <v>208</v>
      </c>
      <c r="BD165" s="289" t="s">
        <v>7848</v>
      </c>
      <c r="BE165" s="71" t="s">
        <v>65</v>
      </c>
      <c r="BF165" s="71" t="s">
        <v>65</v>
      </c>
    </row>
    <row r="166" spans="2:58" x14ac:dyDescent="0.25">
      <c r="B166" s="71">
        <v>2025</v>
      </c>
      <c r="C166" s="71">
        <v>891780111</v>
      </c>
      <c r="D166" s="71" t="s">
        <v>63</v>
      </c>
      <c r="E166" s="102" t="s">
        <v>7847</v>
      </c>
      <c r="F166" s="72" t="s">
        <v>7846</v>
      </c>
      <c r="G166" s="72">
        <v>0</v>
      </c>
      <c r="H166" s="72" t="s">
        <v>71</v>
      </c>
      <c r="I166" s="72" t="s">
        <v>64</v>
      </c>
      <c r="J166" s="104" t="s">
        <v>81</v>
      </c>
      <c r="K166" s="75" t="s">
        <v>7845</v>
      </c>
      <c r="L166" s="76">
        <v>3900000</v>
      </c>
      <c r="M166" s="72" t="s">
        <v>66</v>
      </c>
      <c r="N166" s="75" t="s">
        <v>7844</v>
      </c>
      <c r="O166" s="75">
        <v>1082951874</v>
      </c>
      <c r="P166" s="75">
        <v>1039</v>
      </c>
      <c r="Q166" s="78">
        <v>45784</v>
      </c>
      <c r="R166" s="75">
        <v>77400000</v>
      </c>
      <c r="S166" s="78">
        <v>45793</v>
      </c>
      <c r="T166" s="76">
        <v>3900000</v>
      </c>
      <c r="U166" s="76">
        <v>15004</v>
      </c>
      <c r="V166" s="72" t="s">
        <v>65</v>
      </c>
      <c r="W166" s="76">
        <v>84458088</v>
      </c>
      <c r="X166" s="104" t="s">
        <v>3198</v>
      </c>
      <c r="Y166" s="78">
        <v>45792</v>
      </c>
      <c r="Z166" s="78">
        <v>45793</v>
      </c>
      <c r="AA166" s="78" t="s">
        <v>73</v>
      </c>
      <c r="AB166" s="78">
        <v>45824</v>
      </c>
      <c r="AC166" s="102">
        <f t="shared" si="12"/>
        <v>31</v>
      </c>
      <c r="AD166" s="72">
        <v>0</v>
      </c>
      <c r="AE166" s="76">
        <v>0</v>
      </c>
      <c r="AF166" s="72">
        <v>0</v>
      </c>
      <c r="AG166" s="79" t="s">
        <v>73</v>
      </c>
      <c r="AH166" s="102">
        <f t="shared" si="13"/>
        <v>0</v>
      </c>
      <c r="AI166" s="72">
        <v>0</v>
      </c>
      <c r="AJ166" s="76">
        <v>0</v>
      </c>
      <c r="AK166" s="72" t="s">
        <v>73</v>
      </c>
      <c r="AL166" s="80" t="s">
        <v>73</v>
      </c>
      <c r="AM166" s="72">
        <v>0</v>
      </c>
      <c r="AN166" s="80" t="s">
        <v>73</v>
      </c>
      <c r="AO166" s="80" t="s">
        <v>73</v>
      </c>
      <c r="AP166" s="80" t="s">
        <v>73</v>
      </c>
      <c r="AQ166" s="102">
        <f t="shared" si="14"/>
        <v>0</v>
      </c>
      <c r="AR166" s="102">
        <f t="shared" si="15"/>
        <v>3900000</v>
      </c>
      <c r="AS166" s="72" t="s">
        <v>65</v>
      </c>
      <c r="AT166" s="76">
        <v>3900000</v>
      </c>
      <c r="AU166" s="72" t="s">
        <v>319</v>
      </c>
      <c r="AV166" s="76">
        <v>0</v>
      </c>
      <c r="AW166" s="81" t="s">
        <v>73</v>
      </c>
      <c r="AX166" s="82">
        <v>0</v>
      </c>
      <c r="AY166" s="143">
        <f t="shared" si="16"/>
        <v>3900000</v>
      </c>
      <c r="AZ166" s="84">
        <f t="shared" si="17"/>
        <v>0</v>
      </c>
      <c r="BA166" s="85">
        <v>1</v>
      </c>
      <c r="BB166" s="81" t="s">
        <v>73</v>
      </c>
      <c r="BC166" s="72" t="s">
        <v>208</v>
      </c>
      <c r="BD166" s="289" t="s">
        <v>7843</v>
      </c>
      <c r="BE166" s="71" t="s">
        <v>65</v>
      </c>
      <c r="BF166" s="71" t="s">
        <v>65</v>
      </c>
    </row>
    <row r="167" spans="2:58" x14ac:dyDescent="0.25">
      <c r="B167" s="71">
        <v>2025</v>
      </c>
      <c r="C167" s="71">
        <v>891780111</v>
      </c>
      <c r="D167" s="71" t="s">
        <v>63</v>
      </c>
      <c r="E167" s="102" t="s">
        <v>7842</v>
      </c>
      <c r="F167" s="72" t="s">
        <v>7841</v>
      </c>
      <c r="G167" s="72">
        <v>0</v>
      </c>
      <c r="H167" s="72" t="s">
        <v>71</v>
      </c>
      <c r="I167" s="72" t="s">
        <v>2884</v>
      </c>
      <c r="J167" s="104" t="s">
        <v>81</v>
      </c>
      <c r="K167" s="75" t="s">
        <v>7840</v>
      </c>
      <c r="L167" s="76">
        <v>5500000</v>
      </c>
      <c r="M167" s="72" t="s">
        <v>66</v>
      </c>
      <c r="N167" s="75" t="s">
        <v>7420</v>
      </c>
      <c r="O167" s="75">
        <v>1082862195</v>
      </c>
      <c r="P167" s="75">
        <v>267</v>
      </c>
      <c r="Q167" s="78">
        <v>45693</v>
      </c>
      <c r="R167" s="75">
        <v>266751357.44</v>
      </c>
      <c r="S167" s="78">
        <v>45793</v>
      </c>
      <c r="T167" s="76">
        <v>5500000</v>
      </c>
      <c r="U167" s="76">
        <v>15002</v>
      </c>
      <c r="V167" s="72" t="s">
        <v>65</v>
      </c>
      <c r="W167" s="76">
        <v>72005158</v>
      </c>
      <c r="X167" s="104" t="s">
        <v>7275</v>
      </c>
      <c r="Y167" s="78">
        <v>45792</v>
      </c>
      <c r="Z167" s="78">
        <v>45793</v>
      </c>
      <c r="AA167" s="78" t="s">
        <v>73</v>
      </c>
      <c r="AB167" s="78">
        <v>45808</v>
      </c>
      <c r="AC167" s="102">
        <f t="shared" si="12"/>
        <v>15</v>
      </c>
      <c r="AD167" s="72">
        <v>0</v>
      </c>
      <c r="AE167" s="76">
        <v>0</v>
      </c>
      <c r="AF167" s="72">
        <v>0</v>
      </c>
      <c r="AG167" s="79" t="s">
        <v>73</v>
      </c>
      <c r="AH167" s="102">
        <f t="shared" si="13"/>
        <v>0</v>
      </c>
      <c r="AI167" s="72">
        <v>0</v>
      </c>
      <c r="AJ167" s="76">
        <v>0</v>
      </c>
      <c r="AK167" s="72" t="s">
        <v>73</v>
      </c>
      <c r="AL167" s="80" t="s">
        <v>73</v>
      </c>
      <c r="AM167" s="72">
        <v>0</v>
      </c>
      <c r="AN167" s="80" t="s">
        <v>73</v>
      </c>
      <c r="AO167" s="80" t="s">
        <v>73</v>
      </c>
      <c r="AP167" s="80" t="s">
        <v>73</v>
      </c>
      <c r="AQ167" s="102">
        <f t="shared" si="14"/>
        <v>0</v>
      </c>
      <c r="AR167" s="102">
        <f t="shared" si="15"/>
        <v>5500000</v>
      </c>
      <c r="AS167" s="72" t="s">
        <v>319</v>
      </c>
      <c r="AT167" s="76">
        <v>0</v>
      </c>
      <c r="AU167" s="72" t="s">
        <v>319</v>
      </c>
      <c r="AV167" s="76">
        <v>0</v>
      </c>
      <c r="AW167" s="81" t="s">
        <v>73</v>
      </c>
      <c r="AX167" s="82">
        <v>0</v>
      </c>
      <c r="AY167" s="143">
        <f t="shared" si="16"/>
        <v>5500000</v>
      </c>
      <c r="AZ167" s="84">
        <f t="shared" si="17"/>
        <v>0</v>
      </c>
      <c r="BA167" s="85">
        <v>1</v>
      </c>
      <c r="BB167" s="81" t="s">
        <v>73</v>
      </c>
      <c r="BC167" s="72" t="s">
        <v>208</v>
      </c>
      <c r="BD167" s="289" t="s">
        <v>7839</v>
      </c>
      <c r="BE167" s="71" t="s">
        <v>65</v>
      </c>
      <c r="BF167" s="71" t="s">
        <v>65</v>
      </c>
    </row>
    <row r="168" spans="2:58" x14ac:dyDescent="0.25">
      <c r="B168" s="71">
        <v>2025</v>
      </c>
      <c r="C168" s="71">
        <v>891780111</v>
      </c>
      <c r="D168" s="71" t="s">
        <v>63</v>
      </c>
      <c r="E168" s="102" t="s">
        <v>7838</v>
      </c>
      <c r="F168" s="72" t="s">
        <v>7837</v>
      </c>
      <c r="G168" s="72">
        <v>0</v>
      </c>
      <c r="H168" s="72" t="s">
        <v>71</v>
      </c>
      <c r="I168" s="72" t="s">
        <v>2884</v>
      </c>
      <c r="J168" s="104" t="s">
        <v>81</v>
      </c>
      <c r="K168" s="75" t="s">
        <v>7836</v>
      </c>
      <c r="L168" s="76">
        <v>6000000</v>
      </c>
      <c r="M168" s="72" t="s">
        <v>66</v>
      </c>
      <c r="N168" s="75" t="s">
        <v>7415</v>
      </c>
      <c r="O168" s="75">
        <v>1102832707</v>
      </c>
      <c r="P168" s="75">
        <v>267</v>
      </c>
      <c r="Q168" s="78">
        <v>45693</v>
      </c>
      <c r="R168" s="75">
        <v>266751357.44</v>
      </c>
      <c r="S168" s="78">
        <v>45793</v>
      </c>
      <c r="T168" s="76">
        <v>6000000</v>
      </c>
      <c r="U168" s="76">
        <v>15003</v>
      </c>
      <c r="V168" s="72" t="s">
        <v>65</v>
      </c>
      <c r="W168" s="76">
        <v>72005158</v>
      </c>
      <c r="X168" s="104" t="s">
        <v>7275</v>
      </c>
      <c r="Y168" s="78">
        <v>45792</v>
      </c>
      <c r="Z168" s="78">
        <v>45793</v>
      </c>
      <c r="AA168" s="78" t="s">
        <v>73</v>
      </c>
      <c r="AB168" s="78">
        <v>45808</v>
      </c>
      <c r="AC168" s="102">
        <f t="shared" si="12"/>
        <v>15</v>
      </c>
      <c r="AD168" s="72">
        <v>0</v>
      </c>
      <c r="AE168" s="76">
        <v>0</v>
      </c>
      <c r="AF168" s="72">
        <v>0</v>
      </c>
      <c r="AG168" s="79" t="s">
        <v>73</v>
      </c>
      <c r="AH168" s="102">
        <f t="shared" si="13"/>
        <v>0</v>
      </c>
      <c r="AI168" s="72">
        <v>0</v>
      </c>
      <c r="AJ168" s="76">
        <v>0</v>
      </c>
      <c r="AK168" s="72" t="s">
        <v>73</v>
      </c>
      <c r="AL168" s="80" t="s">
        <v>73</v>
      </c>
      <c r="AM168" s="72">
        <v>0</v>
      </c>
      <c r="AN168" s="80" t="s">
        <v>73</v>
      </c>
      <c r="AO168" s="80" t="s">
        <v>73</v>
      </c>
      <c r="AP168" s="80" t="s">
        <v>73</v>
      </c>
      <c r="AQ168" s="102">
        <f t="shared" si="14"/>
        <v>0</v>
      </c>
      <c r="AR168" s="102">
        <f t="shared" si="15"/>
        <v>6000000</v>
      </c>
      <c r="AS168" s="72" t="s">
        <v>319</v>
      </c>
      <c r="AT168" s="76">
        <v>0</v>
      </c>
      <c r="AU168" s="72" t="s">
        <v>319</v>
      </c>
      <c r="AV168" s="76">
        <v>0</v>
      </c>
      <c r="AW168" s="81" t="s">
        <v>73</v>
      </c>
      <c r="AX168" s="82">
        <v>0</v>
      </c>
      <c r="AY168" s="143">
        <f t="shared" si="16"/>
        <v>6000000</v>
      </c>
      <c r="AZ168" s="84">
        <f t="shared" si="17"/>
        <v>0</v>
      </c>
      <c r="BA168" s="85">
        <v>1</v>
      </c>
      <c r="BB168" s="81" t="s">
        <v>73</v>
      </c>
      <c r="BC168" s="72" t="s">
        <v>208</v>
      </c>
      <c r="BD168" s="289" t="s">
        <v>7835</v>
      </c>
      <c r="BE168" s="71" t="s">
        <v>65</v>
      </c>
      <c r="BF168" s="71" t="s">
        <v>65</v>
      </c>
    </row>
    <row r="169" spans="2:58" x14ac:dyDescent="0.25">
      <c r="B169" s="71">
        <v>2025</v>
      </c>
      <c r="C169" s="71">
        <v>891780111</v>
      </c>
      <c r="D169" s="71" t="s">
        <v>63</v>
      </c>
      <c r="E169" s="102" t="s">
        <v>7834</v>
      </c>
      <c r="F169" s="72" t="s">
        <v>7833</v>
      </c>
      <c r="G169" s="72">
        <v>0</v>
      </c>
      <c r="H169" s="72" t="s">
        <v>71</v>
      </c>
      <c r="I169" s="72" t="s">
        <v>64</v>
      </c>
      <c r="J169" s="104" t="s">
        <v>81</v>
      </c>
      <c r="K169" s="75" t="s">
        <v>7832</v>
      </c>
      <c r="L169" s="76">
        <v>18000000</v>
      </c>
      <c r="M169" s="72" t="s">
        <v>66</v>
      </c>
      <c r="N169" s="75" t="s">
        <v>3320</v>
      </c>
      <c r="O169" s="75">
        <v>72275041</v>
      </c>
      <c r="P169" s="75">
        <v>123</v>
      </c>
      <c r="Q169" s="78">
        <v>45679</v>
      </c>
      <c r="R169" s="75">
        <v>1353279124</v>
      </c>
      <c r="S169" s="78">
        <v>45793</v>
      </c>
      <c r="T169" s="76">
        <v>18000000</v>
      </c>
      <c r="U169" s="76">
        <v>15000</v>
      </c>
      <c r="V169" s="72" t="s">
        <v>65</v>
      </c>
      <c r="W169" s="76">
        <v>1082939683</v>
      </c>
      <c r="X169" s="104" t="s">
        <v>2881</v>
      </c>
      <c r="Y169" s="78">
        <v>45792</v>
      </c>
      <c r="Z169" s="78">
        <v>45793</v>
      </c>
      <c r="AA169" s="78" t="s">
        <v>73</v>
      </c>
      <c r="AB169" s="78">
        <v>45916</v>
      </c>
      <c r="AC169" s="102">
        <f t="shared" si="12"/>
        <v>123</v>
      </c>
      <c r="AD169" s="72">
        <v>0</v>
      </c>
      <c r="AE169" s="76">
        <v>0</v>
      </c>
      <c r="AF169" s="72">
        <v>0</v>
      </c>
      <c r="AG169" s="79" t="s">
        <v>73</v>
      </c>
      <c r="AH169" s="102">
        <f t="shared" si="13"/>
        <v>0</v>
      </c>
      <c r="AI169" s="72">
        <v>0</v>
      </c>
      <c r="AJ169" s="76">
        <v>0</v>
      </c>
      <c r="AK169" s="72" t="s">
        <v>73</v>
      </c>
      <c r="AL169" s="80" t="s">
        <v>73</v>
      </c>
      <c r="AM169" s="72">
        <v>0</v>
      </c>
      <c r="AN169" s="80" t="s">
        <v>73</v>
      </c>
      <c r="AO169" s="80" t="s">
        <v>73</v>
      </c>
      <c r="AP169" s="80" t="s">
        <v>73</v>
      </c>
      <c r="AQ169" s="102">
        <f t="shared" si="14"/>
        <v>0</v>
      </c>
      <c r="AR169" s="102">
        <f t="shared" si="15"/>
        <v>18000000</v>
      </c>
      <c r="AS169" s="72" t="s">
        <v>65</v>
      </c>
      <c r="AT169" s="76">
        <v>18000000</v>
      </c>
      <c r="AU169" s="72" t="s">
        <v>319</v>
      </c>
      <c r="AV169" s="76">
        <v>0</v>
      </c>
      <c r="AW169" s="81" t="s">
        <v>73</v>
      </c>
      <c r="AX169" s="82">
        <v>4500000</v>
      </c>
      <c r="AY169" s="143">
        <f t="shared" si="16"/>
        <v>13500000</v>
      </c>
      <c r="AZ169" s="84">
        <f t="shared" si="17"/>
        <v>0.25</v>
      </c>
      <c r="BA169" s="85">
        <v>1</v>
      </c>
      <c r="BB169" s="81" t="s">
        <v>73</v>
      </c>
      <c r="BC169" s="72" t="s">
        <v>208</v>
      </c>
      <c r="BD169" s="289" t="s">
        <v>7831</v>
      </c>
      <c r="BE169" s="71" t="s">
        <v>65</v>
      </c>
      <c r="BF169" s="71" t="s">
        <v>65</v>
      </c>
    </row>
    <row r="170" spans="2:58" x14ac:dyDescent="0.25">
      <c r="B170" s="71">
        <v>2025</v>
      </c>
      <c r="C170" s="71">
        <v>891780111</v>
      </c>
      <c r="D170" s="71" t="s">
        <v>63</v>
      </c>
      <c r="E170" s="102" t="s">
        <v>7830</v>
      </c>
      <c r="F170" s="72" t="s">
        <v>7829</v>
      </c>
      <c r="G170" s="72">
        <v>0</v>
      </c>
      <c r="H170" s="72" t="s">
        <v>71</v>
      </c>
      <c r="I170" s="72" t="s">
        <v>2884</v>
      </c>
      <c r="J170" s="104" t="s">
        <v>81</v>
      </c>
      <c r="K170" s="75" t="s">
        <v>7828</v>
      </c>
      <c r="L170" s="76">
        <v>4000000</v>
      </c>
      <c r="M170" s="72" t="s">
        <v>66</v>
      </c>
      <c r="N170" s="75" t="s">
        <v>7297</v>
      </c>
      <c r="O170" s="75">
        <v>57464799</v>
      </c>
      <c r="P170" s="75">
        <v>267</v>
      </c>
      <c r="Q170" s="78">
        <v>45693</v>
      </c>
      <c r="R170" s="75">
        <v>266751357.44</v>
      </c>
      <c r="S170" s="78">
        <v>45793</v>
      </c>
      <c r="T170" s="76">
        <v>4000000</v>
      </c>
      <c r="U170" s="76">
        <v>14999</v>
      </c>
      <c r="V170" s="72" t="s">
        <v>65</v>
      </c>
      <c r="W170" s="76">
        <v>72005158</v>
      </c>
      <c r="X170" s="104" t="s">
        <v>7275</v>
      </c>
      <c r="Y170" s="78">
        <v>45792</v>
      </c>
      <c r="Z170" s="78">
        <v>45793</v>
      </c>
      <c r="AA170" s="78" t="s">
        <v>73</v>
      </c>
      <c r="AB170" s="78">
        <v>45808</v>
      </c>
      <c r="AC170" s="102">
        <f t="shared" si="12"/>
        <v>15</v>
      </c>
      <c r="AD170" s="72">
        <v>0</v>
      </c>
      <c r="AE170" s="76">
        <v>0</v>
      </c>
      <c r="AF170" s="72">
        <v>0</v>
      </c>
      <c r="AG170" s="79" t="s">
        <v>73</v>
      </c>
      <c r="AH170" s="102">
        <f t="shared" si="13"/>
        <v>0</v>
      </c>
      <c r="AI170" s="72">
        <v>0</v>
      </c>
      <c r="AJ170" s="76">
        <v>0</v>
      </c>
      <c r="AK170" s="72" t="s">
        <v>73</v>
      </c>
      <c r="AL170" s="80" t="s">
        <v>73</v>
      </c>
      <c r="AM170" s="72">
        <v>0</v>
      </c>
      <c r="AN170" s="80" t="s">
        <v>73</v>
      </c>
      <c r="AO170" s="80" t="s">
        <v>73</v>
      </c>
      <c r="AP170" s="80" t="s">
        <v>73</v>
      </c>
      <c r="AQ170" s="102">
        <f t="shared" si="14"/>
        <v>0</v>
      </c>
      <c r="AR170" s="102">
        <f t="shared" si="15"/>
        <v>4000000</v>
      </c>
      <c r="AS170" s="72" t="s">
        <v>319</v>
      </c>
      <c r="AT170" s="76">
        <v>0</v>
      </c>
      <c r="AU170" s="72" t="s">
        <v>319</v>
      </c>
      <c r="AV170" s="76">
        <v>0</v>
      </c>
      <c r="AW170" s="81" t="s">
        <v>73</v>
      </c>
      <c r="AX170" s="82">
        <v>0</v>
      </c>
      <c r="AY170" s="143">
        <f t="shared" si="16"/>
        <v>4000000</v>
      </c>
      <c r="AZ170" s="84">
        <f t="shared" si="17"/>
        <v>0</v>
      </c>
      <c r="BA170" s="85">
        <v>1</v>
      </c>
      <c r="BB170" s="81" t="s">
        <v>73</v>
      </c>
      <c r="BC170" s="72" t="s">
        <v>208</v>
      </c>
      <c r="BD170" s="289" t="s">
        <v>7827</v>
      </c>
      <c r="BE170" s="71" t="s">
        <v>65</v>
      </c>
      <c r="BF170" s="71" t="s">
        <v>65</v>
      </c>
    </row>
    <row r="171" spans="2:58" x14ac:dyDescent="0.25">
      <c r="B171" s="71">
        <v>2025</v>
      </c>
      <c r="C171" s="71">
        <v>891780111</v>
      </c>
      <c r="D171" s="71" t="s">
        <v>63</v>
      </c>
      <c r="E171" s="102" t="s">
        <v>7826</v>
      </c>
      <c r="F171" s="72" t="s">
        <v>7825</v>
      </c>
      <c r="G171" s="72">
        <v>0</v>
      </c>
      <c r="H171" s="72" t="s">
        <v>71</v>
      </c>
      <c r="I171" s="72" t="s">
        <v>2884</v>
      </c>
      <c r="J171" s="104" t="s">
        <v>81</v>
      </c>
      <c r="K171" s="75" t="s">
        <v>7824</v>
      </c>
      <c r="L171" s="76">
        <v>3500000</v>
      </c>
      <c r="M171" s="72" t="s">
        <v>66</v>
      </c>
      <c r="N171" s="75" t="s">
        <v>7823</v>
      </c>
      <c r="O171" s="75">
        <v>7143832</v>
      </c>
      <c r="P171" s="75">
        <v>267</v>
      </c>
      <c r="Q171" s="78">
        <v>45693</v>
      </c>
      <c r="R171" s="75">
        <v>266751357.44</v>
      </c>
      <c r="S171" s="78">
        <v>45793</v>
      </c>
      <c r="T171" s="76">
        <v>3500000</v>
      </c>
      <c r="U171" s="76">
        <v>14998</v>
      </c>
      <c r="V171" s="72" t="s">
        <v>65</v>
      </c>
      <c r="W171" s="76">
        <v>72005158</v>
      </c>
      <c r="X171" s="104" t="s">
        <v>7275</v>
      </c>
      <c r="Y171" s="78">
        <v>45792</v>
      </c>
      <c r="Z171" s="78">
        <v>45793</v>
      </c>
      <c r="AA171" s="78" t="s">
        <v>73</v>
      </c>
      <c r="AB171" s="78">
        <v>45808</v>
      </c>
      <c r="AC171" s="102">
        <f t="shared" si="12"/>
        <v>15</v>
      </c>
      <c r="AD171" s="72">
        <v>0</v>
      </c>
      <c r="AE171" s="76">
        <v>0</v>
      </c>
      <c r="AF171" s="72">
        <v>0</v>
      </c>
      <c r="AG171" s="79" t="s">
        <v>73</v>
      </c>
      <c r="AH171" s="102">
        <f t="shared" si="13"/>
        <v>0</v>
      </c>
      <c r="AI171" s="72">
        <v>0</v>
      </c>
      <c r="AJ171" s="76">
        <v>0</v>
      </c>
      <c r="AK171" s="72" t="s">
        <v>73</v>
      </c>
      <c r="AL171" s="80" t="s">
        <v>73</v>
      </c>
      <c r="AM171" s="72">
        <v>0</v>
      </c>
      <c r="AN171" s="80" t="s">
        <v>73</v>
      </c>
      <c r="AO171" s="80" t="s">
        <v>73</v>
      </c>
      <c r="AP171" s="80" t="s">
        <v>73</v>
      </c>
      <c r="AQ171" s="102">
        <f t="shared" si="14"/>
        <v>0</v>
      </c>
      <c r="AR171" s="102">
        <f t="shared" si="15"/>
        <v>3500000</v>
      </c>
      <c r="AS171" s="72" t="s">
        <v>319</v>
      </c>
      <c r="AT171" s="76">
        <v>0</v>
      </c>
      <c r="AU171" s="72" t="s">
        <v>319</v>
      </c>
      <c r="AV171" s="76">
        <v>0</v>
      </c>
      <c r="AW171" s="81" t="s">
        <v>73</v>
      </c>
      <c r="AX171" s="82">
        <v>0</v>
      </c>
      <c r="AY171" s="143">
        <f t="shared" si="16"/>
        <v>3500000</v>
      </c>
      <c r="AZ171" s="84">
        <f t="shared" si="17"/>
        <v>0</v>
      </c>
      <c r="BA171" s="85">
        <v>1</v>
      </c>
      <c r="BB171" s="81" t="s">
        <v>73</v>
      </c>
      <c r="BC171" s="72" t="s">
        <v>208</v>
      </c>
      <c r="BD171" s="289" t="s">
        <v>7822</v>
      </c>
      <c r="BE171" s="71" t="s">
        <v>65</v>
      </c>
      <c r="BF171" s="71" t="s">
        <v>65</v>
      </c>
    </row>
    <row r="172" spans="2:58" x14ac:dyDescent="0.25">
      <c r="B172" s="71">
        <v>2025</v>
      </c>
      <c r="C172" s="71">
        <v>891780111</v>
      </c>
      <c r="D172" s="71" t="s">
        <v>63</v>
      </c>
      <c r="E172" s="102" t="s">
        <v>7821</v>
      </c>
      <c r="F172" s="72" t="s">
        <v>7820</v>
      </c>
      <c r="G172" s="72">
        <v>0</v>
      </c>
      <c r="H172" s="72" t="s">
        <v>71</v>
      </c>
      <c r="I172" s="72" t="s">
        <v>64</v>
      </c>
      <c r="J172" s="104" t="s">
        <v>81</v>
      </c>
      <c r="K172" s="75" t="s">
        <v>7819</v>
      </c>
      <c r="L172" s="76">
        <v>5200000</v>
      </c>
      <c r="M172" s="72" t="s">
        <v>66</v>
      </c>
      <c r="N172" s="75" t="s">
        <v>3573</v>
      </c>
      <c r="O172" s="75">
        <v>1000883928</v>
      </c>
      <c r="P172" s="75">
        <v>123</v>
      </c>
      <c r="Q172" s="78">
        <v>45679</v>
      </c>
      <c r="R172" s="75">
        <v>1353279124</v>
      </c>
      <c r="S172" s="78">
        <v>45793</v>
      </c>
      <c r="T172" s="76">
        <v>5200000</v>
      </c>
      <c r="U172" s="76">
        <v>14997</v>
      </c>
      <c r="V172" s="72" t="s">
        <v>65</v>
      </c>
      <c r="W172" s="76">
        <v>57428039</v>
      </c>
      <c r="X172" s="104" t="s">
        <v>7232</v>
      </c>
      <c r="Y172" s="78">
        <v>45792</v>
      </c>
      <c r="Z172" s="78">
        <v>45793</v>
      </c>
      <c r="AA172" s="78" t="s">
        <v>73</v>
      </c>
      <c r="AB172" s="78">
        <v>45853</v>
      </c>
      <c r="AC172" s="102">
        <f t="shared" si="12"/>
        <v>60</v>
      </c>
      <c r="AD172" s="72">
        <v>0</v>
      </c>
      <c r="AE172" s="76">
        <v>0</v>
      </c>
      <c r="AF172" s="72">
        <v>0</v>
      </c>
      <c r="AG172" s="79" t="s">
        <v>73</v>
      </c>
      <c r="AH172" s="102">
        <f t="shared" si="13"/>
        <v>0</v>
      </c>
      <c r="AI172" s="72">
        <v>0</v>
      </c>
      <c r="AJ172" s="76">
        <v>0</v>
      </c>
      <c r="AK172" s="72" t="s">
        <v>73</v>
      </c>
      <c r="AL172" s="80" t="s">
        <v>73</v>
      </c>
      <c r="AM172" s="72">
        <v>0</v>
      </c>
      <c r="AN172" s="80" t="s">
        <v>73</v>
      </c>
      <c r="AO172" s="80" t="s">
        <v>73</v>
      </c>
      <c r="AP172" s="80" t="s">
        <v>73</v>
      </c>
      <c r="AQ172" s="102">
        <f t="shared" si="14"/>
        <v>0</v>
      </c>
      <c r="AR172" s="102">
        <f t="shared" si="15"/>
        <v>5200000</v>
      </c>
      <c r="AS172" s="72" t="s">
        <v>65</v>
      </c>
      <c r="AT172" s="76">
        <v>5200000</v>
      </c>
      <c r="AU172" s="72" t="s">
        <v>319</v>
      </c>
      <c r="AV172" s="76">
        <v>0</v>
      </c>
      <c r="AW172" s="81" t="s">
        <v>73</v>
      </c>
      <c r="AX172" s="82">
        <v>2600000</v>
      </c>
      <c r="AY172" s="143">
        <f t="shared" si="16"/>
        <v>2600000</v>
      </c>
      <c r="AZ172" s="84">
        <f t="shared" si="17"/>
        <v>0.5</v>
      </c>
      <c r="BA172" s="85">
        <v>1</v>
      </c>
      <c r="BB172" s="81" t="s">
        <v>73</v>
      </c>
      <c r="BC172" s="72" t="s">
        <v>208</v>
      </c>
      <c r="BD172" s="289" t="s">
        <v>7818</v>
      </c>
      <c r="BE172" s="71" t="s">
        <v>65</v>
      </c>
      <c r="BF172" s="71" t="s">
        <v>65</v>
      </c>
    </row>
    <row r="173" spans="2:58" x14ac:dyDescent="0.25">
      <c r="B173" s="71">
        <v>2025</v>
      </c>
      <c r="C173" s="71">
        <v>891780111</v>
      </c>
      <c r="D173" s="71" t="s">
        <v>63</v>
      </c>
      <c r="E173" s="102" t="s">
        <v>7817</v>
      </c>
      <c r="F173" s="72" t="s">
        <v>7816</v>
      </c>
      <c r="G173" s="72">
        <v>0</v>
      </c>
      <c r="H173" s="72" t="s">
        <v>71</v>
      </c>
      <c r="I173" s="72" t="s">
        <v>2884</v>
      </c>
      <c r="J173" s="104" t="s">
        <v>81</v>
      </c>
      <c r="K173" s="75" t="s">
        <v>7815</v>
      </c>
      <c r="L173" s="76">
        <v>40000000</v>
      </c>
      <c r="M173" s="72" t="s">
        <v>66</v>
      </c>
      <c r="N173" s="75" t="s">
        <v>7814</v>
      </c>
      <c r="O173" s="75">
        <v>64703092</v>
      </c>
      <c r="P173" s="75">
        <v>489</v>
      </c>
      <c r="Q173" s="78">
        <v>45714</v>
      </c>
      <c r="R173" s="75">
        <v>267300000</v>
      </c>
      <c r="S173" s="78">
        <v>45793</v>
      </c>
      <c r="T173" s="76">
        <v>40000000</v>
      </c>
      <c r="U173" s="76">
        <v>14996</v>
      </c>
      <c r="V173" s="72" t="s">
        <v>65</v>
      </c>
      <c r="W173" s="76">
        <v>72005158</v>
      </c>
      <c r="X173" s="104" t="s">
        <v>7275</v>
      </c>
      <c r="Y173" s="78">
        <v>45793</v>
      </c>
      <c r="Z173" s="78">
        <v>45793</v>
      </c>
      <c r="AA173" s="78" t="s">
        <v>73</v>
      </c>
      <c r="AB173" s="78">
        <v>46010</v>
      </c>
      <c r="AC173" s="102">
        <f t="shared" si="12"/>
        <v>217</v>
      </c>
      <c r="AD173" s="72">
        <v>0</v>
      </c>
      <c r="AE173" s="76">
        <v>0</v>
      </c>
      <c r="AF173" s="72">
        <v>0</v>
      </c>
      <c r="AG173" s="79" t="s">
        <v>73</v>
      </c>
      <c r="AH173" s="102">
        <f t="shared" si="13"/>
        <v>0</v>
      </c>
      <c r="AI173" s="72">
        <v>0</v>
      </c>
      <c r="AJ173" s="76">
        <v>0</v>
      </c>
      <c r="AK173" s="72" t="s">
        <v>73</v>
      </c>
      <c r="AL173" s="80" t="s">
        <v>73</v>
      </c>
      <c r="AM173" s="72">
        <v>0</v>
      </c>
      <c r="AN173" s="80" t="s">
        <v>73</v>
      </c>
      <c r="AO173" s="80" t="s">
        <v>73</v>
      </c>
      <c r="AP173" s="80" t="s">
        <v>73</v>
      </c>
      <c r="AQ173" s="102">
        <f t="shared" si="14"/>
        <v>0</v>
      </c>
      <c r="AR173" s="102">
        <f t="shared" si="15"/>
        <v>40000000</v>
      </c>
      <c r="AS173" s="72" t="s">
        <v>319</v>
      </c>
      <c r="AT173" s="76">
        <v>0</v>
      </c>
      <c r="AU173" s="72" t="s">
        <v>319</v>
      </c>
      <c r="AV173" s="76">
        <v>0</v>
      </c>
      <c r="AW173" s="81" t="s">
        <v>73</v>
      </c>
      <c r="AX173" s="82">
        <v>0</v>
      </c>
      <c r="AY173" s="143">
        <f t="shared" si="16"/>
        <v>40000000</v>
      </c>
      <c r="AZ173" s="84">
        <f t="shared" si="17"/>
        <v>0</v>
      </c>
      <c r="BA173" s="85">
        <v>0</v>
      </c>
      <c r="BB173" s="81" t="s">
        <v>73</v>
      </c>
      <c r="BC173" s="72" t="s">
        <v>123</v>
      </c>
      <c r="BD173" s="289" t="s">
        <v>7813</v>
      </c>
      <c r="BE173" s="71" t="s">
        <v>65</v>
      </c>
      <c r="BF173" s="71" t="s">
        <v>65</v>
      </c>
    </row>
    <row r="174" spans="2:58" x14ac:dyDescent="0.25">
      <c r="B174" s="71">
        <v>2025</v>
      </c>
      <c r="C174" s="71">
        <v>891780111</v>
      </c>
      <c r="D174" s="71" t="s">
        <v>63</v>
      </c>
      <c r="E174" s="102" t="s">
        <v>7812</v>
      </c>
      <c r="F174" s="72" t="s">
        <v>7811</v>
      </c>
      <c r="G174" s="72">
        <v>0</v>
      </c>
      <c r="H174" s="72" t="s">
        <v>71</v>
      </c>
      <c r="I174" s="72" t="s">
        <v>64</v>
      </c>
      <c r="J174" s="104" t="s">
        <v>81</v>
      </c>
      <c r="K174" s="75" t="s">
        <v>7810</v>
      </c>
      <c r="L174" s="76">
        <v>3900000</v>
      </c>
      <c r="M174" s="72" t="s">
        <v>66</v>
      </c>
      <c r="N174" s="75" t="s">
        <v>7809</v>
      </c>
      <c r="O174" s="75">
        <v>1082894457</v>
      </c>
      <c r="P174" s="75">
        <v>1039</v>
      </c>
      <c r="Q174" s="78">
        <v>45784</v>
      </c>
      <c r="R174" s="75">
        <v>77400000</v>
      </c>
      <c r="S174" s="78">
        <v>45796</v>
      </c>
      <c r="T174" s="76">
        <v>3900000</v>
      </c>
      <c r="U174" s="76">
        <v>15023</v>
      </c>
      <c r="V174" s="72" t="s">
        <v>65</v>
      </c>
      <c r="W174" s="76">
        <v>84458088</v>
      </c>
      <c r="X174" s="104" t="s">
        <v>3198</v>
      </c>
      <c r="Y174" s="78">
        <v>45796</v>
      </c>
      <c r="Z174" s="78">
        <v>45796</v>
      </c>
      <c r="AA174" s="78" t="s">
        <v>73</v>
      </c>
      <c r="AB174" s="78">
        <v>45827</v>
      </c>
      <c r="AC174" s="102">
        <f t="shared" si="12"/>
        <v>31</v>
      </c>
      <c r="AD174" s="72">
        <v>0</v>
      </c>
      <c r="AE174" s="76">
        <v>0</v>
      </c>
      <c r="AF174" s="72">
        <v>0</v>
      </c>
      <c r="AG174" s="79" t="s">
        <v>73</v>
      </c>
      <c r="AH174" s="102">
        <f t="shared" si="13"/>
        <v>0</v>
      </c>
      <c r="AI174" s="72">
        <v>0</v>
      </c>
      <c r="AJ174" s="76">
        <v>0</v>
      </c>
      <c r="AK174" s="72" t="s">
        <v>73</v>
      </c>
      <c r="AL174" s="80" t="s">
        <v>73</v>
      </c>
      <c r="AM174" s="72">
        <v>0</v>
      </c>
      <c r="AN174" s="80" t="s">
        <v>73</v>
      </c>
      <c r="AO174" s="80" t="s">
        <v>73</v>
      </c>
      <c r="AP174" s="80" t="s">
        <v>73</v>
      </c>
      <c r="AQ174" s="102">
        <f t="shared" si="14"/>
        <v>0</v>
      </c>
      <c r="AR174" s="102">
        <f t="shared" si="15"/>
        <v>3900000</v>
      </c>
      <c r="AS174" s="72" t="s">
        <v>65</v>
      </c>
      <c r="AT174" s="76">
        <v>3900000</v>
      </c>
      <c r="AU174" s="72" t="s">
        <v>319</v>
      </c>
      <c r="AV174" s="76">
        <v>0</v>
      </c>
      <c r="AW174" s="81" t="s">
        <v>73</v>
      </c>
      <c r="AX174" s="82">
        <v>0</v>
      </c>
      <c r="AY174" s="143">
        <f t="shared" si="16"/>
        <v>3900000</v>
      </c>
      <c r="AZ174" s="84">
        <f t="shared" si="17"/>
        <v>0</v>
      </c>
      <c r="BA174" s="85">
        <v>1</v>
      </c>
      <c r="BB174" s="81" t="s">
        <v>73</v>
      </c>
      <c r="BC174" s="72" t="s">
        <v>208</v>
      </c>
      <c r="BD174" s="289" t="s">
        <v>7808</v>
      </c>
      <c r="BE174" s="71" t="s">
        <v>65</v>
      </c>
      <c r="BF174" s="71" t="s">
        <v>65</v>
      </c>
    </row>
    <row r="175" spans="2:58" x14ac:dyDescent="0.25">
      <c r="B175" s="71">
        <v>2025</v>
      </c>
      <c r="C175" s="71">
        <v>891780111</v>
      </c>
      <c r="D175" s="71" t="s">
        <v>63</v>
      </c>
      <c r="E175" s="102" t="s">
        <v>7807</v>
      </c>
      <c r="F175" s="72" t="s">
        <v>7806</v>
      </c>
      <c r="G175" s="72">
        <v>0</v>
      </c>
      <c r="H175" s="72" t="s">
        <v>71</v>
      </c>
      <c r="I175" s="72" t="s">
        <v>2884</v>
      </c>
      <c r="J175" s="104" t="s">
        <v>81</v>
      </c>
      <c r="K175" s="75" t="s">
        <v>7805</v>
      </c>
      <c r="L175" s="76">
        <v>6000000</v>
      </c>
      <c r="M175" s="72" t="s">
        <v>66</v>
      </c>
      <c r="N175" s="75" t="s">
        <v>7804</v>
      </c>
      <c r="O175" s="75">
        <v>64697522</v>
      </c>
      <c r="P175" s="75">
        <v>267</v>
      </c>
      <c r="Q175" s="78">
        <v>45693</v>
      </c>
      <c r="R175" s="75">
        <v>266751357.44</v>
      </c>
      <c r="S175" s="78">
        <v>45796</v>
      </c>
      <c r="T175" s="76">
        <v>6000000</v>
      </c>
      <c r="U175" s="76">
        <v>15024</v>
      </c>
      <c r="V175" s="72" t="s">
        <v>65</v>
      </c>
      <c r="W175" s="76">
        <v>72005158</v>
      </c>
      <c r="X175" s="104" t="s">
        <v>7275</v>
      </c>
      <c r="Y175" s="78">
        <v>45796</v>
      </c>
      <c r="Z175" s="78">
        <v>45796</v>
      </c>
      <c r="AA175" s="78" t="s">
        <v>73</v>
      </c>
      <c r="AB175" s="78">
        <v>45838</v>
      </c>
      <c r="AC175" s="102">
        <f t="shared" si="12"/>
        <v>42</v>
      </c>
      <c r="AD175" s="72">
        <v>0</v>
      </c>
      <c r="AE175" s="76">
        <v>0</v>
      </c>
      <c r="AF175" s="72">
        <v>0</v>
      </c>
      <c r="AG175" s="79" t="s">
        <v>73</v>
      </c>
      <c r="AH175" s="102">
        <f t="shared" si="13"/>
        <v>0</v>
      </c>
      <c r="AI175" s="72">
        <v>0</v>
      </c>
      <c r="AJ175" s="76">
        <v>0</v>
      </c>
      <c r="AK175" s="72" t="s">
        <v>73</v>
      </c>
      <c r="AL175" s="80" t="s">
        <v>73</v>
      </c>
      <c r="AM175" s="72">
        <v>0</v>
      </c>
      <c r="AN175" s="80" t="s">
        <v>73</v>
      </c>
      <c r="AO175" s="80" t="s">
        <v>73</v>
      </c>
      <c r="AP175" s="80" t="s">
        <v>73</v>
      </c>
      <c r="AQ175" s="102">
        <f t="shared" si="14"/>
        <v>0</v>
      </c>
      <c r="AR175" s="102">
        <f t="shared" si="15"/>
        <v>6000000</v>
      </c>
      <c r="AS175" s="72" t="s">
        <v>319</v>
      </c>
      <c r="AT175" s="76">
        <v>0</v>
      </c>
      <c r="AU175" s="72" t="s">
        <v>319</v>
      </c>
      <c r="AV175" s="76">
        <v>0</v>
      </c>
      <c r="AW175" s="81" t="s">
        <v>73</v>
      </c>
      <c r="AX175" s="82">
        <v>0</v>
      </c>
      <c r="AY175" s="143">
        <f t="shared" si="16"/>
        <v>6000000</v>
      </c>
      <c r="AZ175" s="84">
        <f t="shared" si="17"/>
        <v>0</v>
      </c>
      <c r="BA175" s="85">
        <v>1</v>
      </c>
      <c r="BB175" s="81" t="s">
        <v>73</v>
      </c>
      <c r="BC175" s="72" t="s">
        <v>208</v>
      </c>
      <c r="BD175" s="289" t="s">
        <v>7803</v>
      </c>
      <c r="BE175" s="71" t="s">
        <v>65</v>
      </c>
      <c r="BF175" s="71" t="s">
        <v>65</v>
      </c>
    </row>
    <row r="176" spans="2:58" x14ac:dyDescent="0.25">
      <c r="B176" s="71">
        <v>2025</v>
      </c>
      <c r="C176" s="71">
        <v>891780111</v>
      </c>
      <c r="D176" s="71" t="s">
        <v>63</v>
      </c>
      <c r="E176" s="102" t="s">
        <v>7802</v>
      </c>
      <c r="F176" s="72" t="s">
        <v>7801</v>
      </c>
      <c r="G176" s="72">
        <v>0</v>
      </c>
      <c r="H176" s="72" t="s">
        <v>71</v>
      </c>
      <c r="I176" s="72" t="s">
        <v>2884</v>
      </c>
      <c r="J176" s="104" t="s">
        <v>81</v>
      </c>
      <c r="K176" s="75" t="s">
        <v>7800</v>
      </c>
      <c r="L176" s="76">
        <v>413178301</v>
      </c>
      <c r="M176" s="72" t="s">
        <v>66</v>
      </c>
      <c r="N176" s="75" t="s">
        <v>6908</v>
      </c>
      <c r="O176" s="75">
        <v>901395162</v>
      </c>
      <c r="P176" s="75">
        <v>1073</v>
      </c>
      <c r="Q176" s="78">
        <v>45789</v>
      </c>
      <c r="R176" s="75">
        <v>413178301</v>
      </c>
      <c r="S176" s="78">
        <v>45796</v>
      </c>
      <c r="T176" s="76">
        <v>413178301</v>
      </c>
      <c r="U176" s="76">
        <v>15025</v>
      </c>
      <c r="V176" s="72" t="s">
        <v>65</v>
      </c>
      <c r="W176" s="76">
        <v>16078654</v>
      </c>
      <c r="X176" s="104" t="s">
        <v>365</v>
      </c>
      <c r="Y176" s="78">
        <v>45796</v>
      </c>
      <c r="Z176" s="78">
        <v>45796</v>
      </c>
      <c r="AA176" s="78">
        <v>45796</v>
      </c>
      <c r="AB176" s="78">
        <v>45915</v>
      </c>
      <c r="AC176" s="102">
        <f t="shared" si="12"/>
        <v>119</v>
      </c>
      <c r="AD176" s="72">
        <v>0</v>
      </c>
      <c r="AE176" s="76">
        <v>0</v>
      </c>
      <c r="AF176" s="72">
        <v>0</v>
      </c>
      <c r="AG176" s="79" t="s">
        <v>73</v>
      </c>
      <c r="AH176" s="102">
        <f t="shared" si="13"/>
        <v>0</v>
      </c>
      <c r="AI176" s="72">
        <v>0</v>
      </c>
      <c r="AJ176" s="76">
        <v>0</v>
      </c>
      <c r="AK176" s="72" t="s">
        <v>73</v>
      </c>
      <c r="AL176" s="80" t="s">
        <v>73</v>
      </c>
      <c r="AM176" s="72">
        <v>0</v>
      </c>
      <c r="AN176" s="80" t="s">
        <v>73</v>
      </c>
      <c r="AO176" s="80" t="s">
        <v>73</v>
      </c>
      <c r="AP176" s="80" t="s">
        <v>73</v>
      </c>
      <c r="AQ176" s="102">
        <f t="shared" si="14"/>
        <v>0</v>
      </c>
      <c r="AR176" s="102">
        <f t="shared" si="15"/>
        <v>413178301</v>
      </c>
      <c r="AS176" s="72" t="s">
        <v>319</v>
      </c>
      <c r="AT176" s="76">
        <v>0</v>
      </c>
      <c r="AU176" s="72" t="s">
        <v>65</v>
      </c>
      <c r="AV176" s="76">
        <v>206589150.5</v>
      </c>
      <c r="AW176" s="80">
        <v>45800</v>
      </c>
      <c r="AX176" s="76">
        <v>392186701</v>
      </c>
      <c r="AY176" s="143">
        <f t="shared" si="16"/>
        <v>20991600</v>
      </c>
      <c r="AZ176" s="84">
        <f t="shared" si="17"/>
        <v>0.94919481504910874</v>
      </c>
      <c r="BA176" s="85">
        <v>1</v>
      </c>
      <c r="BB176" s="81" t="s">
        <v>73</v>
      </c>
      <c r="BC176" s="72" t="s">
        <v>208</v>
      </c>
      <c r="BD176" s="289" t="s">
        <v>7799</v>
      </c>
      <c r="BE176" s="71" t="s">
        <v>65</v>
      </c>
      <c r="BF176" s="71" t="s">
        <v>65</v>
      </c>
    </row>
    <row r="177" spans="2:58" x14ac:dyDescent="0.25">
      <c r="B177" s="71">
        <v>2025</v>
      </c>
      <c r="C177" s="71">
        <v>891780111</v>
      </c>
      <c r="D177" s="71" t="s">
        <v>63</v>
      </c>
      <c r="E177" s="102" t="s">
        <v>7798</v>
      </c>
      <c r="F177" s="72" t="s">
        <v>7797</v>
      </c>
      <c r="G177" s="72">
        <v>0</v>
      </c>
      <c r="H177" s="72" t="s">
        <v>71</v>
      </c>
      <c r="I177" s="72" t="s">
        <v>64</v>
      </c>
      <c r="J177" s="104" t="s">
        <v>81</v>
      </c>
      <c r="K177" s="75" t="s">
        <v>7796</v>
      </c>
      <c r="L177" s="76">
        <v>3900000</v>
      </c>
      <c r="M177" s="72" t="s">
        <v>66</v>
      </c>
      <c r="N177" s="75" t="s">
        <v>7795</v>
      </c>
      <c r="O177" s="75">
        <v>57299240</v>
      </c>
      <c r="P177" s="75">
        <v>1039</v>
      </c>
      <c r="Q177" s="78">
        <v>45784</v>
      </c>
      <c r="R177" s="75">
        <v>77400000</v>
      </c>
      <c r="S177" s="78">
        <v>45797</v>
      </c>
      <c r="T177" s="76">
        <v>3900000</v>
      </c>
      <c r="U177" s="76">
        <v>15270</v>
      </c>
      <c r="V177" s="72" t="s">
        <v>65</v>
      </c>
      <c r="W177" s="76">
        <v>84458088</v>
      </c>
      <c r="X177" s="104" t="s">
        <v>3198</v>
      </c>
      <c r="Y177" s="78">
        <v>45796</v>
      </c>
      <c r="Z177" s="78">
        <v>45797</v>
      </c>
      <c r="AA177" s="78" t="s">
        <v>73</v>
      </c>
      <c r="AB177" s="78">
        <v>45828</v>
      </c>
      <c r="AC177" s="102">
        <f t="shared" si="12"/>
        <v>31</v>
      </c>
      <c r="AD177" s="72">
        <v>0</v>
      </c>
      <c r="AE177" s="76">
        <v>0</v>
      </c>
      <c r="AF177" s="72">
        <v>0</v>
      </c>
      <c r="AG177" s="79" t="s">
        <v>73</v>
      </c>
      <c r="AH177" s="102">
        <f t="shared" si="13"/>
        <v>0</v>
      </c>
      <c r="AI177" s="72">
        <v>0</v>
      </c>
      <c r="AJ177" s="76">
        <v>0</v>
      </c>
      <c r="AK177" s="72" t="s">
        <v>73</v>
      </c>
      <c r="AL177" s="80" t="s">
        <v>73</v>
      </c>
      <c r="AM177" s="72">
        <v>0</v>
      </c>
      <c r="AN177" s="80" t="s">
        <v>73</v>
      </c>
      <c r="AO177" s="80" t="s">
        <v>73</v>
      </c>
      <c r="AP177" s="80" t="s">
        <v>73</v>
      </c>
      <c r="AQ177" s="102">
        <f t="shared" si="14"/>
        <v>0</v>
      </c>
      <c r="AR177" s="102">
        <f t="shared" si="15"/>
        <v>3900000</v>
      </c>
      <c r="AS177" s="72" t="s">
        <v>65</v>
      </c>
      <c r="AT177" s="76">
        <v>3900000</v>
      </c>
      <c r="AU177" s="72" t="s">
        <v>319</v>
      </c>
      <c r="AV177" s="76">
        <v>0</v>
      </c>
      <c r="AW177" s="81" t="s">
        <v>73</v>
      </c>
      <c r="AX177" s="82">
        <v>0</v>
      </c>
      <c r="AY177" s="143">
        <f t="shared" si="16"/>
        <v>3900000</v>
      </c>
      <c r="AZ177" s="84">
        <f t="shared" si="17"/>
        <v>0</v>
      </c>
      <c r="BA177" s="85">
        <v>1</v>
      </c>
      <c r="BB177" s="81" t="s">
        <v>73</v>
      </c>
      <c r="BC177" s="72" t="s">
        <v>208</v>
      </c>
      <c r="BD177" s="289" t="s">
        <v>7794</v>
      </c>
      <c r="BE177" s="71" t="s">
        <v>65</v>
      </c>
      <c r="BF177" s="71" t="s">
        <v>65</v>
      </c>
    </row>
    <row r="178" spans="2:58" x14ac:dyDescent="0.25">
      <c r="B178" s="71">
        <v>2025</v>
      </c>
      <c r="C178" s="71">
        <v>891780111</v>
      </c>
      <c r="D178" s="71" t="s">
        <v>63</v>
      </c>
      <c r="E178" s="102" t="s">
        <v>7793</v>
      </c>
      <c r="F178" s="72" t="s">
        <v>7792</v>
      </c>
      <c r="G178" s="72">
        <v>0</v>
      </c>
      <c r="H178" s="72" t="s">
        <v>71</v>
      </c>
      <c r="I178" s="72" t="s">
        <v>64</v>
      </c>
      <c r="J178" s="104" t="s">
        <v>81</v>
      </c>
      <c r="K178" s="75" t="s">
        <v>7791</v>
      </c>
      <c r="L178" s="76">
        <v>3900000</v>
      </c>
      <c r="M178" s="72" t="s">
        <v>66</v>
      </c>
      <c r="N178" s="75" t="s">
        <v>7790</v>
      </c>
      <c r="O178" s="75">
        <v>1083027453</v>
      </c>
      <c r="P178" s="75">
        <v>1039</v>
      </c>
      <c r="Q178" s="78">
        <v>45784</v>
      </c>
      <c r="R178" s="75">
        <v>77400000</v>
      </c>
      <c r="S178" s="78">
        <v>45797</v>
      </c>
      <c r="T178" s="76">
        <v>3900000</v>
      </c>
      <c r="U178" s="76">
        <v>15269</v>
      </c>
      <c r="V178" s="72" t="s">
        <v>65</v>
      </c>
      <c r="W178" s="76">
        <v>84458088</v>
      </c>
      <c r="X178" s="104" t="s">
        <v>3198</v>
      </c>
      <c r="Y178" s="78">
        <v>45796</v>
      </c>
      <c r="Z178" s="78">
        <v>45797</v>
      </c>
      <c r="AA178" s="78" t="s">
        <v>73</v>
      </c>
      <c r="AB178" s="78">
        <v>45828</v>
      </c>
      <c r="AC178" s="102">
        <f t="shared" si="12"/>
        <v>31</v>
      </c>
      <c r="AD178" s="72">
        <v>0</v>
      </c>
      <c r="AE178" s="76">
        <v>0</v>
      </c>
      <c r="AF178" s="72">
        <v>0</v>
      </c>
      <c r="AG178" s="79" t="s">
        <v>73</v>
      </c>
      <c r="AH178" s="102">
        <f t="shared" si="13"/>
        <v>0</v>
      </c>
      <c r="AI178" s="72">
        <v>0</v>
      </c>
      <c r="AJ178" s="76">
        <v>0</v>
      </c>
      <c r="AK178" s="72" t="s">
        <v>73</v>
      </c>
      <c r="AL178" s="80" t="s">
        <v>73</v>
      </c>
      <c r="AM178" s="72">
        <v>0</v>
      </c>
      <c r="AN178" s="80" t="s">
        <v>73</v>
      </c>
      <c r="AO178" s="80" t="s">
        <v>73</v>
      </c>
      <c r="AP178" s="80" t="s">
        <v>73</v>
      </c>
      <c r="AQ178" s="102">
        <f t="shared" si="14"/>
        <v>0</v>
      </c>
      <c r="AR178" s="102">
        <f t="shared" si="15"/>
        <v>3900000</v>
      </c>
      <c r="AS178" s="72" t="s">
        <v>65</v>
      </c>
      <c r="AT178" s="76">
        <v>3900000</v>
      </c>
      <c r="AU178" s="72" t="s">
        <v>319</v>
      </c>
      <c r="AV178" s="76">
        <v>0</v>
      </c>
      <c r="AW178" s="81" t="s">
        <v>73</v>
      </c>
      <c r="AX178" s="82">
        <v>0</v>
      </c>
      <c r="AY178" s="143">
        <f t="shared" si="16"/>
        <v>3900000</v>
      </c>
      <c r="AZ178" s="84">
        <f t="shared" si="17"/>
        <v>0</v>
      </c>
      <c r="BA178" s="85">
        <v>1</v>
      </c>
      <c r="BB178" s="81" t="s">
        <v>73</v>
      </c>
      <c r="BC178" s="72" t="s">
        <v>208</v>
      </c>
      <c r="BD178" s="289" t="s">
        <v>7789</v>
      </c>
      <c r="BE178" s="71" t="s">
        <v>65</v>
      </c>
      <c r="BF178" s="71" t="s">
        <v>65</v>
      </c>
    </row>
    <row r="179" spans="2:58" x14ac:dyDescent="0.25">
      <c r="B179" s="71">
        <v>2025</v>
      </c>
      <c r="C179" s="71">
        <v>891780111</v>
      </c>
      <c r="D179" s="71" t="s">
        <v>63</v>
      </c>
      <c r="E179" s="102" t="s">
        <v>7788</v>
      </c>
      <c r="F179" s="72" t="s">
        <v>7787</v>
      </c>
      <c r="G179" s="72">
        <v>0</v>
      </c>
      <c r="H179" s="72" t="s">
        <v>71</v>
      </c>
      <c r="I179" s="72" t="s">
        <v>64</v>
      </c>
      <c r="J179" s="104" t="s">
        <v>81</v>
      </c>
      <c r="K179" s="75" t="s">
        <v>7786</v>
      </c>
      <c r="L179" s="76">
        <v>342430116</v>
      </c>
      <c r="M179" s="72" t="s">
        <v>66</v>
      </c>
      <c r="N179" s="75" t="s">
        <v>507</v>
      </c>
      <c r="O179" s="75">
        <v>900845290</v>
      </c>
      <c r="P179" s="75">
        <v>1084</v>
      </c>
      <c r="Q179" s="78">
        <v>45790</v>
      </c>
      <c r="R179" s="75">
        <v>342430116</v>
      </c>
      <c r="S179" s="78">
        <v>45798</v>
      </c>
      <c r="T179" s="76">
        <v>342430116</v>
      </c>
      <c r="U179" s="76">
        <v>15337</v>
      </c>
      <c r="V179" s="72" t="s">
        <v>65</v>
      </c>
      <c r="W179" s="76">
        <v>85155333</v>
      </c>
      <c r="X179" s="104" t="s">
        <v>2931</v>
      </c>
      <c r="Y179" s="78">
        <v>45798</v>
      </c>
      <c r="Z179" s="78">
        <v>45798</v>
      </c>
      <c r="AA179" s="78">
        <v>45798</v>
      </c>
      <c r="AB179" s="78">
        <v>46021</v>
      </c>
      <c r="AC179" s="102">
        <f t="shared" si="12"/>
        <v>223</v>
      </c>
      <c r="AD179" s="72">
        <v>0</v>
      </c>
      <c r="AE179" s="76">
        <v>0</v>
      </c>
      <c r="AF179" s="72">
        <v>0</v>
      </c>
      <c r="AG179" s="79" t="s">
        <v>73</v>
      </c>
      <c r="AH179" s="102">
        <f t="shared" si="13"/>
        <v>0</v>
      </c>
      <c r="AI179" s="72">
        <v>0</v>
      </c>
      <c r="AJ179" s="76">
        <v>0</v>
      </c>
      <c r="AK179" s="72" t="s">
        <v>73</v>
      </c>
      <c r="AL179" s="80" t="s">
        <v>73</v>
      </c>
      <c r="AM179" s="72">
        <v>0</v>
      </c>
      <c r="AN179" s="80" t="s">
        <v>73</v>
      </c>
      <c r="AO179" s="80" t="s">
        <v>73</v>
      </c>
      <c r="AP179" s="80" t="s">
        <v>73</v>
      </c>
      <c r="AQ179" s="102">
        <f t="shared" si="14"/>
        <v>0</v>
      </c>
      <c r="AR179" s="102">
        <f t="shared" si="15"/>
        <v>342430116</v>
      </c>
      <c r="AS179" s="72" t="s">
        <v>65</v>
      </c>
      <c r="AT179" s="76">
        <v>342430116</v>
      </c>
      <c r="AU179" s="72" t="s">
        <v>65</v>
      </c>
      <c r="AV179" s="76">
        <v>171215058</v>
      </c>
      <c r="AW179" s="80">
        <v>45800</v>
      </c>
      <c r="AX179" s="82">
        <v>171215058</v>
      </c>
      <c r="AY179" s="143">
        <f t="shared" si="16"/>
        <v>171215058</v>
      </c>
      <c r="AZ179" s="84">
        <f t="shared" si="17"/>
        <v>0.5</v>
      </c>
      <c r="BA179" s="85">
        <v>0.5</v>
      </c>
      <c r="BB179" s="81" t="s">
        <v>73</v>
      </c>
      <c r="BC179" s="72" t="s">
        <v>123</v>
      </c>
      <c r="BD179" s="289" t="s">
        <v>7785</v>
      </c>
      <c r="BE179" s="71" t="s">
        <v>65</v>
      </c>
      <c r="BF179" s="71" t="s">
        <v>65</v>
      </c>
    </row>
    <row r="180" spans="2:58" x14ac:dyDescent="0.25">
      <c r="B180" s="71">
        <v>2025</v>
      </c>
      <c r="C180" s="71">
        <v>891780111</v>
      </c>
      <c r="D180" s="71" t="s">
        <v>63</v>
      </c>
      <c r="E180" s="102" t="s">
        <v>7784</v>
      </c>
      <c r="F180" s="72" t="s">
        <v>7783</v>
      </c>
      <c r="G180" s="72">
        <v>0</v>
      </c>
      <c r="H180" s="72" t="s">
        <v>71</v>
      </c>
      <c r="I180" s="72" t="s">
        <v>2884</v>
      </c>
      <c r="J180" s="104" t="s">
        <v>81</v>
      </c>
      <c r="K180" s="75" t="s">
        <v>7782</v>
      </c>
      <c r="L180" s="76">
        <v>6000000</v>
      </c>
      <c r="M180" s="72" t="s">
        <v>66</v>
      </c>
      <c r="N180" s="75" t="s">
        <v>7311</v>
      </c>
      <c r="O180" s="75">
        <v>8712984</v>
      </c>
      <c r="P180" s="75">
        <v>267</v>
      </c>
      <c r="Q180" s="78">
        <v>45693</v>
      </c>
      <c r="R180" s="75">
        <v>266751357.44</v>
      </c>
      <c r="S180" s="78">
        <v>45799</v>
      </c>
      <c r="T180" s="76">
        <v>6000000</v>
      </c>
      <c r="U180" s="76">
        <v>15374</v>
      </c>
      <c r="V180" s="72" t="s">
        <v>65</v>
      </c>
      <c r="W180" s="76">
        <v>72005158</v>
      </c>
      <c r="X180" s="104" t="s">
        <v>7275</v>
      </c>
      <c r="Y180" s="78">
        <v>45799</v>
      </c>
      <c r="Z180" s="78">
        <v>45799</v>
      </c>
      <c r="AA180" s="78" t="s">
        <v>73</v>
      </c>
      <c r="AB180" s="78">
        <v>45818</v>
      </c>
      <c r="AC180" s="102">
        <f t="shared" si="12"/>
        <v>19</v>
      </c>
      <c r="AD180" s="72">
        <v>0</v>
      </c>
      <c r="AE180" s="76">
        <v>0</v>
      </c>
      <c r="AF180" s="72">
        <v>0</v>
      </c>
      <c r="AG180" s="79" t="s">
        <v>73</v>
      </c>
      <c r="AH180" s="102">
        <f t="shared" si="13"/>
        <v>0</v>
      </c>
      <c r="AI180" s="72">
        <v>0</v>
      </c>
      <c r="AJ180" s="76">
        <v>0</v>
      </c>
      <c r="AK180" s="72" t="s">
        <v>73</v>
      </c>
      <c r="AL180" s="80" t="s">
        <v>73</v>
      </c>
      <c r="AM180" s="72">
        <v>0</v>
      </c>
      <c r="AN180" s="80" t="s">
        <v>73</v>
      </c>
      <c r="AO180" s="80" t="s">
        <v>73</v>
      </c>
      <c r="AP180" s="80" t="s">
        <v>73</v>
      </c>
      <c r="AQ180" s="102">
        <f t="shared" si="14"/>
        <v>0</v>
      </c>
      <c r="AR180" s="102">
        <f t="shared" si="15"/>
        <v>6000000</v>
      </c>
      <c r="AS180" s="72" t="s">
        <v>319</v>
      </c>
      <c r="AT180" s="76">
        <v>0</v>
      </c>
      <c r="AU180" s="72" t="s">
        <v>319</v>
      </c>
      <c r="AV180" s="76">
        <v>0</v>
      </c>
      <c r="AW180" s="81" t="s">
        <v>73</v>
      </c>
      <c r="AX180" s="82">
        <v>0</v>
      </c>
      <c r="AY180" s="143">
        <f t="shared" si="16"/>
        <v>6000000</v>
      </c>
      <c r="AZ180" s="84">
        <f t="shared" si="17"/>
        <v>0</v>
      </c>
      <c r="BA180" s="85">
        <v>1</v>
      </c>
      <c r="BB180" s="81" t="s">
        <v>73</v>
      </c>
      <c r="BC180" s="72" t="s">
        <v>208</v>
      </c>
      <c r="BD180" s="289" t="s">
        <v>7781</v>
      </c>
      <c r="BE180" s="71" t="s">
        <v>65</v>
      </c>
      <c r="BF180" s="71" t="s">
        <v>65</v>
      </c>
    </row>
    <row r="181" spans="2:58" x14ac:dyDescent="0.25">
      <c r="B181" s="71">
        <v>2025</v>
      </c>
      <c r="C181" s="71">
        <v>891780111</v>
      </c>
      <c r="D181" s="71" t="s">
        <v>63</v>
      </c>
      <c r="E181" s="102" t="s">
        <v>7780</v>
      </c>
      <c r="F181" s="72" t="s">
        <v>7779</v>
      </c>
      <c r="G181" s="72">
        <v>0</v>
      </c>
      <c r="H181" s="72" t="s">
        <v>71</v>
      </c>
      <c r="I181" s="72" t="s">
        <v>64</v>
      </c>
      <c r="J181" s="104" t="s">
        <v>81</v>
      </c>
      <c r="K181" s="75" t="s">
        <v>7778</v>
      </c>
      <c r="L181" s="76">
        <v>18000000</v>
      </c>
      <c r="M181" s="72" t="s">
        <v>66</v>
      </c>
      <c r="N181" s="75" t="s">
        <v>3403</v>
      </c>
      <c r="O181" s="75">
        <v>1065563056</v>
      </c>
      <c r="P181" s="75">
        <v>123</v>
      </c>
      <c r="Q181" s="78">
        <v>45679</v>
      </c>
      <c r="R181" s="75">
        <v>1353279124</v>
      </c>
      <c r="S181" s="78">
        <v>45800</v>
      </c>
      <c r="T181" s="76">
        <v>18000000</v>
      </c>
      <c r="U181" s="76">
        <v>15399</v>
      </c>
      <c r="V181" s="72" t="s">
        <v>65</v>
      </c>
      <c r="W181" s="76">
        <v>1082939683</v>
      </c>
      <c r="X181" s="104" t="s">
        <v>2881</v>
      </c>
      <c r="Y181" s="78">
        <v>45800</v>
      </c>
      <c r="Z181" s="78">
        <v>45800</v>
      </c>
      <c r="AA181" s="78" t="s">
        <v>73</v>
      </c>
      <c r="AB181" s="78">
        <v>45920</v>
      </c>
      <c r="AC181" s="102">
        <f t="shared" si="12"/>
        <v>120</v>
      </c>
      <c r="AD181" s="72">
        <v>0</v>
      </c>
      <c r="AE181" s="76">
        <v>0</v>
      </c>
      <c r="AF181" s="72">
        <v>0</v>
      </c>
      <c r="AG181" s="79" t="s">
        <v>73</v>
      </c>
      <c r="AH181" s="102">
        <f t="shared" si="13"/>
        <v>0</v>
      </c>
      <c r="AI181" s="72">
        <v>0</v>
      </c>
      <c r="AJ181" s="76">
        <v>0</v>
      </c>
      <c r="AK181" s="72" t="s">
        <v>73</v>
      </c>
      <c r="AL181" s="80" t="s">
        <v>73</v>
      </c>
      <c r="AM181" s="72">
        <v>0</v>
      </c>
      <c r="AN181" s="80" t="s">
        <v>73</v>
      </c>
      <c r="AO181" s="80" t="s">
        <v>73</v>
      </c>
      <c r="AP181" s="80" t="s">
        <v>73</v>
      </c>
      <c r="AQ181" s="102">
        <f t="shared" si="14"/>
        <v>0</v>
      </c>
      <c r="AR181" s="102">
        <f t="shared" si="15"/>
        <v>18000000</v>
      </c>
      <c r="AS181" s="72" t="s">
        <v>65</v>
      </c>
      <c r="AT181" s="76">
        <v>18000000</v>
      </c>
      <c r="AU181" s="72" t="s">
        <v>319</v>
      </c>
      <c r="AV181" s="76">
        <v>0</v>
      </c>
      <c r="AW181" s="81" t="s">
        <v>73</v>
      </c>
      <c r="AX181" s="82">
        <v>4500000</v>
      </c>
      <c r="AY181" s="143">
        <f t="shared" si="16"/>
        <v>13500000</v>
      </c>
      <c r="AZ181" s="84">
        <f t="shared" si="17"/>
        <v>0.25</v>
      </c>
      <c r="BA181" s="85">
        <v>1</v>
      </c>
      <c r="BB181" s="81" t="s">
        <v>73</v>
      </c>
      <c r="BC181" s="72" t="s">
        <v>208</v>
      </c>
      <c r="BD181" s="289" t="s">
        <v>7777</v>
      </c>
      <c r="BE181" s="71" t="s">
        <v>65</v>
      </c>
      <c r="BF181" s="71" t="s">
        <v>65</v>
      </c>
    </row>
    <row r="182" spans="2:58" x14ac:dyDescent="0.25">
      <c r="B182" s="71">
        <v>2025</v>
      </c>
      <c r="C182" s="71">
        <v>891780111</v>
      </c>
      <c r="D182" s="71" t="s">
        <v>63</v>
      </c>
      <c r="E182" s="102" t="s">
        <v>7776</v>
      </c>
      <c r="F182" s="72" t="s">
        <v>7775</v>
      </c>
      <c r="G182" s="72">
        <v>0</v>
      </c>
      <c r="H182" s="72" t="s">
        <v>71</v>
      </c>
      <c r="I182" s="72" t="s">
        <v>2884</v>
      </c>
      <c r="J182" s="104" t="s">
        <v>81</v>
      </c>
      <c r="K182" s="75" t="s">
        <v>7774</v>
      </c>
      <c r="L182" s="76">
        <v>8000000</v>
      </c>
      <c r="M182" s="72" t="s">
        <v>66</v>
      </c>
      <c r="N182" s="75" t="s">
        <v>5710</v>
      </c>
      <c r="O182" s="75">
        <v>1049615490</v>
      </c>
      <c r="P182" s="75">
        <v>1158</v>
      </c>
      <c r="Q182" s="78">
        <v>45800</v>
      </c>
      <c r="R182" s="75">
        <v>53794260</v>
      </c>
      <c r="S182" s="78">
        <v>45800</v>
      </c>
      <c r="T182" s="76">
        <v>8000000</v>
      </c>
      <c r="U182" s="76">
        <v>15398</v>
      </c>
      <c r="V182" s="72" t="s">
        <v>65</v>
      </c>
      <c r="W182" s="76">
        <v>72221403</v>
      </c>
      <c r="X182" s="104" t="s">
        <v>5709</v>
      </c>
      <c r="Y182" s="78">
        <v>45800</v>
      </c>
      <c r="Z182" s="78">
        <v>45800</v>
      </c>
      <c r="AA182" s="78" t="s">
        <v>73</v>
      </c>
      <c r="AB182" s="78">
        <v>45838</v>
      </c>
      <c r="AC182" s="102">
        <f t="shared" si="12"/>
        <v>38</v>
      </c>
      <c r="AD182" s="72">
        <v>0</v>
      </c>
      <c r="AE182" s="76">
        <v>0</v>
      </c>
      <c r="AF182" s="72">
        <v>0</v>
      </c>
      <c r="AG182" s="79" t="s">
        <v>73</v>
      </c>
      <c r="AH182" s="102">
        <f t="shared" si="13"/>
        <v>0</v>
      </c>
      <c r="AI182" s="72">
        <v>0</v>
      </c>
      <c r="AJ182" s="76">
        <v>0</v>
      </c>
      <c r="AK182" s="72" t="s">
        <v>73</v>
      </c>
      <c r="AL182" s="80" t="s">
        <v>73</v>
      </c>
      <c r="AM182" s="72">
        <v>0</v>
      </c>
      <c r="AN182" s="80" t="s">
        <v>73</v>
      </c>
      <c r="AO182" s="80" t="s">
        <v>73</v>
      </c>
      <c r="AP182" s="80" t="s">
        <v>73</v>
      </c>
      <c r="AQ182" s="102">
        <f t="shared" si="14"/>
        <v>0</v>
      </c>
      <c r="AR182" s="102">
        <f t="shared" si="15"/>
        <v>8000000</v>
      </c>
      <c r="AS182" s="72" t="s">
        <v>319</v>
      </c>
      <c r="AT182" s="76">
        <v>0</v>
      </c>
      <c r="AU182" s="72" t="s">
        <v>319</v>
      </c>
      <c r="AV182" s="76">
        <v>0</v>
      </c>
      <c r="AW182" s="81" t="s">
        <v>73</v>
      </c>
      <c r="AX182" s="82">
        <v>4000000</v>
      </c>
      <c r="AY182" s="143">
        <f t="shared" si="16"/>
        <v>4000000</v>
      </c>
      <c r="AZ182" s="84">
        <f t="shared" si="17"/>
        <v>0.5</v>
      </c>
      <c r="BA182" s="85">
        <v>1</v>
      </c>
      <c r="BB182" s="81" t="s">
        <v>73</v>
      </c>
      <c r="BC182" s="72" t="s">
        <v>208</v>
      </c>
      <c r="BD182" s="289" t="s">
        <v>7773</v>
      </c>
      <c r="BE182" s="71" t="s">
        <v>65</v>
      </c>
      <c r="BF182" s="71" t="s">
        <v>65</v>
      </c>
    </row>
    <row r="183" spans="2:58" x14ac:dyDescent="0.25">
      <c r="B183" s="71">
        <v>2025</v>
      </c>
      <c r="C183" s="71">
        <v>891780111</v>
      </c>
      <c r="D183" s="71" t="s">
        <v>63</v>
      </c>
      <c r="E183" s="102" t="s">
        <v>7772</v>
      </c>
      <c r="F183" s="72" t="s">
        <v>7771</v>
      </c>
      <c r="G183" s="72">
        <v>0</v>
      </c>
      <c r="H183" s="72" t="s">
        <v>71</v>
      </c>
      <c r="I183" s="72" t="s">
        <v>2884</v>
      </c>
      <c r="J183" s="104" t="s">
        <v>81</v>
      </c>
      <c r="K183" s="75" t="s">
        <v>7770</v>
      </c>
      <c r="L183" s="76">
        <v>4000000</v>
      </c>
      <c r="M183" s="72" t="s">
        <v>66</v>
      </c>
      <c r="N183" s="75" t="s">
        <v>7769</v>
      </c>
      <c r="O183" s="75">
        <v>1082841537</v>
      </c>
      <c r="P183" s="75">
        <v>1158</v>
      </c>
      <c r="Q183" s="78">
        <v>45800</v>
      </c>
      <c r="R183" s="75">
        <v>53794260</v>
      </c>
      <c r="S183" s="78">
        <v>45803</v>
      </c>
      <c r="T183" s="76">
        <v>4000000</v>
      </c>
      <c r="U183" s="76">
        <v>17527</v>
      </c>
      <c r="V183" s="72" t="s">
        <v>65</v>
      </c>
      <c r="W183" s="76">
        <v>72221403</v>
      </c>
      <c r="X183" s="104" t="s">
        <v>5709</v>
      </c>
      <c r="Y183" s="78">
        <v>45803</v>
      </c>
      <c r="Z183" s="78">
        <v>45803</v>
      </c>
      <c r="AA183" s="78" t="s">
        <v>73</v>
      </c>
      <c r="AB183" s="78">
        <v>45821</v>
      </c>
      <c r="AC183" s="102">
        <f t="shared" si="12"/>
        <v>18</v>
      </c>
      <c r="AD183" s="72">
        <v>0</v>
      </c>
      <c r="AE183" s="76">
        <v>0</v>
      </c>
      <c r="AF183" s="72">
        <v>0</v>
      </c>
      <c r="AG183" s="79" t="s">
        <v>73</v>
      </c>
      <c r="AH183" s="102">
        <f t="shared" si="13"/>
        <v>0</v>
      </c>
      <c r="AI183" s="72">
        <v>0</v>
      </c>
      <c r="AJ183" s="76">
        <v>0</v>
      </c>
      <c r="AK183" s="72" t="s">
        <v>73</v>
      </c>
      <c r="AL183" s="80" t="s">
        <v>73</v>
      </c>
      <c r="AM183" s="72">
        <v>0</v>
      </c>
      <c r="AN183" s="80" t="s">
        <v>73</v>
      </c>
      <c r="AO183" s="80" t="s">
        <v>73</v>
      </c>
      <c r="AP183" s="80" t="s">
        <v>73</v>
      </c>
      <c r="AQ183" s="102">
        <f t="shared" si="14"/>
        <v>0</v>
      </c>
      <c r="AR183" s="102">
        <f t="shared" si="15"/>
        <v>4000000</v>
      </c>
      <c r="AS183" s="72" t="s">
        <v>319</v>
      </c>
      <c r="AT183" s="76">
        <v>0</v>
      </c>
      <c r="AU183" s="72" t="s">
        <v>319</v>
      </c>
      <c r="AV183" s="76">
        <v>0</v>
      </c>
      <c r="AW183" s="81" t="s">
        <v>73</v>
      </c>
      <c r="AX183" s="82">
        <v>4000000</v>
      </c>
      <c r="AY183" s="143">
        <f t="shared" si="16"/>
        <v>0</v>
      </c>
      <c r="AZ183" s="84">
        <f t="shared" si="17"/>
        <v>1</v>
      </c>
      <c r="BA183" s="85">
        <v>1</v>
      </c>
      <c r="BB183" s="81" t="s">
        <v>73</v>
      </c>
      <c r="BC183" s="72" t="s">
        <v>208</v>
      </c>
      <c r="BD183" s="289" t="s">
        <v>7768</v>
      </c>
      <c r="BE183" s="71" t="s">
        <v>65</v>
      </c>
      <c r="BF183" s="71" t="s">
        <v>65</v>
      </c>
    </row>
    <row r="184" spans="2:58" x14ac:dyDescent="0.25">
      <c r="B184" s="71">
        <v>2025</v>
      </c>
      <c r="C184" s="71">
        <v>891780111</v>
      </c>
      <c r="D184" s="71" t="s">
        <v>63</v>
      </c>
      <c r="E184" s="102" t="s">
        <v>7767</v>
      </c>
      <c r="F184" s="72" t="s">
        <v>7766</v>
      </c>
      <c r="G184" s="72">
        <v>0</v>
      </c>
      <c r="H184" s="72" t="s">
        <v>71</v>
      </c>
      <c r="I184" s="72" t="s">
        <v>2884</v>
      </c>
      <c r="J184" s="104" t="s">
        <v>81</v>
      </c>
      <c r="K184" s="75" t="s">
        <v>7765</v>
      </c>
      <c r="L184" s="76">
        <v>3500000</v>
      </c>
      <c r="M184" s="72" t="s">
        <v>66</v>
      </c>
      <c r="N184" s="75" t="s">
        <v>7150</v>
      </c>
      <c r="O184" s="75">
        <v>1083003056</v>
      </c>
      <c r="P184" s="75">
        <v>1158</v>
      </c>
      <c r="Q184" s="78">
        <v>45800</v>
      </c>
      <c r="R184" s="75">
        <v>53794260</v>
      </c>
      <c r="S184" s="78">
        <v>45803</v>
      </c>
      <c r="T184" s="76">
        <v>3500000</v>
      </c>
      <c r="U184" s="76">
        <v>17528</v>
      </c>
      <c r="V184" s="72" t="s">
        <v>65</v>
      </c>
      <c r="W184" s="76">
        <v>72221403</v>
      </c>
      <c r="X184" s="104" t="s">
        <v>5709</v>
      </c>
      <c r="Y184" s="78">
        <v>45803</v>
      </c>
      <c r="Z184" s="78">
        <v>45803</v>
      </c>
      <c r="AA184" s="78" t="s">
        <v>73</v>
      </c>
      <c r="AB184" s="78">
        <v>45821</v>
      </c>
      <c r="AC184" s="102">
        <f t="shared" si="12"/>
        <v>18</v>
      </c>
      <c r="AD184" s="72">
        <v>0</v>
      </c>
      <c r="AE184" s="76">
        <v>0</v>
      </c>
      <c r="AF184" s="72">
        <v>0</v>
      </c>
      <c r="AG184" s="79" t="s">
        <v>73</v>
      </c>
      <c r="AH184" s="102">
        <f t="shared" si="13"/>
        <v>0</v>
      </c>
      <c r="AI184" s="72">
        <v>0</v>
      </c>
      <c r="AJ184" s="76">
        <v>0</v>
      </c>
      <c r="AK184" s="72" t="s">
        <v>73</v>
      </c>
      <c r="AL184" s="80" t="s">
        <v>73</v>
      </c>
      <c r="AM184" s="72">
        <v>0</v>
      </c>
      <c r="AN184" s="80" t="s">
        <v>73</v>
      </c>
      <c r="AO184" s="80" t="s">
        <v>73</v>
      </c>
      <c r="AP184" s="80" t="s">
        <v>73</v>
      </c>
      <c r="AQ184" s="102">
        <f t="shared" si="14"/>
        <v>0</v>
      </c>
      <c r="AR184" s="102">
        <f t="shared" si="15"/>
        <v>3500000</v>
      </c>
      <c r="AS184" s="72" t="s">
        <v>319</v>
      </c>
      <c r="AT184" s="76">
        <v>0</v>
      </c>
      <c r="AU184" s="72" t="s">
        <v>319</v>
      </c>
      <c r="AV184" s="76">
        <v>0</v>
      </c>
      <c r="AW184" s="81" t="s">
        <v>73</v>
      </c>
      <c r="AX184" s="82">
        <v>3500000</v>
      </c>
      <c r="AY184" s="143">
        <f t="shared" si="16"/>
        <v>0</v>
      </c>
      <c r="AZ184" s="84">
        <f t="shared" si="17"/>
        <v>1</v>
      </c>
      <c r="BA184" s="85">
        <v>1</v>
      </c>
      <c r="BB184" s="81" t="s">
        <v>73</v>
      </c>
      <c r="BC184" s="72" t="s">
        <v>208</v>
      </c>
      <c r="BD184" s="289" t="s">
        <v>7764</v>
      </c>
      <c r="BE184" s="71" t="s">
        <v>65</v>
      </c>
      <c r="BF184" s="71" t="s">
        <v>65</v>
      </c>
    </row>
    <row r="185" spans="2:58" x14ac:dyDescent="0.25">
      <c r="B185" s="71">
        <v>2025</v>
      </c>
      <c r="C185" s="71">
        <v>891780111</v>
      </c>
      <c r="D185" s="71" t="s">
        <v>63</v>
      </c>
      <c r="E185" s="102" t="s">
        <v>7763</v>
      </c>
      <c r="F185" s="72" t="s">
        <v>7762</v>
      </c>
      <c r="G185" s="72">
        <v>0</v>
      </c>
      <c r="H185" s="72" t="s">
        <v>71</v>
      </c>
      <c r="I185" s="72" t="s">
        <v>2884</v>
      </c>
      <c r="J185" s="104" t="s">
        <v>81</v>
      </c>
      <c r="K185" s="75" t="s">
        <v>7761</v>
      </c>
      <c r="L185" s="76">
        <v>3000000</v>
      </c>
      <c r="M185" s="72" t="s">
        <v>66</v>
      </c>
      <c r="N185" s="75" t="s">
        <v>7410</v>
      </c>
      <c r="O185" s="75">
        <v>1082881871</v>
      </c>
      <c r="P185" s="75">
        <v>267</v>
      </c>
      <c r="Q185" s="78">
        <v>45693</v>
      </c>
      <c r="R185" s="75">
        <v>266751357.44</v>
      </c>
      <c r="S185" s="78">
        <v>45803</v>
      </c>
      <c r="T185" s="76">
        <v>3000000</v>
      </c>
      <c r="U185" s="76">
        <v>17529</v>
      </c>
      <c r="V185" s="72" t="s">
        <v>65</v>
      </c>
      <c r="W185" s="76">
        <v>72005158</v>
      </c>
      <c r="X185" s="104" t="s">
        <v>7275</v>
      </c>
      <c r="Y185" s="78">
        <v>45803</v>
      </c>
      <c r="Z185" s="78">
        <v>45803</v>
      </c>
      <c r="AA185" s="78" t="s">
        <v>73</v>
      </c>
      <c r="AB185" s="78">
        <v>45823</v>
      </c>
      <c r="AC185" s="102">
        <f t="shared" si="12"/>
        <v>20</v>
      </c>
      <c r="AD185" s="72">
        <v>0</v>
      </c>
      <c r="AE185" s="76">
        <v>0</v>
      </c>
      <c r="AF185" s="72">
        <v>0</v>
      </c>
      <c r="AG185" s="79" t="s">
        <v>73</v>
      </c>
      <c r="AH185" s="102">
        <f t="shared" si="13"/>
        <v>0</v>
      </c>
      <c r="AI185" s="72">
        <v>0</v>
      </c>
      <c r="AJ185" s="76">
        <v>0</v>
      </c>
      <c r="AK185" s="72" t="s">
        <v>73</v>
      </c>
      <c r="AL185" s="80" t="s">
        <v>73</v>
      </c>
      <c r="AM185" s="72">
        <v>0</v>
      </c>
      <c r="AN185" s="80" t="s">
        <v>73</v>
      </c>
      <c r="AO185" s="80" t="s">
        <v>73</v>
      </c>
      <c r="AP185" s="80" t="s">
        <v>73</v>
      </c>
      <c r="AQ185" s="102">
        <f t="shared" si="14"/>
        <v>0</v>
      </c>
      <c r="AR185" s="102">
        <f t="shared" si="15"/>
        <v>3000000</v>
      </c>
      <c r="AS185" s="72" t="s">
        <v>319</v>
      </c>
      <c r="AT185" s="76">
        <v>0</v>
      </c>
      <c r="AU185" s="72" t="s">
        <v>319</v>
      </c>
      <c r="AV185" s="76">
        <v>0</v>
      </c>
      <c r="AW185" s="81" t="s">
        <v>73</v>
      </c>
      <c r="AX185" s="82">
        <v>0</v>
      </c>
      <c r="AY185" s="143">
        <f t="shared" si="16"/>
        <v>3000000</v>
      </c>
      <c r="AZ185" s="84">
        <f t="shared" si="17"/>
        <v>0</v>
      </c>
      <c r="BA185" s="85">
        <v>1</v>
      </c>
      <c r="BB185" s="81" t="s">
        <v>73</v>
      </c>
      <c r="BC185" s="72" t="s">
        <v>208</v>
      </c>
      <c r="BD185" s="289" t="s">
        <v>7760</v>
      </c>
      <c r="BE185" s="71" t="s">
        <v>65</v>
      </c>
      <c r="BF185" s="71" t="s">
        <v>65</v>
      </c>
    </row>
    <row r="186" spans="2:58" x14ac:dyDescent="0.25">
      <c r="B186" s="71">
        <v>2025</v>
      </c>
      <c r="C186" s="71">
        <v>891780111</v>
      </c>
      <c r="D186" s="71" t="s">
        <v>63</v>
      </c>
      <c r="E186" s="102" t="s">
        <v>7759</v>
      </c>
      <c r="F186" s="72" t="s">
        <v>7758</v>
      </c>
      <c r="G186" s="72">
        <v>0</v>
      </c>
      <c r="H186" s="72" t="s">
        <v>71</v>
      </c>
      <c r="I186" s="72" t="s">
        <v>2884</v>
      </c>
      <c r="J186" s="104" t="s">
        <v>81</v>
      </c>
      <c r="K186" s="75" t="s">
        <v>7757</v>
      </c>
      <c r="L186" s="76">
        <v>4000000</v>
      </c>
      <c r="M186" s="72" t="s">
        <v>66</v>
      </c>
      <c r="N186" s="75" t="s">
        <v>4767</v>
      </c>
      <c r="O186" s="75">
        <v>1083027316</v>
      </c>
      <c r="P186" s="75">
        <v>1158</v>
      </c>
      <c r="Q186" s="78">
        <v>45800</v>
      </c>
      <c r="R186" s="75">
        <v>53794260</v>
      </c>
      <c r="S186" s="78">
        <v>45803</v>
      </c>
      <c r="T186" s="76">
        <v>4000000</v>
      </c>
      <c r="U186" s="76">
        <v>17530</v>
      </c>
      <c r="V186" s="72" t="s">
        <v>65</v>
      </c>
      <c r="W186" s="76">
        <v>36559959</v>
      </c>
      <c r="X186" s="104" t="s">
        <v>4766</v>
      </c>
      <c r="Y186" s="78">
        <v>45803</v>
      </c>
      <c r="Z186" s="78">
        <v>45803</v>
      </c>
      <c r="AA186" s="78" t="s">
        <v>73</v>
      </c>
      <c r="AB186" s="78">
        <v>45821</v>
      </c>
      <c r="AC186" s="102">
        <f t="shared" si="12"/>
        <v>18</v>
      </c>
      <c r="AD186" s="72">
        <v>0</v>
      </c>
      <c r="AE186" s="76">
        <v>0</v>
      </c>
      <c r="AF186" s="72">
        <v>0</v>
      </c>
      <c r="AG186" s="79" t="s">
        <v>73</v>
      </c>
      <c r="AH186" s="102">
        <f t="shared" si="13"/>
        <v>0</v>
      </c>
      <c r="AI186" s="72">
        <v>0</v>
      </c>
      <c r="AJ186" s="76">
        <v>0</v>
      </c>
      <c r="AK186" s="72" t="s">
        <v>73</v>
      </c>
      <c r="AL186" s="80" t="s">
        <v>73</v>
      </c>
      <c r="AM186" s="72">
        <v>0</v>
      </c>
      <c r="AN186" s="80" t="s">
        <v>73</v>
      </c>
      <c r="AO186" s="80" t="s">
        <v>73</v>
      </c>
      <c r="AP186" s="80" t="s">
        <v>73</v>
      </c>
      <c r="AQ186" s="102">
        <f t="shared" si="14"/>
        <v>0</v>
      </c>
      <c r="AR186" s="102">
        <f t="shared" si="15"/>
        <v>4000000</v>
      </c>
      <c r="AS186" s="72" t="s">
        <v>319</v>
      </c>
      <c r="AT186" s="76">
        <v>0</v>
      </c>
      <c r="AU186" s="72" t="s">
        <v>319</v>
      </c>
      <c r="AV186" s="76">
        <v>0</v>
      </c>
      <c r="AW186" s="81" t="s">
        <v>73</v>
      </c>
      <c r="AX186" s="82">
        <v>0</v>
      </c>
      <c r="AY186" s="143">
        <f t="shared" si="16"/>
        <v>4000000</v>
      </c>
      <c r="AZ186" s="84">
        <f t="shared" si="17"/>
        <v>0</v>
      </c>
      <c r="BA186" s="85">
        <v>1</v>
      </c>
      <c r="BB186" s="81" t="s">
        <v>73</v>
      </c>
      <c r="BC186" s="72" t="s">
        <v>208</v>
      </c>
      <c r="BD186" s="289" t="s">
        <v>7756</v>
      </c>
      <c r="BE186" s="71" t="s">
        <v>65</v>
      </c>
      <c r="BF186" s="71" t="s">
        <v>65</v>
      </c>
    </row>
    <row r="187" spans="2:58" x14ac:dyDescent="0.25">
      <c r="B187" s="71">
        <v>2025</v>
      </c>
      <c r="C187" s="71">
        <v>891780111</v>
      </c>
      <c r="D187" s="71" t="s">
        <v>63</v>
      </c>
      <c r="E187" s="102" t="s">
        <v>7755</v>
      </c>
      <c r="F187" s="72" t="s">
        <v>7754</v>
      </c>
      <c r="G187" s="72">
        <v>0</v>
      </c>
      <c r="H187" s="72" t="s">
        <v>71</v>
      </c>
      <c r="I187" s="72" t="s">
        <v>2884</v>
      </c>
      <c r="J187" s="104" t="s">
        <v>81</v>
      </c>
      <c r="K187" s="75" t="s">
        <v>7753</v>
      </c>
      <c r="L187" s="76">
        <v>35000000</v>
      </c>
      <c r="M187" s="72" t="s">
        <v>66</v>
      </c>
      <c r="N187" s="75" t="s">
        <v>7752</v>
      </c>
      <c r="O187" s="75">
        <v>900530916</v>
      </c>
      <c r="P187" s="75">
        <v>1162</v>
      </c>
      <c r="Q187" s="78">
        <v>45779</v>
      </c>
      <c r="R187" s="75">
        <v>35000000</v>
      </c>
      <c r="S187" s="78">
        <v>45805</v>
      </c>
      <c r="T187" s="76">
        <v>35000000</v>
      </c>
      <c r="U187" s="76">
        <v>17621</v>
      </c>
      <c r="V187" s="72" t="s">
        <v>65</v>
      </c>
      <c r="W187" s="76">
        <v>84457182</v>
      </c>
      <c r="X187" s="104" t="s">
        <v>7751</v>
      </c>
      <c r="Y187" s="78">
        <v>45804</v>
      </c>
      <c r="Z187" s="78">
        <v>45805</v>
      </c>
      <c r="AA187" s="78">
        <v>45805</v>
      </c>
      <c r="AB187" s="78">
        <v>45824</v>
      </c>
      <c r="AC187" s="102">
        <f t="shared" si="12"/>
        <v>19</v>
      </c>
      <c r="AD187" s="72">
        <v>0</v>
      </c>
      <c r="AE187" s="76">
        <v>0</v>
      </c>
      <c r="AF187" s="72">
        <v>0</v>
      </c>
      <c r="AG187" s="79" t="s">
        <v>73</v>
      </c>
      <c r="AH187" s="102">
        <f t="shared" si="13"/>
        <v>0</v>
      </c>
      <c r="AI187" s="72">
        <v>0</v>
      </c>
      <c r="AJ187" s="76">
        <v>0</v>
      </c>
      <c r="AK187" s="72" t="s">
        <v>73</v>
      </c>
      <c r="AL187" s="80" t="s">
        <v>73</v>
      </c>
      <c r="AM187" s="72">
        <v>0</v>
      </c>
      <c r="AN187" s="80" t="s">
        <v>73</v>
      </c>
      <c r="AO187" s="80" t="s">
        <v>73</v>
      </c>
      <c r="AP187" s="80" t="s">
        <v>73</v>
      </c>
      <c r="AQ187" s="102">
        <f t="shared" si="14"/>
        <v>0</v>
      </c>
      <c r="AR187" s="102">
        <f t="shared" si="15"/>
        <v>35000000</v>
      </c>
      <c r="AS187" s="72" t="s">
        <v>319</v>
      </c>
      <c r="AT187" s="76">
        <v>0</v>
      </c>
      <c r="AU187" s="72" t="s">
        <v>319</v>
      </c>
      <c r="AV187" s="76">
        <v>0</v>
      </c>
      <c r="AW187" s="81" t="s">
        <v>73</v>
      </c>
      <c r="AX187" s="82">
        <v>0</v>
      </c>
      <c r="AY187" s="143">
        <f t="shared" si="16"/>
        <v>35000000</v>
      </c>
      <c r="AZ187" s="84">
        <f t="shared" si="17"/>
        <v>0</v>
      </c>
      <c r="BA187" s="85">
        <v>1</v>
      </c>
      <c r="BB187" s="81" t="s">
        <v>73</v>
      </c>
      <c r="BC187" s="72" t="s">
        <v>208</v>
      </c>
      <c r="BD187" s="289" t="s">
        <v>7750</v>
      </c>
      <c r="BE187" s="71" t="s">
        <v>65</v>
      </c>
      <c r="BF187" s="71" t="s">
        <v>65</v>
      </c>
    </row>
    <row r="188" spans="2:58" x14ac:dyDescent="0.25">
      <c r="B188" s="71">
        <v>2025</v>
      </c>
      <c r="C188" s="71">
        <v>891780111</v>
      </c>
      <c r="D188" s="71" t="s">
        <v>63</v>
      </c>
      <c r="E188" s="102" t="s">
        <v>7749</v>
      </c>
      <c r="F188" s="72" t="s">
        <v>7748</v>
      </c>
      <c r="G188" s="72">
        <v>0</v>
      </c>
      <c r="H188" s="72" t="s">
        <v>71</v>
      </c>
      <c r="I188" s="72" t="s">
        <v>2884</v>
      </c>
      <c r="J188" s="104" t="s">
        <v>81</v>
      </c>
      <c r="K188" s="75" t="s">
        <v>7747</v>
      </c>
      <c r="L188" s="76">
        <v>25000000</v>
      </c>
      <c r="M188" s="72" t="s">
        <v>66</v>
      </c>
      <c r="N188" s="75" t="s">
        <v>7451</v>
      </c>
      <c r="O188" s="75">
        <v>1102838856</v>
      </c>
      <c r="P188" s="75">
        <v>1137</v>
      </c>
      <c r="Q188" s="78">
        <v>45797</v>
      </c>
      <c r="R188" s="75">
        <v>654500000</v>
      </c>
      <c r="S188" s="78">
        <v>45806</v>
      </c>
      <c r="T188" s="76">
        <v>25000000</v>
      </c>
      <c r="U188" s="76">
        <v>17669</v>
      </c>
      <c r="V188" s="72" t="s">
        <v>65</v>
      </c>
      <c r="W188" s="76">
        <v>16078654</v>
      </c>
      <c r="X188" s="104" t="s">
        <v>365</v>
      </c>
      <c r="Y188" s="78">
        <v>45805</v>
      </c>
      <c r="Z188" s="78">
        <v>45893</v>
      </c>
      <c r="AA188" s="78" t="s">
        <v>73</v>
      </c>
      <c r="AB188" s="78">
        <v>46015</v>
      </c>
      <c r="AC188" s="102">
        <f t="shared" si="12"/>
        <v>122</v>
      </c>
      <c r="AD188" s="72">
        <v>0</v>
      </c>
      <c r="AE188" s="76">
        <v>0</v>
      </c>
      <c r="AF188" s="72">
        <v>0</v>
      </c>
      <c r="AG188" s="79" t="s">
        <v>73</v>
      </c>
      <c r="AH188" s="102">
        <f t="shared" si="13"/>
        <v>0</v>
      </c>
      <c r="AI188" s="72">
        <v>1</v>
      </c>
      <c r="AJ188" s="76">
        <v>25000000</v>
      </c>
      <c r="AK188" s="78">
        <v>45866</v>
      </c>
      <c r="AL188" s="80" t="s">
        <v>73</v>
      </c>
      <c r="AM188" s="72">
        <v>0</v>
      </c>
      <c r="AN188" s="80" t="s">
        <v>73</v>
      </c>
      <c r="AO188" s="80" t="s">
        <v>73</v>
      </c>
      <c r="AP188" s="80" t="s">
        <v>73</v>
      </c>
      <c r="AQ188" s="102">
        <f t="shared" si="14"/>
        <v>0</v>
      </c>
      <c r="AR188" s="102">
        <f t="shared" si="15"/>
        <v>0</v>
      </c>
      <c r="AS188" s="72" t="s">
        <v>319</v>
      </c>
      <c r="AT188" s="76">
        <v>0</v>
      </c>
      <c r="AU188" s="72" t="s">
        <v>319</v>
      </c>
      <c r="AV188" s="76">
        <v>0</v>
      </c>
      <c r="AW188" s="81" t="s">
        <v>73</v>
      </c>
      <c r="AX188" s="82">
        <v>0</v>
      </c>
      <c r="AY188" s="143">
        <f t="shared" si="16"/>
        <v>0</v>
      </c>
      <c r="AZ188" s="84" t="str">
        <f t="shared" si="17"/>
        <v>_</v>
      </c>
      <c r="BA188" s="85">
        <v>0</v>
      </c>
      <c r="BB188" s="81" t="s">
        <v>73</v>
      </c>
      <c r="BC188" s="72" t="s">
        <v>208</v>
      </c>
      <c r="BD188" s="289" t="s">
        <v>7746</v>
      </c>
      <c r="BE188" s="71" t="s">
        <v>65</v>
      </c>
      <c r="BF188" s="71" t="s">
        <v>65</v>
      </c>
    </row>
    <row r="189" spans="2:58" x14ac:dyDescent="0.25">
      <c r="B189" s="71">
        <v>2025</v>
      </c>
      <c r="C189" s="71">
        <v>891780111</v>
      </c>
      <c r="D189" s="71" t="s">
        <v>63</v>
      </c>
      <c r="E189" s="102" t="s">
        <v>7745</v>
      </c>
      <c r="F189" s="72" t="s">
        <v>7744</v>
      </c>
      <c r="G189" s="72">
        <v>0</v>
      </c>
      <c r="H189" s="72" t="s">
        <v>71</v>
      </c>
      <c r="I189" s="72" t="s">
        <v>2884</v>
      </c>
      <c r="J189" s="104" t="s">
        <v>81</v>
      </c>
      <c r="K189" s="75" t="s">
        <v>7743</v>
      </c>
      <c r="L189" s="76">
        <v>39000000</v>
      </c>
      <c r="M189" s="72" t="s">
        <v>66</v>
      </c>
      <c r="N189" s="75" t="s">
        <v>7742</v>
      </c>
      <c r="O189" s="75">
        <v>853471</v>
      </c>
      <c r="P189" s="75">
        <v>1137</v>
      </c>
      <c r="Q189" s="78">
        <v>45797</v>
      </c>
      <c r="R189" s="75">
        <v>654500000</v>
      </c>
      <c r="S189" s="78">
        <v>45807</v>
      </c>
      <c r="T189" s="76">
        <v>39000000</v>
      </c>
      <c r="U189" s="76">
        <v>17699</v>
      </c>
      <c r="V189" s="72" t="s">
        <v>65</v>
      </c>
      <c r="W189" s="76">
        <v>16078654</v>
      </c>
      <c r="X189" s="104" t="s">
        <v>365</v>
      </c>
      <c r="Y189" s="78">
        <v>45807</v>
      </c>
      <c r="Z189" s="78">
        <v>45809</v>
      </c>
      <c r="AA189" s="78" t="s">
        <v>73</v>
      </c>
      <c r="AB189" s="78">
        <v>46006</v>
      </c>
      <c r="AC189" s="102">
        <f t="shared" si="12"/>
        <v>197</v>
      </c>
      <c r="AD189" s="72">
        <v>0</v>
      </c>
      <c r="AE189" s="76">
        <v>0</v>
      </c>
      <c r="AF189" s="72">
        <v>0</v>
      </c>
      <c r="AG189" s="79" t="s">
        <v>73</v>
      </c>
      <c r="AH189" s="102">
        <f t="shared" si="13"/>
        <v>0</v>
      </c>
      <c r="AI189" s="72">
        <v>0</v>
      </c>
      <c r="AJ189" s="76">
        <v>0</v>
      </c>
      <c r="AK189" s="72" t="s">
        <v>73</v>
      </c>
      <c r="AL189" s="80" t="s">
        <v>73</v>
      </c>
      <c r="AM189" s="72">
        <v>0</v>
      </c>
      <c r="AN189" s="80" t="s">
        <v>73</v>
      </c>
      <c r="AO189" s="80" t="s">
        <v>73</v>
      </c>
      <c r="AP189" s="80" t="s">
        <v>73</v>
      </c>
      <c r="AQ189" s="102">
        <f t="shared" si="14"/>
        <v>0</v>
      </c>
      <c r="AR189" s="102">
        <f t="shared" si="15"/>
        <v>39000000</v>
      </c>
      <c r="AS189" s="72" t="s">
        <v>319</v>
      </c>
      <c r="AT189" s="76">
        <v>0</v>
      </c>
      <c r="AU189" s="72" t="s">
        <v>319</v>
      </c>
      <c r="AV189" s="76">
        <v>0</v>
      </c>
      <c r="AW189" s="81" t="s">
        <v>73</v>
      </c>
      <c r="AX189" s="82">
        <v>0</v>
      </c>
      <c r="AY189" s="143">
        <f t="shared" si="16"/>
        <v>39000000</v>
      </c>
      <c r="AZ189" s="84">
        <f t="shared" si="17"/>
        <v>0</v>
      </c>
      <c r="BA189" s="85">
        <v>0</v>
      </c>
      <c r="BB189" s="81" t="s">
        <v>73</v>
      </c>
      <c r="BC189" s="72" t="s">
        <v>123</v>
      </c>
      <c r="BD189" s="289" t="s">
        <v>7741</v>
      </c>
      <c r="BE189" s="71" t="s">
        <v>65</v>
      </c>
      <c r="BF189" s="71" t="s">
        <v>65</v>
      </c>
    </row>
    <row r="190" spans="2:58" x14ac:dyDescent="0.25">
      <c r="B190" s="71">
        <v>2025</v>
      </c>
      <c r="C190" s="71">
        <v>891780111</v>
      </c>
      <c r="D190" s="71" t="s">
        <v>63</v>
      </c>
      <c r="E190" s="102" t="s">
        <v>7740</v>
      </c>
      <c r="F190" s="72" t="s">
        <v>7739</v>
      </c>
      <c r="G190" s="72">
        <v>0</v>
      </c>
      <c r="H190" s="72" t="s">
        <v>71</v>
      </c>
      <c r="I190" s="72" t="s">
        <v>2884</v>
      </c>
      <c r="J190" s="104" t="s">
        <v>81</v>
      </c>
      <c r="K190" s="75" t="s">
        <v>7738</v>
      </c>
      <c r="L190" s="76">
        <v>25000000</v>
      </c>
      <c r="M190" s="72" t="s">
        <v>66</v>
      </c>
      <c r="N190" s="75" t="s">
        <v>7737</v>
      </c>
      <c r="O190" s="75">
        <v>1082955683</v>
      </c>
      <c r="P190" s="75">
        <v>1137</v>
      </c>
      <c r="Q190" s="78">
        <v>45797</v>
      </c>
      <c r="R190" s="75">
        <v>654500000</v>
      </c>
      <c r="S190" s="78">
        <v>45807</v>
      </c>
      <c r="T190" s="76">
        <v>25000000</v>
      </c>
      <c r="U190" s="76">
        <v>17765</v>
      </c>
      <c r="V190" s="72" t="s">
        <v>65</v>
      </c>
      <c r="W190" s="76">
        <v>16078654</v>
      </c>
      <c r="X190" s="104" t="s">
        <v>365</v>
      </c>
      <c r="Y190" s="78">
        <v>45807</v>
      </c>
      <c r="Z190" s="78">
        <v>45893</v>
      </c>
      <c r="AA190" s="78" t="s">
        <v>73</v>
      </c>
      <c r="AB190" s="78">
        <v>46015</v>
      </c>
      <c r="AC190" s="102">
        <f t="shared" si="12"/>
        <v>122</v>
      </c>
      <c r="AD190" s="72">
        <v>0</v>
      </c>
      <c r="AE190" s="76">
        <v>0</v>
      </c>
      <c r="AF190" s="72">
        <v>0</v>
      </c>
      <c r="AG190" s="79" t="s">
        <v>73</v>
      </c>
      <c r="AH190" s="102">
        <f t="shared" si="13"/>
        <v>0</v>
      </c>
      <c r="AI190" s="72">
        <v>0</v>
      </c>
      <c r="AJ190" s="76">
        <v>0</v>
      </c>
      <c r="AK190" s="72" t="s">
        <v>73</v>
      </c>
      <c r="AL190" s="80" t="s">
        <v>73</v>
      </c>
      <c r="AM190" s="72">
        <v>0</v>
      </c>
      <c r="AN190" s="80" t="s">
        <v>73</v>
      </c>
      <c r="AO190" s="80" t="s">
        <v>73</v>
      </c>
      <c r="AP190" s="80" t="s">
        <v>73</v>
      </c>
      <c r="AQ190" s="102">
        <f t="shared" si="14"/>
        <v>0</v>
      </c>
      <c r="AR190" s="102">
        <f t="shared" si="15"/>
        <v>25000000</v>
      </c>
      <c r="AS190" s="72" t="s">
        <v>319</v>
      </c>
      <c r="AT190" s="76">
        <v>0</v>
      </c>
      <c r="AU190" s="72" t="s">
        <v>319</v>
      </c>
      <c r="AV190" s="76">
        <v>0</v>
      </c>
      <c r="AW190" s="81" t="s">
        <v>73</v>
      </c>
      <c r="AX190" s="82">
        <v>0</v>
      </c>
      <c r="AY190" s="143">
        <f t="shared" si="16"/>
        <v>25000000</v>
      </c>
      <c r="AZ190" s="84">
        <f t="shared" si="17"/>
        <v>0</v>
      </c>
      <c r="BA190" s="85">
        <v>0</v>
      </c>
      <c r="BB190" s="81" t="s">
        <v>73</v>
      </c>
      <c r="BC190" s="72" t="s">
        <v>123</v>
      </c>
      <c r="BD190" s="289" t="s">
        <v>7735</v>
      </c>
      <c r="BE190" s="71" t="s">
        <v>65</v>
      </c>
      <c r="BF190" s="71" t="s">
        <v>65</v>
      </c>
    </row>
    <row r="191" spans="2:58" x14ac:dyDescent="0.25">
      <c r="B191" s="71">
        <v>2025</v>
      </c>
      <c r="C191" s="71">
        <v>891780111</v>
      </c>
      <c r="D191" s="71" t="s">
        <v>63</v>
      </c>
      <c r="E191" s="102" t="s">
        <v>7734</v>
      </c>
      <c r="F191" s="72" t="s">
        <v>7733</v>
      </c>
      <c r="G191" s="72">
        <v>0</v>
      </c>
      <c r="H191" s="72" t="s">
        <v>71</v>
      </c>
      <c r="I191" s="72" t="s">
        <v>2884</v>
      </c>
      <c r="J191" s="104" t="s">
        <v>81</v>
      </c>
      <c r="K191" s="75" t="s">
        <v>7732</v>
      </c>
      <c r="L191" s="76">
        <v>20800000</v>
      </c>
      <c r="M191" s="72" t="s">
        <v>66</v>
      </c>
      <c r="N191" s="75" t="s">
        <v>7731</v>
      </c>
      <c r="O191" s="75">
        <v>1082896456</v>
      </c>
      <c r="P191" s="75">
        <v>1147</v>
      </c>
      <c r="Q191" s="78">
        <v>45798</v>
      </c>
      <c r="R191" s="75">
        <v>20800000</v>
      </c>
      <c r="S191" s="78">
        <v>45807</v>
      </c>
      <c r="T191" s="76">
        <v>20800000</v>
      </c>
      <c r="U191" s="76">
        <v>17764</v>
      </c>
      <c r="V191" s="72" t="s">
        <v>65</v>
      </c>
      <c r="W191" s="76">
        <v>22793763</v>
      </c>
      <c r="X191" s="104" t="s">
        <v>4025</v>
      </c>
      <c r="Y191" s="78">
        <v>45807</v>
      </c>
      <c r="Z191" s="78">
        <v>45807</v>
      </c>
      <c r="AA191" s="78" t="s">
        <v>73</v>
      </c>
      <c r="AB191" s="78">
        <v>46021</v>
      </c>
      <c r="AC191" s="102">
        <f t="shared" si="12"/>
        <v>214</v>
      </c>
      <c r="AD191" s="72">
        <v>0</v>
      </c>
      <c r="AE191" s="76">
        <v>0</v>
      </c>
      <c r="AF191" s="72">
        <v>0</v>
      </c>
      <c r="AG191" s="79" t="s">
        <v>73</v>
      </c>
      <c r="AH191" s="102">
        <f t="shared" si="13"/>
        <v>0</v>
      </c>
      <c r="AI191" s="72">
        <v>0</v>
      </c>
      <c r="AJ191" s="76">
        <v>0</v>
      </c>
      <c r="AK191" s="72" t="s">
        <v>73</v>
      </c>
      <c r="AL191" s="80" t="s">
        <v>73</v>
      </c>
      <c r="AM191" s="72">
        <v>0</v>
      </c>
      <c r="AN191" s="80" t="s">
        <v>73</v>
      </c>
      <c r="AO191" s="80" t="s">
        <v>73</v>
      </c>
      <c r="AP191" s="80" t="s">
        <v>73</v>
      </c>
      <c r="AQ191" s="102">
        <f t="shared" si="14"/>
        <v>0</v>
      </c>
      <c r="AR191" s="102">
        <f t="shared" si="15"/>
        <v>20800000</v>
      </c>
      <c r="AS191" s="72" t="s">
        <v>319</v>
      </c>
      <c r="AT191" s="76">
        <v>0</v>
      </c>
      <c r="AU191" s="72" t="s">
        <v>319</v>
      </c>
      <c r="AV191" s="76">
        <v>0</v>
      </c>
      <c r="AW191" s="81" t="s">
        <v>73</v>
      </c>
      <c r="AX191" s="82">
        <v>2971429</v>
      </c>
      <c r="AY191" s="143">
        <f t="shared" si="16"/>
        <v>17828571</v>
      </c>
      <c r="AZ191" s="84">
        <f t="shared" si="17"/>
        <v>0.14285716346153846</v>
      </c>
      <c r="BA191" s="85">
        <v>0.14000000000000001</v>
      </c>
      <c r="BB191" s="81" t="s">
        <v>73</v>
      </c>
      <c r="BC191" s="72" t="s">
        <v>123</v>
      </c>
      <c r="BD191" s="289" t="s">
        <v>7730</v>
      </c>
      <c r="BE191" s="71" t="s">
        <v>65</v>
      </c>
      <c r="BF191" s="71" t="s">
        <v>65</v>
      </c>
    </row>
    <row r="192" spans="2:58" x14ac:dyDescent="0.25">
      <c r="B192" s="71">
        <v>2025</v>
      </c>
      <c r="C192" s="71">
        <v>891780111</v>
      </c>
      <c r="D192" s="71" t="s">
        <v>63</v>
      </c>
      <c r="E192" s="102" t="s">
        <v>7729</v>
      </c>
      <c r="F192" s="72" t="s">
        <v>7728</v>
      </c>
      <c r="G192" s="72">
        <v>0</v>
      </c>
      <c r="H192" s="72" t="s">
        <v>71</v>
      </c>
      <c r="I192" s="72" t="s">
        <v>2884</v>
      </c>
      <c r="J192" s="104" t="s">
        <v>81</v>
      </c>
      <c r="K192" s="75" t="s">
        <v>7727</v>
      </c>
      <c r="L192" s="76">
        <v>27200000</v>
      </c>
      <c r="M192" s="72" t="s">
        <v>66</v>
      </c>
      <c r="N192" s="75" t="s">
        <v>7726</v>
      </c>
      <c r="O192" s="75">
        <v>1083044847</v>
      </c>
      <c r="P192" s="75">
        <v>1137</v>
      </c>
      <c r="Q192" s="78">
        <v>45797</v>
      </c>
      <c r="R192" s="75">
        <v>654500000</v>
      </c>
      <c r="S192" s="78">
        <v>45807</v>
      </c>
      <c r="T192" s="76">
        <v>27200000</v>
      </c>
      <c r="U192" s="76">
        <v>17763</v>
      </c>
      <c r="V192" s="72" t="s">
        <v>65</v>
      </c>
      <c r="W192" s="76">
        <v>16078654</v>
      </c>
      <c r="X192" s="104" t="s">
        <v>365</v>
      </c>
      <c r="Y192" s="78">
        <v>45807</v>
      </c>
      <c r="Z192" s="78">
        <v>45807</v>
      </c>
      <c r="AA192" s="78" t="s">
        <v>73</v>
      </c>
      <c r="AB192" s="78">
        <v>46015</v>
      </c>
      <c r="AC192" s="102">
        <f t="shared" si="12"/>
        <v>208</v>
      </c>
      <c r="AD192" s="72">
        <v>0</v>
      </c>
      <c r="AE192" s="76">
        <v>0</v>
      </c>
      <c r="AF192" s="72">
        <v>0</v>
      </c>
      <c r="AG192" s="79" t="s">
        <v>73</v>
      </c>
      <c r="AH192" s="102">
        <f t="shared" si="13"/>
        <v>0</v>
      </c>
      <c r="AI192" s="72">
        <v>0</v>
      </c>
      <c r="AJ192" s="76">
        <v>0</v>
      </c>
      <c r="AK192" s="72" t="s">
        <v>73</v>
      </c>
      <c r="AL192" s="80" t="s">
        <v>73</v>
      </c>
      <c r="AM192" s="72">
        <v>0</v>
      </c>
      <c r="AN192" s="80" t="s">
        <v>73</v>
      </c>
      <c r="AO192" s="80" t="s">
        <v>73</v>
      </c>
      <c r="AP192" s="80" t="s">
        <v>73</v>
      </c>
      <c r="AQ192" s="102">
        <f t="shared" si="14"/>
        <v>0</v>
      </c>
      <c r="AR192" s="102">
        <f t="shared" si="15"/>
        <v>27200000</v>
      </c>
      <c r="AS192" s="72" t="s">
        <v>319</v>
      </c>
      <c r="AT192" s="76">
        <v>0</v>
      </c>
      <c r="AU192" s="72" t="s">
        <v>319</v>
      </c>
      <c r="AV192" s="76">
        <v>0</v>
      </c>
      <c r="AW192" s="81" t="s">
        <v>73</v>
      </c>
      <c r="AX192" s="82">
        <v>0</v>
      </c>
      <c r="AY192" s="143">
        <f t="shared" si="16"/>
        <v>27200000</v>
      </c>
      <c r="AZ192" s="84">
        <f t="shared" si="17"/>
        <v>0</v>
      </c>
      <c r="BA192" s="85">
        <v>0</v>
      </c>
      <c r="BB192" s="81" t="s">
        <v>73</v>
      </c>
      <c r="BC192" s="72" t="s">
        <v>123</v>
      </c>
      <c r="BD192" s="289" t="s">
        <v>7725</v>
      </c>
      <c r="BE192" s="71" t="s">
        <v>65</v>
      </c>
      <c r="BF192" s="71" t="s">
        <v>65</v>
      </c>
    </row>
    <row r="193" spans="2:58" x14ac:dyDescent="0.25">
      <c r="B193" s="71">
        <v>2025</v>
      </c>
      <c r="C193" s="71">
        <v>891780111</v>
      </c>
      <c r="D193" s="71" t="s">
        <v>63</v>
      </c>
      <c r="E193" s="102" t="s">
        <v>7724</v>
      </c>
      <c r="F193" s="72" t="s">
        <v>7723</v>
      </c>
      <c r="G193" s="72">
        <v>0</v>
      </c>
      <c r="H193" s="72" t="s">
        <v>71</v>
      </c>
      <c r="I193" s="72" t="s">
        <v>2884</v>
      </c>
      <c r="J193" s="104" t="s">
        <v>81</v>
      </c>
      <c r="K193" s="75" t="s">
        <v>7722</v>
      </c>
      <c r="L193" s="76">
        <v>52000000</v>
      </c>
      <c r="M193" s="72" t="s">
        <v>66</v>
      </c>
      <c r="N193" s="75" t="s">
        <v>7396</v>
      </c>
      <c r="O193" s="75">
        <v>1082936785</v>
      </c>
      <c r="P193" s="75">
        <v>1137</v>
      </c>
      <c r="Q193" s="78">
        <v>45797</v>
      </c>
      <c r="R193" s="75">
        <v>654500000</v>
      </c>
      <c r="S193" s="78">
        <v>45807</v>
      </c>
      <c r="T193" s="76">
        <v>52000000</v>
      </c>
      <c r="U193" s="76">
        <v>17706</v>
      </c>
      <c r="V193" s="72" t="s">
        <v>65</v>
      </c>
      <c r="W193" s="76">
        <v>16078654</v>
      </c>
      <c r="X193" s="104" t="s">
        <v>365</v>
      </c>
      <c r="Y193" s="78">
        <v>45807</v>
      </c>
      <c r="Z193" s="78">
        <v>45807</v>
      </c>
      <c r="AA193" s="78" t="s">
        <v>73</v>
      </c>
      <c r="AB193" s="78">
        <v>46015</v>
      </c>
      <c r="AC193" s="102">
        <f t="shared" si="12"/>
        <v>208</v>
      </c>
      <c r="AD193" s="72">
        <v>0</v>
      </c>
      <c r="AE193" s="76">
        <v>0</v>
      </c>
      <c r="AF193" s="72">
        <v>0</v>
      </c>
      <c r="AG193" s="79" t="s">
        <v>73</v>
      </c>
      <c r="AH193" s="102">
        <f t="shared" si="13"/>
        <v>0</v>
      </c>
      <c r="AI193" s="72">
        <v>0</v>
      </c>
      <c r="AJ193" s="76">
        <v>0</v>
      </c>
      <c r="AK193" s="72" t="s">
        <v>73</v>
      </c>
      <c r="AL193" s="80" t="s">
        <v>73</v>
      </c>
      <c r="AM193" s="72">
        <v>0</v>
      </c>
      <c r="AN193" s="80" t="s">
        <v>73</v>
      </c>
      <c r="AO193" s="80" t="s">
        <v>73</v>
      </c>
      <c r="AP193" s="80" t="s">
        <v>73</v>
      </c>
      <c r="AQ193" s="102">
        <f t="shared" si="14"/>
        <v>0</v>
      </c>
      <c r="AR193" s="102">
        <f t="shared" si="15"/>
        <v>52000000</v>
      </c>
      <c r="AS193" s="72" t="s">
        <v>319</v>
      </c>
      <c r="AT193" s="76">
        <v>0</v>
      </c>
      <c r="AU193" s="72" t="s">
        <v>319</v>
      </c>
      <c r="AV193" s="76">
        <v>0</v>
      </c>
      <c r="AW193" s="81" t="s">
        <v>73</v>
      </c>
      <c r="AX193" s="82">
        <v>7428571</v>
      </c>
      <c r="AY193" s="143">
        <f t="shared" si="16"/>
        <v>44571429</v>
      </c>
      <c r="AZ193" s="84">
        <f t="shared" si="17"/>
        <v>0.14285713461538463</v>
      </c>
      <c r="BA193" s="85">
        <v>0.14000000000000001</v>
      </c>
      <c r="BB193" s="81" t="s">
        <v>73</v>
      </c>
      <c r="BC193" s="72" t="s">
        <v>123</v>
      </c>
      <c r="BD193" s="289" t="s">
        <v>7721</v>
      </c>
      <c r="BE193" s="71" t="s">
        <v>65</v>
      </c>
      <c r="BF193" s="71" t="s">
        <v>65</v>
      </c>
    </row>
    <row r="194" spans="2:58" x14ac:dyDescent="0.25">
      <c r="B194" s="71">
        <v>2025</v>
      </c>
      <c r="C194" s="71">
        <v>891780111</v>
      </c>
      <c r="D194" s="71" t="s">
        <v>63</v>
      </c>
      <c r="E194" s="102" t="s">
        <v>7720</v>
      </c>
      <c r="F194" s="72" t="s">
        <v>7719</v>
      </c>
      <c r="G194" s="72">
        <v>0</v>
      </c>
      <c r="H194" s="72" t="s">
        <v>71</v>
      </c>
      <c r="I194" s="72" t="s">
        <v>2884</v>
      </c>
      <c r="J194" s="104" t="s">
        <v>81</v>
      </c>
      <c r="K194" s="75" t="s">
        <v>7718</v>
      </c>
      <c r="L194" s="76">
        <v>28000000</v>
      </c>
      <c r="M194" s="72" t="s">
        <v>66</v>
      </c>
      <c r="N194" s="75" t="s">
        <v>7717</v>
      </c>
      <c r="O194" s="75">
        <v>1083012321</v>
      </c>
      <c r="P194" s="75">
        <v>1137</v>
      </c>
      <c r="Q194" s="78">
        <v>45797</v>
      </c>
      <c r="R194" s="75">
        <v>654500000</v>
      </c>
      <c r="S194" s="78">
        <v>45807</v>
      </c>
      <c r="T194" s="76">
        <v>28000000</v>
      </c>
      <c r="U194" s="76">
        <v>17705</v>
      </c>
      <c r="V194" s="72" t="s">
        <v>65</v>
      </c>
      <c r="W194" s="76">
        <v>16078654</v>
      </c>
      <c r="X194" s="104" t="s">
        <v>365</v>
      </c>
      <c r="Y194" s="78">
        <v>45807</v>
      </c>
      <c r="Z194" s="78">
        <v>45807</v>
      </c>
      <c r="AA194" s="78" t="s">
        <v>73</v>
      </c>
      <c r="AB194" s="78">
        <v>46015</v>
      </c>
      <c r="AC194" s="102">
        <f t="shared" si="12"/>
        <v>208</v>
      </c>
      <c r="AD194" s="72">
        <v>0</v>
      </c>
      <c r="AE194" s="76">
        <v>0</v>
      </c>
      <c r="AF194" s="72">
        <v>0</v>
      </c>
      <c r="AG194" s="79" t="s">
        <v>73</v>
      </c>
      <c r="AH194" s="102">
        <f t="shared" si="13"/>
        <v>0</v>
      </c>
      <c r="AI194" s="72">
        <v>0</v>
      </c>
      <c r="AJ194" s="76">
        <v>0</v>
      </c>
      <c r="AK194" s="72" t="s">
        <v>73</v>
      </c>
      <c r="AL194" s="80" t="s">
        <v>73</v>
      </c>
      <c r="AM194" s="72">
        <v>0</v>
      </c>
      <c r="AN194" s="80" t="s">
        <v>73</v>
      </c>
      <c r="AO194" s="80" t="s">
        <v>73</v>
      </c>
      <c r="AP194" s="80" t="s">
        <v>73</v>
      </c>
      <c r="AQ194" s="102">
        <f t="shared" si="14"/>
        <v>0</v>
      </c>
      <c r="AR194" s="102">
        <f t="shared" si="15"/>
        <v>28000000</v>
      </c>
      <c r="AS194" s="72" t="s">
        <v>319</v>
      </c>
      <c r="AT194" s="76">
        <v>0</v>
      </c>
      <c r="AU194" s="72" t="s">
        <v>319</v>
      </c>
      <c r="AV194" s="76">
        <v>0</v>
      </c>
      <c r="AW194" s="81" t="s">
        <v>73</v>
      </c>
      <c r="AX194" s="82">
        <v>4000000</v>
      </c>
      <c r="AY194" s="143">
        <f t="shared" si="16"/>
        <v>24000000</v>
      </c>
      <c r="AZ194" s="84">
        <f t="shared" si="17"/>
        <v>0.14285714285714285</v>
      </c>
      <c r="BA194" s="85">
        <v>0.14000000000000001</v>
      </c>
      <c r="BB194" s="81" t="s">
        <v>73</v>
      </c>
      <c r="BC194" s="72" t="s">
        <v>123</v>
      </c>
      <c r="BD194" s="289" t="s">
        <v>7716</v>
      </c>
      <c r="BE194" s="71" t="s">
        <v>65</v>
      </c>
      <c r="BF194" s="71" t="s">
        <v>65</v>
      </c>
    </row>
    <row r="195" spans="2:58" x14ac:dyDescent="0.25">
      <c r="B195" s="71">
        <v>2025</v>
      </c>
      <c r="C195" s="71">
        <v>891780111</v>
      </c>
      <c r="D195" s="71" t="s">
        <v>63</v>
      </c>
      <c r="E195" s="102" t="s">
        <v>7715</v>
      </c>
      <c r="F195" s="72" t="s">
        <v>7714</v>
      </c>
      <c r="G195" s="72">
        <v>0</v>
      </c>
      <c r="H195" s="72" t="s">
        <v>71</v>
      </c>
      <c r="I195" s="72" t="s">
        <v>2884</v>
      </c>
      <c r="J195" s="104" t="s">
        <v>81</v>
      </c>
      <c r="K195" s="75" t="s">
        <v>7713</v>
      </c>
      <c r="L195" s="76">
        <v>45500000</v>
      </c>
      <c r="M195" s="72" t="s">
        <v>66</v>
      </c>
      <c r="N195" s="75" t="s">
        <v>7712</v>
      </c>
      <c r="O195" s="75">
        <v>1082842073</v>
      </c>
      <c r="P195" s="75">
        <v>1137</v>
      </c>
      <c r="Q195" s="78">
        <v>45797</v>
      </c>
      <c r="R195" s="75">
        <v>654500000</v>
      </c>
      <c r="S195" s="78">
        <v>45807</v>
      </c>
      <c r="T195" s="76">
        <v>45500000</v>
      </c>
      <c r="U195" s="76">
        <v>17704</v>
      </c>
      <c r="V195" s="72" t="s">
        <v>65</v>
      </c>
      <c r="W195" s="76">
        <v>16078654</v>
      </c>
      <c r="X195" s="104" t="s">
        <v>365</v>
      </c>
      <c r="Y195" s="78">
        <v>45807</v>
      </c>
      <c r="Z195" s="78">
        <v>45807</v>
      </c>
      <c r="AA195" s="78" t="s">
        <v>73</v>
      </c>
      <c r="AB195" s="78">
        <v>46015</v>
      </c>
      <c r="AC195" s="102">
        <f t="shared" si="12"/>
        <v>208</v>
      </c>
      <c r="AD195" s="72">
        <v>0</v>
      </c>
      <c r="AE195" s="76">
        <v>0</v>
      </c>
      <c r="AF195" s="72">
        <v>0</v>
      </c>
      <c r="AG195" s="79" t="s">
        <v>73</v>
      </c>
      <c r="AH195" s="102">
        <f t="shared" si="13"/>
        <v>0</v>
      </c>
      <c r="AI195" s="72">
        <v>0</v>
      </c>
      <c r="AJ195" s="76">
        <v>0</v>
      </c>
      <c r="AK195" s="72" t="s">
        <v>73</v>
      </c>
      <c r="AL195" s="80" t="s">
        <v>73</v>
      </c>
      <c r="AM195" s="72">
        <v>0</v>
      </c>
      <c r="AN195" s="80" t="s">
        <v>73</v>
      </c>
      <c r="AO195" s="80" t="s">
        <v>73</v>
      </c>
      <c r="AP195" s="80" t="s">
        <v>73</v>
      </c>
      <c r="AQ195" s="102">
        <f t="shared" si="14"/>
        <v>0</v>
      </c>
      <c r="AR195" s="102">
        <f t="shared" si="15"/>
        <v>45500000</v>
      </c>
      <c r="AS195" s="72" t="s">
        <v>319</v>
      </c>
      <c r="AT195" s="76">
        <v>0</v>
      </c>
      <c r="AU195" s="72" t="s">
        <v>319</v>
      </c>
      <c r="AV195" s="76">
        <v>0</v>
      </c>
      <c r="AW195" s="81" t="s">
        <v>73</v>
      </c>
      <c r="AX195" s="82">
        <v>6500000</v>
      </c>
      <c r="AY195" s="143">
        <f t="shared" si="16"/>
        <v>39000000</v>
      </c>
      <c r="AZ195" s="84">
        <f t="shared" si="17"/>
        <v>0.14285714285714285</v>
      </c>
      <c r="BA195" s="85">
        <v>0.14000000000000001</v>
      </c>
      <c r="BB195" s="81" t="s">
        <v>73</v>
      </c>
      <c r="BC195" s="72" t="s">
        <v>123</v>
      </c>
      <c r="BD195" s="289" t="s">
        <v>7711</v>
      </c>
      <c r="BE195" s="71" t="s">
        <v>65</v>
      </c>
      <c r="BF195" s="71" t="s">
        <v>65</v>
      </c>
    </row>
    <row r="196" spans="2:58" x14ac:dyDescent="0.25">
      <c r="B196" s="71">
        <v>2025</v>
      </c>
      <c r="C196" s="71">
        <v>891780111</v>
      </c>
      <c r="D196" s="71" t="s">
        <v>63</v>
      </c>
      <c r="E196" s="102" t="s">
        <v>7710</v>
      </c>
      <c r="F196" s="72" t="s">
        <v>7709</v>
      </c>
      <c r="G196" s="72">
        <v>0</v>
      </c>
      <c r="H196" s="72" t="s">
        <v>71</v>
      </c>
      <c r="I196" s="72" t="s">
        <v>2884</v>
      </c>
      <c r="J196" s="104" t="s">
        <v>81</v>
      </c>
      <c r="K196" s="75" t="s">
        <v>7708</v>
      </c>
      <c r="L196" s="76">
        <v>4000000</v>
      </c>
      <c r="M196" s="72" t="s">
        <v>66</v>
      </c>
      <c r="N196" s="75" t="s">
        <v>5217</v>
      </c>
      <c r="O196" s="75">
        <v>1082837132</v>
      </c>
      <c r="P196" s="75">
        <v>1158</v>
      </c>
      <c r="Q196" s="78">
        <v>45800</v>
      </c>
      <c r="R196" s="75">
        <v>53794260</v>
      </c>
      <c r="S196" s="78">
        <v>45807</v>
      </c>
      <c r="T196" s="76">
        <v>4000000</v>
      </c>
      <c r="U196" s="76">
        <v>17703</v>
      </c>
      <c r="V196" s="72" t="s">
        <v>65</v>
      </c>
      <c r="W196" s="76">
        <v>72221403</v>
      </c>
      <c r="X196" s="104" t="s">
        <v>5709</v>
      </c>
      <c r="Y196" s="78">
        <v>45807</v>
      </c>
      <c r="Z196" s="78">
        <v>45807</v>
      </c>
      <c r="AA196" s="78" t="s">
        <v>73</v>
      </c>
      <c r="AB196" s="78">
        <v>45821</v>
      </c>
      <c r="AC196" s="102">
        <f t="shared" si="12"/>
        <v>14</v>
      </c>
      <c r="AD196" s="72">
        <v>0</v>
      </c>
      <c r="AE196" s="76">
        <v>0</v>
      </c>
      <c r="AF196" s="72">
        <v>0</v>
      </c>
      <c r="AG196" s="79" t="s">
        <v>73</v>
      </c>
      <c r="AH196" s="102">
        <f t="shared" si="13"/>
        <v>0</v>
      </c>
      <c r="AI196" s="72">
        <v>0</v>
      </c>
      <c r="AJ196" s="76">
        <v>0</v>
      </c>
      <c r="AK196" s="72" t="s">
        <v>73</v>
      </c>
      <c r="AL196" s="80" t="s">
        <v>73</v>
      </c>
      <c r="AM196" s="72">
        <v>0</v>
      </c>
      <c r="AN196" s="80" t="s">
        <v>73</v>
      </c>
      <c r="AO196" s="80" t="s">
        <v>73</v>
      </c>
      <c r="AP196" s="80" t="s">
        <v>73</v>
      </c>
      <c r="AQ196" s="102">
        <f t="shared" si="14"/>
        <v>0</v>
      </c>
      <c r="AR196" s="102">
        <f t="shared" si="15"/>
        <v>4000000</v>
      </c>
      <c r="AS196" s="72" t="s">
        <v>319</v>
      </c>
      <c r="AT196" s="76">
        <v>0</v>
      </c>
      <c r="AU196" s="72" t="s">
        <v>319</v>
      </c>
      <c r="AV196" s="76">
        <v>0</v>
      </c>
      <c r="AW196" s="81" t="s">
        <v>73</v>
      </c>
      <c r="AX196" s="82">
        <v>0</v>
      </c>
      <c r="AY196" s="143">
        <f t="shared" si="16"/>
        <v>4000000</v>
      </c>
      <c r="AZ196" s="84">
        <f t="shared" si="17"/>
        <v>0</v>
      </c>
      <c r="BA196" s="85">
        <v>1</v>
      </c>
      <c r="BB196" s="81" t="s">
        <v>73</v>
      </c>
      <c r="BC196" s="72" t="s">
        <v>208</v>
      </c>
      <c r="BD196" s="289" t="s">
        <v>7707</v>
      </c>
      <c r="BE196" s="71" t="s">
        <v>65</v>
      </c>
      <c r="BF196" s="71" t="s">
        <v>65</v>
      </c>
    </row>
    <row r="197" spans="2:58" x14ac:dyDescent="0.25">
      <c r="B197" s="71">
        <v>2025</v>
      </c>
      <c r="C197" s="71">
        <v>891780111</v>
      </c>
      <c r="D197" s="71" t="s">
        <v>63</v>
      </c>
      <c r="E197" s="102" t="s">
        <v>7706</v>
      </c>
      <c r="F197" s="72" t="s">
        <v>7705</v>
      </c>
      <c r="G197" s="72">
        <v>0</v>
      </c>
      <c r="H197" s="72" t="s">
        <v>71</v>
      </c>
      <c r="I197" s="72" t="s">
        <v>2884</v>
      </c>
      <c r="J197" s="104" t="s">
        <v>81</v>
      </c>
      <c r="K197" s="75" t="s">
        <v>7704</v>
      </c>
      <c r="L197" s="76">
        <v>45500000</v>
      </c>
      <c r="M197" s="72" t="s">
        <v>66</v>
      </c>
      <c r="N197" s="75" t="s">
        <v>7703</v>
      </c>
      <c r="O197" s="75">
        <v>20897317</v>
      </c>
      <c r="P197" s="75">
        <v>1137</v>
      </c>
      <c r="Q197" s="78">
        <v>45797</v>
      </c>
      <c r="R197" s="75">
        <v>654500000</v>
      </c>
      <c r="S197" s="78">
        <v>45807</v>
      </c>
      <c r="T197" s="76">
        <v>45500000</v>
      </c>
      <c r="U197" s="76">
        <v>17702</v>
      </c>
      <c r="V197" s="72" t="s">
        <v>65</v>
      </c>
      <c r="W197" s="76">
        <v>16078654</v>
      </c>
      <c r="X197" s="104" t="s">
        <v>365</v>
      </c>
      <c r="Y197" s="78">
        <v>45807</v>
      </c>
      <c r="Z197" s="78">
        <v>45807</v>
      </c>
      <c r="AA197" s="78" t="s">
        <v>73</v>
      </c>
      <c r="AB197" s="78">
        <v>46015</v>
      </c>
      <c r="AC197" s="102">
        <f t="shared" si="12"/>
        <v>208</v>
      </c>
      <c r="AD197" s="72">
        <v>0</v>
      </c>
      <c r="AE197" s="76">
        <v>0</v>
      </c>
      <c r="AF197" s="72">
        <v>0</v>
      </c>
      <c r="AG197" s="79" t="s">
        <v>73</v>
      </c>
      <c r="AH197" s="102">
        <f t="shared" si="13"/>
        <v>0</v>
      </c>
      <c r="AI197" s="72">
        <v>0</v>
      </c>
      <c r="AJ197" s="76">
        <v>0</v>
      </c>
      <c r="AK197" s="72" t="s">
        <v>73</v>
      </c>
      <c r="AL197" s="80" t="s">
        <v>73</v>
      </c>
      <c r="AM197" s="72">
        <v>0</v>
      </c>
      <c r="AN197" s="80" t="s">
        <v>73</v>
      </c>
      <c r="AO197" s="80" t="s">
        <v>73</v>
      </c>
      <c r="AP197" s="80" t="s">
        <v>73</v>
      </c>
      <c r="AQ197" s="102">
        <f t="shared" si="14"/>
        <v>0</v>
      </c>
      <c r="AR197" s="102">
        <f t="shared" si="15"/>
        <v>45500000</v>
      </c>
      <c r="AS197" s="72" t="s">
        <v>319</v>
      </c>
      <c r="AT197" s="76">
        <v>0</v>
      </c>
      <c r="AU197" s="72" t="s">
        <v>319</v>
      </c>
      <c r="AV197" s="76">
        <v>0</v>
      </c>
      <c r="AW197" s="81" t="s">
        <v>73</v>
      </c>
      <c r="AX197" s="82">
        <v>6500000</v>
      </c>
      <c r="AY197" s="143">
        <f t="shared" si="16"/>
        <v>39000000</v>
      </c>
      <c r="AZ197" s="84">
        <f t="shared" si="17"/>
        <v>0.14285714285714285</v>
      </c>
      <c r="BA197" s="85">
        <v>0.14000000000000001</v>
      </c>
      <c r="BB197" s="81" t="s">
        <v>73</v>
      </c>
      <c r="BC197" s="72" t="s">
        <v>123</v>
      </c>
      <c r="BD197" s="289" t="s">
        <v>7702</v>
      </c>
      <c r="BE197" s="71" t="s">
        <v>65</v>
      </c>
      <c r="BF197" s="71" t="s">
        <v>65</v>
      </c>
    </row>
    <row r="198" spans="2:58" x14ac:dyDescent="0.25">
      <c r="B198" s="71">
        <v>2025</v>
      </c>
      <c r="C198" s="71">
        <v>891780111</v>
      </c>
      <c r="D198" s="71" t="s">
        <v>63</v>
      </c>
      <c r="E198" s="102" t="s">
        <v>7701</v>
      </c>
      <c r="F198" s="72" t="s">
        <v>7700</v>
      </c>
      <c r="G198" s="72">
        <v>0</v>
      </c>
      <c r="H198" s="72" t="s">
        <v>71</v>
      </c>
      <c r="I198" s="72" t="s">
        <v>2884</v>
      </c>
      <c r="J198" s="104" t="s">
        <v>81</v>
      </c>
      <c r="K198" s="75" t="s">
        <v>7699</v>
      </c>
      <c r="L198" s="76">
        <v>24000000</v>
      </c>
      <c r="M198" s="72" t="s">
        <v>66</v>
      </c>
      <c r="N198" s="75" t="s">
        <v>7698</v>
      </c>
      <c r="O198" s="75">
        <v>1083041222</v>
      </c>
      <c r="P198" s="75">
        <v>1146</v>
      </c>
      <c r="Q198" s="78">
        <v>45798</v>
      </c>
      <c r="R198" s="75">
        <v>143846500</v>
      </c>
      <c r="S198" s="78">
        <v>45807</v>
      </c>
      <c r="T198" s="76">
        <v>24000000</v>
      </c>
      <c r="U198" s="76">
        <v>17701</v>
      </c>
      <c r="V198" s="72" t="s">
        <v>65</v>
      </c>
      <c r="W198" s="76">
        <v>85472020</v>
      </c>
      <c r="X198" s="104" t="s">
        <v>7445</v>
      </c>
      <c r="Y198" s="78">
        <v>45807</v>
      </c>
      <c r="Z198" s="78">
        <v>45807</v>
      </c>
      <c r="AA198" s="78" t="s">
        <v>73</v>
      </c>
      <c r="AB198" s="78">
        <v>46173</v>
      </c>
      <c r="AC198" s="102">
        <f t="shared" si="12"/>
        <v>366</v>
      </c>
      <c r="AD198" s="72">
        <v>0</v>
      </c>
      <c r="AE198" s="76">
        <v>0</v>
      </c>
      <c r="AF198" s="72">
        <v>0</v>
      </c>
      <c r="AG198" s="79" t="s">
        <v>73</v>
      </c>
      <c r="AH198" s="102">
        <f t="shared" si="13"/>
        <v>0</v>
      </c>
      <c r="AI198" s="72">
        <v>0</v>
      </c>
      <c r="AJ198" s="76">
        <v>0</v>
      </c>
      <c r="AK198" s="72" t="s">
        <v>73</v>
      </c>
      <c r="AL198" s="80" t="s">
        <v>73</v>
      </c>
      <c r="AM198" s="72">
        <v>0</v>
      </c>
      <c r="AN198" s="80" t="s">
        <v>73</v>
      </c>
      <c r="AO198" s="80" t="s">
        <v>73</v>
      </c>
      <c r="AP198" s="80" t="s">
        <v>73</v>
      </c>
      <c r="AQ198" s="102">
        <f t="shared" si="14"/>
        <v>0</v>
      </c>
      <c r="AR198" s="102">
        <f t="shared" si="15"/>
        <v>24000000</v>
      </c>
      <c r="AS198" s="72" t="s">
        <v>319</v>
      </c>
      <c r="AT198" s="76">
        <v>0</v>
      </c>
      <c r="AU198" s="72" t="s">
        <v>319</v>
      </c>
      <c r="AV198" s="76">
        <v>0</v>
      </c>
      <c r="AW198" s="81" t="s">
        <v>73</v>
      </c>
      <c r="AX198" s="82">
        <v>0</v>
      </c>
      <c r="AY198" s="143">
        <f t="shared" si="16"/>
        <v>24000000</v>
      </c>
      <c r="AZ198" s="84">
        <f t="shared" si="17"/>
        <v>0</v>
      </c>
      <c r="BA198" s="85">
        <v>0</v>
      </c>
      <c r="BB198" s="81" t="s">
        <v>73</v>
      </c>
      <c r="BC198" s="72" t="s">
        <v>123</v>
      </c>
      <c r="BD198" s="289" t="s">
        <v>7697</v>
      </c>
      <c r="BE198" s="71" t="s">
        <v>65</v>
      </c>
      <c r="BF198" s="71" t="s">
        <v>65</v>
      </c>
    </row>
    <row r="199" spans="2:58" x14ac:dyDescent="0.25">
      <c r="B199" s="71">
        <v>2025</v>
      </c>
      <c r="C199" s="71">
        <v>891780111</v>
      </c>
      <c r="D199" s="71" t="s">
        <v>63</v>
      </c>
      <c r="E199" s="102" t="s">
        <v>7696</v>
      </c>
      <c r="F199" s="72" t="s">
        <v>7695</v>
      </c>
      <c r="G199" s="72">
        <v>0</v>
      </c>
      <c r="H199" s="72" t="s">
        <v>71</v>
      </c>
      <c r="I199" s="72" t="s">
        <v>2884</v>
      </c>
      <c r="J199" s="104" t="s">
        <v>81</v>
      </c>
      <c r="K199" s="75" t="s">
        <v>7694</v>
      </c>
      <c r="L199" s="76">
        <v>32000000</v>
      </c>
      <c r="M199" s="72" t="s">
        <v>66</v>
      </c>
      <c r="N199" s="75" t="s">
        <v>7693</v>
      </c>
      <c r="O199" s="75">
        <v>1082927274</v>
      </c>
      <c r="P199" s="75">
        <v>1137</v>
      </c>
      <c r="Q199" s="78">
        <v>45797</v>
      </c>
      <c r="R199" s="75">
        <v>654500000</v>
      </c>
      <c r="S199" s="78">
        <v>45807</v>
      </c>
      <c r="T199" s="76">
        <v>32000000</v>
      </c>
      <c r="U199" s="76">
        <v>17700</v>
      </c>
      <c r="V199" s="72" t="s">
        <v>65</v>
      </c>
      <c r="W199" s="76">
        <v>16078654</v>
      </c>
      <c r="X199" s="104" t="s">
        <v>365</v>
      </c>
      <c r="Y199" s="78">
        <v>45807</v>
      </c>
      <c r="Z199" s="78">
        <v>45807</v>
      </c>
      <c r="AA199" s="78" t="s">
        <v>73</v>
      </c>
      <c r="AB199" s="78">
        <v>46015</v>
      </c>
      <c r="AC199" s="102">
        <f t="shared" si="12"/>
        <v>208</v>
      </c>
      <c r="AD199" s="72">
        <v>0</v>
      </c>
      <c r="AE199" s="76">
        <v>0</v>
      </c>
      <c r="AF199" s="72">
        <v>0</v>
      </c>
      <c r="AG199" s="79" t="s">
        <v>73</v>
      </c>
      <c r="AH199" s="102">
        <f t="shared" si="13"/>
        <v>0</v>
      </c>
      <c r="AI199" s="72">
        <v>0</v>
      </c>
      <c r="AJ199" s="76">
        <v>0</v>
      </c>
      <c r="AK199" s="72" t="s">
        <v>73</v>
      </c>
      <c r="AL199" s="80" t="s">
        <v>73</v>
      </c>
      <c r="AM199" s="72">
        <v>0</v>
      </c>
      <c r="AN199" s="80" t="s">
        <v>73</v>
      </c>
      <c r="AO199" s="80" t="s">
        <v>73</v>
      </c>
      <c r="AP199" s="80" t="s">
        <v>73</v>
      </c>
      <c r="AQ199" s="102">
        <f t="shared" si="14"/>
        <v>0</v>
      </c>
      <c r="AR199" s="102">
        <f t="shared" si="15"/>
        <v>32000000</v>
      </c>
      <c r="AS199" s="72" t="s">
        <v>319</v>
      </c>
      <c r="AT199" s="76">
        <v>0</v>
      </c>
      <c r="AU199" s="72" t="s">
        <v>319</v>
      </c>
      <c r="AV199" s="76">
        <v>0</v>
      </c>
      <c r="AW199" s="81" t="s">
        <v>73</v>
      </c>
      <c r="AX199" s="82">
        <v>4571429</v>
      </c>
      <c r="AY199" s="143">
        <f t="shared" si="16"/>
        <v>27428571</v>
      </c>
      <c r="AZ199" s="84">
        <f t="shared" si="17"/>
        <v>0.14285715625000001</v>
      </c>
      <c r="BA199" s="85">
        <v>0.14000000000000001</v>
      </c>
      <c r="BB199" s="81" t="s">
        <v>73</v>
      </c>
      <c r="BC199" s="72" t="s">
        <v>123</v>
      </c>
      <c r="BD199" s="289" t="s">
        <v>7692</v>
      </c>
      <c r="BE199" s="71" t="s">
        <v>65</v>
      </c>
      <c r="BF199" s="71" t="s">
        <v>65</v>
      </c>
    </row>
    <row r="200" spans="2:58" x14ac:dyDescent="0.25">
      <c r="B200" s="71">
        <v>2025</v>
      </c>
      <c r="C200" s="71">
        <v>891780111</v>
      </c>
      <c r="D200" s="71" t="s">
        <v>63</v>
      </c>
      <c r="E200" s="102" t="s">
        <v>7691</v>
      </c>
      <c r="F200" s="72" t="s">
        <v>7690</v>
      </c>
      <c r="G200" s="72">
        <v>0</v>
      </c>
      <c r="H200" s="72" t="s">
        <v>71</v>
      </c>
      <c r="I200" s="72" t="s">
        <v>2884</v>
      </c>
      <c r="J200" s="104" t="s">
        <v>81</v>
      </c>
      <c r="K200" s="75" t="s">
        <v>7689</v>
      </c>
      <c r="L200" s="76">
        <v>32000000</v>
      </c>
      <c r="M200" s="72" t="s">
        <v>66</v>
      </c>
      <c r="N200" s="75" t="s">
        <v>3455</v>
      </c>
      <c r="O200" s="75">
        <v>1082410248</v>
      </c>
      <c r="P200" s="75">
        <v>1137</v>
      </c>
      <c r="Q200" s="78">
        <v>45797</v>
      </c>
      <c r="R200" s="75">
        <v>654500000</v>
      </c>
      <c r="S200" s="78">
        <v>45812</v>
      </c>
      <c r="T200" s="76">
        <v>32000000</v>
      </c>
      <c r="U200" s="76">
        <v>18632</v>
      </c>
      <c r="V200" s="72" t="s">
        <v>65</v>
      </c>
      <c r="W200" s="76">
        <v>16078654</v>
      </c>
      <c r="X200" s="104" t="s">
        <v>365</v>
      </c>
      <c r="Y200" s="78">
        <v>45811</v>
      </c>
      <c r="Z200" s="78">
        <v>45812</v>
      </c>
      <c r="AA200" s="78" t="s">
        <v>73</v>
      </c>
      <c r="AB200" s="78">
        <v>46015</v>
      </c>
      <c r="AC200" s="102">
        <f t="shared" ref="AC200:AC263" si="18">+IF(AA200="1800-01-01",AB200-Z200,AB200-AA200)</f>
        <v>203</v>
      </c>
      <c r="AD200" s="72">
        <v>0</v>
      </c>
      <c r="AE200" s="76">
        <v>0</v>
      </c>
      <c r="AF200" s="72">
        <v>0</v>
      </c>
      <c r="AG200" s="79" t="s">
        <v>73</v>
      </c>
      <c r="AH200" s="102">
        <f t="shared" ref="AH200:AH263" si="19">+IF(AG200="1800-01-01",0,AG200-AB200)</f>
        <v>0</v>
      </c>
      <c r="AI200" s="72">
        <v>0</v>
      </c>
      <c r="AJ200" s="76">
        <v>0</v>
      </c>
      <c r="AK200" s="72" t="s">
        <v>73</v>
      </c>
      <c r="AL200" s="80" t="s">
        <v>73</v>
      </c>
      <c r="AM200" s="72">
        <v>0</v>
      </c>
      <c r="AN200" s="80" t="s">
        <v>73</v>
      </c>
      <c r="AO200" s="80" t="s">
        <v>73</v>
      </c>
      <c r="AP200" s="80" t="s">
        <v>73</v>
      </c>
      <c r="AQ200" s="102">
        <f t="shared" ref="AQ200:AQ263" si="20">+IF(AN200="1800-01-01",0,AO200-AN200)</f>
        <v>0</v>
      </c>
      <c r="AR200" s="102">
        <f t="shared" ref="AR200:AR263" si="21">+L200+AE200-AJ200</f>
        <v>32000000</v>
      </c>
      <c r="AS200" s="72" t="s">
        <v>319</v>
      </c>
      <c r="AT200" s="76">
        <v>0</v>
      </c>
      <c r="AU200" s="72" t="s">
        <v>319</v>
      </c>
      <c r="AV200" s="76">
        <v>0</v>
      </c>
      <c r="AW200" s="81" t="s">
        <v>73</v>
      </c>
      <c r="AX200" s="82">
        <v>0</v>
      </c>
      <c r="AY200" s="143">
        <f t="shared" ref="AY200:AY263" si="22">AR200-AX200</f>
        <v>32000000</v>
      </c>
      <c r="AZ200" s="84">
        <f t="shared" ref="AZ200:AZ263" si="23">+IFERROR(AX200/AR200,"_")</f>
        <v>0</v>
      </c>
      <c r="BA200" s="85">
        <v>0</v>
      </c>
      <c r="BB200" s="81" t="s">
        <v>73</v>
      </c>
      <c r="BC200" s="72" t="s">
        <v>123</v>
      </c>
      <c r="BD200" s="289" t="s">
        <v>7688</v>
      </c>
      <c r="BE200" s="71" t="s">
        <v>65</v>
      </c>
      <c r="BF200" s="71" t="s">
        <v>65</v>
      </c>
    </row>
    <row r="201" spans="2:58" x14ac:dyDescent="0.25">
      <c r="B201" s="71">
        <v>2025</v>
      </c>
      <c r="C201" s="71">
        <v>891780111</v>
      </c>
      <c r="D201" s="71" t="s">
        <v>63</v>
      </c>
      <c r="E201" s="102" t="s">
        <v>7687</v>
      </c>
      <c r="F201" s="72" t="s">
        <v>7686</v>
      </c>
      <c r="G201" s="72">
        <v>0</v>
      </c>
      <c r="H201" s="72" t="s">
        <v>71</v>
      </c>
      <c r="I201" s="72" t="s">
        <v>2884</v>
      </c>
      <c r="J201" s="104" t="s">
        <v>81</v>
      </c>
      <c r="K201" s="75" t="s">
        <v>7685</v>
      </c>
      <c r="L201" s="76">
        <v>40000000</v>
      </c>
      <c r="M201" s="72" t="s">
        <v>66</v>
      </c>
      <c r="N201" s="75" t="s">
        <v>7684</v>
      </c>
      <c r="O201" s="75">
        <v>1083025029</v>
      </c>
      <c r="P201" s="75">
        <v>1137</v>
      </c>
      <c r="Q201" s="78">
        <v>45797</v>
      </c>
      <c r="R201" s="75">
        <v>654500000</v>
      </c>
      <c r="S201" s="78">
        <v>45812</v>
      </c>
      <c r="T201" s="76">
        <v>40000000</v>
      </c>
      <c r="U201" s="76">
        <v>18633</v>
      </c>
      <c r="V201" s="72" t="s">
        <v>65</v>
      </c>
      <c r="W201" s="76">
        <v>16078654</v>
      </c>
      <c r="X201" s="104" t="s">
        <v>365</v>
      </c>
      <c r="Y201" s="78">
        <v>45811</v>
      </c>
      <c r="Z201" s="78">
        <v>45812</v>
      </c>
      <c r="AA201" s="78" t="s">
        <v>73</v>
      </c>
      <c r="AB201" s="78">
        <v>46015</v>
      </c>
      <c r="AC201" s="102">
        <f t="shared" si="18"/>
        <v>203</v>
      </c>
      <c r="AD201" s="72">
        <v>0</v>
      </c>
      <c r="AE201" s="76">
        <v>0</v>
      </c>
      <c r="AF201" s="72">
        <v>0</v>
      </c>
      <c r="AG201" s="79" t="s">
        <v>73</v>
      </c>
      <c r="AH201" s="102">
        <f t="shared" si="19"/>
        <v>0</v>
      </c>
      <c r="AI201" s="72">
        <v>0</v>
      </c>
      <c r="AJ201" s="76">
        <v>0</v>
      </c>
      <c r="AK201" s="72" t="s">
        <v>73</v>
      </c>
      <c r="AL201" s="80" t="s">
        <v>73</v>
      </c>
      <c r="AM201" s="72">
        <v>0</v>
      </c>
      <c r="AN201" s="80" t="s">
        <v>73</v>
      </c>
      <c r="AO201" s="80" t="s">
        <v>73</v>
      </c>
      <c r="AP201" s="80" t="s">
        <v>73</v>
      </c>
      <c r="AQ201" s="102">
        <f t="shared" si="20"/>
        <v>0</v>
      </c>
      <c r="AR201" s="102">
        <f t="shared" si="21"/>
        <v>40000000</v>
      </c>
      <c r="AS201" s="72" t="s">
        <v>319</v>
      </c>
      <c r="AT201" s="76">
        <v>0</v>
      </c>
      <c r="AU201" s="72" t="s">
        <v>319</v>
      </c>
      <c r="AV201" s="76">
        <v>0</v>
      </c>
      <c r="AW201" s="81" t="s">
        <v>73</v>
      </c>
      <c r="AX201" s="82">
        <v>5714286</v>
      </c>
      <c r="AY201" s="143">
        <f t="shared" si="22"/>
        <v>34285714</v>
      </c>
      <c r="AZ201" s="84">
        <f t="shared" si="23"/>
        <v>0.14285714999999999</v>
      </c>
      <c r="BA201" s="85">
        <v>0.14000000000000001</v>
      </c>
      <c r="BB201" s="81" t="s">
        <v>73</v>
      </c>
      <c r="BC201" s="72" t="s">
        <v>123</v>
      </c>
      <c r="BD201" s="289" t="s">
        <v>7683</v>
      </c>
      <c r="BE201" s="71" t="s">
        <v>65</v>
      </c>
      <c r="BF201" s="71" t="s">
        <v>65</v>
      </c>
    </row>
    <row r="202" spans="2:58" x14ac:dyDescent="0.25">
      <c r="B202" s="71">
        <v>2025</v>
      </c>
      <c r="C202" s="71">
        <v>891780111</v>
      </c>
      <c r="D202" s="71" t="s">
        <v>63</v>
      </c>
      <c r="E202" s="102" t="s">
        <v>7682</v>
      </c>
      <c r="F202" s="72" t="s">
        <v>7681</v>
      </c>
      <c r="G202" s="72">
        <v>0</v>
      </c>
      <c r="H202" s="72" t="s">
        <v>71</v>
      </c>
      <c r="I202" s="72" t="s">
        <v>2884</v>
      </c>
      <c r="J202" s="104" t="s">
        <v>81</v>
      </c>
      <c r="K202" s="75" t="s">
        <v>7680</v>
      </c>
      <c r="L202" s="76">
        <v>48000000</v>
      </c>
      <c r="M202" s="72" t="s">
        <v>66</v>
      </c>
      <c r="N202" s="75" t="s">
        <v>7679</v>
      </c>
      <c r="O202" s="75">
        <v>80056462</v>
      </c>
      <c r="P202" s="75">
        <v>1137</v>
      </c>
      <c r="Q202" s="78">
        <v>45797</v>
      </c>
      <c r="R202" s="75">
        <v>654500000</v>
      </c>
      <c r="S202" s="78">
        <v>45813</v>
      </c>
      <c r="T202" s="76">
        <v>48000000</v>
      </c>
      <c r="U202" s="76">
        <v>18668</v>
      </c>
      <c r="V202" s="72" t="s">
        <v>65</v>
      </c>
      <c r="W202" s="76">
        <v>16078654</v>
      </c>
      <c r="X202" s="104" t="s">
        <v>365</v>
      </c>
      <c r="Y202" s="78">
        <v>45812</v>
      </c>
      <c r="Z202" s="78">
        <v>45813</v>
      </c>
      <c r="AA202" s="78" t="s">
        <v>73</v>
      </c>
      <c r="AB202" s="78">
        <v>46015</v>
      </c>
      <c r="AC202" s="102">
        <f t="shared" si="18"/>
        <v>202</v>
      </c>
      <c r="AD202" s="72">
        <v>0</v>
      </c>
      <c r="AE202" s="76">
        <v>0</v>
      </c>
      <c r="AF202" s="72">
        <v>0</v>
      </c>
      <c r="AG202" s="79" t="s">
        <v>73</v>
      </c>
      <c r="AH202" s="102">
        <f t="shared" si="19"/>
        <v>0</v>
      </c>
      <c r="AI202" s="72">
        <v>0</v>
      </c>
      <c r="AJ202" s="76">
        <v>0</v>
      </c>
      <c r="AK202" s="72" t="s">
        <v>73</v>
      </c>
      <c r="AL202" s="80" t="s">
        <v>73</v>
      </c>
      <c r="AM202" s="72">
        <v>0</v>
      </c>
      <c r="AN202" s="80" t="s">
        <v>73</v>
      </c>
      <c r="AO202" s="80" t="s">
        <v>73</v>
      </c>
      <c r="AP202" s="80" t="s">
        <v>73</v>
      </c>
      <c r="AQ202" s="102">
        <f t="shared" si="20"/>
        <v>0</v>
      </c>
      <c r="AR202" s="102">
        <f t="shared" si="21"/>
        <v>48000000</v>
      </c>
      <c r="AS202" s="72" t="s">
        <v>319</v>
      </c>
      <c r="AT202" s="76">
        <v>0</v>
      </c>
      <c r="AU202" s="72" t="s">
        <v>319</v>
      </c>
      <c r="AV202" s="76">
        <v>0</v>
      </c>
      <c r="AW202" s="81" t="s">
        <v>73</v>
      </c>
      <c r="AX202" s="82">
        <v>0</v>
      </c>
      <c r="AY202" s="143">
        <f t="shared" si="22"/>
        <v>48000000</v>
      </c>
      <c r="AZ202" s="84">
        <f t="shared" si="23"/>
        <v>0</v>
      </c>
      <c r="BA202" s="85">
        <v>0</v>
      </c>
      <c r="BB202" s="81" t="s">
        <v>73</v>
      </c>
      <c r="BC202" s="72" t="s">
        <v>123</v>
      </c>
      <c r="BD202" s="289" t="s">
        <v>7678</v>
      </c>
      <c r="BE202" s="71" t="s">
        <v>65</v>
      </c>
      <c r="BF202" s="71" t="s">
        <v>65</v>
      </c>
    </row>
    <row r="203" spans="2:58" x14ac:dyDescent="0.25">
      <c r="B203" s="71">
        <v>2025</v>
      </c>
      <c r="C203" s="71">
        <v>891780111</v>
      </c>
      <c r="D203" s="71" t="s">
        <v>63</v>
      </c>
      <c r="E203" s="102" t="s">
        <v>7677</v>
      </c>
      <c r="F203" s="72" t="s">
        <v>7676</v>
      </c>
      <c r="G203" s="72">
        <v>0</v>
      </c>
      <c r="H203" s="72" t="s">
        <v>71</v>
      </c>
      <c r="I203" s="72" t="s">
        <v>2884</v>
      </c>
      <c r="J203" s="104" t="s">
        <v>81</v>
      </c>
      <c r="K203" s="75" t="s">
        <v>7675</v>
      </c>
      <c r="L203" s="76">
        <v>48000000</v>
      </c>
      <c r="M203" s="72" t="s">
        <v>66</v>
      </c>
      <c r="N203" s="75" t="s">
        <v>7674</v>
      </c>
      <c r="O203" s="75">
        <v>30403213</v>
      </c>
      <c r="P203" s="75">
        <v>1137</v>
      </c>
      <c r="Q203" s="78">
        <v>45797</v>
      </c>
      <c r="R203" s="75">
        <v>654500000</v>
      </c>
      <c r="S203" s="78">
        <v>45813</v>
      </c>
      <c r="T203" s="76">
        <v>48000000</v>
      </c>
      <c r="U203" s="76">
        <v>18670</v>
      </c>
      <c r="V203" s="72" t="s">
        <v>65</v>
      </c>
      <c r="W203" s="76">
        <v>84458088</v>
      </c>
      <c r="X203" s="104" t="s">
        <v>3198</v>
      </c>
      <c r="Y203" s="78">
        <v>45812</v>
      </c>
      <c r="Z203" s="78">
        <v>45813</v>
      </c>
      <c r="AA203" s="78" t="s">
        <v>73</v>
      </c>
      <c r="AB203" s="78">
        <v>46015</v>
      </c>
      <c r="AC203" s="102">
        <f t="shared" si="18"/>
        <v>202</v>
      </c>
      <c r="AD203" s="72">
        <v>0</v>
      </c>
      <c r="AE203" s="76">
        <v>0</v>
      </c>
      <c r="AF203" s="72">
        <v>0</v>
      </c>
      <c r="AG203" s="79" t="s">
        <v>73</v>
      </c>
      <c r="AH203" s="102">
        <f t="shared" si="19"/>
        <v>0</v>
      </c>
      <c r="AI203" s="72">
        <v>0</v>
      </c>
      <c r="AJ203" s="76">
        <v>0</v>
      </c>
      <c r="AK203" s="72" t="s">
        <v>73</v>
      </c>
      <c r="AL203" s="80" t="s">
        <v>73</v>
      </c>
      <c r="AM203" s="72">
        <v>0</v>
      </c>
      <c r="AN203" s="80" t="s">
        <v>73</v>
      </c>
      <c r="AO203" s="80" t="s">
        <v>73</v>
      </c>
      <c r="AP203" s="80" t="s">
        <v>73</v>
      </c>
      <c r="AQ203" s="102">
        <f t="shared" si="20"/>
        <v>0</v>
      </c>
      <c r="AR203" s="102">
        <f t="shared" si="21"/>
        <v>48000000</v>
      </c>
      <c r="AS203" s="72" t="s">
        <v>319</v>
      </c>
      <c r="AT203" s="76">
        <v>0</v>
      </c>
      <c r="AU203" s="72" t="s">
        <v>319</v>
      </c>
      <c r="AV203" s="76">
        <v>0</v>
      </c>
      <c r="AW203" s="81" t="s">
        <v>73</v>
      </c>
      <c r="AX203" s="82">
        <v>6857143</v>
      </c>
      <c r="AY203" s="143">
        <f t="shared" si="22"/>
        <v>41142857</v>
      </c>
      <c r="AZ203" s="84">
        <f t="shared" si="23"/>
        <v>0.14285714583333334</v>
      </c>
      <c r="BA203" s="85">
        <v>0.14000000000000001</v>
      </c>
      <c r="BB203" s="81" t="s">
        <v>73</v>
      </c>
      <c r="BC203" s="72" t="s">
        <v>123</v>
      </c>
      <c r="BD203" s="289" t="s">
        <v>7673</v>
      </c>
      <c r="BE203" s="71" t="s">
        <v>65</v>
      </c>
      <c r="BF203" s="71" t="s">
        <v>65</v>
      </c>
    </row>
    <row r="204" spans="2:58" x14ac:dyDescent="0.25">
      <c r="B204" s="71">
        <v>2025</v>
      </c>
      <c r="C204" s="71">
        <v>891780111</v>
      </c>
      <c r="D204" s="71" t="s">
        <v>63</v>
      </c>
      <c r="E204" s="102" t="s">
        <v>7672</v>
      </c>
      <c r="F204" s="72" t="s">
        <v>7671</v>
      </c>
      <c r="G204" s="72">
        <v>0</v>
      </c>
      <c r="H204" s="72" t="s">
        <v>71</v>
      </c>
      <c r="I204" s="72" t="s">
        <v>2884</v>
      </c>
      <c r="J204" s="104" t="s">
        <v>81</v>
      </c>
      <c r="K204" s="75" t="s">
        <v>7670</v>
      </c>
      <c r="L204" s="76">
        <v>32000000</v>
      </c>
      <c r="M204" s="72" t="s">
        <v>66</v>
      </c>
      <c r="N204" s="75" t="s">
        <v>7669</v>
      </c>
      <c r="O204" s="75">
        <v>1081820476</v>
      </c>
      <c r="P204" s="75">
        <v>1137</v>
      </c>
      <c r="Q204" s="78">
        <v>45797</v>
      </c>
      <c r="R204" s="75">
        <v>654500000</v>
      </c>
      <c r="S204" s="78">
        <v>45813</v>
      </c>
      <c r="T204" s="76">
        <v>32000000</v>
      </c>
      <c r="U204" s="76">
        <v>18669</v>
      </c>
      <c r="V204" s="72" t="s">
        <v>65</v>
      </c>
      <c r="W204" s="76">
        <v>16078654</v>
      </c>
      <c r="X204" s="104" t="s">
        <v>365</v>
      </c>
      <c r="Y204" s="78">
        <v>45812</v>
      </c>
      <c r="Z204" s="78">
        <v>45813</v>
      </c>
      <c r="AA204" s="78" t="s">
        <v>73</v>
      </c>
      <c r="AB204" s="78">
        <v>46015</v>
      </c>
      <c r="AC204" s="102">
        <f t="shared" si="18"/>
        <v>202</v>
      </c>
      <c r="AD204" s="72">
        <v>0</v>
      </c>
      <c r="AE204" s="76">
        <v>0</v>
      </c>
      <c r="AF204" s="72">
        <v>0</v>
      </c>
      <c r="AG204" s="79" t="s">
        <v>73</v>
      </c>
      <c r="AH204" s="102">
        <f t="shared" si="19"/>
        <v>0</v>
      </c>
      <c r="AI204" s="72">
        <v>0</v>
      </c>
      <c r="AJ204" s="76">
        <v>0</v>
      </c>
      <c r="AK204" s="72" t="s">
        <v>73</v>
      </c>
      <c r="AL204" s="80" t="s">
        <v>73</v>
      </c>
      <c r="AM204" s="72">
        <v>0</v>
      </c>
      <c r="AN204" s="80" t="s">
        <v>73</v>
      </c>
      <c r="AO204" s="80" t="s">
        <v>73</v>
      </c>
      <c r="AP204" s="80" t="s">
        <v>73</v>
      </c>
      <c r="AQ204" s="102">
        <f t="shared" si="20"/>
        <v>0</v>
      </c>
      <c r="AR204" s="102">
        <f t="shared" si="21"/>
        <v>32000000</v>
      </c>
      <c r="AS204" s="72" t="s">
        <v>319</v>
      </c>
      <c r="AT204" s="76">
        <v>0</v>
      </c>
      <c r="AU204" s="72" t="s">
        <v>319</v>
      </c>
      <c r="AV204" s="76">
        <v>0</v>
      </c>
      <c r="AW204" s="81" t="s">
        <v>73</v>
      </c>
      <c r="AX204" s="82">
        <v>0</v>
      </c>
      <c r="AY204" s="143">
        <f t="shared" si="22"/>
        <v>32000000</v>
      </c>
      <c r="AZ204" s="84">
        <f t="shared" si="23"/>
        <v>0</v>
      </c>
      <c r="BA204" s="85">
        <v>0</v>
      </c>
      <c r="BB204" s="81" t="s">
        <v>73</v>
      </c>
      <c r="BC204" s="72" t="s">
        <v>123</v>
      </c>
      <c r="BD204" s="289" t="s">
        <v>7668</v>
      </c>
      <c r="BE204" s="71" t="s">
        <v>65</v>
      </c>
      <c r="BF204" s="71" t="s">
        <v>65</v>
      </c>
    </row>
    <row r="205" spans="2:58" x14ac:dyDescent="0.25">
      <c r="B205" s="71">
        <v>2025</v>
      </c>
      <c r="C205" s="71">
        <v>891780111</v>
      </c>
      <c r="D205" s="71" t="s">
        <v>63</v>
      </c>
      <c r="E205" s="102" t="s">
        <v>7667</v>
      </c>
      <c r="F205" s="72" t="s">
        <v>7666</v>
      </c>
      <c r="G205" s="72">
        <v>0</v>
      </c>
      <c r="H205" s="72" t="s">
        <v>71</v>
      </c>
      <c r="I205" s="72" t="s">
        <v>2884</v>
      </c>
      <c r="J205" s="104" t="s">
        <v>81</v>
      </c>
      <c r="K205" s="75" t="s">
        <v>7665</v>
      </c>
      <c r="L205" s="76">
        <v>24000000</v>
      </c>
      <c r="M205" s="72" t="s">
        <v>66</v>
      </c>
      <c r="N205" s="75" t="s">
        <v>7664</v>
      </c>
      <c r="O205" s="75">
        <v>12568520</v>
      </c>
      <c r="P205" s="75">
        <v>1146</v>
      </c>
      <c r="Q205" s="78">
        <v>45798</v>
      </c>
      <c r="R205" s="75">
        <v>143846500</v>
      </c>
      <c r="S205" s="78">
        <v>45818</v>
      </c>
      <c r="T205" s="76">
        <v>24000000</v>
      </c>
      <c r="U205" s="76">
        <v>19391</v>
      </c>
      <c r="V205" s="72" t="s">
        <v>65</v>
      </c>
      <c r="W205" s="76">
        <v>85472020</v>
      </c>
      <c r="X205" s="104" t="s">
        <v>7445</v>
      </c>
      <c r="Y205" s="78">
        <v>45813</v>
      </c>
      <c r="Z205" s="78">
        <v>45818</v>
      </c>
      <c r="AA205" s="78" t="s">
        <v>73</v>
      </c>
      <c r="AB205" s="78">
        <v>46173</v>
      </c>
      <c r="AC205" s="102">
        <f t="shared" si="18"/>
        <v>355</v>
      </c>
      <c r="AD205" s="72">
        <v>0</v>
      </c>
      <c r="AE205" s="76">
        <v>0</v>
      </c>
      <c r="AF205" s="72">
        <v>0</v>
      </c>
      <c r="AG205" s="79" t="s">
        <v>73</v>
      </c>
      <c r="AH205" s="102">
        <f t="shared" si="19"/>
        <v>0</v>
      </c>
      <c r="AI205" s="72">
        <v>0</v>
      </c>
      <c r="AJ205" s="76">
        <v>0</v>
      </c>
      <c r="AK205" s="72" t="s">
        <v>73</v>
      </c>
      <c r="AL205" s="80" t="s">
        <v>73</v>
      </c>
      <c r="AM205" s="72">
        <v>0</v>
      </c>
      <c r="AN205" s="80" t="s">
        <v>73</v>
      </c>
      <c r="AO205" s="80" t="s">
        <v>73</v>
      </c>
      <c r="AP205" s="80" t="s">
        <v>73</v>
      </c>
      <c r="AQ205" s="102">
        <f t="shared" si="20"/>
        <v>0</v>
      </c>
      <c r="AR205" s="102">
        <f t="shared" si="21"/>
        <v>24000000</v>
      </c>
      <c r="AS205" s="72" t="s">
        <v>319</v>
      </c>
      <c r="AT205" s="76">
        <v>0</v>
      </c>
      <c r="AU205" s="72" t="s">
        <v>319</v>
      </c>
      <c r="AV205" s="76">
        <v>0</v>
      </c>
      <c r="AW205" s="81" t="s">
        <v>73</v>
      </c>
      <c r="AX205" s="82">
        <v>0</v>
      </c>
      <c r="AY205" s="143">
        <f t="shared" si="22"/>
        <v>24000000</v>
      </c>
      <c r="AZ205" s="84">
        <f t="shared" si="23"/>
        <v>0</v>
      </c>
      <c r="BA205" s="85">
        <v>0</v>
      </c>
      <c r="BB205" s="81" t="s">
        <v>73</v>
      </c>
      <c r="BC205" s="72" t="s">
        <v>123</v>
      </c>
      <c r="BD205" s="289" t="s">
        <v>7663</v>
      </c>
      <c r="BE205" s="71" t="s">
        <v>65</v>
      </c>
      <c r="BF205" s="71" t="s">
        <v>65</v>
      </c>
    </row>
    <row r="206" spans="2:58" x14ac:dyDescent="0.25">
      <c r="B206" s="71">
        <v>2025</v>
      </c>
      <c r="C206" s="71">
        <v>891780111</v>
      </c>
      <c r="D206" s="71" t="s">
        <v>63</v>
      </c>
      <c r="E206" s="102" t="s">
        <v>7662</v>
      </c>
      <c r="F206" s="72" t="s">
        <v>7661</v>
      </c>
      <c r="G206" s="72">
        <v>0</v>
      </c>
      <c r="H206" s="72" t="s">
        <v>71</v>
      </c>
      <c r="I206" s="72" t="s">
        <v>64</v>
      </c>
      <c r="J206" s="104" t="s">
        <v>81</v>
      </c>
      <c r="K206" s="75" t="s">
        <v>7660</v>
      </c>
      <c r="L206" s="76">
        <v>6300000</v>
      </c>
      <c r="M206" s="72" t="s">
        <v>66</v>
      </c>
      <c r="N206" s="75" t="s">
        <v>3185</v>
      </c>
      <c r="O206" s="75">
        <v>85449797</v>
      </c>
      <c r="P206" s="75">
        <v>923</v>
      </c>
      <c r="Q206" s="78">
        <v>45769</v>
      </c>
      <c r="R206" s="75">
        <v>333900000</v>
      </c>
      <c r="S206" s="78">
        <v>45814</v>
      </c>
      <c r="T206" s="76">
        <v>6300000</v>
      </c>
      <c r="U206" s="76">
        <v>19341</v>
      </c>
      <c r="V206" s="72" t="s">
        <v>65</v>
      </c>
      <c r="W206" s="76">
        <v>57428039</v>
      </c>
      <c r="X206" s="104" t="s">
        <v>7232</v>
      </c>
      <c r="Y206" s="78">
        <v>45814</v>
      </c>
      <c r="Z206" s="78">
        <v>45814</v>
      </c>
      <c r="AA206" s="78" t="s">
        <v>73</v>
      </c>
      <c r="AB206" s="78">
        <v>45899</v>
      </c>
      <c r="AC206" s="102">
        <f t="shared" si="18"/>
        <v>85</v>
      </c>
      <c r="AD206" s="72">
        <v>0</v>
      </c>
      <c r="AE206" s="76">
        <v>0</v>
      </c>
      <c r="AF206" s="72">
        <v>0</v>
      </c>
      <c r="AG206" s="79" t="s">
        <v>73</v>
      </c>
      <c r="AH206" s="102">
        <f t="shared" si="19"/>
        <v>0</v>
      </c>
      <c r="AI206" s="72">
        <v>0</v>
      </c>
      <c r="AJ206" s="76">
        <v>0</v>
      </c>
      <c r="AK206" s="72" t="s">
        <v>73</v>
      </c>
      <c r="AL206" s="80" t="s">
        <v>73</v>
      </c>
      <c r="AM206" s="72">
        <v>0</v>
      </c>
      <c r="AN206" s="80" t="s">
        <v>73</v>
      </c>
      <c r="AO206" s="80" t="s">
        <v>73</v>
      </c>
      <c r="AP206" s="80" t="s">
        <v>73</v>
      </c>
      <c r="AQ206" s="102">
        <f t="shared" si="20"/>
        <v>0</v>
      </c>
      <c r="AR206" s="102">
        <f t="shared" si="21"/>
        <v>6300000</v>
      </c>
      <c r="AS206" s="72" t="s">
        <v>65</v>
      </c>
      <c r="AT206" s="76">
        <v>6300000</v>
      </c>
      <c r="AU206" s="72" t="s">
        <v>319</v>
      </c>
      <c r="AV206" s="76">
        <v>0</v>
      </c>
      <c r="AW206" s="81" t="s">
        <v>73</v>
      </c>
      <c r="AX206" s="82">
        <v>0</v>
      </c>
      <c r="AY206" s="143">
        <f t="shared" si="22"/>
        <v>6300000</v>
      </c>
      <c r="AZ206" s="84">
        <f t="shared" si="23"/>
        <v>0</v>
      </c>
      <c r="BA206" s="85">
        <v>1</v>
      </c>
      <c r="BB206" s="81" t="s">
        <v>73</v>
      </c>
      <c r="BC206" s="72" t="s">
        <v>208</v>
      </c>
      <c r="BD206" s="289" t="s">
        <v>7659</v>
      </c>
      <c r="BE206" s="71" t="s">
        <v>65</v>
      </c>
      <c r="BF206" s="71" t="s">
        <v>65</v>
      </c>
    </row>
    <row r="207" spans="2:58" x14ac:dyDescent="0.25">
      <c r="B207" s="71">
        <v>2025</v>
      </c>
      <c r="C207" s="71">
        <v>891780111</v>
      </c>
      <c r="D207" s="71" t="s">
        <v>63</v>
      </c>
      <c r="E207" s="102" t="s">
        <v>7658</v>
      </c>
      <c r="F207" s="72" t="s">
        <v>7657</v>
      </c>
      <c r="G207" s="72">
        <v>0</v>
      </c>
      <c r="H207" s="72" t="s">
        <v>71</v>
      </c>
      <c r="I207" s="72" t="s">
        <v>2884</v>
      </c>
      <c r="J207" s="104" t="s">
        <v>81</v>
      </c>
      <c r="K207" s="75" t="s">
        <v>7656</v>
      </c>
      <c r="L207" s="76">
        <v>346400000</v>
      </c>
      <c r="M207" s="72" t="s">
        <v>66</v>
      </c>
      <c r="N207" s="75" t="s">
        <v>7607</v>
      </c>
      <c r="O207" s="75">
        <v>900711124</v>
      </c>
      <c r="P207" s="75">
        <v>1262</v>
      </c>
      <c r="Q207" s="78">
        <v>45813</v>
      </c>
      <c r="R207" s="75">
        <v>346400000</v>
      </c>
      <c r="S207" s="78">
        <v>45817</v>
      </c>
      <c r="T207" s="76">
        <v>346400000</v>
      </c>
      <c r="U207" s="76">
        <v>19364</v>
      </c>
      <c r="V207" s="72" t="s">
        <v>65</v>
      </c>
      <c r="W207" s="76">
        <v>16078654</v>
      </c>
      <c r="X207" s="104" t="s">
        <v>365</v>
      </c>
      <c r="Y207" s="78">
        <v>45814</v>
      </c>
      <c r="Z207" s="78">
        <v>45818</v>
      </c>
      <c r="AA207" s="78">
        <v>45818</v>
      </c>
      <c r="AB207" s="78">
        <v>45961</v>
      </c>
      <c r="AC207" s="102">
        <f t="shared" si="18"/>
        <v>143</v>
      </c>
      <c r="AD207" s="72">
        <v>0</v>
      </c>
      <c r="AE207" s="76">
        <v>0</v>
      </c>
      <c r="AF207" s="72">
        <v>0</v>
      </c>
      <c r="AG207" s="79" t="s">
        <v>73</v>
      </c>
      <c r="AH207" s="102">
        <f t="shared" si="19"/>
        <v>0</v>
      </c>
      <c r="AI207" s="72">
        <v>0</v>
      </c>
      <c r="AJ207" s="76">
        <v>0</v>
      </c>
      <c r="AK207" s="72" t="s">
        <v>73</v>
      </c>
      <c r="AL207" s="80" t="s">
        <v>73</v>
      </c>
      <c r="AM207" s="72">
        <v>0</v>
      </c>
      <c r="AN207" s="80" t="s">
        <v>73</v>
      </c>
      <c r="AO207" s="80" t="s">
        <v>73</v>
      </c>
      <c r="AP207" s="80" t="s">
        <v>73</v>
      </c>
      <c r="AQ207" s="102">
        <f t="shared" si="20"/>
        <v>0</v>
      </c>
      <c r="AR207" s="102">
        <f t="shared" si="21"/>
        <v>346400000</v>
      </c>
      <c r="AS207" s="72" t="s">
        <v>319</v>
      </c>
      <c r="AT207" s="76">
        <v>0</v>
      </c>
      <c r="AU207" s="72" t="s">
        <v>65</v>
      </c>
      <c r="AV207" s="76">
        <v>173200000</v>
      </c>
      <c r="AW207" s="80">
        <v>45820</v>
      </c>
      <c r="AX207" s="82">
        <v>173200000</v>
      </c>
      <c r="AY207" s="143">
        <f t="shared" si="22"/>
        <v>173200000</v>
      </c>
      <c r="AZ207" s="84">
        <f t="shared" si="23"/>
        <v>0.5</v>
      </c>
      <c r="BA207" s="85">
        <v>1</v>
      </c>
      <c r="BB207" s="81" t="s">
        <v>73</v>
      </c>
      <c r="BC207" s="72" t="s">
        <v>208</v>
      </c>
      <c r="BD207" s="289" t="s">
        <v>7655</v>
      </c>
      <c r="BE207" s="71" t="s">
        <v>65</v>
      </c>
      <c r="BF207" s="71" t="s">
        <v>65</v>
      </c>
    </row>
    <row r="208" spans="2:58" x14ac:dyDescent="0.25">
      <c r="B208" s="71">
        <v>2025</v>
      </c>
      <c r="C208" s="71">
        <v>891780111</v>
      </c>
      <c r="D208" s="71" t="s">
        <v>63</v>
      </c>
      <c r="E208" s="102" t="s">
        <v>7654</v>
      </c>
      <c r="F208" s="72" t="s">
        <v>7653</v>
      </c>
      <c r="G208" s="72">
        <v>0</v>
      </c>
      <c r="H208" s="72" t="s">
        <v>71</v>
      </c>
      <c r="I208" s="72" t="s">
        <v>2884</v>
      </c>
      <c r="J208" s="104" t="s">
        <v>81</v>
      </c>
      <c r="K208" s="75" t="s">
        <v>7652</v>
      </c>
      <c r="L208" s="76">
        <v>346500000</v>
      </c>
      <c r="M208" s="72" t="s">
        <v>66</v>
      </c>
      <c r="N208" s="75" t="s">
        <v>7607</v>
      </c>
      <c r="O208" s="75">
        <v>900711124</v>
      </c>
      <c r="P208" s="75">
        <v>1261</v>
      </c>
      <c r="Q208" s="78">
        <v>45813</v>
      </c>
      <c r="R208" s="75">
        <v>346500000</v>
      </c>
      <c r="S208" s="78">
        <v>45817</v>
      </c>
      <c r="T208" s="76">
        <v>346500000</v>
      </c>
      <c r="U208" s="76">
        <v>19363</v>
      </c>
      <c r="V208" s="72" t="s">
        <v>65</v>
      </c>
      <c r="W208" s="76">
        <v>16078654</v>
      </c>
      <c r="X208" s="104" t="s">
        <v>365</v>
      </c>
      <c r="Y208" s="78">
        <v>45814</v>
      </c>
      <c r="Z208" s="78">
        <v>45818</v>
      </c>
      <c r="AA208" s="78" t="s">
        <v>73</v>
      </c>
      <c r="AB208" s="78">
        <v>45961</v>
      </c>
      <c r="AC208" s="102">
        <f t="shared" si="18"/>
        <v>143</v>
      </c>
      <c r="AD208" s="72">
        <v>0</v>
      </c>
      <c r="AE208" s="76">
        <v>0</v>
      </c>
      <c r="AF208" s="72">
        <v>0</v>
      </c>
      <c r="AG208" s="79" t="s">
        <v>73</v>
      </c>
      <c r="AH208" s="102">
        <f t="shared" si="19"/>
        <v>0</v>
      </c>
      <c r="AI208" s="72">
        <v>0</v>
      </c>
      <c r="AJ208" s="76">
        <v>0</v>
      </c>
      <c r="AK208" s="72" t="s">
        <v>73</v>
      </c>
      <c r="AL208" s="80" t="s">
        <v>73</v>
      </c>
      <c r="AM208" s="72">
        <v>0</v>
      </c>
      <c r="AN208" s="80" t="s">
        <v>73</v>
      </c>
      <c r="AO208" s="80" t="s">
        <v>73</v>
      </c>
      <c r="AP208" s="80" t="s">
        <v>73</v>
      </c>
      <c r="AQ208" s="102">
        <f t="shared" si="20"/>
        <v>0</v>
      </c>
      <c r="AR208" s="102">
        <f t="shared" si="21"/>
        <v>346500000</v>
      </c>
      <c r="AS208" s="72" t="s">
        <v>319</v>
      </c>
      <c r="AT208" s="76">
        <v>0</v>
      </c>
      <c r="AU208" s="72" t="s">
        <v>65</v>
      </c>
      <c r="AV208" s="76">
        <v>173250000</v>
      </c>
      <c r="AW208" s="80">
        <v>45820</v>
      </c>
      <c r="AX208" s="76">
        <v>173250000</v>
      </c>
      <c r="AY208" s="143">
        <f t="shared" si="22"/>
        <v>173250000</v>
      </c>
      <c r="AZ208" s="84">
        <f t="shared" si="23"/>
        <v>0.5</v>
      </c>
      <c r="BA208" s="85">
        <v>1</v>
      </c>
      <c r="BB208" s="81" t="s">
        <v>73</v>
      </c>
      <c r="BC208" s="72" t="s">
        <v>208</v>
      </c>
      <c r="BD208" s="289" t="s">
        <v>7651</v>
      </c>
      <c r="BE208" s="71" t="s">
        <v>65</v>
      </c>
      <c r="BF208" s="71" t="s">
        <v>65</v>
      </c>
    </row>
    <row r="209" spans="2:58" x14ac:dyDescent="0.25">
      <c r="B209" s="71">
        <v>2025</v>
      </c>
      <c r="C209" s="71">
        <v>891780111</v>
      </c>
      <c r="D209" s="71" t="s">
        <v>63</v>
      </c>
      <c r="E209" s="102" t="s">
        <v>7650</v>
      </c>
      <c r="F209" s="72" t="s">
        <v>7649</v>
      </c>
      <c r="G209" s="72">
        <v>0</v>
      </c>
      <c r="H209" s="72" t="s">
        <v>71</v>
      </c>
      <c r="I209" s="72" t="s">
        <v>64</v>
      </c>
      <c r="J209" s="104" t="s">
        <v>81</v>
      </c>
      <c r="K209" s="75" t="s">
        <v>7648</v>
      </c>
      <c r="L209" s="76">
        <v>6300000</v>
      </c>
      <c r="M209" s="72" t="s">
        <v>66</v>
      </c>
      <c r="N209" s="75" t="s">
        <v>3508</v>
      </c>
      <c r="O209" s="75">
        <v>57462714</v>
      </c>
      <c r="P209" s="75">
        <v>923</v>
      </c>
      <c r="Q209" s="78">
        <v>45769</v>
      </c>
      <c r="R209" s="75">
        <v>333900000</v>
      </c>
      <c r="S209" s="78">
        <v>45817</v>
      </c>
      <c r="T209" s="76">
        <v>6300000</v>
      </c>
      <c r="U209" s="76">
        <v>19381</v>
      </c>
      <c r="V209" s="72" t="s">
        <v>65</v>
      </c>
      <c r="W209" s="76">
        <v>57428039</v>
      </c>
      <c r="X209" s="104" t="s">
        <v>7232</v>
      </c>
      <c r="Y209" s="78">
        <v>45817</v>
      </c>
      <c r="Z209" s="78">
        <v>45817</v>
      </c>
      <c r="AA209" s="78" t="s">
        <v>73</v>
      </c>
      <c r="AB209" s="78">
        <v>45899</v>
      </c>
      <c r="AC209" s="102">
        <f t="shared" si="18"/>
        <v>82</v>
      </c>
      <c r="AD209" s="72">
        <v>0</v>
      </c>
      <c r="AE209" s="76">
        <v>0</v>
      </c>
      <c r="AF209" s="72">
        <v>0</v>
      </c>
      <c r="AG209" s="79" t="s">
        <v>73</v>
      </c>
      <c r="AH209" s="102">
        <f t="shared" si="19"/>
        <v>0</v>
      </c>
      <c r="AI209" s="72">
        <v>0</v>
      </c>
      <c r="AJ209" s="76">
        <v>0</v>
      </c>
      <c r="AK209" s="72" t="s">
        <v>73</v>
      </c>
      <c r="AL209" s="80" t="s">
        <v>73</v>
      </c>
      <c r="AM209" s="72">
        <v>0</v>
      </c>
      <c r="AN209" s="80" t="s">
        <v>73</v>
      </c>
      <c r="AO209" s="80" t="s">
        <v>73</v>
      </c>
      <c r="AP209" s="80" t="s">
        <v>73</v>
      </c>
      <c r="AQ209" s="102">
        <f t="shared" si="20"/>
        <v>0</v>
      </c>
      <c r="AR209" s="102">
        <f t="shared" si="21"/>
        <v>6300000</v>
      </c>
      <c r="AS209" s="72" t="s">
        <v>65</v>
      </c>
      <c r="AT209" s="76">
        <v>6300000</v>
      </c>
      <c r="AU209" s="72" t="s">
        <v>319</v>
      </c>
      <c r="AV209" s="76">
        <v>0</v>
      </c>
      <c r="AW209" s="81" t="s">
        <v>73</v>
      </c>
      <c r="AX209" s="82">
        <v>0</v>
      </c>
      <c r="AY209" s="143">
        <f t="shared" si="22"/>
        <v>6300000</v>
      </c>
      <c r="AZ209" s="84">
        <f t="shared" si="23"/>
        <v>0</v>
      </c>
      <c r="BA209" s="85">
        <v>1</v>
      </c>
      <c r="BB209" s="81" t="s">
        <v>73</v>
      </c>
      <c r="BC209" s="72" t="s">
        <v>208</v>
      </c>
      <c r="BD209" s="289" t="s">
        <v>7647</v>
      </c>
      <c r="BE209" s="71" t="s">
        <v>65</v>
      </c>
      <c r="BF209" s="71" t="s">
        <v>65</v>
      </c>
    </row>
    <row r="210" spans="2:58" x14ac:dyDescent="0.25">
      <c r="B210" s="71">
        <v>2025</v>
      </c>
      <c r="C210" s="71">
        <v>891780111</v>
      </c>
      <c r="D210" s="71" t="s">
        <v>63</v>
      </c>
      <c r="E210" s="102" t="s">
        <v>7646</v>
      </c>
      <c r="F210" s="72" t="s">
        <v>7645</v>
      </c>
      <c r="G210" s="72">
        <v>0</v>
      </c>
      <c r="H210" s="72" t="s">
        <v>71</v>
      </c>
      <c r="I210" s="72" t="s">
        <v>64</v>
      </c>
      <c r="J210" s="104" t="s">
        <v>81</v>
      </c>
      <c r="K210" s="75" t="s">
        <v>7644</v>
      </c>
      <c r="L210" s="76">
        <v>6300000</v>
      </c>
      <c r="M210" s="72" t="s">
        <v>66</v>
      </c>
      <c r="N210" s="75" t="s">
        <v>3738</v>
      </c>
      <c r="O210" s="75">
        <v>73152018</v>
      </c>
      <c r="P210" s="75">
        <v>923</v>
      </c>
      <c r="Q210" s="78">
        <v>45769</v>
      </c>
      <c r="R210" s="75">
        <v>333900000</v>
      </c>
      <c r="S210" s="78">
        <v>45817</v>
      </c>
      <c r="T210" s="76">
        <v>6300000</v>
      </c>
      <c r="U210" s="76">
        <v>19380</v>
      </c>
      <c r="V210" s="72" t="s">
        <v>65</v>
      </c>
      <c r="W210" s="76">
        <v>57428039</v>
      </c>
      <c r="X210" s="104" t="s">
        <v>7232</v>
      </c>
      <c r="Y210" s="78">
        <v>45817</v>
      </c>
      <c r="Z210" s="78">
        <v>45817</v>
      </c>
      <c r="AA210" s="78" t="s">
        <v>73</v>
      </c>
      <c r="AB210" s="78">
        <v>45887</v>
      </c>
      <c r="AC210" s="102">
        <f t="shared" si="18"/>
        <v>70</v>
      </c>
      <c r="AD210" s="72">
        <v>0</v>
      </c>
      <c r="AE210" s="76">
        <v>0</v>
      </c>
      <c r="AF210" s="72">
        <v>0</v>
      </c>
      <c r="AG210" s="79" t="s">
        <v>73</v>
      </c>
      <c r="AH210" s="102">
        <f t="shared" si="19"/>
        <v>0</v>
      </c>
      <c r="AI210" s="72">
        <v>0</v>
      </c>
      <c r="AJ210" s="76">
        <v>0</v>
      </c>
      <c r="AK210" s="72" t="s">
        <v>73</v>
      </c>
      <c r="AL210" s="80" t="s">
        <v>73</v>
      </c>
      <c r="AM210" s="72">
        <v>0</v>
      </c>
      <c r="AN210" s="80" t="s">
        <v>73</v>
      </c>
      <c r="AO210" s="80" t="s">
        <v>73</v>
      </c>
      <c r="AP210" s="80" t="s">
        <v>73</v>
      </c>
      <c r="AQ210" s="102">
        <f t="shared" si="20"/>
        <v>0</v>
      </c>
      <c r="AR210" s="102">
        <f t="shared" si="21"/>
        <v>6300000</v>
      </c>
      <c r="AS210" s="72" t="s">
        <v>65</v>
      </c>
      <c r="AT210" s="76">
        <v>6300000</v>
      </c>
      <c r="AU210" s="72" t="s">
        <v>319</v>
      </c>
      <c r="AV210" s="76">
        <v>0</v>
      </c>
      <c r="AW210" s="81" t="s">
        <v>73</v>
      </c>
      <c r="AX210" s="82">
        <v>0</v>
      </c>
      <c r="AY210" s="143">
        <f t="shared" si="22"/>
        <v>6300000</v>
      </c>
      <c r="AZ210" s="84">
        <f t="shared" si="23"/>
        <v>0</v>
      </c>
      <c r="BA210" s="85">
        <v>1</v>
      </c>
      <c r="BB210" s="81" t="s">
        <v>73</v>
      </c>
      <c r="BC210" s="72" t="s">
        <v>208</v>
      </c>
      <c r="BD210" s="289" t="s">
        <v>7643</v>
      </c>
      <c r="BE210" s="71" t="s">
        <v>65</v>
      </c>
      <c r="BF210" s="71" t="s">
        <v>65</v>
      </c>
    </row>
    <row r="211" spans="2:58" x14ac:dyDescent="0.25">
      <c r="B211" s="71">
        <v>2025</v>
      </c>
      <c r="C211" s="71">
        <v>891780111</v>
      </c>
      <c r="D211" s="71" t="s">
        <v>63</v>
      </c>
      <c r="E211" s="102" t="s">
        <v>7642</v>
      </c>
      <c r="F211" s="72" t="s">
        <v>7641</v>
      </c>
      <c r="G211" s="72">
        <v>0</v>
      </c>
      <c r="H211" s="72" t="s">
        <v>71</v>
      </c>
      <c r="I211" s="72" t="s">
        <v>64</v>
      </c>
      <c r="J211" s="104" t="s">
        <v>81</v>
      </c>
      <c r="K211" s="75" t="s">
        <v>7640</v>
      </c>
      <c r="L211" s="76">
        <v>6300000</v>
      </c>
      <c r="M211" s="72" t="s">
        <v>66</v>
      </c>
      <c r="N211" s="75" t="s">
        <v>7639</v>
      </c>
      <c r="O211" s="75">
        <v>1083014325</v>
      </c>
      <c r="P211" s="75">
        <v>923</v>
      </c>
      <c r="Q211" s="78">
        <v>45769</v>
      </c>
      <c r="R211" s="75">
        <v>333900000</v>
      </c>
      <c r="S211" s="78">
        <v>45817</v>
      </c>
      <c r="T211" s="76">
        <v>6300000</v>
      </c>
      <c r="U211" s="76">
        <v>19382</v>
      </c>
      <c r="V211" s="72" t="s">
        <v>65</v>
      </c>
      <c r="W211" s="76">
        <v>57428039</v>
      </c>
      <c r="X211" s="104" t="s">
        <v>7232</v>
      </c>
      <c r="Y211" s="78">
        <v>45817</v>
      </c>
      <c r="Z211" s="78">
        <v>45817</v>
      </c>
      <c r="AA211" s="78" t="s">
        <v>73</v>
      </c>
      <c r="AB211" s="78">
        <v>46006</v>
      </c>
      <c r="AC211" s="102">
        <f t="shared" si="18"/>
        <v>189</v>
      </c>
      <c r="AD211" s="72">
        <v>0</v>
      </c>
      <c r="AE211" s="76">
        <v>0</v>
      </c>
      <c r="AF211" s="72">
        <v>0</v>
      </c>
      <c r="AG211" s="79" t="s">
        <v>73</v>
      </c>
      <c r="AH211" s="102">
        <f t="shared" si="19"/>
        <v>0</v>
      </c>
      <c r="AI211" s="72">
        <v>0</v>
      </c>
      <c r="AJ211" s="76">
        <v>0</v>
      </c>
      <c r="AK211" s="72" t="s">
        <v>73</v>
      </c>
      <c r="AL211" s="80" t="s">
        <v>73</v>
      </c>
      <c r="AM211" s="72">
        <v>0</v>
      </c>
      <c r="AN211" s="80" t="s">
        <v>73</v>
      </c>
      <c r="AO211" s="80" t="s">
        <v>73</v>
      </c>
      <c r="AP211" s="80" t="s">
        <v>73</v>
      </c>
      <c r="AQ211" s="102">
        <f t="shared" si="20"/>
        <v>0</v>
      </c>
      <c r="AR211" s="102">
        <f t="shared" si="21"/>
        <v>6300000</v>
      </c>
      <c r="AS211" s="72" t="s">
        <v>65</v>
      </c>
      <c r="AT211" s="76">
        <v>6300000</v>
      </c>
      <c r="AU211" s="72" t="s">
        <v>319</v>
      </c>
      <c r="AV211" s="76">
        <v>0</v>
      </c>
      <c r="AW211" s="81" t="s">
        <v>73</v>
      </c>
      <c r="AX211" s="82">
        <v>0</v>
      </c>
      <c r="AY211" s="143">
        <f t="shared" si="22"/>
        <v>6300000</v>
      </c>
      <c r="AZ211" s="84">
        <f t="shared" si="23"/>
        <v>0</v>
      </c>
      <c r="BA211" s="85">
        <v>0</v>
      </c>
      <c r="BB211" s="81" t="s">
        <v>73</v>
      </c>
      <c r="BC211" s="72" t="s">
        <v>123</v>
      </c>
      <c r="BD211" s="289" t="s">
        <v>7638</v>
      </c>
      <c r="BE211" s="71" t="s">
        <v>65</v>
      </c>
      <c r="BF211" s="71" t="s">
        <v>65</v>
      </c>
    </row>
    <row r="212" spans="2:58" x14ac:dyDescent="0.25">
      <c r="B212" s="71">
        <v>2025</v>
      </c>
      <c r="C212" s="71">
        <v>891780111</v>
      </c>
      <c r="D212" s="71" t="s">
        <v>63</v>
      </c>
      <c r="E212" s="102" t="s">
        <v>7637</v>
      </c>
      <c r="F212" s="72" t="s">
        <v>7636</v>
      </c>
      <c r="G212" s="72">
        <v>0</v>
      </c>
      <c r="H212" s="72" t="s">
        <v>71</v>
      </c>
      <c r="I212" s="72" t="s">
        <v>64</v>
      </c>
      <c r="J212" s="104" t="s">
        <v>81</v>
      </c>
      <c r="K212" s="75" t="s">
        <v>7635</v>
      </c>
      <c r="L212" s="76">
        <v>6300000</v>
      </c>
      <c r="M212" s="72" t="s">
        <v>66</v>
      </c>
      <c r="N212" s="75" t="s">
        <v>3803</v>
      </c>
      <c r="O212" s="75">
        <v>12556078</v>
      </c>
      <c r="P212" s="75">
        <v>923</v>
      </c>
      <c r="Q212" s="78">
        <v>45769</v>
      </c>
      <c r="R212" s="75">
        <v>333900000</v>
      </c>
      <c r="S212" s="78">
        <v>45817</v>
      </c>
      <c r="T212" s="76">
        <v>6300000</v>
      </c>
      <c r="U212" s="76">
        <v>19383</v>
      </c>
      <c r="V212" s="72" t="s">
        <v>65</v>
      </c>
      <c r="W212" s="76">
        <v>57428039</v>
      </c>
      <c r="X212" s="104" t="s">
        <v>7232</v>
      </c>
      <c r="Y212" s="78">
        <v>45817</v>
      </c>
      <c r="Z212" s="78">
        <v>45817</v>
      </c>
      <c r="AA212" s="78" t="s">
        <v>73</v>
      </c>
      <c r="AB212" s="78">
        <v>45868</v>
      </c>
      <c r="AC212" s="102">
        <f t="shared" si="18"/>
        <v>51</v>
      </c>
      <c r="AD212" s="72">
        <v>0</v>
      </c>
      <c r="AE212" s="76">
        <v>0</v>
      </c>
      <c r="AF212" s="72">
        <v>0</v>
      </c>
      <c r="AG212" s="79" t="s">
        <v>73</v>
      </c>
      <c r="AH212" s="102">
        <f t="shared" si="19"/>
        <v>0</v>
      </c>
      <c r="AI212" s="72">
        <v>0</v>
      </c>
      <c r="AJ212" s="76">
        <v>0</v>
      </c>
      <c r="AK212" s="72" t="s">
        <v>73</v>
      </c>
      <c r="AL212" s="80" t="s">
        <v>73</v>
      </c>
      <c r="AM212" s="72">
        <v>0</v>
      </c>
      <c r="AN212" s="80" t="s">
        <v>73</v>
      </c>
      <c r="AO212" s="80" t="s">
        <v>73</v>
      </c>
      <c r="AP212" s="80" t="s">
        <v>73</v>
      </c>
      <c r="AQ212" s="102">
        <f t="shared" si="20"/>
        <v>0</v>
      </c>
      <c r="AR212" s="102">
        <f t="shared" si="21"/>
        <v>6300000</v>
      </c>
      <c r="AS212" s="72" t="s">
        <v>65</v>
      </c>
      <c r="AT212" s="76">
        <v>6300000</v>
      </c>
      <c r="AU212" s="72" t="s">
        <v>319</v>
      </c>
      <c r="AV212" s="76">
        <v>0</v>
      </c>
      <c r="AW212" s="81" t="s">
        <v>73</v>
      </c>
      <c r="AX212" s="82">
        <v>0</v>
      </c>
      <c r="AY212" s="143">
        <f t="shared" si="22"/>
        <v>6300000</v>
      </c>
      <c r="AZ212" s="84">
        <f t="shared" si="23"/>
        <v>0</v>
      </c>
      <c r="BA212" s="85">
        <v>1</v>
      </c>
      <c r="BB212" s="81" t="s">
        <v>73</v>
      </c>
      <c r="BC212" s="72" t="s">
        <v>208</v>
      </c>
      <c r="BD212" s="289" t="s">
        <v>7634</v>
      </c>
      <c r="BE212" s="71" t="s">
        <v>65</v>
      </c>
      <c r="BF212" s="71" t="s">
        <v>65</v>
      </c>
    </row>
    <row r="213" spans="2:58" x14ac:dyDescent="0.25">
      <c r="B213" s="71">
        <v>2025</v>
      </c>
      <c r="C213" s="71">
        <v>891780111</v>
      </c>
      <c r="D213" s="71" t="s">
        <v>63</v>
      </c>
      <c r="E213" s="102" t="s">
        <v>7633</v>
      </c>
      <c r="F213" s="72" t="s">
        <v>7632</v>
      </c>
      <c r="G213" s="72">
        <v>0</v>
      </c>
      <c r="H213" s="72" t="s">
        <v>71</v>
      </c>
      <c r="I213" s="72" t="s">
        <v>64</v>
      </c>
      <c r="J213" s="104" t="s">
        <v>81</v>
      </c>
      <c r="K213" s="75" t="s">
        <v>7631</v>
      </c>
      <c r="L213" s="76">
        <v>6300000</v>
      </c>
      <c r="M213" s="72" t="s">
        <v>66</v>
      </c>
      <c r="N213" s="75" t="s">
        <v>3325</v>
      </c>
      <c r="O213" s="75">
        <v>19769302</v>
      </c>
      <c r="P213" s="75">
        <v>923</v>
      </c>
      <c r="Q213" s="78">
        <v>45769</v>
      </c>
      <c r="R213" s="75">
        <v>333900000</v>
      </c>
      <c r="S213" s="78">
        <v>45817</v>
      </c>
      <c r="T213" s="76">
        <v>6300000</v>
      </c>
      <c r="U213" s="76">
        <v>19384</v>
      </c>
      <c r="V213" s="72" t="s">
        <v>65</v>
      </c>
      <c r="W213" s="76">
        <v>57428039</v>
      </c>
      <c r="X213" s="104" t="s">
        <v>7232</v>
      </c>
      <c r="Y213" s="78">
        <v>45817</v>
      </c>
      <c r="Z213" s="78">
        <v>45817</v>
      </c>
      <c r="AA213" s="78" t="s">
        <v>73</v>
      </c>
      <c r="AB213" s="78">
        <v>45945</v>
      </c>
      <c r="AC213" s="102">
        <f t="shared" si="18"/>
        <v>128</v>
      </c>
      <c r="AD213" s="72">
        <v>0</v>
      </c>
      <c r="AE213" s="76">
        <v>0</v>
      </c>
      <c r="AF213" s="72">
        <v>0</v>
      </c>
      <c r="AG213" s="79" t="s">
        <v>73</v>
      </c>
      <c r="AH213" s="102">
        <f t="shared" si="19"/>
        <v>0</v>
      </c>
      <c r="AI213" s="72">
        <v>0</v>
      </c>
      <c r="AJ213" s="76">
        <v>0</v>
      </c>
      <c r="AK213" s="72" t="s">
        <v>73</v>
      </c>
      <c r="AL213" s="80" t="s">
        <v>73</v>
      </c>
      <c r="AM213" s="72">
        <v>0</v>
      </c>
      <c r="AN213" s="80" t="s">
        <v>73</v>
      </c>
      <c r="AO213" s="80" t="s">
        <v>73</v>
      </c>
      <c r="AP213" s="80" t="s">
        <v>73</v>
      </c>
      <c r="AQ213" s="102">
        <f t="shared" si="20"/>
        <v>0</v>
      </c>
      <c r="AR213" s="102">
        <f t="shared" si="21"/>
        <v>6300000</v>
      </c>
      <c r="AS213" s="72" t="s">
        <v>65</v>
      </c>
      <c r="AT213" s="76">
        <v>6300000</v>
      </c>
      <c r="AU213" s="72" t="s">
        <v>319</v>
      </c>
      <c r="AV213" s="76">
        <v>0</v>
      </c>
      <c r="AW213" s="81" t="s">
        <v>73</v>
      </c>
      <c r="AX213" s="82">
        <v>0</v>
      </c>
      <c r="AY213" s="143">
        <f t="shared" si="22"/>
        <v>6300000</v>
      </c>
      <c r="AZ213" s="84">
        <f t="shared" si="23"/>
        <v>0</v>
      </c>
      <c r="BA213" s="85">
        <v>1</v>
      </c>
      <c r="BB213" s="81" t="s">
        <v>73</v>
      </c>
      <c r="BC213" s="72" t="s">
        <v>208</v>
      </c>
      <c r="BD213" s="289" t="s">
        <v>7630</v>
      </c>
      <c r="BE213" s="71" t="s">
        <v>65</v>
      </c>
      <c r="BF213" s="71" t="s">
        <v>65</v>
      </c>
    </row>
    <row r="214" spans="2:58" x14ac:dyDescent="0.25">
      <c r="B214" s="71">
        <v>2025</v>
      </c>
      <c r="C214" s="71">
        <v>891780111</v>
      </c>
      <c r="D214" s="71" t="s">
        <v>63</v>
      </c>
      <c r="E214" s="102" t="s">
        <v>7629</v>
      </c>
      <c r="F214" s="72" t="s">
        <v>7628</v>
      </c>
      <c r="G214" s="72">
        <v>0</v>
      </c>
      <c r="H214" s="72" t="s">
        <v>71</v>
      </c>
      <c r="I214" s="72" t="s">
        <v>64</v>
      </c>
      <c r="J214" s="104" t="s">
        <v>81</v>
      </c>
      <c r="K214" s="75" t="s">
        <v>7624</v>
      </c>
      <c r="L214" s="76">
        <v>6300000</v>
      </c>
      <c r="M214" s="72" t="s">
        <v>66</v>
      </c>
      <c r="N214" s="75" t="s">
        <v>3503</v>
      </c>
      <c r="O214" s="75">
        <v>57299168</v>
      </c>
      <c r="P214" s="75">
        <v>923</v>
      </c>
      <c r="Q214" s="78">
        <v>45769</v>
      </c>
      <c r="R214" s="75">
        <v>333900000</v>
      </c>
      <c r="S214" s="78">
        <v>45817</v>
      </c>
      <c r="T214" s="76">
        <v>6300000</v>
      </c>
      <c r="U214" s="76">
        <v>19385</v>
      </c>
      <c r="V214" s="72" t="s">
        <v>65</v>
      </c>
      <c r="W214" s="76">
        <v>57428039</v>
      </c>
      <c r="X214" s="104" t="s">
        <v>7232</v>
      </c>
      <c r="Y214" s="78">
        <v>45817</v>
      </c>
      <c r="Z214" s="78">
        <v>45817</v>
      </c>
      <c r="AA214" s="78" t="s">
        <v>73</v>
      </c>
      <c r="AB214" s="78">
        <v>45930</v>
      </c>
      <c r="AC214" s="102">
        <f t="shared" si="18"/>
        <v>113</v>
      </c>
      <c r="AD214" s="72">
        <v>0</v>
      </c>
      <c r="AE214" s="76">
        <v>0</v>
      </c>
      <c r="AF214" s="72">
        <v>0</v>
      </c>
      <c r="AG214" s="79" t="s">
        <v>73</v>
      </c>
      <c r="AH214" s="102">
        <f t="shared" si="19"/>
        <v>0</v>
      </c>
      <c r="AI214" s="72">
        <v>0</v>
      </c>
      <c r="AJ214" s="76">
        <v>0</v>
      </c>
      <c r="AK214" s="72" t="s">
        <v>73</v>
      </c>
      <c r="AL214" s="80" t="s">
        <v>73</v>
      </c>
      <c r="AM214" s="72">
        <v>0</v>
      </c>
      <c r="AN214" s="80" t="s">
        <v>73</v>
      </c>
      <c r="AO214" s="80" t="s">
        <v>73</v>
      </c>
      <c r="AP214" s="80" t="s">
        <v>73</v>
      </c>
      <c r="AQ214" s="102">
        <f t="shared" si="20"/>
        <v>0</v>
      </c>
      <c r="AR214" s="102">
        <f t="shared" si="21"/>
        <v>6300000</v>
      </c>
      <c r="AS214" s="72" t="s">
        <v>65</v>
      </c>
      <c r="AT214" s="76">
        <v>6300000</v>
      </c>
      <c r="AU214" s="72" t="s">
        <v>319</v>
      </c>
      <c r="AV214" s="76">
        <v>0</v>
      </c>
      <c r="AW214" s="81" t="s">
        <v>73</v>
      </c>
      <c r="AX214" s="82">
        <v>0</v>
      </c>
      <c r="AY214" s="143">
        <f t="shared" si="22"/>
        <v>6300000</v>
      </c>
      <c r="AZ214" s="84">
        <f t="shared" si="23"/>
        <v>0</v>
      </c>
      <c r="BA214" s="85">
        <v>1</v>
      </c>
      <c r="BB214" s="81" t="s">
        <v>73</v>
      </c>
      <c r="BC214" s="72" t="s">
        <v>208</v>
      </c>
      <c r="BD214" s="289" t="s">
        <v>7627</v>
      </c>
      <c r="BE214" s="71" t="s">
        <v>65</v>
      </c>
      <c r="BF214" s="71" t="s">
        <v>65</v>
      </c>
    </row>
    <row r="215" spans="2:58" x14ac:dyDescent="0.25">
      <c r="B215" s="71">
        <v>2025</v>
      </c>
      <c r="C215" s="71">
        <v>891780111</v>
      </c>
      <c r="D215" s="71" t="s">
        <v>63</v>
      </c>
      <c r="E215" s="102" t="s">
        <v>7626</v>
      </c>
      <c r="F215" s="72" t="s">
        <v>7625</v>
      </c>
      <c r="G215" s="72">
        <v>0</v>
      </c>
      <c r="H215" s="72" t="s">
        <v>71</v>
      </c>
      <c r="I215" s="72" t="s">
        <v>64</v>
      </c>
      <c r="J215" s="104" t="s">
        <v>81</v>
      </c>
      <c r="K215" s="75" t="s">
        <v>7624</v>
      </c>
      <c r="L215" s="76">
        <v>6300000</v>
      </c>
      <c r="M215" s="72" t="s">
        <v>66</v>
      </c>
      <c r="N215" s="75" t="s">
        <v>7623</v>
      </c>
      <c r="O215" s="75">
        <v>1082925456</v>
      </c>
      <c r="P215" s="75">
        <v>923</v>
      </c>
      <c r="Q215" s="78">
        <v>45769</v>
      </c>
      <c r="R215" s="75">
        <v>333900000</v>
      </c>
      <c r="S215" s="78">
        <v>45817</v>
      </c>
      <c r="T215" s="76">
        <v>6300000</v>
      </c>
      <c r="U215" s="76">
        <v>19386</v>
      </c>
      <c r="V215" s="72" t="s">
        <v>65</v>
      </c>
      <c r="W215" s="76">
        <v>57428039</v>
      </c>
      <c r="X215" s="104" t="s">
        <v>7232</v>
      </c>
      <c r="Y215" s="78">
        <v>45817</v>
      </c>
      <c r="Z215" s="78">
        <v>45817</v>
      </c>
      <c r="AA215" s="78" t="s">
        <v>73</v>
      </c>
      <c r="AB215" s="78">
        <v>45930</v>
      </c>
      <c r="AC215" s="102">
        <f t="shared" si="18"/>
        <v>113</v>
      </c>
      <c r="AD215" s="72">
        <v>0</v>
      </c>
      <c r="AE215" s="76">
        <v>0</v>
      </c>
      <c r="AF215" s="72">
        <v>0</v>
      </c>
      <c r="AG215" s="79" t="s">
        <v>73</v>
      </c>
      <c r="AH215" s="102">
        <f t="shared" si="19"/>
        <v>0</v>
      </c>
      <c r="AI215" s="72">
        <v>0</v>
      </c>
      <c r="AJ215" s="76">
        <v>0</v>
      </c>
      <c r="AK215" s="72" t="s">
        <v>73</v>
      </c>
      <c r="AL215" s="80" t="s">
        <v>73</v>
      </c>
      <c r="AM215" s="72">
        <v>0</v>
      </c>
      <c r="AN215" s="80" t="s">
        <v>73</v>
      </c>
      <c r="AO215" s="80" t="s">
        <v>73</v>
      </c>
      <c r="AP215" s="80" t="s">
        <v>73</v>
      </c>
      <c r="AQ215" s="102">
        <f t="shared" si="20"/>
        <v>0</v>
      </c>
      <c r="AR215" s="102">
        <f t="shared" si="21"/>
        <v>6300000</v>
      </c>
      <c r="AS215" s="72" t="s">
        <v>65</v>
      </c>
      <c r="AT215" s="76">
        <v>6300000</v>
      </c>
      <c r="AU215" s="72" t="s">
        <v>319</v>
      </c>
      <c r="AV215" s="76">
        <v>0</v>
      </c>
      <c r="AW215" s="81" t="s">
        <v>73</v>
      </c>
      <c r="AX215" s="82">
        <v>0</v>
      </c>
      <c r="AY215" s="143">
        <f t="shared" si="22"/>
        <v>6300000</v>
      </c>
      <c r="AZ215" s="84">
        <f t="shared" si="23"/>
        <v>0</v>
      </c>
      <c r="BA215" s="85">
        <v>1</v>
      </c>
      <c r="BB215" s="81" t="s">
        <v>73</v>
      </c>
      <c r="BC215" s="72" t="s">
        <v>208</v>
      </c>
      <c r="BD215" s="289" t="s">
        <v>7622</v>
      </c>
      <c r="BE215" s="71" t="s">
        <v>65</v>
      </c>
      <c r="BF215" s="71" t="s">
        <v>65</v>
      </c>
    </row>
    <row r="216" spans="2:58" x14ac:dyDescent="0.25">
      <c r="B216" s="71">
        <v>2025</v>
      </c>
      <c r="C216" s="71">
        <v>891780111</v>
      </c>
      <c r="D216" s="71" t="s">
        <v>63</v>
      </c>
      <c r="E216" s="102" t="s">
        <v>7621</v>
      </c>
      <c r="F216" s="72" t="s">
        <v>7620</v>
      </c>
      <c r="G216" s="72">
        <v>0</v>
      </c>
      <c r="H216" s="72" t="s">
        <v>71</v>
      </c>
      <c r="I216" s="72" t="s">
        <v>64</v>
      </c>
      <c r="J216" s="104" t="s">
        <v>81</v>
      </c>
      <c r="K216" s="75" t="s">
        <v>7619</v>
      </c>
      <c r="L216" s="76">
        <v>6300000</v>
      </c>
      <c r="M216" s="72" t="s">
        <v>66</v>
      </c>
      <c r="N216" s="75" t="s">
        <v>3222</v>
      </c>
      <c r="O216" s="75">
        <v>36722117</v>
      </c>
      <c r="P216" s="75">
        <v>923</v>
      </c>
      <c r="Q216" s="78">
        <v>45769</v>
      </c>
      <c r="R216" s="75">
        <v>333900000</v>
      </c>
      <c r="S216" s="78">
        <v>45817</v>
      </c>
      <c r="T216" s="76">
        <v>6300000</v>
      </c>
      <c r="U216" s="76">
        <v>19387</v>
      </c>
      <c r="V216" s="72" t="s">
        <v>65</v>
      </c>
      <c r="W216" s="76">
        <v>57428039</v>
      </c>
      <c r="X216" s="104" t="s">
        <v>7232</v>
      </c>
      <c r="Y216" s="78">
        <v>45817</v>
      </c>
      <c r="Z216" s="78">
        <v>45817</v>
      </c>
      <c r="AA216" s="78" t="s">
        <v>73</v>
      </c>
      <c r="AB216" s="78">
        <v>45976</v>
      </c>
      <c r="AC216" s="102">
        <f t="shared" si="18"/>
        <v>159</v>
      </c>
      <c r="AD216" s="72">
        <v>0</v>
      </c>
      <c r="AE216" s="76">
        <v>0</v>
      </c>
      <c r="AF216" s="72">
        <v>0</v>
      </c>
      <c r="AG216" s="79" t="s">
        <v>73</v>
      </c>
      <c r="AH216" s="102">
        <f t="shared" si="19"/>
        <v>0</v>
      </c>
      <c r="AI216" s="72">
        <v>0</v>
      </c>
      <c r="AJ216" s="76">
        <v>0</v>
      </c>
      <c r="AK216" s="72" t="s">
        <v>73</v>
      </c>
      <c r="AL216" s="80" t="s">
        <v>73</v>
      </c>
      <c r="AM216" s="72">
        <v>0</v>
      </c>
      <c r="AN216" s="80" t="s">
        <v>73</v>
      </c>
      <c r="AO216" s="80" t="s">
        <v>73</v>
      </c>
      <c r="AP216" s="80" t="s">
        <v>73</v>
      </c>
      <c r="AQ216" s="102">
        <f t="shared" si="20"/>
        <v>0</v>
      </c>
      <c r="AR216" s="102">
        <f t="shared" si="21"/>
        <v>6300000</v>
      </c>
      <c r="AS216" s="72" t="s">
        <v>65</v>
      </c>
      <c r="AT216" s="76">
        <v>6300000</v>
      </c>
      <c r="AU216" s="72" t="s">
        <v>319</v>
      </c>
      <c r="AV216" s="76">
        <v>0</v>
      </c>
      <c r="AW216" s="81" t="s">
        <v>73</v>
      </c>
      <c r="AX216" s="82">
        <v>0</v>
      </c>
      <c r="AY216" s="143">
        <f t="shared" si="22"/>
        <v>6300000</v>
      </c>
      <c r="AZ216" s="84">
        <f t="shared" si="23"/>
        <v>0</v>
      </c>
      <c r="BA216" s="85">
        <v>0</v>
      </c>
      <c r="BB216" s="81" t="s">
        <v>73</v>
      </c>
      <c r="BC216" s="72" t="s">
        <v>123</v>
      </c>
      <c r="BD216" s="289" t="s">
        <v>7618</v>
      </c>
      <c r="BE216" s="71" t="s">
        <v>65</v>
      </c>
      <c r="BF216" s="71" t="s">
        <v>65</v>
      </c>
    </row>
    <row r="217" spans="2:58" x14ac:dyDescent="0.25">
      <c r="B217" s="71">
        <v>2025</v>
      </c>
      <c r="C217" s="71">
        <v>891780111</v>
      </c>
      <c r="D217" s="71" t="s">
        <v>63</v>
      </c>
      <c r="E217" s="102" t="s">
        <v>7617</v>
      </c>
      <c r="F217" s="72" t="s">
        <v>7616</v>
      </c>
      <c r="G217" s="72">
        <v>0</v>
      </c>
      <c r="H217" s="72" t="s">
        <v>71</v>
      </c>
      <c r="I217" s="72" t="s">
        <v>64</v>
      </c>
      <c r="J217" s="104" t="s">
        <v>81</v>
      </c>
      <c r="K217" s="75" t="s">
        <v>7476</v>
      </c>
      <c r="L217" s="76">
        <v>6300000</v>
      </c>
      <c r="M217" s="72" t="s">
        <v>66</v>
      </c>
      <c r="N217" s="75" t="s">
        <v>3632</v>
      </c>
      <c r="O217" s="75">
        <v>45487112</v>
      </c>
      <c r="P217" s="75">
        <v>923</v>
      </c>
      <c r="Q217" s="78">
        <v>45769</v>
      </c>
      <c r="R217" s="75">
        <v>333900000</v>
      </c>
      <c r="S217" s="78">
        <v>45818</v>
      </c>
      <c r="T217" s="76">
        <v>6300000</v>
      </c>
      <c r="U217" s="76">
        <v>19486</v>
      </c>
      <c r="V217" s="72" t="s">
        <v>65</v>
      </c>
      <c r="W217" s="76">
        <v>57428039</v>
      </c>
      <c r="X217" s="104" t="s">
        <v>7232</v>
      </c>
      <c r="Y217" s="78">
        <v>45817</v>
      </c>
      <c r="Z217" s="78">
        <v>45818</v>
      </c>
      <c r="AA217" s="78" t="s">
        <v>73</v>
      </c>
      <c r="AB217" s="78">
        <v>45884</v>
      </c>
      <c r="AC217" s="102">
        <f t="shared" si="18"/>
        <v>66</v>
      </c>
      <c r="AD217" s="72">
        <v>0</v>
      </c>
      <c r="AE217" s="76">
        <v>0</v>
      </c>
      <c r="AF217" s="72">
        <v>0</v>
      </c>
      <c r="AG217" s="79" t="s">
        <v>73</v>
      </c>
      <c r="AH217" s="102">
        <f t="shared" si="19"/>
        <v>0</v>
      </c>
      <c r="AI217" s="72">
        <v>0</v>
      </c>
      <c r="AJ217" s="76">
        <v>0</v>
      </c>
      <c r="AK217" s="72" t="s">
        <v>73</v>
      </c>
      <c r="AL217" s="80" t="s">
        <v>73</v>
      </c>
      <c r="AM217" s="72">
        <v>0</v>
      </c>
      <c r="AN217" s="80" t="s">
        <v>73</v>
      </c>
      <c r="AO217" s="80" t="s">
        <v>73</v>
      </c>
      <c r="AP217" s="80" t="s">
        <v>73</v>
      </c>
      <c r="AQ217" s="102">
        <f t="shared" si="20"/>
        <v>0</v>
      </c>
      <c r="AR217" s="102">
        <f t="shared" si="21"/>
        <v>6300000</v>
      </c>
      <c r="AS217" s="72" t="s">
        <v>65</v>
      </c>
      <c r="AT217" s="76">
        <v>6300000</v>
      </c>
      <c r="AU217" s="72" t="s">
        <v>319</v>
      </c>
      <c r="AV217" s="76">
        <v>0</v>
      </c>
      <c r="AW217" s="81" t="s">
        <v>73</v>
      </c>
      <c r="AX217" s="82">
        <v>0</v>
      </c>
      <c r="AY217" s="143">
        <f t="shared" si="22"/>
        <v>6300000</v>
      </c>
      <c r="AZ217" s="84">
        <f t="shared" si="23"/>
        <v>0</v>
      </c>
      <c r="BA217" s="85">
        <v>1</v>
      </c>
      <c r="BB217" s="81" t="s">
        <v>73</v>
      </c>
      <c r="BC217" s="72" t="s">
        <v>208</v>
      </c>
      <c r="BD217" s="289" t="s">
        <v>7615</v>
      </c>
      <c r="BE217" s="71" t="s">
        <v>65</v>
      </c>
      <c r="BF217" s="71" t="s">
        <v>65</v>
      </c>
    </row>
    <row r="218" spans="2:58" x14ac:dyDescent="0.25">
      <c r="B218" s="71">
        <v>2025</v>
      </c>
      <c r="C218" s="71">
        <v>891780111</v>
      </c>
      <c r="D218" s="71" t="s">
        <v>63</v>
      </c>
      <c r="E218" s="102" t="s">
        <v>7614</v>
      </c>
      <c r="F218" s="72" t="s">
        <v>7613</v>
      </c>
      <c r="G218" s="72">
        <v>0</v>
      </c>
      <c r="H218" s="72" t="s">
        <v>71</v>
      </c>
      <c r="I218" s="72" t="s">
        <v>2884</v>
      </c>
      <c r="J218" s="104" t="s">
        <v>81</v>
      </c>
      <c r="K218" s="75" t="s">
        <v>7612</v>
      </c>
      <c r="L218" s="76">
        <v>346400000</v>
      </c>
      <c r="M218" s="72" t="s">
        <v>66</v>
      </c>
      <c r="N218" s="75" t="s">
        <v>7607</v>
      </c>
      <c r="O218" s="75">
        <v>900711124</v>
      </c>
      <c r="P218" s="75">
        <v>1267</v>
      </c>
      <c r="Q218" s="78">
        <v>45814</v>
      </c>
      <c r="R218" s="75">
        <v>346400000</v>
      </c>
      <c r="S218" s="78">
        <v>45817</v>
      </c>
      <c r="T218" s="76">
        <v>346400000</v>
      </c>
      <c r="U218" s="76">
        <v>19362</v>
      </c>
      <c r="V218" s="72" t="s">
        <v>65</v>
      </c>
      <c r="W218" s="76">
        <v>16078654</v>
      </c>
      <c r="X218" s="104" t="s">
        <v>365</v>
      </c>
      <c r="Y218" s="78">
        <v>45817</v>
      </c>
      <c r="Z218" s="78">
        <v>45817</v>
      </c>
      <c r="AA218" s="78">
        <v>45817</v>
      </c>
      <c r="AB218" s="78">
        <v>45961</v>
      </c>
      <c r="AC218" s="102">
        <f t="shared" si="18"/>
        <v>144</v>
      </c>
      <c r="AD218" s="72">
        <v>0</v>
      </c>
      <c r="AE218" s="76">
        <v>0</v>
      </c>
      <c r="AF218" s="72">
        <v>0</v>
      </c>
      <c r="AG218" s="79" t="s">
        <v>73</v>
      </c>
      <c r="AH218" s="102">
        <f t="shared" si="19"/>
        <v>0</v>
      </c>
      <c r="AI218" s="72">
        <v>0</v>
      </c>
      <c r="AJ218" s="76">
        <v>0</v>
      </c>
      <c r="AK218" s="72" t="s">
        <v>73</v>
      </c>
      <c r="AL218" s="80" t="s">
        <v>73</v>
      </c>
      <c r="AM218" s="72">
        <v>0</v>
      </c>
      <c r="AN218" s="80" t="s">
        <v>73</v>
      </c>
      <c r="AO218" s="80" t="s">
        <v>73</v>
      </c>
      <c r="AP218" s="80" t="s">
        <v>73</v>
      </c>
      <c r="AQ218" s="102">
        <f t="shared" si="20"/>
        <v>0</v>
      </c>
      <c r="AR218" s="102">
        <f t="shared" si="21"/>
        <v>346400000</v>
      </c>
      <c r="AS218" s="72" t="s">
        <v>319</v>
      </c>
      <c r="AT218" s="76">
        <v>0</v>
      </c>
      <c r="AU218" s="72" t="s">
        <v>65</v>
      </c>
      <c r="AV218" s="76">
        <v>173200000</v>
      </c>
      <c r="AW218" s="80">
        <v>45820</v>
      </c>
      <c r="AX218" s="76">
        <v>173200000</v>
      </c>
      <c r="AY218" s="143">
        <f t="shared" si="22"/>
        <v>173200000</v>
      </c>
      <c r="AZ218" s="84">
        <f t="shared" si="23"/>
        <v>0.5</v>
      </c>
      <c r="BA218" s="85">
        <v>1</v>
      </c>
      <c r="BB218" s="81" t="s">
        <v>73</v>
      </c>
      <c r="BC218" s="72" t="s">
        <v>208</v>
      </c>
      <c r="BD218" s="289" t="s">
        <v>7611</v>
      </c>
      <c r="BE218" s="71" t="s">
        <v>65</v>
      </c>
      <c r="BF218" s="71" t="s">
        <v>65</v>
      </c>
    </row>
    <row r="219" spans="2:58" x14ac:dyDescent="0.25">
      <c r="B219" s="71">
        <v>2025</v>
      </c>
      <c r="C219" s="71">
        <v>891780111</v>
      </c>
      <c r="D219" s="71" t="s">
        <v>63</v>
      </c>
      <c r="E219" s="102" t="s">
        <v>7610</v>
      </c>
      <c r="F219" s="72" t="s">
        <v>7609</v>
      </c>
      <c r="G219" s="72">
        <v>0</v>
      </c>
      <c r="H219" s="72" t="s">
        <v>71</v>
      </c>
      <c r="I219" s="72" t="s">
        <v>2884</v>
      </c>
      <c r="J219" s="104" t="s">
        <v>81</v>
      </c>
      <c r="K219" s="75" t="s">
        <v>7608</v>
      </c>
      <c r="L219" s="76">
        <v>346500000</v>
      </c>
      <c r="M219" s="72" t="s">
        <v>66</v>
      </c>
      <c r="N219" s="75" t="s">
        <v>7607</v>
      </c>
      <c r="O219" s="75">
        <v>900711124</v>
      </c>
      <c r="P219" s="75">
        <v>1268</v>
      </c>
      <c r="Q219" s="78">
        <v>45814</v>
      </c>
      <c r="R219" s="75">
        <v>346500000</v>
      </c>
      <c r="S219" s="78">
        <v>45817</v>
      </c>
      <c r="T219" s="76">
        <v>346500000</v>
      </c>
      <c r="U219" s="76">
        <v>19361</v>
      </c>
      <c r="V219" s="72" t="s">
        <v>65</v>
      </c>
      <c r="W219" s="76">
        <v>16078654</v>
      </c>
      <c r="X219" s="104" t="s">
        <v>365</v>
      </c>
      <c r="Y219" s="78">
        <v>45817</v>
      </c>
      <c r="Z219" s="78">
        <v>45817</v>
      </c>
      <c r="AA219" s="78">
        <v>45817</v>
      </c>
      <c r="AB219" s="78">
        <v>45961</v>
      </c>
      <c r="AC219" s="102">
        <f t="shared" si="18"/>
        <v>144</v>
      </c>
      <c r="AD219" s="72">
        <v>0</v>
      </c>
      <c r="AE219" s="76">
        <v>0</v>
      </c>
      <c r="AF219" s="72">
        <v>0</v>
      </c>
      <c r="AG219" s="79" t="s">
        <v>73</v>
      </c>
      <c r="AH219" s="102">
        <f t="shared" si="19"/>
        <v>0</v>
      </c>
      <c r="AI219" s="72">
        <v>0</v>
      </c>
      <c r="AJ219" s="76">
        <v>0</v>
      </c>
      <c r="AK219" s="72" t="s">
        <v>73</v>
      </c>
      <c r="AL219" s="80" t="s">
        <v>73</v>
      </c>
      <c r="AM219" s="72">
        <v>0</v>
      </c>
      <c r="AN219" s="80" t="s">
        <v>73</v>
      </c>
      <c r="AO219" s="80" t="s">
        <v>73</v>
      </c>
      <c r="AP219" s="80" t="s">
        <v>73</v>
      </c>
      <c r="AQ219" s="102">
        <f t="shared" si="20"/>
        <v>0</v>
      </c>
      <c r="AR219" s="102">
        <f t="shared" si="21"/>
        <v>346500000</v>
      </c>
      <c r="AS219" s="72" t="s">
        <v>319</v>
      </c>
      <c r="AT219" s="76">
        <v>0</v>
      </c>
      <c r="AU219" s="72" t="s">
        <v>65</v>
      </c>
      <c r="AV219" s="76">
        <v>173250000</v>
      </c>
      <c r="AW219" s="80">
        <v>45820</v>
      </c>
      <c r="AX219" s="76">
        <v>173250000</v>
      </c>
      <c r="AY219" s="143">
        <f t="shared" si="22"/>
        <v>173250000</v>
      </c>
      <c r="AZ219" s="84">
        <f t="shared" si="23"/>
        <v>0.5</v>
      </c>
      <c r="BA219" s="85">
        <v>1</v>
      </c>
      <c r="BB219" s="81" t="s">
        <v>73</v>
      </c>
      <c r="BC219" s="72" t="s">
        <v>208</v>
      </c>
      <c r="BD219" s="289" t="s">
        <v>7606</v>
      </c>
      <c r="BE219" s="71" t="s">
        <v>65</v>
      </c>
      <c r="BF219" s="71" t="s">
        <v>65</v>
      </c>
    </row>
    <row r="220" spans="2:58" x14ac:dyDescent="0.25">
      <c r="B220" s="71">
        <v>2025</v>
      </c>
      <c r="C220" s="71">
        <v>891780111</v>
      </c>
      <c r="D220" s="71" t="s">
        <v>63</v>
      </c>
      <c r="E220" s="102" t="s">
        <v>7605</v>
      </c>
      <c r="F220" s="72" t="s">
        <v>7604</v>
      </c>
      <c r="G220" s="72">
        <v>0</v>
      </c>
      <c r="H220" s="72" t="s">
        <v>71</v>
      </c>
      <c r="I220" s="72" t="s">
        <v>2884</v>
      </c>
      <c r="J220" s="104" t="s">
        <v>81</v>
      </c>
      <c r="K220" s="75" t="s">
        <v>7603</v>
      </c>
      <c r="L220" s="76">
        <v>165481322</v>
      </c>
      <c r="M220" s="72" t="s">
        <v>66</v>
      </c>
      <c r="N220" s="75" t="s">
        <v>7602</v>
      </c>
      <c r="O220" s="75">
        <v>900977010</v>
      </c>
      <c r="P220" s="76" t="s">
        <v>7601</v>
      </c>
      <c r="Q220" s="286" t="s">
        <v>7600</v>
      </c>
      <c r="R220" s="75">
        <v>169294655</v>
      </c>
      <c r="S220" s="78">
        <v>45818</v>
      </c>
      <c r="T220" s="76">
        <v>165481322</v>
      </c>
      <c r="U220" s="76">
        <v>19485</v>
      </c>
      <c r="V220" s="72" t="s">
        <v>65</v>
      </c>
      <c r="W220" s="76">
        <v>85472020</v>
      </c>
      <c r="X220" s="104" t="s">
        <v>7445</v>
      </c>
      <c r="Y220" s="78">
        <v>45818</v>
      </c>
      <c r="Z220" s="78">
        <v>45826</v>
      </c>
      <c r="AA220" s="78">
        <v>45826</v>
      </c>
      <c r="AB220" s="78">
        <v>46022</v>
      </c>
      <c r="AC220" s="102">
        <f t="shared" si="18"/>
        <v>196</v>
      </c>
      <c r="AD220" s="72">
        <v>0</v>
      </c>
      <c r="AE220" s="76">
        <v>0</v>
      </c>
      <c r="AF220" s="72">
        <v>0</v>
      </c>
      <c r="AG220" s="79" t="s">
        <v>73</v>
      </c>
      <c r="AH220" s="102">
        <f t="shared" si="19"/>
        <v>0</v>
      </c>
      <c r="AI220" s="72">
        <v>0</v>
      </c>
      <c r="AJ220" s="76">
        <v>0</v>
      </c>
      <c r="AK220" s="72" t="s">
        <v>73</v>
      </c>
      <c r="AL220" s="80" t="s">
        <v>73</v>
      </c>
      <c r="AM220" s="72">
        <v>0</v>
      </c>
      <c r="AN220" s="80" t="s">
        <v>73</v>
      </c>
      <c r="AO220" s="80" t="s">
        <v>73</v>
      </c>
      <c r="AP220" s="80" t="s">
        <v>73</v>
      </c>
      <c r="AQ220" s="102">
        <f t="shared" si="20"/>
        <v>0</v>
      </c>
      <c r="AR220" s="102">
        <f t="shared" si="21"/>
        <v>165481322</v>
      </c>
      <c r="AS220" s="72" t="s">
        <v>319</v>
      </c>
      <c r="AT220" s="76">
        <v>0</v>
      </c>
      <c r="AU220" s="72" t="s">
        <v>65</v>
      </c>
      <c r="AV220" s="76">
        <v>33096264.399999999</v>
      </c>
      <c r="AW220" s="80">
        <v>45833</v>
      </c>
      <c r="AX220" s="76">
        <v>33096264.399999999</v>
      </c>
      <c r="AY220" s="143">
        <f t="shared" si="22"/>
        <v>132385057.59999999</v>
      </c>
      <c r="AZ220" s="84">
        <f t="shared" si="23"/>
        <v>0.19999999999999998</v>
      </c>
      <c r="BA220" s="85">
        <v>0.2</v>
      </c>
      <c r="BB220" s="81" t="s">
        <v>73</v>
      </c>
      <c r="BC220" s="72" t="s">
        <v>123</v>
      </c>
      <c r="BD220" s="289" t="s">
        <v>7599</v>
      </c>
      <c r="BE220" s="71" t="s">
        <v>65</v>
      </c>
      <c r="BF220" s="71" t="s">
        <v>65</v>
      </c>
    </row>
    <row r="221" spans="2:58" x14ac:dyDescent="0.25">
      <c r="B221" s="71">
        <v>2025</v>
      </c>
      <c r="C221" s="71">
        <v>891780111</v>
      </c>
      <c r="D221" s="71" t="s">
        <v>63</v>
      </c>
      <c r="E221" s="102" t="s">
        <v>7598</v>
      </c>
      <c r="F221" s="72" t="s">
        <v>7597</v>
      </c>
      <c r="G221" s="72">
        <v>0</v>
      </c>
      <c r="H221" s="72" t="s">
        <v>71</v>
      </c>
      <c r="I221" s="72" t="s">
        <v>64</v>
      </c>
      <c r="J221" s="104" t="s">
        <v>81</v>
      </c>
      <c r="K221" s="75" t="s">
        <v>7596</v>
      </c>
      <c r="L221" s="76">
        <v>6300000</v>
      </c>
      <c r="M221" s="72" t="s">
        <v>66</v>
      </c>
      <c r="N221" s="75" t="s">
        <v>7595</v>
      </c>
      <c r="O221" s="75">
        <v>84453406</v>
      </c>
      <c r="P221" s="75">
        <v>923</v>
      </c>
      <c r="Q221" s="78">
        <v>45769</v>
      </c>
      <c r="R221" s="75">
        <v>333900000</v>
      </c>
      <c r="S221" s="78">
        <v>45819</v>
      </c>
      <c r="T221" s="76">
        <v>6300000</v>
      </c>
      <c r="U221" s="76">
        <v>19512</v>
      </c>
      <c r="V221" s="72" t="s">
        <v>65</v>
      </c>
      <c r="W221" s="76">
        <v>57428039</v>
      </c>
      <c r="X221" s="104" t="s">
        <v>7232</v>
      </c>
      <c r="Y221" s="78">
        <v>45819</v>
      </c>
      <c r="Z221" s="78">
        <v>45819</v>
      </c>
      <c r="AA221" s="78" t="s">
        <v>73</v>
      </c>
      <c r="AB221" s="78">
        <v>45976</v>
      </c>
      <c r="AC221" s="102">
        <f t="shared" si="18"/>
        <v>157</v>
      </c>
      <c r="AD221" s="72">
        <v>0</v>
      </c>
      <c r="AE221" s="76">
        <v>0</v>
      </c>
      <c r="AF221" s="72">
        <v>0</v>
      </c>
      <c r="AG221" s="79" t="s">
        <v>73</v>
      </c>
      <c r="AH221" s="102">
        <f t="shared" si="19"/>
        <v>0</v>
      </c>
      <c r="AI221" s="72">
        <v>0</v>
      </c>
      <c r="AJ221" s="76">
        <v>0</v>
      </c>
      <c r="AK221" s="72" t="s">
        <v>73</v>
      </c>
      <c r="AL221" s="80" t="s">
        <v>73</v>
      </c>
      <c r="AM221" s="72">
        <v>0</v>
      </c>
      <c r="AN221" s="80" t="s">
        <v>73</v>
      </c>
      <c r="AO221" s="80" t="s">
        <v>73</v>
      </c>
      <c r="AP221" s="80" t="s">
        <v>73</v>
      </c>
      <c r="AQ221" s="102">
        <f t="shared" si="20"/>
        <v>0</v>
      </c>
      <c r="AR221" s="102">
        <f t="shared" si="21"/>
        <v>6300000</v>
      </c>
      <c r="AS221" s="72" t="s">
        <v>65</v>
      </c>
      <c r="AT221" s="76">
        <v>6300000</v>
      </c>
      <c r="AU221" s="72" t="s">
        <v>319</v>
      </c>
      <c r="AV221" s="76">
        <v>0</v>
      </c>
      <c r="AW221" s="81" t="s">
        <v>73</v>
      </c>
      <c r="AX221" s="82">
        <v>0</v>
      </c>
      <c r="AY221" s="143">
        <f t="shared" si="22"/>
        <v>6300000</v>
      </c>
      <c r="AZ221" s="84">
        <f t="shared" si="23"/>
        <v>0</v>
      </c>
      <c r="BA221" s="85">
        <v>0</v>
      </c>
      <c r="BB221" s="81" t="s">
        <v>73</v>
      </c>
      <c r="BC221" s="72" t="s">
        <v>123</v>
      </c>
      <c r="BD221" s="289" t="s">
        <v>7594</v>
      </c>
      <c r="BE221" s="71" t="s">
        <v>65</v>
      </c>
      <c r="BF221" s="71" t="s">
        <v>65</v>
      </c>
    </row>
    <row r="222" spans="2:58" x14ac:dyDescent="0.25">
      <c r="B222" s="71">
        <v>2025</v>
      </c>
      <c r="C222" s="71">
        <v>891780111</v>
      </c>
      <c r="D222" s="71" t="s">
        <v>63</v>
      </c>
      <c r="E222" s="102" t="s">
        <v>7593</v>
      </c>
      <c r="F222" s="72" t="s">
        <v>7592</v>
      </c>
      <c r="G222" s="72">
        <v>0</v>
      </c>
      <c r="H222" s="72" t="s">
        <v>71</v>
      </c>
      <c r="I222" s="72" t="s">
        <v>64</v>
      </c>
      <c r="J222" s="104" t="s">
        <v>81</v>
      </c>
      <c r="K222" s="75" t="s">
        <v>7591</v>
      </c>
      <c r="L222" s="76">
        <v>6300000</v>
      </c>
      <c r="M222" s="72" t="s">
        <v>66</v>
      </c>
      <c r="N222" s="75" t="s">
        <v>3733</v>
      </c>
      <c r="O222" s="75">
        <v>7528454</v>
      </c>
      <c r="P222" s="75">
        <v>923</v>
      </c>
      <c r="Q222" s="78">
        <v>45769</v>
      </c>
      <c r="R222" s="75">
        <v>333900000</v>
      </c>
      <c r="S222" s="78">
        <v>45819</v>
      </c>
      <c r="T222" s="76">
        <v>6300000</v>
      </c>
      <c r="U222" s="76">
        <v>19513</v>
      </c>
      <c r="V222" s="72" t="s">
        <v>65</v>
      </c>
      <c r="W222" s="76">
        <v>57428039</v>
      </c>
      <c r="X222" s="104" t="s">
        <v>7232</v>
      </c>
      <c r="Y222" s="78">
        <v>45819</v>
      </c>
      <c r="Z222" s="78">
        <v>45819</v>
      </c>
      <c r="AA222" s="78" t="s">
        <v>73</v>
      </c>
      <c r="AB222" s="78">
        <v>45899</v>
      </c>
      <c r="AC222" s="102">
        <f t="shared" si="18"/>
        <v>80</v>
      </c>
      <c r="AD222" s="72">
        <v>0</v>
      </c>
      <c r="AE222" s="76">
        <v>0</v>
      </c>
      <c r="AF222" s="72">
        <v>0</v>
      </c>
      <c r="AG222" s="79" t="s">
        <v>73</v>
      </c>
      <c r="AH222" s="102">
        <f t="shared" si="19"/>
        <v>0</v>
      </c>
      <c r="AI222" s="72">
        <v>0</v>
      </c>
      <c r="AJ222" s="76">
        <v>0</v>
      </c>
      <c r="AK222" s="72" t="s">
        <v>73</v>
      </c>
      <c r="AL222" s="80" t="s">
        <v>73</v>
      </c>
      <c r="AM222" s="72">
        <v>0</v>
      </c>
      <c r="AN222" s="80" t="s">
        <v>73</v>
      </c>
      <c r="AO222" s="80" t="s">
        <v>73</v>
      </c>
      <c r="AP222" s="80" t="s">
        <v>73</v>
      </c>
      <c r="AQ222" s="102">
        <f t="shared" si="20"/>
        <v>0</v>
      </c>
      <c r="AR222" s="102">
        <f t="shared" si="21"/>
        <v>6300000</v>
      </c>
      <c r="AS222" s="72" t="s">
        <v>65</v>
      </c>
      <c r="AT222" s="76">
        <v>6300000</v>
      </c>
      <c r="AU222" s="72" t="s">
        <v>319</v>
      </c>
      <c r="AV222" s="76">
        <v>0</v>
      </c>
      <c r="AW222" s="81" t="s">
        <v>73</v>
      </c>
      <c r="AX222" s="82">
        <v>0</v>
      </c>
      <c r="AY222" s="143">
        <f t="shared" si="22"/>
        <v>6300000</v>
      </c>
      <c r="AZ222" s="84">
        <f t="shared" si="23"/>
        <v>0</v>
      </c>
      <c r="BA222" s="85">
        <v>1</v>
      </c>
      <c r="BB222" s="81" t="s">
        <v>73</v>
      </c>
      <c r="BC222" s="72" t="s">
        <v>208</v>
      </c>
      <c r="BD222" s="289" t="s">
        <v>7590</v>
      </c>
      <c r="BE222" s="71" t="s">
        <v>65</v>
      </c>
      <c r="BF222" s="71" t="s">
        <v>65</v>
      </c>
    </row>
    <row r="223" spans="2:58" x14ac:dyDescent="0.25">
      <c r="B223" s="71">
        <v>2025</v>
      </c>
      <c r="C223" s="71">
        <v>891780111</v>
      </c>
      <c r="D223" s="71" t="s">
        <v>63</v>
      </c>
      <c r="E223" s="102" t="s">
        <v>7589</v>
      </c>
      <c r="F223" s="72" t="s">
        <v>7588</v>
      </c>
      <c r="G223" s="72">
        <v>0</v>
      </c>
      <c r="H223" s="72" t="s">
        <v>71</v>
      </c>
      <c r="I223" s="72" t="s">
        <v>64</v>
      </c>
      <c r="J223" s="104" t="s">
        <v>81</v>
      </c>
      <c r="K223" s="75" t="s">
        <v>7587</v>
      </c>
      <c r="L223" s="76">
        <v>16541496</v>
      </c>
      <c r="M223" s="72" t="s">
        <v>66</v>
      </c>
      <c r="N223" s="75" t="s">
        <v>3607</v>
      </c>
      <c r="O223" s="75">
        <v>85469041</v>
      </c>
      <c r="P223" s="75">
        <v>1150</v>
      </c>
      <c r="Q223" s="78">
        <v>45799</v>
      </c>
      <c r="R223" s="75">
        <v>16541496</v>
      </c>
      <c r="S223" s="78">
        <v>45820</v>
      </c>
      <c r="T223" s="75">
        <v>16541496</v>
      </c>
      <c r="U223" s="76">
        <v>19537</v>
      </c>
      <c r="V223" s="72" t="s">
        <v>65</v>
      </c>
      <c r="W223" s="76">
        <v>1082939683</v>
      </c>
      <c r="X223" s="104" t="s">
        <v>2881</v>
      </c>
      <c r="Y223" s="78">
        <v>45819</v>
      </c>
      <c r="Z223" s="78">
        <v>45820</v>
      </c>
      <c r="AA223" s="78" t="s">
        <v>73</v>
      </c>
      <c r="AB223" s="78">
        <v>45869</v>
      </c>
      <c r="AC223" s="102">
        <f t="shared" si="18"/>
        <v>49</v>
      </c>
      <c r="AD223" s="72">
        <v>0</v>
      </c>
      <c r="AE223" s="76">
        <v>0</v>
      </c>
      <c r="AF223" s="72">
        <v>0</v>
      </c>
      <c r="AG223" s="79" t="s">
        <v>73</v>
      </c>
      <c r="AH223" s="102">
        <f t="shared" si="19"/>
        <v>0</v>
      </c>
      <c r="AI223" s="72">
        <v>0</v>
      </c>
      <c r="AJ223" s="76">
        <v>0</v>
      </c>
      <c r="AK223" s="72" t="s">
        <v>73</v>
      </c>
      <c r="AL223" s="80" t="s">
        <v>73</v>
      </c>
      <c r="AM223" s="72">
        <v>0</v>
      </c>
      <c r="AN223" s="80" t="s">
        <v>73</v>
      </c>
      <c r="AO223" s="80" t="s">
        <v>73</v>
      </c>
      <c r="AP223" s="80" t="s">
        <v>73</v>
      </c>
      <c r="AQ223" s="102">
        <f t="shared" si="20"/>
        <v>0</v>
      </c>
      <c r="AR223" s="102">
        <f t="shared" si="21"/>
        <v>16541496</v>
      </c>
      <c r="AS223" s="72" t="s">
        <v>65</v>
      </c>
      <c r="AT223" s="76">
        <v>16541496</v>
      </c>
      <c r="AU223" s="72" t="s">
        <v>319</v>
      </c>
      <c r="AV223" s="76">
        <v>0</v>
      </c>
      <c r="AW223" s="81" t="s">
        <v>73</v>
      </c>
      <c r="AX223" s="82">
        <v>0</v>
      </c>
      <c r="AY223" s="143">
        <f t="shared" si="22"/>
        <v>16541496</v>
      </c>
      <c r="AZ223" s="84">
        <f t="shared" si="23"/>
        <v>0</v>
      </c>
      <c r="BA223" s="85">
        <v>1</v>
      </c>
      <c r="BB223" s="81" t="s">
        <v>73</v>
      </c>
      <c r="BC223" s="72" t="s">
        <v>208</v>
      </c>
      <c r="BD223" s="289" t="s">
        <v>7586</v>
      </c>
      <c r="BE223" s="71" t="s">
        <v>65</v>
      </c>
      <c r="BF223" s="71" t="s">
        <v>65</v>
      </c>
    </row>
    <row r="224" spans="2:58" x14ac:dyDescent="0.25">
      <c r="B224" s="71">
        <v>2025</v>
      </c>
      <c r="C224" s="71">
        <v>891780111</v>
      </c>
      <c r="D224" s="71" t="s">
        <v>63</v>
      </c>
      <c r="E224" s="102" t="s">
        <v>7585</v>
      </c>
      <c r="F224" s="72" t="s">
        <v>7584</v>
      </c>
      <c r="G224" s="72">
        <v>0</v>
      </c>
      <c r="H224" s="72" t="s">
        <v>71</v>
      </c>
      <c r="I224" s="72" t="s">
        <v>64</v>
      </c>
      <c r="J224" s="104" t="s">
        <v>81</v>
      </c>
      <c r="K224" s="75" t="s">
        <v>7583</v>
      </c>
      <c r="L224" s="76">
        <v>6300000</v>
      </c>
      <c r="M224" s="72" t="s">
        <v>66</v>
      </c>
      <c r="N224" s="75" t="s">
        <v>7582</v>
      </c>
      <c r="O224" s="75">
        <v>1082906774</v>
      </c>
      <c r="P224" s="75">
        <v>923</v>
      </c>
      <c r="Q224" s="78">
        <v>45769</v>
      </c>
      <c r="R224" s="75">
        <v>333900000</v>
      </c>
      <c r="S224" s="78">
        <v>45819</v>
      </c>
      <c r="T224" s="76">
        <v>6300000</v>
      </c>
      <c r="U224" s="76">
        <v>19514</v>
      </c>
      <c r="V224" s="72" t="s">
        <v>65</v>
      </c>
      <c r="W224" s="76">
        <v>57428039</v>
      </c>
      <c r="X224" s="104" t="s">
        <v>7232</v>
      </c>
      <c r="Y224" s="78">
        <v>45819</v>
      </c>
      <c r="Z224" s="78">
        <v>45819</v>
      </c>
      <c r="AA224" s="78" t="s">
        <v>73</v>
      </c>
      <c r="AB224" s="78">
        <v>46006</v>
      </c>
      <c r="AC224" s="102">
        <f t="shared" si="18"/>
        <v>187</v>
      </c>
      <c r="AD224" s="72">
        <v>0</v>
      </c>
      <c r="AE224" s="76">
        <v>0</v>
      </c>
      <c r="AF224" s="72">
        <v>1</v>
      </c>
      <c r="AG224" s="79">
        <v>46052</v>
      </c>
      <c r="AH224" s="102">
        <f t="shared" si="19"/>
        <v>46</v>
      </c>
      <c r="AI224" s="72">
        <v>0</v>
      </c>
      <c r="AJ224" s="76">
        <v>0</v>
      </c>
      <c r="AK224" s="72" t="s">
        <v>73</v>
      </c>
      <c r="AL224" s="80" t="s">
        <v>73</v>
      </c>
      <c r="AM224" s="72">
        <v>0</v>
      </c>
      <c r="AN224" s="80" t="s">
        <v>73</v>
      </c>
      <c r="AO224" s="80" t="s">
        <v>73</v>
      </c>
      <c r="AP224" s="80" t="s">
        <v>73</v>
      </c>
      <c r="AQ224" s="102">
        <f t="shared" si="20"/>
        <v>0</v>
      </c>
      <c r="AR224" s="102">
        <f t="shared" si="21"/>
        <v>6300000</v>
      </c>
      <c r="AS224" s="72" t="s">
        <v>65</v>
      </c>
      <c r="AT224" s="76">
        <v>6300000</v>
      </c>
      <c r="AU224" s="72" t="s">
        <v>319</v>
      </c>
      <c r="AV224" s="76">
        <v>0</v>
      </c>
      <c r="AW224" s="81" t="s">
        <v>73</v>
      </c>
      <c r="AX224" s="82">
        <v>0</v>
      </c>
      <c r="AY224" s="143">
        <f t="shared" si="22"/>
        <v>6300000</v>
      </c>
      <c r="AZ224" s="84">
        <f t="shared" si="23"/>
        <v>0</v>
      </c>
      <c r="BA224" s="85">
        <v>0</v>
      </c>
      <c r="BB224" s="81" t="s">
        <v>73</v>
      </c>
      <c r="BC224" s="72" t="s">
        <v>123</v>
      </c>
      <c r="BD224" s="289" t="s">
        <v>7581</v>
      </c>
      <c r="BE224" s="71" t="s">
        <v>65</v>
      </c>
      <c r="BF224" s="71" t="s">
        <v>65</v>
      </c>
    </row>
    <row r="225" spans="2:58" x14ac:dyDescent="0.25">
      <c r="B225" s="71">
        <v>2025</v>
      </c>
      <c r="C225" s="71">
        <v>891780111</v>
      </c>
      <c r="D225" s="71" t="s">
        <v>63</v>
      </c>
      <c r="E225" s="102" t="s">
        <v>7580</v>
      </c>
      <c r="F225" s="72" t="s">
        <v>7579</v>
      </c>
      <c r="G225" s="72">
        <v>0</v>
      </c>
      <c r="H225" s="72" t="s">
        <v>71</v>
      </c>
      <c r="I225" s="72" t="s">
        <v>64</v>
      </c>
      <c r="J225" s="104" t="s">
        <v>81</v>
      </c>
      <c r="K225" s="75" t="s">
        <v>7578</v>
      </c>
      <c r="L225" s="76">
        <v>6300000</v>
      </c>
      <c r="M225" s="72" t="s">
        <v>66</v>
      </c>
      <c r="N225" s="75" t="s">
        <v>7577</v>
      </c>
      <c r="O225" s="75">
        <v>1082892367</v>
      </c>
      <c r="P225" s="75">
        <v>923</v>
      </c>
      <c r="Q225" s="78">
        <v>45769</v>
      </c>
      <c r="R225" s="75">
        <v>333900000</v>
      </c>
      <c r="S225" s="78">
        <v>45819</v>
      </c>
      <c r="T225" s="76">
        <v>6300000</v>
      </c>
      <c r="U225" s="76">
        <v>19516</v>
      </c>
      <c r="V225" s="72" t="s">
        <v>65</v>
      </c>
      <c r="W225" s="76">
        <v>57428039</v>
      </c>
      <c r="X225" s="104" t="s">
        <v>7232</v>
      </c>
      <c r="Y225" s="78">
        <v>45819</v>
      </c>
      <c r="Z225" s="78">
        <v>45819</v>
      </c>
      <c r="AA225" s="78" t="s">
        <v>73</v>
      </c>
      <c r="AB225" s="78">
        <v>45960</v>
      </c>
      <c r="AC225" s="102">
        <f t="shared" si="18"/>
        <v>141</v>
      </c>
      <c r="AD225" s="72">
        <v>0</v>
      </c>
      <c r="AE225" s="76">
        <v>0</v>
      </c>
      <c r="AF225" s="72">
        <v>0</v>
      </c>
      <c r="AG225" s="79" t="s">
        <v>73</v>
      </c>
      <c r="AH225" s="102">
        <f t="shared" si="19"/>
        <v>0</v>
      </c>
      <c r="AI225" s="72">
        <v>0</v>
      </c>
      <c r="AJ225" s="76">
        <v>0</v>
      </c>
      <c r="AK225" s="72" t="s">
        <v>73</v>
      </c>
      <c r="AL225" s="80" t="s">
        <v>73</v>
      </c>
      <c r="AM225" s="72">
        <v>0</v>
      </c>
      <c r="AN225" s="80" t="s">
        <v>73</v>
      </c>
      <c r="AO225" s="80" t="s">
        <v>73</v>
      </c>
      <c r="AP225" s="80" t="s">
        <v>73</v>
      </c>
      <c r="AQ225" s="102">
        <f t="shared" si="20"/>
        <v>0</v>
      </c>
      <c r="AR225" s="102">
        <f t="shared" si="21"/>
        <v>6300000</v>
      </c>
      <c r="AS225" s="72" t="s">
        <v>65</v>
      </c>
      <c r="AT225" s="76">
        <v>6300000</v>
      </c>
      <c r="AU225" s="72" t="s">
        <v>319</v>
      </c>
      <c r="AV225" s="76">
        <v>0</v>
      </c>
      <c r="AW225" s="81" t="s">
        <v>73</v>
      </c>
      <c r="AX225" s="82">
        <v>0</v>
      </c>
      <c r="AY225" s="143">
        <f t="shared" si="22"/>
        <v>6300000</v>
      </c>
      <c r="AZ225" s="84">
        <f t="shared" si="23"/>
        <v>0</v>
      </c>
      <c r="BA225" s="85">
        <v>1</v>
      </c>
      <c r="BB225" s="81" t="s">
        <v>73</v>
      </c>
      <c r="BC225" s="72" t="s">
        <v>208</v>
      </c>
      <c r="BD225" s="289" t="s">
        <v>7576</v>
      </c>
      <c r="BE225" s="71" t="s">
        <v>65</v>
      </c>
      <c r="BF225" s="71" t="s">
        <v>65</v>
      </c>
    </row>
    <row r="226" spans="2:58" x14ac:dyDescent="0.25">
      <c r="B226" s="71">
        <v>2025</v>
      </c>
      <c r="C226" s="71">
        <v>891780111</v>
      </c>
      <c r="D226" s="71" t="s">
        <v>63</v>
      </c>
      <c r="E226" s="102" t="s">
        <v>7575</v>
      </c>
      <c r="F226" s="72" t="s">
        <v>7574</v>
      </c>
      <c r="G226" s="72">
        <v>0</v>
      </c>
      <c r="H226" s="72" t="s">
        <v>71</v>
      </c>
      <c r="I226" s="72" t="s">
        <v>64</v>
      </c>
      <c r="J226" s="104" t="s">
        <v>81</v>
      </c>
      <c r="K226" s="75" t="s">
        <v>7573</v>
      </c>
      <c r="L226" s="76">
        <v>6300000</v>
      </c>
      <c r="M226" s="72" t="s">
        <v>66</v>
      </c>
      <c r="N226" s="75" t="s">
        <v>7572</v>
      </c>
      <c r="O226" s="75">
        <v>36554597</v>
      </c>
      <c r="P226" s="75">
        <v>923</v>
      </c>
      <c r="Q226" s="78">
        <v>45769</v>
      </c>
      <c r="R226" s="75">
        <v>333900000</v>
      </c>
      <c r="S226" s="78">
        <v>45821</v>
      </c>
      <c r="T226" s="76">
        <v>6300000</v>
      </c>
      <c r="U226" s="76">
        <v>19609</v>
      </c>
      <c r="V226" s="72" t="s">
        <v>65</v>
      </c>
      <c r="W226" s="76">
        <v>57428039</v>
      </c>
      <c r="X226" s="104" t="s">
        <v>7232</v>
      </c>
      <c r="Y226" s="78">
        <v>45820</v>
      </c>
      <c r="Z226" s="78">
        <v>45821</v>
      </c>
      <c r="AA226" s="78" t="s">
        <v>73</v>
      </c>
      <c r="AB226" s="78">
        <v>45884</v>
      </c>
      <c r="AC226" s="102">
        <f t="shared" si="18"/>
        <v>63</v>
      </c>
      <c r="AD226" s="72">
        <v>0</v>
      </c>
      <c r="AE226" s="76">
        <v>0</v>
      </c>
      <c r="AF226" s="72">
        <v>0</v>
      </c>
      <c r="AG226" s="79" t="s">
        <v>73</v>
      </c>
      <c r="AH226" s="102">
        <f t="shared" si="19"/>
        <v>0</v>
      </c>
      <c r="AI226" s="72">
        <v>0</v>
      </c>
      <c r="AJ226" s="76">
        <v>0</v>
      </c>
      <c r="AK226" s="72" t="s">
        <v>73</v>
      </c>
      <c r="AL226" s="80" t="s">
        <v>73</v>
      </c>
      <c r="AM226" s="72">
        <v>0</v>
      </c>
      <c r="AN226" s="80" t="s">
        <v>73</v>
      </c>
      <c r="AO226" s="80" t="s">
        <v>73</v>
      </c>
      <c r="AP226" s="80" t="s">
        <v>73</v>
      </c>
      <c r="AQ226" s="102">
        <f t="shared" si="20"/>
        <v>0</v>
      </c>
      <c r="AR226" s="102">
        <f t="shared" si="21"/>
        <v>6300000</v>
      </c>
      <c r="AS226" s="72" t="s">
        <v>65</v>
      </c>
      <c r="AT226" s="76">
        <v>6300000</v>
      </c>
      <c r="AU226" s="72" t="s">
        <v>319</v>
      </c>
      <c r="AV226" s="76">
        <v>0</v>
      </c>
      <c r="AW226" s="81" t="s">
        <v>73</v>
      </c>
      <c r="AX226" s="82">
        <v>0</v>
      </c>
      <c r="AY226" s="143">
        <f t="shared" si="22"/>
        <v>6300000</v>
      </c>
      <c r="AZ226" s="84">
        <f t="shared" si="23"/>
        <v>0</v>
      </c>
      <c r="BA226" s="85">
        <v>1</v>
      </c>
      <c r="BB226" s="81" t="s">
        <v>73</v>
      </c>
      <c r="BC226" s="72" t="s">
        <v>208</v>
      </c>
      <c r="BD226" s="289" t="s">
        <v>7571</v>
      </c>
      <c r="BE226" s="71" t="s">
        <v>65</v>
      </c>
      <c r="BF226" s="71" t="s">
        <v>65</v>
      </c>
    </row>
    <row r="227" spans="2:58" x14ac:dyDescent="0.25">
      <c r="B227" s="71">
        <v>2025</v>
      </c>
      <c r="C227" s="71">
        <v>891780111</v>
      </c>
      <c r="D227" s="71" t="s">
        <v>63</v>
      </c>
      <c r="E227" s="102" t="s">
        <v>7570</v>
      </c>
      <c r="F227" s="72" t="s">
        <v>7569</v>
      </c>
      <c r="G227" s="72">
        <v>0</v>
      </c>
      <c r="H227" s="72" t="s">
        <v>71</v>
      </c>
      <c r="I227" s="72" t="s">
        <v>64</v>
      </c>
      <c r="J227" s="104" t="s">
        <v>81</v>
      </c>
      <c r="K227" s="75" t="s">
        <v>7568</v>
      </c>
      <c r="L227" s="76">
        <v>6300000</v>
      </c>
      <c r="M227" s="72" t="s">
        <v>66</v>
      </c>
      <c r="N227" s="75" t="s">
        <v>7567</v>
      </c>
      <c r="O227" s="75">
        <v>85151969</v>
      </c>
      <c r="P227" s="75">
        <v>923</v>
      </c>
      <c r="Q227" s="78">
        <v>45769</v>
      </c>
      <c r="R227" s="75">
        <v>333900000</v>
      </c>
      <c r="S227" s="78">
        <v>45821</v>
      </c>
      <c r="T227" s="76">
        <v>6300000</v>
      </c>
      <c r="U227" s="76">
        <v>19610</v>
      </c>
      <c r="V227" s="72" t="s">
        <v>65</v>
      </c>
      <c r="W227" s="76">
        <v>57428039</v>
      </c>
      <c r="X227" s="104" t="s">
        <v>7232</v>
      </c>
      <c r="Y227" s="78">
        <v>45820</v>
      </c>
      <c r="Z227" s="78">
        <v>45821</v>
      </c>
      <c r="AA227" s="78" t="s">
        <v>73</v>
      </c>
      <c r="AB227" s="78">
        <v>45899</v>
      </c>
      <c r="AC227" s="102">
        <f t="shared" si="18"/>
        <v>78</v>
      </c>
      <c r="AD227" s="72">
        <v>0</v>
      </c>
      <c r="AE227" s="76">
        <v>0</v>
      </c>
      <c r="AF227" s="72">
        <v>0</v>
      </c>
      <c r="AG227" s="79" t="s">
        <v>73</v>
      </c>
      <c r="AH227" s="102">
        <f t="shared" si="19"/>
        <v>0</v>
      </c>
      <c r="AI227" s="72">
        <v>0</v>
      </c>
      <c r="AJ227" s="76">
        <v>0</v>
      </c>
      <c r="AK227" s="72" t="s">
        <v>73</v>
      </c>
      <c r="AL227" s="80" t="s">
        <v>73</v>
      </c>
      <c r="AM227" s="72">
        <v>0</v>
      </c>
      <c r="AN227" s="80" t="s">
        <v>73</v>
      </c>
      <c r="AO227" s="80" t="s">
        <v>73</v>
      </c>
      <c r="AP227" s="80" t="s">
        <v>73</v>
      </c>
      <c r="AQ227" s="102">
        <f t="shared" si="20"/>
        <v>0</v>
      </c>
      <c r="AR227" s="102">
        <f t="shared" si="21"/>
        <v>6300000</v>
      </c>
      <c r="AS227" s="72" t="s">
        <v>65</v>
      </c>
      <c r="AT227" s="76">
        <v>6300000</v>
      </c>
      <c r="AU227" s="72" t="s">
        <v>319</v>
      </c>
      <c r="AV227" s="76">
        <v>0</v>
      </c>
      <c r="AW227" s="81" t="s">
        <v>73</v>
      </c>
      <c r="AX227" s="82">
        <v>0</v>
      </c>
      <c r="AY227" s="143">
        <f t="shared" si="22"/>
        <v>6300000</v>
      </c>
      <c r="AZ227" s="84">
        <f t="shared" si="23"/>
        <v>0</v>
      </c>
      <c r="BA227" s="85">
        <v>1</v>
      </c>
      <c r="BB227" s="81" t="s">
        <v>73</v>
      </c>
      <c r="BC227" s="72" t="s">
        <v>208</v>
      </c>
      <c r="BD227" s="289" t="s">
        <v>7566</v>
      </c>
      <c r="BE227" s="71" t="s">
        <v>65</v>
      </c>
      <c r="BF227" s="71" t="s">
        <v>65</v>
      </c>
    </row>
    <row r="228" spans="2:58" x14ac:dyDescent="0.25">
      <c r="B228" s="71">
        <v>2025</v>
      </c>
      <c r="C228" s="71">
        <v>891780111</v>
      </c>
      <c r="D228" s="71" t="s">
        <v>63</v>
      </c>
      <c r="E228" s="102" t="s">
        <v>7565</v>
      </c>
      <c r="F228" s="72" t="s">
        <v>7564</v>
      </c>
      <c r="G228" s="72">
        <v>0</v>
      </c>
      <c r="H228" s="72" t="s">
        <v>71</v>
      </c>
      <c r="I228" s="72" t="s">
        <v>64</v>
      </c>
      <c r="J228" s="104" t="s">
        <v>81</v>
      </c>
      <c r="K228" s="75" t="s">
        <v>7563</v>
      </c>
      <c r="L228" s="76">
        <v>6300000</v>
      </c>
      <c r="M228" s="72" t="s">
        <v>66</v>
      </c>
      <c r="N228" s="75" t="s">
        <v>7562</v>
      </c>
      <c r="O228" s="75">
        <v>1102856520</v>
      </c>
      <c r="P228" s="75">
        <v>923</v>
      </c>
      <c r="Q228" s="78">
        <v>45769</v>
      </c>
      <c r="R228" s="75">
        <v>333900000</v>
      </c>
      <c r="S228" s="78">
        <v>45821</v>
      </c>
      <c r="T228" s="76">
        <v>6300000</v>
      </c>
      <c r="U228" s="76">
        <v>19611</v>
      </c>
      <c r="V228" s="72" t="s">
        <v>65</v>
      </c>
      <c r="W228" s="76">
        <v>57428039</v>
      </c>
      <c r="X228" s="104" t="s">
        <v>7232</v>
      </c>
      <c r="Y228" s="78">
        <v>45820</v>
      </c>
      <c r="Z228" s="78">
        <v>45821</v>
      </c>
      <c r="AA228" s="78" t="s">
        <v>73</v>
      </c>
      <c r="AB228" s="78">
        <v>46006</v>
      </c>
      <c r="AC228" s="102">
        <f t="shared" si="18"/>
        <v>185</v>
      </c>
      <c r="AD228" s="72">
        <v>0</v>
      </c>
      <c r="AE228" s="76">
        <v>0</v>
      </c>
      <c r="AF228" s="72">
        <v>1</v>
      </c>
      <c r="AG228" s="79">
        <v>46052</v>
      </c>
      <c r="AH228" s="102">
        <f t="shared" si="19"/>
        <v>46</v>
      </c>
      <c r="AI228" s="72">
        <v>0</v>
      </c>
      <c r="AJ228" s="76">
        <v>0</v>
      </c>
      <c r="AK228" s="72" t="s">
        <v>73</v>
      </c>
      <c r="AL228" s="80" t="s">
        <v>73</v>
      </c>
      <c r="AM228" s="72">
        <v>0</v>
      </c>
      <c r="AN228" s="80" t="s">
        <v>73</v>
      </c>
      <c r="AO228" s="80" t="s">
        <v>73</v>
      </c>
      <c r="AP228" s="80" t="s">
        <v>73</v>
      </c>
      <c r="AQ228" s="102">
        <f t="shared" si="20"/>
        <v>0</v>
      </c>
      <c r="AR228" s="102">
        <f t="shared" si="21"/>
        <v>6300000</v>
      </c>
      <c r="AS228" s="72" t="s">
        <v>65</v>
      </c>
      <c r="AT228" s="76">
        <v>6300000</v>
      </c>
      <c r="AU228" s="72" t="s">
        <v>319</v>
      </c>
      <c r="AV228" s="76">
        <v>0</v>
      </c>
      <c r="AW228" s="81" t="s">
        <v>73</v>
      </c>
      <c r="AX228" s="82">
        <v>0</v>
      </c>
      <c r="AY228" s="143">
        <f t="shared" si="22"/>
        <v>6300000</v>
      </c>
      <c r="AZ228" s="84">
        <f t="shared" si="23"/>
        <v>0</v>
      </c>
      <c r="BA228" s="85">
        <v>0</v>
      </c>
      <c r="BB228" s="81" t="s">
        <v>73</v>
      </c>
      <c r="BC228" s="72" t="s">
        <v>123</v>
      </c>
      <c r="BD228" s="289" t="s">
        <v>7561</v>
      </c>
      <c r="BE228" s="71" t="s">
        <v>65</v>
      </c>
      <c r="BF228" s="71" t="s">
        <v>65</v>
      </c>
    </row>
    <row r="229" spans="2:58" x14ac:dyDescent="0.25">
      <c r="B229" s="71">
        <v>2025</v>
      </c>
      <c r="C229" s="71">
        <v>891780111</v>
      </c>
      <c r="D229" s="71" t="s">
        <v>63</v>
      </c>
      <c r="E229" s="102" t="s">
        <v>7560</v>
      </c>
      <c r="F229" s="72" t="s">
        <v>7559</v>
      </c>
      <c r="G229" s="72">
        <v>0</v>
      </c>
      <c r="H229" s="72" t="s">
        <v>71</v>
      </c>
      <c r="I229" s="72" t="s">
        <v>64</v>
      </c>
      <c r="J229" s="104" t="s">
        <v>81</v>
      </c>
      <c r="K229" s="75" t="s">
        <v>7558</v>
      </c>
      <c r="L229" s="76">
        <v>6300000</v>
      </c>
      <c r="M229" s="72" t="s">
        <v>66</v>
      </c>
      <c r="N229" s="75" t="s">
        <v>7557</v>
      </c>
      <c r="O229" s="75">
        <v>85153788</v>
      </c>
      <c r="P229" s="75">
        <v>923</v>
      </c>
      <c r="Q229" s="78">
        <v>45769</v>
      </c>
      <c r="R229" s="75">
        <v>333900000</v>
      </c>
      <c r="S229" s="78">
        <v>45821</v>
      </c>
      <c r="T229" s="76">
        <v>6300000</v>
      </c>
      <c r="U229" s="76">
        <v>19585</v>
      </c>
      <c r="V229" s="72" t="s">
        <v>65</v>
      </c>
      <c r="W229" s="76">
        <v>57428039</v>
      </c>
      <c r="X229" s="104" t="s">
        <v>7232</v>
      </c>
      <c r="Y229" s="78">
        <v>45820</v>
      </c>
      <c r="Z229" s="78">
        <v>45821</v>
      </c>
      <c r="AA229" s="78" t="s">
        <v>73</v>
      </c>
      <c r="AB229" s="78">
        <v>46006</v>
      </c>
      <c r="AC229" s="102">
        <f t="shared" si="18"/>
        <v>185</v>
      </c>
      <c r="AD229" s="72">
        <v>0</v>
      </c>
      <c r="AE229" s="76">
        <v>0</v>
      </c>
      <c r="AF229" s="72">
        <v>0</v>
      </c>
      <c r="AG229" s="79" t="s">
        <v>73</v>
      </c>
      <c r="AH229" s="102">
        <f t="shared" si="19"/>
        <v>0</v>
      </c>
      <c r="AI229" s="72">
        <v>0</v>
      </c>
      <c r="AJ229" s="76">
        <v>0</v>
      </c>
      <c r="AK229" s="72" t="s">
        <v>73</v>
      </c>
      <c r="AL229" s="80" t="s">
        <v>73</v>
      </c>
      <c r="AM229" s="72">
        <v>0</v>
      </c>
      <c r="AN229" s="80" t="s">
        <v>73</v>
      </c>
      <c r="AO229" s="80" t="s">
        <v>73</v>
      </c>
      <c r="AP229" s="80" t="s">
        <v>73</v>
      </c>
      <c r="AQ229" s="102">
        <f t="shared" si="20"/>
        <v>0</v>
      </c>
      <c r="AR229" s="102">
        <f t="shared" si="21"/>
        <v>6300000</v>
      </c>
      <c r="AS229" s="72" t="s">
        <v>65</v>
      </c>
      <c r="AT229" s="76">
        <v>6300000</v>
      </c>
      <c r="AU229" s="72" t="s">
        <v>319</v>
      </c>
      <c r="AV229" s="76">
        <v>0</v>
      </c>
      <c r="AW229" s="81" t="s">
        <v>73</v>
      </c>
      <c r="AX229" s="82">
        <v>0</v>
      </c>
      <c r="AY229" s="143">
        <f t="shared" si="22"/>
        <v>6300000</v>
      </c>
      <c r="AZ229" s="84">
        <f t="shared" si="23"/>
        <v>0</v>
      </c>
      <c r="BA229" s="85">
        <v>0</v>
      </c>
      <c r="BB229" s="81" t="s">
        <v>73</v>
      </c>
      <c r="BC229" s="72" t="s">
        <v>123</v>
      </c>
      <c r="BD229" s="289" t="s">
        <v>7556</v>
      </c>
      <c r="BE229" s="71" t="s">
        <v>65</v>
      </c>
      <c r="BF229" s="71" t="s">
        <v>65</v>
      </c>
    </row>
    <row r="230" spans="2:58" x14ac:dyDescent="0.25">
      <c r="B230" s="71">
        <v>2025</v>
      </c>
      <c r="C230" s="71">
        <v>891780111</v>
      </c>
      <c r="D230" s="71" t="s">
        <v>63</v>
      </c>
      <c r="E230" s="102" t="s">
        <v>7555</v>
      </c>
      <c r="F230" s="72" t="s">
        <v>7554</v>
      </c>
      <c r="G230" s="72">
        <v>0</v>
      </c>
      <c r="H230" s="72" t="s">
        <v>71</v>
      </c>
      <c r="I230" s="72" t="s">
        <v>64</v>
      </c>
      <c r="J230" s="104" t="s">
        <v>81</v>
      </c>
      <c r="K230" s="75" t="s">
        <v>7553</v>
      </c>
      <c r="L230" s="76">
        <v>6300000</v>
      </c>
      <c r="M230" s="72" t="s">
        <v>66</v>
      </c>
      <c r="N230" s="75" t="s">
        <v>7552</v>
      </c>
      <c r="O230" s="75">
        <v>1082926063</v>
      </c>
      <c r="P230" s="75">
        <v>923</v>
      </c>
      <c r="Q230" s="78">
        <v>45769</v>
      </c>
      <c r="R230" s="75">
        <v>333900000</v>
      </c>
      <c r="S230" s="78">
        <v>45825</v>
      </c>
      <c r="T230" s="76">
        <v>6300000</v>
      </c>
      <c r="U230" s="76">
        <v>19737</v>
      </c>
      <c r="V230" s="72" t="s">
        <v>65</v>
      </c>
      <c r="W230" s="76">
        <v>57428039</v>
      </c>
      <c r="X230" s="104" t="s">
        <v>7232</v>
      </c>
      <c r="Y230" s="78">
        <v>45821</v>
      </c>
      <c r="Z230" s="78">
        <v>45825</v>
      </c>
      <c r="AA230" s="78" t="s">
        <v>73</v>
      </c>
      <c r="AB230" s="78">
        <v>45960</v>
      </c>
      <c r="AC230" s="102">
        <f t="shared" si="18"/>
        <v>135</v>
      </c>
      <c r="AD230" s="72">
        <v>0</v>
      </c>
      <c r="AE230" s="76">
        <v>0</v>
      </c>
      <c r="AF230" s="72">
        <v>0</v>
      </c>
      <c r="AG230" s="79" t="s">
        <v>73</v>
      </c>
      <c r="AH230" s="102">
        <f t="shared" si="19"/>
        <v>0</v>
      </c>
      <c r="AI230" s="72">
        <v>0</v>
      </c>
      <c r="AJ230" s="76">
        <v>0</v>
      </c>
      <c r="AK230" s="72" t="s">
        <v>73</v>
      </c>
      <c r="AL230" s="80" t="s">
        <v>73</v>
      </c>
      <c r="AM230" s="72">
        <v>0</v>
      </c>
      <c r="AN230" s="80" t="s">
        <v>73</v>
      </c>
      <c r="AO230" s="80" t="s">
        <v>73</v>
      </c>
      <c r="AP230" s="80" t="s">
        <v>73</v>
      </c>
      <c r="AQ230" s="102">
        <f t="shared" si="20"/>
        <v>0</v>
      </c>
      <c r="AR230" s="102">
        <f t="shared" si="21"/>
        <v>6300000</v>
      </c>
      <c r="AS230" s="72" t="s">
        <v>65</v>
      </c>
      <c r="AT230" s="76">
        <v>6300000</v>
      </c>
      <c r="AU230" s="72" t="s">
        <v>319</v>
      </c>
      <c r="AV230" s="76">
        <v>0</v>
      </c>
      <c r="AW230" s="81" t="s">
        <v>73</v>
      </c>
      <c r="AX230" s="82">
        <v>0</v>
      </c>
      <c r="AY230" s="143">
        <f t="shared" si="22"/>
        <v>6300000</v>
      </c>
      <c r="AZ230" s="84">
        <f t="shared" si="23"/>
        <v>0</v>
      </c>
      <c r="BA230" s="85">
        <v>1</v>
      </c>
      <c r="BB230" s="81" t="s">
        <v>73</v>
      </c>
      <c r="BC230" s="72" t="s">
        <v>208</v>
      </c>
      <c r="BD230" s="289" t="s">
        <v>7551</v>
      </c>
      <c r="BE230" s="71" t="s">
        <v>65</v>
      </c>
      <c r="BF230" s="71" t="s">
        <v>65</v>
      </c>
    </row>
    <row r="231" spans="2:58" x14ac:dyDescent="0.25">
      <c r="B231" s="71">
        <v>2025</v>
      </c>
      <c r="C231" s="71">
        <v>891780111</v>
      </c>
      <c r="D231" s="71" t="s">
        <v>63</v>
      </c>
      <c r="E231" s="102" t="s">
        <v>7550</v>
      </c>
      <c r="F231" s="72" t="s">
        <v>7549</v>
      </c>
      <c r="G231" s="72">
        <v>0</v>
      </c>
      <c r="H231" s="72" t="s">
        <v>71</v>
      </c>
      <c r="I231" s="72" t="s">
        <v>64</v>
      </c>
      <c r="J231" s="104" t="s">
        <v>81</v>
      </c>
      <c r="K231" s="75" t="s">
        <v>7548</v>
      </c>
      <c r="L231" s="76">
        <v>6300000</v>
      </c>
      <c r="M231" s="72" t="s">
        <v>66</v>
      </c>
      <c r="N231" s="75" t="s">
        <v>7547</v>
      </c>
      <c r="O231" s="75">
        <v>85461649</v>
      </c>
      <c r="P231" s="75">
        <v>923</v>
      </c>
      <c r="Q231" s="78">
        <v>45769</v>
      </c>
      <c r="R231" s="75">
        <v>333900000</v>
      </c>
      <c r="S231" s="78">
        <v>45825</v>
      </c>
      <c r="T231" s="76">
        <v>6300000</v>
      </c>
      <c r="U231" s="76">
        <v>19738</v>
      </c>
      <c r="V231" s="72" t="s">
        <v>65</v>
      </c>
      <c r="W231" s="76">
        <v>57428039</v>
      </c>
      <c r="X231" s="104" t="s">
        <v>7232</v>
      </c>
      <c r="Y231" s="78">
        <v>45821</v>
      </c>
      <c r="Z231" s="78">
        <v>45825</v>
      </c>
      <c r="AA231" s="78" t="s">
        <v>73</v>
      </c>
      <c r="AB231" s="78">
        <v>45930</v>
      </c>
      <c r="AC231" s="102">
        <f t="shared" si="18"/>
        <v>105</v>
      </c>
      <c r="AD231" s="72">
        <v>0</v>
      </c>
      <c r="AE231" s="76">
        <v>0</v>
      </c>
      <c r="AF231" s="72">
        <v>0</v>
      </c>
      <c r="AG231" s="79" t="s">
        <v>73</v>
      </c>
      <c r="AH231" s="102">
        <f t="shared" si="19"/>
        <v>0</v>
      </c>
      <c r="AI231" s="72">
        <v>0</v>
      </c>
      <c r="AJ231" s="76">
        <v>0</v>
      </c>
      <c r="AK231" s="72" t="s">
        <v>73</v>
      </c>
      <c r="AL231" s="80" t="s">
        <v>73</v>
      </c>
      <c r="AM231" s="72">
        <v>0</v>
      </c>
      <c r="AN231" s="80" t="s">
        <v>73</v>
      </c>
      <c r="AO231" s="80" t="s">
        <v>73</v>
      </c>
      <c r="AP231" s="80" t="s">
        <v>73</v>
      </c>
      <c r="AQ231" s="102">
        <f t="shared" si="20"/>
        <v>0</v>
      </c>
      <c r="AR231" s="102">
        <f t="shared" si="21"/>
        <v>6300000</v>
      </c>
      <c r="AS231" s="72" t="s">
        <v>65</v>
      </c>
      <c r="AT231" s="76">
        <v>6300000</v>
      </c>
      <c r="AU231" s="72" t="s">
        <v>319</v>
      </c>
      <c r="AV231" s="76">
        <v>0</v>
      </c>
      <c r="AW231" s="81" t="s">
        <v>73</v>
      </c>
      <c r="AX231" s="82">
        <v>0</v>
      </c>
      <c r="AY231" s="143">
        <f t="shared" si="22"/>
        <v>6300000</v>
      </c>
      <c r="AZ231" s="84">
        <f t="shared" si="23"/>
        <v>0</v>
      </c>
      <c r="BA231" s="85">
        <v>1</v>
      </c>
      <c r="BB231" s="81" t="s">
        <v>73</v>
      </c>
      <c r="BC231" s="72" t="s">
        <v>208</v>
      </c>
      <c r="BD231" s="289" t="s">
        <v>7546</v>
      </c>
      <c r="BE231" s="71" t="s">
        <v>65</v>
      </c>
      <c r="BF231" s="71" t="s">
        <v>65</v>
      </c>
    </row>
    <row r="232" spans="2:58" x14ac:dyDescent="0.25">
      <c r="B232" s="71">
        <v>2025</v>
      </c>
      <c r="C232" s="71">
        <v>891780111</v>
      </c>
      <c r="D232" s="71" t="s">
        <v>63</v>
      </c>
      <c r="E232" s="102" t="s">
        <v>7545</v>
      </c>
      <c r="F232" s="72" t="s">
        <v>7544</v>
      </c>
      <c r="G232" s="72">
        <v>0</v>
      </c>
      <c r="H232" s="72" t="s">
        <v>71</v>
      </c>
      <c r="I232" s="72" t="s">
        <v>64</v>
      </c>
      <c r="J232" s="104" t="s">
        <v>81</v>
      </c>
      <c r="K232" s="75" t="s">
        <v>7534</v>
      </c>
      <c r="L232" s="76">
        <v>6300000</v>
      </c>
      <c r="M232" s="72" t="s">
        <v>66</v>
      </c>
      <c r="N232" s="75" t="s">
        <v>7543</v>
      </c>
      <c r="O232" s="75">
        <v>71526727</v>
      </c>
      <c r="P232" s="75">
        <v>923</v>
      </c>
      <c r="Q232" s="78">
        <v>45769</v>
      </c>
      <c r="R232" s="75">
        <v>333900000</v>
      </c>
      <c r="S232" s="78">
        <v>45825</v>
      </c>
      <c r="T232" s="76">
        <v>6300000</v>
      </c>
      <c r="U232" s="76">
        <v>19739</v>
      </c>
      <c r="V232" s="72" t="s">
        <v>65</v>
      </c>
      <c r="W232" s="76">
        <v>57428039</v>
      </c>
      <c r="X232" s="104" t="s">
        <v>7232</v>
      </c>
      <c r="Y232" s="78">
        <v>45821</v>
      </c>
      <c r="Z232" s="78">
        <v>45825</v>
      </c>
      <c r="AA232" s="78" t="s">
        <v>73</v>
      </c>
      <c r="AB232" s="78">
        <v>45930</v>
      </c>
      <c r="AC232" s="102">
        <f t="shared" si="18"/>
        <v>105</v>
      </c>
      <c r="AD232" s="72">
        <v>0</v>
      </c>
      <c r="AE232" s="76">
        <v>0</v>
      </c>
      <c r="AF232" s="72">
        <v>0</v>
      </c>
      <c r="AG232" s="79" t="s">
        <v>73</v>
      </c>
      <c r="AH232" s="102">
        <f t="shared" si="19"/>
        <v>0</v>
      </c>
      <c r="AI232" s="72">
        <v>0</v>
      </c>
      <c r="AJ232" s="76">
        <v>0</v>
      </c>
      <c r="AK232" s="72" t="s">
        <v>73</v>
      </c>
      <c r="AL232" s="80" t="s">
        <v>73</v>
      </c>
      <c r="AM232" s="72">
        <v>0</v>
      </c>
      <c r="AN232" s="80" t="s">
        <v>73</v>
      </c>
      <c r="AO232" s="80" t="s">
        <v>73</v>
      </c>
      <c r="AP232" s="80" t="s">
        <v>73</v>
      </c>
      <c r="AQ232" s="102">
        <f t="shared" si="20"/>
        <v>0</v>
      </c>
      <c r="AR232" s="102">
        <f t="shared" si="21"/>
        <v>6300000</v>
      </c>
      <c r="AS232" s="72" t="s">
        <v>65</v>
      </c>
      <c r="AT232" s="76">
        <v>6300000</v>
      </c>
      <c r="AU232" s="72" t="s">
        <v>319</v>
      </c>
      <c r="AV232" s="76">
        <v>0</v>
      </c>
      <c r="AW232" s="81" t="s">
        <v>73</v>
      </c>
      <c r="AX232" s="82">
        <v>0</v>
      </c>
      <c r="AY232" s="143">
        <f t="shared" si="22"/>
        <v>6300000</v>
      </c>
      <c r="AZ232" s="84">
        <f t="shared" si="23"/>
        <v>0</v>
      </c>
      <c r="BA232" s="85">
        <v>1</v>
      </c>
      <c r="BB232" s="81" t="s">
        <v>73</v>
      </c>
      <c r="BC232" s="72" t="s">
        <v>208</v>
      </c>
      <c r="BD232" s="289" t="s">
        <v>7542</v>
      </c>
      <c r="BE232" s="71" t="s">
        <v>65</v>
      </c>
      <c r="BF232" s="71" t="s">
        <v>65</v>
      </c>
    </row>
    <row r="233" spans="2:58" x14ac:dyDescent="0.25">
      <c r="B233" s="71">
        <v>2025</v>
      </c>
      <c r="C233" s="71">
        <v>891780111</v>
      </c>
      <c r="D233" s="71" t="s">
        <v>63</v>
      </c>
      <c r="E233" s="102" t="s">
        <v>7541</v>
      </c>
      <c r="F233" s="72" t="s">
        <v>7540</v>
      </c>
      <c r="G233" s="72">
        <v>0</v>
      </c>
      <c r="H233" s="72" t="s">
        <v>71</v>
      </c>
      <c r="I233" s="72" t="s">
        <v>64</v>
      </c>
      <c r="J233" s="104" t="s">
        <v>81</v>
      </c>
      <c r="K233" s="75" t="s">
        <v>7539</v>
      </c>
      <c r="L233" s="76">
        <v>6300000</v>
      </c>
      <c r="M233" s="72" t="s">
        <v>66</v>
      </c>
      <c r="N233" s="75" t="s">
        <v>7538</v>
      </c>
      <c r="O233" s="75">
        <v>1102848790</v>
      </c>
      <c r="P233" s="75">
        <v>923</v>
      </c>
      <c r="Q233" s="78">
        <v>45769</v>
      </c>
      <c r="R233" s="75">
        <v>333900000</v>
      </c>
      <c r="S233" s="78">
        <v>45825</v>
      </c>
      <c r="T233" s="76">
        <v>6300000</v>
      </c>
      <c r="U233" s="76">
        <v>19740</v>
      </c>
      <c r="V233" s="72" t="s">
        <v>65</v>
      </c>
      <c r="W233" s="76">
        <v>57428039</v>
      </c>
      <c r="X233" s="104" t="s">
        <v>7232</v>
      </c>
      <c r="Y233" s="78">
        <v>45821</v>
      </c>
      <c r="Z233" s="78">
        <v>45825</v>
      </c>
      <c r="AA233" s="78" t="s">
        <v>73</v>
      </c>
      <c r="AB233" s="78">
        <v>46006</v>
      </c>
      <c r="AC233" s="102">
        <f t="shared" si="18"/>
        <v>181</v>
      </c>
      <c r="AD233" s="72">
        <v>0</v>
      </c>
      <c r="AE233" s="76">
        <v>0</v>
      </c>
      <c r="AF233" s="72">
        <v>0</v>
      </c>
      <c r="AG233" s="79" t="s">
        <v>73</v>
      </c>
      <c r="AH233" s="102">
        <f t="shared" si="19"/>
        <v>0</v>
      </c>
      <c r="AI233" s="72">
        <v>0</v>
      </c>
      <c r="AJ233" s="76">
        <v>0</v>
      </c>
      <c r="AK233" s="72" t="s">
        <v>73</v>
      </c>
      <c r="AL233" s="80" t="s">
        <v>73</v>
      </c>
      <c r="AM233" s="72">
        <v>0</v>
      </c>
      <c r="AN233" s="80" t="s">
        <v>73</v>
      </c>
      <c r="AO233" s="80" t="s">
        <v>73</v>
      </c>
      <c r="AP233" s="80" t="s">
        <v>73</v>
      </c>
      <c r="AQ233" s="102">
        <f t="shared" si="20"/>
        <v>0</v>
      </c>
      <c r="AR233" s="102">
        <f t="shared" si="21"/>
        <v>6300000</v>
      </c>
      <c r="AS233" s="72" t="s">
        <v>65</v>
      </c>
      <c r="AT233" s="76">
        <v>6300000</v>
      </c>
      <c r="AU233" s="72" t="s">
        <v>319</v>
      </c>
      <c r="AV233" s="76">
        <v>0</v>
      </c>
      <c r="AW233" s="81" t="s">
        <v>73</v>
      </c>
      <c r="AX233" s="82">
        <v>0</v>
      </c>
      <c r="AY233" s="143">
        <f t="shared" si="22"/>
        <v>6300000</v>
      </c>
      <c r="AZ233" s="84">
        <f t="shared" si="23"/>
        <v>0</v>
      </c>
      <c r="BA233" s="85">
        <v>0</v>
      </c>
      <c r="BB233" s="81" t="s">
        <v>73</v>
      </c>
      <c r="BC233" s="72" t="s">
        <v>123</v>
      </c>
      <c r="BD233" s="289" t="s">
        <v>7537</v>
      </c>
      <c r="BE233" s="71" t="s">
        <v>65</v>
      </c>
      <c r="BF233" s="71" t="s">
        <v>65</v>
      </c>
    </row>
    <row r="234" spans="2:58" x14ac:dyDescent="0.25">
      <c r="B234" s="71">
        <v>2025</v>
      </c>
      <c r="C234" s="71">
        <v>891780111</v>
      </c>
      <c r="D234" s="71" t="s">
        <v>63</v>
      </c>
      <c r="E234" s="102" t="s">
        <v>7536</v>
      </c>
      <c r="F234" s="72" t="s">
        <v>7535</v>
      </c>
      <c r="G234" s="72">
        <v>0</v>
      </c>
      <c r="H234" s="72" t="s">
        <v>71</v>
      </c>
      <c r="I234" s="72" t="s">
        <v>64</v>
      </c>
      <c r="J234" s="104" t="s">
        <v>81</v>
      </c>
      <c r="K234" s="75" t="s">
        <v>7534</v>
      </c>
      <c r="L234" s="76">
        <v>6300000</v>
      </c>
      <c r="M234" s="72" t="s">
        <v>66</v>
      </c>
      <c r="N234" s="75" t="s">
        <v>7533</v>
      </c>
      <c r="O234" s="75">
        <v>1082983395</v>
      </c>
      <c r="P234" s="75">
        <v>923</v>
      </c>
      <c r="Q234" s="78">
        <v>45769</v>
      </c>
      <c r="R234" s="75">
        <v>333900000</v>
      </c>
      <c r="S234" s="78">
        <v>45825</v>
      </c>
      <c r="T234" s="76">
        <v>6300000</v>
      </c>
      <c r="U234" s="76">
        <v>19741</v>
      </c>
      <c r="V234" s="72" t="s">
        <v>65</v>
      </c>
      <c r="W234" s="76">
        <v>57428039</v>
      </c>
      <c r="X234" s="104" t="s">
        <v>7232</v>
      </c>
      <c r="Y234" s="78">
        <v>45821</v>
      </c>
      <c r="Z234" s="78">
        <v>45825</v>
      </c>
      <c r="AA234" s="78" t="s">
        <v>73</v>
      </c>
      <c r="AB234" s="78">
        <v>46006</v>
      </c>
      <c r="AC234" s="102">
        <f t="shared" si="18"/>
        <v>181</v>
      </c>
      <c r="AD234" s="72">
        <v>0</v>
      </c>
      <c r="AE234" s="76">
        <v>0</v>
      </c>
      <c r="AF234" s="72">
        <v>1</v>
      </c>
      <c r="AG234" s="79">
        <v>46080</v>
      </c>
      <c r="AH234" s="102">
        <f t="shared" si="19"/>
        <v>74</v>
      </c>
      <c r="AI234" s="72">
        <v>0</v>
      </c>
      <c r="AJ234" s="76">
        <v>0</v>
      </c>
      <c r="AK234" s="72" t="s">
        <v>73</v>
      </c>
      <c r="AL234" s="80" t="s">
        <v>73</v>
      </c>
      <c r="AM234" s="72">
        <v>0</v>
      </c>
      <c r="AN234" s="80" t="s">
        <v>73</v>
      </c>
      <c r="AO234" s="80" t="s">
        <v>73</v>
      </c>
      <c r="AP234" s="80" t="s">
        <v>73</v>
      </c>
      <c r="AQ234" s="102">
        <f t="shared" si="20"/>
        <v>0</v>
      </c>
      <c r="AR234" s="102">
        <f t="shared" si="21"/>
        <v>6300000</v>
      </c>
      <c r="AS234" s="72" t="s">
        <v>65</v>
      </c>
      <c r="AT234" s="76">
        <v>6300000</v>
      </c>
      <c r="AU234" s="72" t="s">
        <v>319</v>
      </c>
      <c r="AV234" s="76">
        <v>0</v>
      </c>
      <c r="AW234" s="81" t="s">
        <v>73</v>
      </c>
      <c r="AX234" s="82">
        <v>0</v>
      </c>
      <c r="AY234" s="143">
        <f t="shared" si="22"/>
        <v>6300000</v>
      </c>
      <c r="AZ234" s="84">
        <f t="shared" si="23"/>
        <v>0</v>
      </c>
      <c r="BA234" s="85">
        <v>0</v>
      </c>
      <c r="BB234" s="81" t="s">
        <v>73</v>
      </c>
      <c r="BC234" s="72" t="s">
        <v>123</v>
      </c>
      <c r="BD234" s="289" t="s">
        <v>7532</v>
      </c>
      <c r="BE234" s="71" t="s">
        <v>65</v>
      </c>
      <c r="BF234" s="71" t="s">
        <v>65</v>
      </c>
    </row>
    <row r="235" spans="2:58" x14ac:dyDescent="0.25">
      <c r="B235" s="71">
        <v>2025</v>
      </c>
      <c r="C235" s="71">
        <v>891780111</v>
      </c>
      <c r="D235" s="71" t="s">
        <v>63</v>
      </c>
      <c r="E235" s="102" t="s">
        <v>7531</v>
      </c>
      <c r="F235" s="72" t="s">
        <v>7530</v>
      </c>
      <c r="G235" s="72">
        <v>0</v>
      </c>
      <c r="H235" s="72" t="s">
        <v>71</v>
      </c>
      <c r="I235" s="72" t="s">
        <v>64</v>
      </c>
      <c r="J235" s="104" t="s">
        <v>81</v>
      </c>
      <c r="K235" s="75" t="s">
        <v>7529</v>
      </c>
      <c r="L235" s="76">
        <v>6300000</v>
      </c>
      <c r="M235" s="72" t="s">
        <v>66</v>
      </c>
      <c r="N235" s="75" t="s">
        <v>3335</v>
      </c>
      <c r="O235" s="75">
        <v>1083044902</v>
      </c>
      <c r="P235" s="75">
        <v>923</v>
      </c>
      <c r="Q235" s="78">
        <v>45769</v>
      </c>
      <c r="R235" s="75">
        <v>333900000</v>
      </c>
      <c r="S235" s="78">
        <v>45825</v>
      </c>
      <c r="T235" s="76">
        <v>6300000</v>
      </c>
      <c r="U235" s="76">
        <v>19745</v>
      </c>
      <c r="V235" s="72" t="s">
        <v>65</v>
      </c>
      <c r="W235" s="76">
        <v>57428039</v>
      </c>
      <c r="X235" s="104" t="s">
        <v>7232</v>
      </c>
      <c r="Y235" s="78">
        <v>45824</v>
      </c>
      <c r="Z235" s="78">
        <v>45825</v>
      </c>
      <c r="AA235" s="78" t="s">
        <v>73</v>
      </c>
      <c r="AB235" s="78">
        <v>45945</v>
      </c>
      <c r="AC235" s="102">
        <f t="shared" si="18"/>
        <v>120</v>
      </c>
      <c r="AD235" s="72">
        <v>0</v>
      </c>
      <c r="AE235" s="76">
        <v>0</v>
      </c>
      <c r="AF235" s="72">
        <v>0</v>
      </c>
      <c r="AG235" s="79" t="s">
        <v>73</v>
      </c>
      <c r="AH235" s="102">
        <f t="shared" si="19"/>
        <v>0</v>
      </c>
      <c r="AI235" s="72">
        <v>0</v>
      </c>
      <c r="AJ235" s="76">
        <v>0</v>
      </c>
      <c r="AK235" s="72" t="s">
        <v>73</v>
      </c>
      <c r="AL235" s="80" t="s">
        <v>73</v>
      </c>
      <c r="AM235" s="72">
        <v>0</v>
      </c>
      <c r="AN235" s="80" t="s">
        <v>73</v>
      </c>
      <c r="AO235" s="80" t="s">
        <v>73</v>
      </c>
      <c r="AP235" s="80" t="s">
        <v>73</v>
      </c>
      <c r="AQ235" s="102">
        <f t="shared" si="20"/>
        <v>0</v>
      </c>
      <c r="AR235" s="102">
        <f t="shared" si="21"/>
        <v>6300000</v>
      </c>
      <c r="AS235" s="72" t="s">
        <v>65</v>
      </c>
      <c r="AT235" s="76">
        <v>6300000</v>
      </c>
      <c r="AU235" s="72" t="s">
        <v>319</v>
      </c>
      <c r="AV235" s="76">
        <v>0</v>
      </c>
      <c r="AW235" s="81" t="s">
        <v>73</v>
      </c>
      <c r="AX235" s="82">
        <v>0</v>
      </c>
      <c r="AY235" s="143">
        <f t="shared" si="22"/>
        <v>6300000</v>
      </c>
      <c r="AZ235" s="84">
        <f t="shared" si="23"/>
        <v>0</v>
      </c>
      <c r="BA235" s="85">
        <v>1</v>
      </c>
      <c r="BB235" s="81" t="s">
        <v>73</v>
      </c>
      <c r="BC235" s="72" t="s">
        <v>208</v>
      </c>
      <c r="BD235" s="289" t="s">
        <v>7528</v>
      </c>
      <c r="BE235" s="71" t="s">
        <v>65</v>
      </c>
      <c r="BF235" s="71" t="s">
        <v>65</v>
      </c>
    </row>
    <row r="236" spans="2:58" x14ac:dyDescent="0.25">
      <c r="B236" s="71">
        <v>2025</v>
      </c>
      <c r="C236" s="71">
        <v>891780111</v>
      </c>
      <c r="D236" s="71" t="s">
        <v>63</v>
      </c>
      <c r="E236" s="102" t="s">
        <v>7527</v>
      </c>
      <c r="F236" s="72" t="s">
        <v>7526</v>
      </c>
      <c r="G236" s="72">
        <v>0</v>
      </c>
      <c r="H236" s="72" t="s">
        <v>71</v>
      </c>
      <c r="I236" s="72" t="s">
        <v>64</v>
      </c>
      <c r="J236" s="104" t="s">
        <v>81</v>
      </c>
      <c r="K236" s="75" t="s">
        <v>7525</v>
      </c>
      <c r="L236" s="76">
        <v>6300000</v>
      </c>
      <c r="M236" s="72" t="s">
        <v>66</v>
      </c>
      <c r="N236" s="75" t="s">
        <v>7524</v>
      </c>
      <c r="O236" s="75">
        <v>85151522</v>
      </c>
      <c r="P236" s="75">
        <v>923</v>
      </c>
      <c r="Q236" s="78">
        <v>45769</v>
      </c>
      <c r="R236" s="75">
        <v>333900000</v>
      </c>
      <c r="S236" s="78">
        <v>45825</v>
      </c>
      <c r="T236" s="76">
        <v>6300000</v>
      </c>
      <c r="U236" s="76">
        <v>19746</v>
      </c>
      <c r="V236" s="72" t="s">
        <v>65</v>
      </c>
      <c r="W236" s="76">
        <v>57428039</v>
      </c>
      <c r="X236" s="104" t="s">
        <v>7232</v>
      </c>
      <c r="Y236" s="78">
        <v>45824</v>
      </c>
      <c r="Z236" s="78">
        <v>45825</v>
      </c>
      <c r="AA236" s="78" t="s">
        <v>73</v>
      </c>
      <c r="AB236" s="78">
        <v>45976</v>
      </c>
      <c r="AC236" s="102">
        <f t="shared" si="18"/>
        <v>151</v>
      </c>
      <c r="AD236" s="72">
        <v>0</v>
      </c>
      <c r="AE236" s="76">
        <v>0</v>
      </c>
      <c r="AF236" s="72">
        <v>0</v>
      </c>
      <c r="AG236" s="79" t="s">
        <v>73</v>
      </c>
      <c r="AH236" s="102">
        <f t="shared" si="19"/>
        <v>0</v>
      </c>
      <c r="AI236" s="72">
        <v>0</v>
      </c>
      <c r="AJ236" s="76">
        <v>0</v>
      </c>
      <c r="AK236" s="72" t="s">
        <v>73</v>
      </c>
      <c r="AL236" s="80" t="s">
        <v>73</v>
      </c>
      <c r="AM236" s="72">
        <v>0</v>
      </c>
      <c r="AN236" s="80" t="s">
        <v>73</v>
      </c>
      <c r="AO236" s="80" t="s">
        <v>73</v>
      </c>
      <c r="AP236" s="80" t="s">
        <v>73</v>
      </c>
      <c r="AQ236" s="102">
        <f t="shared" si="20"/>
        <v>0</v>
      </c>
      <c r="AR236" s="102">
        <f t="shared" si="21"/>
        <v>6300000</v>
      </c>
      <c r="AS236" s="72" t="s">
        <v>65</v>
      </c>
      <c r="AT236" s="76">
        <v>6300000</v>
      </c>
      <c r="AU236" s="72" t="s">
        <v>319</v>
      </c>
      <c r="AV236" s="76">
        <v>0</v>
      </c>
      <c r="AW236" s="81" t="s">
        <v>73</v>
      </c>
      <c r="AX236" s="82">
        <v>0</v>
      </c>
      <c r="AY236" s="143">
        <f t="shared" si="22"/>
        <v>6300000</v>
      </c>
      <c r="AZ236" s="84">
        <f t="shared" si="23"/>
        <v>0</v>
      </c>
      <c r="BA236" s="85">
        <v>0</v>
      </c>
      <c r="BB236" s="81" t="s">
        <v>73</v>
      </c>
      <c r="BC236" s="72" t="s">
        <v>123</v>
      </c>
      <c r="BD236" s="289" t="s">
        <v>7523</v>
      </c>
      <c r="BE236" s="71" t="s">
        <v>65</v>
      </c>
      <c r="BF236" s="71" t="s">
        <v>65</v>
      </c>
    </row>
    <row r="237" spans="2:58" x14ac:dyDescent="0.25">
      <c r="B237" s="71">
        <v>2025</v>
      </c>
      <c r="C237" s="71">
        <v>891780111</v>
      </c>
      <c r="D237" s="71" t="s">
        <v>63</v>
      </c>
      <c r="E237" s="102" t="s">
        <v>7522</v>
      </c>
      <c r="F237" s="72" t="s">
        <v>7521</v>
      </c>
      <c r="G237" s="72">
        <v>0</v>
      </c>
      <c r="H237" s="72" t="s">
        <v>71</v>
      </c>
      <c r="I237" s="72" t="s">
        <v>64</v>
      </c>
      <c r="J237" s="104" t="s">
        <v>81</v>
      </c>
      <c r="K237" s="75" t="s">
        <v>7520</v>
      </c>
      <c r="L237" s="76">
        <v>6300000</v>
      </c>
      <c r="M237" s="72" t="s">
        <v>66</v>
      </c>
      <c r="N237" s="75" t="s">
        <v>3180</v>
      </c>
      <c r="O237" s="75">
        <v>4978646</v>
      </c>
      <c r="P237" s="75">
        <v>923</v>
      </c>
      <c r="Q237" s="78">
        <v>45769</v>
      </c>
      <c r="R237" s="75">
        <v>333900000</v>
      </c>
      <c r="S237" s="78">
        <v>45825</v>
      </c>
      <c r="T237" s="76">
        <v>6300000</v>
      </c>
      <c r="U237" s="76">
        <v>19757</v>
      </c>
      <c r="V237" s="72" t="s">
        <v>65</v>
      </c>
      <c r="W237" s="76">
        <v>57428039</v>
      </c>
      <c r="X237" s="104" t="s">
        <v>7232</v>
      </c>
      <c r="Y237" s="78">
        <v>45824</v>
      </c>
      <c r="Z237" s="78">
        <v>45825</v>
      </c>
      <c r="AA237" s="78" t="s">
        <v>73</v>
      </c>
      <c r="AB237" s="78">
        <v>45899</v>
      </c>
      <c r="AC237" s="102">
        <f t="shared" si="18"/>
        <v>74</v>
      </c>
      <c r="AD237" s="72">
        <v>0</v>
      </c>
      <c r="AE237" s="76">
        <v>0</v>
      </c>
      <c r="AF237" s="72">
        <v>0</v>
      </c>
      <c r="AG237" s="79" t="s">
        <v>73</v>
      </c>
      <c r="AH237" s="102">
        <f t="shared" si="19"/>
        <v>0</v>
      </c>
      <c r="AI237" s="72">
        <v>0</v>
      </c>
      <c r="AJ237" s="76">
        <v>0</v>
      </c>
      <c r="AK237" s="72" t="s">
        <v>73</v>
      </c>
      <c r="AL237" s="80" t="s">
        <v>73</v>
      </c>
      <c r="AM237" s="72">
        <v>0</v>
      </c>
      <c r="AN237" s="80" t="s">
        <v>73</v>
      </c>
      <c r="AO237" s="80" t="s">
        <v>73</v>
      </c>
      <c r="AP237" s="80" t="s">
        <v>73</v>
      </c>
      <c r="AQ237" s="102">
        <f t="shared" si="20"/>
        <v>0</v>
      </c>
      <c r="AR237" s="102">
        <f t="shared" si="21"/>
        <v>6300000</v>
      </c>
      <c r="AS237" s="72" t="s">
        <v>65</v>
      </c>
      <c r="AT237" s="76">
        <v>6300000</v>
      </c>
      <c r="AU237" s="72" t="s">
        <v>319</v>
      </c>
      <c r="AV237" s="76">
        <v>0</v>
      </c>
      <c r="AW237" s="81" t="s">
        <v>73</v>
      </c>
      <c r="AX237" s="82">
        <v>0</v>
      </c>
      <c r="AY237" s="143">
        <f t="shared" si="22"/>
        <v>6300000</v>
      </c>
      <c r="AZ237" s="84">
        <f t="shared" si="23"/>
        <v>0</v>
      </c>
      <c r="BA237" s="85">
        <v>1</v>
      </c>
      <c r="BB237" s="81" t="s">
        <v>73</v>
      </c>
      <c r="BC237" s="72" t="s">
        <v>208</v>
      </c>
      <c r="BD237" s="289" t="s">
        <v>7519</v>
      </c>
      <c r="BE237" s="71" t="s">
        <v>65</v>
      </c>
      <c r="BF237" s="71" t="s">
        <v>65</v>
      </c>
    </row>
    <row r="238" spans="2:58" x14ac:dyDescent="0.25">
      <c r="B238" s="71">
        <v>2025</v>
      </c>
      <c r="C238" s="71">
        <v>891780111</v>
      </c>
      <c r="D238" s="71" t="s">
        <v>63</v>
      </c>
      <c r="E238" s="102" t="s">
        <v>7518</v>
      </c>
      <c r="F238" s="72" t="s">
        <v>7517</v>
      </c>
      <c r="G238" s="72">
        <v>0</v>
      </c>
      <c r="H238" s="72" t="s">
        <v>71</v>
      </c>
      <c r="I238" s="72" t="s">
        <v>2884</v>
      </c>
      <c r="J238" s="104" t="s">
        <v>81</v>
      </c>
      <c r="K238" s="75" t="s">
        <v>7516</v>
      </c>
      <c r="L238" s="76">
        <v>21000000</v>
      </c>
      <c r="M238" s="72" t="s">
        <v>66</v>
      </c>
      <c r="N238" s="75" t="s">
        <v>3016</v>
      </c>
      <c r="O238" s="75">
        <v>1082942381</v>
      </c>
      <c r="P238" s="75">
        <v>1290</v>
      </c>
      <c r="Q238" s="78">
        <v>45819</v>
      </c>
      <c r="R238" s="75">
        <v>644600000</v>
      </c>
      <c r="S238" s="78">
        <v>45825</v>
      </c>
      <c r="T238" s="76">
        <v>21000000</v>
      </c>
      <c r="U238" s="76">
        <v>19747</v>
      </c>
      <c r="V238" s="72" t="s">
        <v>65</v>
      </c>
      <c r="W238" s="76">
        <v>16078654</v>
      </c>
      <c r="X238" s="104" t="s">
        <v>365</v>
      </c>
      <c r="Y238" s="78">
        <v>45824</v>
      </c>
      <c r="Z238" s="78">
        <v>45825</v>
      </c>
      <c r="AA238" s="78" t="s">
        <v>73</v>
      </c>
      <c r="AB238" s="78">
        <v>46022</v>
      </c>
      <c r="AC238" s="102">
        <f t="shared" si="18"/>
        <v>197</v>
      </c>
      <c r="AD238" s="72">
        <v>0</v>
      </c>
      <c r="AE238" s="76">
        <v>0</v>
      </c>
      <c r="AF238" s="72">
        <v>0</v>
      </c>
      <c r="AG238" s="79" t="s">
        <v>73</v>
      </c>
      <c r="AH238" s="102">
        <f t="shared" si="19"/>
        <v>0</v>
      </c>
      <c r="AI238" s="72">
        <v>0</v>
      </c>
      <c r="AJ238" s="76">
        <v>0</v>
      </c>
      <c r="AK238" s="72" t="s">
        <v>73</v>
      </c>
      <c r="AL238" s="80" t="s">
        <v>73</v>
      </c>
      <c r="AM238" s="72">
        <v>0</v>
      </c>
      <c r="AN238" s="80" t="s">
        <v>73</v>
      </c>
      <c r="AO238" s="80" t="s">
        <v>73</v>
      </c>
      <c r="AP238" s="80" t="s">
        <v>73</v>
      </c>
      <c r="AQ238" s="102">
        <f t="shared" si="20"/>
        <v>0</v>
      </c>
      <c r="AR238" s="102">
        <f t="shared" si="21"/>
        <v>21000000</v>
      </c>
      <c r="AS238" s="72" t="s">
        <v>319</v>
      </c>
      <c r="AT238" s="76">
        <v>0</v>
      </c>
      <c r="AU238" s="72" t="s">
        <v>319</v>
      </c>
      <c r="AV238" s="76">
        <v>0</v>
      </c>
      <c r="AW238" s="81" t="s">
        <v>73</v>
      </c>
      <c r="AX238" s="82">
        <v>0</v>
      </c>
      <c r="AY238" s="143">
        <f t="shared" si="22"/>
        <v>21000000</v>
      </c>
      <c r="AZ238" s="84">
        <f t="shared" si="23"/>
        <v>0</v>
      </c>
      <c r="BA238" s="85">
        <v>0</v>
      </c>
      <c r="BB238" s="81" t="s">
        <v>73</v>
      </c>
      <c r="BC238" s="72" t="s">
        <v>123</v>
      </c>
      <c r="BD238" s="289" t="s">
        <v>7515</v>
      </c>
      <c r="BE238" s="71" t="s">
        <v>65</v>
      </c>
      <c r="BF238" s="71" t="s">
        <v>65</v>
      </c>
    </row>
    <row r="239" spans="2:58" x14ac:dyDescent="0.25">
      <c r="B239" s="71">
        <v>2025</v>
      </c>
      <c r="C239" s="71">
        <v>891780111</v>
      </c>
      <c r="D239" s="71" t="s">
        <v>63</v>
      </c>
      <c r="E239" s="102" t="s">
        <v>7514</v>
      </c>
      <c r="F239" s="72" t="s">
        <v>7513</v>
      </c>
      <c r="G239" s="72">
        <v>0</v>
      </c>
      <c r="H239" s="72" t="s">
        <v>71</v>
      </c>
      <c r="I239" s="72" t="s">
        <v>64</v>
      </c>
      <c r="J239" s="104" t="s">
        <v>81</v>
      </c>
      <c r="K239" s="75" t="s">
        <v>7476</v>
      </c>
      <c r="L239" s="76">
        <v>6300000</v>
      </c>
      <c r="M239" s="72" t="s">
        <v>66</v>
      </c>
      <c r="N239" s="75" t="s">
        <v>3086</v>
      </c>
      <c r="O239" s="75">
        <v>1143235626</v>
      </c>
      <c r="P239" s="75">
        <v>923</v>
      </c>
      <c r="Q239" s="78">
        <v>45769</v>
      </c>
      <c r="R239" s="75">
        <v>333900000</v>
      </c>
      <c r="S239" s="78">
        <v>45825</v>
      </c>
      <c r="T239" s="76">
        <v>6300000</v>
      </c>
      <c r="U239" s="76">
        <v>19748</v>
      </c>
      <c r="V239" s="72" t="s">
        <v>65</v>
      </c>
      <c r="W239" s="76">
        <v>57428039</v>
      </c>
      <c r="X239" s="104" t="s">
        <v>7232</v>
      </c>
      <c r="Y239" s="78">
        <v>45824</v>
      </c>
      <c r="Z239" s="78">
        <v>45825</v>
      </c>
      <c r="AA239" s="78" t="s">
        <v>73</v>
      </c>
      <c r="AB239" s="78">
        <v>45915</v>
      </c>
      <c r="AC239" s="102">
        <f t="shared" si="18"/>
        <v>90</v>
      </c>
      <c r="AD239" s="72">
        <v>0</v>
      </c>
      <c r="AE239" s="76">
        <v>0</v>
      </c>
      <c r="AF239" s="72">
        <v>0</v>
      </c>
      <c r="AG239" s="79" t="s">
        <v>73</v>
      </c>
      <c r="AH239" s="102">
        <f t="shared" si="19"/>
        <v>0</v>
      </c>
      <c r="AI239" s="72">
        <v>0</v>
      </c>
      <c r="AJ239" s="76">
        <v>0</v>
      </c>
      <c r="AK239" s="72" t="s">
        <v>73</v>
      </c>
      <c r="AL239" s="80" t="s">
        <v>73</v>
      </c>
      <c r="AM239" s="72">
        <v>0</v>
      </c>
      <c r="AN239" s="80" t="s">
        <v>73</v>
      </c>
      <c r="AO239" s="80" t="s">
        <v>73</v>
      </c>
      <c r="AP239" s="80" t="s">
        <v>73</v>
      </c>
      <c r="AQ239" s="102">
        <f t="shared" si="20"/>
        <v>0</v>
      </c>
      <c r="AR239" s="102">
        <f t="shared" si="21"/>
        <v>6300000</v>
      </c>
      <c r="AS239" s="72" t="s">
        <v>65</v>
      </c>
      <c r="AT239" s="76">
        <v>6300000</v>
      </c>
      <c r="AU239" s="72" t="s">
        <v>319</v>
      </c>
      <c r="AV239" s="76">
        <v>0</v>
      </c>
      <c r="AW239" s="81" t="s">
        <v>73</v>
      </c>
      <c r="AX239" s="82">
        <v>0</v>
      </c>
      <c r="AY239" s="143">
        <f t="shared" si="22"/>
        <v>6300000</v>
      </c>
      <c r="AZ239" s="84">
        <f t="shared" si="23"/>
        <v>0</v>
      </c>
      <c r="BA239" s="85">
        <v>1</v>
      </c>
      <c r="BB239" s="81" t="s">
        <v>73</v>
      </c>
      <c r="BC239" s="72" t="s">
        <v>208</v>
      </c>
      <c r="BD239" s="289" t="s">
        <v>7512</v>
      </c>
      <c r="BE239" s="71" t="s">
        <v>65</v>
      </c>
      <c r="BF239" s="71" t="s">
        <v>65</v>
      </c>
    </row>
    <row r="240" spans="2:58" x14ac:dyDescent="0.25">
      <c r="B240" s="71">
        <v>2025</v>
      </c>
      <c r="C240" s="71">
        <v>891780111</v>
      </c>
      <c r="D240" s="71" t="s">
        <v>63</v>
      </c>
      <c r="E240" s="102" t="s">
        <v>7511</v>
      </c>
      <c r="F240" s="72" t="s">
        <v>7510</v>
      </c>
      <c r="G240" s="72">
        <v>0</v>
      </c>
      <c r="H240" s="72" t="s">
        <v>71</v>
      </c>
      <c r="I240" s="72" t="s">
        <v>64</v>
      </c>
      <c r="J240" s="104" t="s">
        <v>81</v>
      </c>
      <c r="K240" s="75" t="s">
        <v>7509</v>
      </c>
      <c r="L240" s="76">
        <v>6300000</v>
      </c>
      <c r="M240" s="72" t="s">
        <v>66</v>
      </c>
      <c r="N240" s="75" t="s">
        <v>7508</v>
      </c>
      <c r="O240" s="75">
        <v>85155728</v>
      </c>
      <c r="P240" s="75">
        <v>923</v>
      </c>
      <c r="Q240" s="78">
        <v>45769</v>
      </c>
      <c r="R240" s="75">
        <v>333900000</v>
      </c>
      <c r="S240" s="78">
        <v>45825</v>
      </c>
      <c r="T240" s="76">
        <v>6300000</v>
      </c>
      <c r="U240" s="76">
        <v>19749</v>
      </c>
      <c r="V240" s="72" t="s">
        <v>65</v>
      </c>
      <c r="W240" s="76">
        <v>57428039</v>
      </c>
      <c r="X240" s="104" t="s">
        <v>7232</v>
      </c>
      <c r="Y240" s="78">
        <v>45824</v>
      </c>
      <c r="Z240" s="78">
        <v>45825</v>
      </c>
      <c r="AA240" s="78" t="s">
        <v>73</v>
      </c>
      <c r="AB240" s="78">
        <v>45945</v>
      </c>
      <c r="AC240" s="102">
        <f t="shared" si="18"/>
        <v>120</v>
      </c>
      <c r="AD240" s="72">
        <v>0</v>
      </c>
      <c r="AE240" s="76">
        <v>0</v>
      </c>
      <c r="AF240" s="72">
        <v>0</v>
      </c>
      <c r="AG240" s="79" t="s">
        <v>73</v>
      </c>
      <c r="AH240" s="102">
        <f t="shared" si="19"/>
        <v>0</v>
      </c>
      <c r="AI240" s="72">
        <v>0</v>
      </c>
      <c r="AJ240" s="76">
        <v>0</v>
      </c>
      <c r="AK240" s="72" t="s">
        <v>73</v>
      </c>
      <c r="AL240" s="80" t="s">
        <v>73</v>
      </c>
      <c r="AM240" s="72">
        <v>0</v>
      </c>
      <c r="AN240" s="80" t="s">
        <v>73</v>
      </c>
      <c r="AO240" s="80" t="s">
        <v>73</v>
      </c>
      <c r="AP240" s="80" t="s">
        <v>73</v>
      </c>
      <c r="AQ240" s="102">
        <f t="shared" si="20"/>
        <v>0</v>
      </c>
      <c r="AR240" s="102">
        <f t="shared" si="21"/>
        <v>6300000</v>
      </c>
      <c r="AS240" s="72" t="s">
        <v>65</v>
      </c>
      <c r="AT240" s="76">
        <v>6300000</v>
      </c>
      <c r="AU240" s="72" t="s">
        <v>319</v>
      </c>
      <c r="AV240" s="76">
        <v>0</v>
      </c>
      <c r="AW240" s="81" t="s">
        <v>73</v>
      </c>
      <c r="AX240" s="82">
        <v>0</v>
      </c>
      <c r="AY240" s="143">
        <f t="shared" si="22"/>
        <v>6300000</v>
      </c>
      <c r="AZ240" s="84">
        <f t="shared" si="23"/>
        <v>0</v>
      </c>
      <c r="BA240" s="85">
        <v>1</v>
      </c>
      <c r="BB240" s="81" t="s">
        <v>73</v>
      </c>
      <c r="BC240" s="72" t="s">
        <v>208</v>
      </c>
      <c r="BD240" s="289" t="s">
        <v>7507</v>
      </c>
      <c r="BE240" s="71" t="s">
        <v>65</v>
      </c>
      <c r="BF240" s="71" t="s">
        <v>65</v>
      </c>
    </row>
    <row r="241" spans="2:58" x14ac:dyDescent="0.25">
      <c r="B241" s="71">
        <v>2025</v>
      </c>
      <c r="C241" s="71">
        <v>891780111</v>
      </c>
      <c r="D241" s="71" t="s">
        <v>63</v>
      </c>
      <c r="E241" s="102" t="s">
        <v>7506</v>
      </c>
      <c r="F241" s="72" t="s">
        <v>7505</v>
      </c>
      <c r="G241" s="72">
        <v>0</v>
      </c>
      <c r="H241" s="72" t="s">
        <v>71</v>
      </c>
      <c r="I241" s="72" t="s">
        <v>2884</v>
      </c>
      <c r="J241" s="104" t="s">
        <v>81</v>
      </c>
      <c r="K241" s="75" t="s">
        <v>7504</v>
      </c>
      <c r="L241" s="76">
        <v>6000000</v>
      </c>
      <c r="M241" s="72" t="s">
        <v>66</v>
      </c>
      <c r="N241" s="75" t="s">
        <v>7415</v>
      </c>
      <c r="O241" s="75">
        <v>1102832707</v>
      </c>
      <c r="P241" s="75">
        <v>267</v>
      </c>
      <c r="Q241" s="78">
        <v>45693</v>
      </c>
      <c r="R241" s="75">
        <v>266751357.44</v>
      </c>
      <c r="S241" s="78">
        <v>45825</v>
      </c>
      <c r="T241" s="76">
        <v>6000000</v>
      </c>
      <c r="U241" s="76">
        <v>19750</v>
      </c>
      <c r="V241" s="72" t="s">
        <v>65</v>
      </c>
      <c r="W241" s="76">
        <v>72005158</v>
      </c>
      <c r="X241" s="104" t="s">
        <v>7275</v>
      </c>
      <c r="Y241" s="78">
        <v>45824</v>
      </c>
      <c r="Z241" s="78">
        <v>45825</v>
      </c>
      <c r="AA241" s="78" t="s">
        <v>73</v>
      </c>
      <c r="AB241" s="78">
        <v>45838</v>
      </c>
      <c r="AC241" s="102">
        <f t="shared" si="18"/>
        <v>13</v>
      </c>
      <c r="AD241" s="72">
        <v>0</v>
      </c>
      <c r="AE241" s="76">
        <v>0</v>
      </c>
      <c r="AF241" s="72">
        <v>0</v>
      </c>
      <c r="AG241" s="79" t="s">
        <v>73</v>
      </c>
      <c r="AH241" s="102">
        <f t="shared" si="19"/>
        <v>0</v>
      </c>
      <c r="AI241" s="72">
        <v>0</v>
      </c>
      <c r="AJ241" s="76">
        <v>0</v>
      </c>
      <c r="AK241" s="72" t="s">
        <v>73</v>
      </c>
      <c r="AL241" s="80" t="s">
        <v>73</v>
      </c>
      <c r="AM241" s="72">
        <v>0</v>
      </c>
      <c r="AN241" s="80" t="s">
        <v>73</v>
      </c>
      <c r="AO241" s="80" t="s">
        <v>73</v>
      </c>
      <c r="AP241" s="80" t="s">
        <v>73</v>
      </c>
      <c r="AQ241" s="102">
        <f t="shared" si="20"/>
        <v>0</v>
      </c>
      <c r="AR241" s="102">
        <f t="shared" si="21"/>
        <v>6000000</v>
      </c>
      <c r="AS241" s="72" t="s">
        <v>319</v>
      </c>
      <c r="AT241" s="76">
        <v>0</v>
      </c>
      <c r="AU241" s="72" t="s">
        <v>319</v>
      </c>
      <c r="AV241" s="76">
        <v>0</v>
      </c>
      <c r="AW241" s="81" t="s">
        <v>73</v>
      </c>
      <c r="AX241" s="82">
        <v>0</v>
      </c>
      <c r="AY241" s="143">
        <f t="shared" si="22"/>
        <v>6000000</v>
      </c>
      <c r="AZ241" s="84">
        <f t="shared" si="23"/>
        <v>0</v>
      </c>
      <c r="BA241" s="85">
        <v>1</v>
      </c>
      <c r="BB241" s="81" t="s">
        <v>73</v>
      </c>
      <c r="BC241" s="72" t="s">
        <v>208</v>
      </c>
      <c r="BD241" s="289" t="s">
        <v>7503</v>
      </c>
      <c r="BE241" s="71" t="s">
        <v>65</v>
      </c>
      <c r="BF241" s="71" t="s">
        <v>65</v>
      </c>
    </row>
    <row r="242" spans="2:58" x14ac:dyDescent="0.25">
      <c r="B242" s="71">
        <v>2025</v>
      </c>
      <c r="C242" s="71">
        <v>891780111</v>
      </c>
      <c r="D242" s="71" t="s">
        <v>63</v>
      </c>
      <c r="E242" s="102" t="s">
        <v>7502</v>
      </c>
      <c r="F242" s="72" t="s">
        <v>7501</v>
      </c>
      <c r="G242" s="72">
        <v>0</v>
      </c>
      <c r="H242" s="72" t="s">
        <v>71</v>
      </c>
      <c r="I242" s="72" t="s">
        <v>64</v>
      </c>
      <c r="J242" s="104" t="s">
        <v>81</v>
      </c>
      <c r="K242" s="75" t="s">
        <v>7500</v>
      </c>
      <c r="L242" s="76">
        <v>6300000</v>
      </c>
      <c r="M242" s="72" t="s">
        <v>66</v>
      </c>
      <c r="N242" s="75" t="s">
        <v>7499</v>
      </c>
      <c r="O242" s="75">
        <v>36548441</v>
      </c>
      <c r="P242" s="75">
        <v>923</v>
      </c>
      <c r="Q242" s="78">
        <v>45769</v>
      </c>
      <c r="R242" s="75">
        <v>333900000</v>
      </c>
      <c r="S242" s="78">
        <v>45825</v>
      </c>
      <c r="T242" s="76">
        <v>6300000</v>
      </c>
      <c r="U242" s="76">
        <v>19756</v>
      </c>
      <c r="V242" s="72" t="s">
        <v>65</v>
      </c>
      <c r="W242" s="76">
        <v>57428039</v>
      </c>
      <c r="X242" s="104" t="s">
        <v>7232</v>
      </c>
      <c r="Y242" s="78">
        <v>45824</v>
      </c>
      <c r="Z242" s="78">
        <v>45825</v>
      </c>
      <c r="AA242" s="78" t="s">
        <v>73</v>
      </c>
      <c r="AB242" s="78">
        <v>45930</v>
      </c>
      <c r="AC242" s="102">
        <f t="shared" si="18"/>
        <v>105</v>
      </c>
      <c r="AD242" s="72">
        <v>0</v>
      </c>
      <c r="AE242" s="76">
        <v>0</v>
      </c>
      <c r="AF242" s="72">
        <v>0</v>
      </c>
      <c r="AG242" s="79" t="s">
        <v>73</v>
      </c>
      <c r="AH242" s="102">
        <f t="shared" si="19"/>
        <v>0</v>
      </c>
      <c r="AI242" s="72">
        <v>0</v>
      </c>
      <c r="AJ242" s="76">
        <v>0</v>
      </c>
      <c r="AK242" s="72" t="s">
        <v>73</v>
      </c>
      <c r="AL242" s="80" t="s">
        <v>73</v>
      </c>
      <c r="AM242" s="72">
        <v>0</v>
      </c>
      <c r="AN242" s="80" t="s">
        <v>73</v>
      </c>
      <c r="AO242" s="80" t="s">
        <v>73</v>
      </c>
      <c r="AP242" s="80" t="s">
        <v>73</v>
      </c>
      <c r="AQ242" s="102">
        <f t="shared" si="20"/>
        <v>0</v>
      </c>
      <c r="AR242" s="102">
        <f t="shared" si="21"/>
        <v>6300000</v>
      </c>
      <c r="AS242" s="72" t="s">
        <v>65</v>
      </c>
      <c r="AT242" s="76">
        <v>6300000</v>
      </c>
      <c r="AU242" s="72" t="s">
        <v>319</v>
      </c>
      <c r="AV242" s="76">
        <v>0</v>
      </c>
      <c r="AW242" s="81" t="s">
        <v>73</v>
      </c>
      <c r="AX242" s="82">
        <v>0</v>
      </c>
      <c r="AY242" s="143">
        <f t="shared" si="22"/>
        <v>6300000</v>
      </c>
      <c r="AZ242" s="84">
        <f t="shared" si="23"/>
        <v>0</v>
      </c>
      <c r="BA242" s="85">
        <v>1</v>
      </c>
      <c r="BB242" s="81" t="s">
        <v>73</v>
      </c>
      <c r="BC242" s="72" t="s">
        <v>208</v>
      </c>
      <c r="BD242" s="289" t="s">
        <v>7498</v>
      </c>
      <c r="BE242" s="71" t="s">
        <v>65</v>
      </c>
      <c r="BF242" s="71" t="s">
        <v>65</v>
      </c>
    </row>
    <row r="243" spans="2:58" x14ac:dyDescent="0.25">
      <c r="B243" s="71">
        <v>2025</v>
      </c>
      <c r="C243" s="71">
        <v>891780111</v>
      </c>
      <c r="D243" s="71" t="s">
        <v>63</v>
      </c>
      <c r="E243" s="102" t="s">
        <v>7497</v>
      </c>
      <c r="F243" s="72" t="s">
        <v>7496</v>
      </c>
      <c r="G243" s="72">
        <v>0</v>
      </c>
      <c r="H243" s="72" t="s">
        <v>71</v>
      </c>
      <c r="I243" s="72" t="s">
        <v>64</v>
      </c>
      <c r="J243" s="104" t="s">
        <v>81</v>
      </c>
      <c r="K243" s="75" t="s">
        <v>7495</v>
      </c>
      <c r="L243" s="76">
        <v>6300000</v>
      </c>
      <c r="M243" s="72" t="s">
        <v>66</v>
      </c>
      <c r="N243" s="75" t="s">
        <v>7494</v>
      </c>
      <c r="O243" s="75">
        <v>1083010275</v>
      </c>
      <c r="P243" s="75">
        <v>923</v>
      </c>
      <c r="Q243" s="78">
        <v>45769</v>
      </c>
      <c r="R243" s="75">
        <v>333900000</v>
      </c>
      <c r="S243" s="78">
        <v>45825</v>
      </c>
      <c r="T243" s="76">
        <v>6300000</v>
      </c>
      <c r="U243" s="76">
        <v>19754</v>
      </c>
      <c r="V243" s="72" t="s">
        <v>65</v>
      </c>
      <c r="W243" s="76">
        <v>57428039</v>
      </c>
      <c r="X243" s="104" t="s">
        <v>7232</v>
      </c>
      <c r="Y243" s="78">
        <v>45824</v>
      </c>
      <c r="Z243" s="78">
        <v>45825</v>
      </c>
      <c r="AA243" s="78" t="s">
        <v>73</v>
      </c>
      <c r="AB243" s="78">
        <v>46006</v>
      </c>
      <c r="AC243" s="102">
        <f t="shared" si="18"/>
        <v>181</v>
      </c>
      <c r="AD243" s="72">
        <v>0</v>
      </c>
      <c r="AE243" s="76">
        <v>0</v>
      </c>
      <c r="AF243" s="72">
        <v>0</v>
      </c>
      <c r="AG243" s="79" t="s">
        <v>73</v>
      </c>
      <c r="AH243" s="102">
        <f t="shared" si="19"/>
        <v>0</v>
      </c>
      <c r="AI243" s="72">
        <v>0</v>
      </c>
      <c r="AJ243" s="76">
        <v>0</v>
      </c>
      <c r="AK243" s="72" t="s">
        <v>73</v>
      </c>
      <c r="AL243" s="80" t="s">
        <v>73</v>
      </c>
      <c r="AM243" s="72">
        <v>0</v>
      </c>
      <c r="AN243" s="80" t="s">
        <v>73</v>
      </c>
      <c r="AO243" s="80" t="s">
        <v>73</v>
      </c>
      <c r="AP243" s="80" t="s">
        <v>73</v>
      </c>
      <c r="AQ243" s="102">
        <f t="shared" si="20"/>
        <v>0</v>
      </c>
      <c r="AR243" s="102">
        <f t="shared" si="21"/>
        <v>6300000</v>
      </c>
      <c r="AS243" s="72" t="s">
        <v>65</v>
      </c>
      <c r="AT243" s="76">
        <v>6300000</v>
      </c>
      <c r="AU243" s="72" t="s">
        <v>319</v>
      </c>
      <c r="AV243" s="76">
        <v>0</v>
      </c>
      <c r="AW243" s="81" t="s">
        <v>73</v>
      </c>
      <c r="AX243" s="82">
        <v>0</v>
      </c>
      <c r="AY243" s="143">
        <f t="shared" si="22"/>
        <v>6300000</v>
      </c>
      <c r="AZ243" s="84">
        <f t="shared" si="23"/>
        <v>0</v>
      </c>
      <c r="BA243" s="85">
        <v>0</v>
      </c>
      <c r="BB243" s="81" t="s">
        <v>73</v>
      </c>
      <c r="BC243" s="72" t="s">
        <v>123</v>
      </c>
      <c r="BD243" s="289" t="s">
        <v>7493</v>
      </c>
      <c r="BE243" s="71" t="s">
        <v>65</v>
      </c>
      <c r="BF243" s="71" t="s">
        <v>65</v>
      </c>
    </row>
    <row r="244" spans="2:58" x14ac:dyDescent="0.25">
      <c r="B244" s="71">
        <v>2025</v>
      </c>
      <c r="C244" s="71">
        <v>891780111</v>
      </c>
      <c r="D244" s="71" t="s">
        <v>63</v>
      </c>
      <c r="E244" s="102" t="s">
        <v>7492</v>
      </c>
      <c r="F244" s="72" t="s">
        <v>7491</v>
      </c>
      <c r="G244" s="72">
        <v>0</v>
      </c>
      <c r="H244" s="72" t="s">
        <v>71</v>
      </c>
      <c r="I244" s="72" t="s">
        <v>2884</v>
      </c>
      <c r="J244" s="104" t="s">
        <v>81</v>
      </c>
      <c r="K244" s="75" t="s">
        <v>7490</v>
      </c>
      <c r="L244" s="76">
        <v>42000000</v>
      </c>
      <c r="M244" s="72" t="s">
        <v>66</v>
      </c>
      <c r="N244" s="75" t="s">
        <v>7489</v>
      </c>
      <c r="O244" s="75">
        <v>12449411</v>
      </c>
      <c r="P244" s="75">
        <v>1290</v>
      </c>
      <c r="Q244" s="78">
        <v>45819</v>
      </c>
      <c r="R244" s="75">
        <v>644600000</v>
      </c>
      <c r="S244" s="78">
        <v>45826</v>
      </c>
      <c r="T244" s="76">
        <v>42000000</v>
      </c>
      <c r="U244" s="76">
        <v>20636</v>
      </c>
      <c r="V244" s="72" t="s">
        <v>65</v>
      </c>
      <c r="W244" s="76">
        <v>16078654</v>
      </c>
      <c r="X244" s="104" t="s">
        <v>365</v>
      </c>
      <c r="Y244" s="78">
        <v>45825</v>
      </c>
      <c r="Z244" s="78">
        <v>45826</v>
      </c>
      <c r="AA244" s="78" t="s">
        <v>73</v>
      </c>
      <c r="AB244" s="78">
        <v>46022</v>
      </c>
      <c r="AC244" s="102">
        <f t="shared" si="18"/>
        <v>196</v>
      </c>
      <c r="AD244" s="72">
        <v>0</v>
      </c>
      <c r="AE244" s="76">
        <v>0</v>
      </c>
      <c r="AF244" s="72">
        <v>0</v>
      </c>
      <c r="AG244" s="79" t="s">
        <v>73</v>
      </c>
      <c r="AH244" s="102">
        <f t="shared" si="19"/>
        <v>0</v>
      </c>
      <c r="AI244" s="72">
        <v>0</v>
      </c>
      <c r="AJ244" s="76">
        <v>0</v>
      </c>
      <c r="AK244" s="72" t="s">
        <v>73</v>
      </c>
      <c r="AL244" s="80" t="s">
        <v>73</v>
      </c>
      <c r="AM244" s="72">
        <v>0</v>
      </c>
      <c r="AN244" s="80" t="s">
        <v>73</v>
      </c>
      <c r="AO244" s="80" t="s">
        <v>73</v>
      </c>
      <c r="AP244" s="80" t="s">
        <v>73</v>
      </c>
      <c r="AQ244" s="102">
        <f t="shared" si="20"/>
        <v>0</v>
      </c>
      <c r="AR244" s="102">
        <f t="shared" si="21"/>
        <v>42000000</v>
      </c>
      <c r="AS244" s="72" t="s">
        <v>319</v>
      </c>
      <c r="AT244" s="76">
        <v>0</v>
      </c>
      <c r="AU244" s="72" t="s">
        <v>319</v>
      </c>
      <c r="AV244" s="76">
        <v>0</v>
      </c>
      <c r="AW244" s="81" t="s">
        <v>73</v>
      </c>
      <c r="AX244" s="82">
        <v>0</v>
      </c>
      <c r="AY244" s="143">
        <f t="shared" si="22"/>
        <v>42000000</v>
      </c>
      <c r="AZ244" s="84">
        <f t="shared" si="23"/>
        <v>0</v>
      </c>
      <c r="BA244" s="85">
        <v>0</v>
      </c>
      <c r="BB244" s="81" t="s">
        <v>73</v>
      </c>
      <c r="BC244" s="72" t="s">
        <v>123</v>
      </c>
      <c r="BD244" s="289" t="s">
        <v>7488</v>
      </c>
      <c r="BE244" s="71" t="s">
        <v>65</v>
      </c>
      <c r="BF244" s="71" t="s">
        <v>65</v>
      </c>
    </row>
    <row r="245" spans="2:58" x14ac:dyDescent="0.25">
      <c r="B245" s="71">
        <v>2025</v>
      </c>
      <c r="C245" s="71">
        <v>891780111</v>
      </c>
      <c r="D245" s="71" t="s">
        <v>63</v>
      </c>
      <c r="E245" s="102" t="s">
        <v>7487</v>
      </c>
      <c r="F245" s="72" t="s">
        <v>7486</v>
      </c>
      <c r="G245" s="72">
        <v>0</v>
      </c>
      <c r="H245" s="72" t="s">
        <v>71</v>
      </c>
      <c r="I245" s="72" t="s">
        <v>64</v>
      </c>
      <c r="J245" s="104" t="s">
        <v>81</v>
      </c>
      <c r="K245" s="75" t="s">
        <v>7485</v>
      </c>
      <c r="L245" s="76">
        <v>6300000</v>
      </c>
      <c r="M245" s="72" t="s">
        <v>66</v>
      </c>
      <c r="N245" s="75" t="s">
        <v>3818</v>
      </c>
      <c r="O245" s="75">
        <v>85154107</v>
      </c>
      <c r="P245" s="75">
        <v>923</v>
      </c>
      <c r="Q245" s="78">
        <v>45769</v>
      </c>
      <c r="R245" s="75">
        <v>333900000</v>
      </c>
      <c r="S245" s="78">
        <v>45826</v>
      </c>
      <c r="T245" s="76">
        <v>6300000</v>
      </c>
      <c r="U245" s="76">
        <v>20637</v>
      </c>
      <c r="V245" s="72" t="s">
        <v>65</v>
      </c>
      <c r="W245" s="76">
        <v>57428039</v>
      </c>
      <c r="X245" s="104" t="s">
        <v>7232</v>
      </c>
      <c r="Y245" s="78">
        <v>45825</v>
      </c>
      <c r="Z245" s="78">
        <v>45826</v>
      </c>
      <c r="AA245" s="78" t="s">
        <v>73</v>
      </c>
      <c r="AB245" s="78">
        <v>45884</v>
      </c>
      <c r="AC245" s="102">
        <f t="shared" si="18"/>
        <v>58</v>
      </c>
      <c r="AD245" s="72">
        <v>0</v>
      </c>
      <c r="AE245" s="76">
        <v>0</v>
      </c>
      <c r="AF245" s="72">
        <v>0</v>
      </c>
      <c r="AG245" s="79" t="s">
        <v>73</v>
      </c>
      <c r="AH245" s="102">
        <f t="shared" si="19"/>
        <v>0</v>
      </c>
      <c r="AI245" s="72">
        <v>0</v>
      </c>
      <c r="AJ245" s="76">
        <v>0</v>
      </c>
      <c r="AK245" s="72" t="s">
        <v>73</v>
      </c>
      <c r="AL245" s="80" t="s">
        <v>73</v>
      </c>
      <c r="AM245" s="72">
        <v>0</v>
      </c>
      <c r="AN245" s="80" t="s">
        <v>73</v>
      </c>
      <c r="AO245" s="80" t="s">
        <v>73</v>
      </c>
      <c r="AP245" s="80" t="s">
        <v>73</v>
      </c>
      <c r="AQ245" s="102">
        <f t="shared" si="20"/>
        <v>0</v>
      </c>
      <c r="AR245" s="102">
        <f t="shared" si="21"/>
        <v>6300000</v>
      </c>
      <c r="AS245" s="72" t="s">
        <v>65</v>
      </c>
      <c r="AT245" s="76">
        <v>6300000</v>
      </c>
      <c r="AU245" s="72" t="s">
        <v>319</v>
      </c>
      <c r="AV245" s="76">
        <v>0</v>
      </c>
      <c r="AW245" s="81" t="s">
        <v>73</v>
      </c>
      <c r="AX245" s="82">
        <v>0</v>
      </c>
      <c r="AY245" s="143">
        <f t="shared" si="22"/>
        <v>6300000</v>
      </c>
      <c r="AZ245" s="84">
        <f t="shared" si="23"/>
        <v>0</v>
      </c>
      <c r="BA245" s="85">
        <v>1</v>
      </c>
      <c r="BB245" s="81" t="s">
        <v>73</v>
      </c>
      <c r="BC245" s="72" t="s">
        <v>208</v>
      </c>
      <c r="BD245" s="289" t="s">
        <v>7484</v>
      </c>
      <c r="BE245" s="71" t="s">
        <v>65</v>
      </c>
      <c r="BF245" s="71" t="s">
        <v>65</v>
      </c>
    </row>
    <row r="246" spans="2:58" x14ac:dyDescent="0.25">
      <c r="B246" s="71">
        <v>2025</v>
      </c>
      <c r="C246" s="71">
        <v>891780111</v>
      </c>
      <c r="D246" s="71" t="s">
        <v>63</v>
      </c>
      <c r="E246" s="102" t="s">
        <v>7483</v>
      </c>
      <c r="F246" s="72" t="s">
        <v>7482</v>
      </c>
      <c r="G246" s="72">
        <v>0</v>
      </c>
      <c r="H246" s="72" t="s">
        <v>71</v>
      </c>
      <c r="I246" s="72" t="s">
        <v>2884</v>
      </c>
      <c r="J246" s="104" t="s">
        <v>81</v>
      </c>
      <c r="K246" s="75" t="s">
        <v>7481</v>
      </c>
      <c r="L246" s="76">
        <v>36000000</v>
      </c>
      <c r="M246" s="72" t="s">
        <v>66</v>
      </c>
      <c r="N246" s="75" t="s">
        <v>7480</v>
      </c>
      <c r="O246" s="75">
        <v>1083034004</v>
      </c>
      <c r="P246" s="75">
        <v>1290</v>
      </c>
      <c r="Q246" s="78">
        <v>45819</v>
      </c>
      <c r="R246" s="75">
        <v>644600000</v>
      </c>
      <c r="S246" s="78">
        <v>45826</v>
      </c>
      <c r="T246" s="76">
        <v>36000000</v>
      </c>
      <c r="U246" s="76">
        <v>20639</v>
      </c>
      <c r="V246" s="72" t="s">
        <v>65</v>
      </c>
      <c r="W246" s="76">
        <v>16078654</v>
      </c>
      <c r="X246" s="104" t="s">
        <v>365</v>
      </c>
      <c r="Y246" s="78">
        <v>45825</v>
      </c>
      <c r="Z246" s="78">
        <v>45826</v>
      </c>
      <c r="AA246" s="78" t="s">
        <v>73</v>
      </c>
      <c r="AB246" s="78">
        <v>46022</v>
      </c>
      <c r="AC246" s="102">
        <f t="shared" si="18"/>
        <v>196</v>
      </c>
      <c r="AD246" s="72">
        <v>0</v>
      </c>
      <c r="AE246" s="76">
        <v>0</v>
      </c>
      <c r="AF246" s="72">
        <v>0</v>
      </c>
      <c r="AG246" s="79" t="s">
        <v>73</v>
      </c>
      <c r="AH246" s="102">
        <f t="shared" si="19"/>
        <v>0</v>
      </c>
      <c r="AI246" s="72">
        <v>0</v>
      </c>
      <c r="AJ246" s="76">
        <v>0</v>
      </c>
      <c r="AK246" s="72" t="s">
        <v>73</v>
      </c>
      <c r="AL246" s="80" t="s">
        <v>73</v>
      </c>
      <c r="AM246" s="72">
        <v>0</v>
      </c>
      <c r="AN246" s="80" t="s">
        <v>73</v>
      </c>
      <c r="AO246" s="80" t="s">
        <v>73</v>
      </c>
      <c r="AP246" s="80" t="s">
        <v>73</v>
      </c>
      <c r="AQ246" s="102">
        <f t="shared" si="20"/>
        <v>0</v>
      </c>
      <c r="AR246" s="102">
        <f t="shared" si="21"/>
        <v>36000000</v>
      </c>
      <c r="AS246" s="72" t="s">
        <v>319</v>
      </c>
      <c r="AT246" s="76">
        <v>0</v>
      </c>
      <c r="AU246" s="72" t="s">
        <v>319</v>
      </c>
      <c r="AV246" s="76">
        <v>0</v>
      </c>
      <c r="AW246" s="81" t="s">
        <v>73</v>
      </c>
      <c r="AX246" s="82">
        <v>0</v>
      </c>
      <c r="AY246" s="143">
        <f t="shared" si="22"/>
        <v>36000000</v>
      </c>
      <c r="AZ246" s="84">
        <f t="shared" si="23"/>
        <v>0</v>
      </c>
      <c r="BA246" s="85">
        <v>0</v>
      </c>
      <c r="BB246" s="81" t="s">
        <v>73</v>
      </c>
      <c r="BC246" s="72" t="s">
        <v>123</v>
      </c>
      <c r="BD246" s="289" t="s">
        <v>7479</v>
      </c>
      <c r="BE246" s="71" t="s">
        <v>65</v>
      </c>
      <c r="BF246" s="71" t="s">
        <v>65</v>
      </c>
    </row>
    <row r="247" spans="2:58" x14ac:dyDescent="0.25">
      <c r="B247" s="71">
        <v>2025</v>
      </c>
      <c r="C247" s="71">
        <v>891780111</v>
      </c>
      <c r="D247" s="71" t="s">
        <v>63</v>
      </c>
      <c r="E247" s="102" t="s">
        <v>7478</v>
      </c>
      <c r="F247" s="72" t="s">
        <v>7477</v>
      </c>
      <c r="G247" s="72">
        <v>0</v>
      </c>
      <c r="H247" s="72" t="s">
        <v>71</v>
      </c>
      <c r="I247" s="72" t="s">
        <v>64</v>
      </c>
      <c r="J247" s="104" t="s">
        <v>81</v>
      </c>
      <c r="K247" s="75" t="s">
        <v>7476</v>
      </c>
      <c r="L247" s="76">
        <v>6300000</v>
      </c>
      <c r="M247" s="72" t="s">
        <v>66</v>
      </c>
      <c r="N247" s="75" t="s">
        <v>3627</v>
      </c>
      <c r="O247" s="75">
        <v>1082956840</v>
      </c>
      <c r="P247" s="75">
        <v>923</v>
      </c>
      <c r="Q247" s="78">
        <v>45769</v>
      </c>
      <c r="R247" s="75">
        <v>333900000</v>
      </c>
      <c r="S247" s="78">
        <v>45826</v>
      </c>
      <c r="T247" s="76">
        <v>6300000</v>
      </c>
      <c r="U247" s="76">
        <v>20661</v>
      </c>
      <c r="V247" s="72" t="s">
        <v>65</v>
      </c>
      <c r="W247" s="76">
        <v>57428039</v>
      </c>
      <c r="X247" s="104" t="s">
        <v>7232</v>
      </c>
      <c r="Y247" s="78">
        <v>45825</v>
      </c>
      <c r="Z247" s="78">
        <v>45826</v>
      </c>
      <c r="AA247" s="78" t="s">
        <v>73</v>
      </c>
      <c r="AB247" s="78">
        <v>45930</v>
      </c>
      <c r="AC247" s="102">
        <f t="shared" si="18"/>
        <v>104</v>
      </c>
      <c r="AD247" s="72">
        <v>0</v>
      </c>
      <c r="AE247" s="76">
        <v>0</v>
      </c>
      <c r="AF247" s="72">
        <v>0</v>
      </c>
      <c r="AG247" s="79" t="s">
        <v>73</v>
      </c>
      <c r="AH247" s="102">
        <f t="shared" si="19"/>
        <v>0</v>
      </c>
      <c r="AI247" s="72">
        <v>0</v>
      </c>
      <c r="AJ247" s="76">
        <v>0</v>
      </c>
      <c r="AK247" s="72" t="s">
        <v>73</v>
      </c>
      <c r="AL247" s="80" t="s">
        <v>73</v>
      </c>
      <c r="AM247" s="72">
        <v>0</v>
      </c>
      <c r="AN247" s="80" t="s">
        <v>73</v>
      </c>
      <c r="AO247" s="80" t="s">
        <v>73</v>
      </c>
      <c r="AP247" s="80" t="s">
        <v>73</v>
      </c>
      <c r="AQ247" s="102">
        <f t="shared" si="20"/>
        <v>0</v>
      </c>
      <c r="AR247" s="102">
        <f t="shared" si="21"/>
        <v>6300000</v>
      </c>
      <c r="AS247" s="72" t="s">
        <v>65</v>
      </c>
      <c r="AT247" s="76">
        <v>6300000</v>
      </c>
      <c r="AU247" s="72" t="s">
        <v>319</v>
      </c>
      <c r="AV247" s="76">
        <v>0</v>
      </c>
      <c r="AW247" s="81" t="s">
        <v>73</v>
      </c>
      <c r="AX247" s="82">
        <v>0</v>
      </c>
      <c r="AY247" s="143">
        <f t="shared" si="22"/>
        <v>6300000</v>
      </c>
      <c r="AZ247" s="84">
        <f t="shared" si="23"/>
        <v>0</v>
      </c>
      <c r="BA247" s="85">
        <v>1</v>
      </c>
      <c r="BB247" s="81" t="s">
        <v>73</v>
      </c>
      <c r="BC247" s="72" t="s">
        <v>208</v>
      </c>
      <c r="BD247" s="289" t="s">
        <v>7475</v>
      </c>
      <c r="BE247" s="71" t="s">
        <v>65</v>
      </c>
      <c r="BF247" s="71" t="s">
        <v>65</v>
      </c>
    </row>
    <row r="248" spans="2:58" x14ac:dyDescent="0.25">
      <c r="B248" s="71">
        <v>2025</v>
      </c>
      <c r="C248" s="71">
        <v>891780111</v>
      </c>
      <c r="D248" s="71" t="s">
        <v>63</v>
      </c>
      <c r="E248" s="102" t="s">
        <v>7474</v>
      </c>
      <c r="F248" s="72" t="s">
        <v>7473</v>
      </c>
      <c r="G248" s="72">
        <v>0</v>
      </c>
      <c r="H248" s="72" t="s">
        <v>71</v>
      </c>
      <c r="I248" s="72" t="s">
        <v>64</v>
      </c>
      <c r="J248" s="104" t="s">
        <v>81</v>
      </c>
      <c r="K248" s="75" t="s">
        <v>7472</v>
      </c>
      <c r="L248" s="76">
        <v>6300000</v>
      </c>
      <c r="M248" s="72" t="s">
        <v>66</v>
      </c>
      <c r="N248" s="75" t="s">
        <v>7471</v>
      </c>
      <c r="O248" s="75">
        <v>36725695</v>
      </c>
      <c r="P248" s="75">
        <v>923</v>
      </c>
      <c r="Q248" s="78">
        <v>45769</v>
      </c>
      <c r="R248" s="75">
        <v>333900000</v>
      </c>
      <c r="S248" s="78">
        <v>45826</v>
      </c>
      <c r="T248" s="76">
        <v>6300000</v>
      </c>
      <c r="U248" s="76">
        <v>20662</v>
      </c>
      <c r="V248" s="72" t="s">
        <v>65</v>
      </c>
      <c r="W248" s="76">
        <v>57428039</v>
      </c>
      <c r="X248" s="104" t="s">
        <v>7232</v>
      </c>
      <c r="Y248" s="78">
        <v>45825</v>
      </c>
      <c r="Z248" s="78">
        <v>45826</v>
      </c>
      <c r="AA248" s="78" t="s">
        <v>73</v>
      </c>
      <c r="AB248" s="78">
        <v>45945</v>
      </c>
      <c r="AC248" s="102">
        <f t="shared" si="18"/>
        <v>119</v>
      </c>
      <c r="AD248" s="72">
        <v>0</v>
      </c>
      <c r="AE248" s="76">
        <v>0</v>
      </c>
      <c r="AF248" s="72">
        <v>0</v>
      </c>
      <c r="AG248" s="79" t="s">
        <v>73</v>
      </c>
      <c r="AH248" s="102">
        <f t="shared" si="19"/>
        <v>0</v>
      </c>
      <c r="AI248" s="72">
        <v>0</v>
      </c>
      <c r="AJ248" s="76">
        <v>0</v>
      </c>
      <c r="AK248" s="72" t="s">
        <v>73</v>
      </c>
      <c r="AL248" s="80" t="s">
        <v>73</v>
      </c>
      <c r="AM248" s="72">
        <v>0</v>
      </c>
      <c r="AN248" s="80" t="s">
        <v>73</v>
      </c>
      <c r="AO248" s="80" t="s">
        <v>73</v>
      </c>
      <c r="AP248" s="80" t="s">
        <v>73</v>
      </c>
      <c r="AQ248" s="102">
        <f t="shared" si="20"/>
        <v>0</v>
      </c>
      <c r="AR248" s="102">
        <f t="shared" si="21"/>
        <v>6300000</v>
      </c>
      <c r="AS248" s="72" t="s">
        <v>65</v>
      </c>
      <c r="AT248" s="76">
        <v>6300000</v>
      </c>
      <c r="AU248" s="72" t="s">
        <v>319</v>
      </c>
      <c r="AV248" s="76">
        <v>0</v>
      </c>
      <c r="AW248" s="81" t="s">
        <v>73</v>
      </c>
      <c r="AX248" s="82">
        <v>0</v>
      </c>
      <c r="AY248" s="143">
        <f t="shared" si="22"/>
        <v>6300000</v>
      </c>
      <c r="AZ248" s="84">
        <f t="shared" si="23"/>
        <v>0</v>
      </c>
      <c r="BA248" s="85">
        <v>1</v>
      </c>
      <c r="BB248" s="81" t="s">
        <v>73</v>
      </c>
      <c r="BC248" s="72" t="s">
        <v>208</v>
      </c>
      <c r="BD248" s="289" t="s">
        <v>7470</v>
      </c>
      <c r="BE248" s="71" t="s">
        <v>65</v>
      </c>
      <c r="BF248" s="71" t="s">
        <v>65</v>
      </c>
    </row>
    <row r="249" spans="2:58" x14ac:dyDescent="0.25">
      <c r="B249" s="71">
        <v>2025</v>
      </c>
      <c r="C249" s="71">
        <v>891780111</v>
      </c>
      <c r="D249" s="71" t="s">
        <v>63</v>
      </c>
      <c r="E249" s="102" t="s">
        <v>7469</v>
      </c>
      <c r="F249" s="72" t="s">
        <v>7468</v>
      </c>
      <c r="G249" s="72">
        <v>0</v>
      </c>
      <c r="H249" s="72" t="s">
        <v>71</v>
      </c>
      <c r="I249" s="72" t="s">
        <v>2884</v>
      </c>
      <c r="J249" s="104" t="s">
        <v>81</v>
      </c>
      <c r="K249" s="75" t="s">
        <v>7467</v>
      </c>
      <c r="L249" s="76">
        <v>28000000</v>
      </c>
      <c r="M249" s="72" t="s">
        <v>66</v>
      </c>
      <c r="N249" s="75" t="s">
        <v>7466</v>
      </c>
      <c r="O249" s="75">
        <v>1082837329</v>
      </c>
      <c r="P249" s="75">
        <v>1290</v>
      </c>
      <c r="Q249" s="78">
        <v>45819</v>
      </c>
      <c r="R249" s="75">
        <v>644600000</v>
      </c>
      <c r="S249" s="78">
        <v>45826</v>
      </c>
      <c r="T249" s="76">
        <v>28000000</v>
      </c>
      <c r="U249" s="76">
        <v>20664</v>
      </c>
      <c r="V249" s="72" t="s">
        <v>65</v>
      </c>
      <c r="W249" s="76">
        <v>16078654</v>
      </c>
      <c r="X249" s="104" t="s">
        <v>365</v>
      </c>
      <c r="Y249" s="78">
        <v>45825</v>
      </c>
      <c r="Z249" s="78">
        <v>45826</v>
      </c>
      <c r="AA249" s="78" t="s">
        <v>73</v>
      </c>
      <c r="AB249" s="78">
        <v>46022</v>
      </c>
      <c r="AC249" s="102">
        <f t="shared" si="18"/>
        <v>196</v>
      </c>
      <c r="AD249" s="72">
        <v>0</v>
      </c>
      <c r="AE249" s="76">
        <v>0</v>
      </c>
      <c r="AF249" s="72">
        <v>0</v>
      </c>
      <c r="AG249" s="79" t="s">
        <v>73</v>
      </c>
      <c r="AH249" s="102">
        <f t="shared" si="19"/>
        <v>0</v>
      </c>
      <c r="AI249" s="72">
        <v>0</v>
      </c>
      <c r="AJ249" s="76">
        <v>0</v>
      </c>
      <c r="AK249" s="72" t="s">
        <v>73</v>
      </c>
      <c r="AL249" s="80" t="s">
        <v>73</v>
      </c>
      <c r="AM249" s="72">
        <v>0</v>
      </c>
      <c r="AN249" s="80" t="s">
        <v>73</v>
      </c>
      <c r="AO249" s="80" t="s">
        <v>73</v>
      </c>
      <c r="AP249" s="80" t="s">
        <v>73</v>
      </c>
      <c r="AQ249" s="102">
        <f t="shared" si="20"/>
        <v>0</v>
      </c>
      <c r="AR249" s="102">
        <f t="shared" si="21"/>
        <v>28000000</v>
      </c>
      <c r="AS249" s="72" t="s">
        <v>319</v>
      </c>
      <c r="AT249" s="76">
        <v>0</v>
      </c>
      <c r="AU249" s="72" t="s">
        <v>319</v>
      </c>
      <c r="AV249" s="76">
        <v>0</v>
      </c>
      <c r="AW249" s="81" t="s">
        <v>73</v>
      </c>
      <c r="AX249" s="82">
        <v>0</v>
      </c>
      <c r="AY249" s="143">
        <f t="shared" si="22"/>
        <v>28000000</v>
      </c>
      <c r="AZ249" s="84">
        <f t="shared" si="23"/>
        <v>0</v>
      </c>
      <c r="BA249" s="85">
        <v>0</v>
      </c>
      <c r="BB249" s="81" t="s">
        <v>73</v>
      </c>
      <c r="BC249" s="72" t="s">
        <v>123</v>
      </c>
      <c r="BD249" s="289" t="s">
        <v>7465</v>
      </c>
      <c r="BE249" s="71" t="s">
        <v>65</v>
      </c>
      <c r="BF249" s="71" t="s">
        <v>65</v>
      </c>
    </row>
    <row r="250" spans="2:58" x14ac:dyDescent="0.25">
      <c r="B250" s="71">
        <v>2025</v>
      </c>
      <c r="C250" s="71">
        <v>891780111</v>
      </c>
      <c r="D250" s="71" t="s">
        <v>63</v>
      </c>
      <c r="E250" s="102" t="s">
        <v>7464</v>
      </c>
      <c r="F250" s="72" t="s">
        <v>7463</v>
      </c>
      <c r="G250" s="72">
        <v>0</v>
      </c>
      <c r="H250" s="72" t="s">
        <v>71</v>
      </c>
      <c r="I250" s="72" t="s">
        <v>2884</v>
      </c>
      <c r="J250" s="104" t="s">
        <v>81</v>
      </c>
      <c r="K250" s="75" t="s">
        <v>7462</v>
      </c>
      <c r="L250" s="76">
        <v>42000000</v>
      </c>
      <c r="M250" s="72" t="s">
        <v>66</v>
      </c>
      <c r="N250" s="75" t="s">
        <v>7461</v>
      </c>
      <c r="O250" s="75">
        <v>1083047516</v>
      </c>
      <c r="P250" s="75">
        <v>1290</v>
      </c>
      <c r="Q250" s="78">
        <v>45819</v>
      </c>
      <c r="R250" s="75">
        <v>644600000</v>
      </c>
      <c r="S250" s="78">
        <v>45826</v>
      </c>
      <c r="T250" s="76">
        <v>42000000</v>
      </c>
      <c r="U250" s="76">
        <v>20666</v>
      </c>
      <c r="V250" s="72" t="s">
        <v>65</v>
      </c>
      <c r="W250" s="76">
        <v>16078654</v>
      </c>
      <c r="X250" s="104" t="s">
        <v>365</v>
      </c>
      <c r="Y250" s="78">
        <v>45825</v>
      </c>
      <c r="Z250" s="78">
        <v>45826</v>
      </c>
      <c r="AA250" s="78" t="s">
        <v>73</v>
      </c>
      <c r="AB250" s="78">
        <v>46022</v>
      </c>
      <c r="AC250" s="102">
        <f t="shared" si="18"/>
        <v>196</v>
      </c>
      <c r="AD250" s="72">
        <v>0</v>
      </c>
      <c r="AE250" s="76">
        <v>0</v>
      </c>
      <c r="AF250" s="72">
        <v>0</v>
      </c>
      <c r="AG250" s="79" t="s">
        <v>73</v>
      </c>
      <c r="AH250" s="102">
        <f t="shared" si="19"/>
        <v>0</v>
      </c>
      <c r="AI250" s="72">
        <v>0</v>
      </c>
      <c r="AJ250" s="76">
        <v>0</v>
      </c>
      <c r="AK250" s="72" t="s">
        <v>73</v>
      </c>
      <c r="AL250" s="80" t="s">
        <v>73</v>
      </c>
      <c r="AM250" s="72">
        <v>0</v>
      </c>
      <c r="AN250" s="80" t="s">
        <v>73</v>
      </c>
      <c r="AO250" s="80" t="s">
        <v>73</v>
      </c>
      <c r="AP250" s="80" t="s">
        <v>73</v>
      </c>
      <c r="AQ250" s="102">
        <f t="shared" si="20"/>
        <v>0</v>
      </c>
      <c r="AR250" s="102">
        <f t="shared" si="21"/>
        <v>42000000</v>
      </c>
      <c r="AS250" s="72" t="s">
        <v>319</v>
      </c>
      <c r="AT250" s="76">
        <v>0</v>
      </c>
      <c r="AU250" s="72" t="s">
        <v>319</v>
      </c>
      <c r="AV250" s="76">
        <v>0</v>
      </c>
      <c r="AW250" s="81" t="s">
        <v>73</v>
      </c>
      <c r="AX250" s="82">
        <v>0</v>
      </c>
      <c r="AY250" s="143">
        <f t="shared" si="22"/>
        <v>42000000</v>
      </c>
      <c r="AZ250" s="84">
        <f t="shared" si="23"/>
        <v>0</v>
      </c>
      <c r="BA250" s="85">
        <v>0</v>
      </c>
      <c r="BB250" s="81" t="s">
        <v>73</v>
      </c>
      <c r="BC250" s="72" t="s">
        <v>123</v>
      </c>
      <c r="BD250" s="289" t="s">
        <v>7460</v>
      </c>
      <c r="BE250" s="71" t="s">
        <v>65</v>
      </c>
      <c r="BF250" s="71" t="s">
        <v>65</v>
      </c>
    </row>
    <row r="251" spans="2:58" x14ac:dyDescent="0.25">
      <c r="B251" s="71">
        <v>2025</v>
      </c>
      <c r="C251" s="71">
        <v>891780111</v>
      </c>
      <c r="D251" s="71" t="s">
        <v>63</v>
      </c>
      <c r="E251" s="102" t="s">
        <v>7459</v>
      </c>
      <c r="F251" s="72" t="s">
        <v>7458</v>
      </c>
      <c r="G251" s="72">
        <v>0</v>
      </c>
      <c r="H251" s="72" t="s">
        <v>71</v>
      </c>
      <c r="I251" s="72" t="s">
        <v>64</v>
      </c>
      <c r="J251" s="104" t="s">
        <v>81</v>
      </c>
      <c r="K251" s="75" t="s">
        <v>7457</v>
      </c>
      <c r="L251" s="76">
        <v>6300000</v>
      </c>
      <c r="M251" s="72" t="s">
        <v>66</v>
      </c>
      <c r="N251" s="75" t="s">
        <v>7456</v>
      </c>
      <c r="O251" s="75">
        <v>1082962335</v>
      </c>
      <c r="P251" s="75">
        <v>923</v>
      </c>
      <c r="Q251" s="78">
        <v>45769</v>
      </c>
      <c r="R251" s="75">
        <v>333900000</v>
      </c>
      <c r="S251" s="78">
        <v>45826</v>
      </c>
      <c r="T251" s="76">
        <v>6300000</v>
      </c>
      <c r="U251" s="76">
        <v>20667</v>
      </c>
      <c r="V251" s="72" t="s">
        <v>65</v>
      </c>
      <c r="W251" s="76">
        <v>57428039</v>
      </c>
      <c r="X251" s="104" t="s">
        <v>7232</v>
      </c>
      <c r="Y251" s="78">
        <v>45825</v>
      </c>
      <c r="Z251" s="78">
        <v>45826</v>
      </c>
      <c r="AA251" s="78" t="s">
        <v>73</v>
      </c>
      <c r="AB251" s="78">
        <v>46006</v>
      </c>
      <c r="AC251" s="102">
        <f t="shared" si="18"/>
        <v>180</v>
      </c>
      <c r="AD251" s="72">
        <v>0</v>
      </c>
      <c r="AE251" s="76">
        <v>0</v>
      </c>
      <c r="AF251" s="72">
        <v>0</v>
      </c>
      <c r="AG251" s="79" t="s">
        <v>73</v>
      </c>
      <c r="AH251" s="102">
        <f t="shared" si="19"/>
        <v>0</v>
      </c>
      <c r="AI251" s="72">
        <v>0</v>
      </c>
      <c r="AJ251" s="76">
        <v>0</v>
      </c>
      <c r="AK251" s="72" t="s">
        <v>73</v>
      </c>
      <c r="AL251" s="80" t="s">
        <v>73</v>
      </c>
      <c r="AM251" s="72">
        <v>0</v>
      </c>
      <c r="AN251" s="80" t="s">
        <v>73</v>
      </c>
      <c r="AO251" s="80" t="s">
        <v>73</v>
      </c>
      <c r="AP251" s="80" t="s">
        <v>73</v>
      </c>
      <c r="AQ251" s="102">
        <f t="shared" si="20"/>
        <v>0</v>
      </c>
      <c r="AR251" s="102">
        <f t="shared" si="21"/>
        <v>6300000</v>
      </c>
      <c r="AS251" s="72" t="s">
        <v>65</v>
      </c>
      <c r="AT251" s="76">
        <v>6300000</v>
      </c>
      <c r="AU251" s="72" t="s">
        <v>319</v>
      </c>
      <c r="AV251" s="76">
        <v>0</v>
      </c>
      <c r="AW251" s="81" t="s">
        <v>73</v>
      </c>
      <c r="AX251" s="82">
        <v>0</v>
      </c>
      <c r="AY251" s="143">
        <f t="shared" si="22"/>
        <v>6300000</v>
      </c>
      <c r="AZ251" s="84">
        <f t="shared" si="23"/>
        <v>0</v>
      </c>
      <c r="BA251" s="85">
        <v>0</v>
      </c>
      <c r="BB251" s="81" t="s">
        <v>73</v>
      </c>
      <c r="BC251" s="72" t="s">
        <v>123</v>
      </c>
      <c r="BD251" s="289" t="s">
        <v>7455</v>
      </c>
      <c r="BE251" s="71" t="s">
        <v>65</v>
      </c>
      <c r="BF251" s="71" t="s">
        <v>65</v>
      </c>
    </row>
    <row r="252" spans="2:58" ht="14.45" customHeight="1" x14ac:dyDescent="0.25">
      <c r="B252" s="71">
        <v>2025</v>
      </c>
      <c r="C252" s="71">
        <v>891780111</v>
      </c>
      <c r="D252" s="71" t="s">
        <v>63</v>
      </c>
      <c r="E252" s="102" t="s">
        <v>7454</v>
      </c>
      <c r="F252" s="72" t="s">
        <v>7453</v>
      </c>
      <c r="G252" s="72">
        <v>0</v>
      </c>
      <c r="H252" s="72" t="s">
        <v>71</v>
      </c>
      <c r="I252" s="72" t="s">
        <v>2884</v>
      </c>
      <c r="J252" s="104" t="s">
        <v>81</v>
      </c>
      <c r="K252" s="75" t="s">
        <v>7452</v>
      </c>
      <c r="L252" s="76">
        <v>15000000</v>
      </c>
      <c r="M252" s="72" t="s">
        <v>66</v>
      </c>
      <c r="N252" s="75" t="s">
        <v>7451</v>
      </c>
      <c r="O252" s="75">
        <v>1102838856</v>
      </c>
      <c r="P252" s="75">
        <v>1290</v>
      </c>
      <c r="Q252" s="78">
        <v>45819</v>
      </c>
      <c r="R252" s="75">
        <v>644600000</v>
      </c>
      <c r="S252" s="78">
        <v>45826</v>
      </c>
      <c r="T252" s="76">
        <v>15000000</v>
      </c>
      <c r="U252" s="76">
        <v>20668</v>
      </c>
      <c r="V252" s="72" t="s">
        <v>65</v>
      </c>
      <c r="W252" s="76">
        <v>16078654</v>
      </c>
      <c r="X252" s="104" t="s">
        <v>365</v>
      </c>
      <c r="Y252" s="78">
        <v>45825</v>
      </c>
      <c r="Z252" s="78">
        <v>45826</v>
      </c>
      <c r="AA252" s="78" t="s">
        <v>73</v>
      </c>
      <c r="AB252" s="78">
        <v>45899</v>
      </c>
      <c r="AC252" s="102">
        <f t="shared" si="18"/>
        <v>73</v>
      </c>
      <c r="AD252" s="72">
        <v>0</v>
      </c>
      <c r="AE252" s="76">
        <v>0</v>
      </c>
      <c r="AF252" s="72">
        <v>0</v>
      </c>
      <c r="AG252" s="79" t="s">
        <v>73</v>
      </c>
      <c r="AH252" s="102">
        <f t="shared" si="19"/>
        <v>0</v>
      </c>
      <c r="AI252" s="72">
        <v>1</v>
      </c>
      <c r="AJ252" s="76">
        <v>5000000</v>
      </c>
      <c r="AK252" s="78">
        <v>45866</v>
      </c>
      <c r="AL252" s="80" t="s">
        <v>73</v>
      </c>
      <c r="AM252" s="72">
        <v>0</v>
      </c>
      <c r="AN252" s="80" t="s">
        <v>73</v>
      </c>
      <c r="AO252" s="80" t="s">
        <v>73</v>
      </c>
      <c r="AP252" s="80" t="s">
        <v>73</v>
      </c>
      <c r="AQ252" s="102">
        <f t="shared" si="20"/>
        <v>0</v>
      </c>
      <c r="AR252" s="102">
        <f t="shared" si="21"/>
        <v>10000000</v>
      </c>
      <c r="AS252" s="72" t="s">
        <v>319</v>
      </c>
      <c r="AT252" s="76">
        <v>0</v>
      </c>
      <c r="AU252" s="72" t="s">
        <v>319</v>
      </c>
      <c r="AV252" s="76">
        <v>0</v>
      </c>
      <c r="AW252" s="81" t="s">
        <v>73</v>
      </c>
      <c r="AX252" s="82">
        <v>10000000</v>
      </c>
      <c r="AY252" s="143">
        <f t="shared" si="22"/>
        <v>0</v>
      </c>
      <c r="AZ252" s="84">
        <f t="shared" si="23"/>
        <v>1</v>
      </c>
      <c r="BA252" s="85">
        <v>1</v>
      </c>
      <c r="BB252" s="81" t="s">
        <v>73</v>
      </c>
      <c r="BC252" s="72" t="s">
        <v>208</v>
      </c>
      <c r="BD252" s="289" t="s">
        <v>7450</v>
      </c>
      <c r="BE252" s="71" t="s">
        <v>65</v>
      </c>
      <c r="BF252" s="71" t="s">
        <v>65</v>
      </c>
    </row>
    <row r="253" spans="2:58" x14ac:dyDescent="0.25">
      <c r="B253" s="71">
        <v>2025</v>
      </c>
      <c r="C253" s="71">
        <v>891780111</v>
      </c>
      <c r="D253" s="71" t="s">
        <v>63</v>
      </c>
      <c r="E253" s="102" t="s">
        <v>7449</v>
      </c>
      <c r="F253" s="72" t="s">
        <v>7448</v>
      </c>
      <c r="G253" s="72">
        <v>0</v>
      </c>
      <c r="H253" s="72" t="s">
        <v>71</v>
      </c>
      <c r="I253" s="72" t="s">
        <v>2884</v>
      </c>
      <c r="J253" s="104" t="s">
        <v>81</v>
      </c>
      <c r="K253" s="75" t="s">
        <v>7447</v>
      </c>
      <c r="L253" s="76">
        <v>24000000</v>
      </c>
      <c r="M253" s="72" t="s">
        <v>66</v>
      </c>
      <c r="N253" s="75" t="s">
        <v>7446</v>
      </c>
      <c r="O253" s="75">
        <v>1081814033</v>
      </c>
      <c r="P253" s="75">
        <v>1146</v>
      </c>
      <c r="Q253" s="78">
        <v>45798</v>
      </c>
      <c r="R253" s="75">
        <v>143846500</v>
      </c>
      <c r="S253" s="78">
        <v>45826</v>
      </c>
      <c r="T253" s="76">
        <v>24000000</v>
      </c>
      <c r="U253" s="76">
        <v>20670</v>
      </c>
      <c r="V253" s="72" t="s">
        <v>65</v>
      </c>
      <c r="W253" s="76">
        <v>85472020</v>
      </c>
      <c r="X253" s="104" t="s">
        <v>7445</v>
      </c>
      <c r="Y253" s="78">
        <v>45825</v>
      </c>
      <c r="Z253" s="78">
        <v>45826</v>
      </c>
      <c r="AA253" s="78" t="s">
        <v>73</v>
      </c>
      <c r="AB253" s="78">
        <v>46173</v>
      </c>
      <c r="AC253" s="102">
        <f t="shared" si="18"/>
        <v>347</v>
      </c>
      <c r="AD253" s="72">
        <v>0</v>
      </c>
      <c r="AE253" s="76">
        <v>0</v>
      </c>
      <c r="AF253" s="72">
        <v>0</v>
      </c>
      <c r="AG253" s="79" t="s">
        <v>73</v>
      </c>
      <c r="AH253" s="102">
        <f t="shared" si="19"/>
        <v>0</v>
      </c>
      <c r="AI253" s="72">
        <v>0</v>
      </c>
      <c r="AJ253" s="76">
        <v>0</v>
      </c>
      <c r="AK253" s="72" t="s">
        <v>73</v>
      </c>
      <c r="AL253" s="80" t="s">
        <v>73</v>
      </c>
      <c r="AM253" s="72">
        <v>0</v>
      </c>
      <c r="AN253" s="80" t="s">
        <v>73</v>
      </c>
      <c r="AO253" s="80" t="s">
        <v>73</v>
      </c>
      <c r="AP253" s="80" t="s">
        <v>73</v>
      </c>
      <c r="AQ253" s="102">
        <f t="shared" si="20"/>
        <v>0</v>
      </c>
      <c r="AR253" s="102">
        <f t="shared" si="21"/>
        <v>24000000</v>
      </c>
      <c r="AS253" s="72" t="s">
        <v>319</v>
      </c>
      <c r="AT253" s="76">
        <v>0</v>
      </c>
      <c r="AU253" s="72" t="s">
        <v>319</v>
      </c>
      <c r="AV253" s="76">
        <v>0</v>
      </c>
      <c r="AW253" s="81" t="s">
        <v>73</v>
      </c>
      <c r="AX253" s="82">
        <v>0</v>
      </c>
      <c r="AY253" s="143">
        <f t="shared" si="22"/>
        <v>24000000</v>
      </c>
      <c r="AZ253" s="84">
        <f t="shared" si="23"/>
        <v>0</v>
      </c>
      <c r="BA253" s="85">
        <v>0</v>
      </c>
      <c r="BB253" s="81" t="s">
        <v>73</v>
      </c>
      <c r="BC253" s="72" t="s">
        <v>123</v>
      </c>
      <c r="BD253" s="289" t="s">
        <v>7444</v>
      </c>
      <c r="BE253" s="71" t="s">
        <v>65</v>
      </c>
      <c r="BF253" s="71" t="s">
        <v>65</v>
      </c>
    </row>
    <row r="254" spans="2:58" x14ac:dyDescent="0.25">
      <c r="B254" s="71">
        <v>2025</v>
      </c>
      <c r="C254" s="71">
        <v>891780111</v>
      </c>
      <c r="D254" s="71" t="s">
        <v>63</v>
      </c>
      <c r="E254" s="102" t="s">
        <v>7443</v>
      </c>
      <c r="F254" s="72" t="s">
        <v>7442</v>
      </c>
      <c r="G254" s="72">
        <v>0</v>
      </c>
      <c r="H254" s="72" t="s">
        <v>71</v>
      </c>
      <c r="I254" s="72" t="s">
        <v>2884</v>
      </c>
      <c r="J254" s="104" t="s">
        <v>81</v>
      </c>
      <c r="K254" s="75" t="s">
        <v>7441</v>
      </c>
      <c r="L254" s="76">
        <v>42000000</v>
      </c>
      <c r="M254" s="72" t="s">
        <v>66</v>
      </c>
      <c r="N254" s="75" t="s">
        <v>6769</v>
      </c>
      <c r="O254" s="75">
        <v>1082845948</v>
      </c>
      <c r="P254" s="75">
        <v>1202</v>
      </c>
      <c r="Q254" s="78">
        <v>45806</v>
      </c>
      <c r="R254" s="75">
        <v>126000000</v>
      </c>
      <c r="S254" s="78">
        <v>45826</v>
      </c>
      <c r="T254" s="76">
        <v>42000000</v>
      </c>
      <c r="U254" s="76">
        <v>20706</v>
      </c>
      <c r="V254" s="72" t="s">
        <v>65</v>
      </c>
      <c r="W254" s="76">
        <v>1082939683</v>
      </c>
      <c r="X254" s="104" t="s">
        <v>2881</v>
      </c>
      <c r="Y254" s="78">
        <v>45826</v>
      </c>
      <c r="Z254" s="78">
        <v>45826</v>
      </c>
      <c r="AA254" s="78" t="s">
        <v>73</v>
      </c>
      <c r="AB254" s="78">
        <v>46011</v>
      </c>
      <c r="AC254" s="102">
        <f t="shared" si="18"/>
        <v>185</v>
      </c>
      <c r="AD254" s="72">
        <v>0</v>
      </c>
      <c r="AE254" s="76">
        <v>0</v>
      </c>
      <c r="AF254" s="72">
        <v>0</v>
      </c>
      <c r="AG254" s="79" t="s">
        <v>73</v>
      </c>
      <c r="AH254" s="102">
        <f t="shared" si="19"/>
        <v>0</v>
      </c>
      <c r="AI254" s="72">
        <v>0</v>
      </c>
      <c r="AJ254" s="76">
        <v>0</v>
      </c>
      <c r="AK254" s="72" t="s">
        <v>73</v>
      </c>
      <c r="AL254" s="80" t="s">
        <v>73</v>
      </c>
      <c r="AM254" s="72">
        <v>0</v>
      </c>
      <c r="AN254" s="80" t="s">
        <v>73</v>
      </c>
      <c r="AO254" s="80" t="s">
        <v>73</v>
      </c>
      <c r="AP254" s="80" t="s">
        <v>73</v>
      </c>
      <c r="AQ254" s="102">
        <f t="shared" si="20"/>
        <v>0</v>
      </c>
      <c r="AR254" s="102">
        <f t="shared" si="21"/>
        <v>42000000</v>
      </c>
      <c r="AS254" s="72" t="s">
        <v>319</v>
      </c>
      <c r="AT254" s="76">
        <v>0</v>
      </c>
      <c r="AU254" s="72" t="s">
        <v>319</v>
      </c>
      <c r="AV254" s="76">
        <v>0</v>
      </c>
      <c r="AW254" s="81" t="s">
        <v>73</v>
      </c>
      <c r="AX254" s="82">
        <v>0</v>
      </c>
      <c r="AY254" s="143">
        <f t="shared" si="22"/>
        <v>42000000</v>
      </c>
      <c r="AZ254" s="84">
        <f t="shared" si="23"/>
        <v>0</v>
      </c>
      <c r="BA254" s="85">
        <v>0</v>
      </c>
      <c r="BB254" s="81" t="s">
        <v>73</v>
      </c>
      <c r="BC254" s="72" t="s">
        <v>123</v>
      </c>
      <c r="BD254" s="289" t="s">
        <v>7440</v>
      </c>
      <c r="BE254" s="71" t="s">
        <v>65</v>
      </c>
      <c r="BF254" s="71" t="s">
        <v>65</v>
      </c>
    </row>
    <row r="255" spans="2:58" x14ac:dyDescent="0.25">
      <c r="B255" s="71">
        <v>2025</v>
      </c>
      <c r="C255" s="71">
        <v>891780111</v>
      </c>
      <c r="D255" s="71" t="s">
        <v>63</v>
      </c>
      <c r="E255" s="102" t="s">
        <v>7439</v>
      </c>
      <c r="F255" s="72" t="s">
        <v>7438</v>
      </c>
      <c r="G255" s="72">
        <v>0</v>
      </c>
      <c r="H255" s="72" t="s">
        <v>71</v>
      </c>
      <c r="I255" s="72" t="s">
        <v>2884</v>
      </c>
      <c r="J255" s="104" t="s">
        <v>81</v>
      </c>
      <c r="K255" s="75" t="s">
        <v>7437</v>
      </c>
      <c r="L255" s="76">
        <v>42000000</v>
      </c>
      <c r="M255" s="72" t="s">
        <v>66</v>
      </c>
      <c r="N255" s="75" t="s">
        <v>7396</v>
      </c>
      <c r="O255" s="75">
        <v>1082936785</v>
      </c>
      <c r="P255" s="75">
        <v>1290</v>
      </c>
      <c r="Q255" s="78">
        <v>45819</v>
      </c>
      <c r="R255" s="75">
        <v>644600000</v>
      </c>
      <c r="S255" s="78">
        <v>45826</v>
      </c>
      <c r="T255" s="76">
        <v>42000000</v>
      </c>
      <c r="U255" s="76">
        <v>20707</v>
      </c>
      <c r="V255" s="72" t="s">
        <v>65</v>
      </c>
      <c r="W255" s="76">
        <v>16078654</v>
      </c>
      <c r="X255" s="104" t="s">
        <v>365</v>
      </c>
      <c r="Y255" s="78">
        <v>45826</v>
      </c>
      <c r="Z255" s="78">
        <v>45826</v>
      </c>
      <c r="AA255" s="78" t="s">
        <v>73</v>
      </c>
      <c r="AB255" s="78">
        <v>46022</v>
      </c>
      <c r="AC255" s="102">
        <f t="shared" si="18"/>
        <v>196</v>
      </c>
      <c r="AD255" s="72">
        <v>0</v>
      </c>
      <c r="AE255" s="76">
        <v>0</v>
      </c>
      <c r="AF255" s="72">
        <v>0</v>
      </c>
      <c r="AG255" s="79" t="s">
        <v>73</v>
      </c>
      <c r="AH255" s="102">
        <f t="shared" si="19"/>
        <v>0</v>
      </c>
      <c r="AI255" s="72">
        <v>0</v>
      </c>
      <c r="AJ255" s="76">
        <v>0</v>
      </c>
      <c r="AK255" s="72" t="s">
        <v>73</v>
      </c>
      <c r="AL255" s="80" t="s">
        <v>73</v>
      </c>
      <c r="AM255" s="72">
        <v>0</v>
      </c>
      <c r="AN255" s="80" t="s">
        <v>73</v>
      </c>
      <c r="AO255" s="80" t="s">
        <v>73</v>
      </c>
      <c r="AP255" s="80" t="s">
        <v>73</v>
      </c>
      <c r="AQ255" s="102">
        <f t="shared" si="20"/>
        <v>0</v>
      </c>
      <c r="AR255" s="102">
        <f t="shared" si="21"/>
        <v>42000000</v>
      </c>
      <c r="AS255" s="72" t="s">
        <v>319</v>
      </c>
      <c r="AT255" s="76">
        <v>0</v>
      </c>
      <c r="AU255" s="72" t="s">
        <v>319</v>
      </c>
      <c r="AV255" s="76">
        <v>0</v>
      </c>
      <c r="AW255" s="81" t="s">
        <v>73</v>
      </c>
      <c r="AX255" s="82">
        <v>0</v>
      </c>
      <c r="AY255" s="143">
        <f t="shared" si="22"/>
        <v>42000000</v>
      </c>
      <c r="AZ255" s="84">
        <f t="shared" si="23"/>
        <v>0</v>
      </c>
      <c r="BA255" s="85">
        <v>0</v>
      </c>
      <c r="BB255" s="81" t="s">
        <v>73</v>
      </c>
      <c r="BC255" s="72" t="s">
        <v>123</v>
      </c>
      <c r="BD255" s="230" t="s">
        <v>7436</v>
      </c>
      <c r="BE255" s="71" t="s">
        <v>65</v>
      </c>
      <c r="BF255" s="71" t="s">
        <v>65</v>
      </c>
    </row>
    <row r="256" spans="2:58" x14ac:dyDescent="0.25">
      <c r="B256" s="71">
        <v>2025</v>
      </c>
      <c r="C256" s="71">
        <v>891780111</v>
      </c>
      <c r="D256" s="71" t="s">
        <v>63</v>
      </c>
      <c r="E256" s="102" t="s">
        <v>7435</v>
      </c>
      <c r="F256" s="72" t="s">
        <v>7434</v>
      </c>
      <c r="G256" s="72">
        <v>0</v>
      </c>
      <c r="H256" s="72" t="s">
        <v>71</v>
      </c>
      <c r="I256" s="72" t="s">
        <v>2884</v>
      </c>
      <c r="J256" s="104" t="s">
        <v>81</v>
      </c>
      <c r="K256" s="75" t="s">
        <v>7433</v>
      </c>
      <c r="L256" s="76">
        <v>42000000</v>
      </c>
      <c r="M256" s="72" t="s">
        <v>66</v>
      </c>
      <c r="N256" s="75" t="s">
        <v>6669</v>
      </c>
      <c r="O256" s="75">
        <v>1118848806</v>
      </c>
      <c r="P256" s="75">
        <v>1202</v>
      </c>
      <c r="Q256" s="78">
        <v>45806</v>
      </c>
      <c r="R256" s="75">
        <v>126000000</v>
      </c>
      <c r="S256" s="78">
        <v>45826</v>
      </c>
      <c r="T256" s="76">
        <v>42000000</v>
      </c>
      <c r="U256" s="76">
        <v>20708</v>
      </c>
      <c r="V256" s="72" t="s">
        <v>65</v>
      </c>
      <c r="W256" s="76">
        <v>1082939683</v>
      </c>
      <c r="X256" s="104" t="s">
        <v>2881</v>
      </c>
      <c r="Y256" s="78">
        <v>45826</v>
      </c>
      <c r="Z256" s="78">
        <v>45826</v>
      </c>
      <c r="AA256" s="78" t="s">
        <v>73</v>
      </c>
      <c r="AB256" s="78">
        <v>46011</v>
      </c>
      <c r="AC256" s="102">
        <f t="shared" si="18"/>
        <v>185</v>
      </c>
      <c r="AD256" s="72">
        <v>0</v>
      </c>
      <c r="AE256" s="76">
        <v>0</v>
      </c>
      <c r="AF256" s="72">
        <v>0</v>
      </c>
      <c r="AG256" s="79" t="s">
        <v>73</v>
      </c>
      <c r="AH256" s="102">
        <f t="shared" si="19"/>
        <v>0</v>
      </c>
      <c r="AI256" s="72">
        <v>0</v>
      </c>
      <c r="AJ256" s="76">
        <v>0</v>
      </c>
      <c r="AK256" s="72" t="s">
        <v>73</v>
      </c>
      <c r="AL256" s="80" t="s">
        <v>73</v>
      </c>
      <c r="AM256" s="72">
        <v>0</v>
      </c>
      <c r="AN256" s="80" t="s">
        <v>73</v>
      </c>
      <c r="AO256" s="80" t="s">
        <v>73</v>
      </c>
      <c r="AP256" s="80" t="s">
        <v>73</v>
      </c>
      <c r="AQ256" s="102">
        <f t="shared" si="20"/>
        <v>0</v>
      </c>
      <c r="AR256" s="102">
        <f t="shared" si="21"/>
        <v>42000000</v>
      </c>
      <c r="AS256" s="72" t="s">
        <v>319</v>
      </c>
      <c r="AT256" s="76">
        <v>0</v>
      </c>
      <c r="AU256" s="72" t="s">
        <v>319</v>
      </c>
      <c r="AV256" s="76">
        <v>0</v>
      </c>
      <c r="AW256" s="81" t="s">
        <v>73</v>
      </c>
      <c r="AX256" s="82">
        <v>0</v>
      </c>
      <c r="AY256" s="143">
        <f t="shared" si="22"/>
        <v>42000000</v>
      </c>
      <c r="AZ256" s="84">
        <f t="shared" si="23"/>
        <v>0</v>
      </c>
      <c r="BA256" s="85">
        <v>0</v>
      </c>
      <c r="BB256" s="81" t="s">
        <v>73</v>
      </c>
      <c r="BC256" s="72" t="s">
        <v>123</v>
      </c>
      <c r="BD256" s="289" t="s">
        <v>7432</v>
      </c>
      <c r="BE256" s="71" t="s">
        <v>65</v>
      </c>
      <c r="BF256" s="71" t="s">
        <v>65</v>
      </c>
    </row>
    <row r="257" spans="2:58" x14ac:dyDescent="0.25">
      <c r="B257" s="71">
        <v>2025</v>
      </c>
      <c r="C257" s="71">
        <v>891780111</v>
      </c>
      <c r="D257" s="71" t="s">
        <v>63</v>
      </c>
      <c r="E257" s="102" t="s">
        <v>7431</v>
      </c>
      <c r="F257" s="72" t="s">
        <v>7430</v>
      </c>
      <c r="G257" s="72">
        <v>0</v>
      </c>
      <c r="H257" s="72" t="s">
        <v>71</v>
      </c>
      <c r="I257" s="72" t="s">
        <v>2884</v>
      </c>
      <c r="J257" s="104" t="s">
        <v>81</v>
      </c>
      <c r="K257" s="75" t="s">
        <v>7429</v>
      </c>
      <c r="L257" s="76">
        <v>19500000</v>
      </c>
      <c r="M257" s="72" t="s">
        <v>66</v>
      </c>
      <c r="N257" s="75" t="s">
        <v>7410</v>
      </c>
      <c r="O257" s="75">
        <v>1082881871</v>
      </c>
      <c r="P257" s="75">
        <v>489</v>
      </c>
      <c r="Q257" s="78">
        <v>45715</v>
      </c>
      <c r="R257" s="75">
        <v>267300000</v>
      </c>
      <c r="S257" s="78">
        <v>45826</v>
      </c>
      <c r="T257" s="76">
        <v>19500000</v>
      </c>
      <c r="U257" s="76">
        <v>20728</v>
      </c>
      <c r="V257" s="72" t="s">
        <v>65</v>
      </c>
      <c r="W257" s="76">
        <v>72005158</v>
      </c>
      <c r="X257" s="104" t="s">
        <v>7275</v>
      </c>
      <c r="Y257" s="78">
        <v>45826</v>
      </c>
      <c r="Z257" s="78">
        <v>45826</v>
      </c>
      <c r="AA257" s="78" t="s">
        <v>73</v>
      </c>
      <c r="AB257" s="78">
        <v>46022</v>
      </c>
      <c r="AC257" s="102">
        <f t="shared" si="18"/>
        <v>196</v>
      </c>
      <c r="AD257" s="72">
        <v>0</v>
      </c>
      <c r="AE257" s="76">
        <v>0</v>
      </c>
      <c r="AF257" s="72">
        <v>0</v>
      </c>
      <c r="AG257" s="79" t="s">
        <v>73</v>
      </c>
      <c r="AH257" s="102">
        <f t="shared" si="19"/>
        <v>0</v>
      </c>
      <c r="AI257" s="72">
        <v>0</v>
      </c>
      <c r="AJ257" s="76">
        <v>0</v>
      </c>
      <c r="AK257" s="72" t="s">
        <v>73</v>
      </c>
      <c r="AL257" s="80" t="s">
        <v>73</v>
      </c>
      <c r="AM257" s="72">
        <v>0</v>
      </c>
      <c r="AN257" s="80" t="s">
        <v>73</v>
      </c>
      <c r="AO257" s="80" t="s">
        <v>73</v>
      </c>
      <c r="AP257" s="80" t="s">
        <v>73</v>
      </c>
      <c r="AQ257" s="102">
        <f t="shared" si="20"/>
        <v>0</v>
      </c>
      <c r="AR257" s="102">
        <f t="shared" si="21"/>
        <v>19500000</v>
      </c>
      <c r="AS257" s="72" t="s">
        <v>319</v>
      </c>
      <c r="AT257" s="76">
        <v>0</v>
      </c>
      <c r="AU257" s="72" t="s">
        <v>319</v>
      </c>
      <c r="AV257" s="76">
        <v>0</v>
      </c>
      <c r="AW257" s="81" t="s">
        <v>73</v>
      </c>
      <c r="AX257" s="82">
        <v>0</v>
      </c>
      <c r="AY257" s="143">
        <f t="shared" si="22"/>
        <v>19500000</v>
      </c>
      <c r="AZ257" s="84">
        <f t="shared" si="23"/>
        <v>0</v>
      </c>
      <c r="BA257" s="85">
        <v>0</v>
      </c>
      <c r="BB257" s="81" t="s">
        <v>73</v>
      </c>
      <c r="BC257" s="72" t="s">
        <v>123</v>
      </c>
      <c r="BD257" s="289" t="s">
        <v>7428</v>
      </c>
      <c r="BE257" s="71" t="s">
        <v>65</v>
      </c>
      <c r="BF257" s="71" t="s">
        <v>65</v>
      </c>
    </row>
    <row r="258" spans="2:58" x14ac:dyDescent="0.25">
      <c r="B258" s="71">
        <v>2025</v>
      </c>
      <c r="C258" s="71">
        <v>891780111</v>
      </c>
      <c r="D258" s="71" t="s">
        <v>63</v>
      </c>
      <c r="E258" s="102" t="s">
        <v>7427</v>
      </c>
      <c r="F258" s="72" t="s">
        <v>7426</v>
      </c>
      <c r="G258" s="72">
        <v>0</v>
      </c>
      <c r="H258" s="72" t="s">
        <v>71</v>
      </c>
      <c r="I258" s="72" t="s">
        <v>2884</v>
      </c>
      <c r="J258" s="104" t="s">
        <v>81</v>
      </c>
      <c r="K258" s="75" t="s">
        <v>7425</v>
      </c>
      <c r="L258" s="76">
        <v>19152000</v>
      </c>
      <c r="M258" s="72" t="s">
        <v>66</v>
      </c>
      <c r="N258" s="75" t="s">
        <v>4026</v>
      </c>
      <c r="O258" s="75">
        <v>85470058</v>
      </c>
      <c r="P258" s="75">
        <v>489</v>
      </c>
      <c r="Q258" s="78">
        <v>45715</v>
      </c>
      <c r="R258" s="75">
        <v>267300000</v>
      </c>
      <c r="S258" s="78">
        <v>45826</v>
      </c>
      <c r="T258" s="76">
        <v>19152000</v>
      </c>
      <c r="U258" s="76">
        <v>20709</v>
      </c>
      <c r="V258" s="72" t="s">
        <v>65</v>
      </c>
      <c r="W258" s="76">
        <v>72005158</v>
      </c>
      <c r="X258" s="104" t="s">
        <v>7275</v>
      </c>
      <c r="Y258" s="78">
        <v>45826</v>
      </c>
      <c r="Z258" s="78">
        <v>45826</v>
      </c>
      <c r="AA258" s="78" t="s">
        <v>73</v>
      </c>
      <c r="AB258" s="78">
        <v>45930</v>
      </c>
      <c r="AC258" s="102">
        <f t="shared" si="18"/>
        <v>104</v>
      </c>
      <c r="AD258" s="72">
        <v>0</v>
      </c>
      <c r="AE258" s="76">
        <v>0</v>
      </c>
      <c r="AF258" s="72">
        <v>0</v>
      </c>
      <c r="AG258" s="79" t="s">
        <v>73</v>
      </c>
      <c r="AH258" s="102">
        <f t="shared" si="19"/>
        <v>0</v>
      </c>
      <c r="AI258" s="72">
        <v>0</v>
      </c>
      <c r="AJ258" s="76">
        <v>0</v>
      </c>
      <c r="AK258" s="72" t="s">
        <v>73</v>
      </c>
      <c r="AL258" s="80" t="s">
        <v>73</v>
      </c>
      <c r="AM258" s="72">
        <v>0</v>
      </c>
      <c r="AN258" s="80" t="s">
        <v>73</v>
      </c>
      <c r="AO258" s="80" t="s">
        <v>73</v>
      </c>
      <c r="AP258" s="80" t="s">
        <v>73</v>
      </c>
      <c r="AQ258" s="102">
        <f t="shared" si="20"/>
        <v>0</v>
      </c>
      <c r="AR258" s="102">
        <f t="shared" si="21"/>
        <v>19152000</v>
      </c>
      <c r="AS258" s="72" t="s">
        <v>319</v>
      </c>
      <c r="AT258" s="76">
        <v>0</v>
      </c>
      <c r="AU258" s="72" t="s">
        <v>319</v>
      </c>
      <c r="AV258" s="76">
        <v>0</v>
      </c>
      <c r="AW258" s="81" t="s">
        <v>73</v>
      </c>
      <c r="AX258" s="82">
        <v>0</v>
      </c>
      <c r="AY258" s="143">
        <f t="shared" si="22"/>
        <v>19152000</v>
      </c>
      <c r="AZ258" s="84">
        <f t="shared" si="23"/>
        <v>0</v>
      </c>
      <c r="BA258" s="85">
        <v>1</v>
      </c>
      <c r="BB258" s="81" t="s">
        <v>73</v>
      </c>
      <c r="BC258" s="72" t="s">
        <v>208</v>
      </c>
      <c r="BD258" s="289" t="s">
        <v>7424</v>
      </c>
      <c r="BE258" s="71" t="s">
        <v>65</v>
      </c>
      <c r="BF258" s="71" t="s">
        <v>65</v>
      </c>
    </row>
    <row r="259" spans="2:58" x14ac:dyDescent="0.25">
      <c r="B259" s="71">
        <v>2025</v>
      </c>
      <c r="C259" s="71">
        <v>891780111</v>
      </c>
      <c r="D259" s="71" t="s">
        <v>63</v>
      </c>
      <c r="E259" s="102" t="s">
        <v>7423</v>
      </c>
      <c r="F259" s="72" t="s">
        <v>7422</v>
      </c>
      <c r="G259" s="72">
        <v>0</v>
      </c>
      <c r="H259" s="72" t="s">
        <v>71</v>
      </c>
      <c r="I259" s="72" t="s">
        <v>2884</v>
      </c>
      <c r="J259" s="104" t="s">
        <v>81</v>
      </c>
      <c r="K259" s="75" t="s">
        <v>7421</v>
      </c>
      <c r="L259" s="76">
        <v>39000000</v>
      </c>
      <c r="M259" s="72" t="s">
        <v>66</v>
      </c>
      <c r="N259" s="75" t="s">
        <v>7420</v>
      </c>
      <c r="O259" s="75">
        <v>1082862195</v>
      </c>
      <c r="P259" s="75">
        <v>489</v>
      </c>
      <c r="Q259" s="78">
        <v>45715</v>
      </c>
      <c r="R259" s="75">
        <v>267300000</v>
      </c>
      <c r="S259" s="78">
        <v>45826</v>
      </c>
      <c r="T259" s="76">
        <v>39000000</v>
      </c>
      <c r="U259" s="76">
        <v>20710</v>
      </c>
      <c r="V259" s="72" t="s">
        <v>65</v>
      </c>
      <c r="W259" s="76">
        <v>72005158</v>
      </c>
      <c r="X259" s="104" t="s">
        <v>7275</v>
      </c>
      <c r="Y259" s="78">
        <v>45826</v>
      </c>
      <c r="Z259" s="78">
        <v>45826</v>
      </c>
      <c r="AA259" s="78" t="s">
        <v>73</v>
      </c>
      <c r="AB259" s="78">
        <v>46022</v>
      </c>
      <c r="AC259" s="102">
        <f t="shared" si="18"/>
        <v>196</v>
      </c>
      <c r="AD259" s="72">
        <v>0</v>
      </c>
      <c r="AE259" s="76">
        <v>0</v>
      </c>
      <c r="AF259" s="72">
        <v>0</v>
      </c>
      <c r="AG259" s="79" t="s">
        <v>73</v>
      </c>
      <c r="AH259" s="102">
        <f t="shared" si="19"/>
        <v>0</v>
      </c>
      <c r="AI259" s="72">
        <v>0</v>
      </c>
      <c r="AJ259" s="76">
        <v>0</v>
      </c>
      <c r="AK259" s="72" t="s">
        <v>73</v>
      </c>
      <c r="AL259" s="80" t="s">
        <v>73</v>
      </c>
      <c r="AM259" s="72">
        <v>0</v>
      </c>
      <c r="AN259" s="80" t="s">
        <v>73</v>
      </c>
      <c r="AO259" s="80" t="s">
        <v>73</v>
      </c>
      <c r="AP259" s="80" t="s">
        <v>73</v>
      </c>
      <c r="AQ259" s="102">
        <f t="shared" si="20"/>
        <v>0</v>
      </c>
      <c r="AR259" s="102">
        <f t="shared" si="21"/>
        <v>39000000</v>
      </c>
      <c r="AS259" s="72" t="s">
        <v>319</v>
      </c>
      <c r="AT259" s="76">
        <v>0</v>
      </c>
      <c r="AU259" s="72" t="s">
        <v>319</v>
      </c>
      <c r="AV259" s="76">
        <v>0</v>
      </c>
      <c r="AW259" s="81" t="s">
        <v>73</v>
      </c>
      <c r="AX259" s="82">
        <v>0</v>
      </c>
      <c r="AY259" s="143">
        <f t="shared" si="22"/>
        <v>39000000</v>
      </c>
      <c r="AZ259" s="84">
        <f t="shared" si="23"/>
        <v>0</v>
      </c>
      <c r="BA259" s="85">
        <v>0</v>
      </c>
      <c r="BB259" s="81" t="s">
        <v>73</v>
      </c>
      <c r="BC259" s="72" t="s">
        <v>123</v>
      </c>
      <c r="BD259" s="289" t="s">
        <v>7419</v>
      </c>
      <c r="BE259" s="71" t="s">
        <v>65</v>
      </c>
      <c r="BF259" s="71" t="s">
        <v>65</v>
      </c>
    </row>
    <row r="260" spans="2:58" x14ac:dyDescent="0.25">
      <c r="B260" s="71">
        <v>2025</v>
      </c>
      <c r="C260" s="71">
        <v>891780111</v>
      </c>
      <c r="D260" s="71" t="s">
        <v>63</v>
      </c>
      <c r="E260" s="102" t="s">
        <v>7418</v>
      </c>
      <c r="F260" s="72" t="s">
        <v>7417</v>
      </c>
      <c r="G260" s="72">
        <v>0</v>
      </c>
      <c r="H260" s="72" t="s">
        <v>71</v>
      </c>
      <c r="I260" s="72" t="s">
        <v>2884</v>
      </c>
      <c r="J260" s="104" t="s">
        <v>81</v>
      </c>
      <c r="K260" s="75" t="s">
        <v>7416</v>
      </c>
      <c r="L260" s="76">
        <v>39000000</v>
      </c>
      <c r="M260" s="72" t="s">
        <v>66</v>
      </c>
      <c r="N260" s="75" t="s">
        <v>7415</v>
      </c>
      <c r="O260" s="75">
        <v>1102832707</v>
      </c>
      <c r="P260" s="75">
        <v>489</v>
      </c>
      <c r="Q260" s="78">
        <v>45715</v>
      </c>
      <c r="R260" s="75">
        <v>267300000</v>
      </c>
      <c r="S260" s="78">
        <v>45826</v>
      </c>
      <c r="T260" s="76">
        <v>39000000</v>
      </c>
      <c r="U260" s="76">
        <v>20727</v>
      </c>
      <c r="V260" s="72" t="s">
        <v>65</v>
      </c>
      <c r="W260" s="76">
        <v>72005158</v>
      </c>
      <c r="X260" s="104" t="s">
        <v>7275</v>
      </c>
      <c r="Y260" s="78">
        <v>45826</v>
      </c>
      <c r="Z260" s="78">
        <v>45826</v>
      </c>
      <c r="AA260" s="78" t="s">
        <v>73</v>
      </c>
      <c r="AB260" s="78">
        <v>46022</v>
      </c>
      <c r="AC260" s="102">
        <f t="shared" si="18"/>
        <v>196</v>
      </c>
      <c r="AD260" s="72">
        <v>0</v>
      </c>
      <c r="AE260" s="76">
        <v>0</v>
      </c>
      <c r="AF260" s="72">
        <v>0</v>
      </c>
      <c r="AG260" s="79" t="s">
        <v>73</v>
      </c>
      <c r="AH260" s="102">
        <f t="shared" si="19"/>
        <v>0</v>
      </c>
      <c r="AI260" s="72">
        <v>0</v>
      </c>
      <c r="AJ260" s="76">
        <v>0</v>
      </c>
      <c r="AK260" s="72" t="s">
        <v>73</v>
      </c>
      <c r="AL260" s="80" t="s">
        <v>73</v>
      </c>
      <c r="AM260" s="72">
        <v>0</v>
      </c>
      <c r="AN260" s="80" t="s">
        <v>73</v>
      </c>
      <c r="AO260" s="80" t="s">
        <v>73</v>
      </c>
      <c r="AP260" s="80" t="s">
        <v>73</v>
      </c>
      <c r="AQ260" s="102">
        <f t="shared" si="20"/>
        <v>0</v>
      </c>
      <c r="AR260" s="102">
        <f t="shared" si="21"/>
        <v>39000000</v>
      </c>
      <c r="AS260" s="72" t="s">
        <v>319</v>
      </c>
      <c r="AT260" s="76">
        <v>0</v>
      </c>
      <c r="AU260" s="72" t="s">
        <v>319</v>
      </c>
      <c r="AV260" s="76">
        <v>0</v>
      </c>
      <c r="AW260" s="81" t="s">
        <v>73</v>
      </c>
      <c r="AX260" s="82">
        <v>0</v>
      </c>
      <c r="AY260" s="143">
        <f t="shared" si="22"/>
        <v>39000000</v>
      </c>
      <c r="AZ260" s="84">
        <f t="shared" si="23"/>
        <v>0</v>
      </c>
      <c r="BA260" s="85">
        <v>0</v>
      </c>
      <c r="BB260" s="81" t="s">
        <v>73</v>
      </c>
      <c r="BC260" s="72" t="s">
        <v>123</v>
      </c>
      <c r="BD260" s="289" t="s">
        <v>7414</v>
      </c>
      <c r="BE260" s="71" t="s">
        <v>65</v>
      </c>
      <c r="BF260" s="71" t="s">
        <v>65</v>
      </c>
    </row>
    <row r="261" spans="2:58" x14ac:dyDescent="0.25">
      <c r="B261" s="71">
        <v>2025</v>
      </c>
      <c r="C261" s="71">
        <v>891780111</v>
      </c>
      <c r="D261" s="71" t="s">
        <v>63</v>
      </c>
      <c r="E261" s="102" t="s">
        <v>7413</v>
      </c>
      <c r="F261" s="72" t="s">
        <v>7412</v>
      </c>
      <c r="G261" s="72">
        <v>0</v>
      </c>
      <c r="H261" s="72" t="s">
        <v>71</v>
      </c>
      <c r="I261" s="72" t="s">
        <v>2884</v>
      </c>
      <c r="J261" s="104" t="s">
        <v>81</v>
      </c>
      <c r="K261" s="75" t="s">
        <v>7411</v>
      </c>
      <c r="L261" s="76">
        <v>3000000</v>
      </c>
      <c r="M261" s="72" t="s">
        <v>66</v>
      </c>
      <c r="N261" s="75" t="s">
        <v>7410</v>
      </c>
      <c r="O261" s="75">
        <v>1082881871</v>
      </c>
      <c r="P261" s="75">
        <v>267</v>
      </c>
      <c r="Q261" s="78">
        <v>45693</v>
      </c>
      <c r="R261" s="75">
        <v>266751357.44</v>
      </c>
      <c r="S261" s="78">
        <v>45826</v>
      </c>
      <c r="T261" s="76">
        <v>3000000</v>
      </c>
      <c r="U261" s="76">
        <v>20718</v>
      </c>
      <c r="V261" s="72" t="s">
        <v>65</v>
      </c>
      <c r="W261" s="76">
        <v>72005158</v>
      </c>
      <c r="X261" s="104" t="s">
        <v>7275</v>
      </c>
      <c r="Y261" s="78">
        <v>45826</v>
      </c>
      <c r="Z261" s="78">
        <v>45826</v>
      </c>
      <c r="AA261" s="78" t="s">
        <v>73</v>
      </c>
      <c r="AB261" s="78">
        <v>45855</v>
      </c>
      <c r="AC261" s="102">
        <f t="shared" si="18"/>
        <v>29</v>
      </c>
      <c r="AD261" s="72">
        <v>0</v>
      </c>
      <c r="AE261" s="76">
        <v>0</v>
      </c>
      <c r="AF261" s="72">
        <v>0</v>
      </c>
      <c r="AG261" s="79" t="s">
        <v>73</v>
      </c>
      <c r="AH261" s="102">
        <f t="shared" si="19"/>
        <v>0</v>
      </c>
      <c r="AI261" s="72">
        <v>0</v>
      </c>
      <c r="AJ261" s="76">
        <v>0</v>
      </c>
      <c r="AK261" s="72" t="s">
        <v>73</v>
      </c>
      <c r="AL261" s="80" t="s">
        <v>73</v>
      </c>
      <c r="AM261" s="72">
        <v>0</v>
      </c>
      <c r="AN261" s="80" t="s">
        <v>73</v>
      </c>
      <c r="AO261" s="80" t="s">
        <v>73</v>
      </c>
      <c r="AP261" s="80" t="s">
        <v>73</v>
      </c>
      <c r="AQ261" s="102">
        <f t="shared" si="20"/>
        <v>0</v>
      </c>
      <c r="AR261" s="102">
        <f t="shared" si="21"/>
        <v>3000000</v>
      </c>
      <c r="AS261" s="72" t="s">
        <v>319</v>
      </c>
      <c r="AT261" s="76">
        <v>0</v>
      </c>
      <c r="AU261" s="72" t="s">
        <v>319</v>
      </c>
      <c r="AV261" s="76">
        <v>0</v>
      </c>
      <c r="AW261" s="81" t="s">
        <v>73</v>
      </c>
      <c r="AX261" s="82">
        <v>0</v>
      </c>
      <c r="AY261" s="143">
        <f t="shared" si="22"/>
        <v>3000000</v>
      </c>
      <c r="AZ261" s="84">
        <f t="shared" si="23"/>
        <v>0</v>
      </c>
      <c r="BA261" s="85">
        <v>1</v>
      </c>
      <c r="BB261" s="81" t="s">
        <v>73</v>
      </c>
      <c r="BC261" s="72" t="s">
        <v>208</v>
      </c>
      <c r="BD261" s="289" t="s">
        <v>7409</v>
      </c>
      <c r="BE261" s="71" t="s">
        <v>65</v>
      </c>
      <c r="BF261" s="71" t="s">
        <v>65</v>
      </c>
    </row>
    <row r="262" spans="2:58" x14ac:dyDescent="0.25">
      <c r="B262" s="71">
        <v>2025</v>
      </c>
      <c r="C262" s="71">
        <v>891780111</v>
      </c>
      <c r="D262" s="71" t="s">
        <v>63</v>
      </c>
      <c r="E262" s="102" t="s">
        <v>7408</v>
      </c>
      <c r="F262" s="72" t="s">
        <v>7407</v>
      </c>
      <c r="G262" s="72">
        <v>0</v>
      </c>
      <c r="H262" s="72" t="s">
        <v>71</v>
      </c>
      <c r="I262" s="72" t="s">
        <v>64</v>
      </c>
      <c r="J262" s="104" t="s">
        <v>81</v>
      </c>
      <c r="K262" s="75" t="s">
        <v>7406</v>
      </c>
      <c r="L262" s="76">
        <v>6300000</v>
      </c>
      <c r="M262" s="72" t="s">
        <v>66</v>
      </c>
      <c r="N262" s="75" t="s">
        <v>4070</v>
      </c>
      <c r="O262" s="75">
        <v>1001911525</v>
      </c>
      <c r="P262" s="75">
        <v>923</v>
      </c>
      <c r="Q262" s="78">
        <v>45769</v>
      </c>
      <c r="R262" s="75">
        <v>333900000</v>
      </c>
      <c r="S262" s="78">
        <v>45826</v>
      </c>
      <c r="T262" s="76">
        <v>6300000</v>
      </c>
      <c r="U262" s="76">
        <v>20711</v>
      </c>
      <c r="V262" s="72" t="s">
        <v>65</v>
      </c>
      <c r="W262" s="76">
        <v>57428039</v>
      </c>
      <c r="X262" s="104" t="s">
        <v>7232</v>
      </c>
      <c r="Y262" s="78">
        <v>45826</v>
      </c>
      <c r="Z262" s="78">
        <v>45826</v>
      </c>
      <c r="AA262" s="78" t="s">
        <v>73</v>
      </c>
      <c r="AB262" s="78">
        <v>46006</v>
      </c>
      <c r="AC262" s="102">
        <f t="shared" si="18"/>
        <v>180</v>
      </c>
      <c r="AD262" s="72">
        <v>0</v>
      </c>
      <c r="AE262" s="76">
        <v>0</v>
      </c>
      <c r="AF262" s="72">
        <v>0</v>
      </c>
      <c r="AG262" s="79" t="s">
        <v>73</v>
      </c>
      <c r="AH262" s="102">
        <f t="shared" si="19"/>
        <v>0</v>
      </c>
      <c r="AI262" s="72">
        <v>0</v>
      </c>
      <c r="AJ262" s="76">
        <v>0</v>
      </c>
      <c r="AK262" s="72" t="s">
        <v>73</v>
      </c>
      <c r="AL262" s="80" t="s">
        <v>73</v>
      </c>
      <c r="AM262" s="72">
        <v>0</v>
      </c>
      <c r="AN262" s="80" t="s">
        <v>73</v>
      </c>
      <c r="AO262" s="80" t="s">
        <v>73</v>
      </c>
      <c r="AP262" s="80" t="s">
        <v>73</v>
      </c>
      <c r="AQ262" s="102">
        <f t="shared" si="20"/>
        <v>0</v>
      </c>
      <c r="AR262" s="102">
        <f t="shared" si="21"/>
        <v>6300000</v>
      </c>
      <c r="AS262" s="72" t="s">
        <v>65</v>
      </c>
      <c r="AT262" s="76">
        <v>6300000</v>
      </c>
      <c r="AU262" s="72" t="s">
        <v>319</v>
      </c>
      <c r="AV262" s="76">
        <v>0</v>
      </c>
      <c r="AW262" s="81" t="s">
        <v>73</v>
      </c>
      <c r="AX262" s="82">
        <v>0</v>
      </c>
      <c r="AY262" s="143">
        <f t="shared" si="22"/>
        <v>6300000</v>
      </c>
      <c r="AZ262" s="84">
        <f t="shared" si="23"/>
        <v>0</v>
      </c>
      <c r="BA262" s="85">
        <v>0</v>
      </c>
      <c r="BB262" s="81" t="s">
        <v>73</v>
      </c>
      <c r="BC262" s="72" t="s">
        <v>123</v>
      </c>
      <c r="BD262" s="289" t="s">
        <v>7405</v>
      </c>
      <c r="BE262" s="71" t="s">
        <v>65</v>
      </c>
      <c r="BF262" s="71" t="s">
        <v>65</v>
      </c>
    </row>
    <row r="263" spans="2:58" x14ac:dyDescent="0.25">
      <c r="B263" s="71">
        <v>2025</v>
      </c>
      <c r="C263" s="71">
        <v>891780111</v>
      </c>
      <c r="D263" s="71" t="s">
        <v>63</v>
      </c>
      <c r="E263" s="102" t="s">
        <v>7404</v>
      </c>
      <c r="F263" s="72" t="s">
        <v>7403</v>
      </c>
      <c r="G263" s="72">
        <v>0</v>
      </c>
      <c r="H263" s="72" t="s">
        <v>71</v>
      </c>
      <c r="I263" s="72" t="s">
        <v>64</v>
      </c>
      <c r="J263" s="104" t="s">
        <v>81</v>
      </c>
      <c r="K263" s="75" t="s">
        <v>7402</v>
      </c>
      <c r="L263" s="76">
        <v>6300000</v>
      </c>
      <c r="M263" s="72" t="s">
        <v>66</v>
      </c>
      <c r="N263" s="75" t="s">
        <v>7401</v>
      </c>
      <c r="O263" s="75">
        <v>1082856383</v>
      </c>
      <c r="P263" s="75">
        <v>923</v>
      </c>
      <c r="Q263" s="78">
        <v>45769</v>
      </c>
      <c r="R263" s="75">
        <v>333900000</v>
      </c>
      <c r="S263" s="78">
        <v>45826</v>
      </c>
      <c r="T263" s="76">
        <v>6300000</v>
      </c>
      <c r="U263" s="76">
        <v>20712</v>
      </c>
      <c r="V263" s="72" t="s">
        <v>65</v>
      </c>
      <c r="W263" s="76">
        <v>57428039</v>
      </c>
      <c r="X263" s="104" t="s">
        <v>7232</v>
      </c>
      <c r="Y263" s="78">
        <v>45826</v>
      </c>
      <c r="Z263" s="78">
        <v>45826</v>
      </c>
      <c r="AA263" s="78" t="s">
        <v>73</v>
      </c>
      <c r="AB263" s="78">
        <v>45976</v>
      </c>
      <c r="AC263" s="102">
        <f t="shared" si="18"/>
        <v>150</v>
      </c>
      <c r="AD263" s="72">
        <v>0</v>
      </c>
      <c r="AE263" s="76">
        <v>0</v>
      </c>
      <c r="AF263" s="72">
        <v>0</v>
      </c>
      <c r="AG263" s="79" t="s">
        <v>73</v>
      </c>
      <c r="AH263" s="102">
        <f t="shared" si="19"/>
        <v>0</v>
      </c>
      <c r="AI263" s="72">
        <v>0</v>
      </c>
      <c r="AJ263" s="76">
        <v>0</v>
      </c>
      <c r="AK263" s="72" t="s">
        <v>73</v>
      </c>
      <c r="AL263" s="80" t="s">
        <v>73</v>
      </c>
      <c r="AM263" s="72">
        <v>0</v>
      </c>
      <c r="AN263" s="80" t="s">
        <v>73</v>
      </c>
      <c r="AO263" s="80" t="s">
        <v>73</v>
      </c>
      <c r="AP263" s="80" t="s">
        <v>73</v>
      </c>
      <c r="AQ263" s="102">
        <f t="shared" si="20"/>
        <v>0</v>
      </c>
      <c r="AR263" s="102">
        <f t="shared" si="21"/>
        <v>6300000</v>
      </c>
      <c r="AS263" s="72" t="s">
        <v>65</v>
      </c>
      <c r="AT263" s="76">
        <v>6300000</v>
      </c>
      <c r="AU263" s="72" t="s">
        <v>319</v>
      </c>
      <c r="AV263" s="76">
        <v>0</v>
      </c>
      <c r="AW263" s="81" t="s">
        <v>73</v>
      </c>
      <c r="AX263" s="82">
        <v>0</v>
      </c>
      <c r="AY263" s="143">
        <f t="shared" si="22"/>
        <v>6300000</v>
      </c>
      <c r="AZ263" s="84">
        <f t="shared" si="23"/>
        <v>0</v>
      </c>
      <c r="BA263" s="85">
        <v>0</v>
      </c>
      <c r="BB263" s="81" t="s">
        <v>73</v>
      </c>
      <c r="BC263" s="72" t="s">
        <v>123</v>
      </c>
      <c r="BD263" s="289" t="s">
        <v>7400</v>
      </c>
      <c r="BE263" s="71" t="s">
        <v>65</v>
      </c>
      <c r="BF263" s="71" t="s">
        <v>65</v>
      </c>
    </row>
    <row r="264" spans="2:58" x14ac:dyDescent="0.25">
      <c r="B264" s="71">
        <v>2025</v>
      </c>
      <c r="C264" s="71">
        <v>891780111</v>
      </c>
      <c r="D264" s="71" t="s">
        <v>63</v>
      </c>
      <c r="E264" s="102" t="s">
        <v>7399</v>
      </c>
      <c r="F264" s="72" t="s">
        <v>7398</v>
      </c>
      <c r="G264" s="72">
        <v>0</v>
      </c>
      <c r="H264" s="72" t="s">
        <v>71</v>
      </c>
      <c r="I264" s="72" t="s">
        <v>2884</v>
      </c>
      <c r="J264" s="104" t="s">
        <v>81</v>
      </c>
      <c r="K264" s="75" t="s">
        <v>7397</v>
      </c>
      <c r="L264" s="76">
        <v>11000000</v>
      </c>
      <c r="M264" s="72" t="s">
        <v>66</v>
      </c>
      <c r="N264" s="75" t="s">
        <v>7396</v>
      </c>
      <c r="O264" s="75">
        <v>1082936785</v>
      </c>
      <c r="P264" s="75">
        <v>1263</v>
      </c>
      <c r="Q264" s="78">
        <v>45813</v>
      </c>
      <c r="R264" s="75">
        <v>22000000</v>
      </c>
      <c r="S264" s="78">
        <v>45826</v>
      </c>
      <c r="T264" s="76">
        <v>11000000</v>
      </c>
      <c r="U264" s="76">
        <v>20713</v>
      </c>
      <c r="V264" s="72" t="s">
        <v>65</v>
      </c>
      <c r="W264" s="76">
        <v>16078654</v>
      </c>
      <c r="X264" s="104" t="s">
        <v>365</v>
      </c>
      <c r="Y264" s="78">
        <v>45826</v>
      </c>
      <c r="Z264" s="78">
        <v>45826</v>
      </c>
      <c r="AA264" s="78" t="s">
        <v>73</v>
      </c>
      <c r="AB264" s="78">
        <v>45856</v>
      </c>
      <c r="AC264" s="102">
        <f t="shared" ref="AC264:AC327" si="24">+IF(AA264="1800-01-01",AB264-Z264,AB264-AA264)</f>
        <v>30</v>
      </c>
      <c r="AD264" s="72">
        <v>0</v>
      </c>
      <c r="AE264" s="76">
        <v>0</v>
      </c>
      <c r="AF264" s="72">
        <v>0</v>
      </c>
      <c r="AG264" s="79" t="s">
        <v>73</v>
      </c>
      <c r="AH264" s="102">
        <f t="shared" ref="AH264:AH327" si="25">+IF(AG264="1800-01-01",0,AG264-AB264)</f>
        <v>0</v>
      </c>
      <c r="AI264" s="72">
        <v>0</v>
      </c>
      <c r="AJ264" s="76">
        <v>0</v>
      </c>
      <c r="AK264" s="72" t="s">
        <v>73</v>
      </c>
      <c r="AL264" s="80" t="s">
        <v>73</v>
      </c>
      <c r="AM264" s="72">
        <v>0</v>
      </c>
      <c r="AN264" s="80" t="s">
        <v>73</v>
      </c>
      <c r="AO264" s="80" t="s">
        <v>73</v>
      </c>
      <c r="AP264" s="80" t="s">
        <v>73</v>
      </c>
      <c r="AQ264" s="102">
        <f t="shared" ref="AQ264:AQ327" si="26">+IF(AN264="1800-01-01",0,AO264-AN264)</f>
        <v>0</v>
      </c>
      <c r="AR264" s="102">
        <f t="shared" ref="AR264:AR327" si="27">+L264+AE264-AJ264</f>
        <v>11000000</v>
      </c>
      <c r="AS264" s="72" t="s">
        <v>319</v>
      </c>
      <c r="AT264" s="76">
        <v>0</v>
      </c>
      <c r="AU264" s="72" t="s">
        <v>319</v>
      </c>
      <c r="AV264" s="76">
        <v>0</v>
      </c>
      <c r="AW264" s="81" t="s">
        <v>73</v>
      </c>
      <c r="AX264" s="82">
        <v>0</v>
      </c>
      <c r="AY264" s="143">
        <f t="shared" ref="AY264:AY327" si="28">AR264-AX264</f>
        <v>11000000</v>
      </c>
      <c r="AZ264" s="84">
        <f t="shared" ref="AZ264:AZ327" si="29">+IFERROR(AX264/AR264,"_")</f>
        <v>0</v>
      </c>
      <c r="BA264" s="85">
        <v>1</v>
      </c>
      <c r="BB264" s="81" t="s">
        <v>73</v>
      </c>
      <c r="BC264" s="72" t="s">
        <v>208</v>
      </c>
      <c r="BD264" s="289" t="s">
        <v>7395</v>
      </c>
      <c r="BE264" s="71" t="s">
        <v>65</v>
      </c>
      <c r="BF264" s="71" t="s">
        <v>65</v>
      </c>
    </row>
    <row r="265" spans="2:58" x14ac:dyDescent="0.25">
      <c r="B265" s="71">
        <v>2025</v>
      </c>
      <c r="C265" s="71">
        <v>891780111</v>
      </c>
      <c r="D265" s="71" t="s">
        <v>63</v>
      </c>
      <c r="E265" s="102" t="s">
        <v>7394</v>
      </c>
      <c r="F265" s="72" t="s">
        <v>7393</v>
      </c>
      <c r="G265" s="72">
        <v>0</v>
      </c>
      <c r="H265" s="72" t="s">
        <v>71</v>
      </c>
      <c r="I265" s="72" t="s">
        <v>2884</v>
      </c>
      <c r="J265" s="104" t="s">
        <v>81</v>
      </c>
      <c r="K265" s="75" t="s">
        <v>7392</v>
      </c>
      <c r="L265" s="76">
        <v>45500000</v>
      </c>
      <c r="M265" s="72" t="s">
        <v>66</v>
      </c>
      <c r="N265" s="75" t="s">
        <v>7391</v>
      </c>
      <c r="O265" s="75">
        <v>853471</v>
      </c>
      <c r="P265" s="75">
        <v>1290</v>
      </c>
      <c r="Q265" s="78">
        <v>45819</v>
      </c>
      <c r="R265" s="75">
        <v>644600000</v>
      </c>
      <c r="S265" s="78">
        <v>45826</v>
      </c>
      <c r="T265" s="76">
        <v>45500000</v>
      </c>
      <c r="U265" s="76">
        <v>20714</v>
      </c>
      <c r="V265" s="72" t="s">
        <v>65</v>
      </c>
      <c r="W265" s="76">
        <v>16078654</v>
      </c>
      <c r="X265" s="104" t="s">
        <v>365</v>
      </c>
      <c r="Y265" s="78">
        <v>45826</v>
      </c>
      <c r="Z265" s="78">
        <v>45826</v>
      </c>
      <c r="AA265" s="78" t="s">
        <v>73</v>
      </c>
      <c r="AB265" s="78">
        <v>46022</v>
      </c>
      <c r="AC265" s="102">
        <f t="shared" si="24"/>
        <v>196</v>
      </c>
      <c r="AD265" s="72">
        <v>0</v>
      </c>
      <c r="AE265" s="76">
        <v>0</v>
      </c>
      <c r="AF265" s="72">
        <v>0</v>
      </c>
      <c r="AG265" s="79" t="s">
        <v>73</v>
      </c>
      <c r="AH265" s="102">
        <f t="shared" si="25"/>
        <v>0</v>
      </c>
      <c r="AI265" s="72">
        <v>0</v>
      </c>
      <c r="AJ265" s="76">
        <v>0</v>
      </c>
      <c r="AK265" s="72" t="s">
        <v>73</v>
      </c>
      <c r="AL265" s="80" t="s">
        <v>73</v>
      </c>
      <c r="AM265" s="72">
        <v>0</v>
      </c>
      <c r="AN265" s="80" t="s">
        <v>73</v>
      </c>
      <c r="AO265" s="80" t="s">
        <v>73</v>
      </c>
      <c r="AP265" s="80" t="s">
        <v>73</v>
      </c>
      <c r="AQ265" s="102">
        <f t="shared" si="26"/>
        <v>0</v>
      </c>
      <c r="AR265" s="102">
        <f t="shared" si="27"/>
        <v>45500000</v>
      </c>
      <c r="AS265" s="72" t="s">
        <v>319</v>
      </c>
      <c r="AT265" s="76">
        <v>0</v>
      </c>
      <c r="AU265" s="72" t="s">
        <v>319</v>
      </c>
      <c r="AV265" s="76">
        <v>0</v>
      </c>
      <c r="AW265" s="81" t="s">
        <v>73</v>
      </c>
      <c r="AX265" s="82">
        <v>0</v>
      </c>
      <c r="AY265" s="143">
        <f t="shared" si="28"/>
        <v>45500000</v>
      </c>
      <c r="AZ265" s="84">
        <f t="shared" si="29"/>
        <v>0</v>
      </c>
      <c r="BA265" s="85">
        <v>0</v>
      </c>
      <c r="BB265" s="81" t="s">
        <v>73</v>
      </c>
      <c r="BC265" s="72" t="s">
        <v>123</v>
      </c>
      <c r="BD265" s="289" t="s">
        <v>7390</v>
      </c>
      <c r="BE265" s="71" t="s">
        <v>65</v>
      </c>
      <c r="BF265" s="71" t="s">
        <v>65</v>
      </c>
    </row>
    <row r="266" spans="2:58" x14ac:dyDescent="0.25">
      <c r="B266" s="71">
        <v>2025</v>
      </c>
      <c r="C266" s="71">
        <v>891780111</v>
      </c>
      <c r="D266" s="71" t="s">
        <v>63</v>
      </c>
      <c r="E266" s="102" t="s">
        <v>7389</v>
      </c>
      <c r="F266" s="72" t="s">
        <v>7388</v>
      </c>
      <c r="G266" s="72">
        <v>0</v>
      </c>
      <c r="H266" s="72" t="s">
        <v>71</v>
      </c>
      <c r="I266" s="72" t="s">
        <v>2884</v>
      </c>
      <c r="J266" s="104" t="s">
        <v>81</v>
      </c>
      <c r="K266" s="75" t="s">
        <v>7387</v>
      </c>
      <c r="L266" s="76">
        <v>26600000</v>
      </c>
      <c r="M266" s="72" t="s">
        <v>66</v>
      </c>
      <c r="N266" s="75" t="s">
        <v>7092</v>
      </c>
      <c r="O266" s="75">
        <v>1124034719</v>
      </c>
      <c r="P266" s="75">
        <v>1290</v>
      </c>
      <c r="Q266" s="78">
        <v>45819</v>
      </c>
      <c r="R266" s="75">
        <v>644600000</v>
      </c>
      <c r="S266" s="78">
        <v>45826</v>
      </c>
      <c r="T266" s="76">
        <v>26600000</v>
      </c>
      <c r="U266" s="76">
        <v>20715</v>
      </c>
      <c r="V266" s="72" t="s">
        <v>65</v>
      </c>
      <c r="W266" s="76">
        <v>16078654</v>
      </c>
      <c r="X266" s="104" t="s">
        <v>365</v>
      </c>
      <c r="Y266" s="78">
        <v>45826</v>
      </c>
      <c r="Z266" s="78">
        <v>45826</v>
      </c>
      <c r="AA266" s="78" t="s">
        <v>73</v>
      </c>
      <c r="AB266" s="78">
        <v>46022</v>
      </c>
      <c r="AC266" s="102">
        <f t="shared" si="24"/>
        <v>196</v>
      </c>
      <c r="AD266" s="72">
        <v>0</v>
      </c>
      <c r="AE266" s="76">
        <v>0</v>
      </c>
      <c r="AF266" s="72">
        <v>0</v>
      </c>
      <c r="AG266" s="79" t="s">
        <v>73</v>
      </c>
      <c r="AH266" s="102">
        <f t="shared" si="25"/>
        <v>0</v>
      </c>
      <c r="AI266" s="72">
        <v>0</v>
      </c>
      <c r="AJ266" s="76">
        <v>6048000</v>
      </c>
      <c r="AK266" s="72" t="s">
        <v>73</v>
      </c>
      <c r="AL266" s="80" t="s">
        <v>73</v>
      </c>
      <c r="AM266" s="72">
        <v>0</v>
      </c>
      <c r="AN266" s="80" t="s">
        <v>73</v>
      </c>
      <c r="AO266" s="80" t="s">
        <v>73</v>
      </c>
      <c r="AP266" s="80" t="s">
        <v>73</v>
      </c>
      <c r="AQ266" s="102">
        <f t="shared" si="26"/>
        <v>0</v>
      </c>
      <c r="AR266" s="102">
        <f t="shared" si="27"/>
        <v>20552000</v>
      </c>
      <c r="AS266" s="72" t="s">
        <v>319</v>
      </c>
      <c r="AT266" s="76">
        <v>0</v>
      </c>
      <c r="AU266" s="72" t="s">
        <v>319</v>
      </c>
      <c r="AV266" s="76">
        <v>0</v>
      </c>
      <c r="AW266" s="81" t="s">
        <v>73</v>
      </c>
      <c r="AX266" s="82">
        <v>0</v>
      </c>
      <c r="AY266" s="143">
        <f t="shared" si="28"/>
        <v>20552000</v>
      </c>
      <c r="AZ266" s="84">
        <f t="shared" si="29"/>
        <v>0</v>
      </c>
      <c r="BA266" s="85">
        <v>0</v>
      </c>
      <c r="BB266" s="81" t="s">
        <v>73</v>
      </c>
      <c r="BC266" s="72" t="s">
        <v>123</v>
      </c>
      <c r="BD266" s="289" t="s">
        <v>7386</v>
      </c>
      <c r="BE266" s="71" t="s">
        <v>65</v>
      </c>
      <c r="BF266" s="71" t="s">
        <v>65</v>
      </c>
    </row>
    <row r="267" spans="2:58" x14ac:dyDescent="0.25">
      <c r="B267" s="71">
        <v>2025</v>
      </c>
      <c r="C267" s="71">
        <v>891780111</v>
      </c>
      <c r="D267" s="71" t="s">
        <v>63</v>
      </c>
      <c r="E267" s="102" t="s">
        <v>7385</v>
      </c>
      <c r="F267" s="72" t="s">
        <v>7384</v>
      </c>
      <c r="G267" s="72">
        <v>0</v>
      </c>
      <c r="H267" s="72" t="s">
        <v>71</v>
      </c>
      <c r="I267" s="72" t="s">
        <v>64</v>
      </c>
      <c r="J267" s="104" t="s">
        <v>81</v>
      </c>
      <c r="K267" s="75" t="s">
        <v>7383</v>
      </c>
      <c r="L267" s="76">
        <v>6300000</v>
      </c>
      <c r="M267" s="72" t="s">
        <v>66</v>
      </c>
      <c r="N267" s="75" t="s">
        <v>7382</v>
      </c>
      <c r="O267" s="75">
        <v>1082863156</v>
      </c>
      <c r="P267" s="75">
        <v>923</v>
      </c>
      <c r="Q267" s="78">
        <v>45769</v>
      </c>
      <c r="R267" s="75">
        <v>333900000</v>
      </c>
      <c r="S267" s="78">
        <v>45826</v>
      </c>
      <c r="T267" s="76">
        <v>6300000</v>
      </c>
      <c r="U267" s="76">
        <v>20716</v>
      </c>
      <c r="V267" s="72" t="s">
        <v>65</v>
      </c>
      <c r="W267" s="76">
        <v>57428039</v>
      </c>
      <c r="X267" s="104" t="s">
        <v>7232</v>
      </c>
      <c r="Y267" s="78">
        <v>45826</v>
      </c>
      <c r="Z267" s="78">
        <v>45826</v>
      </c>
      <c r="AA267" s="78" t="s">
        <v>73</v>
      </c>
      <c r="AB267" s="78">
        <v>45960</v>
      </c>
      <c r="AC267" s="102">
        <f t="shared" si="24"/>
        <v>134</v>
      </c>
      <c r="AD267" s="72">
        <v>0</v>
      </c>
      <c r="AE267" s="76">
        <v>0</v>
      </c>
      <c r="AF267" s="72">
        <v>0</v>
      </c>
      <c r="AG267" s="79" t="s">
        <v>73</v>
      </c>
      <c r="AH267" s="102">
        <f t="shared" si="25"/>
        <v>0</v>
      </c>
      <c r="AI267" s="72">
        <v>0</v>
      </c>
      <c r="AJ267" s="76">
        <v>0</v>
      </c>
      <c r="AK267" s="72" t="s">
        <v>73</v>
      </c>
      <c r="AL267" s="80" t="s">
        <v>73</v>
      </c>
      <c r="AM267" s="72">
        <v>0</v>
      </c>
      <c r="AN267" s="80" t="s">
        <v>73</v>
      </c>
      <c r="AO267" s="80" t="s">
        <v>73</v>
      </c>
      <c r="AP267" s="80" t="s">
        <v>73</v>
      </c>
      <c r="AQ267" s="102">
        <f t="shared" si="26"/>
        <v>0</v>
      </c>
      <c r="AR267" s="102">
        <f t="shared" si="27"/>
        <v>6300000</v>
      </c>
      <c r="AS267" s="72" t="s">
        <v>65</v>
      </c>
      <c r="AT267" s="76">
        <v>6300000</v>
      </c>
      <c r="AU267" s="72" t="s">
        <v>319</v>
      </c>
      <c r="AV267" s="76">
        <v>0</v>
      </c>
      <c r="AW267" s="81" t="s">
        <v>73</v>
      </c>
      <c r="AX267" s="82">
        <v>0</v>
      </c>
      <c r="AY267" s="143">
        <f t="shared" si="28"/>
        <v>6300000</v>
      </c>
      <c r="AZ267" s="84">
        <f t="shared" si="29"/>
        <v>0</v>
      </c>
      <c r="BA267" s="85">
        <v>1</v>
      </c>
      <c r="BB267" s="81" t="s">
        <v>73</v>
      </c>
      <c r="BC267" s="72" t="s">
        <v>208</v>
      </c>
      <c r="BD267" s="289" t="s">
        <v>7381</v>
      </c>
      <c r="BE267" s="71" t="s">
        <v>65</v>
      </c>
      <c r="BF267" s="71" t="s">
        <v>65</v>
      </c>
    </row>
    <row r="268" spans="2:58" x14ac:dyDescent="0.25">
      <c r="B268" s="71">
        <v>2025</v>
      </c>
      <c r="C268" s="71">
        <v>891780111</v>
      </c>
      <c r="D268" s="71" t="s">
        <v>63</v>
      </c>
      <c r="E268" s="102" t="s">
        <v>7380</v>
      </c>
      <c r="F268" s="72" t="s">
        <v>7379</v>
      </c>
      <c r="G268" s="72">
        <v>0</v>
      </c>
      <c r="H268" s="72" t="s">
        <v>71</v>
      </c>
      <c r="I268" s="72" t="s">
        <v>64</v>
      </c>
      <c r="J268" s="104" t="s">
        <v>81</v>
      </c>
      <c r="K268" s="75" t="s">
        <v>7238</v>
      </c>
      <c r="L268" s="76">
        <v>6300000</v>
      </c>
      <c r="M268" s="72" t="s">
        <v>66</v>
      </c>
      <c r="N268" s="75" t="s">
        <v>7378</v>
      </c>
      <c r="O268" s="75">
        <v>7604262</v>
      </c>
      <c r="P268" s="75">
        <v>923</v>
      </c>
      <c r="Q268" s="78">
        <v>45769</v>
      </c>
      <c r="R268" s="75">
        <v>333900000</v>
      </c>
      <c r="S268" s="78">
        <v>45826</v>
      </c>
      <c r="T268" s="76">
        <v>6300000</v>
      </c>
      <c r="U268" s="76">
        <v>20717</v>
      </c>
      <c r="V268" s="72" t="s">
        <v>65</v>
      </c>
      <c r="W268" s="76">
        <v>57428039</v>
      </c>
      <c r="X268" s="104" t="s">
        <v>7232</v>
      </c>
      <c r="Y268" s="78">
        <v>45826</v>
      </c>
      <c r="Z268" s="78">
        <v>45826</v>
      </c>
      <c r="AA268" s="78" t="s">
        <v>73</v>
      </c>
      <c r="AB268" s="78">
        <v>45945</v>
      </c>
      <c r="AC268" s="102">
        <f t="shared" si="24"/>
        <v>119</v>
      </c>
      <c r="AD268" s="72">
        <v>0</v>
      </c>
      <c r="AE268" s="76">
        <v>0</v>
      </c>
      <c r="AF268" s="72">
        <v>0</v>
      </c>
      <c r="AG268" s="79" t="s">
        <v>73</v>
      </c>
      <c r="AH268" s="102">
        <f t="shared" si="25"/>
        <v>0</v>
      </c>
      <c r="AI268" s="72">
        <v>0</v>
      </c>
      <c r="AJ268" s="76">
        <v>0</v>
      </c>
      <c r="AK268" s="72" t="s">
        <v>73</v>
      </c>
      <c r="AL268" s="80" t="s">
        <v>73</v>
      </c>
      <c r="AM268" s="72">
        <v>0</v>
      </c>
      <c r="AN268" s="80" t="s">
        <v>73</v>
      </c>
      <c r="AO268" s="80" t="s">
        <v>73</v>
      </c>
      <c r="AP268" s="80" t="s">
        <v>73</v>
      </c>
      <c r="AQ268" s="102">
        <f t="shared" si="26"/>
        <v>0</v>
      </c>
      <c r="AR268" s="102">
        <f t="shared" si="27"/>
        <v>6300000</v>
      </c>
      <c r="AS268" s="72" t="s">
        <v>65</v>
      </c>
      <c r="AT268" s="76">
        <v>6300000</v>
      </c>
      <c r="AU268" s="72" t="s">
        <v>319</v>
      </c>
      <c r="AV268" s="76">
        <v>0</v>
      </c>
      <c r="AW268" s="81" t="s">
        <v>73</v>
      </c>
      <c r="AX268" s="82">
        <v>0</v>
      </c>
      <c r="AY268" s="143">
        <f t="shared" si="28"/>
        <v>6300000</v>
      </c>
      <c r="AZ268" s="84">
        <f t="shared" si="29"/>
        <v>0</v>
      </c>
      <c r="BA268" s="85">
        <v>1</v>
      </c>
      <c r="BB268" s="81" t="s">
        <v>73</v>
      </c>
      <c r="BC268" s="72" t="s">
        <v>208</v>
      </c>
      <c r="BD268" s="289" t="s">
        <v>7377</v>
      </c>
      <c r="BE268" s="71" t="s">
        <v>65</v>
      </c>
      <c r="BF268" s="71" t="s">
        <v>65</v>
      </c>
    </row>
    <row r="269" spans="2:58" x14ac:dyDescent="0.25">
      <c r="B269" s="71">
        <v>2025</v>
      </c>
      <c r="C269" s="71">
        <v>891780111</v>
      </c>
      <c r="D269" s="71" t="s">
        <v>63</v>
      </c>
      <c r="E269" s="102" t="s">
        <v>7376</v>
      </c>
      <c r="F269" s="72" t="s">
        <v>7375</v>
      </c>
      <c r="G269" s="72">
        <v>0</v>
      </c>
      <c r="H269" s="72" t="s">
        <v>71</v>
      </c>
      <c r="I269" s="72" t="s">
        <v>64</v>
      </c>
      <c r="J269" s="104" t="s">
        <v>81</v>
      </c>
      <c r="K269" s="75" t="s">
        <v>7374</v>
      </c>
      <c r="L269" s="76">
        <v>6300000</v>
      </c>
      <c r="M269" s="72" t="s">
        <v>66</v>
      </c>
      <c r="N269" s="75" t="s">
        <v>7373</v>
      </c>
      <c r="O269" s="75">
        <v>85151266</v>
      </c>
      <c r="P269" s="75">
        <v>923</v>
      </c>
      <c r="Q269" s="78">
        <v>45769</v>
      </c>
      <c r="R269" s="75">
        <v>333900000</v>
      </c>
      <c r="S269" s="78">
        <v>45828</v>
      </c>
      <c r="T269" s="76">
        <v>6300000</v>
      </c>
      <c r="U269" s="76">
        <v>20976</v>
      </c>
      <c r="V269" s="72" t="s">
        <v>65</v>
      </c>
      <c r="W269" s="76">
        <v>57428039</v>
      </c>
      <c r="X269" s="104" t="s">
        <v>7232</v>
      </c>
      <c r="Y269" s="78">
        <v>45827</v>
      </c>
      <c r="Z269" s="78">
        <v>45828</v>
      </c>
      <c r="AA269" s="78" t="s">
        <v>73</v>
      </c>
      <c r="AB269" s="78">
        <v>46006</v>
      </c>
      <c r="AC269" s="102">
        <f t="shared" si="24"/>
        <v>178</v>
      </c>
      <c r="AD269" s="72">
        <v>0</v>
      </c>
      <c r="AE269" s="76">
        <v>0</v>
      </c>
      <c r="AF269" s="72">
        <v>0</v>
      </c>
      <c r="AG269" s="79" t="s">
        <v>73</v>
      </c>
      <c r="AH269" s="102">
        <f t="shared" si="25"/>
        <v>0</v>
      </c>
      <c r="AI269" s="72">
        <v>0</v>
      </c>
      <c r="AJ269" s="76">
        <v>0</v>
      </c>
      <c r="AK269" s="72" t="s">
        <v>73</v>
      </c>
      <c r="AL269" s="80" t="s">
        <v>73</v>
      </c>
      <c r="AM269" s="72">
        <v>0</v>
      </c>
      <c r="AN269" s="80" t="s">
        <v>73</v>
      </c>
      <c r="AO269" s="80" t="s">
        <v>73</v>
      </c>
      <c r="AP269" s="80" t="s">
        <v>73</v>
      </c>
      <c r="AQ269" s="102">
        <f t="shared" si="26"/>
        <v>0</v>
      </c>
      <c r="AR269" s="102">
        <f t="shared" si="27"/>
        <v>6300000</v>
      </c>
      <c r="AS269" s="72" t="s">
        <v>65</v>
      </c>
      <c r="AT269" s="76">
        <v>6300000</v>
      </c>
      <c r="AU269" s="72" t="s">
        <v>319</v>
      </c>
      <c r="AV269" s="76">
        <v>0</v>
      </c>
      <c r="AW269" s="81" t="s">
        <v>73</v>
      </c>
      <c r="AX269" s="82">
        <v>0</v>
      </c>
      <c r="AY269" s="143">
        <f t="shared" si="28"/>
        <v>6300000</v>
      </c>
      <c r="AZ269" s="84">
        <f t="shared" si="29"/>
        <v>0</v>
      </c>
      <c r="BA269" s="85">
        <v>0</v>
      </c>
      <c r="BB269" s="81" t="s">
        <v>73</v>
      </c>
      <c r="BC269" s="72" t="s">
        <v>123</v>
      </c>
      <c r="BD269" s="289" t="s">
        <v>7372</v>
      </c>
      <c r="BE269" s="71" t="s">
        <v>65</v>
      </c>
      <c r="BF269" s="71" t="s">
        <v>65</v>
      </c>
    </row>
    <row r="270" spans="2:58" x14ac:dyDescent="0.25">
      <c r="B270" s="71">
        <v>2025</v>
      </c>
      <c r="C270" s="71">
        <v>891780111</v>
      </c>
      <c r="D270" s="71" t="s">
        <v>63</v>
      </c>
      <c r="E270" s="102" t="s">
        <v>7371</v>
      </c>
      <c r="F270" s="72" t="s">
        <v>7370</v>
      </c>
      <c r="G270" s="72">
        <v>0</v>
      </c>
      <c r="H270" s="72" t="s">
        <v>71</v>
      </c>
      <c r="I270" s="72" t="s">
        <v>64</v>
      </c>
      <c r="J270" s="104" t="s">
        <v>81</v>
      </c>
      <c r="K270" s="75" t="s">
        <v>7369</v>
      </c>
      <c r="L270" s="76">
        <v>6300000</v>
      </c>
      <c r="M270" s="72" t="s">
        <v>66</v>
      </c>
      <c r="N270" s="75" t="s">
        <v>7368</v>
      </c>
      <c r="O270" s="75">
        <v>1082908624</v>
      </c>
      <c r="P270" s="75">
        <v>923</v>
      </c>
      <c r="Q270" s="78">
        <v>45769</v>
      </c>
      <c r="R270" s="75">
        <v>333900000</v>
      </c>
      <c r="S270" s="78">
        <v>45828</v>
      </c>
      <c r="T270" s="76">
        <v>6300000</v>
      </c>
      <c r="U270" s="76">
        <v>20977</v>
      </c>
      <c r="V270" s="72" t="s">
        <v>65</v>
      </c>
      <c r="W270" s="76">
        <v>57428039</v>
      </c>
      <c r="X270" s="104" t="s">
        <v>7232</v>
      </c>
      <c r="Y270" s="78">
        <v>45827</v>
      </c>
      <c r="Z270" s="78">
        <v>45828</v>
      </c>
      <c r="AA270" s="78" t="s">
        <v>73</v>
      </c>
      <c r="AB270" s="78">
        <v>46006</v>
      </c>
      <c r="AC270" s="102">
        <f t="shared" si="24"/>
        <v>178</v>
      </c>
      <c r="AD270" s="72">
        <v>0</v>
      </c>
      <c r="AE270" s="76">
        <v>0</v>
      </c>
      <c r="AF270" s="72">
        <v>0</v>
      </c>
      <c r="AG270" s="79" t="s">
        <v>73</v>
      </c>
      <c r="AH270" s="102">
        <f t="shared" si="25"/>
        <v>0</v>
      </c>
      <c r="AI270" s="72">
        <v>0</v>
      </c>
      <c r="AJ270" s="76">
        <v>0</v>
      </c>
      <c r="AK270" s="72" t="s">
        <v>73</v>
      </c>
      <c r="AL270" s="80" t="s">
        <v>73</v>
      </c>
      <c r="AM270" s="72">
        <v>0</v>
      </c>
      <c r="AN270" s="80" t="s">
        <v>73</v>
      </c>
      <c r="AO270" s="80" t="s">
        <v>73</v>
      </c>
      <c r="AP270" s="80" t="s">
        <v>73</v>
      </c>
      <c r="AQ270" s="102">
        <f t="shared" si="26"/>
        <v>0</v>
      </c>
      <c r="AR270" s="102">
        <f t="shared" si="27"/>
        <v>6300000</v>
      </c>
      <c r="AS270" s="72" t="s">
        <v>65</v>
      </c>
      <c r="AT270" s="76">
        <v>6300000</v>
      </c>
      <c r="AU270" s="72" t="s">
        <v>319</v>
      </c>
      <c r="AV270" s="76">
        <v>0</v>
      </c>
      <c r="AW270" s="81" t="s">
        <v>73</v>
      </c>
      <c r="AX270" s="82">
        <v>0</v>
      </c>
      <c r="AY270" s="143">
        <f t="shared" si="28"/>
        <v>6300000</v>
      </c>
      <c r="AZ270" s="84">
        <f t="shared" si="29"/>
        <v>0</v>
      </c>
      <c r="BA270" s="85">
        <v>0</v>
      </c>
      <c r="BB270" s="81" t="s">
        <v>73</v>
      </c>
      <c r="BC270" s="72" t="s">
        <v>123</v>
      </c>
      <c r="BD270" s="289" t="s">
        <v>7367</v>
      </c>
      <c r="BE270" s="71" t="s">
        <v>65</v>
      </c>
      <c r="BF270" s="71" t="s">
        <v>65</v>
      </c>
    </row>
    <row r="271" spans="2:58" x14ac:dyDescent="0.25">
      <c r="B271" s="71">
        <v>2025</v>
      </c>
      <c r="C271" s="71">
        <v>891780111</v>
      </c>
      <c r="D271" s="71" t="s">
        <v>63</v>
      </c>
      <c r="E271" s="102" t="s">
        <v>7366</v>
      </c>
      <c r="F271" s="72" t="s">
        <v>7365</v>
      </c>
      <c r="G271" s="72">
        <v>0</v>
      </c>
      <c r="H271" s="72" t="s">
        <v>71</v>
      </c>
      <c r="I271" s="72" t="s">
        <v>2884</v>
      </c>
      <c r="J271" s="104" t="s">
        <v>81</v>
      </c>
      <c r="K271" s="75" t="s">
        <v>7364</v>
      </c>
      <c r="L271" s="76">
        <v>28000000</v>
      </c>
      <c r="M271" s="72" t="s">
        <v>66</v>
      </c>
      <c r="N271" s="75" t="s">
        <v>7363</v>
      </c>
      <c r="O271" s="75">
        <v>1193566711</v>
      </c>
      <c r="P271" s="75">
        <v>1290</v>
      </c>
      <c r="Q271" s="78">
        <v>45819</v>
      </c>
      <c r="R271" s="75">
        <v>644600000</v>
      </c>
      <c r="S271" s="78">
        <v>45828</v>
      </c>
      <c r="T271" s="76">
        <v>28000000</v>
      </c>
      <c r="U271" s="76">
        <v>20978</v>
      </c>
      <c r="V271" s="72" t="s">
        <v>65</v>
      </c>
      <c r="W271" s="76">
        <v>16078654</v>
      </c>
      <c r="X271" s="104" t="s">
        <v>365</v>
      </c>
      <c r="Y271" s="78">
        <v>45827</v>
      </c>
      <c r="Z271" s="78">
        <v>45828</v>
      </c>
      <c r="AA271" s="78" t="s">
        <v>73</v>
      </c>
      <c r="AB271" s="78">
        <v>46022</v>
      </c>
      <c r="AC271" s="102">
        <f t="shared" si="24"/>
        <v>194</v>
      </c>
      <c r="AD271" s="72">
        <v>0</v>
      </c>
      <c r="AE271" s="76">
        <v>0</v>
      </c>
      <c r="AF271" s="72">
        <v>0</v>
      </c>
      <c r="AG271" s="79" t="s">
        <v>73</v>
      </c>
      <c r="AH271" s="102">
        <f t="shared" si="25"/>
        <v>0</v>
      </c>
      <c r="AI271" s="72">
        <v>0</v>
      </c>
      <c r="AJ271" s="76">
        <v>0</v>
      </c>
      <c r="AK271" s="72" t="s">
        <v>73</v>
      </c>
      <c r="AL271" s="80" t="s">
        <v>73</v>
      </c>
      <c r="AM271" s="72">
        <v>0</v>
      </c>
      <c r="AN271" s="80" t="s">
        <v>73</v>
      </c>
      <c r="AO271" s="80" t="s">
        <v>73</v>
      </c>
      <c r="AP271" s="80" t="s">
        <v>73</v>
      </c>
      <c r="AQ271" s="102">
        <f t="shared" si="26"/>
        <v>0</v>
      </c>
      <c r="AR271" s="102">
        <f t="shared" si="27"/>
        <v>28000000</v>
      </c>
      <c r="AS271" s="72" t="s">
        <v>319</v>
      </c>
      <c r="AT271" s="76">
        <v>0</v>
      </c>
      <c r="AU271" s="72" t="s">
        <v>319</v>
      </c>
      <c r="AV271" s="76">
        <v>0</v>
      </c>
      <c r="AW271" s="81" t="s">
        <v>73</v>
      </c>
      <c r="AX271" s="82">
        <v>0</v>
      </c>
      <c r="AY271" s="143">
        <f t="shared" si="28"/>
        <v>28000000</v>
      </c>
      <c r="AZ271" s="84">
        <f t="shared" si="29"/>
        <v>0</v>
      </c>
      <c r="BA271" s="85">
        <v>0</v>
      </c>
      <c r="BB271" s="81" t="s">
        <v>73</v>
      </c>
      <c r="BC271" s="72" t="s">
        <v>123</v>
      </c>
      <c r="BD271" s="289" t="s">
        <v>7362</v>
      </c>
      <c r="BE271" s="71" t="s">
        <v>65</v>
      </c>
      <c r="BF271" s="71" t="s">
        <v>65</v>
      </c>
    </row>
    <row r="272" spans="2:58" x14ac:dyDescent="0.25">
      <c r="B272" s="71">
        <v>2025</v>
      </c>
      <c r="C272" s="71">
        <v>891780111</v>
      </c>
      <c r="D272" s="71" t="s">
        <v>63</v>
      </c>
      <c r="E272" s="102" t="s">
        <v>7361</v>
      </c>
      <c r="F272" s="72" t="s">
        <v>7360</v>
      </c>
      <c r="G272" s="72">
        <v>0</v>
      </c>
      <c r="H272" s="72" t="s">
        <v>71</v>
      </c>
      <c r="I272" s="72" t="s">
        <v>2884</v>
      </c>
      <c r="J272" s="104" t="s">
        <v>81</v>
      </c>
      <c r="K272" s="75" t="s">
        <v>7359</v>
      </c>
      <c r="L272" s="76">
        <v>42000000</v>
      </c>
      <c r="M272" s="72" t="s">
        <v>66</v>
      </c>
      <c r="N272" s="75" t="s">
        <v>7358</v>
      </c>
      <c r="O272" s="75">
        <v>1004501507</v>
      </c>
      <c r="P272" s="75">
        <v>1290</v>
      </c>
      <c r="Q272" s="78">
        <v>45819</v>
      </c>
      <c r="R272" s="75">
        <v>644600000</v>
      </c>
      <c r="S272" s="78">
        <v>45828</v>
      </c>
      <c r="T272" s="76">
        <v>42000000</v>
      </c>
      <c r="U272" s="76">
        <v>20979</v>
      </c>
      <c r="V272" s="72" t="s">
        <v>65</v>
      </c>
      <c r="W272" s="76">
        <v>16078654</v>
      </c>
      <c r="X272" s="104" t="s">
        <v>365</v>
      </c>
      <c r="Y272" s="78">
        <v>45827</v>
      </c>
      <c r="Z272" s="78">
        <v>45828</v>
      </c>
      <c r="AA272" s="78" t="s">
        <v>73</v>
      </c>
      <c r="AB272" s="78">
        <v>46022</v>
      </c>
      <c r="AC272" s="102">
        <f t="shared" si="24"/>
        <v>194</v>
      </c>
      <c r="AD272" s="72">
        <v>0</v>
      </c>
      <c r="AE272" s="76">
        <v>0</v>
      </c>
      <c r="AF272" s="72">
        <v>0</v>
      </c>
      <c r="AG272" s="79" t="s">
        <v>73</v>
      </c>
      <c r="AH272" s="102">
        <f t="shared" si="25"/>
        <v>0</v>
      </c>
      <c r="AI272" s="72">
        <v>0</v>
      </c>
      <c r="AJ272" s="76">
        <v>0</v>
      </c>
      <c r="AK272" s="72" t="s">
        <v>73</v>
      </c>
      <c r="AL272" s="80" t="s">
        <v>73</v>
      </c>
      <c r="AM272" s="72">
        <v>0</v>
      </c>
      <c r="AN272" s="80" t="s">
        <v>73</v>
      </c>
      <c r="AO272" s="80" t="s">
        <v>73</v>
      </c>
      <c r="AP272" s="80" t="s">
        <v>73</v>
      </c>
      <c r="AQ272" s="102">
        <f t="shared" si="26"/>
        <v>0</v>
      </c>
      <c r="AR272" s="102">
        <f t="shared" si="27"/>
        <v>42000000</v>
      </c>
      <c r="AS272" s="72" t="s">
        <v>319</v>
      </c>
      <c r="AT272" s="76">
        <v>0</v>
      </c>
      <c r="AU272" s="72" t="s">
        <v>319</v>
      </c>
      <c r="AV272" s="76">
        <v>0</v>
      </c>
      <c r="AW272" s="81" t="s">
        <v>73</v>
      </c>
      <c r="AX272" s="82">
        <v>0</v>
      </c>
      <c r="AY272" s="143">
        <f t="shared" si="28"/>
        <v>42000000</v>
      </c>
      <c r="AZ272" s="84">
        <f t="shared" si="29"/>
        <v>0</v>
      </c>
      <c r="BA272" s="85">
        <v>0</v>
      </c>
      <c r="BB272" s="81" t="s">
        <v>73</v>
      </c>
      <c r="BC272" s="72" t="s">
        <v>123</v>
      </c>
      <c r="BD272" s="289" t="s">
        <v>7357</v>
      </c>
      <c r="BE272" s="71" t="s">
        <v>65</v>
      </c>
      <c r="BF272" s="71" t="s">
        <v>65</v>
      </c>
    </row>
    <row r="273" spans="2:58" x14ac:dyDescent="0.25">
      <c r="B273" s="71">
        <v>2025</v>
      </c>
      <c r="C273" s="71">
        <v>891780111</v>
      </c>
      <c r="D273" s="71" t="s">
        <v>63</v>
      </c>
      <c r="E273" s="102" t="s">
        <v>7356</v>
      </c>
      <c r="F273" s="72" t="s">
        <v>7355</v>
      </c>
      <c r="G273" s="72">
        <v>0</v>
      </c>
      <c r="H273" s="72" t="s">
        <v>71</v>
      </c>
      <c r="I273" s="72" t="s">
        <v>64</v>
      </c>
      <c r="J273" s="104" t="s">
        <v>81</v>
      </c>
      <c r="K273" s="75" t="s">
        <v>7354</v>
      </c>
      <c r="L273" s="76">
        <v>6300000</v>
      </c>
      <c r="M273" s="72" t="s">
        <v>66</v>
      </c>
      <c r="N273" s="75" t="s">
        <v>7353</v>
      </c>
      <c r="O273" s="75">
        <v>1082984559</v>
      </c>
      <c r="P273" s="75">
        <v>923</v>
      </c>
      <c r="Q273" s="78">
        <v>45769</v>
      </c>
      <c r="R273" s="75">
        <v>333900000</v>
      </c>
      <c r="S273" s="78">
        <v>45828</v>
      </c>
      <c r="T273" s="76">
        <v>6300000</v>
      </c>
      <c r="U273" s="76">
        <v>20980</v>
      </c>
      <c r="V273" s="72" t="s">
        <v>65</v>
      </c>
      <c r="W273" s="76">
        <v>57428039</v>
      </c>
      <c r="X273" s="104" t="s">
        <v>7232</v>
      </c>
      <c r="Y273" s="78">
        <v>45827</v>
      </c>
      <c r="Z273" s="78">
        <v>45828</v>
      </c>
      <c r="AA273" s="78" t="s">
        <v>73</v>
      </c>
      <c r="AB273" s="78">
        <v>46006</v>
      </c>
      <c r="AC273" s="102">
        <f t="shared" si="24"/>
        <v>178</v>
      </c>
      <c r="AD273" s="72">
        <v>0</v>
      </c>
      <c r="AE273" s="76">
        <v>0</v>
      </c>
      <c r="AF273" s="72">
        <v>0</v>
      </c>
      <c r="AG273" s="79" t="s">
        <v>73</v>
      </c>
      <c r="AH273" s="102">
        <f t="shared" si="25"/>
        <v>0</v>
      </c>
      <c r="AI273" s="72">
        <v>0</v>
      </c>
      <c r="AJ273" s="76">
        <v>0</v>
      </c>
      <c r="AK273" s="72" t="s">
        <v>73</v>
      </c>
      <c r="AL273" s="80" t="s">
        <v>73</v>
      </c>
      <c r="AM273" s="72">
        <v>0</v>
      </c>
      <c r="AN273" s="80" t="s">
        <v>73</v>
      </c>
      <c r="AO273" s="80" t="s">
        <v>73</v>
      </c>
      <c r="AP273" s="80" t="s">
        <v>73</v>
      </c>
      <c r="AQ273" s="102">
        <f t="shared" si="26"/>
        <v>0</v>
      </c>
      <c r="AR273" s="102">
        <f t="shared" si="27"/>
        <v>6300000</v>
      </c>
      <c r="AS273" s="72" t="s">
        <v>65</v>
      </c>
      <c r="AT273" s="76">
        <v>6300000</v>
      </c>
      <c r="AU273" s="72" t="s">
        <v>319</v>
      </c>
      <c r="AV273" s="76">
        <v>0</v>
      </c>
      <c r="AW273" s="81" t="s">
        <v>73</v>
      </c>
      <c r="AX273" s="82">
        <v>0</v>
      </c>
      <c r="AY273" s="143">
        <f t="shared" si="28"/>
        <v>6300000</v>
      </c>
      <c r="AZ273" s="84">
        <f t="shared" si="29"/>
        <v>0</v>
      </c>
      <c r="BA273" s="85">
        <v>0</v>
      </c>
      <c r="BB273" s="81" t="s">
        <v>73</v>
      </c>
      <c r="BC273" s="72" t="s">
        <v>123</v>
      </c>
      <c r="BD273" s="289" t="s">
        <v>7352</v>
      </c>
      <c r="BE273" s="71" t="s">
        <v>65</v>
      </c>
      <c r="BF273" s="71" t="s">
        <v>65</v>
      </c>
    </row>
    <row r="274" spans="2:58" x14ac:dyDescent="0.25">
      <c r="B274" s="71">
        <v>2025</v>
      </c>
      <c r="C274" s="71">
        <v>891780111</v>
      </c>
      <c r="D274" s="71" t="s">
        <v>63</v>
      </c>
      <c r="E274" s="102" t="s">
        <v>7351</v>
      </c>
      <c r="F274" s="72" t="s">
        <v>7350</v>
      </c>
      <c r="G274" s="72">
        <v>0</v>
      </c>
      <c r="H274" s="72" t="s">
        <v>71</v>
      </c>
      <c r="I274" s="72" t="s">
        <v>64</v>
      </c>
      <c r="J274" s="104" t="s">
        <v>81</v>
      </c>
      <c r="K274" s="75" t="s">
        <v>7349</v>
      </c>
      <c r="L274" s="76">
        <v>6873000</v>
      </c>
      <c r="M274" s="72" t="s">
        <v>66</v>
      </c>
      <c r="N274" s="75" t="s">
        <v>7348</v>
      </c>
      <c r="O274" s="75">
        <v>7634352</v>
      </c>
      <c r="P274" s="75">
        <v>923</v>
      </c>
      <c r="Q274" s="78">
        <v>45769</v>
      </c>
      <c r="R274" s="75">
        <v>333900000</v>
      </c>
      <c r="S274" s="78">
        <v>45828</v>
      </c>
      <c r="T274" s="76">
        <v>6873000</v>
      </c>
      <c r="U274" s="76">
        <v>20981</v>
      </c>
      <c r="V274" s="72" t="s">
        <v>65</v>
      </c>
      <c r="W274" s="76">
        <v>57428039</v>
      </c>
      <c r="X274" s="104" t="s">
        <v>7232</v>
      </c>
      <c r="Y274" s="78">
        <v>45827</v>
      </c>
      <c r="Z274" s="78">
        <v>45828</v>
      </c>
      <c r="AA274" s="78" t="s">
        <v>73</v>
      </c>
      <c r="AB274" s="78">
        <v>45930</v>
      </c>
      <c r="AC274" s="102">
        <f t="shared" si="24"/>
        <v>102</v>
      </c>
      <c r="AD274" s="72">
        <v>0</v>
      </c>
      <c r="AE274" s="76">
        <v>0</v>
      </c>
      <c r="AF274" s="72">
        <v>0</v>
      </c>
      <c r="AG274" s="79" t="s">
        <v>73</v>
      </c>
      <c r="AH274" s="102">
        <f t="shared" si="25"/>
        <v>0</v>
      </c>
      <c r="AI274" s="72">
        <v>0</v>
      </c>
      <c r="AJ274" s="76">
        <v>0</v>
      </c>
      <c r="AK274" s="72" t="s">
        <v>73</v>
      </c>
      <c r="AL274" s="80" t="s">
        <v>73</v>
      </c>
      <c r="AM274" s="72">
        <v>0</v>
      </c>
      <c r="AN274" s="80" t="s">
        <v>73</v>
      </c>
      <c r="AO274" s="80" t="s">
        <v>73</v>
      </c>
      <c r="AP274" s="80" t="s">
        <v>73</v>
      </c>
      <c r="AQ274" s="102">
        <f t="shared" si="26"/>
        <v>0</v>
      </c>
      <c r="AR274" s="102">
        <f t="shared" si="27"/>
        <v>6873000</v>
      </c>
      <c r="AS274" s="72" t="s">
        <v>65</v>
      </c>
      <c r="AT274" s="76">
        <v>6873000</v>
      </c>
      <c r="AU274" s="72" t="s">
        <v>319</v>
      </c>
      <c r="AV274" s="76">
        <v>0</v>
      </c>
      <c r="AW274" s="81" t="s">
        <v>73</v>
      </c>
      <c r="AX274" s="82">
        <v>0</v>
      </c>
      <c r="AY274" s="143">
        <f t="shared" si="28"/>
        <v>6873000</v>
      </c>
      <c r="AZ274" s="84">
        <f t="shared" si="29"/>
        <v>0</v>
      </c>
      <c r="BA274" s="85">
        <v>1</v>
      </c>
      <c r="BB274" s="81" t="s">
        <v>73</v>
      </c>
      <c r="BC274" s="72" t="s">
        <v>208</v>
      </c>
      <c r="BD274" s="289" t="s">
        <v>7347</v>
      </c>
      <c r="BE274" s="71" t="s">
        <v>65</v>
      </c>
      <c r="BF274" s="71" t="s">
        <v>65</v>
      </c>
    </row>
    <row r="275" spans="2:58" x14ac:dyDescent="0.25">
      <c r="B275" s="71">
        <v>2025</v>
      </c>
      <c r="C275" s="71">
        <v>891780111</v>
      </c>
      <c r="D275" s="71" t="s">
        <v>63</v>
      </c>
      <c r="E275" s="102" t="s">
        <v>7346</v>
      </c>
      <c r="F275" s="72" t="s">
        <v>7345</v>
      </c>
      <c r="G275" s="72">
        <v>0</v>
      </c>
      <c r="H275" s="72" t="s">
        <v>71</v>
      </c>
      <c r="I275" s="72" t="s">
        <v>64</v>
      </c>
      <c r="J275" s="104" t="s">
        <v>81</v>
      </c>
      <c r="K275" s="75" t="s">
        <v>7344</v>
      </c>
      <c r="L275" s="76">
        <v>6300000</v>
      </c>
      <c r="M275" s="72" t="s">
        <v>66</v>
      </c>
      <c r="N275" s="75" t="s">
        <v>3518</v>
      </c>
      <c r="O275" s="75">
        <v>57299253</v>
      </c>
      <c r="P275" s="75">
        <v>923</v>
      </c>
      <c r="Q275" s="78">
        <v>45769</v>
      </c>
      <c r="R275" s="75">
        <v>333900000</v>
      </c>
      <c r="S275" s="78">
        <v>45828</v>
      </c>
      <c r="T275" s="76">
        <v>6300000</v>
      </c>
      <c r="U275" s="76">
        <v>20982</v>
      </c>
      <c r="V275" s="72" t="s">
        <v>65</v>
      </c>
      <c r="W275" s="76">
        <v>57428039</v>
      </c>
      <c r="X275" s="104" t="s">
        <v>7232</v>
      </c>
      <c r="Y275" s="78">
        <v>45827</v>
      </c>
      <c r="Z275" s="78">
        <v>45828</v>
      </c>
      <c r="AA275" s="78" t="s">
        <v>73</v>
      </c>
      <c r="AB275" s="78">
        <v>45930</v>
      </c>
      <c r="AC275" s="102">
        <f t="shared" si="24"/>
        <v>102</v>
      </c>
      <c r="AD275" s="72">
        <v>0</v>
      </c>
      <c r="AE275" s="76">
        <v>0</v>
      </c>
      <c r="AF275" s="72">
        <v>0</v>
      </c>
      <c r="AG275" s="79" t="s">
        <v>73</v>
      </c>
      <c r="AH275" s="102">
        <f t="shared" si="25"/>
        <v>0</v>
      </c>
      <c r="AI275" s="72">
        <v>0</v>
      </c>
      <c r="AJ275" s="76">
        <v>0</v>
      </c>
      <c r="AK275" s="72" t="s">
        <v>73</v>
      </c>
      <c r="AL275" s="80" t="s">
        <v>73</v>
      </c>
      <c r="AM275" s="72">
        <v>0</v>
      </c>
      <c r="AN275" s="80" t="s">
        <v>73</v>
      </c>
      <c r="AO275" s="80" t="s">
        <v>73</v>
      </c>
      <c r="AP275" s="80" t="s">
        <v>73</v>
      </c>
      <c r="AQ275" s="102">
        <f t="shared" si="26"/>
        <v>0</v>
      </c>
      <c r="AR275" s="102">
        <f t="shared" si="27"/>
        <v>6300000</v>
      </c>
      <c r="AS275" s="72" t="s">
        <v>65</v>
      </c>
      <c r="AT275" s="76">
        <v>6300000</v>
      </c>
      <c r="AU275" s="72" t="s">
        <v>319</v>
      </c>
      <c r="AV275" s="76">
        <v>0</v>
      </c>
      <c r="AW275" s="81" t="s">
        <v>73</v>
      </c>
      <c r="AX275" s="82">
        <v>0</v>
      </c>
      <c r="AY275" s="143">
        <f t="shared" si="28"/>
        <v>6300000</v>
      </c>
      <c r="AZ275" s="84">
        <f t="shared" si="29"/>
        <v>0</v>
      </c>
      <c r="BA275" s="85">
        <v>1</v>
      </c>
      <c r="BB275" s="81" t="s">
        <v>73</v>
      </c>
      <c r="BC275" s="72" t="s">
        <v>208</v>
      </c>
      <c r="BD275" s="289" t="s">
        <v>7343</v>
      </c>
      <c r="BE275" s="71" t="s">
        <v>65</v>
      </c>
      <c r="BF275" s="71" t="s">
        <v>65</v>
      </c>
    </row>
    <row r="276" spans="2:58" x14ac:dyDescent="0.25">
      <c r="B276" s="71">
        <v>2025</v>
      </c>
      <c r="C276" s="71">
        <v>891780111</v>
      </c>
      <c r="D276" s="71" t="s">
        <v>63</v>
      </c>
      <c r="E276" s="102" t="s">
        <v>7342</v>
      </c>
      <c r="F276" s="72" t="s">
        <v>7341</v>
      </c>
      <c r="G276" s="72">
        <v>0</v>
      </c>
      <c r="H276" s="72" t="s">
        <v>71</v>
      </c>
      <c r="I276" s="72" t="s">
        <v>64</v>
      </c>
      <c r="J276" s="104" t="s">
        <v>81</v>
      </c>
      <c r="K276" s="75" t="s">
        <v>7340</v>
      </c>
      <c r="L276" s="76">
        <v>6300000</v>
      </c>
      <c r="M276" s="72" t="s">
        <v>66</v>
      </c>
      <c r="N276" s="75" t="s">
        <v>7339</v>
      </c>
      <c r="O276" s="75">
        <v>7143554</v>
      </c>
      <c r="P276" s="75">
        <v>923</v>
      </c>
      <c r="Q276" s="78">
        <v>45769</v>
      </c>
      <c r="R276" s="75">
        <v>333900000</v>
      </c>
      <c r="S276" s="78">
        <v>45828</v>
      </c>
      <c r="T276" s="76">
        <v>6300000</v>
      </c>
      <c r="U276" s="76">
        <v>20983</v>
      </c>
      <c r="V276" s="72" t="s">
        <v>65</v>
      </c>
      <c r="W276" s="76">
        <v>57428039</v>
      </c>
      <c r="X276" s="104" t="s">
        <v>7232</v>
      </c>
      <c r="Y276" s="78">
        <v>45827</v>
      </c>
      <c r="Z276" s="78">
        <v>45828</v>
      </c>
      <c r="AA276" s="78" t="s">
        <v>73</v>
      </c>
      <c r="AB276" s="78">
        <v>46006</v>
      </c>
      <c r="AC276" s="102">
        <f t="shared" si="24"/>
        <v>178</v>
      </c>
      <c r="AD276" s="72">
        <v>0</v>
      </c>
      <c r="AE276" s="76">
        <v>0</v>
      </c>
      <c r="AF276" s="72">
        <v>1</v>
      </c>
      <c r="AG276" s="79">
        <v>46021</v>
      </c>
      <c r="AH276" s="102">
        <f t="shared" si="25"/>
        <v>15</v>
      </c>
      <c r="AI276" s="72">
        <v>0</v>
      </c>
      <c r="AJ276" s="76">
        <v>0</v>
      </c>
      <c r="AK276" s="72" t="s">
        <v>73</v>
      </c>
      <c r="AL276" s="80" t="s">
        <v>73</v>
      </c>
      <c r="AM276" s="72">
        <v>0</v>
      </c>
      <c r="AN276" s="80" t="s">
        <v>73</v>
      </c>
      <c r="AO276" s="80" t="s">
        <v>73</v>
      </c>
      <c r="AP276" s="80" t="s">
        <v>73</v>
      </c>
      <c r="AQ276" s="102">
        <f t="shared" si="26"/>
        <v>0</v>
      </c>
      <c r="AR276" s="102">
        <f t="shared" si="27"/>
        <v>6300000</v>
      </c>
      <c r="AS276" s="72" t="s">
        <v>65</v>
      </c>
      <c r="AT276" s="76">
        <v>6300000</v>
      </c>
      <c r="AU276" s="72" t="s">
        <v>319</v>
      </c>
      <c r="AV276" s="76">
        <v>0</v>
      </c>
      <c r="AW276" s="81" t="s">
        <v>73</v>
      </c>
      <c r="AX276" s="82">
        <v>0</v>
      </c>
      <c r="AY276" s="143">
        <f t="shared" si="28"/>
        <v>6300000</v>
      </c>
      <c r="AZ276" s="84">
        <f t="shared" si="29"/>
        <v>0</v>
      </c>
      <c r="BA276" s="85">
        <v>0</v>
      </c>
      <c r="BB276" s="81" t="s">
        <v>73</v>
      </c>
      <c r="BC276" s="72" t="s">
        <v>123</v>
      </c>
      <c r="BD276" s="289" t="s">
        <v>7338</v>
      </c>
      <c r="BE276" s="71" t="s">
        <v>65</v>
      </c>
      <c r="BF276" s="71" t="s">
        <v>65</v>
      </c>
    </row>
    <row r="277" spans="2:58" x14ac:dyDescent="0.25">
      <c r="B277" s="71">
        <v>2025</v>
      </c>
      <c r="C277" s="71">
        <v>891780111</v>
      </c>
      <c r="D277" s="71" t="s">
        <v>63</v>
      </c>
      <c r="E277" s="102" t="s">
        <v>7337</v>
      </c>
      <c r="F277" s="72" t="s">
        <v>7336</v>
      </c>
      <c r="G277" s="72">
        <v>0</v>
      </c>
      <c r="H277" s="72" t="s">
        <v>71</v>
      </c>
      <c r="I277" s="72" t="s">
        <v>64</v>
      </c>
      <c r="J277" s="104" t="s">
        <v>81</v>
      </c>
      <c r="K277" s="75" t="s">
        <v>7335</v>
      </c>
      <c r="L277" s="76">
        <v>29250000</v>
      </c>
      <c r="M277" s="72" t="s">
        <v>66</v>
      </c>
      <c r="N277" s="75" t="s">
        <v>7097</v>
      </c>
      <c r="O277" s="75">
        <v>36727138</v>
      </c>
      <c r="P277" s="75">
        <v>1264</v>
      </c>
      <c r="Q277" s="78">
        <v>45813</v>
      </c>
      <c r="R277" s="75">
        <v>52560000</v>
      </c>
      <c r="S277" s="78">
        <v>45828</v>
      </c>
      <c r="T277" s="76">
        <v>29250000</v>
      </c>
      <c r="U277" s="76">
        <v>20984</v>
      </c>
      <c r="V277" s="72" t="s">
        <v>65</v>
      </c>
      <c r="W277" s="76">
        <v>1082939683</v>
      </c>
      <c r="X277" s="104" t="s">
        <v>2881</v>
      </c>
      <c r="Y277" s="78">
        <v>45827</v>
      </c>
      <c r="Z277" s="78">
        <v>45828</v>
      </c>
      <c r="AA277" s="78" t="s">
        <v>73</v>
      </c>
      <c r="AB277" s="78">
        <v>46021</v>
      </c>
      <c r="AC277" s="102">
        <f t="shared" si="24"/>
        <v>193</v>
      </c>
      <c r="AD277" s="72">
        <v>0</v>
      </c>
      <c r="AE277" s="76">
        <v>0</v>
      </c>
      <c r="AF277" s="72">
        <v>0</v>
      </c>
      <c r="AG277" s="79" t="s">
        <v>73</v>
      </c>
      <c r="AH277" s="102">
        <f t="shared" si="25"/>
        <v>0</v>
      </c>
      <c r="AI277" s="72">
        <v>0</v>
      </c>
      <c r="AJ277" s="76">
        <v>10248000</v>
      </c>
      <c r="AK277" s="72" t="s">
        <v>73</v>
      </c>
      <c r="AL277" s="80" t="s">
        <v>73</v>
      </c>
      <c r="AM277" s="72">
        <v>0</v>
      </c>
      <c r="AN277" s="80" t="s">
        <v>73</v>
      </c>
      <c r="AO277" s="80" t="s">
        <v>73</v>
      </c>
      <c r="AP277" s="80" t="s">
        <v>73</v>
      </c>
      <c r="AQ277" s="102">
        <f t="shared" si="26"/>
        <v>0</v>
      </c>
      <c r="AR277" s="102">
        <f t="shared" si="27"/>
        <v>19002000</v>
      </c>
      <c r="AS277" s="72" t="s">
        <v>65</v>
      </c>
      <c r="AT277" s="76">
        <v>29250000</v>
      </c>
      <c r="AU277" s="72" t="s">
        <v>319</v>
      </c>
      <c r="AV277" s="76">
        <v>0</v>
      </c>
      <c r="AW277" s="81" t="s">
        <v>73</v>
      </c>
      <c r="AX277" s="82">
        <v>2000000</v>
      </c>
      <c r="AY277" s="143">
        <f t="shared" si="28"/>
        <v>17002000</v>
      </c>
      <c r="AZ277" s="84">
        <f t="shared" si="29"/>
        <v>0.1052520787285549</v>
      </c>
      <c r="BA277" s="85">
        <v>0.11</v>
      </c>
      <c r="BB277" s="81" t="s">
        <v>73</v>
      </c>
      <c r="BC277" s="72" t="s">
        <v>123</v>
      </c>
      <c r="BD277" s="289" t="s">
        <v>7334</v>
      </c>
      <c r="BE277" s="71" t="s">
        <v>65</v>
      </c>
      <c r="BF277" s="71" t="s">
        <v>65</v>
      </c>
    </row>
    <row r="278" spans="2:58" x14ac:dyDescent="0.25">
      <c r="B278" s="71">
        <v>2025</v>
      </c>
      <c r="C278" s="71">
        <v>891780111</v>
      </c>
      <c r="D278" s="71" t="s">
        <v>63</v>
      </c>
      <c r="E278" s="102" t="s">
        <v>7333</v>
      </c>
      <c r="F278" s="72" t="s">
        <v>7332</v>
      </c>
      <c r="G278" s="72">
        <v>0</v>
      </c>
      <c r="H278" s="72" t="s">
        <v>71</v>
      </c>
      <c r="I278" s="72" t="s">
        <v>64</v>
      </c>
      <c r="J278" s="104" t="s">
        <v>81</v>
      </c>
      <c r="K278" s="75" t="s">
        <v>7331</v>
      </c>
      <c r="L278" s="76">
        <v>6300000</v>
      </c>
      <c r="M278" s="72" t="s">
        <v>66</v>
      </c>
      <c r="N278" s="75" t="s">
        <v>7330</v>
      </c>
      <c r="O278" s="75">
        <v>57297399</v>
      </c>
      <c r="P278" s="75">
        <v>923</v>
      </c>
      <c r="Q278" s="78">
        <v>45769</v>
      </c>
      <c r="R278" s="75">
        <v>333900000</v>
      </c>
      <c r="S278" s="78">
        <v>45828</v>
      </c>
      <c r="T278" s="76">
        <v>6300000</v>
      </c>
      <c r="U278" s="76">
        <v>20985</v>
      </c>
      <c r="V278" s="72" t="s">
        <v>65</v>
      </c>
      <c r="W278" s="76">
        <v>57428039</v>
      </c>
      <c r="X278" s="104" t="s">
        <v>7232</v>
      </c>
      <c r="Y278" s="78">
        <v>45827</v>
      </c>
      <c r="Z278" s="78">
        <v>45828</v>
      </c>
      <c r="AA278" s="78" t="s">
        <v>73</v>
      </c>
      <c r="AB278" s="78">
        <v>46006</v>
      </c>
      <c r="AC278" s="102">
        <f t="shared" si="24"/>
        <v>178</v>
      </c>
      <c r="AD278" s="72">
        <v>0</v>
      </c>
      <c r="AE278" s="76">
        <v>0</v>
      </c>
      <c r="AF278" s="72">
        <v>0</v>
      </c>
      <c r="AG278" s="79" t="s">
        <v>73</v>
      </c>
      <c r="AH278" s="102">
        <f t="shared" si="25"/>
        <v>0</v>
      </c>
      <c r="AI278" s="72">
        <v>0</v>
      </c>
      <c r="AJ278" s="76">
        <v>0</v>
      </c>
      <c r="AK278" s="72" t="s">
        <v>73</v>
      </c>
      <c r="AL278" s="80" t="s">
        <v>73</v>
      </c>
      <c r="AM278" s="72">
        <v>0</v>
      </c>
      <c r="AN278" s="80" t="s">
        <v>73</v>
      </c>
      <c r="AO278" s="80" t="s">
        <v>73</v>
      </c>
      <c r="AP278" s="80" t="s">
        <v>73</v>
      </c>
      <c r="AQ278" s="102">
        <f t="shared" si="26"/>
        <v>0</v>
      </c>
      <c r="AR278" s="102">
        <f t="shared" si="27"/>
        <v>6300000</v>
      </c>
      <c r="AS278" s="72" t="s">
        <v>65</v>
      </c>
      <c r="AT278" s="76">
        <v>6300000</v>
      </c>
      <c r="AU278" s="72" t="s">
        <v>319</v>
      </c>
      <c r="AV278" s="76">
        <v>0</v>
      </c>
      <c r="AW278" s="81" t="s">
        <v>73</v>
      </c>
      <c r="AX278" s="82">
        <v>0</v>
      </c>
      <c r="AY278" s="143">
        <f t="shared" si="28"/>
        <v>6300000</v>
      </c>
      <c r="AZ278" s="84">
        <f t="shared" si="29"/>
        <v>0</v>
      </c>
      <c r="BA278" s="85">
        <v>0</v>
      </c>
      <c r="BB278" s="81" t="s">
        <v>73</v>
      </c>
      <c r="BC278" s="72" t="s">
        <v>123</v>
      </c>
      <c r="BD278" s="289" t="s">
        <v>7329</v>
      </c>
      <c r="BE278" s="71" t="s">
        <v>65</v>
      </c>
      <c r="BF278" s="71" t="s">
        <v>65</v>
      </c>
    </row>
    <row r="279" spans="2:58" x14ac:dyDescent="0.25">
      <c r="B279" s="71">
        <v>2025</v>
      </c>
      <c r="C279" s="71">
        <v>891780111</v>
      </c>
      <c r="D279" s="71" t="s">
        <v>63</v>
      </c>
      <c r="E279" s="102" t="s">
        <v>7328</v>
      </c>
      <c r="F279" s="72" t="s">
        <v>7327</v>
      </c>
      <c r="G279" s="72">
        <v>0</v>
      </c>
      <c r="H279" s="72" t="s">
        <v>71</v>
      </c>
      <c r="I279" s="72" t="s">
        <v>64</v>
      </c>
      <c r="J279" s="104" t="s">
        <v>81</v>
      </c>
      <c r="K279" s="75" t="s">
        <v>7326</v>
      </c>
      <c r="L279" s="76">
        <v>6300000</v>
      </c>
      <c r="M279" s="72" t="s">
        <v>66</v>
      </c>
      <c r="N279" s="75" t="s">
        <v>3091</v>
      </c>
      <c r="O279" s="75">
        <v>84452704</v>
      </c>
      <c r="P279" s="75">
        <v>923</v>
      </c>
      <c r="Q279" s="78">
        <v>45769</v>
      </c>
      <c r="R279" s="75">
        <v>333900000</v>
      </c>
      <c r="S279" s="78">
        <v>45832</v>
      </c>
      <c r="T279" s="76">
        <v>6300000</v>
      </c>
      <c r="U279" s="76">
        <v>21713</v>
      </c>
      <c r="V279" s="72" t="s">
        <v>65</v>
      </c>
      <c r="W279" s="76">
        <v>57428039</v>
      </c>
      <c r="X279" s="104" t="s">
        <v>7232</v>
      </c>
      <c r="Y279" s="78">
        <v>45828</v>
      </c>
      <c r="Z279" s="78">
        <v>45832</v>
      </c>
      <c r="AA279" s="78" t="s">
        <v>73</v>
      </c>
      <c r="AB279" s="78">
        <v>46006</v>
      </c>
      <c r="AC279" s="102">
        <f t="shared" si="24"/>
        <v>174</v>
      </c>
      <c r="AD279" s="72">
        <v>0</v>
      </c>
      <c r="AE279" s="76">
        <v>0</v>
      </c>
      <c r="AF279" s="72">
        <v>0</v>
      </c>
      <c r="AG279" s="79" t="s">
        <v>73</v>
      </c>
      <c r="AH279" s="102">
        <f t="shared" si="25"/>
        <v>0</v>
      </c>
      <c r="AI279" s="72">
        <v>0</v>
      </c>
      <c r="AJ279" s="76">
        <v>0</v>
      </c>
      <c r="AK279" s="72" t="s">
        <v>73</v>
      </c>
      <c r="AL279" s="80" t="s">
        <v>73</v>
      </c>
      <c r="AM279" s="72">
        <v>0</v>
      </c>
      <c r="AN279" s="80" t="s">
        <v>73</v>
      </c>
      <c r="AO279" s="80" t="s">
        <v>73</v>
      </c>
      <c r="AP279" s="80" t="s">
        <v>73</v>
      </c>
      <c r="AQ279" s="102">
        <f t="shared" si="26"/>
        <v>0</v>
      </c>
      <c r="AR279" s="102">
        <f t="shared" si="27"/>
        <v>6300000</v>
      </c>
      <c r="AS279" s="72" t="s">
        <v>65</v>
      </c>
      <c r="AT279" s="76">
        <v>6300000</v>
      </c>
      <c r="AU279" s="72" t="s">
        <v>319</v>
      </c>
      <c r="AV279" s="76">
        <v>0</v>
      </c>
      <c r="AW279" s="81" t="s">
        <v>73</v>
      </c>
      <c r="AX279" s="82">
        <v>0</v>
      </c>
      <c r="AY279" s="143">
        <f t="shared" si="28"/>
        <v>6300000</v>
      </c>
      <c r="AZ279" s="84">
        <f t="shared" si="29"/>
        <v>0</v>
      </c>
      <c r="BA279" s="85">
        <v>0</v>
      </c>
      <c r="BB279" s="81" t="s">
        <v>73</v>
      </c>
      <c r="BC279" s="72" t="s">
        <v>123</v>
      </c>
      <c r="BD279" s="289" t="s">
        <v>7325</v>
      </c>
      <c r="BE279" s="71" t="s">
        <v>65</v>
      </c>
      <c r="BF279" s="71" t="s">
        <v>65</v>
      </c>
    </row>
    <row r="280" spans="2:58" x14ac:dyDescent="0.25">
      <c r="B280" s="71">
        <v>2025</v>
      </c>
      <c r="C280" s="71">
        <v>891780111</v>
      </c>
      <c r="D280" s="71" t="s">
        <v>63</v>
      </c>
      <c r="E280" s="102" t="s">
        <v>7324</v>
      </c>
      <c r="F280" s="72" t="s">
        <v>7323</v>
      </c>
      <c r="G280" s="72">
        <v>0</v>
      </c>
      <c r="H280" s="72" t="s">
        <v>71</v>
      </c>
      <c r="I280" s="72" t="s">
        <v>2884</v>
      </c>
      <c r="J280" s="104" t="s">
        <v>81</v>
      </c>
      <c r="K280" s="75" t="s">
        <v>7322</v>
      </c>
      <c r="L280" s="76">
        <v>35000000</v>
      </c>
      <c r="M280" s="72" t="s">
        <v>66</v>
      </c>
      <c r="N280" s="75" t="s">
        <v>7321</v>
      </c>
      <c r="O280" s="75">
        <v>85150801</v>
      </c>
      <c r="P280" s="75">
        <v>1290</v>
      </c>
      <c r="Q280" s="78">
        <v>45819</v>
      </c>
      <c r="R280" s="75">
        <v>644600000</v>
      </c>
      <c r="S280" s="78">
        <v>45832</v>
      </c>
      <c r="T280" s="76">
        <v>35000000</v>
      </c>
      <c r="U280" s="76">
        <v>21714</v>
      </c>
      <c r="V280" s="72" t="s">
        <v>65</v>
      </c>
      <c r="W280" s="76">
        <v>16078654</v>
      </c>
      <c r="X280" s="104" t="s">
        <v>365</v>
      </c>
      <c r="Y280" s="78">
        <v>45828</v>
      </c>
      <c r="Z280" s="78">
        <v>45832</v>
      </c>
      <c r="AA280" s="78" t="s">
        <v>73</v>
      </c>
      <c r="AB280" s="78">
        <v>46022</v>
      </c>
      <c r="AC280" s="102">
        <f t="shared" si="24"/>
        <v>190</v>
      </c>
      <c r="AD280" s="72">
        <v>0</v>
      </c>
      <c r="AE280" s="76">
        <v>0</v>
      </c>
      <c r="AF280" s="72">
        <v>0</v>
      </c>
      <c r="AG280" s="79" t="s">
        <v>73</v>
      </c>
      <c r="AH280" s="102">
        <f t="shared" si="25"/>
        <v>0</v>
      </c>
      <c r="AI280" s="72">
        <v>0</v>
      </c>
      <c r="AJ280" s="76">
        <v>0</v>
      </c>
      <c r="AK280" s="72" t="s">
        <v>73</v>
      </c>
      <c r="AL280" s="80" t="s">
        <v>73</v>
      </c>
      <c r="AM280" s="72">
        <v>0</v>
      </c>
      <c r="AN280" s="80" t="s">
        <v>73</v>
      </c>
      <c r="AO280" s="80" t="s">
        <v>73</v>
      </c>
      <c r="AP280" s="80" t="s">
        <v>73</v>
      </c>
      <c r="AQ280" s="102">
        <f t="shared" si="26"/>
        <v>0</v>
      </c>
      <c r="AR280" s="102">
        <f t="shared" si="27"/>
        <v>35000000</v>
      </c>
      <c r="AS280" s="72" t="s">
        <v>319</v>
      </c>
      <c r="AT280" s="76">
        <v>0</v>
      </c>
      <c r="AU280" s="72" t="s">
        <v>319</v>
      </c>
      <c r="AV280" s="76">
        <v>0</v>
      </c>
      <c r="AW280" s="81" t="s">
        <v>73</v>
      </c>
      <c r="AX280" s="82">
        <v>0</v>
      </c>
      <c r="AY280" s="143">
        <f t="shared" si="28"/>
        <v>35000000</v>
      </c>
      <c r="AZ280" s="84">
        <f t="shared" si="29"/>
        <v>0</v>
      </c>
      <c r="BA280" s="85">
        <v>0</v>
      </c>
      <c r="BB280" s="81" t="s">
        <v>73</v>
      </c>
      <c r="BC280" s="72" t="s">
        <v>123</v>
      </c>
      <c r="BD280" s="289" t="s">
        <v>7320</v>
      </c>
      <c r="BE280" s="71" t="s">
        <v>65</v>
      </c>
      <c r="BF280" s="71" t="s">
        <v>65</v>
      </c>
    </row>
    <row r="281" spans="2:58" x14ac:dyDescent="0.25">
      <c r="B281" s="71">
        <v>2025</v>
      </c>
      <c r="C281" s="71">
        <v>891780111</v>
      </c>
      <c r="D281" s="71" t="s">
        <v>63</v>
      </c>
      <c r="E281" s="102" t="s">
        <v>7319</v>
      </c>
      <c r="F281" s="72" t="s">
        <v>7318</v>
      </c>
      <c r="G281" s="72">
        <v>0</v>
      </c>
      <c r="H281" s="72" t="s">
        <v>71</v>
      </c>
      <c r="I281" s="72" t="s">
        <v>2884</v>
      </c>
      <c r="J281" s="104" t="s">
        <v>81</v>
      </c>
      <c r="K281" s="75" t="s">
        <v>7317</v>
      </c>
      <c r="L281" s="76">
        <v>45500000</v>
      </c>
      <c r="M281" s="72" t="s">
        <v>66</v>
      </c>
      <c r="N281" s="75" t="s">
        <v>7316</v>
      </c>
      <c r="O281" s="75">
        <v>1098682645</v>
      </c>
      <c r="P281" s="75">
        <v>1290</v>
      </c>
      <c r="Q281" s="78">
        <v>45819</v>
      </c>
      <c r="R281" s="75">
        <v>644600000</v>
      </c>
      <c r="S281" s="78">
        <v>45832</v>
      </c>
      <c r="T281" s="76">
        <v>45500000</v>
      </c>
      <c r="U281" s="76">
        <v>21705</v>
      </c>
      <c r="V281" s="72" t="s">
        <v>65</v>
      </c>
      <c r="W281" s="76">
        <v>16078654</v>
      </c>
      <c r="X281" s="104" t="s">
        <v>365</v>
      </c>
      <c r="Y281" s="78">
        <v>45832</v>
      </c>
      <c r="Z281" s="78">
        <v>45832</v>
      </c>
      <c r="AA281" s="78" t="s">
        <v>73</v>
      </c>
      <c r="AB281" s="78">
        <v>46022</v>
      </c>
      <c r="AC281" s="102">
        <f t="shared" si="24"/>
        <v>190</v>
      </c>
      <c r="AD281" s="72">
        <v>0</v>
      </c>
      <c r="AE281" s="76">
        <v>0</v>
      </c>
      <c r="AF281" s="72">
        <v>0</v>
      </c>
      <c r="AG281" s="79" t="s">
        <v>73</v>
      </c>
      <c r="AH281" s="102">
        <f t="shared" si="25"/>
        <v>0</v>
      </c>
      <c r="AI281" s="72">
        <v>0</v>
      </c>
      <c r="AJ281" s="76">
        <v>0</v>
      </c>
      <c r="AK281" s="72" t="s">
        <v>73</v>
      </c>
      <c r="AL281" s="80" t="s">
        <v>73</v>
      </c>
      <c r="AM281" s="72">
        <v>0</v>
      </c>
      <c r="AN281" s="80" t="s">
        <v>73</v>
      </c>
      <c r="AO281" s="80" t="s">
        <v>73</v>
      </c>
      <c r="AP281" s="80" t="s">
        <v>73</v>
      </c>
      <c r="AQ281" s="102">
        <f t="shared" si="26"/>
        <v>0</v>
      </c>
      <c r="AR281" s="102">
        <f t="shared" si="27"/>
        <v>45500000</v>
      </c>
      <c r="AS281" s="72" t="s">
        <v>319</v>
      </c>
      <c r="AT281" s="76">
        <v>0</v>
      </c>
      <c r="AU281" s="72" t="s">
        <v>319</v>
      </c>
      <c r="AV281" s="76">
        <v>0</v>
      </c>
      <c r="AW281" s="81" t="s">
        <v>73</v>
      </c>
      <c r="AX281" s="82">
        <v>0</v>
      </c>
      <c r="AY281" s="143">
        <f t="shared" si="28"/>
        <v>45500000</v>
      </c>
      <c r="AZ281" s="84">
        <f t="shared" si="29"/>
        <v>0</v>
      </c>
      <c r="BA281" s="85">
        <v>0</v>
      </c>
      <c r="BB281" s="81" t="s">
        <v>73</v>
      </c>
      <c r="BC281" s="72" t="s">
        <v>123</v>
      </c>
      <c r="BD281" s="289" t="s">
        <v>7315</v>
      </c>
      <c r="BE281" s="71" t="s">
        <v>65</v>
      </c>
      <c r="BF281" s="71" t="s">
        <v>65</v>
      </c>
    </row>
    <row r="282" spans="2:58" x14ac:dyDescent="0.25">
      <c r="B282" s="71">
        <v>2025</v>
      </c>
      <c r="C282" s="71">
        <v>891780111</v>
      </c>
      <c r="D282" s="71" t="s">
        <v>63</v>
      </c>
      <c r="E282" s="102" t="s">
        <v>7314</v>
      </c>
      <c r="F282" s="72" t="s">
        <v>7313</v>
      </c>
      <c r="G282" s="72">
        <v>0</v>
      </c>
      <c r="H282" s="72" t="s">
        <v>71</v>
      </c>
      <c r="I282" s="72" t="s">
        <v>2884</v>
      </c>
      <c r="J282" s="104" t="s">
        <v>81</v>
      </c>
      <c r="K282" s="75" t="s">
        <v>7312</v>
      </c>
      <c r="L282" s="76">
        <v>39000000</v>
      </c>
      <c r="M282" s="72" t="s">
        <v>66</v>
      </c>
      <c r="N282" s="75" t="s">
        <v>7311</v>
      </c>
      <c r="O282" s="75">
        <v>8712984</v>
      </c>
      <c r="P282" s="75">
        <v>489</v>
      </c>
      <c r="Q282" s="78">
        <v>45715</v>
      </c>
      <c r="R282" s="75">
        <v>267300000</v>
      </c>
      <c r="S282" s="78">
        <v>45832</v>
      </c>
      <c r="T282" s="76">
        <v>39000000</v>
      </c>
      <c r="U282" s="76">
        <v>21706</v>
      </c>
      <c r="V282" s="72" t="s">
        <v>65</v>
      </c>
      <c r="W282" s="76">
        <v>72005158</v>
      </c>
      <c r="X282" s="104" t="s">
        <v>7275</v>
      </c>
      <c r="Y282" s="78">
        <v>45832</v>
      </c>
      <c r="Z282" s="78">
        <v>45832</v>
      </c>
      <c r="AA282" s="78" t="s">
        <v>73</v>
      </c>
      <c r="AB282" s="78">
        <v>46022</v>
      </c>
      <c r="AC282" s="102">
        <f t="shared" si="24"/>
        <v>190</v>
      </c>
      <c r="AD282" s="72">
        <v>0</v>
      </c>
      <c r="AE282" s="76">
        <v>0</v>
      </c>
      <c r="AF282" s="72">
        <v>0</v>
      </c>
      <c r="AG282" s="79" t="s">
        <v>73</v>
      </c>
      <c r="AH282" s="102">
        <f t="shared" si="25"/>
        <v>0</v>
      </c>
      <c r="AI282" s="72">
        <v>0</v>
      </c>
      <c r="AJ282" s="76">
        <v>0</v>
      </c>
      <c r="AK282" s="72" t="s">
        <v>73</v>
      </c>
      <c r="AL282" s="80" t="s">
        <v>73</v>
      </c>
      <c r="AM282" s="72">
        <v>0</v>
      </c>
      <c r="AN282" s="80" t="s">
        <v>73</v>
      </c>
      <c r="AO282" s="80" t="s">
        <v>73</v>
      </c>
      <c r="AP282" s="80" t="s">
        <v>73</v>
      </c>
      <c r="AQ282" s="102">
        <f t="shared" si="26"/>
        <v>0</v>
      </c>
      <c r="AR282" s="102">
        <f t="shared" si="27"/>
        <v>39000000</v>
      </c>
      <c r="AS282" s="72" t="s">
        <v>319</v>
      </c>
      <c r="AT282" s="76">
        <v>0</v>
      </c>
      <c r="AU282" s="72" t="s">
        <v>319</v>
      </c>
      <c r="AV282" s="76">
        <v>0</v>
      </c>
      <c r="AW282" s="81" t="s">
        <v>73</v>
      </c>
      <c r="AX282" s="82">
        <v>0</v>
      </c>
      <c r="AY282" s="143">
        <f t="shared" si="28"/>
        <v>39000000</v>
      </c>
      <c r="AZ282" s="84">
        <f t="shared" si="29"/>
        <v>0</v>
      </c>
      <c r="BA282" s="85">
        <v>0</v>
      </c>
      <c r="BB282" s="81" t="s">
        <v>73</v>
      </c>
      <c r="BC282" s="72" t="s">
        <v>123</v>
      </c>
      <c r="BD282" s="289" t="s">
        <v>7310</v>
      </c>
      <c r="BE282" s="71" t="s">
        <v>65</v>
      </c>
      <c r="BF282" s="71" t="s">
        <v>65</v>
      </c>
    </row>
    <row r="283" spans="2:58" x14ac:dyDescent="0.25">
      <c r="B283" s="71">
        <v>2025</v>
      </c>
      <c r="C283" s="71">
        <v>891780111</v>
      </c>
      <c r="D283" s="71" t="s">
        <v>63</v>
      </c>
      <c r="E283" s="102" t="s">
        <v>7309</v>
      </c>
      <c r="F283" s="72" t="s">
        <v>7308</v>
      </c>
      <c r="G283" s="72">
        <v>0</v>
      </c>
      <c r="H283" s="72" t="s">
        <v>71</v>
      </c>
      <c r="I283" s="72" t="s">
        <v>2884</v>
      </c>
      <c r="J283" s="104" t="s">
        <v>81</v>
      </c>
      <c r="K283" s="75" t="s">
        <v>7307</v>
      </c>
      <c r="L283" s="76">
        <v>26000000</v>
      </c>
      <c r="M283" s="72" t="s">
        <v>66</v>
      </c>
      <c r="N283" s="75" t="s">
        <v>7297</v>
      </c>
      <c r="O283" s="75">
        <v>57464799</v>
      </c>
      <c r="P283" s="75">
        <v>489</v>
      </c>
      <c r="Q283" s="78">
        <v>45715</v>
      </c>
      <c r="R283" s="75">
        <v>267300000</v>
      </c>
      <c r="S283" s="78">
        <v>45832</v>
      </c>
      <c r="T283" s="76">
        <v>26000000</v>
      </c>
      <c r="U283" s="76">
        <v>21707</v>
      </c>
      <c r="V283" s="72" t="s">
        <v>65</v>
      </c>
      <c r="W283" s="76">
        <v>72005158</v>
      </c>
      <c r="X283" s="104" t="s">
        <v>7275</v>
      </c>
      <c r="Y283" s="78">
        <v>45832</v>
      </c>
      <c r="Z283" s="78">
        <v>45832</v>
      </c>
      <c r="AA283" s="78" t="s">
        <v>73</v>
      </c>
      <c r="AB283" s="78">
        <v>46022</v>
      </c>
      <c r="AC283" s="102">
        <f t="shared" si="24"/>
        <v>190</v>
      </c>
      <c r="AD283" s="72">
        <v>0</v>
      </c>
      <c r="AE283" s="76">
        <v>0</v>
      </c>
      <c r="AF283" s="72">
        <v>0</v>
      </c>
      <c r="AG283" s="79" t="s">
        <v>73</v>
      </c>
      <c r="AH283" s="102">
        <f t="shared" si="25"/>
        <v>0</v>
      </c>
      <c r="AI283" s="72">
        <v>0</v>
      </c>
      <c r="AJ283" s="76">
        <v>0</v>
      </c>
      <c r="AK283" s="72" t="s">
        <v>73</v>
      </c>
      <c r="AL283" s="80" t="s">
        <v>73</v>
      </c>
      <c r="AM283" s="72">
        <v>0</v>
      </c>
      <c r="AN283" s="80" t="s">
        <v>73</v>
      </c>
      <c r="AO283" s="80" t="s">
        <v>73</v>
      </c>
      <c r="AP283" s="80" t="s">
        <v>73</v>
      </c>
      <c r="AQ283" s="102">
        <f t="shared" si="26"/>
        <v>0</v>
      </c>
      <c r="AR283" s="102">
        <f t="shared" si="27"/>
        <v>26000000</v>
      </c>
      <c r="AS283" s="72" t="s">
        <v>319</v>
      </c>
      <c r="AT283" s="76">
        <v>0</v>
      </c>
      <c r="AU283" s="72" t="s">
        <v>319</v>
      </c>
      <c r="AV283" s="76">
        <v>0</v>
      </c>
      <c r="AW283" s="81" t="s">
        <v>73</v>
      </c>
      <c r="AX283" s="82">
        <v>0</v>
      </c>
      <c r="AY283" s="143">
        <f t="shared" si="28"/>
        <v>26000000</v>
      </c>
      <c r="AZ283" s="84">
        <f t="shared" si="29"/>
        <v>0</v>
      </c>
      <c r="BA283" s="85">
        <v>0</v>
      </c>
      <c r="BB283" s="81" t="s">
        <v>73</v>
      </c>
      <c r="BC283" s="72" t="s">
        <v>123</v>
      </c>
      <c r="BD283" s="289" t="s">
        <v>7306</v>
      </c>
      <c r="BE283" s="71" t="s">
        <v>65</v>
      </c>
      <c r="BF283" s="71" t="s">
        <v>65</v>
      </c>
    </row>
    <row r="284" spans="2:58" x14ac:dyDescent="0.25">
      <c r="B284" s="71">
        <v>2025</v>
      </c>
      <c r="C284" s="71">
        <v>891780111</v>
      </c>
      <c r="D284" s="71" t="s">
        <v>63</v>
      </c>
      <c r="E284" s="102" t="s">
        <v>7305</v>
      </c>
      <c r="F284" s="72" t="s">
        <v>7304</v>
      </c>
      <c r="G284" s="72">
        <v>0</v>
      </c>
      <c r="H284" s="72" t="s">
        <v>71</v>
      </c>
      <c r="I284" s="72" t="s">
        <v>2884</v>
      </c>
      <c r="J284" s="104" t="s">
        <v>81</v>
      </c>
      <c r="K284" s="75" t="s">
        <v>7303</v>
      </c>
      <c r="L284" s="76">
        <v>42000000</v>
      </c>
      <c r="M284" s="72" t="s">
        <v>66</v>
      </c>
      <c r="N284" s="75" t="s">
        <v>7302</v>
      </c>
      <c r="O284" s="75">
        <v>80128010</v>
      </c>
      <c r="P284" s="75">
        <v>1290</v>
      </c>
      <c r="Q284" s="78">
        <v>45819</v>
      </c>
      <c r="R284" s="75">
        <v>644600000</v>
      </c>
      <c r="S284" s="78">
        <v>45832</v>
      </c>
      <c r="T284" s="76">
        <v>42000000</v>
      </c>
      <c r="U284" s="76">
        <v>21708</v>
      </c>
      <c r="V284" s="72" t="s">
        <v>65</v>
      </c>
      <c r="W284" s="76">
        <v>16078654</v>
      </c>
      <c r="X284" s="104" t="s">
        <v>365</v>
      </c>
      <c r="Y284" s="78">
        <v>45832</v>
      </c>
      <c r="Z284" s="78">
        <v>45832</v>
      </c>
      <c r="AA284" s="78" t="s">
        <v>73</v>
      </c>
      <c r="AB284" s="78">
        <v>46022</v>
      </c>
      <c r="AC284" s="102">
        <f t="shared" si="24"/>
        <v>190</v>
      </c>
      <c r="AD284" s="72">
        <v>0</v>
      </c>
      <c r="AE284" s="76">
        <v>0</v>
      </c>
      <c r="AF284" s="72">
        <v>0</v>
      </c>
      <c r="AG284" s="79" t="s">
        <v>73</v>
      </c>
      <c r="AH284" s="102">
        <f t="shared" si="25"/>
        <v>0</v>
      </c>
      <c r="AI284" s="72">
        <v>0</v>
      </c>
      <c r="AJ284" s="76">
        <v>0</v>
      </c>
      <c r="AK284" s="72" t="s">
        <v>73</v>
      </c>
      <c r="AL284" s="80" t="s">
        <v>73</v>
      </c>
      <c r="AM284" s="72">
        <v>0</v>
      </c>
      <c r="AN284" s="80" t="s">
        <v>73</v>
      </c>
      <c r="AO284" s="80" t="s">
        <v>73</v>
      </c>
      <c r="AP284" s="80" t="s">
        <v>73</v>
      </c>
      <c r="AQ284" s="102">
        <f t="shared" si="26"/>
        <v>0</v>
      </c>
      <c r="AR284" s="102">
        <f t="shared" si="27"/>
        <v>42000000</v>
      </c>
      <c r="AS284" s="72" t="s">
        <v>319</v>
      </c>
      <c r="AT284" s="76">
        <v>0</v>
      </c>
      <c r="AU284" s="72" t="s">
        <v>319</v>
      </c>
      <c r="AV284" s="76">
        <v>0</v>
      </c>
      <c r="AW284" s="81" t="s">
        <v>73</v>
      </c>
      <c r="AX284" s="82">
        <v>0</v>
      </c>
      <c r="AY284" s="143">
        <f t="shared" si="28"/>
        <v>42000000</v>
      </c>
      <c r="AZ284" s="84">
        <f t="shared" si="29"/>
        <v>0</v>
      </c>
      <c r="BA284" s="85">
        <v>0</v>
      </c>
      <c r="BB284" s="81" t="s">
        <v>73</v>
      </c>
      <c r="BC284" s="72" t="s">
        <v>123</v>
      </c>
      <c r="BD284" s="289" t="s">
        <v>7301</v>
      </c>
      <c r="BE284" s="71" t="s">
        <v>65</v>
      </c>
      <c r="BF284" s="71" t="s">
        <v>65</v>
      </c>
    </row>
    <row r="285" spans="2:58" x14ac:dyDescent="0.25">
      <c r="B285" s="71">
        <v>2025</v>
      </c>
      <c r="C285" s="71">
        <v>891780111</v>
      </c>
      <c r="D285" s="71" t="s">
        <v>63</v>
      </c>
      <c r="E285" s="102" t="s">
        <v>7300</v>
      </c>
      <c r="F285" s="72" t="s">
        <v>7299</v>
      </c>
      <c r="G285" s="72">
        <v>0</v>
      </c>
      <c r="H285" s="72" t="s">
        <v>71</v>
      </c>
      <c r="I285" s="72" t="s">
        <v>2884</v>
      </c>
      <c r="J285" s="104" t="s">
        <v>81</v>
      </c>
      <c r="K285" s="75" t="s">
        <v>7298</v>
      </c>
      <c r="L285" s="76">
        <v>4000000</v>
      </c>
      <c r="M285" s="72" t="s">
        <v>66</v>
      </c>
      <c r="N285" s="75" t="s">
        <v>7297</v>
      </c>
      <c r="O285" s="75">
        <v>57464799</v>
      </c>
      <c r="P285" s="75">
        <v>267</v>
      </c>
      <c r="Q285" s="78" t="s">
        <v>7296</v>
      </c>
      <c r="R285" s="75">
        <v>266751357.44</v>
      </c>
      <c r="S285" s="78">
        <v>45833</v>
      </c>
      <c r="T285" s="76">
        <v>4000000</v>
      </c>
      <c r="U285" s="76">
        <v>22169</v>
      </c>
      <c r="V285" s="72" t="s">
        <v>65</v>
      </c>
      <c r="W285" s="76">
        <v>72005158</v>
      </c>
      <c r="X285" s="104" t="s">
        <v>7275</v>
      </c>
      <c r="Y285" s="78">
        <v>45832</v>
      </c>
      <c r="Z285" s="78">
        <v>45833</v>
      </c>
      <c r="AA285" s="78" t="s">
        <v>73</v>
      </c>
      <c r="AB285" s="78">
        <v>45846</v>
      </c>
      <c r="AC285" s="102">
        <f t="shared" si="24"/>
        <v>13</v>
      </c>
      <c r="AD285" s="72">
        <v>0</v>
      </c>
      <c r="AE285" s="76">
        <v>0</v>
      </c>
      <c r="AF285" s="72">
        <v>0</v>
      </c>
      <c r="AG285" s="79" t="s">
        <v>73</v>
      </c>
      <c r="AH285" s="102">
        <f t="shared" si="25"/>
        <v>0</v>
      </c>
      <c r="AI285" s="72">
        <v>0</v>
      </c>
      <c r="AJ285" s="76">
        <v>0</v>
      </c>
      <c r="AK285" s="72" t="s">
        <v>73</v>
      </c>
      <c r="AL285" s="80" t="s">
        <v>73</v>
      </c>
      <c r="AM285" s="72">
        <v>0</v>
      </c>
      <c r="AN285" s="80" t="s">
        <v>73</v>
      </c>
      <c r="AO285" s="80" t="s">
        <v>73</v>
      </c>
      <c r="AP285" s="80" t="s">
        <v>73</v>
      </c>
      <c r="AQ285" s="102">
        <f t="shared" si="26"/>
        <v>0</v>
      </c>
      <c r="AR285" s="102">
        <f t="shared" si="27"/>
        <v>4000000</v>
      </c>
      <c r="AS285" s="72" t="s">
        <v>319</v>
      </c>
      <c r="AT285" s="76">
        <v>0</v>
      </c>
      <c r="AU285" s="72" t="s">
        <v>319</v>
      </c>
      <c r="AV285" s="76">
        <v>0</v>
      </c>
      <c r="AW285" s="81" t="s">
        <v>73</v>
      </c>
      <c r="AX285" s="82">
        <v>0</v>
      </c>
      <c r="AY285" s="143">
        <f t="shared" si="28"/>
        <v>4000000</v>
      </c>
      <c r="AZ285" s="84">
        <f t="shared" si="29"/>
        <v>0</v>
      </c>
      <c r="BA285" s="85">
        <v>1</v>
      </c>
      <c r="BB285" s="81" t="s">
        <v>73</v>
      </c>
      <c r="BC285" s="72" t="s">
        <v>208</v>
      </c>
      <c r="BD285" s="289" t="s">
        <v>7295</v>
      </c>
      <c r="BE285" s="71" t="s">
        <v>65</v>
      </c>
      <c r="BF285" s="71" t="s">
        <v>65</v>
      </c>
    </row>
    <row r="286" spans="2:58" x14ac:dyDescent="0.25">
      <c r="B286" s="71">
        <v>2025</v>
      </c>
      <c r="C286" s="71">
        <v>891780111</v>
      </c>
      <c r="D286" s="71" t="s">
        <v>63</v>
      </c>
      <c r="E286" s="102" t="s">
        <v>7294</v>
      </c>
      <c r="F286" s="72" t="s">
        <v>7293</v>
      </c>
      <c r="G286" s="72">
        <v>0</v>
      </c>
      <c r="H286" s="72" t="s">
        <v>71</v>
      </c>
      <c r="I286" s="72" t="s">
        <v>2884</v>
      </c>
      <c r="J286" s="104" t="s">
        <v>81</v>
      </c>
      <c r="K286" s="75" t="s">
        <v>7292</v>
      </c>
      <c r="L286" s="76">
        <v>20800000</v>
      </c>
      <c r="M286" s="72" t="s">
        <v>66</v>
      </c>
      <c r="N286" s="75" t="s">
        <v>7291</v>
      </c>
      <c r="O286" s="75">
        <v>1052983008</v>
      </c>
      <c r="P286" s="75">
        <v>1211</v>
      </c>
      <c r="Q286" s="78">
        <v>45807</v>
      </c>
      <c r="R286" s="75">
        <v>145102578</v>
      </c>
      <c r="S286" s="78">
        <v>45832</v>
      </c>
      <c r="T286" s="76">
        <v>20800000</v>
      </c>
      <c r="U286" s="76">
        <v>21709</v>
      </c>
      <c r="V286" s="72" t="s">
        <v>65</v>
      </c>
      <c r="W286" s="76">
        <v>22793763</v>
      </c>
      <c r="X286" s="104" t="s">
        <v>4025</v>
      </c>
      <c r="Y286" s="78">
        <v>45832</v>
      </c>
      <c r="Z286" s="78">
        <v>45832</v>
      </c>
      <c r="AA286" s="78" t="s">
        <v>73</v>
      </c>
      <c r="AB286" s="78">
        <v>45940</v>
      </c>
      <c r="AC286" s="102">
        <f t="shared" si="24"/>
        <v>108</v>
      </c>
      <c r="AD286" s="72">
        <v>0</v>
      </c>
      <c r="AE286" s="76">
        <v>0</v>
      </c>
      <c r="AF286" s="72">
        <v>0</v>
      </c>
      <c r="AG286" s="79" t="s">
        <v>73</v>
      </c>
      <c r="AH286" s="102">
        <f t="shared" si="25"/>
        <v>0</v>
      </c>
      <c r="AI286" s="72">
        <v>0</v>
      </c>
      <c r="AJ286" s="76">
        <v>0</v>
      </c>
      <c r="AK286" s="72" t="s">
        <v>73</v>
      </c>
      <c r="AL286" s="80" t="s">
        <v>73</v>
      </c>
      <c r="AM286" s="72">
        <v>1</v>
      </c>
      <c r="AN286" s="80">
        <v>45937</v>
      </c>
      <c r="AO286" s="80">
        <v>45958</v>
      </c>
      <c r="AP286" s="80">
        <v>45961</v>
      </c>
      <c r="AQ286" s="102">
        <f t="shared" si="26"/>
        <v>21</v>
      </c>
      <c r="AR286" s="102">
        <f t="shared" si="27"/>
        <v>20800000</v>
      </c>
      <c r="AS286" s="72" t="s">
        <v>319</v>
      </c>
      <c r="AT286" s="76">
        <v>0</v>
      </c>
      <c r="AU286" s="72" t="s">
        <v>319</v>
      </c>
      <c r="AV286" s="76">
        <v>0</v>
      </c>
      <c r="AW286" s="81" t="s">
        <v>73</v>
      </c>
      <c r="AX286" s="82">
        <v>15600000</v>
      </c>
      <c r="AY286" s="143">
        <f t="shared" si="28"/>
        <v>5200000</v>
      </c>
      <c r="AZ286" s="84">
        <f t="shared" si="29"/>
        <v>0.75</v>
      </c>
      <c r="BA286" s="85">
        <v>1</v>
      </c>
      <c r="BB286" s="81" t="s">
        <v>73</v>
      </c>
      <c r="BC286" s="72" t="s">
        <v>208</v>
      </c>
      <c r="BD286" s="289" t="s">
        <v>7290</v>
      </c>
      <c r="BE286" s="71" t="s">
        <v>65</v>
      </c>
      <c r="BF286" s="71" t="s">
        <v>65</v>
      </c>
    </row>
    <row r="287" spans="2:58" x14ac:dyDescent="0.25">
      <c r="B287" s="71">
        <v>2025</v>
      </c>
      <c r="C287" s="71">
        <v>891780111</v>
      </c>
      <c r="D287" s="71" t="s">
        <v>63</v>
      </c>
      <c r="E287" s="102" t="s">
        <v>7289</v>
      </c>
      <c r="F287" s="72" t="s">
        <v>7288</v>
      </c>
      <c r="G287" s="72">
        <v>0</v>
      </c>
      <c r="H287" s="72" t="s">
        <v>71</v>
      </c>
      <c r="I287" s="72" t="s">
        <v>2884</v>
      </c>
      <c r="J287" s="104" t="s">
        <v>81</v>
      </c>
      <c r="K287" s="75" t="s">
        <v>7287</v>
      </c>
      <c r="L287" s="76">
        <v>13000000</v>
      </c>
      <c r="M287" s="72" t="s">
        <v>66</v>
      </c>
      <c r="N287" s="75" t="s">
        <v>7286</v>
      </c>
      <c r="O287" s="75">
        <v>85155295</v>
      </c>
      <c r="P287" s="75">
        <v>489</v>
      </c>
      <c r="Q287" s="78">
        <v>45715</v>
      </c>
      <c r="R287" s="75">
        <v>267300000</v>
      </c>
      <c r="S287" s="78">
        <v>45832</v>
      </c>
      <c r="T287" s="76">
        <v>13000000</v>
      </c>
      <c r="U287" s="76">
        <v>21710</v>
      </c>
      <c r="V287" s="72" t="s">
        <v>65</v>
      </c>
      <c r="W287" s="76">
        <v>72005158</v>
      </c>
      <c r="X287" s="104" t="s">
        <v>7275</v>
      </c>
      <c r="Y287" s="78">
        <v>45832</v>
      </c>
      <c r="Z287" s="78">
        <v>45832</v>
      </c>
      <c r="AA287" s="78" t="s">
        <v>73</v>
      </c>
      <c r="AB287" s="78">
        <v>46022</v>
      </c>
      <c r="AC287" s="102">
        <f t="shared" si="24"/>
        <v>190</v>
      </c>
      <c r="AD287" s="72">
        <v>0</v>
      </c>
      <c r="AE287" s="76">
        <v>0</v>
      </c>
      <c r="AF287" s="72">
        <v>0</v>
      </c>
      <c r="AG287" s="79" t="s">
        <v>73</v>
      </c>
      <c r="AH287" s="102">
        <f t="shared" si="25"/>
        <v>0</v>
      </c>
      <c r="AI287" s="72">
        <v>0</v>
      </c>
      <c r="AJ287" s="76">
        <v>0</v>
      </c>
      <c r="AK287" s="72" t="s">
        <v>73</v>
      </c>
      <c r="AL287" s="80" t="s">
        <v>73</v>
      </c>
      <c r="AM287" s="72">
        <v>0</v>
      </c>
      <c r="AN287" s="80" t="s">
        <v>73</v>
      </c>
      <c r="AO287" s="80" t="s">
        <v>73</v>
      </c>
      <c r="AP287" s="80" t="s">
        <v>73</v>
      </c>
      <c r="AQ287" s="102">
        <f t="shared" si="26"/>
        <v>0</v>
      </c>
      <c r="AR287" s="102">
        <f t="shared" si="27"/>
        <v>13000000</v>
      </c>
      <c r="AS287" s="72" t="s">
        <v>319</v>
      </c>
      <c r="AT287" s="76">
        <v>0</v>
      </c>
      <c r="AU287" s="72" t="s">
        <v>319</v>
      </c>
      <c r="AV287" s="76">
        <v>0</v>
      </c>
      <c r="AW287" s="81" t="s">
        <v>73</v>
      </c>
      <c r="AX287" s="82">
        <v>0</v>
      </c>
      <c r="AY287" s="143">
        <f t="shared" si="28"/>
        <v>13000000</v>
      </c>
      <c r="AZ287" s="84">
        <f t="shared" si="29"/>
        <v>0</v>
      </c>
      <c r="BA287" s="85">
        <v>0</v>
      </c>
      <c r="BB287" s="81" t="s">
        <v>73</v>
      </c>
      <c r="BC287" s="72" t="s">
        <v>123</v>
      </c>
      <c r="BD287" s="289" t="s">
        <v>7285</v>
      </c>
      <c r="BE287" s="71" t="s">
        <v>65</v>
      </c>
      <c r="BF287" s="71" t="s">
        <v>65</v>
      </c>
    </row>
    <row r="288" spans="2:58" x14ac:dyDescent="0.25">
      <c r="B288" s="71">
        <v>2025</v>
      </c>
      <c r="C288" s="71">
        <v>891780111</v>
      </c>
      <c r="D288" s="71" t="s">
        <v>63</v>
      </c>
      <c r="E288" s="102" t="s">
        <v>7284</v>
      </c>
      <c r="F288" s="72" t="s">
        <v>7283</v>
      </c>
      <c r="G288" s="72">
        <v>0</v>
      </c>
      <c r="H288" s="72" t="s">
        <v>71</v>
      </c>
      <c r="I288" s="72" t="s">
        <v>2884</v>
      </c>
      <c r="J288" s="104" t="s">
        <v>81</v>
      </c>
      <c r="K288" s="75" t="s">
        <v>7282</v>
      </c>
      <c r="L288" s="76">
        <v>36000000</v>
      </c>
      <c r="M288" s="72" t="s">
        <v>66</v>
      </c>
      <c r="N288" s="75" t="s">
        <v>7281</v>
      </c>
      <c r="O288" s="75">
        <v>1082916465</v>
      </c>
      <c r="P288" s="75">
        <v>1290</v>
      </c>
      <c r="Q288" s="78">
        <v>45819</v>
      </c>
      <c r="R288" s="75">
        <v>644600000</v>
      </c>
      <c r="S288" s="78">
        <v>45832</v>
      </c>
      <c r="T288" s="76">
        <v>36000000</v>
      </c>
      <c r="U288" s="76">
        <v>21711</v>
      </c>
      <c r="V288" s="72" t="s">
        <v>65</v>
      </c>
      <c r="W288" s="76">
        <v>16078654</v>
      </c>
      <c r="X288" s="104" t="s">
        <v>365</v>
      </c>
      <c r="Y288" s="78">
        <v>45832</v>
      </c>
      <c r="Z288" s="78">
        <v>45832</v>
      </c>
      <c r="AA288" s="78" t="s">
        <v>73</v>
      </c>
      <c r="AB288" s="78">
        <v>46022</v>
      </c>
      <c r="AC288" s="102">
        <f t="shared" si="24"/>
        <v>190</v>
      </c>
      <c r="AD288" s="72">
        <v>0</v>
      </c>
      <c r="AE288" s="76">
        <v>0</v>
      </c>
      <c r="AF288" s="72">
        <v>0</v>
      </c>
      <c r="AG288" s="79" t="s">
        <v>73</v>
      </c>
      <c r="AH288" s="102">
        <f t="shared" si="25"/>
        <v>0</v>
      </c>
      <c r="AI288" s="72">
        <v>0</v>
      </c>
      <c r="AJ288" s="76">
        <v>0</v>
      </c>
      <c r="AK288" s="72" t="s">
        <v>73</v>
      </c>
      <c r="AL288" s="80" t="s">
        <v>73</v>
      </c>
      <c r="AM288" s="72">
        <v>0</v>
      </c>
      <c r="AN288" s="80" t="s">
        <v>73</v>
      </c>
      <c r="AO288" s="80" t="s">
        <v>73</v>
      </c>
      <c r="AP288" s="80" t="s">
        <v>73</v>
      </c>
      <c r="AQ288" s="102">
        <f t="shared" si="26"/>
        <v>0</v>
      </c>
      <c r="AR288" s="102">
        <f t="shared" si="27"/>
        <v>36000000</v>
      </c>
      <c r="AS288" s="72" t="s">
        <v>319</v>
      </c>
      <c r="AT288" s="76">
        <v>0</v>
      </c>
      <c r="AU288" s="72" t="s">
        <v>319</v>
      </c>
      <c r="AV288" s="76">
        <v>0</v>
      </c>
      <c r="AW288" s="81" t="s">
        <v>73</v>
      </c>
      <c r="AX288" s="82">
        <v>0</v>
      </c>
      <c r="AY288" s="143">
        <f t="shared" si="28"/>
        <v>36000000</v>
      </c>
      <c r="AZ288" s="84">
        <f t="shared" si="29"/>
        <v>0</v>
      </c>
      <c r="BA288" s="85">
        <v>0</v>
      </c>
      <c r="BB288" s="81" t="s">
        <v>73</v>
      </c>
      <c r="BC288" s="72" t="s">
        <v>123</v>
      </c>
      <c r="BD288" s="289" t="s">
        <v>7280</v>
      </c>
      <c r="BE288" s="71" t="s">
        <v>65</v>
      </c>
      <c r="BF288" s="71" t="s">
        <v>65</v>
      </c>
    </row>
    <row r="289" spans="2:58" x14ac:dyDescent="0.25">
      <c r="B289" s="71">
        <v>2025</v>
      </c>
      <c r="C289" s="71">
        <v>891780111</v>
      </c>
      <c r="D289" s="71" t="s">
        <v>63</v>
      </c>
      <c r="E289" s="102" t="s">
        <v>7279</v>
      </c>
      <c r="F289" s="72" t="s">
        <v>7278</v>
      </c>
      <c r="G289" s="72">
        <v>0</v>
      </c>
      <c r="H289" s="72" t="s">
        <v>71</v>
      </c>
      <c r="I289" s="72" t="s">
        <v>2884</v>
      </c>
      <c r="J289" s="104" t="s">
        <v>81</v>
      </c>
      <c r="K289" s="75" t="s">
        <v>7277</v>
      </c>
      <c r="L289" s="76">
        <v>42250000</v>
      </c>
      <c r="M289" s="72" t="s">
        <v>66</v>
      </c>
      <c r="N289" s="75" t="s">
        <v>7276</v>
      </c>
      <c r="O289" s="75">
        <v>72310516</v>
      </c>
      <c r="P289" s="75">
        <v>489</v>
      </c>
      <c r="Q289" s="78">
        <v>45715</v>
      </c>
      <c r="R289" s="75">
        <v>267300000</v>
      </c>
      <c r="S289" s="78">
        <v>45832</v>
      </c>
      <c r="T289" s="76">
        <v>42250000</v>
      </c>
      <c r="U289" s="76">
        <v>21712</v>
      </c>
      <c r="V289" s="72" t="s">
        <v>65</v>
      </c>
      <c r="W289" s="76">
        <v>72005158</v>
      </c>
      <c r="X289" s="104" t="s">
        <v>7275</v>
      </c>
      <c r="Y289" s="78">
        <v>45832</v>
      </c>
      <c r="Z289" s="78">
        <v>45832</v>
      </c>
      <c r="AA289" s="78" t="s">
        <v>73</v>
      </c>
      <c r="AB289" s="78">
        <v>46022</v>
      </c>
      <c r="AC289" s="102">
        <f t="shared" si="24"/>
        <v>190</v>
      </c>
      <c r="AD289" s="72">
        <v>0</v>
      </c>
      <c r="AE289" s="76">
        <v>0</v>
      </c>
      <c r="AF289" s="72">
        <v>0</v>
      </c>
      <c r="AG289" s="79" t="s">
        <v>73</v>
      </c>
      <c r="AH289" s="102">
        <f t="shared" si="25"/>
        <v>0</v>
      </c>
      <c r="AI289" s="72">
        <v>0</v>
      </c>
      <c r="AJ289" s="76">
        <v>0</v>
      </c>
      <c r="AK289" s="72" t="s">
        <v>73</v>
      </c>
      <c r="AL289" s="80" t="s">
        <v>73</v>
      </c>
      <c r="AM289" s="72">
        <v>0</v>
      </c>
      <c r="AN289" s="80" t="s">
        <v>73</v>
      </c>
      <c r="AO289" s="80" t="s">
        <v>73</v>
      </c>
      <c r="AP289" s="80" t="s">
        <v>73</v>
      </c>
      <c r="AQ289" s="102">
        <f t="shared" si="26"/>
        <v>0</v>
      </c>
      <c r="AR289" s="102">
        <f t="shared" si="27"/>
        <v>42250000</v>
      </c>
      <c r="AS289" s="72" t="s">
        <v>319</v>
      </c>
      <c r="AT289" s="76">
        <v>0</v>
      </c>
      <c r="AU289" s="72" t="s">
        <v>319</v>
      </c>
      <c r="AV289" s="76">
        <v>0</v>
      </c>
      <c r="AW289" s="81" t="s">
        <v>73</v>
      </c>
      <c r="AX289" s="82">
        <v>0</v>
      </c>
      <c r="AY289" s="143">
        <f t="shared" si="28"/>
        <v>42250000</v>
      </c>
      <c r="AZ289" s="84">
        <f t="shared" si="29"/>
        <v>0</v>
      </c>
      <c r="BA289" s="85">
        <v>0</v>
      </c>
      <c r="BB289" s="81" t="s">
        <v>73</v>
      </c>
      <c r="BC289" s="72" t="s">
        <v>123</v>
      </c>
      <c r="BD289" s="289" t="s">
        <v>7274</v>
      </c>
      <c r="BE289" s="71" t="s">
        <v>65</v>
      </c>
      <c r="BF289" s="71" t="s">
        <v>65</v>
      </c>
    </row>
    <row r="290" spans="2:58" x14ac:dyDescent="0.25">
      <c r="B290" s="71">
        <v>2025</v>
      </c>
      <c r="C290" s="71">
        <v>891780111</v>
      </c>
      <c r="D290" s="71" t="s">
        <v>63</v>
      </c>
      <c r="E290" s="102" t="s">
        <v>7273</v>
      </c>
      <c r="F290" s="72" t="s">
        <v>7272</v>
      </c>
      <c r="G290" s="72">
        <v>0</v>
      </c>
      <c r="H290" s="72" t="s">
        <v>71</v>
      </c>
      <c r="I290" s="72" t="s">
        <v>2884</v>
      </c>
      <c r="J290" s="104" t="s">
        <v>81</v>
      </c>
      <c r="K290" s="75" t="s">
        <v>7271</v>
      </c>
      <c r="L290" s="76">
        <v>18000000</v>
      </c>
      <c r="M290" s="72" t="s">
        <v>66</v>
      </c>
      <c r="N290" s="75" t="s">
        <v>7270</v>
      </c>
      <c r="O290" s="75">
        <v>84459627</v>
      </c>
      <c r="P290" s="75">
        <v>1210</v>
      </c>
      <c r="Q290" s="78">
        <v>45807</v>
      </c>
      <c r="R290" s="75">
        <v>59500000</v>
      </c>
      <c r="S290" s="78">
        <v>45833</v>
      </c>
      <c r="T290" s="76">
        <v>18000000</v>
      </c>
      <c r="U290" s="76">
        <v>22168</v>
      </c>
      <c r="V290" s="72" t="s">
        <v>65</v>
      </c>
      <c r="W290" s="76">
        <v>85155333</v>
      </c>
      <c r="X290" s="104" t="s">
        <v>2931</v>
      </c>
      <c r="Y290" s="78">
        <v>45832</v>
      </c>
      <c r="Z290" s="78">
        <v>45833</v>
      </c>
      <c r="AA290" s="78" t="s">
        <v>73</v>
      </c>
      <c r="AB290" s="78">
        <v>45940</v>
      </c>
      <c r="AC290" s="102">
        <f t="shared" si="24"/>
        <v>107</v>
      </c>
      <c r="AD290" s="72">
        <v>0</v>
      </c>
      <c r="AE290" s="76">
        <v>0</v>
      </c>
      <c r="AF290" s="72">
        <v>0</v>
      </c>
      <c r="AG290" s="79" t="s">
        <v>73</v>
      </c>
      <c r="AH290" s="102">
        <f t="shared" si="25"/>
        <v>0</v>
      </c>
      <c r="AI290" s="72">
        <v>0</v>
      </c>
      <c r="AJ290" s="76">
        <v>0</v>
      </c>
      <c r="AK290" s="72" t="s">
        <v>73</v>
      </c>
      <c r="AL290" s="80" t="s">
        <v>73</v>
      </c>
      <c r="AM290" s="72">
        <v>0</v>
      </c>
      <c r="AN290" s="80" t="s">
        <v>73</v>
      </c>
      <c r="AO290" s="80" t="s">
        <v>73</v>
      </c>
      <c r="AP290" s="80" t="s">
        <v>73</v>
      </c>
      <c r="AQ290" s="102">
        <f t="shared" si="26"/>
        <v>0</v>
      </c>
      <c r="AR290" s="102">
        <f t="shared" si="27"/>
        <v>18000000</v>
      </c>
      <c r="AS290" s="72" t="s">
        <v>319</v>
      </c>
      <c r="AT290" s="76">
        <v>0</v>
      </c>
      <c r="AU290" s="72" t="s">
        <v>319</v>
      </c>
      <c r="AV290" s="76">
        <v>0</v>
      </c>
      <c r="AW290" s="81" t="s">
        <v>73</v>
      </c>
      <c r="AX290" s="82">
        <v>0</v>
      </c>
      <c r="AY290" s="143">
        <f t="shared" si="28"/>
        <v>18000000</v>
      </c>
      <c r="AZ290" s="84">
        <f t="shared" si="29"/>
        <v>0</v>
      </c>
      <c r="BA290" s="85">
        <v>1</v>
      </c>
      <c r="BB290" s="81" t="s">
        <v>73</v>
      </c>
      <c r="BC290" s="72" t="s">
        <v>208</v>
      </c>
      <c r="BD290" s="289" t="s">
        <v>7269</v>
      </c>
      <c r="BE290" s="71" t="s">
        <v>65</v>
      </c>
      <c r="BF290" s="71" t="s">
        <v>65</v>
      </c>
    </row>
    <row r="291" spans="2:58" x14ac:dyDescent="0.25">
      <c r="B291" s="71">
        <v>2025</v>
      </c>
      <c r="C291" s="71">
        <v>891780111</v>
      </c>
      <c r="D291" s="71" t="s">
        <v>63</v>
      </c>
      <c r="E291" s="102" t="s">
        <v>7268</v>
      </c>
      <c r="F291" s="72" t="s">
        <v>7267</v>
      </c>
      <c r="G291" s="72">
        <v>0</v>
      </c>
      <c r="H291" s="72" t="s">
        <v>71</v>
      </c>
      <c r="I291" s="72" t="s">
        <v>64</v>
      </c>
      <c r="J291" s="104" t="s">
        <v>81</v>
      </c>
      <c r="K291" s="75" t="s">
        <v>7266</v>
      </c>
      <c r="L291" s="76">
        <v>6300000</v>
      </c>
      <c r="M291" s="72" t="s">
        <v>66</v>
      </c>
      <c r="N291" s="75" t="s">
        <v>7265</v>
      </c>
      <c r="O291" s="75">
        <v>57465884</v>
      </c>
      <c r="P291" s="75">
        <v>923</v>
      </c>
      <c r="Q291" s="78">
        <v>45769</v>
      </c>
      <c r="R291" s="75">
        <v>333900000</v>
      </c>
      <c r="S291" s="78">
        <v>45833</v>
      </c>
      <c r="T291" s="76">
        <v>6300000</v>
      </c>
      <c r="U291" s="76">
        <v>22405</v>
      </c>
      <c r="V291" s="72" t="s">
        <v>65</v>
      </c>
      <c r="W291" s="76">
        <v>57428039</v>
      </c>
      <c r="X291" s="104" t="s">
        <v>7232</v>
      </c>
      <c r="Y291" s="78">
        <v>45833</v>
      </c>
      <c r="Z291" s="78">
        <v>45833</v>
      </c>
      <c r="AA291" s="78" t="s">
        <v>73</v>
      </c>
      <c r="AB291" s="78">
        <v>45960</v>
      </c>
      <c r="AC291" s="102">
        <f t="shared" si="24"/>
        <v>127</v>
      </c>
      <c r="AD291" s="72">
        <v>0</v>
      </c>
      <c r="AE291" s="76">
        <v>0</v>
      </c>
      <c r="AF291" s="72">
        <v>0</v>
      </c>
      <c r="AG291" s="79" t="s">
        <v>73</v>
      </c>
      <c r="AH291" s="102">
        <f t="shared" si="25"/>
        <v>0</v>
      </c>
      <c r="AI291" s="72">
        <v>0</v>
      </c>
      <c r="AJ291" s="76">
        <v>0</v>
      </c>
      <c r="AK291" s="72" t="s">
        <v>73</v>
      </c>
      <c r="AL291" s="80" t="s">
        <v>73</v>
      </c>
      <c r="AM291" s="72">
        <v>0</v>
      </c>
      <c r="AN291" s="80" t="s">
        <v>73</v>
      </c>
      <c r="AO291" s="80" t="s">
        <v>73</v>
      </c>
      <c r="AP291" s="80" t="s">
        <v>73</v>
      </c>
      <c r="AQ291" s="102">
        <f t="shared" si="26"/>
        <v>0</v>
      </c>
      <c r="AR291" s="102">
        <f t="shared" si="27"/>
        <v>6300000</v>
      </c>
      <c r="AS291" s="72" t="s">
        <v>65</v>
      </c>
      <c r="AT291" s="76">
        <v>6300000</v>
      </c>
      <c r="AU291" s="72" t="s">
        <v>319</v>
      </c>
      <c r="AV291" s="76">
        <v>0</v>
      </c>
      <c r="AW291" s="81" t="s">
        <v>73</v>
      </c>
      <c r="AX291" s="82">
        <v>0</v>
      </c>
      <c r="AY291" s="143">
        <f t="shared" si="28"/>
        <v>6300000</v>
      </c>
      <c r="AZ291" s="84">
        <f t="shared" si="29"/>
        <v>0</v>
      </c>
      <c r="BA291" s="85">
        <v>1</v>
      </c>
      <c r="BB291" s="81" t="s">
        <v>73</v>
      </c>
      <c r="BC291" s="72" t="s">
        <v>208</v>
      </c>
      <c r="BD291" s="289" t="s">
        <v>7264</v>
      </c>
      <c r="BE291" s="71" t="s">
        <v>65</v>
      </c>
      <c r="BF291" s="71" t="s">
        <v>65</v>
      </c>
    </row>
    <row r="292" spans="2:58" x14ac:dyDescent="0.25">
      <c r="B292" s="71">
        <v>2025</v>
      </c>
      <c r="C292" s="71">
        <v>891780111</v>
      </c>
      <c r="D292" s="71" t="s">
        <v>63</v>
      </c>
      <c r="E292" s="102" t="s">
        <v>7263</v>
      </c>
      <c r="F292" s="72" t="s">
        <v>7262</v>
      </c>
      <c r="G292" s="72">
        <v>0</v>
      </c>
      <c r="H292" s="72" t="s">
        <v>71</v>
      </c>
      <c r="I292" s="72" t="s">
        <v>64</v>
      </c>
      <c r="J292" s="104" t="s">
        <v>81</v>
      </c>
      <c r="K292" s="75" t="s">
        <v>7261</v>
      </c>
      <c r="L292" s="76">
        <v>6300000</v>
      </c>
      <c r="M292" s="72" t="s">
        <v>66</v>
      </c>
      <c r="N292" s="75" t="s">
        <v>7260</v>
      </c>
      <c r="O292" s="75">
        <v>55064034</v>
      </c>
      <c r="P292" s="75">
        <v>923</v>
      </c>
      <c r="Q292" s="78">
        <v>45769</v>
      </c>
      <c r="R292" s="75">
        <v>333900000</v>
      </c>
      <c r="S292" s="78">
        <v>45833</v>
      </c>
      <c r="T292" s="76">
        <v>6300000</v>
      </c>
      <c r="U292" s="76">
        <v>22404</v>
      </c>
      <c r="V292" s="72" t="s">
        <v>65</v>
      </c>
      <c r="W292" s="76">
        <v>57428039</v>
      </c>
      <c r="X292" s="104" t="s">
        <v>7232</v>
      </c>
      <c r="Y292" s="78">
        <v>45833</v>
      </c>
      <c r="Z292" s="78">
        <v>45833</v>
      </c>
      <c r="AA292" s="78" t="s">
        <v>73</v>
      </c>
      <c r="AB292" s="78">
        <v>45899</v>
      </c>
      <c r="AC292" s="102">
        <f t="shared" si="24"/>
        <v>66</v>
      </c>
      <c r="AD292" s="72">
        <v>0</v>
      </c>
      <c r="AE292" s="76">
        <v>0</v>
      </c>
      <c r="AF292" s="72">
        <v>0</v>
      </c>
      <c r="AG292" s="79" t="s">
        <v>73</v>
      </c>
      <c r="AH292" s="102">
        <f t="shared" si="25"/>
        <v>0</v>
      </c>
      <c r="AI292" s="72">
        <v>0</v>
      </c>
      <c r="AJ292" s="76">
        <v>0</v>
      </c>
      <c r="AK292" s="72" t="s">
        <v>73</v>
      </c>
      <c r="AL292" s="80" t="s">
        <v>73</v>
      </c>
      <c r="AM292" s="72">
        <v>0</v>
      </c>
      <c r="AN292" s="80" t="s">
        <v>73</v>
      </c>
      <c r="AO292" s="80" t="s">
        <v>73</v>
      </c>
      <c r="AP292" s="80" t="s">
        <v>73</v>
      </c>
      <c r="AQ292" s="102">
        <f t="shared" si="26"/>
        <v>0</v>
      </c>
      <c r="AR292" s="102">
        <f t="shared" si="27"/>
        <v>6300000</v>
      </c>
      <c r="AS292" s="72" t="s">
        <v>65</v>
      </c>
      <c r="AT292" s="76">
        <v>6300000</v>
      </c>
      <c r="AU292" s="72" t="s">
        <v>319</v>
      </c>
      <c r="AV292" s="76">
        <v>0</v>
      </c>
      <c r="AW292" s="81" t="s">
        <v>73</v>
      </c>
      <c r="AX292" s="82">
        <v>0</v>
      </c>
      <c r="AY292" s="143">
        <f t="shared" si="28"/>
        <v>6300000</v>
      </c>
      <c r="AZ292" s="84">
        <f t="shared" si="29"/>
        <v>0</v>
      </c>
      <c r="BA292" s="85">
        <v>1</v>
      </c>
      <c r="BB292" s="81" t="s">
        <v>73</v>
      </c>
      <c r="BC292" s="72" t="s">
        <v>208</v>
      </c>
      <c r="BD292" s="289" t="s">
        <v>7259</v>
      </c>
      <c r="BE292" s="71" t="s">
        <v>65</v>
      </c>
      <c r="BF292" s="71" t="s">
        <v>65</v>
      </c>
    </row>
    <row r="293" spans="2:58" x14ac:dyDescent="0.25">
      <c r="B293" s="71">
        <v>2025</v>
      </c>
      <c r="C293" s="71">
        <v>891780111</v>
      </c>
      <c r="D293" s="71" t="s">
        <v>63</v>
      </c>
      <c r="E293" s="102" t="s">
        <v>7258</v>
      </c>
      <c r="F293" s="72" t="s">
        <v>7257</v>
      </c>
      <c r="G293" s="72">
        <v>0</v>
      </c>
      <c r="H293" s="72" t="s">
        <v>71</v>
      </c>
      <c r="I293" s="72" t="s">
        <v>2884</v>
      </c>
      <c r="J293" s="104" t="s">
        <v>81</v>
      </c>
      <c r="K293" s="75" t="s">
        <v>7256</v>
      </c>
      <c r="L293" s="76">
        <v>42000000</v>
      </c>
      <c r="M293" s="72" t="s">
        <v>66</v>
      </c>
      <c r="N293" s="75" t="s">
        <v>7255</v>
      </c>
      <c r="O293" s="75">
        <v>1083553561</v>
      </c>
      <c r="P293" s="75">
        <v>1202</v>
      </c>
      <c r="Q293" s="78">
        <v>45806</v>
      </c>
      <c r="R293" s="75">
        <v>126000000</v>
      </c>
      <c r="S293" s="78">
        <v>45834</v>
      </c>
      <c r="T293" s="76">
        <v>42000000</v>
      </c>
      <c r="U293" s="76">
        <v>22434</v>
      </c>
      <c r="V293" s="72" t="s">
        <v>65</v>
      </c>
      <c r="W293" s="76">
        <v>1082939683</v>
      </c>
      <c r="X293" s="104" t="s">
        <v>2881</v>
      </c>
      <c r="Y293" s="78">
        <v>45833</v>
      </c>
      <c r="Z293" s="78">
        <v>45834</v>
      </c>
      <c r="AA293" s="78" t="s">
        <v>73</v>
      </c>
      <c r="AB293" s="78">
        <v>46011</v>
      </c>
      <c r="AC293" s="102">
        <f t="shared" si="24"/>
        <v>177</v>
      </c>
      <c r="AD293" s="72">
        <v>0</v>
      </c>
      <c r="AE293" s="76">
        <v>0</v>
      </c>
      <c r="AF293" s="72">
        <v>0</v>
      </c>
      <c r="AG293" s="79" t="s">
        <v>73</v>
      </c>
      <c r="AH293" s="102">
        <f t="shared" si="25"/>
        <v>0</v>
      </c>
      <c r="AI293" s="72">
        <v>0</v>
      </c>
      <c r="AJ293" s="76">
        <v>0</v>
      </c>
      <c r="AK293" s="72" t="s">
        <v>73</v>
      </c>
      <c r="AL293" s="80" t="s">
        <v>73</v>
      </c>
      <c r="AM293" s="72">
        <v>0</v>
      </c>
      <c r="AN293" s="80" t="s">
        <v>73</v>
      </c>
      <c r="AO293" s="80" t="s">
        <v>73</v>
      </c>
      <c r="AP293" s="80" t="s">
        <v>73</v>
      </c>
      <c r="AQ293" s="102">
        <f t="shared" si="26"/>
        <v>0</v>
      </c>
      <c r="AR293" s="102">
        <f t="shared" si="27"/>
        <v>42000000</v>
      </c>
      <c r="AS293" s="72" t="s">
        <v>319</v>
      </c>
      <c r="AT293" s="76">
        <v>0</v>
      </c>
      <c r="AU293" s="72" t="s">
        <v>319</v>
      </c>
      <c r="AV293" s="76">
        <v>0</v>
      </c>
      <c r="AW293" s="81" t="s">
        <v>73</v>
      </c>
      <c r="AX293" s="82">
        <v>0</v>
      </c>
      <c r="AY293" s="143">
        <f t="shared" si="28"/>
        <v>42000000</v>
      </c>
      <c r="AZ293" s="84">
        <f t="shared" si="29"/>
        <v>0</v>
      </c>
      <c r="BA293" s="85">
        <v>0</v>
      </c>
      <c r="BB293" s="81" t="s">
        <v>73</v>
      </c>
      <c r="BC293" s="72" t="s">
        <v>123</v>
      </c>
      <c r="BD293" s="289" t="s">
        <v>7254</v>
      </c>
      <c r="BE293" s="71" t="s">
        <v>65</v>
      </c>
      <c r="BF293" s="71" t="s">
        <v>65</v>
      </c>
    </row>
    <row r="294" spans="2:58" x14ac:dyDescent="0.25">
      <c r="B294" s="71">
        <v>2025</v>
      </c>
      <c r="C294" s="71">
        <v>891780111</v>
      </c>
      <c r="D294" s="71" t="s">
        <v>63</v>
      </c>
      <c r="E294" s="102" t="s">
        <v>7253</v>
      </c>
      <c r="F294" s="72" t="s">
        <v>7252</v>
      </c>
      <c r="G294" s="72">
        <v>0</v>
      </c>
      <c r="H294" s="72" t="s">
        <v>71</v>
      </c>
      <c r="I294" s="72" t="s">
        <v>2884</v>
      </c>
      <c r="J294" s="104" t="s">
        <v>81</v>
      </c>
      <c r="K294" s="75" t="s">
        <v>7251</v>
      </c>
      <c r="L294" s="76">
        <v>28000000</v>
      </c>
      <c r="M294" s="72" t="s">
        <v>66</v>
      </c>
      <c r="N294" s="75" t="s">
        <v>7250</v>
      </c>
      <c r="O294" s="75">
        <v>49721242</v>
      </c>
      <c r="P294" s="75">
        <v>1290</v>
      </c>
      <c r="Q294" s="78">
        <v>45819</v>
      </c>
      <c r="R294" s="75">
        <v>644600000</v>
      </c>
      <c r="S294" s="78">
        <v>45834</v>
      </c>
      <c r="T294" s="76">
        <v>28000000</v>
      </c>
      <c r="U294" s="76">
        <v>22433</v>
      </c>
      <c r="V294" s="72" t="s">
        <v>65</v>
      </c>
      <c r="W294" s="76">
        <v>16078654</v>
      </c>
      <c r="X294" s="104" t="s">
        <v>365</v>
      </c>
      <c r="Y294" s="78">
        <v>45834</v>
      </c>
      <c r="Z294" s="78">
        <v>45834</v>
      </c>
      <c r="AA294" s="78" t="s">
        <v>73</v>
      </c>
      <c r="AB294" s="78">
        <v>46022</v>
      </c>
      <c r="AC294" s="102">
        <f t="shared" si="24"/>
        <v>188</v>
      </c>
      <c r="AD294" s="72">
        <v>0</v>
      </c>
      <c r="AE294" s="76">
        <v>0</v>
      </c>
      <c r="AF294" s="72">
        <v>0</v>
      </c>
      <c r="AG294" s="79" t="s">
        <v>73</v>
      </c>
      <c r="AH294" s="102">
        <f t="shared" si="25"/>
        <v>0</v>
      </c>
      <c r="AI294" s="72">
        <v>0</v>
      </c>
      <c r="AJ294" s="76">
        <v>0</v>
      </c>
      <c r="AK294" s="72" t="s">
        <v>73</v>
      </c>
      <c r="AL294" s="80" t="s">
        <v>73</v>
      </c>
      <c r="AM294" s="72">
        <v>0</v>
      </c>
      <c r="AN294" s="80" t="s">
        <v>73</v>
      </c>
      <c r="AO294" s="80" t="s">
        <v>73</v>
      </c>
      <c r="AP294" s="80" t="s">
        <v>73</v>
      </c>
      <c r="AQ294" s="102">
        <f t="shared" si="26"/>
        <v>0</v>
      </c>
      <c r="AR294" s="102">
        <f t="shared" si="27"/>
        <v>28000000</v>
      </c>
      <c r="AS294" s="72" t="s">
        <v>319</v>
      </c>
      <c r="AT294" s="76">
        <v>0</v>
      </c>
      <c r="AU294" s="72" t="s">
        <v>319</v>
      </c>
      <c r="AV294" s="76">
        <v>0</v>
      </c>
      <c r="AW294" s="81" t="s">
        <v>73</v>
      </c>
      <c r="AX294" s="82">
        <v>0</v>
      </c>
      <c r="AY294" s="143">
        <f t="shared" si="28"/>
        <v>28000000</v>
      </c>
      <c r="AZ294" s="84">
        <f t="shared" si="29"/>
        <v>0</v>
      </c>
      <c r="BA294" s="85">
        <v>0</v>
      </c>
      <c r="BB294" s="81" t="s">
        <v>73</v>
      </c>
      <c r="BC294" s="72" t="s">
        <v>123</v>
      </c>
      <c r="BD294" s="289" t="s">
        <v>7249</v>
      </c>
      <c r="BE294" s="71" t="s">
        <v>65</v>
      </c>
      <c r="BF294" s="71" t="s">
        <v>65</v>
      </c>
    </row>
    <row r="295" spans="2:58" x14ac:dyDescent="0.25">
      <c r="B295" s="71">
        <v>2025</v>
      </c>
      <c r="C295" s="71">
        <v>891780111</v>
      </c>
      <c r="D295" s="71" t="s">
        <v>63</v>
      </c>
      <c r="E295" s="102" t="s">
        <v>7248</v>
      </c>
      <c r="F295" s="72" t="s">
        <v>7247</v>
      </c>
      <c r="G295" s="72">
        <v>0</v>
      </c>
      <c r="H295" s="72" t="s">
        <v>71</v>
      </c>
      <c r="I295" s="72" t="s">
        <v>2884</v>
      </c>
      <c r="J295" s="104" t="s">
        <v>81</v>
      </c>
      <c r="K295" s="75" t="s">
        <v>7246</v>
      </c>
      <c r="L295" s="76">
        <v>16000000</v>
      </c>
      <c r="M295" s="72" t="s">
        <v>66</v>
      </c>
      <c r="N295" s="75" t="s">
        <v>2964</v>
      </c>
      <c r="O295" s="75">
        <v>80135015</v>
      </c>
      <c r="P295" s="75">
        <v>1210</v>
      </c>
      <c r="Q295" s="78">
        <v>45807</v>
      </c>
      <c r="R295" s="75">
        <v>59500000</v>
      </c>
      <c r="S295" s="78">
        <v>45835</v>
      </c>
      <c r="T295" s="76">
        <v>16000000</v>
      </c>
      <c r="U295" s="76">
        <v>22487</v>
      </c>
      <c r="V295" s="72" t="s">
        <v>65</v>
      </c>
      <c r="W295" s="76">
        <v>85155333</v>
      </c>
      <c r="X295" s="104" t="s">
        <v>2931</v>
      </c>
      <c r="Y295" s="78">
        <v>45834</v>
      </c>
      <c r="Z295" s="78">
        <v>45835</v>
      </c>
      <c r="AA295" s="78" t="s">
        <v>73</v>
      </c>
      <c r="AB295" s="78">
        <v>45940</v>
      </c>
      <c r="AC295" s="102">
        <f t="shared" si="24"/>
        <v>105</v>
      </c>
      <c r="AD295" s="72">
        <v>0</v>
      </c>
      <c r="AE295" s="76">
        <v>0</v>
      </c>
      <c r="AF295" s="72">
        <v>0</v>
      </c>
      <c r="AG295" s="79" t="s">
        <v>73</v>
      </c>
      <c r="AH295" s="102">
        <f t="shared" si="25"/>
        <v>0</v>
      </c>
      <c r="AI295" s="72">
        <v>0</v>
      </c>
      <c r="AJ295" s="76">
        <v>0</v>
      </c>
      <c r="AK295" s="72" t="s">
        <v>73</v>
      </c>
      <c r="AL295" s="80" t="s">
        <v>73</v>
      </c>
      <c r="AM295" s="72">
        <v>0</v>
      </c>
      <c r="AN295" s="80" t="s">
        <v>73</v>
      </c>
      <c r="AO295" s="80" t="s">
        <v>73</v>
      </c>
      <c r="AP295" s="80" t="s">
        <v>73</v>
      </c>
      <c r="AQ295" s="102">
        <f t="shared" si="26"/>
        <v>0</v>
      </c>
      <c r="AR295" s="102">
        <f t="shared" si="27"/>
        <v>16000000</v>
      </c>
      <c r="AS295" s="72" t="s">
        <v>319</v>
      </c>
      <c r="AT295" s="76">
        <v>0</v>
      </c>
      <c r="AU295" s="72" t="s">
        <v>319</v>
      </c>
      <c r="AV295" s="76">
        <v>0</v>
      </c>
      <c r="AW295" s="81" t="s">
        <v>73</v>
      </c>
      <c r="AX295" s="82">
        <v>0</v>
      </c>
      <c r="AY295" s="143">
        <f t="shared" si="28"/>
        <v>16000000</v>
      </c>
      <c r="AZ295" s="84">
        <f t="shared" si="29"/>
        <v>0</v>
      </c>
      <c r="BA295" s="85">
        <v>1</v>
      </c>
      <c r="BB295" s="81" t="s">
        <v>73</v>
      </c>
      <c r="BC295" s="72" t="s">
        <v>208</v>
      </c>
      <c r="BD295" s="289" t="s">
        <v>7245</v>
      </c>
      <c r="BE295" s="71" t="s">
        <v>65</v>
      </c>
      <c r="BF295" s="71" t="s">
        <v>65</v>
      </c>
    </row>
    <row r="296" spans="2:58" x14ac:dyDescent="0.25">
      <c r="B296" s="71">
        <v>2025</v>
      </c>
      <c r="C296" s="71">
        <v>891780111</v>
      </c>
      <c r="D296" s="71" t="s">
        <v>63</v>
      </c>
      <c r="E296" s="102" t="s">
        <v>7244</v>
      </c>
      <c r="F296" s="72" t="s">
        <v>7243</v>
      </c>
      <c r="G296" s="72">
        <v>0</v>
      </c>
      <c r="H296" s="72" t="s">
        <v>71</v>
      </c>
      <c r="I296" s="72" t="s">
        <v>2884</v>
      </c>
      <c r="J296" s="104" t="s">
        <v>81</v>
      </c>
      <c r="K296" s="75" t="s">
        <v>7242</v>
      </c>
      <c r="L296" s="76">
        <v>12000000</v>
      </c>
      <c r="M296" s="72" t="s">
        <v>66</v>
      </c>
      <c r="N296" s="75" t="s">
        <v>7128</v>
      </c>
      <c r="O296" s="75">
        <v>1082872242</v>
      </c>
      <c r="P296" s="75">
        <v>1335</v>
      </c>
      <c r="Q296" s="78">
        <v>45826</v>
      </c>
      <c r="R296" s="75">
        <v>12000000</v>
      </c>
      <c r="S296" s="78">
        <v>45835</v>
      </c>
      <c r="T296" s="76">
        <v>12000000</v>
      </c>
      <c r="U296" s="76">
        <v>22488</v>
      </c>
      <c r="V296" s="72" t="s">
        <v>65</v>
      </c>
      <c r="W296" s="76">
        <v>85155333</v>
      </c>
      <c r="X296" s="104" t="s">
        <v>2931</v>
      </c>
      <c r="Y296" s="78">
        <v>45834</v>
      </c>
      <c r="Z296" s="78">
        <v>45835</v>
      </c>
      <c r="AA296" s="78" t="s">
        <v>73</v>
      </c>
      <c r="AB296" s="78">
        <v>46006</v>
      </c>
      <c r="AC296" s="102">
        <f t="shared" si="24"/>
        <v>171</v>
      </c>
      <c r="AD296" s="72">
        <v>0</v>
      </c>
      <c r="AE296" s="76">
        <v>0</v>
      </c>
      <c r="AF296" s="72">
        <v>0</v>
      </c>
      <c r="AG296" s="79" t="s">
        <v>73</v>
      </c>
      <c r="AH296" s="102">
        <f t="shared" si="25"/>
        <v>0</v>
      </c>
      <c r="AI296" s="72">
        <v>0</v>
      </c>
      <c r="AJ296" s="76">
        <v>0</v>
      </c>
      <c r="AK296" s="72" t="s">
        <v>73</v>
      </c>
      <c r="AL296" s="80" t="s">
        <v>73</v>
      </c>
      <c r="AM296" s="72">
        <v>0</v>
      </c>
      <c r="AN296" s="80" t="s">
        <v>73</v>
      </c>
      <c r="AO296" s="80" t="s">
        <v>73</v>
      </c>
      <c r="AP296" s="80" t="s">
        <v>73</v>
      </c>
      <c r="AQ296" s="102">
        <f t="shared" si="26"/>
        <v>0</v>
      </c>
      <c r="AR296" s="102">
        <f t="shared" si="27"/>
        <v>12000000</v>
      </c>
      <c r="AS296" s="72" t="s">
        <v>319</v>
      </c>
      <c r="AT296" s="76">
        <v>0</v>
      </c>
      <c r="AU296" s="72" t="s">
        <v>319</v>
      </c>
      <c r="AV296" s="76">
        <v>0</v>
      </c>
      <c r="AW296" s="81" t="s">
        <v>73</v>
      </c>
      <c r="AX296" s="82">
        <v>0</v>
      </c>
      <c r="AY296" s="143">
        <f t="shared" si="28"/>
        <v>12000000</v>
      </c>
      <c r="AZ296" s="84">
        <f t="shared" si="29"/>
        <v>0</v>
      </c>
      <c r="BA296" s="85">
        <v>0</v>
      </c>
      <c r="BB296" s="81" t="s">
        <v>73</v>
      </c>
      <c r="BC296" s="72" t="s">
        <v>123</v>
      </c>
      <c r="BD296" s="289" t="s">
        <v>7241</v>
      </c>
      <c r="BE296" s="71" t="s">
        <v>65</v>
      </c>
      <c r="BF296" s="71" t="s">
        <v>65</v>
      </c>
    </row>
    <row r="297" spans="2:58" x14ac:dyDescent="0.25">
      <c r="B297" s="71">
        <v>2025</v>
      </c>
      <c r="C297" s="71">
        <v>891780111</v>
      </c>
      <c r="D297" s="71" t="s">
        <v>63</v>
      </c>
      <c r="E297" s="102" t="s">
        <v>7240</v>
      </c>
      <c r="F297" s="72" t="s">
        <v>7239</v>
      </c>
      <c r="G297" s="72">
        <v>0</v>
      </c>
      <c r="H297" s="72" t="s">
        <v>71</v>
      </c>
      <c r="I297" s="72" t="s">
        <v>64</v>
      </c>
      <c r="J297" s="104" t="s">
        <v>81</v>
      </c>
      <c r="K297" s="75" t="s">
        <v>7238</v>
      </c>
      <c r="L297" s="76">
        <v>6300000</v>
      </c>
      <c r="M297" s="72" t="s">
        <v>66</v>
      </c>
      <c r="N297" s="75" t="s">
        <v>3523</v>
      </c>
      <c r="O297" s="75">
        <v>1082957148</v>
      </c>
      <c r="P297" s="75">
        <v>923</v>
      </c>
      <c r="Q297" s="78">
        <v>45769</v>
      </c>
      <c r="R297" s="75">
        <v>333900000</v>
      </c>
      <c r="S297" s="78">
        <v>45835</v>
      </c>
      <c r="T297" s="76">
        <v>6300000</v>
      </c>
      <c r="U297" s="76">
        <v>22489</v>
      </c>
      <c r="V297" s="72" t="s">
        <v>65</v>
      </c>
      <c r="W297" s="76">
        <v>57428039</v>
      </c>
      <c r="X297" s="104" t="s">
        <v>7232</v>
      </c>
      <c r="Y297" s="78">
        <v>45835</v>
      </c>
      <c r="Z297" s="78">
        <v>45835</v>
      </c>
      <c r="AA297" s="78" t="s">
        <v>73</v>
      </c>
      <c r="AB297" s="78">
        <v>45915</v>
      </c>
      <c r="AC297" s="102">
        <f t="shared" si="24"/>
        <v>80</v>
      </c>
      <c r="AD297" s="72">
        <v>0</v>
      </c>
      <c r="AE297" s="76">
        <v>0</v>
      </c>
      <c r="AF297" s="72">
        <v>0</v>
      </c>
      <c r="AG297" s="79" t="s">
        <v>73</v>
      </c>
      <c r="AH297" s="102">
        <f t="shared" si="25"/>
        <v>0</v>
      </c>
      <c r="AI297" s="72">
        <v>0</v>
      </c>
      <c r="AJ297" s="76">
        <v>0</v>
      </c>
      <c r="AK297" s="72" t="s">
        <v>73</v>
      </c>
      <c r="AL297" s="80" t="s">
        <v>73</v>
      </c>
      <c r="AM297" s="72">
        <v>0</v>
      </c>
      <c r="AN297" s="80" t="s">
        <v>73</v>
      </c>
      <c r="AO297" s="80" t="s">
        <v>73</v>
      </c>
      <c r="AP297" s="80" t="s">
        <v>73</v>
      </c>
      <c r="AQ297" s="102">
        <f t="shared" si="26"/>
        <v>0</v>
      </c>
      <c r="AR297" s="102">
        <f t="shared" si="27"/>
        <v>6300000</v>
      </c>
      <c r="AS297" s="72" t="s">
        <v>65</v>
      </c>
      <c r="AT297" s="76">
        <v>6300000</v>
      </c>
      <c r="AU297" s="72" t="s">
        <v>319</v>
      </c>
      <c r="AV297" s="76">
        <v>0</v>
      </c>
      <c r="AW297" s="81" t="s">
        <v>73</v>
      </c>
      <c r="AX297" s="82">
        <v>0</v>
      </c>
      <c r="AY297" s="143">
        <f t="shared" si="28"/>
        <v>6300000</v>
      </c>
      <c r="AZ297" s="84">
        <f t="shared" si="29"/>
        <v>0</v>
      </c>
      <c r="BA297" s="85">
        <v>1</v>
      </c>
      <c r="BB297" s="81" t="s">
        <v>73</v>
      </c>
      <c r="BC297" s="72" t="s">
        <v>208</v>
      </c>
      <c r="BD297" s="289" t="s">
        <v>7237</v>
      </c>
      <c r="BE297" s="71" t="s">
        <v>65</v>
      </c>
      <c r="BF297" s="71" t="s">
        <v>65</v>
      </c>
    </row>
    <row r="298" spans="2:58" x14ac:dyDescent="0.25">
      <c r="B298" s="71">
        <v>2025</v>
      </c>
      <c r="C298" s="71">
        <v>891780111</v>
      </c>
      <c r="D298" s="71" t="s">
        <v>63</v>
      </c>
      <c r="E298" s="102" t="s">
        <v>7236</v>
      </c>
      <c r="F298" s="72" t="s">
        <v>7235</v>
      </c>
      <c r="G298" s="72">
        <v>0</v>
      </c>
      <c r="H298" s="72" t="s">
        <v>71</v>
      </c>
      <c r="I298" s="72" t="s">
        <v>64</v>
      </c>
      <c r="J298" s="104" t="s">
        <v>81</v>
      </c>
      <c r="K298" s="75" t="s">
        <v>7234</v>
      </c>
      <c r="L298" s="76">
        <v>6300000</v>
      </c>
      <c r="M298" s="72" t="s">
        <v>66</v>
      </c>
      <c r="N298" s="75" t="s">
        <v>7233</v>
      </c>
      <c r="O298" s="75">
        <v>17111021</v>
      </c>
      <c r="P298" s="75">
        <v>923</v>
      </c>
      <c r="Q298" s="78">
        <v>45769</v>
      </c>
      <c r="R298" s="75">
        <v>333900000</v>
      </c>
      <c r="S298" s="78">
        <v>45835</v>
      </c>
      <c r="T298" s="76">
        <v>6300000</v>
      </c>
      <c r="U298" s="76">
        <v>22490</v>
      </c>
      <c r="V298" s="72" t="s">
        <v>65</v>
      </c>
      <c r="W298" s="76">
        <v>57428039</v>
      </c>
      <c r="X298" s="104" t="s">
        <v>7232</v>
      </c>
      <c r="Y298" s="78">
        <v>45835</v>
      </c>
      <c r="Z298" s="78">
        <v>45835</v>
      </c>
      <c r="AA298" s="78" t="s">
        <v>73</v>
      </c>
      <c r="AB298" s="78">
        <v>46006</v>
      </c>
      <c r="AC298" s="102">
        <f t="shared" si="24"/>
        <v>171</v>
      </c>
      <c r="AD298" s="72">
        <v>0</v>
      </c>
      <c r="AE298" s="76">
        <v>0</v>
      </c>
      <c r="AF298" s="72">
        <v>1</v>
      </c>
      <c r="AG298" s="79">
        <v>46080</v>
      </c>
      <c r="AH298" s="102">
        <f t="shared" si="25"/>
        <v>74</v>
      </c>
      <c r="AI298" s="72">
        <v>0</v>
      </c>
      <c r="AJ298" s="76">
        <v>0</v>
      </c>
      <c r="AK298" s="72" t="s">
        <v>73</v>
      </c>
      <c r="AL298" s="80" t="s">
        <v>73</v>
      </c>
      <c r="AM298" s="72">
        <v>0</v>
      </c>
      <c r="AN298" s="80" t="s">
        <v>73</v>
      </c>
      <c r="AO298" s="80" t="s">
        <v>73</v>
      </c>
      <c r="AP298" s="80" t="s">
        <v>73</v>
      </c>
      <c r="AQ298" s="102">
        <f t="shared" si="26"/>
        <v>0</v>
      </c>
      <c r="AR298" s="102">
        <f t="shared" si="27"/>
        <v>6300000</v>
      </c>
      <c r="AS298" s="72" t="s">
        <v>65</v>
      </c>
      <c r="AT298" s="76">
        <v>6300000</v>
      </c>
      <c r="AU298" s="72" t="s">
        <v>319</v>
      </c>
      <c r="AV298" s="76">
        <v>0</v>
      </c>
      <c r="AW298" s="81" t="s">
        <v>73</v>
      </c>
      <c r="AX298" s="82">
        <v>0</v>
      </c>
      <c r="AY298" s="143">
        <f t="shared" si="28"/>
        <v>6300000</v>
      </c>
      <c r="AZ298" s="84">
        <f t="shared" si="29"/>
        <v>0</v>
      </c>
      <c r="BA298" s="85">
        <v>0</v>
      </c>
      <c r="BB298" s="81" t="s">
        <v>73</v>
      </c>
      <c r="BC298" s="72" t="s">
        <v>123</v>
      </c>
      <c r="BD298" s="289" t="s">
        <v>7231</v>
      </c>
      <c r="BE298" s="71" t="s">
        <v>65</v>
      </c>
      <c r="BF298" s="71" t="s">
        <v>65</v>
      </c>
    </row>
    <row r="299" spans="2:58" x14ac:dyDescent="0.25">
      <c r="B299" s="71">
        <v>2025</v>
      </c>
      <c r="C299" s="71">
        <v>891780111</v>
      </c>
      <c r="D299" s="71" t="s">
        <v>63</v>
      </c>
      <c r="E299" s="102" t="s">
        <v>7230</v>
      </c>
      <c r="F299" s="72" t="s">
        <v>7229</v>
      </c>
      <c r="G299" s="72">
        <v>0</v>
      </c>
      <c r="H299" s="72" t="s">
        <v>71</v>
      </c>
      <c r="I299" s="72" t="s">
        <v>2884</v>
      </c>
      <c r="J299" s="104" t="s">
        <v>81</v>
      </c>
      <c r="K299" s="75" t="s">
        <v>7228</v>
      </c>
      <c r="L299" s="76">
        <v>12000000</v>
      </c>
      <c r="M299" s="72" t="s">
        <v>66</v>
      </c>
      <c r="N299" s="75" t="s">
        <v>7227</v>
      </c>
      <c r="O299" s="75">
        <v>1084791215</v>
      </c>
      <c r="P299" s="75">
        <v>1211</v>
      </c>
      <c r="Q299" s="78">
        <v>45807</v>
      </c>
      <c r="R299" s="75">
        <v>145102578</v>
      </c>
      <c r="S299" s="78">
        <v>45845</v>
      </c>
      <c r="T299" s="76">
        <v>12000000</v>
      </c>
      <c r="U299" s="76">
        <v>23371</v>
      </c>
      <c r="V299" s="72" t="s">
        <v>65</v>
      </c>
      <c r="W299" s="76">
        <v>79600056</v>
      </c>
      <c r="X299" s="104" t="s">
        <v>897</v>
      </c>
      <c r="Y299" s="78">
        <v>45845</v>
      </c>
      <c r="Z299" s="78">
        <v>45845</v>
      </c>
      <c r="AA299" s="78" t="s">
        <v>73</v>
      </c>
      <c r="AB299" s="78">
        <v>45960</v>
      </c>
      <c r="AC299" s="102">
        <f t="shared" si="24"/>
        <v>115</v>
      </c>
      <c r="AD299" s="72">
        <v>0</v>
      </c>
      <c r="AE299" s="76">
        <v>0</v>
      </c>
      <c r="AF299" s="72">
        <v>0</v>
      </c>
      <c r="AG299" s="79" t="s">
        <v>73</v>
      </c>
      <c r="AH299" s="102">
        <f t="shared" si="25"/>
        <v>0</v>
      </c>
      <c r="AI299" s="72">
        <v>0</v>
      </c>
      <c r="AJ299" s="76">
        <v>0</v>
      </c>
      <c r="AK299" s="72" t="s">
        <v>73</v>
      </c>
      <c r="AL299" s="80" t="s">
        <v>73</v>
      </c>
      <c r="AM299" s="72">
        <v>0</v>
      </c>
      <c r="AN299" s="80" t="s">
        <v>73</v>
      </c>
      <c r="AO299" s="80" t="s">
        <v>73</v>
      </c>
      <c r="AP299" s="80" t="s">
        <v>73</v>
      </c>
      <c r="AQ299" s="102">
        <f t="shared" si="26"/>
        <v>0</v>
      </c>
      <c r="AR299" s="102">
        <f t="shared" si="27"/>
        <v>12000000</v>
      </c>
      <c r="AS299" s="72" t="s">
        <v>319</v>
      </c>
      <c r="AT299" s="76">
        <v>0</v>
      </c>
      <c r="AU299" s="72" t="s">
        <v>319</v>
      </c>
      <c r="AV299" s="76">
        <v>0</v>
      </c>
      <c r="AW299" s="81" t="s">
        <v>73</v>
      </c>
      <c r="AX299" s="82">
        <v>0</v>
      </c>
      <c r="AY299" s="143">
        <f t="shared" si="28"/>
        <v>12000000</v>
      </c>
      <c r="AZ299" s="84">
        <f t="shared" si="29"/>
        <v>0</v>
      </c>
      <c r="BA299" s="85">
        <v>1</v>
      </c>
      <c r="BB299" s="81" t="s">
        <v>73</v>
      </c>
      <c r="BC299" s="72" t="s">
        <v>208</v>
      </c>
      <c r="BD299" s="289" t="s">
        <v>7226</v>
      </c>
      <c r="BE299" s="71" t="s">
        <v>65</v>
      </c>
      <c r="BF299" s="71" t="s">
        <v>65</v>
      </c>
    </row>
    <row r="300" spans="2:58" x14ac:dyDescent="0.25">
      <c r="B300" s="71">
        <v>2025</v>
      </c>
      <c r="C300" s="71">
        <v>891780111</v>
      </c>
      <c r="D300" s="71" t="s">
        <v>63</v>
      </c>
      <c r="E300" s="102" t="s">
        <v>7225</v>
      </c>
      <c r="F300" s="72" t="s">
        <v>7224</v>
      </c>
      <c r="G300" s="72">
        <v>0</v>
      </c>
      <c r="H300" s="72" t="s">
        <v>71</v>
      </c>
      <c r="I300" s="72" t="s">
        <v>2884</v>
      </c>
      <c r="J300" s="104" t="s">
        <v>81</v>
      </c>
      <c r="K300" s="75" t="s">
        <v>7223</v>
      </c>
      <c r="L300" s="76">
        <v>20800000</v>
      </c>
      <c r="M300" s="72" t="s">
        <v>66</v>
      </c>
      <c r="N300" s="75" t="s">
        <v>7222</v>
      </c>
      <c r="O300" s="75">
        <v>1083558878</v>
      </c>
      <c r="P300" s="75">
        <v>1211</v>
      </c>
      <c r="Q300" s="78">
        <v>45807</v>
      </c>
      <c r="R300" s="75">
        <v>145102578</v>
      </c>
      <c r="S300" s="78">
        <v>45845</v>
      </c>
      <c r="T300" s="76">
        <v>20800000</v>
      </c>
      <c r="U300" s="76">
        <v>23372</v>
      </c>
      <c r="V300" s="72" t="s">
        <v>65</v>
      </c>
      <c r="W300" s="76">
        <v>79600056</v>
      </c>
      <c r="X300" s="104" t="s">
        <v>897</v>
      </c>
      <c r="Y300" s="78">
        <v>45845</v>
      </c>
      <c r="Z300" s="78">
        <v>45845</v>
      </c>
      <c r="AA300" s="78" t="s">
        <v>73</v>
      </c>
      <c r="AB300" s="78">
        <v>45960</v>
      </c>
      <c r="AC300" s="102">
        <f t="shared" si="24"/>
        <v>115</v>
      </c>
      <c r="AD300" s="72">
        <v>0</v>
      </c>
      <c r="AE300" s="76">
        <v>0</v>
      </c>
      <c r="AF300" s="72">
        <v>0</v>
      </c>
      <c r="AG300" s="79" t="s">
        <v>73</v>
      </c>
      <c r="AH300" s="102">
        <f t="shared" si="25"/>
        <v>0</v>
      </c>
      <c r="AI300" s="72">
        <v>0</v>
      </c>
      <c r="AJ300" s="76">
        <v>0</v>
      </c>
      <c r="AK300" s="72" t="s">
        <v>73</v>
      </c>
      <c r="AL300" s="80" t="s">
        <v>73</v>
      </c>
      <c r="AM300" s="72">
        <v>0</v>
      </c>
      <c r="AN300" s="80" t="s">
        <v>73</v>
      </c>
      <c r="AO300" s="80" t="s">
        <v>73</v>
      </c>
      <c r="AP300" s="80" t="s">
        <v>73</v>
      </c>
      <c r="AQ300" s="102">
        <f t="shared" si="26"/>
        <v>0</v>
      </c>
      <c r="AR300" s="102">
        <f t="shared" si="27"/>
        <v>20800000</v>
      </c>
      <c r="AS300" s="72" t="s">
        <v>319</v>
      </c>
      <c r="AT300" s="76">
        <v>0</v>
      </c>
      <c r="AU300" s="72" t="s">
        <v>319</v>
      </c>
      <c r="AV300" s="76">
        <v>0</v>
      </c>
      <c r="AW300" s="81" t="s">
        <v>73</v>
      </c>
      <c r="AX300" s="82">
        <v>0</v>
      </c>
      <c r="AY300" s="143">
        <f t="shared" si="28"/>
        <v>20800000</v>
      </c>
      <c r="AZ300" s="84">
        <f t="shared" si="29"/>
        <v>0</v>
      </c>
      <c r="BA300" s="85">
        <v>1</v>
      </c>
      <c r="BB300" s="81" t="s">
        <v>73</v>
      </c>
      <c r="BC300" s="72" t="s">
        <v>208</v>
      </c>
      <c r="BD300" s="289" t="s">
        <v>7221</v>
      </c>
      <c r="BE300" s="71" t="s">
        <v>65</v>
      </c>
      <c r="BF300" s="71" t="s">
        <v>65</v>
      </c>
    </row>
    <row r="301" spans="2:58" x14ac:dyDescent="0.25">
      <c r="B301" s="71">
        <v>2025</v>
      </c>
      <c r="C301" s="71">
        <v>891780111</v>
      </c>
      <c r="D301" s="71" t="s">
        <v>63</v>
      </c>
      <c r="E301" s="102" t="s">
        <v>7220</v>
      </c>
      <c r="F301" s="72" t="s">
        <v>7219</v>
      </c>
      <c r="G301" s="72">
        <v>0</v>
      </c>
      <c r="H301" s="72" t="s">
        <v>71</v>
      </c>
      <c r="I301" s="72" t="s">
        <v>2884</v>
      </c>
      <c r="J301" s="104" t="s">
        <v>3376</v>
      </c>
      <c r="K301" s="75" t="s">
        <v>7218</v>
      </c>
      <c r="L301" s="76">
        <v>22125432</v>
      </c>
      <c r="M301" s="72" t="s">
        <v>66</v>
      </c>
      <c r="N301" s="75" t="s">
        <v>7213</v>
      </c>
      <c r="O301" s="75">
        <v>901468650</v>
      </c>
      <c r="P301" s="75">
        <v>1374</v>
      </c>
      <c r="Q301" s="78">
        <v>45833</v>
      </c>
      <c r="R301" s="75">
        <v>22125432</v>
      </c>
      <c r="S301" s="78">
        <v>45845</v>
      </c>
      <c r="T301" s="76">
        <v>22125432</v>
      </c>
      <c r="U301" s="76">
        <v>23374</v>
      </c>
      <c r="V301" s="72" t="s">
        <v>65</v>
      </c>
      <c r="W301" s="76">
        <v>85155333</v>
      </c>
      <c r="X301" s="104" t="s">
        <v>2931</v>
      </c>
      <c r="Y301" s="78">
        <v>45845</v>
      </c>
      <c r="Z301" s="78">
        <v>45846</v>
      </c>
      <c r="AA301" s="78">
        <v>45846</v>
      </c>
      <c r="AB301" s="78">
        <v>45869</v>
      </c>
      <c r="AC301" s="102">
        <f t="shared" si="24"/>
        <v>23</v>
      </c>
      <c r="AD301" s="72">
        <v>0</v>
      </c>
      <c r="AE301" s="76">
        <v>0</v>
      </c>
      <c r="AF301" s="72">
        <v>1</v>
      </c>
      <c r="AG301" s="79">
        <v>45930</v>
      </c>
      <c r="AH301" s="102">
        <f t="shared" si="25"/>
        <v>61</v>
      </c>
      <c r="AI301" s="72">
        <v>0</v>
      </c>
      <c r="AJ301" s="76">
        <v>0</v>
      </c>
      <c r="AK301" s="72" t="s">
        <v>73</v>
      </c>
      <c r="AL301" s="80" t="s">
        <v>73</v>
      </c>
      <c r="AM301" s="72">
        <v>0</v>
      </c>
      <c r="AN301" s="80" t="s">
        <v>73</v>
      </c>
      <c r="AO301" s="80" t="s">
        <v>73</v>
      </c>
      <c r="AP301" s="80" t="s">
        <v>73</v>
      </c>
      <c r="AQ301" s="102">
        <f t="shared" si="26"/>
        <v>0</v>
      </c>
      <c r="AR301" s="102">
        <f t="shared" si="27"/>
        <v>22125432</v>
      </c>
      <c r="AS301" s="72" t="s">
        <v>319</v>
      </c>
      <c r="AT301" s="76">
        <v>0</v>
      </c>
      <c r="AU301" s="72" t="s">
        <v>319</v>
      </c>
      <c r="AV301" s="76">
        <v>0</v>
      </c>
      <c r="AW301" s="81" t="s">
        <v>73</v>
      </c>
      <c r="AX301" s="82">
        <v>0</v>
      </c>
      <c r="AY301" s="143">
        <f t="shared" si="28"/>
        <v>22125432</v>
      </c>
      <c r="AZ301" s="84">
        <f t="shared" si="29"/>
        <v>0</v>
      </c>
      <c r="BA301" s="85">
        <v>1</v>
      </c>
      <c r="BB301" s="81" t="s">
        <v>73</v>
      </c>
      <c r="BC301" s="72" t="s">
        <v>208</v>
      </c>
      <c r="BD301" s="289" t="s">
        <v>7217</v>
      </c>
      <c r="BE301" s="71" t="s">
        <v>65</v>
      </c>
      <c r="BF301" s="71" t="s">
        <v>65</v>
      </c>
    </row>
    <row r="302" spans="2:58" x14ac:dyDescent="0.25">
      <c r="B302" s="71">
        <v>2025</v>
      </c>
      <c r="C302" s="71">
        <v>891780111</v>
      </c>
      <c r="D302" s="71" t="s">
        <v>63</v>
      </c>
      <c r="E302" s="102" t="s">
        <v>7216</v>
      </c>
      <c r="F302" s="72" t="s">
        <v>7215</v>
      </c>
      <c r="G302" s="72">
        <v>0</v>
      </c>
      <c r="H302" s="72" t="s">
        <v>71</v>
      </c>
      <c r="I302" s="72" t="s">
        <v>2884</v>
      </c>
      <c r="J302" s="104" t="s">
        <v>81</v>
      </c>
      <c r="K302" s="75" t="s">
        <v>7214</v>
      </c>
      <c r="L302" s="76">
        <v>79511999</v>
      </c>
      <c r="M302" s="72" t="s">
        <v>66</v>
      </c>
      <c r="N302" s="75" t="s">
        <v>7213</v>
      </c>
      <c r="O302" s="75">
        <v>901468650</v>
      </c>
      <c r="P302" s="75">
        <v>1363</v>
      </c>
      <c r="Q302" s="78">
        <v>45832</v>
      </c>
      <c r="R302" s="75">
        <v>79512000</v>
      </c>
      <c r="S302" s="78">
        <v>45845</v>
      </c>
      <c r="T302" s="76">
        <v>79511999</v>
      </c>
      <c r="U302" s="76">
        <v>23373</v>
      </c>
      <c r="V302" s="72" t="s">
        <v>65</v>
      </c>
      <c r="W302" s="76">
        <v>85155333</v>
      </c>
      <c r="X302" s="104" t="s">
        <v>2931</v>
      </c>
      <c r="Y302" s="78">
        <v>45845</v>
      </c>
      <c r="Z302" s="78">
        <v>45848</v>
      </c>
      <c r="AA302" s="78">
        <v>45848</v>
      </c>
      <c r="AB302" s="78">
        <v>45889</v>
      </c>
      <c r="AC302" s="102">
        <f t="shared" si="24"/>
        <v>41</v>
      </c>
      <c r="AD302" s="72">
        <v>0</v>
      </c>
      <c r="AE302" s="76">
        <v>0</v>
      </c>
      <c r="AF302" s="72">
        <v>1</v>
      </c>
      <c r="AG302" s="79">
        <v>45920</v>
      </c>
      <c r="AH302" s="102">
        <f t="shared" si="25"/>
        <v>31</v>
      </c>
      <c r="AI302" s="72">
        <v>0</v>
      </c>
      <c r="AJ302" s="76">
        <v>0</v>
      </c>
      <c r="AK302" s="72" t="s">
        <v>73</v>
      </c>
      <c r="AL302" s="80" t="s">
        <v>73</v>
      </c>
      <c r="AM302" s="72">
        <v>0</v>
      </c>
      <c r="AN302" s="80" t="s">
        <v>73</v>
      </c>
      <c r="AO302" s="80" t="s">
        <v>73</v>
      </c>
      <c r="AP302" s="80" t="s">
        <v>73</v>
      </c>
      <c r="AQ302" s="102">
        <f t="shared" si="26"/>
        <v>0</v>
      </c>
      <c r="AR302" s="102">
        <f t="shared" si="27"/>
        <v>79511999</v>
      </c>
      <c r="AS302" s="72" t="s">
        <v>319</v>
      </c>
      <c r="AT302" s="76">
        <v>0</v>
      </c>
      <c r="AU302" s="72" t="s">
        <v>65</v>
      </c>
      <c r="AV302" s="76">
        <v>39755999.5</v>
      </c>
      <c r="AW302" s="80">
        <v>45856</v>
      </c>
      <c r="AX302" s="76">
        <v>39755999.5</v>
      </c>
      <c r="AY302" s="143">
        <f t="shared" si="28"/>
        <v>39755999.5</v>
      </c>
      <c r="AZ302" s="84">
        <f t="shared" si="29"/>
        <v>0.5</v>
      </c>
      <c r="BA302" s="85">
        <v>1</v>
      </c>
      <c r="BB302" s="81" t="s">
        <v>73</v>
      </c>
      <c r="BC302" s="72" t="s">
        <v>208</v>
      </c>
      <c r="BD302" s="289" t="s">
        <v>7212</v>
      </c>
      <c r="BE302" s="71" t="s">
        <v>65</v>
      </c>
      <c r="BF302" s="71" t="s">
        <v>65</v>
      </c>
    </row>
    <row r="303" spans="2:58" x14ac:dyDescent="0.25">
      <c r="B303" s="71">
        <v>2025</v>
      </c>
      <c r="C303" s="71">
        <v>891780111</v>
      </c>
      <c r="D303" s="71" t="s">
        <v>63</v>
      </c>
      <c r="E303" s="102" t="s">
        <v>7211</v>
      </c>
      <c r="F303" s="72" t="s">
        <v>7210</v>
      </c>
      <c r="G303" s="72">
        <v>0</v>
      </c>
      <c r="H303" s="72" t="s">
        <v>71</v>
      </c>
      <c r="I303" s="72" t="s">
        <v>2884</v>
      </c>
      <c r="J303" s="104" t="s">
        <v>81</v>
      </c>
      <c r="K303" s="75" t="s">
        <v>7209</v>
      </c>
      <c r="L303" s="76">
        <v>16000000</v>
      </c>
      <c r="M303" s="72" t="s">
        <v>66</v>
      </c>
      <c r="N303" s="75" t="s">
        <v>7208</v>
      </c>
      <c r="O303" s="75">
        <v>1065883393</v>
      </c>
      <c r="P303" s="75">
        <v>1211</v>
      </c>
      <c r="Q303" s="78">
        <v>45807</v>
      </c>
      <c r="R303" s="75">
        <v>145102578</v>
      </c>
      <c r="S303" s="78">
        <v>45846</v>
      </c>
      <c r="T303" s="76">
        <v>16000000</v>
      </c>
      <c r="U303" s="76">
        <v>23468</v>
      </c>
      <c r="V303" s="72" t="s">
        <v>65</v>
      </c>
      <c r="W303" s="76">
        <v>79600056</v>
      </c>
      <c r="X303" s="104" t="s">
        <v>897</v>
      </c>
      <c r="Y303" s="78">
        <v>45846</v>
      </c>
      <c r="Z303" s="78">
        <v>45846</v>
      </c>
      <c r="AA303" s="78" t="s">
        <v>73</v>
      </c>
      <c r="AB303" s="78">
        <v>45960</v>
      </c>
      <c r="AC303" s="102">
        <f t="shared" si="24"/>
        <v>114</v>
      </c>
      <c r="AD303" s="72">
        <v>0</v>
      </c>
      <c r="AE303" s="76">
        <v>0</v>
      </c>
      <c r="AF303" s="72">
        <v>0</v>
      </c>
      <c r="AG303" s="79" t="s">
        <v>73</v>
      </c>
      <c r="AH303" s="102">
        <f t="shared" si="25"/>
        <v>0</v>
      </c>
      <c r="AI303" s="72">
        <v>0</v>
      </c>
      <c r="AJ303" s="76">
        <v>0</v>
      </c>
      <c r="AK303" s="72" t="s">
        <v>73</v>
      </c>
      <c r="AL303" s="80" t="s">
        <v>73</v>
      </c>
      <c r="AM303" s="72">
        <v>0</v>
      </c>
      <c r="AN303" s="80" t="s">
        <v>73</v>
      </c>
      <c r="AO303" s="80" t="s">
        <v>73</v>
      </c>
      <c r="AP303" s="80" t="s">
        <v>73</v>
      </c>
      <c r="AQ303" s="102">
        <f t="shared" si="26"/>
        <v>0</v>
      </c>
      <c r="AR303" s="102">
        <f t="shared" si="27"/>
        <v>16000000</v>
      </c>
      <c r="AS303" s="72" t="s">
        <v>319</v>
      </c>
      <c r="AT303" s="76">
        <v>0</v>
      </c>
      <c r="AU303" s="72" t="s">
        <v>319</v>
      </c>
      <c r="AV303" s="76">
        <v>0</v>
      </c>
      <c r="AW303" s="81" t="s">
        <v>73</v>
      </c>
      <c r="AX303" s="82">
        <v>0</v>
      </c>
      <c r="AY303" s="143">
        <f t="shared" si="28"/>
        <v>16000000</v>
      </c>
      <c r="AZ303" s="84">
        <f t="shared" si="29"/>
        <v>0</v>
      </c>
      <c r="BA303" s="85">
        <v>1</v>
      </c>
      <c r="BB303" s="81" t="s">
        <v>73</v>
      </c>
      <c r="BC303" s="72" t="s">
        <v>208</v>
      </c>
      <c r="BD303" s="289" t="s">
        <v>7207</v>
      </c>
      <c r="BE303" s="71" t="s">
        <v>65</v>
      </c>
      <c r="BF303" s="71" t="s">
        <v>65</v>
      </c>
    </row>
    <row r="304" spans="2:58" x14ac:dyDescent="0.25">
      <c r="B304" s="71">
        <v>2025</v>
      </c>
      <c r="C304" s="71">
        <v>891780111</v>
      </c>
      <c r="D304" s="71" t="s">
        <v>63</v>
      </c>
      <c r="E304" s="102" t="s">
        <v>7206</v>
      </c>
      <c r="F304" s="72" t="s">
        <v>7205</v>
      </c>
      <c r="G304" s="72">
        <v>0</v>
      </c>
      <c r="H304" s="72" t="s">
        <v>71</v>
      </c>
      <c r="I304" s="72" t="s">
        <v>2884</v>
      </c>
      <c r="J304" s="104" t="s">
        <v>81</v>
      </c>
      <c r="K304" s="75" t="s">
        <v>7204</v>
      </c>
      <c r="L304" s="76">
        <v>16000000</v>
      </c>
      <c r="M304" s="72" t="s">
        <v>66</v>
      </c>
      <c r="N304" s="75" t="s">
        <v>7203</v>
      </c>
      <c r="O304" s="75">
        <v>1081905679</v>
      </c>
      <c r="P304" s="75">
        <v>1211</v>
      </c>
      <c r="Q304" s="78">
        <v>45807</v>
      </c>
      <c r="R304" s="75">
        <v>145102578</v>
      </c>
      <c r="S304" s="78">
        <v>45846</v>
      </c>
      <c r="T304" s="76">
        <v>16000000</v>
      </c>
      <c r="U304" s="76">
        <v>23469</v>
      </c>
      <c r="V304" s="72" t="s">
        <v>65</v>
      </c>
      <c r="W304" s="76">
        <v>79600056</v>
      </c>
      <c r="X304" s="104" t="s">
        <v>897</v>
      </c>
      <c r="Y304" s="78">
        <v>45846</v>
      </c>
      <c r="Z304" s="78">
        <v>45846</v>
      </c>
      <c r="AA304" s="78" t="s">
        <v>73</v>
      </c>
      <c r="AB304" s="78">
        <v>45960</v>
      </c>
      <c r="AC304" s="102">
        <f t="shared" si="24"/>
        <v>114</v>
      </c>
      <c r="AD304" s="72">
        <v>0</v>
      </c>
      <c r="AE304" s="76">
        <v>0</v>
      </c>
      <c r="AF304" s="72">
        <v>0</v>
      </c>
      <c r="AG304" s="79" t="s">
        <v>73</v>
      </c>
      <c r="AH304" s="102">
        <f t="shared" si="25"/>
        <v>0</v>
      </c>
      <c r="AI304" s="72">
        <v>0</v>
      </c>
      <c r="AJ304" s="76">
        <v>0</v>
      </c>
      <c r="AK304" s="72" t="s">
        <v>73</v>
      </c>
      <c r="AL304" s="80" t="s">
        <v>73</v>
      </c>
      <c r="AM304" s="72">
        <v>0</v>
      </c>
      <c r="AN304" s="80" t="s">
        <v>73</v>
      </c>
      <c r="AO304" s="80" t="s">
        <v>73</v>
      </c>
      <c r="AP304" s="80" t="s">
        <v>73</v>
      </c>
      <c r="AQ304" s="102">
        <f t="shared" si="26"/>
        <v>0</v>
      </c>
      <c r="AR304" s="102">
        <f t="shared" si="27"/>
        <v>16000000</v>
      </c>
      <c r="AS304" s="72" t="s">
        <v>319</v>
      </c>
      <c r="AT304" s="76">
        <v>0</v>
      </c>
      <c r="AU304" s="72" t="s">
        <v>319</v>
      </c>
      <c r="AV304" s="76">
        <v>0</v>
      </c>
      <c r="AW304" s="81" t="s">
        <v>73</v>
      </c>
      <c r="AX304" s="82">
        <v>0</v>
      </c>
      <c r="AY304" s="143">
        <f t="shared" si="28"/>
        <v>16000000</v>
      </c>
      <c r="AZ304" s="84">
        <f t="shared" si="29"/>
        <v>0</v>
      </c>
      <c r="BA304" s="85">
        <v>1</v>
      </c>
      <c r="BB304" s="81" t="s">
        <v>73</v>
      </c>
      <c r="BC304" s="72" t="s">
        <v>208</v>
      </c>
      <c r="BD304" s="289" t="s">
        <v>7202</v>
      </c>
      <c r="BE304" s="71" t="s">
        <v>65</v>
      </c>
      <c r="BF304" s="71" t="s">
        <v>65</v>
      </c>
    </row>
    <row r="305" spans="2:58" x14ac:dyDescent="0.25">
      <c r="B305" s="71">
        <v>2025</v>
      </c>
      <c r="C305" s="71">
        <v>891780111</v>
      </c>
      <c r="D305" s="71" t="s">
        <v>63</v>
      </c>
      <c r="E305" s="102" t="s">
        <v>7201</v>
      </c>
      <c r="F305" s="72" t="s">
        <v>7200</v>
      </c>
      <c r="G305" s="72">
        <v>0</v>
      </c>
      <c r="H305" s="72" t="s">
        <v>71</v>
      </c>
      <c r="I305" s="72" t="s">
        <v>2884</v>
      </c>
      <c r="J305" s="104" t="s">
        <v>81</v>
      </c>
      <c r="K305" s="75" t="s">
        <v>7199</v>
      </c>
      <c r="L305" s="76">
        <v>24000000</v>
      </c>
      <c r="M305" s="72" t="s">
        <v>66</v>
      </c>
      <c r="N305" s="75" t="s">
        <v>7198</v>
      </c>
      <c r="O305" s="75">
        <v>1082983016</v>
      </c>
      <c r="P305" s="75">
        <v>1290</v>
      </c>
      <c r="Q305" s="78">
        <v>45819</v>
      </c>
      <c r="R305" s="75">
        <v>644600000</v>
      </c>
      <c r="S305" s="78">
        <v>45846</v>
      </c>
      <c r="T305" s="76">
        <v>24000000</v>
      </c>
      <c r="U305" s="76">
        <v>23470</v>
      </c>
      <c r="V305" s="72" t="s">
        <v>65</v>
      </c>
      <c r="W305" s="76">
        <v>16078654</v>
      </c>
      <c r="X305" s="104" t="s">
        <v>365</v>
      </c>
      <c r="Y305" s="78">
        <v>45846</v>
      </c>
      <c r="Z305" s="78">
        <v>45846</v>
      </c>
      <c r="AA305" s="78" t="s">
        <v>73</v>
      </c>
      <c r="AB305" s="78">
        <v>46022</v>
      </c>
      <c r="AC305" s="102">
        <f t="shared" si="24"/>
        <v>176</v>
      </c>
      <c r="AD305" s="72">
        <v>0</v>
      </c>
      <c r="AE305" s="76">
        <v>0</v>
      </c>
      <c r="AF305" s="72">
        <v>0</v>
      </c>
      <c r="AG305" s="79" t="s">
        <v>73</v>
      </c>
      <c r="AH305" s="102">
        <f t="shared" si="25"/>
        <v>0</v>
      </c>
      <c r="AI305" s="72">
        <v>0</v>
      </c>
      <c r="AJ305" s="76">
        <v>0</v>
      </c>
      <c r="AK305" s="72" t="s">
        <v>73</v>
      </c>
      <c r="AL305" s="80" t="s">
        <v>73</v>
      </c>
      <c r="AM305" s="72">
        <v>0</v>
      </c>
      <c r="AN305" s="80" t="s">
        <v>73</v>
      </c>
      <c r="AO305" s="80" t="s">
        <v>73</v>
      </c>
      <c r="AP305" s="80" t="s">
        <v>73</v>
      </c>
      <c r="AQ305" s="102">
        <f t="shared" si="26"/>
        <v>0</v>
      </c>
      <c r="AR305" s="102">
        <f t="shared" si="27"/>
        <v>24000000</v>
      </c>
      <c r="AS305" s="72" t="s">
        <v>319</v>
      </c>
      <c r="AT305" s="76">
        <v>0</v>
      </c>
      <c r="AU305" s="72" t="s">
        <v>319</v>
      </c>
      <c r="AV305" s="76">
        <v>0</v>
      </c>
      <c r="AW305" s="81" t="s">
        <v>73</v>
      </c>
      <c r="AX305" s="82">
        <v>0</v>
      </c>
      <c r="AY305" s="143">
        <f t="shared" si="28"/>
        <v>24000000</v>
      </c>
      <c r="AZ305" s="84">
        <f t="shared" si="29"/>
        <v>0</v>
      </c>
      <c r="BA305" s="85">
        <v>0</v>
      </c>
      <c r="BB305" s="81" t="s">
        <v>73</v>
      </c>
      <c r="BC305" s="72" t="s">
        <v>123</v>
      </c>
      <c r="BD305" s="289" t="s">
        <v>7197</v>
      </c>
      <c r="BE305" s="71" t="s">
        <v>65</v>
      </c>
      <c r="BF305" s="71" t="s">
        <v>65</v>
      </c>
    </row>
    <row r="306" spans="2:58" x14ac:dyDescent="0.25">
      <c r="B306" s="71">
        <v>2025</v>
      </c>
      <c r="C306" s="71">
        <v>891780111</v>
      </c>
      <c r="D306" s="71" t="s">
        <v>63</v>
      </c>
      <c r="E306" s="102" t="s">
        <v>7196</v>
      </c>
      <c r="F306" s="72" t="s">
        <v>7195</v>
      </c>
      <c r="G306" s="72">
        <v>0</v>
      </c>
      <c r="H306" s="72" t="s">
        <v>71</v>
      </c>
      <c r="I306" s="72" t="s">
        <v>64</v>
      </c>
      <c r="J306" s="104" t="s">
        <v>81</v>
      </c>
      <c r="K306" s="75" t="s">
        <v>7194</v>
      </c>
      <c r="L306" s="76">
        <v>33000000</v>
      </c>
      <c r="M306" s="72" t="s">
        <v>66</v>
      </c>
      <c r="N306" s="75" t="s">
        <v>3025</v>
      </c>
      <c r="O306" s="75">
        <v>1082886770</v>
      </c>
      <c r="P306" s="75">
        <v>123</v>
      </c>
      <c r="Q306" s="80">
        <v>45679</v>
      </c>
      <c r="R306" s="75">
        <v>1353279124</v>
      </c>
      <c r="S306" s="78">
        <v>45847</v>
      </c>
      <c r="T306" s="76">
        <v>33000000</v>
      </c>
      <c r="U306" s="76">
        <v>23579</v>
      </c>
      <c r="V306" s="72" t="s">
        <v>65</v>
      </c>
      <c r="W306" s="76">
        <v>85155333</v>
      </c>
      <c r="X306" s="104" t="s">
        <v>2931</v>
      </c>
      <c r="Y306" s="78">
        <v>45847</v>
      </c>
      <c r="Z306" s="78">
        <v>45847</v>
      </c>
      <c r="AA306" s="78" t="s">
        <v>73</v>
      </c>
      <c r="AB306" s="78">
        <v>46022</v>
      </c>
      <c r="AC306" s="102">
        <f t="shared" si="24"/>
        <v>175</v>
      </c>
      <c r="AD306" s="72">
        <v>0</v>
      </c>
      <c r="AE306" s="76">
        <v>0</v>
      </c>
      <c r="AF306" s="72">
        <v>0</v>
      </c>
      <c r="AG306" s="79" t="s">
        <v>73</v>
      </c>
      <c r="AH306" s="102">
        <f t="shared" si="25"/>
        <v>0</v>
      </c>
      <c r="AI306" s="72">
        <v>0</v>
      </c>
      <c r="AJ306" s="76">
        <v>0</v>
      </c>
      <c r="AK306" s="72" t="s">
        <v>73</v>
      </c>
      <c r="AL306" s="80" t="s">
        <v>73</v>
      </c>
      <c r="AM306" s="72">
        <v>0</v>
      </c>
      <c r="AN306" s="80" t="s">
        <v>73</v>
      </c>
      <c r="AO306" s="80" t="s">
        <v>73</v>
      </c>
      <c r="AP306" s="80" t="s">
        <v>73</v>
      </c>
      <c r="AQ306" s="102">
        <f t="shared" si="26"/>
        <v>0</v>
      </c>
      <c r="AR306" s="102">
        <f t="shared" si="27"/>
        <v>33000000</v>
      </c>
      <c r="AS306" s="72" t="s">
        <v>65</v>
      </c>
      <c r="AT306" s="76">
        <v>33000000</v>
      </c>
      <c r="AU306" s="72" t="s">
        <v>319</v>
      </c>
      <c r="AV306" s="76">
        <v>0</v>
      </c>
      <c r="AW306" s="81" t="s">
        <v>73</v>
      </c>
      <c r="AX306" s="82">
        <v>0</v>
      </c>
      <c r="AY306" s="143">
        <f t="shared" si="28"/>
        <v>33000000</v>
      </c>
      <c r="AZ306" s="84">
        <f t="shared" si="29"/>
        <v>0</v>
      </c>
      <c r="BA306" s="85">
        <v>0</v>
      </c>
      <c r="BB306" s="81" t="s">
        <v>73</v>
      </c>
      <c r="BC306" s="72" t="s">
        <v>123</v>
      </c>
      <c r="BD306" s="289" t="s">
        <v>7193</v>
      </c>
      <c r="BE306" s="71" t="s">
        <v>65</v>
      </c>
      <c r="BF306" s="71" t="s">
        <v>65</v>
      </c>
    </row>
    <row r="307" spans="2:58" x14ac:dyDescent="0.25">
      <c r="B307" s="71">
        <v>2025</v>
      </c>
      <c r="C307" s="71">
        <v>891780111</v>
      </c>
      <c r="D307" s="71" t="s">
        <v>63</v>
      </c>
      <c r="E307" s="102" t="s">
        <v>7192</v>
      </c>
      <c r="F307" s="72" t="s">
        <v>7191</v>
      </c>
      <c r="G307" s="72">
        <v>0</v>
      </c>
      <c r="H307" s="72" t="s">
        <v>71</v>
      </c>
      <c r="I307" s="72" t="s">
        <v>64</v>
      </c>
      <c r="J307" s="104" t="s">
        <v>81</v>
      </c>
      <c r="K307" s="75" t="s">
        <v>7190</v>
      </c>
      <c r="L307" s="76">
        <v>15000000</v>
      </c>
      <c r="M307" s="72" t="s">
        <v>66</v>
      </c>
      <c r="N307" s="75" t="s">
        <v>7189</v>
      </c>
      <c r="O307" s="75">
        <v>1193546593</v>
      </c>
      <c r="P307" s="75">
        <v>123</v>
      </c>
      <c r="Q307" s="80">
        <v>45679</v>
      </c>
      <c r="R307" s="75">
        <v>1353279124</v>
      </c>
      <c r="S307" s="78">
        <v>45847</v>
      </c>
      <c r="T307" s="76">
        <v>15000000</v>
      </c>
      <c r="U307" s="76">
        <v>23578</v>
      </c>
      <c r="V307" s="72" t="s">
        <v>65</v>
      </c>
      <c r="W307" s="76">
        <v>85155333</v>
      </c>
      <c r="X307" s="104" t="s">
        <v>2931</v>
      </c>
      <c r="Y307" s="78">
        <v>45847</v>
      </c>
      <c r="Z307" s="78">
        <v>45847</v>
      </c>
      <c r="AA307" s="78" t="s">
        <v>73</v>
      </c>
      <c r="AB307" s="78">
        <v>46021</v>
      </c>
      <c r="AC307" s="102">
        <f t="shared" si="24"/>
        <v>174</v>
      </c>
      <c r="AD307" s="72">
        <v>0</v>
      </c>
      <c r="AE307" s="76">
        <v>0</v>
      </c>
      <c r="AF307" s="72">
        <v>0</v>
      </c>
      <c r="AG307" s="79" t="s">
        <v>73</v>
      </c>
      <c r="AH307" s="102">
        <f t="shared" si="25"/>
        <v>0</v>
      </c>
      <c r="AI307" s="72">
        <v>0</v>
      </c>
      <c r="AJ307" s="76">
        <v>0</v>
      </c>
      <c r="AK307" s="72" t="s">
        <v>73</v>
      </c>
      <c r="AL307" s="80" t="s">
        <v>73</v>
      </c>
      <c r="AM307" s="72">
        <v>0</v>
      </c>
      <c r="AN307" s="80" t="s">
        <v>73</v>
      </c>
      <c r="AO307" s="80" t="s">
        <v>73</v>
      </c>
      <c r="AP307" s="80" t="s">
        <v>73</v>
      </c>
      <c r="AQ307" s="102">
        <f t="shared" si="26"/>
        <v>0</v>
      </c>
      <c r="AR307" s="102">
        <f t="shared" si="27"/>
        <v>15000000</v>
      </c>
      <c r="AS307" s="72" t="s">
        <v>65</v>
      </c>
      <c r="AT307" s="76">
        <v>15000000</v>
      </c>
      <c r="AU307" s="72" t="s">
        <v>319</v>
      </c>
      <c r="AV307" s="76">
        <v>0</v>
      </c>
      <c r="AW307" s="81" t="s">
        <v>73</v>
      </c>
      <c r="AX307" s="82">
        <v>0</v>
      </c>
      <c r="AY307" s="143">
        <f t="shared" si="28"/>
        <v>15000000</v>
      </c>
      <c r="AZ307" s="84">
        <f t="shared" si="29"/>
        <v>0</v>
      </c>
      <c r="BA307" s="85">
        <v>0</v>
      </c>
      <c r="BB307" s="81" t="s">
        <v>73</v>
      </c>
      <c r="BC307" s="72" t="s">
        <v>123</v>
      </c>
      <c r="BD307" s="289" t="s">
        <v>7188</v>
      </c>
      <c r="BE307" s="71" t="s">
        <v>65</v>
      </c>
      <c r="BF307" s="71" t="s">
        <v>65</v>
      </c>
    </row>
    <row r="308" spans="2:58" x14ac:dyDescent="0.25">
      <c r="B308" s="71">
        <v>2025</v>
      </c>
      <c r="C308" s="71">
        <v>891780111</v>
      </c>
      <c r="D308" s="71" t="s">
        <v>63</v>
      </c>
      <c r="E308" s="102" t="s">
        <v>7187</v>
      </c>
      <c r="F308" s="72" t="s">
        <v>7186</v>
      </c>
      <c r="G308" s="72">
        <v>0</v>
      </c>
      <c r="H308" s="72" t="s">
        <v>71</v>
      </c>
      <c r="I308" s="72" t="s">
        <v>64</v>
      </c>
      <c r="J308" s="104" t="s">
        <v>81</v>
      </c>
      <c r="K308" s="75" t="s">
        <v>7185</v>
      </c>
      <c r="L308" s="76">
        <v>22800000</v>
      </c>
      <c r="M308" s="72" t="s">
        <v>66</v>
      </c>
      <c r="N308" s="75" t="s">
        <v>7184</v>
      </c>
      <c r="O308" s="75">
        <v>1083007615</v>
      </c>
      <c r="P308" s="75">
        <v>123</v>
      </c>
      <c r="Q308" s="80">
        <v>45679</v>
      </c>
      <c r="R308" s="75">
        <v>1353279124</v>
      </c>
      <c r="S308" s="78">
        <v>45847</v>
      </c>
      <c r="T308" s="76">
        <v>22800000</v>
      </c>
      <c r="U308" s="76">
        <v>23577</v>
      </c>
      <c r="V308" s="72" t="s">
        <v>65</v>
      </c>
      <c r="W308" s="76">
        <v>85155333</v>
      </c>
      <c r="X308" s="104" t="s">
        <v>2931</v>
      </c>
      <c r="Y308" s="78">
        <v>45847</v>
      </c>
      <c r="Z308" s="78">
        <v>45847</v>
      </c>
      <c r="AA308" s="78" t="s">
        <v>73</v>
      </c>
      <c r="AB308" s="78">
        <v>46021</v>
      </c>
      <c r="AC308" s="102">
        <f t="shared" si="24"/>
        <v>174</v>
      </c>
      <c r="AD308" s="72">
        <v>0</v>
      </c>
      <c r="AE308" s="76">
        <v>0</v>
      </c>
      <c r="AF308" s="72">
        <v>0</v>
      </c>
      <c r="AG308" s="79" t="s">
        <v>73</v>
      </c>
      <c r="AH308" s="102">
        <f t="shared" si="25"/>
        <v>0</v>
      </c>
      <c r="AI308" s="72">
        <v>0</v>
      </c>
      <c r="AJ308" s="76">
        <v>0</v>
      </c>
      <c r="AK308" s="72" t="s">
        <v>73</v>
      </c>
      <c r="AL308" s="80" t="s">
        <v>73</v>
      </c>
      <c r="AM308" s="72">
        <v>0</v>
      </c>
      <c r="AN308" s="80" t="s">
        <v>73</v>
      </c>
      <c r="AO308" s="80" t="s">
        <v>73</v>
      </c>
      <c r="AP308" s="80" t="s">
        <v>73</v>
      </c>
      <c r="AQ308" s="102">
        <f t="shared" si="26"/>
        <v>0</v>
      </c>
      <c r="AR308" s="102">
        <f t="shared" si="27"/>
        <v>22800000</v>
      </c>
      <c r="AS308" s="72" t="s">
        <v>65</v>
      </c>
      <c r="AT308" s="76">
        <v>22800000</v>
      </c>
      <c r="AU308" s="72" t="s">
        <v>319</v>
      </c>
      <c r="AV308" s="76">
        <v>0</v>
      </c>
      <c r="AW308" s="81" t="s">
        <v>73</v>
      </c>
      <c r="AX308" s="82">
        <v>0</v>
      </c>
      <c r="AY308" s="143">
        <f t="shared" si="28"/>
        <v>22800000</v>
      </c>
      <c r="AZ308" s="84">
        <f t="shared" si="29"/>
        <v>0</v>
      </c>
      <c r="BA308" s="85">
        <v>0</v>
      </c>
      <c r="BB308" s="81" t="s">
        <v>73</v>
      </c>
      <c r="BC308" s="72" t="s">
        <v>123</v>
      </c>
      <c r="BD308" s="289" t="s">
        <v>7183</v>
      </c>
      <c r="BE308" s="71" t="s">
        <v>65</v>
      </c>
      <c r="BF308" s="71" t="s">
        <v>65</v>
      </c>
    </row>
    <row r="309" spans="2:58" x14ac:dyDescent="0.25">
      <c r="B309" s="71">
        <v>2025</v>
      </c>
      <c r="C309" s="71">
        <v>891780111</v>
      </c>
      <c r="D309" s="71" t="s">
        <v>63</v>
      </c>
      <c r="E309" s="102" t="s">
        <v>7182</v>
      </c>
      <c r="F309" s="72" t="s">
        <v>7181</v>
      </c>
      <c r="G309" s="72">
        <v>0</v>
      </c>
      <c r="H309" s="72" t="s">
        <v>71</v>
      </c>
      <c r="I309" s="72" t="s">
        <v>64</v>
      </c>
      <c r="J309" s="104" t="s">
        <v>81</v>
      </c>
      <c r="K309" s="75" t="s">
        <v>7180</v>
      </c>
      <c r="L309" s="76">
        <v>21420000</v>
      </c>
      <c r="M309" s="72" t="s">
        <v>66</v>
      </c>
      <c r="N309" s="75" t="s">
        <v>7179</v>
      </c>
      <c r="O309" s="75">
        <v>1082984815</v>
      </c>
      <c r="P309" s="75">
        <v>123</v>
      </c>
      <c r="Q309" s="80">
        <v>45679</v>
      </c>
      <c r="R309" s="75">
        <v>1353279124</v>
      </c>
      <c r="S309" s="78">
        <v>45847</v>
      </c>
      <c r="T309" s="76">
        <v>21420000</v>
      </c>
      <c r="U309" s="76">
        <v>23576</v>
      </c>
      <c r="V309" s="72" t="s">
        <v>65</v>
      </c>
      <c r="W309" s="76">
        <v>85155333</v>
      </c>
      <c r="X309" s="104" t="s">
        <v>2931</v>
      </c>
      <c r="Y309" s="78">
        <v>45847</v>
      </c>
      <c r="Z309" s="78">
        <v>45847</v>
      </c>
      <c r="AA309" s="78" t="s">
        <v>73</v>
      </c>
      <c r="AB309" s="78">
        <v>46021</v>
      </c>
      <c r="AC309" s="102">
        <f t="shared" si="24"/>
        <v>174</v>
      </c>
      <c r="AD309" s="72">
        <v>0</v>
      </c>
      <c r="AE309" s="76">
        <v>0</v>
      </c>
      <c r="AF309" s="72">
        <v>0</v>
      </c>
      <c r="AG309" s="79" t="s">
        <v>73</v>
      </c>
      <c r="AH309" s="102">
        <f t="shared" si="25"/>
        <v>0</v>
      </c>
      <c r="AI309" s="72">
        <v>0</v>
      </c>
      <c r="AJ309" s="76">
        <v>0</v>
      </c>
      <c r="AK309" s="72" t="s">
        <v>73</v>
      </c>
      <c r="AL309" s="80" t="s">
        <v>73</v>
      </c>
      <c r="AM309" s="72">
        <v>0</v>
      </c>
      <c r="AN309" s="80" t="s">
        <v>73</v>
      </c>
      <c r="AO309" s="80" t="s">
        <v>73</v>
      </c>
      <c r="AP309" s="80" t="s">
        <v>73</v>
      </c>
      <c r="AQ309" s="102">
        <f t="shared" si="26"/>
        <v>0</v>
      </c>
      <c r="AR309" s="102">
        <f t="shared" si="27"/>
        <v>21420000</v>
      </c>
      <c r="AS309" s="72" t="s">
        <v>65</v>
      </c>
      <c r="AT309" s="76">
        <v>21420000</v>
      </c>
      <c r="AU309" s="72" t="s">
        <v>319</v>
      </c>
      <c r="AV309" s="76">
        <v>0</v>
      </c>
      <c r="AW309" s="81" t="s">
        <v>73</v>
      </c>
      <c r="AX309" s="82">
        <v>0</v>
      </c>
      <c r="AY309" s="143">
        <f t="shared" si="28"/>
        <v>21420000</v>
      </c>
      <c r="AZ309" s="84">
        <f t="shared" si="29"/>
        <v>0</v>
      </c>
      <c r="BA309" s="85">
        <v>0</v>
      </c>
      <c r="BB309" s="81" t="s">
        <v>73</v>
      </c>
      <c r="BC309" s="72" t="s">
        <v>123</v>
      </c>
      <c r="BD309" s="289" t="s">
        <v>7178</v>
      </c>
      <c r="BE309" s="71" t="s">
        <v>65</v>
      </c>
      <c r="BF309" s="71" t="s">
        <v>65</v>
      </c>
    </row>
    <row r="310" spans="2:58" x14ac:dyDescent="0.25">
      <c r="B310" s="71">
        <v>2025</v>
      </c>
      <c r="C310" s="71">
        <v>891780111</v>
      </c>
      <c r="D310" s="71" t="s">
        <v>63</v>
      </c>
      <c r="E310" s="102" t="s">
        <v>7177</v>
      </c>
      <c r="F310" s="72" t="s">
        <v>7176</v>
      </c>
      <c r="G310" s="72">
        <v>0</v>
      </c>
      <c r="H310" s="72" t="s">
        <v>71</v>
      </c>
      <c r="I310" s="72" t="s">
        <v>64</v>
      </c>
      <c r="J310" s="104" t="s">
        <v>81</v>
      </c>
      <c r="K310" s="75" t="s">
        <v>7175</v>
      </c>
      <c r="L310" s="76">
        <v>17010000</v>
      </c>
      <c r="M310" s="72" t="s">
        <v>66</v>
      </c>
      <c r="N310" s="75" t="s">
        <v>7174</v>
      </c>
      <c r="O310" s="75">
        <v>1083007524</v>
      </c>
      <c r="P310" s="75">
        <v>123</v>
      </c>
      <c r="Q310" s="80">
        <v>45679</v>
      </c>
      <c r="R310" s="75">
        <v>1353279124</v>
      </c>
      <c r="S310" s="78">
        <v>45847</v>
      </c>
      <c r="T310" s="76">
        <v>17010000</v>
      </c>
      <c r="U310" s="76">
        <v>23575</v>
      </c>
      <c r="V310" s="72" t="s">
        <v>65</v>
      </c>
      <c r="W310" s="76">
        <v>85155333</v>
      </c>
      <c r="X310" s="104" t="s">
        <v>2931</v>
      </c>
      <c r="Y310" s="78">
        <v>45847</v>
      </c>
      <c r="Z310" s="78">
        <v>45847</v>
      </c>
      <c r="AA310" s="78" t="s">
        <v>73</v>
      </c>
      <c r="AB310" s="78">
        <v>46021</v>
      </c>
      <c r="AC310" s="102">
        <f t="shared" si="24"/>
        <v>174</v>
      </c>
      <c r="AD310" s="72">
        <v>0</v>
      </c>
      <c r="AE310" s="76">
        <v>0</v>
      </c>
      <c r="AF310" s="72">
        <v>0</v>
      </c>
      <c r="AG310" s="79" t="s">
        <v>73</v>
      </c>
      <c r="AH310" s="102">
        <f t="shared" si="25"/>
        <v>0</v>
      </c>
      <c r="AI310" s="72">
        <v>0</v>
      </c>
      <c r="AJ310" s="76">
        <v>0</v>
      </c>
      <c r="AK310" s="72" t="s">
        <v>73</v>
      </c>
      <c r="AL310" s="80" t="s">
        <v>73</v>
      </c>
      <c r="AM310" s="72">
        <v>0</v>
      </c>
      <c r="AN310" s="80" t="s">
        <v>73</v>
      </c>
      <c r="AO310" s="80" t="s">
        <v>73</v>
      </c>
      <c r="AP310" s="80" t="s">
        <v>73</v>
      </c>
      <c r="AQ310" s="102">
        <f t="shared" si="26"/>
        <v>0</v>
      </c>
      <c r="AR310" s="102">
        <f t="shared" si="27"/>
        <v>17010000</v>
      </c>
      <c r="AS310" s="72" t="s">
        <v>65</v>
      </c>
      <c r="AT310" s="76">
        <v>17010000</v>
      </c>
      <c r="AU310" s="72" t="s">
        <v>319</v>
      </c>
      <c r="AV310" s="76">
        <v>0</v>
      </c>
      <c r="AW310" s="81" t="s">
        <v>73</v>
      </c>
      <c r="AX310" s="82">
        <v>0</v>
      </c>
      <c r="AY310" s="143">
        <f t="shared" si="28"/>
        <v>17010000</v>
      </c>
      <c r="AZ310" s="84">
        <f t="shared" si="29"/>
        <v>0</v>
      </c>
      <c r="BA310" s="85">
        <v>0</v>
      </c>
      <c r="BB310" s="81" t="s">
        <v>73</v>
      </c>
      <c r="BC310" s="72" t="s">
        <v>123</v>
      </c>
      <c r="BD310" s="289" t="s">
        <v>7173</v>
      </c>
      <c r="BE310" s="71" t="s">
        <v>65</v>
      </c>
      <c r="BF310" s="71" t="s">
        <v>65</v>
      </c>
    </row>
    <row r="311" spans="2:58" x14ac:dyDescent="0.25">
      <c r="B311" s="71">
        <v>2025</v>
      </c>
      <c r="C311" s="71">
        <v>891780111</v>
      </c>
      <c r="D311" s="71" t="s">
        <v>63</v>
      </c>
      <c r="E311" s="102" t="s">
        <v>7172</v>
      </c>
      <c r="F311" s="72" t="s">
        <v>7171</v>
      </c>
      <c r="G311" s="72">
        <v>0</v>
      </c>
      <c r="H311" s="72" t="s">
        <v>71</v>
      </c>
      <c r="I311" s="72" t="s">
        <v>64</v>
      </c>
      <c r="J311" s="104" t="s">
        <v>81</v>
      </c>
      <c r="K311" s="75" t="s">
        <v>7170</v>
      </c>
      <c r="L311" s="76">
        <v>15780000</v>
      </c>
      <c r="M311" s="72" t="s">
        <v>66</v>
      </c>
      <c r="N311" s="75" t="s">
        <v>7169</v>
      </c>
      <c r="O311" s="75">
        <v>1083045066</v>
      </c>
      <c r="P311" s="75">
        <v>123</v>
      </c>
      <c r="Q311" s="80">
        <v>45679</v>
      </c>
      <c r="R311" s="75">
        <v>1353279124</v>
      </c>
      <c r="S311" s="78">
        <v>45847</v>
      </c>
      <c r="T311" s="76">
        <v>15780000</v>
      </c>
      <c r="U311" s="76">
        <v>23573</v>
      </c>
      <c r="V311" s="72" t="s">
        <v>65</v>
      </c>
      <c r="W311" s="76">
        <v>85155333</v>
      </c>
      <c r="X311" s="104" t="s">
        <v>2931</v>
      </c>
      <c r="Y311" s="78">
        <v>45847</v>
      </c>
      <c r="Z311" s="78">
        <v>45847</v>
      </c>
      <c r="AA311" s="78" t="s">
        <v>73</v>
      </c>
      <c r="AB311" s="78">
        <v>45991</v>
      </c>
      <c r="AC311" s="102">
        <f t="shared" si="24"/>
        <v>144</v>
      </c>
      <c r="AD311" s="72">
        <v>0</v>
      </c>
      <c r="AE311" s="76">
        <v>0</v>
      </c>
      <c r="AF311" s="72">
        <v>0</v>
      </c>
      <c r="AG311" s="79" t="s">
        <v>73</v>
      </c>
      <c r="AH311" s="102">
        <f t="shared" si="25"/>
        <v>0</v>
      </c>
      <c r="AI311" s="72">
        <v>0</v>
      </c>
      <c r="AJ311" s="76">
        <v>0</v>
      </c>
      <c r="AK311" s="72" t="s">
        <v>73</v>
      </c>
      <c r="AL311" s="80" t="s">
        <v>73</v>
      </c>
      <c r="AM311" s="72">
        <v>0</v>
      </c>
      <c r="AN311" s="80" t="s">
        <v>73</v>
      </c>
      <c r="AO311" s="80" t="s">
        <v>73</v>
      </c>
      <c r="AP311" s="80" t="s">
        <v>73</v>
      </c>
      <c r="AQ311" s="102">
        <f t="shared" si="26"/>
        <v>0</v>
      </c>
      <c r="AR311" s="102">
        <f t="shared" si="27"/>
        <v>15780000</v>
      </c>
      <c r="AS311" s="72" t="s">
        <v>65</v>
      </c>
      <c r="AT311" s="76">
        <v>15780000</v>
      </c>
      <c r="AU311" s="72" t="s">
        <v>319</v>
      </c>
      <c r="AV311" s="76">
        <v>0</v>
      </c>
      <c r="AW311" s="81" t="s">
        <v>73</v>
      </c>
      <c r="AX311" s="82">
        <v>0</v>
      </c>
      <c r="AY311" s="143">
        <f t="shared" si="28"/>
        <v>15780000</v>
      </c>
      <c r="AZ311" s="84">
        <f t="shared" si="29"/>
        <v>0</v>
      </c>
      <c r="BA311" s="85">
        <v>0</v>
      </c>
      <c r="BB311" s="81" t="s">
        <v>73</v>
      </c>
      <c r="BC311" s="72" t="s">
        <v>123</v>
      </c>
      <c r="BD311" s="289" t="s">
        <v>7168</v>
      </c>
      <c r="BE311" s="71" t="s">
        <v>65</v>
      </c>
      <c r="BF311" s="71" t="s">
        <v>65</v>
      </c>
    </row>
    <row r="312" spans="2:58" x14ac:dyDescent="0.25">
      <c r="B312" s="71">
        <v>2025</v>
      </c>
      <c r="C312" s="71">
        <v>891780111</v>
      </c>
      <c r="D312" s="71" t="s">
        <v>63</v>
      </c>
      <c r="E312" s="102" t="s">
        <v>7167</v>
      </c>
      <c r="F312" s="72" t="s">
        <v>7166</v>
      </c>
      <c r="G312" s="72">
        <v>0</v>
      </c>
      <c r="H312" s="72" t="s">
        <v>71</v>
      </c>
      <c r="I312" s="72" t="s">
        <v>2884</v>
      </c>
      <c r="J312" s="104" t="s">
        <v>81</v>
      </c>
      <c r="K312" s="75" t="s">
        <v>7165</v>
      </c>
      <c r="L312" s="76">
        <v>24000000</v>
      </c>
      <c r="M312" s="72" t="s">
        <v>66</v>
      </c>
      <c r="N312" s="75" t="s">
        <v>7164</v>
      </c>
      <c r="O312" s="75">
        <v>1143335800</v>
      </c>
      <c r="P312" s="75">
        <v>1290</v>
      </c>
      <c r="Q312" s="78">
        <v>45819</v>
      </c>
      <c r="R312" s="75">
        <v>644600000</v>
      </c>
      <c r="S312" s="78">
        <v>45847</v>
      </c>
      <c r="T312" s="76">
        <v>24000000</v>
      </c>
      <c r="U312" s="76">
        <v>23574</v>
      </c>
      <c r="V312" s="72" t="s">
        <v>65</v>
      </c>
      <c r="W312" s="76">
        <v>16078654</v>
      </c>
      <c r="X312" s="104" t="s">
        <v>365</v>
      </c>
      <c r="Y312" s="78">
        <v>45847</v>
      </c>
      <c r="Z312" s="78">
        <v>45847</v>
      </c>
      <c r="AA312" s="78" t="s">
        <v>73</v>
      </c>
      <c r="AB312" s="78">
        <v>46022</v>
      </c>
      <c r="AC312" s="102">
        <f t="shared" si="24"/>
        <v>175</v>
      </c>
      <c r="AD312" s="72">
        <v>0</v>
      </c>
      <c r="AE312" s="76">
        <v>0</v>
      </c>
      <c r="AF312" s="72">
        <v>0</v>
      </c>
      <c r="AG312" s="79" t="s">
        <v>73</v>
      </c>
      <c r="AH312" s="102">
        <f t="shared" si="25"/>
        <v>0</v>
      </c>
      <c r="AI312" s="72">
        <v>0</v>
      </c>
      <c r="AJ312" s="76">
        <v>0</v>
      </c>
      <c r="AK312" s="72" t="s">
        <v>73</v>
      </c>
      <c r="AL312" s="80" t="s">
        <v>73</v>
      </c>
      <c r="AM312" s="72">
        <v>0</v>
      </c>
      <c r="AN312" s="80" t="s">
        <v>73</v>
      </c>
      <c r="AO312" s="80" t="s">
        <v>73</v>
      </c>
      <c r="AP312" s="80" t="s">
        <v>73</v>
      </c>
      <c r="AQ312" s="102">
        <f t="shared" si="26"/>
        <v>0</v>
      </c>
      <c r="AR312" s="102">
        <f t="shared" si="27"/>
        <v>24000000</v>
      </c>
      <c r="AS312" s="72" t="s">
        <v>319</v>
      </c>
      <c r="AT312" s="76">
        <v>0</v>
      </c>
      <c r="AU312" s="72" t="s">
        <v>319</v>
      </c>
      <c r="AV312" s="76">
        <v>0</v>
      </c>
      <c r="AW312" s="81" t="s">
        <v>73</v>
      </c>
      <c r="AX312" s="82">
        <v>0</v>
      </c>
      <c r="AY312" s="143">
        <f t="shared" si="28"/>
        <v>24000000</v>
      </c>
      <c r="AZ312" s="84">
        <f t="shared" si="29"/>
        <v>0</v>
      </c>
      <c r="BA312" s="85">
        <v>0</v>
      </c>
      <c r="BB312" s="81" t="s">
        <v>73</v>
      </c>
      <c r="BC312" s="72" t="s">
        <v>123</v>
      </c>
      <c r="BD312" s="289" t="s">
        <v>7163</v>
      </c>
      <c r="BE312" s="71" t="s">
        <v>65</v>
      </c>
      <c r="BF312" s="71" t="s">
        <v>65</v>
      </c>
    </row>
    <row r="313" spans="2:58" x14ac:dyDescent="0.25">
      <c r="B313" s="71">
        <v>2025</v>
      </c>
      <c r="C313" s="71">
        <v>891780111</v>
      </c>
      <c r="D313" s="71" t="s">
        <v>63</v>
      </c>
      <c r="E313" s="102" t="s">
        <v>7162</v>
      </c>
      <c r="F313" s="72" t="s">
        <v>7161</v>
      </c>
      <c r="G313" s="72">
        <v>0</v>
      </c>
      <c r="H313" s="72" t="s">
        <v>71</v>
      </c>
      <c r="I313" s="72" t="s">
        <v>64</v>
      </c>
      <c r="J313" s="104" t="s">
        <v>81</v>
      </c>
      <c r="K313" s="75" t="s">
        <v>7160</v>
      </c>
      <c r="L313" s="76">
        <v>15780000</v>
      </c>
      <c r="M313" s="72" t="s">
        <v>66</v>
      </c>
      <c r="N313" s="75" t="s">
        <v>7159</v>
      </c>
      <c r="O313" s="75">
        <v>1085230612</v>
      </c>
      <c r="P313" s="75">
        <v>123</v>
      </c>
      <c r="Q313" s="78">
        <v>45679</v>
      </c>
      <c r="R313" s="75">
        <v>1353279124</v>
      </c>
      <c r="S313" s="78">
        <v>45848</v>
      </c>
      <c r="T313" s="76">
        <v>15780000</v>
      </c>
      <c r="U313" s="76">
        <v>23747</v>
      </c>
      <c r="V313" s="72" t="s">
        <v>65</v>
      </c>
      <c r="W313" s="76">
        <v>85155333</v>
      </c>
      <c r="X313" s="104" t="s">
        <v>2931</v>
      </c>
      <c r="Y313" s="78">
        <v>45848</v>
      </c>
      <c r="Z313" s="78">
        <v>45848</v>
      </c>
      <c r="AA313" s="78" t="s">
        <v>73</v>
      </c>
      <c r="AB313" s="78">
        <v>45991</v>
      </c>
      <c r="AC313" s="102">
        <f t="shared" si="24"/>
        <v>143</v>
      </c>
      <c r="AD313" s="72">
        <v>0</v>
      </c>
      <c r="AE313" s="76">
        <v>0</v>
      </c>
      <c r="AF313" s="72">
        <v>0</v>
      </c>
      <c r="AG313" s="79" t="s">
        <v>73</v>
      </c>
      <c r="AH313" s="102">
        <f t="shared" si="25"/>
        <v>0</v>
      </c>
      <c r="AI313" s="72">
        <v>0</v>
      </c>
      <c r="AJ313" s="76">
        <v>0</v>
      </c>
      <c r="AK313" s="72" t="s">
        <v>73</v>
      </c>
      <c r="AL313" s="80" t="s">
        <v>73</v>
      </c>
      <c r="AM313" s="72">
        <v>0</v>
      </c>
      <c r="AN313" s="80" t="s">
        <v>73</v>
      </c>
      <c r="AO313" s="80" t="s">
        <v>73</v>
      </c>
      <c r="AP313" s="80" t="s">
        <v>73</v>
      </c>
      <c r="AQ313" s="102">
        <f t="shared" si="26"/>
        <v>0</v>
      </c>
      <c r="AR313" s="102">
        <f t="shared" si="27"/>
        <v>15780000</v>
      </c>
      <c r="AS313" s="72" t="s">
        <v>65</v>
      </c>
      <c r="AT313" s="76">
        <v>15780000</v>
      </c>
      <c r="AU313" s="72" t="s">
        <v>319</v>
      </c>
      <c r="AV313" s="76">
        <v>0</v>
      </c>
      <c r="AW313" s="81" t="s">
        <v>73</v>
      </c>
      <c r="AX313" s="82">
        <v>0</v>
      </c>
      <c r="AY313" s="143">
        <f t="shared" si="28"/>
        <v>15780000</v>
      </c>
      <c r="AZ313" s="84">
        <f t="shared" si="29"/>
        <v>0</v>
      </c>
      <c r="BA313" s="85">
        <v>0</v>
      </c>
      <c r="BB313" s="81" t="s">
        <v>73</v>
      </c>
      <c r="BC313" s="72" t="s">
        <v>123</v>
      </c>
      <c r="BD313" s="289" t="s">
        <v>7158</v>
      </c>
      <c r="BE313" s="71" t="s">
        <v>65</v>
      </c>
      <c r="BF313" s="71" t="s">
        <v>65</v>
      </c>
    </row>
    <row r="314" spans="2:58" x14ac:dyDescent="0.25">
      <c r="B314" s="71">
        <v>2025</v>
      </c>
      <c r="C314" s="71">
        <v>891780111</v>
      </c>
      <c r="D314" s="71" t="s">
        <v>63</v>
      </c>
      <c r="E314" s="102" t="s">
        <v>7157</v>
      </c>
      <c r="F314" s="72" t="s">
        <v>7156</v>
      </c>
      <c r="G314" s="72">
        <v>0</v>
      </c>
      <c r="H314" s="72" t="s">
        <v>71</v>
      </c>
      <c r="I314" s="72" t="s">
        <v>64</v>
      </c>
      <c r="J314" s="104" t="s">
        <v>81</v>
      </c>
      <c r="K314" s="75" t="s">
        <v>7155</v>
      </c>
      <c r="L314" s="76">
        <v>12000000</v>
      </c>
      <c r="M314" s="72" t="s">
        <v>66</v>
      </c>
      <c r="N314" s="75" t="s">
        <v>4070</v>
      </c>
      <c r="O314" s="75">
        <v>1001911525</v>
      </c>
      <c r="P314" s="75">
        <v>123</v>
      </c>
      <c r="Q314" s="78">
        <v>45679</v>
      </c>
      <c r="R314" s="75">
        <v>1353279124</v>
      </c>
      <c r="S314" s="78">
        <v>45848</v>
      </c>
      <c r="T314" s="76">
        <v>12000000</v>
      </c>
      <c r="U314" s="76">
        <v>23746</v>
      </c>
      <c r="V314" s="72" t="s">
        <v>65</v>
      </c>
      <c r="W314" s="76">
        <v>1082939683</v>
      </c>
      <c r="X314" s="104" t="s">
        <v>2881</v>
      </c>
      <c r="Y314" s="78">
        <v>45848</v>
      </c>
      <c r="Z314" s="78">
        <v>45848</v>
      </c>
      <c r="AA314" s="78" t="s">
        <v>73</v>
      </c>
      <c r="AB314" s="78">
        <v>45960</v>
      </c>
      <c r="AC314" s="102">
        <f t="shared" si="24"/>
        <v>112</v>
      </c>
      <c r="AD314" s="72">
        <v>0</v>
      </c>
      <c r="AE314" s="76">
        <v>0</v>
      </c>
      <c r="AF314" s="72">
        <v>0</v>
      </c>
      <c r="AG314" s="79" t="s">
        <v>73</v>
      </c>
      <c r="AH314" s="102">
        <f t="shared" si="25"/>
        <v>0</v>
      </c>
      <c r="AI314" s="72">
        <v>0</v>
      </c>
      <c r="AJ314" s="76">
        <v>0</v>
      </c>
      <c r="AK314" s="72" t="s">
        <v>73</v>
      </c>
      <c r="AL314" s="80" t="s">
        <v>73</v>
      </c>
      <c r="AM314" s="72">
        <v>0</v>
      </c>
      <c r="AN314" s="80" t="s">
        <v>73</v>
      </c>
      <c r="AO314" s="80" t="s">
        <v>73</v>
      </c>
      <c r="AP314" s="80" t="s">
        <v>73</v>
      </c>
      <c r="AQ314" s="102">
        <f t="shared" si="26"/>
        <v>0</v>
      </c>
      <c r="AR314" s="102">
        <f t="shared" si="27"/>
        <v>12000000</v>
      </c>
      <c r="AS314" s="72" t="s">
        <v>65</v>
      </c>
      <c r="AT314" s="76">
        <v>12000000</v>
      </c>
      <c r="AU314" s="72" t="s">
        <v>319</v>
      </c>
      <c r="AV314" s="76">
        <v>0</v>
      </c>
      <c r="AW314" s="81" t="s">
        <v>73</v>
      </c>
      <c r="AX314" s="82">
        <v>0</v>
      </c>
      <c r="AY314" s="143">
        <f t="shared" si="28"/>
        <v>12000000</v>
      </c>
      <c r="AZ314" s="84">
        <f t="shared" si="29"/>
        <v>0</v>
      </c>
      <c r="BA314" s="85">
        <v>1</v>
      </c>
      <c r="BB314" s="81" t="s">
        <v>73</v>
      </c>
      <c r="BC314" s="72" t="s">
        <v>208</v>
      </c>
      <c r="BD314" s="289" t="s">
        <v>7154</v>
      </c>
      <c r="BE314" s="71" t="s">
        <v>65</v>
      </c>
      <c r="BF314" s="71" t="s">
        <v>65</v>
      </c>
    </row>
    <row r="315" spans="2:58" x14ac:dyDescent="0.25">
      <c r="B315" s="71">
        <v>2025</v>
      </c>
      <c r="C315" s="71">
        <v>891780111</v>
      </c>
      <c r="D315" s="71" t="s">
        <v>63</v>
      </c>
      <c r="E315" s="102" t="s">
        <v>7153</v>
      </c>
      <c r="F315" s="72" t="s">
        <v>7152</v>
      </c>
      <c r="G315" s="72">
        <v>0</v>
      </c>
      <c r="H315" s="72" t="s">
        <v>71</v>
      </c>
      <c r="I315" s="72" t="s">
        <v>2884</v>
      </c>
      <c r="J315" s="104" t="s">
        <v>81</v>
      </c>
      <c r="K315" s="75" t="s">
        <v>7151</v>
      </c>
      <c r="L315" s="76">
        <v>7000000</v>
      </c>
      <c r="M315" s="72" t="s">
        <v>66</v>
      </c>
      <c r="N315" s="75" t="s">
        <v>7150</v>
      </c>
      <c r="O315" s="75">
        <v>1083003056</v>
      </c>
      <c r="P315" s="75">
        <v>1158</v>
      </c>
      <c r="Q315" s="78">
        <v>45800</v>
      </c>
      <c r="R315" s="75">
        <v>53794260</v>
      </c>
      <c r="S315" s="78">
        <v>45849</v>
      </c>
      <c r="T315" s="76">
        <v>7000000</v>
      </c>
      <c r="U315" s="76">
        <v>23797</v>
      </c>
      <c r="V315" s="72" t="s">
        <v>65</v>
      </c>
      <c r="W315" s="76">
        <v>72221403</v>
      </c>
      <c r="X315" s="104" t="s">
        <v>5709</v>
      </c>
      <c r="Y315" s="78">
        <v>45849</v>
      </c>
      <c r="Z315" s="78">
        <v>45849</v>
      </c>
      <c r="AA315" s="78" t="s">
        <v>73</v>
      </c>
      <c r="AB315" s="78">
        <v>45869</v>
      </c>
      <c r="AC315" s="102">
        <f t="shared" si="24"/>
        <v>20</v>
      </c>
      <c r="AD315" s="72">
        <v>0</v>
      </c>
      <c r="AE315" s="76">
        <v>0</v>
      </c>
      <c r="AF315" s="72">
        <v>0</v>
      </c>
      <c r="AG315" s="79" t="s">
        <v>73</v>
      </c>
      <c r="AH315" s="102">
        <f t="shared" si="25"/>
        <v>0</v>
      </c>
      <c r="AI315" s="72">
        <v>0</v>
      </c>
      <c r="AJ315" s="76">
        <v>0</v>
      </c>
      <c r="AK315" s="72" t="s">
        <v>73</v>
      </c>
      <c r="AL315" s="80" t="s">
        <v>73</v>
      </c>
      <c r="AM315" s="72">
        <v>0</v>
      </c>
      <c r="AN315" s="80" t="s">
        <v>73</v>
      </c>
      <c r="AO315" s="80" t="s">
        <v>73</v>
      </c>
      <c r="AP315" s="80" t="s">
        <v>73</v>
      </c>
      <c r="AQ315" s="102">
        <f t="shared" si="26"/>
        <v>0</v>
      </c>
      <c r="AR315" s="102">
        <f t="shared" si="27"/>
        <v>7000000</v>
      </c>
      <c r="AS315" s="72" t="s">
        <v>319</v>
      </c>
      <c r="AT315" s="76">
        <v>0</v>
      </c>
      <c r="AU315" s="72" t="s">
        <v>319</v>
      </c>
      <c r="AV315" s="76">
        <v>0</v>
      </c>
      <c r="AW315" s="81" t="s">
        <v>73</v>
      </c>
      <c r="AX315" s="82">
        <v>0</v>
      </c>
      <c r="AY315" s="143">
        <f t="shared" si="28"/>
        <v>7000000</v>
      </c>
      <c r="AZ315" s="84">
        <f t="shared" si="29"/>
        <v>0</v>
      </c>
      <c r="BA315" s="85">
        <v>1</v>
      </c>
      <c r="BB315" s="81" t="s">
        <v>73</v>
      </c>
      <c r="BC315" s="72" t="s">
        <v>208</v>
      </c>
      <c r="BD315" s="289" t="s">
        <v>7149</v>
      </c>
      <c r="BE315" s="71" t="s">
        <v>65</v>
      </c>
      <c r="BF315" s="71" t="s">
        <v>65</v>
      </c>
    </row>
    <row r="316" spans="2:58" x14ac:dyDescent="0.25">
      <c r="B316" s="71">
        <v>2025</v>
      </c>
      <c r="C316" s="71">
        <v>891780111</v>
      </c>
      <c r="D316" s="71" t="s">
        <v>63</v>
      </c>
      <c r="E316" s="102" t="s">
        <v>7148</v>
      </c>
      <c r="F316" s="72" t="s">
        <v>7147</v>
      </c>
      <c r="G316" s="72">
        <v>0</v>
      </c>
      <c r="H316" s="72" t="s">
        <v>71</v>
      </c>
      <c r="I316" s="72" t="s">
        <v>64</v>
      </c>
      <c r="J316" s="104" t="s">
        <v>81</v>
      </c>
      <c r="K316" s="75" t="s">
        <v>7146</v>
      </c>
      <c r="L316" s="76">
        <v>3300000</v>
      </c>
      <c r="M316" s="72" t="s">
        <v>66</v>
      </c>
      <c r="N316" s="75" t="s">
        <v>6365</v>
      </c>
      <c r="O316" s="75">
        <v>1082372495</v>
      </c>
      <c r="P316" s="75">
        <v>1200</v>
      </c>
      <c r="Q316" s="78">
        <v>45806</v>
      </c>
      <c r="R316" s="75">
        <v>3300000</v>
      </c>
      <c r="S316" s="78">
        <v>45849</v>
      </c>
      <c r="T316" s="76">
        <v>3300000</v>
      </c>
      <c r="U316" s="76">
        <v>23798</v>
      </c>
      <c r="V316" s="72" t="s">
        <v>65</v>
      </c>
      <c r="W316" s="76">
        <v>1082939683</v>
      </c>
      <c r="X316" s="104" t="s">
        <v>2881</v>
      </c>
      <c r="Y316" s="78">
        <v>45849</v>
      </c>
      <c r="Z316" s="78">
        <v>45849</v>
      </c>
      <c r="AA316" s="78" t="s">
        <v>73</v>
      </c>
      <c r="AB316" s="78">
        <v>45869</v>
      </c>
      <c r="AC316" s="102">
        <f t="shared" si="24"/>
        <v>20</v>
      </c>
      <c r="AD316" s="72">
        <v>0</v>
      </c>
      <c r="AE316" s="76">
        <v>0</v>
      </c>
      <c r="AF316" s="72">
        <v>0</v>
      </c>
      <c r="AG316" s="79" t="s">
        <v>73</v>
      </c>
      <c r="AH316" s="102">
        <f t="shared" si="25"/>
        <v>0</v>
      </c>
      <c r="AI316" s="72">
        <v>0</v>
      </c>
      <c r="AJ316" s="76">
        <v>0</v>
      </c>
      <c r="AK316" s="72" t="s">
        <v>73</v>
      </c>
      <c r="AL316" s="80" t="s">
        <v>73</v>
      </c>
      <c r="AM316" s="72">
        <v>0</v>
      </c>
      <c r="AN316" s="80" t="s">
        <v>73</v>
      </c>
      <c r="AO316" s="80" t="s">
        <v>73</v>
      </c>
      <c r="AP316" s="80" t="s">
        <v>73</v>
      </c>
      <c r="AQ316" s="102">
        <f t="shared" si="26"/>
        <v>0</v>
      </c>
      <c r="AR316" s="102">
        <f t="shared" si="27"/>
        <v>3300000</v>
      </c>
      <c r="AS316" s="72" t="s">
        <v>65</v>
      </c>
      <c r="AT316" s="76">
        <v>3300000</v>
      </c>
      <c r="AU316" s="72" t="s">
        <v>319</v>
      </c>
      <c r="AV316" s="76">
        <v>0</v>
      </c>
      <c r="AW316" s="81" t="s">
        <v>73</v>
      </c>
      <c r="AX316" s="82">
        <v>0</v>
      </c>
      <c r="AY316" s="143">
        <f t="shared" si="28"/>
        <v>3300000</v>
      </c>
      <c r="AZ316" s="84">
        <f t="shared" si="29"/>
        <v>0</v>
      </c>
      <c r="BA316" s="85">
        <v>1</v>
      </c>
      <c r="BB316" s="81" t="s">
        <v>73</v>
      </c>
      <c r="BC316" s="72" t="s">
        <v>208</v>
      </c>
      <c r="BD316" s="289" t="s">
        <v>7145</v>
      </c>
      <c r="BE316" s="71" t="s">
        <v>65</v>
      </c>
      <c r="BF316" s="71" t="s">
        <v>65</v>
      </c>
    </row>
    <row r="317" spans="2:58" x14ac:dyDescent="0.25">
      <c r="B317" s="71">
        <v>2025</v>
      </c>
      <c r="C317" s="71">
        <v>891780111</v>
      </c>
      <c r="D317" s="71" t="s">
        <v>63</v>
      </c>
      <c r="E317" s="102" t="s">
        <v>7144</v>
      </c>
      <c r="F317" s="72" t="s">
        <v>7143</v>
      </c>
      <c r="G317" s="72">
        <v>0</v>
      </c>
      <c r="H317" s="72" t="s">
        <v>71</v>
      </c>
      <c r="I317" s="72" t="s">
        <v>2884</v>
      </c>
      <c r="J317" s="104" t="s">
        <v>81</v>
      </c>
      <c r="K317" s="75" t="s">
        <v>7142</v>
      </c>
      <c r="L317" s="76">
        <v>28600000</v>
      </c>
      <c r="M317" s="72" t="s">
        <v>66</v>
      </c>
      <c r="N317" s="75" t="s">
        <v>6080</v>
      </c>
      <c r="O317" s="75">
        <v>7634777</v>
      </c>
      <c r="P317" s="75">
        <v>1465</v>
      </c>
      <c r="Q317" s="78">
        <v>45846</v>
      </c>
      <c r="R317" s="75">
        <v>885016000</v>
      </c>
      <c r="S317" s="78">
        <v>45849</v>
      </c>
      <c r="T317" s="76">
        <v>28600000</v>
      </c>
      <c r="U317" s="76">
        <v>23799</v>
      </c>
      <c r="V317" s="72" t="s">
        <v>65</v>
      </c>
      <c r="W317" s="76">
        <v>22793763</v>
      </c>
      <c r="X317" s="104" t="s">
        <v>4025</v>
      </c>
      <c r="Y317" s="78">
        <v>45849</v>
      </c>
      <c r="Z317" s="78">
        <v>45849</v>
      </c>
      <c r="AA317" s="78" t="s">
        <v>73</v>
      </c>
      <c r="AB317" s="78">
        <v>46003</v>
      </c>
      <c r="AC317" s="102">
        <f t="shared" si="24"/>
        <v>154</v>
      </c>
      <c r="AD317" s="72">
        <v>0</v>
      </c>
      <c r="AE317" s="76">
        <v>0</v>
      </c>
      <c r="AF317" s="72">
        <v>0</v>
      </c>
      <c r="AG317" s="79" t="s">
        <v>73</v>
      </c>
      <c r="AH317" s="102">
        <f t="shared" si="25"/>
        <v>0</v>
      </c>
      <c r="AI317" s="72">
        <v>1</v>
      </c>
      <c r="AJ317" s="76">
        <v>2253333.2999999998</v>
      </c>
      <c r="AK317" s="78" t="s">
        <v>73</v>
      </c>
      <c r="AL317" s="80" t="s">
        <v>73</v>
      </c>
      <c r="AM317" s="72">
        <v>0</v>
      </c>
      <c r="AN317" s="80" t="s">
        <v>73</v>
      </c>
      <c r="AO317" s="80" t="s">
        <v>73</v>
      </c>
      <c r="AP317" s="80" t="s">
        <v>73</v>
      </c>
      <c r="AQ317" s="102">
        <f t="shared" si="26"/>
        <v>0</v>
      </c>
      <c r="AR317" s="102">
        <f t="shared" si="27"/>
        <v>26346666.699999999</v>
      </c>
      <c r="AS317" s="72" t="s">
        <v>319</v>
      </c>
      <c r="AT317" s="76">
        <v>0</v>
      </c>
      <c r="AU317" s="72" t="s">
        <v>319</v>
      </c>
      <c r="AV317" s="76">
        <v>0</v>
      </c>
      <c r="AW317" s="81" t="s">
        <v>73</v>
      </c>
      <c r="AX317" s="82">
        <v>10400000</v>
      </c>
      <c r="AY317" s="143">
        <f t="shared" si="28"/>
        <v>15946666.699999999</v>
      </c>
      <c r="AZ317" s="84">
        <f t="shared" si="29"/>
        <v>0.39473684160584915</v>
      </c>
      <c r="BA317" s="85">
        <v>0.39</v>
      </c>
      <c r="BB317" s="81" t="s">
        <v>73</v>
      </c>
      <c r="BC317" s="72" t="s">
        <v>123</v>
      </c>
      <c r="BD317" s="289" t="s">
        <v>7141</v>
      </c>
      <c r="BE317" s="71" t="s">
        <v>65</v>
      </c>
      <c r="BF317" s="71" t="s">
        <v>65</v>
      </c>
    </row>
    <row r="318" spans="2:58" x14ac:dyDescent="0.25">
      <c r="B318" s="71">
        <v>2025</v>
      </c>
      <c r="C318" s="71">
        <v>891780111</v>
      </c>
      <c r="D318" s="71" t="s">
        <v>63</v>
      </c>
      <c r="E318" s="102" t="s">
        <v>7140</v>
      </c>
      <c r="F318" s="72" t="s">
        <v>7139</v>
      </c>
      <c r="G318" s="72">
        <v>0</v>
      </c>
      <c r="H318" s="72" t="s">
        <v>71</v>
      </c>
      <c r="I318" s="72" t="s">
        <v>2884</v>
      </c>
      <c r="J318" s="104" t="s">
        <v>81</v>
      </c>
      <c r="K318" s="75" t="s">
        <v>7138</v>
      </c>
      <c r="L318" s="76">
        <v>8000000</v>
      </c>
      <c r="M318" s="72" t="s">
        <v>66</v>
      </c>
      <c r="N318" s="75" t="s">
        <v>7137</v>
      </c>
      <c r="O318" s="75">
        <v>1082841537</v>
      </c>
      <c r="P318" s="75">
        <v>1158</v>
      </c>
      <c r="Q318" s="78">
        <v>45800</v>
      </c>
      <c r="R318" s="75">
        <v>53794260</v>
      </c>
      <c r="S318" s="78">
        <v>45849</v>
      </c>
      <c r="T318" s="76">
        <v>8000000</v>
      </c>
      <c r="U318" s="76">
        <v>23800</v>
      </c>
      <c r="V318" s="72" t="s">
        <v>65</v>
      </c>
      <c r="W318" s="76">
        <v>72221403</v>
      </c>
      <c r="X318" s="104" t="s">
        <v>5709</v>
      </c>
      <c r="Y318" s="78">
        <v>45849</v>
      </c>
      <c r="Z318" s="78">
        <v>45849</v>
      </c>
      <c r="AA318" s="78" t="s">
        <v>73</v>
      </c>
      <c r="AB318" s="78">
        <v>45869</v>
      </c>
      <c r="AC318" s="102">
        <f t="shared" si="24"/>
        <v>20</v>
      </c>
      <c r="AD318" s="72">
        <v>0</v>
      </c>
      <c r="AE318" s="76">
        <v>0</v>
      </c>
      <c r="AF318" s="72">
        <v>0</v>
      </c>
      <c r="AG318" s="79" t="s">
        <v>73</v>
      </c>
      <c r="AH318" s="102">
        <f t="shared" si="25"/>
        <v>0</v>
      </c>
      <c r="AI318" s="72">
        <v>0</v>
      </c>
      <c r="AJ318" s="76">
        <v>0</v>
      </c>
      <c r="AK318" s="72" t="s">
        <v>73</v>
      </c>
      <c r="AL318" s="80" t="s">
        <v>73</v>
      </c>
      <c r="AM318" s="72">
        <v>0</v>
      </c>
      <c r="AN318" s="80" t="s">
        <v>73</v>
      </c>
      <c r="AO318" s="80" t="s">
        <v>73</v>
      </c>
      <c r="AP318" s="80" t="s">
        <v>73</v>
      </c>
      <c r="AQ318" s="102">
        <f t="shared" si="26"/>
        <v>0</v>
      </c>
      <c r="AR318" s="102">
        <f t="shared" si="27"/>
        <v>8000000</v>
      </c>
      <c r="AS318" s="72" t="s">
        <v>319</v>
      </c>
      <c r="AT318" s="76">
        <v>0</v>
      </c>
      <c r="AU318" s="72" t="s">
        <v>319</v>
      </c>
      <c r="AV318" s="76">
        <v>0</v>
      </c>
      <c r="AW318" s="81" t="s">
        <v>73</v>
      </c>
      <c r="AX318" s="82">
        <v>0</v>
      </c>
      <c r="AY318" s="143">
        <f t="shared" si="28"/>
        <v>8000000</v>
      </c>
      <c r="AZ318" s="84">
        <f t="shared" si="29"/>
        <v>0</v>
      </c>
      <c r="BA318" s="85">
        <v>1</v>
      </c>
      <c r="BB318" s="81" t="s">
        <v>73</v>
      </c>
      <c r="BC318" s="72" t="s">
        <v>208</v>
      </c>
      <c r="BD318" s="289" t="s">
        <v>7136</v>
      </c>
      <c r="BE318" s="71" t="s">
        <v>65</v>
      </c>
      <c r="BF318" s="71" t="s">
        <v>65</v>
      </c>
    </row>
    <row r="319" spans="2:58" x14ac:dyDescent="0.25">
      <c r="B319" s="71">
        <v>2025</v>
      </c>
      <c r="C319" s="71">
        <v>891780111</v>
      </c>
      <c r="D319" s="71" t="s">
        <v>63</v>
      </c>
      <c r="E319" s="102" t="s">
        <v>7135</v>
      </c>
      <c r="F319" s="72" t="s">
        <v>7134</v>
      </c>
      <c r="G319" s="72">
        <v>0</v>
      </c>
      <c r="H319" s="72" t="s">
        <v>71</v>
      </c>
      <c r="I319" s="72" t="s">
        <v>2884</v>
      </c>
      <c r="J319" s="104" t="s">
        <v>81</v>
      </c>
      <c r="K319" s="75" t="s">
        <v>7133</v>
      </c>
      <c r="L319" s="76">
        <v>28600000</v>
      </c>
      <c r="M319" s="72" t="s">
        <v>66</v>
      </c>
      <c r="N319" s="75" t="s">
        <v>6067</v>
      </c>
      <c r="O319" s="75">
        <v>84459339</v>
      </c>
      <c r="P319" s="75">
        <v>1465</v>
      </c>
      <c r="Q319" s="78">
        <v>45846</v>
      </c>
      <c r="R319" s="75">
        <v>885016000</v>
      </c>
      <c r="S319" s="78">
        <v>45849</v>
      </c>
      <c r="T319" s="76">
        <v>28600000</v>
      </c>
      <c r="U319" s="76">
        <v>23801</v>
      </c>
      <c r="V319" s="72" t="s">
        <v>65</v>
      </c>
      <c r="W319" s="76">
        <v>22793763</v>
      </c>
      <c r="X319" s="104" t="s">
        <v>4025</v>
      </c>
      <c r="Y319" s="78">
        <v>45849</v>
      </c>
      <c r="Z319" s="78">
        <v>45849</v>
      </c>
      <c r="AA319" s="78" t="s">
        <v>73</v>
      </c>
      <c r="AB319" s="78">
        <v>46003</v>
      </c>
      <c r="AC319" s="102">
        <f t="shared" si="24"/>
        <v>154</v>
      </c>
      <c r="AD319" s="72">
        <v>0</v>
      </c>
      <c r="AE319" s="76">
        <v>0</v>
      </c>
      <c r="AF319" s="72">
        <v>0</v>
      </c>
      <c r="AG319" s="79" t="s">
        <v>73</v>
      </c>
      <c r="AH319" s="102">
        <f t="shared" si="25"/>
        <v>0</v>
      </c>
      <c r="AI319" s="72">
        <v>1</v>
      </c>
      <c r="AJ319" s="76">
        <v>2253333.2999999998</v>
      </c>
      <c r="AK319" s="72" t="s">
        <v>73</v>
      </c>
      <c r="AL319" s="80" t="s">
        <v>73</v>
      </c>
      <c r="AM319" s="72">
        <v>0</v>
      </c>
      <c r="AN319" s="80" t="s">
        <v>73</v>
      </c>
      <c r="AO319" s="80" t="s">
        <v>73</v>
      </c>
      <c r="AP319" s="80" t="s">
        <v>73</v>
      </c>
      <c r="AQ319" s="102">
        <f t="shared" si="26"/>
        <v>0</v>
      </c>
      <c r="AR319" s="102">
        <f t="shared" si="27"/>
        <v>26346666.699999999</v>
      </c>
      <c r="AS319" s="72" t="s">
        <v>319</v>
      </c>
      <c r="AT319" s="76">
        <v>0</v>
      </c>
      <c r="AU319" s="72" t="s">
        <v>319</v>
      </c>
      <c r="AV319" s="76">
        <v>0</v>
      </c>
      <c r="AW319" s="81" t="s">
        <v>73</v>
      </c>
      <c r="AX319" s="82">
        <v>10400000</v>
      </c>
      <c r="AY319" s="143">
        <f t="shared" si="28"/>
        <v>15946666.699999999</v>
      </c>
      <c r="AZ319" s="84">
        <f t="shared" si="29"/>
        <v>0.39473684160584915</v>
      </c>
      <c r="BA319" s="85">
        <v>0.39</v>
      </c>
      <c r="BB319" s="81" t="s">
        <v>73</v>
      </c>
      <c r="BC319" s="72" t="s">
        <v>123</v>
      </c>
      <c r="BD319" s="289" t="s">
        <v>7132</v>
      </c>
      <c r="BE319" s="71" t="s">
        <v>65</v>
      </c>
      <c r="BF319" s="71" t="s">
        <v>65</v>
      </c>
    </row>
    <row r="320" spans="2:58" x14ac:dyDescent="0.25">
      <c r="B320" s="71">
        <v>2025</v>
      </c>
      <c r="C320" s="71">
        <v>891780111</v>
      </c>
      <c r="D320" s="71" t="s">
        <v>63</v>
      </c>
      <c r="E320" s="102" t="s">
        <v>7131</v>
      </c>
      <c r="F320" s="72" t="s">
        <v>7130</v>
      </c>
      <c r="G320" s="72">
        <v>0</v>
      </c>
      <c r="H320" s="72" t="s">
        <v>71</v>
      </c>
      <c r="I320" s="72" t="s">
        <v>2884</v>
      </c>
      <c r="J320" s="104" t="s">
        <v>81</v>
      </c>
      <c r="K320" s="75" t="s">
        <v>7129</v>
      </c>
      <c r="L320" s="76">
        <v>23144000</v>
      </c>
      <c r="M320" s="72" t="s">
        <v>66</v>
      </c>
      <c r="N320" s="75" t="s">
        <v>7128</v>
      </c>
      <c r="O320" s="75">
        <v>1082872242</v>
      </c>
      <c r="P320" s="75">
        <v>1465</v>
      </c>
      <c r="Q320" s="78">
        <v>45846</v>
      </c>
      <c r="R320" s="75">
        <v>885016000</v>
      </c>
      <c r="S320" s="78">
        <v>45849</v>
      </c>
      <c r="T320" s="76">
        <v>23144000</v>
      </c>
      <c r="U320" s="76">
        <v>23802</v>
      </c>
      <c r="V320" s="72" t="s">
        <v>65</v>
      </c>
      <c r="W320" s="76">
        <v>1082939683</v>
      </c>
      <c r="X320" s="104" t="s">
        <v>2881</v>
      </c>
      <c r="Y320" s="78">
        <v>45849</v>
      </c>
      <c r="Z320" s="78">
        <v>45849</v>
      </c>
      <c r="AA320" s="78" t="s">
        <v>73</v>
      </c>
      <c r="AB320" s="78">
        <v>46003</v>
      </c>
      <c r="AC320" s="102">
        <f t="shared" si="24"/>
        <v>154</v>
      </c>
      <c r="AD320" s="72">
        <v>0</v>
      </c>
      <c r="AE320" s="76">
        <v>0</v>
      </c>
      <c r="AF320" s="72">
        <v>0</v>
      </c>
      <c r="AG320" s="79" t="s">
        <v>73</v>
      </c>
      <c r="AH320" s="102">
        <f t="shared" si="25"/>
        <v>0</v>
      </c>
      <c r="AI320" s="72">
        <v>1</v>
      </c>
      <c r="AJ320" s="76">
        <v>1823466.6</v>
      </c>
      <c r="AK320" s="72" t="s">
        <v>73</v>
      </c>
      <c r="AL320" s="80" t="s">
        <v>73</v>
      </c>
      <c r="AM320" s="72">
        <v>0</v>
      </c>
      <c r="AN320" s="80" t="s">
        <v>73</v>
      </c>
      <c r="AO320" s="80" t="s">
        <v>73</v>
      </c>
      <c r="AP320" s="80" t="s">
        <v>73</v>
      </c>
      <c r="AQ320" s="102">
        <f t="shared" si="26"/>
        <v>0</v>
      </c>
      <c r="AR320" s="102">
        <f t="shared" si="27"/>
        <v>21320533.399999999</v>
      </c>
      <c r="AS320" s="72" t="s">
        <v>319</v>
      </c>
      <c r="AT320" s="76">
        <v>0</v>
      </c>
      <c r="AU320" s="72" t="s">
        <v>319</v>
      </c>
      <c r="AV320" s="76">
        <v>0</v>
      </c>
      <c r="AW320" s="81" t="s">
        <v>73</v>
      </c>
      <c r="AX320" s="82">
        <v>8416000</v>
      </c>
      <c r="AY320" s="143">
        <f t="shared" si="28"/>
        <v>12904533.399999999</v>
      </c>
      <c r="AZ320" s="84">
        <f t="shared" si="29"/>
        <v>0.39473684087097</v>
      </c>
      <c r="BA320" s="85">
        <v>0.39</v>
      </c>
      <c r="BB320" s="81" t="s">
        <v>73</v>
      </c>
      <c r="BC320" s="72" t="s">
        <v>123</v>
      </c>
      <c r="BD320" s="289" t="s">
        <v>7127</v>
      </c>
      <c r="BE320" s="71" t="s">
        <v>65</v>
      </c>
      <c r="BF320" s="71" t="s">
        <v>65</v>
      </c>
    </row>
    <row r="321" spans="2:58" x14ac:dyDescent="0.25">
      <c r="B321" s="71">
        <v>2025</v>
      </c>
      <c r="C321" s="71">
        <v>891780111</v>
      </c>
      <c r="D321" s="71" t="s">
        <v>63</v>
      </c>
      <c r="E321" s="102" t="s">
        <v>7126</v>
      </c>
      <c r="F321" s="72" t="s">
        <v>7125</v>
      </c>
      <c r="G321" s="72">
        <v>0</v>
      </c>
      <c r="H321" s="72" t="s">
        <v>71</v>
      </c>
      <c r="I321" s="72" t="s">
        <v>2884</v>
      </c>
      <c r="J321" s="104" t="s">
        <v>81</v>
      </c>
      <c r="K321" s="75" t="s">
        <v>7124</v>
      </c>
      <c r="L321" s="76">
        <v>28600000</v>
      </c>
      <c r="M321" s="72" t="s">
        <v>66</v>
      </c>
      <c r="N321" s="75" t="s">
        <v>7123</v>
      </c>
      <c r="O321" s="75">
        <v>1042457246</v>
      </c>
      <c r="P321" s="75">
        <v>1465</v>
      </c>
      <c r="Q321" s="78">
        <v>45846</v>
      </c>
      <c r="R321" s="75">
        <v>885016000</v>
      </c>
      <c r="S321" s="78">
        <v>45852</v>
      </c>
      <c r="T321" s="76">
        <v>28600000</v>
      </c>
      <c r="U321" s="76">
        <v>23868</v>
      </c>
      <c r="V321" s="72" t="s">
        <v>65</v>
      </c>
      <c r="W321" s="76">
        <v>1082939683</v>
      </c>
      <c r="X321" s="104" t="s">
        <v>2881</v>
      </c>
      <c r="Y321" s="78">
        <v>45852</v>
      </c>
      <c r="Z321" s="78">
        <v>45852</v>
      </c>
      <c r="AA321" s="78" t="s">
        <v>73</v>
      </c>
      <c r="AB321" s="78">
        <v>46003</v>
      </c>
      <c r="AC321" s="102">
        <f t="shared" si="24"/>
        <v>151</v>
      </c>
      <c r="AD321" s="72">
        <v>0</v>
      </c>
      <c r="AE321" s="76">
        <v>0</v>
      </c>
      <c r="AF321" s="72">
        <v>0</v>
      </c>
      <c r="AG321" s="79" t="s">
        <v>73</v>
      </c>
      <c r="AH321" s="102">
        <f t="shared" si="25"/>
        <v>0</v>
      </c>
      <c r="AI321" s="72">
        <v>1</v>
      </c>
      <c r="AJ321" s="76">
        <v>2773333.3</v>
      </c>
      <c r="AK321" s="72" t="s">
        <v>73</v>
      </c>
      <c r="AL321" s="80" t="s">
        <v>73</v>
      </c>
      <c r="AM321" s="72">
        <v>0</v>
      </c>
      <c r="AN321" s="80" t="s">
        <v>73</v>
      </c>
      <c r="AO321" s="80" t="s">
        <v>73</v>
      </c>
      <c r="AP321" s="80" t="s">
        <v>73</v>
      </c>
      <c r="AQ321" s="102">
        <f t="shared" si="26"/>
        <v>0</v>
      </c>
      <c r="AR321" s="102">
        <f t="shared" si="27"/>
        <v>25826666.699999999</v>
      </c>
      <c r="AS321" s="72" t="s">
        <v>319</v>
      </c>
      <c r="AT321" s="76">
        <v>0</v>
      </c>
      <c r="AU321" s="72" t="s">
        <v>319</v>
      </c>
      <c r="AV321" s="76">
        <v>0</v>
      </c>
      <c r="AW321" s="81" t="s">
        <v>73</v>
      </c>
      <c r="AX321" s="82">
        <v>10400000</v>
      </c>
      <c r="AY321" s="143">
        <f t="shared" si="28"/>
        <v>15426666.699999999</v>
      </c>
      <c r="AZ321" s="84">
        <f t="shared" si="29"/>
        <v>0.40268456323866214</v>
      </c>
      <c r="BA321" s="85">
        <v>0.4</v>
      </c>
      <c r="BB321" s="81" t="s">
        <v>73</v>
      </c>
      <c r="BC321" s="72" t="s">
        <v>123</v>
      </c>
      <c r="BD321" s="289" t="s">
        <v>7122</v>
      </c>
      <c r="BE321" s="71" t="s">
        <v>65</v>
      </c>
      <c r="BF321" s="71" t="s">
        <v>65</v>
      </c>
    </row>
    <row r="322" spans="2:58" x14ac:dyDescent="0.25">
      <c r="B322" s="71">
        <v>2025</v>
      </c>
      <c r="C322" s="71">
        <v>891780111</v>
      </c>
      <c r="D322" s="71" t="s">
        <v>63</v>
      </c>
      <c r="E322" s="102" t="s">
        <v>7121</v>
      </c>
      <c r="F322" s="72" t="s">
        <v>7120</v>
      </c>
      <c r="G322" s="72">
        <v>0</v>
      </c>
      <c r="H322" s="72" t="s">
        <v>71</v>
      </c>
      <c r="I322" s="72" t="s">
        <v>2884</v>
      </c>
      <c r="J322" s="104" t="s">
        <v>81</v>
      </c>
      <c r="K322" s="75" t="s">
        <v>7119</v>
      </c>
      <c r="L322" s="76">
        <v>28600000</v>
      </c>
      <c r="M322" s="72" t="s">
        <v>66</v>
      </c>
      <c r="N322" s="75" t="s">
        <v>6970</v>
      </c>
      <c r="O322" s="75">
        <v>1083029427</v>
      </c>
      <c r="P322" s="75">
        <v>1465</v>
      </c>
      <c r="Q322" s="78">
        <v>45846</v>
      </c>
      <c r="R322" s="75">
        <v>885016000</v>
      </c>
      <c r="S322" s="78">
        <v>45852</v>
      </c>
      <c r="T322" s="76">
        <v>28600000</v>
      </c>
      <c r="U322" s="76">
        <v>23869</v>
      </c>
      <c r="V322" s="72" t="s">
        <v>65</v>
      </c>
      <c r="W322" s="76">
        <v>1082939683</v>
      </c>
      <c r="X322" s="104" t="s">
        <v>2881</v>
      </c>
      <c r="Y322" s="78">
        <v>45852</v>
      </c>
      <c r="Z322" s="78">
        <v>45852</v>
      </c>
      <c r="AA322" s="78" t="s">
        <v>73</v>
      </c>
      <c r="AB322" s="78">
        <v>46003</v>
      </c>
      <c r="AC322" s="102">
        <f t="shared" si="24"/>
        <v>151</v>
      </c>
      <c r="AD322" s="72">
        <v>0</v>
      </c>
      <c r="AE322" s="76">
        <v>0</v>
      </c>
      <c r="AF322" s="72">
        <v>0</v>
      </c>
      <c r="AG322" s="79" t="s">
        <v>73</v>
      </c>
      <c r="AH322" s="102">
        <f t="shared" si="25"/>
        <v>0</v>
      </c>
      <c r="AI322" s="72">
        <v>1</v>
      </c>
      <c r="AJ322" s="76">
        <v>2773333.3</v>
      </c>
      <c r="AK322" s="72" t="s">
        <v>73</v>
      </c>
      <c r="AL322" s="80" t="s">
        <v>73</v>
      </c>
      <c r="AM322" s="72">
        <v>0</v>
      </c>
      <c r="AN322" s="80" t="s">
        <v>73</v>
      </c>
      <c r="AO322" s="80" t="s">
        <v>73</v>
      </c>
      <c r="AP322" s="80" t="s">
        <v>73</v>
      </c>
      <c r="AQ322" s="102">
        <f t="shared" si="26"/>
        <v>0</v>
      </c>
      <c r="AR322" s="102">
        <f t="shared" si="27"/>
        <v>25826666.699999999</v>
      </c>
      <c r="AS322" s="72" t="s">
        <v>319</v>
      </c>
      <c r="AT322" s="76">
        <v>0</v>
      </c>
      <c r="AU322" s="72" t="s">
        <v>319</v>
      </c>
      <c r="AV322" s="76">
        <v>0</v>
      </c>
      <c r="AW322" s="81" t="s">
        <v>73</v>
      </c>
      <c r="AX322" s="82">
        <v>10400000</v>
      </c>
      <c r="AY322" s="143">
        <f t="shared" si="28"/>
        <v>15426666.699999999</v>
      </c>
      <c r="AZ322" s="84">
        <f t="shared" si="29"/>
        <v>0.40268456323866214</v>
      </c>
      <c r="BA322" s="85">
        <v>0.4</v>
      </c>
      <c r="BB322" s="81" t="s">
        <v>73</v>
      </c>
      <c r="BC322" s="72" t="s">
        <v>123</v>
      </c>
      <c r="BD322" s="289" t="s">
        <v>7118</v>
      </c>
      <c r="BE322" s="71" t="s">
        <v>65</v>
      </c>
      <c r="BF322" s="71" t="s">
        <v>65</v>
      </c>
    </row>
    <row r="323" spans="2:58" x14ac:dyDescent="0.25">
      <c r="B323" s="71">
        <v>2025</v>
      </c>
      <c r="C323" s="71">
        <v>891780111</v>
      </c>
      <c r="D323" s="71" t="s">
        <v>63</v>
      </c>
      <c r="E323" s="102" t="s">
        <v>7117</v>
      </c>
      <c r="F323" s="72" t="s">
        <v>7116</v>
      </c>
      <c r="G323" s="72">
        <v>0</v>
      </c>
      <c r="H323" s="72" t="s">
        <v>71</v>
      </c>
      <c r="I323" s="72" t="s">
        <v>2884</v>
      </c>
      <c r="J323" s="104" t="s">
        <v>81</v>
      </c>
      <c r="K323" s="75" t="s">
        <v>7115</v>
      </c>
      <c r="L323" s="76">
        <v>336200000</v>
      </c>
      <c r="M323" s="72" t="s">
        <v>66</v>
      </c>
      <c r="N323" s="75" t="s">
        <v>7078</v>
      </c>
      <c r="O323" s="75">
        <v>900924138</v>
      </c>
      <c r="P323" s="75">
        <v>1469</v>
      </c>
      <c r="Q323" s="78">
        <v>45846</v>
      </c>
      <c r="R323" s="75">
        <v>336200000</v>
      </c>
      <c r="S323" s="78">
        <v>45853</v>
      </c>
      <c r="T323" s="76">
        <v>336200000</v>
      </c>
      <c r="U323" s="76">
        <v>24226</v>
      </c>
      <c r="V323" s="72" t="s">
        <v>65</v>
      </c>
      <c r="W323" s="76">
        <v>16078654</v>
      </c>
      <c r="X323" s="104" t="s">
        <v>365</v>
      </c>
      <c r="Y323" s="78">
        <v>45852</v>
      </c>
      <c r="Z323" s="78">
        <v>45853</v>
      </c>
      <c r="AA323" s="78">
        <v>45853</v>
      </c>
      <c r="AB323" s="78">
        <v>45976</v>
      </c>
      <c r="AC323" s="102">
        <f t="shared" si="24"/>
        <v>123</v>
      </c>
      <c r="AD323" s="72">
        <v>0</v>
      </c>
      <c r="AE323" s="76">
        <v>0</v>
      </c>
      <c r="AF323" s="72">
        <v>0</v>
      </c>
      <c r="AG323" s="79" t="s">
        <v>73</v>
      </c>
      <c r="AH323" s="102">
        <f t="shared" si="25"/>
        <v>0</v>
      </c>
      <c r="AI323" s="72">
        <v>0</v>
      </c>
      <c r="AJ323" s="76">
        <v>0</v>
      </c>
      <c r="AK323" s="72" t="s">
        <v>73</v>
      </c>
      <c r="AL323" s="80" t="s">
        <v>73</v>
      </c>
      <c r="AM323" s="72">
        <v>0</v>
      </c>
      <c r="AN323" s="80" t="s">
        <v>73</v>
      </c>
      <c r="AO323" s="80" t="s">
        <v>73</v>
      </c>
      <c r="AP323" s="80" t="s">
        <v>73</v>
      </c>
      <c r="AQ323" s="102">
        <f t="shared" si="26"/>
        <v>0</v>
      </c>
      <c r="AR323" s="102">
        <f t="shared" si="27"/>
        <v>336200000</v>
      </c>
      <c r="AS323" s="72" t="s">
        <v>319</v>
      </c>
      <c r="AT323" s="76">
        <v>0</v>
      </c>
      <c r="AU323" s="72" t="s">
        <v>65</v>
      </c>
      <c r="AV323" s="76">
        <v>168100000</v>
      </c>
      <c r="AW323" s="80">
        <v>45860</v>
      </c>
      <c r="AX323" s="76">
        <v>168100000</v>
      </c>
      <c r="AY323" s="143">
        <f t="shared" si="28"/>
        <v>168100000</v>
      </c>
      <c r="AZ323" s="84">
        <f t="shared" si="29"/>
        <v>0.5</v>
      </c>
      <c r="BA323" s="85">
        <v>0.5</v>
      </c>
      <c r="BB323" s="81" t="s">
        <v>73</v>
      </c>
      <c r="BC323" s="72" t="s">
        <v>123</v>
      </c>
      <c r="BD323" s="289" t="s">
        <v>7114</v>
      </c>
      <c r="BE323" s="71" t="s">
        <v>65</v>
      </c>
      <c r="BF323" s="71" t="s">
        <v>65</v>
      </c>
    </row>
    <row r="324" spans="2:58" x14ac:dyDescent="0.25">
      <c r="B324" s="71">
        <v>2025</v>
      </c>
      <c r="C324" s="71">
        <v>891780111</v>
      </c>
      <c r="D324" s="71" t="s">
        <v>63</v>
      </c>
      <c r="E324" s="102" t="s">
        <v>7113</v>
      </c>
      <c r="F324" s="72" t="s">
        <v>7112</v>
      </c>
      <c r="G324" s="72">
        <v>0</v>
      </c>
      <c r="H324" s="72" t="s">
        <v>71</v>
      </c>
      <c r="I324" s="72" t="s">
        <v>2884</v>
      </c>
      <c r="J324" s="104" t="s">
        <v>81</v>
      </c>
      <c r="K324" s="75" t="s">
        <v>7111</v>
      </c>
      <c r="L324" s="76">
        <v>23144000</v>
      </c>
      <c r="M324" s="72" t="s">
        <v>66</v>
      </c>
      <c r="N324" s="75" t="s">
        <v>6926</v>
      </c>
      <c r="O324" s="75">
        <v>1098748884</v>
      </c>
      <c r="P324" s="75">
        <v>1465</v>
      </c>
      <c r="Q324" s="78">
        <v>45846</v>
      </c>
      <c r="R324" s="75">
        <v>885016000</v>
      </c>
      <c r="S324" s="78">
        <v>45852</v>
      </c>
      <c r="T324" s="76">
        <v>23144000</v>
      </c>
      <c r="U324" s="76">
        <v>23870</v>
      </c>
      <c r="V324" s="72" t="s">
        <v>65</v>
      </c>
      <c r="W324" s="76">
        <v>1082939683</v>
      </c>
      <c r="X324" s="104" t="s">
        <v>2881</v>
      </c>
      <c r="Y324" s="78">
        <v>45852</v>
      </c>
      <c r="Z324" s="78">
        <v>45852</v>
      </c>
      <c r="AA324" s="78" t="s">
        <v>73</v>
      </c>
      <c r="AB324" s="78">
        <v>46003</v>
      </c>
      <c r="AC324" s="102">
        <f t="shared" si="24"/>
        <v>151</v>
      </c>
      <c r="AD324" s="72">
        <v>0</v>
      </c>
      <c r="AE324" s="76">
        <v>0</v>
      </c>
      <c r="AF324" s="72">
        <v>0</v>
      </c>
      <c r="AG324" s="79" t="s">
        <v>73</v>
      </c>
      <c r="AH324" s="102">
        <f t="shared" si="25"/>
        <v>0</v>
      </c>
      <c r="AI324" s="72">
        <v>1</v>
      </c>
      <c r="AJ324" s="76">
        <v>2244266.6</v>
      </c>
      <c r="AK324" s="72" t="s">
        <v>73</v>
      </c>
      <c r="AL324" s="80" t="s">
        <v>73</v>
      </c>
      <c r="AM324" s="72">
        <v>0</v>
      </c>
      <c r="AN324" s="80" t="s">
        <v>73</v>
      </c>
      <c r="AO324" s="80" t="s">
        <v>73</v>
      </c>
      <c r="AP324" s="80" t="s">
        <v>73</v>
      </c>
      <c r="AQ324" s="102">
        <f t="shared" si="26"/>
        <v>0</v>
      </c>
      <c r="AR324" s="102">
        <f t="shared" si="27"/>
        <v>20899733.399999999</v>
      </c>
      <c r="AS324" s="72" t="s">
        <v>319</v>
      </c>
      <c r="AT324" s="76">
        <v>0</v>
      </c>
      <c r="AU324" s="72" t="s">
        <v>319</v>
      </c>
      <c r="AV324" s="76">
        <v>0</v>
      </c>
      <c r="AW324" s="81" t="s">
        <v>73</v>
      </c>
      <c r="AX324" s="82">
        <v>8416000</v>
      </c>
      <c r="AY324" s="143">
        <f t="shared" si="28"/>
        <v>12483733.399999999</v>
      </c>
      <c r="AZ324" s="84">
        <f t="shared" si="29"/>
        <v>0.40268456247389262</v>
      </c>
      <c r="BA324" s="85">
        <v>0.4</v>
      </c>
      <c r="BB324" s="81" t="s">
        <v>73</v>
      </c>
      <c r="BC324" s="72" t="s">
        <v>123</v>
      </c>
      <c r="BD324" s="289" t="s">
        <v>7110</v>
      </c>
      <c r="BE324" s="71" t="s">
        <v>65</v>
      </c>
      <c r="BF324" s="71" t="s">
        <v>65</v>
      </c>
    </row>
    <row r="325" spans="2:58" x14ac:dyDescent="0.25">
      <c r="B325" s="71">
        <v>2025</v>
      </c>
      <c r="C325" s="71">
        <v>891780111</v>
      </c>
      <c r="D325" s="71" t="s">
        <v>63</v>
      </c>
      <c r="E325" s="102" t="s">
        <v>7109</v>
      </c>
      <c r="F325" s="72" t="s">
        <v>7108</v>
      </c>
      <c r="G325" s="72">
        <v>0</v>
      </c>
      <c r="H325" s="72" t="s">
        <v>71</v>
      </c>
      <c r="I325" s="72" t="s">
        <v>2884</v>
      </c>
      <c r="J325" s="104" t="s">
        <v>81</v>
      </c>
      <c r="K325" s="75" t="s">
        <v>7107</v>
      </c>
      <c r="L325" s="76">
        <v>23144000</v>
      </c>
      <c r="M325" s="72" t="s">
        <v>66</v>
      </c>
      <c r="N325" s="75" t="s">
        <v>4020</v>
      </c>
      <c r="O325" s="75">
        <v>1079938053</v>
      </c>
      <c r="P325" s="75">
        <v>1465</v>
      </c>
      <c r="Q325" s="78">
        <v>45846</v>
      </c>
      <c r="R325" s="75">
        <v>885016000</v>
      </c>
      <c r="S325" s="78">
        <v>45852</v>
      </c>
      <c r="T325" s="76">
        <v>23144000</v>
      </c>
      <c r="U325" s="76">
        <v>23871</v>
      </c>
      <c r="V325" s="72" t="s">
        <v>65</v>
      </c>
      <c r="W325" s="76">
        <v>1082939683</v>
      </c>
      <c r="X325" s="104" t="s">
        <v>2881</v>
      </c>
      <c r="Y325" s="78">
        <v>45852</v>
      </c>
      <c r="Z325" s="78">
        <v>45852</v>
      </c>
      <c r="AA325" s="78" t="s">
        <v>73</v>
      </c>
      <c r="AB325" s="78">
        <v>46003</v>
      </c>
      <c r="AC325" s="102">
        <f t="shared" si="24"/>
        <v>151</v>
      </c>
      <c r="AD325" s="72">
        <v>0</v>
      </c>
      <c r="AE325" s="76">
        <v>0</v>
      </c>
      <c r="AF325" s="72">
        <v>0</v>
      </c>
      <c r="AG325" s="79" t="s">
        <v>73</v>
      </c>
      <c r="AH325" s="102">
        <f t="shared" si="25"/>
        <v>0</v>
      </c>
      <c r="AI325" s="72">
        <v>1</v>
      </c>
      <c r="AJ325" s="76">
        <v>2244266.6</v>
      </c>
      <c r="AK325" s="72" t="s">
        <v>73</v>
      </c>
      <c r="AL325" s="80" t="s">
        <v>73</v>
      </c>
      <c r="AM325" s="72">
        <v>0</v>
      </c>
      <c r="AN325" s="80" t="s">
        <v>73</v>
      </c>
      <c r="AO325" s="80" t="s">
        <v>73</v>
      </c>
      <c r="AP325" s="80" t="s">
        <v>73</v>
      </c>
      <c r="AQ325" s="102">
        <f t="shared" si="26"/>
        <v>0</v>
      </c>
      <c r="AR325" s="102">
        <f t="shared" si="27"/>
        <v>20899733.399999999</v>
      </c>
      <c r="AS325" s="72" t="s">
        <v>319</v>
      </c>
      <c r="AT325" s="76">
        <v>0</v>
      </c>
      <c r="AU325" s="72" t="s">
        <v>319</v>
      </c>
      <c r="AV325" s="76">
        <v>0</v>
      </c>
      <c r="AW325" s="81" t="s">
        <v>73</v>
      </c>
      <c r="AX325" s="82">
        <v>8416000</v>
      </c>
      <c r="AY325" s="143">
        <f t="shared" si="28"/>
        <v>12483733.399999999</v>
      </c>
      <c r="AZ325" s="84">
        <f t="shared" si="29"/>
        <v>0.40268456247389262</v>
      </c>
      <c r="BA325" s="85">
        <v>0.4</v>
      </c>
      <c r="BB325" s="81" t="s">
        <v>73</v>
      </c>
      <c r="BC325" s="72" t="s">
        <v>123</v>
      </c>
      <c r="BD325" s="289" t="s">
        <v>7106</v>
      </c>
      <c r="BE325" s="71" t="s">
        <v>65</v>
      </c>
      <c r="BF325" s="71" t="s">
        <v>65</v>
      </c>
    </row>
    <row r="326" spans="2:58" x14ac:dyDescent="0.25">
      <c r="B326" s="71">
        <v>2025</v>
      </c>
      <c r="C326" s="71">
        <v>891780111</v>
      </c>
      <c r="D326" s="71" t="s">
        <v>63</v>
      </c>
      <c r="E326" s="102" t="s">
        <v>7105</v>
      </c>
      <c r="F326" s="72" t="s">
        <v>7104</v>
      </c>
      <c r="G326" s="72">
        <v>0</v>
      </c>
      <c r="H326" s="72" t="s">
        <v>71</v>
      </c>
      <c r="I326" s="72" t="s">
        <v>2884</v>
      </c>
      <c r="J326" s="104" t="s">
        <v>81</v>
      </c>
      <c r="K326" s="75" t="s">
        <v>7103</v>
      </c>
      <c r="L326" s="76">
        <v>28600000</v>
      </c>
      <c r="M326" s="72" t="s">
        <v>66</v>
      </c>
      <c r="N326" s="75" t="s">
        <v>7102</v>
      </c>
      <c r="O326" s="75">
        <v>43577155</v>
      </c>
      <c r="P326" s="75">
        <v>1465</v>
      </c>
      <c r="Q326" s="78">
        <v>45846</v>
      </c>
      <c r="R326" s="75">
        <v>885016000</v>
      </c>
      <c r="S326" s="78">
        <v>45852</v>
      </c>
      <c r="T326" s="76">
        <v>28600000</v>
      </c>
      <c r="U326" s="76">
        <v>23872</v>
      </c>
      <c r="V326" s="72" t="s">
        <v>65</v>
      </c>
      <c r="W326" s="76">
        <v>22793763</v>
      </c>
      <c r="X326" s="104" t="s">
        <v>4025</v>
      </c>
      <c r="Y326" s="78">
        <v>45852</v>
      </c>
      <c r="Z326" s="78">
        <v>45852</v>
      </c>
      <c r="AA326" s="78" t="s">
        <v>73</v>
      </c>
      <c r="AB326" s="78">
        <v>46003</v>
      </c>
      <c r="AC326" s="102">
        <f t="shared" si="24"/>
        <v>151</v>
      </c>
      <c r="AD326" s="72">
        <v>0</v>
      </c>
      <c r="AE326" s="76">
        <v>0</v>
      </c>
      <c r="AF326" s="72">
        <v>0</v>
      </c>
      <c r="AG326" s="79" t="s">
        <v>73</v>
      </c>
      <c r="AH326" s="102">
        <f t="shared" si="25"/>
        <v>0</v>
      </c>
      <c r="AI326" s="72">
        <v>1</v>
      </c>
      <c r="AJ326" s="76">
        <v>2773333.3</v>
      </c>
      <c r="AK326" s="72" t="s">
        <v>73</v>
      </c>
      <c r="AL326" s="80" t="s">
        <v>73</v>
      </c>
      <c r="AM326" s="72">
        <v>0</v>
      </c>
      <c r="AN326" s="80" t="s">
        <v>73</v>
      </c>
      <c r="AO326" s="80" t="s">
        <v>73</v>
      </c>
      <c r="AP326" s="80" t="s">
        <v>73</v>
      </c>
      <c r="AQ326" s="102">
        <f t="shared" si="26"/>
        <v>0</v>
      </c>
      <c r="AR326" s="102">
        <f t="shared" si="27"/>
        <v>25826666.699999999</v>
      </c>
      <c r="AS326" s="72" t="s">
        <v>319</v>
      </c>
      <c r="AT326" s="76">
        <v>0</v>
      </c>
      <c r="AU326" s="72" t="s">
        <v>319</v>
      </c>
      <c r="AV326" s="76">
        <v>0</v>
      </c>
      <c r="AW326" s="81" t="s">
        <v>73</v>
      </c>
      <c r="AX326" s="82">
        <v>10400000</v>
      </c>
      <c r="AY326" s="143">
        <f t="shared" si="28"/>
        <v>15426666.699999999</v>
      </c>
      <c r="AZ326" s="84">
        <f t="shared" si="29"/>
        <v>0.40268456323866214</v>
      </c>
      <c r="BA326" s="85">
        <v>0.4</v>
      </c>
      <c r="BB326" s="81" t="s">
        <v>73</v>
      </c>
      <c r="BC326" s="72" t="s">
        <v>123</v>
      </c>
      <c r="BD326" s="289" t="s">
        <v>7101</v>
      </c>
      <c r="BE326" s="71" t="s">
        <v>65</v>
      </c>
      <c r="BF326" s="71" t="s">
        <v>65</v>
      </c>
    </row>
    <row r="327" spans="2:58" x14ac:dyDescent="0.25">
      <c r="B327" s="71">
        <v>2025</v>
      </c>
      <c r="C327" s="71">
        <v>891780111</v>
      </c>
      <c r="D327" s="71" t="s">
        <v>63</v>
      </c>
      <c r="E327" s="102" t="s">
        <v>7100</v>
      </c>
      <c r="F327" s="72" t="s">
        <v>7099</v>
      </c>
      <c r="G327" s="72">
        <v>0</v>
      </c>
      <c r="H327" s="72" t="s">
        <v>71</v>
      </c>
      <c r="I327" s="72" t="s">
        <v>2884</v>
      </c>
      <c r="J327" s="104" t="s">
        <v>81</v>
      </c>
      <c r="K327" s="75" t="s">
        <v>7098</v>
      </c>
      <c r="L327" s="76">
        <v>23144000</v>
      </c>
      <c r="M327" s="72" t="s">
        <v>66</v>
      </c>
      <c r="N327" s="75" t="s">
        <v>7097</v>
      </c>
      <c r="O327" s="75">
        <v>36727138</v>
      </c>
      <c r="P327" s="75">
        <v>1465</v>
      </c>
      <c r="Q327" s="78">
        <v>45846</v>
      </c>
      <c r="R327" s="75">
        <v>885016000</v>
      </c>
      <c r="S327" s="78">
        <v>45853</v>
      </c>
      <c r="T327" s="76">
        <v>23144000</v>
      </c>
      <c r="U327" s="76">
        <v>24228</v>
      </c>
      <c r="V327" s="72" t="s">
        <v>65</v>
      </c>
      <c r="W327" s="76">
        <v>1082939683</v>
      </c>
      <c r="X327" s="104" t="s">
        <v>2881</v>
      </c>
      <c r="Y327" s="78">
        <v>45852</v>
      </c>
      <c r="Z327" s="78">
        <v>45853</v>
      </c>
      <c r="AA327" s="78" t="s">
        <v>73</v>
      </c>
      <c r="AB327" s="78">
        <v>46003</v>
      </c>
      <c r="AC327" s="102">
        <f t="shared" si="24"/>
        <v>150</v>
      </c>
      <c r="AD327" s="72">
        <v>0</v>
      </c>
      <c r="AE327" s="76">
        <v>0</v>
      </c>
      <c r="AF327" s="72">
        <v>0</v>
      </c>
      <c r="AG327" s="79" t="s">
        <v>73</v>
      </c>
      <c r="AH327" s="102">
        <f t="shared" si="25"/>
        <v>0</v>
      </c>
      <c r="AI327" s="72">
        <v>1</v>
      </c>
      <c r="AJ327" s="76">
        <v>2384533.2999999998</v>
      </c>
      <c r="AK327" s="72" t="s">
        <v>73</v>
      </c>
      <c r="AL327" s="80" t="s">
        <v>73</v>
      </c>
      <c r="AM327" s="72">
        <v>0</v>
      </c>
      <c r="AN327" s="80" t="s">
        <v>73</v>
      </c>
      <c r="AO327" s="80" t="s">
        <v>73</v>
      </c>
      <c r="AP327" s="80" t="s">
        <v>73</v>
      </c>
      <c r="AQ327" s="102">
        <f t="shared" si="26"/>
        <v>0</v>
      </c>
      <c r="AR327" s="102">
        <f t="shared" si="27"/>
        <v>20759466.699999999</v>
      </c>
      <c r="AS327" s="72" t="s">
        <v>319</v>
      </c>
      <c r="AT327" s="76">
        <v>0</v>
      </c>
      <c r="AU327" s="72" t="s">
        <v>319</v>
      </c>
      <c r="AV327" s="76">
        <v>0</v>
      </c>
      <c r="AW327" s="81" t="s">
        <v>73</v>
      </c>
      <c r="AX327" s="82">
        <v>8416000</v>
      </c>
      <c r="AY327" s="143">
        <f t="shared" si="28"/>
        <v>12343466.699999999</v>
      </c>
      <c r="AZ327" s="84">
        <f t="shared" si="29"/>
        <v>0.40540540475444875</v>
      </c>
      <c r="BA327" s="85">
        <v>0.41</v>
      </c>
      <c r="BB327" s="81" t="s">
        <v>73</v>
      </c>
      <c r="BC327" s="72" t="s">
        <v>123</v>
      </c>
      <c r="BD327" s="289" t="s">
        <v>7096</v>
      </c>
      <c r="BE327" s="71" t="s">
        <v>65</v>
      </c>
      <c r="BF327" s="71" t="s">
        <v>65</v>
      </c>
    </row>
    <row r="328" spans="2:58" x14ac:dyDescent="0.25">
      <c r="B328" s="71">
        <v>2025</v>
      </c>
      <c r="C328" s="71">
        <v>891780111</v>
      </c>
      <c r="D328" s="71" t="s">
        <v>63</v>
      </c>
      <c r="E328" s="102" t="s">
        <v>7095</v>
      </c>
      <c r="F328" s="72" t="s">
        <v>7094</v>
      </c>
      <c r="G328" s="72">
        <v>0</v>
      </c>
      <c r="H328" s="72" t="s">
        <v>71</v>
      </c>
      <c r="I328" s="72" t="s">
        <v>2884</v>
      </c>
      <c r="J328" s="104" t="s">
        <v>81</v>
      </c>
      <c r="K328" s="75" t="s">
        <v>7093</v>
      </c>
      <c r="L328" s="76">
        <v>23144000</v>
      </c>
      <c r="M328" s="72" t="s">
        <v>66</v>
      </c>
      <c r="N328" s="75" t="s">
        <v>7092</v>
      </c>
      <c r="O328" s="75">
        <v>1124034719</v>
      </c>
      <c r="P328" s="75">
        <v>1465</v>
      </c>
      <c r="Q328" s="78">
        <v>45846</v>
      </c>
      <c r="R328" s="75">
        <v>885016000</v>
      </c>
      <c r="S328" s="78">
        <v>45853</v>
      </c>
      <c r="T328" s="76">
        <v>23144000</v>
      </c>
      <c r="U328" s="76">
        <v>24227</v>
      </c>
      <c r="V328" s="72" t="s">
        <v>65</v>
      </c>
      <c r="W328" s="76">
        <v>1082939683</v>
      </c>
      <c r="X328" s="104" t="s">
        <v>2881</v>
      </c>
      <c r="Y328" s="78">
        <v>45852</v>
      </c>
      <c r="Z328" s="78">
        <v>45853</v>
      </c>
      <c r="AA328" s="78" t="s">
        <v>73</v>
      </c>
      <c r="AB328" s="78">
        <v>46003</v>
      </c>
      <c r="AC328" s="102">
        <f t="shared" ref="AC328:AC391" si="30">+IF(AA328="1800-01-01",AB328-Z328,AB328-AA328)</f>
        <v>150</v>
      </c>
      <c r="AD328" s="72">
        <v>0</v>
      </c>
      <c r="AE328" s="76">
        <v>0</v>
      </c>
      <c r="AF328" s="72">
        <v>0</v>
      </c>
      <c r="AG328" s="79" t="s">
        <v>73</v>
      </c>
      <c r="AH328" s="102">
        <f t="shared" ref="AH328:AH391" si="31">+IF(AG328="1800-01-01",0,AG328-AB328)</f>
        <v>0</v>
      </c>
      <c r="AI328" s="72">
        <v>1</v>
      </c>
      <c r="AJ328" s="76">
        <v>2384533.2999999998</v>
      </c>
      <c r="AK328" s="72" t="s">
        <v>73</v>
      </c>
      <c r="AL328" s="80" t="s">
        <v>73</v>
      </c>
      <c r="AM328" s="72">
        <v>0</v>
      </c>
      <c r="AN328" s="80" t="s">
        <v>73</v>
      </c>
      <c r="AO328" s="80" t="s">
        <v>73</v>
      </c>
      <c r="AP328" s="80" t="s">
        <v>73</v>
      </c>
      <c r="AQ328" s="102">
        <f t="shared" ref="AQ328:AQ391" si="32">+IF(AN328="1800-01-01",0,AO328-AN328)</f>
        <v>0</v>
      </c>
      <c r="AR328" s="102">
        <f t="shared" ref="AR328:AR391" si="33">+L328+AE328-AJ328</f>
        <v>20759466.699999999</v>
      </c>
      <c r="AS328" s="72" t="s">
        <v>319</v>
      </c>
      <c r="AT328" s="76">
        <v>0</v>
      </c>
      <c r="AU328" s="72" t="s">
        <v>319</v>
      </c>
      <c r="AV328" s="76">
        <v>0</v>
      </c>
      <c r="AW328" s="81" t="s">
        <v>73</v>
      </c>
      <c r="AX328" s="82">
        <v>8416000</v>
      </c>
      <c r="AY328" s="143">
        <f t="shared" ref="AY328:AY391" si="34">AR328-AX328</f>
        <v>12343466.699999999</v>
      </c>
      <c r="AZ328" s="84">
        <f t="shared" ref="AZ328:AZ391" si="35">+IFERROR(AX328/AR328,"_")</f>
        <v>0.40540540475444875</v>
      </c>
      <c r="BA328" s="85">
        <v>0.41</v>
      </c>
      <c r="BB328" s="81" t="s">
        <v>73</v>
      </c>
      <c r="BC328" s="72" t="s">
        <v>123</v>
      </c>
      <c r="BD328" s="289" t="s">
        <v>7091</v>
      </c>
      <c r="BE328" s="71" t="s">
        <v>65</v>
      </c>
      <c r="BF328" s="71" t="s">
        <v>65</v>
      </c>
    </row>
    <row r="329" spans="2:58" x14ac:dyDescent="0.25">
      <c r="B329" s="71">
        <v>2025</v>
      </c>
      <c r="C329" s="71">
        <v>891780111</v>
      </c>
      <c r="D329" s="71" t="s">
        <v>63</v>
      </c>
      <c r="E329" s="102" t="s">
        <v>7090</v>
      </c>
      <c r="F329" s="72" t="s">
        <v>7089</v>
      </c>
      <c r="G329" s="72">
        <v>0</v>
      </c>
      <c r="H329" s="72" t="s">
        <v>71</v>
      </c>
      <c r="I329" s="72" t="s">
        <v>64</v>
      </c>
      <c r="J329" s="104" t="s">
        <v>81</v>
      </c>
      <c r="K329" s="75" t="s">
        <v>7088</v>
      </c>
      <c r="L329" s="76">
        <v>23310000</v>
      </c>
      <c r="M329" s="72" t="s">
        <v>66</v>
      </c>
      <c r="N329" s="75" t="s">
        <v>3399</v>
      </c>
      <c r="O329" s="75">
        <v>1082845298</v>
      </c>
      <c r="P329" s="75">
        <v>1264</v>
      </c>
      <c r="Q329" s="78">
        <v>45813</v>
      </c>
      <c r="R329" s="75">
        <v>52560000</v>
      </c>
      <c r="S329" s="78">
        <v>45853</v>
      </c>
      <c r="T329" s="76">
        <v>23310000</v>
      </c>
      <c r="U329" s="76">
        <v>24256</v>
      </c>
      <c r="V329" s="72" t="s">
        <v>65</v>
      </c>
      <c r="W329" s="76">
        <v>1192791759</v>
      </c>
      <c r="X329" s="104" t="s">
        <v>3787</v>
      </c>
      <c r="Y329" s="78">
        <v>45852</v>
      </c>
      <c r="Z329" s="78">
        <v>45853</v>
      </c>
      <c r="AA329" s="78" t="s">
        <v>73</v>
      </c>
      <c r="AB329" s="78">
        <v>46021</v>
      </c>
      <c r="AC329" s="102">
        <f t="shared" si="30"/>
        <v>168</v>
      </c>
      <c r="AD329" s="72">
        <v>0</v>
      </c>
      <c r="AE329" s="76">
        <v>0</v>
      </c>
      <c r="AF329" s="72">
        <v>0</v>
      </c>
      <c r="AG329" s="79" t="s">
        <v>73</v>
      </c>
      <c r="AH329" s="102">
        <f t="shared" si="31"/>
        <v>0</v>
      </c>
      <c r="AI329" s="72">
        <v>0</v>
      </c>
      <c r="AJ329" s="76">
        <v>0</v>
      </c>
      <c r="AK329" s="72" t="s">
        <v>73</v>
      </c>
      <c r="AL329" s="80" t="s">
        <v>73</v>
      </c>
      <c r="AM329" s="72">
        <v>0</v>
      </c>
      <c r="AN329" s="80" t="s">
        <v>73</v>
      </c>
      <c r="AO329" s="80" t="s">
        <v>73</v>
      </c>
      <c r="AP329" s="80" t="s">
        <v>73</v>
      </c>
      <c r="AQ329" s="102">
        <f t="shared" si="32"/>
        <v>0</v>
      </c>
      <c r="AR329" s="102">
        <f t="shared" si="33"/>
        <v>23310000</v>
      </c>
      <c r="AS329" s="72" t="s">
        <v>65</v>
      </c>
      <c r="AT329" s="76">
        <v>23310000</v>
      </c>
      <c r="AU329" s="72" t="s">
        <v>319</v>
      </c>
      <c r="AV329" s="76">
        <v>0</v>
      </c>
      <c r="AW329" s="81" t="s">
        <v>73</v>
      </c>
      <c r="AX329" s="82">
        <v>0</v>
      </c>
      <c r="AY329" s="143">
        <f t="shared" si="34"/>
        <v>23310000</v>
      </c>
      <c r="AZ329" s="84">
        <f t="shared" si="35"/>
        <v>0</v>
      </c>
      <c r="BA329" s="85">
        <v>0</v>
      </c>
      <c r="BB329" s="81" t="s">
        <v>73</v>
      </c>
      <c r="BC329" s="72" t="s">
        <v>123</v>
      </c>
      <c r="BD329" s="289" t="s">
        <v>7087</v>
      </c>
      <c r="BE329" s="71" t="s">
        <v>65</v>
      </c>
      <c r="BF329" s="71" t="s">
        <v>65</v>
      </c>
    </row>
    <row r="330" spans="2:58" x14ac:dyDescent="0.25">
      <c r="B330" s="71">
        <v>2025</v>
      </c>
      <c r="C330" s="71">
        <v>891780111</v>
      </c>
      <c r="D330" s="71" t="s">
        <v>63</v>
      </c>
      <c r="E330" s="102" t="s">
        <v>7086</v>
      </c>
      <c r="F330" s="72" t="s">
        <v>7085</v>
      </c>
      <c r="G330" s="72">
        <v>0</v>
      </c>
      <c r="H330" s="72" t="s">
        <v>71</v>
      </c>
      <c r="I330" s="72" t="s">
        <v>64</v>
      </c>
      <c r="J330" s="104" t="s">
        <v>81</v>
      </c>
      <c r="K330" s="75" t="s">
        <v>7084</v>
      </c>
      <c r="L330" s="76">
        <v>16200000</v>
      </c>
      <c r="M330" s="72" t="s">
        <v>66</v>
      </c>
      <c r="N330" s="75" t="s">
        <v>7083</v>
      </c>
      <c r="O330" s="75">
        <v>84455915</v>
      </c>
      <c r="P330" s="75">
        <v>123</v>
      </c>
      <c r="Q330" s="78">
        <v>45679</v>
      </c>
      <c r="R330" s="75">
        <v>1353279124</v>
      </c>
      <c r="S330" s="78">
        <v>45853</v>
      </c>
      <c r="T330" s="76">
        <v>16200000</v>
      </c>
      <c r="U330" s="76">
        <v>24251</v>
      </c>
      <c r="V330" s="72" t="s">
        <v>65</v>
      </c>
      <c r="W330" s="76">
        <v>84458088</v>
      </c>
      <c r="X330" s="104" t="s">
        <v>3198</v>
      </c>
      <c r="Y330" s="78">
        <v>45853</v>
      </c>
      <c r="Z330" s="78">
        <v>45853</v>
      </c>
      <c r="AA330" s="78" t="s">
        <v>73</v>
      </c>
      <c r="AB330" s="78">
        <v>46021</v>
      </c>
      <c r="AC330" s="102">
        <f t="shared" si="30"/>
        <v>168</v>
      </c>
      <c r="AD330" s="72">
        <v>0</v>
      </c>
      <c r="AE330" s="76">
        <v>0</v>
      </c>
      <c r="AF330" s="72">
        <v>0</v>
      </c>
      <c r="AG330" s="79" t="s">
        <v>73</v>
      </c>
      <c r="AH330" s="102">
        <f t="shared" si="31"/>
        <v>0</v>
      </c>
      <c r="AI330" s="72">
        <v>0</v>
      </c>
      <c r="AJ330" s="76">
        <v>0</v>
      </c>
      <c r="AK330" s="72" t="s">
        <v>73</v>
      </c>
      <c r="AL330" s="80" t="s">
        <v>73</v>
      </c>
      <c r="AM330" s="72">
        <v>0</v>
      </c>
      <c r="AN330" s="80" t="s">
        <v>73</v>
      </c>
      <c r="AO330" s="80" t="s">
        <v>73</v>
      </c>
      <c r="AP330" s="80" t="s">
        <v>73</v>
      </c>
      <c r="AQ330" s="102">
        <f t="shared" si="32"/>
        <v>0</v>
      </c>
      <c r="AR330" s="102">
        <f t="shared" si="33"/>
        <v>16200000</v>
      </c>
      <c r="AS330" s="72" t="s">
        <v>65</v>
      </c>
      <c r="AT330" s="76">
        <v>16200000</v>
      </c>
      <c r="AU330" s="72" t="s">
        <v>319</v>
      </c>
      <c r="AV330" s="76">
        <v>0</v>
      </c>
      <c r="AW330" s="81" t="s">
        <v>73</v>
      </c>
      <c r="AX330" s="82">
        <v>0</v>
      </c>
      <c r="AY330" s="143">
        <f t="shared" si="34"/>
        <v>16200000</v>
      </c>
      <c r="AZ330" s="84">
        <f t="shared" si="35"/>
        <v>0</v>
      </c>
      <c r="BA330" s="85">
        <v>0</v>
      </c>
      <c r="BB330" s="81" t="s">
        <v>73</v>
      </c>
      <c r="BC330" s="72" t="s">
        <v>123</v>
      </c>
      <c r="BD330" s="289" t="s">
        <v>7082</v>
      </c>
      <c r="BE330" s="71" t="s">
        <v>65</v>
      </c>
      <c r="BF330" s="71" t="s">
        <v>65</v>
      </c>
    </row>
    <row r="331" spans="2:58" x14ac:dyDescent="0.25">
      <c r="B331" s="71">
        <v>2025</v>
      </c>
      <c r="C331" s="71">
        <v>891780111</v>
      </c>
      <c r="D331" s="71" t="s">
        <v>63</v>
      </c>
      <c r="E331" s="102" t="s">
        <v>7081</v>
      </c>
      <c r="F331" s="72" t="s">
        <v>7080</v>
      </c>
      <c r="G331" s="72">
        <v>0</v>
      </c>
      <c r="H331" s="72" t="s">
        <v>71</v>
      </c>
      <c r="I331" s="72" t="s">
        <v>2884</v>
      </c>
      <c r="J331" s="104" t="s">
        <v>81</v>
      </c>
      <c r="K331" s="75" t="s">
        <v>7079</v>
      </c>
      <c r="L331" s="76">
        <v>336200000</v>
      </c>
      <c r="M331" s="72" t="s">
        <v>66</v>
      </c>
      <c r="N331" s="75" t="s">
        <v>7078</v>
      </c>
      <c r="O331" s="75">
        <v>900924138</v>
      </c>
      <c r="P331" s="75">
        <v>1468</v>
      </c>
      <c r="Q331" s="78">
        <v>45846</v>
      </c>
      <c r="R331" s="75">
        <v>336200000</v>
      </c>
      <c r="S331" s="78">
        <v>45853</v>
      </c>
      <c r="T331" s="76">
        <v>336200000</v>
      </c>
      <c r="U331" s="76">
        <v>24230</v>
      </c>
      <c r="V331" s="72" t="s">
        <v>65</v>
      </c>
      <c r="W331" s="76">
        <v>16078654</v>
      </c>
      <c r="X331" s="104" t="s">
        <v>365</v>
      </c>
      <c r="Y331" s="78">
        <v>45853</v>
      </c>
      <c r="Z331" s="78">
        <v>45853</v>
      </c>
      <c r="AA331" s="78">
        <v>45853</v>
      </c>
      <c r="AB331" s="78">
        <v>45976</v>
      </c>
      <c r="AC331" s="102">
        <f t="shared" si="30"/>
        <v>123</v>
      </c>
      <c r="AD331" s="72">
        <v>0</v>
      </c>
      <c r="AE331" s="76">
        <v>0</v>
      </c>
      <c r="AF331" s="72">
        <v>0</v>
      </c>
      <c r="AG331" s="79" t="s">
        <v>73</v>
      </c>
      <c r="AH331" s="102">
        <f t="shared" si="31"/>
        <v>0</v>
      </c>
      <c r="AI331" s="72">
        <v>0</v>
      </c>
      <c r="AJ331" s="76">
        <v>0</v>
      </c>
      <c r="AK331" s="72" t="s">
        <v>73</v>
      </c>
      <c r="AL331" s="80" t="s">
        <v>73</v>
      </c>
      <c r="AM331" s="72">
        <v>0</v>
      </c>
      <c r="AN331" s="80" t="s">
        <v>73</v>
      </c>
      <c r="AO331" s="80" t="s">
        <v>73</v>
      </c>
      <c r="AP331" s="80" t="s">
        <v>73</v>
      </c>
      <c r="AQ331" s="102">
        <f t="shared" si="32"/>
        <v>0</v>
      </c>
      <c r="AR331" s="102">
        <f t="shared" si="33"/>
        <v>336200000</v>
      </c>
      <c r="AS331" s="72" t="s">
        <v>319</v>
      </c>
      <c r="AT331" s="76">
        <v>0</v>
      </c>
      <c r="AU331" s="72" t="s">
        <v>65</v>
      </c>
      <c r="AV331" s="76">
        <v>168100000</v>
      </c>
      <c r="AW331" s="80">
        <v>45860</v>
      </c>
      <c r="AX331" s="76">
        <v>168100000</v>
      </c>
      <c r="AY331" s="143">
        <f t="shared" si="34"/>
        <v>168100000</v>
      </c>
      <c r="AZ331" s="84">
        <f t="shared" si="35"/>
        <v>0.5</v>
      </c>
      <c r="BA331" s="85">
        <v>0.5</v>
      </c>
      <c r="BB331" s="81" t="s">
        <v>73</v>
      </c>
      <c r="BC331" s="72" t="s">
        <v>123</v>
      </c>
      <c r="BD331" s="289" t="s">
        <v>7077</v>
      </c>
      <c r="BE331" s="71" t="s">
        <v>65</v>
      </c>
      <c r="BF331" s="71" t="s">
        <v>65</v>
      </c>
    </row>
    <row r="332" spans="2:58" x14ac:dyDescent="0.25">
      <c r="B332" s="71">
        <v>2025</v>
      </c>
      <c r="C332" s="71">
        <v>891780111</v>
      </c>
      <c r="D332" s="71" t="s">
        <v>63</v>
      </c>
      <c r="E332" s="102" t="s">
        <v>7076</v>
      </c>
      <c r="F332" s="72" t="s">
        <v>7075</v>
      </c>
      <c r="G332" s="72">
        <v>0</v>
      </c>
      <c r="H332" s="72" t="s">
        <v>71</v>
      </c>
      <c r="I332" s="72" t="s">
        <v>64</v>
      </c>
      <c r="J332" s="104" t="s">
        <v>81</v>
      </c>
      <c r="K332" s="75" t="s">
        <v>7074</v>
      </c>
      <c r="L332" s="76">
        <v>15300000</v>
      </c>
      <c r="M332" s="72" t="s">
        <v>66</v>
      </c>
      <c r="N332" s="75" t="s">
        <v>7073</v>
      </c>
      <c r="O332" s="75">
        <v>1083028189</v>
      </c>
      <c r="P332" s="75">
        <v>123</v>
      </c>
      <c r="Q332" s="78">
        <v>45679</v>
      </c>
      <c r="R332" s="75">
        <v>1353279124</v>
      </c>
      <c r="S332" s="78">
        <v>45853</v>
      </c>
      <c r="T332" s="76">
        <v>15300000</v>
      </c>
      <c r="U332" s="76">
        <v>24252</v>
      </c>
      <c r="V332" s="72" t="s">
        <v>65</v>
      </c>
      <c r="W332" s="76">
        <v>1082939683</v>
      </c>
      <c r="X332" s="104" t="s">
        <v>2881</v>
      </c>
      <c r="Y332" s="78">
        <v>45853</v>
      </c>
      <c r="Z332" s="78">
        <v>45853</v>
      </c>
      <c r="AA332" s="78" t="s">
        <v>73</v>
      </c>
      <c r="AB332" s="78">
        <v>46011</v>
      </c>
      <c r="AC332" s="102">
        <f t="shared" si="30"/>
        <v>158</v>
      </c>
      <c r="AD332" s="72">
        <v>0</v>
      </c>
      <c r="AE332" s="76">
        <v>0</v>
      </c>
      <c r="AF332" s="72">
        <v>0</v>
      </c>
      <c r="AG332" s="79" t="s">
        <v>73</v>
      </c>
      <c r="AH332" s="102">
        <f t="shared" si="31"/>
        <v>0</v>
      </c>
      <c r="AI332" s="72">
        <v>0</v>
      </c>
      <c r="AJ332" s="76">
        <v>0</v>
      </c>
      <c r="AK332" s="72" t="s">
        <v>73</v>
      </c>
      <c r="AL332" s="80" t="s">
        <v>73</v>
      </c>
      <c r="AM332" s="72">
        <v>0</v>
      </c>
      <c r="AN332" s="80" t="s">
        <v>73</v>
      </c>
      <c r="AO332" s="80" t="s">
        <v>73</v>
      </c>
      <c r="AP332" s="80" t="s">
        <v>73</v>
      </c>
      <c r="AQ332" s="102">
        <f t="shared" si="32"/>
        <v>0</v>
      </c>
      <c r="AR332" s="102">
        <f t="shared" si="33"/>
        <v>15300000</v>
      </c>
      <c r="AS332" s="72" t="s">
        <v>65</v>
      </c>
      <c r="AT332" s="76">
        <v>15300000</v>
      </c>
      <c r="AU332" s="72" t="s">
        <v>319</v>
      </c>
      <c r="AV332" s="76">
        <v>0</v>
      </c>
      <c r="AW332" s="81" t="s">
        <v>73</v>
      </c>
      <c r="AX332" s="82">
        <v>0</v>
      </c>
      <c r="AY332" s="143">
        <f t="shared" si="34"/>
        <v>15300000</v>
      </c>
      <c r="AZ332" s="84">
        <f t="shared" si="35"/>
        <v>0</v>
      </c>
      <c r="BA332" s="85">
        <v>0</v>
      </c>
      <c r="BB332" s="81" t="s">
        <v>73</v>
      </c>
      <c r="BC332" s="72" t="s">
        <v>123</v>
      </c>
      <c r="BD332" s="289" t="s">
        <v>7072</v>
      </c>
      <c r="BE332" s="71" t="s">
        <v>65</v>
      </c>
      <c r="BF332" s="71" t="s">
        <v>65</v>
      </c>
    </row>
    <row r="333" spans="2:58" x14ac:dyDescent="0.25">
      <c r="B333" s="71">
        <v>2025</v>
      </c>
      <c r="C333" s="71">
        <v>891780111</v>
      </c>
      <c r="D333" s="71" t="s">
        <v>63</v>
      </c>
      <c r="E333" s="102" t="s">
        <v>7071</v>
      </c>
      <c r="F333" s="72" t="s">
        <v>7070</v>
      </c>
      <c r="G333" s="72">
        <v>0</v>
      </c>
      <c r="H333" s="72" t="s">
        <v>71</v>
      </c>
      <c r="I333" s="72" t="s">
        <v>64</v>
      </c>
      <c r="J333" s="104" t="s">
        <v>81</v>
      </c>
      <c r="K333" s="75" t="s">
        <v>7069</v>
      </c>
      <c r="L333" s="76">
        <v>15300000</v>
      </c>
      <c r="M333" s="72" t="s">
        <v>66</v>
      </c>
      <c r="N333" s="75" t="s">
        <v>7068</v>
      </c>
      <c r="O333" s="75">
        <v>1007692688</v>
      </c>
      <c r="P333" s="75">
        <v>123</v>
      </c>
      <c r="Q333" s="78">
        <v>45679</v>
      </c>
      <c r="R333" s="75">
        <v>1353279124</v>
      </c>
      <c r="S333" s="78">
        <v>45853</v>
      </c>
      <c r="T333" s="76">
        <v>15300000</v>
      </c>
      <c r="U333" s="76">
        <v>24253</v>
      </c>
      <c r="V333" s="72" t="s">
        <v>65</v>
      </c>
      <c r="W333" s="76">
        <v>1082939683</v>
      </c>
      <c r="X333" s="104" t="s">
        <v>2881</v>
      </c>
      <c r="Y333" s="78">
        <v>45853</v>
      </c>
      <c r="Z333" s="78">
        <v>45853</v>
      </c>
      <c r="AA333" s="78" t="s">
        <v>73</v>
      </c>
      <c r="AB333" s="78">
        <v>46011</v>
      </c>
      <c r="AC333" s="102">
        <f t="shared" si="30"/>
        <v>158</v>
      </c>
      <c r="AD333" s="72">
        <v>0</v>
      </c>
      <c r="AE333" s="76">
        <v>0</v>
      </c>
      <c r="AF333" s="72">
        <v>0</v>
      </c>
      <c r="AG333" s="79" t="s">
        <v>73</v>
      </c>
      <c r="AH333" s="102">
        <f t="shared" si="31"/>
        <v>0</v>
      </c>
      <c r="AI333" s="72">
        <v>0</v>
      </c>
      <c r="AJ333" s="76">
        <v>0</v>
      </c>
      <c r="AK333" s="72" t="s">
        <v>73</v>
      </c>
      <c r="AL333" s="80" t="s">
        <v>73</v>
      </c>
      <c r="AM333" s="72">
        <v>0</v>
      </c>
      <c r="AN333" s="80" t="s">
        <v>73</v>
      </c>
      <c r="AO333" s="80" t="s">
        <v>73</v>
      </c>
      <c r="AP333" s="80" t="s">
        <v>73</v>
      </c>
      <c r="AQ333" s="102">
        <f t="shared" si="32"/>
        <v>0</v>
      </c>
      <c r="AR333" s="102">
        <f t="shared" si="33"/>
        <v>15300000</v>
      </c>
      <c r="AS333" s="72" t="s">
        <v>65</v>
      </c>
      <c r="AT333" s="76">
        <v>15300000</v>
      </c>
      <c r="AU333" s="72" t="s">
        <v>319</v>
      </c>
      <c r="AV333" s="76">
        <v>0</v>
      </c>
      <c r="AW333" s="81" t="s">
        <v>73</v>
      </c>
      <c r="AX333" s="82">
        <v>0</v>
      </c>
      <c r="AY333" s="143">
        <f t="shared" si="34"/>
        <v>15300000</v>
      </c>
      <c r="AZ333" s="84">
        <f t="shared" si="35"/>
        <v>0</v>
      </c>
      <c r="BA333" s="85">
        <v>0</v>
      </c>
      <c r="BB333" s="81" t="s">
        <v>73</v>
      </c>
      <c r="BC333" s="72" t="s">
        <v>123</v>
      </c>
      <c r="BD333" s="289" t="s">
        <v>7067</v>
      </c>
      <c r="BE333" s="71" t="s">
        <v>65</v>
      </c>
      <c r="BF333" s="71" t="s">
        <v>65</v>
      </c>
    </row>
    <row r="334" spans="2:58" x14ac:dyDescent="0.25">
      <c r="B334" s="71">
        <v>2025</v>
      </c>
      <c r="C334" s="71">
        <v>891780111</v>
      </c>
      <c r="D334" s="71" t="s">
        <v>63</v>
      </c>
      <c r="E334" s="102" t="s">
        <v>7066</v>
      </c>
      <c r="F334" s="72" t="s">
        <v>7065</v>
      </c>
      <c r="G334" s="72">
        <v>0</v>
      </c>
      <c r="H334" s="72" t="s">
        <v>71</v>
      </c>
      <c r="I334" s="72" t="s">
        <v>2884</v>
      </c>
      <c r="J334" s="104" t="s">
        <v>81</v>
      </c>
      <c r="K334" s="75" t="s">
        <v>7064</v>
      </c>
      <c r="L334" s="76">
        <v>23144000</v>
      </c>
      <c r="M334" s="72" t="s">
        <v>66</v>
      </c>
      <c r="N334" s="75" t="s">
        <v>7063</v>
      </c>
      <c r="O334" s="75">
        <v>1082958237</v>
      </c>
      <c r="P334" s="75">
        <v>1465</v>
      </c>
      <c r="Q334" s="78">
        <v>45846</v>
      </c>
      <c r="R334" s="75">
        <v>885016000</v>
      </c>
      <c r="S334" s="78">
        <v>45853</v>
      </c>
      <c r="T334" s="76">
        <v>23144000</v>
      </c>
      <c r="U334" s="76">
        <v>24255</v>
      </c>
      <c r="V334" s="72" t="s">
        <v>65</v>
      </c>
      <c r="W334" s="76">
        <v>1082939683</v>
      </c>
      <c r="X334" s="104" t="s">
        <v>2881</v>
      </c>
      <c r="Y334" s="78">
        <v>45853</v>
      </c>
      <c r="Z334" s="78">
        <v>45853</v>
      </c>
      <c r="AA334" s="78" t="s">
        <v>73</v>
      </c>
      <c r="AB334" s="78">
        <v>46003</v>
      </c>
      <c r="AC334" s="102">
        <f t="shared" si="30"/>
        <v>150</v>
      </c>
      <c r="AD334" s="72">
        <v>0</v>
      </c>
      <c r="AE334" s="76">
        <v>0</v>
      </c>
      <c r="AF334" s="72">
        <v>0</v>
      </c>
      <c r="AG334" s="79" t="s">
        <v>73</v>
      </c>
      <c r="AH334" s="102">
        <f t="shared" si="31"/>
        <v>0</v>
      </c>
      <c r="AI334" s="72">
        <v>1</v>
      </c>
      <c r="AJ334" s="76">
        <v>2384533.2999999998</v>
      </c>
      <c r="AK334" s="72" t="s">
        <v>73</v>
      </c>
      <c r="AL334" s="80" t="s">
        <v>73</v>
      </c>
      <c r="AM334" s="72">
        <v>0</v>
      </c>
      <c r="AN334" s="80" t="s">
        <v>73</v>
      </c>
      <c r="AO334" s="80" t="s">
        <v>73</v>
      </c>
      <c r="AP334" s="80" t="s">
        <v>73</v>
      </c>
      <c r="AQ334" s="102">
        <f t="shared" si="32"/>
        <v>0</v>
      </c>
      <c r="AR334" s="102">
        <f t="shared" si="33"/>
        <v>20759466.699999999</v>
      </c>
      <c r="AS334" s="72" t="s">
        <v>319</v>
      </c>
      <c r="AT334" s="76">
        <v>0</v>
      </c>
      <c r="AU334" s="72" t="s">
        <v>319</v>
      </c>
      <c r="AV334" s="76">
        <v>0</v>
      </c>
      <c r="AW334" s="81" t="s">
        <v>73</v>
      </c>
      <c r="AX334" s="82">
        <v>8416000</v>
      </c>
      <c r="AY334" s="143">
        <f t="shared" si="34"/>
        <v>12343466.699999999</v>
      </c>
      <c r="AZ334" s="84">
        <f t="shared" si="35"/>
        <v>0.40540540475444875</v>
      </c>
      <c r="BA334" s="85">
        <v>0.41</v>
      </c>
      <c r="BB334" s="81" t="s">
        <v>73</v>
      </c>
      <c r="BC334" s="72" t="s">
        <v>123</v>
      </c>
      <c r="BD334" s="289" t="s">
        <v>7062</v>
      </c>
      <c r="BE334" s="71" t="s">
        <v>65</v>
      </c>
      <c r="BF334" s="71" t="s">
        <v>65</v>
      </c>
    </row>
    <row r="335" spans="2:58" x14ac:dyDescent="0.25">
      <c r="B335" s="71">
        <v>2025</v>
      </c>
      <c r="C335" s="71">
        <v>891780111</v>
      </c>
      <c r="D335" s="71" t="s">
        <v>63</v>
      </c>
      <c r="E335" s="102" t="s">
        <v>7061</v>
      </c>
      <c r="F335" s="72" t="s">
        <v>7060</v>
      </c>
      <c r="G335" s="72">
        <v>0</v>
      </c>
      <c r="H335" s="72" t="s">
        <v>71</v>
      </c>
      <c r="I335" s="72" t="s">
        <v>2884</v>
      </c>
      <c r="J335" s="104" t="s">
        <v>81</v>
      </c>
      <c r="K335" s="75" t="s">
        <v>7059</v>
      </c>
      <c r="L335" s="76">
        <v>46288000</v>
      </c>
      <c r="M335" s="72" t="s">
        <v>66</v>
      </c>
      <c r="N335" s="75" t="s">
        <v>7058</v>
      </c>
      <c r="O335" s="75">
        <v>36678011</v>
      </c>
      <c r="P335" s="75">
        <v>1465</v>
      </c>
      <c r="Q335" s="78">
        <v>45846</v>
      </c>
      <c r="R335" s="75">
        <v>885016000</v>
      </c>
      <c r="S335" s="78">
        <v>45853</v>
      </c>
      <c r="T335" s="76">
        <v>46288000</v>
      </c>
      <c r="U335" s="76">
        <v>24254</v>
      </c>
      <c r="V335" s="72" t="s">
        <v>65</v>
      </c>
      <c r="W335" s="76">
        <v>1082939683</v>
      </c>
      <c r="X335" s="104" t="s">
        <v>2881</v>
      </c>
      <c r="Y335" s="78">
        <v>45853</v>
      </c>
      <c r="Z335" s="78">
        <v>45853</v>
      </c>
      <c r="AA335" s="78" t="s">
        <v>73</v>
      </c>
      <c r="AB335" s="78">
        <v>46003</v>
      </c>
      <c r="AC335" s="102">
        <f t="shared" si="30"/>
        <v>150</v>
      </c>
      <c r="AD335" s="72">
        <v>0</v>
      </c>
      <c r="AE335" s="76">
        <v>0</v>
      </c>
      <c r="AF335" s="72">
        <v>0</v>
      </c>
      <c r="AG335" s="79" t="s">
        <v>73</v>
      </c>
      <c r="AH335" s="102">
        <f t="shared" si="31"/>
        <v>0</v>
      </c>
      <c r="AI335" s="72">
        <v>1</v>
      </c>
      <c r="AJ335" s="76">
        <v>4769066.5999999996</v>
      </c>
      <c r="AK335" s="72" t="s">
        <v>73</v>
      </c>
      <c r="AL335" s="80" t="s">
        <v>73</v>
      </c>
      <c r="AM335" s="72">
        <v>0</v>
      </c>
      <c r="AN335" s="80" t="s">
        <v>73</v>
      </c>
      <c r="AO335" s="80" t="s">
        <v>73</v>
      </c>
      <c r="AP335" s="80" t="s">
        <v>73</v>
      </c>
      <c r="AQ335" s="102">
        <f t="shared" si="32"/>
        <v>0</v>
      </c>
      <c r="AR335" s="102">
        <f t="shared" si="33"/>
        <v>41518933.399999999</v>
      </c>
      <c r="AS335" s="72" t="s">
        <v>319</v>
      </c>
      <c r="AT335" s="76">
        <v>0</v>
      </c>
      <c r="AU335" s="72" t="s">
        <v>319</v>
      </c>
      <c r="AV335" s="76">
        <v>0</v>
      </c>
      <c r="AW335" s="81" t="s">
        <v>73</v>
      </c>
      <c r="AX335" s="82">
        <v>16832000</v>
      </c>
      <c r="AY335" s="143">
        <f t="shared" si="34"/>
        <v>24686933.399999999</v>
      </c>
      <c r="AZ335" s="84">
        <f t="shared" si="35"/>
        <v>0.40540540475444875</v>
      </c>
      <c r="BA335" s="85">
        <v>0.41</v>
      </c>
      <c r="BB335" s="81" t="s">
        <v>73</v>
      </c>
      <c r="BC335" s="72" t="s">
        <v>123</v>
      </c>
      <c r="BD335" s="289" t="s">
        <v>7057</v>
      </c>
      <c r="BE335" s="71" t="s">
        <v>65</v>
      </c>
      <c r="BF335" s="71" t="s">
        <v>65</v>
      </c>
    </row>
    <row r="336" spans="2:58" x14ac:dyDescent="0.25">
      <c r="B336" s="71">
        <v>2025</v>
      </c>
      <c r="C336" s="71">
        <v>891780111</v>
      </c>
      <c r="D336" s="71" t="s">
        <v>63</v>
      </c>
      <c r="E336" s="102" t="s">
        <v>7056</v>
      </c>
      <c r="F336" s="72" t="s">
        <v>7055</v>
      </c>
      <c r="G336" s="72">
        <v>0</v>
      </c>
      <c r="H336" s="72" t="s">
        <v>71</v>
      </c>
      <c r="I336" s="72" t="s">
        <v>2884</v>
      </c>
      <c r="J336" s="104" t="s">
        <v>81</v>
      </c>
      <c r="K336" s="75" t="s">
        <v>7054</v>
      </c>
      <c r="L336" s="76">
        <v>46288000</v>
      </c>
      <c r="M336" s="72" t="s">
        <v>66</v>
      </c>
      <c r="N336" s="75" t="s">
        <v>7053</v>
      </c>
      <c r="O336" s="75">
        <v>1128126827</v>
      </c>
      <c r="P336" s="75">
        <v>1465</v>
      </c>
      <c r="Q336" s="78">
        <v>45846</v>
      </c>
      <c r="R336" s="75">
        <v>885016000</v>
      </c>
      <c r="S336" s="78">
        <v>45853</v>
      </c>
      <c r="T336" s="76">
        <v>46288000</v>
      </c>
      <c r="U336" s="76">
        <v>24250</v>
      </c>
      <c r="V336" s="72" t="s">
        <v>65</v>
      </c>
      <c r="W336" s="76">
        <v>1082939683</v>
      </c>
      <c r="X336" s="104" t="s">
        <v>2881</v>
      </c>
      <c r="Y336" s="78">
        <v>45853</v>
      </c>
      <c r="Z336" s="78">
        <v>45853</v>
      </c>
      <c r="AA336" s="78" t="s">
        <v>73</v>
      </c>
      <c r="AB336" s="78">
        <v>46003</v>
      </c>
      <c r="AC336" s="102">
        <f t="shared" si="30"/>
        <v>150</v>
      </c>
      <c r="AD336" s="72">
        <v>0</v>
      </c>
      <c r="AE336" s="76">
        <v>0</v>
      </c>
      <c r="AF336" s="72">
        <v>0</v>
      </c>
      <c r="AG336" s="79" t="s">
        <v>73</v>
      </c>
      <c r="AH336" s="102">
        <f t="shared" si="31"/>
        <v>0</v>
      </c>
      <c r="AI336" s="72">
        <v>1</v>
      </c>
      <c r="AJ336" s="76">
        <v>4769066.5999999996</v>
      </c>
      <c r="AK336" s="72" t="s">
        <v>73</v>
      </c>
      <c r="AL336" s="80" t="s">
        <v>73</v>
      </c>
      <c r="AM336" s="72">
        <v>0</v>
      </c>
      <c r="AN336" s="80" t="s">
        <v>73</v>
      </c>
      <c r="AO336" s="80" t="s">
        <v>73</v>
      </c>
      <c r="AP336" s="80" t="s">
        <v>73</v>
      </c>
      <c r="AQ336" s="102">
        <f t="shared" si="32"/>
        <v>0</v>
      </c>
      <c r="AR336" s="102">
        <f t="shared" si="33"/>
        <v>41518933.399999999</v>
      </c>
      <c r="AS336" s="72" t="s">
        <v>319</v>
      </c>
      <c r="AT336" s="76">
        <v>0</v>
      </c>
      <c r="AU336" s="72" t="s">
        <v>319</v>
      </c>
      <c r="AV336" s="76">
        <v>0</v>
      </c>
      <c r="AW336" s="81" t="s">
        <v>73</v>
      </c>
      <c r="AX336" s="82">
        <v>16832000</v>
      </c>
      <c r="AY336" s="143">
        <f t="shared" si="34"/>
        <v>24686933.399999999</v>
      </c>
      <c r="AZ336" s="84">
        <f t="shared" si="35"/>
        <v>0.40540540475444875</v>
      </c>
      <c r="BA336" s="85">
        <v>0.41</v>
      </c>
      <c r="BB336" s="81" t="s">
        <v>73</v>
      </c>
      <c r="BC336" s="72" t="s">
        <v>123</v>
      </c>
      <c r="BD336" s="289" t="s">
        <v>7052</v>
      </c>
      <c r="BE336" s="71" t="s">
        <v>65</v>
      </c>
      <c r="BF336" s="71" t="s">
        <v>65</v>
      </c>
    </row>
    <row r="337" spans="2:58" x14ac:dyDescent="0.25">
      <c r="B337" s="71">
        <v>2025</v>
      </c>
      <c r="C337" s="71">
        <v>891780111</v>
      </c>
      <c r="D337" s="71" t="s">
        <v>63</v>
      </c>
      <c r="E337" s="102" t="s">
        <v>7051</v>
      </c>
      <c r="F337" s="72" t="s">
        <v>7050</v>
      </c>
      <c r="G337" s="72">
        <v>0</v>
      </c>
      <c r="H337" s="72" t="s">
        <v>71</v>
      </c>
      <c r="I337" s="72" t="s">
        <v>64</v>
      </c>
      <c r="J337" s="104" t="s">
        <v>81</v>
      </c>
      <c r="K337" s="75" t="s">
        <v>7049</v>
      </c>
      <c r="L337" s="76">
        <v>7000000</v>
      </c>
      <c r="M337" s="72" t="s">
        <v>66</v>
      </c>
      <c r="N337" s="75" t="s">
        <v>7048</v>
      </c>
      <c r="O337" s="75">
        <v>1112458914</v>
      </c>
      <c r="P337" s="75">
        <v>1039</v>
      </c>
      <c r="Q337" s="78">
        <v>45784</v>
      </c>
      <c r="R337" s="75">
        <v>77400000</v>
      </c>
      <c r="S337" s="78">
        <v>45854</v>
      </c>
      <c r="T337" s="76">
        <v>7000000</v>
      </c>
      <c r="U337" s="76">
        <v>24317</v>
      </c>
      <c r="V337" s="72" t="s">
        <v>65</v>
      </c>
      <c r="W337" s="76">
        <v>84458088</v>
      </c>
      <c r="X337" s="104" t="s">
        <v>3198</v>
      </c>
      <c r="Y337" s="78">
        <v>45853</v>
      </c>
      <c r="Z337" s="78">
        <v>45854</v>
      </c>
      <c r="AA337" s="78" t="s">
        <v>73</v>
      </c>
      <c r="AB337" s="78">
        <v>45885</v>
      </c>
      <c r="AC337" s="102">
        <f t="shared" si="30"/>
        <v>31</v>
      </c>
      <c r="AD337" s="72">
        <v>0</v>
      </c>
      <c r="AE337" s="76">
        <v>0</v>
      </c>
      <c r="AF337" s="72">
        <v>0</v>
      </c>
      <c r="AG337" s="79" t="s">
        <v>73</v>
      </c>
      <c r="AH337" s="102">
        <f t="shared" si="31"/>
        <v>0</v>
      </c>
      <c r="AI337" s="72">
        <v>0</v>
      </c>
      <c r="AJ337" s="76">
        <v>0</v>
      </c>
      <c r="AK337" s="72" t="s">
        <v>73</v>
      </c>
      <c r="AL337" s="80" t="s">
        <v>73</v>
      </c>
      <c r="AM337" s="72">
        <v>0</v>
      </c>
      <c r="AN337" s="80" t="s">
        <v>73</v>
      </c>
      <c r="AO337" s="80" t="s">
        <v>73</v>
      </c>
      <c r="AP337" s="80" t="s">
        <v>73</v>
      </c>
      <c r="AQ337" s="102">
        <f t="shared" si="32"/>
        <v>0</v>
      </c>
      <c r="AR337" s="102">
        <f t="shared" si="33"/>
        <v>7000000</v>
      </c>
      <c r="AS337" s="72" t="s">
        <v>65</v>
      </c>
      <c r="AT337" s="76">
        <v>7000000</v>
      </c>
      <c r="AU337" s="72" t="s">
        <v>319</v>
      </c>
      <c r="AV337" s="76">
        <v>0</v>
      </c>
      <c r="AW337" s="81" t="s">
        <v>73</v>
      </c>
      <c r="AX337" s="82">
        <v>0</v>
      </c>
      <c r="AY337" s="143">
        <f t="shared" si="34"/>
        <v>7000000</v>
      </c>
      <c r="AZ337" s="84">
        <f t="shared" si="35"/>
        <v>0</v>
      </c>
      <c r="BA337" s="85">
        <v>1</v>
      </c>
      <c r="BB337" s="81" t="s">
        <v>73</v>
      </c>
      <c r="BC337" s="72" t="s">
        <v>208</v>
      </c>
      <c r="BD337" s="289" t="s">
        <v>7047</v>
      </c>
      <c r="BE337" s="71" t="s">
        <v>65</v>
      </c>
      <c r="BF337" s="71" t="s">
        <v>65</v>
      </c>
    </row>
    <row r="338" spans="2:58" x14ac:dyDescent="0.25">
      <c r="B338" s="71">
        <v>2025</v>
      </c>
      <c r="C338" s="71">
        <v>891780111</v>
      </c>
      <c r="D338" s="71" t="s">
        <v>63</v>
      </c>
      <c r="E338" s="102" t="s">
        <v>7046</v>
      </c>
      <c r="F338" s="72" t="s">
        <v>7045</v>
      </c>
      <c r="G338" s="72">
        <v>0</v>
      </c>
      <c r="H338" s="72" t="s">
        <v>71</v>
      </c>
      <c r="I338" s="72" t="s">
        <v>64</v>
      </c>
      <c r="J338" s="104" t="s">
        <v>81</v>
      </c>
      <c r="K338" s="75" t="s">
        <v>7044</v>
      </c>
      <c r="L338" s="76">
        <v>13500000</v>
      </c>
      <c r="M338" s="72" t="s">
        <v>66</v>
      </c>
      <c r="N338" s="75" t="s">
        <v>7043</v>
      </c>
      <c r="O338" s="75">
        <v>1082920511</v>
      </c>
      <c r="P338" s="75">
        <v>123</v>
      </c>
      <c r="Q338" s="78">
        <v>45679</v>
      </c>
      <c r="R338" s="75">
        <v>1353279124</v>
      </c>
      <c r="S338" s="78">
        <v>45855</v>
      </c>
      <c r="T338" s="76">
        <v>13500000</v>
      </c>
      <c r="U338" s="76">
        <v>24381</v>
      </c>
      <c r="V338" s="72" t="s">
        <v>65</v>
      </c>
      <c r="W338" s="76">
        <v>1082939683</v>
      </c>
      <c r="X338" s="104" t="s">
        <v>2881</v>
      </c>
      <c r="Y338" s="78">
        <v>45854</v>
      </c>
      <c r="Z338" s="78">
        <v>45855</v>
      </c>
      <c r="AA338" s="78" t="s">
        <v>73</v>
      </c>
      <c r="AB338" s="78">
        <v>45991</v>
      </c>
      <c r="AC338" s="102">
        <f t="shared" si="30"/>
        <v>136</v>
      </c>
      <c r="AD338" s="72">
        <v>0</v>
      </c>
      <c r="AE338" s="76">
        <v>0</v>
      </c>
      <c r="AF338" s="72">
        <v>0</v>
      </c>
      <c r="AG338" s="79" t="s">
        <v>73</v>
      </c>
      <c r="AH338" s="102">
        <f t="shared" si="31"/>
        <v>0</v>
      </c>
      <c r="AI338" s="72">
        <v>0</v>
      </c>
      <c r="AJ338" s="76">
        <v>0</v>
      </c>
      <c r="AK338" s="72" t="s">
        <v>73</v>
      </c>
      <c r="AL338" s="80" t="s">
        <v>73</v>
      </c>
      <c r="AM338" s="72">
        <v>0</v>
      </c>
      <c r="AN338" s="80" t="s">
        <v>73</v>
      </c>
      <c r="AO338" s="80" t="s">
        <v>73</v>
      </c>
      <c r="AP338" s="80" t="s">
        <v>73</v>
      </c>
      <c r="AQ338" s="102">
        <f t="shared" si="32"/>
        <v>0</v>
      </c>
      <c r="AR338" s="102">
        <f t="shared" si="33"/>
        <v>13500000</v>
      </c>
      <c r="AS338" s="72" t="s">
        <v>65</v>
      </c>
      <c r="AT338" s="76">
        <v>13500000</v>
      </c>
      <c r="AU338" s="72" t="s">
        <v>319</v>
      </c>
      <c r="AV338" s="76">
        <v>0</v>
      </c>
      <c r="AW338" s="81" t="s">
        <v>73</v>
      </c>
      <c r="AX338" s="82">
        <v>0</v>
      </c>
      <c r="AY338" s="143">
        <f t="shared" si="34"/>
        <v>13500000</v>
      </c>
      <c r="AZ338" s="84">
        <f t="shared" si="35"/>
        <v>0</v>
      </c>
      <c r="BA338" s="85">
        <v>0</v>
      </c>
      <c r="BB338" s="81" t="s">
        <v>73</v>
      </c>
      <c r="BC338" s="72" t="s">
        <v>123</v>
      </c>
      <c r="BD338" s="289" t="s">
        <v>7042</v>
      </c>
      <c r="BE338" s="71" t="s">
        <v>65</v>
      </c>
      <c r="BF338" s="71" t="s">
        <v>65</v>
      </c>
    </row>
    <row r="339" spans="2:58" x14ac:dyDescent="0.25">
      <c r="B339" s="71">
        <v>2025</v>
      </c>
      <c r="C339" s="71">
        <v>891780111</v>
      </c>
      <c r="D339" s="71" t="s">
        <v>63</v>
      </c>
      <c r="E339" s="102" t="s">
        <v>7041</v>
      </c>
      <c r="F339" s="72" t="s">
        <v>7040</v>
      </c>
      <c r="G339" s="72">
        <v>0</v>
      </c>
      <c r="H339" s="72" t="s">
        <v>71</v>
      </c>
      <c r="I339" s="72" t="s">
        <v>2884</v>
      </c>
      <c r="J339" s="104" t="s">
        <v>81</v>
      </c>
      <c r="K339" s="75" t="s">
        <v>7039</v>
      </c>
      <c r="L339" s="76">
        <v>46288000</v>
      </c>
      <c r="M339" s="72" t="s">
        <v>66</v>
      </c>
      <c r="N339" s="75" t="s">
        <v>7038</v>
      </c>
      <c r="O339" s="75">
        <v>1082884684</v>
      </c>
      <c r="P339" s="75">
        <v>1465</v>
      </c>
      <c r="Q339" s="78">
        <v>45846</v>
      </c>
      <c r="R339" s="75">
        <v>885016000</v>
      </c>
      <c r="S339" s="78">
        <v>45855</v>
      </c>
      <c r="T339" s="76">
        <v>46288000</v>
      </c>
      <c r="U339" s="76">
        <v>24382</v>
      </c>
      <c r="V339" s="72" t="s">
        <v>65</v>
      </c>
      <c r="W339" s="76">
        <v>1082939683</v>
      </c>
      <c r="X339" s="104" t="s">
        <v>2881</v>
      </c>
      <c r="Y339" s="78">
        <v>45854</v>
      </c>
      <c r="Z339" s="78">
        <v>45855</v>
      </c>
      <c r="AA339" s="78" t="s">
        <v>73</v>
      </c>
      <c r="AB339" s="78">
        <v>46003</v>
      </c>
      <c r="AC339" s="102">
        <f t="shared" si="30"/>
        <v>148</v>
      </c>
      <c r="AD339" s="72">
        <v>0</v>
      </c>
      <c r="AE339" s="76">
        <v>0</v>
      </c>
      <c r="AF339" s="72">
        <v>0</v>
      </c>
      <c r="AG339" s="79" t="s">
        <v>73</v>
      </c>
      <c r="AH339" s="102">
        <f t="shared" si="31"/>
        <v>0</v>
      </c>
      <c r="AI339" s="72">
        <v>1</v>
      </c>
      <c r="AJ339" s="76">
        <v>5330133.3</v>
      </c>
      <c r="AK339" s="72" t="s">
        <v>73</v>
      </c>
      <c r="AL339" s="80" t="s">
        <v>73</v>
      </c>
      <c r="AM339" s="72">
        <v>0</v>
      </c>
      <c r="AN339" s="80" t="s">
        <v>73</v>
      </c>
      <c r="AO339" s="80" t="s">
        <v>73</v>
      </c>
      <c r="AP339" s="80" t="s">
        <v>73</v>
      </c>
      <c r="AQ339" s="102">
        <f t="shared" si="32"/>
        <v>0</v>
      </c>
      <c r="AR339" s="102">
        <f t="shared" si="33"/>
        <v>40957866.700000003</v>
      </c>
      <c r="AS339" s="72" t="s">
        <v>319</v>
      </c>
      <c r="AT339" s="76">
        <v>0</v>
      </c>
      <c r="AU339" s="72" t="s">
        <v>319</v>
      </c>
      <c r="AV339" s="76">
        <v>0</v>
      </c>
      <c r="AW339" s="81" t="s">
        <v>73</v>
      </c>
      <c r="AX339" s="82">
        <v>16832000</v>
      </c>
      <c r="AY339" s="143">
        <f t="shared" si="34"/>
        <v>24125866.700000003</v>
      </c>
      <c r="AZ339" s="84">
        <f t="shared" si="35"/>
        <v>0.41095890377513239</v>
      </c>
      <c r="BA339" s="85">
        <v>0.41</v>
      </c>
      <c r="BB339" s="81" t="s">
        <v>73</v>
      </c>
      <c r="BC339" s="72" t="s">
        <v>123</v>
      </c>
      <c r="BD339" s="289" t="s">
        <v>7037</v>
      </c>
      <c r="BE339" s="71" t="s">
        <v>65</v>
      </c>
      <c r="BF339" s="71" t="s">
        <v>65</v>
      </c>
    </row>
    <row r="340" spans="2:58" x14ac:dyDescent="0.25">
      <c r="B340" s="71">
        <v>2025</v>
      </c>
      <c r="C340" s="71">
        <v>891780111</v>
      </c>
      <c r="D340" s="71" t="s">
        <v>63</v>
      </c>
      <c r="E340" s="102" t="s">
        <v>7036</v>
      </c>
      <c r="F340" s="72" t="s">
        <v>7035</v>
      </c>
      <c r="G340" s="72">
        <v>0</v>
      </c>
      <c r="H340" s="72" t="s">
        <v>71</v>
      </c>
      <c r="I340" s="72" t="s">
        <v>64</v>
      </c>
      <c r="J340" s="104" t="s">
        <v>81</v>
      </c>
      <c r="K340" s="75" t="s">
        <v>7034</v>
      </c>
      <c r="L340" s="76">
        <v>13950000</v>
      </c>
      <c r="M340" s="72" t="s">
        <v>66</v>
      </c>
      <c r="N340" s="75" t="s">
        <v>7033</v>
      </c>
      <c r="O340" s="75">
        <v>1062402254</v>
      </c>
      <c r="P340" s="75">
        <v>123</v>
      </c>
      <c r="Q340" s="78">
        <v>45679</v>
      </c>
      <c r="R340" s="75">
        <v>1353279124</v>
      </c>
      <c r="S340" s="78">
        <v>45855</v>
      </c>
      <c r="T340" s="76">
        <v>13950000</v>
      </c>
      <c r="U340" s="76">
        <v>24383</v>
      </c>
      <c r="V340" s="72" t="s">
        <v>65</v>
      </c>
      <c r="W340" s="76">
        <v>36723796</v>
      </c>
      <c r="X340" s="104" t="s">
        <v>5309</v>
      </c>
      <c r="Y340" s="78">
        <v>45854</v>
      </c>
      <c r="Z340" s="78">
        <v>45855</v>
      </c>
      <c r="AA340" s="78" t="s">
        <v>73</v>
      </c>
      <c r="AB340" s="78">
        <v>45991</v>
      </c>
      <c r="AC340" s="102">
        <f t="shared" si="30"/>
        <v>136</v>
      </c>
      <c r="AD340" s="72">
        <v>0</v>
      </c>
      <c r="AE340" s="76">
        <v>0</v>
      </c>
      <c r="AF340" s="72">
        <v>0</v>
      </c>
      <c r="AG340" s="79" t="s">
        <v>73</v>
      </c>
      <c r="AH340" s="102">
        <f t="shared" si="31"/>
        <v>0</v>
      </c>
      <c r="AI340" s="72">
        <v>0</v>
      </c>
      <c r="AJ340" s="76">
        <v>0</v>
      </c>
      <c r="AK340" s="72" t="s">
        <v>73</v>
      </c>
      <c r="AL340" s="80" t="s">
        <v>73</v>
      </c>
      <c r="AM340" s="72">
        <v>0</v>
      </c>
      <c r="AN340" s="80" t="s">
        <v>73</v>
      </c>
      <c r="AO340" s="80" t="s">
        <v>73</v>
      </c>
      <c r="AP340" s="80" t="s">
        <v>73</v>
      </c>
      <c r="AQ340" s="102">
        <f t="shared" si="32"/>
        <v>0</v>
      </c>
      <c r="AR340" s="102">
        <f t="shared" si="33"/>
        <v>13950000</v>
      </c>
      <c r="AS340" s="72" t="s">
        <v>65</v>
      </c>
      <c r="AT340" s="76">
        <v>13950000</v>
      </c>
      <c r="AU340" s="72" t="s">
        <v>319</v>
      </c>
      <c r="AV340" s="76">
        <v>0</v>
      </c>
      <c r="AW340" s="81" t="s">
        <v>73</v>
      </c>
      <c r="AX340" s="82">
        <v>0</v>
      </c>
      <c r="AY340" s="143">
        <f t="shared" si="34"/>
        <v>13950000</v>
      </c>
      <c r="AZ340" s="84">
        <f t="shared" si="35"/>
        <v>0</v>
      </c>
      <c r="BA340" s="85">
        <v>0</v>
      </c>
      <c r="BB340" s="81" t="s">
        <v>73</v>
      </c>
      <c r="BC340" s="72" t="s">
        <v>123</v>
      </c>
      <c r="BD340" s="289" t="s">
        <v>7032</v>
      </c>
      <c r="BE340" s="71" t="s">
        <v>65</v>
      </c>
      <c r="BF340" s="71" t="s">
        <v>65</v>
      </c>
    </row>
    <row r="341" spans="2:58" x14ac:dyDescent="0.25">
      <c r="B341" s="71">
        <v>2025</v>
      </c>
      <c r="C341" s="71">
        <v>891780111</v>
      </c>
      <c r="D341" s="71" t="s">
        <v>63</v>
      </c>
      <c r="E341" s="102" t="s">
        <v>7031</v>
      </c>
      <c r="F341" s="72" t="s">
        <v>7030</v>
      </c>
      <c r="G341" s="72">
        <v>0</v>
      </c>
      <c r="H341" s="72" t="s">
        <v>71</v>
      </c>
      <c r="I341" s="72" t="s">
        <v>2884</v>
      </c>
      <c r="J341" s="104" t="s">
        <v>81</v>
      </c>
      <c r="K341" s="75" t="s">
        <v>7029</v>
      </c>
      <c r="L341" s="76">
        <v>35288000</v>
      </c>
      <c r="M341" s="72" t="s">
        <v>66</v>
      </c>
      <c r="N341" s="75" t="s">
        <v>7028</v>
      </c>
      <c r="O341" s="75">
        <v>1083005892</v>
      </c>
      <c r="P341" s="75">
        <v>1465</v>
      </c>
      <c r="Q341" s="78">
        <v>45846</v>
      </c>
      <c r="R341" s="75">
        <v>885016000</v>
      </c>
      <c r="S341" s="78">
        <v>45855</v>
      </c>
      <c r="T341" s="76">
        <v>35288000</v>
      </c>
      <c r="U341" s="76">
        <v>24384</v>
      </c>
      <c r="V341" s="72" t="s">
        <v>65</v>
      </c>
      <c r="W341" s="76">
        <v>1082939683</v>
      </c>
      <c r="X341" s="104" t="s">
        <v>2881</v>
      </c>
      <c r="Y341" s="78">
        <v>45854</v>
      </c>
      <c r="Z341" s="78">
        <v>45855</v>
      </c>
      <c r="AA341" s="78" t="s">
        <v>73</v>
      </c>
      <c r="AB341" s="78">
        <v>46003</v>
      </c>
      <c r="AC341" s="102">
        <f t="shared" si="30"/>
        <v>148</v>
      </c>
      <c r="AD341" s="72">
        <v>0</v>
      </c>
      <c r="AE341" s="76">
        <v>0</v>
      </c>
      <c r="AF341" s="72">
        <v>0</v>
      </c>
      <c r="AG341" s="79" t="s">
        <v>73</v>
      </c>
      <c r="AH341" s="102">
        <f t="shared" si="31"/>
        <v>0</v>
      </c>
      <c r="AI341" s="72">
        <v>1</v>
      </c>
      <c r="AJ341" s="76">
        <v>4063466.6</v>
      </c>
      <c r="AK341" s="72" t="s">
        <v>73</v>
      </c>
      <c r="AL341" s="80" t="s">
        <v>73</v>
      </c>
      <c r="AM341" s="72">
        <v>0</v>
      </c>
      <c r="AN341" s="80" t="s">
        <v>73</v>
      </c>
      <c r="AO341" s="80" t="s">
        <v>73</v>
      </c>
      <c r="AP341" s="80" t="s">
        <v>73</v>
      </c>
      <c r="AQ341" s="102">
        <f t="shared" si="32"/>
        <v>0</v>
      </c>
      <c r="AR341" s="102">
        <f t="shared" si="33"/>
        <v>31224533.399999999</v>
      </c>
      <c r="AS341" s="72" t="s">
        <v>319</v>
      </c>
      <c r="AT341" s="76">
        <v>0</v>
      </c>
      <c r="AU341" s="72" t="s">
        <v>319</v>
      </c>
      <c r="AV341" s="76">
        <v>0</v>
      </c>
      <c r="AW341" s="81" t="s">
        <v>73</v>
      </c>
      <c r="AX341" s="82">
        <v>12832000</v>
      </c>
      <c r="AY341" s="143">
        <f t="shared" si="34"/>
        <v>18392533.399999999</v>
      </c>
      <c r="AZ341" s="84">
        <f t="shared" si="35"/>
        <v>0.41095890323216167</v>
      </c>
      <c r="BA341" s="85">
        <v>0.41</v>
      </c>
      <c r="BB341" s="81" t="s">
        <v>73</v>
      </c>
      <c r="BC341" s="72" t="s">
        <v>123</v>
      </c>
      <c r="BD341" s="289" t="s">
        <v>7027</v>
      </c>
      <c r="BE341" s="71" t="s">
        <v>65</v>
      </c>
      <c r="BF341" s="71" t="s">
        <v>65</v>
      </c>
    </row>
    <row r="342" spans="2:58" x14ac:dyDescent="0.25">
      <c r="B342" s="71">
        <v>2025</v>
      </c>
      <c r="C342" s="71">
        <v>891780111</v>
      </c>
      <c r="D342" s="71" t="s">
        <v>63</v>
      </c>
      <c r="E342" s="102" t="s">
        <v>7026</v>
      </c>
      <c r="F342" s="72" t="s">
        <v>7025</v>
      </c>
      <c r="G342" s="72">
        <v>0</v>
      </c>
      <c r="H342" s="72" t="s">
        <v>71</v>
      </c>
      <c r="I342" s="72" t="s">
        <v>2884</v>
      </c>
      <c r="J342" s="104" t="s">
        <v>81</v>
      </c>
      <c r="K342" s="75" t="s">
        <v>7024</v>
      </c>
      <c r="L342" s="76">
        <v>22800000</v>
      </c>
      <c r="M342" s="72" t="s">
        <v>66</v>
      </c>
      <c r="N342" s="75" t="s">
        <v>7023</v>
      </c>
      <c r="O342" s="75">
        <v>84088532</v>
      </c>
      <c r="P342" s="75">
        <v>1137</v>
      </c>
      <c r="Q342" s="78">
        <v>45797</v>
      </c>
      <c r="R342" s="280">
        <v>654500000</v>
      </c>
      <c r="S342" s="78">
        <v>45855</v>
      </c>
      <c r="T342" s="76">
        <v>22800000</v>
      </c>
      <c r="U342" s="76">
        <v>24385</v>
      </c>
      <c r="V342" s="72" t="s">
        <v>65</v>
      </c>
      <c r="W342" s="76">
        <v>16078654</v>
      </c>
      <c r="X342" s="104" t="s">
        <v>365</v>
      </c>
      <c r="Y342" s="78">
        <v>45854</v>
      </c>
      <c r="Z342" s="78">
        <v>45855</v>
      </c>
      <c r="AA342" s="78" t="s">
        <v>73</v>
      </c>
      <c r="AB342" s="78">
        <v>46022</v>
      </c>
      <c r="AC342" s="102">
        <f t="shared" si="30"/>
        <v>167</v>
      </c>
      <c r="AD342" s="72">
        <v>0</v>
      </c>
      <c r="AE342" s="76">
        <v>0</v>
      </c>
      <c r="AF342" s="72">
        <v>0</v>
      </c>
      <c r="AG342" s="79" t="s">
        <v>73</v>
      </c>
      <c r="AH342" s="102">
        <f t="shared" si="31"/>
        <v>0</v>
      </c>
      <c r="AI342" s="72">
        <v>0</v>
      </c>
      <c r="AJ342" s="76">
        <v>0</v>
      </c>
      <c r="AK342" s="72" t="s">
        <v>73</v>
      </c>
      <c r="AL342" s="80" t="s">
        <v>73</v>
      </c>
      <c r="AM342" s="72">
        <v>0</v>
      </c>
      <c r="AN342" s="80" t="s">
        <v>73</v>
      </c>
      <c r="AO342" s="80" t="s">
        <v>73</v>
      </c>
      <c r="AP342" s="80" t="s">
        <v>73</v>
      </c>
      <c r="AQ342" s="102">
        <f t="shared" si="32"/>
        <v>0</v>
      </c>
      <c r="AR342" s="102">
        <f t="shared" si="33"/>
        <v>22800000</v>
      </c>
      <c r="AS342" s="72" t="s">
        <v>319</v>
      </c>
      <c r="AT342" s="76">
        <v>0</v>
      </c>
      <c r="AU342" s="72" t="s">
        <v>319</v>
      </c>
      <c r="AV342" s="76">
        <v>0</v>
      </c>
      <c r="AW342" s="81" t="s">
        <v>73</v>
      </c>
      <c r="AX342" s="82">
        <v>0</v>
      </c>
      <c r="AY342" s="143">
        <f t="shared" si="34"/>
        <v>22800000</v>
      </c>
      <c r="AZ342" s="84">
        <f t="shared" si="35"/>
        <v>0</v>
      </c>
      <c r="BA342" s="85">
        <v>0</v>
      </c>
      <c r="BB342" s="81" t="s">
        <v>73</v>
      </c>
      <c r="BC342" s="72" t="s">
        <v>123</v>
      </c>
      <c r="BD342" s="289" t="s">
        <v>7022</v>
      </c>
      <c r="BE342" s="71" t="s">
        <v>65</v>
      </c>
      <c r="BF342" s="71" t="s">
        <v>65</v>
      </c>
    </row>
    <row r="343" spans="2:58" x14ac:dyDescent="0.25">
      <c r="B343" s="71">
        <v>2025</v>
      </c>
      <c r="C343" s="71">
        <v>891780111</v>
      </c>
      <c r="D343" s="71" t="s">
        <v>63</v>
      </c>
      <c r="E343" s="102" t="s">
        <v>7021</v>
      </c>
      <c r="F343" s="72" t="s">
        <v>7020</v>
      </c>
      <c r="G343" s="72">
        <v>0</v>
      </c>
      <c r="H343" s="72" t="s">
        <v>71</v>
      </c>
      <c r="I343" s="72" t="s">
        <v>64</v>
      </c>
      <c r="J343" s="104" t="s">
        <v>81</v>
      </c>
      <c r="K343" s="75" t="s">
        <v>7019</v>
      </c>
      <c r="L343" s="76">
        <v>12150000</v>
      </c>
      <c r="M343" s="72" t="s">
        <v>66</v>
      </c>
      <c r="N343" s="75" t="s">
        <v>5310</v>
      </c>
      <c r="O343" s="75">
        <v>1005709255</v>
      </c>
      <c r="P343" s="75">
        <v>123</v>
      </c>
      <c r="Q343" s="78">
        <v>45679</v>
      </c>
      <c r="R343" s="75">
        <v>1353279124</v>
      </c>
      <c r="S343" s="78">
        <v>45855</v>
      </c>
      <c r="T343" s="76">
        <v>12150000</v>
      </c>
      <c r="U343" s="76">
        <v>24386</v>
      </c>
      <c r="V343" s="72" t="s">
        <v>65</v>
      </c>
      <c r="W343" s="76">
        <v>36723796</v>
      </c>
      <c r="X343" s="104" t="s">
        <v>5309</v>
      </c>
      <c r="Y343" s="78">
        <v>45854</v>
      </c>
      <c r="Z343" s="78">
        <v>45855</v>
      </c>
      <c r="AA343" s="78" t="s">
        <v>73</v>
      </c>
      <c r="AB343" s="78">
        <v>45991</v>
      </c>
      <c r="AC343" s="102">
        <f t="shared" si="30"/>
        <v>136</v>
      </c>
      <c r="AD343" s="72">
        <v>0</v>
      </c>
      <c r="AE343" s="76">
        <v>0</v>
      </c>
      <c r="AF343" s="72">
        <v>0</v>
      </c>
      <c r="AG343" s="79" t="s">
        <v>73</v>
      </c>
      <c r="AH343" s="102">
        <f t="shared" si="31"/>
        <v>0</v>
      </c>
      <c r="AI343" s="72">
        <v>0</v>
      </c>
      <c r="AJ343" s="76">
        <v>0</v>
      </c>
      <c r="AK343" s="72" t="s">
        <v>73</v>
      </c>
      <c r="AL343" s="80" t="s">
        <v>73</v>
      </c>
      <c r="AM343" s="72">
        <v>0</v>
      </c>
      <c r="AN343" s="80" t="s">
        <v>73</v>
      </c>
      <c r="AO343" s="80" t="s">
        <v>73</v>
      </c>
      <c r="AP343" s="80" t="s">
        <v>73</v>
      </c>
      <c r="AQ343" s="102">
        <f t="shared" si="32"/>
        <v>0</v>
      </c>
      <c r="AR343" s="102">
        <f t="shared" si="33"/>
        <v>12150000</v>
      </c>
      <c r="AS343" s="72" t="s">
        <v>65</v>
      </c>
      <c r="AT343" s="76">
        <v>12150000</v>
      </c>
      <c r="AU343" s="72" t="s">
        <v>319</v>
      </c>
      <c r="AV343" s="76">
        <v>0</v>
      </c>
      <c r="AW343" s="81" t="s">
        <v>73</v>
      </c>
      <c r="AX343" s="82">
        <v>0</v>
      </c>
      <c r="AY343" s="143">
        <f t="shared" si="34"/>
        <v>12150000</v>
      </c>
      <c r="AZ343" s="84">
        <f t="shared" si="35"/>
        <v>0</v>
      </c>
      <c r="BA343" s="85">
        <v>0</v>
      </c>
      <c r="BB343" s="81" t="s">
        <v>73</v>
      </c>
      <c r="BC343" s="72" t="s">
        <v>123</v>
      </c>
      <c r="BD343" s="289" t="s">
        <v>7018</v>
      </c>
      <c r="BE343" s="71" t="s">
        <v>65</v>
      </c>
      <c r="BF343" s="71" t="s">
        <v>65</v>
      </c>
    </row>
    <row r="344" spans="2:58" x14ac:dyDescent="0.25">
      <c r="B344" s="71">
        <v>2025</v>
      </c>
      <c r="C344" s="71">
        <v>891780111</v>
      </c>
      <c r="D344" s="71" t="s">
        <v>63</v>
      </c>
      <c r="E344" s="102" t="s">
        <v>7017</v>
      </c>
      <c r="F344" s="72" t="s">
        <v>7016</v>
      </c>
      <c r="G344" s="72">
        <v>0</v>
      </c>
      <c r="H344" s="72" t="s">
        <v>71</v>
      </c>
      <c r="I344" s="72" t="s">
        <v>2884</v>
      </c>
      <c r="J344" s="104" t="s">
        <v>81</v>
      </c>
      <c r="K344" s="75" t="s">
        <v>7015</v>
      </c>
      <c r="L344" s="76">
        <v>301000000</v>
      </c>
      <c r="M344" s="72" t="s">
        <v>66</v>
      </c>
      <c r="N344" s="75" t="s">
        <v>7014</v>
      </c>
      <c r="O344" s="75">
        <v>901255659</v>
      </c>
      <c r="P344" s="75">
        <v>1361</v>
      </c>
      <c r="Q344" s="78">
        <v>45832</v>
      </c>
      <c r="R344" s="75">
        <v>301000000</v>
      </c>
      <c r="S344" s="78">
        <v>45855</v>
      </c>
      <c r="T344" s="76">
        <v>301000000</v>
      </c>
      <c r="U344" s="76">
        <v>24380</v>
      </c>
      <c r="V344" s="72" t="s">
        <v>65</v>
      </c>
      <c r="W344" s="76">
        <v>85155333</v>
      </c>
      <c r="X344" s="104" t="s">
        <v>2931</v>
      </c>
      <c r="Y344" s="78">
        <v>45854</v>
      </c>
      <c r="Z344" s="78">
        <v>45860</v>
      </c>
      <c r="AA344" s="78">
        <v>45860</v>
      </c>
      <c r="AB344" s="78">
        <v>46006</v>
      </c>
      <c r="AC344" s="102">
        <f t="shared" si="30"/>
        <v>146</v>
      </c>
      <c r="AD344" s="72">
        <v>0</v>
      </c>
      <c r="AE344" s="76">
        <v>0</v>
      </c>
      <c r="AF344" s="72">
        <v>0</v>
      </c>
      <c r="AG344" s="79" t="s">
        <v>73</v>
      </c>
      <c r="AH344" s="102">
        <f t="shared" si="31"/>
        <v>0</v>
      </c>
      <c r="AI344" s="72">
        <v>0</v>
      </c>
      <c r="AJ344" s="76">
        <v>0</v>
      </c>
      <c r="AK344" s="72" t="s">
        <v>73</v>
      </c>
      <c r="AL344" s="80" t="s">
        <v>73</v>
      </c>
      <c r="AM344" s="72">
        <v>0</v>
      </c>
      <c r="AN344" s="80" t="s">
        <v>73</v>
      </c>
      <c r="AO344" s="80" t="s">
        <v>73</v>
      </c>
      <c r="AP344" s="80" t="s">
        <v>73</v>
      </c>
      <c r="AQ344" s="102">
        <f t="shared" si="32"/>
        <v>0</v>
      </c>
      <c r="AR344" s="102">
        <f t="shared" si="33"/>
        <v>301000000</v>
      </c>
      <c r="AS344" s="72" t="s">
        <v>319</v>
      </c>
      <c r="AT344" s="76">
        <v>0</v>
      </c>
      <c r="AU344" s="72" t="s">
        <v>319</v>
      </c>
      <c r="AV344" s="76">
        <v>0</v>
      </c>
      <c r="AW344" s="81" t="s">
        <v>73</v>
      </c>
      <c r="AX344" s="82">
        <v>0</v>
      </c>
      <c r="AY344" s="143">
        <f t="shared" si="34"/>
        <v>301000000</v>
      </c>
      <c r="AZ344" s="84">
        <f t="shared" si="35"/>
        <v>0</v>
      </c>
      <c r="BA344" s="85">
        <v>0</v>
      </c>
      <c r="BB344" s="81" t="s">
        <v>73</v>
      </c>
      <c r="BC344" s="72" t="s">
        <v>123</v>
      </c>
      <c r="BD344" s="289" t="s">
        <v>7013</v>
      </c>
      <c r="BE344" s="71" t="s">
        <v>65</v>
      </c>
      <c r="BF344" s="71" t="s">
        <v>65</v>
      </c>
    </row>
    <row r="345" spans="2:58" x14ac:dyDescent="0.25">
      <c r="B345" s="71">
        <v>2025</v>
      </c>
      <c r="C345" s="71">
        <v>891780111</v>
      </c>
      <c r="D345" s="71" t="s">
        <v>63</v>
      </c>
      <c r="E345" s="102" t="s">
        <v>7012</v>
      </c>
      <c r="F345" s="72" t="s">
        <v>7011</v>
      </c>
      <c r="G345" s="72">
        <v>0</v>
      </c>
      <c r="H345" s="72" t="s">
        <v>71</v>
      </c>
      <c r="I345" s="72" t="s">
        <v>2884</v>
      </c>
      <c r="J345" s="104" t="s">
        <v>81</v>
      </c>
      <c r="K345" s="75" t="s">
        <v>7010</v>
      </c>
      <c r="L345" s="76">
        <v>5322982</v>
      </c>
      <c r="M345" s="72" t="s">
        <v>66</v>
      </c>
      <c r="N345" s="75" t="s">
        <v>7009</v>
      </c>
      <c r="O345" s="75">
        <v>1123631254</v>
      </c>
      <c r="P345" s="75">
        <v>1211</v>
      </c>
      <c r="Q345" s="78">
        <v>45807</v>
      </c>
      <c r="R345" s="75">
        <v>145102578</v>
      </c>
      <c r="S345" s="78">
        <v>45855</v>
      </c>
      <c r="T345" s="76">
        <v>5322982</v>
      </c>
      <c r="U345" s="76">
        <v>24378</v>
      </c>
      <c r="V345" s="72" t="s">
        <v>65</v>
      </c>
      <c r="W345" s="76">
        <v>79600056</v>
      </c>
      <c r="X345" s="104" t="s">
        <v>897</v>
      </c>
      <c r="Y345" s="78">
        <v>45855</v>
      </c>
      <c r="Z345" s="78">
        <v>45855</v>
      </c>
      <c r="AA345" s="78" t="s">
        <v>73</v>
      </c>
      <c r="AB345" s="78">
        <v>45886</v>
      </c>
      <c r="AC345" s="102">
        <f t="shared" si="30"/>
        <v>31</v>
      </c>
      <c r="AD345" s="72">
        <v>0</v>
      </c>
      <c r="AE345" s="76">
        <v>0</v>
      </c>
      <c r="AF345" s="72">
        <v>0</v>
      </c>
      <c r="AG345" s="79" t="s">
        <v>73</v>
      </c>
      <c r="AH345" s="102">
        <f t="shared" si="31"/>
        <v>0</v>
      </c>
      <c r="AI345" s="72">
        <v>0</v>
      </c>
      <c r="AJ345" s="76">
        <v>0</v>
      </c>
      <c r="AK345" s="72" t="s">
        <v>73</v>
      </c>
      <c r="AL345" s="80" t="s">
        <v>73</v>
      </c>
      <c r="AM345" s="72">
        <v>0</v>
      </c>
      <c r="AN345" s="80" t="s">
        <v>73</v>
      </c>
      <c r="AO345" s="80" t="s">
        <v>73</v>
      </c>
      <c r="AP345" s="80" t="s">
        <v>73</v>
      </c>
      <c r="AQ345" s="102">
        <f t="shared" si="32"/>
        <v>0</v>
      </c>
      <c r="AR345" s="102">
        <f t="shared" si="33"/>
        <v>5322982</v>
      </c>
      <c r="AS345" s="72" t="s">
        <v>319</v>
      </c>
      <c r="AT345" s="76">
        <v>0</v>
      </c>
      <c r="AU345" s="72" t="s">
        <v>319</v>
      </c>
      <c r="AV345" s="76">
        <v>0</v>
      </c>
      <c r="AW345" s="81" t="s">
        <v>73</v>
      </c>
      <c r="AX345" s="82">
        <v>0</v>
      </c>
      <c r="AY345" s="143">
        <f t="shared" si="34"/>
        <v>5322982</v>
      </c>
      <c r="AZ345" s="84">
        <f t="shared" si="35"/>
        <v>0</v>
      </c>
      <c r="BA345" s="85">
        <v>1</v>
      </c>
      <c r="BB345" s="81" t="s">
        <v>73</v>
      </c>
      <c r="BC345" s="72" t="s">
        <v>208</v>
      </c>
      <c r="BD345" s="289" t="s">
        <v>7008</v>
      </c>
      <c r="BE345" s="71" t="s">
        <v>65</v>
      </c>
      <c r="BF345" s="71" t="s">
        <v>65</v>
      </c>
    </row>
    <row r="346" spans="2:58" x14ac:dyDescent="0.25">
      <c r="B346" s="71">
        <v>2025</v>
      </c>
      <c r="C346" s="71">
        <v>891780111</v>
      </c>
      <c r="D346" s="71" t="s">
        <v>63</v>
      </c>
      <c r="E346" s="102" t="s">
        <v>7007</v>
      </c>
      <c r="F346" s="72" t="s">
        <v>7006</v>
      </c>
      <c r="G346" s="72">
        <v>0</v>
      </c>
      <c r="H346" s="72" t="s">
        <v>71</v>
      </c>
      <c r="I346" s="72" t="s">
        <v>2884</v>
      </c>
      <c r="J346" s="104" t="s">
        <v>81</v>
      </c>
      <c r="K346" s="75" t="s">
        <v>7005</v>
      </c>
      <c r="L346" s="76">
        <v>5322982</v>
      </c>
      <c r="M346" s="72" t="s">
        <v>66</v>
      </c>
      <c r="N346" s="75" t="s">
        <v>7004</v>
      </c>
      <c r="O346" s="75">
        <v>1082994972</v>
      </c>
      <c r="P346" s="75">
        <v>1211</v>
      </c>
      <c r="Q346" s="78">
        <v>45807</v>
      </c>
      <c r="R346" s="75">
        <v>145102578</v>
      </c>
      <c r="S346" s="78">
        <v>45855</v>
      </c>
      <c r="T346" s="76">
        <v>5322982</v>
      </c>
      <c r="U346" s="76">
        <v>24370</v>
      </c>
      <c r="V346" s="72" t="s">
        <v>65</v>
      </c>
      <c r="W346" s="76">
        <v>79600056</v>
      </c>
      <c r="X346" s="104" t="s">
        <v>897</v>
      </c>
      <c r="Y346" s="78">
        <v>45855</v>
      </c>
      <c r="Z346" s="78">
        <v>45855</v>
      </c>
      <c r="AA346" s="78" t="s">
        <v>73</v>
      </c>
      <c r="AB346" s="78">
        <v>45886</v>
      </c>
      <c r="AC346" s="102">
        <f t="shared" si="30"/>
        <v>31</v>
      </c>
      <c r="AD346" s="72">
        <v>0</v>
      </c>
      <c r="AE346" s="76">
        <v>0</v>
      </c>
      <c r="AF346" s="72">
        <v>0</v>
      </c>
      <c r="AG346" s="79" t="s">
        <v>73</v>
      </c>
      <c r="AH346" s="102">
        <f t="shared" si="31"/>
        <v>0</v>
      </c>
      <c r="AI346" s="72">
        <v>0</v>
      </c>
      <c r="AJ346" s="76">
        <v>0</v>
      </c>
      <c r="AK346" s="72" t="s">
        <v>73</v>
      </c>
      <c r="AL346" s="80" t="s">
        <v>73</v>
      </c>
      <c r="AM346" s="72">
        <v>0</v>
      </c>
      <c r="AN346" s="80" t="s">
        <v>73</v>
      </c>
      <c r="AO346" s="80" t="s">
        <v>73</v>
      </c>
      <c r="AP346" s="80" t="s">
        <v>73</v>
      </c>
      <c r="AQ346" s="102">
        <f t="shared" si="32"/>
        <v>0</v>
      </c>
      <c r="AR346" s="102">
        <f t="shared" si="33"/>
        <v>5322982</v>
      </c>
      <c r="AS346" s="72" t="s">
        <v>319</v>
      </c>
      <c r="AT346" s="76">
        <v>0</v>
      </c>
      <c r="AU346" s="72" t="s">
        <v>319</v>
      </c>
      <c r="AV346" s="76">
        <v>0</v>
      </c>
      <c r="AW346" s="81" t="s">
        <v>73</v>
      </c>
      <c r="AX346" s="82">
        <v>0</v>
      </c>
      <c r="AY346" s="143">
        <f t="shared" si="34"/>
        <v>5322982</v>
      </c>
      <c r="AZ346" s="84">
        <f t="shared" si="35"/>
        <v>0</v>
      </c>
      <c r="BA346" s="85">
        <v>1</v>
      </c>
      <c r="BB346" s="81" t="s">
        <v>73</v>
      </c>
      <c r="BC346" s="72" t="s">
        <v>208</v>
      </c>
      <c r="BD346" s="289" t="s">
        <v>7003</v>
      </c>
      <c r="BE346" s="71" t="s">
        <v>65</v>
      </c>
      <c r="BF346" s="71" t="s">
        <v>65</v>
      </c>
    </row>
    <row r="347" spans="2:58" x14ac:dyDescent="0.25">
      <c r="B347" s="71">
        <v>2025</v>
      </c>
      <c r="C347" s="71">
        <v>891780111</v>
      </c>
      <c r="D347" s="71" t="s">
        <v>63</v>
      </c>
      <c r="E347" s="102" t="s">
        <v>7002</v>
      </c>
      <c r="F347" s="72" t="s">
        <v>7001</v>
      </c>
      <c r="G347" s="72">
        <v>0</v>
      </c>
      <c r="H347" s="72" t="s">
        <v>71</v>
      </c>
      <c r="I347" s="72" t="s">
        <v>64</v>
      </c>
      <c r="J347" s="104" t="s">
        <v>81</v>
      </c>
      <c r="K347" s="75" t="s">
        <v>7000</v>
      </c>
      <c r="L347" s="76">
        <v>15592500</v>
      </c>
      <c r="M347" s="72" t="s">
        <v>66</v>
      </c>
      <c r="N347" s="75" t="s">
        <v>6999</v>
      </c>
      <c r="O347" s="75">
        <v>1221970531</v>
      </c>
      <c r="P347" s="75">
        <v>123</v>
      </c>
      <c r="Q347" s="78">
        <v>45679</v>
      </c>
      <c r="R347" s="75">
        <v>1353279124</v>
      </c>
      <c r="S347" s="78">
        <v>45855</v>
      </c>
      <c r="T347" s="76">
        <v>15592500</v>
      </c>
      <c r="U347" s="76">
        <v>24368</v>
      </c>
      <c r="V347" s="72" t="s">
        <v>65</v>
      </c>
      <c r="W347" s="76">
        <v>36723796</v>
      </c>
      <c r="X347" s="104" t="s">
        <v>5309</v>
      </c>
      <c r="Y347" s="78">
        <v>45855</v>
      </c>
      <c r="Z347" s="78">
        <v>45855</v>
      </c>
      <c r="AA347" s="78" t="s">
        <v>73</v>
      </c>
      <c r="AB347" s="78">
        <v>45991</v>
      </c>
      <c r="AC347" s="102">
        <f t="shared" si="30"/>
        <v>136</v>
      </c>
      <c r="AD347" s="72">
        <v>0</v>
      </c>
      <c r="AE347" s="76">
        <v>0</v>
      </c>
      <c r="AF347" s="72">
        <v>0</v>
      </c>
      <c r="AG347" s="79" t="s">
        <v>73</v>
      </c>
      <c r="AH347" s="102">
        <f t="shared" si="31"/>
        <v>0</v>
      </c>
      <c r="AI347" s="72">
        <v>0</v>
      </c>
      <c r="AJ347" s="76">
        <v>0</v>
      </c>
      <c r="AK347" s="72" t="s">
        <v>73</v>
      </c>
      <c r="AL347" s="80" t="s">
        <v>73</v>
      </c>
      <c r="AM347" s="72">
        <v>0</v>
      </c>
      <c r="AN347" s="80" t="s">
        <v>73</v>
      </c>
      <c r="AO347" s="80" t="s">
        <v>73</v>
      </c>
      <c r="AP347" s="80" t="s">
        <v>73</v>
      </c>
      <c r="AQ347" s="102">
        <f t="shared" si="32"/>
        <v>0</v>
      </c>
      <c r="AR347" s="102">
        <f t="shared" si="33"/>
        <v>15592500</v>
      </c>
      <c r="AS347" s="72" t="s">
        <v>65</v>
      </c>
      <c r="AT347" s="76">
        <v>15592500</v>
      </c>
      <c r="AU347" s="72" t="s">
        <v>319</v>
      </c>
      <c r="AV347" s="76">
        <v>0</v>
      </c>
      <c r="AW347" s="81" t="s">
        <v>73</v>
      </c>
      <c r="AX347" s="82">
        <v>0</v>
      </c>
      <c r="AY347" s="143">
        <f t="shared" si="34"/>
        <v>15592500</v>
      </c>
      <c r="AZ347" s="84">
        <f t="shared" si="35"/>
        <v>0</v>
      </c>
      <c r="BA347" s="85">
        <v>0</v>
      </c>
      <c r="BB347" s="81" t="s">
        <v>73</v>
      </c>
      <c r="BC347" s="72" t="s">
        <v>123</v>
      </c>
      <c r="BD347" s="289" t="s">
        <v>6998</v>
      </c>
      <c r="BE347" s="71" t="s">
        <v>65</v>
      </c>
      <c r="BF347" s="71" t="s">
        <v>65</v>
      </c>
    </row>
    <row r="348" spans="2:58" x14ac:dyDescent="0.25">
      <c r="B348" s="71">
        <v>2025</v>
      </c>
      <c r="C348" s="71">
        <v>891780111</v>
      </c>
      <c r="D348" s="71" t="s">
        <v>63</v>
      </c>
      <c r="E348" s="102" t="s">
        <v>6997</v>
      </c>
      <c r="F348" s="72" t="s">
        <v>6996</v>
      </c>
      <c r="G348" s="72">
        <v>0</v>
      </c>
      <c r="H348" s="72" t="s">
        <v>71</v>
      </c>
      <c r="I348" s="72" t="s">
        <v>2884</v>
      </c>
      <c r="J348" s="104" t="s">
        <v>81</v>
      </c>
      <c r="K348" s="75" t="s">
        <v>6995</v>
      </c>
      <c r="L348" s="76">
        <v>35310000</v>
      </c>
      <c r="M348" s="72" t="s">
        <v>66</v>
      </c>
      <c r="N348" s="75" t="s">
        <v>6994</v>
      </c>
      <c r="O348" s="75">
        <v>1083022534</v>
      </c>
      <c r="P348" s="75">
        <v>1465</v>
      </c>
      <c r="Q348" s="78">
        <v>45846</v>
      </c>
      <c r="R348" s="75">
        <v>885016000</v>
      </c>
      <c r="S348" s="78">
        <v>45855</v>
      </c>
      <c r="T348" s="76">
        <v>35310000</v>
      </c>
      <c r="U348" s="76">
        <v>24367</v>
      </c>
      <c r="V348" s="72" t="s">
        <v>65</v>
      </c>
      <c r="W348" s="76">
        <v>1082939683</v>
      </c>
      <c r="X348" s="104" t="s">
        <v>2881</v>
      </c>
      <c r="Y348" s="78">
        <v>45855</v>
      </c>
      <c r="Z348" s="78">
        <v>45855</v>
      </c>
      <c r="AA348" s="78" t="s">
        <v>73</v>
      </c>
      <c r="AB348" s="78">
        <v>46003</v>
      </c>
      <c r="AC348" s="102">
        <f t="shared" si="30"/>
        <v>148</v>
      </c>
      <c r="AD348" s="72">
        <v>0</v>
      </c>
      <c r="AE348" s="76">
        <v>0</v>
      </c>
      <c r="AF348" s="72">
        <v>0</v>
      </c>
      <c r="AG348" s="79" t="s">
        <v>73</v>
      </c>
      <c r="AH348" s="102">
        <f t="shared" si="31"/>
        <v>0</v>
      </c>
      <c r="AI348" s="72">
        <v>1</v>
      </c>
      <c r="AJ348" s="76">
        <v>4066000</v>
      </c>
      <c r="AK348" s="72" t="s">
        <v>73</v>
      </c>
      <c r="AL348" s="80" t="s">
        <v>73</v>
      </c>
      <c r="AM348" s="72">
        <v>0</v>
      </c>
      <c r="AN348" s="80" t="s">
        <v>73</v>
      </c>
      <c r="AO348" s="80" t="s">
        <v>73</v>
      </c>
      <c r="AP348" s="80" t="s">
        <v>73</v>
      </c>
      <c r="AQ348" s="102">
        <f t="shared" si="32"/>
        <v>0</v>
      </c>
      <c r="AR348" s="102">
        <f t="shared" si="33"/>
        <v>31244000</v>
      </c>
      <c r="AS348" s="72" t="s">
        <v>319</v>
      </c>
      <c r="AT348" s="76">
        <v>0</v>
      </c>
      <c r="AU348" s="72" t="s">
        <v>319</v>
      </c>
      <c r="AV348" s="76">
        <v>0</v>
      </c>
      <c r="AW348" s="81" t="s">
        <v>73</v>
      </c>
      <c r="AX348" s="82">
        <v>12840000</v>
      </c>
      <c r="AY348" s="143">
        <f t="shared" si="34"/>
        <v>18404000</v>
      </c>
      <c r="AZ348" s="84">
        <f t="shared" si="35"/>
        <v>0.41095890410958902</v>
      </c>
      <c r="BA348" s="85">
        <v>0.41</v>
      </c>
      <c r="BB348" s="81" t="s">
        <v>73</v>
      </c>
      <c r="BC348" s="72" t="s">
        <v>123</v>
      </c>
      <c r="BD348" s="289" t="s">
        <v>6993</v>
      </c>
      <c r="BE348" s="71" t="s">
        <v>65</v>
      </c>
      <c r="BF348" s="71" t="s">
        <v>65</v>
      </c>
    </row>
    <row r="349" spans="2:58" x14ac:dyDescent="0.25">
      <c r="B349" s="71">
        <v>2025</v>
      </c>
      <c r="C349" s="71">
        <v>891780111</v>
      </c>
      <c r="D349" s="71" t="s">
        <v>63</v>
      </c>
      <c r="E349" s="102" t="s">
        <v>6992</v>
      </c>
      <c r="F349" s="72" t="s">
        <v>6991</v>
      </c>
      <c r="G349" s="72">
        <v>0</v>
      </c>
      <c r="H349" s="72" t="s">
        <v>71</v>
      </c>
      <c r="I349" s="72" t="s">
        <v>2884</v>
      </c>
      <c r="J349" s="104" t="s">
        <v>81</v>
      </c>
      <c r="K349" s="75" t="s">
        <v>6990</v>
      </c>
      <c r="L349" s="76">
        <v>46288000</v>
      </c>
      <c r="M349" s="72" t="s">
        <v>66</v>
      </c>
      <c r="N349" s="75" t="s">
        <v>6989</v>
      </c>
      <c r="O349" s="75">
        <v>1082937115</v>
      </c>
      <c r="P349" s="75">
        <v>1465</v>
      </c>
      <c r="Q349" s="78">
        <v>45846</v>
      </c>
      <c r="R349" s="75">
        <v>885016000</v>
      </c>
      <c r="S349" s="78">
        <v>45855</v>
      </c>
      <c r="T349" s="76">
        <v>46288000</v>
      </c>
      <c r="U349" s="76">
        <v>24369</v>
      </c>
      <c r="V349" s="72" t="s">
        <v>65</v>
      </c>
      <c r="W349" s="76">
        <v>1082939683</v>
      </c>
      <c r="X349" s="104" t="s">
        <v>2881</v>
      </c>
      <c r="Y349" s="78">
        <v>45855</v>
      </c>
      <c r="Z349" s="78">
        <v>45855</v>
      </c>
      <c r="AA349" s="78" t="s">
        <v>73</v>
      </c>
      <c r="AB349" s="78">
        <v>46003</v>
      </c>
      <c r="AC349" s="102">
        <f t="shared" si="30"/>
        <v>148</v>
      </c>
      <c r="AD349" s="72">
        <v>0</v>
      </c>
      <c r="AE349" s="76">
        <v>0</v>
      </c>
      <c r="AF349" s="72">
        <v>0</v>
      </c>
      <c r="AG349" s="79" t="s">
        <v>73</v>
      </c>
      <c r="AH349" s="102">
        <f t="shared" si="31"/>
        <v>0</v>
      </c>
      <c r="AI349" s="72">
        <v>1</v>
      </c>
      <c r="AJ349" s="76">
        <v>5330133.3</v>
      </c>
      <c r="AK349" s="72" t="s">
        <v>73</v>
      </c>
      <c r="AL349" s="80" t="s">
        <v>73</v>
      </c>
      <c r="AM349" s="72">
        <v>0</v>
      </c>
      <c r="AN349" s="80" t="s">
        <v>73</v>
      </c>
      <c r="AO349" s="80" t="s">
        <v>73</v>
      </c>
      <c r="AP349" s="80" t="s">
        <v>73</v>
      </c>
      <c r="AQ349" s="102">
        <f t="shared" si="32"/>
        <v>0</v>
      </c>
      <c r="AR349" s="102">
        <f t="shared" si="33"/>
        <v>40957866.700000003</v>
      </c>
      <c r="AS349" s="72" t="s">
        <v>319</v>
      </c>
      <c r="AT349" s="76">
        <v>0</v>
      </c>
      <c r="AU349" s="72" t="s">
        <v>319</v>
      </c>
      <c r="AV349" s="76">
        <v>0</v>
      </c>
      <c r="AW349" s="81" t="s">
        <v>73</v>
      </c>
      <c r="AX349" s="82">
        <v>16832000</v>
      </c>
      <c r="AY349" s="143">
        <f t="shared" si="34"/>
        <v>24125866.700000003</v>
      </c>
      <c r="AZ349" s="84">
        <f t="shared" si="35"/>
        <v>0.41095890377513239</v>
      </c>
      <c r="BA349" s="85">
        <v>0.41</v>
      </c>
      <c r="BB349" s="81" t="s">
        <v>73</v>
      </c>
      <c r="BC349" s="72" t="s">
        <v>123</v>
      </c>
      <c r="BD349" s="289" t="s">
        <v>6988</v>
      </c>
      <c r="BE349" s="71" t="s">
        <v>65</v>
      </c>
      <c r="BF349" s="71" t="s">
        <v>65</v>
      </c>
    </row>
    <row r="350" spans="2:58" x14ac:dyDescent="0.25">
      <c r="B350" s="71">
        <v>2025</v>
      </c>
      <c r="C350" s="71">
        <v>891780111</v>
      </c>
      <c r="D350" s="71" t="s">
        <v>63</v>
      </c>
      <c r="E350" s="102" t="s">
        <v>6987</v>
      </c>
      <c r="F350" s="72" t="s">
        <v>6986</v>
      </c>
      <c r="G350" s="72">
        <v>0</v>
      </c>
      <c r="H350" s="72" t="s">
        <v>71</v>
      </c>
      <c r="I350" s="72" t="s">
        <v>2884</v>
      </c>
      <c r="J350" s="104" t="s">
        <v>81</v>
      </c>
      <c r="K350" s="75" t="s">
        <v>6985</v>
      </c>
      <c r="L350" s="76">
        <v>35310000</v>
      </c>
      <c r="M350" s="72" t="s">
        <v>66</v>
      </c>
      <c r="N350" s="75" t="s">
        <v>6984</v>
      </c>
      <c r="O350" s="75">
        <v>1082944027</v>
      </c>
      <c r="P350" s="75">
        <v>1465</v>
      </c>
      <c r="Q350" s="78">
        <v>45846</v>
      </c>
      <c r="R350" s="75">
        <v>885016000</v>
      </c>
      <c r="S350" s="78">
        <v>45855</v>
      </c>
      <c r="T350" s="76">
        <v>35310000</v>
      </c>
      <c r="U350" s="76">
        <v>24366</v>
      </c>
      <c r="V350" s="72" t="s">
        <v>65</v>
      </c>
      <c r="W350" s="76">
        <v>1082939683</v>
      </c>
      <c r="X350" s="104" t="s">
        <v>2881</v>
      </c>
      <c r="Y350" s="78">
        <v>45855</v>
      </c>
      <c r="Z350" s="78">
        <v>45855</v>
      </c>
      <c r="AA350" s="78" t="s">
        <v>73</v>
      </c>
      <c r="AB350" s="78">
        <v>46003</v>
      </c>
      <c r="AC350" s="102">
        <f t="shared" si="30"/>
        <v>148</v>
      </c>
      <c r="AD350" s="72">
        <v>0</v>
      </c>
      <c r="AE350" s="76">
        <v>0</v>
      </c>
      <c r="AF350" s="72">
        <v>0</v>
      </c>
      <c r="AG350" s="79" t="s">
        <v>73</v>
      </c>
      <c r="AH350" s="102">
        <f t="shared" si="31"/>
        <v>0</v>
      </c>
      <c r="AI350" s="72">
        <v>1</v>
      </c>
      <c r="AJ350" s="76">
        <v>4066000</v>
      </c>
      <c r="AK350" s="72" t="s">
        <v>73</v>
      </c>
      <c r="AL350" s="80" t="s">
        <v>73</v>
      </c>
      <c r="AM350" s="72">
        <v>0</v>
      </c>
      <c r="AN350" s="80" t="s">
        <v>73</v>
      </c>
      <c r="AO350" s="80" t="s">
        <v>73</v>
      </c>
      <c r="AP350" s="80" t="s">
        <v>73</v>
      </c>
      <c r="AQ350" s="102">
        <f t="shared" si="32"/>
        <v>0</v>
      </c>
      <c r="AR350" s="102">
        <f t="shared" si="33"/>
        <v>31244000</v>
      </c>
      <c r="AS350" s="72" t="s">
        <v>319</v>
      </c>
      <c r="AT350" s="76">
        <v>0</v>
      </c>
      <c r="AU350" s="72" t="s">
        <v>319</v>
      </c>
      <c r="AV350" s="76">
        <v>0</v>
      </c>
      <c r="AW350" s="81" t="s">
        <v>73</v>
      </c>
      <c r="AX350" s="82">
        <v>12840000</v>
      </c>
      <c r="AY350" s="143">
        <f t="shared" si="34"/>
        <v>18404000</v>
      </c>
      <c r="AZ350" s="84">
        <f t="shared" si="35"/>
        <v>0.41095890410958902</v>
      </c>
      <c r="BA350" s="85">
        <v>0.41</v>
      </c>
      <c r="BB350" s="81" t="s">
        <v>73</v>
      </c>
      <c r="BC350" s="72" t="s">
        <v>123</v>
      </c>
      <c r="BD350" s="289" t="s">
        <v>6983</v>
      </c>
      <c r="BE350" s="71" t="s">
        <v>65</v>
      </c>
      <c r="BF350" s="71" t="s">
        <v>65</v>
      </c>
    </row>
    <row r="351" spans="2:58" x14ac:dyDescent="0.25">
      <c r="B351" s="71">
        <v>2025</v>
      </c>
      <c r="C351" s="71">
        <v>891780111</v>
      </c>
      <c r="D351" s="71" t="s">
        <v>63</v>
      </c>
      <c r="E351" s="102" t="s">
        <v>6982</v>
      </c>
      <c r="F351" s="72" t="s">
        <v>6981</v>
      </c>
      <c r="G351" s="72">
        <v>0</v>
      </c>
      <c r="H351" s="72" t="s">
        <v>71</v>
      </c>
      <c r="I351" s="72" t="s">
        <v>2884</v>
      </c>
      <c r="J351" s="104" t="s">
        <v>81</v>
      </c>
      <c r="K351" s="75" t="s">
        <v>6980</v>
      </c>
      <c r="L351" s="76">
        <v>184000000</v>
      </c>
      <c r="M351" s="72" t="s">
        <v>66</v>
      </c>
      <c r="N351" s="75" t="s">
        <v>6979</v>
      </c>
      <c r="O351" s="75">
        <v>901255659</v>
      </c>
      <c r="P351" s="75">
        <v>1362</v>
      </c>
      <c r="Q351" s="78">
        <v>45832</v>
      </c>
      <c r="R351" s="75">
        <v>184000000</v>
      </c>
      <c r="S351" s="78">
        <v>45855</v>
      </c>
      <c r="T351" s="76">
        <v>184000000</v>
      </c>
      <c r="U351" s="76">
        <v>24389</v>
      </c>
      <c r="V351" s="72" t="s">
        <v>65</v>
      </c>
      <c r="W351" s="76">
        <v>85155333</v>
      </c>
      <c r="X351" s="104" t="s">
        <v>2931</v>
      </c>
      <c r="Y351" s="78">
        <v>45855</v>
      </c>
      <c r="Z351" s="78">
        <v>45860</v>
      </c>
      <c r="AA351" s="78">
        <v>45860</v>
      </c>
      <c r="AB351" s="78">
        <v>46006</v>
      </c>
      <c r="AC351" s="102">
        <f t="shared" si="30"/>
        <v>146</v>
      </c>
      <c r="AD351" s="72">
        <v>0</v>
      </c>
      <c r="AE351" s="76">
        <v>0</v>
      </c>
      <c r="AF351" s="72">
        <v>0</v>
      </c>
      <c r="AG351" s="79" t="s">
        <v>73</v>
      </c>
      <c r="AH351" s="102">
        <f t="shared" si="31"/>
        <v>0</v>
      </c>
      <c r="AI351" s="72">
        <v>0</v>
      </c>
      <c r="AJ351" s="76">
        <v>0</v>
      </c>
      <c r="AK351" s="72" t="s">
        <v>73</v>
      </c>
      <c r="AL351" s="80" t="s">
        <v>73</v>
      </c>
      <c r="AM351" s="72">
        <v>0</v>
      </c>
      <c r="AN351" s="80" t="s">
        <v>73</v>
      </c>
      <c r="AO351" s="80" t="s">
        <v>73</v>
      </c>
      <c r="AP351" s="80" t="s">
        <v>73</v>
      </c>
      <c r="AQ351" s="102">
        <f t="shared" si="32"/>
        <v>0</v>
      </c>
      <c r="AR351" s="102">
        <f t="shared" si="33"/>
        <v>184000000</v>
      </c>
      <c r="AS351" s="72" t="s">
        <v>319</v>
      </c>
      <c r="AT351" s="76">
        <v>0</v>
      </c>
      <c r="AU351" s="72" t="s">
        <v>319</v>
      </c>
      <c r="AV351" s="76">
        <v>0</v>
      </c>
      <c r="AW351" s="81" t="s">
        <v>73</v>
      </c>
      <c r="AX351" s="82">
        <v>0</v>
      </c>
      <c r="AY351" s="143">
        <f t="shared" si="34"/>
        <v>184000000</v>
      </c>
      <c r="AZ351" s="84">
        <f t="shared" si="35"/>
        <v>0</v>
      </c>
      <c r="BA351" s="85">
        <v>0</v>
      </c>
      <c r="BB351" s="81" t="s">
        <v>73</v>
      </c>
      <c r="BC351" s="72" t="s">
        <v>123</v>
      </c>
      <c r="BD351" s="289" t="s">
        <v>6978</v>
      </c>
      <c r="BE351" s="71" t="s">
        <v>65</v>
      </c>
      <c r="BF351" s="71" t="s">
        <v>65</v>
      </c>
    </row>
    <row r="352" spans="2:58" x14ac:dyDescent="0.25">
      <c r="B352" s="71">
        <v>2025</v>
      </c>
      <c r="C352" s="71">
        <v>891780111</v>
      </c>
      <c r="D352" s="71" t="s">
        <v>63</v>
      </c>
      <c r="E352" s="102" t="s">
        <v>6977</v>
      </c>
      <c r="F352" s="72" t="s">
        <v>6976</v>
      </c>
      <c r="G352" s="72">
        <v>0</v>
      </c>
      <c r="H352" s="72" t="s">
        <v>71</v>
      </c>
      <c r="I352" s="72" t="s">
        <v>2884</v>
      </c>
      <c r="J352" s="104" t="s">
        <v>81</v>
      </c>
      <c r="K352" s="75" t="s">
        <v>6975</v>
      </c>
      <c r="L352" s="76">
        <v>10349057</v>
      </c>
      <c r="M352" s="72" t="s">
        <v>66</v>
      </c>
      <c r="N352" s="75" t="s">
        <v>3607</v>
      </c>
      <c r="O352" s="75">
        <v>85469041</v>
      </c>
      <c r="P352" s="75">
        <v>1508</v>
      </c>
      <c r="Q352" s="78">
        <v>45848</v>
      </c>
      <c r="R352" s="75">
        <v>10349057</v>
      </c>
      <c r="S352" s="78">
        <v>45855</v>
      </c>
      <c r="T352" s="76">
        <v>10349057</v>
      </c>
      <c r="U352" s="76">
        <v>24387</v>
      </c>
      <c r="V352" s="72" t="s">
        <v>65</v>
      </c>
      <c r="W352" s="76">
        <v>85155333</v>
      </c>
      <c r="X352" s="104" t="s">
        <v>2931</v>
      </c>
      <c r="Y352" s="78">
        <v>45855</v>
      </c>
      <c r="Z352" s="78">
        <v>45855</v>
      </c>
      <c r="AA352" s="78" t="s">
        <v>73</v>
      </c>
      <c r="AB352" s="78">
        <v>46022</v>
      </c>
      <c r="AC352" s="102">
        <f t="shared" si="30"/>
        <v>167</v>
      </c>
      <c r="AD352" s="72">
        <v>0</v>
      </c>
      <c r="AE352" s="76">
        <v>0</v>
      </c>
      <c r="AF352" s="72">
        <v>0</v>
      </c>
      <c r="AG352" s="79" t="s">
        <v>73</v>
      </c>
      <c r="AH352" s="102">
        <f t="shared" si="31"/>
        <v>0</v>
      </c>
      <c r="AI352" s="72">
        <v>0</v>
      </c>
      <c r="AJ352" s="76">
        <v>0</v>
      </c>
      <c r="AK352" s="72" t="s">
        <v>73</v>
      </c>
      <c r="AL352" s="80" t="s">
        <v>73</v>
      </c>
      <c r="AM352" s="72">
        <v>0</v>
      </c>
      <c r="AN352" s="80" t="s">
        <v>73</v>
      </c>
      <c r="AO352" s="80" t="s">
        <v>73</v>
      </c>
      <c r="AP352" s="80" t="s">
        <v>73</v>
      </c>
      <c r="AQ352" s="102">
        <f t="shared" si="32"/>
        <v>0</v>
      </c>
      <c r="AR352" s="102">
        <f t="shared" si="33"/>
        <v>10349057</v>
      </c>
      <c r="AS352" s="72" t="s">
        <v>319</v>
      </c>
      <c r="AT352" s="76">
        <v>0</v>
      </c>
      <c r="AU352" s="72" t="s">
        <v>319</v>
      </c>
      <c r="AV352" s="76">
        <v>0</v>
      </c>
      <c r="AW352" s="81" t="s">
        <v>73</v>
      </c>
      <c r="AX352" s="82">
        <v>0</v>
      </c>
      <c r="AY352" s="143">
        <f t="shared" si="34"/>
        <v>10349057</v>
      </c>
      <c r="AZ352" s="84">
        <f t="shared" si="35"/>
        <v>0</v>
      </c>
      <c r="BA352" s="85">
        <v>0</v>
      </c>
      <c r="BB352" s="81" t="s">
        <v>73</v>
      </c>
      <c r="BC352" s="72" t="s">
        <v>123</v>
      </c>
      <c r="BD352" s="289" t="s">
        <v>6974</v>
      </c>
      <c r="BE352" s="71" t="s">
        <v>65</v>
      </c>
      <c r="BF352" s="71" t="s">
        <v>65</v>
      </c>
    </row>
    <row r="353" spans="2:58" x14ac:dyDescent="0.25">
      <c r="B353" s="71">
        <v>2025</v>
      </c>
      <c r="C353" s="71">
        <v>891780111</v>
      </c>
      <c r="D353" s="71" t="s">
        <v>63</v>
      </c>
      <c r="E353" s="102" t="s">
        <v>6973</v>
      </c>
      <c r="F353" s="72" t="s">
        <v>6972</v>
      </c>
      <c r="G353" s="72">
        <v>0</v>
      </c>
      <c r="H353" s="72" t="s">
        <v>71</v>
      </c>
      <c r="I353" s="72" t="s">
        <v>64</v>
      </c>
      <c r="J353" s="104" t="s">
        <v>81</v>
      </c>
      <c r="K353" s="75" t="s">
        <v>6971</v>
      </c>
      <c r="L353" s="76">
        <v>9900000</v>
      </c>
      <c r="M353" s="72" t="s">
        <v>66</v>
      </c>
      <c r="N353" s="75" t="s">
        <v>6970</v>
      </c>
      <c r="O353" s="75">
        <v>1083029427</v>
      </c>
      <c r="P353" s="75">
        <v>1576</v>
      </c>
      <c r="Q353" s="78">
        <v>45854</v>
      </c>
      <c r="R353" s="75">
        <v>21100000</v>
      </c>
      <c r="S353" s="78">
        <v>45856</v>
      </c>
      <c r="T353" s="76">
        <v>9900000</v>
      </c>
      <c r="U353" s="76">
        <v>24433</v>
      </c>
      <c r="V353" s="72" t="s">
        <v>65</v>
      </c>
      <c r="W353" s="76">
        <v>85155333</v>
      </c>
      <c r="X353" s="104" t="s">
        <v>2931</v>
      </c>
      <c r="Y353" s="78">
        <v>45856</v>
      </c>
      <c r="Z353" s="78">
        <v>45856</v>
      </c>
      <c r="AA353" s="78" t="s">
        <v>73</v>
      </c>
      <c r="AB353" s="78">
        <v>46006</v>
      </c>
      <c r="AC353" s="102">
        <f t="shared" si="30"/>
        <v>150</v>
      </c>
      <c r="AD353" s="72">
        <v>0</v>
      </c>
      <c r="AE353" s="76">
        <v>0</v>
      </c>
      <c r="AF353" s="72">
        <v>0</v>
      </c>
      <c r="AG353" s="79" t="s">
        <v>73</v>
      </c>
      <c r="AH353" s="102">
        <f t="shared" si="31"/>
        <v>0</v>
      </c>
      <c r="AI353" s="72">
        <v>0</v>
      </c>
      <c r="AJ353" s="76">
        <v>0</v>
      </c>
      <c r="AK353" s="72" t="s">
        <v>73</v>
      </c>
      <c r="AL353" s="80" t="s">
        <v>73</v>
      </c>
      <c r="AM353" s="72">
        <v>0</v>
      </c>
      <c r="AN353" s="80" t="s">
        <v>73</v>
      </c>
      <c r="AO353" s="80" t="s">
        <v>73</v>
      </c>
      <c r="AP353" s="80" t="s">
        <v>73</v>
      </c>
      <c r="AQ353" s="102">
        <f t="shared" si="32"/>
        <v>0</v>
      </c>
      <c r="AR353" s="102">
        <f t="shared" si="33"/>
        <v>9900000</v>
      </c>
      <c r="AS353" s="72" t="s">
        <v>65</v>
      </c>
      <c r="AT353" s="76">
        <v>9900000</v>
      </c>
      <c r="AU353" s="72" t="s">
        <v>319</v>
      </c>
      <c r="AV353" s="76">
        <v>0</v>
      </c>
      <c r="AW353" s="81" t="s">
        <v>73</v>
      </c>
      <c r="AX353" s="82">
        <v>0</v>
      </c>
      <c r="AY353" s="143">
        <f t="shared" si="34"/>
        <v>9900000</v>
      </c>
      <c r="AZ353" s="84">
        <f t="shared" si="35"/>
        <v>0</v>
      </c>
      <c r="BA353" s="85">
        <v>0</v>
      </c>
      <c r="BB353" s="81" t="s">
        <v>73</v>
      </c>
      <c r="BC353" s="72" t="s">
        <v>123</v>
      </c>
      <c r="BD353" s="289" t="s">
        <v>6969</v>
      </c>
      <c r="BE353" s="71" t="s">
        <v>65</v>
      </c>
      <c r="BF353" s="71" t="s">
        <v>65</v>
      </c>
    </row>
    <row r="354" spans="2:58" x14ac:dyDescent="0.25">
      <c r="B354" s="71">
        <v>2025</v>
      </c>
      <c r="C354" s="71">
        <v>891780111</v>
      </c>
      <c r="D354" s="71" t="s">
        <v>63</v>
      </c>
      <c r="E354" s="102" t="s">
        <v>6968</v>
      </c>
      <c r="F354" s="72" t="s">
        <v>6967</v>
      </c>
      <c r="G354" s="72">
        <v>0</v>
      </c>
      <c r="H354" s="72" t="s">
        <v>71</v>
      </c>
      <c r="I354" s="72" t="s">
        <v>64</v>
      </c>
      <c r="J354" s="104" t="s">
        <v>81</v>
      </c>
      <c r="K354" s="75" t="s">
        <v>6966</v>
      </c>
      <c r="L354" s="76">
        <v>20000000</v>
      </c>
      <c r="M354" s="72" t="s">
        <v>66</v>
      </c>
      <c r="N354" s="75" t="s">
        <v>6965</v>
      </c>
      <c r="O354" s="75">
        <v>85203777</v>
      </c>
      <c r="P354" s="75">
        <v>1539</v>
      </c>
      <c r="Q354" s="78">
        <v>45852</v>
      </c>
      <c r="R354" s="75">
        <v>101557500</v>
      </c>
      <c r="S354" s="78">
        <v>45856</v>
      </c>
      <c r="T354" s="76">
        <v>20000000</v>
      </c>
      <c r="U354" s="76">
        <v>24432</v>
      </c>
      <c r="V354" s="72" t="s">
        <v>65</v>
      </c>
      <c r="W354" s="76">
        <v>1082939683</v>
      </c>
      <c r="X354" s="104" t="s">
        <v>2881</v>
      </c>
      <c r="Y354" s="78">
        <v>45856</v>
      </c>
      <c r="Z354" s="78">
        <v>45856</v>
      </c>
      <c r="AA354" s="78" t="s">
        <v>73</v>
      </c>
      <c r="AB354" s="78">
        <v>45991</v>
      </c>
      <c r="AC354" s="102">
        <f t="shared" si="30"/>
        <v>135</v>
      </c>
      <c r="AD354" s="72">
        <v>0</v>
      </c>
      <c r="AE354" s="76">
        <v>0</v>
      </c>
      <c r="AF354" s="72">
        <v>1</v>
      </c>
      <c r="AG354" s="79">
        <v>46003</v>
      </c>
      <c r="AH354" s="102">
        <f t="shared" si="31"/>
        <v>12</v>
      </c>
      <c r="AI354" s="72">
        <v>0</v>
      </c>
      <c r="AJ354" s="76">
        <v>0</v>
      </c>
      <c r="AK354" s="72" t="s">
        <v>73</v>
      </c>
      <c r="AL354" s="80" t="s">
        <v>73</v>
      </c>
      <c r="AM354" s="72">
        <v>0</v>
      </c>
      <c r="AN354" s="80" t="s">
        <v>73</v>
      </c>
      <c r="AO354" s="80" t="s">
        <v>73</v>
      </c>
      <c r="AP354" s="80" t="s">
        <v>73</v>
      </c>
      <c r="AQ354" s="102">
        <f t="shared" si="32"/>
        <v>0</v>
      </c>
      <c r="AR354" s="102">
        <f t="shared" si="33"/>
        <v>20000000</v>
      </c>
      <c r="AS354" s="72" t="s">
        <v>65</v>
      </c>
      <c r="AT354" s="76">
        <v>20000000</v>
      </c>
      <c r="AU354" s="72" t="s">
        <v>319</v>
      </c>
      <c r="AV354" s="76">
        <v>0</v>
      </c>
      <c r="AW354" s="81" t="s">
        <v>73</v>
      </c>
      <c r="AX354" s="82">
        <v>0</v>
      </c>
      <c r="AY354" s="143">
        <f t="shared" si="34"/>
        <v>20000000</v>
      </c>
      <c r="AZ354" s="84">
        <f t="shared" si="35"/>
        <v>0</v>
      </c>
      <c r="BA354" s="85">
        <v>0</v>
      </c>
      <c r="BB354" s="81" t="s">
        <v>73</v>
      </c>
      <c r="BC354" s="72" t="s">
        <v>123</v>
      </c>
      <c r="BD354" s="289" t="s">
        <v>6964</v>
      </c>
      <c r="BE354" s="71" t="s">
        <v>65</v>
      </c>
      <c r="BF354" s="71" t="s">
        <v>65</v>
      </c>
    </row>
    <row r="355" spans="2:58" x14ac:dyDescent="0.25">
      <c r="B355" s="71">
        <v>2025</v>
      </c>
      <c r="C355" s="71">
        <v>891780111</v>
      </c>
      <c r="D355" s="71" t="s">
        <v>63</v>
      </c>
      <c r="E355" s="102" t="s">
        <v>6963</v>
      </c>
      <c r="F355" s="72" t="s">
        <v>6962</v>
      </c>
      <c r="G355" s="72">
        <v>0</v>
      </c>
      <c r="H355" s="72" t="s">
        <v>71</v>
      </c>
      <c r="I355" s="72" t="s">
        <v>64</v>
      </c>
      <c r="J355" s="104" t="s">
        <v>81</v>
      </c>
      <c r="K355" s="75" t="s">
        <v>6961</v>
      </c>
      <c r="L355" s="76">
        <v>6300000</v>
      </c>
      <c r="M355" s="72" t="s">
        <v>66</v>
      </c>
      <c r="N355" s="75" t="s">
        <v>6960</v>
      </c>
      <c r="O355" s="75">
        <v>85370709</v>
      </c>
      <c r="P355" s="75">
        <v>923</v>
      </c>
      <c r="Q355" s="78">
        <v>45769</v>
      </c>
      <c r="R355" s="75">
        <v>333900000</v>
      </c>
      <c r="S355" s="78">
        <v>45860</v>
      </c>
      <c r="T355" s="76">
        <v>6300000</v>
      </c>
      <c r="U355" s="76">
        <v>25154</v>
      </c>
      <c r="V355" s="72" t="s">
        <v>65</v>
      </c>
      <c r="W355" s="76">
        <v>85155333</v>
      </c>
      <c r="X355" s="104" t="s">
        <v>2931</v>
      </c>
      <c r="Y355" s="78">
        <v>45856</v>
      </c>
      <c r="Z355" s="78">
        <v>45860</v>
      </c>
      <c r="AA355" s="78" t="s">
        <v>73</v>
      </c>
      <c r="AB355" s="78">
        <v>46021</v>
      </c>
      <c r="AC355" s="102">
        <f t="shared" si="30"/>
        <v>161</v>
      </c>
      <c r="AD355" s="72">
        <v>0</v>
      </c>
      <c r="AE355" s="76">
        <v>0</v>
      </c>
      <c r="AF355" s="72">
        <v>1</v>
      </c>
      <c r="AG355" s="79">
        <v>46068</v>
      </c>
      <c r="AH355" s="102">
        <f t="shared" si="31"/>
        <v>47</v>
      </c>
      <c r="AI355" s="72">
        <v>0</v>
      </c>
      <c r="AJ355" s="76">
        <v>0</v>
      </c>
      <c r="AK355" s="72" t="s">
        <v>73</v>
      </c>
      <c r="AL355" s="80" t="s">
        <v>73</v>
      </c>
      <c r="AM355" s="72">
        <v>0</v>
      </c>
      <c r="AN355" s="80" t="s">
        <v>73</v>
      </c>
      <c r="AO355" s="80" t="s">
        <v>73</v>
      </c>
      <c r="AP355" s="80" t="s">
        <v>73</v>
      </c>
      <c r="AQ355" s="102">
        <f t="shared" si="32"/>
        <v>0</v>
      </c>
      <c r="AR355" s="102">
        <f t="shared" si="33"/>
        <v>6300000</v>
      </c>
      <c r="AS355" s="72" t="s">
        <v>65</v>
      </c>
      <c r="AT355" s="76">
        <v>6300000</v>
      </c>
      <c r="AU355" s="72" t="s">
        <v>319</v>
      </c>
      <c r="AV355" s="76">
        <v>0</v>
      </c>
      <c r="AW355" s="81" t="s">
        <v>73</v>
      </c>
      <c r="AX355" s="82">
        <v>0</v>
      </c>
      <c r="AY355" s="143">
        <f t="shared" si="34"/>
        <v>6300000</v>
      </c>
      <c r="AZ355" s="84">
        <f t="shared" si="35"/>
        <v>0</v>
      </c>
      <c r="BA355" s="85">
        <v>0</v>
      </c>
      <c r="BB355" s="81" t="s">
        <v>73</v>
      </c>
      <c r="BC355" s="72" t="s">
        <v>123</v>
      </c>
      <c r="BD355" s="289" t="s">
        <v>6959</v>
      </c>
      <c r="BE355" s="71" t="s">
        <v>65</v>
      </c>
      <c r="BF355" s="71" t="s">
        <v>65</v>
      </c>
    </row>
    <row r="356" spans="2:58" x14ac:dyDescent="0.25">
      <c r="B356" s="71">
        <v>2025</v>
      </c>
      <c r="C356" s="71">
        <v>891780111</v>
      </c>
      <c r="D356" s="71" t="s">
        <v>63</v>
      </c>
      <c r="E356" s="102" t="s">
        <v>6958</v>
      </c>
      <c r="F356" s="72" t="s">
        <v>6957</v>
      </c>
      <c r="G356" s="72">
        <v>0</v>
      </c>
      <c r="H356" s="72" t="s">
        <v>71</v>
      </c>
      <c r="I356" s="72" t="s">
        <v>64</v>
      </c>
      <c r="J356" s="104" t="s">
        <v>81</v>
      </c>
      <c r="K356" s="75" t="s">
        <v>6956</v>
      </c>
      <c r="L356" s="76">
        <v>7000000</v>
      </c>
      <c r="M356" s="72" t="s">
        <v>66</v>
      </c>
      <c r="N356" s="75" t="s">
        <v>3573</v>
      </c>
      <c r="O356" s="75">
        <v>1000883928</v>
      </c>
      <c r="P356" s="75">
        <v>123</v>
      </c>
      <c r="Q356" s="78">
        <v>45679</v>
      </c>
      <c r="R356" s="75">
        <v>1353279124</v>
      </c>
      <c r="S356" s="78">
        <v>45860</v>
      </c>
      <c r="T356" s="76">
        <v>7000000</v>
      </c>
      <c r="U356" s="76">
        <v>25128</v>
      </c>
      <c r="V356" s="72" t="s">
        <v>65</v>
      </c>
      <c r="W356" s="76">
        <v>85155333</v>
      </c>
      <c r="X356" s="104" t="s">
        <v>2931</v>
      </c>
      <c r="Y356" s="78">
        <v>45856</v>
      </c>
      <c r="Z356" s="78">
        <v>45860</v>
      </c>
      <c r="AA356" s="78" t="s">
        <v>73</v>
      </c>
      <c r="AB356" s="78">
        <v>45930</v>
      </c>
      <c r="AC356" s="102">
        <f t="shared" si="30"/>
        <v>70</v>
      </c>
      <c r="AD356" s="72">
        <v>0</v>
      </c>
      <c r="AE356" s="76">
        <v>0</v>
      </c>
      <c r="AF356" s="72">
        <v>0</v>
      </c>
      <c r="AG356" s="79" t="s">
        <v>73</v>
      </c>
      <c r="AH356" s="102">
        <f t="shared" si="31"/>
        <v>0</v>
      </c>
      <c r="AI356" s="72">
        <v>0</v>
      </c>
      <c r="AJ356" s="76">
        <v>0</v>
      </c>
      <c r="AK356" s="72" t="s">
        <v>73</v>
      </c>
      <c r="AL356" s="80" t="s">
        <v>73</v>
      </c>
      <c r="AM356" s="72">
        <v>0</v>
      </c>
      <c r="AN356" s="80" t="s">
        <v>73</v>
      </c>
      <c r="AO356" s="80" t="s">
        <v>73</v>
      </c>
      <c r="AP356" s="80" t="s">
        <v>73</v>
      </c>
      <c r="AQ356" s="102">
        <f t="shared" si="32"/>
        <v>0</v>
      </c>
      <c r="AR356" s="102">
        <f t="shared" si="33"/>
        <v>7000000</v>
      </c>
      <c r="AS356" s="72" t="s">
        <v>65</v>
      </c>
      <c r="AT356" s="76">
        <v>7000000</v>
      </c>
      <c r="AU356" s="72" t="s">
        <v>319</v>
      </c>
      <c r="AV356" s="76">
        <v>0</v>
      </c>
      <c r="AW356" s="81" t="s">
        <v>73</v>
      </c>
      <c r="AX356" s="82">
        <v>0</v>
      </c>
      <c r="AY356" s="143">
        <f t="shared" si="34"/>
        <v>7000000</v>
      </c>
      <c r="AZ356" s="84">
        <f t="shared" si="35"/>
        <v>0</v>
      </c>
      <c r="BA356" s="85">
        <v>1</v>
      </c>
      <c r="BB356" s="81" t="s">
        <v>73</v>
      </c>
      <c r="BC356" s="72" t="s">
        <v>208</v>
      </c>
      <c r="BD356" s="289" t="s">
        <v>6955</v>
      </c>
      <c r="BE356" s="71" t="s">
        <v>65</v>
      </c>
      <c r="BF356" s="71" t="s">
        <v>65</v>
      </c>
    </row>
    <row r="357" spans="2:58" x14ac:dyDescent="0.25">
      <c r="B357" s="71">
        <v>2025</v>
      </c>
      <c r="C357" s="71">
        <v>891780111</v>
      </c>
      <c r="D357" s="71" t="s">
        <v>63</v>
      </c>
      <c r="E357" s="102" t="s">
        <v>6954</v>
      </c>
      <c r="F357" s="72" t="s">
        <v>6953</v>
      </c>
      <c r="G357" s="72">
        <v>0</v>
      </c>
      <c r="H357" s="72" t="s">
        <v>71</v>
      </c>
      <c r="I357" s="72" t="s">
        <v>2884</v>
      </c>
      <c r="J357" s="104" t="s">
        <v>81</v>
      </c>
      <c r="K357" s="75" t="s">
        <v>6952</v>
      </c>
      <c r="L357" s="76">
        <v>55999999</v>
      </c>
      <c r="M357" s="72" t="s">
        <v>66</v>
      </c>
      <c r="N357" s="75" t="s">
        <v>6951</v>
      </c>
      <c r="O357" s="75">
        <v>901664401</v>
      </c>
      <c r="P357" s="75">
        <v>1453</v>
      </c>
      <c r="Q357" s="78">
        <v>45845</v>
      </c>
      <c r="R357" s="75">
        <v>55999999</v>
      </c>
      <c r="S357" s="78">
        <v>45856</v>
      </c>
      <c r="T357" s="76">
        <v>55999999</v>
      </c>
      <c r="U357" s="76">
        <v>24431</v>
      </c>
      <c r="V357" s="72" t="s">
        <v>65</v>
      </c>
      <c r="W357" s="76">
        <v>79600056</v>
      </c>
      <c r="X357" s="104" t="s">
        <v>897</v>
      </c>
      <c r="Y357" s="78">
        <v>45856</v>
      </c>
      <c r="Z357" s="78">
        <v>45860</v>
      </c>
      <c r="AA357" s="78">
        <v>45860</v>
      </c>
      <c r="AB357" s="78">
        <v>45930</v>
      </c>
      <c r="AC357" s="102">
        <f t="shared" si="30"/>
        <v>70</v>
      </c>
      <c r="AD357" s="72">
        <v>0</v>
      </c>
      <c r="AE357" s="76">
        <v>0</v>
      </c>
      <c r="AF357" s="72">
        <v>0</v>
      </c>
      <c r="AG357" s="79" t="s">
        <v>73</v>
      </c>
      <c r="AH357" s="102">
        <f t="shared" si="31"/>
        <v>0</v>
      </c>
      <c r="AI357" s="72">
        <v>0</v>
      </c>
      <c r="AJ357" s="76">
        <v>0</v>
      </c>
      <c r="AK357" s="72" t="s">
        <v>73</v>
      </c>
      <c r="AL357" s="80" t="s">
        <v>73</v>
      </c>
      <c r="AM357" s="72">
        <v>0</v>
      </c>
      <c r="AN357" s="80" t="s">
        <v>73</v>
      </c>
      <c r="AO357" s="80" t="s">
        <v>73</v>
      </c>
      <c r="AP357" s="80" t="s">
        <v>73</v>
      </c>
      <c r="AQ357" s="102">
        <f t="shared" si="32"/>
        <v>0</v>
      </c>
      <c r="AR357" s="102">
        <f t="shared" si="33"/>
        <v>55999999</v>
      </c>
      <c r="AS357" s="72" t="s">
        <v>319</v>
      </c>
      <c r="AT357" s="76">
        <v>0</v>
      </c>
      <c r="AU357" s="72" t="s">
        <v>65</v>
      </c>
      <c r="AV357" s="76">
        <v>27999999.5</v>
      </c>
      <c r="AW357" s="80">
        <v>45870</v>
      </c>
      <c r="AX357" s="76">
        <v>27999999.5</v>
      </c>
      <c r="AY357" s="143">
        <f t="shared" si="34"/>
        <v>27999999.5</v>
      </c>
      <c r="AZ357" s="84">
        <f t="shared" si="35"/>
        <v>0.5</v>
      </c>
      <c r="BA357" s="85">
        <v>1</v>
      </c>
      <c r="BB357" s="81" t="s">
        <v>73</v>
      </c>
      <c r="BC357" s="72" t="s">
        <v>208</v>
      </c>
      <c r="BD357" s="289" t="s">
        <v>6950</v>
      </c>
      <c r="BE357" s="71" t="s">
        <v>65</v>
      </c>
      <c r="BF357" s="71" t="s">
        <v>65</v>
      </c>
    </row>
    <row r="358" spans="2:58" x14ac:dyDescent="0.25">
      <c r="B358" s="71">
        <v>2025</v>
      </c>
      <c r="C358" s="71">
        <v>891780111</v>
      </c>
      <c r="D358" s="71" t="s">
        <v>63</v>
      </c>
      <c r="E358" s="102" t="s">
        <v>6949</v>
      </c>
      <c r="F358" s="72" t="s">
        <v>6948</v>
      </c>
      <c r="G358" s="72">
        <v>0</v>
      </c>
      <c r="H358" s="72" t="s">
        <v>71</v>
      </c>
      <c r="I358" s="72" t="s">
        <v>64</v>
      </c>
      <c r="J358" s="104" t="s">
        <v>81</v>
      </c>
      <c r="K358" s="75" t="s">
        <v>6947</v>
      </c>
      <c r="L358" s="76">
        <v>20000000</v>
      </c>
      <c r="M358" s="72" t="s">
        <v>66</v>
      </c>
      <c r="N358" s="75" t="s">
        <v>6946</v>
      </c>
      <c r="O358" s="75">
        <v>55223407</v>
      </c>
      <c r="P358" s="75">
        <v>1539</v>
      </c>
      <c r="Q358" s="78">
        <v>45852</v>
      </c>
      <c r="R358" s="75">
        <v>101557500</v>
      </c>
      <c r="S358" s="78">
        <v>45856</v>
      </c>
      <c r="T358" s="76">
        <v>20000000</v>
      </c>
      <c r="U358" s="76">
        <v>24430</v>
      </c>
      <c r="V358" s="72" t="s">
        <v>65</v>
      </c>
      <c r="W358" s="76">
        <v>1082939683</v>
      </c>
      <c r="X358" s="104" t="s">
        <v>2881</v>
      </c>
      <c r="Y358" s="78">
        <v>45856</v>
      </c>
      <c r="Z358" s="78">
        <v>45856</v>
      </c>
      <c r="AA358" s="78" t="s">
        <v>73</v>
      </c>
      <c r="AB358" s="78">
        <v>45991</v>
      </c>
      <c r="AC358" s="102">
        <f t="shared" si="30"/>
        <v>135</v>
      </c>
      <c r="AD358" s="72">
        <v>0</v>
      </c>
      <c r="AE358" s="76">
        <v>0</v>
      </c>
      <c r="AF358" s="72">
        <v>0</v>
      </c>
      <c r="AG358" s="79" t="s">
        <v>73</v>
      </c>
      <c r="AH358" s="102">
        <f t="shared" si="31"/>
        <v>0</v>
      </c>
      <c r="AI358" s="72">
        <v>0</v>
      </c>
      <c r="AJ358" s="76">
        <v>0</v>
      </c>
      <c r="AK358" s="72" t="s">
        <v>73</v>
      </c>
      <c r="AL358" s="80" t="s">
        <v>73</v>
      </c>
      <c r="AM358" s="72">
        <v>0</v>
      </c>
      <c r="AN358" s="80" t="s">
        <v>73</v>
      </c>
      <c r="AO358" s="80" t="s">
        <v>73</v>
      </c>
      <c r="AP358" s="80" t="s">
        <v>73</v>
      </c>
      <c r="AQ358" s="102">
        <f t="shared" si="32"/>
        <v>0</v>
      </c>
      <c r="AR358" s="102">
        <f t="shared" si="33"/>
        <v>20000000</v>
      </c>
      <c r="AS358" s="72" t="s">
        <v>65</v>
      </c>
      <c r="AT358" s="76">
        <v>20000000</v>
      </c>
      <c r="AU358" s="72" t="s">
        <v>319</v>
      </c>
      <c r="AV358" s="76">
        <v>0</v>
      </c>
      <c r="AW358" s="81" t="s">
        <v>73</v>
      </c>
      <c r="AX358" s="82">
        <v>0</v>
      </c>
      <c r="AY358" s="143">
        <f t="shared" si="34"/>
        <v>20000000</v>
      </c>
      <c r="AZ358" s="84">
        <f t="shared" si="35"/>
        <v>0</v>
      </c>
      <c r="BA358" s="85">
        <v>0</v>
      </c>
      <c r="BB358" s="81" t="s">
        <v>73</v>
      </c>
      <c r="BC358" s="72" t="s">
        <v>123</v>
      </c>
      <c r="BD358" s="289" t="s">
        <v>6945</v>
      </c>
      <c r="BE358" s="71" t="s">
        <v>65</v>
      </c>
      <c r="BF358" s="71" t="s">
        <v>65</v>
      </c>
    </row>
    <row r="359" spans="2:58" x14ac:dyDescent="0.25">
      <c r="B359" s="71">
        <v>2025</v>
      </c>
      <c r="C359" s="71">
        <v>891780111</v>
      </c>
      <c r="D359" s="71" t="s">
        <v>63</v>
      </c>
      <c r="E359" s="102" t="s">
        <v>6944</v>
      </c>
      <c r="F359" s="72" t="s">
        <v>6943</v>
      </c>
      <c r="G359" s="72">
        <v>0</v>
      </c>
      <c r="H359" s="72" t="s">
        <v>71</v>
      </c>
      <c r="I359" s="72" t="s">
        <v>64</v>
      </c>
      <c r="J359" s="104" t="s">
        <v>81</v>
      </c>
      <c r="K359" s="75" t="s">
        <v>6942</v>
      </c>
      <c r="L359" s="76">
        <v>25000000</v>
      </c>
      <c r="M359" s="72" t="s">
        <v>66</v>
      </c>
      <c r="N359" s="75" t="s">
        <v>6941</v>
      </c>
      <c r="O359" s="75">
        <v>1102862718</v>
      </c>
      <c r="P359" s="75">
        <v>1539</v>
      </c>
      <c r="Q359" s="78">
        <v>45852</v>
      </c>
      <c r="R359" s="75">
        <v>101557500</v>
      </c>
      <c r="S359" s="78">
        <v>45856</v>
      </c>
      <c r="T359" s="76">
        <v>25000000</v>
      </c>
      <c r="U359" s="76">
        <v>24429</v>
      </c>
      <c r="V359" s="72" t="s">
        <v>65</v>
      </c>
      <c r="W359" s="76">
        <v>1082939683</v>
      </c>
      <c r="X359" s="104" t="s">
        <v>2881</v>
      </c>
      <c r="Y359" s="78">
        <v>45856</v>
      </c>
      <c r="Z359" s="78">
        <v>45856</v>
      </c>
      <c r="AA359" s="78" t="s">
        <v>73</v>
      </c>
      <c r="AB359" s="78">
        <v>45991</v>
      </c>
      <c r="AC359" s="102">
        <f t="shared" si="30"/>
        <v>135</v>
      </c>
      <c r="AD359" s="72">
        <v>0</v>
      </c>
      <c r="AE359" s="76">
        <v>0</v>
      </c>
      <c r="AF359" s="72">
        <v>0</v>
      </c>
      <c r="AG359" s="79" t="s">
        <v>73</v>
      </c>
      <c r="AH359" s="102">
        <f t="shared" si="31"/>
        <v>0</v>
      </c>
      <c r="AI359" s="72">
        <v>0</v>
      </c>
      <c r="AJ359" s="76">
        <v>0</v>
      </c>
      <c r="AK359" s="72" t="s">
        <v>73</v>
      </c>
      <c r="AL359" s="80" t="s">
        <v>73</v>
      </c>
      <c r="AM359" s="72">
        <v>0</v>
      </c>
      <c r="AN359" s="80" t="s">
        <v>73</v>
      </c>
      <c r="AO359" s="80" t="s">
        <v>73</v>
      </c>
      <c r="AP359" s="80" t="s">
        <v>73</v>
      </c>
      <c r="AQ359" s="102">
        <f t="shared" si="32"/>
        <v>0</v>
      </c>
      <c r="AR359" s="102">
        <f t="shared" si="33"/>
        <v>25000000</v>
      </c>
      <c r="AS359" s="72" t="s">
        <v>65</v>
      </c>
      <c r="AT359" s="76">
        <v>25000000</v>
      </c>
      <c r="AU359" s="72" t="s">
        <v>319</v>
      </c>
      <c r="AV359" s="76">
        <v>0</v>
      </c>
      <c r="AW359" s="81" t="s">
        <v>73</v>
      </c>
      <c r="AX359" s="82">
        <v>0</v>
      </c>
      <c r="AY359" s="143">
        <f t="shared" si="34"/>
        <v>25000000</v>
      </c>
      <c r="AZ359" s="84">
        <f t="shared" si="35"/>
        <v>0</v>
      </c>
      <c r="BA359" s="85">
        <v>0</v>
      </c>
      <c r="BB359" s="81" t="s">
        <v>73</v>
      </c>
      <c r="BC359" s="72" t="s">
        <v>123</v>
      </c>
      <c r="BD359" s="289" t="s">
        <v>6940</v>
      </c>
      <c r="BE359" s="71" t="s">
        <v>65</v>
      </c>
      <c r="BF359" s="71" t="s">
        <v>65</v>
      </c>
    </row>
    <row r="360" spans="2:58" x14ac:dyDescent="0.25">
      <c r="B360" s="71">
        <v>2025</v>
      </c>
      <c r="C360" s="71">
        <v>891780111</v>
      </c>
      <c r="D360" s="71" t="s">
        <v>63</v>
      </c>
      <c r="E360" s="102" t="s">
        <v>6939</v>
      </c>
      <c r="F360" s="72" t="s">
        <v>6938</v>
      </c>
      <c r="G360" s="72">
        <v>0</v>
      </c>
      <c r="H360" s="72" t="s">
        <v>71</v>
      </c>
      <c r="I360" s="72" t="s">
        <v>2884</v>
      </c>
      <c r="J360" s="104" t="s">
        <v>81</v>
      </c>
      <c r="K360" s="75" t="s">
        <v>6937</v>
      </c>
      <c r="L360" s="76">
        <v>23144000</v>
      </c>
      <c r="M360" s="72" t="s">
        <v>66</v>
      </c>
      <c r="N360" s="75" t="s">
        <v>6936</v>
      </c>
      <c r="O360" s="75">
        <v>1082889287</v>
      </c>
      <c r="P360" s="75">
        <v>1575</v>
      </c>
      <c r="Q360" s="78">
        <v>45854</v>
      </c>
      <c r="R360" s="75">
        <v>30144000</v>
      </c>
      <c r="S360" s="78">
        <v>45856</v>
      </c>
      <c r="T360" s="76">
        <v>23144000</v>
      </c>
      <c r="U360" s="76">
        <v>24428</v>
      </c>
      <c r="V360" s="72" t="s">
        <v>65</v>
      </c>
      <c r="W360" s="76">
        <v>1082939683</v>
      </c>
      <c r="X360" s="104" t="s">
        <v>2881</v>
      </c>
      <c r="Y360" s="78">
        <v>45856</v>
      </c>
      <c r="Z360" s="78">
        <v>45856</v>
      </c>
      <c r="AA360" s="78" t="s">
        <v>73</v>
      </c>
      <c r="AB360" s="78">
        <v>46003</v>
      </c>
      <c r="AC360" s="102">
        <f t="shared" si="30"/>
        <v>147</v>
      </c>
      <c r="AD360" s="72">
        <v>0</v>
      </c>
      <c r="AE360" s="76">
        <v>0</v>
      </c>
      <c r="AF360" s="72">
        <v>0</v>
      </c>
      <c r="AG360" s="79" t="s">
        <v>73</v>
      </c>
      <c r="AH360" s="102">
        <f t="shared" si="31"/>
        <v>0</v>
      </c>
      <c r="AI360" s="72">
        <v>0</v>
      </c>
      <c r="AJ360" s="76">
        <v>0</v>
      </c>
      <c r="AK360" s="72" t="s">
        <v>73</v>
      </c>
      <c r="AL360" s="80" t="s">
        <v>73</v>
      </c>
      <c r="AM360" s="72">
        <v>0</v>
      </c>
      <c r="AN360" s="80" t="s">
        <v>73</v>
      </c>
      <c r="AO360" s="80" t="s">
        <v>73</v>
      </c>
      <c r="AP360" s="80" t="s">
        <v>73</v>
      </c>
      <c r="AQ360" s="102">
        <f t="shared" si="32"/>
        <v>0</v>
      </c>
      <c r="AR360" s="102">
        <f t="shared" si="33"/>
        <v>23144000</v>
      </c>
      <c r="AS360" s="72" t="s">
        <v>319</v>
      </c>
      <c r="AT360" s="76">
        <v>0</v>
      </c>
      <c r="AU360" s="72" t="s">
        <v>319</v>
      </c>
      <c r="AV360" s="76">
        <v>0</v>
      </c>
      <c r="AW360" s="81" t="s">
        <v>73</v>
      </c>
      <c r="AX360" s="82">
        <v>8416000</v>
      </c>
      <c r="AY360" s="143">
        <f t="shared" si="34"/>
        <v>14728000</v>
      </c>
      <c r="AZ360" s="84">
        <f t="shared" si="35"/>
        <v>0.36363636363636365</v>
      </c>
      <c r="BA360" s="85">
        <v>0.36</v>
      </c>
      <c r="BB360" s="81" t="s">
        <v>73</v>
      </c>
      <c r="BC360" s="72" t="s">
        <v>123</v>
      </c>
      <c r="BD360" s="289" t="s">
        <v>6935</v>
      </c>
      <c r="BE360" s="71" t="s">
        <v>65</v>
      </c>
      <c r="BF360" s="71" t="s">
        <v>65</v>
      </c>
    </row>
    <row r="361" spans="2:58" x14ac:dyDescent="0.25">
      <c r="B361" s="71">
        <v>2025</v>
      </c>
      <c r="C361" s="71">
        <v>891780111</v>
      </c>
      <c r="D361" s="71" t="s">
        <v>63</v>
      </c>
      <c r="E361" s="102" t="s">
        <v>6934</v>
      </c>
      <c r="F361" s="72" t="s">
        <v>6933</v>
      </c>
      <c r="G361" s="72">
        <v>0</v>
      </c>
      <c r="H361" s="72" t="s">
        <v>71</v>
      </c>
      <c r="I361" s="72" t="s">
        <v>64</v>
      </c>
      <c r="J361" s="104" t="s">
        <v>81</v>
      </c>
      <c r="K361" s="75" t="s">
        <v>6932</v>
      </c>
      <c r="L361" s="76">
        <v>22000000</v>
      </c>
      <c r="M361" s="72" t="s">
        <v>66</v>
      </c>
      <c r="N361" s="75" t="s">
        <v>6931</v>
      </c>
      <c r="O361" s="75">
        <v>1140877757</v>
      </c>
      <c r="P361" s="75">
        <v>123</v>
      </c>
      <c r="Q361" s="78">
        <v>45679</v>
      </c>
      <c r="R361" s="75">
        <v>1353279124</v>
      </c>
      <c r="S361" s="78">
        <v>45859</v>
      </c>
      <c r="T361" s="76">
        <v>22000000</v>
      </c>
      <c r="U361" s="76">
        <v>24491</v>
      </c>
      <c r="V361" s="72" t="s">
        <v>65</v>
      </c>
      <c r="W361" s="76">
        <v>1082939683</v>
      </c>
      <c r="X361" s="104" t="s">
        <v>2881</v>
      </c>
      <c r="Y361" s="78">
        <v>45859</v>
      </c>
      <c r="Z361" s="78">
        <v>45859</v>
      </c>
      <c r="AA361" s="78" t="s">
        <v>73</v>
      </c>
      <c r="AB361" s="78">
        <v>46006</v>
      </c>
      <c r="AC361" s="102">
        <f t="shared" si="30"/>
        <v>147</v>
      </c>
      <c r="AD361" s="72">
        <v>0</v>
      </c>
      <c r="AE361" s="76">
        <v>0</v>
      </c>
      <c r="AF361" s="72">
        <v>0</v>
      </c>
      <c r="AG361" s="79" t="s">
        <v>73</v>
      </c>
      <c r="AH361" s="102">
        <f t="shared" si="31"/>
        <v>0</v>
      </c>
      <c r="AI361" s="72">
        <v>0</v>
      </c>
      <c r="AJ361" s="76">
        <v>0</v>
      </c>
      <c r="AK361" s="72" t="s">
        <v>73</v>
      </c>
      <c r="AL361" s="80" t="s">
        <v>73</v>
      </c>
      <c r="AM361" s="72">
        <v>0</v>
      </c>
      <c r="AN361" s="80" t="s">
        <v>73</v>
      </c>
      <c r="AO361" s="80" t="s">
        <v>73</v>
      </c>
      <c r="AP361" s="80" t="s">
        <v>73</v>
      </c>
      <c r="AQ361" s="102">
        <f t="shared" si="32"/>
        <v>0</v>
      </c>
      <c r="AR361" s="102">
        <f t="shared" si="33"/>
        <v>22000000</v>
      </c>
      <c r="AS361" s="72" t="s">
        <v>65</v>
      </c>
      <c r="AT361" s="76">
        <v>22000000</v>
      </c>
      <c r="AU361" s="72" t="s">
        <v>319</v>
      </c>
      <c r="AV361" s="76">
        <v>0</v>
      </c>
      <c r="AW361" s="81" t="s">
        <v>73</v>
      </c>
      <c r="AX361" s="82">
        <v>0</v>
      </c>
      <c r="AY361" s="143">
        <f t="shared" si="34"/>
        <v>22000000</v>
      </c>
      <c r="AZ361" s="84">
        <f t="shared" si="35"/>
        <v>0</v>
      </c>
      <c r="BA361" s="85">
        <v>0</v>
      </c>
      <c r="BB361" s="81" t="s">
        <v>73</v>
      </c>
      <c r="BC361" s="72" t="s">
        <v>123</v>
      </c>
      <c r="BD361" s="289" t="s">
        <v>6930</v>
      </c>
      <c r="BE361" s="71" t="s">
        <v>65</v>
      </c>
      <c r="BF361" s="71" t="s">
        <v>65</v>
      </c>
    </row>
    <row r="362" spans="2:58" x14ac:dyDescent="0.25">
      <c r="B362" s="71">
        <v>2025</v>
      </c>
      <c r="C362" s="71">
        <v>891780111</v>
      </c>
      <c r="D362" s="71" t="s">
        <v>63</v>
      </c>
      <c r="E362" s="102" t="s">
        <v>6929</v>
      </c>
      <c r="F362" s="72" t="s">
        <v>6928</v>
      </c>
      <c r="G362" s="72">
        <v>0</v>
      </c>
      <c r="H362" s="72" t="s">
        <v>71</v>
      </c>
      <c r="I362" s="72" t="s">
        <v>64</v>
      </c>
      <c r="J362" s="104" t="s">
        <v>81</v>
      </c>
      <c r="K362" s="75" t="s">
        <v>6927</v>
      </c>
      <c r="L362" s="76">
        <v>7200000</v>
      </c>
      <c r="M362" s="72" t="s">
        <v>66</v>
      </c>
      <c r="N362" s="75" t="s">
        <v>6926</v>
      </c>
      <c r="O362" s="75">
        <v>1098748884</v>
      </c>
      <c r="P362" s="75">
        <v>1539</v>
      </c>
      <c r="Q362" s="78">
        <v>45852</v>
      </c>
      <c r="R362" s="75">
        <v>101557500</v>
      </c>
      <c r="S362" s="78">
        <v>45860</v>
      </c>
      <c r="T362" s="76">
        <v>7200000</v>
      </c>
      <c r="U362" s="76">
        <v>24486</v>
      </c>
      <c r="V362" s="72" t="s">
        <v>65</v>
      </c>
      <c r="W362" s="76">
        <v>1082939683</v>
      </c>
      <c r="X362" s="104" t="s">
        <v>2881</v>
      </c>
      <c r="Y362" s="78">
        <v>45859</v>
      </c>
      <c r="Z362" s="78">
        <v>45859</v>
      </c>
      <c r="AA362" s="78" t="s">
        <v>73</v>
      </c>
      <c r="AB362" s="78">
        <v>46021</v>
      </c>
      <c r="AC362" s="102">
        <f t="shared" si="30"/>
        <v>162</v>
      </c>
      <c r="AD362" s="72">
        <v>0</v>
      </c>
      <c r="AE362" s="76">
        <v>0</v>
      </c>
      <c r="AF362" s="72">
        <v>0</v>
      </c>
      <c r="AG362" s="79" t="s">
        <v>73</v>
      </c>
      <c r="AH362" s="102">
        <f t="shared" si="31"/>
        <v>0</v>
      </c>
      <c r="AI362" s="72">
        <v>0</v>
      </c>
      <c r="AJ362" s="76">
        <v>0</v>
      </c>
      <c r="AK362" s="72" t="s">
        <v>73</v>
      </c>
      <c r="AL362" s="80" t="s">
        <v>73</v>
      </c>
      <c r="AM362" s="72">
        <v>0</v>
      </c>
      <c r="AN362" s="80" t="s">
        <v>73</v>
      </c>
      <c r="AO362" s="80" t="s">
        <v>73</v>
      </c>
      <c r="AP362" s="80" t="s">
        <v>73</v>
      </c>
      <c r="AQ362" s="102">
        <f t="shared" si="32"/>
        <v>0</v>
      </c>
      <c r="AR362" s="102">
        <f t="shared" si="33"/>
        <v>7200000</v>
      </c>
      <c r="AS362" s="72" t="s">
        <v>65</v>
      </c>
      <c r="AT362" s="76">
        <v>7200000</v>
      </c>
      <c r="AU362" s="72" t="s">
        <v>319</v>
      </c>
      <c r="AV362" s="76">
        <v>0</v>
      </c>
      <c r="AW362" s="81" t="s">
        <v>73</v>
      </c>
      <c r="AX362" s="82">
        <v>0</v>
      </c>
      <c r="AY362" s="143">
        <f t="shared" si="34"/>
        <v>7200000</v>
      </c>
      <c r="AZ362" s="84">
        <f t="shared" si="35"/>
        <v>0</v>
      </c>
      <c r="BA362" s="85">
        <v>0</v>
      </c>
      <c r="BB362" s="81" t="s">
        <v>73</v>
      </c>
      <c r="BC362" s="72" t="s">
        <v>123</v>
      </c>
      <c r="BD362" s="289" t="s">
        <v>6925</v>
      </c>
      <c r="BE362" s="71" t="s">
        <v>65</v>
      </c>
      <c r="BF362" s="71" t="s">
        <v>65</v>
      </c>
    </row>
    <row r="363" spans="2:58" x14ac:dyDescent="0.25">
      <c r="B363" s="71">
        <v>2025</v>
      </c>
      <c r="C363" s="71">
        <v>891780111</v>
      </c>
      <c r="D363" s="71" t="s">
        <v>63</v>
      </c>
      <c r="E363" s="102" t="s">
        <v>6924</v>
      </c>
      <c r="F363" s="72" t="s">
        <v>6923</v>
      </c>
      <c r="G363" s="72">
        <v>0</v>
      </c>
      <c r="H363" s="72" t="s">
        <v>71</v>
      </c>
      <c r="I363" s="72" t="s">
        <v>2884</v>
      </c>
      <c r="J363" s="104" t="s">
        <v>81</v>
      </c>
      <c r="K363" s="75" t="s">
        <v>6922</v>
      </c>
      <c r="L363" s="76">
        <v>108000000</v>
      </c>
      <c r="M363" s="72" t="s">
        <v>66</v>
      </c>
      <c r="N363" s="75" t="s">
        <v>6908</v>
      </c>
      <c r="O363" s="75">
        <v>901395162</v>
      </c>
      <c r="P363" s="75">
        <v>1550</v>
      </c>
      <c r="Q363" s="78">
        <v>45853</v>
      </c>
      <c r="R363" s="75">
        <v>108000000</v>
      </c>
      <c r="S363" s="78">
        <v>45860</v>
      </c>
      <c r="T363" s="76">
        <v>108000000</v>
      </c>
      <c r="U363" s="76">
        <v>25129</v>
      </c>
      <c r="V363" s="72" t="s">
        <v>65</v>
      </c>
      <c r="W363" s="76">
        <v>16078654</v>
      </c>
      <c r="X363" s="104" t="s">
        <v>365</v>
      </c>
      <c r="Y363" s="78">
        <v>45860</v>
      </c>
      <c r="Z363" s="78">
        <v>45860</v>
      </c>
      <c r="AA363" s="78">
        <v>45860</v>
      </c>
      <c r="AB363" s="78">
        <v>46014</v>
      </c>
      <c r="AC363" s="102">
        <f t="shared" si="30"/>
        <v>154</v>
      </c>
      <c r="AD363" s="72">
        <v>0</v>
      </c>
      <c r="AE363" s="76">
        <v>0</v>
      </c>
      <c r="AF363" s="72">
        <v>0</v>
      </c>
      <c r="AG363" s="79" t="s">
        <v>73</v>
      </c>
      <c r="AH363" s="102">
        <f t="shared" si="31"/>
        <v>0</v>
      </c>
      <c r="AI363" s="72">
        <v>0</v>
      </c>
      <c r="AJ363" s="76">
        <v>0</v>
      </c>
      <c r="AK363" s="72" t="s">
        <v>73</v>
      </c>
      <c r="AL363" s="80" t="s">
        <v>73</v>
      </c>
      <c r="AM363" s="72">
        <v>0</v>
      </c>
      <c r="AN363" s="80" t="s">
        <v>73</v>
      </c>
      <c r="AO363" s="80" t="s">
        <v>73</v>
      </c>
      <c r="AP363" s="80" t="s">
        <v>73</v>
      </c>
      <c r="AQ363" s="102">
        <f t="shared" si="32"/>
        <v>0</v>
      </c>
      <c r="AR363" s="102">
        <f t="shared" si="33"/>
        <v>108000000</v>
      </c>
      <c r="AS363" s="72" t="s">
        <v>319</v>
      </c>
      <c r="AT363" s="76">
        <v>0</v>
      </c>
      <c r="AU363" s="72" t="s">
        <v>65</v>
      </c>
      <c r="AV363" s="76">
        <v>54000000</v>
      </c>
      <c r="AW363" s="80">
        <v>45877</v>
      </c>
      <c r="AX363" s="76">
        <v>54000000</v>
      </c>
      <c r="AY363" s="143">
        <f t="shared" si="34"/>
        <v>54000000</v>
      </c>
      <c r="AZ363" s="84">
        <f t="shared" si="35"/>
        <v>0.5</v>
      </c>
      <c r="BA363" s="85">
        <v>0.5</v>
      </c>
      <c r="BB363" s="81" t="s">
        <v>73</v>
      </c>
      <c r="BC363" s="72" t="s">
        <v>123</v>
      </c>
      <c r="BD363" s="289" t="s">
        <v>6921</v>
      </c>
      <c r="BE363" s="71" t="s">
        <v>65</v>
      </c>
      <c r="BF363" s="71" t="s">
        <v>65</v>
      </c>
    </row>
    <row r="364" spans="2:58" x14ac:dyDescent="0.25">
      <c r="B364" s="71">
        <v>2025</v>
      </c>
      <c r="C364" s="71">
        <v>891780111</v>
      </c>
      <c r="D364" s="71" t="s">
        <v>63</v>
      </c>
      <c r="E364" s="102" t="s">
        <v>6920</v>
      </c>
      <c r="F364" s="72" t="s">
        <v>6919</v>
      </c>
      <c r="G364" s="72">
        <v>0</v>
      </c>
      <c r="H364" s="72" t="s">
        <v>71</v>
      </c>
      <c r="I364" s="72" t="s">
        <v>64</v>
      </c>
      <c r="J364" s="104" t="s">
        <v>81</v>
      </c>
      <c r="K364" s="75" t="s">
        <v>6918</v>
      </c>
      <c r="L364" s="76">
        <v>19057500</v>
      </c>
      <c r="M364" s="72" t="s">
        <v>66</v>
      </c>
      <c r="N364" s="75" t="s">
        <v>3350</v>
      </c>
      <c r="O364" s="102">
        <v>57303000</v>
      </c>
      <c r="P364" s="75">
        <v>1539</v>
      </c>
      <c r="Q364" s="78">
        <v>45852</v>
      </c>
      <c r="R364" s="75">
        <v>101557500</v>
      </c>
      <c r="S364" s="78">
        <v>45860</v>
      </c>
      <c r="T364" s="76">
        <v>19057500</v>
      </c>
      <c r="U364" s="76">
        <v>25156</v>
      </c>
      <c r="V364" s="72" t="s">
        <v>65</v>
      </c>
      <c r="W364" s="76">
        <v>1082939683</v>
      </c>
      <c r="X364" s="104" t="s">
        <v>2881</v>
      </c>
      <c r="Y364" s="78">
        <v>45860</v>
      </c>
      <c r="Z364" s="78">
        <v>45860</v>
      </c>
      <c r="AA364" s="78" t="s">
        <v>73</v>
      </c>
      <c r="AB364" s="78">
        <v>46006</v>
      </c>
      <c r="AC364" s="102">
        <f t="shared" si="30"/>
        <v>146</v>
      </c>
      <c r="AD364" s="72">
        <v>0</v>
      </c>
      <c r="AE364" s="76">
        <v>0</v>
      </c>
      <c r="AF364" s="72">
        <v>0</v>
      </c>
      <c r="AG364" s="79" t="s">
        <v>73</v>
      </c>
      <c r="AH364" s="102">
        <f t="shared" si="31"/>
        <v>0</v>
      </c>
      <c r="AI364" s="72">
        <v>0</v>
      </c>
      <c r="AJ364" s="76">
        <v>0</v>
      </c>
      <c r="AK364" s="72" t="s">
        <v>73</v>
      </c>
      <c r="AL364" s="80" t="s">
        <v>73</v>
      </c>
      <c r="AM364" s="72">
        <v>0</v>
      </c>
      <c r="AN364" s="80" t="s">
        <v>73</v>
      </c>
      <c r="AO364" s="80" t="s">
        <v>73</v>
      </c>
      <c r="AP364" s="80" t="s">
        <v>73</v>
      </c>
      <c r="AQ364" s="102">
        <f t="shared" si="32"/>
        <v>0</v>
      </c>
      <c r="AR364" s="102">
        <f t="shared" si="33"/>
        <v>19057500</v>
      </c>
      <c r="AS364" s="72" t="s">
        <v>65</v>
      </c>
      <c r="AT364" s="76">
        <v>19057500</v>
      </c>
      <c r="AU364" s="72" t="s">
        <v>319</v>
      </c>
      <c r="AV364" s="76">
        <v>0</v>
      </c>
      <c r="AW364" s="81" t="s">
        <v>73</v>
      </c>
      <c r="AX364" s="82">
        <v>0</v>
      </c>
      <c r="AY364" s="143">
        <f t="shared" si="34"/>
        <v>19057500</v>
      </c>
      <c r="AZ364" s="84">
        <f t="shared" si="35"/>
        <v>0</v>
      </c>
      <c r="BA364" s="85">
        <v>0</v>
      </c>
      <c r="BB364" s="81" t="s">
        <v>73</v>
      </c>
      <c r="BC364" s="72" t="s">
        <v>123</v>
      </c>
      <c r="BD364" s="289" t="s">
        <v>6917</v>
      </c>
      <c r="BE364" s="71" t="s">
        <v>65</v>
      </c>
      <c r="BF364" s="71" t="s">
        <v>65</v>
      </c>
    </row>
    <row r="365" spans="2:58" x14ac:dyDescent="0.25">
      <c r="B365" s="71">
        <v>2025</v>
      </c>
      <c r="C365" s="71">
        <v>891780111</v>
      </c>
      <c r="D365" s="71" t="s">
        <v>63</v>
      </c>
      <c r="E365" s="102" t="s">
        <v>6916</v>
      </c>
      <c r="F365" s="72" t="s">
        <v>6915</v>
      </c>
      <c r="G365" s="72">
        <v>0</v>
      </c>
      <c r="H365" s="72" t="s">
        <v>71</v>
      </c>
      <c r="I365" s="72" t="s">
        <v>64</v>
      </c>
      <c r="J365" s="104" t="s">
        <v>81</v>
      </c>
      <c r="K365" s="75" t="s">
        <v>6914</v>
      </c>
      <c r="L365" s="76">
        <v>3900000</v>
      </c>
      <c r="M365" s="72" t="s">
        <v>66</v>
      </c>
      <c r="N365" s="75" t="s">
        <v>6913</v>
      </c>
      <c r="O365" s="75">
        <v>1044913180</v>
      </c>
      <c r="P365" s="75">
        <v>1039</v>
      </c>
      <c r="Q365" s="78">
        <v>45784</v>
      </c>
      <c r="R365" s="75">
        <v>77400000</v>
      </c>
      <c r="S365" s="78">
        <v>45860</v>
      </c>
      <c r="T365" s="76">
        <v>3900000</v>
      </c>
      <c r="U365" s="76">
        <v>26618</v>
      </c>
      <c r="V365" s="72" t="s">
        <v>65</v>
      </c>
      <c r="W365" s="76">
        <v>84458088</v>
      </c>
      <c r="X365" s="104" t="s">
        <v>3198</v>
      </c>
      <c r="Y365" s="78">
        <v>45860</v>
      </c>
      <c r="Z365" s="78">
        <v>45861</v>
      </c>
      <c r="AA365" s="78" t="s">
        <v>73</v>
      </c>
      <c r="AB365" s="78">
        <v>45876</v>
      </c>
      <c r="AC365" s="102">
        <f t="shared" si="30"/>
        <v>15</v>
      </c>
      <c r="AD365" s="72">
        <v>0</v>
      </c>
      <c r="AE365" s="76">
        <v>0</v>
      </c>
      <c r="AF365" s="72">
        <v>0</v>
      </c>
      <c r="AG365" s="79" t="s">
        <v>73</v>
      </c>
      <c r="AH365" s="102">
        <f t="shared" si="31"/>
        <v>0</v>
      </c>
      <c r="AI365" s="72">
        <v>0</v>
      </c>
      <c r="AJ365" s="76">
        <v>0</v>
      </c>
      <c r="AK365" s="72" t="s">
        <v>73</v>
      </c>
      <c r="AL365" s="80" t="s">
        <v>73</v>
      </c>
      <c r="AM365" s="72">
        <v>0</v>
      </c>
      <c r="AN365" s="80" t="s">
        <v>73</v>
      </c>
      <c r="AO365" s="80" t="s">
        <v>73</v>
      </c>
      <c r="AP365" s="80" t="s">
        <v>73</v>
      </c>
      <c r="AQ365" s="102">
        <f t="shared" si="32"/>
        <v>0</v>
      </c>
      <c r="AR365" s="102">
        <f t="shared" si="33"/>
        <v>3900000</v>
      </c>
      <c r="AS365" s="72" t="s">
        <v>65</v>
      </c>
      <c r="AT365" s="76">
        <v>3900000</v>
      </c>
      <c r="AU365" s="72" t="s">
        <v>319</v>
      </c>
      <c r="AV365" s="76">
        <v>0</v>
      </c>
      <c r="AW365" s="81" t="s">
        <v>73</v>
      </c>
      <c r="AX365" s="82">
        <v>0</v>
      </c>
      <c r="AY365" s="143">
        <f t="shared" si="34"/>
        <v>3900000</v>
      </c>
      <c r="AZ365" s="84">
        <f t="shared" si="35"/>
        <v>0</v>
      </c>
      <c r="BA365" s="85">
        <v>1</v>
      </c>
      <c r="BB365" s="81" t="s">
        <v>73</v>
      </c>
      <c r="BC365" s="72" t="s">
        <v>208</v>
      </c>
      <c r="BD365" s="289" t="s">
        <v>6912</v>
      </c>
      <c r="BE365" s="71" t="s">
        <v>65</v>
      </c>
      <c r="BF365" s="71" t="s">
        <v>65</v>
      </c>
    </row>
    <row r="366" spans="2:58" x14ac:dyDescent="0.25">
      <c r="B366" s="71">
        <v>2025</v>
      </c>
      <c r="C366" s="71">
        <v>891780111</v>
      </c>
      <c r="D366" s="71" t="s">
        <v>63</v>
      </c>
      <c r="E366" s="102" t="s">
        <v>6911</v>
      </c>
      <c r="F366" s="72" t="s">
        <v>6910</v>
      </c>
      <c r="G366" s="72">
        <v>0</v>
      </c>
      <c r="H366" s="72" t="s">
        <v>71</v>
      </c>
      <c r="I366" s="72" t="s">
        <v>2884</v>
      </c>
      <c r="J366" s="104" t="s">
        <v>81</v>
      </c>
      <c r="K366" s="75" t="s">
        <v>6909</v>
      </c>
      <c r="L366" s="76">
        <v>108000000</v>
      </c>
      <c r="M366" s="72" t="s">
        <v>66</v>
      </c>
      <c r="N366" s="75" t="s">
        <v>6908</v>
      </c>
      <c r="O366" s="75">
        <v>901395162</v>
      </c>
      <c r="P366" s="75">
        <v>1551</v>
      </c>
      <c r="Q366" s="78">
        <v>45853</v>
      </c>
      <c r="R366" s="75">
        <v>108000000</v>
      </c>
      <c r="S366" s="78">
        <v>45860</v>
      </c>
      <c r="T366" s="76">
        <v>108000000</v>
      </c>
      <c r="U366" s="76">
        <v>25157</v>
      </c>
      <c r="V366" s="72" t="s">
        <v>65</v>
      </c>
      <c r="W366" s="76">
        <v>16078654</v>
      </c>
      <c r="X366" s="104" t="s">
        <v>365</v>
      </c>
      <c r="Y366" s="78">
        <v>45860</v>
      </c>
      <c r="Z366" s="78">
        <v>45861</v>
      </c>
      <c r="AA366" s="78">
        <v>45861</v>
      </c>
      <c r="AB366" s="78">
        <v>46014</v>
      </c>
      <c r="AC366" s="102">
        <f t="shared" si="30"/>
        <v>153</v>
      </c>
      <c r="AD366" s="72">
        <v>0</v>
      </c>
      <c r="AE366" s="76">
        <v>0</v>
      </c>
      <c r="AF366" s="72">
        <v>0</v>
      </c>
      <c r="AG366" s="79" t="s">
        <v>73</v>
      </c>
      <c r="AH366" s="102">
        <f t="shared" si="31"/>
        <v>0</v>
      </c>
      <c r="AI366" s="72">
        <v>0</v>
      </c>
      <c r="AJ366" s="76">
        <v>0</v>
      </c>
      <c r="AK366" s="72" t="s">
        <v>73</v>
      </c>
      <c r="AL366" s="80" t="s">
        <v>73</v>
      </c>
      <c r="AM366" s="72">
        <v>0</v>
      </c>
      <c r="AN366" s="80" t="s">
        <v>73</v>
      </c>
      <c r="AO366" s="80" t="s">
        <v>73</v>
      </c>
      <c r="AP366" s="80" t="s">
        <v>73</v>
      </c>
      <c r="AQ366" s="102">
        <f t="shared" si="32"/>
        <v>0</v>
      </c>
      <c r="AR366" s="102">
        <f t="shared" si="33"/>
        <v>108000000</v>
      </c>
      <c r="AS366" s="72" t="s">
        <v>319</v>
      </c>
      <c r="AT366" s="76">
        <v>0</v>
      </c>
      <c r="AU366" s="72" t="s">
        <v>65</v>
      </c>
      <c r="AV366" s="76">
        <v>54000000</v>
      </c>
      <c r="AW366" s="80">
        <v>45877</v>
      </c>
      <c r="AX366" s="76">
        <v>54000000</v>
      </c>
      <c r="AY366" s="143">
        <f t="shared" si="34"/>
        <v>54000000</v>
      </c>
      <c r="AZ366" s="84">
        <f t="shared" si="35"/>
        <v>0.5</v>
      </c>
      <c r="BA366" s="85">
        <v>0.5</v>
      </c>
      <c r="BB366" s="81" t="s">
        <v>73</v>
      </c>
      <c r="BC366" s="72" t="s">
        <v>123</v>
      </c>
      <c r="BD366" s="289" t="s">
        <v>6907</v>
      </c>
      <c r="BE366" s="71" t="s">
        <v>65</v>
      </c>
      <c r="BF366" s="71" t="s">
        <v>65</v>
      </c>
    </row>
    <row r="367" spans="2:58" x14ac:dyDescent="0.25">
      <c r="B367" s="71">
        <v>2025</v>
      </c>
      <c r="C367" s="71">
        <v>891780111</v>
      </c>
      <c r="D367" s="71" t="s">
        <v>63</v>
      </c>
      <c r="E367" s="102" t="s">
        <v>6906</v>
      </c>
      <c r="F367" s="72" t="s">
        <v>6905</v>
      </c>
      <c r="G367" s="72">
        <v>0</v>
      </c>
      <c r="H367" s="72" t="s">
        <v>71</v>
      </c>
      <c r="I367" s="72" t="s">
        <v>64</v>
      </c>
      <c r="J367" s="104" t="s">
        <v>81</v>
      </c>
      <c r="K367" s="75" t="s">
        <v>6904</v>
      </c>
      <c r="L367" s="76">
        <v>14850000</v>
      </c>
      <c r="M367" s="72" t="s">
        <v>66</v>
      </c>
      <c r="N367" s="75" t="s">
        <v>6903</v>
      </c>
      <c r="O367" s="75">
        <v>36562025</v>
      </c>
      <c r="P367" s="75">
        <v>1649</v>
      </c>
      <c r="Q367" s="78">
        <v>45860</v>
      </c>
      <c r="R367" s="75">
        <v>95753376</v>
      </c>
      <c r="S367" s="78">
        <v>45860</v>
      </c>
      <c r="T367" s="76">
        <v>14850000</v>
      </c>
      <c r="U367" s="76">
        <v>25155</v>
      </c>
      <c r="V367" s="72" t="s">
        <v>65</v>
      </c>
      <c r="W367" s="102">
        <v>36669284</v>
      </c>
      <c r="X367" s="102" t="s">
        <v>6902</v>
      </c>
      <c r="Y367" s="78">
        <v>45860</v>
      </c>
      <c r="Z367" s="78">
        <v>45860</v>
      </c>
      <c r="AA367" s="78" t="s">
        <v>73</v>
      </c>
      <c r="AB367" s="78">
        <v>46006</v>
      </c>
      <c r="AC367" s="102">
        <f t="shared" si="30"/>
        <v>146</v>
      </c>
      <c r="AD367" s="72">
        <v>0</v>
      </c>
      <c r="AE367" s="76">
        <v>0</v>
      </c>
      <c r="AF367" s="72">
        <v>0</v>
      </c>
      <c r="AG367" s="79" t="s">
        <v>73</v>
      </c>
      <c r="AH367" s="102">
        <f t="shared" si="31"/>
        <v>0</v>
      </c>
      <c r="AI367" s="72">
        <v>0</v>
      </c>
      <c r="AJ367" s="76">
        <v>0</v>
      </c>
      <c r="AK367" s="72" t="s">
        <v>73</v>
      </c>
      <c r="AL367" s="80" t="s">
        <v>73</v>
      </c>
      <c r="AM367" s="72">
        <v>0</v>
      </c>
      <c r="AN367" s="80" t="s">
        <v>73</v>
      </c>
      <c r="AO367" s="80" t="s">
        <v>73</v>
      </c>
      <c r="AP367" s="80" t="s">
        <v>73</v>
      </c>
      <c r="AQ367" s="102">
        <f t="shared" si="32"/>
        <v>0</v>
      </c>
      <c r="AR367" s="102">
        <f t="shared" si="33"/>
        <v>14850000</v>
      </c>
      <c r="AS367" s="72" t="s">
        <v>65</v>
      </c>
      <c r="AT367" s="76">
        <v>14850000</v>
      </c>
      <c r="AU367" s="72" t="s">
        <v>319</v>
      </c>
      <c r="AV367" s="76">
        <v>0</v>
      </c>
      <c r="AW367" s="81" t="s">
        <v>73</v>
      </c>
      <c r="AX367" s="82">
        <v>0</v>
      </c>
      <c r="AY367" s="143">
        <f t="shared" si="34"/>
        <v>14850000</v>
      </c>
      <c r="AZ367" s="84">
        <f t="shared" si="35"/>
        <v>0</v>
      </c>
      <c r="BA367" s="85">
        <v>0</v>
      </c>
      <c r="BB367" s="81" t="s">
        <v>73</v>
      </c>
      <c r="BC367" s="72" t="s">
        <v>123</v>
      </c>
      <c r="BD367" s="289" t="s">
        <v>6901</v>
      </c>
      <c r="BE367" s="71" t="s">
        <v>65</v>
      </c>
      <c r="BF367" s="71" t="s">
        <v>65</v>
      </c>
    </row>
    <row r="368" spans="2:58" x14ac:dyDescent="0.25">
      <c r="B368" s="71">
        <v>2025</v>
      </c>
      <c r="C368" s="71">
        <v>891780111</v>
      </c>
      <c r="D368" s="71" t="s">
        <v>63</v>
      </c>
      <c r="E368" s="102" t="s">
        <v>6900</v>
      </c>
      <c r="F368" s="72" t="s">
        <v>6899</v>
      </c>
      <c r="G368" s="72">
        <v>0</v>
      </c>
      <c r="H368" s="72" t="s">
        <v>71</v>
      </c>
      <c r="I368" s="72" t="s">
        <v>2884</v>
      </c>
      <c r="J368" s="104" t="s">
        <v>81</v>
      </c>
      <c r="K368" s="75" t="s">
        <v>6898</v>
      </c>
      <c r="L368" s="76">
        <v>28600000</v>
      </c>
      <c r="M368" s="72" t="s">
        <v>66</v>
      </c>
      <c r="N368" s="75" t="s">
        <v>6897</v>
      </c>
      <c r="O368" s="75">
        <v>1065595875</v>
      </c>
      <c r="P368" s="75">
        <v>1465</v>
      </c>
      <c r="Q368" s="78">
        <v>45846</v>
      </c>
      <c r="R368" s="75">
        <v>885016000</v>
      </c>
      <c r="S368" s="78">
        <v>45861</v>
      </c>
      <c r="T368" s="76">
        <v>28600000</v>
      </c>
      <c r="U368" s="76">
        <v>26613</v>
      </c>
      <c r="V368" s="72" t="s">
        <v>65</v>
      </c>
      <c r="W368" s="76">
        <v>1082939683</v>
      </c>
      <c r="X368" s="104" t="s">
        <v>2881</v>
      </c>
      <c r="Y368" s="78">
        <v>45861</v>
      </c>
      <c r="Z368" s="78">
        <v>45861</v>
      </c>
      <c r="AA368" s="78" t="s">
        <v>73</v>
      </c>
      <c r="AB368" s="78">
        <v>46003</v>
      </c>
      <c r="AC368" s="102">
        <f t="shared" si="30"/>
        <v>142</v>
      </c>
      <c r="AD368" s="72">
        <v>0</v>
      </c>
      <c r="AE368" s="76">
        <v>0</v>
      </c>
      <c r="AF368" s="72">
        <v>0</v>
      </c>
      <c r="AG368" s="79" t="s">
        <v>73</v>
      </c>
      <c r="AH368" s="102">
        <f t="shared" si="31"/>
        <v>0</v>
      </c>
      <c r="AI368" s="72">
        <v>1</v>
      </c>
      <c r="AJ368" s="76">
        <v>4333333.3</v>
      </c>
      <c r="AK368" s="72" t="s">
        <v>73</v>
      </c>
      <c r="AL368" s="80" t="s">
        <v>73</v>
      </c>
      <c r="AM368" s="72">
        <v>0</v>
      </c>
      <c r="AN368" s="80" t="s">
        <v>73</v>
      </c>
      <c r="AO368" s="80" t="s">
        <v>73</v>
      </c>
      <c r="AP368" s="80" t="s">
        <v>73</v>
      </c>
      <c r="AQ368" s="102">
        <f t="shared" si="32"/>
        <v>0</v>
      </c>
      <c r="AR368" s="102">
        <f t="shared" si="33"/>
        <v>24266666.699999999</v>
      </c>
      <c r="AS368" s="72" t="s">
        <v>319</v>
      </c>
      <c r="AT368" s="76">
        <v>0</v>
      </c>
      <c r="AU368" s="72" t="s">
        <v>319</v>
      </c>
      <c r="AV368" s="76">
        <v>0</v>
      </c>
      <c r="AW368" s="81" t="s">
        <v>73</v>
      </c>
      <c r="AX368" s="82">
        <v>10400000</v>
      </c>
      <c r="AY368" s="143">
        <f t="shared" si="34"/>
        <v>13866666.699999999</v>
      </c>
      <c r="AZ368" s="84">
        <f t="shared" si="35"/>
        <v>0.42857142798273157</v>
      </c>
      <c r="BA368" s="85">
        <v>0.43</v>
      </c>
      <c r="BB368" s="81" t="s">
        <v>73</v>
      </c>
      <c r="BC368" s="72" t="s">
        <v>123</v>
      </c>
      <c r="BD368" s="289" t="s">
        <v>6896</v>
      </c>
      <c r="BE368" s="71" t="s">
        <v>65</v>
      </c>
      <c r="BF368" s="71" t="s">
        <v>65</v>
      </c>
    </row>
    <row r="369" spans="2:58" x14ac:dyDescent="0.25">
      <c r="B369" s="71">
        <v>2025</v>
      </c>
      <c r="C369" s="71">
        <v>891780111</v>
      </c>
      <c r="D369" s="71" t="s">
        <v>63</v>
      </c>
      <c r="E369" s="102" t="s">
        <v>6895</v>
      </c>
      <c r="F369" s="72" t="s">
        <v>6894</v>
      </c>
      <c r="G369" s="72">
        <v>0</v>
      </c>
      <c r="H369" s="72" t="s">
        <v>71</v>
      </c>
      <c r="I369" s="72" t="s">
        <v>2884</v>
      </c>
      <c r="J369" s="104" t="s">
        <v>81</v>
      </c>
      <c r="K369" s="75" t="s">
        <v>6893</v>
      </c>
      <c r="L369" s="76">
        <v>28600000</v>
      </c>
      <c r="M369" s="72" t="s">
        <v>66</v>
      </c>
      <c r="N369" s="75" t="s">
        <v>6892</v>
      </c>
      <c r="O369" s="75">
        <v>1082867068</v>
      </c>
      <c r="P369" s="75">
        <v>1465</v>
      </c>
      <c r="Q369" s="78">
        <v>45846</v>
      </c>
      <c r="R369" s="75">
        <v>885016000</v>
      </c>
      <c r="S369" s="78">
        <v>45861</v>
      </c>
      <c r="T369" s="76">
        <v>28600000</v>
      </c>
      <c r="U369" s="76">
        <v>26612</v>
      </c>
      <c r="V369" s="72" t="s">
        <v>65</v>
      </c>
      <c r="W369" s="76">
        <v>1082939683</v>
      </c>
      <c r="X369" s="104" t="s">
        <v>2881</v>
      </c>
      <c r="Y369" s="78">
        <v>45861</v>
      </c>
      <c r="Z369" s="78">
        <v>45861</v>
      </c>
      <c r="AA369" s="78" t="s">
        <v>73</v>
      </c>
      <c r="AB369" s="78">
        <v>46003</v>
      </c>
      <c r="AC369" s="102">
        <f t="shared" si="30"/>
        <v>142</v>
      </c>
      <c r="AD369" s="72">
        <v>0</v>
      </c>
      <c r="AE369" s="76">
        <v>0</v>
      </c>
      <c r="AF369" s="72">
        <v>0</v>
      </c>
      <c r="AG369" s="79" t="s">
        <v>73</v>
      </c>
      <c r="AH369" s="102">
        <f t="shared" si="31"/>
        <v>0</v>
      </c>
      <c r="AI369" s="72">
        <v>1</v>
      </c>
      <c r="AJ369" s="76">
        <v>4333333.3</v>
      </c>
      <c r="AK369" s="72" t="s">
        <v>73</v>
      </c>
      <c r="AL369" s="80" t="s">
        <v>73</v>
      </c>
      <c r="AM369" s="72">
        <v>0</v>
      </c>
      <c r="AN369" s="80" t="s">
        <v>73</v>
      </c>
      <c r="AO369" s="80" t="s">
        <v>73</v>
      </c>
      <c r="AP369" s="80" t="s">
        <v>73</v>
      </c>
      <c r="AQ369" s="102">
        <f t="shared" si="32"/>
        <v>0</v>
      </c>
      <c r="AR369" s="102">
        <f t="shared" si="33"/>
        <v>24266666.699999999</v>
      </c>
      <c r="AS369" s="72" t="s">
        <v>319</v>
      </c>
      <c r="AT369" s="76">
        <v>0</v>
      </c>
      <c r="AU369" s="72" t="s">
        <v>319</v>
      </c>
      <c r="AV369" s="76">
        <v>0</v>
      </c>
      <c r="AW369" s="81" t="s">
        <v>73</v>
      </c>
      <c r="AX369" s="82">
        <v>10400000</v>
      </c>
      <c r="AY369" s="143">
        <f t="shared" si="34"/>
        <v>13866666.699999999</v>
      </c>
      <c r="AZ369" s="84">
        <f t="shared" si="35"/>
        <v>0.42857142798273157</v>
      </c>
      <c r="BA369" s="85">
        <v>0.43</v>
      </c>
      <c r="BB369" s="81" t="s">
        <v>73</v>
      </c>
      <c r="BC369" s="72" t="s">
        <v>123</v>
      </c>
      <c r="BD369" s="289" t="s">
        <v>6891</v>
      </c>
      <c r="BE369" s="71" t="s">
        <v>65</v>
      </c>
      <c r="BF369" s="71" t="s">
        <v>65</v>
      </c>
    </row>
    <row r="370" spans="2:58" x14ac:dyDescent="0.25">
      <c r="B370" s="71">
        <v>2025</v>
      </c>
      <c r="C370" s="71">
        <v>891780111</v>
      </c>
      <c r="D370" s="71" t="s">
        <v>63</v>
      </c>
      <c r="E370" s="102" t="s">
        <v>6890</v>
      </c>
      <c r="F370" s="72" t="s">
        <v>6889</v>
      </c>
      <c r="G370" s="72">
        <v>0</v>
      </c>
      <c r="H370" s="72" t="s">
        <v>71</v>
      </c>
      <c r="I370" s="72" t="s">
        <v>2884</v>
      </c>
      <c r="J370" s="104" t="s">
        <v>81</v>
      </c>
      <c r="K370" s="75" t="s">
        <v>6888</v>
      </c>
      <c r="L370" s="76">
        <v>39666000</v>
      </c>
      <c r="M370" s="72" t="s">
        <v>66</v>
      </c>
      <c r="N370" s="75" t="s">
        <v>6887</v>
      </c>
      <c r="O370" s="75">
        <v>57433531</v>
      </c>
      <c r="P370" s="75">
        <v>1465</v>
      </c>
      <c r="Q370" s="78">
        <v>45846</v>
      </c>
      <c r="R370" s="75">
        <v>885016000</v>
      </c>
      <c r="S370" s="78">
        <v>45861</v>
      </c>
      <c r="T370" s="76">
        <v>39666000</v>
      </c>
      <c r="U370" s="76">
        <v>26614</v>
      </c>
      <c r="V370" s="72" t="s">
        <v>65</v>
      </c>
      <c r="W370" s="76">
        <v>1082939683</v>
      </c>
      <c r="X370" s="104" t="s">
        <v>2881</v>
      </c>
      <c r="Y370" s="78">
        <v>45861</v>
      </c>
      <c r="Z370" s="78">
        <v>45861</v>
      </c>
      <c r="AA370" s="78" t="s">
        <v>73</v>
      </c>
      <c r="AB370" s="78">
        <v>46003</v>
      </c>
      <c r="AC370" s="102">
        <f t="shared" si="30"/>
        <v>142</v>
      </c>
      <c r="AD370" s="72">
        <v>0</v>
      </c>
      <c r="AE370" s="76">
        <v>0</v>
      </c>
      <c r="AF370" s="72">
        <v>0</v>
      </c>
      <c r="AG370" s="79" t="s">
        <v>73</v>
      </c>
      <c r="AH370" s="102">
        <f t="shared" si="31"/>
        <v>0</v>
      </c>
      <c r="AI370" s="72">
        <v>1</v>
      </c>
      <c r="AJ370" s="76">
        <v>6010000</v>
      </c>
      <c r="AK370" s="72" t="s">
        <v>73</v>
      </c>
      <c r="AL370" s="80" t="s">
        <v>73</v>
      </c>
      <c r="AM370" s="72">
        <v>0</v>
      </c>
      <c r="AN370" s="80" t="s">
        <v>73</v>
      </c>
      <c r="AO370" s="80" t="s">
        <v>73</v>
      </c>
      <c r="AP370" s="80" t="s">
        <v>73</v>
      </c>
      <c r="AQ370" s="102">
        <f t="shared" si="32"/>
        <v>0</v>
      </c>
      <c r="AR370" s="102">
        <f t="shared" si="33"/>
        <v>33656000</v>
      </c>
      <c r="AS370" s="72" t="s">
        <v>319</v>
      </c>
      <c r="AT370" s="76">
        <v>0</v>
      </c>
      <c r="AU370" s="72" t="s">
        <v>319</v>
      </c>
      <c r="AV370" s="76">
        <v>0</v>
      </c>
      <c r="AW370" s="81" t="s">
        <v>73</v>
      </c>
      <c r="AX370" s="82">
        <v>14424000</v>
      </c>
      <c r="AY370" s="143">
        <f t="shared" si="34"/>
        <v>19232000</v>
      </c>
      <c r="AZ370" s="84">
        <f t="shared" si="35"/>
        <v>0.42857142857142855</v>
      </c>
      <c r="BA370" s="85">
        <v>0.43</v>
      </c>
      <c r="BB370" s="81" t="s">
        <v>73</v>
      </c>
      <c r="BC370" s="72" t="s">
        <v>123</v>
      </c>
      <c r="BD370" s="289" t="s">
        <v>6886</v>
      </c>
      <c r="BE370" s="71" t="s">
        <v>65</v>
      </c>
      <c r="BF370" s="71" t="s">
        <v>65</v>
      </c>
    </row>
    <row r="371" spans="2:58" x14ac:dyDescent="0.25">
      <c r="B371" s="71">
        <v>2025</v>
      </c>
      <c r="C371" s="71">
        <v>891780111</v>
      </c>
      <c r="D371" s="71" t="s">
        <v>63</v>
      </c>
      <c r="E371" s="102" t="s">
        <v>6885</v>
      </c>
      <c r="F371" s="72" t="s">
        <v>6884</v>
      </c>
      <c r="G371" s="72">
        <v>0</v>
      </c>
      <c r="H371" s="72" t="s">
        <v>71</v>
      </c>
      <c r="I371" s="72" t="s">
        <v>2884</v>
      </c>
      <c r="J371" s="104" t="s">
        <v>81</v>
      </c>
      <c r="K371" s="75" t="s">
        <v>6883</v>
      </c>
      <c r="L371" s="76">
        <v>39666000</v>
      </c>
      <c r="M371" s="72" t="s">
        <v>66</v>
      </c>
      <c r="N371" s="75" t="s">
        <v>6882</v>
      </c>
      <c r="O371" s="75">
        <v>1083001858</v>
      </c>
      <c r="P371" s="75">
        <v>1465</v>
      </c>
      <c r="Q371" s="78">
        <v>45846</v>
      </c>
      <c r="R371" s="75">
        <v>885016000</v>
      </c>
      <c r="S371" s="78">
        <v>45861</v>
      </c>
      <c r="T371" s="76">
        <v>39666000</v>
      </c>
      <c r="U371" s="76">
        <v>26615</v>
      </c>
      <c r="V371" s="72" t="s">
        <v>65</v>
      </c>
      <c r="W371" s="76">
        <v>1082939683</v>
      </c>
      <c r="X371" s="104" t="s">
        <v>2881</v>
      </c>
      <c r="Y371" s="78">
        <v>45861</v>
      </c>
      <c r="Z371" s="78">
        <v>45861</v>
      </c>
      <c r="AA371" s="78" t="s">
        <v>73</v>
      </c>
      <c r="AB371" s="78">
        <v>46003</v>
      </c>
      <c r="AC371" s="102">
        <f t="shared" si="30"/>
        <v>142</v>
      </c>
      <c r="AD371" s="72">
        <v>0</v>
      </c>
      <c r="AE371" s="76">
        <v>0</v>
      </c>
      <c r="AF371" s="72">
        <v>0</v>
      </c>
      <c r="AG371" s="79" t="s">
        <v>73</v>
      </c>
      <c r="AH371" s="102">
        <f t="shared" si="31"/>
        <v>0</v>
      </c>
      <c r="AI371" s="72">
        <v>1</v>
      </c>
      <c r="AJ371" s="76">
        <v>6010000</v>
      </c>
      <c r="AK371" s="72" t="s">
        <v>73</v>
      </c>
      <c r="AL371" s="80" t="s">
        <v>73</v>
      </c>
      <c r="AM371" s="72">
        <v>0</v>
      </c>
      <c r="AN371" s="80" t="s">
        <v>73</v>
      </c>
      <c r="AO371" s="80" t="s">
        <v>73</v>
      </c>
      <c r="AP371" s="80" t="s">
        <v>73</v>
      </c>
      <c r="AQ371" s="102">
        <f t="shared" si="32"/>
        <v>0</v>
      </c>
      <c r="AR371" s="102">
        <f t="shared" si="33"/>
        <v>33656000</v>
      </c>
      <c r="AS371" s="72" t="s">
        <v>319</v>
      </c>
      <c r="AT371" s="76">
        <v>0</v>
      </c>
      <c r="AU371" s="72" t="s">
        <v>319</v>
      </c>
      <c r="AV371" s="76">
        <v>0</v>
      </c>
      <c r="AW371" s="81" t="s">
        <v>73</v>
      </c>
      <c r="AX371" s="82">
        <v>14424000</v>
      </c>
      <c r="AY371" s="143">
        <f t="shared" si="34"/>
        <v>19232000</v>
      </c>
      <c r="AZ371" s="84">
        <f t="shared" si="35"/>
        <v>0.42857142857142855</v>
      </c>
      <c r="BA371" s="85">
        <v>0.43</v>
      </c>
      <c r="BB371" s="81" t="s">
        <v>73</v>
      </c>
      <c r="BC371" s="72" t="s">
        <v>123</v>
      </c>
      <c r="BD371" s="289" t="s">
        <v>6881</v>
      </c>
      <c r="BE371" s="71" t="s">
        <v>65</v>
      </c>
      <c r="BF371" s="71" t="s">
        <v>65</v>
      </c>
    </row>
    <row r="372" spans="2:58" x14ac:dyDescent="0.25">
      <c r="B372" s="71">
        <v>2025</v>
      </c>
      <c r="C372" s="71">
        <v>891780111</v>
      </c>
      <c r="D372" s="71" t="s">
        <v>63</v>
      </c>
      <c r="E372" s="102" t="s">
        <v>6880</v>
      </c>
      <c r="F372" s="72" t="s">
        <v>6879</v>
      </c>
      <c r="G372" s="72">
        <v>0</v>
      </c>
      <c r="H372" s="72" t="s">
        <v>71</v>
      </c>
      <c r="I372" s="72" t="s">
        <v>2884</v>
      </c>
      <c r="J372" s="104" t="s">
        <v>81</v>
      </c>
      <c r="K372" s="75" t="s">
        <v>6878</v>
      </c>
      <c r="L372" s="76">
        <v>28600000</v>
      </c>
      <c r="M372" s="72" t="s">
        <v>66</v>
      </c>
      <c r="N372" s="75" t="s">
        <v>6877</v>
      </c>
      <c r="O372" s="75">
        <v>1118861693</v>
      </c>
      <c r="P372" s="75">
        <v>1465</v>
      </c>
      <c r="Q372" s="78">
        <v>45846</v>
      </c>
      <c r="R372" s="75">
        <v>885016000</v>
      </c>
      <c r="S372" s="78">
        <v>45862</v>
      </c>
      <c r="T372" s="76">
        <v>28600000</v>
      </c>
      <c r="U372" s="76">
        <v>26991</v>
      </c>
      <c r="V372" s="72" t="s">
        <v>65</v>
      </c>
      <c r="W372" s="76">
        <v>1082939683</v>
      </c>
      <c r="X372" s="104" t="s">
        <v>2881</v>
      </c>
      <c r="Y372" s="78">
        <v>45861</v>
      </c>
      <c r="Z372" s="78">
        <v>45862</v>
      </c>
      <c r="AA372" s="78" t="s">
        <v>73</v>
      </c>
      <c r="AB372" s="78">
        <v>46003</v>
      </c>
      <c r="AC372" s="102">
        <f t="shared" si="30"/>
        <v>141</v>
      </c>
      <c r="AD372" s="72">
        <v>0</v>
      </c>
      <c r="AE372" s="76">
        <v>0</v>
      </c>
      <c r="AF372" s="72">
        <v>0</v>
      </c>
      <c r="AG372" s="79" t="s">
        <v>73</v>
      </c>
      <c r="AH372" s="102">
        <f t="shared" si="31"/>
        <v>0</v>
      </c>
      <c r="AI372" s="72">
        <v>1</v>
      </c>
      <c r="AJ372" s="76">
        <v>4506666.5999999996</v>
      </c>
      <c r="AK372" s="72" t="s">
        <v>73</v>
      </c>
      <c r="AL372" s="80" t="s">
        <v>73</v>
      </c>
      <c r="AM372" s="72">
        <v>0</v>
      </c>
      <c r="AN372" s="80" t="s">
        <v>73</v>
      </c>
      <c r="AO372" s="80" t="s">
        <v>73</v>
      </c>
      <c r="AP372" s="80" t="s">
        <v>73</v>
      </c>
      <c r="AQ372" s="102">
        <f t="shared" si="32"/>
        <v>0</v>
      </c>
      <c r="AR372" s="102">
        <f t="shared" si="33"/>
        <v>24093333.399999999</v>
      </c>
      <c r="AS372" s="72" t="s">
        <v>319</v>
      </c>
      <c r="AT372" s="76">
        <v>0</v>
      </c>
      <c r="AU372" s="72" t="s">
        <v>319</v>
      </c>
      <c r="AV372" s="76">
        <v>0</v>
      </c>
      <c r="AW372" s="81" t="s">
        <v>73</v>
      </c>
      <c r="AX372" s="82">
        <v>10400000</v>
      </c>
      <c r="AY372" s="143">
        <f t="shared" si="34"/>
        <v>13693333.399999999</v>
      </c>
      <c r="AZ372" s="84">
        <f t="shared" si="35"/>
        <v>0.43165467506459693</v>
      </c>
      <c r="BA372" s="85">
        <v>0.43</v>
      </c>
      <c r="BB372" s="81" t="s">
        <v>73</v>
      </c>
      <c r="BC372" s="72" t="s">
        <v>123</v>
      </c>
      <c r="BD372" s="289" t="s">
        <v>6876</v>
      </c>
      <c r="BE372" s="71" t="s">
        <v>65</v>
      </c>
      <c r="BF372" s="71" t="s">
        <v>65</v>
      </c>
    </row>
    <row r="373" spans="2:58" x14ac:dyDescent="0.25">
      <c r="B373" s="71">
        <v>2025</v>
      </c>
      <c r="C373" s="71">
        <v>891780111</v>
      </c>
      <c r="D373" s="71" t="s">
        <v>63</v>
      </c>
      <c r="E373" s="102" t="s">
        <v>6875</v>
      </c>
      <c r="F373" s="72" t="s">
        <v>6874</v>
      </c>
      <c r="G373" s="72">
        <v>0</v>
      </c>
      <c r="H373" s="72" t="s">
        <v>71</v>
      </c>
      <c r="I373" s="72" t="s">
        <v>2884</v>
      </c>
      <c r="J373" s="104" t="s">
        <v>81</v>
      </c>
      <c r="K373" s="75" t="s">
        <v>6873</v>
      </c>
      <c r="L373" s="76">
        <v>28600000</v>
      </c>
      <c r="M373" s="72" t="s">
        <v>66</v>
      </c>
      <c r="N373" s="75" t="s">
        <v>6872</v>
      </c>
      <c r="O373" s="75">
        <v>26669862</v>
      </c>
      <c r="P373" s="75">
        <v>1465</v>
      </c>
      <c r="Q373" s="78">
        <v>45846</v>
      </c>
      <c r="R373" s="75">
        <v>885016000</v>
      </c>
      <c r="S373" s="78">
        <v>45862</v>
      </c>
      <c r="T373" s="76">
        <v>28600000</v>
      </c>
      <c r="U373" s="76">
        <v>26990</v>
      </c>
      <c r="V373" s="72" t="s">
        <v>65</v>
      </c>
      <c r="W373" s="76">
        <v>1082939683</v>
      </c>
      <c r="X373" s="104" t="s">
        <v>2881</v>
      </c>
      <c r="Y373" s="78">
        <v>45862</v>
      </c>
      <c r="Z373" s="78">
        <v>45862</v>
      </c>
      <c r="AA373" s="78" t="s">
        <v>73</v>
      </c>
      <c r="AB373" s="78">
        <v>46003</v>
      </c>
      <c r="AC373" s="102">
        <f t="shared" si="30"/>
        <v>141</v>
      </c>
      <c r="AD373" s="72">
        <v>0</v>
      </c>
      <c r="AE373" s="76">
        <v>0</v>
      </c>
      <c r="AF373" s="72">
        <v>0</v>
      </c>
      <c r="AG373" s="79" t="s">
        <v>73</v>
      </c>
      <c r="AH373" s="102">
        <f t="shared" si="31"/>
        <v>0</v>
      </c>
      <c r="AI373" s="72">
        <v>1</v>
      </c>
      <c r="AJ373" s="76">
        <v>4506666.5999999996</v>
      </c>
      <c r="AK373" s="72" t="s">
        <v>73</v>
      </c>
      <c r="AL373" s="80" t="s">
        <v>73</v>
      </c>
      <c r="AM373" s="72">
        <v>0</v>
      </c>
      <c r="AN373" s="80" t="s">
        <v>73</v>
      </c>
      <c r="AO373" s="80" t="s">
        <v>73</v>
      </c>
      <c r="AP373" s="80" t="s">
        <v>73</v>
      </c>
      <c r="AQ373" s="102">
        <f t="shared" si="32"/>
        <v>0</v>
      </c>
      <c r="AR373" s="102">
        <f t="shared" si="33"/>
        <v>24093333.399999999</v>
      </c>
      <c r="AS373" s="72" t="s">
        <v>319</v>
      </c>
      <c r="AT373" s="76">
        <v>0</v>
      </c>
      <c r="AU373" s="72" t="s">
        <v>319</v>
      </c>
      <c r="AV373" s="76">
        <v>0</v>
      </c>
      <c r="AW373" s="81" t="s">
        <v>73</v>
      </c>
      <c r="AX373" s="82">
        <v>10400000</v>
      </c>
      <c r="AY373" s="143">
        <f t="shared" si="34"/>
        <v>13693333.399999999</v>
      </c>
      <c r="AZ373" s="84">
        <f t="shared" si="35"/>
        <v>0.43165467506459693</v>
      </c>
      <c r="BA373" s="85">
        <v>0.43</v>
      </c>
      <c r="BB373" s="81" t="s">
        <v>73</v>
      </c>
      <c r="BC373" s="72" t="s">
        <v>123</v>
      </c>
      <c r="BD373" s="289" t="s">
        <v>6871</v>
      </c>
      <c r="BE373" s="71" t="s">
        <v>65</v>
      </c>
      <c r="BF373" s="71" t="s">
        <v>65</v>
      </c>
    </row>
    <row r="374" spans="2:58" x14ac:dyDescent="0.25">
      <c r="B374" s="71">
        <v>2025</v>
      </c>
      <c r="C374" s="71">
        <v>891780111</v>
      </c>
      <c r="D374" s="71" t="s">
        <v>63</v>
      </c>
      <c r="E374" s="102" t="s">
        <v>6870</v>
      </c>
      <c r="F374" s="72" t="s">
        <v>6869</v>
      </c>
      <c r="G374" s="72">
        <v>0</v>
      </c>
      <c r="H374" s="72" t="s">
        <v>71</v>
      </c>
      <c r="I374" s="72" t="s">
        <v>2884</v>
      </c>
      <c r="J374" s="104" t="s">
        <v>81</v>
      </c>
      <c r="K374" s="75" t="s">
        <v>6868</v>
      </c>
      <c r="L374" s="76">
        <v>30250000</v>
      </c>
      <c r="M374" s="72" t="s">
        <v>66</v>
      </c>
      <c r="N374" s="75" t="s">
        <v>6867</v>
      </c>
      <c r="O374" s="75">
        <v>1032439073</v>
      </c>
      <c r="P374" s="75">
        <v>1465</v>
      </c>
      <c r="Q374" s="78">
        <v>45846</v>
      </c>
      <c r="R374" s="75">
        <v>885016000</v>
      </c>
      <c r="S374" s="78" t="s">
        <v>6866</v>
      </c>
      <c r="T374" s="76">
        <v>30250000</v>
      </c>
      <c r="U374" s="76">
        <v>27152</v>
      </c>
      <c r="V374" s="72" t="s">
        <v>65</v>
      </c>
      <c r="W374" s="76">
        <v>1082939683</v>
      </c>
      <c r="X374" s="104" t="s">
        <v>2881</v>
      </c>
      <c r="Y374" s="78">
        <v>45863</v>
      </c>
      <c r="Z374" s="78">
        <v>45863</v>
      </c>
      <c r="AA374" s="78" t="s">
        <v>73</v>
      </c>
      <c r="AB374" s="78">
        <v>46003</v>
      </c>
      <c r="AC374" s="102">
        <f t="shared" si="30"/>
        <v>140</v>
      </c>
      <c r="AD374" s="72">
        <v>0</v>
      </c>
      <c r="AE374" s="76">
        <v>0</v>
      </c>
      <c r="AF374" s="72">
        <v>0</v>
      </c>
      <c r="AG374" s="79" t="s">
        <v>73</v>
      </c>
      <c r="AH374" s="102">
        <f t="shared" si="31"/>
        <v>0</v>
      </c>
      <c r="AI374" s="72">
        <v>1</v>
      </c>
      <c r="AJ374" s="76">
        <v>4950000</v>
      </c>
      <c r="AK374" s="72" t="s">
        <v>73</v>
      </c>
      <c r="AL374" s="80" t="s">
        <v>73</v>
      </c>
      <c r="AM374" s="72">
        <v>0</v>
      </c>
      <c r="AN374" s="80" t="s">
        <v>73</v>
      </c>
      <c r="AO374" s="80" t="s">
        <v>73</v>
      </c>
      <c r="AP374" s="80" t="s">
        <v>73</v>
      </c>
      <c r="AQ374" s="102">
        <f t="shared" si="32"/>
        <v>0</v>
      </c>
      <c r="AR374" s="102">
        <f t="shared" si="33"/>
        <v>25300000</v>
      </c>
      <c r="AS374" s="72" t="s">
        <v>319</v>
      </c>
      <c r="AT374" s="76">
        <v>0</v>
      </c>
      <c r="AU374" s="72" t="s">
        <v>319</v>
      </c>
      <c r="AV374" s="76">
        <v>0</v>
      </c>
      <c r="AW374" s="81" t="s">
        <v>73</v>
      </c>
      <c r="AX374" s="82">
        <v>11000000</v>
      </c>
      <c r="AY374" s="143">
        <f t="shared" si="34"/>
        <v>14300000</v>
      </c>
      <c r="AZ374" s="84">
        <f t="shared" si="35"/>
        <v>0.43478260869565216</v>
      </c>
      <c r="BA374" s="85">
        <v>0.43</v>
      </c>
      <c r="BB374" s="81" t="s">
        <v>73</v>
      </c>
      <c r="BC374" s="72" t="s">
        <v>123</v>
      </c>
      <c r="BD374" s="289" t="s">
        <v>6865</v>
      </c>
      <c r="BE374" s="71" t="s">
        <v>65</v>
      </c>
      <c r="BF374" s="71" t="s">
        <v>65</v>
      </c>
    </row>
    <row r="375" spans="2:58" x14ac:dyDescent="0.25">
      <c r="B375" s="71">
        <v>2025</v>
      </c>
      <c r="C375" s="71">
        <v>891780111</v>
      </c>
      <c r="D375" s="71" t="s">
        <v>63</v>
      </c>
      <c r="E375" s="102" t="s">
        <v>6864</v>
      </c>
      <c r="F375" s="72" t="s">
        <v>6863</v>
      </c>
      <c r="G375" s="72">
        <v>0</v>
      </c>
      <c r="H375" s="72" t="s">
        <v>71</v>
      </c>
      <c r="I375" s="72" t="s">
        <v>2884</v>
      </c>
      <c r="J375" s="104" t="s">
        <v>81</v>
      </c>
      <c r="K375" s="75" t="s">
        <v>6862</v>
      </c>
      <c r="L375" s="76">
        <v>26000000</v>
      </c>
      <c r="M375" s="72" t="s">
        <v>66</v>
      </c>
      <c r="N375" s="75" t="s">
        <v>6861</v>
      </c>
      <c r="O375" s="75">
        <v>1124069350</v>
      </c>
      <c r="P375" s="75">
        <v>1674</v>
      </c>
      <c r="Q375" s="78">
        <v>45862</v>
      </c>
      <c r="R375" s="75">
        <v>2142840000</v>
      </c>
      <c r="S375" s="78">
        <v>45863</v>
      </c>
      <c r="T375" s="76">
        <v>26000000</v>
      </c>
      <c r="U375" s="76">
        <v>27074</v>
      </c>
      <c r="V375" s="72" t="s">
        <v>65</v>
      </c>
      <c r="W375" s="76">
        <v>1082939683</v>
      </c>
      <c r="X375" s="104" t="s">
        <v>2881</v>
      </c>
      <c r="Y375" s="78">
        <v>45863</v>
      </c>
      <c r="Z375" s="78">
        <v>45863</v>
      </c>
      <c r="AA375" s="78" t="s">
        <v>73</v>
      </c>
      <c r="AB375" s="78">
        <v>46003</v>
      </c>
      <c r="AC375" s="102">
        <f t="shared" si="30"/>
        <v>140</v>
      </c>
      <c r="AD375" s="72">
        <v>0</v>
      </c>
      <c r="AE375" s="76">
        <v>0</v>
      </c>
      <c r="AF375" s="72">
        <v>0</v>
      </c>
      <c r="AG375" s="79" t="s">
        <v>73</v>
      </c>
      <c r="AH375" s="102">
        <f t="shared" si="31"/>
        <v>0</v>
      </c>
      <c r="AI375" s="72">
        <v>1</v>
      </c>
      <c r="AJ375" s="76">
        <v>2080000</v>
      </c>
      <c r="AK375" s="72" t="s">
        <v>73</v>
      </c>
      <c r="AL375" s="80" t="s">
        <v>73</v>
      </c>
      <c r="AM375" s="72">
        <v>0</v>
      </c>
      <c r="AN375" s="80" t="s">
        <v>73</v>
      </c>
      <c r="AO375" s="80" t="s">
        <v>73</v>
      </c>
      <c r="AP375" s="80" t="s">
        <v>73</v>
      </c>
      <c r="AQ375" s="102">
        <f t="shared" si="32"/>
        <v>0</v>
      </c>
      <c r="AR375" s="102">
        <f t="shared" si="33"/>
        <v>23920000</v>
      </c>
      <c r="AS375" s="72" t="s">
        <v>319</v>
      </c>
      <c r="AT375" s="76">
        <v>0</v>
      </c>
      <c r="AU375" s="72" t="s">
        <v>319</v>
      </c>
      <c r="AV375" s="76">
        <v>0</v>
      </c>
      <c r="AW375" s="81" t="s">
        <v>73</v>
      </c>
      <c r="AX375" s="82">
        <v>0</v>
      </c>
      <c r="AY375" s="143">
        <f t="shared" si="34"/>
        <v>23920000</v>
      </c>
      <c r="AZ375" s="84">
        <f t="shared" si="35"/>
        <v>0</v>
      </c>
      <c r="BA375" s="85">
        <v>0</v>
      </c>
      <c r="BB375" s="81" t="s">
        <v>73</v>
      </c>
      <c r="BC375" s="72" t="s">
        <v>123</v>
      </c>
      <c r="BD375" s="289" t="s">
        <v>6860</v>
      </c>
      <c r="BE375" s="71" t="s">
        <v>65</v>
      </c>
      <c r="BF375" s="71" t="s">
        <v>65</v>
      </c>
    </row>
    <row r="376" spans="2:58" x14ac:dyDescent="0.25">
      <c r="B376" s="71">
        <v>2025</v>
      </c>
      <c r="C376" s="71">
        <v>891780111</v>
      </c>
      <c r="D376" s="71" t="s">
        <v>63</v>
      </c>
      <c r="E376" s="102" t="s">
        <v>6859</v>
      </c>
      <c r="F376" s="72" t="s">
        <v>6858</v>
      </c>
      <c r="G376" s="72">
        <v>0</v>
      </c>
      <c r="H376" s="72" t="s">
        <v>71</v>
      </c>
      <c r="I376" s="72" t="s">
        <v>64</v>
      </c>
      <c r="J376" s="104" t="s">
        <v>81</v>
      </c>
      <c r="K376" s="75" t="s">
        <v>6857</v>
      </c>
      <c r="L376" s="76">
        <v>13500000</v>
      </c>
      <c r="M376" s="72" t="s">
        <v>66</v>
      </c>
      <c r="N376" s="75" t="s">
        <v>6856</v>
      </c>
      <c r="O376" s="75">
        <v>1082045208</v>
      </c>
      <c r="P376" s="75">
        <v>1621</v>
      </c>
      <c r="Q376" s="78">
        <v>45856</v>
      </c>
      <c r="R376" s="75">
        <v>54500000</v>
      </c>
      <c r="S376" s="78">
        <v>45863</v>
      </c>
      <c r="T376" s="76">
        <v>13500000</v>
      </c>
      <c r="U376" s="76">
        <v>27075</v>
      </c>
      <c r="V376" s="72" t="s">
        <v>65</v>
      </c>
      <c r="W376" s="76">
        <v>1082939683</v>
      </c>
      <c r="X376" s="104" t="s">
        <v>2881</v>
      </c>
      <c r="Y376" s="78">
        <v>45863</v>
      </c>
      <c r="Z376" s="78">
        <v>45863</v>
      </c>
      <c r="AA376" s="78" t="s">
        <v>73</v>
      </c>
      <c r="AB376" s="78">
        <v>45991</v>
      </c>
      <c r="AC376" s="102">
        <f t="shared" si="30"/>
        <v>128</v>
      </c>
      <c r="AD376" s="72">
        <v>0</v>
      </c>
      <c r="AE376" s="76">
        <v>0</v>
      </c>
      <c r="AF376" s="72">
        <v>0</v>
      </c>
      <c r="AG376" s="79" t="s">
        <v>73</v>
      </c>
      <c r="AH376" s="102">
        <f t="shared" si="31"/>
        <v>0</v>
      </c>
      <c r="AI376" s="72">
        <v>0</v>
      </c>
      <c r="AJ376" s="76">
        <v>0</v>
      </c>
      <c r="AK376" s="72" t="s">
        <v>73</v>
      </c>
      <c r="AL376" s="80" t="s">
        <v>73</v>
      </c>
      <c r="AM376" s="72">
        <v>0</v>
      </c>
      <c r="AN376" s="80" t="s">
        <v>73</v>
      </c>
      <c r="AO376" s="80" t="s">
        <v>73</v>
      </c>
      <c r="AP376" s="80" t="s">
        <v>73</v>
      </c>
      <c r="AQ376" s="102">
        <f t="shared" si="32"/>
        <v>0</v>
      </c>
      <c r="AR376" s="102">
        <f t="shared" si="33"/>
        <v>13500000</v>
      </c>
      <c r="AS376" s="72" t="s">
        <v>65</v>
      </c>
      <c r="AT376" s="76">
        <v>13500000</v>
      </c>
      <c r="AU376" s="72" t="s">
        <v>319</v>
      </c>
      <c r="AV376" s="76">
        <v>0</v>
      </c>
      <c r="AW376" s="81" t="s">
        <v>73</v>
      </c>
      <c r="AX376" s="82">
        <v>0</v>
      </c>
      <c r="AY376" s="143">
        <f t="shared" si="34"/>
        <v>13500000</v>
      </c>
      <c r="AZ376" s="84">
        <f t="shared" si="35"/>
        <v>0</v>
      </c>
      <c r="BA376" s="85">
        <v>0</v>
      </c>
      <c r="BB376" s="81" t="s">
        <v>73</v>
      </c>
      <c r="BC376" s="72" t="s">
        <v>123</v>
      </c>
      <c r="BD376" s="289" t="s">
        <v>6855</v>
      </c>
      <c r="BE376" s="71" t="s">
        <v>65</v>
      </c>
      <c r="BF376" s="71" t="s">
        <v>65</v>
      </c>
    </row>
    <row r="377" spans="2:58" x14ac:dyDescent="0.25">
      <c r="B377" s="71">
        <v>2025</v>
      </c>
      <c r="C377" s="71">
        <v>891780111</v>
      </c>
      <c r="D377" s="71" t="s">
        <v>63</v>
      </c>
      <c r="E377" s="102" t="s">
        <v>6854</v>
      </c>
      <c r="F377" s="72" t="s">
        <v>6853</v>
      </c>
      <c r="G377" s="72">
        <v>0</v>
      </c>
      <c r="H377" s="72" t="s">
        <v>71</v>
      </c>
      <c r="I377" s="72" t="s">
        <v>2884</v>
      </c>
      <c r="J377" s="104" t="s">
        <v>81</v>
      </c>
      <c r="K377" s="75" t="s">
        <v>6852</v>
      </c>
      <c r="L377" s="76">
        <v>26000000</v>
      </c>
      <c r="M377" s="72" t="s">
        <v>66</v>
      </c>
      <c r="N377" s="75" t="s">
        <v>6851</v>
      </c>
      <c r="O377" s="75">
        <v>73507247</v>
      </c>
      <c r="P377" s="75">
        <v>1674</v>
      </c>
      <c r="Q377" s="78">
        <v>45862</v>
      </c>
      <c r="R377" s="75">
        <v>2142840000</v>
      </c>
      <c r="S377" s="78">
        <v>45863</v>
      </c>
      <c r="T377" s="76">
        <v>26000000</v>
      </c>
      <c r="U377" s="76">
        <v>27076</v>
      </c>
      <c r="V377" s="72" t="s">
        <v>65</v>
      </c>
      <c r="W377" s="76">
        <v>1082939683</v>
      </c>
      <c r="X377" s="104" t="s">
        <v>2881</v>
      </c>
      <c r="Y377" s="78">
        <v>45863</v>
      </c>
      <c r="Z377" s="78">
        <v>45863</v>
      </c>
      <c r="AA377" s="78" t="s">
        <v>73</v>
      </c>
      <c r="AB377" s="78">
        <v>46003</v>
      </c>
      <c r="AC377" s="102">
        <f t="shared" si="30"/>
        <v>140</v>
      </c>
      <c r="AD377" s="72">
        <v>0</v>
      </c>
      <c r="AE377" s="76">
        <v>0</v>
      </c>
      <c r="AF377" s="72">
        <v>0</v>
      </c>
      <c r="AG377" s="79" t="s">
        <v>73</v>
      </c>
      <c r="AH377" s="102">
        <f t="shared" si="31"/>
        <v>0</v>
      </c>
      <c r="AI377" s="72">
        <v>1</v>
      </c>
      <c r="AJ377" s="76">
        <v>2080000</v>
      </c>
      <c r="AK377" s="72" t="s">
        <v>73</v>
      </c>
      <c r="AL377" s="80" t="s">
        <v>73</v>
      </c>
      <c r="AM377" s="72">
        <v>0</v>
      </c>
      <c r="AN377" s="80" t="s">
        <v>73</v>
      </c>
      <c r="AO377" s="80" t="s">
        <v>73</v>
      </c>
      <c r="AP377" s="80" t="s">
        <v>73</v>
      </c>
      <c r="AQ377" s="102">
        <f t="shared" si="32"/>
        <v>0</v>
      </c>
      <c r="AR377" s="102">
        <f t="shared" si="33"/>
        <v>23920000</v>
      </c>
      <c r="AS377" s="72" t="s">
        <v>319</v>
      </c>
      <c r="AT377" s="76">
        <v>0</v>
      </c>
      <c r="AU377" s="72" t="s">
        <v>319</v>
      </c>
      <c r="AV377" s="76">
        <v>0</v>
      </c>
      <c r="AW377" s="81" t="s">
        <v>73</v>
      </c>
      <c r="AX377" s="82">
        <v>0</v>
      </c>
      <c r="AY377" s="143">
        <f t="shared" si="34"/>
        <v>23920000</v>
      </c>
      <c r="AZ377" s="84">
        <f t="shared" si="35"/>
        <v>0</v>
      </c>
      <c r="BA377" s="85">
        <v>0</v>
      </c>
      <c r="BB377" s="81" t="s">
        <v>73</v>
      </c>
      <c r="BC377" s="72" t="s">
        <v>123</v>
      </c>
      <c r="BD377" s="289" t="s">
        <v>6850</v>
      </c>
      <c r="BE377" s="71" t="s">
        <v>65</v>
      </c>
      <c r="BF377" s="71" t="s">
        <v>65</v>
      </c>
    </row>
    <row r="378" spans="2:58" x14ac:dyDescent="0.25">
      <c r="B378" s="71">
        <v>2025</v>
      </c>
      <c r="C378" s="71">
        <v>891780111</v>
      </c>
      <c r="D378" s="71" t="s">
        <v>63</v>
      </c>
      <c r="E378" s="102" t="s">
        <v>6849</v>
      </c>
      <c r="F378" s="72" t="s">
        <v>6848</v>
      </c>
      <c r="G378" s="72">
        <v>0</v>
      </c>
      <c r="H378" s="72" t="s">
        <v>71</v>
      </c>
      <c r="I378" s="72" t="s">
        <v>2884</v>
      </c>
      <c r="J378" s="104" t="s">
        <v>81</v>
      </c>
      <c r="K378" s="75" t="s">
        <v>6847</v>
      </c>
      <c r="L378" s="76">
        <v>26000000</v>
      </c>
      <c r="M378" s="72" t="s">
        <v>66</v>
      </c>
      <c r="N378" s="75" t="s">
        <v>4385</v>
      </c>
      <c r="O378" s="75">
        <v>73127805</v>
      </c>
      <c r="P378" s="75">
        <v>1674</v>
      </c>
      <c r="Q378" s="78">
        <v>45862</v>
      </c>
      <c r="R378" s="75">
        <v>2142840000</v>
      </c>
      <c r="S378" s="78">
        <v>45863</v>
      </c>
      <c r="T378" s="76">
        <v>26000000</v>
      </c>
      <c r="U378" s="76">
        <v>27077</v>
      </c>
      <c r="V378" s="72" t="s">
        <v>65</v>
      </c>
      <c r="W378" s="76">
        <v>1082939683</v>
      </c>
      <c r="X378" s="104" t="s">
        <v>2881</v>
      </c>
      <c r="Y378" s="78">
        <v>45863</v>
      </c>
      <c r="Z378" s="78">
        <v>45863</v>
      </c>
      <c r="AA378" s="78" t="s">
        <v>73</v>
      </c>
      <c r="AB378" s="78">
        <v>46003</v>
      </c>
      <c r="AC378" s="102">
        <f t="shared" si="30"/>
        <v>140</v>
      </c>
      <c r="AD378" s="72">
        <v>0</v>
      </c>
      <c r="AE378" s="76">
        <v>0</v>
      </c>
      <c r="AF378" s="72">
        <v>0</v>
      </c>
      <c r="AG378" s="79" t="s">
        <v>73</v>
      </c>
      <c r="AH378" s="102">
        <f t="shared" si="31"/>
        <v>0</v>
      </c>
      <c r="AI378" s="72">
        <v>1</v>
      </c>
      <c r="AJ378" s="76">
        <v>26000000</v>
      </c>
      <c r="AK378" s="78">
        <v>45873</v>
      </c>
      <c r="AL378" s="80" t="s">
        <v>73</v>
      </c>
      <c r="AM378" s="72">
        <v>0</v>
      </c>
      <c r="AN378" s="80" t="s">
        <v>73</v>
      </c>
      <c r="AO378" s="80" t="s">
        <v>73</v>
      </c>
      <c r="AP378" s="80" t="s">
        <v>73</v>
      </c>
      <c r="AQ378" s="102">
        <f t="shared" si="32"/>
        <v>0</v>
      </c>
      <c r="AR378" s="102">
        <f t="shared" si="33"/>
        <v>0</v>
      </c>
      <c r="AS378" s="72" t="s">
        <v>319</v>
      </c>
      <c r="AT378" s="76">
        <v>0</v>
      </c>
      <c r="AU378" s="72" t="s">
        <v>319</v>
      </c>
      <c r="AV378" s="76">
        <v>0</v>
      </c>
      <c r="AW378" s="81" t="s">
        <v>73</v>
      </c>
      <c r="AX378" s="82">
        <v>0</v>
      </c>
      <c r="AY378" s="143">
        <f t="shared" si="34"/>
        <v>0</v>
      </c>
      <c r="AZ378" s="84" t="str">
        <f t="shared" si="35"/>
        <v>_</v>
      </c>
      <c r="BA378" s="85">
        <v>0</v>
      </c>
      <c r="BB378" s="80">
        <v>45873</v>
      </c>
      <c r="BC378" s="72" t="s">
        <v>426</v>
      </c>
      <c r="BD378" s="289" t="s">
        <v>6846</v>
      </c>
      <c r="BE378" s="71" t="s">
        <v>65</v>
      </c>
      <c r="BF378" s="71" t="s">
        <v>65</v>
      </c>
    </row>
    <row r="379" spans="2:58" x14ac:dyDescent="0.25">
      <c r="B379" s="71">
        <v>2025</v>
      </c>
      <c r="C379" s="71">
        <v>891780111</v>
      </c>
      <c r="D379" s="71" t="s">
        <v>63</v>
      </c>
      <c r="E379" s="102" t="s">
        <v>6845</v>
      </c>
      <c r="F379" s="72" t="s">
        <v>6844</v>
      </c>
      <c r="G379" s="72">
        <v>0</v>
      </c>
      <c r="H379" s="72" t="s">
        <v>71</v>
      </c>
      <c r="I379" s="72" t="s">
        <v>64</v>
      </c>
      <c r="J379" s="104" t="s">
        <v>81</v>
      </c>
      <c r="K379" s="75" t="s">
        <v>3638</v>
      </c>
      <c r="L379" s="76">
        <v>2800000</v>
      </c>
      <c r="M379" s="72" t="s">
        <v>66</v>
      </c>
      <c r="N379" s="75" t="s">
        <v>3637</v>
      </c>
      <c r="O379" s="75">
        <v>1082833690</v>
      </c>
      <c r="P379" s="75">
        <v>1606</v>
      </c>
      <c r="Q379" s="78">
        <v>45856</v>
      </c>
      <c r="R379" s="75">
        <v>9600000</v>
      </c>
      <c r="S379" s="78">
        <v>45863</v>
      </c>
      <c r="T379" s="76">
        <v>2800000</v>
      </c>
      <c r="U379" s="76">
        <v>27078</v>
      </c>
      <c r="V379" s="72" t="s">
        <v>65</v>
      </c>
      <c r="W379" s="76">
        <v>1082939683</v>
      </c>
      <c r="X379" s="104" t="s">
        <v>2881</v>
      </c>
      <c r="Y379" s="78">
        <v>45863</v>
      </c>
      <c r="Z379" s="78">
        <v>45863</v>
      </c>
      <c r="AA379" s="78" t="s">
        <v>73</v>
      </c>
      <c r="AB379" s="78">
        <v>45894</v>
      </c>
      <c r="AC379" s="102">
        <f t="shared" si="30"/>
        <v>31</v>
      </c>
      <c r="AD379" s="72">
        <v>0</v>
      </c>
      <c r="AE379" s="76">
        <v>0</v>
      </c>
      <c r="AF379" s="72">
        <v>0</v>
      </c>
      <c r="AG379" s="79" t="s">
        <v>73</v>
      </c>
      <c r="AH379" s="102">
        <f t="shared" si="31"/>
        <v>0</v>
      </c>
      <c r="AI379" s="72">
        <v>0</v>
      </c>
      <c r="AJ379" s="76">
        <v>0</v>
      </c>
      <c r="AK379" s="72" t="s">
        <v>73</v>
      </c>
      <c r="AL379" s="80" t="s">
        <v>73</v>
      </c>
      <c r="AM379" s="72">
        <v>0</v>
      </c>
      <c r="AN379" s="80" t="s">
        <v>73</v>
      </c>
      <c r="AO379" s="80" t="s">
        <v>73</v>
      </c>
      <c r="AP379" s="80" t="s">
        <v>73</v>
      </c>
      <c r="AQ379" s="102">
        <f t="shared" si="32"/>
        <v>0</v>
      </c>
      <c r="AR379" s="102">
        <f t="shared" si="33"/>
        <v>2800000</v>
      </c>
      <c r="AS379" s="72" t="s">
        <v>65</v>
      </c>
      <c r="AT379" s="76">
        <v>2800000</v>
      </c>
      <c r="AU379" s="72" t="s">
        <v>319</v>
      </c>
      <c r="AV379" s="76">
        <v>0</v>
      </c>
      <c r="AW379" s="81" t="s">
        <v>73</v>
      </c>
      <c r="AX379" s="82">
        <v>0</v>
      </c>
      <c r="AY379" s="143">
        <f t="shared" si="34"/>
        <v>2800000</v>
      </c>
      <c r="AZ379" s="84">
        <f t="shared" si="35"/>
        <v>0</v>
      </c>
      <c r="BA379" s="85">
        <v>1</v>
      </c>
      <c r="BB379" s="81" t="s">
        <v>73</v>
      </c>
      <c r="BC379" s="72" t="s">
        <v>208</v>
      </c>
      <c r="BD379" s="289" t="s">
        <v>6843</v>
      </c>
      <c r="BE379" s="71" t="s">
        <v>65</v>
      </c>
      <c r="BF379" s="71" t="s">
        <v>65</v>
      </c>
    </row>
    <row r="380" spans="2:58" x14ac:dyDescent="0.25">
      <c r="B380" s="71">
        <v>2025</v>
      </c>
      <c r="C380" s="71">
        <v>891780111</v>
      </c>
      <c r="D380" s="71" t="s">
        <v>63</v>
      </c>
      <c r="E380" s="102" t="s">
        <v>6842</v>
      </c>
      <c r="F380" s="72" t="s">
        <v>6841</v>
      </c>
      <c r="G380" s="72">
        <v>0</v>
      </c>
      <c r="H380" s="72" t="s">
        <v>71</v>
      </c>
      <c r="I380" s="72" t="s">
        <v>2884</v>
      </c>
      <c r="J380" s="104" t="s">
        <v>81</v>
      </c>
      <c r="K380" s="75" t="s">
        <v>6840</v>
      </c>
      <c r="L380" s="76">
        <v>30250000</v>
      </c>
      <c r="M380" s="72" t="s">
        <v>66</v>
      </c>
      <c r="N380" s="75" t="s">
        <v>6839</v>
      </c>
      <c r="O380" s="75">
        <v>1004365424</v>
      </c>
      <c r="P380" s="75">
        <v>1465</v>
      </c>
      <c r="Q380" s="78">
        <v>45846</v>
      </c>
      <c r="R380" s="75">
        <v>885016000</v>
      </c>
      <c r="S380" s="78">
        <v>45863</v>
      </c>
      <c r="T380" s="76">
        <v>30250000</v>
      </c>
      <c r="U380" s="76">
        <v>27081</v>
      </c>
      <c r="V380" s="72" t="s">
        <v>65</v>
      </c>
      <c r="W380" s="76">
        <v>1082939683</v>
      </c>
      <c r="X380" s="104" t="s">
        <v>2881</v>
      </c>
      <c r="Y380" s="78">
        <v>45863</v>
      </c>
      <c r="Z380" s="78">
        <v>45863</v>
      </c>
      <c r="AA380" s="78" t="s">
        <v>73</v>
      </c>
      <c r="AB380" s="78">
        <v>46003</v>
      </c>
      <c r="AC380" s="102">
        <f t="shared" si="30"/>
        <v>140</v>
      </c>
      <c r="AD380" s="72">
        <v>0</v>
      </c>
      <c r="AE380" s="76">
        <v>0</v>
      </c>
      <c r="AF380" s="72">
        <v>0</v>
      </c>
      <c r="AG380" s="79" t="s">
        <v>73</v>
      </c>
      <c r="AH380" s="102">
        <f t="shared" si="31"/>
        <v>0</v>
      </c>
      <c r="AI380" s="72">
        <v>1</v>
      </c>
      <c r="AJ380" s="76">
        <v>4950000</v>
      </c>
      <c r="AK380" s="72" t="s">
        <v>73</v>
      </c>
      <c r="AL380" s="80" t="s">
        <v>73</v>
      </c>
      <c r="AM380" s="72">
        <v>0</v>
      </c>
      <c r="AN380" s="80" t="s">
        <v>73</v>
      </c>
      <c r="AO380" s="80" t="s">
        <v>73</v>
      </c>
      <c r="AP380" s="80" t="s">
        <v>73</v>
      </c>
      <c r="AQ380" s="102">
        <f t="shared" si="32"/>
        <v>0</v>
      </c>
      <c r="AR380" s="102">
        <f t="shared" si="33"/>
        <v>25300000</v>
      </c>
      <c r="AS380" s="72" t="s">
        <v>319</v>
      </c>
      <c r="AT380" s="76">
        <v>0</v>
      </c>
      <c r="AU380" s="72" t="s">
        <v>319</v>
      </c>
      <c r="AV380" s="76">
        <v>0</v>
      </c>
      <c r="AW380" s="81" t="s">
        <v>73</v>
      </c>
      <c r="AX380" s="82">
        <v>11000000</v>
      </c>
      <c r="AY380" s="143">
        <f t="shared" si="34"/>
        <v>14300000</v>
      </c>
      <c r="AZ380" s="84">
        <f t="shared" si="35"/>
        <v>0.43478260869565216</v>
      </c>
      <c r="BA380" s="85">
        <v>0.43</v>
      </c>
      <c r="BB380" s="81" t="s">
        <v>73</v>
      </c>
      <c r="BC380" s="72" t="s">
        <v>123</v>
      </c>
      <c r="BD380" s="289" t="s">
        <v>6838</v>
      </c>
      <c r="BE380" s="71" t="s">
        <v>65</v>
      </c>
      <c r="BF380" s="71" t="s">
        <v>65</v>
      </c>
    </row>
    <row r="381" spans="2:58" x14ac:dyDescent="0.25">
      <c r="B381" s="71">
        <v>2025</v>
      </c>
      <c r="C381" s="71">
        <v>891780111</v>
      </c>
      <c r="D381" s="71" t="s">
        <v>63</v>
      </c>
      <c r="E381" s="102" t="s">
        <v>6837</v>
      </c>
      <c r="F381" s="72" t="s">
        <v>6836</v>
      </c>
      <c r="G381" s="72">
        <v>0</v>
      </c>
      <c r="H381" s="72" t="s">
        <v>71</v>
      </c>
      <c r="I381" s="72" t="s">
        <v>2884</v>
      </c>
      <c r="J381" s="104" t="s">
        <v>81</v>
      </c>
      <c r="K381" s="75" t="s">
        <v>6698</v>
      </c>
      <c r="L381" s="76">
        <v>26000000</v>
      </c>
      <c r="M381" s="72" t="s">
        <v>66</v>
      </c>
      <c r="N381" s="75" t="s">
        <v>6835</v>
      </c>
      <c r="O381" s="75">
        <v>1082992761</v>
      </c>
      <c r="P381" s="75">
        <v>1674</v>
      </c>
      <c r="Q381" s="78">
        <v>45862</v>
      </c>
      <c r="R381" s="75">
        <v>2142840000</v>
      </c>
      <c r="S381" s="78">
        <v>45863</v>
      </c>
      <c r="T381" s="76">
        <v>26000000</v>
      </c>
      <c r="U381" s="76">
        <v>27080</v>
      </c>
      <c r="V381" s="72" t="s">
        <v>65</v>
      </c>
      <c r="W381" s="76">
        <v>1082939683</v>
      </c>
      <c r="X381" s="104" t="s">
        <v>2881</v>
      </c>
      <c r="Y381" s="78">
        <v>45863</v>
      </c>
      <c r="Z381" s="78">
        <v>45863</v>
      </c>
      <c r="AA381" s="78" t="s">
        <v>73</v>
      </c>
      <c r="AB381" s="78">
        <v>46003</v>
      </c>
      <c r="AC381" s="102">
        <f t="shared" si="30"/>
        <v>140</v>
      </c>
      <c r="AD381" s="72">
        <v>0</v>
      </c>
      <c r="AE381" s="76">
        <v>0</v>
      </c>
      <c r="AF381" s="72">
        <v>0</v>
      </c>
      <c r="AG381" s="79" t="s">
        <v>73</v>
      </c>
      <c r="AH381" s="102">
        <f t="shared" si="31"/>
        <v>0</v>
      </c>
      <c r="AI381" s="72">
        <v>1</v>
      </c>
      <c r="AJ381" s="76">
        <v>2080000</v>
      </c>
      <c r="AK381" s="72" t="s">
        <v>73</v>
      </c>
      <c r="AL381" s="80" t="s">
        <v>73</v>
      </c>
      <c r="AM381" s="72">
        <v>0</v>
      </c>
      <c r="AN381" s="80" t="s">
        <v>73</v>
      </c>
      <c r="AO381" s="80" t="s">
        <v>73</v>
      </c>
      <c r="AP381" s="80" t="s">
        <v>73</v>
      </c>
      <c r="AQ381" s="102">
        <f t="shared" si="32"/>
        <v>0</v>
      </c>
      <c r="AR381" s="102">
        <f t="shared" si="33"/>
        <v>23920000</v>
      </c>
      <c r="AS381" s="72" t="s">
        <v>319</v>
      </c>
      <c r="AT381" s="76">
        <v>0</v>
      </c>
      <c r="AU381" s="72" t="s">
        <v>319</v>
      </c>
      <c r="AV381" s="76">
        <v>0</v>
      </c>
      <c r="AW381" s="81" t="s">
        <v>73</v>
      </c>
      <c r="AX381" s="82">
        <v>0</v>
      </c>
      <c r="AY381" s="143">
        <f t="shared" si="34"/>
        <v>23920000</v>
      </c>
      <c r="AZ381" s="84">
        <f t="shared" si="35"/>
        <v>0</v>
      </c>
      <c r="BA381" s="85">
        <v>0</v>
      </c>
      <c r="BB381" s="81" t="s">
        <v>73</v>
      </c>
      <c r="BC381" s="72" t="s">
        <v>123</v>
      </c>
      <c r="BD381" s="289" t="s">
        <v>6834</v>
      </c>
      <c r="BE381" s="71" t="s">
        <v>65</v>
      </c>
      <c r="BF381" s="71" t="s">
        <v>65</v>
      </c>
    </row>
    <row r="382" spans="2:58" x14ac:dyDescent="0.25">
      <c r="B382" s="71">
        <v>2025</v>
      </c>
      <c r="C382" s="71">
        <v>891780111</v>
      </c>
      <c r="D382" s="71" t="s">
        <v>63</v>
      </c>
      <c r="E382" s="102" t="s">
        <v>6833</v>
      </c>
      <c r="F382" s="72" t="s">
        <v>6832</v>
      </c>
      <c r="G382" s="72">
        <v>0</v>
      </c>
      <c r="H382" s="72" t="s">
        <v>71</v>
      </c>
      <c r="I382" s="72" t="s">
        <v>2884</v>
      </c>
      <c r="J382" s="104" t="s">
        <v>81</v>
      </c>
      <c r="K382" s="75" t="s">
        <v>6831</v>
      </c>
      <c r="L382" s="76">
        <v>270000000</v>
      </c>
      <c r="M382" s="72" t="s">
        <v>66</v>
      </c>
      <c r="N382" s="75" t="s">
        <v>6830</v>
      </c>
      <c r="O382" s="75">
        <v>52829122</v>
      </c>
      <c r="P382" s="75">
        <v>1454</v>
      </c>
      <c r="Q382" s="78">
        <v>45845</v>
      </c>
      <c r="R382" s="75">
        <v>300000000</v>
      </c>
      <c r="S382" s="78">
        <v>45863</v>
      </c>
      <c r="T382" s="76">
        <v>270000000</v>
      </c>
      <c r="U382" s="76">
        <v>27073</v>
      </c>
      <c r="V382" s="72" t="s">
        <v>65</v>
      </c>
      <c r="W382" s="76">
        <v>16078654</v>
      </c>
      <c r="X382" s="104" t="s">
        <v>365</v>
      </c>
      <c r="Y382" s="78">
        <v>45863</v>
      </c>
      <c r="Z382" s="78">
        <v>45866</v>
      </c>
      <c r="AA382" s="78">
        <v>45866</v>
      </c>
      <c r="AB382" s="78">
        <v>45930</v>
      </c>
      <c r="AC382" s="102">
        <f t="shared" si="30"/>
        <v>64</v>
      </c>
      <c r="AD382" s="72">
        <v>0</v>
      </c>
      <c r="AE382" s="76">
        <v>0</v>
      </c>
      <c r="AF382" s="72">
        <v>0</v>
      </c>
      <c r="AG382" s="79" t="s">
        <v>73</v>
      </c>
      <c r="AH382" s="102">
        <f t="shared" si="31"/>
        <v>0</v>
      </c>
      <c r="AI382" s="72">
        <v>0</v>
      </c>
      <c r="AJ382" s="76">
        <v>0</v>
      </c>
      <c r="AK382" s="72" t="s">
        <v>73</v>
      </c>
      <c r="AL382" s="80" t="s">
        <v>73</v>
      </c>
      <c r="AM382" s="72">
        <v>0</v>
      </c>
      <c r="AN382" s="80" t="s">
        <v>73</v>
      </c>
      <c r="AO382" s="80" t="s">
        <v>73</v>
      </c>
      <c r="AP382" s="80" t="s">
        <v>73</v>
      </c>
      <c r="AQ382" s="102">
        <f t="shared" si="32"/>
        <v>0</v>
      </c>
      <c r="AR382" s="102">
        <f t="shared" si="33"/>
        <v>270000000</v>
      </c>
      <c r="AS382" s="72" t="s">
        <v>319</v>
      </c>
      <c r="AT382" s="76">
        <v>0</v>
      </c>
      <c r="AU382" s="72" t="s">
        <v>65</v>
      </c>
      <c r="AV382" s="76">
        <v>135000000</v>
      </c>
      <c r="AW382" s="80">
        <v>45881</v>
      </c>
      <c r="AX382" s="76">
        <v>135000000</v>
      </c>
      <c r="AY382" s="143">
        <f t="shared" si="34"/>
        <v>135000000</v>
      </c>
      <c r="AZ382" s="84">
        <f t="shared" si="35"/>
        <v>0.5</v>
      </c>
      <c r="BA382" s="85">
        <v>1</v>
      </c>
      <c r="BB382" s="81" t="s">
        <v>73</v>
      </c>
      <c r="BC382" s="72" t="s">
        <v>208</v>
      </c>
      <c r="BD382" s="290" t="s">
        <v>6829</v>
      </c>
      <c r="BE382" s="71" t="s">
        <v>65</v>
      </c>
      <c r="BF382" s="71" t="s">
        <v>65</v>
      </c>
    </row>
    <row r="383" spans="2:58" x14ac:dyDescent="0.25">
      <c r="B383" s="71">
        <v>2025</v>
      </c>
      <c r="C383" s="71">
        <v>891780111</v>
      </c>
      <c r="D383" s="71" t="s">
        <v>63</v>
      </c>
      <c r="E383" s="102" t="s">
        <v>6828</v>
      </c>
      <c r="F383" s="72" t="s">
        <v>6827</v>
      </c>
      <c r="G383" s="72">
        <v>0</v>
      </c>
      <c r="H383" s="72" t="s">
        <v>71</v>
      </c>
      <c r="I383" s="72" t="s">
        <v>2884</v>
      </c>
      <c r="J383" s="104" t="s">
        <v>81</v>
      </c>
      <c r="K383" s="75" t="s">
        <v>6826</v>
      </c>
      <c r="L383" s="76">
        <v>21040000</v>
      </c>
      <c r="M383" s="72" t="s">
        <v>66</v>
      </c>
      <c r="N383" s="75" t="s">
        <v>6825</v>
      </c>
      <c r="O383" s="75">
        <v>1235539467</v>
      </c>
      <c r="P383" s="75">
        <v>1674</v>
      </c>
      <c r="Q383" s="78">
        <v>45862</v>
      </c>
      <c r="R383" s="75">
        <v>2142840000</v>
      </c>
      <c r="S383" s="78">
        <v>45863</v>
      </c>
      <c r="T383" s="76">
        <v>21040000</v>
      </c>
      <c r="U383" s="76">
        <v>27079</v>
      </c>
      <c r="V383" s="72" t="s">
        <v>65</v>
      </c>
      <c r="W383" s="76">
        <v>1082939683</v>
      </c>
      <c r="X383" s="104" t="s">
        <v>2881</v>
      </c>
      <c r="Y383" s="78">
        <v>45863</v>
      </c>
      <c r="Z383" s="78">
        <v>45863</v>
      </c>
      <c r="AA383" s="78" t="s">
        <v>73</v>
      </c>
      <c r="AB383" s="78">
        <v>46003</v>
      </c>
      <c r="AC383" s="102">
        <f t="shared" si="30"/>
        <v>140</v>
      </c>
      <c r="AD383" s="72">
        <v>0</v>
      </c>
      <c r="AE383" s="76">
        <v>0</v>
      </c>
      <c r="AF383" s="72">
        <v>0</v>
      </c>
      <c r="AG383" s="79" t="s">
        <v>73</v>
      </c>
      <c r="AH383" s="102">
        <f t="shared" si="31"/>
        <v>0</v>
      </c>
      <c r="AI383" s="72">
        <v>1</v>
      </c>
      <c r="AJ383" s="76">
        <v>1683200</v>
      </c>
      <c r="AK383" s="72" t="s">
        <v>73</v>
      </c>
      <c r="AL383" s="80" t="s">
        <v>73</v>
      </c>
      <c r="AM383" s="72">
        <v>0</v>
      </c>
      <c r="AN383" s="80" t="s">
        <v>73</v>
      </c>
      <c r="AO383" s="80" t="s">
        <v>73</v>
      </c>
      <c r="AP383" s="80" t="s">
        <v>73</v>
      </c>
      <c r="AQ383" s="102">
        <f t="shared" si="32"/>
        <v>0</v>
      </c>
      <c r="AR383" s="102">
        <f t="shared" si="33"/>
        <v>19356800</v>
      </c>
      <c r="AS383" s="72" t="s">
        <v>319</v>
      </c>
      <c r="AT383" s="76">
        <v>0</v>
      </c>
      <c r="AU383" s="72" t="s">
        <v>319</v>
      </c>
      <c r="AV383" s="76">
        <v>0</v>
      </c>
      <c r="AW383" s="81" t="s">
        <v>73</v>
      </c>
      <c r="AX383" s="82">
        <v>0</v>
      </c>
      <c r="AY383" s="143">
        <f t="shared" si="34"/>
        <v>19356800</v>
      </c>
      <c r="AZ383" s="84">
        <f t="shared" si="35"/>
        <v>0</v>
      </c>
      <c r="BA383" s="85">
        <v>0</v>
      </c>
      <c r="BB383" s="81" t="s">
        <v>73</v>
      </c>
      <c r="BC383" s="72" t="s">
        <v>123</v>
      </c>
      <c r="BD383" s="289" t="s">
        <v>6824</v>
      </c>
      <c r="BE383" s="71" t="s">
        <v>65</v>
      </c>
      <c r="BF383" s="71" t="s">
        <v>65</v>
      </c>
    </row>
    <row r="384" spans="2:58" x14ac:dyDescent="0.25">
      <c r="B384" s="71">
        <v>2025</v>
      </c>
      <c r="C384" s="71">
        <v>891780111</v>
      </c>
      <c r="D384" s="71" t="s">
        <v>63</v>
      </c>
      <c r="E384" s="102" t="s">
        <v>6823</v>
      </c>
      <c r="F384" s="72" t="s">
        <v>6822</v>
      </c>
      <c r="G384" s="72">
        <v>0</v>
      </c>
      <c r="H384" s="72" t="s">
        <v>71</v>
      </c>
      <c r="I384" s="72" t="s">
        <v>2884</v>
      </c>
      <c r="J384" s="104" t="s">
        <v>81</v>
      </c>
      <c r="K384" s="75" t="s">
        <v>6821</v>
      </c>
      <c r="L384" s="76">
        <v>29000000</v>
      </c>
      <c r="M384" s="72" t="s">
        <v>66</v>
      </c>
      <c r="N384" s="75" t="s">
        <v>6820</v>
      </c>
      <c r="O384" s="75">
        <v>1082863153</v>
      </c>
      <c r="P384" s="75">
        <v>1674</v>
      </c>
      <c r="Q384" s="78">
        <v>45862</v>
      </c>
      <c r="R384" s="75">
        <v>2142840000</v>
      </c>
      <c r="S384" s="78">
        <v>45863</v>
      </c>
      <c r="T384" s="76">
        <v>29000000</v>
      </c>
      <c r="U384" s="76">
        <v>27064</v>
      </c>
      <c r="V384" s="72" t="s">
        <v>65</v>
      </c>
      <c r="W384" s="76">
        <v>1082939683</v>
      </c>
      <c r="X384" s="104" t="s">
        <v>2881</v>
      </c>
      <c r="Y384" s="78">
        <v>45863</v>
      </c>
      <c r="Z384" s="78">
        <v>45863</v>
      </c>
      <c r="AA384" s="78" t="s">
        <v>73</v>
      </c>
      <c r="AB384" s="78">
        <v>46003</v>
      </c>
      <c r="AC384" s="102">
        <f t="shared" si="30"/>
        <v>140</v>
      </c>
      <c r="AD384" s="72">
        <v>0</v>
      </c>
      <c r="AE384" s="76">
        <v>0</v>
      </c>
      <c r="AF384" s="72">
        <v>0</v>
      </c>
      <c r="AG384" s="79" t="s">
        <v>73</v>
      </c>
      <c r="AH384" s="102">
        <f t="shared" si="31"/>
        <v>0</v>
      </c>
      <c r="AI384" s="72">
        <v>1</v>
      </c>
      <c r="AJ384" s="76">
        <v>2320000</v>
      </c>
      <c r="AK384" s="72" t="s">
        <v>73</v>
      </c>
      <c r="AL384" s="80" t="s">
        <v>73</v>
      </c>
      <c r="AM384" s="72">
        <v>0</v>
      </c>
      <c r="AN384" s="80" t="s">
        <v>73</v>
      </c>
      <c r="AO384" s="80" t="s">
        <v>73</v>
      </c>
      <c r="AP384" s="80" t="s">
        <v>73</v>
      </c>
      <c r="AQ384" s="102">
        <f t="shared" si="32"/>
        <v>0</v>
      </c>
      <c r="AR384" s="102">
        <f t="shared" si="33"/>
        <v>26680000</v>
      </c>
      <c r="AS384" s="72" t="s">
        <v>319</v>
      </c>
      <c r="AT384" s="76">
        <v>0</v>
      </c>
      <c r="AU384" s="72" t="s">
        <v>319</v>
      </c>
      <c r="AV384" s="76">
        <v>0</v>
      </c>
      <c r="AW384" s="81" t="s">
        <v>73</v>
      </c>
      <c r="AX384" s="82">
        <v>0</v>
      </c>
      <c r="AY384" s="143">
        <f t="shared" si="34"/>
        <v>26680000</v>
      </c>
      <c r="AZ384" s="84">
        <f t="shared" si="35"/>
        <v>0</v>
      </c>
      <c r="BA384" s="85">
        <v>0</v>
      </c>
      <c r="BB384" s="81" t="s">
        <v>73</v>
      </c>
      <c r="BC384" s="72" t="s">
        <v>123</v>
      </c>
      <c r="BD384" s="289" t="s">
        <v>6819</v>
      </c>
      <c r="BE384" s="71" t="s">
        <v>65</v>
      </c>
      <c r="BF384" s="71" t="s">
        <v>65</v>
      </c>
    </row>
    <row r="385" spans="2:58" x14ac:dyDescent="0.25">
      <c r="B385" s="71">
        <v>2025</v>
      </c>
      <c r="C385" s="71">
        <v>891780111</v>
      </c>
      <c r="D385" s="71" t="s">
        <v>63</v>
      </c>
      <c r="E385" s="102" t="s">
        <v>6818</v>
      </c>
      <c r="F385" s="72" t="s">
        <v>6817</v>
      </c>
      <c r="G385" s="72">
        <v>0</v>
      </c>
      <c r="H385" s="72" t="s">
        <v>71</v>
      </c>
      <c r="I385" s="72" t="s">
        <v>2884</v>
      </c>
      <c r="J385" s="104" t="s">
        <v>81</v>
      </c>
      <c r="K385" s="75" t="s">
        <v>6816</v>
      </c>
      <c r="L385" s="76">
        <v>29000000</v>
      </c>
      <c r="M385" s="72" t="s">
        <v>66</v>
      </c>
      <c r="N385" s="75" t="s">
        <v>6815</v>
      </c>
      <c r="O385" s="75">
        <v>1065564722</v>
      </c>
      <c r="P385" s="75">
        <v>1674</v>
      </c>
      <c r="Q385" s="78">
        <v>45862</v>
      </c>
      <c r="R385" s="75">
        <v>2142840000</v>
      </c>
      <c r="S385" s="78">
        <v>45863</v>
      </c>
      <c r="T385" s="76">
        <v>29000000</v>
      </c>
      <c r="U385" s="76">
        <v>27071</v>
      </c>
      <c r="V385" s="72" t="s">
        <v>65</v>
      </c>
      <c r="W385" s="76">
        <v>1082939683</v>
      </c>
      <c r="X385" s="104" t="s">
        <v>2881</v>
      </c>
      <c r="Y385" s="78">
        <v>45863</v>
      </c>
      <c r="Z385" s="78">
        <v>45863</v>
      </c>
      <c r="AA385" s="78" t="s">
        <v>73</v>
      </c>
      <c r="AB385" s="78">
        <v>46003</v>
      </c>
      <c r="AC385" s="102">
        <f t="shared" si="30"/>
        <v>140</v>
      </c>
      <c r="AD385" s="72">
        <v>0</v>
      </c>
      <c r="AE385" s="76">
        <v>0</v>
      </c>
      <c r="AF385" s="72">
        <v>0</v>
      </c>
      <c r="AG385" s="79" t="s">
        <v>73</v>
      </c>
      <c r="AH385" s="102">
        <f t="shared" si="31"/>
        <v>0</v>
      </c>
      <c r="AI385" s="72">
        <v>1</v>
      </c>
      <c r="AJ385" s="76">
        <v>2320000</v>
      </c>
      <c r="AK385" s="72" t="s">
        <v>73</v>
      </c>
      <c r="AL385" s="80" t="s">
        <v>73</v>
      </c>
      <c r="AM385" s="72">
        <v>0</v>
      </c>
      <c r="AN385" s="80" t="s">
        <v>73</v>
      </c>
      <c r="AO385" s="80" t="s">
        <v>73</v>
      </c>
      <c r="AP385" s="80" t="s">
        <v>73</v>
      </c>
      <c r="AQ385" s="102">
        <f t="shared" si="32"/>
        <v>0</v>
      </c>
      <c r="AR385" s="102">
        <f t="shared" si="33"/>
        <v>26680000</v>
      </c>
      <c r="AS385" s="72" t="s">
        <v>319</v>
      </c>
      <c r="AT385" s="76">
        <v>0</v>
      </c>
      <c r="AU385" s="72" t="s">
        <v>319</v>
      </c>
      <c r="AV385" s="76">
        <v>0</v>
      </c>
      <c r="AW385" s="81" t="s">
        <v>73</v>
      </c>
      <c r="AX385" s="82">
        <v>0</v>
      </c>
      <c r="AY385" s="143">
        <f t="shared" si="34"/>
        <v>26680000</v>
      </c>
      <c r="AZ385" s="84">
        <f t="shared" si="35"/>
        <v>0</v>
      </c>
      <c r="BA385" s="85">
        <v>0</v>
      </c>
      <c r="BB385" s="81" t="s">
        <v>73</v>
      </c>
      <c r="BC385" s="72" t="s">
        <v>123</v>
      </c>
      <c r="BD385" s="289" t="s">
        <v>6814</v>
      </c>
      <c r="BE385" s="71" t="s">
        <v>65</v>
      </c>
      <c r="BF385" s="71" t="s">
        <v>65</v>
      </c>
    </row>
    <row r="386" spans="2:58" x14ac:dyDescent="0.25">
      <c r="B386" s="71">
        <v>2025</v>
      </c>
      <c r="C386" s="71">
        <v>891780111</v>
      </c>
      <c r="D386" s="71" t="s">
        <v>63</v>
      </c>
      <c r="E386" s="102" t="s">
        <v>6813</v>
      </c>
      <c r="F386" s="72" t="s">
        <v>6812</v>
      </c>
      <c r="G386" s="72">
        <v>0</v>
      </c>
      <c r="H386" s="72" t="s">
        <v>71</v>
      </c>
      <c r="I386" s="72" t="s">
        <v>2884</v>
      </c>
      <c r="J386" s="104" t="s">
        <v>81</v>
      </c>
      <c r="K386" s="75" t="s">
        <v>6460</v>
      </c>
      <c r="L386" s="76">
        <v>26000000</v>
      </c>
      <c r="M386" s="72" t="s">
        <v>66</v>
      </c>
      <c r="N386" s="75" t="s">
        <v>6811</v>
      </c>
      <c r="O386" s="75">
        <v>84454589</v>
      </c>
      <c r="P386" s="75">
        <v>1674</v>
      </c>
      <c r="Q386" s="78">
        <v>45862</v>
      </c>
      <c r="R386" s="75">
        <v>2142840000</v>
      </c>
      <c r="S386" s="78">
        <v>45863</v>
      </c>
      <c r="T386" s="76">
        <v>26000000</v>
      </c>
      <c r="U386" s="76">
        <v>27054</v>
      </c>
      <c r="V386" s="72" t="s">
        <v>65</v>
      </c>
      <c r="W386" s="76">
        <v>1082939683</v>
      </c>
      <c r="X386" s="104" t="s">
        <v>2881</v>
      </c>
      <c r="Y386" s="78">
        <v>45863</v>
      </c>
      <c r="Z386" s="78">
        <v>45863</v>
      </c>
      <c r="AA386" s="78" t="s">
        <v>73</v>
      </c>
      <c r="AB386" s="78">
        <v>46003</v>
      </c>
      <c r="AC386" s="102">
        <f t="shared" si="30"/>
        <v>140</v>
      </c>
      <c r="AD386" s="72">
        <v>0</v>
      </c>
      <c r="AE386" s="76">
        <v>0</v>
      </c>
      <c r="AF386" s="72">
        <v>0</v>
      </c>
      <c r="AG386" s="79" t="s">
        <v>73</v>
      </c>
      <c r="AH386" s="102">
        <f t="shared" si="31"/>
        <v>0</v>
      </c>
      <c r="AI386" s="72">
        <v>1</v>
      </c>
      <c r="AJ386" s="76">
        <v>2080000</v>
      </c>
      <c r="AK386" s="72" t="s">
        <v>73</v>
      </c>
      <c r="AL386" s="80" t="s">
        <v>73</v>
      </c>
      <c r="AM386" s="72">
        <v>0</v>
      </c>
      <c r="AN386" s="80" t="s">
        <v>73</v>
      </c>
      <c r="AO386" s="80" t="s">
        <v>73</v>
      </c>
      <c r="AP386" s="80" t="s">
        <v>73</v>
      </c>
      <c r="AQ386" s="102">
        <f t="shared" si="32"/>
        <v>0</v>
      </c>
      <c r="AR386" s="102">
        <f t="shared" si="33"/>
        <v>23920000</v>
      </c>
      <c r="AS386" s="72" t="s">
        <v>319</v>
      </c>
      <c r="AT386" s="76">
        <v>0</v>
      </c>
      <c r="AU386" s="72" t="s">
        <v>319</v>
      </c>
      <c r="AV386" s="76">
        <v>0</v>
      </c>
      <c r="AW386" s="81" t="s">
        <v>73</v>
      </c>
      <c r="AX386" s="82">
        <v>0</v>
      </c>
      <c r="AY386" s="143">
        <f t="shared" si="34"/>
        <v>23920000</v>
      </c>
      <c r="AZ386" s="84">
        <f t="shared" si="35"/>
        <v>0</v>
      </c>
      <c r="BA386" s="85">
        <v>0</v>
      </c>
      <c r="BB386" s="81" t="s">
        <v>73</v>
      </c>
      <c r="BC386" s="72" t="s">
        <v>123</v>
      </c>
      <c r="BD386" s="289" t="s">
        <v>6810</v>
      </c>
      <c r="BE386" s="71" t="s">
        <v>65</v>
      </c>
      <c r="BF386" s="71" t="s">
        <v>65</v>
      </c>
    </row>
    <row r="387" spans="2:58" x14ac:dyDescent="0.25">
      <c r="B387" s="71">
        <v>2025</v>
      </c>
      <c r="C387" s="71">
        <v>891780111</v>
      </c>
      <c r="D387" s="71" t="s">
        <v>63</v>
      </c>
      <c r="E387" s="102" t="s">
        <v>6809</v>
      </c>
      <c r="F387" s="72" t="s">
        <v>6808</v>
      </c>
      <c r="G387" s="72">
        <v>0</v>
      </c>
      <c r="H387" s="72" t="s">
        <v>71</v>
      </c>
      <c r="I387" s="72" t="s">
        <v>2884</v>
      </c>
      <c r="J387" s="104" t="s">
        <v>81</v>
      </c>
      <c r="K387" s="75" t="s">
        <v>6460</v>
      </c>
      <c r="L387" s="76">
        <v>26000000</v>
      </c>
      <c r="M387" s="72" t="s">
        <v>66</v>
      </c>
      <c r="N387" s="75" t="s">
        <v>6807</v>
      </c>
      <c r="O387" s="75">
        <v>1082916114</v>
      </c>
      <c r="P387" s="75">
        <v>1674</v>
      </c>
      <c r="Q387" s="78">
        <v>45862</v>
      </c>
      <c r="R387" s="75">
        <v>2142840000</v>
      </c>
      <c r="S387" s="78">
        <v>45863</v>
      </c>
      <c r="T387" s="76">
        <v>26000000</v>
      </c>
      <c r="U387" s="76">
        <v>27055</v>
      </c>
      <c r="V387" s="72" t="s">
        <v>65</v>
      </c>
      <c r="W387" s="76">
        <v>1082939683</v>
      </c>
      <c r="X387" s="104" t="s">
        <v>2881</v>
      </c>
      <c r="Y387" s="78">
        <v>45863</v>
      </c>
      <c r="Z387" s="78">
        <v>45863</v>
      </c>
      <c r="AA387" s="78" t="s">
        <v>73</v>
      </c>
      <c r="AB387" s="78">
        <v>46003</v>
      </c>
      <c r="AC387" s="102">
        <f t="shared" si="30"/>
        <v>140</v>
      </c>
      <c r="AD387" s="72">
        <v>0</v>
      </c>
      <c r="AE387" s="76">
        <v>0</v>
      </c>
      <c r="AF387" s="72">
        <v>0</v>
      </c>
      <c r="AG387" s="79" t="s">
        <v>73</v>
      </c>
      <c r="AH387" s="102">
        <f t="shared" si="31"/>
        <v>0</v>
      </c>
      <c r="AI387" s="72">
        <v>1</v>
      </c>
      <c r="AJ387" s="76">
        <v>2080000</v>
      </c>
      <c r="AK387" s="72" t="s">
        <v>73</v>
      </c>
      <c r="AL387" s="80" t="s">
        <v>73</v>
      </c>
      <c r="AM387" s="72">
        <v>0</v>
      </c>
      <c r="AN387" s="80" t="s">
        <v>73</v>
      </c>
      <c r="AO387" s="80" t="s">
        <v>73</v>
      </c>
      <c r="AP387" s="80" t="s">
        <v>73</v>
      </c>
      <c r="AQ387" s="102">
        <f t="shared" si="32"/>
        <v>0</v>
      </c>
      <c r="AR387" s="102">
        <f t="shared" si="33"/>
        <v>23920000</v>
      </c>
      <c r="AS387" s="72" t="s">
        <v>319</v>
      </c>
      <c r="AT387" s="76">
        <v>0</v>
      </c>
      <c r="AU387" s="72" t="s">
        <v>319</v>
      </c>
      <c r="AV387" s="76">
        <v>0</v>
      </c>
      <c r="AW387" s="81" t="s">
        <v>73</v>
      </c>
      <c r="AX387" s="82">
        <v>0</v>
      </c>
      <c r="AY387" s="143">
        <f t="shared" si="34"/>
        <v>23920000</v>
      </c>
      <c r="AZ387" s="84">
        <f t="shared" si="35"/>
        <v>0</v>
      </c>
      <c r="BA387" s="85">
        <v>0</v>
      </c>
      <c r="BB387" s="81" t="s">
        <v>73</v>
      </c>
      <c r="BC387" s="72" t="s">
        <v>123</v>
      </c>
      <c r="BD387" s="289" t="s">
        <v>6806</v>
      </c>
      <c r="BE387" s="71" t="s">
        <v>65</v>
      </c>
      <c r="BF387" s="71" t="s">
        <v>65</v>
      </c>
    </row>
    <row r="388" spans="2:58" x14ac:dyDescent="0.25">
      <c r="B388" s="71">
        <v>2025</v>
      </c>
      <c r="C388" s="71">
        <v>891780111</v>
      </c>
      <c r="D388" s="71" t="s">
        <v>63</v>
      </c>
      <c r="E388" s="102" t="s">
        <v>6805</v>
      </c>
      <c r="F388" s="72" t="s">
        <v>6804</v>
      </c>
      <c r="G388" s="72">
        <v>0</v>
      </c>
      <c r="H388" s="72" t="s">
        <v>71</v>
      </c>
      <c r="I388" s="72" t="s">
        <v>2884</v>
      </c>
      <c r="J388" s="104" t="s">
        <v>81</v>
      </c>
      <c r="K388" s="75" t="s">
        <v>6803</v>
      </c>
      <c r="L388" s="76">
        <v>26000000</v>
      </c>
      <c r="M388" s="72" t="s">
        <v>66</v>
      </c>
      <c r="N388" s="75" t="s">
        <v>6802</v>
      </c>
      <c r="O388" s="75">
        <v>1083010394</v>
      </c>
      <c r="P388" s="75">
        <v>1674</v>
      </c>
      <c r="Q388" s="78">
        <v>45862</v>
      </c>
      <c r="R388" s="75">
        <v>2142840000</v>
      </c>
      <c r="S388" s="78">
        <v>45863</v>
      </c>
      <c r="T388" s="76">
        <v>26000000</v>
      </c>
      <c r="U388" s="76">
        <v>27056</v>
      </c>
      <c r="V388" s="72" t="s">
        <v>65</v>
      </c>
      <c r="W388" s="76">
        <v>1082939683</v>
      </c>
      <c r="X388" s="104" t="s">
        <v>2881</v>
      </c>
      <c r="Y388" s="78">
        <v>45863</v>
      </c>
      <c r="Z388" s="78">
        <v>45863</v>
      </c>
      <c r="AA388" s="78" t="s">
        <v>73</v>
      </c>
      <c r="AB388" s="78">
        <v>46003</v>
      </c>
      <c r="AC388" s="102">
        <f t="shared" si="30"/>
        <v>140</v>
      </c>
      <c r="AD388" s="72">
        <v>0</v>
      </c>
      <c r="AE388" s="76">
        <v>0</v>
      </c>
      <c r="AF388" s="72">
        <v>0</v>
      </c>
      <c r="AG388" s="79" t="s">
        <v>73</v>
      </c>
      <c r="AH388" s="102">
        <f t="shared" si="31"/>
        <v>0</v>
      </c>
      <c r="AI388" s="72">
        <v>1</v>
      </c>
      <c r="AJ388" s="76">
        <v>2080000</v>
      </c>
      <c r="AK388" s="72" t="s">
        <v>73</v>
      </c>
      <c r="AL388" s="80" t="s">
        <v>73</v>
      </c>
      <c r="AM388" s="72">
        <v>0</v>
      </c>
      <c r="AN388" s="80" t="s">
        <v>73</v>
      </c>
      <c r="AO388" s="80" t="s">
        <v>73</v>
      </c>
      <c r="AP388" s="80" t="s">
        <v>73</v>
      </c>
      <c r="AQ388" s="102">
        <f t="shared" si="32"/>
        <v>0</v>
      </c>
      <c r="AR388" s="102">
        <f t="shared" si="33"/>
        <v>23920000</v>
      </c>
      <c r="AS388" s="72" t="s">
        <v>319</v>
      </c>
      <c r="AT388" s="76">
        <v>0</v>
      </c>
      <c r="AU388" s="72" t="s">
        <v>319</v>
      </c>
      <c r="AV388" s="76">
        <v>0</v>
      </c>
      <c r="AW388" s="81" t="s">
        <v>73</v>
      </c>
      <c r="AX388" s="82">
        <v>0</v>
      </c>
      <c r="AY388" s="143">
        <f t="shared" si="34"/>
        <v>23920000</v>
      </c>
      <c r="AZ388" s="84">
        <f t="shared" si="35"/>
        <v>0</v>
      </c>
      <c r="BA388" s="85">
        <v>0</v>
      </c>
      <c r="BB388" s="81" t="s">
        <v>73</v>
      </c>
      <c r="BC388" s="72" t="s">
        <v>123</v>
      </c>
      <c r="BD388" s="289" t="s">
        <v>6801</v>
      </c>
      <c r="BE388" s="71" t="s">
        <v>65</v>
      </c>
      <c r="BF388" s="71" t="s">
        <v>65</v>
      </c>
    </row>
    <row r="389" spans="2:58" x14ac:dyDescent="0.25">
      <c r="B389" s="71">
        <v>2025</v>
      </c>
      <c r="C389" s="71">
        <v>891780111</v>
      </c>
      <c r="D389" s="71" t="s">
        <v>63</v>
      </c>
      <c r="E389" s="102" t="s">
        <v>6800</v>
      </c>
      <c r="F389" s="72" t="s">
        <v>6799</v>
      </c>
      <c r="G389" s="72">
        <v>0</v>
      </c>
      <c r="H389" s="72" t="s">
        <v>71</v>
      </c>
      <c r="I389" s="72" t="s">
        <v>2884</v>
      </c>
      <c r="J389" s="104" t="s">
        <v>81</v>
      </c>
      <c r="K389" s="75" t="s">
        <v>6798</v>
      </c>
      <c r="L389" s="76">
        <v>29000000</v>
      </c>
      <c r="M389" s="72" t="s">
        <v>66</v>
      </c>
      <c r="N389" s="75" t="s">
        <v>6797</v>
      </c>
      <c r="O389" s="75">
        <v>1083030113</v>
      </c>
      <c r="P389" s="75">
        <v>1674</v>
      </c>
      <c r="Q389" s="78">
        <v>45862</v>
      </c>
      <c r="R389" s="75">
        <v>2142840000</v>
      </c>
      <c r="S389" s="78">
        <v>45863</v>
      </c>
      <c r="T389" s="76">
        <v>29000000</v>
      </c>
      <c r="U389" s="76">
        <v>27057</v>
      </c>
      <c r="V389" s="72" t="s">
        <v>65</v>
      </c>
      <c r="W389" s="76">
        <v>1082939683</v>
      </c>
      <c r="X389" s="104" t="s">
        <v>2881</v>
      </c>
      <c r="Y389" s="78">
        <v>45863</v>
      </c>
      <c r="Z389" s="78">
        <v>45863</v>
      </c>
      <c r="AA389" s="78" t="s">
        <v>73</v>
      </c>
      <c r="AB389" s="78">
        <v>46003</v>
      </c>
      <c r="AC389" s="102">
        <f t="shared" si="30"/>
        <v>140</v>
      </c>
      <c r="AD389" s="72">
        <v>0</v>
      </c>
      <c r="AE389" s="76">
        <v>0</v>
      </c>
      <c r="AF389" s="72">
        <v>0</v>
      </c>
      <c r="AG389" s="79" t="s">
        <v>73</v>
      </c>
      <c r="AH389" s="102">
        <f t="shared" si="31"/>
        <v>0</v>
      </c>
      <c r="AI389" s="72">
        <v>1</v>
      </c>
      <c r="AJ389" s="76">
        <v>2320000</v>
      </c>
      <c r="AK389" s="72" t="s">
        <v>73</v>
      </c>
      <c r="AL389" s="80" t="s">
        <v>73</v>
      </c>
      <c r="AM389" s="72">
        <v>0</v>
      </c>
      <c r="AN389" s="80" t="s">
        <v>73</v>
      </c>
      <c r="AO389" s="80" t="s">
        <v>73</v>
      </c>
      <c r="AP389" s="80" t="s">
        <v>73</v>
      </c>
      <c r="AQ389" s="102">
        <f t="shared" si="32"/>
        <v>0</v>
      </c>
      <c r="AR389" s="102">
        <f t="shared" si="33"/>
        <v>26680000</v>
      </c>
      <c r="AS389" s="72" t="s">
        <v>319</v>
      </c>
      <c r="AT389" s="76">
        <v>0</v>
      </c>
      <c r="AU389" s="72" t="s">
        <v>319</v>
      </c>
      <c r="AV389" s="76">
        <v>0</v>
      </c>
      <c r="AW389" s="81" t="s">
        <v>73</v>
      </c>
      <c r="AX389" s="82">
        <v>0</v>
      </c>
      <c r="AY389" s="143">
        <f t="shared" si="34"/>
        <v>26680000</v>
      </c>
      <c r="AZ389" s="84">
        <f t="shared" si="35"/>
        <v>0</v>
      </c>
      <c r="BA389" s="85">
        <v>0</v>
      </c>
      <c r="BB389" s="81" t="s">
        <v>73</v>
      </c>
      <c r="BC389" s="72" t="s">
        <v>123</v>
      </c>
      <c r="BD389" s="289" t="s">
        <v>6796</v>
      </c>
      <c r="BE389" s="71" t="s">
        <v>65</v>
      </c>
      <c r="BF389" s="71" t="s">
        <v>65</v>
      </c>
    </row>
    <row r="390" spans="2:58" x14ac:dyDescent="0.25">
      <c r="B390" s="71">
        <v>2025</v>
      </c>
      <c r="C390" s="71">
        <v>891780111</v>
      </c>
      <c r="D390" s="71" t="s">
        <v>63</v>
      </c>
      <c r="E390" s="102" t="s">
        <v>6795</v>
      </c>
      <c r="F390" s="72" t="s">
        <v>6794</v>
      </c>
      <c r="G390" s="72">
        <v>0</v>
      </c>
      <c r="H390" s="72" t="s">
        <v>71</v>
      </c>
      <c r="I390" s="72" t="s">
        <v>2884</v>
      </c>
      <c r="J390" s="104" t="s">
        <v>81</v>
      </c>
      <c r="K390" s="75" t="s">
        <v>6416</v>
      </c>
      <c r="L390" s="76">
        <v>29000000</v>
      </c>
      <c r="M390" s="72" t="s">
        <v>66</v>
      </c>
      <c r="N390" s="75" t="s">
        <v>6793</v>
      </c>
      <c r="O390" s="75">
        <v>1082947337</v>
      </c>
      <c r="P390" s="75">
        <v>1674</v>
      </c>
      <c r="Q390" s="78">
        <v>45862</v>
      </c>
      <c r="R390" s="75">
        <v>2142840000</v>
      </c>
      <c r="S390" s="78">
        <v>45863</v>
      </c>
      <c r="T390" s="76">
        <v>29000000</v>
      </c>
      <c r="U390" s="76">
        <v>27058</v>
      </c>
      <c r="V390" s="72" t="s">
        <v>65</v>
      </c>
      <c r="W390" s="76">
        <v>1082939683</v>
      </c>
      <c r="X390" s="104" t="s">
        <v>2881</v>
      </c>
      <c r="Y390" s="78">
        <v>45863</v>
      </c>
      <c r="Z390" s="78">
        <v>45863</v>
      </c>
      <c r="AA390" s="78" t="s">
        <v>73</v>
      </c>
      <c r="AB390" s="78">
        <v>46003</v>
      </c>
      <c r="AC390" s="102">
        <f t="shared" si="30"/>
        <v>140</v>
      </c>
      <c r="AD390" s="72">
        <v>0</v>
      </c>
      <c r="AE390" s="76">
        <v>0</v>
      </c>
      <c r="AF390" s="72">
        <v>0</v>
      </c>
      <c r="AG390" s="79" t="s">
        <v>73</v>
      </c>
      <c r="AH390" s="102">
        <f t="shared" si="31"/>
        <v>0</v>
      </c>
      <c r="AI390" s="72">
        <v>1</v>
      </c>
      <c r="AJ390" s="76">
        <v>2320000</v>
      </c>
      <c r="AK390" s="72" t="s">
        <v>73</v>
      </c>
      <c r="AL390" s="80" t="s">
        <v>73</v>
      </c>
      <c r="AM390" s="72">
        <v>0</v>
      </c>
      <c r="AN390" s="80" t="s">
        <v>73</v>
      </c>
      <c r="AO390" s="80" t="s">
        <v>73</v>
      </c>
      <c r="AP390" s="80" t="s">
        <v>73</v>
      </c>
      <c r="AQ390" s="102">
        <f t="shared" si="32"/>
        <v>0</v>
      </c>
      <c r="AR390" s="102">
        <f t="shared" si="33"/>
        <v>26680000</v>
      </c>
      <c r="AS390" s="72" t="s">
        <v>319</v>
      </c>
      <c r="AT390" s="76">
        <v>0</v>
      </c>
      <c r="AU390" s="72" t="s">
        <v>319</v>
      </c>
      <c r="AV390" s="76">
        <v>0</v>
      </c>
      <c r="AW390" s="81" t="s">
        <v>73</v>
      </c>
      <c r="AX390" s="82">
        <v>0</v>
      </c>
      <c r="AY390" s="143">
        <f t="shared" si="34"/>
        <v>26680000</v>
      </c>
      <c r="AZ390" s="84">
        <f t="shared" si="35"/>
        <v>0</v>
      </c>
      <c r="BA390" s="85">
        <v>0</v>
      </c>
      <c r="BB390" s="81" t="s">
        <v>73</v>
      </c>
      <c r="BC390" s="72" t="s">
        <v>123</v>
      </c>
      <c r="BD390" s="289" t="s">
        <v>6792</v>
      </c>
      <c r="BE390" s="71" t="s">
        <v>65</v>
      </c>
      <c r="BF390" s="71" t="s">
        <v>65</v>
      </c>
    </row>
    <row r="391" spans="2:58" x14ac:dyDescent="0.25">
      <c r="B391" s="71">
        <v>2025</v>
      </c>
      <c r="C391" s="71">
        <v>891780111</v>
      </c>
      <c r="D391" s="71" t="s">
        <v>63</v>
      </c>
      <c r="E391" s="102" t="s">
        <v>6791</v>
      </c>
      <c r="F391" s="72" t="s">
        <v>6790</v>
      </c>
      <c r="G391" s="72">
        <v>0</v>
      </c>
      <c r="H391" s="72" t="s">
        <v>71</v>
      </c>
      <c r="I391" s="72" t="s">
        <v>2884</v>
      </c>
      <c r="J391" s="104" t="s">
        <v>81</v>
      </c>
      <c r="K391" s="75" t="s">
        <v>6789</v>
      </c>
      <c r="L391" s="76">
        <v>29000000</v>
      </c>
      <c r="M391" s="72" t="s">
        <v>66</v>
      </c>
      <c r="N391" s="75" t="s">
        <v>3125</v>
      </c>
      <c r="O391" s="75">
        <v>1082851060</v>
      </c>
      <c r="P391" s="75">
        <v>1674</v>
      </c>
      <c r="Q391" s="78">
        <v>45862</v>
      </c>
      <c r="R391" s="75">
        <v>2142840000</v>
      </c>
      <c r="S391" s="78">
        <v>45863</v>
      </c>
      <c r="T391" s="76">
        <v>29000000</v>
      </c>
      <c r="U391" s="76">
        <v>27059</v>
      </c>
      <c r="V391" s="72" t="s">
        <v>65</v>
      </c>
      <c r="W391" s="76">
        <v>1082939683</v>
      </c>
      <c r="X391" s="104" t="s">
        <v>2881</v>
      </c>
      <c r="Y391" s="78">
        <v>45863</v>
      </c>
      <c r="Z391" s="78">
        <v>45863</v>
      </c>
      <c r="AA391" s="78" t="s">
        <v>73</v>
      </c>
      <c r="AB391" s="78">
        <v>46003</v>
      </c>
      <c r="AC391" s="102">
        <f t="shared" si="30"/>
        <v>140</v>
      </c>
      <c r="AD391" s="72">
        <v>0</v>
      </c>
      <c r="AE391" s="76">
        <v>0</v>
      </c>
      <c r="AF391" s="72">
        <v>0</v>
      </c>
      <c r="AG391" s="79" t="s">
        <v>73</v>
      </c>
      <c r="AH391" s="102">
        <f t="shared" si="31"/>
        <v>0</v>
      </c>
      <c r="AI391" s="72">
        <v>1</v>
      </c>
      <c r="AJ391" s="76">
        <v>2320000</v>
      </c>
      <c r="AK391" s="72" t="s">
        <v>73</v>
      </c>
      <c r="AL391" s="80" t="s">
        <v>73</v>
      </c>
      <c r="AM391" s="72">
        <v>0</v>
      </c>
      <c r="AN391" s="80" t="s">
        <v>73</v>
      </c>
      <c r="AO391" s="80" t="s">
        <v>73</v>
      </c>
      <c r="AP391" s="80" t="s">
        <v>73</v>
      </c>
      <c r="AQ391" s="102">
        <f t="shared" si="32"/>
        <v>0</v>
      </c>
      <c r="AR391" s="102">
        <f t="shared" si="33"/>
        <v>26680000</v>
      </c>
      <c r="AS391" s="72" t="s">
        <v>319</v>
      </c>
      <c r="AT391" s="76">
        <v>0</v>
      </c>
      <c r="AU391" s="72" t="s">
        <v>319</v>
      </c>
      <c r="AV391" s="76">
        <v>0</v>
      </c>
      <c r="AW391" s="81" t="s">
        <v>73</v>
      </c>
      <c r="AX391" s="82">
        <v>0</v>
      </c>
      <c r="AY391" s="143">
        <f t="shared" si="34"/>
        <v>26680000</v>
      </c>
      <c r="AZ391" s="84">
        <f t="shared" si="35"/>
        <v>0</v>
      </c>
      <c r="BA391" s="85">
        <v>0</v>
      </c>
      <c r="BB391" s="81" t="s">
        <v>73</v>
      </c>
      <c r="BC391" s="72" t="s">
        <v>123</v>
      </c>
      <c r="BD391" s="289" t="s">
        <v>6788</v>
      </c>
      <c r="BE391" s="71" t="s">
        <v>65</v>
      </c>
      <c r="BF391" s="71" t="s">
        <v>65</v>
      </c>
    </row>
    <row r="392" spans="2:58" x14ac:dyDescent="0.25">
      <c r="B392" s="71">
        <v>2025</v>
      </c>
      <c r="C392" s="71">
        <v>891780111</v>
      </c>
      <c r="D392" s="71" t="s">
        <v>63</v>
      </c>
      <c r="E392" s="102" t="s">
        <v>6787</v>
      </c>
      <c r="F392" s="72" t="s">
        <v>6786</v>
      </c>
      <c r="G392" s="72">
        <v>0</v>
      </c>
      <c r="H392" s="72" t="s">
        <v>71</v>
      </c>
      <c r="I392" s="72" t="s">
        <v>2884</v>
      </c>
      <c r="J392" s="104" t="s">
        <v>81</v>
      </c>
      <c r="K392" s="75" t="s">
        <v>6785</v>
      </c>
      <c r="L392" s="76">
        <v>29000000</v>
      </c>
      <c r="M392" s="72" t="s">
        <v>66</v>
      </c>
      <c r="N392" s="75" t="s">
        <v>6784</v>
      </c>
      <c r="O392" s="75">
        <v>1083002660</v>
      </c>
      <c r="P392" s="75">
        <v>1674</v>
      </c>
      <c r="Q392" s="78">
        <v>45862</v>
      </c>
      <c r="R392" s="75">
        <v>2142840000</v>
      </c>
      <c r="S392" s="78">
        <v>45863</v>
      </c>
      <c r="T392" s="76">
        <v>29000000</v>
      </c>
      <c r="U392" s="76">
        <v>27060</v>
      </c>
      <c r="V392" s="72" t="s">
        <v>65</v>
      </c>
      <c r="W392" s="76">
        <v>1082939683</v>
      </c>
      <c r="X392" s="104" t="s">
        <v>2881</v>
      </c>
      <c r="Y392" s="78">
        <v>45863</v>
      </c>
      <c r="Z392" s="78">
        <v>45863</v>
      </c>
      <c r="AA392" s="78" t="s">
        <v>73</v>
      </c>
      <c r="AB392" s="78">
        <v>46003</v>
      </c>
      <c r="AC392" s="102">
        <f t="shared" ref="AC392:AC455" si="36">+IF(AA392="1800-01-01",AB392-Z392,AB392-AA392)</f>
        <v>140</v>
      </c>
      <c r="AD392" s="72">
        <v>0</v>
      </c>
      <c r="AE392" s="76">
        <v>0</v>
      </c>
      <c r="AF392" s="72">
        <v>0</v>
      </c>
      <c r="AG392" s="79" t="s">
        <v>73</v>
      </c>
      <c r="AH392" s="102">
        <f t="shared" ref="AH392:AH455" si="37">+IF(AG392="1800-01-01",0,AG392-AB392)</f>
        <v>0</v>
      </c>
      <c r="AI392" s="72">
        <v>1</v>
      </c>
      <c r="AJ392" s="76">
        <v>2320000</v>
      </c>
      <c r="AK392" s="72" t="s">
        <v>73</v>
      </c>
      <c r="AL392" s="80" t="s">
        <v>73</v>
      </c>
      <c r="AM392" s="72">
        <v>0</v>
      </c>
      <c r="AN392" s="80" t="s">
        <v>73</v>
      </c>
      <c r="AO392" s="80" t="s">
        <v>73</v>
      </c>
      <c r="AP392" s="80" t="s">
        <v>73</v>
      </c>
      <c r="AQ392" s="102">
        <f t="shared" ref="AQ392:AQ455" si="38">+IF(AN392="1800-01-01",0,AO392-AN392)</f>
        <v>0</v>
      </c>
      <c r="AR392" s="102">
        <f t="shared" ref="AR392:AR455" si="39">+L392+AE392-AJ392</f>
        <v>26680000</v>
      </c>
      <c r="AS392" s="72" t="s">
        <v>319</v>
      </c>
      <c r="AT392" s="76">
        <v>0</v>
      </c>
      <c r="AU392" s="72" t="s">
        <v>319</v>
      </c>
      <c r="AV392" s="76">
        <v>0</v>
      </c>
      <c r="AW392" s="81" t="s">
        <v>73</v>
      </c>
      <c r="AX392" s="82">
        <v>0</v>
      </c>
      <c r="AY392" s="143">
        <f t="shared" ref="AY392:AY455" si="40">AR392-AX392</f>
        <v>26680000</v>
      </c>
      <c r="AZ392" s="84">
        <f t="shared" ref="AZ392:AZ455" si="41">+IFERROR(AX392/AR392,"_")</f>
        <v>0</v>
      </c>
      <c r="BA392" s="85">
        <v>0</v>
      </c>
      <c r="BB392" s="81" t="s">
        <v>73</v>
      </c>
      <c r="BC392" s="72" t="s">
        <v>123</v>
      </c>
      <c r="BD392" s="289" t="s">
        <v>6783</v>
      </c>
      <c r="BE392" s="71" t="s">
        <v>65</v>
      </c>
      <c r="BF392" s="71" t="s">
        <v>65</v>
      </c>
    </row>
    <row r="393" spans="2:58" x14ac:dyDescent="0.25">
      <c r="B393" s="71">
        <v>2025</v>
      </c>
      <c r="C393" s="71">
        <v>891780111</v>
      </c>
      <c r="D393" s="71" t="s">
        <v>63</v>
      </c>
      <c r="E393" s="102" t="s">
        <v>6782</v>
      </c>
      <c r="F393" s="72" t="s">
        <v>6781</v>
      </c>
      <c r="G393" s="72">
        <v>0</v>
      </c>
      <c r="H393" s="72" t="s">
        <v>71</v>
      </c>
      <c r="I393" s="72" t="s">
        <v>2884</v>
      </c>
      <c r="J393" s="104" t="s">
        <v>81</v>
      </c>
      <c r="K393" s="75" t="s">
        <v>6780</v>
      </c>
      <c r="L393" s="76">
        <v>29000000</v>
      </c>
      <c r="M393" s="72" t="s">
        <v>66</v>
      </c>
      <c r="N393" s="75" t="s">
        <v>6779</v>
      </c>
      <c r="O393" s="75">
        <v>1082845836</v>
      </c>
      <c r="P393" s="75">
        <v>1674</v>
      </c>
      <c r="Q393" s="78">
        <v>45862</v>
      </c>
      <c r="R393" s="75">
        <v>2142840000</v>
      </c>
      <c r="S393" s="78">
        <v>45863</v>
      </c>
      <c r="T393" s="76">
        <v>29000000</v>
      </c>
      <c r="U393" s="76">
        <v>27061</v>
      </c>
      <c r="V393" s="72" t="s">
        <v>65</v>
      </c>
      <c r="W393" s="76">
        <v>1082939683</v>
      </c>
      <c r="X393" s="104" t="s">
        <v>2881</v>
      </c>
      <c r="Y393" s="78">
        <v>45863</v>
      </c>
      <c r="Z393" s="78">
        <v>45863</v>
      </c>
      <c r="AA393" s="78" t="s">
        <v>73</v>
      </c>
      <c r="AB393" s="78">
        <v>46003</v>
      </c>
      <c r="AC393" s="102">
        <f t="shared" si="36"/>
        <v>140</v>
      </c>
      <c r="AD393" s="72">
        <v>0</v>
      </c>
      <c r="AE393" s="76">
        <v>0</v>
      </c>
      <c r="AF393" s="72">
        <v>0</v>
      </c>
      <c r="AG393" s="79" t="s">
        <v>73</v>
      </c>
      <c r="AH393" s="102">
        <f t="shared" si="37"/>
        <v>0</v>
      </c>
      <c r="AI393" s="72">
        <v>1</v>
      </c>
      <c r="AJ393" s="76">
        <v>2320000</v>
      </c>
      <c r="AK393" s="72" t="s">
        <v>73</v>
      </c>
      <c r="AL393" s="80" t="s">
        <v>73</v>
      </c>
      <c r="AM393" s="72">
        <v>0</v>
      </c>
      <c r="AN393" s="80" t="s">
        <v>73</v>
      </c>
      <c r="AO393" s="80" t="s">
        <v>73</v>
      </c>
      <c r="AP393" s="80" t="s">
        <v>73</v>
      </c>
      <c r="AQ393" s="102">
        <f t="shared" si="38"/>
        <v>0</v>
      </c>
      <c r="AR393" s="102">
        <f t="shared" si="39"/>
        <v>26680000</v>
      </c>
      <c r="AS393" s="72" t="s">
        <v>319</v>
      </c>
      <c r="AT393" s="76">
        <v>0</v>
      </c>
      <c r="AU393" s="72" t="s">
        <v>319</v>
      </c>
      <c r="AV393" s="76">
        <v>0</v>
      </c>
      <c r="AW393" s="81" t="s">
        <v>73</v>
      </c>
      <c r="AX393" s="82">
        <v>0</v>
      </c>
      <c r="AY393" s="143">
        <f t="shared" si="40"/>
        <v>26680000</v>
      </c>
      <c r="AZ393" s="84">
        <f t="shared" si="41"/>
        <v>0</v>
      </c>
      <c r="BA393" s="85">
        <v>0</v>
      </c>
      <c r="BB393" s="81" t="s">
        <v>73</v>
      </c>
      <c r="BC393" s="72" t="s">
        <v>123</v>
      </c>
      <c r="BD393" s="289" t="s">
        <v>6778</v>
      </c>
      <c r="BE393" s="71" t="s">
        <v>65</v>
      </c>
      <c r="BF393" s="71" t="s">
        <v>65</v>
      </c>
    </row>
    <row r="394" spans="2:58" x14ac:dyDescent="0.25">
      <c r="B394" s="71">
        <v>2025</v>
      </c>
      <c r="C394" s="71">
        <v>891780111</v>
      </c>
      <c r="D394" s="71" t="s">
        <v>63</v>
      </c>
      <c r="E394" s="102" t="s">
        <v>6777</v>
      </c>
      <c r="F394" s="72" t="s">
        <v>6776</v>
      </c>
      <c r="G394" s="72">
        <v>0</v>
      </c>
      <c r="H394" s="72" t="s">
        <v>71</v>
      </c>
      <c r="I394" s="72" t="s">
        <v>2884</v>
      </c>
      <c r="J394" s="104" t="s">
        <v>6775</v>
      </c>
      <c r="K394" s="75" t="s">
        <v>6774</v>
      </c>
      <c r="L394" s="76">
        <v>512300203</v>
      </c>
      <c r="M394" s="72" t="s">
        <v>66</v>
      </c>
      <c r="N394" s="75" t="s">
        <v>6773</v>
      </c>
      <c r="O394" s="75">
        <v>901318521</v>
      </c>
      <c r="P394" s="75">
        <v>1467</v>
      </c>
      <c r="Q394" s="78">
        <v>45846</v>
      </c>
      <c r="R394" s="75">
        <v>512300203</v>
      </c>
      <c r="S394" s="78">
        <v>45863</v>
      </c>
      <c r="T394" s="76">
        <v>512300203</v>
      </c>
      <c r="U394" s="76">
        <v>27053</v>
      </c>
      <c r="V394" s="72" t="s">
        <v>65</v>
      </c>
      <c r="W394" s="76">
        <v>79600056</v>
      </c>
      <c r="X394" s="104" t="s">
        <v>897</v>
      </c>
      <c r="Y394" s="78">
        <v>45863</v>
      </c>
      <c r="Z394" s="78">
        <v>45869</v>
      </c>
      <c r="AA394" s="78">
        <v>45869</v>
      </c>
      <c r="AB394" s="78">
        <v>45940</v>
      </c>
      <c r="AC394" s="102">
        <f t="shared" si="36"/>
        <v>71</v>
      </c>
      <c r="AD394" s="72">
        <v>0</v>
      </c>
      <c r="AE394" s="76">
        <v>0</v>
      </c>
      <c r="AF394" s="72">
        <v>0</v>
      </c>
      <c r="AG394" s="79" t="s">
        <v>73</v>
      </c>
      <c r="AH394" s="102">
        <f t="shared" si="37"/>
        <v>0</v>
      </c>
      <c r="AI394" s="72">
        <v>0</v>
      </c>
      <c r="AJ394" s="76">
        <v>0</v>
      </c>
      <c r="AK394" s="72" t="s">
        <v>73</v>
      </c>
      <c r="AL394" s="80" t="s">
        <v>73</v>
      </c>
      <c r="AM394" s="72">
        <v>1</v>
      </c>
      <c r="AN394" s="80">
        <v>45937</v>
      </c>
      <c r="AO394" s="80">
        <v>45958</v>
      </c>
      <c r="AP394" s="80">
        <v>45961</v>
      </c>
      <c r="AQ394" s="102">
        <f t="shared" si="38"/>
        <v>21</v>
      </c>
      <c r="AR394" s="102">
        <f t="shared" si="39"/>
        <v>512300203</v>
      </c>
      <c r="AS394" s="72" t="s">
        <v>319</v>
      </c>
      <c r="AT394" s="76">
        <v>0</v>
      </c>
      <c r="AU394" s="72" t="s">
        <v>65</v>
      </c>
      <c r="AV394" s="76">
        <v>256150101.5</v>
      </c>
      <c r="AW394" s="80">
        <v>45877</v>
      </c>
      <c r="AX394" s="76">
        <v>256150101.5</v>
      </c>
      <c r="AY394" s="143">
        <f t="shared" si="40"/>
        <v>256150101.5</v>
      </c>
      <c r="AZ394" s="84">
        <f t="shared" si="41"/>
        <v>0.5</v>
      </c>
      <c r="BA394" s="85">
        <v>1</v>
      </c>
      <c r="BB394" s="81" t="s">
        <v>73</v>
      </c>
      <c r="BC394" s="72" t="s">
        <v>208</v>
      </c>
      <c r="BD394" s="289" t="s">
        <v>6772</v>
      </c>
      <c r="BE394" s="71" t="s">
        <v>65</v>
      </c>
      <c r="BF394" s="71" t="s">
        <v>65</v>
      </c>
    </row>
    <row r="395" spans="2:58" x14ac:dyDescent="0.25">
      <c r="B395" s="71">
        <v>2025</v>
      </c>
      <c r="C395" s="71">
        <v>891780111</v>
      </c>
      <c r="D395" s="71" t="s">
        <v>63</v>
      </c>
      <c r="E395" s="102" t="s">
        <v>6771</v>
      </c>
      <c r="F395" s="72" t="s">
        <v>6770</v>
      </c>
      <c r="G395" s="72">
        <v>0</v>
      </c>
      <c r="H395" s="72" t="s">
        <v>71</v>
      </c>
      <c r="I395" s="72" t="s">
        <v>2884</v>
      </c>
      <c r="J395" s="104" t="s">
        <v>81</v>
      </c>
      <c r="K395" s="75" t="s">
        <v>6401</v>
      </c>
      <c r="L395" s="76">
        <v>29000000</v>
      </c>
      <c r="M395" s="72" t="s">
        <v>66</v>
      </c>
      <c r="N395" s="75" t="s">
        <v>6769</v>
      </c>
      <c r="O395" s="75">
        <v>1082845948</v>
      </c>
      <c r="P395" s="75">
        <v>1674</v>
      </c>
      <c r="Q395" s="78">
        <v>45862</v>
      </c>
      <c r="R395" s="75">
        <v>2142840000</v>
      </c>
      <c r="S395" s="78">
        <v>45863</v>
      </c>
      <c r="T395" s="76">
        <v>29000000</v>
      </c>
      <c r="U395" s="76">
        <v>27170</v>
      </c>
      <c r="V395" s="72" t="s">
        <v>65</v>
      </c>
      <c r="W395" s="76">
        <v>1082939683</v>
      </c>
      <c r="X395" s="104" t="s">
        <v>2881</v>
      </c>
      <c r="Y395" s="78">
        <v>45866</v>
      </c>
      <c r="Z395" s="78">
        <v>45866</v>
      </c>
      <c r="AA395" s="78" t="s">
        <v>73</v>
      </c>
      <c r="AB395" s="78">
        <v>46003</v>
      </c>
      <c r="AC395" s="102">
        <f t="shared" si="36"/>
        <v>137</v>
      </c>
      <c r="AD395" s="72">
        <v>0</v>
      </c>
      <c r="AE395" s="76">
        <v>0</v>
      </c>
      <c r="AF395" s="72">
        <v>0</v>
      </c>
      <c r="AG395" s="79" t="s">
        <v>73</v>
      </c>
      <c r="AH395" s="102">
        <f t="shared" si="37"/>
        <v>0</v>
      </c>
      <c r="AI395" s="72">
        <v>1</v>
      </c>
      <c r="AJ395" s="76">
        <v>2900000</v>
      </c>
      <c r="AK395" s="72" t="s">
        <v>73</v>
      </c>
      <c r="AL395" s="80" t="s">
        <v>73</v>
      </c>
      <c r="AM395" s="72">
        <v>0</v>
      </c>
      <c r="AN395" s="80" t="s">
        <v>73</v>
      </c>
      <c r="AO395" s="80" t="s">
        <v>73</v>
      </c>
      <c r="AP395" s="80" t="s">
        <v>73</v>
      </c>
      <c r="AQ395" s="102">
        <f t="shared" si="38"/>
        <v>0</v>
      </c>
      <c r="AR395" s="102">
        <f t="shared" si="39"/>
        <v>26100000</v>
      </c>
      <c r="AS395" s="72" t="s">
        <v>319</v>
      </c>
      <c r="AT395" s="76">
        <v>0</v>
      </c>
      <c r="AU395" s="72" t="s">
        <v>319</v>
      </c>
      <c r="AV395" s="76">
        <v>0</v>
      </c>
      <c r="AW395" s="81" t="s">
        <v>73</v>
      </c>
      <c r="AX395" s="82">
        <v>0</v>
      </c>
      <c r="AY395" s="143">
        <f t="shared" si="40"/>
        <v>26100000</v>
      </c>
      <c r="AZ395" s="84">
        <f t="shared" si="41"/>
        <v>0</v>
      </c>
      <c r="BA395" s="85">
        <v>0</v>
      </c>
      <c r="BB395" s="81" t="s">
        <v>73</v>
      </c>
      <c r="BC395" s="72" t="s">
        <v>123</v>
      </c>
      <c r="BD395" s="289" t="s">
        <v>6768</v>
      </c>
      <c r="BE395" s="71" t="s">
        <v>65</v>
      </c>
      <c r="BF395" s="71" t="s">
        <v>65</v>
      </c>
    </row>
    <row r="396" spans="2:58" x14ac:dyDescent="0.25">
      <c r="B396" s="71">
        <v>2025</v>
      </c>
      <c r="C396" s="71">
        <v>891780111</v>
      </c>
      <c r="D396" s="71" t="s">
        <v>63</v>
      </c>
      <c r="E396" s="102" t="s">
        <v>6767</v>
      </c>
      <c r="F396" s="72" t="s">
        <v>6766</v>
      </c>
      <c r="G396" s="72">
        <v>0</v>
      </c>
      <c r="H396" s="72" t="s">
        <v>71</v>
      </c>
      <c r="I396" s="72" t="s">
        <v>2884</v>
      </c>
      <c r="J396" s="104" t="s">
        <v>81</v>
      </c>
      <c r="K396" s="75" t="s">
        <v>6765</v>
      </c>
      <c r="L396" s="76">
        <v>29000000</v>
      </c>
      <c r="M396" s="72" t="s">
        <v>66</v>
      </c>
      <c r="N396" s="75" t="s">
        <v>6764</v>
      </c>
      <c r="O396" s="75">
        <v>26666830</v>
      </c>
      <c r="P396" s="75">
        <v>1674</v>
      </c>
      <c r="Q396" s="78">
        <v>45862</v>
      </c>
      <c r="R396" s="75">
        <v>2142840000</v>
      </c>
      <c r="S396" s="78">
        <v>45866</v>
      </c>
      <c r="T396" s="76">
        <v>29000000</v>
      </c>
      <c r="U396" s="76">
        <v>27171</v>
      </c>
      <c r="V396" s="72" t="s">
        <v>65</v>
      </c>
      <c r="W396" s="76">
        <v>1082939683</v>
      </c>
      <c r="X396" s="104" t="s">
        <v>2881</v>
      </c>
      <c r="Y396" s="78">
        <v>45866</v>
      </c>
      <c r="Z396" s="78">
        <v>45866</v>
      </c>
      <c r="AA396" s="78" t="s">
        <v>73</v>
      </c>
      <c r="AB396" s="78">
        <v>46003</v>
      </c>
      <c r="AC396" s="102">
        <f t="shared" si="36"/>
        <v>137</v>
      </c>
      <c r="AD396" s="72">
        <v>0</v>
      </c>
      <c r="AE396" s="76">
        <v>0</v>
      </c>
      <c r="AF396" s="72">
        <v>0</v>
      </c>
      <c r="AG396" s="79" t="s">
        <v>73</v>
      </c>
      <c r="AH396" s="102">
        <f t="shared" si="37"/>
        <v>0</v>
      </c>
      <c r="AI396" s="72">
        <v>1</v>
      </c>
      <c r="AJ396" s="76">
        <v>2900000</v>
      </c>
      <c r="AK396" s="72" t="s">
        <v>73</v>
      </c>
      <c r="AL396" s="80" t="s">
        <v>73</v>
      </c>
      <c r="AM396" s="72">
        <v>0</v>
      </c>
      <c r="AN396" s="80" t="s">
        <v>73</v>
      </c>
      <c r="AO396" s="80" t="s">
        <v>73</v>
      </c>
      <c r="AP396" s="80" t="s">
        <v>73</v>
      </c>
      <c r="AQ396" s="102">
        <f t="shared" si="38"/>
        <v>0</v>
      </c>
      <c r="AR396" s="102">
        <f t="shared" si="39"/>
        <v>26100000</v>
      </c>
      <c r="AS396" s="72" t="s">
        <v>319</v>
      </c>
      <c r="AT396" s="76">
        <v>0</v>
      </c>
      <c r="AU396" s="72" t="s">
        <v>319</v>
      </c>
      <c r="AV396" s="76">
        <v>0</v>
      </c>
      <c r="AW396" s="81" t="s">
        <v>73</v>
      </c>
      <c r="AX396" s="82">
        <v>0</v>
      </c>
      <c r="AY396" s="143">
        <f t="shared" si="40"/>
        <v>26100000</v>
      </c>
      <c r="AZ396" s="84">
        <f t="shared" si="41"/>
        <v>0</v>
      </c>
      <c r="BA396" s="85">
        <v>0</v>
      </c>
      <c r="BB396" s="81" t="s">
        <v>73</v>
      </c>
      <c r="BC396" s="72" t="s">
        <v>123</v>
      </c>
      <c r="BD396" s="289" t="s">
        <v>6763</v>
      </c>
      <c r="BE396" s="71" t="s">
        <v>65</v>
      </c>
      <c r="BF396" s="71" t="s">
        <v>65</v>
      </c>
    </row>
    <row r="397" spans="2:58" x14ac:dyDescent="0.25">
      <c r="B397" s="71">
        <v>2025</v>
      </c>
      <c r="C397" s="71">
        <v>891780111</v>
      </c>
      <c r="D397" s="71" t="s">
        <v>63</v>
      </c>
      <c r="E397" s="102" t="s">
        <v>6762</v>
      </c>
      <c r="F397" s="72" t="s">
        <v>6761</v>
      </c>
      <c r="G397" s="72">
        <v>0</v>
      </c>
      <c r="H397" s="72" t="s">
        <v>71</v>
      </c>
      <c r="I397" s="72" t="s">
        <v>2884</v>
      </c>
      <c r="J397" s="104" t="s">
        <v>81</v>
      </c>
      <c r="K397" s="75" t="s">
        <v>6760</v>
      </c>
      <c r="L397" s="76">
        <v>26000000</v>
      </c>
      <c r="M397" s="72" t="s">
        <v>66</v>
      </c>
      <c r="N397" s="75" t="s">
        <v>6759</v>
      </c>
      <c r="O397" s="75">
        <v>1047426712</v>
      </c>
      <c r="P397" s="75">
        <v>1674</v>
      </c>
      <c r="Q397" s="78">
        <v>45862</v>
      </c>
      <c r="R397" s="75">
        <v>2142840000</v>
      </c>
      <c r="S397" s="78">
        <v>45866</v>
      </c>
      <c r="T397" s="76">
        <v>26000000</v>
      </c>
      <c r="U397" s="76">
        <v>27172</v>
      </c>
      <c r="V397" s="72" t="s">
        <v>65</v>
      </c>
      <c r="W397" s="76">
        <v>1082939683</v>
      </c>
      <c r="X397" s="104" t="s">
        <v>2881</v>
      </c>
      <c r="Y397" s="78">
        <v>45866</v>
      </c>
      <c r="Z397" s="78">
        <v>45866</v>
      </c>
      <c r="AA397" s="78" t="s">
        <v>73</v>
      </c>
      <c r="AB397" s="78">
        <v>46003</v>
      </c>
      <c r="AC397" s="102">
        <f t="shared" si="36"/>
        <v>137</v>
      </c>
      <c r="AD397" s="72">
        <v>0</v>
      </c>
      <c r="AE397" s="76">
        <v>0</v>
      </c>
      <c r="AF397" s="72">
        <v>0</v>
      </c>
      <c r="AG397" s="79" t="s">
        <v>73</v>
      </c>
      <c r="AH397" s="102">
        <f t="shared" si="37"/>
        <v>0</v>
      </c>
      <c r="AI397" s="72">
        <v>1</v>
      </c>
      <c r="AJ397" s="76">
        <v>2600000</v>
      </c>
      <c r="AK397" s="72" t="s">
        <v>73</v>
      </c>
      <c r="AL397" s="80" t="s">
        <v>73</v>
      </c>
      <c r="AM397" s="72">
        <v>0</v>
      </c>
      <c r="AN397" s="80" t="s">
        <v>73</v>
      </c>
      <c r="AO397" s="80" t="s">
        <v>73</v>
      </c>
      <c r="AP397" s="80" t="s">
        <v>73</v>
      </c>
      <c r="AQ397" s="102">
        <f t="shared" si="38"/>
        <v>0</v>
      </c>
      <c r="AR397" s="102">
        <f t="shared" si="39"/>
        <v>23400000</v>
      </c>
      <c r="AS397" s="72" t="s">
        <v>319</v>
      </c>
      <c r="AT397" s="76">
        <v>0</v>
      </c>
      <c r="AU397" s="72" t="s">
        <v>319</v>
      </c>
      <c r="AV397" s="76">
        <v>0</v>
      </c>
      <c r="AW397" s="81" t="s">
        <v>73</v>
      </c>
      <c r="AX397" s="82">
        <v>0</v>
      </c>
      <c r="AY397" s="143">
        <f t="shared" si="40"/>
        <v>23400000</v>
      </c>
      <c r="AZ397" s="84">
        <f t="shared" si="41"/>
        <v>0</v>
      </c>
      <c r="BA397" s="85">
        <v>0</v>
      </c>
      <c r="BB397" s="81" t="s">
        <v>73</v>
      </c>
      <c r="BC397" s="72" t="s">
        <v>123</v>
      </c>
      <c r="BD397" s="289" t="s">
        <v>6758</v>
      </c>
      <c r="BE397" s="71" t="s">
        <v>65</v>
      </c>
      <c r="BF397" s="71" t="s">
        <v>65</v>
      </c>
    </row>
    <row r="398" spans="2:58" x14ac:dyDescent="0.25">
      <c r="B398" s="71">
        <v>2025</v>
      </c>
      <c r="C398" s="71">
        <v>891780111</v>
      </c>
      <c r="D398" s="71" t="s">
        <v>63</v>
      </c>
      <c r="E398" s="102" t="s">
        <v>6757</v>
      </c>
      <c r="F398" s="72" t="s">
        <v>6756</v>
      </c>
      <c r="G398" s="72">
        <v>0</v>
      </c>
      <c r="H398" s="72" t="s">
        <v>71</v>
      </c>
      <c r="I398" s="72" t="s">
        <v>2884</v>
      </c>
      <c r="J398" s="104" t="s">
        <v>81</v>
      </c>
      <c r="K398" s="75" t="s">
        <v>6460</v>
      </c>
      <c r="L398" s="76">
        <v>26000000</v>
      </c>
      <c r="M398" s="72" t="s">
        <v>66</v>
      </c>
      <c r="N398" s="75" t="s">
        <v>6755</v>
      </c>
      <c r="O398" s="75">
        <v>72291604</v>
      </c>
      <c r="P398" s="75">
        <v>1674</v>
      </c>
      <c r="Q398" s="78">
        <v>45862</v>
      </c>
      <c r="R398" s="75">
        <v>2142840000</v>
      </c>
      <c r="S398" s="78">
        <v>45866</v>
      </c>
      <c r="T398" s="76">
        <v>26000000</v>
      </c>
      <c r="U398" s="76">
        <v>27173</v>
      </c>
      <c r="V398" s="72" t="s">
        <v>65</v>
      </c>
      <c r="W398" s="76">
        <v>1082939683</v>
      </c>
      <c r="X398" s="104" t="s">
        <v>2881</v>
      </c>
      <c r="Y398" s="78">
        <v>45866</v>
      </c>
      <c r="Z398" s="78">
        <v>45866</v>
      </c>
      <c r="AA398" s="78" t="s">
        <v>73</v>
      </c>
      <c r="AB398" s="78">
        <v>46003</v>
      </c>
      <c r="AC398" s="102">
        <f t="shared" si="36"/>
        <v>137</v>
      </c>
      <c r="AD398" s="72">
        <v>0</v>
      </c>
      <c r="AE398" s="76">
        <v>0</v>
      </c>
      <c r="AF398" s="72">
        <v>0</v>
      </c>
      <c r="AG398" s="79" t="s">
        <v>73</v>
      </c>
      <c r="AH398" s="102">
        <f t="shared" si="37"/>
        <v>0</v>
      </c>
      <c r="AI398" s="72">
        <v>2</v>
      </c>
      <c r="AJ398" s="76">
        <f>2600000+12480000</f>
        <v>15080000</v>
      </c>
      <c r="AK398" s="72" t="s">
        <v>73</v>
      </c>
      <c r="AL398" s="80" t="s">
        <v>73</v>
      </c>
      <c r="AM398" s="72">
        <v>0</v>
      </c>
      <c r="AN398" s="80" t="s">
        <v>73</v>
      </c>
      <c r="AO398" s="80" t="s">
        <v>73</v>
      </c>
      <c r="AP398" s="80" t="s">
        <v>73</v>
      </c>
      <c r="AQ398" s="102">
        <f t="shared" si="38"/>
        <v>0</v>
      </c>
      <c r="AR398" s="102">
        <f t="shared" si="39"/>
        <v>10920000</v>
      </c>
      <c r="AS398" s="72" t="s">
        <v>319</v>
      </c>
      <c r="AT398" s="76">
        <v>0</v>
      </c>
      <c r="AU398" s="72" t="s">
        <v>319</v>
      </c>
      <c r="AV398" s="76">
        <v>0</v>
      </c>
      <c r="AW398" s="81" t="s">
        <v>73</v>
      </c>
      <c r="AX398" s="82">
        <v>0</v>
      </c>
      <c r="AY398" s="143">
        <f t="shared" si="40"/>
        <v>10920000</v>
      </c>
      <c r="AZ398" s="84">
        <f t="shared" si="41"/>
        <v>0</v>
      </c>
      <c r="BA398" s="85">
        <v>0</v>
      </c>
      <c r="BB398" s="81" t="s">
        <v>73</v>
      </c>
      <c r="BC398" s="72" t="s">
        <v>123</v>
      </c>
      <c r="BD398" s="289" t="s">
        <v>6754</v>
      </c>
      <c r="BE398" s="71" t="s">
        <v>65</v>
      </c>
      <c r="BF398" s="71" t="s">
        <v>65</v>
      </c>
    </row>
    <row r="399" spans="2:58" x14ac:dyDescent="0.25">
      <c r="B399" s="71">
        <v>2025</v>
      </c>
      <c r="C399" s="71">
        <v>891780111</v>
      </c>
      <c r="D399" s="71" t="s">
        <v>63</v>
      </c>
      <c r="E399" s="102" t="s">
        <v>6753</v>
      </c>
      <c r="F399" s="72" t="s">
        <v>6752</v>
      </c>
      <c r="G399" s="72">
        <v>0</v>
      </c>
      <c r="H399" s="72" t="s">
        <v>71</v>
      </c>
      <c r="I399" s="72" t="s">
        <v>2884</v>
      </c>
      <c r="J399" s="104" t="s">
        <v>81</v>
      </c>
      <c r="K399" s="75" t="s">
        <v>6751</v>
      </c>
      <c r="L399" s="76">
        <v>26000000</v>
      </c>
      <c r="M399" s="72" t="s">
        <v>66</v>
      </c>
      <c r="N399" s="75" t="s">
        <v>6750</v>
      </c>
      <c r="O399" s="75">
        <v>1004372730</v>
      </c>
      <c r="P399" s="75">
        <v>1674</v>
      </c>
      <c r="Q399" s="78">
        <v>45862</v>
      </c>
      <c r="R399" s="75">
        <v>2142840000</v>
      </c>
      <c r="S399" s="78">
        <v>45866</v>
      </c>
      <c r="T399" s="76">
        <v>26000000</v>
      </c>
      <c r="U399" s="76">
        <v>27174</v>
      </c>
      <c r="V399" s="72" t="s">
        <v>65</v>
      </c>
      <c r="W399" s="76">
        <v>1082939683</v>
      </c>
      <c r="X399" s="104" t="s">
        <v>2881</v>
      </c>
      <c r="Y399" s="78">
        <v>45866</v>
      </c>
      <c r="Z399" s="78">
        <v>45866</v>
      </c>
      <c r="AA399" s="78" t="s">
        <v>73</v>
      </c>
      <c r="AB399" s="78">
        <v>46003</v>
      </c>
      <c r="AC399" s="102">
        <f t="shared" si="36"/>
        <v>137</v>
      </c>
      <c r="AD399" s="72">
        <v>0</v>
      </c>
      <c r="AE399" s="76">
        <v>0</v>
      </c>
      <c r="AF399" s="72">
        <v>0</v>
      </c>
      <c r="AG399" s="79" t="s">
        <v>73</v>
      </c>
      <c r="AH399" s="102">
        <f t="shared" si="37"/>
        <v>0</v>
      </c>
      <c r="AI399" s="72">
        <v>1</v>
      </c>
      <c r="AJ399" s="76">
        <v>2600000</v>
      </c>
      <c r="AK399" s="72" t="s">
        <v>73</v>
      </c>
      <c r="AL399" s="80" t="s">
        <v>73</v>
      </c>
      <c r="AM399" s="72">
        <v>0</v>
      </c>
      <c r="AN399" s="80" t="s">
        <v>73</v>
      </c>
      <c r="AO399" s="80" t="s">
        <v>73</v>
      </c>
      <c r="AP399" s="80" t="s">
        <v>73</v>
      </c>
      <c r="AQ399" s="102">
        <f t="shared" si="38"/>
        <v>0</v>
      </c>
      <c r="AR399" s="102">
        <f t="shared" si="39"/>
        <v>23400000</v>
      </c>
      <c r="AS399" s="72" t="s">
        <v>319</v>
      </c>
      <c r="AT399" s="76">
        <v>0</v>
      </c>
      <c r="AU399" s="72" t="s">
        <v>319</v>
      </c>
      <c r="AV399" s="76">
        <v>0</v>
      </c>
      <c r="AW399" s="81" t="s">
        <v>73</v>
      </c>
      <c r="AX399" s="82">
        <v>0</v>
      </c>
      <c r="AY399" s="143">
        <f t="shared" si="40"/>
        <v>23400000</v>
      </c>
      <c r="AZ399" s="84">
        <f t="shared" si="41"/>
        <v>0</v>
      </c>
      <c r="BA399" s="85">
        <v>0</v>
      </c>
      <c r="BB399" s="81" t="s">
        <v>73</v>
      </c>
      <c r="BC399" s="72" t="s">
        <v>123</v>
      </c>
      <c r="BD399" s="289" t="s">
        <v>6749</v>
      </c>
      <c r="BE399" s="71" t="s">
        <v>65</v>
      </c>
      <c r="BF399" s="71" t="s">
        <v>65</v>
      </c>
    </row>
    <row r="400" spans="2:58" x14ac:dyDescent="0.25">
      <c r="B400" s="71">
        <v>2025</v>
      </c>
      <c r="C400" s="71">
        <v>891780111</v>
      </c>
      <c r="D400" s="71" t="s">
        <v>63</v>
      </c>
      <c r="E400" s="102" t="s">
        <v>6748</v>
      </c>
      <c r="F400" s="72" t="s">
        <v>6747</v>
      </c>
      <c r="G400" s="72">
        <v>0</v>
      </c>
      <c r="H400" s="72" t="s">
        <v>71</v>
      </c>
      <c r="I400" s="72" t="s">
        <v>2884</v>
      </c>
      <c r="J400" s="104" t="s">
        <v>81</v>
      </c>
      <c r="K400" s="75" t="s">
        <v>6746</v>
      </c>
      <c r="L400" s="76">
        <v>26000000</v>
      </c>
      <c r="M400" s="72" t="s">
        <v>66</v>
      </c>
      <c r="N400" s="75" t="s">
        <v>6745</v>
      </c>
      <c r="O400" s="75">
        <v>1050549331</v>
      </c>
      <c r="P400" s="75">
        <v>1674</v>
      </c>
      <c r="Q400" s="78">
        <v>45862</v>
      </c>
      <c r="R400" s="75">
        <v>2142840000</v>
      </c>
      <c r="S400" s="78">
        <v>45866</v>
      </c>
      <c r="T400" s="76">
        <v>26000000</v>
      </c>
      <c r="U400" s="76">
        <v>27175</v>
      </c>
      <c r="V400" s="72" t="s">
        <v>65</v>
      </c>
      <c r="W400" s="76">
        <v>1082939683</v>
      </c>
      <c r="X400" s="104" t="s">
        <v>2881</v>
      </c>
      <c r="Y400" s="78">
        <v>45866</v>
      </c>
      <c r="Z400" s="78">
        <v>45866</v>
      </c>
      <c r="AA400" s="78" t="s">
        <v>73</v>
      </c>
      <c r="AB400" s="78">
        <v>46003</v>
      </c>
      <c r="AC400" s="102">
        <f t="shared" si="36"/>
        <v>137</v>
      </c>
      <c r="AD400" s="72">
        <v>0</v>
      </c>
      <c r="AE400" s="76">
        <v>0</v>
      </c>
      <c r="AF400" s="72">
        <v>0</v>
      </c>
      <c r="AG400" s="79" t="s">
        <v>73</v>
      </c>
      <c r="AH400" s="102">
        <f t="shared" si="37"/>
        <v>0</v>
      </c>
      <c r="AI400" s="72">
        <v>1</v>
      </c>
      <c r="AJ400" s="76">
        <v>2600000</v>
      </c>
      <c r="AK400" s="72" t="s">
        <v>73</v>
      </c>
      <c r="AL400" s="80" t="s">
        <v>73</v>
      </c>
      <c r="AM400" s="72">
        <v>0</v>
      </c>
      <c r="AN400" s="80" t="s">
        <v>73</v>
      </c>
      <c r="AO400" s="80" t="s">
        <v>73</v>
      </c>
      <c r="AP400" s="80" t="s">
        <v>73</v>
      </c>
      <c r="AQ400" s="102">
        <f t="shared" si="38"/>
        <v>0</v>
      </c>
      <c r="AR400" s="102">
        <f t="shared" si="39"/>
        <v>23400000</v>
      </c>
      <c r="AS400" s="72" t="s">
        <v>319</v>
      </c>
      <c r="AT400" s="76">
        <v>0</v>
      </c>
      <c r="AU400" s="72" t="s">
        <v>319</v>
      </c>
      <c r="AV400" s="76">
        <v>0</v>
      </c>
      <c r="AW400" s="81" t="s">
        <v>73</v>
      </c>
      <c r="AX400" s="82">
        <v>0</v>
      </c>
      <c r="AY400" s="143">
        <f t="shared" si="40"/>
        <v>23400000</v>
      </c>
      <c r="AZ400" s="84">
        <f t="shared" si="41"/>
        <v>0</v>
      </c>
      <c r="BA400" s="85">
        <v>0</v>
      </c>
      <c r="BB400" s="81" t="s">
        <v>73</v>
      </c>
      <c r="BC400" s="72" t="s">
        <v>123</v>
      </c>
      <c r="BD400" s="289" t="s">
        <v>6744</v>
      </c>
      <c r="BE400" s="71" t="s">
        <v>65</v>
      </c>
      <c r="BF400" s="71" t="s">
        <v>65</v>
      </c>
    </row>
    <row r="401" spans="2:58" x14ac:dyDescent="0.25">
      <c r="B401" s="71">
        <v>2025</v>
      </c>
      <c r="C401" s="71">
        <v>891780111</v>
      </c>
      <c r="D401" s="71" t="s">
        <v>63</v>
      </c>
      <c r="E401" s="102" t="s">
        <v>6743</v>
      </c>
      <c r="F401" s="72" t="s">
        <v>6742</v>
      </c>
      <c r="G401" s="72">
        <v>0</v>
      </c>
      <c r="H401" s="72" t="s">
        <v>71</v>
      </c>
      <c r="I401" s="72" t="s">
        <v>2884</v>
      </c>
      <c r="J401" s="104" t="s">
        <v>81</v>
      </c>
      <c r="K401" s="75" t="s">
        <v>6741</v>
      </c>
      <c r="L401" s="76">
        <v>26000000</v>
      </c>
      <c r="M401" s="72" t="s">
        <v>66</v>
      </c>
      <c r="N401" s="75" t="s">
        <v>6740</v>
      </c>
      <c r="O401" s="75">
        <v>1083048496</v>
      </c>
      <c r="P401" s="75">
        <v>1674</v>
      </c>
      <c r="Q401" s="78">
        <v>45862</v>
      </c>
      <c r="R401" s="75">
        <v>2142840000</v>
      </c>
      <c r="S401" s="78">
        <v>45866</v>
      </c>
      <c r="T401" s="76">
        <v>26000000</v>
      </c>
      <c r="U401" s="76">
        <v>27176</v>
      </c>
      <c r="V401" s="72" t="s">
        <v>65</v>
      </c>
      <c r="W401" s="76">
        <v>1082939683</v>
      </c>
      <c r="X401" s="104" t="s">
        <v>2881</v>
      </c>
      <c r="Y401" s="78">
        <v>45866</v>
      </c>
      <c r="Z401" s="78">
        <v>45866</v>
      </c>
      <c r="AA401" s="78" t="s">
        <v>73</v>
      </c>
      <c r="AB401" s="78">
        <v>46003</v>
      </c>
      <c r="AC401" s="102">
        <f t="shared" si="36"/>
        <v>137</v>
      </c>
      <c r="AD401" s="72">
        <v>0</v>
      </c>
      <c r="AE401" s="76">
        <v>0</v>
      </c>
      <c r="AF401" s="72">
        <v>0</v>
      </c>
      <c r="AG401" s="79" t="s">
        <v>73</v>
      </c>
      <c r="AH401" s="102">
        <f t="shared" si="37"/>
        <v>0</v>
      </c>
      <c r="AI401" s="72">
        <v>1</v>
      </c>
      <c r="AJ401" s="76">
        <v>2600000</v>
      </c>
      <c r="AK401" s="72" t="s">
        <v>73</v>
      </c>
      <c r="AL401" s="80" t="s">
        <v>73</v>
      </c>
      <c r="AM401" s="72">
        <v>0</v>
      </c>
      <c r="AN401" s="80" t="s">
        <v>73</v>
      </c>
      <c r="AO401" s="80" t="s">
        <v>73</v>
      </c>
      <c r="AP401" s="80" t="s">
        <v>73</v>
      </c>
      <c r="AQ401" s="102">
        <f t="shared" si="38"/>
        <v>0</v>
      </c>
      <c r="AR401" s="102">
        <f t="shared" si="39"/>
        <v>23400000</v>
      </c>
      <c r="AS401" s="72" t="s">
        <v>319</v>
      </c>
      <c r="AT401" s="76">
        <v>0</v>
      </c>
      <c r="AU401" s="72" t="s">
        <v>319</v>
      </c>
      <c r="AV401" s="76">
        <v>0</v>
      </c>
      <c r="AW401" s="81" t="s">
        <v>73</v>
      </c>
      <c r="AX401" s="82">
        <v>0</v>
      </c>
      <c r="AY401" s="143">
        <f t="shared" si="40"/>
        <v>23400000</v>
      </c>
      <c r="AZ401" s="84">
        <f t="shared" si="41"/>
        <v>0</v>
      </c>
      <c r="BA401" s="85">
        <v>0</v>
      </c>
      <c r="BB401" s="81" t="s">
        <v>73</v>
      </c>
      <c r="BC401" s="72" t="s">
        <v>123</v>
      </c>
      <c r="BD401" s="289" t="s">
        <v>6739</v>
      </c>
      <c r="BE401" s="71" t="s">
        <v>65</v>
      </c>
      <c r="BF401" s="71" t="s">
        <v>65</v>
      </c>
    </row>
    <row r="402" spans="2:58" x14ac:dyDescent="0.25">
      <c r="B402" s="71">
        <v>2025</v>
      </c>
      <c r="C402" s="71">
        <v>891780111</v>
      </c>
      <c r="D402" s="71" t="s">
        <v>63</v>
      </c>
      <c r="E402" s="102" t="s">
        <v>6738</v>
      </c>
      <c r="F402" s="72" t="s">
        <v>6737</v>
      </c>
      <c r="G402" s="72">
        <v>0</v>
      </c>
      <c r="H402" s="72" t="s">
        <v>71</v>
      </c>
      <c r="I402" s="72" t="s">
        <v>2884</v>
      </c>
      <c r="J402" s="104" t="s">
        <v>81</v>
      </c>
      <c r="K402" s="75" t="s">
        <v>6736</v>
      </c>
      <c r="L402" s="76">
        <v>29000000</v>
      </c>
      <c r="M402" s="72" t="s">
        <v>66</v>
      </c>
      <c r="N402" s="75" t="s">
        <v>6735</v>
      </c>
      <c r="O402" s="75">
        <v>1121331957</v>
      </c>
      <c r="P402" s="75">
        <v>1674</v>
      </c>
      <c r="Q402" s="78">
        <v>45862</v>
      </c>
      <c r="R402" s="75">
        <v>2142840000</v>
      </c>
      <c r="S402" s="78">
        <v>45866</v>
      </c>
      <c r="T402" s="76">
        <v>29000000</v>
      </c>
      <c r="U402" s="76">
        <v>27177</v>
      </c>
      <c r="V402" s="72" t="s">
        <v>65</v>
      </c>
      <c r="W402" s="76">
        <v>1082939683</v>
      </c>
      <c r="X402" s="104" t="s">
        <v>2881</v>
      </c>
      <c r="Y402" s="78">
        <v>45866</v>
      </c>
      <c r="Z402" s="78">
        <v>45866</v>
      </c>
      <c r="AA402" s="78" t="s">
        <v>73</v>
      </c>
      <c r="AB402" s="78">
        <v>46003</v>
      </c>
      <c r="AC402" s="102">
        <f t="shared" si="36"/>
        <v>137</v>
      </c>
      <c r="AD402" s="72">
        <v>0</v>
      </c>
      <c r="AE402" s="76">
        <v>0</v>
      </c>
      <c r="AF402" s="72">
        <v>0</v>
      </c>
      <c r="AG402" s="79" t="s">
        <v>73</v>
      </c>
      <c r="AH402" s="102">
        <f t="shared" si="37"/>
        <v>0</v>
      </c>
      <c r="AI402" s="72">
        <v>1</v>
      </c>
      <c r="AJ402" s="76">
        <v>2900000</v>
      </c>
      <c r="AK402" s="72" t="s">
        <v>73</v>
      </c>
      <c r="AL402" s="80" t="s">
        <v>73</v>
      </c>
      <c r="AM402" s="72">
        <v>0</v>
      </c>
      <c r="AN402" s="80" t="s">
        <v>73</v>
      </c>
      <c r="AO402" s="80" t="s">
        <v>73</v>
      </c>
      <c r="AP402" s="80" t="s">
        <v>73</v>
      </c>
      <c r="AQ402" s="102">
        <f t="shared" si="38"/>
        <v>0</v>
      </c>
      <c r="AR402" s="102">
        <f t="shared" si="39"/>
        <v>26100000</v>
      </c>
      <c r="AS402" s="72" t="s">
        <v>319</v>
      </c>
      <c r="AT402" s="76">
        <v>0</v>
      </c>
      <c r="AU402" s="72" t="s">
        <v>319</v>
      </c>
      <c r="AV402" s="76">
        <v>0</v>
      </c>
      <c r="AW402" s="81" t="s">
        <v>73</v>
      </c>
      <c r="AX402" s="82">
        <v>0</v>
      </c>
      <c r="AY402" s="143">
        <f t="shared" si="40"/>
        <v>26100000</v>
      </c>
      <c r="AZ402" s="84">
        <f t="shared" si="41"/>
        <v>0</v>
      </c>
      <c r="BA402" s="85">
        <v>0</v>
      </c>
      <c r="BB402" s="81" t="s">
        <v>73</v>
      </c>
      <c r="BC402" s="72" t="s">
        <v>123</v>
      </c>
      <c r="BD402" s="289" t="s">
        <v>6734</v>
      </c>
      <c r="BE402" s="71" t="s">
        <v>65</v>
      </c>
      <c r="BF402" s="71" t="s">
        <v>65</v>
      </c>
    </row>
    <row r="403" spans="2:58" x14ac:dyDescent="0.25">
      <c r="B403" s="71">
        <v>2025</v>
      </c>
      <c r="C403" s="71">
        <v>891780111</v>
      </c>
      <c r="D403" s="71" t="s">
        <v>63</v>
      </c>
      <c r="E403" s="102" t="s">
        <v>6733</v>
      </c>
      <c r="F403" s="72" t="s">
        <v>6732</v>
      </c>
      <c r="G403" s="72">
        <v>0</v>
      </c>
      <c r="H403" s="72" t="s">
        <v>71</v>
      </c>
      <c r="I403" s="72" t="s">
        <v>2884</v>
      </c>
      <c r="J403" s="104" t="s">
        <v>81</v>
      </c>
      <c r="K403" s="75" t="s">
        <v>6731</v>
      </c>
      <c r="L403" s="76">
        <v>29000000</v>
      </c>
      <c r="M403" s="72" t="s">
        <v>66</v>
      </c>
      <c r="N403" s="75" t="s">
        <v>6730</v>
      </c>
      <c r="O403" s="75">
        <v>1083000946</v>
      </c>
      <c r="P403" s="75">
        <v>1674</v>
      </c>
      <c r="Q403" s="78">
        <v>45862</v>
      </c>
      <c r="R403" s="75">
        <v>2142840000</v>
      </c>
      <c r="S403" s="78">
        <v>45866</v>
      </c>
      <c r="T403" s="76">
        <v>29000000</v>
      </c>
      <c r="U403" s="76">
        <v>27178</v>
      </c>
      <c r="V403" s="72" t="s">
        <v>65</v>
      </c>
      <c r="W403" s="76">
        <v>1082939683</v>
      </c>
      <c r="X403" s="104" t="s">
        <v>2881</v>
      </c>
      <c r="Y403" s="78">
        <v>45866</v>
      </c>
      <c r="Z403" s="78">
        <v>45866</v>
      </c>
      <c r="AA403" s="78" t="s">
        <v>73</v>
      </c>
      <c r="AB403" s="78">
        <v>46003</v>
      </c>
      <c r="AC403" s="102">
        <f t="shared" si="36"/>
        <v>137</v>
      </c>
      <c r="AD403" s="72">
        <v>0</v>
      </c>
      <c r="AE403" s="76">
        <v>0</v>
      </c>
      <c r="AF403" s="72">
        <v>0</v>
      </c>
      <c r="AG403" s="79" t="s">
        <v>73</v>
      </c>
      <c r="AH403" s="102">
        <f t="shared" si="37"/>
        <v>0</v>
      </c>
      <c r="AI403" s="72">
        <v>1</v>
      </c>
      <c r="AJ403" s="76">
        <v>2900000</v>
      </c>
      <c r="AK403" s="72" t="s">
        <v>73</v>
      </c>
      <c r="AL403" s="80" t="s">
        <v>73</v>
      </c>
      <c r="AM403" s="72">
        <v>0</v>
      </c>
      <c r="AN403" s="80" t="s">
        <v>73</v>
      </c>
      <c r="AO403" s="80" t="s">
        <v>73</v>
      </c>
      <c r="AP403" s="80" t="s">
        <v>73</v>
      </c>
      <c r="AQ403" s="102">
        <f t="shared" si="38"/>
        <v>0</v>
      </c>
      <c r="AR403" s="102">
        <f t="shared" si="39"/>
        <v>26100000</v>
      </c>
      <c r="AS403" s="72" t="s">
        <v>319</v>
      </c>
      <c r="AT403" s="76">
        <v>0</v>
      </c>
      <c r="AU403" s="72" t="s">
        <v>319</v>
      </c>
      <c r="AV403" s="76">
        <v>0</v>
      </c>
      <c r="AW403" s="81" t="s">
        <v>73</v>
      </c>
      <c r="AX403" s="82">
        <v>0</v>
      </c>
      <c r="AY403" s="143">
        <f t="shared" si="40"/>
        <v>26100000</v>
      </c>
      <c r="AZ403" s="84">
        <f t="shared" si="41"/>
        <v>0</v>
      </c>
      <c r="BA403" s="85">
        <v>0</v>
      </c>
      <c r="BB403" s="81" t="s">
        <v>73</v>
      </c>
      <c r="BC403" s="72" t="s">
        <v>123</v>
      </c>
      <c r="BD403" s="289" t="s">
        <v>6729</v>
      </c>
      <c r="BE403" s="71" t="s">
        <v>65</v>
      </c>
      <c r="BF403" s="71" t="s">
        <v>65</v>
      </c>
    </row>
    <row r="404" spans="2:58" x14ac:dyDescent="0.25">
      <c r="B404" s="71">
        <v>2025</v>
      </c>
      <c r="C404" s="71">
        <v>891780111</v>
      </c>
      <c r="D404" s="71" t="s">
        <v>63</v>
      </c>
      <c r="E404" s="102" t="s">
        <v>6728</v>
      </c>
      <c r="F404" s="72" t="s">
        <v>6727</v>
      </c>
      <c r="G404" s="72">
        <v>0</v>
      </c>
      <c r="H404" s="72" t="s">
        <v>71</v>
      </c>
      <c r="I404" s="72" t="s">
        <v>2884</v>
      </c>
      <c r="J404" s="104" t="s">
        <v>81</v>
      </c>
      <c r="K404" s="75" t="s">
        <v>6726</v>
      </c>
      <c r="L404" s="76">
        <v>21040000</v>
      </c>
      <c r="M404" s="72" t="s">
        <v>66</v>
      </c>
      <c r="N404" s="75" t="s">
        <v>6725</v>
      </c>
      <c r="O404" s="75">
        <v>1082888303</v>
      </c>
      <c r="P404" s="75">
        <v>1674</v>
      </c>
      <c r="Q404" s="78">
        <v>45862</v>
      </c>
      <c r="R404" s="75">
        <v>2142840000</v>
      </c>
      <c r="S404" s="78">
        <v>45866</v>
      </c>
      <c r="T404" s="76">
        <v>21040000</v>
      </c>
      <c r="U404" s="76">
        <v>27179</v>
      </c>
      <c r="V404" s="72" t="s">
        <v>65</v>
      </c>
      <c r="W404" s="76">
        <v>1082939683</v>
      </c>
      <c r="X404" s="104" t="s">
        <v>2881</v>
      </c>
      <c r="Y404" s="78">
        <v>45866</v>
      </c>
      <c r="Z404" s="78">
        <v>45866</v>
      </c>
      <c r="AA404" s="78" t="s">
        <v>73</v>
      </c>
      <c r="AB404" s="78">
        <v>46003</v>
      </c>
      <c r="AC404" s="102">
        <f t="shared" si="36"/>
        <v>137</v>
      </c>
      <c r="AD404" s="72">
        <v>0</v>
      </c>
      <c r="AE404" s="76">
        <v>0</v>
      </c>
      <c r="AF404" s="72">
        <v>0</v>
      </c>
      <c r="AG404" s="79" t="s">
        <v>73</v>
      </c>
      <c r="AH404" s="102">
        <f t="shared" si="37"/>
        <v>0</v>
      </c>
      <c r="AI404" s="72">
        <v>1</v>
      </c>
      <c r="AJ404" s="76">
        <v>2104000</v>
      </c>
      <c r="AK404" s="72" t="s">
        <v>73</v>
      </c>
      <c r="AL404" s="80" t="s">
        <v>73</v>
      </c>
      <c r="AM404" s="72">
        <v>0</v>
      </c>
      <c r="AN404" s="80" t="s">
        <v>73</v>
      </c>
      <c r="AO404" s="80" t="s">
        <v>73</v>
      </c>
      <c r="AP404" s="80" t="s">
        <v>73</v>
      </c>
      <c r="AQ404" s="102">
        <f t="shared" si="38"/>
        <v>0</v>
      </c>
      <c r="AR404" s="102">
        <f t="shared" si="39"/>
        <v>18936000</v>
      </c>
      <c r="AS404" s="72" t="s">
        <v>319</v>
      </c>
      <c r="AT404" s="76">
        <v>0</v>
      </c>
      <c r="AU404" s="72" t="s">
        <v>319</v>
      </c>
      <c r="AV404" s="76">
        <v>0</v>
      </c>
      <c r="AW404" s="81" t="s">
        <v>73</v>
      </c>
      <c r="AX404" s="82">
        <v>0</v>
      </c>
      <c r="AY404" s="143">
        <f t="shared" si="40"/>
        <v>18936000</v>
      </c>
      <c r="AZ404" s="84">
        <f t="shared" si="41"/>
        <v>0</v>
      </c>
      <c r="BA404" s="85">
        <v>0</v>
      </c>
      <c r="BB404" s="81" t="s">
        <v>73</v>
      </c>
      <c r="BC404" s="72" t="s">
        <v>123</v>
      </c>
      <c r="BD404" s="289" t="s">
        <v>6724</v>
      </c>
      <c r="BE404" s="71" t="s">
        <v>65</v>
      </c>
      <c r="BF404" s="71" t="s">
        <v>65</v>
      </c>
    </row>
    <row r="405" spans="2:58" x14ac:dyDescent="0.25">
      <c r="B405" s="71">
        <v>2025</v>
      </c>
      <c r="C405" s="71">
        <v>891780111</v>
      </c>
      <c r="D405" s="71" t="s">
        <v>63</v>
      </c>
      <c r="E405" s="189" t="s">
        <v>6723</v>
      </c>
      <c r="F405" s="125" t="s">
        <v>6722</v>
      </c>
      <c r="G405" s="72">
        <v>0</v>
      </c>
      <c r="H405" s="72" t="s">
        <v>71</v>
      </c>
      <c r="I405" s="124" t="s">
        <v>2884</v>
      </c>
      <c r="J405" s="130" t="s">
        <v>81</v>
      </c>
      <c r="K405" s="102" t="s">
        <v>6713</v>
      </c>
      <c r="L405" s="102">
        <v>21040000</v>
      </c>
      <c r="M405" s="72" t="s">
        <v>66</v>
      </c>
      <c r="N405" s="102" t="s">
        <v>6721</v>
      </c>
      <c r="O405" s="102">
        <v>1085228308</v>
      </c>
      <c r="P405" s="75">
        <v>1674</v>
      </c>
      <c r="Q405" s="78">
        <v>45862</v>
      </c>
      <c r="R405" s="75">
        <v>2142840000</v>
      </c>
      <c r="S405" s="78">
        <v>45866</v>
      </c>
      <c r="T405" s="76">
        <v>21040000</v>
      </c>
      <c r="U405" s="102">
        <v>27180</v>
      </c>
      <c r="V405" s="72" t="s">
        <v>65</v>
      </c>
      <c r="W405" s="102">
        <v>1082939683</v>
      </c>
      <c r="X405" s="104" t="s">
        <v>2881</v>
      </c>
      <c r="Y405" s="291">
        <v>45866</v>
      </c>
      <c r="Z405" s="291">
        <v>45866</v>
      </c>
      <c r="AA405" s="78" t="s">
        <v>73</v>
      </c>
      <c r="AB405" s="291">
        <v>46003</v>
      </c>
      <c r="AC405" s="102">
        <f t="shared" si="36"/>
        <v>137</v>
      </c>
      <c r="AD405" s="72">
        <v>0</v>
      </c>
      <c r="AE405" s="76">
        <v>0</v>
      </c>
      <c r="AF405" s="72">
        <v>0</v>
      </c>
      <c r="AG405" s="79" t="s">
        <v>73</v>
      </c>
      <c r="AH405" s="102">
        <f t="shared" si="37"/>
        <v>0</v>
      </c>
      <c r="AI405" s="72">
        <v>1</v>
      </c>
      <c r="AJ405" s="76">
        <v>2104000</v>
      </c>
      <c r="AK405" s="72" t="s">
        <v>73</v>
      </c>
      <c r="AL405" s="80" t="s">
        <v>73</v>
      </c>
      <c r="AM405" s="72">
        <v>0</v>
      </c>
      <c r="AN405" s="80" t="s">
        <v>73</v>
      </c>
      <c r="AO405" s="80" t="s">
        <v>73</v>
      </c>
      <c r="AP405" s="80" t="s">
        <v>73</v>
      </c>
      <c r="AQ405" s="102">
        <f t="shared" si="38"/>
        <v>0</v>
      </c>
      <c r="AR405" s="102">
        <f t="shared" si="39"/>
        <v>18936000</v>
      </c>
      <c r="AS405" s="125" t="s">
        <v>319</v>
      </c>
      <c r="AT405" s="292">
        <v>0</v>
      </c>
      <c r="AU405" s="72" t="s">
        <v>319</v>
      </c>
      <c r="AV405" s="76">
        <v>0</v>
      </c>
      <c r="AW405" s="81" t="s">
        <v>73</v>
      </c>
      <c r="AX405" s="82">
        <v>0</v>
      </c>
      <c r="AY405" s="143">
        <f t="shared" si="40"/>
        <v>18936000</v>
      </c>
      <c r="AZ405" s="84">
        <f t="shared" si="41"/>
        <v>0</v>
      </c>
      <c r="BA405" s="85">
        <v>0</v>
      </c>
      <c r="BB405" s="81" t="s">
        <v>73</v>
      </c>
      <c r="BC405" s="72" t="s">
        <v>123</v>
      </c>
      <c r="BD405" s="230" t="s">
        <v>6720</v>
      </c>
      <c r="BE405" s="71" t="s">
        <v>65</v>
      </c>
      <c r="BF405" s="71" t="s">
        <v>65</v>
      </c>
    </row>
    <row r="406" spans="2:58" x14ac:dyDescent="0.25">
      <c r="B406" s="71">
        <v>2025</v>
      </c>
      <c r="C406" s="71">
        <v>891780111</v>
      </c>
      <c r="D406" s="71" t="s">
        <v>63</v>
      </c>
      <c r="E406" s="189" t="s">
        <v>6719</v>
      </c>
      <c r="F406" s="71" t="s">
        <v>6718</v>
      </c>
      <c r="G406" s="72">
        <v>0</v>
      </c>
      <c r="H406" s="72" t="s">
        <v>71</v>
      </c>
      <c r="I406" s="72" t="s">
        <v>2884</v>
      </c>
      <c r="J406" s="104" t="s">
        <v>81</v>
      </c>
      <c r="K406" s="75" t="s">
        <v>6713</v>
      </c>
      <c r="L406" s="76">
        <v>21040000</v>
      </c>
      <c r="M406" s="72" t="s">
        <v>66</v>
      </c>
      <c r="N406" s="75" t="s">
        <v>6717</v>
      </c>
      <c r="O406" s="75">
        <v>85467015</v>
      </c>
      <c r="P406" s="75">
        <v>1674</v>
      </c>
      <c r="Q406" s="78">
        <v>45862</v>
      </c>
      <c r="R406" s="75">
        <v>2142840000</v>
      </c>
      <c r="S406" s="80">
        <v>45866</v>
      </c>
      <c r="T406" s="76">
        <v>21040000</v>
      </c>
      <c r="U406" s="76">
        <v>27181</v>
      </c>
      <c r="V406" s="72" t="s">
        <v>65</v>
      </c>
      <c r="W406" s="76">
        <v>1082939683</v>
      </c>
      <c r="X406" s="104" t="s">
        <v>2881</v>
      </c>
      <c r="Y406" s="80">
        <v>45866</v>
      </c>
      <c r="Z406" s="80">
        <v>45866</v>
      </c>
      <c r="AA406" s="78" t="s">
        <v>73</v>
      </c>
      <c r="AB406" s="78">
        <v>46003</v>
      </c>
      <c r="AC406" s="102">
        <f t="shared" si="36"/>
        <v>137</v>
      </c>
      <c r="AD406" s="72">
        <v>0</v>
      </c>
      <c r="AE406" s="76">
        <v>0</v>
      </c>
      <c r="AF406" s="72">
        <v>0</v>
      </c>
      <c r="AG406" s="79" t="s">
        <v>73</v>
      </c>
      <c r="AH406" s="102">
        <f t="shared" si="37"/>
        <v>0</v>
      </c>
      <c r="AI406" s="72">
        <v>1</v>
      </c>
      <c r="AJ406" s="76">
        <v>2104000</v>
      </c>
      <c r="AK406" s="72" t="s">
        <v>73</v>
      </c>
      <c r="AL406" s="80" t="s">
        <v>73</v>
      </c>
      <c r="AM406" s="72">
        <v>0</v>
      </c>
      <c r="AN406" s="80" t="s">
        <v>73</v>
      </c>
      <c r="AO406" s="80" t="s">
        <v>73</v>
      </c>
      <c r="AP406" s="80" t="s">
        <v>73</v>
      </c>
      <c r="AQ406" s="102">
        <f t="shared" si="38"/>
        <v>0</v>
      </c>
      <c r="AR406" s="102">
        <f t="shared" si="39"/>
        <v>18936000</v>
      </c>
      <c r="AS406" s="72" t="s">
        <v>319</v>
      </c>
      <c r="AT406" s="76">
        <v>0</v>
      </c>
      <c r="AU406" s="72" t="s">
        <v>319</v>
      </c>
      <c r="AV406" s="76">
        <v>0</v>
      </c>
      <c r="AW406" s="81" t="s">
        <v>73</v>
      </c>
      <c r="AX406" s="82">
        <v>0</v>
      </c>
      <c r="AY406" s="143">
        <f t="shared" si="40"/>
        <v>18936000</v>
      </c>
      <c r="AZ406" s="84">
        <f t="shared" si="41"/>
        <v>0</v>
      </c>
      <c r="BA406" s="85">
        <v>0</v>
      </c>
      <c r="BB406" s="81" t="s">
        <v>73</v>
      </c>
      <c r="BC406" s="72" t="s">
        <v>123</v>
      </c>
      <c r="BD406" s="289" t="s">
        <v>6716</v>
      </c>
      <c r="BE406" s="71" t="s">
        <v>65</v>
      </c>
      <c r="BF406" s="71" t="s">
        <v>65</v>
      </c>
    </row>
    <row r="407" spans="2:58" x14ac:dyDescent="0.25">
      <c r="B407" s="71">
        <v>2025</v>
      </c>
      <c r="C407" s="71">
        <v>891780111</v>
      </c>
      <c r="D407" s="71" t="s">
        <v>63</v>
      </c>
      <c r="E407" s="102" t="s">
        <v>6715</v>
      </c>
      <c r="F407" s="72" t="s">
        <v>6714</v>
      </c>
      <c r="G407" s="72">
        <v>0</v>
      </c>
      <c r="H407" s="72" t="s">
        <v>71</v>
      </c>
      <c r="I407" s="72" t="s">
        <v>2884</v>
      </c>
      <c r="J407" s="104" t="s">
        <v>81</v>
      </c>
      <c r="K407" s="75" t="s">
        <v>6713</v>
      </c>
      <c r="L407" s="76">
        <v>21040000</v>
      </c>
      <c r="M407" s="72" t="s">
        <v>66</v>
      </c>
      <c r="N407" s="75" t="s">
        <v>6712</v>
      </c>
      <c r="O407" s="75">
        <v>1082982756</v>
      </c>
      <c r="P407" s="75">
        <v>1674</v>
      </c>
      <c r="Q407" s="78">
        <v>45862</v>
      </c>
      <c r="R407" s="75">
        <v>2142840000</v>
      </c>
      <c r="S407" s="78">
        <v>45866</v>
      </c>
      <c r="T407" s="76">
        <v>21040000</v>
      </c>
      <c r="U407" s="76">
        <v>27182</v>
      </c>
      <c r="V407" s="72" t="s">
        <v>65</v>
      </c>
      <c r="W407" s="76">
        <v>1082939683</v>
      </c>
      <c r="X407" s="104" t="s">
        <v>2881</v>
      </c>
      <c r="Y407" s="78">
        <v>45866</v>
      </c>
      <c r="Z407" s="78">
        <v>45866</v>
      </c>
      <c r="AA407" s="78" t="s">
        <v>73</v>
      </c>
      <c r="AB407" s="78">
        <v>46003</v>
      </c>
      <c r="AC407" s="102">
        <f t="shared" si="36"/>
        <v>137</v>
      </c>
      <c r="AD407" s="72">
        <v>0</v>
      </c>
      <c r="AE407" s="76">
        <v>0</v>
      </c>
      <c r="AF407" s="72">
        <v>0</v>
      </c>
      <c r="AG407" s="79" t="s">
        <v>73</v>
      </c>
      <c r="AH407" s="102">
        <f t="shared" si="37"/>
        <v>0</v>
      </c>
      <c r="AI407" s="72">
        <v>1</v>
      </c>
      <c r="AJ407" s="76">
        <v>2104000</v>
      </c>
      <c r="AK407" s="72" t="s">
        <v>73</v>
      </c>
      <c r="AL407" s="80" t="s">
        <v>73</v>
      </c>
      <c r="AM407" s="72">
        <v>0</v>
      </c>
      <c r="AN407" s="80" t="s">
        <v>73</v>
      </c>
      <c r="AO407" s="80" t="s">
        <v>73</v>
      </c>
      <c r="AP407" s="80" t="s">
        <v>73</v>
      </c>
      <c r="AQ407" s="102">
        <f t="shared" si="38"/>
        <v>0</v>
      </c>
      <c r="AR407" s="102">
        <f t="shared" si="39"/>
        <v>18936000</v>
      </c>
      <c r="AS407" s="72" t="s">
        <v>319</v>
      </c>
      <c r="AT407" s="76">
        <v>0</v>
      </c>
      <c r="AU407" s="72" t="s">
        <v>319</v>
      </c>
      <c r="AV407" s="76">
        <v>0</v>
      </c>
      <c r="AW407" s="81" t="s">
        <v>73</v>
      </c>
      <c r="AX407" s="82">
        <v>0</v>
      </c>
      <c r="AY407" s="143">
        <f t="shared" si="40"/>
        <v>18936000</v>
      </c>
      <c r="AZ407" s="84">
        <f t="shared" si="41"/>
        <v>0</v>
      </c>
      <c r="BA407" s="85">
        <v>0</v>
      </c>
      <c r="BB407" s="81" t="s">
        <v>73</v>
      </c>
      <c r="BC407" s="72" t="s">
        <v>123</v>
      </c>
      <c r="BD407" s="289" t="s">
        <v>6711</v>
      </c>
      <c r="BE407" s="71" t="s">
        <v>65</v>
      </c>
      <c r="BF407" s="71" t="s">
        <v>65</v>
      </c>
    </row>
    <row r="408" spans="2:58" x14ac:dyDescent="0.25">
      <c r="B408" s="71">
        <v>2025</v>
      </c>
      <c r="C408" s="71">
        <v>891780111</v>
      </c>
      <c r="D408" s="71" t="s">
        <v>63</v>
      </c>
      <c r="E408" s="102" t="s">
        <v>6710</v>
      </c>
      <c r="F408" s="72" t="s">
        <v>6709</v>
      </c>
      <c r="G408" s="72">
        <v>0</v>
      </c>
      <c r="H408" s="72" t="s">
        <v>71</v>
      </c>
      <c r="I408" s="72" t="s">
        <v>2884</v>
      </c>
      <c r="J408" s="104" t="s">
        <v>81</v>
      </c>
      <c r="K408" s="75" t="s">
        <v>6708</v>
      </c>
      <c r="L408" s="76">
        <v>21040000</v>
      </c>
      <c r="M408" s="72" t="s">
        <v>66</v>
      </c>
      <c r="N408" s="75" t="s">
        <v>6707</v>
      </c>
      <c r="O408" s="75">
        <v>1140817466</v>
      </c>
      <c r="P408" s="75">
        <v>1674</v>
      </c>
      <c r="Q408" s="78">
        <v>45862</v>
      </c>
      <c r="R408" s="75">
        <v>2142840000</v>
      </c>
      <c r="S408" s="78">
        <v>45866</v>
      </c>
      <c r="T408" s="76">
        <v>21040000</v>
      </c>
      <c r="U408" s="76">
        <v>27183</v>
      </c>
      <c r="V408" s="72" t="s">
        <v>65</v>
      </c>
      <c r="W408" s="76">
        <v>1082939683</v>
      </c>
      <c r="X408" s="104" t="s">
        <v>2881</v>
      </c>
      <c r="Y408" s="78">
        <v>45866</v>
      </c>
      <c r="Z408" s="78">
        <v>45866</v>
      </c>
      <c r="AA408" s="78" t="s">
        <v>73</v>
      </c>
      <c r="AB408" s="78">
        <v>46003</v>
      </c>
      <c r="AC408" s="102">
        <f t="shared" si="36"/>
        <v>137</v>
      </c>
      <c r="AD408" s="72">
        <v>0</v>
      </c>
      <c r="AE408" s="76">
        <v>0</v>
      </c>
      <c r="AF408" s="72">
        <v>0</v>
      </c>
      <c r="AG408" s="79" t="s">
        <v>73</v>
      </c>
      <c r="AH408" s="102">
        <f t="shared" si="37"/>
        <v>0</v>
      </c>
      <c r="AI408" s="72">
        <v>1</v>
      </c>
      <c r="AJ408" s="76">
        <v>2104000</v>
      </c>
      <c r="AK408" s="72" t="s">
        <v>73</v>
      </c>
      <c r="AL408" s="80" t="s">
        <v>73</v>
      </c>
      <c r="AM408" s="72">
        <v>0</v>
      </c>
      <c r="AN408" s="80" t="s">
        <v>73</v>
      </c>
      <c r="AO408" s="80" t="s">
        <v>73</v>
      </c>
      <c r="AP408" s="80" t="s">
        <v>73</v>
      </c>
      <c r="AQ408" s="102">
        <f t="shared" si="38"/>
        <v>0</v>
      </c>
      <c r="AR408" s="102">
        <f t="shared" si="39"/>
        <v>18936000</v>
      </c>
      <c r="AS408" s="72" t="s">
        <v>319</v>
      </c>
      <c r="AT408" s="76">
        <v>0</v>
      </c>
      <c r="AU408" s="72" t="s">
        <v>319</v>
      </c>
      <c r="AV408" s="76">
        <v>0</v>
      </c>
      <c r="AW408" s="81" t="s">
        <v>73</v>
      </c>
      <c r="AX408" s="82">
        <v>0</v>
      </c>
      <c r="AY408" s="143">
        <f t="shared" si="40"/>
        <v>18936000</v>
      </c>
      <c r="AZ408" s="84">
        <f t="shared" si="41"/>
        <v>0</v>
      </c>
      <c r="BA408" s="85">
        <v>0</v>
      </c>
      <c r="BB408" s="81" t="s">
        <v>73</v>
      </c>
      <c r="BC408" s="72" t="s">
        <v>123</v>
      </c>
      <c r="BD408" s="289" t="s">
        <v>6706</v>
      </c>
      <c r="BE408" s="71" t="s">
        <v>65</v>
      </c>
      <c r="BF408" s="71" t="s">
        <v>65</v>
      </c>
    </row>
    <row r="409" spans="2:58" x14ac:dyDescent="0.25">
      <c r="B409" s="71">
        <v>2025</v>
      </c>
      <c r="C409" s="71">
        <v>891780111</v>
      </c>
      <c r="D409" s="71" t="s">
        <v>63</v>
      </c>
      <c r="E409" s="102" t="s">
        <v>6705</v>
      </c>
      <c r="F409" s="72" t="s">
        <v>6704</v>
      </c>
      <c r="G409" s="72">
        <v>0</v>
      </c>
      <c r="H409" s="72" t="s">
        <v>71</v>
      </c>
      <c r="I409" s="72" t="s">
        <v>2884</v>
      </c>
      <c r="J409" s="104" t="s">
        <v>81</v>
      </c>
      <c r="K409" s="75" t="s">
        <v>6703</v>
      </c>
      <c r="L409" s="76">
        <v>21040000</v>
      </c>
      <c r="M409" s="72" t="s">
        <v>66</v>
      </c>
      <c r="N409" s="75" t="s">
        <v>6702</v>
      </c>
      <c r="O409" s="75">
        <v>45578818</v>
      </c>
      <c r="P409" s="75">
        <v>1674</v>
      </c>
      <c r="Q409" s="78">
        <v>45862</v>
      </c>
      <c r="R409" s="75">
        <v>2142840000</v>
      </c>
      <c r="S409" s="78">
        <v>45866</v>
      </c>
      <c r="T409" s="76">
        <v>21040000</v>
      </c>
      <c r="U409" s="76">
        <v>27184</v>
      </c>
      <c r="V409" s="72" t="s">
        <v>65</v>
      </c>
      <c r="W409" s="76">
        <v>1082939683</v>
      </c>
      <c r="X409" s="104" t="s">
        <v>2881</v>
      </c>
      <c r="Y409" s="78">
        <v>45866</v>
      </c>
      <c r="Z409" s="78">
        <v>45866</v>
      </c>
      <c r="AA409" s="78" t="s">
        <v>73</v>
      </c>
      <c r="AB409" s="78">
        <v>46003</v>
      </c>
      <c r="AC409" s="102">
        <f t="shared" si="36"/>
        <v>137</v>
      </c>
      <c r="AD409" s="72">
        <v>0</v>
      </c>
      <c r="AE409" s="76">
        <v>0</v>
      </c>
      <c r="AF409" s="72">
        <v>0</v>
      </c>
      <c r="AG409" s="79" t="s">
        <v>73</v>
      </c>
      <c r="AH409" s="102">
        <f t="shared" si="37"/>
        <v>0</v>
      </c>
      <c r="AI409" s="72">
        <v>1</v>
      </c>
      <c r="AJ409" s="76">
        <v>2104000</v>
      </c>
      <c r="AK409" s="72" t="s">
        <v>73</v>
      </c>
      <c r="AL409" s="80" t="s">
        <v>73</v>
      </c>
      <c r="AM409" s="72">
        <v>0</v>
      </c>
      <c r="AN409" s="80" t="s">
        <v>73</v>
      </c>
      <c r="AO409" s="80" t="s">
        <v>73</v>
      </c>
      <c r="AP409" s="80" t="s">
        <v>73</v>
      </c>
      <c r="AQ409" s="102">
        <f t="shared" si="38"/>
        <v>0</v>
      </c>
      <c r="AR409" s="102">
        <f t="shared" si="39"/>
        <v>18936000</v>
      </c>
      <c r="AS409" s="72" t="s">
        <v>319</v>
      </c>
      <c r="AT409" s="76">
        <v>0</v>
      </c>
      <c r="AU409" s="72" t="s">
        <v>319</v>
      </c>
      <c r="AV409" s="76">
        <v>0</v>
      </c>
      <c r="AW409" s="81" t="s">
        <v>73</v>
      </c>
      <c r="AX409" s="82">
        <v>0</v>
      </c>
      <c r="AY409" s="143">
        <f t="shared" si="40"/>
        <v>18936000</v>
      </c>
      <c r="AZ409" s="84">
        <f t="shared" si="41"/>
        <v>0</v>
      </c>
      <c r="BA409" s="85">
        <v>0</v>
      </c>
      <c r="BB409" s="81" t="s">
        <v>73</v>
      </c>
      <c r="BC409" s="72" t="s">
        <v>123</v>
      </c>
      <c r="BD409" s="289" t="s">
        <v>6701</v>
      </c>
      <c r="BE409" s="71" t="s">
        <v>65</v>
      </c>
      <c r="BF409" s="71" t="s">
        <v>65</v>
      </c>
    </row>
    <row r="410" spans="2:58" x14ac:dyDescent="0.25">
      <c r="B410" s="71">
        <v>2025</v>
      </c>
      <c r="C410" s="71">
        <v>891780111</v>
      </c>
      <c r="D410" s="71" t="s">
        <v>63</v>
      </c>
      <c r="E410" s="102" t="s">
        <v>6700</v>
      </c>
      <c r="F410" s="72" t="s">
        <v>6699</v>
      </c>
      <c r="G410" s="72">
        <v>0</v>
      </c>
      <c r="H410" s="72" t="s">
        <v>71</v>
      </c>
      <c r="I410" s="72" t="s">
        <v>2884</v>
      </c>
      <c r="J410" s="104" t="s">
        <v>81</v>
      </c>
      <c r="K410" s="75" t="s">
        <v>6698</v>
      </c>
      <c r="L410" s="76">
        <v>26000000</v>
      </c>
      <c r="M410" s="72" t="s">
        <v>66</v>
      </c>
      <c r="N410" s="75" t="s">
        <v>6697</v>
      </c>
      <c r="O410" s="75">
        <v>1043605369</v>
      </c>
      <c r="P410" s="75">
        <v>1674</v>
      </c>
      <c r="Q410" s="78">
        <v>45862</v>
      </c>
      <c r="R410" s="75">
        <v>2142840000</v>
      </c>
      <c r="S410" s="78">
        <v>45866</v>
      </c>
      <c r="T410" s="76">
        <v>26000000</v>
      </c>
      <c r="U410" s="76">
        <v>27185</v>
      </c>
      <c r="V410" s="72" t="s">
        <v>65</v>
      </c>
      <c r="W410" s="76">
        <v>1082939683</v>
      </c>
      <c r="X410" s="104" t="s">
        <v>2881</v>
      </c>
      <c r="Y410" s="78">
        <v>45866</v>
      </c>
      <c r="Z410" s="78">
        <v>45866</v>
      </c>
      <c r="AA410" s="78" t="s">
        <v>73</v>
      </c>
      <c r="AB410" s="78">
        <v>46003</v>
      </c>
      <c r="AC410" s="102">
        <f t="shared" si="36"/>
        <v>137</v>
      </c>
      <c r="AD410" s="72">
        <v>0</v>
      </c>
      <c r="AE410" s="76">
        <v>0</v>
      </c>
      <c r="AF410" s="72">
        <v>0</v>
      </c>
      <c r="AG410" s="79" t="s">
        <v>73</v>
      </c>
      <c r="AH410" s="102">
        <f t="shared" si="37"/>
        <v>0</v>
      </c>
      <c r="AI410" s="72">
        <v>1</v>
      </c>
      <c r="AJ410" s="76">
        <v>2600000</v>
      </c>
      <c r="AK410" s="72" t="s">
        <v>73</v>
      </c>
      <c r="AL410" s="80" t="s">
        <v>73</v>
      </c>
      <c r="AM410" s="72">
        <v>0</v>
      </c>
      <c r="AN410" s="80" t="s">
        <v>73</v>
      </c>
      <c r="AO410" s="80" t="s">
        <v>73</v>
      </c>
      <c r="AP410" s="80" t="s">
        <v>73</v>
      </c>
      <c r="AQ410" s="102">
        <f t="shared" si="38"/>
        <v>0</v>
      </c>
      <c r="AR410" s="102">
        <f t="shared" si="39"/>
        <v>23400000</v>
      </c>
      <c r="AS410" s="72" t="s">
        <v>319</v>
      </c>
      <c r="AT410" s="76">
        <v>0</v>
      </c>
      <c r="AU410" s="72" t="s">
        <v>319</v>
      </c>
      <c r="AV410" s="76">
        <v>0</v>
      </c>
      <c r="AW410" s="81" t="s">
        <v>73</v>
      </c>
      <c r="AX410" s="82">
        <v>0</v>
      </c>
      <c r="AY410" s="143">
        <f t="shared" si="40"/>
        <v>23400000</v>
      </c>
      <c r="AZ410" s="84">
        <f t="shared" si="41"/>
        <v>0</v>
      </c>
      <c r="BA410" s="85">
        <v>0</v>
      </c>
      <c r="BB410" s="81" t="s">
        <v>73</v>
      </c>
      <c r="BC410" s="72" t="s">
        <v>123</v>
      </c>
      <c r="BD410" s="289" t="s">
        <v>6696</v>
      </c>
      <c r="BE410" s="71" t="s">
        <v>65</v>
      </c>
      <c r="BF410" s="71" t="s">
        <v>65</v>
      </c>
    </row>
    <row r="411" spans="2:58" x14ac:dyDescent="0.25">
      <c r="B411" s="71">
        <v>2025</v>
      </c>
      <c r="C411" s="71">
        <v>891780111</v>
      </c>
      <c r="D411" s="71" t="s">
        <v>63</v>
      </c>
      <c r="E411" s="102" t="s">
        <v>6695</v>
      </c>
      <c r="F411" s="72" t="s">
        <v>6694</v>
      </c>
      <c r="G411" s="72">
        <v>0</v>
      </c>
      <c r="H411" s="72" t="s">
        <v>71</v>
      </c>
      <c r="I411" s="72" t="s">
        <v>2884</v>
      </c>
      <c r="J411" s="104" t="s">
        <v>81</v>
      </c>
      <c r="K411" s="75" t="s">
        <v>6460</v>
      </c>
      <c r="L411" s="76">
        <v>26000000</v>
      </c>
      <c r="M411" s="72" t="s">
        <v>66</v>
      </c>
      <c r="N411" s="75" t="s">
        <v>6693</v>
      </c>
      <c r="O411" s="75">
        <v>73571717</v>
      </c>
      <c r="P411" s="75">
        <v>1674</v>
      </c>
      <c r="Q411" s="78">
        <v>45862</v>
      </c>
      <c r="R411" s="75">
        <v>2142840000</v>
      </c>
      <c r="S411" s="78">
        <v>45866</v>
      </c>
      <c r="T411" s="76">
        <v>26000000</v>
      </c>
      <c r="U411" s="76">
        <v>27186</v>
      </c>
      <c r="V411" s="72" t="s">
        <v>65</v>
      </c>
      <c r="W411" s="76">
        <v>1082939683</v>
      </c>
      <c r="X411" s="104" t="s">
        <v>2881</v>
      </c>
      <c r="Y411" s="78">
        <v>45866</v>
      </c>
      <c r="Z411" s="78">
        <v>45866</v>
      </c>
      <c r="AA411" s="78" t="s">
        <v>73</v>
      </c>
      <c r="AB411" s="78">
        <v>46003</v>
      </c>
      <c r="AC411" s="102">
        <f t="shared" si="36"/>
        <v>137</v>
      </c>
      <c r="AD411" s="72">
        <v>0</v>
      </c>
      <c r="AE411" s="76">
        <v>0</v>
      </c>
      <c r="AF411" s="72">
        <v>0</v>
      </c>
      <c r="AG411" s="79" t="s">
        <v>73</v>
      </c>
      <c r="AH411" s="102">
        <f t="shared" si="37"/>
        <v>0</v>
      </c>
      <c r="AI411" s="72">
        <v>1</v>
      </c>
      <c r="AJ411" s="76">
        <v>2600000</v>
      </c>
      <c r="AK411" s="72" t="s">
        <v>73</v>
      </c>
      <c r="AL411" s="80" t="s">
        <v>73</v>
      </c>
      <c r="AM411" s="72">
        <v>0</v>
      </c>
      <c r="AN411" s="80" t="s">
        <v>73</v>
      </c>
      <c r="AO411" s="80" t="s">
        <v>73</v>
      </c>
      <c r="AP411" s="80" t="s">
        <v>73</v>
      </c>
      <c r="AQ411" s="102">
        <f t="shared" si="38"/>
        <v>0</v>
      </c>
      <c r="AR411" s="102">
        <f t="shared" si="39"/>
        <v>23400000</v>
      </c>
      <c r="AS411" s="72" t="s">
        <v>319</v>
      </c>
      <c r="AT411" s="76">
        <v>0</v>
      </c>
      <c r="AU411" s="72" t="s">
        <v>319</v>
      </c>
      <c r="AV411" s="76">
        <v>0</v>
      </c>
      <c r="AW411" s="81" t="s">
        <v>73</v>
      </c>
      <c r="AX411" s="82">
        <v>0</v>
      </c>
      <c r="AY411" s="143">
        <f t="shared" si="40"/>
        <v>23400000</v>
      </c>
      <c r="AZ411" s="84">
        <f t="shared" si="41"/>
        <v>0</v>
      </c>
      <c r="BA411" s="85">
        <v>0</v>
      </c>
      <c r="BB411" s="81" t="s">
        <v>73</v>
      </c>
      <c r="BC411" s="72" t="s">
        <v>123</v>
      </c>
      <c r="BD411" s="289" t="s">
        <v>6692</v>
      </c>
      <c r="BE411" s="71" t="s">
        <v>65</v>
      </c>
      <c r="BF411" s="71" t="s">
        <v>65</v>
      </c>
    </row>
    <row r="412" spans="2:58" x14ac:dyDescent="0.25">
      <c r="B412" s="71">
        <v>2025</v>
      </c>
      <c r="C412" s="71">
        <v>891780111</v>
      </c>
      <c r="D412" s="71" t="s">
        <v>63</v>
      </c>
      <c r="E412" s="102" t="s">
        <v>6691</v>
      </c>
      <c r="F412" s="72" t="s">
        <v>6690</v>
      </c>
      <c r="G412" s="72">
        <v>0</v>
      </c>
      <c r="H412" s="72" t="s">
        <v>71</v>
      </c>
      <c r="I412" s="72" t="s">
        <v>2884</v>
      </c>
      <c r="J412" s="104" t="s">
        <v>81</v>
      </c>
      <c r="K412" s="75" t="s">
        <v>6689</v>
      </c>
      <c r="L412" s="76">
        <v>21040000</v>
      </c>
      <c r="M412" s="72" t="s">
        <v>66</v>
      </c>
      <c r="N412" s="75" t="s">
        <v>6688</v>
      </c>
      <c r="O412" s="75">
        <v>1118863030</v>
      </c>
      <c r="P412" s="75">
        <v>1674</v>
      </c>
      <c r="Q412" s="78">
        <v>45862</v>
      </c>
      <c r="R412" s="75">
        <v>2142840000</v>
      </c>
      <c r="S412" s="78">
        <v>45866</v>
      </c>
      <c r="T412" s="76">
        <v>21040000</v>
      </c>
      <c r="U412" s="76">
        <v>27187</v>
      </c>
      <c r="V412" s="72" t="s">
        <v>65</v>
      </c>
      <c r="W412" s="76">
        <v>1082939683</v>
      </c>
      <c r="X412" s="104" t="s">
        <v>2881</v>
      </c>
      <c r="Y412" s="78">
        <v>45866</v>
      </c>
      <c r="Z412" s="78">
        <v>45866</v>
      </c>
      <c r="AA412" s="78" t="s">
        <v>73</v>
      </c>
      <c r="AB412" s="78">
        <v>46003</v>
      </c>
      <c r="AC412" s="102">
        <f t="shared" si="36"/>
        <v>137</v>
      </c>
      <c r="AD412" s="72">
        <v>0</v>
      </c>
      <c r="AE412" s="76">
        <v>0</v>
      </c>
      <c r="AF412" s="72">
        <v>0</v>
      </c>
      <c r="AG412" s="79" t="s">
        <v>73</v>
      </c>
      <c r="AH412" s="102">
        <f t="shared" si="37"/>
        <v>0</v>
      </c>
      <c r="AI412" s="72">
        <v>1</v>
      </c>
      <c r="AJ412" s="76">
        <v>2104000</v>
      </c>
      <c r="AK412" s="72" t="s">
        <v>73</v>
      </c>
      <c r="AL412" s="80" t="s">
        <v>73</v>
      </c>
      <c r="AM412" s="72">
        <v>0</v>
      </c>
      <c r="AN412" s="80" t="s">
        <v>73</v>
      </c>
      <c r="AO412" s="80" t="s">
        <v>73</v>
      </c>
      <c r="AP412" s="80" t="s">
        <v>73</v>
      </c>
      <c r="AQ412" s="102">
        <f t="shared" si="38"/>
        <v>0</v>
      </c>
      <c r="AR412" s="102">
        <f t="shared" si="39"/>
        <v>18936000</v>
      </c>
      <c r="AS412" s="72" t="s">
        <v>319</v>
      </c>
      <c r="AT412" s="76">
        <v>0</v>
      </c>
      <c r="AU412" s="72" t="s">
        <v>319</v>
      </c>
      <c r="AV412" s="76">
        <v>0</v>
      </c>
      <c r="AW412" s="81" t="s">
        <v>73</v>
      </c>
      <c r="AX412" s="82">
        <v>0</v>
      </c>
      <c r="AY412" s="143">
        <f t="shared" si="40"/>
        <v>18936000</v>
      </c>
      <c r="AZ412" s="84">
        <f t="shared" si="41"/>
        <v>0</v>
      </c>
      <c r="BA412" s="85">
        <v>0</v>
      </c>
      <c r="BB412" s="81" t="s">
        <v>73</v>
      </c>
      <c r="BC412" s="72" t="s">
        <v>123</v>
      </c>
      <c r="BD412" s="289" t="s">
        <v>6687</v>
      </c>
      <c r="BE412" s="71" t="s">
        <v>65</v>
      </c>
      <c r="BF412" s="71" t="s">
        <v>65</v>
      </c>
    </row>
    <row r="413" spans="2:58" x14ac:dyDescent="0.25">
      <c r="B413" s="71">
        <v>2025</v>
      </c>
      <c r="C413" s="71">
        <v>891780111</v>
      </c>
      <c r="D413" s="71" t="s">
        <v>63</v>
      </c>
      <c r="E413" s="102" t="s">
        <v>6686</v>
      </c>
      <c r="F413" s="72" t="s">
        <v>6685</v>
      </c>
      <c r="G413" s="72">
        <v>0</v>
      </c>
      <c r="H413" s="72" t="s">
        <v>71</v>
      </c>
      <c r="I413" s="72" t="s">
        <v>2884</v>
      </c>
      <c r="J413" s="104" t="s">
        <v>81</v>
      </c>
      <c r="K413" s="75" t="s">
        <v>6684</v>
      </c>
      <c r="L413" s="76">
        <v>21040000</v>
      </c>
      <c r="M413" s="72" t="s">
        <v>66</v>
      </c>
      <c r="N413" s="75" t="s">
        <v>6683</v>
      </c>
      <c r="O413" s="75">
        <v>84457892</v>
      </c>
      <c r="P413" s="75">
        <v>1674</v>
      </c>
      <c r="Q413" s="78">
        <v>45862</v>
      </c>
      <c r="R413" s="75">
        <v>2142840000</v>
      </c>
      <c r="S413" s="78">
        <v>45866</v>
      </c>
      <c r="T413" s="76">
        <v>21040000</v>
      </c>
      <c r="U413" s="76">
        <v>27188</v>
      </c>
      <c r="V413" s="72" t="s">
        <v>65</v>
      </c>
      <c r="W413" s="76">
        <v>1082939683</v>
      </c>
      <c r="X413" s="104" t="s">
        <v>2881</v>
      </c>
      <c r="Y413" s="78">
        <v>45866</v>
      </c>
      <c r="Z413" s="78">
        <v>45866</v>
      </c>
      <c r="AA413" s="78" t="s">
        <v>73</v>
      </c>
      <c r="AB413" s="78">
        <v>46003</v>
      </c>
      <c r="AC413" s="102">
        <f t="shared" si="36"/>
        <v>137</v>
      </c>
      <c r="AD413" s="72">
        <v>0</v>
      </c>
      <c r="AE413" s="76">
        <v>0</v>
      </c>
      <c r="AF413" s="72">
        <v>0</v>
      </c>
      <c r="AG413" s="79" t="s">
        <v>73</v>
      </c>
      <c r="AH413" s="102">
        <f t="shared" si="37"/>
        <v>0</v>
      </c>
      <c r="AI413" s="72">
        <v>1</v>
      </c>
      <c r="AJ413" s="76">
        <v>2104000</v>
      </c>
      <c r="AK413" s="72" t="s">
        <v>73</v>
      </c>
      <c r="AL413" s="80" t="s">
        <v>73</v>
      </c>
      <c r="AM413" s="72">
        <v>0</v>
      </c>
      <c r="AN413" s="80" t="s">
        <v>73</v>
      </c>
      <c r="AO413" s="80" t="s">
        <v>73</v>
      </c>
      <c r="AP413" s="80" t="s">
        <v>73</v>
      </c>
      <c r="AQ413" s="102">
        <f t="shared" si="38"/>
        <v>0</v>
      </c>
      <c r="AR413" s="102">
        <f t="shared" si="39"/>
        <v>18936000</v>
      </c>
      <c r="AS413" s="72" t="s">
        <v>319</v>
      </c>
      <c r="AT413" s="76">
        <v>0</v>
      </c>
      <c r="AU413" s="72" t="s">
        <v>319</v>
      </c>
      <c r="AV413" s="76">
        <v>0</v>
      </c>
      <c r="AW413" s="81" t="s">
        <v>73</v>
      </c>
      <c r="AX413" s="82">
        <v>0</v>
      </c>
      <c r="AY413" s="143">
        <f t="shared" si="40"/>
        <v>18936000</v>
      </c>
      <c r="AZ413" s="84">
        <f t="shared" si="41"/>
        <v>0</v>
      </c>
      <c r="BA413" s="85">
        <v>0</v>
      </c>
      <c r="BB413" s="81" t="s">
        <v>73</v>
      </c>
      <c r="BC413" s="72" t="s">
        <v>123</v>
      </c>
      <c r="BD413" s="289" t="s">
        <v>6682</v>
      </c>
      <c r="BE413" s="71" t="s">
        <v>65</v>
      </c>
      <c r="BF413" s="71" t="s">
        <v>65</v>
      </c>
    </row>
    <row r="414" spans="2:58" x14ac:dyDescent="0.25">
      <c r="B414" s="71">
        <v>2025</v>
      </c>
      <c r="C414" s="71">
        <v>891780111</v>
      </c>
      <c r="D414" s="71" t="s">
        <v>63</v>
      </c>
      <c r="E414" s="102" t="s">
        <v>6681</v>
      </c>
      <c r="F414" s="72" t="s">
        <v>6680</v>
      </c>
      <c r="G414" s="72">
        <v>0</v>
      </c>
      <c r="H414" s="72" t="s">
        <v>71</v>
      </c>
      <c r="I414" s="72" t="s">
        <v>2884</v>
      </c>
      <c r="J414" s="104" t="s">
        <v>81</v>
      </c>
      <c r="K414" s="75" t="s">
        <v>6460</v>
      </c>
      <c r="L414" s="76">
        <v>26000000</v>
      </c>
      <c r="M414" s="72" t="s">
        <v>66</v>
      </c>
      <c r="N414" s="75" t="s">
        <v>6679</v>
      </c>
      <c r="O414" s="75">
        <v>1001897790</v>
      </c>
      <c r="P414" s="75">
        <v>1674</v>
      </c>
      <c r="Q414" s="78">
        <v>45862</v>
      </c>
      <c r="R414" s="75">
        <v>2142840000</v>
      </c>
      <c r="S414" s="78">
        <v>45866</v>
      </c>
      <c r="T414" s="76">
        <v>26000000</v>
      </c>
      <c r="U414" s="76">
        <v>27189</v>
      </c>
      <c r="V414" s="72" t="s">
        <v>65</v>
      </c>
      <c r="W414" s="76">
        <v>1082939683</v>
      </c>
      <c r="X414" s="104" t="s">
        <v>2881</v>
      </c>
      <c r="Y414" s="78">
        <v>45866</v>
      </c>
      <c r="Z414" s="78">
        <v>45866</v>
      </c>
      <c r="AA414" s="78" t="s">
        <v>73</v>
      </c>
      <c r="AB414" s="78">
        <v>46003</v>
      </c>
      <c r="AC414" s="102">
        <f t="shared" si="36"/>
        <v>137</v>
      </c>
      <c r="AD414" s="72">
        <v>0</v>
      </c>
      <c r="AE414" s="76">
        <v>0</v>
      </c>
      <c r="AF414" s="72">
        <v>0</v>
      </c>
      <c r="AG414" s="79" t="s">
        <v>73</v>
      </c>
      <c r="AH414" s="102">
        <f t="shared" si="37"/>
        <v>0</v>
      </c>
      <c r="AI414" s="72">
        <v>1</v>
      </c>
      <c r="AJ414" s="76">
        <v>2600000</v>
      </c>
      <c r="AK414" s="72" t="s">
        <v>73</v>
      </c>
      <c r="AL414" s="80" t="s">
        <v>73</v>
      </c>
      <c r="AM414" s="72">
        <v>0</v>
      </c>
      <c r="AN414" s="80" t="s">
        <v>73</v>
      </c>
      <c r="AO414" s="80" t="s">
        <v>73</v>
      </c>
      <c r="AP414" s="80" t="s">
        <v>73</v>
      </c>
      <c r="AQ414" s="102">
        <f t="shared" si="38"/>
        <v>0</v>
      </c>
      <c r="AR414" s="102">
        <f t="shared" si="39"/>
        <v>23400000</v>
      </c>
      <c r="AS414" s="72" t="s">
        <v>319</v>
      </c>
      <c r="AT414" s="76">
        <v>0</v>
      </c>
      <c r="AU414" s="72" t="s">
        <v>319</v>
      </c>
      <c r="AV414" s="76">
        <v>0</v>
      </c>
      <c r="AW414" s="81" t="s">
        <v>73</v>
      </c>
      <c r="AX414" s="82">
        <v>0</v>
      </c>
      <c r="AY414" s="143">
        <f t="shared" si="40"/>
        <v>23400000</v>
      </c>
      <c r="AZ414" s="84">
        <f t="shared" si="41"/>
        <v>0</v>
      </c>
      <c r="BA414" s="85">
        <v>0</v>
      </c>
      <c r="BB414" s="81" t="s">
        <v>73</v>
      </c>
      <c r="BC414" s="72" t="s">
        <v>123</v>
      </c>
      <c r="BD414" s="289" t="s">
        <v>6678</v>
      </c>
      <c r="BE414" s="71" t="s">
        <v>65</v>
      </c>
      <c r="BF414" s="71" t="s">
        <v>65</v>
      </c>
    </row>
    <row r="415" spans="2:58" x14ac:dyDescent="0.25">
      <c r="B415" s="71">
        <v>2025</v>
      </c>
      <c r="C415" s="71">
        <v>891780111</v>
      </c>
      <c r="D415" s="71" t="s">
        <v>63</v>
      </c>
      <c r="E415" s="102" t="s">
        <v>6677</v>
      </c>
      <c r="F415" s="72" t="s">
        <v>6676</v>
      </c>
      <c r="G415" s="72">
        <v>0</v>
      </c>
      <c r="H415" s="72" t="s">
        <v>71</v>
      </c>
      <c r="I415" s="72" t="s">
        <v>2884</v>
      </c>
      <c r="J415" s="104" t="s">
        <v>81</v>
      </c>
      <c r="K415" s="75" t="s">
        <v>6675</v>
      </c>
      <c r="L415" s="76">
        <v>26000000</v>
      </c>
      <c r="M415" s="72" t="s">
        <v>66</v>
      </c>
      <c r="N415" s="75" t="s">
        <v>6674</v>
      </c>
      <c r="O415" s="75">
        <v>1082930630</v>
      </c>
      <c r="P415" s="75">
        <v>1674</v>
      </c>
      <c r="Q415" s="78">
        <v>45862</v>
      </c>
      <c r="R415" s="75">
        <v>2142840000</v>
      </c>
      <c r="S415" s="78">
        <v>45866</v>
      </c>
      <c r="T415" s="76">
        <v>26000000</v>
      </c>
      <c r="U415" s="76">
        <v>27190</v>
      </c>
      <c r="V415" s="72" t="s">
        <v>65</v>
      </c>
      <c r="W415" s="76">
        <v>1082939683</v>
      </c>
      <c r="X415" s="104" t="s">
        <v>2881</v>
      </c>
      <c r="Y415" s="78">
        <v>45866</v>
      </c>
      <c r="Z415" s="78">
        <v>45866</v>
      </c>
      <c r="AA415" s="78" t="s">
        <v>73</v>
      </c>
      <c r="AB415" s="78">
        <v>46003</v>
      </c>
      <c r="AC415" s="102">
        <f t="shared" si="36"/>
        <v>137</v>
      </c>
      <c r="AD415" s="72">
        <v>0</v>
      </c>
      <c r="AE415" s="76">
        <v>0</v>
      </c>
      <c r="AF415" s="72">
        <v>0</v>
      </c>
      <c r="AG415" s="79" t="s">
        <v>73</v>
      </c>
      <c r="AH415" s="102">
        <f t="shared" si="37"/>
        <v>0</v>
      </c>
      <c r="AI415" s="72">
        <v>1</v>
      </c>
      <c r="AJ415" s="76">
        <v>2600000</v>
      </c>
      <c r="AK415" s="72" t="s">
        <v>73</v>
      </c>
      <c r="AL415" s="80" t="s">
        <v>73</v>
      </c>
      <c r="AM415" s="72">
        <v>0</v>
      </c>
      <c r="AN415" s="80" t="s">
        <v>73</v>
      </c>
      <c r="AO415" s="80" t="s">
        <v>73</v>
      </c>
      <c r="AP415" s="80" t="s">
        <v>73</v>
      </c>
      <c r="AQ415" s="102">
        <f t="shared" si="38"/>
        <v>0</v>
      </c>
      <c r="AR415" s="102">
        <f t="shared" si="39"/>
        <v>23400000</v>
      </c>
      <c r="AS415" s="72" t="s">
        <v>319</v>
      </c>
      <c r="AT415" s="76">
        <v>0</v>
      </c>
      <c r="AU415" s="72" t="s">
        <v>319</v>
      </c>
      <c r="AV415" s="76">
        <v>0</v>
      </c>
      <c r="AW415" s="81" t="s">
        <v>73</v>
      </c>
      <c r="AX415" s="82">
        <v>0</v>
      </c>
      <c r="AY415" s="143">
        <f t="shared" si="40"/>
        <v>23400000</v>
      </c>
      <c r="AZ415" s="84">
        <f t="shared" si="41"/>
        <v>0</v>
      </c>
      <c r="BA415" s="85">
        <v>0</v>
      </c>
      <c r="BB415" s="81" t="s">
        <v>73</v>
      </c>
      <c r="BC415" s="72" t="s">
        <v>123</v>
      </c>
      <c r="BD415" s="289" t="s">
        <v>6673</v>
      </c>
      <c r="BE415" s="71" t="s">
        <v>65</v>
      </c>
      <c r="BF415" s="71" t="s">
        <v>65</v>
      </c>
    </row>
    <row r="416" spans="2:58" x14ac:dyDescent="0.25">
      <c r="B416" s="71">
        <v>2025</v>
      </c>
      <c r="C416" s="71">
        <v>891780111</v>
      </c>
      <c r="D416" s="71" t="s">
        <v>63</v>
      </c>
      <c r="E416" s="102" t="s">
        <v>6672</v>
      </c>
      <c r="F416" s="72" t="s">
        <v>6671</v>
      </c>
      <c r="G416" s="72">
        <v>0</v>
      </c>
      <c r="H416" s="72" t="s">
        <v>71</v>
      </c>
      <c r="I416" s="72" t="s">
        <v>2884</v>
      </c>
      <c r="J416" s="104" t="s">
        <v>81</v>
      </c>
      <c r="K416" s="75" t="s">
        <v>6670</v>
      </c>
      <c r="L416" s="76">
        <v>26000000</v>
      </c>
      <c r="M416" s="72" t="s">
        <v>66</v>
      </c>
      <c r="N416" s="75" t="s">
        <v>6669</v>
      </c>
      <c r="O416" s="75">
        <v>1118848806</v>
      </c>
      <c r="P416" s="75">
        <v>1674</v>
      </c>
      <c r="Q416" s="78">
        <v>45862</v>
      </c>
      <c r="R416" s="75">
        <v>2142840000</v>
      </c>
      <c r="S416" s="78">
        <v>45866</v>
      </c>
      <c r="T416" s="76">
        <v>26000000</v>
      </c>
      <c r="U416" s="76">
        <v>27191</v>
      </c>
      <c r="V416" s="72" t="s">
        <v>65</v>
      </c>
      <c r="W416" s="76">
        <v>1082939683</v>
      </c>
      <c r="X416" s="104" t="s">
        <v>2881</v>
      </c>
      <c r="Y416" s="78">
        <v>45866</v>
      </c>
      <c r="Z416" s="78">
        <v>45866</v>
      </c>
      <c r="AA416" s="78" t="s">
        <v>73</v>
      </c>
      <c r="AB416" s="78">
        <v>46003</v>
      </c>
      <c r="AC416" s="102">
        <f t="shared" si="36"/>
        <v>137</v>
      </c>
      <c r="AD416" s="72">
        <v>0</v>
      </c>
      <c r="AE416" s="76">
        <v>0</v>
      </c>
      <c r="AF416" s="72">
        <v>0</v>
      </c>
      <c r="AG416" s="79" t="s">
        <v>73</v>
      </c>
      <c r="AH416" s="102">
        <f t="shared" si="37"/>
        <v>0</v>
      </c>
      <c r="AI416" s="72">
        <v>1</v>
      </c>
      <c r="AJ416" s="76">
        <v>2600000</v>
      </c>
      <c r="AK416" s="72" t="s">
        <v>73</v>
      </c>
      <c r="AL416" s="80" t="s">
        <v>73</v>
      </c>
      <c r="AM416" s="72">
        <v>0</v>
      </c>
      <c r="AN416" s="80" t="s">
        <v>73</v>
      </c>
      <c r="AO416" s="80" t="s">
        <v>73</v>
      </c>
      <c r="AP416" s="80" t="s">
        <v>73</v>
      </c>
      <c r="AQ416" s="102">
        <f t="shared" si="38"/>
        <v>0</v>
      </c>
      <c r="AR416" s="102">
        <f t="shared" si="39"/>
        <v>23400000</v>
      </c>
      <c r="AS416" s="72" t="s">
        <v>319</v>
      </c>
      <c r="AT416" s="76">
        <v>0</v>
      </c>
      <c r="AU416" s="72" t="s">
        <v>319</v>
      </c>
      <c r="AV416" s="76">
        <v>0</v>
      </c>
      <c r="AW416" s="81" t="s">
        <v>73</v>
      </c>
      <c r="AX416" s="82">
        <v>0</v>
      </c>
      <c r="AY416" s="143">
        <f t="shared" si="40"/>
        <v>23400000</v>
      </c>
      <c r="AZ416" s="84">
        <f t="shared" si="41"/>
        <v>0</v>
      </c>
      <c r="BA416" s="85">
        <v>0</v>
      </c>
      <c r="BB416" s="81" t="s">
        <v>73</v>
      </c>
      <c r="BC416" s="72" t="s">
        <v>123</v>
      </c>
      <c r="BD416" s="289" t="s">
        <v>6668</v>
      </c>
      <c r="BE416" s="71" t="s">
        <v>65</v>
      </c>
      <c r="BF416" s="71" t="s">
        <v>65</v>
      </c>
    </row>
    <row r="417" spans="2:58" x14ac:dyDescent="0.25">
      <c r="B417" s="71">
        <v>2025</v>
      </c>
      <c r="C417" s="71">
        <v>891780111</v>
      </c>
      <c r="D417" s="71" t="s">
        <v>63</v>
      </c>
      <c r="E417" s="102" t="s">
        <v>6667</v>
      </c>
      <c r="F417" s="72" t="s">
        <v>6666</v>
      </c>
      <c r="G417" s="72">
        <v>0</v>
      </c>
      <c r="H417" s="72" t="s">
        <v>71</v>
      </c>
      <c r="I417" s="72" t="s">
        <v>2884</v>
      </c>
      <c r="J417" s="104" t="s">
        <v>81</v>
      </c>
      <c r="K417" s="75" t="s">
        <v>6642</v>
      </c>
      <c r="L417" s="76">
        <v>26000000</v>
      </c>
      <c r="M417" s="72" t="s">
        <v>66</v>
      </c>
      <c r="N417" s="75" t="s">
        <v>6665</v>
      </c>
      <c r="O417" s="75">
        <v>1082973431</v>
      </c>
      <c r="P417" s="75">
        <v>1674</v>
      </c>
      <c r="Q417" s="78">
        <v>45862</v>
      </c>
      <c r="R417" s="75">
        <v>2142840000</v>
      </c>
      <c r="S417" s="78">
        <v>45866</v>
      </c>
      <c r="T417" s="76">
        <v>26000000</v>
      </c>
      <c r="U417" s="76">
        <v>27192</v>
      </c>
      <c r="V417" s="72" t="s">
        <v>65</v>
      </c>
      <c r="W417" s="76">
        <v>1082939683</v>
      </c>
      <c r="X417" s="104" t="s">
        <v>2881</v>
      </c>
      <c r="Y417" s="78">
        <v>45866</v>
      </c>
      <c r="Z417" s="78">
        <v>45866</v>
      </c>
      <c r="AA417" s="78" t="s">
        <v>73</v>
      </c>
      <c r="AB417" s="78">
        <v>46003</v>
      </c>
      <c r="AC417" s="102">
        <f t="shared" si="36"/>
        <v>137</v>
      </c>
      <c r="AD417" s="72">
        <v>0</v>
      </c>
      <c r="AE417" s="76">
        <v>0</v>
      </c>
      <c r="AF417" s="72">
        <v>0</v>
      </c>
      <c r="AG417" s="79" t="s">
        <v>73</v>
      </c>
      <c r="AH417" s="102">
        <f t="shared" si="37"/>
        <v>0</v>
      </c>
      <c r="AI417" s="72">
        <v>1</v>
      </c>
      <c r="AJ417" s="76">
        <v>2600000</v>
      </c>
      <c r="AK417" s="72" t="s">
        <v>73</v>
      </c>
      <c r="AL417" s="80" t="s">
        <v>73</v>
      </c>
      <c r="AM417" s="72">
        <v>0</v>
      </c>
      <c r="AN417" s="80" t="s">
        <v>73</v>
      </c>
      <c r="AO417" s="80" t="s">
        <v>73</v>
      </c>
      <c r="AP417" s="80" t="s">
        <v>73</v>
      </c>
      <c r="AQ417" s="102">
        <f t="shared" si="38"/>
        <v>0</v>
      </c>
      <c r="AR417" s="102">
        <f t="shared" si="39"/>
        <v>23400000</v>
      </c>
      <c r="AS417" s="72" t="s">
        <v>319</v>
      </c>
      <c r="AT417" s="76">
        <v>0</v>
      </c>
      <c r="AU417" s="72" t="s">
        <v>319</v>
      </c>
      <c r="AV417" s="76">
        <v>0</v>
      </c>
      <c r="AW417" s="81" t="s">
        <v>73</v>
      </c>
      <c r="AX417" s="82">
        <v>0</v>
      </c>
      <c r="AY417" s="143">
        <f t="shared" si="40"/>
        <v>23400000</v>
      </c>
      <c r="AZ417" s="84">
        <f t="shared" si="41"/>
        <v>0</v>
      </c>
      <c r="BA417" s="85">
        <v>0</v>
      </c>
      <c r="BB417" s="81" t="s">
        <v>73</v>
      </c>
      <c r="BC417" s="72" t="s">
        <v>123</v>
      </c>
      <c r="BD417" s="289" t="s">
        <v>6664</v>
      </c>
      <c r="BE417" s="71" t="s">
        <v>65</v>
      </c>
      <c r="BF417" s="71" t="s">
        <v>65</v>
      </c>
    </row>
    <row r="418" spans="2:58" x14ac:dyDescent="0.25">
      <c r="B418" s="71">
        <v>2025</v>
      </c>
      <c r="C418" s="71">
        <v>891780111</v>
      </c>
      <c r="D418" s="71" t="s">
        <v>63</v>
      </c>
      <c r="E418" s="102" t="s">
        <v>6663</v>
      </c>
      <c r="F418" s="72" t="s">
        <v>6662</v>
      </c>
      <c r="G418" s="72">
        <v>0</v>
      </c>
      <c r="H418" s="72" t="s">
        <v>71</v>
      </c>
      <c r="I418" s="72" t="s">
        <v>2884</v>
      </c>
      <c r="J418" s="104" t="s">
        <v>81</v>
      </c>
      <c r="K418" s="75" t="s">
        <v>6661</v>
      </c>
      <c r="L418" s="76">
        <v>26000000</v>
      </c>
      <c r="M418" s="72" t="s">
        <v>66</v>
      </c>
      <c r="N418" s="75" t="s">
        <v>6660</v>
      </c>
      <c r="O418" s="75">
        <v>1032477240</v>
      </c>
      <c r="P418" s="75">
        <v>1674</v>
      </c>
      <c r="Q418" s="78">
        <v>45862</v>
      </c>
      <c r="R418" s="75">
        <v>2142840000</v>
      </c>
      <c r="S418" s="78">
        <v>45866</v>
      </c>
      <c r="T418" s="76">
        <v>26000000</v>
      </c>
      <c r="U418" s="76">
        <v>27193</v>
      </c>
      <c r="V418" s="72" t="s">
        <v>65</v>
      </c>
      <c r="W418" s="76">
        <v>1082939683</v>
      </c>
      <c r="X418" s="104" t="s">
        <v>2881</v>
      </c>
      <c r="Y418" s="78">
        <v>45866</v>
      </c>
      <c r="Z418" s="78">
        <v>45866</v>
      </c>
      <c r="AA418" s="78" t="s">
        <v>73</v>
      </c>
      <c r="AB418" s="78">
        <v>46003</v>
      </c>
      <c r="AC418" s="102">
        <f t="shared" si="36"/>
        <v>137</v>
      </c>
      <c r="AD418" s="72">
        <v>0</v>
      </c>
      <c r="AE418" s="76">
        <v>0</v>
      </c>
      <c r="AF418" s="72">
        <v>0</v>
      </c>
      <c r="AG418" s="79" t="s">
        <v>73</v>
      </c>
      <c r="AH418" s="102">
        <f t="shared" si="37"/>
        <v>0</v>
      </c>
      <c r="AI418" s="72">
        <v>1</v>
      </c>
      <c r="AJ418" s="76">
        <v>2600000</v>
      </c>
      <c r="AK418" s="72" t="s">
        <v>73</v>
      </c>
      <c r="AL418" s="80" t="s">
        <v>73</v>
      </c>
      <c r="AM418" s="72">
        <v>0</v>
      </c>
      <c r="AN418" s="80" t="s">
        <v>73</v>
      </c>
      <c r="AO418" s="80" t="s">
        <v>73</v>
      </c>
      <c r="AP418" s="80" t="s">
        <v>73</v>
      </c>
      <c r="AQ418" s="102">
        <f t="shared" si="38"/>
        <v>0</v>
      </c>
      <c r="AR418" s="102">
        <f t="shared" si="39"/>
        <v>23400000</v>
      </c>
      <c r="AS418" s="72" t="s">
        <v>319</v>
      </c>
      <c r="AT418" s="76">
        <v>0</v>
      </c>
      <c r="AU418" s="72" t="s">
        <v>319</v>
      </c>
      <c r="AV418" s="76">
        <v>0</v>
      </c>
      <c r="AW418" s="81" t="s">
        <v>73</v>
      </c>
      <c r="AX418" s="82">
        <v>0</v>
      </c>
      <c r="AY418" s="143">
        <f t="shared" si="40"/>
        <v>23400000</v>
      </c>
      <c r="AZ418" s="84">
        <f t="shared" si="41"/>
        <v>0</v>
      </c>
      <c r="BA418" s="85">
        <v>0</v>
      </c>
      <c r="BB418" s="81" t="s">
        <v>73</v>
      </c>
      <c r="BC418" s="72" t="s">
        <v>123</v>
      </c>
      <c r="BD418" s="289" t="s">
        <v>6659</v>
      </c>
      <c r="BE418" s="71" t="s">
        <v>65</v>
      </c>
      <c r="BF418" s="71" t="s">
        <v>65</v>
      </c>
    </row>
    <row r="419" spans="2:58" x14ac:dyDescent="0.25">
      <c r="B419" s="71">
        <v>2025</v>
      </c>
      <c r="C419" s="71">
        <v>891780111</v>
      </c>
      <c r="D419" s="71" t="s">
        <v>63</v>
      </c>
      <c r="E419" s="102" t="s">
        <v>6658</v>
      </c>
      <c r="F419" s="72" t="s">
        <v>6657</v>
      </c>
      <c r="G419" s="72">
        <v>0</v>
      </c>
      <c r="H419" s="72" t="s">
        <v>71</v>
      </c>
      <c r="I419" s="72" t="s">
        <v>64</v>
      </c>
      <c r="J419" s="104" t="s">
        <v>81</v>
      </c>
      <c r="K419" s="75" t="s">
        <v>6656</v>
      </c>
      <c r="L419" s="76">
        <v>15750000</v>
      </c>
      <c r="M419" s="72" t="s">
        <v>66</v>
      </c>
      <c r="N419" s="75" t="s">
        <v>6655</v>
      </c>
      <c r="O419" s="75">
        <v>1083019793</v>
      </c>
      <c r="P419" s="75">
        <v>1649</v>
      </c>
      <c r="Q419" s="78">
        <v>45860</v>
      </c>
      <c r="R419" s="75">
        <v>95753376</v>
      </c>
      <c r="S419" s="78">
        <v>45866</v>
      </c>
      <c r="T419" s="76">
        <v>15750000</v>
      </c>
      <c r="U419" s="76">
        <v>27194</v>
      </c>
      <c r="V419" s="72" t="s">
        <v>65</v>
      </c>
      <c r="W419" s="76">
        <v>1082939683</v>
      </c>
      <c r="X419" s="104" t="s">
        <v>2881</v>
      </c>
      <c r="Y419" s="78">
        <v>45866</v>
      </c>
      <c r="Z419" s="78">
        <v>45866</v>
      </c>
      <c r="AA419" s="78" t="s">
        <v>73</v>
      </c>
      <c r="AB419" s="78">
        <v>45991</v>
      </c>
      <c r="AC419" s="102">
        <f t="shared" si="36"/>
        <v>125</v>
      </c>
      <c r="AD419" s="72">
        <v>0</v>
      </c>
      <c r="AE419" s="76">
        <v>0</v>
      </c>
      <c r="AF419" s="72">
        <v>1</v>
      </c>
      <c r="AG419" s="79">
        <v>46003</v>
      </c>
      <c r="AH419" s="102">
        <f t="shared" si="37"/>
        <v>12</v>
      </c>
      <c r="AI419" s="72">
        <v>0</v>
      </c>
      <c r="AJ419" s="76">
        <v>0</v>
      </c>
      <c r="AK419" s="72" t="s">
        <v>73</v>
      </c>
      <c r="AL419" s="80" t="s">
        <v>73</v>
      </c>
      <c r="AM419" s="72">
        <v>0</v>
      </c>
      <c r="AN419" s="80" t="s">
        <v>73</v>
      </c>
      <c r="AO419" s="80" t="s">
        <v>73</v>
      </c>
      <c r="AP419" s="80" t="s">
        <v>73</v>
      </c>
      <c r="AQ419" s="102">
        <f t="shared" si="38"/>
        <v>0</v>
      </c>
      <c r="AR419" s="102">
        <f t="shared" si="39"/>
        <v>15750000</v>
      </c>
      <c r="AS419" s="72" t="s">
        <v>65</v>
      </c>
      <c r="AT419" s="76">
        <v>15750000</v>
      </c>
      <c r="AU419" s="72" t="s">
        <v>319</v>
      </c>
      <c r="AV419" s="76">
        <v>0</v>
      </c>
      <c r="AW419" s="81" t="s">
        <v>73</v>
      </c>
      <c r="AX419" s="82">
        <v>0</v>
      </c>
      <c r="AY419" s="143">
        <f t="shared" si="40"/>
        <v>15750000</v>
      </c>
      <c r="AZ419" s="84">
        <f t="shared" si="41"/>
        <v>0</v>
      </c>
      <c r="BA419" s="85">
        <v>0</v>
      </c>
      <c r="BB419" s="81" t="s">
        <v>73</v>
      </c>
      <c r="BC419" s="72" t="s">
        <v>123</v>
      </c>
      <c r="BD419" s="289" t="s">
        <v>6654</v>
      </c>
      <c r="BE419" s="71" t="s">
        <v>65</v>
      </c>
      <c r="BF419" s="71" t="s">
        <v>65</v>
      </c>
    </row>
    <row r="420" spans="2:58" x14ac:dyDescent="0.25">
      <c r="B420" s="71">
        <v>2025</v>
      </c>
      <c r="C420" s="71">
        <v>891780111</v>
      </c>
      <c r="D420" s="71" t="s">
        <v>63</v>
      </c>
      <c r="E420" s="102" t="s">
        <v>6653</v>
      </c>
      <c r="F420" s="72" t="s">
        <v>6652</v>
      </c>
      <c r="G420" s="72">
        <v>0</v>
      </c>
      <c r="H420" s="72" t="s">
        <v>71</v>
      </c>
      <c r="I420" s="72" t="s">
        <v>2884</v>
      </c>
      <c r="J420" s="104" t="s">
        <v>81</v>
      </c>
      <c r="K420" s="75" t="s">
        <v>6651</v>
      </c>
      <c r="L420" s="76">
        <v>26000000</v>
      </c>
      <c r="M420" s="72" t="s">
        <v>66</v>
      </c>
      <c r="N420" s="75" t="s">
        <v>6650</v>
      </c>
      <c r="O420" s="75">
        <v>1049031000</v>
      </c>
      <c r="P420" s="75">
        <v>1674</v>
      </c>
      <c r="Q420" s="78">
        <v>45862</v>
      </c>
      <c r="R420" s="75">
        <v>2142840000</v>
      </c>
      <c r="S420" s="78">
        <v>45866</v>
      </c>
      <c r="T420" s="76">
        <v>26000000</v>
      </c>
      <c r="U420" s="76">
        <v>27195</v>
      </c>
      <c r="V420" s="72" t="s">
        <v>65</v>
      </c>
      <c r="W420" s="76">
        <v>1082939683</v>
      </c>
      <c r="X420" s="104" t="s">
        <v>2881</v>
      </c>
      <c r="Y420" s="78">
        <v>45866</v>
      </c>
      <c r="Z420" s="78">
        <v>45866</v>
      </c>
      <c r="AA420" s="78" t="s">
        <v>73</v>
      </c>
      <c r="AB420" s="78">
        <v>46003</v>
      </c>
      <c r="AC420" s="102">
        <f t="shared" si="36"/>
        <v>137</v>
      </c>
      <c r="AD420" s="72">
        <v>0</v>
      </c>
      <c r="AE420" s="76">
        <v>0</v>
      </c>
      <c r="AF420" s="72">
        <v>0</v>
      </c>
      <c r="AG420" s="79" t="s">
        <v>73</v>
      </c>
      <c r="AH420" s="102">
        <f t="shared" si="37"/>
        <v>0</v>
      </c>
      <c r="AI420" s="72">
        <v>1</v>
      </c>
      <c r="AJ420" s="76">
        <v>2600000</v>
      </c>
      <c r="AK420" s="72" t="s">
        <v>73</v>
      </c>
      <c r="AL420" s="80" t="s">
        <v>73</v>
      </c>
      <c r="AM420" s="72">
        <v>0</v>
      </c>
      <c r="AN420" s="80" t="s">
        <v>73</v>
      </c>
      <c r="AO420" s="80" t="s">
        <v>73</v>
      </c>
      <c r="AP420" s="80" t="s">
        <v>73</v>
      </c>
      <c r="AQ420" s="102">
        <f t="shared" si="38"/>
        <v>0</v>
      </c>
      <c r="AR420" s="102">
        <f t="shared" si="39"/>
        <v>23400000</v>
      </c>
      <c r="AS420" s="72" t="s">
        <v>319</v>
      </c>
      <c r="AT420" s="76">
        <v>0</v>
      </c>
      <c r="AU420" s="72" t="s">
        <v>319</v>
      </c>
      <c r="AV420" s="76">
        <v>0</v>
      </c>
      <c r="AW420" s="81" t="s">
        <v>73</v>
      </c>
      <c r="AX420" s="82">
        <v>0</v>
      </c>
      <c r="AY420" s="143">
        <f t="shared" si="40"/>
        <v>23400000</v>
      </c>
      <c r="AZ420" s="84">
        <f t="shared" si="41"/>
        <v>0</v>
      </c>
      <c r="BA420" s="85">
        <v>0</v>
      </c>
      <c r="BB420" s="81" t="s">
        <v>73</v>
      </c>
      <c r="BC420" s="72" t="s">
        <v>123</v>
      </c>
      <c r="BD420" s="289" t="s">
        <v>6649</v>
      </c>
      <c r="BE420" s="71" t="s">
        <v>65</v>
      </c>
      <c r="BF420" s="71" t="s">
        <v>65</v>
      </c>
    </row>
    <row r="421" spans="2:58" x14ac:dyDescent="0.25">
      <c r="B421" s="71">
        <v>2025</v>
      </c>
      <c r="C421" s="71">
        <v>891780111</v>
      </c>
      <c r="D421" s="71" t="s">
        <v>63</v>
      </c>
      <c r="E421" s="102" t="s">
        <v>6648</v>
      </c>
      <c r="F421" s="72" t="s">
        <v>6647</v>
      </c>
      <c r="G421" s="72">
        <v>0</v>
      </c>
      <c r="H421" s="72" t="s">
        <v>71</v>
      </c>
      <c r="I421" s="72" t="s">
        <v>2884</v>
      </c>
      <c r="J421" s="104" t="s">
        <v>81</v>
      </c>
      <c r="K421" s="75" t="s">
        <v>6646</v>
      </c>
      <c r="L421" s="76">
        <v>21040000</v>
      </c>
      <c r="M421" s="72" t="s">
        <v>66</v>
      </c>
      <c r="N421" s="75" t="s">
        <v>6355</v>
      </c>
      <c r="O421" s="75">
        <v>1083010124</v>
      </c>
      <c r="P421" s="75">
        <v>1674</v>
      </c>
      <c r="Q421" s="78">
        <v>45862</v>
      </c>
      <c r="R421" s="75">
        <v>2142840000</v>
      </c>
      <c r="S421" s="78">
        <v>45866</v>
      </c>
      <c r="T421" s="76">
        <v>21040000</v>
      </c>
      <c r="U421" s="76">
        <v>27196</v>
      </c>
      <c r="V421" s="72" t="s">
        <v>65</v>
      </c>
      <c r="W421" s="76">
        <v>1082939683</v>
      </c>
      <c r="X421" s="104" t="s">
        <v>2881</v>
      </c>
      <c r="Y421" s="78">
        <v>45866</v>
      </c>
      <c r="Z421" s="78">
        <v>45866</v>
      </c>
      <c r="AA421" s="78" t="s">
        <v>73</v>
      </c>
      <c r="AB421" s="78">
        <v>46003</v>
      </c>
      <c r="AC421" s="102">
        <f t="shared" si="36"/>
        <v>137</v>
      </c>
      <c r="AD421" s="72">
        <v>0</v>
      </c>
      <c r="AE421" s="76">
        <v>0</v>
      </c>
      <c r="AF421" s="72">
        <v>0</v>
      </c>
      <c r="AG421" s="79" t="s">
        <v>73</v>
      </c>
      <c r="AH421" s="102">
        <f t="shared" si="37"/>
        <v>0</v>
      </c>
      <c r="AI421" s="72">
        <v>1</v>
      </c>
      <c r="AJ421" s="76">
        <v>2104000</v>
      </c>
      <c r="AK421" s="72" t="s">
        <v>73</v>
      </c>
      <c r="AL421" s="80" t="s">
        <v>73</v>
      </c>
      <c r="AM421" s="72">
        <v>0</v>
      </c>
      <c r="AN421" s="80" t="s">
        <v>73</v>
      </c>
      <c r="AO421" s="80" t="s">
        <v>73</v>
      </c>
      <c r="AP421" s="80" t="s">
        <v>73</v>
      </c>
      <c r="AQ421" s="102">
        <f t="shared" si="38"/>
        <v>0</v>
      </c>
      <c r="AR421" s="102">
        <f t="shared" si="39"/>
        <v>18936000</v>
      </c>
      <c r="AS421" s="72" t="s">
        <v>319</v>
      </c>
      <c r="AT421" s="76">
        <v>0</v>
      </c>
      <c r="AU421" s="72" t="s">
        <v>319</v>
      </c>
      <c r="AV421" s="76">
        <v>0</v>
      </c>
      <c r="AW421" s="81" t="s">
        <v>73</v>
      </c>
      <c r="AX421" s="82">
        <v>0</v>
      </c>
      <c r="AY421" s="143">
        <f t="shared" si="40"/>
        <v>18936000</v>
      </c>
      <c r="AZ421" s="84">
        <f t="shared" si="41"/>
        <v>0</v>
      </c>
      <c r="BA421" s="85">
        <v>0</v>
      </c>
      <c r="BB421" s="81" t="s">
        <v>73</v>
      </c>
      <c r="BC421" s="72" t="s">
        <v>123</v>
      </c>
      <c r="BD421" s="289" t="s">
        <v>6645</v>
      </c>
      <c r="BE421" s="71" t="s">
        <v>65</v>
      </c>
      <c r="BF421" s="71" t="s">
        <v>65</v>
      </c>
    </row>
    <row r="422" spans="2:58" x14ac:dyDescent="0.25">
      <c r="B422" s="71">
        <v>2025</v>
      </c>
      <c r="C422" s="71">
        <v>891780111</v>
      </c>
      <c r="D422" s="71" t="s">
        <v>63</v>
      </c>
      <c r="E422" s="102" t="s">
        <v>6644</v>
      </c>
      <c r="F422" s="72" t="s">
        <v>6643</v>
      </c>
      <c r="G422" s="72">
        <v>0</v>
      </c>
      <c r="H422" s="72" t="s">
        <v>71</v>
      </c>
      <c r="I422" s="72" t="s">
        <v>2884</v>
      </c>
      <c r="J422" s="104" t="s">
        <v>81</v>
      </c>
      <c r="K422" s="75" t="s">
        <v>6642</v>
      </c>
      <c r="L422" s="76">
        <v>26000000</v>
      </c>
      <c r="M422" s="72" t="s">
        <v>66</v>
      </c>
      <c r="N422" s="75" t="s">
        <v>6641</v>
      </c>
      <c r="O422" s="75">
        <v>57466572</v>
      </c>
      <c r="P422" s="75">
        <v>1674</v>
      </c>
      <c r="Q422" s="78">
        <v>45862</v>
      </c>
      <c r="R422" s="75">
        <v>2142840000</v>
      </c>
      <c r="S422" s="78">
        <v>45866</v>
      </c>
      <c r="T422" s="76">
        <v>26000000</v>
      </c>
      <c r="U422" s="76">
        <v>27197</v>
      </c>
      <c r="V422" s="72" t="s">
        <v>65</v>
      </c>
      <c r="W422" s="76">
        <v>1082939683</v>
      </c>
      <c r="X422" s="104" t="s">
        <v>2881</v>
      </c>
      <c r="Y422" s="78">
        <v>45866</v>
      </c>
      <c r="Z422" s="78">
        <v>45866</v>
      </c>
      <c r="AA422" s="78" t="s">
        <v>73</v>
      </c>
      <c r="AB422" s="78">
        <v>46003</v>
      </c>
      <c r="AC422" s="102">
        <f t="shared" si="36"/>
        <v>137</v>
      </c>
      <c r="AD422" s="72">
        <v>0</v>
      </c>
      <c r="AE422" s="76">
        <v>0</v>
      </c>
      <c r="AF422" s="72">
        <v>0</v>
      </c>
      <c r="AG422" s="79" t="s">
        <v>73</v>
      </c>
      <c r="AH422" s="102">
        <f t="shared" si="37"/>
        <v>0</v>
      </c>
      <c r="AI422" s="72">
        <v>1</v>
      </c>
      <c r="AJ422" s="76">
        <v>2600000</v>
      </c>
      <c r="AK422" s="72" t="s">
        <v>73</v>
      </c>
      <c r="AL422" s="80" t="s">
        <v>73</v>
      </c>
      <c r="AM422" s="72">
        <v>0</v>
      </c>
      <c r="AN422" s="80" t="s">
        <v>73</v>
      </c>
      <c r="AO422" s="80" t="s">
        <v>73</v>
      </c>
      <c r="AP422" s="80" t="s">
        <v>73</v>
      </c>
      <c r="AQ422" s="102">
        <f t="shared" si="38"/>
        <v>0</v>
      </c>
      <c r="AR422" s="102">
        <f t="shared" si="39"/>
        <v>23400000</v>
      </c>
      <c r="AS422" s="72" t="s">
        <v>319</v>
      </c>
      <c r="AT422" s="76">
        <v>0</v>
      </c>
      <c r="AU422" s="72" t="s">
        <v>319</v>
      </c>
      <c r="AV422" s="76">
        <v>0</v>
      </c>
      <c r="AW422" s="81" t="s">
        <v>73</v>
      </c>
      <c r="AX422" s="82">
        <v>0</v>
      </c>
      <c r="AY422" s="143">
        <f t="shared" si="40"/>
        <v>23400000</v>
      </c>
      <c r="AZ422" s="84">
        <f t="shared" si="41"/>
        <v>0</v>
      </c>
      <c r="BA422" s="85">
        <v>0</v>
      </c>
      <c r="BB422" s="81" t="s">
        <v>73</v>
      </c>
      <c r="BC422" s="72" t="s">
        <v>123</v>
      </c>
      <c r="BD422" s="289" t="s">
        <v>6640</v>
      </c>
      <c r="BE422" s="71" t="s">
        <v>65</v>
      </c>
      <c r="BF422" s="71" t="s">
        <v>65</v>
      </c>
    </row>
    <row r="423" spans="2:58" x14ac:dyDescent="0.25">
      <c r="B423" s="71">
        <v>2025</v>
      </c>
      <c r="C423" s="71">
        <v>891780111</v>
      </c>
      <c r="D423" s="71" t="s">
        <v>63</v>
      </c>
      <c r="E423" s="102" t="s">
        <v>6639</v>
      </c>
      <c r="F423" s="72" t="s">
        <v>6638</v>
      </c>
      <c r="G423" s="72">
        <v>0</v>
      </c>
      <c r="H423" s="72" t="s">
        <v>71</v>
      </c>
      <c r="I423" s="72" t="s">
        <v>2884</v>
      </c>
      <c r="J423" s="104" t="s">
        <v>81</v>
      </c>
      <c r="K423" s="75" t="s">
        <v>6637</v>
      </c>
      <c r="L423" s="76">
        <v>29000000</v>
      </c>
      <c r="M423" s="72" t="s">
        <v>66</v>
      </c>
      <c r="N423" s="75" t="s">
        <v>6636</v>
      </c>
      <c r="O423" s="75">
        <v>1082885978</v>
      </c>
      <c r="P423" s="75">
        <v>1674</v>
      </c>
      <c r="Q423" s="78">
        <v>45862</v>
      </c>
      <c r="R423" s="75">
        <v>2142840000</v>
      </c>
      <c r="S423" s="78">
        <v>45866</v>
      </c>
      <c r="T423" s="76">
        <v>29000000</v>
      </c>
      <c r="U423" s="76">
        <v>27198</v>
      </c>
      <c r="V423" s="72" t="s">
        <v>65</v>
      </c>
      <c r="W423" s="76">
        <v>1082939683</v>
      </c>
      <c r="X423" s="104" t="s">
        <v>2881</v>
      </c>
      <c r="Y423" s="78">
        <v>45866</v>
      </c>
      <c r="Z423" s="78">
        <v>45866</v>
      </c>
      <c r="AA423" s="78" t="s">
        <v>73</v>
      </c>
      <c r="AB423" s="78">
        <v>46003</v>
      </c>
      <c r="AC423" s="102">
        <f t="shared" si="36"/>
        <v>137</v>
      </c>
      <c r="AD423" s="72">
        <v>0</v>
      </c>
      <c r="AE423" s="76">
        <v>0</v>
      </c>
      <c r="AF423" s="72">
        <v>0</v>
      </c>
      <c r="AG423" s="79" t="s">
        <v>73</v>
      </c>
      <c r="AH423" s="102">
        <f t="shared" si="37"/>
        <v>0</v>
      </c>
      <c r="AI423" s="72">
        <v>1</v>
      </c>
      <c r="AJ423" s="76">
        <v>2900000</v>
      </c>
      <c r="AK423" s="72" t="s">
        <v>73</v>
      </c>
      <c r="AL423" s="80" t="s">
        <v>73</v>
      </c>
      <c r="AM423" s="72">
        <v>0</v>
      </c>
      <c r="AN423" s="80" t="s">
        <v>73</v>
      </c>
      <c r="AO423" s="80" t="s">
        <v>73</v>
      </c>
      <c r="AP423" s="80" t="s">
        <v>73</v>
      </c>
      <c r="AQ423" s="102">
        <f t="shared" si="38"/>
        <v>0</v>
      </c>
      <c r="AR423" s="102">
        <f t="shared" si="39"/>
        <v>26100000</v>
      </c>
      <c r="AS423" s="72" t="s">
        <v>319</v>
      </c>
      <c r="AT423" s="76">
        <v>0</v>
      </c>
      <c r="AU423" s="72" t="s">
        <v>319</v>
      </c>
      <c r="AV423" s="76">
        <v>0</v>
      </c>
      <c r="AW423" s="81" t="s">
        <v>73</v>
      </c>
      <c r="AX423" s="82">
        <v>0</v>
      </c>
      <c r="AY423" s="143">
        <f t="shared" si="40"/>
        <v>26100000</v>
      </c>
      <c r="AZ423" s="84">
        <f t="shared" si="41"/>
        <v>0</v>
      </c>
      <c r="BA423" s="85">
        <v>0</v>
      </c>
      <c r="BB423" s="81" t="s">
        <v>73</v>
      </c>
      <c r="BC423" s="72" t="s">
        <v>123</v>
      </c>
      <c r="BD423" s="289" t="s">
        <v>6635</v>
      </c>
      <c r="BE423" s="71" t="s">
        <v>65</v>
      </c>
      <c r="BF423" s="71" t="s">
        <v>65</v>
      </c>
    </row>
    <row r="424" spans="2:58" x14ac:dyDescent="0.25">
      <c r="B424" s="71">
        <v>2025</v>
      </c>
      <c r="C424" s="71">
        <v>891780111</v>
      </c>
      <c r="D424" s="71" t="s">
        <v>63</v>
      </c>
      <c r="E424" s="102" t="s">
        <v>6634</v>
      </c>
      <c r="F424" s="72" t="s">
        <v>6633</v>
      </c>
      <c r="G424" s="72">
        <v>0</v>
      </c>
      <c r="H424" s="72" t="s">
        <v>71</v>
      </c>
      <c r="I424" s="72" t="s">
        <v>2884</v>
      </c>
      <c r="J424" s="104" t="s">
        <v>81</v>
      </c>
      <c r="K424" s="75" t="s">
        <v>6561</v>
      </c>
      <c r="L424" s="76">
        <v>26000000</v>
      </c>
      <c r="M424" s="72" t="s">
        <v>66</v>
      </c>
      <c r="N424" s="75" t="s">
        <v>6632</v>
      </c>
      <c r="O424" s="75">
        <v>1079689311</v>
      </c>
      <c r="P424" s="75">
        <v>1674</v>
      </c>
      <c r="Q424" s="78">
        <v>45862</v>
      </c>
      <c r="R424" s="75">
        <v>2142840000</v>
      </c>
      <c r="S424" s="78">
        <v>45866</v>
      </c>
      <c r="T424" s="76">
        <v>26000000</v>
      </c>
      <c r="U424" s="76">
        <v>27199</v>
      </c>
      <c r="V424" s="72" t="s">
        <v>65</v>
      </c>
      <c r="W424" s="76">
        <v>1082939683</v>
      </c>
      <c r="X424" s="104" t="s">
        <v>2881</v>
      </c>
      <c r="Y424" s="78">
        <v>45866</v>
      </c>
      <c r="Z424" s="78">
        <v>45866</v>
      </c>
      <c r="AA424" s="78" t="s">
        <v>73</v>
      </c>
      <c r="AB424" s="78">
        <v>46003</v>
      </c>
      <c r="AC424" s="102">
        <f t="shared" si="36"/>
        <v>137</v>
      </c>
      <c r="AD424" s="72">
        <v>0</v>
      </c>
      <c r="AE424" s="76">
        <v>0</v>
      </c>
      <c r="AF424" s="72">
        <v>0</v>
      </c>
      <c r="AG424" s="79" t="s">
        <v>73</v>
      </c>
      <c r="AH424" s="102">
        <f t="shared" si="37"/>
        <v>0</v>
      </c>
      <c r="AI424" s="72">
        <v>1</v>
      </c>
      <c r="AJ424" s="76">
        <v>2600000</v>
      </c>
      <c r="AK424" s="72" t="s">
        <v>73</v>
      </c>
      <c r="AL424" s="80" t="s">
        <v>73</v>
      </c>
      <c r="AM424" s="72">
        <v>0</v>
      </c>
      <c r="AN424" s="80" t="s">
        <v>73</v>
      </c>
      <c r="AO424" s="80" t="s">
        <v>73</v>
      </c>
      <c r="AP424" s="80" t="s">
        <v>73</v>
      </c>
      <c r="AQ424" s="102">
        <f t="shared" si="38"/>
        <v>0</v>
      </c>
      <c r="AR424" s="102">
        <f t="shared" si="39"/>
        <v>23400000</v>
      </c>
      <c r="AS424" s="72" t="s">
        <v>319</v>
      </c>
      <c r="AT424" s="76">
        <v>0</v>
      </c>
      <c r="AU424" s="72" t="s">
        <v>319</v>
      </c>
      <c r="AV424" s="76">
        <v>0</v>
      </c>
      <c r="AW424" s="81" t="s">
        <v>73</v>
      </c>
      <c r="AX424" s="82">
        <v>0</v>
      </c>
      <c r="AY424" s="143">
        <f t="shared" si="40"/>
        <v>23400000</v>
      </c>
      <c r="AZ424" s="84">
        <f t="shared" si="41"/>
        <v>0</v>
      </c>
      <c r="BA424" s="85">
        <v>0</v>
      </c>
      <c r="BB424" s="81" t="s">
        <v>73</v>
      </c>
      <c r="BC424" s="72" t="s">
        <v>123</v>
      </c>
      <c r="BD424" s="289" t="s">
        <v>6631</v>
      </c>
      <c r="BE424" s="71" t="s">
        <v>65</v>
      </c>
      <c r="BF424" s="71" t="s">
        <v>65</v>
      </c>
    </row>
    <row r="425" spans="2:58" x14ac:dyDescent="0.25">
      <c r="B425" s="71">
        <v>2025</v>
      </c>
      <c r="C425" s="71">
        <v>891780111</v>
      </c>
      <c r="D425" s="71" t="s">
        <v>63</v>
      </c>
      <c r="E425" s="102" t="s">
        <v>6630</v>
      </c>
      <c r="F425" s="72" t="s">
        <v>6629</v>
      </c>
      <c r="G425" s="72">
        <v>0</v>
      </c>
      <c r="H425" s="72" t="s">
        <v>71</v>
      </c>
      <c r="I425" s="72" t="s">
        <v>2884</v>
      </c>
      <c r="J425" s="104" t="s">
        <v>81</v>
      </c>
      <c r="K425" s="75" t="s">
        <v>6588</v>
      </c>
      <c r="L425" s="76">
        <v>26000000</v>
      </c>
      <c r="M425" s="72" t="s">
        <v>66</v>
      </c>
      <c r="N425" s="75" t="s">
        <v>6628</v>
      </c>
      <c r="O425" s="75">
        <v>1143128824</v>
      </c>
      <c r="P425" s="75">
        <v>1674</v>
      </c>
      <c r="Q425" s="78">
        <v>45862</v>
      </c>
      <c r="R425" s="75">
        <v>2142840000</v>
      </c>
      <c r="S425" s="78">
        <v>45866</v>
      </c>
      <c r="T425" s="76">
        <v>26000000</v>
      </c>
      <c r="U425" s="76">
        <v>27200</v>
      </c>
      <c r="V425" s="72" t="s">
        <v>65</v>
      </c>
      <c r="W425" s="76">
        <v>1082939683</v>
      </c>
      <c r="X425" s="104" t="s">
        <v>2881</v>
      </c>
      <c r="Y425" s="78">
        <v>45866</v>
      </c>
      <c r="Z425" s="78">
        <v>45866</v>
      </c>
      <c r="AA425" s="78" t="s">
        <v>73</v>
      </c>
      <c r="AB425" s="78">
        <v>46003</v>
      </c>
      <c r="AC425" s="102">
        <f t="shared" si="36"/>
        <v>137</v>
      </c>
      <c r="AD425" s="72">
        <v>0</v>
      </c>
      <c r="AE425" s="76">
        <v>0</v>
      </c>
      <c r="AF425" s="72">
        <v>0</v>
      </c>
      <c r="AG425" s="79" t="s">
        <v>73</v>
      </c>
      <c r="AH425" s="102">
        <f t="shared" si="37"/>
        <v>0</v>
      </c>
      <c r="AI425" s="72">
        <v>1</v>
      </c>
      <c r="AJ425" s="76">
        <v>2600000</v>
      </c>
      <c r="AK425" s="72" t="s">
        <v>73</v>
      </c>
      <c r="AL425" s="80" t="s">
        <v>73</v>
      </c>
      <c r="AM425" s="72">
        <v>0</v>
      </c>
      <c r="AN425" s="80" t="s">
        <v>73</v>
      </c>
      <c r="AO425" s="80" t="s">
        <v>73</v>
      </c>
      <c r="AP425" s="80" t="s">
        <v>73</v>
      </c>
      <c r="AQ425" s="102">
        <f t="shared" si="38"/>
        <v>0</v>
      </c>
      <c r="AR425" s="102">
        <f t="shared" si="39"/>
        <v>23400000</v>
      </c>
      <c r="AS425" s="72" t="s">
        <v>319</v>
      </c>
      <c r="AT425" s="76">
        <v>0</v>
      </c>
      <c r="AU425" s="72" t="s">
        <v>319</v>
      </c>
      <c r="AV425" s="76">
        <v>0</v>
      </c>
      <c r="AW425" s="81" t="s">
        <v>73</v>
      </c>
      <c r="AX425" s="82">
        <v>0</v>
      </c>
      <c r="AY425" s="143">
        <f t="shared" si="40"/>
        <v>23400000</v>
      </c>
      <c r="AZ425" s="84">
        <f t="shared" si="41"/>
        <v>0</v>
      </c>
      <c r="BA425" s="85">
        <v>0</v>
      </c>
      <c r="BB425" s="81" t="s">
        <v>73</v>
      </c>
      <c r="BC425" s="72" t="s">
        <v>123</v>
      </c>
      <c r="BD425" s="289" t="s">
        <v>6627</v>
      </c>
      <c r="BE425" s="71" t="s">
        <v>65</v>
      </c>
      <c r="BF425" s="71" t="s">
        <v>65</v>
      </c>
    </row>
    <row r="426" spans="2:58" x14ac:dyDescent="0.25">
      <c r="B426" s="71">
        <v>2025</v>
      </c>
      <c r="C426" s="71">
        <v>891780111</v>
      </c>
      <c r="D426" s="71" t="s">
        <v>63</v>
      </c>
      <c r="E426" s="102" t="s">
        <v>6626</v>
      </c>
      <c r="F426" s="72" t="s">
        <v>6625</v>
      </c>
      <c r="G426" s="72">
        <v>0</v>
      </c>
      <c r="H426" s="72" t="s">
        <v>71</v>
      </c>
      <c r="I426" s="72" t="s">
        <v>2884</v>
      </c>
      <c r="J426" s="104" t="s">
        <v>81</v>
      </c>
      <c r="K426" s="75" t="s">
        <v>6588</v>
      </c>
      <c r="L426" s="76">
        <v>26000000</v>
      </c>
      <c r="M426" s="72" t="s">
        <v>66</v>
      </c>
      <c r="N426" s="75" t="s">
        <v>6624</v>
      </c>
      <c r="O426" s="75">
        <v>1043845035</v>
      </c>
      <c r="P426" s="75">
        <v>1674</v>
      </c>
      <c r="Q426" s="78">
        <v>45862</v>
      </c>
      <c r="R426" s="75">
        <v>2142840000</v>
      </c>
      <c r="S426" s="78">
        <v>45866</v>
      </c>
      <c r="T426" s="76">
        <v>26000000</v>
      </c>
      <c r="U426" s="76">
        <v>27201</v>
      </c>
      <c r="V426" s="72" t="s">
        <v>65</v>
      </c>
      <c r="W426" s="76">
        <v>1082939683</v>
      </c>
      <c r="X426" s="104" t="s">
        <v>2881</v>
      </c>
      <c r="Y426" s="78">
        <v>45866</v>
      </c>
      <c r="Z426" s="78">
        <v>45866</v>
      </c>
      <c r="AA426" s="78" t="s">
        <v>73</v>
      </c>
      <c r="AB426" s="78">
        <v>46003</v>
      </c>
      <c r="AC426" s="102">
        <f t="shared" si="36"/>
        <v>137</v>
      </c>
      <c r="AD426" s="72">
        <v>0</v>
      </c>
      <c r="AE426" s="76">
        <v>0</v>
      </c>
      <c r="AF426" s="72">
        <v>0</v>
      </c>
      <c r="AG426" s="79" t="s">
        <v>73</v>
      </c>
      <c r="AH426" s="102">
        <f t="shared" si="37"/>
        <v>0</v>
      </c>
      <c r="AI426" s="72">
        <v>1</v>
      </c>
      <c r="AJ426" s="76">
        <v>2600000</v>
      </c>
      <c r="AK426" s="72" t="s">
        <v>73</v>
      </c>
      <c r="AL426" s="80" t="s">
        <v>73</v>
      </c>
      <c r="AM426" s="72">
        <v>0</v>
      </c>
      <c r="AN426" s="80" t="s">
        <v>73</v>
      </c>
      <c r="AO426" s="80" t="s">
        <v>73</v>
      </c>
      <c r="AP426" s="80" t="s">
        <v>73</v>
      </c>
      <c r="AQ426" s="102">
        <f t="shared" si="38"/>
        <v>0</v>
      </c>
      <c r="AR426" s="102">
        <f t="shared" si="39"/>
        <v>23400000</v>
      </c>
      <c r="AS426" s="72" t="s">
        <v>319</v>
      </c>
      <c r="AT426" s="76">
        <v>0</v>
      </c>
      <c r="AU426" s="72" t="s">
        <v>319</v>
      </c>
      <c r="AV426" s="76">
        <v>0</v>
      </c>
      <c r="AW426" s="81" t="s">
        <v>73</v>
      </c>
      <c r="AX426" s="82">
        <v>0</v>
      </c>
      <c r="AY426" s="143">
        <f t="shared" si="40"/>
        <v>23400000</v>
      </c>
      <c r="AZ426" s="84">
        <f t="shared" si="41"/>
        <v>0</v>
      </c>
      <c r="BA426" s="85">
        <v>0</v>
      </c>
      <c r="BB426" s="81" t="s">
        <v>73</v>
      </c>
      <c r="BC426" s="72" t="s">
        <v>123</v>
      </c>
      <c r="BD426" s="289" t="s">
        <v>6623</v>
      </c>
      <c r="BE426" s="71" t="s">
        <v>65</v>
      </c>
      <c r="BF426" s="71" t="s">
        <v>65</v>
      </c>
    </row>
    <row r="427" spans="2:58" x14ac:dyDescent="0.25">
      <c r="B427" s="71">
        <v>2025</v>
      </c>
      <c r="C427" s="71">
        <v>891780111</v>
      </c>
      <c r="D427" s="71" t="s">
        <v>63</v>
      </c>
      <c r="E427" s="102" t="s">
        <v>6622</v>
      </c>
      <c r="F427" s="72" t="s">
        <v>6621</v>
      </c>
      <c r="G427" s="72">
        <v>0</v>
      </c>
      <c r="H427" s="72" t="s">
        <v>71</v>
      </c>
      <c r="I427" s="72" t="s">
        <v>2884</v>
      </c>
      <c r="J427" s="104" t="s">
        <v>81</v>
      </c>
      <c r="K427" s="75" t="s">
        <v>6620</v>
      </c>
      <c r="L427" s="76">
        <v>26000000</v>
      </c>
      <c r="M427" s="72" t="s">
        <v>66</v>
      </c>
      <c r="N427" s="75" t="s">
        <v>6619</v>
      </c>
      <c r="O427" s="75">
        <v>12647383</v>
      </c>
      <c r="P427" s="75">
        <v>1674</v>
      </c>
      <c r="Q427" s="78">
        <v>45862</v>
      </c>
      <c r="R427" s="75">
        <v>2142840000</v>
      </c>
      <c r="S427" s="78">
        <v>45866</v>
      </c>
      <c r="T427" s="76">
        <v>26000000</v>
      </c>
      <c r="U427" s="76">
        <v>27202</v>
      </c>
      <c r="V427" s="72" t="s">
        <v>65</v>
      </c>
      <c r="W427" s="76">
        <v>1082939683</v>
      </c>
      <c r="X427" s="104" t="s">
        <v>2881</v>
      </c>
      <c r="Y427" s="78">
        <v>45866</v>
      </c>
      <c r="Z427" s="78">
        <v>45866</v>
      </c>
      <c r="AA427" s="78" t="s">
        <v>73</v>
      </c>
      <c r="AB427" s="78">
        <v>46003</v>
      </c>
      <c r="AC427" s="102">
        <f t="shared" si="36"/>
        <v>137</v>
      </c>
      <c r="AD427" s="72">
        <v>0</v>
      </c>
      <c r="AE427" s="76">
        <v>0</v>
      </c>
      <c r="AF427" s="72">
        <v>0</v>
      </c>
      <c r="AG427" s="79" t="s">
        <v>73</v>
      </c>
      <c r="AH427" s="102">
        <f t="shared" si="37"/>
        <v>0</v>
      </c>
      <c r="AI427" s="72">
        <v>1</v>
      </c>
      <c r="AJ427" s="76">
        <v>2600000</v>
      </c>
      <c r="AK427" s="72" t="s">
        <v>73</v>
      </c>
      <c r="AL427" s="80" t="s">
        <v>73</v>
      </c>
      <c r="AM427" s="72">
        <v>0</v>
      </c>
      <c r="AN427" s="80" t="s">
        <v>73</v>
      </c>
      <c r="AO427" s="80" t="s">
        <v>73</v>
      </c>
      <c r="AP427" s="80" t="s">
        <v>73</v>
      </c>
      <c r="AQ427" s="102">
        <f t="shared" si="38"/>
        <v>0</v>
      </c>
      <c r="AR427" s="102">
        <f t="shared" si="39"/>
        <v>23400000</v>
      </c>
      <c r="AS427" s="72" t="s">
        <v>319</v>
      </c>
      <c r="AT427" s="76">
        <v>0</v>
      </c>
      <c r="AU427" s="72" t="s">
        <v>319</v>
      </c>
      <c r="AV427" s="76">
        <v>0</v>
      </c>
      <c r="AW427" s="81" t="s">
        <v>73</v>
      </c>
      <c r="AX427" s="82">
        <v>0</v>
      </c>
      <c r="AY427" s="143">
        <f t="shared" si="40"/>
        <v>23400000</v>
      </c>
      <c r="AZ427" s="84">
        <f t="shared" si="41"/>
        <v>0</v>
      </c>
      <c r="BA427" s="85">
        <v>0</v>
      </c>
      <c r="BB427" s="81" t="s">
        <v>73</v>
      </c>
      <c r="BC427" s="72" t="s">
        <v>123</v>
      </c>
      <c r="BD427" s="289" t="s">
        <v>6618</v>
      </c>
      <c r="BE427" s="71" t="s">
        <v>65</v>
      </c>
      <c r="BF427" s="71" t="s">
        <v>65</v>
      </c>
    </row>
    <row r="428" spans="2:58" x14ac:dyDescent="0.25">
      <c r="B428" s="71">
        <v>2025</v>
      </c>
      <c r="C428" s="71">
        <v>891780111</v>
      </c>
      <c r="D428" s="71" t="s">
        <v>63</v>
      </c>
      <c r="E428" s="102" t="s">
        <v>6617</v>
      </c>
      <c r="F428" s="72" t="s">
        <v>6616</v>
      </c>
      <c r="G428" s="72">
        <v>0</v>
      </c>
      <c r="H428" s="72" t="s">
        <v>71</v>
      </c>
      <c r="I428" s="72" t="s">
        <v>2884</v>
      </c>
      <c r="J428" s="104" t="s">
        <v>81</v>
      </c>
      <c r="K428" s="75" t="s">
        <v>6615</v>
      </c>
      <c r="L428" s="76">
        <v>29000000</v>
      </c>
      <c r="M428" s="72" t="s">
        <v>66</v>
      </c>
      <c r="N428" s="75" t="s">
        <v>6614</v>
      </c>
      <c r="O428" s="75">
        <v>1002255916</v>
      </c>
      <c r="P428" s="75">
        <v>1674</v>
      </c>
      <c r="Q428" s="78">
        <v>45862</v>
      </c>
      <c r="R428" s="75">
        <v>2142840000</v>
      </c>
      <c r="S428" s="78">
        <v>45866</v>
      </c>
      <c r="T428" s="76">
        <v>29000000</v>
      </c>
      <c r="U428" s="76">
        <v>27203</v>
      </c>
      <c r="V428" s="72" t="s">
        <v>65</v>
      </c>
      <c r="W428" s="76">
        <v>1082939683</v>
      </c>
      <c r="X428" s="104" t="s">
        <v>2881</v>
      </c>
      <c r="Y428" s="78">
        <v>45866</v>
      </c>
      <c r="Z428" s="78">
        <v>45866</v>
      </c>
      <c r="AA428" s="78" t="s">
        <v>73</v>
      </c>
      <c r="AB428" s="78">
        <v>46003</v>
      </c>
      <c r="AC428" s="102">
        <f t="shared" si="36"/>
        <v>137</v>
      </c>
      <c r="AD428" s="72">
        <v>0</v>
      </c>
      <c r="AE428" s="76">
        <v>0</v>
      </c>
      <c r="AF428" s="72">
        <v>0</v>
      </c>
      <c r="AG428" s="79" t="s">
        <v>73</v>
      </c>
      <c r="AH428" s="102">
        <f t="shared" si="37"/>
        <v>0</v>
      </c>
      <c r="AI428" s="72">
        <v>1</v>
      </c>
      <c r="AJ428" s="76">
        <v>2900000</v>
      </c>
      <c r="AK428" s="72" t="s">
        <v>73</v>
      </c>
      <c r="AL428" s="80" t="s">
        <v>73</v>
      </c>
      <c r="AM428" s="72">
        <v>0</v>
      </c>
      <c r="AN428" s="80" t="s">
        <v>73</v>
      </c>
      <c r="AO428" s="80" t="s">
        <v>73</v>
      </c>
      <c r="AP428" s="80" t="s">
        <v>73</v>
      </c>
      <c r="AQ428" s="102">
        <f t="shared" si="38"/>
        <v>0</v>
      </c>
      <c r="AR428" s="102">
        <f t="shared" si="39"/>
        <v>26100000</v>
      </c>
      <c r="AS428" s="72" t="s">
        <v>319</v>
      </c>
      <c r="AT428" s="76">
        <v>0</v>
      </c>
      <c r="AU428" s="72" t="s">
        <v>319</v>
      </c>
      <c r="AV428" s="76">
        <v>0</v>
      </c>
      <c r="AW428" s="81" t="s">
        <v>73</v>
      </c>
      <c r="AX428" s="82">
        <v>0</v>
      </c>
      <c r="AY428" s="143">
        <f t="shared" si="40"/>
        <v>26100000</v>
      </c>
      <c r="AZ428" s="84">
        <f t="shared" si="41"/>
        <v>0</v>
      </c>
      <c r="BA428" s="85">
        <v>0</v>
      </c>
      <c r="BB428" s="81" t="s">
        <v>73</v>
      </c>
      <c r="BC428" s="72" t="s">
        <v>123</v>
      </c>
      <c r="BD428" s="289" t="s">
        <v>6613</v>
      </c>
      <c r="BE428" s="71" t="s">
        <v>65</v>
      </c>
      <c r="BF428" s="71" t="s">
        <v>65</v>
      </c>
    </row>
    <row r="429" spans="2:58" x14ac:dyDescent="0.25">
      <c r="B429" s="71">
        <v>2025</v>
      </c>
      <c r="C429" s="71">
        <v>891780111</v>
      </c>
      <c r="D429" s="71" t="s">
        <v>63</v>
      </c>
      <c r="E429" s="102" t="s">
        <v>6612</v>
      </c>
      <c r="F429" s="72" t="s">
        <v>6611</v>
      </c>
      <c r="G429" s="72">
        <v>0</v>
      </c>
      <c r="H429" s="72" t="s">
        <v>71</v>
      </c>
      <c r="I429" s="72" t="s">
        <v>2884</v>
      </c>
      <c r="J429" s="104" t="s">
        <v>81</v>
      </c>
      <c r="K429" s="75" t="s">
        <v>6561</v>
      </c>
      <c r="L429" s="76">
        <v>26000000</v>
      </c>
      <c r="M429" s="72" t="s">
        <v>66</v>
      </c>
      <c r="N429" s="75" t="s">
        <v>6610</v>
      </c>
      <c r="O429" s="75">
        <v>1118827546</v>
      </c>
      <c r="P429" s="75">
        <v>1674</v>
      </c>
      <c r="Q429" s="78">
        <v>45862</v>
      </c>
      <c r="R429" s="75">
        <v>2142840000</v>
      </c>
      <c r="S429" s="78">
        <v>45866</v>
      </c>
      <c r="T429" s="76">
        <v>26000000</v>
      </c>
      <c r="U429" s="76">
        <v>27204</v>
      </c>
      <c r="V429" s="72" t="s">
        <v>65</v>
      </c>
      <c r="W429" s="76">
        <v>1082939683</v>
      </c>
      <c r="X429" s="104" t="s">
        <v>2881</v>
      </c>
      <c r="Y429" s="78">
        <v>45866</v>
      </c>
      <c r="Z429" s="78">
        <v>45866</v>
      </c>
      <c r="AA429" s="78" t="s">
        <v>73</v>
      </c>
      <c r="AB429" s="78">
        <v>46003</v>
      </c>
      <c r="AC429" s="102">
        <f t="shared" si="36"/>
        <v>137</v>
      </c>
      <c r="AD429" s="72">
        <v>0</v>
      </c>
      <c r="AE429" s="76">
        <v>0</v>
      </c>
      <c r="AF429" s="72">
        <v>0</v>
      </c>
      <c r="AG429" s="79" t="s">
        <v>73</v>
      </c>
      <c r="AH429" s="102">
        <f t="shared" si="37"/>
        <v>0</v>
      </c>
      <c r="AI429" s="72">
        <v>1</v>
      </c>
      <c r="AJ429" s="76">
        <v>2600000</v>
      </c>
      <c r="AK429" s="72" t="s">
        <v>73</v>
      </c>
      <c r="AL429" s="80" t="s">
        <v>73</v>
      </c>
      <c r="AM429" s="72">
        <v>0</v>
      </c>
      <c r="AN429" s="80" t="s">
        <v>73</v>
      </c>
      <c r="AO429" s="80" t="s">
        <v>73</v>
      </c>
      <c r="AP429" s="80" t="s">
        <v>73</v>
      </c>
      <c r="AQ429" s="102">
        <f t="shared" si="38"/>
        <v>0</v>
      </c>
      <c r="AR429" s="102">
        <f t="shared" si="39"/>
        <v>23400000</v>
      </c>
      <c r="AS429" s="72" t="s">
        <v>319</v>
      </c>
      <c r="AT429" s="76">
        <v>0</v>
      </c>
      <c r="AU429" s="72" t="s">
        <v>319</v>
      </c>
      <c r="AV429" s="76">
        <v>0</v>
      </c>
      <c r="AW429" s="81" t="s">
        <v>73</v>
      </c>
      <c r="AX429" s="82">
        <v>0</v>
      </c>
      <c r="AY429" s="143">
        <f t="shared" si="40"/>
        <v>23400000</v>
      </c>
      <c r="AZ429" s="84">
        <f t="shared" si="41"/>
        <v>0</v>
      </c>
      <c r="BA429" s="85">
        <v>0</v>
      </c>
      <c r="BB429" s="81" t="s">
        <v>73</v>
      </c>
      <c r="BC429" s="72" t="s">
        <v>123</v>
      </c>
      <c r="BD429" s="289" t="s">
        <v>6609</v>
      </c>
      <c r="BE429" s="71" t="s">
        <v>65</v>
      </c>
      <c r="BF429" s="71" t="s">
        <v>65</v>
      </c>
    </row>
    <row r="430" spans="2:58" x14ac:dyDescent="0.25">
      <c r="B430" s="71">
        <v>2025</v>
      </c>
      <c r="C430" s="71">
        <v>891780111</v>
      </c>
      <c r="D430" s="71" t="s">
        <v>63</v>
      </c>
      <c r="E430" s="102" t="s">
        <v>6608</v>
      </c>
      <c r="F430" s="72" t="s">
        <v>6607</v>
      </c>
      <c r="G430" s="72">
        <v>0</v>
      </c>
      <c r="H430" s="72" t="s">
        <v>71</v>
      </c>
      <c r="I430" s="72" t="s">
        <v>2884</v>
      </c>
      <c r="J430" s="104" t="s">
        <v>81</v>
      </c>
      <c r="K430" s="75" t="s">
        <v>6593</v>
      </c>
      <c r="L430" s="76">
        <v>21040000</v>
      </c>
      <c r="M430" s="72" t="s">
        <v>66</v>
      </c>
      <c r="N430" s="75" t="s">
        <v>6606</v>
      </c>
      <c r="O430" s="75">
        <v>19790884</v>
      </c>
      <c r="P430" s="75">
        <v>1674</v>
      </c>
      <c r="Q430" s="78">
        <v>45862</v>
      </c>
      <c r="R430" s="75">
        <v>2142840000</v>
      </c>
      <c r="S430" s="78">
        <v>45866</v>
      </c>
      <c r="T430" s="76">
        <v>21040000</v>
      </c>
      <c r="U430" s="76">
        <v>27205</v>
      </c>
      <c r="V430" s="72" t="s">
        <v>65</v>
      </c>
      <c r="W430" s="76">
        <v>1082939683</v>
      </c>
      <c r="X430" s="104" t="s">
        <v>2881</v>
      </c>
      <c r="Y430" s="78">
        <v>45866</v>
      </c>
      <c r="Z430" s="78">
        <v>45866</v>
      </c>
      <c r="AA430" s="78" t="s">
        <v>73</v>
      </c>
      <c r="AB430" s="78">
        <v>46003</v>
      </c>
      <c r="AC430" s="102">
        <f t="shared" si="36"/>
        <v>137</v>
      </c>
      <c r="AD430" s="72">
        <v>0</v>
      </c>
      <c r="AE430" s="76">
        <v>0</v>
      </c>
      <c r="AF430" s="72">
        <v>0</v>
      </c>
      <c r="AG430" s="79" t="s">
        <v>73</v>
      </c>
      <c r="AH430" s="102">
        <f t="shared" si="37"/>
        <v>0</v>
      </c>
      <c r="AI430" s="72">
        <v>1</v>
      </c>
      <c r="AJ430" s="76">
        <v>2104000</v>
      </c>
      <c r="AK430" s="72" t="s">
        <v>73</v>
      </c>
      <c r="AL430" s="80" t="s">
        <v>73</v>
      </c>
      <c r="AM430" s="72">
        <v>0</v>
      </c>
      <c r="AN430" s="80" t="s">
        <v>73</v>
      </c>
      <c r="AO430" s="80" t="s">
        <v>73</v>
      </c>
      <c r="AP430" s="80" t="s">
        <v>73</v>
      </c>
      <c r="AQ430" s="102">
        <f t="shared" si="38"/>
        <v>0</v>
      </c>
      <c r="AR430" s="102">
        <f t="shared" si="39"/>
        <v>18936000</v>
      </c>
      <c r="AS430" s="72" t="s">
        <v>319</v>
      </c>
      <c r="AT430" s="76">
        <v>0</v>
      </c>
      <c r="AU430" s="72" t="s">
        <v>319</v>
      </c>
      <c r="AV430" s="76">
        <v>0</v>
      </c>
      <c r="AW430" s="81" t="s">
        <v>73</v>
      </c>
      <c r="AX430" s="82">
        <v>0</v>
      </c>
      <c r="AY430" s="143">
        <f t="shared" si="40"/>
        <v>18936000</v>
      </c>
      <c r="AZ430" s="84">
        <f t="shared" si="41"/>
        <v>0</v>
      </c>
      <c r="BA430" s="85">
        <v>0</v>
      </c>
      <c r="BB430" s="81" t="s">
        <v>73</v>
      </c>
      <c r="BC430" s="72" t="s">
        <v>123</v>
      </c>
      <c r="BD430" s="289" t="s">
        <v>6605</v>
      </c>
      <c r="BE430" s="71" t="s">
        <v>65</v>
      </c>
      <c r="BF430" s="71" t="s">
        <v>65</v>
      </c>
    </row>
    <row r="431" spans="2:58" x14ac:dyDescent="0.25">
      <c r="B431" s="71">
        <v>2025</v>
      </c>
      <c r="C431" s="71">
        <v>891780111</v>
      </c>
      <c r="D431" s="71" t="s">
        <v>63</v>
      </c>
      <c r="E431" s="102" t="s">
        <v>6604</v>
      </c>
      <c r="F431" s="72" t="s">
        <v>6603</v>
      </c>
      <c r="G431" s="72">
        <v>0</v>
      </c>
      <c r="H431" s="72" t="s">
        <v>71</v>
      </c>
      <c r="I431" s="72" t="s">
        <v>2884</v>
      </c>
      <c r="J431" s="104" t="s">
        <v>81</v>
      </c>
      <c r="K431" s="75" t="s">
        <v>6561</v>
      </c>
      <c r="L431" s="76">
        <v>26000000</v>
      </c>
      <c r="M431" s="72" t="s">
        <v>66</v>
      </c>
      <c r="N431" s="75" t="s">
        <v>6602</v>
      </c>
      <c r="O431" s="75">
        <v>1004377931</v>
      </c>
      <c r="P431" s="75">
        <v>1674</v>
      </c>
      <c r="Q431" s="78">
        <v>45862</v>
      </c>
      <c r="R431" s="75">
        <v>2142840000</v>
      </c>
      <c r="S431" s="78">
        <v>45866</v>
      </c>
      <c r="T431" s="76">
        <v>26000000</v>
      </c>
      <c r="U431" s="76">
        <v>27206</v>
      </c>
      <c r="V431" s="72" t="s">
        <v>65</v>
      </c>
      <c r="W431" s="76">
        <v>1082939683</v>
      </c>
      <c r="X431" s="104" t="s">
        <v>2881</v>
      </c>
      <c r="Y431" s="78">
        <v>45866</v>
      </c>
      <c r="Z431" s="78">
        <v>45866</v>
      </c>
      <c r="AA431" s="78" t="s">
        <v>73</v>
      </c>
      <c r="AB431" s="78">
        <v>46003</v>
      </c>
      <c r="AC431" s="102">
        <f t="shared" si="36"/>
        <v>137</v>
      </c>
      <c r="AD431" s="72">
        <v>0</v>
      </c>
      <c r="AE431" s="76">
        <v>0</v>
      </c>
      <c r="AF431" s="72">
        <v>0</v>
      </c>
      <c r="AG431" s="79" t="s">
        <v>73</v>
      </c>
      <c r="AH431" s="102">
        <f t="shared" si="37"/>
        <v>0</v>
      </c>
      <c r="AI431" s="72">
        <v>1</v>
      </c>
      <c r="AJ431" s="76">
        <v>2600000</v>
      </c>
      <c r="AK431" s="72" t="s">
        <v>73</v>
      </c>
      <c r="AL431" s="80" t="s">
        <v>73</v>
      </c>
      <c r="AM431" s="72">
        <v>0</v>
      </c>
      <c r="AN431" s="80" t="s">
        <v>73</v>
      </c>
      <c r="AO431" s="80" t="s">
        <v>73</v>
      </c>
      <c r="AP431" s="80" t="s">
        <v>73</v>
      </c>
      <c r="AQ431" s="102">
        <f t="shared" si="38"/>
        <v>0</v>
      </c>
      <c r="AR431" s="102">
        <f t="shared" si="39"/>
        <v>23400000</v>
      </c>
      <c r="AS431" s="72" t="s">
        <v>319</v>
      </c>
      <c r="AT431" s="76">
        <v>0</v>
      </c>
      <c r="AU431" s="72" t="s">
        <v>319</v>
      </c>
      <c r="AV431" s="76">
        <v>0</v>
      </c>
      <c r="AW431" s="81" t="s">
        <v>73</v>
      </c>
      <c r="AX431" s="82">
        <v>0</v>
      </c>
      <c r="AY431" s="143">
        <f t="shared" si="40"/>
        <v>23400000</v>
      </c>
      <c r="AZ431" s="84">
        <f t="shared" si="41"/>
        <v>0</v>
      </c>
      <c r="BA431" s="85">
        <v>0</v>
      </c>
      <c r="BB431" s="81" t="s">
        <v>73</v>
      </c>
      <c r="BC431" s="72" t="s">
        <v>123</v>
      </c>
      <c r="BD431" s="289" t="s">
        <v>6601</v>
      </c>
      <c r="BE431" s="71" t="s">
        <v>65</v>
      </c>
      <c r="BF431" s="71" t="s">
        <v>65</v>
      </c>
    </row>
    <row r="432" spans="2:58" x14ac:dyDescent="0.25">
      <c r="B432" s="71">
        <v>2025</v>
      </c>
      <c r="C432" s="71">
        <v>891780111</v>
      </c>
      <c r="D432" s="71" t="s">
        <v>63</v>
      </c>
      <c r="E432" s="102" t="s">
        <v>6600</v>
      </c>
      <c r="F432" s="72" t="s">
        <v>6599</v>
      </c>
      <c r="G432" s="72">
        <v>0</v>
      </c>
      <c r="H432" s="72" t="s">
        <v>71</v>
      </c>
      <c r="I432" s="72" t="s">
        <v>2884</v>
      </c>
      <c r="J432" s="104" t="s">
        <v>81</v>
      </c>
      <c r="K432" s="75" t="s">
        <v>6598</v>
      </c>
      <c r="L432" s="76">
        <v>21040000</v>
      </c>
      <c r="M432" s="72" t="s">
        <v>66</v>
      </c>
      <c r="N432" s="75" t="s">
        <v>6597</v>
      </c>
      <c r="O432" s="75">
        <v>84450957</v>
      </c>
      <c r="P432" s="75">
        <v>1674</v>
      </c>
      <c r="Q432" s="78">
        <v>45862</v>
      </c>
      <c r="R432" s="75">
        <v>2142840000</v>
      </c>
      <c r="S432" s="78">
        <v>45866</v>
      </c>
      <c r="T432" s="76">
        <v>21040000</v>
      </c>
      <c r="U432" s="76">
        <v>27207</v>
      </c>
      <c r="V432" s="72" t="s">
        <v>65</v>
      </c>
      <c r="W432" s="76">
        <v>1082939683</v>
      </c>
      <c r="X432" s="104" t="s">
        <v>2881</v>
      </c>
      <c r="Y432" s="78">
        <v>45866</v>
      </c>
      <c r="Z432" s="78">
        <v>45866</v>
      </c>
      <c r="AA432" s="78" t="s">
        <v>73</v>
      </c>
      <c r="AB432" s="78">
        <v>46003</v>
      </c>
      <c r="AC432" s="102">
        <f t="shared" si="36"/>
        <v>137</v>
      </c>
      <c r="AD432" s="72">
        <v>0</v>
      </c>
      <c r="AE432" s="76">
        <v>0</v>
      </c>
      <c r="AF432" s="72">
        <v>0</v>
      </c>
      <c r="AG432" s="79" t="s">
        <v>73</v>
      </c>
      <c r="AH432" s="102">
        <f t="shared" si="37"/>
        <v>0</v>
      </c>
      <c r="AI432" s="72">
        <v>1</v>
      </c>
      <c r="AJ432" s="76">
        <v>2104000</v>
      </c>
      <c r="AK432" s="72" t="s">
        <v>73</v>
      </c>
      <c r="AL432" s="80" t="s">
        <v>73</v>
      </c>
      <c r="AM432" s="72">
        <v>0</v>
      </c>
      <c r="AN432" s="80" t="s">
        <v>73</v>
      </c>
      <c r="AO432" s="80" t="s">
        <v>73</v>
      </c>
      <c r="AP432" s="80" t="s">
        <v>73</v>
      </c>
      <c r="AQ432" s="102">
        <f t="shared" si="38"/>
        <v>0</v>
      </c>
      <c r="AR432" s="102">
        <f t="shared" si="39"/>
        <v>18936000</v>
      </c>
      <c r="AS432" s="72" t="s">
        <v>319</v>
      </c>
      <c r="AT432" s="76">
        <v>0</v>
      </c>
      <c r="AU432" s="72" t="s">
        <v>319</v>
      </c>
      <c r="AV432" s="76">
        <v>0</v>
      </c>
      <c r="AW432" s="81" t="s">
        <v>73</v>
      </c>
      <c r="AX432" s="82">
        <v>0</v>
      </c>
      <c r="AY432" s="143">
        <f t="shared" si="40"/>
        <v>18936000</v>
      </c>
      <c r="AZ432" s="84">
        <f t="shared" si="41"/>
        <v>0</v>
      </c>
      <c r="BA432" s="85">
        <v>0</v>
      </c>
      <c r="BB432" s="81" t="s">
        <v>73</v>
      </c>
      <c r="BC432" s="72" t="s">
        <v>123</v>
      </c>
      <c r="BD432" s="289" t="s">
        <v>6596</v>
      </c>
      <c r="BE432" s="71" t="s">
        <v>65</v>
      </c>
      <c r="BF432" s="71" t="s">
        <v>65</v>
      </c>
    </row>
    <row r="433" spans="2:58" x14ac:dyDescent="0.25">
      <c r="B433" s="71">
        <v>2025</v>
      </c>
      <c r="C433" s="71">
        <v>891780111</v>
      </c>
      <c r="D433" s="71" t="s">
        <v>63</v>
      </c>
      <c r="E433" s="102" t="s">
        <v>6595</v>
      </c>
      <c r="F433" s="72" t="s">
        <v>6594</v>
      </c>
      <c r="G433" s="72">
        <v>0</v>
      </c>
      <c r="H433" s="72" t="s">
        <v>71</v>
      </c>
      <c r="I433" s="72" t="s">
        <v>2884</v>
      </c>
      <c r="J433" s="104" t="s">
        <v>81</v>
      </c>
      <c r="K433" s="75" t="s">
        <v>6593</v>
      </c>
      <c r="L433" s="76">
        <v>21040000</v>
      </c>
      <c r="M433" s="72" t="s">
        <v>66</v>
      </c>
      <c r="N433" s="75" t="s">
        <v>6592</v>
      </c>
      <c r="O433" s="75">
        <v>1082946248</v>
      </c>
      <c r="P433" s="75">
        <v>1674</v>
      </c>
      <c r="Q433" s="78">
        <v>45862</v>
      </c>
      <c r="R433" s="75">
        <v>2142840000</v>
      </c>
      <c r="S433" s="78">
        <v>45866</v>
      </c>
      <c r="T433" s="76">
        <v>21040000</v>
      </c>
      <c r="U433" s="76">
        <v>27208</v>
      </c>
      <c r="V433" s="72" t="s">
        <v>65</v>
      </c>
      <c r="W433" s="76">
        <v>1082939683</v>
      </c>
      <c r="X433" s="104" t="s">
        <v>2881</v>
      </c>
      <c r="Y433" s="78">
        <v>45866</v>
      </c>
      <c r="Z433" s="78">
        <v>45866</v>
      </c>
      <c r="AA433" s="78" t="s">
        <v>73</v>
      </c>
      <c r="AB433" s="78">
        <v>46003</v>
      </c>
      <c r="AC433" s="102">
        <f t="shared" si="36"/>
        <v>137</v>
      </c>
      <c r="AD433" s="72">
        <v>0</v>
      </c>
      <c r="AE433" s="76">
        <v>0</v>
      </c>
      <c r="AF433" s="72">
        <v>0</v>
      </c>
      <c r="AG433" s="79" t="s">
        <v>73</v>
      </c>
      <c r="AH433" s="102">
        <f t="shared" si="37"/>
        <v>0</v>
      </c>
      <c r="AI433" s="72">
        <v>1</v>
      </c>
      <c r="AJ433" s="76">
        <v>2104000</v>
      </c>
      <c r="AK433" s="72" t="s">
        <v>73</v>
      </c>
      <c r="AL433" s="80" t="s">
        <v>73</v>
      </c>
      <c r="AM433" s="72">
        <v>0</v>
      </c>
      <c r="AN433" s="80" t="s">
        <v>73</v>
      </c>
      <c r="AO433" s="80" t="s">
        <v>73</v>
      </c>
      <c r="AP433" s="80" t="s">
        <v>73</v>
      </c>
      <c r="AQ433" s="102">
        <f t="shared" si="38"/>
        <v>0</v>
      </c>
      <c r="AR433" s="102">
        <f t="shared" si="39"/>
        <v>18936000</v>
      </c>
      <c r="AS433" s="72" t="s">
        <v>319</v>
      </c>
      <c r="AT433" s="76">
        <v>0</v>
      </c>
      <c r="AU433" s="72" t="s">
        <v>319</v>
      </c>
      <c r="AV433" s="76">
        <v>0</v>
      </c>
      <c r="AW433" s="81" t="s">
        <v>73</v>
      </c>
      <c r="AX433" s="82">
        <v>0</v>
      </c>
      <c r="AY433" s="143">
        <f t="shared" si="40"/>
        <v>18936000</v>
      </c>
      <c r="AZ433" s="84">
        <f t="shared" si="41"/>
        <v>0</v>
      </c>
      <c r="BA433" s="85">
        <v>0</v>
      </c>
      <c r="BB433" s="81" t="s">
        <v>73</v>
      </c>
      <c r="BC433" s="72" t="s">
        <v>123</v>
      </c>
      <c r="BD433" s="289" t="s">
        <v>6591</v>
      </c>
      <c r="BE433" s="71" t="s">
        <v>65</v>
      </c>
      <c r="BF433" s="71" t="s">
        <v>65</v>
      </c>
    </row>
    <row r="434" spans="2:58" x14ac:dyDescent="0.25">
      <c r="B434" s="71">
        <v>2025</v>
      </c>
      <c r="C434" s="71">
        <v>891780111</v>
      </c>
      <c r="D434" s="71" t="s">
        <v>63</v>
      </c>
      <c r="E434" s="102" t="s">
        <v>6590</v>
      </c>
      <c r="F434" s="72" t="s">
        <v>6589</v>
      </c>
      <c r="G434" s="72">
        <v>0</v>
      </c>
      <c r="H434" s="72" t="s">
        <v>71</v>
      </c>
      <c r="I434" s="72" t="s">
        <v>2884</v>
      </c>
      <c r="J434" s="104" t="s">
        <v>81</v>
      </c>
      <c r="K434" s="75" t="s">
        <v>6588</v>
      </c>
      <c r="L434" s="76">
        <v>26000000</v>
      </c>
      <c r="M434" s="72" t="s">
        <v>66</v>
      </c>
      <c r="N434" s="75" t="s">
        <v>6587</v>
      </c>
      <c r="O434" s="75">
        <v>12646992</v>
      </c>
      <c r="P434" s="75">
        <v>1674</v>
      </c>
      <c r="Q434" s="78">
        <v>45862</v>
      </c>
      <c r="R434" s="75">
        <v>2142840000</v>
      </c>
      <c r="S434" s="78">
        <v>45866</v>
      </c>
      <c r="T434" s="76">
        <v>26000000</v>
      </c>
      <c r="U434" s="76">
        <v>27209</v>
      </c>
      <c r="V434" s="72" t="s">
        <v>65</v>
      </c>
      <c r="W434" s="76">
        <v>1082939683</v>
      </c>
      <c r="X434" s="104" t="s">
        <v>2881</v>
      </c>
      <c r="Y434" s="78">
        <v>45866</v>
      </c>
      <c r="Z434" s="78">
        <v>45866</v>
      </c>
      <c r="AA434" s="78" t="s">
        <v>73</v>
      </c>
      <c r="AB434" s="78">
        <v>46003</v>
      </c>
      <c r="AC434" s="102">
        <f t="shared" si="36"/>
        <v>137</v>
      </c>
      <c r="AD434" s="72">
        <v>0</v>
      </c>
      <c r="AE434" s="76">
        <v>0</v>
      </c>
      <c r="AF434" s="72">
        <v>0</v>
      </c>
      <c r="AG434" s="79" t="s">
        <v>73</v>
      </c>
      <c r="AH434" s="102">
        <f t="shared" si="37"/>
        <v>0</v>
      </c>
      <c r="AI434" s="72">
        <v>1</v>
      </c>
      <c r="AJ434" s="76">
        <v>2600000</v>
      </c>
      <c r="AK434" s="72" t="s">
        <v>73</v>
      </c>
      <c r="AL434" s="80" t="s">
        <v>73</v>
      </c>
      <c r="AM434" s="72">
        <v>0</v>
      </c>
      <c r="AN434" s="80" t="s">
        <v>73</v>
      </c>
      <c r="AO434" s="80" t="s">
        <v>73</v>
      </c>
      <c r="AP434" s="80" t="s">
        <v>73</v>
      </c>
      <c r="AQ434" s="102">
        <f t="shared" si="38"/>
        <v>0</v>
      </c>
      <c r="AR434" s="102">
        <f t="shared" si="39"/>
        <v>23400000</v>
      </c>
      <c r="AS434" s="72" t="s">
        <v>319</v>
      </c>
      <c r="AT434" s="76">
        <v>0</v>
      </c>
      <c r="AU434" s="72" t="s">
        <v>319</v>
      </c>
      <c r="AV434" s="76">
        <v>0</v>
      </c>
      <c r="AW434" s="81" t="s">
        <v>73</v>
      </c>
      <c r="AX434" s="82">
        <v>0</v>
      </c>
      <c r="AY434" s="143">
        <f t="shared" si="40"/>
        <v>23400000</v>
      </c>
      <c r="AZ434" s="84">
        <f t="shared" si="41"/>
        <v>0</v>
      </c>
      <c r="BA434" s="85">
        <v>0</v>
      </c>
      <c r="BB434" s="81" t="s">
        <v>73</v>
      </c>
      <c r="BC434" s="72" t="s">
        <v>123</v>
      </c>
      <c r="BD434" s="289" t="s">
        <v>6586</v>
      </c>
      <c r="BE434" s="71" t="s">
        <v>65</v>
      </c>
      <c r="BF434" s="71" t="s">
        <v>65</v>
      </c>
    </row>
    <row r="435" spans="2:58" x14ac:dyDescent="0.25">
      <c r="B435" s="71">
        <v>2025</v>
      </c>
      <c r="C435" s="71">
        <v>891780111</v>
      </c>
      <c r="D435" s="71" t="s">
        <v>63</v>
      </c>
      <c r="E435" s="102" t="s">
        <v>6585</v>
      </c>
      <c r="F435" s="72" t="s">
        <v>6584</v>
      </c>
      <c r="G435" s="72">
        <v>0</v>
      </c>
      <c r="H435" s="72" t="s">
        <v>71</v>
      </c>
      <c r="I435" s="72" t="s">
        <v>2884</v>
      </c>
      <c r="J435" s="104" t="s">
        <v>81</v>
      </c>
      <c r="K435" s="75" t="s">
        <v>6561</v>
      </c>
      <c r="L435" s="76">
        <v>26000000</v>
      </c>
      <c r="M435" s="72" t="s">
        <v>66</v>
      </c>
      <c r="N435" s="75" t="s">
        <v>6583</v>
      </c>
      <c r="O435" s="75">
        <v>1083003296</v>
      </c>
      <c r="P435" s="75">
        <v>1674</v>
      </c>
      <c r="Q435" s="78">
        <v>45862</v>
      </c>
      <c r="R435" s="75">
        <v>2142840000</v>
      </c>
      <c r="S435" s="78">
        <v>45866</v>
      </c>
      <c r="T435" s="76">
        <v>26000000</v>
      </c>
      <c r="U435" s="76">
        <v>27210</v>
      </c>
      <c r="V435" s="72" t="s">
        <v>65</v>
      </c>
      <c r="W435" s="76">
        <v>1082939683</v>
      </c>
      <c r="X435" s="104" t="s">
        <v>2881</v>
      </c>
      <c r="Y435" s="78">
        <v>45866</v>
      </c>
      <c r="Z435" s="78">
        <v>45866</v>
      </c>
      <c r="AA435" s="78" t="s">
        <v>73</v>
      </c>
      <c r="AB435" s="78">
        <v>46003</v>
      </c>
      <c r="AC435" s="102">
        <f t="shared" si="36"/>
        <v>137</v>
      </c>
      <c r="AD435" s="72">
        <v>0</v>
      </c>
      <c r="AE435" s="76">
        <v>0</v>
      </c>
      <c r="AF435" s="72">
        <v>0</v>
      </c>
      <c r="AG435" s="79" t="s">
        <v>73</v>
      </c>
      <c r="AH435" s="102">
        <f t="shared" si="37"/>
        <v>0</v>
      </c>
      <c r="AI435" s="72">
        <v>1</v>
      </c>
      <c r="AJ435" s="76">
        <v>2600000</v>
      </c>
      <c r="AK435" s="72" t="s">
        <v>73</v>
      </c>
      <c r="AL435" s="80" t="s">
        <v>73</v>
      </c>
      <c r="AM435" s="72">
        <v>0</v>
      </c>
      <c r="AN435" s="80" t="s">
        <v>73</v>
      </c>
      <c r="AO435" s="80" t="s">
        <v>73</v>
      </c>
      <c r="AP435" s="80" t="s">
        <v>73</v>
      </c>
      <c r="AQ435" s="102">
        <f t="shared" si="38"/>
        <v>0</v>
      </c>
      <c r="AR435" s="102">
        <f t="shared" si="39"/>
        <v>23400000</v>
      </c>
      <c r="AS435" s="72" t="s">
        <v>319</v>
      </c>
      <c r="AT435" s="76">
        <v>0</v>
      </c>
      <c r="AU435" s="72" t="s">
        <v>319</v>
      </c>
      <c r="AV435" s="76">
        <v>0</v>
      </c>
      <c r="AW435" s="81" t="s">
        <v>73</v>
      </c>
      <c r="AX435" s="82">
        <v>0</v>
      </c>
      <c r="AY435" s="143">
        <f t="shared" si="40"/>
        <v>23400000</v>
      </c>
      <c r="AZ435" s="84">
        <f t="shared" si="41"/>
        <v>0</v>
      </c>
      <c r="BA435" s="85">
        <v>0</v>
      </c>
      <c r="BB435" s="81" t="s">
        <v>73</v>
      </c>
      <c r="BC435" s="72" t="s">
        <v>123</v>
      </c>
      <c r="BD435" s="289" t="s">
        <v>6582</v>
      </c>
      <c r="BE435" s="71" t="s">
        <v>65</v>
      </c>
      <c r="BF435" s="71" t="s">
        <v>65</v>
      </c>
    </row>
    <row r="436" spans="2:58" x14ac:dyDescent="0.25">
      <c r="B436" s="71">
        <v>2025</v>
      </c>
      <c r="C436" s="71">
        <v>891780111</v>
      </c>
      <c r="D436" s="71" t="s">
        <v>63</v>
      </c>
      <c r="E436" s="102" t="s">
        <v>6581</v>
      </c>
      <c r="F436" s="72" t="s">
        <v>6580</v>
      </c>
      <c r="G436" s="72">
        <v>0</v>
      </c>
      <c r="H436" s="72" t="s">
        <v>71</v>
      </c>
      <c r="I436" s="72" t="s">
        <v>2884</v>
      </c>
      <c r="J436" s="104" t="s">
        <v>81</v>
      </c>
      <c r="K436" s="75" t="s">
        <v>6579</v>
      </c>
      <c r="L436" s="76">
        <v>21040000</v>
      </c>
      <c r="M436" s="72" t="s">
        <v>66</v>
      </c>
      <c r="N436" s="75" t="s">
        <v>6578</v>
      </c>
      <c r="O436" s="75">
        <v>39049458</v>
      </c>
      <c r="P436" s="75">
        <v>1674</v>
      </c>
      <c r="Q436" s="78">
        <v>45862</v>
      </c>
      <c r="R436" s="75">
        <v>2142840000</v>
      </c>
      <c r="S436" s="78">
        <v>45866</v>
      </c>
      <c r="T436" s="76">
        <v>21040000</v>
      </c>
      <c r="U436" s="76">
        <v>27211</v>
      </c>
      <c r="V436" s="72" t="s">
        <v>65</v>
      </c>
      <c r="W436" s="76">
        <v>1082939683</v>
      </c>
      <c r="X436" s="104" t="s">
        <v>2881</v>
      </c>
      <c r="Y436" s="78">
        <v>45866</v>
      </c>
      <c r="Z436" s="78">
        <v>45866</v>
      </c>
      <c r="AA436" s="78" t="s">
        <v>73</v>
      </c>
      <c r="AB436" s="78">
        <v>46003</v>
      </c>
      <c r="AC436" s="102">
        <f t="shared" si="36"/>
        <v>137</v>
      </c>
      <c r="AD436" s="72">
        <v>0</v>
      </c>
      <c r="AE436" s="76">
        <v>0</v>
      </c>
      <c r="AF436" s="72">
        <v>0</v>
      </c>
      <c r="AG436" s="79" t="s">
        <v>73</v>
      </c>
      <c r="AH436" s="102">
        <f t="shared" si="37"/>
        <v>0</v>
      </c>
      <c r="AI436" s="72">
        <v>1</v>
      </c>
      <c r="AJ436" s="76">
        <v>2104000</v>
      </c>
      <c r="AK436" s="72" t="s">
        <v>73</v>
      </c>
      <c r="AL436" s="80" t="s">
        <v>73</v>
      </c>
      <c r="AM436" s="72">
        <v>0</v>
      </c>
      <c r="AN436" s="80" t="s">
        <v>73</v>
      </c>
      <c r="AO436" s="80" t="s">
        <v>73</v>
      </c>
      <c r="AP436" s="80" t="s">
        <v>73</v>
      </c>
      <c r="AQ436" s="102">
        <f t="shared" si="38"/>
        <v>0</v>
      </c>
      <c r="AR436" s="102">
        <f t="shared" si="39"/>
        <v>18936000</v>
      </c>
      <c r="AS436" s="72" t="s">
        <v>319</v>
      </c>
      <c r="AT436" s="76">
        <v>0</v>
      </c>
      <c r="AU436" s="72" t="s">
        <v>319</v>
      </c>
      <c r="AV436" s="76">
        <v>0</v>
      </c>
      <c r="AW436" s="81" t="s">
        <v>73</v>
      </c>
      <c r="AX436" s="82">
        <v>0</v>
      </c>
      <c r="AY436" s="143">
        <f t="shared" si="40"/>
        <v>18936000</v>
      </c>
      <c r="AZ436" s="84">
        <f t="shared" si="41"/>
        <v>0</v>
      </c>
      <c r="BA436" s="85">
        <v>0</v>
      </c>
      <c r="BB436" s="81" t="s">
        <v>73</v>
      </c>
      <c r="BC436" s="72" t="s">
        <v>123</v>
      </c>
      <c r="BD436" s="289" t="s">
        <v>6577</v>
      </c>
      <c r="BE436" s="71" t="s">
        <v>65</v>
      </c>
      <c r="BF436" s="71" t="s">
        <v>65</v>
      </c>
    </row>
    <row r="437" spans="2:58" x14ac:dyDescent="0.25">
      <c r="B437" s="71">
        <v>2025</v>
      </c>
      <c r="C437" s="71">
        <v>891780111</v>
      </c>
      <c r="D437" s="71" t="s">
        <v>63</v>
      </c>
      <c r="E437" s="102" t="s">
        <v>6576</v>
      </c>
      <c r="F437" s="72" t="s">
        <v>6575</v>
      </c>
      <c r="G437" s="72">
        <v>0</v>
      </c>
      <c r="H437" s="72" t="s">
        <v>71</v>
      </c>
      <c r="I437" s="72" t="s">
        <v>2884</v>
      </c>
      <c r="J437" s="104" t="s">
        <v>81</v>
      </c>
      <c r="K437" s="75" t="s">
        <v>6561</v>
      </c>
      <c r="L437" s="76">
        <v>26000000</v>
      </c>
      <c r="M437" s="72" t="s">
        <v>66</v>
      </c>
      <c r="N437" s="75" t="s">
        <v>6574</v>
      </c>
      <c r="O437" s="75">
        <v>1083012390</v>
      </c>
      <c r="P437" s="75">
        <v>1674</v>
      </c>
      <c r="Q437" s="78">
        <v>45862</v>
      </c>
      <c r="R437" s="75">
        <v>2142840000</v>
      </c>
      <c r="S437" s="78">
        <v>45866</v>
      </c>
      <c r="T437" s="76">
        <v>21040000</v>
      </c>
      <c r="U437" s="76">
        <v>27212</v>
      </c>
      <c r="V437" s="72" t="s">
        <v>65</v>
      </c>
      <c r="W437" s="76">
        <v>1082939683</v>
      </c>
      <c r="X437" s="104" t="s">
        <v>2881</v>
      </c>
      <c r="Y437" s="78">
        <v>45866</v>
      </c>
      <c r="Z437" s="78">
        <v>45866</v>
      </c>
      <c r="AA437" s="78" t="s">
        <v>73</v>
      </c>
      <c r="AB437" s="78">
        <v>46003</v>
      </c>
      <c r="AC437" s="102">
        <f t="shared" si="36"/>
        <v>137</v>
      </c>
      <c r="AD437" s="72">
        <v>0</v>
      </c>
      <c r="AE437" s="76">
        <v>0</v>
      </c>
      <c r="AF437" s="72">
        <v>0</v>
      </c>
      <c r="AG437" s="79" t="s">
        <v>73</v>
      </c>
      <c r="AH437" s="102">
        <f t="shared" si="37"/>
        <v>0</v>
      </c>
      <c r="AI437" s="72">
        <v>1</v>
      </c>
      <c r="AJ437" s="76">
        <v>2600000</v>
      </c>
      <c r="AK437" s="72" t="s">
        <v>73</v>
      </c>
      <c r="AL437" s="80" t="s">
        <v>73</v>
      </c>
      <c r="AM437" s="72">
        <v>0</v>
      </c>
      <c r="AN437" s="80" t="s">
        <v>73</v>
      </c>
      <c r="AO437" s="80" t="s">
        <v>73</v>
      </c>
      <c r="AP437" s="80" t="s">
        <v>73</v>
      </c>
      <c r="AQ437" s="102">
        <f t="shared" si="38"/>
        <v>0</v>
      </c>
      <c r="AR437" s="102">
        <f t="shared" si="39"/>
        <v>23400000</v>
      </c>
      <c r="AS437" s="72" t="s">
        <v>319</v>
      </c>
      <c r="AT437" s="76">
        <v>0</v>
      </c>
      <c r="AU437" s="72" t="s">
        <v>319</v>
      </c>
      <c r="AV437" s="76">
        <v>0</v>
      </c>
      <c r="AW437" s="81" t="s">
        <v>73</v>
      </c>
      <c r="AX437" s="82">
        <v>0</v>
      </c>
      <c r="AY437" s="143">
        <f t="shared" si="40"/>
        <v>23400000</v>
      </c>
      <c r="AZ437" s="84">
        <f t="shared" si="41"/>
        <v>0</v>
      </c>
      <c r="BA437" s="85">
        <v>0</v>
      </c>
      <c r="BB437" s="81" t="s">
        <v>73</v>
      </c>
      <c r="BC437" s="72" t="s">
        <v>123</v>
      </c>
      <c r="BD437" s="289" t="s">
        <v>6573</v>
      </c>
      <c r="BE437" s="71" t="s">
        <v>65</v>
      </c>
      <c r="BF437" s="71" t="s">
        <v>65</v>
      </c>
    </row>
    <row r="438" spans="2:58" x14ac:dyDescent="0.25">
      <c r="B438" s="71">
        <v>2025</v>
      </c>
      <c r="C438" s="71">
        <v>891780111</v>
      </c>
      <c r="D438" s="71" t="s">
        <v>63</v>
      </c>
      <c r="E438" s="102" t="s">
        <v>6572</v>
      </c>
      <c r="F438" s="72" t="s">
        <v>6571</v>
      </c>
      <c r="G438" s="72">
        <v>0</v>
      </c>
      <c r="H438" s="72" t="s">
        <v>71</v>
      </c>
      <c r="I438" s="72" t="s">
        <v>2884</v>
      </c>
      <c r="J438" s="104" t="s">
        <v>81</v>
      </c>
      <c r="K438" s="75" t="s">
        <v>6570</v>
      </c>
      <c r="L438" s="76">
        <v>26000000</v>
      </c>
      <c r="M438" s="72" t="s">
        <v>66</v>
      </c>
      <c r="N438" s="75" t="s">
        <v>6569</v>
      </c>
      <c r="O438" s="75">
        <v>84072387</v>
      </c>
      <c r="P438" s="75">
        <v>1674</v>
      </c>
      <c r="Q438" s="78">
        <v>45862</v>
      </c>
      <c r="R438" s="75">
        <v>2142840000</v>
      </c>
      <c r="S438" s="78">
        <v>45866</v>
      </c>
      <c r="T438" s="76">
        <v>26000000</v>
      </c>
      <c r="U438" s="76">
        <v>27213</v>
      </c>
      <c r="V438" s="72" t="s">
        <v>65</v>
      </c>
      <c r="W438" s="76">
        <v>1082939683</v>
      </c>
      <c r="X438" s="104" t="s">
        <v>2881</v>
      </c>
      <c r="Y438" s="78">
        <v>45866</v>
      </c>
      <c r="Z438" s="78">
        <v>45866</v>
      </c>
      <c r="AA438" s="78" t="s">
        <v>73</v>
      </c>
      <c r="AB438" s="78">
        <v>46003</v>
      </c>
      <c r="AC438" s="102">
        <f t="shared" si="36"/>
        <v>137</v>
      </c>
      <c r="AD438" s="72">
        <v>0</v>
      </c>
      <c r="AE438" s="76">
        <v>0</v>
      </c>
      <c r="AF438" s="72">
        <v>0</v>
      </c>
      <c r="AG438" s="79" t="s">
        <v>73</v>
      </c>
      <c r="AH438" s="102">
        <f t="shared" si="37"/>
        <v>0</v>
      </c>
      <c r="AI438" s="72">
        <v>0</v>
      </c>
      <c r="AJ438" s="76">
        <v>0</v>
      </c>
      <c r="AK438" s="72" t="s">
        <v>73</v>
      </c>
      <c r="AL438" s="80" t="s">
        <v>73</v>
      </c>
      <c r="AM438" s="72">
        <v>0</v>
      </c>
      <c r="AN438" s="80" t="s">
        <v>73</v>
      </c>
      <c r="AO438" s="80" t="s">
        <v>73</v>
      </c>
      <c r="AP438" s="80" t="s">
        <v>73</v>
      </c>
      <c r="AQ438" s="102">
        <f t="shared" si="38"/>
        <v>0</v>
      </c>
      <c r="AR438" s="102">
        <f t="shared" si="39"/>
        <v>26000000</v>
      </c>
      <c r="AS438" s="72" t="s">
        <v>319</v>
      </c>
      <c r="AT438" s="76">
        <v>0</v>
      </c>
      <c r="AU438" s="72" t="s">
        <v>319</v>
      </c>
      <c r="AV438" s="76">
        <v>0</v>
      </c>
      <c r="AW438" s="81" t="s">
        <v>73</v>
      </c>
      <c r="AX438" s="82">
        <v>0</v>
      </c>
      <c r="AY438" s="143">
        <f t="shared" si="40"/>
        <v>26000000</v>
      </c>
      <c r="AZ438" s="84">
        <f t="shared" si="41"/>
        <v>0</v>
      </c>
      <c r="BA438" s="85">
        <v>0</v>
      </c>
      <c r="BB438" s="81" t="s">
        <v>73</v>
      </c>
      <c r="BC438" s="72" t="s">
        <v>123</v>
      </c>
      <c r="BD438" s="289" t="s">
        <v>6568</v>
      </c>
      <c r="BE438" s="71" t="s">
        <v>65</v>
      </c>
      <c r="BF438" s="71" t="s">
        <v>65</v>
      </c>
    </row>
    <row r="439" spans="2:58" x14ac:dyDescent="0.25">
      <c r="B439" s="71">
        <v>2025</v>
      </c>
      <c r="C439" s="71">
        <v>891780111</v>
      </c>
      <c r="D439" s="71" t="s">
        <v>63</v>
      </c>
      <c r="E439" s="102" t="s">
        <v>6567</v>
      </c>
      <c r="F439" s="72" t="s">
        <v>6566</v>
      </c>
      <c r="G439" s="72">
        <v>0</v>
      </c>
      <c r="H439" s="72" t="s">
        <v>71</v>
      </c>
      <c r="I439" s="72" t="s">
        <v>2884</v>
      </c>
      <c r="J439" s="104" t="s">
        <v>81</v>
      </c>
      <c r="K439" s="75" t="s">
        <v>6561</v>
      </c>
      <c r="L439" s="76">
        <v>26000000</v>
      </c>
      <c r="M439" s="72" t="s">
        <v>66</v>
      </c>
      <c r="N439" s="75" t="s">
        <v>6565</v>
      </c>
      <c r="O439" s="75">
        <v>1079992037</v>
      </c>
      <c r="P439" s="75">
        <v>1674</v>
      </c>
      <c r="Q439" s="78">
        <v>45862</v>
      </c>
      <c r="R439" s="75">
        <v>2142840000</v>
      </c>
      <c r="S439" s="78">
        <v>45866</v>
      </c>
      <c r="T439" s="76">
        <v>26000000</v>
      </c>
      <c r="U439" s="76">
        <v>27214</v>
      </c>
      <c r="V439" s="72" t="s">
        <v>65</v>
      </c>
      <c r="W439" s="76">
        <v>1082939683</v>
      </c>
      <c r="X439" s="104" t="s">
        <v>2881</v>
      </c>
      <c r="Y439" s="78">
        <v>45866</v>
      </c>
      <c r="Z439" s="78">
        <v>45866</v>
      </c>
      <c r="AA439" s="78" t="s">
        <v>73</v>
      </c>
      <c r="AB439" s="78">
        <v>46003</v>
      </c>
      <c r="AC439" s="102">
        <f t="shared" si="36"/>
        <v>137</v>
      </c>
      <c r="AD439" s="72">
        <v>0</v>
      </c>
      <c r="AE439" s="76">
        <v>0</v>
      </c>
      <c r="AF439" s="72">
        <v>0</v>
      </c>
      <c r="AG439" s="79" t="s">
        <v>73</v>
      </c>
      <c r="AH439" s="102">
        <f t="shared" si="37"/>
        <v>0</v>
      </c>
      <c r="AI439" s="72">
        <v>1</v>
      </c>
      <c r="AJ439" s="76">
        <v>2600000</v>
      </c>
      <c r="AK439" s="72" t="s">
        <v>73</v>
      </c>
      <c r="AL439" s="80" t="s">
        <v>73</v>
      </c>
      <c r="AM439" s="72">
        <v>0</v>
      </c>
      <c r="AN439" s="80" t="s">
        <v>73</v>
      </c>
      <c r="AO439" s="80" t="s">
        <v>73</v>
      </c>
      <c r="AP439" s="80" t="s">
        <v>73</v>
      </c>
      <c r="AQ439" s="102">
        <f t="shared" si="38"/>
        <v>0</v>
      </c>
      <c r="AR439" s="102">
        <f t="shared" si="39"/>
        <v>23400000</v>
      </c>
      <c r="AS439" s="72" t="s">
        <v>319</v>
      </c>
      <c r="AT439" s="76">
        <v>0</v>
      </c>
      <c r="AU439" s="72" t="s">
        <v>319</v>
      </c>
      <c r="AV439" s="76">
        <v>0</v>
      </c>
      <c r="AW439" s="81" t="s">
        <v>73</v>
      </c>
      <c r="AX439" s="82">
        <v>0</v>
      </c>
      <c r="AY439" s="143">
        <f t="shared" si="40"/>
        <v>23400000</v>
      </c>
      <c r="AZ439" s="84">
        <f t="shared" si="41"/>
        <v>0</v>
      </c>
      <c r="BA439" s="85">
        <v>0</v>
      </c>
      <c r="BB439" s="81" t="s">
        <v>73</v>
      </c>
      <c r="BC439" s="72" t="s">
        <v>123</v>
      </c>
      <c r="BD439" s="289" t="s">
        <v>6564</v>
      </c>
      <c r="BE439" s="71" t="s">
        <v>65</v>
      </c>
      <c r="BF439" s="71" t="s">
        <v>65</v>
      </c>
    </row>
    <row r="440" spans="2:58" x14ac:dyDescent="0.25">
      <c r="B440" s="71">
        <v>2025</v>
      </c>
      <c r="C440" s="71">
        <v>891780111</v>
      </c>
      <c r="D440" s="71" t="s">
        <v>63</v>
      </c>
      <c r="E440" s="102" t="s">
        <v>6563</v>
      </c>
      <c r="F440" s="72" t="s">
        <v>6562</v>
      </c>
      <c r="G440" s="72">
        <v>0</v>
      </c>
      <c r="H440" s="72" t="s">
        <v>71</v>
      </c>
      <c r="I440" s="72" t="s">
        <v>2884</v>
      </c>
      <c r="J440" s="104" t="s">
        <v>81</v>
      </c>
      <c r="K440" s="75" t="s">
        <v>6561</v>
      </c>
      <c r="L440" s="76">
        <v>26000000</v>
      </c>
      <c r="M440" s="72" t="s">
        <v>66</v>
      </c>
      <c r="N440" s="75" t="s">
        <v>6560</v>
      </c>
      <c r="O440" s="75">
        <v>72277912</v>
      </c>
      <c r="P440" s="75">
        <v>1674</v>
      </c>
      <c r="Q440" s="78">
        <v>45862</v>
      </c>
      <c r="R440" s="75">
        <v>2142840000</v>
      </c>
      <c r="S440" s="78">
        <v>45866</v>
      </c>
      <c r="T440" s="76">
        <v>26000000</v>
      </c>
      <c r="U440" s="76">
        <v>27215</v>
      </c>
      <c r="V440" s="72" t="s">
        <v>65</v>
      </c>
      <c r="W440" s="76">
        <v>1082939683</v>
      </c>
      <c r="X440" s="104" t="s">
        <v>2881</v>
      </c>
      <c r="Y440" s="78">
        <v>45866</v>
      </c>
      <c r="Z440" s="78">
        <v>45866</v>
      </c>
      <c r="AA440" s="78" t="s">
        <v>73</v>
      </c>
      <c r="AB440" s="78">
        <v>46003</v>
      </c>
      <c r="AC440" s="102">
        <f t="shared" si="36"/>
        <v>137</v>
      </c>
      <c r="AD440" s="72">
        <v>0</v>
      </c>
      <c r="AE440" s="76">
        <v>0</v>
      </c>
      <c r="AF440" s="72">
        <v>0</v>
      </c>
      <c r="AG440" s="79" t="s">
        <v>73</v>
      </c>
      <c r="AH440" s="102">
        <f t="shared" si="37"/>
        <v>0</v>
      </c>
      <c r="AI440" s="72">
        <v>1</v>
      </c>
      <c r="AJ440" s="76">
        <v>2600000</v>
      </c>
      <c r="AK440" s="72" t="s">
        <v>73</v>
      </c>
      <c r="AL440" s="80" t="s">
        <v>73</v>
      </c>
      <c r="AM440" s="72">
        <v>0</v>
      </c>
      <c r="AN440" s="80" t="s">
        <v>73</v>
      </c>
      <c r="AO440" s="80" t="s">
        <v>73</v>
      </c>
      <c r="AP440" s="80" t="s">
        <v>73</v>
      </c>
      <c r="AQ440" s="102">
        <f t="shared" si="38"/>
        <v>0</v>
      </c>
      <c r="AR440" s="102">
        <f t="shared" si="39"/>
        <v>23400000</v>
      </c>
      <c r="AS440" s="72" t="s">
        <v>319</v>
      </c>
      <c r="AT440" s="76">
        <v>0</v>
      </c>
      <c r="AU440" s="72" t="s">
        <v>319</v>
      </c>
      <c r="AV440" s="76">
        <v>0</v>
      </c>
      <c r="AW440" s="81" t="s">
        <v>73</v>
      </c>
      <c r="AX440" s="82">
        <v>0</v>
      </c>
      <c r="AY440" s="143">
        <f t="shared" si="40"/>
        <v>23400000</v>
      </c>
      <c r="AZ440" s="84">
        <f t="shared" si="41"/>
        <v>0</v>
      </c>
      <c r="BA440" s="85">
        <v>0</v>
      </c>
      <c r="BB440" s="81" t="s">
        <v>73</v>
      </c>
      <c r="BC440" s="72" t="s">
        <v>123</v>
      </c>
      <c r="BD440" s="289" t="s">
        <v>6559</v>
      </c>
      <c r="BE440" s="71" t="s">
        <v>65</v>
      </c>
      <c r="BF440" s="71" t="s">
        <v>65</v>
      </c>
    </row>
    <row r="441" spans="2:58" x14ac:dyDescent="0.25">
      <c r="B441" s="71">
        <v>2025</v>
      </c>
      <c r="C441" s="71">
        <v>891780111</v>
      </c>
      <c r="D441" s="71" t="s">
        <v>63</v>
      </c>
      <c r="E441" s="102" t="s">
        <v>6558</v>
      </c>
      <c r="F441" s="72" t="s">
        <v>6557</v>
      </c>
      <c r="G441" s="72">
        <v>0</v>
      </c>
      <c r="H441" s="72" t="s">
        <v>71</v>
      </c>
      <c r="I441" s="72" t="s">
        <v>2884</v>
      </c>
      <c r="J441" s="104" t="s">
        <v>81</v>
      </c>
      <c r="K441" s="75" t="s">
        <v>6556</v>
      </c>
      <c r="L441" s="76">
        <v>907000000</v>
      </c>
      <c r="M441" s="72" t="s">
        <v>66</v>
      </c>
      <c r="N441" s="75" t="s">
        <v>507</v>
      </c>
      <c r="O441" s="75">
        <v>900845290</v>
      </c>
      <c r="P441" s="75">
        <v>1673</v>
      </c>
      <c r="Q441" s="78">
        <v>45862</v>
      </c>
      <c r="R441" s="75">
        <v>907000000</v>
      </c>
      <c r="S441" s="78">
        <v>45866</v>
      </c>
      <c r="T441" s="75">
        <v>907000000</v>
      </c>
      <c r="U441" s="76">
        <v>27164</v>
      </c>
      <c r="V441" s="72" t="s">
        <v>65</v>
      </c>
      <c r="W441" s="76">
        <v>1082939683</v>
      </c>
      <c r="X441" s="104" t="s">
        <v>2881</v>
      </c>
      <c r="Y441" s="78">
        <v>45866</v>
      </c>
      <c r="Z441" s="78">
        <v>45866</v>
      </c>
      <c r="AA441" s="78">
        <v>45866</v>
      </c>
      <c r="AB441" s="78">
        <v>46011</v>
      </c>
      <c r="AC441" s="102">
        <f t="shared" si="36"/>
        <v>145</v>
      </c>
      <c r="AD441" s="72">
        <v>0</v>
      </c>
      <c r="AE441" s="76">
        <v>0</v>
      </c>
      <c r="AF441" s="72">
        <v>0</v>
      </c>
      <c r="AG441" s="79" t="s">
        <v>73</v>
      </c>
      <c r="AH441" s="102">
        <f t="shared" si="37"/>
        <v>0</v>
      </c>
      <c r="AI441" s="72">
        <v>0</v>
      </c>
      <c r="AJ441" s="76">
        <v>0</v>
      </c>
      <c r="AK441" s="72" t="s">
        <v>73</v>
      </c>
      <c r="AL441" s="80" t="s">
        <v>73</v>
      </c>
      <c r="AM441" s="72">
        <v>0</v>
      </c>
      <c r="AN441" s="80" t="s">
        <v>73</v>
      </c>
      <c r="AO441" s="80" t="s">
        <v>73</v>
      </c>
      <c r="AP441" s="80" t="s">
        <v>73</v>
      </c>
      <c r="AQ441" s="102">
        <f t="shared" si="38"/>
        <v>0</v>
      </c>
      <c r="AR441" s="102">
        <f t="shared" si="39"/>
        <v>907000000</v>
      </c>
      <c r="AS441" s="72" t="s">
        <v>319</v>
      </c>
      <c r="AT441" s="76">
        <v>0</v>
      </c>
      <c r="AU441" s="72" t="s">
        <v>65</v>
      </c>
      <c r="AV441" s="76">
        <v>453500000</v>
      </c>
      <c r="AW441" s="80">
        <v>45870</v>
      </c>
      <c r="AX441" s="76">
        <v>453500000</v>
      </c>
      <c r="AY441" s="143">
        <f t="shared" si="40"/>
        <v>453500000</v>
      </c>
      <c r="AZ441" s="84">
        <f t="shared" si="41"/>
        <v>0.5</v>
      </c>
      <c r="BA441" s="85">
        <v>0.5</v>
      </c>
      <c r="BB441" s="81" t="s">
        <v>73</v>
      </c>
      <c r="BC441" s="72" t="s">
        <v>123</v>
      </c>
      <c r="BD441" s="289" t="s">
        <v>6555</v>
      </c>
      <c r="BE441" s="71" t="s">
        <v>65</v>
      </c>
      <c r="BF441" s="71" t="s">
        <v>65</v>
      </c>
    </row>
    <row r="442" spans="2:58" x14ac:dyDescent="0.25">
      <c r="B442" s="71">
        <v>2025</v>
      </c>
      <c r="C442" s="71">
        <v>891780111</v>
      </c>
      <c r="D442" s="71" t="s">
        <v>63</v>
      </c>
      <c r="E442" s="102" t="s">
        <v>6554</v>
      </c>
      <c r="F442" s="72" t="s">
        <v>6553</v>
      </c>
      <c r="G442" s="72">
        <v>0</v>
      </c>
      <c r="H442" s="72" t="s">
        <v>71</v>
      </c>
      <c r="I442" s="72" t="s">
        <v>2884</v>
      </c>
      <c r="J442" s="104" t="s">
        <v>81</v>
      </c>
      <c r="K442" s="75" t="s">
        <v>6552</v>
      </c>
      <c r="L442" s="76">
        <v>26000000</v>
      </c>
      <c r="M442" s="72" t="s">
        <v>66</v>
      </c>
      <c r="N442" s="75" t="s">
        <v>6551</v>
      </c>
      <c r="O442" s="75">
        <v>32868966</v>
      </c>
      <c r="P442" s="75">
        <v>1674</v>
      </c>
      <c r="Q442" s="78">
        <v>45862</v>
      </c>
      <c r="R442" s="75">
        <v>2142840000</v>
      </c>
      <c r="S442" s="78">
        <v>45869</v>
      </c>
      <c r="T442" s="76">
        <v>26000000</v>
      </c>
      <c r="U442" s="76">
        <v>27264</v>
      </c>
      <c r="V442" s="72" t="s">
        <v>65</v>
      </c>
      <c r="W442" s="76">
        <v>1082939683</v>
      </c>
      <c r="X442" s="104" t="s">
        <v>2881</v>
      </c>
      <c r="Y442" s="78">
        <v>45869</v>
      </c>
      <c r="Z442" s="78">
        <v>45869</v>
      </c>
      <c r="AA442" s="78" t="s">
        <v>73</v>
      </c>
      <c r="AB442" s="78">
        <v>46003</v>
      </c>
      <c r="AC442" s="102">
        <f t="shared" si="36"/>
        <v>134</v>
      </c>
      <c r="AD442" s="72">
        <v>0</v>
      </c>
      <c r="AE442" s="76">
        <v>0</v>
      </c>
      <c r="AF442" s="72">
        <v>0</v>
      </c>
      <c r="AG442" s="79" t="s">
        <v>73</v>
      </c>
      <c r="AH442" s="102">
        <f t="shared" si="37"/>
        <v>0</v>
      </c>
      <c r="AI442" s="72">
        <v>1</v>
      </c>
      <c r="AJ442" s="76">
        <v>2946666.6</v>
      </c>
      <c r="AK442" s="72" t="s">
        <v>73</v>
      </c>
      <c r="AL442" s="80" t="s">
        <v>73</v>
      </c>
      <c r="AM442" s="72">
        <v>0</v>
      </c>
      <c r="AN442" s="80" t="s">
        <v>73</v>
      </c>
      <c r="AO442" s="80" t="s">
        <v>73</v>
      </c>
      <c r="AP442" s="80" t="s">
        <v>73</v>
      </c>
      <c r="AQ442" s="102">
        <f t="shared" si="38"/>
        <v>0</v>
      </c>
      <c r="AR442" s="102">
        <f t="shared" si="39"/>
        <v>23053333.399999999</v>
      </c>
      <c r="AS442" s="72" t="s">
        <v>319</v>
      </c>
      <c r="AT442" s="76">
        <v>0</v>
      </c>
      <c r="AU442" s="72" t="s">
        <v>319</v>
      </c>
      <c r="AV442" s="76">
        <v>0</v>
      </c>
      <c r="AW442" s="81" t="s">
        <v>73</v>
      </c>
      <c r="AX442" s="82">
        <v>0</v>
      </c>
      <c r="AY442" s="143">
        <f t="shared" si="40"/>
        <v>23053333.399999999</v>
      </c>
      <c r="AZ442" s="84">
        <f t="shared" si="41"/>
        <v>0</v>
      </c>
      <c r="BA442" s="85">
        <v>0</v>
      </c>
      <c r="BB442" s="81" t="s">
        <v>73</v>
      </c>
      <c r="BC442" s="72" t="s">
        <v>123</v>
      </c>
      <c r="BD442" s="289" t="s">
        <v>6550</v>
      </c>
      <c r="BE442" s="71" t="s">
        <v>65</v>
      </c>
      <c r="BF442" s="71" t="s">
        <v>65</v>
      </c>
    </row>
    <row r="443" spans="2:58" x14ac:dyDescent="0.25">
      <c r="B443" s="71">
        <v>2025</v>
      </c>
      <c r="C443" s="71">
        <v>891780111</v>
      </c>
      <c r="D443" s="71" t="s">
        <v>63</v>
      </c>
      <c r="E443" s="102" t="s">
        <v>6549</v>
      </c>
      <c r="F443" s="72" t="s">
        <v>6548</v>
      </c>
      <c r="G443" s="72">
        <v>0</v>
      </c>
      <c r="H443" s="72" t="s">
        <v>71</v>
      </c>
      <c r="I443" s="72" t="s">
        <v>2884</v>
      </c>
      <c r="J443" s="104" t="s">
        <v>81</v>
      </c>
      <c r="K443" s="75" t="s">
        <v>6547</v>
      </c>
      <c r="L443" s="76">
        <v>29000000</v>
      </c>
      <c r="M443" s="72" t="s">
        <v>66</v>
      </c>
      <c r="N443" s="75" t="s">
        <v>6546</v>
      </c>
      <c r="O443" s="75">
        <v>1002194448</v>
      </c>
      <c r="P443" s="75">
        <v>1674</v>
      </c>
      <c r="Q443" s="78">
        <v>45862</v>
      </c>
      <c r="R443" s="75">
        <v>2142840000</v>
      </c>
      <c r="S443" s="78">
        <v>45869</v>
      </c>
      <c r="T443" s="76">
        <v>29000000</v>
      </c>
      <c r="U443" s="76">
        <v>27273</v>
      </c>
      <c r="V443" s="72" t="s">
        <v>65</v>
      </c>
      <c r="W443" s="76">
        <v>1082939683</v>
      </c>
      <c r="X443" s="104" t="s">
        <v>2881</v>
      </c>
      <c r="Y443" s="78">
        <v>45869</v>
      </c>
      <c r="Z443" s="78">
        <v>45869</v>
      </c>
      <c r="AA443" s="78" t="s">
        <v>73</v>
      </c>
      <c r="AB443" s="78">
        <v>46003</v>
      </c>
      <c r="AC443" s="102">
        <f t="shared" si="36"/>
        <v>134</v>
      </c>
      <c r="AD443" s="72">
        <v>0</v>
      </c>
      <c r="AE443" s="76">
        <v>0</v>
      </c>
      <c r="AF443" s="72">
        <v>0</v>
      </c>
      <c r="AG443" s="79" t="s">
        <v>73</v>
      </c>
      <c r="AH443" s="102">
        <f t="shared" si="37"/>
        <v>0</v>
      </c>
      <c r="AI443" s="72">
        <v>1</v>
      </c>
      <c r="AJ443" s="76">
        <v>3286666.6</v>
      </c>
      <c r="AK443" s="72" t="s">
        <v>73</v>
      </c>
      <c r="AL443" s="80" t="s">
        <v>73</v>
      </c>
      <c r="AM443" s="72">
        <v>0</v>
      </c>
      <c r="AN443" s="80" t="s">
        <v>73</v>
      </c>
      <c r="AO443" s="80" t="s">
        <v>73</v>
      </c>
      <c r="AP443" s="80" t="s">
        <v>73</v>
      </c>
      <c r="AQ443" s="102">
        <f t="shared" si="38"/>
        <v>0</v>
      </c>
      <c r="AR443" s="102">
        <f t="shared" si="39"/>
        <v>25713333.399999999</v>
      </c>
      <c r="AS443" s="72" t="s">
        <v>319</v>
      </c>
      <c r="AT443" s="76">
        <v>0</v>
      </c>
      <c r="AU443" s="72" t="s">
        <v>319</v>
      </c>
      <c r="AV443" s="76">
        <v>0</v>
      </c>
      <c r="AW443" s="81" t="s">
        <v>73</v>
      </c>
      <c r="AX443" s="82">
        <v>0</v>
      </c>
      <c r="AY443" s="143">
        <f t="shared" si="40"/>
        <v>25713333.399999999</v>
      </c>
      <c r="AZ443" s="84">
        <f t="shared" si="41"/>
        <v>0</v>
      </c>
      <c r="BA443" s="85">
        <v>0</v>
      </c>
      <c r="BB443" s="81" t="s">
        <v>73</v>
      </c>
      <c r="BC443" s="72" t="s">
        <v>123</v>
      </c>
      <c r="BD443" s="289" t="s">
        <v>6545</v>
      </c>
      <c r="BE443" s="71" t="s">
        <v>65</v>
      </c>
      <c r="BF443" s="71" t="s">
        <v>65</v>
      </c>
    </row>
    <row r="444" spans="2:58" x14ac:dyDescent="0.25">
      <c r="B444" s="71">
        <v>2025</v>
      </c>
      <c r="C444" s="71">
        <v>891780111</v>
      </c>
      <c r="D444" s="71" t="s">
        <v>63</v>
      </c>
      <c r="E444" s="102" t="s">
        <v>6544</v>
      </c>
      <c r="F444" s="72" t="s">
        <v>6543</v>
      </c>
      <c r="G444" s="72">
        <v>0</v>
      </c>
      <c r="H444" s="72" t="s">
        <v>71</v>
      </c>
      <c r="I444" s="72" t="s">
        <v>2884</v>
      </c>
      <c r="J444" s="104" t="s">
        <v>81</v>
      </c>
      <c r="K444" s="75" t="s">
        <v>6542</v>
      </c>
      <c r="L444" s="76">
        <v>29000000</v>
      </c>
      <c r="M444" s="72" t="s">
        <v>66</v>
      </c>
      <c r="N444" s="75" t="s">
        <v>6541</v>
      </c>
      <c r="O444" s="75">
        <v>57296490</v>
      </c>
      <c r="P444" s="75">
        <v>1674</v>
      </c>
      <c r="Q444" s="78">
        <v>45862</v>
      </c>
      <c r="R444" s="75">
        <v>2142840000</v>
      </c>
      <c r="S444" s="78">
        <v>45869</v>
      </c>
      <c r="T444" s="76">
        <v>29000000</v>
      </c>
      <c r="U444" s="76">
        <v>27263</v>
      </c>
      <c r="V444" s="72" t="s">
        <v>65</v>
      </c>
      <c r="W444" s="76">
        <v>1082939683</v>
      </c>
      <c r="X444" s="104" t="s">
        <v>2881</v>
      </c>
      <c r="Y444" s="78">
        <v>45869</v>
      </c>
      <c r="Z444" s="78">
        <v>45869</v>
      </c>
      <c r="AA444" s="78" t="s">
        <v>73</v>
      </c>
      <c r="AB444" s="78">
        <v>46003</v>
      </c>
      <c r="AC444" s="102">
        <f t="shared" si="36"/>
        <v>134</v>
      </c>
      <c r="AD444" s="72">
        <v>0</v>
      </c>
      <c r="AE444" s="76">
        <v>0</v>
      </c>
      <c r="AF444" s="72">
        <v>0</v>
      </c>
      <c r="AG444" s="79" t="s">
        <v>73</v>
      </c>
      <c r="AH444" s="102">
        <f t="shared" si="37"/>
        <v>0</v>
      </c>
      <c r="AI444" s="72">
        <v>1</v>
      </c>
      <c r="AJ444" s="76">
        <v>3286666.6</v>
      </c>
      <c r="AK444" s="72" t="s">
        <v>73</v>
      </c>
      <c r="AL444" s="80" t="s">
        <v>73</v>
      </c>
      <c r="AM444" s="72">
        <v>0</v>
      </c>
      <c r="AN444" s="80" t="s">
        <v>73</v>
      </c>
      <c r="AO444" s="80" t="s">
        <v>73</v>
      </c>
      <c r="AP444" s="80" t="s">
        <v>73</v>
      </c>
      <c r="AQ444" s="102">
        <f t="shared" si="38"/>
        <v>0</v>
      </c>
      <c r="AR444" s="102">
        <f t="shared" si="39"/>
        <v>25713333.399999999</v>
      </c>
      <c r="AS444" s="72" t="s">
        <v>319</v>
      </c>
      <c r="AT444" s="76">
        <v>0</v>
      </c>
      <c r="AU444" s="72" t="s">
        <v>319</v>
      </c>
      <c r="AV444" s="76">
        <v>0</v>
      </c>
      <c r="AW444" s="81" t="s">
        <v>73</v>
      </c>
      <c r="AX444" s="82">
        <v>0</v>
      </c>
      <c r="AY444" s="143">
        <f t="shared" si="40"/>
        <v>25713333.399999999</v>
      </c>
      <c r="AZ444" s="84">
        <f t="shared" si="41"/>
        <v>0</v>
      </c>
      <c r="BA444" s="85">
        <v>0</v>
      </c>
      <c r="BB444" s="81" t="s">
        <v>73</v>
      </c>
      <c r="BC444" s="72" t="s">
        <v>123</v>
      </c>
      <c r="BD444" s="289" t="s">
        <v>6540</v>
      </c>
      <c r="BE444" s="71" t="s">
        <v>65</v>
      </c>
      <c r="BF444" s="71" t="s">
        <v>65</v>
      </c>
    </row>
    <row r="445" spans="2:58" x14ac:dyDescent="0.25">
      <c r="B445" s="71">
        <v>2025</v>
      </c>
      <c r="C445" s="71">
        <v>891780111</v>
      </c>
      <c r="D445" s="71" t="s">
        <v>63</v>
      </c>
      <c r="E445" s="102" t="s">
        <v>6539</v>
      </c>
      <c r="F445" s="72" t="s">
        <v>6538</v>
      </c>
      <c r="G445" s="72">
        <v>0</v>
      </c>
      <c r="H445" s="72" t="s">
        <v>71</v>
      </c>
      <c r="I445" s="72" t="s">
        <v>2884</v>
      </c>
      <c r="J445" s="104" t="s">
        <v>81</v>
      </c>
      <c r="K445" s="75" t="s">
        <v>6537</v>
      </c>
      <c r="L445" s="76">
        <v>29000000</v>
      </c>
      <c r="M445" s="72" t="s">
        <v>66</v>
      </c>
      <c r="N445" s="75" t="s">
        <v>6536</v>
      </c>
      <c r="O445" s="75">
        <v>84056636</v>
      </c>
      <c r="P445" s="75">
        <v>1674</v>
      </c>
      <c r="Q445" s="78">
        <v>45862</v>
      </c>
      <c r="R445" s="75">
        <v>2142840000</v>
      </c>
      <c r="S445" s="78">
        <v>45869</v>
      </c>
      <c r="T445" s="76">
        <v>29000000</v>
      </c>
      <c r="U445" s="76">
        <v>27272</v>
      </c>
      <c r="V445" s="72" t="s">
        <v>65</v>
      </c>
      <c r="W445" s="76">
        <v>1082939683</v>
      </c>
      <c r="X445" s="104" t="s">
        <v>2881</v>
      </c>
      <c r="Y445" s="78">
        <v>45869</v>
      </c>
      <c r="Z445" s="78">
        <v>45869</v>
      </c>
      <c r="AA445" s="78" t="s">
        <v>73</v>
      </c>
      <c r="AB445" s="78">
        <v>46003</v>
      </c>
      <c r="AC445" s="102">
        <f t="shared" si="36"/>
        <v>134</v>
      </c>
      <c r="AD445" s="72">
        <v>0</v>
      </c>
      <c r="AE445" s="76">
        <v>0</v>
      </c>
      <c r="AF445" s="72">
        <v>0</v>
      </c>
      <c r="AG445" s="79" t="s">
        <v>73</v>
      </c>
      <c r="AH445" s="102">
        <f t="shared" si="37"/>
        <v>0</v>
      </c>
      <c r="AI445" s="72">
        <v>1</v>
      </c>
      <c r="AJ445" s="76">
        <v>3286666.6</v>
      </c>
      <c r="AK445" s="72" t="s">
        <v>73</v>
      </c>
      <c r="AL445" s="80" t="s">
        <v>73</v>
      </c>
      <c r="AM445" s="72">
        <v>0</v>
      </c>
      <c r="AN445" s="80" t="s">
        <v>73</v>
      </c>
      <c r="AO445" s="80" t="s">
        <v>73</v>
      </c>
      <c r="AP445" s="80" t="s">
        <v>73</v>
      </c>
      <c r="AQ445" s="102">
        <f t="shared" si="38"/>
        <v>0</v>
      </c>
      <c r="AR445" s="102">
        <f t="shared" si="39"/>
        <v>25713333.399999999</v>
      </c>
      <c r="AS445" s="72" t="s">
        <v>319</v>
      </c>
      <c r="AT445" s="76">
        <v>0</v>
      </c>
      <c r="AU445" s="72" t="s">
        <v>319</v>
      </c>
      <c r="AV445" s="76">
        <v>0</v>
      </c>
      <c r="AW445" s="81" t="s">
        <v>73</v>
      </c>
      <c r="AX445" s="82">
        <v>0</v>
      </c>
      <c r="AY445" s="143">
        <f t="shared" si="40"/>
        <v>25713333.399999999</v>
      </c>
      <c r="AZ445" s="84">
        <f t="shared" si="41"/>
        <v>0</v>
      </c>
      <c r="BA445" s="85">
        <v>0</v>
      </c>
      <c r="BB445" s="81" t="s">
        <v>73</v>
      </c>
      <c r="BC445" s="72" t="s">
        <v>123</v>
      </c>
      <c r="BD445" s="289" t="s">
        <v>6535</v>
      </c>
      <c r="BE445" s="71" t="s">
        <v>65</v>
      </c>
      <c r="BF445" s="71" t="s">
        <v>65</v>
      </c>
    </row>
    <row r="446" spans="2:58" x14ac:dyDescent="0.25">
      <c r="B446" s="71">
        <v>2025</v>
      </c>
      <c r="C446" s="71">
        <v>891780111</v>
      </c>
      <c r="D446" s="71" t="s">
        <v>63</v>
      </c>
      <c r="E446" s="102" t="s">
        <v>6534</v>
      </c>
      <c r="F446" s="72" t="s">
        <v>6533</v>
      </c>
      <c r="G446" s="72">
        <v>0</v>
      </c>
      <c r="H446" s="72" t="s">
        <v>71</v>
      </c>
      <c r="I446" s="72" t="s">
        <v>2884</v>
      </c>
      <c r="J446" s="104" t="s">
        <v>81</v>
      </c>
      <c r="K446" s="75" t="s">
        <v>6532</v>
      </c>
      <c r="L446" s="76">
        <v>29000000</v>
      </c>
      <c r="M446" s="72" t="s">
        <v>66</v>
      </c>
      <c r="N446" s="75" t="s">
        <v>4535</v>
      </c>
      <c r="O446" s="75">
        <v>1193545149</v>
      </c>
      <c r="P446" s="75">
        <v>1674</v>
      </c>
      <c r="Q446" s="78">
        <v>45862</v>
      </c>
      <c r="R446" s="75">
        <v>2142840000</v>
      </c>
      <c r="S446" s="78">
        <v>45869</v>
      </c>
      <c r="T446" s="76">
        <v>29000000</v>
      </c>
      <c r="U446" s="76">
        <v>27262</v>
      </c>
      <c r="V446" s="72" t="s">
        <v>65</v>
      </c>
      <c r="W446" s="76">
        <v>1082939683</v>
      </c>
      <c r="X446" s="104" t="s">
        <v>2881</v>
      </c>
      <c r="Y446" s="78">
        <v>45869</v>
      </c>
      <c r="Z446" s="78">
        <v>45869</v>
      </c>
      <c r="AA446" s="78" t="s">
        <v>73</v>
      </c>
      <c r="AB446" s="78">
        <v>46003</v>
      </c>
      <c r="AC446" s="102">
        <f t="shared" si="36"/>
        <v>134</v>
      </c>
      <c r="AD446" s="72">
        <v>0</v>
      </c>
      <c r="AE446" s="76">
        <v>0</v>
      </c>
      <c r="AF446" s="72">
        <v>0</v>
      </c>
      <c r="AG446" s="79" t="s">
        <v>73</v>
      </c>
      <c r="AH446" s="102">
        <f t="shared" si="37"/>
        <v>0</v>
      </c>
      <c r="AI446" s="72">
        <v>1</v>
      </c>
      <c r="AJ446" s="76">
        <v>29000000</v>
      </c>
      <c r="AK446" s="78">
        <v>45880</v>
      </c>
      <c r="AL446" s="80" t="s">
        <v>73</v>
      </c>
      <c r="AM446" s="72">
        <v>0</v>
      </c>
      <c r="AN446" s="80" t="s">
        <v>73</v>
      </c>
      <c r="AO446" s="80" t="s">
        <v>73</v>
      </c>
      <c r="AP446" s="80" t="s">
        <v>73</v>
      </c>
      <c r="AQ446" s="102">
        <f t="shared" si="38"/>
        <v>0</v>
      </c>
      <c r="AR446" s="102">
        <f t="shared" si="39"/>
        <v>0</v>
      </c>
      <c r="AS446" s="72" t="s">
        <v>319</v>
      </c>
      <c r="AT446" s="76">
        <v>0</v>
      </c>
      <c r="AU446" s="72" t="s">
        <v>319</v>
      </c>
      <c r="AV446" s="76">
        <v>0</v>
      </c>
      <c r="AW446" s="81" t="s">
        <v>73</v>
      </c>
      <c r="AX446" s="82">
        <v>0</v>
      </c>
      <c r="AY446" s="143">
        <f t="shared" si="40"/>
        <v>0</v>
      </c>
      <c r="AZ446" s="84" t="str">
        <f t="shared" si="41"/>
        <v>_</v>
      </c>
      <c r="BA446" s="85">
        <v>0</v>
      </c>
      <c r="BB446" s="80">
        <v>45880</v>
      </c>
      <c r="BC446" s="72" t="s">
        <v>426</v>
      </c>
      <c r="BD446" s="289" t="s">
        <v>6531</v>
      </c>
      <c r="BE446" s="71" t="s">
        <v>65</v>
      </c>
      <c r="BF446" s="71" t="s">
        <v>65</v>
      </c>
    </row>
    <row r="447" spans="2:58" x14ac:dyDescent="0.25">
      <c r="B447" s="71">
        <v>2025</v>
      </c>
      <c r="C447" s="71">
        <v>891780111</v>
      </c>
      <c r="D447" s="71" t="s">
        <v>63</v>
      </c>
      <c r="E447" s="102" t="s">
        <v>6530</v>
      </c>
      <c r="F447" s="72" t="s">
        <v>6529</v>
      </c>
      <c r="G447" s="72">
        <v>0</v>
      </c>
      <c r="H447" s="72" t="s">
        <v>71</v>
      </c>
      <c r="I447" s="72" t="s">
        <v>2884</v>
      </c>
      <c r="J447" s="104" t="s">
        <v>81</v>
      </c>
      <c r="K447" s="75" t="s">
        <v>6528</v>
      </c>
      <c r="L447" s="76">
        <v>21040000</v>
      </c>
      <c r="M447" s="72" t="s">
        <v>66</v>
      </c>
      <c r="N447" s="75" t="s">
        <v>6527</v>
      </c>
      <c r="O447" s="75">
        <v>1065828566</v>
      </c>
      <c r="P447" s="75">
        <v>1674</v>
      </c>
      <c r="Q447" s="78">
        <v>45862</v>
      </c>
      <c r="R447" s="75">
        <v>2142840000</v>
      </c>
      <c r="S447" s="78">
        <v>45869</v>
      </c>
      <c r="T447" s="76">
        <v>21040000</v>
      </c>
      <c r="U447" s="76">
        <v>27275</v>
      </c>
      <c r="V447" s="72" t="s">
        <v>65</v>
      </c>
      <c r="W447" s="76">
        <v>1082939683</v>
      </c>
      <c r="X447" s="104" t="s">
        <v>2881</v>
      </c>
      <c r="Y447" s="78">
        <v>45869</v>
      </c>
      <c r="Z447" s="78">
        <v>45869</v>
      </c>
      <c r="AA447" s="78" t="s">
        <v>73</v>
      </c>
      <c r="AB447" s="78">
        <v>46003</v>
      </c>
      <c r="AC447" s="102">
        <f t="shared" si="36"/>
        <v>134</v>
      </c>
      <c r="AD447" s="72">
        <v>0</v>
      </c>
      <c r="AE447" s="76">
        <v>0</v>
      </c>
      <c r="AF447" s="72">
        <v>0</v>
      </c>
      <c r="AG447" s="79" t="s">
        <v>73</v>
      </c>
      <c r="AH447" s="102">
        <f t="shared" si="37"/>
        <v>0</v>
      </c>
      <c r="AI447" s="72">
        <v>1</v>
      </c>
      <c r="AJ447" s="76">
        <v>2384533.2999999998</v>
      </c>
      <c r="AK447" s="72" t="s">
        <v>73</v>
      </c>
      <c r="AL447" s="80" t="s">
        <v>73</v>
      </c>
      <c r="AM447" s="72">
        <v>0</v>
      </c>
      <c r="AN447" s="80" t="s">
        <v>73</v>
      </c>
      <c r="AO447" s="80" t="s">
        <v>73</v>
      </c>
      <c r="AP447" s="80" t="s">
        <v>73</v>
      </c>
      <c r="AQ447" s="102">
        <f t="shared" si="38"/>
        <v>0</v>
      </c>
      <c r="AR447" s="102">
        <f t="shared" si="39"/>
        <v>18655466.699999999</v>
      </c>
      <c r="AS447" s="72" t="s">
        <v>319</v>
      </c>
      <c r="AT447" s="76">
        <v>0</v>
      </c>
      <c r="AU447" s="72" t="s">
        <v>319</v>
      </c>
      <c r="AV447" s="76">
        <v>0</v>
      </c>
      <c r="AW447" s="81" t="s">
        <v>73</v>
      </c>
      <c r="AX447" s="82">
        <v>0</v>
      </c>
      <c r="AY447" s="143">
        <f t="shared" si="40"/>
        <v>18655466.699999999</v>
      </c>
      <c r="AZ447" s="84">
        <f t="shared" si="41"/>
        <v>0</v>
      </c>
      <c r="BA447" s="85">
        <v>0</v>
      </c>
      <c r="BB447" s="81" t="s">
        <v>73</v>
      </c>
      <c r="BC447" s="72" t="s">
        <v>123</v>
      </c>
      <c r="BD447" s="289" t="s">
        <v>6526</v>
      </c>
      <c r="BE447" s="71" t="s">
        <v>65</v>
      </c>
      <c r="BF447" s="71" t="s">
        <v>65</v>
      </c>
    </row>
    <row r="448" spans="2:58" x14ac:dyDescent="0.25">
      <c r="B448" s="71">
        <v>2025</v>
      </c>
      <c r="C448" s="71">
        <v>891780111</v>
      </c>
      <c r="D448" s="71" t="s">
        <v>63</v>
      </c>
      <c r="E448" s="102" t="s">
        <v>6525</v>
      </c>
      <c r="F448" s="72" t="s">
        <v>6524</v>
      </c>
      <c r="G448" s="72">
        <v>0</v>
      </c>
      <c r="H448" s="72" t="s">
        <v>71</v>
      </c>
      <c r="I448" s="72" t="s">
        <v>2884</v>
      </c>
      <c r="J448" s="104" t="s">
        <v>81</v>
      </c>
      <c r="K448" s="75" t="s">
        <v>6523</v>
      </c>
      <c r="L448" s="76">
        <v>21040000</v>
      </c>
      <c r="M448" s="72" t="s">
        <v>66</v>
      </c>
      <c r="N448" s="75" t="s">
        <v>6522</v>
      </c>
      <c r="O448" s="75">
        <v>36725122</v>
      </c>
      <c r="P448" s="75">
        <v>1674</v>
      </c>
      <c r="Q448" s="78">
        <v>45862</v>
      </c>
      <c r="R448" s="75">
        <v>2142840000</v>
      </c>
      <c r="S448" s="78">
        <v>45869</v>
      </c>
      <c r="T448" s="76">
        <v>21040000</v>
      </c>
      <c r="U448" s="76">
        <v>27266</v>
      </c>
      <c r="V448" s="72" t="s">
        <v>65</v>
      </c>
      <c r="W448" s="76">
        <v>1082939683</v>
      </c>
      <c r="X448" s="104" t="s">
        <v>2881</v>
      </c>
      <c r="Y448" s="78">
        <v>45869</v>
      </c>
      <c r="Z448" s="78">
        <v>45869</v>
      </c>
      <c r="AA448" s="78" t="s">
        <v>73</v>
      </c>
      <c r="AB448" s="78">
        <v>46003</v>
      </c>
      <c r="AC448" s="102">
        <f t="shared" si="36"/>
        <v>134</v>
      </c>
      <c r="AD448" s="72">
        <v>0</v>
      </c>
      <c r="AE448" s="76">
        <v>0</v>
      </c>
      <c r="AF448" s="72">
        <v>0</v>
      </c>
      <c r="AG448" s="79" t="s">
        <v>73</v>
      </c>
      <c r="AH448" s="102">
        <f t="shared" si="37"/>
        <v>0</v>
      </c>
      <c r="AI448" s="72">
        <v>1</v>
      </c>
      <c r="AJ448" s="76">
        <v>2384533.2999999998</v>
      </c>
      <c r="AK448" s="72" t="s">
        <v>73</v>
      </c>
      <c r="AL448" s="80" t="s">
        <v>73</v>
      </c>
      <c r="AM448" s="72">
        <v>0</v>
      </c>
      <c r="AN448" s="80" t="s">
        <v>73</v>
      </c>
      <c r="AO448" s="80" t="s">
        <v>73</v>
      </c>
      <c r="AP448" s="80" t="s">
        <v>73</v>
      </c>
      <c r="AQ448" s="102">
        <f t="shared" si="38"/>
        <v>0</v>
      </c>
      <c r="AR448" s="102">
        <f t="shared" si="39"/>
        <v>18655466.699999999</v>
      </c>
      <c r="AS448" s="72" t="s">
        <v>319</v>
      </c>
      <c r="AT448" s="76">
        <v>0</v>
      </c>
      <c r="AU448" s="72" t="s">
        <v>319</v>
      </c>
      <c r="AV448" s="76">
        <v>0</v>
      </c>
      <c r="AW448" s="81" t="s">
        <v>73</v>
      </c>
      <c r="AX448" s="82">
        <v>0</v>
      </c>
      <c r="AY448" s="143">
        <f t="shared" si="40"/>
        <v>18655466.699999999</v>
      </c>
      <c r="AZ448" s="84">
        <f t="shared" si="41"/>
        <v>0</v>
      </c>
      <c r="BA448" s="85">
        <v>0</v>
      </c>
      <c r="BB448" s="81" t="s">
        <v>73</v>
      </c>
      <c r="BC448" s="72" t="s">
        <v>123</v>
      </c>
      <c r="BD448" s="289" t="s">
        <v>6521</v>
      </c>
      <c r="BE448" s="71" t="s">
        <v>65</v>
      </c>
      <c r="BF448" s="71" t="s">
        <v>65</v>
      </c>
    </row>
    <row r="449" spans="2:58" x14ac:dyDescent="0.25">
      <c r="B449" s="71">
        <v>2025</v>
      </c>
      <c r="C449" s="71">
        <v>891780111</v>
      </c>
      <c r="D449" s="71" t="s">
        <v>63</v>
      </c>
      <c r="E449" s="102" t="s">
        <v>6520</v>
      </c>
      <c r="F449" s="72" t="s">
        <v>6519</v>
      </c>
      <c r="G449" s="72">
        <v>0</v>
      </c>
      <c r="H449" s="72" t="s">
        <v>71</v>
      </c>
      <c r="I449" s="72" t="s">
        <v>2884</v>
      </c>
      <c r="J449" s="104" t="s">
        <v>81</v>
      </c>
      <c r="K449" s="75" t="s">
        <v>6518</v>
      </c>
      <c r="L449" s="76">
        <v>21040000</v>
      </c>
      <c r="M449" s="72" t="s">
        <v>66</v>
      </c>
      <c r="N449" s="75" t="s">
        <v>6517</v>
      </c>
      <c r="O449" s="75">
        <v>1049028132</v>
      </c>
      <c r="P449" s="75">
        <v>1674</v>
      </c>
      <c r="Q449" s="78">
        <v>45862</v>
      </c>
      <c r="R449" s="75">
        <v>2142840000</v>
      </c>
      <c r="S449" s="78">
        <v>45869</v>
      </c>
      <c r="T449" s="76">
        <v>21040000</v>
      </c>
      <c r="U449" s="76">
        <v>27267</v>
      </c>
      <c r="V449" s="72" t="s">
        <v>65</v>
      </c>
      <c r="W449" s="76">
        <v>1082939683</v>
      </c>
      <c r="X449" s="104" t="s">
        <v>2881</v>
      </c>
      <c r="Y449" s="78">
        <v>45869</v>
      </c>
      <c r="Z449" s="78">
        <v>45869</v>
      </c>
      <c r="AA449" s="78" t="s">
        <v>73</v>
      </c>
      <c r="AB449" s="78">
        <v>46003</v>
      </c>
      <c r="AC449" s="102">
        <f t="shared" si="36"/>
        <v>134</v>
      </c>
      <c r="AD449" s="72">
        <v>0</v>
      </c>
      <c r="AE449" s="76">
        <v>0</v>
      </c>
      <c r="AF449" s="72">
        <v>0</v>
      </c>
      <c r="AG449" s="79" t="s">
        <v>73</v>
      </c>
      <c r="AH449" s="102">
        <f t="shared" si="37"/>
        <v>0</v>
      </c>
      <c r="AI449" s="72">
        <v>1</v>
      </c>
      <c r="AJ449" s="76">
        <v>2384533.2999999998</v>
      </c>
      <c r="AK449" s="72" t="s">
        <v>73</v>
      </c>
      <c r="AL449" s="80" t="s">
        <v>73</v>
      </c>
      <c r="AM449" s="72">
        <v>0</v>
      </c>
      <c r="AN449" s="80" t="s">
        <v>73</v>
      </c>
      <c r="AO449" s="80" t="s">
        <v>73</v>
      </c>
      <c r="AP449" s="80" t="s">
        <v>73</v>
      </c>
      <c r="AQ449" s="102">
        <f t="shared" si="38"/>
        <v>0</v>
      </c>
      <c r="AR449" s="102">
        <f t="shared" si="39"/>
        <v>18655466.699999999</v>
      </c>
      <c r="AS449" s="72" t="s">
        <v>319</v>
      </c>
      <c r="AT449" s="76">
        <v>0</v>
      </c>
      <c r="AU449" s="72" t="s">
        <v>319</v>
      </c>
      <c r="AV449" s="76">
        <v>0</v>
      </c>
      <c r="AW449" s="81" t="s">
        <v>73</v>
      </c>
      <c r="AX449" s="82">
        <v>0</v>
      </c>
      <c r="AY449" s="143">
        <f t="shared" si="40"/>
        <v>18655466.699999999</v>
      </c>
      <c r="AZ449" s="84">
        <f t="shared" si="41"/>
        <v>0</v>
      </c>
      <c r="BA449" s="85">
        <v>0</v>
      </c>
      <c r="BB449" s="81" t="s">
        <v>73</v>
      </c>
      <c r="BC449" s="72" t="s">
        <v>123</v>
      </c>
      <c r="BD449" s="289" t="s">
        <v>6516</v>
      </c>
      <c r="BE449" s="71" t="s">
        <v>65</v>
      </c>
      <c r="BF449" s="71" t="s">
        <v>65</v>
      </c>
    </row>
    <row r="450" spans="2:58" x14ac:dyDescent="0.25">
      <c r="B450" s="71">
        <v>2025</v>
      </c>
      <c r="C450" s="71">
        <v>891780111</v>
      </c>
      <c r="D450" s="71" t="s">
        <v>63</v>
      </c>
      <c r="E450" s="102" t="s">
        <v>6515</v>
      </c>
      <c r="F450" s="72" t="s">
        <v>6514</v>
      </c>
      <c r="G450" s="72">
        <v>0</v>
      </c>
      <c r="H450" s="72" t="s">
        <v>71</v>
      </c>
      <c r="I450" s="72" t="s">
        <v>2884</v>
      </c>
      <c r="J450" s="104" t="s">
        <v>81</v>
      </c>
      <c r="K450" s="75" t="s">
        <v>6513</v>
      </c>
      <c r="L450" s="76">
        <v>29000000</v>
      </c>
      <c r="M450" s="72" t="s">
        <v>66</v>
      </c>
      <c r="N450" s="75" t="s">
        <v>6512</v>
      </c>
      <c r="O450" s="75">
        <v>12600674</v>
      </c>
      <c r="P450" s="75">
        <v>1674</v>
      </c>
      <c r="Q450" s="78">
        <v>45862</v>
      </c>
      <c r="R450" s="75">
        <v>2142840000</v>
      </c>
      <c r="S450" s="78">
        <v>45869</v>
      </c>
      <c r="T450" s="76">
        <v>29000000</v>
      </c>
      <c r="U450" s="76">
        <v>27276</v>
      </c>
      <c r="V450" s="72" t="s">
        <v>65</v>
      </c>
      <c r="W450" s="76">
        <v>1082939683</v>
      </c>
      <c r="X450" s="104" t="s">
        <v>2881</v>
      </c>
      <c r="Y450" s="78">
        <v>45869</v>
      </c>
      <c r="Z450" s="78">
        <v>45869</v>
      </c>
      <c r="AA450" s="78" t="s">
        <v>73</v>
      </c>
      <c r="AB450" s="78">
        <v>46003</v>
      </c>
      <c r="AC450" s="102">
        <f t="shared" si="36"/>
        <v>134</v>
      </c>
      <c r="AD450" s="72">
        <v>0</v>
      </c>
      <c r="AE450" s="76">
        <v>0</v>
      </c>
      <c r="AF450" s="72">
        <v>0</v>
      </c>
      <c r="AG450" s="79" t="s">
        <v>73</v>
      </c>
      <c r="AH450" s="102">
        <f t="shared" si="37"/>
        <v>0</v>
      </c>
      <c r="AI450" s="72">
        <v>1</v>
      </c>
      <c r="AJ450" s="76">
        <v>3286666.6</v>
      </c>
      <c r="AK450" s="72" t="s">
        <v>73</v>
      </c>
      <c r="AL450" s="80" t="s">
        <v>73</v>
      </c>
      <c r="AM450" s="72">
        <v>0</v>
      </c>
      <c r="AN450" s="80" t="s">
        <v>73</v>
      </c>
      <c r="AO450" s="80" t="s">
        <v>73</v>
      </c>
      <c r="AP450" s="80" t="s">
        <v>73</v>
      </c>
      <c r="AQ450" s="102">
        <f t="shared" si="38"/>
        <v>0</v>
      </c>
      <c r="AR450" s="102">
        <f t="shared" si="39"/>
        <v>25713333.399999999</v>
      </c>
      <c r="AS450" s="72" t="s">
        <v>319</v>
      </c>
      <c r="AT450" s="76">
        <v>0</v>
      </c>
      <c r="AU450" s="72" t="s">
        <v>319</v>
      </c>
      <c r="AV450" s="76">
        <v>0</v>
      </c>
      <c r="AW450" s="81" t="s">
        <v>73</v>
      </c>
      <c r="AX450" s="82">
        <v>0</v>
      </c>
      <c r="AY450" s="143">
        <f t="shared" si="40"/>
        <v>25713333.399999999</v>
      </c>
      <c r="AZ450" s="84">
        <f t="shared" si="41"/>
        <v>0</v>
      </c>
      <c r="BA450" s="85">
        <v>0</v>
      </c>
      <c r="BB450" s="81" t="s">
        <v>73</v>
      </c>
      <c r="BC450" s="72" t="s">
        <v>123</v>
      </c>
      <c r="BD450" s="289" t="s">
        <v>6511</v>
      </c>
      <c r="BE450" s="71" t="s">
        <v>65</v>
      </c>
      <c r="BF450" s="71" t="s">
        <v>65</v>
      </c>
    </row>
    <row r="451" spans="2:58" x14ac:dyDescent="0.25">
      <c r="B451" s="71">
        <v>2025</v>
      </c>
      <c r="C451" s="71">
        <v>891780111</v>
      </c>
      <c r="D451" s="71" t="s">
        <v>63</v>
      </c>
      <c r="E451" s="102" t="s">
        <v>6510</v>
      </c>
      <c r="F451" s="72" t="s">
        <v>6509</v>
      </c>
      <c r="G451" s="72">
        <v>0</v>
      </c>
      <c r="H451" s="72" t="s">
        <v>71</v>
      </c>
      <c r="I451" s="72" t="s">
        <v>64</v>
      </c>
      <c r="J451" s="104" t="s">
        <v>81</v>
      </c>
      <c r="K451" s="75" t="s">
        <v>6508</v>
      </c>
      <c r="L451" s="76">
        <v>15780000</v>
      </c>
      <c r="M451" s="72" t="s">
        <v>66</v>
      </c>
      <c r="N451" s="75" t="s">
        <v>6507</v>
      </c>
      <c r="O451" s="75">
        <v>1004371803</v>
      </c>
      <c r="P451" s="75">
        <v>123</v>
      </c>
      <c r="Q451" s="78">
        <v>45679</v>
      </c>
      <c r="R451" s="75">
        <v>1353279124</v>
      </c>
      <c r="S451" s="78">
        <v>45869</v>
      </c>
      <c r="T451" s="76">
        <v>15780000</v>
      </c>
      <c r="U451" s="76">
        <v>27261</v>
      </c>
      <c r="V451" s="72" t="s">
        <v>65</v>
      </c>
      <c r="W451" s="76">
        <v>1072646524</v>
      </c>
      <c r="X451" s="104" t="s">
        <v>3050</v>
      </c>
      <c r="Y451" s="78">
        <v>45869</v>
      </c>
      <c r="Z451" s="78">
        <v>45869</v>
      </c>
      <c r="AA451" s="78" t="s">
        <v>73</v>
      </c>
      <c r="AB451" s="78">
        <v>46021</v>
      </c>
      <c r="AC451" s="102">
        <f t="shared" si="36"/>
        <v>152</v>
      </c>
      <c r="AD451" s="72">
        <v>0</v>
      </c>
      <c r="AE451" s="76">
        <v>0</v>
      </c>
      <c r="AF451" s="72">
        <v>0</v>
      </c>
      <c r="AG451" s="79" t="s">
        <v>73</v>
      </c>
      <c r="AH451" s="102">
        <f t="shared" si="37"/>
        <v>0</v>
      </c>
      <c r="AI451" s="72">
        <v>0</v>
      </c>
      <c r="AJ451" s="76">
        <v>0</v>
      </c>
      <c r="AK451" s="72" t="s">
        <v>73</v>
      </c>
      <c r="AL451" s="80" t="s">
        <v>73</v>
      </c>
      <c r="AM451" s="72">
        <v>0</v>
      </c>
      <c r="AN451" s="80" t="s">
        <v>73</v>
      </c>
      <c r="AO451" s="80" t="s">
        <v>73</v>
      </c>
      <c r="AP451" s="80" t="s">
        <v>73</v>
      </c>
      <c r="AQ451" s="102">
        <f t="shared" si="38"/>
        <v>0</v>
      </c>
      <c r="AR451" s="102">
        <f t="shared" si="39"/>
        <v>15780000</v>
      </c>
      <c r="AS451" s="72" t="s">
        <v>65</v>
      </c>
      <c r="AT451" s="76">
        <v>15780000</v>
      </c>
      <c r="AU451" s="72" t="s">
        <v>319</v>
      </c>
      <c r="AV451" s="76">
        <v>0</v>
      </c>
      <c r="AW451" s="81" t="s">
        <v>73</v>
      </c>
      <c r="AX451" s="82">
        <v>0</v>
      </c>
      <c r="AY451" s="143">
        <f t="shared" si="40"/>
        <v>15780000</v>
      </c>
      <c r="AZ451" s="84">
        <f t="shared" si="41"/>
        <v>0</v>
      </c>
      <c r="BA451" s="85">
        <v>0</v>
      </c>
      <c r="BB451" s="81" t="s">
        <v>73</v>
      </c>
      <c r="BC451" s="72" t="s">
        <v>123</v>
      </c>
      <c r="BD451" s="289" t="s">
        <v>6506</v>
      </c>
      <c r="BE451" s="71" t="s">
        <v>65</v>
      </c>
      <c r="BF451" s="71" t="s">
        <v>65</v>
      </c>
    </row>
    <row r="452" spans="2:58" x14ac:dyDescent="0.25">
      <c r="B452" s="71">
        <v>2025</v>
      </c>
      <c r="C452" s="71">
        <v>891780111</v>
      </c>
      <c r="D452" s="71" t="s">
        <v>63</v>
      </c>
      <c r="E452" s="102" t="s">
        <v>6505</v>
      </c>
      <c r="F452" s="72" t="s">
        <v>6504</v>
      </c>
      <c r="G452" s="72">
        <v>0</v>
      </c>
      <c r="H452" s="72" t="s">
        <v>71</v>
      </c>
      <c r="I452" s="72" t="s">
        <v>64</v>
      </c>
      <c r="J452" s="104" t="s">
        <v>81</v>
      </c>
      <c r="K452" s="75" t="s">
        <v>6503</v>
      </c>
      <c r="L452" s="76">
        <v>3200000</v>
      </c>
      <c r="M452" s="72" t="s">
        <v>66</v>
      </c>
      <c r="N452" s="75" t="s">
        <v>3678</v>
      </c>
      <c r="O452" s="75">
        <v>85153338</v>
      </c>
      <c r="P452" s="75">
        <v>1606</v>
      </c>
      <c r="Q452" s="78">
        <v>45856</v>
      </c>
      <c r="R452" s="75">
        <v>9600000</v>
      </c>
      <c r="S452" s="78">
        <v>45869</v>
      </c>
      <c r="T452" s="76">
        <v>3200000</v>
      </c>
      <c r="U452" s="76">
        <v>27260</v>
      </c>
      <c r="V452" s="72" t="s">
        <v>65</v>
      </c>
      <c r="W452" s="76">
        <v>1082939683</v>
      </c>
      <c r="X452" s="104" t="s">
        <v>2881</v>
      </c>
      <c r="Y452" s="78">
        <v>45869</v>
      </c>
      <c r="Z452" s="78">
        <v>45869</v>
      </c>
      <c r="AA452" s="78" t="s">
        <v>73</v>
      </c>
      <c r="AB452" s="78">
        <v>45900</v>
      </c>
      <c r="AC452" s="102">
        <f t="shared" si="36"/>
        <v>31</v>
      </c>
      <c r="AD452" s="72">
        <v>0</v>
      </c>
      <c r="AE452" s="76">
        <v>0</v>
      </c>
      <c r="AF452" s="72">
        <v>0</v>
      </c>
      <c r="AG452" s="79" t="s">
        <v>73</v>
      </c>
      <c r="AH452" s="102">
        <f t="shared" si="37"/>
        <v>0</v>
      </c>
      <c r="AI452" s="72">
        <v>0</v>
      </c>
      <c r="AJ452" s="76">
        <v>0</v>
      </c>
      <c r="AK452" s="72" t="s">
        <v>73</v>
      </c>
      <c r="AL452" s="80" t="s">
        <v>73</v>
      </c>
      <c r="AM452" s="72">
        <v>0</v>
      </c>
      <c r="AN452" s="80" t="s">
        <v>73</v>
      </c>
      <c r="AO452" s="80" t="s">
        <v>73</v>
      </c>
      <c r="AP452" s="80" t="s">
        <v>73</v>
      </c>
      <c r="AQ452" s="102">
        <f t="shared" si="38"/>
        <v>0</v>
      </c>
      <c r="AR452" s="102">
        <f t="shared" si="39"/>
        <v>3200000</v>
      </c>
      <c r="AS452" s="72" t="s">
        <v>65</v>
      </c>
      <c r="AT452" s="76">
        <v>3200000</v>
      </c>
      <c r="AU452" s="72" t="s">
        <v>319</v>
      </c>
      <c r="AV452" s="76">
        <v>0</v>
      </c>
      <c r="AW452" s="81" t="s">
        <v>73</v>
      </c>
      <c r="AX452" s="82">
        <v>0</v>
      </c>
      <c r="AY452" s="143">
        <f t="shared" si="40"/>
        <v>3200000</v>
      </c>
      <c r="AZ452" s="84">
        <f t="shared" si="41"/>
        <v>0</v>
      </c>
      <c r="BA452" s="85">
        <v>1</v>
      </c>
      <c r="BB452" s="81" t="s">
        <v>73</v>
      </c>
      <c r="BC452" s="72" t="s">
        <v>208</v>
      </c>
      <c r="BD452" s="289" t="s">
        <v>6502</v>
      </c>
      <c r="BE452" s="71" t="s">
        <v>65</v>
      </c>
      <c r="BF452" s="71" t="s">
        <v>65</v>
      </c>
    </row>
    <row r="453" spans="2:58" x14ac:dyDescent="0.25">
      <c r="B453" s="71">
        <v>2025</v>
      </c>
      <c r="C453" s="71">
        <v>891780111</v>
      </c>
      <c r="D453" s="71" t="s">
        <v>63</v>
      </c>
      <c r="E453" s="102" t="s">
        <v>6501</v>
      </c>
      <c r="F453" s="72" t="s">
        <v>6500</v>
      </c>
      <c r="G453" s="72">
        <v>0</v>
      </c>
      <c r="H453" s="72" t="s">
        <v>71</v>
      </c>
      <c r="I453" s="72" t="s">
        <v>2884</v>
      </c>
      <c r="J453" s="104" t="s">
        <v>81</v>
      </c>
      <c r="K453" s="75" t="s">
        <v>6499</v>
      </c>
      <c r="L453" s="76">
        <v>21040000</v>
      </c>
      <c r="M453" s="72" t="s">
        <v>66</v>
      </c>
      <c r="N453" s="75" t="s">
        <v>6498</v>
      </c>
      <c r="O453" s="75">
        <v>1082952652</v>
      </c>
      <c r="P453" s="75">
        <v>1674</v>
      </c>
      <c r="Q453" s="78">
        <v>45862</v>
      </c>
      <c r="R453" s="75">
        <v>2142840000</v>
      </c>
      <c r="S453" s="78">
        <v>45869</v>
      </c>
      <c r="T453" s="76">
        <v>21040000</v>
      </c>
      <c r="U453" s="76">
        <v>27268</v>
      </c>
      <c r="V453" s="72" t="s">
        <v>65</v>
      </c>
      <c r="W453" s="76">
        <v>1082939683</v>
      </c>
      <c r="X453" s="104" t="s">
        <v>2881</v>
      </c>
      <c r="Y453" s="78">
        <v>45869</v>
      </c>
      <c r="Z453" s="78">
        <v>45869</v>
      </c>
      <c r="AA453" s="78" t="s">
        <v>73</v>
      </c>
      <c r="AB453" s="78">
        <v>46003</v>
      </c>
      <c r="AC453" s="102">
        <f t="shared" si="36"/>
        <v>134</v>
      </c>
      <c r="AD453" s="72">
        <v>0</v>
      </c>
      <c r="AE453" s="76">
        <v>0</v>
      </c>
      <c r="AF453" s="72">
        <v>0</v>
      </c>
      <c r="AG453" s="79" t="s">
        <v>73</v>
      </c>
      <c r="AH453" s="102">
        <f t="shared" si="37"/>
        <v>0</v>
      </c>
      <c r="AI453" s="72">
        <v>1</v>
      </c>
      <c r="AJ453" s="76">
        <v>2384533.2999999998</v>
      </c>
      <c r="AK453" s="72" t="s">
        <v>73</v>
      </c>
      <c r="AL453" s="80" t="s">
        <v>73</v>
      </c>
      <c r="AM453" s="72">
        <v>0</v>
      </c>
      <c r="AN453" s="80" t="s">
        <v>73</v>
      </c>
      <c r="AO453" s="80" t="s">
        <v>73</v>
      </c>
      <c r="AP453" s="80" t="s">
        <v>73</v>
      </c>
      <c r="AQ453" s="102">
        <f t="shared" si="38"/>
        <v>0</v>
      </c>
      <c r="AR453" s="102">
        <f t="shared" si="39"/>
        <v>18655466.699999999</v>
      </c>
      <c r="AS453" s="72" t="s">
        <v>319</v>
      </c>
      <c r="AT453" s="76">
        <v>0</v>
      </c>
      <c r="AU453" s="72" t="s">
        <v>319</v>
      </c>
      <c r="AV453" s="76">
        <v>0</v>
      </c>
      <c r="AW453" s="81" t="s">
        <v>73</v>
      </c>
      <c r="AX453" s="82">
        <v>0</v>
      </c>
      <c r="AY453" s="143">
        <f t="shared" si="40"/>
        <v>18655466.699999999</v>
      </c>
      <c r="AZ453" s="84">
        <f t="shared" si="41"/>
        <v>0</v>
      </c>
      <c r="BA453" s="85">
        <v>0</v>
      </c>
      <c r="BB453" s="81" t="s">
        <v>73</v>
      </c>
      <c r="BC453" s="72" t="s">
        <v>123</v>
      </c>
      <c r="BD453" s="289" t="s">
        <v>6497</v>
      </c>
      <c r="BE453" s="71" t="s">
        <v>65</v>
      </c>
      <c r="BF453" s="71" t="s">
        <v>65</v>
      </c>
    </row>
    <row r="454" spans="2:58" x14ac:dyDescent="0.25">
      <c r="B454" s="71">
        <v>2025</v>
      </c>
      <c r="C454" s="71">
        <v>891780111</v>
      </c>
      <c r="D454" s="71" t="s">
        <v>63</v>
      </c>
      <c r="E454" s="102" t="s">
        <v>6496</v>
      </c>
      <c r="F454" s="72" t="s">
        <v>6495</v>
      </c>
      <c r="G454" s="72">
        <v>0</v>
      </c>
      <c r="H454" s="72" t="s">
        <v>71</v>
      </c>
      <c r="I454" s="72" t="s">
        <v>2884</v>
      </c>
      <c r="J454" s="104" t="s">
        <v>81</v>
      </c>
      <c r="K454" s="75" t="s">
        <v>6494</v>
      </c>
      <c r="L454" s="76">
        <v>26000000</v>
      </c>
      <c r="M454" s="72" t="s">
        <v>66</v>
      </c>
      <c r="N454" s="75" t="s">
        <v>6493</v>
      </c>
      <c r="O454" s="75">
        <v>18970507</v>
      </c>
      <c r="P454" s="75">
        <v>1674</v>
      </c>
      <c r="Q454" s="78">
        <v>45862</v>
      </c>
      <c r="R454" s="75">
        <v>2142840000</v>
      </c>
      <c r="S454" s="78">
        <v>45869</v>
      </c>
      <c r="T454" s="76">
        <v>26000000</v>
      </c>
      <c r="U454" s="76">
        <v>27259</v>
      </c>
      <c r="V454" s="72" t="s">
        <v>65</v>
      </c>
      <c r="W454" s="76">
        <v>1082939683</v>
      </c>
      <c r="X454" s="104" t="s">
        <v>2881</v>
      </c>
      <c r="Y454" s="78">
        <v>45869</v>
      </c>
      <c r="Z454" s="78">
        <v>45869</v>
      </c>
      <c r="AA454" s="78" t="s">
        <v>73</v>
      </c>
      <c r="AB454" s="78">
        <v>46003</v>
      </c>
      <c r="AC454" s="102">
        <f t="shared" si="36"/>
        <v>134</v>
      </c>
      <c r="AD454" s="72">
        <v>0</v>
      </c>
      <c r="AE454" s="76">
        <v>0</v>
      </c>
      <c r="AF454" s="72">
        <v>0</v>
      </c>
      <c r="AG454" s="79" t="s">
        <v>73</v>
      </c>
      <c r="AH454" s="102">
        <f t="shared" si="37"/>
        <v>0</v>
      </c>
      <c r="AI454" s="72">
        <v>0</v>
      </c>
      <c r="AJ454" s="76">
        <v>26000000</v>
      </c>
      <c r="AK454" s="72" t="s">
        <v>73</v>
      </c>
      <c r="AL454" s="80" t="s">
        <v>73</v>
      </c>
      <c r="AM454" s="72">
        <v>0</v>
      </c>
      <c r="AN454" s="80" t="s">
        <v>73</v>
      </c>
      <c r="AO454" s="80" t="s">
        <v>73</v>
      </c>
      <c r="AP454" s="80" t="s">
        <v>73</v>
      </c>
      <c r="AQ454" s="102">
        <f t="shared" si="38"/>
        <v>0</v>
      </c>
      <c r="AR454" s="102">
        <f t="shared" si="39"/>
        <v>0</v>
      </c>
      <c r="AS454" s="72" t="s">
        <v>319</v>
      </c>
      <c r="AT454" s="76">
        <v>0</v>
      </c>
      <c r="AU454" s="72" t="s">
        <v>319</v>
      </c>
      <c r="AV454" s="76">
        <v>0</v>
      </c>
      <c r="AW454" s="81" t="s">
        <v>73</v>
      </c>
      <c r="AX454" s="82">
        <v>0</v>
      </c>
      <c r="AY454" s="143">
        <f t="shared" si="40"/>
        <v>0</v>
      </c>
      <c r="AZ454" s="84" t="str">
        <f t="shared" si="41"/>
        <v>_</v>
      </c>
      <c r="BA454" s="85">
        <v>0</v>
      </c>
      <c r="BB454" s="81" t="s">
        <v>73</v>
      </c>
      <c r="BC454" s="72" t="s">
        <v>123</v>
      </c>
      <c r="BD454" s="289" t="s">
        <v>6492</v>
      </c>
      <c r="BE454" s="71" t="s">
        <v>65</v>
      </c>
      <c r="BF454" s="71" t="s">
        <v>65</v>
      </c>
    </row>
    <row r="455" spans="2:58" x14ac:dyDescent="0.25">
      <c r="B455" s="71">
        <v>2025</v>
      </c>
      <c r="C455" s="71">
        <v>891780111</v>
      </c>
      <c r="D455" s="71" t="s">
        <v>63</v>
      </c>
      <c r="E455" s="102" t="s">
        <v>6491</v>
      </c>
      <c r="F455" s="72" t="s">
        <v>6490</v>
      </c>
      <c r="G455" s="72">
        <v>0</v>
      </c>
      <c r="H455" s="72" t="s">
        <v>71</v>
      </c>
      <c r="I455" s="72" t="s">
        <v>2884</v>
      </c>
      <c r="J455" s="104" t="s">
        <v>81</v>
      </c>
      <c r="K455" s="75" t="s">
        <v>6489</v>
      </c>
      <c r="L455" s="76">
        <v>21040000</v>
      </c>
      <c r="M455" s="72" t="s">
        <v>66</v>
      </c>
      <c r="N455" s="75" t="s">
        <v>6488</v>
      </c>
      <c r="O455" s="75">
        <v>7141490</v>
      </c>
      <c r="P455" s="75">
        <v>1674</v>
      </c>
      <c r="Q455" s="78">
        <v>45862</v>
      </c>
      <c r="R455" s="75">
        <v>2142840000</v>
      </c>
      <c r="S455" s="78">
        <v>45869</v>
      </c>
      <c r="T455" s="76">
        <v>21040000</v>
      </c>
      <c r="U455" s="76">
        <v>27265</v>
      </c>
      <c r="V455" s="72" t="s">
        <v>65</v>
      </c>
      <c r="W455" s="76">
        <v>1082939683</v>
      </c>
      <c r="X455" s="104" t="s">
        <v>2881</v>
      </c>
      <c r="Y455" s="78">
        <v>45869</v>
      </c>
      <c r="Z455" s="78">
        <v>45869</v>
      </c>
      <c r="AA455" s="78" t="s">
        <v>73</v>
      </c>
      <c r="AB455" s="78">
        <v>46003</v>
      </c>
      <c r="AC455" s="102">
        <f t="shared" si="36"/>
        <v>134</v>
      </c>
      <c r="AD455" s="72">
        <v>0</v>
      </c>
      <c r="AE455" s="76">
        <v>0</v>
      </c>
      <c r="AF455" s="72">
        <v>0</v>
      </c>
      <c r="AG455" s="79" t="s">
        <v>73</v>
      </c>
      <c r="AH455" s="102">
        <f t="shared" si="37"/>
        <v>0</v>
      </c>
      <c r="AI455" s="72">
        <v>1</v>
      </c>
      <c r="AJ455" s="76">
        <v>2384533.2999999998</v>
      </c>
      <c r="AK455" s="72" t="s">
        <v>73</v>
      </c>
      <c r="AL455" s="80" t="s">
        <v>73</v>
      </c>
      <c r="AM455" s="72">
        <v>0</v>
      </c>
      <c r="AN455" s="80" t="s">
        <v>73</v>
      </c>
      <c r="AO455" s="80" t="s">
        <v>73</v>
      </c>
      <c r="AP455" s="80" t="s">
        <v>73</v>
      </c>
      <c r="AQ455" s="102">
        <f t="shared" si="38"/>
        <v>0</v>
      </c>
      <c r="AR455" s="102">
        <f t="shared" si="39"/>
        <v>18655466.699999999</v>
      </c>
      <c r="AS455" s="72" t="s">
        <v>319</v>
      </c>
      <c r="AT455" s="76">
        <v>0</v>
      </c>
      <c r="AU455" s="72" t="s">
        <v>319</v>
      </c>
      <c r="AV455" s="76">
        <v>0</v>
      </c>
      <c r="AW455" s="81" t="s">
        <v>73</v>
      </c>
      <c r="AX455" s="82">
        <v>0</v>
      </c>
      <c r="AY455" s="143">
        <f t="shared" si="40"/>
        <v>18655466.699999999</v>
      </c>
      <c r="AZ455" s="84">
        <f t="shared" si="41"/>
        <v>0</v>
      </c>
      <c r="BA455" s="85">
        <v>0</v>
      </c>
      <c r="BB455" s="81" t="s">
        <v>73</v>
      </c>
      <c r="BC455" s="72" t="s">
        <v>123</v>
      </c>
      <c r="BD455" s="289" t="s">
        <v>6487</v>
      </c>
      <c r="BE455" s="71" t="s">
        <v>65</v>
      </c>
      <c r="BF455" s="71" t="s">
        <v>65</v>
      </c>
    </row>
    <row r="456" spans="2:58" x14ac:dyDescent="0.25">
      <c r="B456" s="71">
        <v>2025</v>
      </c>
      <c r="C456" s="71">
        <v>891780111</v>
      </c>
      <c r="D456" s="71" t="s">
        <v>63</v>
      </c>
      <c r="E456" s="102" t="s">
        <v>6486</v>
      </c>
      <c r="F456" s="72" t="s">
        <v>6485</v>
      </c>
      <c r="G456" s="72">
        <v>0</v>
      </c>
      <c r="H456" s="72" t="s">
        <v>71</v>
      </c>
      <c r="I456" s="72" t="s">
        <v>2884</v>
      </c>
      <c r="J456" s="104" t="s">
        <v>81</v>
      </c>
      <c r="K456" s="75" t="s">
        <v>6484</v>
      </c>
      <c r="L456" s="76">
        <v>26000000</v>
      </c>
      <c r="M456" s="72" t="s">
        <v>66</v>
      </c>
      <c r="N456" s="75" t="s">
        <v>6483</v>
      </c>
      <c r="O456" s="75">
        <v>1083035253</v>
      </c>
      <c r="P456" s="75">
        <v>1674</v>
      </c>
      <c r="Q456" s="78">
        <v>45862</v>
      </c>
      <c r="R456" s="75">
        <v>2142840000</v>
      </c>
      <c r="S456" s="78">
        <v>45869</v>
      </c>
      <c r="T456" s="76">
        <v>26000000</v>
      </c>
      <c r="U456" s="76">
        <v>27258</v>
      </c>
      <c r="V456" s="72" t="s">
        <v>65</v>
      </c>
      <c r="W456" s="76">
        <v>1082939683</v>
      </c>
      <c r="X456" s="104" t="s">
        <v>2881</v>
      </c>
      <c r="Y456" s="78">
        <v>45869</v>
      </c>
      <c r="Z456" s="78">
        <v>45869</v>
      </c>
      <c r="AA456" s="78" t="s">
        <v>73</v>
      </c>
      <c r="AB456" s="78">
        <v>46003</v>
      </c>
      <c r="AC456" s="102">
        <f t="shared" ref="AC456:AC519" si="42">+IF(AA456="1800-01-01",AB456-Z456,AB456-AA456)</f>
        <v>134</v>
      </c>
      <c r="AD456" s="72">
        <v>0</v>
      </c>
      <c r="AE456" s="76">
        <v>0</v>
      </c>
      <c r="AF456" s="72">
        <v>0</v>
      </c>
      <c r="AG456" s="79" t="s">
        <v>73</v>
      </c>
      <c r="AH456" s="102">
        <f t="shared" ref="AH456:AH519" si="43">+IF(AG456="1800-01-01",0,AG456-AB456)</f>
        <v>0</v>
      </c>
      <c r="AI456" s="72">
        <v>1</v>
      </c>
      <c r="AJ456" s="76">
        <v>2946666.6</v>
      </c>
      <c r="AK456" s="72" t="s">
        <v>73</v>
      </c>
      <c r="AL456" s="80" t="s">
        <v>73</v>
      </c>
      <c r="AM456" s="72">
        <v>0</v>
      </c>
      <c r="AN456" s="80" t="s">
        <v>73</v>
      </c>
      <c r="AO456" s="80" t="s">
        <v>73</v>
      </c>
      <c r="AP456" s="80" t="s">
        <v>73</v>
      </c>
      <c r="AQ456" s="102">
        <f t="shared" ref="AQ456:AQ519" si="44">+IF(AN456="1800-01-01",0,AO456-AN456)</f>
        <v>0</v>
      </c>
      <c r="AR456" s="102">
        <f t="shared" ref="AR456:AR519" si="45">+L456+AE456-AJ456</f>
        <v>23053333.399999999</v>
      </c>
      <c r="AS456" s="72" t="s">
        <v>319</v>
      </c>
      <c r="AT456" s="76">
        <v>0</v>
      </c>
      <c r="AU456" s="72" t="s">
        <v>319</v>
      </c>
      <c r="AV456" s="76">
        <v>0</v>
      </c>
      <c r="AW456" s="81" t="s">
        <v>73</v>
      </c>
      <c r="AX456" s="82">
        <v>0</v>
      </c>
      <c r="AY456" s="143">
        <f t="shared" ref="AY456:AY519" si="46">AR456-AX456</f>
        <v>23053333.399999999</v>
      </c>
      <c r="AZ456" s="84">
        <f t="shared" ref="AZ456:AZ519" si="47">+IFERROR(AX456/AR456,"_")</f>
        <v>0</v>
      </c>
      <c r="BA456" s="85">
        <v>0</v>
      </c>
      <c r="BB456" s="81" t="s">
        <v>73</v>
      </c>
      <c r="BC456" s="72" t="s">
        <v>123</v>
      </c>
      <c r="BD456" s="289" t="s">
        <v>6482</v>
      </c>
      <c r="BE456" s="71" t="s">
        <v>65</v>
      </c>
      <c r="BF456" s="71" t="s">
        <v>65</v>
      </c>
    </row>
    <row r="457" spans="2:58" x14ac:dyDescent="0.25">
      <c r="B457" s="71">
        <v>2025</v>
      </c>
      <c r="C457" s="71">
        <v>891780111</v>
      </c>
      <c r="D457" s="71" t="s">
        <v>63</v>
      </c>
      <c r="E457" s="102" t="s">
        <v>6481</v>
      </c>
      <c r="F457" s="72" t="s">
        <v>6480</v>
      </c>
      <c r="G457" s="72">
        <v>0</v>
      </c>
      <c r="H457" s="72" t="s">
        <v>71</v>
      </c>
      <c r="I457" s="72" t="s">
        <v>2884</v>
      </c>
      <c r="J457" s="104" t="s">
        <v>81</v>
      </c>
      <c r="K457" s="75" t="s">
        <v>6479</v>
      </c>
      <c r="L457" s="76">
        <v>29000000</v>
      </c>
      <c r="M457" s="72" t="s">
        <v>66</v>
      </c>
      <c r="N457" s="75" t="s">
        <v>6478</v>
      </c>
      <c r="O457" s="75">
        <v>1082838083</v>
      </c>
      <c r="P457" s="75">
        <v>1674</v>
      </c>
      <c r="Q457" s="78">
        <v>45862</v>
      </c>
      <c r="R457" s="75">
        <v>2142840000</v>
      </c>
      <c r="S457" s="78">
        <v>45870</v>
      </c>
      <c r="T457" s="76">
        <v>29000000</v>
      </c>
      <c r="U457" s="76">
        <v>27411</v>
      </c>
      <c r="V457" s="72" t="s">
        <v>65</v>
      </c>
      <c r="W457" s="76">
        <v>1082939683</v>
      </c>
      <c r="X457" s="104" t="s">
        <v>2881</v>
      </c>
      <c r="Y457" s="78">
        <v>45869</v>
      </c>
      <c r="Z457" s="78">
        <v>45870</v>
      </c>
      <c r="AA457" s="78" t="s">
        <v>73</v>
      </c>
      <c r="AB457" s="78">
        <v>46003</v>
      </c>
      <c r="AC457" s="102">
        <f t="shared" si="42"/>
        <v>133</v>
      </c>
      <c r="AD457" s="72">
        <v>0</v>
      </c>
      <c r="AE457" s="76">
        <v>0</v>
      </c>
      <c r="AF457" s="72">
        <v>0</v>
      </c>
      <c r="AG457" s="79" t="s">
        <v>73</v>
      </c>
      <c r="AH457" s="102">
        <f t="shared" si="43"/>
        <v>0</v>
      </c>
      <c r="AI457" s="72">
        <v>1</v>
      </c>
      <c r="AJ457" s="76">
        <v>3480000</v>
      </c>
      <c r="AK457" s="72" t="s">
        <v>73</v>
      </c>
      <c r="AL457" s="80" t="s">
        <v>73</v>
      </c>
      <c r="AM457" s="72">
        <v>0</v>
      </c>
      <c r="AN457" s="80" t="s">
        <v>73</v>
      </c>
      <c r="AO457" s="80" t="s">
        <v>73</v>
      </c>
      <c r="AP457" s="80" t="s">
        <v>73</v>
      </c>
      <c r="AQ457" s="102">
        <f t="shared" si="44"/>
        <v>0</v>
      </c>
      <c r="AR457" s="102">
        <f t="shared" si="45"/>
        <v>25520000</v>
      </c>
      <c r="AS457" s="72" t="s">
        <v>319</v>
      </c>
      <c r="AT457" s="76">
        <v>0</v>
      </c>
      <c r="AU457" s="72" t="s">
        <v>319</v>
      </c>
      <c r="AV457" s="76">
        <v>0</v>
      </c>
      <c r="AW457" s="81" t="s">
        <v>73</v>
      </c>
      <c r="AX457" s="82">
        <v>0</v>
      </c>
      <c r="AY457" s="143">
        <f t="shared" si="46"/>
        <v>25520000</v>
      </c>
      <c r="AZ457" s="84">
        <f t="shared" si="47"/>
        <v>0</v>
      </c>
      <c r="BA457" s="85">
        <v>0</v>
      </c>
      <c r="BB457" s="81" t="s">
        <v>73</v>
      </c>
      <c r="BC457" s="72" t="s">
        <v>123</v>
      </c>
      <c r="BD457" s="289" t="s">
        <v>6477</v>
      </c>
      <c r="BE457" s="71" t="s">
        <v>65</v>
      </c>
      <c r="BF457" s="71" t="s">
        <v>65</v>
      </c>
    </row>
    <row r="458" spans="2:58" x14ac:dyDescent="0.25">
      <c r="B458" s="71">
        <v>2025</v>
      </c>
      <c r="C458" s="71">
        <v>891780111</v>
      </c>
      <c r="D458" s="71" t="s">
        <v>63</v>
      </c>
      <c r="E458" s="102" t="s">
        <v>6476</v>
      </c>
      <c r="F458" s="72" t="s">
        <v>6475</v>
      </c>
      <c r="G458" s="72">
        <v>0</v>
      </c>
      <c r="H458" s="72" t="s">
        <v>71</v>
      </c>
      <c r="I458" s="72" t="s">
        <v>2884</v>
      </c>
      <c r="J458" s="104" t="s">
        <v>81</v>
      </c>
      <c r="K458" s="75" t="s">
        <v>6474</v>
      </c>
      <c r="L458" s="76">
        <v>21040000</v>
      </c>
      <c r="M458" s="72" t="s">
        <v>66</v>
      </c>
      <c r="N458" s="75" t="s">
        <v>6473</v>
      </c>
      <c r="O458" s="75">
        <v>1082962936</v>
      </c>
      <c r="P458" s="75">
        <v>1674</v>
      </c>
      <c r="Q458" s="78">
        <v>45862</v>
      </c>
      <c r="R458" s="75">
        <v>2142840000</v>
      </c>
      <c r="S458" s="78">
        <v>45869</v>
      </c>
      <c r="T458" s="76">
        <v>21040000</v>
      </c>
      <c r="U458" s="76">
        <v>27274</v>
      </c>
      <c r="V458" s="72" t="s">
        <v>65</v>
      </c>
      <c r="W458" s="76">
        <v>1082939683</v>
      </c>
      <c r="X458" s="104" t="s">
        <v>2881</v>
      </c>
      <c r="Y458" s="78">
        <v>45869</v>
      </c>
      <c r="Z458" s="78">
        <v>45869</v>
      </c>
      <c r="AA458" s="78" t="s">
        <v>73</v>
      </c>
      <c r="AB458" s="78">
        <v>46003</v>
      </c>
      <c r="AC458" s="102">
        <f t="shared" si="42"/>
        <v>134</v>
      </c>
      <c r="AD458" s="72">
        <v>0</v>
      </c>
      <c r="AE458" s="76">
        <v>0</v>
      </c>
      <c r="AF458" s="72">
        <v>0</v>
      </c>
      <c r="AG458" s="79" t="s">
        <v>73</v>
      </c>
      <c r="AH458" s="102">
        <f t="shared" si="43"/>
        <v>0</v>
      </c>
      <c r="AI458" s="72">
        <v>1</v>
      </c>
      <c r="AJ458" s="76">
        <v>2384533.2999999998</v>
      </c>
      <c r="AK458" s="72" t="s">
        <v>73</v>
      </c>
      <c r="AL458" s="80" t="s">
        <v>73</v>
      </c>
      <c r="AM458" s="72">
        <v>0</v>
      </c>
      <c r="AN458" s="80" t="s">
        <v>73</v>
      </c>
      <c r="AO458" s="80" t="s">
        <v>73</v>
      </c>
      <c r="AP458" s="80" t="s">
        <v>73</v>
      </c>
      <c r="AQ458" s="102">
        <f t="shared" si="44"/>
        <v>0</v>
      </c>
      <c r="AR458" s="102">
        <f t="shared" si="45"/>
        <v>18655466.699999999</v>
      </c>
      <c r="AS458" s="72" t="s">
        <v>319</v>
      </c>
      <c r="AT458" s="76">
        <v>0</v>
      </c>
      <c r="AU458" s="72" t="s">
        <v>319</v>
      </c>
      <c r="AV458" s="76">
        <v>0</v>
      </c>
      <c r="AW458" s="81" t="s">
        <v>73</v>
      </c>
      <c r="AX458" s="82">
        <v>0</v>
      </c>
      <c r="AY458" s="143">
        <f t="shared" si="46"/>
        <v>18655466.699999999</v>
      </c>
      <c r="AZ458" s="84">
        <f t="shared" si="47"/>
        <v>0</v>
      </c>
      <c r="BA458" s="85">
        <v>0</v>
      </c>
      <c r="BB458" s="81" t="s">
        <v>73</v>
      </c>
      <c r="BC458" s="72" t="s">
        <v>123</v>
      </c>
      <c r="BD458" s="289" t="s">
        <v>6472</v>
      </c>
      <c r="BE458" s="71" t="s">
        <v>65</v>
      </c>
      <c r="BF458" s="71" t="s">
        <v>65</v>
      </c>
    </row>
    <row r="459" spans="2:58" x14ac:dyDescent="0.25">
      <c r="B459" s="71">
        <v>2025</v>
      </c>
      <c r="C459" s="71">
        <v>891780111</v>
      </c>
      <c r="D459" s="71" t="s">
        <v>63</v>
      </c>
      <c r="E459" s="102" t="s">
        <v>6471</v>
      </c>
      <c r="F459" s="72" t="s">
        <v>6470</v>
      </c>
      <c r="G459" s="72">
        <v>0</v>
      </c>
      <c r="H459" s="72" t="s">
        <v>71</v>
      </c>
      <c r="I459" s="72" t="s">
        <v>64</v>
      </c>
      <c r="J459" s="104" t="s">
        <v>81</v>
      </c>
      <c r="K459" s="75" t="s">
        <v>6469</v>
      </c>
      <c r="L459" s="76">
        <v>3200000</v>
      </c>
      <c r="M459" s="72" t="s">
        <v>66</v>
      </c>
      <c r="N459" s="75" t="s">
        <v>3660</v>
      </c>
      <c r="O459" s="75">
        <v>1083009643</v>
      </c>
      <c r="P459" s="75">
        <v>1606</v>
      </c>
      <c r="Q459" s="78">
        <v>45856</v>
      </c>
      <c r="R459" s="75">
        <v>9600000</v>
      </c>
      <c r="S459" s="78">
        <v>45869</v>
      </c>
      <c r="T459" s="76">
        <v>3200000</v>
      </c>
      <c r="U459" s="76">
        <v>27257</v>
      </c>
      <c r="V459" s="72" t="s">
        <v>65</v>
      </c>
      <c r="W459" s="76">
        <v>1082939683</v>
      </c>
      <c r="X459" s="104" t="s">
        <v>2881</v>
      </c>
      <c r="Y459" s="78">
        <v>45869</v>
      </c>
      <c r="Z459" s="78">
        <v>45869</v>
      </c>
      <c r="AA459" s="78" t="s">
        <v>73</v>
      </c>
      <c r="AB459" s="78">
        <v>45900</v>
      </c>
      <c r="AC459" s="102">
        <f t="shared" si="42"/>
        <v>31</v>
      </c>
      <c r="AD459" s="72">
        <v>0</v>
      </c>
      <c r="AE459" s="76">
        <v>0</v>
      </c>
      <c r="AF459" s="72">
        <v>0</v>
      </c>
      <c r="AG459" s="79" t="s">
        <v>73</v>
      </c>
      <c r="AH459" s="102">
        <f t="shared" si="43"/>
        <v>0</v>
      </c>
      <c r="AI459" s="72">
        <v>0</v>
      </c>
      <c r="AJ459" s="76">
        <v>0</v>
      </c>
      <c r="AK459" s="72" t="s">
        <v>73</v>
      </c>
      <c r="AL459" s="80" t="s">
        <v>73</v>
      </c>
      <c r="AM459" s="72">
        <v>0</v>
      </c>
      <c r="AN459" s="80" t="s">
        <v>73</v>
      </c>
      <c r="AO459" s="80" t="s">
        <v>73</v>
      </c>
      <c r="AP459" s="80" t="s">
        <v>73</v>
      </c>
      <c r="AQ459" s="102">
        <f t="shared" si="44"/>
        <v>0</v>
      </c>
      <c r="AR459" s="102">
        <f t="shared" si="45"/>
        <v>3200000</v>
      </c>
      <c r="AS459" s="72" t="s">
        <v>65</v>
      </c>
      <c r="AT459" s="76">
        <v>3200000</v>
      </c>
      <c r="AU459" s="72" t="s">
        <v>319</v>
      </c>
      <c r="AV459" s="76">
        <v>0</v>
      </c>
      <c r="AW459" s="81" t="s">
        <v>73</v>
      </c>
      <c r="AX459" s="82">
        <v>0</v>
      </c>
      <c r="AY459" s="143">
        <f t="shared" si="46"/>
        <v>3200000</v>
      </c>
      <c r="AZ459" s="84">
        <f t="shared" si="47"/>
        <v>0</v>
      </c>
      <c r="BA459" s="85">
        <v>1</v>
      </c>
      <c r="BB459" s="81" t="s">
        <v>73</v>
      </c>
      <c r="BC459" s="72" t="s">
        <v>208</v>
      </c>
      <c r="BD459" s="289" t="s">
        <v>6468</v>
      </c>
      <c r="BE459" s="71" t="s">
        <v>65</v>
      </c>
      <c r="BF459" s="71" t="s">
        <v>65</v>
      </c>
    </row>
    <row r="460" spans="2:58" x14ac:dyDescent="0.25">
      <c r="B460" s="71">
        <v>2025</v>
      </c>
      <c r="C460" s="71">
        <v>891780111</v>
      </c>
      <c r="D460" s="71" t="s">
        <v>63</v>
      </c>
      <c r="E460" s="102" t="s">
        <v>6467</v>
      </c>
      <c r="F460" s="72" t="s">
        <v>6466</v>
      </c>
      <c r="G460" s="72">
        <v>0</v>
      </c>
      <c r="H460" s="72" t="s">
        <v>71</v>
      </c>
      <c r="I460" s="72" t="s">
        <v>64</v>
      </c>
      <c r="J460" s="104" t="s">
        <v>81</v>
      </c>
      <c r="K460" s="75" t="s">
        <v>6465</v>
      </c>
      <c r="L460" s="76">
        <v>15780000</v>
      </c>
      <c r="M460" s="72" t="s">
        <v>66</v>
      </c>
      <c r="N460" s="75" t="s">
        <v>6464</v>
      </c>
      <c r="O460" s="75">
        <v>1004373006</v>
      </c>
      <c r="P460" s="75">
        <v>123</v>
      </c>
      <c r="Q460" s="78">
        <v>45679</v>
      </c>
      <c r="R460" s="75">
        <v>1353279124</v>
      </c>
      <c r="S460" s="78">
        <v>45869</v>
      </c>
      <c r="T460" s="76">
        <v>15780000</v>
      </c>
      <c r="U460" s="76">
        <v>27256</v>
      </c>
      <c r="V460" s="72" t="s">
        <v>65</v>
      </c>
      <c r="W460" s="76">
        <v>1072646524</v>
      </c>
      <c r="X460" s="104" t="s">
        <v>3050</v>
      </c>
      <c r="Y460" s="78">
        <v>45869</v>
      </c>
      <c r="Z460" s="78">
        <v>45869</v>
      </c>
      <c r="AA460" s="78" t="s">
        <v>73</v>
      </c>
      <c r="AB460" s="78">
        <v>46021</v>
      </c>
      <c r="AC460" s="102">
        <f t="shared" si="42"/>
        <v>152</v>
      </c>
      <c r="AD460" s="72">
        <v>0</v>
      </c>
      <c r="AE460" s="76">
        <v>0</v>
      </c>
      <c r="AF460" s="72">
        <v>0</v>
      </c>
      <c r="AG460" s="79" t="s">
        <v>73</v>
      </c>
      <c r="AH460" s="102">
        <f t="shared" si="43"/>
        <v>0</v>
      </c>
      <c r="AI460" s="72">
        <v>0</v>
      </c>
      <c r="AJ460" s="76">
        <v>0</v>
      </c>
      <c r="AK460" s="72" t="s">
        <v>73</v>
      </c>
      <c r="AL460" s="80" t="s">
        <v>73</v>
      </c>
      <c r="AM460" s="72">
        <v>0</v>
      </c>
      <c r="AN460" s="80" t="s">
        <v>73</v>
      </c>
      <c r="AO460" s="80" t="s">
        <v>73</v>
      </c>
      <c r="AP460" s="80" t="s">
        <v>73</v>
      </c>
      <c r="AQ460" s="102">
        <f t="shared" si="44"/>
        <v>0</v>
      </c>
      <c r="AR460" s="102">
        <f t="shared" si="45"/>
        <v>15780000</v>
      </c>
      <c r="AS460" s="72" t="s">
        <v>65</v>
      </c>
      <c r="AT460" s="76">
        <v>15780000</v>
      </c>
      <c r="AU460" s="72" t="s">
        <v>319</v>
      </c>
      <c r="AV460" s="76">
        <v>0</v>
      </c>
      <c r="AW460" s="81" t="s">
        <v>73</v>
      </c>
      <c r="AX460" s="82">
        <v>0</v>
      </c>
      <c r="AY460" s="143">
        <f t="shared" si="46"/>
        <v>15780000</v>
      </c>
      <c r="AZ460" s="84">
        <f t="shared" si="47"/>
        <v>0</v>
      </c>
      <c r="BA460" s="85">
        <v>0</v>
      </c>
      <c r="BB460" s="81" t="s">
        <v>73</v>
      </c>
      <c r="BC460" s="72" t="s">
        <v>123</v>
      </c>
      <c r="BD460" s="289" t="s">
        <v>6463</v>
      </c>
      <c r="BE460" s="71" t="s">
        <v>65</v>
      </c>
      <c r="BF460" s="71" t="s">
        <v>65</v>
      </c>
    </row>
    <row r="461" spans="2:58" x14ac:dyDescent="0.25">
      <c r="B461" s="71">
        <v>2025</v>
      </c>
      <c r="C461" s="71">
        <v>891780111</v>
      </c>
      <c r="D461" s="71" t="s">
        <v>63</v>
      </c>
      <c r="E461" s="102" t="s">
        <v>6462</v>
      </c>
      <c r="F461" s="72" t="s">
        <v>6461</v>
      </c>
      <c r="G461" s="72">
        <v>0</v>
      </c>
      <c r="H461" s="72" t="s">
        <v>71</v>
      </c>
      <c r="I461" s="72" t="s">
        <v>2884</v>
      </c>
      <c r="J461" s="104" t="s">
        <v>81</v>
      </c>
      <c r="K461" s="75" t="s">
        <v>6460</v>
      </c>
      <c r="L461" s="76">
        <v>26000000</v>
      </c>
      <c r="M461" s="72" t="s">
        <v>66</v>
      </c>
      <c r="N461" s="75" t="s">
        <v>6459</v>
      </c>
      <c r="O461" s="75">
        <v>1065846090</v>
      </c>
      <c r="P461" s="75">
        <v>1674</v>
      </c>
      <c r="Q461" s="78">
        <v>45862</v>
      </c>
      <c r="R461" s="75">
        <v>2142840000</v>
      </c>
      <c r="S461" s="78">
        <v>45870</v>
      </c>
      <c r="T461" s="76">
        <v>26000000</v>
      </c>
      <c r="U461" s="76">
        <v>27410</v>
      </c>
      <c r="V461" s="72" t="s">
        <v>65</v>
      </c>
      <c r="W461" s="76">
        <v>1082939683</v>
      </c>
      <c r="X461" s="104" t="s">
        <v>2881</v>
      </c>
      <c r="Y461" s="78">
        <v>45869</v>
      </c>
      <c r="Z461" s="78">
        <v>45870</v>
      </c>
      <c r="AA461" s="78" t="s">
        <v>73</v>
      </c>
      <c r="AB461" s="78">
        <v>46003</v>
      </c>
      <c r="AC461" s="102">
        <f t="shared" si="42"/>
        <v>133</v>
      </c>
      <c r="AD461" s="72">
        <v>0</v>
      </c>
      <c r="AE461" s="76">
        <v>0</v>
      </c>
      <c r="AF461" s="72">
        <v>0</v>
      </c>
      <c r="AG461" s="79" t="s">
        <v>73</v>
      </c>
      <c r="AH461" s="102">
        <f t="shared" si="43"/>
        <v>0</v>
      </c>
      <c r="AI461" s="72">
        <v>1</v>
      </c>
      <c r="AJ461" s="76">
        <v>3120000</v>
      </c>
      <c r="AK461" s="72" t="s">
        <v>73</v>
      </c>
      <c r="AL461" s="80" t="s">
        <v>73</v>
      </c>
      <c r="AM461" s="72">
        <v>0</v>
      </c>
      <c r="AN461" s="80" t="s">
        <v>73</v>
      </c>
      <c r="AO461" s="80" t="s">
        <v>73</v>
      </c>
      <c r="AP461" s="80" t="s">
        <v>73</v>
      </c>
      <c r="AQ461" s="102">
        <f t="shared" si="44"/>
        <v>0</v>
      </c>
      <c r="AR461" s="102">
        <f t="shared" si="45"/>
        <v>22880000</v>
      </c>
      <c r="AS461" s="72" t="s">
        <v>319</v>
      </c>
      <c r="AT461" s="76">
        <v>0</v>
      </c>
      <c r="AU461" s="72" t="s">
        <v>319</v>
      </c>
      <c r="AV461" s="76">
        <v>0</v>
      </c>
      <c r="AW461" s="81" t="s">
        <v>73</v>
      </c>
      <c r="AX461" s="82">
        <v>0</v>
      </c>
      <c r="AY461" s="143">
        <f t="shared" si="46"/>
        <v>22880000</v>
      </c>
      <c r="AZ461" s="84">
        <f t="shared" si="47"/>
        <v>0</v>
      </c>
      <c r="BA461" s="85">
        <v>0</v>
      </c>
      <c r="BB461" s="81" t="s">
        <v>73</v>
      </c>
      <c r="BC461" s="72" t="s">
        <v>123</v>
      </c>
      <c r="BD461" s="289" t="s">
        <v>6458</v>
      </c>
      <c r="BE461" s="71" t="s">
        <v>65</v>
      </c>
      <c r="BF461" s="71" t="s">
        <v>65</v>
      </c>
    </row>
    <row r="462" spans="2:58" x14ac:dyDescent="0.25">
      <c r="B462" s="71">
        <v>2025</v>
      </c>
      <c r="C462" s="71">
        <v>891780111</v>
      </c>
      <c r="D462" s="71" t="s">
        <v>63</v>
      </c>
      <c r="E462" s="102" t="s">
        <v>6457</v>
      </c>
      <c r="F462" s="72" t="s">
        <v>6456</v>
      </c>
      <c r="G462" s="72">
        <v>0</v>
      </c>
      <c r="H462" s="72" t="s">
        <v>71</v>
      </c>
      <c r="I462" s="72" t="s">
        <v>64</v>
      </c>
      <c r="J462" s="104" t="s">
        <v>81</v>
      </c>
      <c r="K462" s="75" t="s">
        <v>6455</v>
      </c>
      <c r="L462" s="76">
        <v>11200000</v>
      </c>
      <c r="M462" s="72" t="s">
        <v>66</v>
      </c>
      <c r="N462" s="75" t="s">
        <v>6454</v>
      </c>
      <c r="O462" s="75">
        <v>304228</v>
      </c>
      <c r="P462" s="75">
        <v>1576</v>
      </c>
      <c r="Q462" s="78">
        <v>45854</v>
      </c>
      <c r="R462" s="75">
        <v>21100000</v>
      </c>
      <c r="S462" s="78">
        <v>45870</v>
      </c>
      <c r="T462" s="76">
        <v>11200000</v>
      </c>
      <c r="U462" s="76">
        <v>27417</v>
      </c>
      <c r="V462" s="72" t="s">
        <v>65</v>
      </c>
      <c r="W462" s="76">
        <v>85155333</v>
      </c>
      <c r="X462" s="104" t="s">
        <v>2931</v>
      </c>
      <c r="Y462" s="78">
        <v>45869</v>
      </c>
      <c r="Z462" s="78">
        <v>45870</v>
      </c>
      <c r="AA462" s="78" t="s">
        <v>73</v>
      </c>
      <c r="AB462" s="78">
        <v>45991</v>
      </c>
      <c r="AC462" s="102">
        <f t="shared" si="42"/>
        <v>121</v>
      </c>
      <c r="AD462" s="72">
        <v>0</v>
      </c>
      <c r="AE462" s="76">
        <v>0</v>
      </c>
      <c r="AF462" s="72">
        <v>0</v>
      </c>
      <c r="AG462" s="79" t="s">
        <v>73</v>
      </c>
      <c r="AH462" s="102">
        <f t="shared" si="43"/>
        <v>0</v>
      </c>
      <c r="AI462" s="72">
        <v>0</v>
      </c>
      <c r="AJ462" s="76">
        <v>0</v>
      </c>
      <c r="AK462" s="72" t="s">
        <v>73</v>
      </c>
      <c r="AL462" s="80" t="s">
        <v>73</v>
      </c>
      <c r="AM462" s="72">
        <v>0</v>
      </c>
      <c r="AN462" s="80" t="s">
        <v>73</v>
      </c>
      <c r="AO462" s="80" t="s">
        <v>73</v>
      </c>
      <c r="AP462" s="80" t="s">
        <v>73</v>
      </c>
      <c r="AQ462" s="102">
        <f t="shared" si="44"/>
        <v>0</v>
      </c>
      <c r="AR462" s="102">
        <f t="shared" si="45"/>
        <v>11200000</v>
      </c>
      <c r="AS462" s="72" t="s">
        <v>65</v>
      </c>
      <c r="AT462" s="76">
        <v>11200000</v>
      </c>
      <c r="AU462" s="72" t="s">
        <v>319</v>
      </c>
      <c r="AV462" s="76">
        <v>0</v>
      </c>
      <c r="AW462" s="81" t="s">
        <v>73</v>
      </c>
      <c r="AX462" s="82">
        <v>0</v>
      </c>
      <c r="AY462" s="143">
        <f t="shared" si="46"/>
        <v>11200000</v>
      </c>
      <c r="AZ462" s="84">
        <f t="shared" si="47"/>
        <v>0</v>
      </c>
      <c r="BA462" s="85">
        <v>0</v>
      </c>
      <c r="BB462" s="81" t="s">
        <v>73</v>
      </c>
      <c r="BC462" s="72" t="s">
        <v>123</v>
      </c>
      <c r="BD462" s="289" t="s">
        <v>6453</v>
      </c>
      <c r="BE462" s="71" t="s">
        <v>65</v>
      </c>
      <c r="BF462" s="71" t="s">
        <v>65</v>
      </c>
    </row>
    <row r="463" spans="2:58" x14ac:dyDescent="0.25">
      <c r="B463" s="71">
        <v>2025</v>
      </c>
      <c r="C463" s="71">
        <v>891780111</v>
      </c>
      <c r="D463" s="71" t="s">
        <v>63</v>
      </c>
      <c r="E463" s="102" t="s">
        <v>6452</v>
      </c>
      <c r="F463" s="72" t="s">
        <v>6451</v>
      </c>
      <c r="G463" s="72">
        <v>0</v>
      </c>
      <c r="H463" s="72" t="s">
        <v>71</v>
      </c>
      <c r="I463" s="72" t="s">
        <v>64</v>
      </c>
      <c r="J463" s="104" t="s">
        <v>81</v>
      </c>
      <c r="K463" s="75" t="s">
        <v>6450</v>
      </c>
      <c r="L463" s="76">
        <v>15780000</v>
      </c>
      <c r="M463" s="72" t="s">
        <v>66</v>
      </c>
      <c r="N463" s="75" t="s">
        <v>6449</v>
      </c>
      <c r="O463" s="75">
        <v>1082956825</v>
      </c>
      <c r="P463" s="75">
        <v>123</v>
      </c>
      <c r="Q463" s="78">
        <v>45679</v>
      </c>
      <c r="R463" s="75">
        <v>1353279124</v>
      </c>
      <c r="S463" s="78">
        <v>45869</v>
      </c>
      <c r="T463" s="76">
        <v>15780000</v>
      </c>
      <c r="U463" s="76">
        <v>27255</v>
      </c>
      <c r="V463" s="72" t="s">
        <v>65</v>
      </c>
      <c r="W463" s="76">
        <v>1072646524</v>
      </c>
      <c r="X463" s="104" t="s">
        <v>3050</v>
      </c>
      <c r="Y463" s="78">
        <v>45869</v>
      </c>
      <c r="Z463" s="78">
        <v>45869</v>
      </c>
      <c r="AA463" s="78" t="s">
        <v>73</v>
      </c>
      <c r="AB463" s="78">
        <v>46021</v>
      </c>
      <c r="AC463" s="102">
        <f t="shared" si="42"/>
        <v>152</v>
      </c>
      <c r="AD463" s="72">
        <v>0</v>
      </c>
      <c r="AE463" s="76">
        <v>0</v>
      </c>
      <c r="AF463" s="72">
        <v>0</v>
      </c>
      <c r="AG463" s="79" t="s">
        <v>73</v>
      </c>
      <c r="AH463" s="102">
        <f t="shared" si="43"/>
        <v>0</v>
      </c>
      <c r="AI463" s="72">
        <v>0</v>
      </c>
      <c r="AJ463" s="76">
        <v>0</v>
      </c>
      <c r="AK463" s="72" t="s">
        <v>73</v>
      </c>
      <c r="AL463" s="80" t="s">
        <v>73</v>
      </c>
      <c r="AM463" s="72">
        <v>0</v>
      </c>
      <c r="AN463" s="80" t="s">
        <v>73</v>
      </c>
      <c r="AO463" s="80" t="s">
        <v>73</v>
      </c>
      <c r="AP463" s="80" t="s">
        <v>73</v>
      </c>
      <c r="AQ463" s="102">
        <f t="shared" si="44"/>
        <v>0</v>
      </c>
      <c r="AR463" s="102">
        <f t="shared" si="45"/>
        <v>15780000</v>
      </c>
      <c r="AS463" s="72" t="s">
        <v>65</v>
      </c>
      <c r="AT463" s="76">
        <v>15780000</v>
      </c>
      <c r="AU463" s="72" t="s">
        <v>319</v>
      </c>
      <c r="AV463" s="76">
        <v>0</v>
      </c>
      <c r="AW463" s="81" t="s">
        <v>73</v>
      </c>
      <c r="AX463" s="82">
        <v>0</v>
      </c>
      <c r="AY463" s="143">
        <f t="shared" si="46"/>
        <v>15780000</v>
      </c>
      <c r="AZ463" s="84">
        <f t="shared" si="47"/>
        <v>0</v>
      </c>
      <c r="BA463" s="85">
        <v>0</v>
      </c>
      <c r="BB463" s="81" t="s">
        <v>73</v>
      </c>
      <c r="BC463" s="72" t="s">
        <v>123</v>
      </c>
      <c r="BD463" s="289" t="s">
        <v>6448</v>
      </c>
      <c r="BE463" s="71" t="s">
        <v>65</v>
      </c>
      <c r="BF463" s="71" t="s">
        <v>65</v>
      </c>
    </row>
    <row r="464" spans="2:58" x14ac:dyDescent="0.25">
      <c r="B464" s="71">
        <v>2025</v>
      </c>
      <c r="C464" s="71">
        <v>891780111</v>
      </c>
      <c r="D464" s="71" t="s">
        <v>63</v>
      </c>
      <c r="E464" s="102" t="s">
        <v>6447</v>
      </c>
      <c r="F464" s="72" t="s">
        <v>6446</v>
      </c>
      <c r="G464" s="72">
        <v>0</v>
      </c>
      <c r="H464" s="72" t="s">
        <v>71</v>
      </c>
      <c r="I464" s="72" t="s">
        <v>64</v>
      </c>
      <c r="J464" s="104" t="s">
        <v>81</v>
      </c>
      <c r="K464" s="75" t="s">
        <v>6445</v>
      </c>
      <c r="L464" s="76">
        <v>16170000</v>
      </c>
      <c r="M464" s="72" t="s">
        <v>66</v>
      </c>
      <c r="N464" s="75" t="s">
        <v>6444</v>
      </c>
      <c r="O464" s="75">
        <v>57444678</v>
      </c>
      <c r="P464" s="75">
        <v>123</v>
      </c>
      <c r="Q464" s="78">
        <v>45679</v>
      </c>
      <c r="R464" s="75">
        <v>1353279124</v>
      </c>
      <c r="S464" s="78">
        <v>45869</v>
      </c>
      <c r="T464" s="76">
        <v>16170000</v>
      </c>
      <c r="U464" s="76">
        <v>27254</v>
      </c>
      <c r="V464" s="72" t="s">
        <v>65</v>
      </c>
      <c r="W464" s="76">
        <v>1072646524</v>
      </c>
      <c r="X464" s="104" t="s">
        <v>3050</v>
      </c>
      <c r="Y464" s="78">
        <v>45869</v>
      </c>
      <c r="Z464" s="78">
        <v>45869</v>
      </c>
      <c r="AA464" s="78" t="s">
        <v>73</v>
      </c>
      <c r="AB464" s="78">
        <v>46011</v>
      </c>
      <c r="AC464" s="102">
        <f t="shared" si="42"/>
        <v>142</v>
      </c>
      <c r="AD464" s="72">
        <v>0</v>
      </c>
      <c r="AE464" s="76">
        <v>0</v>
      </c>
      <c r="AF464" s="72">
        <v>0</v>
      </c>
      <c r="AG464" s="79" t="s">
        <v>73</v>
      </c>
      <c r="AH464" s="102">
        <f t="shared" si="43"/>
        <v>0</v>
      </c>
      <c r="AI464" s="72">
        <v>0</v>
      </c>
      <c r="AJ464" s="76">
        <v>0</v>
      </c>
      <c r="AK464" s="72" t="s">
        <v>73</v>
      </c>
      <c r="AL464" s="80" t="s">
        <v>73</v>
      </c>
      <c r="AM464" s="72">
        <v>0</v>
      </c>
      <c r="AN464" s="80" t="s">
        <v>73</v>
      </c>
      <c r="AO464" s="80" t="s">
        <v>73</v>
      </c>
      <c r="AP464" s="80" t="s">
        <v>73</v>
      </c>
      <c r="AQ464" s="102">
        <f t="shared" si="44"/>
        <v>0</v>
      </c>
      <c r="AR464" s="102">
        <f t="shared" si="45"/>
        <v>16170000</v>
      </c>
      <c r="AS464" s="72" t="s">
        <v>65</v>
      </c>
      <c r="AT464" s="76">
        <v>16170000</v>
      </c>
      <c r="AU464" s="72" t="s">
        <v>319</v>
      </c>
      <c r="AV464" s="76">
        <v>0</v>
      </c>
      <c r="AW464" s="81" t="s">
        <v>73</v>
      </c>
      <c r="AX464" s="82">
        <v>0</v>
      </c>
      <c r="AY464" s="143">
        <f t="shared" si="46"/>
        <v>16170000</v>
      </c>
      <c r="AZ464" s="84">
        <f t="shared" si="47"/>
        <v>0</v>
      </c>
      <c r="BA464" s="85">
        <v>0</v>
      </c>
      <c r="BB464" s="81" t="s">
        <v>73</v>
      </c>
      <c r="BC464" s="72" t="s">
        <v>123</v>
      </c>
      <c r="BD464" s="289" t="s">
        <v>6443</v>
      </c>
      <c r="BE464" s="71" t="s">
        <v>65</v>
      </c>
      <c r="BF464" s="71" t="s">
        <v>65</v>
      </c>
    </row>
    <row r="465" spans="2:58" x14ac:dyDescent="0.25">
      <c r="B465" s="71">
        <v>2025</v>
      </c>
      <c r="C465" s="71">
        <v>891780111</v>
      </c>
      <c r="D465" s="71" t="s">
        <v>63</v>
      </c>
      <c r="E465" s="102" t="s">
        <v>6442</v>
      </c>
      <c r="F465" s="72" t="s">
        <v>6441</v>
      </c>
      <c r="G465" s="72">
        <v>0</v>
      </c>
      <c r="H465" s="72" t="s">
        <v>71</v>
      </c>
      <c r="I465" s="72" t="s">
        <v>64</v>
      </c>
      <c r="J465" s="104" t="s">
        <v>81</v>
      </c>
      <c r="K465" s="75" t="s">
        <v>6440</v>
      </c>
      <c r="L465" s="76">
        <v>15780000</v>
      </c>
      <c r="M465" s="72" t="s">
        <v>66</v>
      </c>
      <c r="N465" s="75" t="s">
        <v>6439</v>
      </c>
      <c r="O465" s="75">
        <v>1083040130</v>
      </c>
      <c r="P465" s="75">
        <v>123</v>
      </c>
      <c r="Q465" s="78">
        <v>45679</v>
      </c>
      <c r="R465" s="75">
        <v>1353279124</v>
      </c>
      <c r="S465" s="78">
        <v>45869</v>
      </c>
      <c r="T465" s="76">
        <v>15780000</v>
      </c>
      <c r="U465" s="76">
        <v>27269</v>
      </c>
      <c r="V465" s="72" t="s">
        <v>65</v>
      </c>
      <c r="W465" s="76">
        <v>1072646524</v>
      </c>
      <c r="X465" s="104" t="s">
        <v>3050</v>
      </c>
      <c r="Y465" s="78">
        <v>45869</v>
      </c>
      <c r="Z465" s="78">
        <v>45869</v>
      </c>
      <c r="AA465" s="78" t="s">
        <v>73</v>
      </c>
      <c r="AB465" s="78">
        <v>46021</v>
      </c>
      <c r="AC465" s="102">
        <f t="shared" si="42"/>
        <v>152</v>
      </c>
      <c r="AD465" s="72">
        <v>0</v>
      </c>
      <c r="AE465" s="76">
        <v>0</v>
      </c>
      <c r="AF465" s="72">
        <v>0</v>
      </c>
      <c r="AG465" s="79" t="s">
        <v>73</v>
      </c>
      <c r="AH465" s="102">
        <f t="shared" si="43"/>
        <v>0</v>
      </c>
      <c r="AI465" s="72">
        <v>0</v>
      </c>
      <c r="AJ465" s="76">
        <v>0</v>
      </c>
      <c r="AK465" s="72" t="s">
        <v>73</v>
      </c>
      <c r="AL465" s="80" t="s">
        <v>73</v>
      </c>
      <c r="AM465" s="72">
        <v>0</v>
      </c>
      <c r="AN465" s="80" t="s">
        <v>73</v>
      </c>
      <c r="AO465" s="80" t="s">
        <v>73</v>
      </c>
      <c r="AP465" s="80" t="s">
        <v>73</v>
      </c>
      <c r="AQ465" s="102">
        <f t="shared" si="44"/>
        <v>0</v>
      </c>
      <c r="AR465" s="102">
        <f t="shared" si="45"/>
        <v>15780000</v>
      </c>
      <c r="AS465" s="72" t="s">
        <v>65</v>
      </c>
      <c r="AT465" s="76">
        <v>15780000</v>
      </c>
      <c r="AU465" s="72" t="s">
        <v>319</v>
      </c>
      <c r="AV465" s="76">
        <v>0</v>
      </c>
      <c r="AW465" s="81" t="s">
        <v>73</v>
      </c>
      <c r="AX465" s="82">
        <v>0</v>
      </c>
      <c r="AY465" s="143">
        <f t="shared" si="46"/>
        <v>15780000</v>
      </c>
      <c r="AZ465" s="84">
        <f t="shared" si="47"/>
        <v>0</v>
      </c>
      <c r="BA465" s="85">
        <v>0</v>
      </c>
      <c r="BB465" s="81" t="s">
        <v>73</v>
      </c>
      <c r="BC465" s="72" t="s">
        <v>123</v>
      </c>
      <c r="BD465" s="289" t="s">
        <v>6438</v>
      </c>
      <c r="BE465" s="71" t="s">
        <v>65</v>
      </c>
      <c r="BF465" s="71" t="s">
        <v>65</v>
      </c>
    </row>
    <row r="466" spans="2:58" x14ac:dyDescent="0.25">
      <c r="B466" s="71">
        <v>2025</v>
      </c>
      <c r="C466" s="71">
        <v>891780111</v>
      </c>
      <c r="D466" s="71" t="s">
        <v>63</v>
      </c>
      <c r="E466" s="102" t="s">
        <v>6437</v>
      </c>
      <c r="F466" s="72" t="s">
        <v>6436</v>
      </c>
      <c r="G466" s="72">
        <v>0</v>
      </c>
      <c r="H466" s="72" t="s">
        <v>71</v>
      </c>
      <c r="I466" s="72" t="s">
        <v>2884</v>
      </c>
      <c r="J466" s="104" t="s">
        <v>81</v>
      </c>
      <c r="K466" s="75" t="s">
        <v>6435</v>
      </c>
      <c r="L466" s="76">
        <v>21000000</v>
      </c>
      <c r="M466" s="72" t="s">
        <v>66</v>
      </c>
      <c r="N466" s="75" t="s">
        <v>6434</v>
      </c>
      <c r="O466" s="75">
        <v>1083023702</v>
      </c>
      <c r="P466" s="75">
        <v>1637</v>
      </c>
      <c r="Q466" s="78">
        <v>45859</v>
      </c>
      <c r="R466" s="75">
        <v>43500000</v>
      </c>
      <c r="S466" s="78">
        <v>45870</v>
      </c>
      <c r="T466" s="76">
        <v>21000000</v>
      </c>
      <c r="U466" s="76">
        <v>27403</v>
      </c>
      <c r="V466" s="72" t="s">
        <v>65</v>
      </c>
      <c r="W466" s="76">
        <v>85155333</v>
      </c>
      <c r="X466" s="104" t="s">
        <v>2931</v>
      </c>
      <c r="Y466" s="78">
        <v>45870</v>
      </c>
      <c r="Z466" s="78">
        <v>45870</v>
      </c>
      <c r="AA466" s="78" t="s">
        <v>73</v>
      </c>
      <c r="AB466" s="78">
        <v>46006</v>
      </c>
      <c r="AC466" s="102">
        <f t="shared" si="42"/>
        <v>136</v>
      </c>
      <c r="AD466" s="72">
        <v>0</v>
      </c>
      <c r="AE466" s="76">
        <v>0</v>
      </c>
      <c r="AF466" s="72">
        <v>0</v>
      </c>
      <c r="AG466" s="79" t="s">
        <v>73</v>
      </c>
      <c r="AH466" s="102">
        <f t="shared" si="43"/>
        <v>0</v>
      </c>
      <c r="AI466" s="72">
        <v>0</v>
      </c>
      <c r="AJ466" s="76">
        <v>0</v>
      </c>
      <c r="AK466" s="72" t="s">
        <v>73</v>
      </c>
      <c r="AL466" s="80" t="s">
        <v>73</v>
      </c>
      <c r="AM466" s="72">
        <v>0</v>
      </c>
      <c r="AN466" s="80" t="s">
        <v>73</v>
      </c>
      <c r="AO466" s="80" t="s">
        <v>73</v>
      </c>
      <c r="AP466" s="80" t="s">
        <v>73</v>
      </c>
      <c r="AQ466" s="102">
        <f t="shared" si="44"/>
        <v>0</v>
      </c>
      <c r="AR466" s="102">
        <f t="shared" si="45"/>
        <v>21000000</v>
      </c>
      <c r="AS466" s="72" t="s">
        <v>319</v>
      </c>
      <c r="AT466" s="76">
        <v>0</v>
      </c>
      <c r="AU466" s="72" t="s">
        <v>319</v>
      </c>
      <c r="AV466" s="76">
        <v>0</v>
      </c>
      <c r="AW466" s="81" t="s">
        <v>73</v>
      </c>
      <c r="AX466" s="82">
        <v>0</v>
      </c>
      <c r="AY466" s="143">
        <f t="shared" si="46"/>
        <v>21000000</v>
      </c>
      <c r="AZ466" s="84">
        <f t="shared" si="47"/>
        <v>0</v>
      </c>
      <c r="BA466" s="85">
        <v>0</v>
      </c>
      <c r="BB466" s="81" t="s">
        <v>73</v>
      </c>
      <c r="BC466" s="72" t="s">
        <v>123</v>
      </c>
      <c r="BD466" s="289" t="s">
        <v>6433</v>
      </c>
      <c r="BE466" s="71" t="s">
        <v>65</v>
      </c>
      <c r="BF466" s="71" t="s">
        <v>65</v>
      </c>
    </row>
    <row r="467" spans="2:58" x14ac:dyDescent="0.25">
      <c r="B467" s="71">
        <v>2025</v>
      </c>
      <c r="C467" s="71">
        <v>891780111</v>
      </c>
      <c r="D467" s="71" t="s">
        <v>63</v>
      </c>
      <c r="E467" s="102" t="s">
        <v>6432</v>
      </c>
      <c r="F467" s="72" t="s">
        <v>6431</v>
      </c>
      <c r="G467" s="72">
        <v>0</v>
      </c>
      <c r="H467" s="72" t="s">
        <v>71</v>
      </c>
      <c r="I467" s="72" t="s">
        <v>2884</v>
      </c>
      <c r="J467" s="104" t="s">
        <v>81</v>
      </c>
      <c r="K467" s="75" t="s">
        <v>6430</v>
      </c>
      <c r="L467" s="76">
        <v>3500000</v>
      </c>
      <c r="M467" s="72" t="s">
        <v>66</v>
      </c>
      <c r="N467" s="75" t="s">
        <v>6429</v>
      </c>
      <c r="O467" s="75">
        <v>1082927824</v>
      </c>
      <c r="P467" s="75">
        <v>1466</v>
      </c>
      <c r="Q467" s="78">
        <v>45846</v>
      </c>
      <c r="R467" s="75">
        <v>3500000</v>
      </c>
      <c r="S467" s="78">
        <v>45870</v>
      </c>
      <c r="T467" s="75">
        <v>3500000</v>
      </c>
      <c r="U467" s="76">
        <v>27404</v>
      </c>
      <c r="V467" s="72" t="s">
        <v>65</v>
      </c>
      <c r="W467" s="76">
        <v>72221403</v>
      </c>
      <c r="X467" s="104" t="s">
        <v>5709</v>
      </c>
      <c r="Y467" s="78">
        <v>45870</v>
      </c>
      <c r="Z467" s="78">
        <v>45870</v>
      </c>
      <c r="AA467" s="78" t="s">
        <v>73</v>
      </c>
      <c r="AB467" s="78">
        <v>45893</v>
      </c>
      <c r="AC467" s="102">
        <f t="shared" si="42"/>
        <v>23</v>
      </c>
      <c r="AD467" s="72">
        <v>0</v>
      </c>
      <c r="AE467" s="76">
        <v>0</v>
      </c>
      <c r="AF467" s="72">
        <v>0</v>
      </c>
      <c r="AG467" s="79" t="s">
        <v>73</v>
      </c>
      <c r="AH467" s="102">
        <f t="shared" si="43"/>
        <v>0</v>
      </c>
      <c r="AI467" s="72">
        <v>0</v>
      </c>
      <c r="AJ467" s="76">
        <v>0</v>
      </c>
      <c r="AK467" s="72" t="s">
        <v>73</v>
      </c>
      <c r="AL467" s="80" t="s">
        <v>73</v>
      </c>
      <c r="AM467" s="72">
        <v>0</v>
      </c>
      <c r="AN467" s="80" t="s">
        <v>73</v>
      </c>
      <c r="AO467" s="80" t="s">
        <v>73</v>
      </c>
      <c r="AP467" s="80" t="s">
        <v>73</v>
      </c>
      <c r="AQ467" s="102">
        <f t="shared" si="44"/>
        <v>0</v>
      </c>
      <c r="AR467" s="102">
        <f t="shared" si="45"/>
        <v>3500000</v>
      </c>
      <c r="AS467" s="72" t="s">
        <v>319</v>
      </c>
      <c r="AT467" s="76">
        <v>0</v>
      </c>
      <c r="AU467" s="72" t="s">
        <v>319</v>
      </c>
      <c r="AV467" s="76">
        <v>0</v>
      </c>
      <c r="AW467" s="81" t="s">
        <v>73</v>
      </c>
      <c r="AX467" s="82">
        <v>0</v>
      </c>
      <c r="AY467" s="143">
        <f t="shared" si="46"/>
        <v>3500000</v>
      </c>
      <c r="AZ467" s="84">
        <f t="shared" si="47"/>
        <v>0</v>
      </c>
      <c r="BA467" s="85">
        <v>1</v>
      </c>
      <c r="BB467" s="81" t="s">
        <v>73</v>
      </c>
      <c r="BC467" s="72" t="s">
        <v>208</v>
      </c>
      <c r="BD467" s="289" t="s">
        <v>6428</v>
      </c>
      <c r="BE467" s="71" t="s">
        <v>65</v>
      </c>
      <c r="BF467" s="71" t="s">
        <v>65</v>
      </c>
    </row>
    <row r="468" spans="2:58" x14ac:dyDescent="0.25">
      <c r="B468" s="71">
        <v>2025</v>
      </c>
      <c r="C468" s="71">
        <v>891780111</v>
      </c>
      <c r="D468" s="71" t="s">
        <v>63</v>
      </c>
      <c r="E468" s="102" t="s">
        <v>6427</v>
      </c>
      <c r="F468" s="72" t="s">
        <v>6426</v>
      </c>
      <c r="G468" s="72">
        <v>0</v>
      </c>
      <c r="H468" s="72" t="s">
        <v>71</v>
      </c>
      <c r="I468" s="72" t="s">
        <v>2884</v>
      </c>
      <c r="J468" s="104" t="s">
        <v>81</v>
      </c>
      <c r="K468" s="75" t="s">
        <v>6425</v>
      </c>
      <c r="L468" s="76">
        <v>44887990</v>
      </c>
      <c r="M468" s="72" t="s">
        <v>66</v>
      </c>
      <c r="N468" s="75" t="s">
        <v>6424</v>
      </c>
      <c r="O468" s="75">
        <v>901926664</v>
      </c>
      <c r="P468" s="75">
        <v>1690</v>
      </c>
      <c r="Q468" s="78">
        <v>45863</v>
      </c>
      <c r="R468" s="75">
        <v>44887990</v>
      </c>
      <c r="S468" s="78">
        <v>45870</v>
      </c>
      <c r="T468" s="76">
        <v>44887990</v>
      </c>
      <c r="U468" s="76">
        <v>27402</v>
      </c>
      <c r="V468" s="72" t="s">
        <v>65</v>
      </c>
      <c r="W468" s="76">
        <v>79600056</v>
      </c>
      <c r="X468" s="104" t="s">
        <v>897</v>
      </c>
      <c r="Y468" s="78">
        <v>45870</v>
      </c>
      <c r="Z468" s="78">
        <v>45873</v>
      </c>
      <c r="AA468" s="78">
        <v>45873</v>
      </c>
      <c r="AB468" s="78">
        <v>45940</v>
      </c>
      <c r="AC468" s="102">
        <f t="shared" si="42"/>
        <v>67</v>
      </c>
      <c r="AD468" s="72">
        <v>0</v>
      </c>
      <c r="AE468" s="76">
        <v>0</v>
      </c>
      <c r="AF468" s="72">
        <v>0</v>
      </c>
      <c r="AG468" s="79" t="s">
        <v>73</v>
      </c>
      <c r="AH468" s="102">
        <f t="shared" si="43"/>
        <v>0</v>
      </c>
      <c r="AI468" s="72">
        <v>0</v>
      </c>
      <c r="AJ468" s="76">
        <v>0</v>
      </c>
      <c r="AK468" s="72" t="s">
        <v>73</v>
      </c>
      <c r="AL468" s="80" t="s">
        <v>73</v>
      </c>
      <c r="AM468" s="72">
        <v>0</v>
      </c>
      <c r="AN468" s="80">
        <v>45937</v>
      </c>
      <c r="AO468" s="80">
        <v>45958</v>
      </c>
      <c r="AP468" s="80">
        <v>45961</v>
      </c>
      <c r="AQ468" s="102">
        <f t="shared" si="44"/>
        <v>21</v>
      </c>
      <c r="AR468" s="102">
        <f t="shared" si="45"/>
        <v>44887990</v>
      </c>
      <c r="AS468" s="72" t="s">
        <v>319</v>
      </c>
      <c r="AT468" s="76">
        <v>0</v>
      </c>
      <c r="AU468" s="72" t="s">
        <v>65</v>
      </c>
      <c r="AV468" s="76">
        <v>22443995</v>
      </c>
      <c r="AW468" s="80">
        <v>45877</v>
      </c>
      <c r="AX468" s="76">
        <v>22443995</v>
      </c>
      <c r="AY468" s="143">
        <f t="shared" si="46"/>
        <v>22443995</v>
      </c>
      <c r="AZ468" s="84">
        <f t="shared" si="47"/>
        <v>0.5</v>
      </c>
      <c r="BA468" s="85">
        <v>1</v>
      </c>
      <c r="BB468" s="81" t="s">
        <v>73</v>
      </c>
      <c r="BC468" s="72" t="s">
        <v>208</v>
      </c>
      <c r="BD468" s="289" t="s">
        <v>6423</v>
      </c>
      <c r="BE468" s="71" t="s">
        <v>65</v>
      </c>
      <c r="BF468" s="71" t="s">
        <v>65</v>
      </c>
    </row>
    <row r="469" spans="2:58" x14ac:dyDescent="0.25">
      <c r="B469" s="71">
        <v>2025</v>
      </c>
      <c r="C469" s="71">
        <v>891780111</v>
      </c>
      <c r="D469" s="71" t="s">
        <v>63</v>
      </c>
      <c r="E469" s="102" t="s">
        <v>6422</v>
      </c>
      <c r="F469" s="72" t="s">
        <v>6421</v>
      </c>
      <c r="G469" s="72">
        <v>0</v>
      </c>
      <c r="H469" s="72" t="s">
        <v>71</v>
      </c>
      <c r="I469" s="72" t="s">
        <v>2884</v>
      </c>
      <c r="J469" s="104" t="s">
        <v>81</v>
      </c>
      <c r="K469" s="75" t="s">
        <v>6396</v>
      </c>
      <c r="L469" s="76">
        <v>26000000</v>
      </c>
      <c r="M469" s="72" t="s">
        <v>66</v>
      </c>
      <c r="N469" s="75" t="s">
        <v>6420</v>
      </c>
      <c r="O469" s="75">
        <v>9162695</v>
      </c>
      <c r="P469" s="75">
        <v>1674</v>
      </c>
      <c r="Q469" s="78">
        <v>45862</v>
      </c>
      <c r="R469" s="75">
        <v>2142840000</v>
      </c>
      <c r="S469" s="78">
        <v>45870</v>
      </c>
      <c r="T469" s="76">
        <v>26000000</v>
      </c>
      <c r="U469" s="76">
        <v>27400</v>
      </c>
      <c r="V469" s="72" t="s">
        <v>65</v>
      </c>
      <c r="W469" s="76">
        <v>1082939683</v>
      </c>
      <c r="X469" s="104" t="s">
        <v>2881</v>
      </c>
      <c r="Y469" s="78">
        <v>45870</v>
      </c>
      <c r="Z469" s="78">
        <v>45870</v>
      </c>
      <c r="AA469" s="78" t="s">
        <v>73</v>
      </c>
      <c r="AB469" s="78">
        <v>46003</v>
      </c>
      <c r="AC469" s="102">
        <f t="shared" si="42"/>
        <v>133</v>
      </c>
      <c r="AD469" s="72">
        <v>0</v>
      </c>
      <c r="AE469" s="76">
        <v>0</v>
      </c>
      <c r="AF469" s="72">
        <v>0</v>
      </c>
      <c r="AG469" s="79" t="s">
        <v>73</v>
      </c>
      <c r="AH469" s="102">
        <f t="shared" si="43"/>
        <v>0</v>
      </c>
      <c r="AI469" s="72">
        <v>1</v>
      </c>
      <c r="AJ469" s="76">
        <v>3120000</v>
      </c>
      <c r="AK469" s="72" t="s">
        <v>73</v>
      </c>
      <c r="AL469" s="80" t="s">
        <v>73</v>
      </c>
      <c r="AM469" s="72">
        <v>0</v>
      </c>
      <c r="AN469" s="80" t="s">
        <v>73</v>
      </c>
      <c r="AO469" s="80" t="s">
        <v>73</v>
      </c>
      <c r="AP469" s="80" t="s">
        <v>73</v>
      </c>
      <c r="AQ469" s="102">
        <f t="shared" si="44"/>
        <v>0</v>
      </c>
      <c r="AR469" s="102">
        <f t="shared" si="45"/>
        <v>22880000</v>
      </c>
      <c r="AS469" s="72" t="s">
        <v>319</v>
      </c>
      <c r="AT469" s="76">
        <v>0</v>
      </c>
      <c r="AU469" s="72" t="s">
        <v>319</v>
      </c>
      <c r="AV469" s="76">
        <v>0</v>
      </c>
      <c r="AW469" s="81" t="s">
        <v>73</v>
      </c>
      <c r="AX469" s="82">
        <v>0</v>
      </c>
      <c r="AY469" s="143">
        <f t="shared" si="46"/>
        <v>22880000</v>
      </c>
      <c r="AZ469" s="84">
        <f t="shared" si="47"/>
        <v>0</v>
      </c>
      <c r="BA469" s="85">
        <v>0</v>
      </c>
      <c r="BB469" s="81" t="s">
        <v>73</v>
      </c>
      <c r="BC469" s="72" t="s">
        <v>123</v>
      </c>
      <c r="BD469" s="289" t="s">
        <v>6419</v>
      </c>
      <c r="BE469" s="71" t="s">
        <v>65</v>
      </c>
      <c r="BF469" s="71" t="s">
        <v>65</v>
      </c>
    </row>
    <row r="470" spans="2:58" x14ac:dyDescent="0.25">
      <c r="B470" s="71">
        <v>2025</v>
      </c>
      <c r="C470" s="71">
        <v>891780111</v>
      </c>
      <c r="D470" s="71" t="s">
        <v>63</v>
      </c>
      <c r="E470" s="102" t="s">
        <v>6418</v>
      </c>
      <c r="F470" s="72" t="s">
        <v>6417</v>
      </c>
      <c r="G470" s="72">
        <v>0</v>
      </c>
      <c r="H470" s="72" t="s">
        <v>71</v>
      </c>
      <c r="I470" s="72" t="s">
        <v>2884</v>
      </c>
      <c r="J470" s="104" t="s">
        <v>81</v>
      </c>
      <c r="K470" s="75" t="s">
        <v>6416</v>
      </c>
      <c r="L470" s="76">
        <v>29000000</v>
      </c>
      <c r="M470" s="72" t="s">
        <v>66</v>
      </c>
      <c r="N470" s="75" t="s">
        <v>6415</v>
      </c>
      <c r="O470" s="75">
        <v>1003089425</v>
      </c>
      <c r="P470" s="75">
        <v>1674</v>
      </c>
      <c r="Q470" s="78">
        <v>45862</v>
      </c>
      <c r="R470" s="75">
        <v>2142840000</v>
      </c>
      <c r="S470" s="78">
        <v>45870</v>
      </c>
      <c r="T470" s="76">
        <v>29000000</v>
      </c>
      <c r="U470" s="76">
        <v>27407</v>
      </c>
      <c r="V470" s="72" t="s">
        <v>65</v>
      </c>
      <c r="W470" s="76">
        <v>1082939683</v>
      </c>
      <c r="X470" s="104" t="s">
        <v>2881</v>
      </c>
      <c r="Y470" s="78">
        <v>45870</v>
      </c>
      <c r="Z470" s="78">
        <v>45870</v>
      </c>
      <c r="AA470" s="78" t="s">
        <v>73</v>
      </c>
      <c r="AB470" s="78">
        <v>46003</v>
      </c>
      <c r="AC470" s="102">
        <f t="shared" si="42"/>
        <v>133</v>
      </c>
      <c r="AD470" s="72">
        <v>0</v>
      </c>
      <c r="AE470" s="76">
        <v>0</v>
      </c>
      <c r="AF470" s="72">
        <v>0</v>
      </c>
      <c r="AG470" s="79" t="s">
        <v>73</v>
      </c>
      <c r="AH470" s="102">
        <f t="shared" si="43"/>
        <v>0</v>
      </c>
      <c r="AI470" s="72">
        <v>1</v>
      </c>
      <c r="AJ470" s="76">
        <v>3480000</v>
      </c>
      <c r="AK470" s="72" t="s">
        <v>73</v>
      </c>
      <c r="AL470" s="80" t="s">
        <v>73</v>
      </c>
      <c r="AM470" s="72">
        <v>0</v>
      </c>
      <c r="AN470" s="80" t="s">
        <v>73</v>
      </c>
      <c r="AO470" s="80" t="s">
        <v>73</v>
      </c>
      <c r="AP470" s="80" t="s">
        <v>73</v>
      </c>
      <c r="AQ470" s="102">
        <f t="shared" si="44"/>
        <v>0</v>
      </c>
      <c r="AR470" s="102">
        <f t="shared" si="45"/>
        <v>25520000</v>
      </c>
      <c r="AS470" s="72" t="s">
        <v>319</v>
      </c>
      <c r="AT470" s="76">
        <v>0</v>
      </c>
      <c r="AU470" s="72" t="s">
        <v>319</v>
      </c>
      <c r="AV470" s="76">
        <v>0</v>
      </c>
      <c r="AW470" s="81" t="s">
        <v>73</v>
      </c>
      <c r="AX470" s="82">
        <v>0</v>
      </c>
      <c r="AY470" s="143">
        <f t="shared" si="46"/>
        <v>25520000</v>
      </c>
      <c r="AZ470" s="84">
        <f t="shared" si="47"/>
        <v>0</v>
      </c>
      <c r="BA470" s="85">
        <v>0</v>
      </c>
      <c r="BB470" s="81" t="s">
        <v>73</v>
      </c>
      <c r="BC470" s="72" t="s">
        <v>123</v>
      </c>
      <c r="BD470" s="289" t="s">
        <v>6414</v>
      </c>
      <c r="BE470" s="71" t="s">
        <v>65</v>
      </c>
      <c r="BF470" s="71" t="s">
        <v>65</v>
      </c>
    </row>
    <row r="471" spans="2:58" x14ac:dyDescent="0.25">
      <c r="B471" s="71">
        <v>2025</v>
      </c>
      <c r="C471" s="71">
        <v>891780111</v>
      </c>
      <c r="D471" s="71" t="s">
        <v>63</v>
      </c>
      <c r="E471" s="102" t="s">
        <v>6413</v>
      </c>
      <c r="F471" s="72" t="s">
        <v>6412</v>
      </c>
      <c r="G471" s="72">
        <v>0</v>
      </c>
      <c r="H471" s="72" t="s">
        <v>71</v>
      </c>
      <c r="I471" s="72" t="s">
        <v>2884</v>
      </c>
      <c r="J471" s="104" t="s">
        <v>81</v>
      </c>
      <c r="K471" s="75" t="s">
        <v>6411</v>
      </c>
      <c r="L471" s="76">
        <v>21040000</v>
      </c>
      <c r="M471" s="72" t="s">
        <v>66</v>
      </c>
      <c r="N471" s="75" t="s">
        <v>6410</v>
      </c>
      <c r="O471" s="75">
        <v>1001220235</v>
      </c>
      <c r="P471" s="75">
        <v>1674</v>
      </c>
      <c r="Q471" s="78">
        <v>45862</v>
      </c>
      <c r="R471" s="75">
        <v>2142840000</v>
      </c>
      <c r="S471" s="78">
        <v>45870</v>
      </c>
      <c r="T471" s="76">
        <v>21040000</v>
      </c>
      <c r="U471" s="76">
        <v>27408</v>
      </c>
      <c r="V471" s="72" t="s">
        <v>65</v>
      </c>
      <c r="W471" s="76">
        <v>1082939683</v>
      </c>
      <c r="X471" s="104" t="s">
        <v>2881</v>
      </c>
      <c r="Y471" s="78">
        <v>45870</v>
      </c>
      <c r="Z471" s="78">
        <v>45870</v>
      </c>
      <c r="AA471" s="78" t="s">
        <v>73</v>
      </c>
      <c r="AB471" s="78">
        <v>46003</v>
      </c>
      <c r="AC471" s="102">
        <f t="shared" si="42"/>
        <v>133</v>
      </c>
      <c r="AD471" s="72">
        <v>0</v>
      </c>
      <c r="AE471" s="76">
        <v>0</v>
      </c>
      <c r="AF471" s="72">
        <v>0</v>
      </c>
      <c r="AG471" s="79" t="s">
        <v>73</v>
      </c>
      <c r="AH471" s="102">
        <f t="shared" si="43"/>
        <v>0</v>
      </c>
      <c r="AI471" s="72">
        <v>1</v>
      </c>
      <c r="AJ471" s="76">
        <v>2524800</v>
      </c>
      <c r="AK471" s="72" t="s">
        <v>73</v>
      </c>
      <c r="AL471" s="80" t="s">
        <v>73</v>
      </c>
      <c r="AM471" s="72">
        <v>0</v>
      </c>
      <c r="AN471" s="80" t="s">
        <v>73</v>
      </c>
      <c r="AO471" s="80" t="s">
        <v>73</v>
      </c>
      <c r="AP471" s="80" t="s">
        <v>73</v>
      </c>
      <c r="AQ471" s="102">
        <f t="shared" si="44"/>
        <v>0</v>
      </c>
      <c r="AR471" s="102">
        <f t="shared" si="45"/>
        <v>18515200</v>
      </c>
      <c r="AS471" s="72" t="s">
        <v>319</v>
      </c>
      <c r="AT471" s="76">
        <v>0</v>
      </c>
      <c r="AU471" s="72" t="s">
        <v>319</v>
      </c>
      <c r="AV471" s="76">
        <v>0</v>
      </c>
      <c r="AW471" s="81" t="s">
        <v>73</v>
      </c>
      <c r="AX471" s="82">
        <v>0</v>
      </c>
      <c r="AY471" s="143">
        <f t="shared" si="46"/>
        <v>18515200</v>
      </c>
      <c r="AZ471" s="84">
        <f t="shared" si="47"/>
        <v>0</v>
      </c>
      <c r="BA471" s="85">
        <v>0</v>
      </c>
      <c r="BB471" s="81" t="s">
        <v>73</v>
      </c>
      <c r="BC471" s="72" t="s">
        <v>123</v>
      </c>
      <c r="BD471" s="289" t="s">
        <v>6409</v>
      </c>
      <c r="BE471" s="71" t="s">
        <v>65</v>
      </c>
      <c r="BF471" s="71" t="s">
        <v>65</v>
      </c>
    </row>
    <row r="472" spans="2:58" x14ac:dyDescent="0.25">
      <c r="B472" s="71">
        <v>2025</v>
      </c>
      <c r="C472" s="71">
        <v>891780111</v>
      </c>
      <c r="D472" s="71" t="s">
        <v>63</v>
      </c>
      <c r="E472" s="102" t="s">
        <v>6408</v>
      </c>
      <c r="F472" s="72" t="s">
        <v>6407</v>
      </c>
      <c r="G472" s="72">
        <v>0</v>
      </c>
      <c r="H472" s="72" t="s">
        <v>71</v>
      </c>
      <c r="I472" s="72" t="s">
        <v>2884</v>
      </c>
      <c r="J472" s="104" t="s">
        <v>81</v>
      </c>
      <c r="K472" s="75" t="s">
        <v>6406</v>
      </c>
      <c r="L472" s="76">
        <v>26000000</v>
      </c>
      <c r="M472" s="72" t="s">
        <v>66</v>
      </c>
      <c r="N472" s="75" t="s">
        <v>6405</v>
      </c>
      <c r="O472" s="75">
        <v>85152362</v>
      </c>
      <c r="P472" s="75">
        <v>1674</v>
      </c>
      <c r="Q472" s="78">
        <v>45862</v>
      </c>
      <c r="R472" s="75">
        <v>2142840000</v>
      </c>
      <c r="S472" s="78">
        <v>45870</v>
      </c>
      <c r="T472" s="76">
        <v>26000000</v>
      </c>
      <c r="U472" s="76">
        <v>27415</v>
      </c>
      <c r="V472" s="72" t="s">
        <v>65</v>
      </c>
      <c r="W472" s="76">
        <v>1082939683</v>
      </c>
      <c r="X472" s="104" t="s">
        <v>2881</v>
      </c>
      <c r="Y472" s="78">
        <v>45870</v>
      </c>
      <c r="Z472" s="78">
        <v>45870</v>
      </c>
      <c r="AA472" s="78" t="s">
        <v>73</v>
      </c>
      <c r="AB472" s="78">
        <v>46003</v>
      </c>
      <c r="AC472" s="102">
        <f t="shared" si="42"/>
        <v>133</v>
      </c>
      <c r="AD472" s="72">
        <v>0</v>
      </c>
      <c r="AE472" s="76">
        <v>0</v>
      </c>
      <c r="AF472" s="72">
        <v>0</v>
      </c>
      <c r="AG472" s="79" t="s">
        <v>73</v>
      </c>
      <c r="AH472" s="102">
        <f t="shared" si="43"/>
        <v>0</v>
      </c>
      <c r="AI472" s="72">
        <v>1</v>
      </c>
      <c r="AJ472" s="76">
        <v>3120000</v>
      </c>
      <c r="AK472" s="72" t="s">
        <v>73</v>
      </c>
      <c r="AL472" s="80" t="s">
        <v>73</v>
      </c>
      <c r="AM472" s="72">
        <v>0</v>
      </c>
      <c r="AN472" s="80" t="s">
        <v>73</v>
      </c>
      <c r="AO472" s="80" t="s">
        <v>73</v>
      </c>
      <c r="AP472" s="80" t="s">
        <v>73</v>
      </c>
      <c r="AQ472" s="102">
        <f t="shared" si="44"/>
        <v>0</v>
      </c>
      <c r="AR472" s="102">
        <f t="shared" si="45"/>
        <v>22880000</v>
      </c>
      <c r="AS472" s="72" t="s">
        <v>319</v>
      </c>
      <c r="AT472" s="76">
        <v>0</v>
      </c>
      <c r="AU472" s="72" t="s">
        <v>319</v>
      </c>
      <c r="AV472" s="76">
        <v>0</v>
      </c>
      <c r="AW472" s="81" t="s">
        <v>73</v>
      </c>
      <c r="AX472" s="82">
        <v>0</v>
      </c>
      <c r="AY472" s="143">
        <f t="shared" si="46"/>
        <v>22880000</v>
      </c>
      <c r="AZ472" s="84">
        <f t="shared" si="47"/>
        <v>0</v>
      </c>
      <c r="BA472" s="85">
        <v>0</v>
      </c>
      <c r="BB472" s="81" t="s">
        <v>73</v>
      </c>
      <c r="BC472" s="72" t="s">
        <v>123</v>
      </c>
      <c r="BD472" s="289" t="s">
        <v>6404</v>
      </c>
      <c r="BE472" s="71" t="s">
        <v>65</v>
      </c>
      <c r="BF472" s="71" t="s">
        <v>65</v>
      </c>
    </row>
    <row r="473" spans="2:58" x14ac:dyDescent="0.25">
      <c r="B473" s="71">
        <v>2025</v>
      </c>
      <c r="C473" s="71">
        <v>891780111</v>
      </c>
      <c r="D473" s="71" t="s">
        <v>63</v>
      </c>
      <c r="E473" s="102" t="s">
        <v>6403</v>
      </c>
      <c r="F473" s="72" t="s">
        <v>6402</v>
      </c>
      <c r="G473" s="72">
        <v>0</v>
      </c>
      <c r="H473" s="72" t="s">
        <v>71</v>
      </c>
      <c r="I473" s="72" t="s">
        <v>2884</v>
      </c>
      <c r="J473" s="104" t="s">
        <v>81</v>
      </c>
      <c r="K473" s="75" t="s">
        <v>6401</v>
      </c>
      <c r="L473" s="76">
        <v>29000000</v>
      </c>
      <c r="M473" s="72" t="s">
        <v>66</v>
      </c>
      <c r="N473" s="75" t="s">
        <v>6400</v>
      </c>
      <c r="O473" s="75">
        <v>22737945</v>
      </c>
      <c r="P473" s="75">
        <v>1674</v>
      </c>
      <c r="Q473" s="78">
        <v>45862</v>
      </c>
      <c r="R473" s="75">
        <v>2142840000</v>
      </c>
      <c r="S473" s="78">
        <v>45870</v>
      </c>
      <c r="T473" s="76">
        <v>29000000</v>
      </c>
      <c r="U473" s="76">
        <v>27416</v>
      </c>
      <c r="V473" s="72" t="s">
        <v>65</v>
      </c>
      <c r="W473" s="76">
        <v>1082939683</v>
      </c>
      <c r="X473" s="104" t="s">
        <v>2881</v>
      </c>
      <c r="Y473" s="78">
        <v>45870</v>
      </c>
      <c r="Z473" s="78">
        <v>45870</v>
      </c>
      <c r="AA473" s="78" t="s">
        <v>73</v>
      </c>
      <c r="AB473" s="78">
        <v>46003</v>
      </c>
      <c r="AC473" s="102">
        <f t="shared" si="42"/>
        <v>133</v>
      </c>
      <c r="AD473" s="72">
        <v>0</v>
      </c>
      <c r="AE473" s="76">
        <v>0</v>
      </c>
      <c r="AF473" s="72">
        <v>0</v>
      </c>
      <c r="AG473" s="79" t="s">
        <v>73</v>
      </c>
      <c r="AH473" s="102">
        <f t="shared" si="43"/>
        <v>0</v>
      </c>
      <c r="AI473" s="72">
        <v>1</v>
      </c>
      <c r="AJ473" s="76">
        <v>3480000</v>
      </c>
      <c r="AK473" s="72" t="s">
        <v>73</v>
      </c>
      <c r="AL473" s="80" t="s">
        <v>73</v>
      </c>
      <c r="AM473" s="72">
        <v>0</v>
      </c>
      <c r="AN473" s="80" t="s">
        <v>73</v>
      </c>
      <c r="AO473" s="80" t="s">
        <v>73</v>
      </c>
      <c r="AP473" s="80" t="s">
        <v>73</v>
      </c>
      <c r="AQ473" s="102">
        <f t="shared" si="44"/>
        <v>0</v>
      </c>
      <c r="AR473" s="102">
        <f t="shared" si="45"/>
        <v>25520000</v>
      </c>
      <c r="AS473" s="72" t="s">
        <v>319</v>
      </c>
      <c r="AT473" s="76">
        <v>0</v>
      </c>
      <c r="AU473" s="72" t="s">
        <v>319</v>
      </c>
      <c r="AV473" s="76">
        <v>0</v>
      </c>
      <c r="AW473" s="81" t="s">
        <v>73</v>
      </c>
      <c r="AX473" s="82">
        <v>0</v>
      </c>
      <c r="AY473" s="143">
        <f t="shared" si="46"/>
        <v>25520000</v>
      </c>
      <c r="AZ473" s="84">
        <f t="shared" si="47"/>
        <v>0</v>
      </c>
      <c r="BA473" s="85">
        <v>0</v>
      </c>
      <c r="BB473" s="81" t="s">
        <v>73</v>
      </c>
      <c r="BC473" s="72" t="s">
        <v>123</v>
      </c>
      <c r="BD473" s="289" t="s">
        <v>6399</v>
      </c>
      <c r="BE473" s="71" t="s">
        <v>65</v>
      </c>
      <c r="BF473" s="71" t="s">
        <v>65</v>
      </c>
    </row>
    <row r="474" spans="2:58" x14ac:dyDescent="0.25">
      <c r="B474" s="71">
        <v>2025</v>
      </c>
      <c r="C474" s="71">
        <v>891780111</v>
      </c>
      <c r="D474" s="71" t="s">
        <v>63</v>
      </c>
      <c r="E474" s="102" t="s">
        <v>6398</v>
      </c>
      <c r="F474" s="72" t="s">
        <v>6397</v>
      </c>
      <c r="G474" s="72">
        <v>0</v>
      </c>
      <c r="H474" s="72" t="s">
        <v>71</v>
      </c>
      <c r="I474" s="72" t="s">
        <v>2884</v>
      </c>
      <c r="J474" s="104" t="s">
        <v>81</v>
      </c>
      <c r="K474" s="75" t="s">
        <v>6396</v>
      </c>
      <c r="L474" s="76">
        <v>26000000</v>
      </c>
      <c r="M474" s="72" t="s">
        <v>66</v>
      </c>
      <c r="N474" s="75" t="s">
        <v>6395</v>
      </c>
      <c r="O474" s="75">
        <v>1082880394</v>
      </c>
      <c r="P474" s="75">
        <v>1674</v>
      </c>
      <c r="Q474" s="78">
        <v>45862</v>
      </c>
      <c r="R474" s="75">
        <v>2142840000</v>
      </c>
      <c r="S474" s="78">
        <v>45870</v>
      </c>
      <c r="T474" s="76">
        <v>26000000</v>
      </c>
      <c r="U474" s="76">
        <v>27409</v>
      </c>
      <c r="V474" s="72" t="s">
        <v>65</v>
      </c>
      <c r="W474" s="76">
        <v>1082939683</v>
      </c>
      <c r="X474" s="104" t="s">
        <v>2881</v>
      </c>
      <c r="Y474" s="78">
        <v>45870</v>
      </c>
      <c r="Z474" s="78">
        <v>45870</v>
      </c>
      <c r="AA474" s="78" t="s">
        <v>73</v>
      </c>
      <c r="AB474" s="78">
        <v>46003</v>
      </c>
      <c r="AC474" s="102">
        <f t="shared" si="42"/>
        <v>133</v>
      </c>
      <c r="AD474" s="72">
        <v>0</v>
      </c>
      <c r="AE474" s="76">
        <v>0</v>
      </c>
      <c r="AF474" s="72">
        <v>0</v>
      </c>
      <c r="AG474" s="79" t="s">
        <v>73</v>
      </c>
      <c r="AH474" s="102">
        <f t="shared" si="43"/>
        <v>0</v>
      </c>
      <c r="AI474" s="72">
        <v>1</v>
      </c>
      <c r="AJ474" s="76">
        <v>3120000</v>
      </c>
      <c r="AK474" s="72" t="s">
        <v>73</v>
      </c>
      <c r="AL474" s="80" t="s">
        <v>73</v>
      </c>
      <c r="AM474" s="72">
        <v>0</v>
      </c>
      <c r="AN474" s="80" t="s">
        <v>73</v>
      </c>
      <c r="AO474" s="80" t="s">
        <v>73</v>
      </c>
      <c r="AP474" s="80" t="s">
        <v>73</v>
      </c>
      <c r="AQ474" s="102">
        <f t="shared" si="44"/>
        <v>0</v>
      </c>
      <c r="AR474" s="102">
        <f t="shared" si="45"/>
        <v>22880000</v>
      </c>
      <c r="AS474" s="72" t="s">
        <v>319</v>
      </c>
      <c r="AT474" s="76">
        <v>0</v>
      </c>
      <c r="AU474" s="72" t="s">
        <v>319</v>
      </c>
      <c r="AV474" s="76">
        <v>0</v>
      </c>
      <c r="AW474" s="81" t="s">
        <v>73</v>
      </c>
      <c r="AX474" s="82">
        <v>0</v>
      </c>
      <c r="AY474" s="143">
        <f t="shared" si="46"/>
        <v>22880000</v>
      </c>
      <c r="AZ474" s="84">
        <f t="shared" si="47"/>
        <v>0</v>
      </c>
      <c r="BA474" s="85">
        <v>0</v>
      </c>
      <c r="BB474" s="81" t="s">
        <v>73</v>
      </c>
      <c r="BC474" s="72" t="s">
        <v>123</v>
      </c>
      <c r="BD474" s="289" t="s">
        <v>6394</v>
      </c>
      <c r="BE474" s="71" t="s">
        <v>65</v>
      </c>
      <c r="BF474" s="71" t="s">
        <v>65</v>
      </c>
    </row>
    <row r="475" spans="2:58" x14ac:dyDescent="0.25">
      <c r="B475" s="71">
        <v>2025</v>
      </c>
      <c r="C475" s="71">
        <v>891780111</v>
      </c>
      <c r="D475" s="71" t="s">
        <v>63</v>
      </c>
      <c r="E475" s="102" t="s">
        <v>6393</v>
      </c>
      <c r="F475" s="72" t="s">
        <v>6392</v>
      </c>
      <c r="G475" s="72">
        <v>0</v>
      </c>
      <c r="H475" s="72" t="s">
        <v>71</v>
      </c>
      <c r="I475" s="72" t="s">
        <v>64</v>
      </c>
      <c r="J475" s="104" t="s">
        <v>81</v>
      </c>
      <c r="K475" s="75" t="s">
        <v>6391</v>
      </c>
      <c r="L475" s="76">
        <v>8800000</v>
      </c>
      <c r="M475" s="72" t="s">
        <v>66</v>
      </c>
      <c r="N475" s="75" t="s">
        <v>6390</v>
      </c>
      <c r="O475" s="75">
        <v>1082962952</v>
      </c>
      <c r="P475" s="75">
        <v>1649</v>
      </c>
      <c r="Q475" s="78">
        <v>45860</v>
      </c>
      <c r="R475" s="75">
        <v>95753376</v>
      </c>
      <c r="S475" s="78">
        <v>45873</v>
      </c>
      <c r="T475" s="76">
        <v>8800000</v>
      </c>
      <c r="U475" s="76">
        <v>27464</v>
      </c>
      <c r="V475" s="72" t="s">
        <v>65</v>
      </c>
      <c r="W475" s="76">
        <v>1082939683</v>
      </c>
      <c r="X475" s="104" t="s">
        <v>2881</v>
      </c>
      <c r="Y475" s="78">
        <v>45873</v>
      </c>
      <c r="Z475" s="78">
        <v>45873</v>
      </c>
      <c r="AA475" s="78" t="s">
        <v>73</v>
      </c>
      <c r="AB475" s="78">
        <v>45991</v>
      </c>
      <c r="AC475" s="102">
        <f t="shared" si="42"/>
        <v>118</v>
      </c>
      <c r="AD475" s="72">
        <v>0</v>
      </c>
      <c r="AE475" s="76">
        <v>0</v>
      </c>
      <c r="AF475" s="72">
        <v>0</v>
      </c>
      <c r="AG475" s="79" t="s">
        <v>73</v>
      </c>
      <c r="AH475" s="102">
        <f t="shared" si="43"/>
        <v>0</v>
      </c>
      <c r="AI475" s="72">
        <v>0</v>
      </c>
      <c r="AJ475" s="76">
        <v>0</v>
      </c>
      <c r="AK475" s="72" t="s">
        <v>73</v>
      </c>
      <c r="AL475" s="80" t="s">
        <v>73</v>
      </c>
      <c r="AM475" s="72">
        <v>0</v>
      </c>
      <c r="AN475" s="80" t="s">
        <v>73</v>
      </c>
      <c r="AO475" s="80" t="s">
        <v>73</v>
      </c>
      <c r="AP475" s="80" t="s">
        <v>73</v>
      </c>
      <c r="AQ475" s="102">
        <f t="shared" si="44"/>
        <v>0</v>
      </c>
      <c r="AR475" s="102">
        <f t="shared" si="45"/>
        <v>8800000</v>
      </c>
      <c r="AS475" s="72" t="s">
        <v>65</v>
      </c>
      <c r="AT475" s="76">
        <v>8800000</v>
      </c>
      <c r="AU475" s="72" t="s">
        <v>319</v>
      </c>
      <c r="AV475" s="76">
        <v>0</v>
      </c>
      <c r="AW475" s="81" t="s">
        <v>73</v>
      </c>
      <c r="AX475" s="82">
        <v>0</v>
      </c>
      <c r="AY475" s="143">
        <f t="shared" si="46"/>
        <v>8800000</v>
      </c>
      <c r="AZ475" s="84">
        <f t="shared" si="47"/>
        <v>0</v>
      </c>
      <c r="BA475" s="85">
        <v>0</v>
      </c>
      <c r="BB475" s="81" t="s">
        <v>73</v>
      </c>
      <c r="BC475" s="72" t="s">
        <v>123</v>
      </c>
      <c r="BD475" s="289" t="s">
        <v>6389</v>
      </c>
      <c r="BE475" s="71" t="s">
        <v>65</v>
      </c>
      <c r="BF475" s="71" t="s">
        <v>65</v>
      </c>
    </row>
    <row r="476" spans="2:58" x14ac:dyDescent="0.25">
      <c r="B476" s="71">
        <v>2025</v>
      </c>
      <c r="C476" s="71">
        <v>891780111</v>
      </c>
      <c r="D476" s="71" t="s">
        <v>63</v>
      </c>
      <c r="E476" s="102" t="s">
        <v>6388</v>
      </c>
      <c r="F476" s="72" t="s">
        <v>6387</v>
      </c>
      <c r="G476" s="72">
        <v>0</v>
      </c>
      <c r="H476" s="72" t="s">
        <v>71</v>
      </c>
      <c r="I476" s="72" t="s">
        <v>2884</v>
      </c>
      <c r="J476" s="104" t="s">
        <v>81</v>
      </c>
      <c r="K476" s="75" t="s">
        <v>6386</v>
      </c>
      <c r="L476" s="76">
        <v>18000000</v>
      </c>
      <c r="M476" s="72" t="s">
        <v>66</v>
      </c>
      <c r="N476" s="75" t="s">
        <v>6385</v>
      </c>
      <c r="O476" s="75">
        <v>1192897664</v>
      </c>
      <c r="P476" s="75">
        <v>1290</v>
      </c>
      <c r="Q476" s="78">
        <v>45819</v>
      </c>
      <c r="R476" s="75">
        <v>644600000</v>
      </c>
      <c r="S476" s="78">
        <v>45873</v>
      </c>
      <c r="T476" s="76">
        <v>18000000</v>
      </c>
      <c r="U476" s="76">
        <v>27463</v>
      </c>
      <c r="V476" s="72" t="s">
        <v>65</v>
      </c>
      <c r="W476" s="76">
        <v>16078654</v>
      </c>
      <c r="X476" s="104" t="s">
        <v>365</v>
      </c>
      <c r="Y476" s="78">
        <v>45873</v>
      </c>
      <c r="Z476" s="78">
        <v>45873</v>
      </c>
      <c r="AA476" s="78" t="s">
        <v>73</v>
      </c>
      <c r="AB476" s="78">
        <v>46022</v>
      </c>
      <c r="AC476" s="102">
        <f t="shared" si="42"/>
        <v>149</v>
      </c>
      <c r="AD476" s="72">
        <v>0</v>
      </c>
      <c r="AE476" s="76">
        <v>0</v>
      </c>
      <c r="AF476" s="72">
        <v>0</v>
      </c>
      <c r="AG476" s="79" t="s">
        <v>73</v>
      </c>
      <c r="AH476" s="102">
        <f t="shared" si="43"/>
        <v>0</v>
      </c>
      <c r="AI476" s="72">
        <v>0</v>
      </c>
      <c r="AJ476" s="76">
        <v>0</v>
      </c>
      <c r="AK476" s="72" t="s">
        <v>73</v>
      </c>
      <c r="AL476" s="80" t="s">
        <v>73</v>
      </c>
      <c r="AM476" s="72">
        <v>0</v>
      </c>
      <c r="AN476" s="80" t="s">
        <v>73</v>
      </c>
      <c r="AO476" s="80" t="s">
        <v>73</v>
      </c>
      <c r="AP476" s="80" t="s">
        <v>73</v>
      </c>
      <c r="AQ476" s="102">
        <f t="shared" si="44"/>
        <v>0</v>
      </c>
      <c r="AR476" s="102">
        <f t="shared" si="45"/>
        <v>18000000</v>
      </c>
      <c r="AS476" s="72" t="s">
        <v>65</v>
      </c>
      <c r="AT476" s="76">
        <v>18000000</v>
      </c>
      <c r="AU476" s="72" t="s">
        <v>319</v>
      </c>
      <c r="AV476" s="76">
        <v>0</v>
      </c>
      <c r="AW476" s="81" t="s">
        <v>73</v>
      </c>
      <c r="AX476" s="82">
        <v>0</v>
      </c>
      <c r="AY476" s="143">
        <f t="shared" si="46"/>
        <v>18000000</v>
      </c>
      <c r="AZ476" s="84">
        <f t="shared" si="47"/>
        <v>0</v>
      </c>
      <c r="BA476" s="85">
        <v>0</v>
      </c>
      <c r="BB476" s="81" t="s">
        <v>73</v>
      </c>
      <c r="BC476" s="72" t="s">
        <v>123</v>
      </c>
      <c r="BD476" s="289" t="s">
        <v>6384</v>
      </c>
      <c r="BE476" s="71" t="s">
        <v>65</v>
      </c>
      <c r="BF476" s="71" t="s">
        <v>65</v>
      </c>
    </row>
    <row r="477" spans="2:58" x14ac:dyDescent="0.25">
      <c r="B477" s="71">
        <v>2025</v>
      </c>
      <c r="C477" s="71">
        <v>891780111</v>
      </c>
      <c r="D477" s="71" t="s">
        <v>63</v>
      </c>
      <c r="E477" s="102" t="s">
        <v>6383</v>
      </c>
      <c r="F477" s="72" t="s">
        <v>6382</v>
      </c>
      <c r="G477" s="72">
        <v>0</v>
      </c>
      <c r="H477" s="72" t="s">
        <v>71</v>
      </c>
      <c r="I477" s="72" t="s">
        <v>64</v>
      </c>
      <c r="J477" s="104" t="s">
        <v>81</v>
      </c>
      <c r="K477" s="75" t="s">
        <v>6381</v>
      </c>
      <c r="L477" s="76">
        <v>9000000</v>
      </c>
      <c r="M477" s="72" t="s">
        <v>66</v>
      </c>
      <c r="N477" s="75" t="s">
        <v>6380</v>
      </c>
      <c r="O477" s="75">
        <v>39049050</v>
      </c>
      <c r="P477" s="75">
        <v>1621</v>
      </c>
      <c r="Q477" s="78">
        <v>45856</v>
      </c>
      <c r="R477" s="75">
        <v>54500000</v>
      </c>
      <c r="S477" s="78">
        <v>45873</v>
      </c>
      <c r="T477" s="76">
        <v>9000000</v>
      </c>
      <c r="U477" s="76">
        <v>27462</v>
      </c>
      <c r="V477" s="72" t="s">
        <v>65</v>
      </c>
      <c r="W477" s="76">
        <v>1082939683</v>
      </c>
      <c r="X477" s="104" t="s">
        <v>2881</v>
      </c>
      <c r="Y477" s="78">
        <v>45873</v>
      </c>
      <c r="Z477" s="78">
        <v>45873</v>
      </c>
      <c r="AA477" s="78" t="s">
        <v>73</v>
      </c>
      <c r="AB477" s="78">
        <v>45991</v>
      </c>
      <c r="AC477" s="102">
        <f t="shared" si="42"/>
        <v>118</v>
      </c>
      <c r="AD477" s="72">
        <v>0</v>
      </c>
      <c r="AE477" s="76">
        <v>0</v>
      </c>
      <c r="AF477" s="72">
        <v>0</v>
      </c>
      <c r="AG477" s="79" t="s">
        <v>73</v>
      </c>
      <c r="AH477" s="102">
        <f t="shared" si="43"/>
        <v>0</v>
      </c>
      <c r="AI477" s="72">
        <v>0</v>
      </c>
      <c r="AJ477" s="76">
        <v>0</v>
      </c>
      <c r="AK477" s="72" t="s">
        <v>73</v>
      </c>
      <c r="AL477" s="80" t="s">
        <v>73</v>
      </c>
      <c r="AM477" s="72">
        <v>0</v>
      </c>
      <c r="AN477" s="80" t="s">
        <v>73</v>
      </c>
      <c r="AO477" s="80" t="s">
        <v>73</v>
      </c>
      <c r="AP477" s="80" t="s">
        <v>73</v>
      </c>
      <c r="AQ477" s="102">
        <f t="shared" si="44"/>
        <v>0</v>
      </c>
      <c r="AR477" s="102">
        <f t="shared" si="45"/>
        <v>9000000</v>
      </c>
      <c r="AS477" s="72" t="s">
        <v>65</v>
      </c>
      <c r="AT477" s="76">
        <v>9000000</v>
      </c>
      <c r="AU477" s="72" t="s">
        <v>319</v>
      </c>
      <c r="AV477" s="76">
        <v>0</v>
      </c>
      <c r="AW477" s="81" t="s">
        <v>73</v>
      </c>
      <c r="AX477" s="82">
        <v>0</v>
      </c>
      <c r="AY477" s="143">
        <f t="shared" si="46"/>
        <v>9000000</v>
      </c>
      <c r="AZ477" s="84">
        <f t="shared" si="47"/>
        <v>0</v>
      </c>
      <c r="BA477" s="85">
        <v>0</v>
      </c>
      <c r="BB477" s="81" t="s">
        <v>73</v>
      </c>
      <c r="BC477" s="72" t="s">
        <v>123</v>
      </c>
      <c r="BD477" s="289" t="s">
        <v>6379</v>
      </c>
      <c r="BE477" s="71" t="s">
        <v>65</v>
      </c>
      <c r="BF477" s="71" t="s">
        <v>65</v>
      </c>
    </row>
    <row r="478" spans="2:58" x14ac:dyDescent="0.25">
      <c r="B478" s="71">
        <v>2025</v>
      </c>
      <c r="C478" s="71">
        <v>891780111</v>
      </c>
      <c r="D478" s="71" t="s">
        <v>63</v>
      </c>
      <c r="E478" s="102" t="s">
        <v>6378</v>
      </c>
      <c r="F478" s="72" t="s">
        <v>6377</v>
      </c>
      <c r="G478" s="72">
        <v>0</v>
      </c>
      <c r="H478" s="72" t="s">
        <v>71</v>
      </c>
      <c r="I478" s="72" t="s">
        <v>64</v>
      </c>
      <c r="J478" s="104" t="s">
        <v>81</v>
      </c>
      <c r="K478" s="75" t="s">
        <v>6376</v>
      </c>
      <c r="L478" s="76">
        <v>10500000</v>
      </c>
      <c r="M478" s="72" t="s">
        <v>66</v>
      </c>
      <c r="N478" s="75" t="s">
        <v>6375</v>
      </c>
      <c r="O478" s="75">
        <v>1082990692</v>
      </c>
      <c r="P478" s="75">
        <v>123</v>
      </c>
      <c r="Q478" s="78">
        <v>45679</v>
      </c>
      <c r="R478" s="75">
        <v>1353279124</v>
      </c>
      <c r="S478" s="78">
        <v>45873</v>
      </c>
      <c r="T478" s="76">
        <v>10500000</v>
      </c>
      <c r="U478" s="76">
        <v>27461</v>
      </c>
      <c r="V478" s="72" t="s">
        <v>65</v>
      </c>
      <c r="W478" s="76">
        <v>1082939683</v>
      </c>
      <c r="X478" s="104" t="s">
        <v>2881</v>
      </c>
      <c r="Y478" s="78">
        <v>45873</v>
      </c>
      <c r="Z478" s="78">
        <v>45873</v>
      </c>
      <c r="AA478" s="78" t="s">
        <v>73</v>
      </c>
      <c r="AB478" s="78">
        <v>45991</v>
      </c>
      <c r="AC478" s="102">
        <f t="shared" si="42"/>
        <v>118</v>
      </c>
      <c r="AD478" s="72">
        <v>0</v>
      </c>
      <c r="AE478" s="76">
        <v>0</v>
      </c>
      <c r="AF478" s="72">
        <v>1</v>
      </c>
      <c r="AG478" s="79">
        <v>46003</v>
      </c>
      <c r="AH478" s="102">
        <f t="shared" si="43"/>
        <v>12</v>
      </c>
      <c r="AI478" s="72">
        <v>0</v>
      </c>
      <c r="AJ478" s="76">
        <v>0</v>
      </c>
      <c r="AK478" s="72" t="s">
        <v>73</v>
      </c>
      <c r="AL478" s="80" t="s">
        <v>73</v>
      </c>
      <c r="AM478" s="72">
        <v>0</v>
      </c>
      <c r="AN478" s="80" t="s">
        <v>73</v>
      </c>
      <c r="AO478" s="80" t="s">
        <v>73</v>
      </c>
      <c r="AP478" s="80" t="s">
        <v>73</v>
      </c>
      <c r="AQ478" s="102">
        <f t="shared" si="44"/>
        <v>0</v>
      </c>
      <c r="AR478" s="102">
        <f t="shared" si="45"/>
        <v>10500000</v>
      </c>
      <c r="AS478" s="72" t="s">
        <v>65</v>
      </c>
      <c r="AT478" s="76">
        <v>10500000</v>
      </c>
      <c r="AU478" s="72" t="s">
        <v>319</v>
      </c>
      <c r="AV478" s="76">
        <v>0</v>
      </c>
      <c r="AW478" s="81" t="s">
        <v>73</v>
      </c>
      <c r="AX478" s="82">
        <v>0</v>
      </c>
      <c r="AY478" s="143">
        <f t="shared" si="46"/>
        <v>10500000</v>
      </c>
      <c r="AZ478" s="84">
        <f t="shared" si="47"/>
        <v>0</v>
      </c>
      <c r="BA478" s="85">
        <v>0</v>
      </c>
      <c r="BB478" s="81" t="s">
        <v>73</v>
      </c>
      <c r="BC478" s="72" t="s">
        <v>123</v>
      </c>
      <c r="BD478" s="289" t="s">
        <v>6374</v>
      </c>
      <c r="BE478" s="71" t="s">
        <v>65</v>
      </c>
      <c r="BF478" s="71" t="s">
        <v>65</v>
      </c>
    </row>
    <row r="479" spans="2:58" x14ac:dyDescent="0.25">
      <c r="B479" s="71">
        <v>2025</v>
      </c>
      <c r="C479" s="71">
        <v>891780111</v>
      </c>
      <c r="D479" s="71" t="s">
        <v>63</v>
      </c>
      <c r="E479" s="102" t="s">
        <v>6373</v>
      </c>
      <c r="F479" s="72" t="s">
        <v>6372</v>
      </c>
      <c r="G479" s="72">
        <v>0</v>
      </c>
      <c r="H479" s="72" t="s">
        <v>71</v>
      </c>
      <c r="I479" s="72" t="s">
        <v>2884</v>
      </c>
      <c r="J479" s="104" t="s">
        <v>81</v>
      </c>
      <c r="K479" s="75" t="s">
        <v>6371</v>
      </c>
      <c r="L479" s="76">
        <v>18250000</v>
      </c>
      <c r="M479" s="72" t="s">
        <v>66</v>
      </c>
      <c r="N479" s="75" t="s">
        <v>6370</v>
      </c>
      <c r="O479" s="75">
        <v>1082867017</v>
      </c>
      <c r="P479" s="75">
        <v>1507</v>
      </c>
      <c r="Q479" s="78">
        <v>45848</v>
      </c>
      <c r="R479" s="75">
        <v>182500000</v>
      </c>
      <c r="S479" s="78">
        <v>45873</v>
      </c>
      <c r="T479" s="76">
        <v>18250000</v>
      </c>
      <c r="U479" s="76">
        <v>27460</v>
      </c>
      <c r="V479" s="72" t="s">
        <v>65</v>
      </c>
      <c r="W479" s="76">
        <v>85155333</v>
      </c>
      <c r="X479" s="104" t="s">
        <v>2931</v>
      </c>
      <c r="Y479" s="78">
        <v>45873</v>
      </c>
      <c r="Z479" s="78">
        <v>45873</v>
      </c>
      <c r="AA479" s="78" t="s">
        <v>73</v>
      </c>
      <c r="AB479" s="78">
        <v>45991</v>
      </c>
      <c r="AC479" s="102">
        <f t="shared" si="42"/>
        <v>118</v>
      </c>
      <c r="AD479" s="72">
        <v>0</v>
      </c>
      <c r="AE479" s="76">
        <v>0</v>
      </c>
      <c r="AF479" s="72">
        <v>0</v>
      </c>
      <c r="AG479" s="79" t="s">
        <v>73</v>
      </c>
      <c r="AH479" s="102">
        <f t="shared" si="43"/>
        <v>0</v>
      </c>
      <c r="AI479" s="72">
        <v>0</v>
      </c>
      <c r="AJ479" s="76">
        <v>0</v>
      </c>
      <c r="AK479" s="72" t="s">
        <v>73</v>
      </c>
      <c r="AL479" s="80" t="s">
        <v>73</v>
      </c>
      <c r="AM479" s="72">
        <v>0</v>
      </c>
      <c r="AN479" s="80" t="s">
        <v>73</v>
      </c>
      <c r="AO479" s="80" t="s">
        <v>73</v>
      </c>
      <c r="AP479" s="80" t="s">
        <v>73</v>
      </c>
      <c r="AQ479" s="102">
        <f t="shared" si="44"/>
        <v>0</v>
      </c>
      <c r="AR479" s="102">
        <f t="shared" si="45"/>
        <v>18250000</v>
      </c>
      <c r="AS479" s="72" t="s">
        <v>319</v>
      </c>
      <c r="AT479" s="76">
        <v>0</v>
      </c>
      <c r="AU479" s="72" t="s">
        <v>319</v>
      </c>
      <c r="AV479" s="76">
        <v>0</v>
      </c>
      <c r="AW479" s="81" t="s">
        <v>73</v>
      </c>
      <c r="AX479" s="82">
        <v>0</v>
      </c>
      <c r="AY479" s="143">
        <f t="shared" si="46"/>
        <v>18250000</v>
      </c>
      <c r="AZ479" s="84">
        <f t="shared" si="47"/>
        <v>0</v>
      </c>
      <c r="BA479" s="85">
        <v>0</v>
      </c>
      <c r="BB479" s="81" t="s">
        <v>73</v>
      </c>
      <c r="BC479" s="72" t="s">
        <v>123</v>
      </c>
      <c r="BD479" s="289" t="s">
        <v>6369</v>
      </c>
      <c r="BE479" s="71" t="s">
        <v>65</v>
      </c>
      <c r="BF479" s="71" t="s">
        <v>65</v>
      </c>
    </row>
    <row r="480" spans="2:58" x14ac:dyDescent="0.25">
      <c r="B480" s="71">
        <v>2025</v>
      </c>
      <c r="C480" s="71">
        <v>891780111</v>
      </c>
      <c r="D480" s="71" t="s">
        <v>63</v>
      </c>
      <c r="E480" s="102" t="s">
        <v>6368</v>
      </c>
      <c r="F480" s="72" t="s">
        <v>6367</v>
      </c>
      <c r="G480" s="72">
        <v>0</v>
      </c>
      <c r="H480" s="72" t="s">
        <v>71</v>
      </c>
      <c r="I480" s="72" t="s">
        <v>64</v>
      </c>
      <c r="J480" s="104" t="s">
        <v>81</v>
      </c>
      <c r="K480" s="75" t="s">
        <v>6366</v>
      </c>
      <c r="L480" s="76">
        <v>14850000</v>
      </c>
      <c r="M480" s="72" t="s">
        <v>66</v>
      </c>
      <c r="N480" s="75" t="s">
        <v>6365</v>
      </c>
      <c r="O480" s="75">
        <v>1082372495</v>
      </c>
      <c r="P480" s="75">
        <v>123</v>
      </c>
      <c r="Q480" s="78">
        <v>45679</v>
      </c>
      <c r="R480" s="75">
        <v>1353279124</v>
      </c>
      <c r="S480" s="78">
        <v>45874</v>
      </c>
      <c r="T480" s="76">
        <v>14850000</v>
      </c>
      <c r="U480" s="102">
        <v>27567</v>
      </c>
      <c r="V480" s="72" t="s">
        <v>65</v>
      </c>
      <c r="W480" s="76">
        <v>1082939683</v>
      </c>
      <c r="X480" s="104" t="s">
        <v>2881</v>
      </c>
      <c r="Y480" s="78">
        <v>45874</v>
      </c>
      <c r="Z480" s="78">
        <v>45874</v>
      </c>
      <c r="AA480" s="78" t="s">
        <v>73</v>
      </c>
      <c r="AB480" s="78">
        <v>46006</v>
      </c>
      <c r="AC480" s="102">
        <f t="shared" si="42"/>
        <v>132</v>
      </c>
      <c r="AD480" s="72">
        <v>0</v>
      </c>
      <c r="AE480" s="76">
        <v>0</v>
      </c>
      <c r="AF480" s="72">
        <v>0</v>
      </c>
      <c r="AG480" s="79" t="s">
        <v>73</v>
      </c>
      <c r="AH480" s="102">
        <f t="shared" si="43"/>
        <v>0</v>
      </c>
      <c r="AI480" s="72">
        <v>0</v>
      </c>
      <c r="AJ480" s="76">
        <v>0</v>
      </c>
      <c r="AK480" s="72" t="s">
        <v>73</v>
      </c>
      <c r="AL480" s="80" t="s">
        <v>73</v>
      </c>
      <c r="AM480" s="72">
        <v>0</v>
      </c>
      <c r="AN480" s="80" t="s">
        <v>73</v>
      </c>
      <c r="AO480" s="80" t="s">
        <v>73</v>
      </c>
      <c r="AP480" s="80" t="s">
        <v>73</v>
      </c>
      <c r="AQ480" s="102">
        <f t="shared" si="44"/>
        <v>0</v>
      </c>
      <c r="AR480" s="102">
        <f t="shared" si="45"/>
        <v>14850000</v>
      </c>
      <c r="AS480" s="72" t="s">
        <v>65</v>
      </c>
      <c r="AT480" s="76">
        <v>14850000</v>
      </c>
      <c r="AU480" s="72" t="s">
        <v>319</v>
      </c>
      <c r="AV480" s="76">
        <v>0</v>
      </c>
      <c r="AW480" s="81" t="s">
        <v>73</v>
      </c>
      <c r="AX480" s="82">
        <v>0</v>
      </c>
      <c r="AY480" s="143">
        <f t="shared" si="46"/>
        <v>14850000</v>
      </c>
      <c r="AZ480" s="84">
        <f t="shared" si="47"/>
        <v>0</v>
      </c>
      <c r="BA480" s="85">
        <v>0</v>
      </c>
      <c r="BB480" s="81" t="s">
        <v>73</v>
      </c>
      <c r="BC480" s="72" t="s">
        <v>123</v>
      </c>
      <c r="BD480" s="289" t="s">
        <v>6364</v>
      </c>
      <c r="BE480" s="71" t="s">
        <v>65</v>
      </c>
      <c r="BF480" s="71" t="s">
        <v>65</v>
      </c>
    </row>
    <row r="481" spans="2:58" x14ac:dyDescent="0.25">
      <c r="B481" s="71">
        <v>2025</v>
      </c>
      <c r="C481" s="71">
        <v>891780111</v>
      </c>
      <c r="D481" s="71" t="s">
        <v>63</v>
      </c>
      <c r="E481" s="102" t="s">
        <v>6363</v>
      </c>
      <c r="F481" s="72" t="s">
        <v>6362</v>
      </c>
      <c r="G481" s="72">
        <v>0</v>
      </c>
      <c r="H481" s="72" t="s">
        <v>71</v>
      </c>
      <c r="I481" s="72" t="s">
        <v>64</v>
      </c>
      <c r="J481" s="104" t="s">
        <v>81</v>
      </c>
      <c r="K481" s="75" t="s">
        <v>6361</v>
      </c>
      <c r="L481" s="76">
        <v>27000000</v>
      </c>
      <c r="M481" s="72" t="s">
        <v>66</v>
      </c>
      <c r="N481" s="75" t="s">
        <v>6360</v>
      </c>
      <c r="O481" s="75">
        <v>39046824</v>
      </c>
      <c r="P481" s="75">
        <v>1621</v>
      </c>
      <c r="Q481" s="78">
        <v>45856</v>
      </c>
      <c r="R481" s="75">
        <v>54500000</v>
      </c>
      <c r="S481" s="78">
        <v>45874</v>
      </c>
      <c r="T481" s="76">
        <v>27000000</v>
      </c>
      <c r="U481" s="76">
        <v>27550</v>
      </c>
      <c r="V481" s="72" t="s">
        <v>65</v>
      </c>
      <c r="W481" s="76">
        <v>1082939683</v>
      </c>
      <c r="X481" s="104" t="s">
        <v>2881</v>
      </c>
      <c r="Y481" s="78">
        <v>45874</v>
      </c>
      <c r="Z481" s="78">
        <v>45874</v>
      </c>
      <c r="AA481" s="78" t="s">
        <v>73</v>
      </c>
      <c r="AB481" s="78">
        <v>45991</v>
      </c>
      <c r="AC481" s="102">
        <f t="shared" si="42"/>
        <v>117</v>
      </c>
      <c r="AD481" s="72">
        <v>0</v>
      </c>
      <c r="AE481" s="76">
        <v>0</v>
      </c>
      <c r="AF481" s="72">
        <v>1</v>
      </c>
      <c r="AG481" s="79">
        <v>46006</v>
      </c>
      <c r="AH481" s="102">
        <f t="shared" si="43"/>
        <v>15</v>
      </c>
      <c r="AI481" s="72">
        <v>0</v>
      </c>
      <c r="AJ481" s="76">
        <v>0</v>
      </c>
      <c r="AK481" s="72" t="s">
        <v>73</v>
      </c>
      <c r="AL481" s="80" t="s">
        <v>73</v>
      </c>
      <c r="AM481" s="72">
        <v>0</v>
      </c>
      <c r="AN481" s="80" t="s">
        <v>73</v>
      </c>
      <c r="AO481" s="80" t="s">
        <v>73</v>
      </c>
      <c r="AP481" s="80" t="s">
        <v>73</v>
      </c>
      <c r="AQ481" s="102">
        <f t="shared" si="44"/>
        <v>0</v>
      </c>
      <c r="AR481" s="102">
        <f t="shared" si="45"/>
        <v>27000000</v>
      </c>
      <c r="AS481" s="72" t="s">
        <v>319</v>
      </c>
      <c r="AT481" s="76">
        <v>0</v>
      </c>
      <c r="AU481" s="72" t="s">
        <v>319</v>
      </c>
      <c r="AV481" s="76">
        <v>0</v>
      </c>
      <c r="AW481" s="81" t="s">
        <v>73</v>
      </c>
      <c r="AX481" s="82">
        <v>0</v>
      </c>
      <c r="AY481" s="143">
        <f t="shared" si="46"/>
        <v>27000000</v>
      </c>
      <c r="AZ481" s="84">
        <f t="shared" si="47"/>
        <v>0</v>
      </c>
      <c r="BA481" s="85">
        <v>0</v>
      </c>
      <c r="BB481" s="81" t="s">
        <v>73</v>
      </c>
      <c r="BC481" s="72" t="s">
        <v>123</v>
      </c>
      <c r="BD481" s="289" t="s">
        <v>6359</v>
      </c>
      <c r="BE481" s="71" t="s">
        <v>65</v>
      </c>
      <c r="BF481" s="71" t="s">
        <v>65</v>
      </c>
    </row>
    <row r="482" spans="2:58" x14ac:dyDescent="0.25">
      <c r="B482" s="71">
        <v>2025</v>
      </c>
      <c r="C482" s="71">
        <v>891780111</v>
      </c>
      <c r="D482" s="71" t="s">
        <v>63</v>
      </c>
      <c r="E482" s="102" t="s">
        <v>6358</v>
      </c>
      <c r="F482" s="72" t="s">
        <v>6357</v>
      </c>
      <c r="G482" s="72">
        <v>0</v>
      </c>
      <c r="H482" s="72" t="s">
        <v>71</v>
      </c>
      <c r="I482" s="72" t="s">
        <v>2884</v>
      </c>
      <c r="J482" s="104" t="s">
        <v>81</v>
      </c>
      <c r="K482" s="75" t="s">
        <v>6356</v>
      </c>
      <c r="L482" s="76">
        <v>5322982</v>
      </c>
      <c r="M482" s="72" t="s">
        <v>66</v>
      </c>
      <c r="N482" s="75" t="s">
        <v>6355</v>
      </c>
      <c r="O482" s="75">
        <v>1083010124</v>
      </c>
      <c r="P482" s="75">
        <v>1211</v>
      </c>
      <c r="Q482" s="78">
        <v>45807</v>
      </c>
      <c r="R482" s="75">
        <v>145102578</v>
      </c>
      <c r="S482" s="78">
        <v>45874</v>
      </c>
      <c r="T482" s="76">
        <v>5322982</v>
      </c>
      <c r="U482" s="76">
        <v>27549</v>
      </c>
      <c r="V482" s="72" t="s">
        <v>65</v>
      </c>
      <c r="W482" s="76">
        <v>79600056</v>
      </c>
      <c r="X482" s="104" t="s">
        <v>897</v>
      </c>
      <c r="Y482" s="78">
        <v>45874</v>
      </c>
      <c r="Z482" s="78">
        <v>45874</v>
      </c>
      <c r="AA482" s="78" t="s">
        <v>73</v>
      </c>
      <c r="AB482" s="78">
        <v>45905</v>
      </c>
      <c r="AC482" s="102">
        <f t="shared" si="42"/>
        <v>31</v>
      </c>
      <c r="AD482" s="72">
        <v>0</v>
      </c>
      <c r="AE482" s="76">
        <v>0</v>
      </c>
      <c r="AF482" s="72">
        <v>0</v>
      </c>
      <c r="AG482" s="79" t="s">
        <v>73</v>
      </c>
      <c r="AH482" s="102">
        <f t="shared" si="43"/>
        <v>0</v>
      </c>
      <c r="AI482" s="72">
        <v>0</v>
      </c>
      <c r="AJ482" s="76">
        <v>0</v>
      </c>
      <c r="AK482" s="72" t="s">
        <v>73</v>
      </c>
      <c r="AL482" s="80" t="s">
        <v>73</v>
      </c>
      <c r="AM482" s="72">
        <v>0</v>
      </c>
      <c r="AN482" s="80" t="s">
        <v>73</v>
      </c>
      <c r="AO482" s="80" t="s">
        <v>73</v>
      </c>
      <c r="AP482" s="80" t="s">
        <v>73</v>
      </c>
      <c r="AQ482" s="102">
        <f t="shared" si="44"/>
        <v>0</v>
      </c>
      <c r="AR482" s="102">
        <f t="shared" si="45"/>
        <v>5322982</v>
      </c>
      <c r="AS482" s="72" t="s">
        <v>319</v>
      </c>
      <c r="AT482" s="76">
        <v>0</v>
      </c>
      <c r="AU482" s="72" t="s">
        <v>319</v>
      </c>
      <c r="AV482" s="76">
        <v>0</v>
      </c>
      <c r="AW482" s="81" t="s">
        <v>73</v>
      </c>
      <c r="AX482" s="82">
        <v>0</v>
      </c>
      <c r="AY482" s="143">
        <f t="shared" si="46"/>
        <v>5322982</v>
      </c>
      <c r="AZ482" s="84">
        <f t="shared" si="47"/>
        <v>0</v>
      </c>
      <c r="BA482" s="85">
        <v>1</v>
      </c>
      <c r="BB482" s="81" t="s">
        <v>73</v>
      </c>
      <c r="BC482" s="72" t="s">
        <v>208</v>
      </c>
      <c r="BD482" s="289" t="s">
        <v>6354</v>
      </c>
      <c r="BE482" s="71" t="s">
        <v>65</v>
      </c>
      <c r="BF482" s="71" t="s">
        <v>65</v>
      </c>
    </row>
    <row r="483" spans="2:58" x14ac:dyDescent="0.25">
      <c r="B483" s="71">
        <v>2025</v>
      </c>
      <c r="C483" s="71">
        <v>891780111</v>
      </c>
      <c r="D483" s="71" t="s">
        <v>63</v>
      </c>
      <c r="E483" s="102" t="s">
        <v>6353</v>
      </c>
      <c r="F483" s="72" t="s">
        <v>6352</v>
      </c>
      <c r="G483" s="72">
        <v>0</v>
      </c>
      <c r="H483" s="72" t="s">
        <v>71</v>
      </c>
      <c r="I483" s="72" t="s">
        <v>2884</v>
      </c>
      <c r="J483" s="104" t="s">
        <v>81</v>
      </c>
      <c r="K483" s="75" t="s">
        <v>6351</v>
      </c>
      <c r="L483" s="76">
        <v>5322982</v>
      </c>
      <c r="M483" s="72" t="s">
        <v>66</v>
      </c>
      <c r="N483" s="75" t="s">
        <v>6350</v>
      </c>
      <c r="O483" s="75">
        <v>1065832193</v>
      </c>
      <c r="P483" s="75">
        <v>1211</v>
      </c>
      <c r="Q483" s="78">
        <v>45807</v>
      </c>
      <c r="R483" s="75">
        <v>145102578</v>
      </c>
      <c r="S483" s="78">
        <v>45874</v>
      </c>
      <c r="T483" s="76">
        <v>5322982</v>
      </c>
      <c r="U483" s="76">
        <v>27548</v>
      </c>
      <c r="V483" s="72" t="s">
        <v>65</v>
      </c>
      <c r="W483" s="76">
        <v>79600056</v>
      </c>
      <c r="X483" s="104" t="s">
        <v>897</v>
      </c>
      <c r="Y483" s="78">
        <v>45874</v>
      </c>
      <c r="Z483" s="78">
        <v>45874</v>
      </c>
      <c r="AA483" s="78" t="s">
        <v>73</v>
      </c>
      <c r="AB483" s="78">
        <v>45905</v>
      </c>
      <c r="AC483" s="102">
        <f t="shared" si="42"/>
        <v>31</v>
      </c>
      <c r="AD483" s="72">
        <v>0</v>
      </c>
      <c r="AE483" s="76">
        <v>0</v>
      </c>
      <c r="AF483" s="72">
        <v>0</v>
      </c>
      <c r="AG483" s="79" t="s">
        <v>73</v>
      </c>
      <c r="AH483" s="102">
        <f t="shared" si="43"/>
        <v>0</v>
      </c>
      <c r="AI483" s="72">
        <v>0</v>
      </c>
      <c r="AJ483" s="76">
        <v>0</v>
      </c>
      <c r="AK483" s="72" t="s">
        <v>73</v>
      </c>
      <c r="AL483" s="80" t="s">
        <v>73</v>
      </c>
      <c r="AM483" s="72">
        <v>0</v>
      </c>
      <c r="AN483" s="80" t="s">
        <v>73</v>
      </c>
      <c r="AO483" s="80" t="s">
        <v>73</v>
      </c>
      <c r="AP483" s="80" t="s">
        <v>73</v>
      </c>
      <c r="AQ483" s="102">
        <f t="shared" si="44"/>
        <v>0</v>
      </c>
      <c r="AR483" s="102">
        <f t="shared" si="45"/>
        <v>5322982</v>
      </c>
      <c r="AS483" s="72" t="s">
        <v>319</v>
      </c>
      <c r="AT483" s="76">
        <v>0</v>
      </c>
      <c r="AU483" s="72" t="s">
        <v>319</v>
      </c>
      <c r="AV483" s="76">
        <v>0</v>
      </c>
      <c r="AW483" s="81" t="s">
        <v>73</v>
      </c>
      <c r="AX483" s="82">
        <v>0</v>
      </c>
      <c r="AY483" s="143">
        <f t="shared" si="46"/>
        <v>5322982</v>
      </c>
      <c r="AZ483" s="84">
        <f t="shared" si="47"/>
        <v>0</v>
      </c>
      <c r="BA483" s="85">
        <v>1</v>
      </c>
      <c r="BB483" s="81" t="s">
        <v>73</v>
      </c>
      <c r="BC483" s="72" t="s">
        <v>208</v>
      </c>
      <c r="BD483" s="289" t="s">
        <v>6349</v>
      </c>
      <c r="BE483" s="71" t="s">
        <v>65</v>
      </c>
      <c r="BF483" s="71" t="s">
        <v>65</v>
      </c>
    </row>
    <row r="484" spans="2:58" x14ac:dyDescent="0.25">
      <c r="B484" s="71">
        <v>2025</v>
      </c>
      <c r="C484" s="71">
        <v>891780111</v>
      </c>
      <c r="D484" s="71" t="s">
        <v>63</v>
      </c>
      <c r="E484" s="102" t="s">
        <v>6348</v>
      </c>
      <c r="F484" s="72" t="s">
        <v>6347</v>
      </c>
      <c r="G484" s="72">
        <v>0</v>
      </c>
      <c r="H484" s="72" t="s">
        <v>71</v>
      </c>
      <c r="I484" s="72" t="s">
        <v>2884</v>
      </c>
      <c r="J484" s="104" t="s">
        <v>81</v>
      </c>
      <c r="K484" s="75" t="s">
        <v>6346</v>
      </c>
      <c r="L484" s="76">
        <v>36500000</v>
      </c>
      <c r="M484" s="72" t="s">
        <v>66</v>
      </c>
      <c r="N484" s="75" t="s">
        <v>6345</v>
      </c>
      <c r="O484" s="75">
        <v>1082938521</v>
      </c>
      <c r="P484" s="75">
        <v>1507</v>
      </c>
      <c r="Q484" s="78">
        <v>45848</v>
      </c>
      <c r="R484" s="75">
        <v>182500000</v>
      </c>
      <c r="S484" s="78">
        <v>45874</v>
      </c>
      <c r="T484" s="76">
        <v>36500000</v>
      </c>
      <c r="U484" s="76">
        <v>27547</v>
      </c>
      <c r="V484" s="72" t="s">
        <v>65</v>
      </c>
      <c r="W484" s="76">
        <v>85155333</v>
      </c>
      <c r="X484" s="104" t="s">
        <v>2931</v>
      </c>
      <c r="Y484" s="78">
        <v>45874</v>
      </c>
      <c r="Z484" s="78">
        <v>45874</v>
      </c>
      <c r="AA484" s="78" t="s">
        <v>73</v>
      </c>
      <c r="AB484" s="78">
        <v>46011</v>
      </c>
      <c r="AC484" s="102">
        <f t="shared" si="42"/>
        <v>137</v>
      </c>
      <c r="AD484" s="72">
        <v>0</v>
      </c>
      <c r="AE484" s="76">
        <v>0</v>
      </c>
      <c r="AF484" s="72">
        <v>0</v>
      </c>
      <c r="AG484" s="79" t="s">
        <v>73</v>
      </c>
      <c r="AH484" s="102">
        <f t="shared" si="43"/>
        <v>0</v>
      </c>
      <c r="AI484" s="72">
        <v>0</v>
      </c>
      <c r="AJ484" s="76">
        <v>0</v>
      </c>
      <c r="AK484" s="72" t="s">
        <v>73</v>
      </c>
      <c r="AL484" s="80" t="s">
        <v>73</v>
      </c>
      <c r="AM484" s="72">
        <v>0</v>
      </c>
      <c r="AN484" s="80" t="s">
        <v>73</v>
      </c>
      <c r="AO484" s="80" t="s">
        <v>73</v>
      </c>
      <c r="AP484" s="80" t="s">
        <v>73</v>
      </c>
      <c r="AQ484" s="102">
        <f t="shared" si="44"/>
        <v>0</v>
      </c>
      <c r="AR484" s="102">
        <f t="shared" si="45"/>
        <v>36500000</v>
      </c>
      <c r="AS484" s="72" t="s">
        <v>319</v>
      </c>
      <c r="AT484" s="76">
        <v>0</v>
      </c>
      <c r="AU484" s="72" t="s">
        <v>319</v>
      </c>
      <c r="AV484" s="76">
        <v>0</v>
      </c>
      <c r="AW484" s="81" t="s">
        <v>73</v>
      </c>
      <c r="AX484" s="82">
        <v>0</v>
      </c>
      <c r="AY484" s="143">
        <f t="shared" si="46"/>
        <v>36500000</v>
      </c>
      <c r="AZ484" s="84">
        <f t="shared" si="47"/>
        <v>0</v>
      </c>
      <c r="BA484" s="85">
        <v>0</v>
      </c>
      <c r="BB484" s="81" t="s">
        <v>73</v>
      </c>
      <c r="BC484" s="72" t="s">
        <v>123</v>
      </c>
      <c r="BD484" s="289" t="s">
        <v>6344</v>
      </c>
      <c r="BE484" s="71" t="s">
        <v>65</v>
      </c>
      <c r="BF484" s="71" t="s">
        <v>65</v>
      </c>
    </row>
    <row r="485" spans="2:58" x14ac:dyDescent="0.25">
      <c r="B485" s="71">
        <v>2025</v>
      </c>
      <c r="C485" s="71">
        <v>891780111</v>
      </c>
      <c r="D485" s="71" t="s">
        <v>63</v>
      </c>
      <c r="E485" s="102" t="s">
        <v>6343</v>
      </c>
      <c r="F485" s="72" t="s">
        <v>6342</v>
      </c>
      <c r="G485" s="72">
        <v>0</v>
      </c>
      <c r="H485" s="72" t="s">
        <v>71</v>
      </c>
      <c r="I485" s="72" t="s">
        <v>2884</v>
      </c>
      <c r="J485" s="104" t="s">
        <v>81</v>
      </c>
      <c r="K485" s="75" t="s">
        <v>6341</v>
      </c>
      <c r="L485" s="76">
        <v>11361600</v>
      </c>
      <c r="M485" s="72" t="s">
        <v>66</v>
      </c>
      <c r="N485" s="75" t="s">
        <v>6340</v>
      </c>
      <c r="O485" s="75">
        <v>1047368846</v>
      </c>
      <c r="P485" s="75">
        <v>1707</v>
      </c>
      <c r="Q485" s="78">
        <v>45870</v>
      </c>
      <c r="R485" s="75">
        <v>7490134800</v>
      </c>
      <c r="S485" s="78">
        <v>45875</v>
      </c>
      <c r="T485" s="76">
        <v>11361600</v>
      </c>
      <c r="U485" s="76">
        <v>27669</v>
      </c>
      <c r="V485" s="72" t="s">
        <v>65</v>
      </c>
      <c r="W485" s="76">
        <v>1082939683</v>
      </c>
      <c r="X485" s="104" t="s">
        <v>2881</v>
      </c>
      <c r="Y485" s="78">
        <v>45874</v>
      </c>
      <c r="Z485" s="78">
        <v>45875</v>
      </c>
      <c r="AA485" s="78" t="s">
        <v>73</v>
      </c>
      <c r="AB485" s="78">
        <v>45991</v>
      </c>
      <c r="AC485" s="102">
        <f t="shared" si="42"/>
        <v>116</v>
      </c>
      <c r="AD485" s="72">
        <v>0</v>
      </c>
      <c r="AE485" s="76">
        <v>0</v>
      </c>
      <c r="AF485" s="72">
        <v>0</v>
      </c>
      <c r="AG485" s="79" t="s">
        <v>73</v>
      </c>
      <c r="AH485" s="102">
        <f t="shared" si="43"/>
        <v>0</v>
      </c>
      <c r="AI485" s="72">
        <v>1</v>
      </c>
      <c r="AJ485" s="76">
        <v>473400</v>
      </c>
      <c r="AK485" s="72" t="s">
        <v>73</v>
      </c>
      <c r="AL485" s="80" t="s">
        <v>73</v>
      </c>
      <c r="AM485" s="72">
        <v>0</v>
      </c>
      <c r="AN485" s="80" t="s">
        <v>73</v>
      </c>
      <c r="AO485" s="80" t="s">
        <v>73</v>
      </c>
      <c r="AP485" s="80" t="s">
        <v>73</v>
      </c>
      <c r="AQ485" s="102">
        <f t="shared" si="44"/>
        <v>0</v>
      </c>
      <c r="AR485" s="102">
        <f t="shared" si="45"/>
        <v>10888200</v>
      </c>
      <c r="AS485" s="72" t="s">
        <v>319</v>
      </c>
      <c r="AT485" s="76">
        <v>0</v>
      </c>
      <c r="AU485" s="72" t="s">
        <v>319</v>
      </c>
      <c r="AV485" s="76">
        <v>0</v>
      </c>
      <c r="AW485" s="81" t="s">
        <v>73</v>
      </c>
      <c r="AX485" s="82">
        <v>0</v>
      </c>
      <c r="AY485" s="143">
        <f t="shared" si="46"/>
        <v>10888200</v>
      </c>
      <c r="AZ485" s="84">
        <f t="shared" si="47"/>
        <v>0</v>
      </c>
      <c r="BA485" s="85">
        <v>0</v>
      </c>
      <c r="BB485" s="81" t="s">
        <v>73</v>
      </c>
      <c r="BC485" s="72" t="s">
        <v>123</v>
      </c>
      <c r="BD485" s="289" t="s">
        <v>6339</v>
      </c>
      <c r="BE485" s="71" t="s">
        <v>65</v>
      </c>
      <c r="BF485" s="71" t="s">
        <v>65</v>
      </c>
    </row>
    <row r="486" spans="2:58" x14ac:dyDescent="0.25">
      <c r="B486" s="71">
        <v>2025</v>
      </c>
      <c r="C486" s="71">
        <v>891780111</v>
      </c>
      <c r="D486" s="71" t="s">
        <v>63</v>
      </c>
      <c r="E486" s="102" t="s">
        <v>6338</v>
      </c>
      <c r="F486" s="72" t="s">
        <v>6337</v>
      </c>
      <c r="G486" s="72">
        <v>0</v>
      </c>
      <c r="H486" s="72" t="s">
        <v>71</v>
      </c>
      <c r="I486" s="72" t="s">
        <v>2884</v>
      </c>
      <c r="J486" s="104" t="s">
        <v>81</v>
      </c>
      <c r="K486" s="75" t="s">
        <v>3414</v>
      </c>
      <c r="L486" s="76">
        <v>11361600</v>
      </c>
      <c r="M486" s="72" t="s">
        <v>66</v>
      </c>
      <c r="N486" s="75" t="s">
        <v>6336</v>
      </c>
      <c r="O486" s="75">
        <v>1052097438</v>
      </c>
      <c r="P486" s="75">
        <v>1707</v>
      </c>
      <c r="Q486" s="78">
        <v>45870</v>
      </c>
      <c r="R486" s="75">
        <v>7490134800</v>
      </c>
      <c r="S486" s="78">
        <v>45875</v>
      </c>
      <c r="T486" s="76">
        <v>11361600</v>
      </c>
      <c r="U486" s="76">
        <v>27632</v>
      </c>
      <c r="V486" s="72" t="s">
        <v>65</v>
      </c>
      <c r="W486" s="76">
        <v>1082939683</v>
      </c>
      <c r="X486" s="104" t="s">
        <v>2881</v>
      </c>
      <c r="Y486" s="78">
        <v>45874</v>
      </c>
      <c r="Z486" s="78">
        <v>45875</v>
      </c>
      <c r="AA486" s="78" t="s">
        <v>73</v>
      </c>
      <c r="AB486" s="78">
        <v>45991</v>
      </c>
      <c r="AC486" s="102">
        <f t="shared" si="42"/>
        <v>116</v>
      </c>
      <c r="AD486" s="72">
        <v>0</v>
      </c>
      <c r="AE486" s="76">
        <v>0</v>
      </c>
      <c r="AF486" s="72">
        <v>0</v>
      </c>
      <c r="AG486" s="79" t="s">
        <v>73</v>
      </c>
      <c r="AH486" s="102">
        <f t="shared" si="43"/>
        <v>0</v>
      </c>
      <c r="AI486" s="72">
        <v>1</v>
      </c>
      <c r="AJ486" s="76">
        <v>473400</v>
      </c>
      <c r="AK486" s="72" t="s">
        <v>73</v>
      </c>
      <c r="AL486" s="80" t="s">
        <v>73</v>
      </c>
      <c r="AM486" s="72">
        <v>0</v>
      </c>
      <c r="AN486" s="80" t="s">
        <v>73</v>
      </c>
      <c r="AO486" s="80" t="s">
        <v>73</v>
      </c>
      <c r="AP486" s="80" t="s">
        <v>73</v>
      </c>
      <c r="AQ486" s="102">
        <f t="shared" si="44"/>
        <v>0</v>
      </c>
      <c r="AR486" s="102">
        <f t="shared" si="45"/>
        <v>10888200</v>
      </c>
      <c r="AS486" s="72" t="s">
        <v>319</v>
      </c>
      <c r="AT486" s="76">
        <v>0</v>
      </c>
      <c r="AU486" s="72" t="s">
        <v>319</v>
      </c>
      <c r="AV486" s="76">
        <v>0</v>
      </c>
      <c r="AW486" s="81" t="s">
        <v>73</v>
      </c>
      <c r="AX486" s="82">
        <v>0</v>
      </c>
      <c r="AY486" s="143">
        <f t="shared" si="46"/>
        <v>10888200</v>
      </c>
      <c r="AZ486" s="84">
        <f t="shared" si="47"/>
        <v>0</v>
      </c>
      <c r="BA486" s="85">
        <v>0</v>
      </c>
      <c r="BB486" s="81" t="s">
        <v>73</v>
      </c>
      <c r="BC486" s="72" t="s">
        <v>123</v>
      </c>
      <c r="BD486" s="289" t="s">
        <v>6335</v>
      </c>
      <c r="BE486" s="71" t="s">
        <v>65</v>
      </c>
      <c r="BF486" s="71" t="s">
        <v>65</v>
      </c>
    </row>
    <row r="487" spans="2:58" x14ac:dyDescent="0.25">
      <c r="B487" s="71">
        <v>2025</v>
      </c>
      <c r="C487" s="71">
        <v>891780111</v>
      </c>
      <c r="D487" s="71" t="s">
        <v>63</v>
      </c>
      <c r="E487" s="102" t="s">
        <v>6334</v>
      </c>
      <c r="F487" s="72" t="s">
        <v>6333</v>
      </c>
      <c r="G487" s="72">
        <v>0</v>
      </c>
      <c r="H487" s="72" t="s">
        <v>71</v>
      </c>
      <c r="I487" s="72" t="s">
        <v>2884</v>
      </c>
      <c r="J487" s="104" t="s">
        <v>81</v>
      </c>
      <c r="K487" s="75" t="s">
        <v>6332</v>
      </c>
      <c r="L487" s="76">
        <v>11361600</v>
      </c>
      <c r="M487" s="72" t="s">
        <v>66</v>
      </c>
      <c r="N487" s="75" t="s">
        <v>6331</v>
      </c>
      <c r="O487" s="75">
        <v>84008934</v>
      </c>
      <c r="P487" s="75">
        <v>1707</v>
      </c>
      <c r="Q487" s="78">
        <v>45870</v>
      </c>
      <c r="R487" s="75">
        <v>7490134800</v>
      </c>
      <c r="S487" s="78">
        <v>45875</v>
      </c>
      <c r="T487" s="76">
        <v>11361600</v>
      </c>
      <c r="U487" s="76">
        <v>27668</v>
      </c>
      <c r="V487" s="72" t="s">
        <v>65</v>
      </c>
      <c r="W487" s="76">
        <v>1082939683</v>
      </c>
      <c r="X487" s="104" t="s">
        <v>2881</v>
      </c>
      <c r="Y487" s="78">
        <v>45874</v>
      </c>
      <c r="Z487" s="78">
        <v>45875</v>
      </c>
      <c r="AA487" s="78" t="s">
        <v>73</v>
      </c>
      <c r="AB487" s="78">
        <v>45991</v>
      </c>
      <c r="AC487" s="102">
        <f t="shared" si="42"/>
        <v>116</v>
      </c>
      <c r="AD487" s="72">
        <v>0</v>
      </c>
      <c r="AE487" s="76">
        <v>0</v>
      </c>
      <c r="AF487" s="72">
        <v>0</v>
      </c>
      <c r="AG487" s="79" t="s">
        <v>73</v>
      </c>
      <c r="AH487" s="102">
        <f t="shared" si="43"/>
        <v>0</v>
      </c>
      <c r="AI487" s="72">
        <v>1</v>
      </c>
      <c r="AJ487" s="76">
        <v>473400</v>
      </c>
      <c r="AK487" s="72" t="s">
        <v>73</v>
      </c>
      <c r="AL487" s="80" t="s">
        <v>73</v>
      </c>
      <c r="AM487" s="72">
        <v>0</v>
      </c>
      <c r="AN487" s="80" t="s">
        <v>73</v>
      </c>
      <c r="AO487" s="80" t="s">
        <v>73</v>
      </c>
      <c r="AP487" s="80" t="s">
        <v>73</v>
      </c>
      <c r="AQ487" s="102">
        <f t="shared" si="44"/>
        <v>0</v>
      </c>
      <c r="AR487" s="102">
        <f t="shared" si="45"/>
        <v>10888200</v>
      </c>
      <c r="AS487" s="72" t="s">
        <v>319</v>
      </c>
      <c r="AT487" s="76">
        <v>0</v>
      </c>
      <c r="AU487" s="72" t="s">
        <v>319</v>
      </c>
      <c r="AV487" s="76">
        <v>0</v>
      </c>
      <c r="AW487" s="81" t="s">
        <v>73</v>
      </c>
      <c r="AX487" s="82">
        <v>0</v>
      </c>
      <c r="AY487" s="143">
        <f t="shared" si="46"/>
        <v>10888200</v>
      </c>
      <c r="AZ487" s="84">
        <f t="shared" si="47"/>
        <v>0</v>
      </c>
      <c r="BA487" s="85">
        <v>0</v>
      </c>
      <c r="BB487" s="81" t="s">
        <v>73</v>
      </c>
      <c r="BC487" s="72" t="s">
        <v>123</v>
      </c>
      <c r="BD487" s="289" t="s">
        <v>6330</v>
      </c>
      <c r="BE487" s="71" t="s">
        <v>65</v>
      </c>
      <c r="BF487" s="71" t="s">
        <v>65</v>
      </c>
    </row>
    <row r="488" spans="2:58" x14ac:dyDescent="0.25">
      <c r="B488" s="71">
        <v>2025</v>
      </c>
      <c r="C488" s="71">
        <v>891780111</v>
      </c>
      <c r="D488" s="71" t="s">
        <v>63</v>
      </c>
      <c r="E488" s="102" t="s">
        <v>6329</v>
      </c>
      <c r="F488" s="72" t="s">
        <v>6328</v>
      </c>
      <c r="G488" s="72">
        <v>0</v>
      </c>
      <c r="H488" s="72" t="s">
        <v>71</v>
      </c>
      <c r="I488" s="72" t="s">
        <v>2884</v>
      </c>
      <c r="J488" s="104" t="s">
        <v>81</v>
      </c>
      <c r="K488" s="75" t="s">
        <v>6327</v>
      </c>
      <c r="L488" s="76">
        <v>11361600</v>
      </c>
      <c r="M488" s="72" t="s">
        <v>66</v>
      </c>
      <c r="N488" s="75" t="s">
        <v>6326</v>
      </c>
      <c r="O488" s="75">
        <v>1048603729</v>
      </c>
      <c r="P488" s="75">
        <v>1707</v>
      </c>
      <c r="Q488" s="78">
        <v>45870</v>
      </c>
      <c r="R488" s="75">
        <v>7490134800</v>
      </c>
      <c r="S488" s="78">
        <v>45875</v>
      </c>
      <c r="T488" s="76">
        <v>11361600</v>
      </c>
      <c r="U488" s="76">
        <v>27667</v>
      </c>
      <c r="V488" s="72" t="s">
        <v>65</v>
      </c>
      <c r="W488" s="76">
        <v>1082939683</v>
      </c>
      <c r="X488" s="104" t="s">
        <v>2881</v>
      </c>
      <c r="Y488" s="78">
        <v>45874</v>
      </c>
      <c r="Z488" s="78">
        <v>45875</v>
      </c>
      <c r="AA488" s="78" t="s">
        <v>73</v>
      </c>
      <c r="AB488" s="78">
        <v>45991</v>
      </c>
      <c r="AC488" s="102">
        <f t="shared" si="42"/>
        <v>116</v>
      </c>
      <c r="AD488" s="72">
        <v>0</v>
      </c>
      <c r="AE488" s="76">
        <v>0</v>
      </c>
      <c r="AF488" s="72">
        <v>0</v>
      </c>
      <c r="AG488" s="79" t="s">
        <v>73</v>
      </c>
      <c r="AH488" s="102">
        <f t="shared" si="43"/>
        <v>0</v>
      </c>
      <c r="AI488" s="72">
        <v>1</v>
      </c>
      <c r="AJ488" s="76">
        <v>473400</v>
      </c>
      <c r="AK488" s="72" t="s">
        <v>73</v>
      </c>
      <c r="AL488" s="80" t="s">
        <v>73</v>
      </c>
      <c r="AM488" s="72">
        <v>0</v>
      </c>
      <c r="AN488" s="80" t="s">
        <v>73</v>
      </c>
      <c r="AO488" s="80" t="s">
        <v>73</v>
      </c>
      <c r="AP488" s="80" t="s">
        <v>73</v>
      </c>
      <c r="AQ488" s="102">
        <f t="shared" si="44"/>
        <v>0</v>
      </c>
      <c r="AR488" s="102">
        <f t="shared" si="45"/>
        <v>10888200</v>
      </c>
      <c r="AS488" s="72" t="s">
        <v>319</v>
      </c>
      <c r="AT488" s="76">
        <v>0</v>
      </c>
      <c r="AU488" s="72" t="s">
        <v>319</v>
      </c>
      <c r="AV488" s="76">
        <v>0</v>
      </c>
      <c r="AW488" s="81" t="s">
        <v>73</v>
      </c>
      <c r="AX488" s="82">
        <v>0</v>
      </c>
      <c r="AY488" s="143">
        <f t="shared" si="46"/>
        <v>10888200</v>
      </c>
      <c r="AZ488" s="84">
        <f t="shared" si="47"/>
        <v>0</v>
      </c>
      <c r="BA488" s="85">
        <v>0</v>
      </c>
      <c r="BB488" s="81" t="s">
        <v>73</v>
      </c>
      <c r="BC488" s="72" t="s">
        <v>123</v>
      </c>
      <c r="BD488" s="289" t="s">
        <v>6325</v>
      </c>
      <c r="BE488" s="71" t="s">
        <v>65</v>
      </c>
      <c r="BF488" s="71" t="s">
        <v>65</v>
      </c>
    </row>
    <row r="489" spans="2:58" x14ac:dyDescent="0.25">
      <c r="B489" s="71">
        <v>2025</v>
      </c>
      <c r="C489" s="71">
        <v>891780111</v>
      </c>
      <c r="D489" s="71" t="s">
        <v>63</v>
      </c>
      <c r="E489" s="102" t="s">
        <v>6324</v>
      </c>
      <c r="F489" s="72" t="s">
        <v>6323</v>
      </c>
      <c r="G489" s="72">
        <v>0</v>
      </c>
      <c r="H489" s="72" t="s">
        <v>71</v>
      </c>
      <c r="I489" s="72" t="s">
        <v>2884</v>
      </c>
      <c r="J489" s="104" t="s">
        <v>81</v>
      </c>
      <c r="K489" s="75" t="s">
        <v>6322</v>
      </c>
      <c r="L489" s="76">
        <v>11361600</v>
      </c>
      <c r="M489" s="72" t="s">
        <v>66</v>
      </c>
      <c r="N489" s="75" t="s">
        <v>6321</v>
      </c>
      <c r="O489" s="75">
        <v>8774286</v>
      </c>
      <c r="P489" s="75">
        <v>1707</v>
      </c>
      <c r="Q489" s="78">
        <v>45870</v>
      </c>
      <c r="R489" s="75">
        <v>7490134800</v>
      </c>
      <c r="S489" s="78">
        <v>45875</v>
      </c>
      <c r="T489" s="76">
        <v>11361600</v>
      </c>
      <c r="U489" s="76">
        <v>27666</v>
      </c>
      <c r="V489" s="72" t="s">
        <v>65</v>
      </c>
      <c r="W489" s="76">
        <v>1082939683</v>
      </c>
      <c r="X489" s="104" t="s">
        <v>2881</v>
      </c>
      <c r="Y489" s="78">
        <v>45874</v>
      </c>
      <c r="Z489" s="78">
        <v>45875</v>
      </c>
      <c r="AA489" s="78" t="s">
        <v>73</v>
      </c>
      <c r="AB489" s="78">
        <v>45991</v>
      </c>
      <c r="AC489" s="102">
        <f t="shared" si="42"/>
        <v>116</v>
      </c>
      <c r="AD489" s="72">
        <v>0</v>
      </c>
      <c r="AE489" s="76">
        <v>0</v>
      </c>
      <c r="AF489" s="72">
        <v>0</v>
      </c>
      <c r="AG489" s="79" t="s">
        <v>73</v>
      </c>
      <c r="AH489" s="102">
        <f t="shared" si="43"/>
        <v>0</v>
      </c>
      <c r="AI489" s="72">
        <v>1</v>
      </c>
      <c r="AJ489" s="76">
        <v>473400</v>
      </c>
      <c r="AK489" s="72" t="s">
        <v>73</v>
      </c>
      <c r="AL489" s="80" t="s">
        <v>73</v>
      </c>
      <c r="AM489" s="72">
        <v>0</v>
      </c>
      <c r="AN489" s="80" t="s">
        <v>73</v>
      </c>
      <c r="AO489" s="80" t="s">
        <v>73</v>
      </c>
      <c r="AP489" s="80" t="s">
        <v>73</v>
      </c>
      <c r="AQ489" s="102">
        <f t="shared" si="44"/>
        <v>0</v>
      </c>
      <c r="AR489" s="102">
        <f t="shared" si="45"/>
        <v>10888200</v>
      </c>
      <c r="AS489" s="72" t="s">
        <v>319</v>
      </c>
      <c r="AT489" s="76">
        <v>0</v>
      </c>
      <c r="AU489" s="72" t="s">
        <v>319</v>
      </c>
      <c r="AV489" s="76">
        <v>0</v>
      </c>
      <c r="AW489" s="81" t="s">
        <v>73</v>
      </c>
      <c r="AX489" s="82">
        <v>0</v>
      </c>
      <c r="AY489" s="143">
        <f t="shared" si="46"/>
        <v>10888200</v>
      </c>
      <c r="AZ489" s="84">
        <f t="shared" si="47"/>
        <v>0</v>
      </c>
      <c r="BA489" s="85">
        <v>0</v>
      </c>
      <c r="BB489" s="81" t="s">
        <v>73</v>
      </c>
      <c r="BC489" s="72" t="s">
        <v>123</v>
      </c>
      <c r="BD489" s="289" t="s">
        <v>6320</v>
      </c>
      <c r="BE489" s="71" t="s">
        <v>65</v>
      </c>
      <c r="BF489" s="71" t="s">
        <v>65</v>
      </c>
    </row>
    <row r="490" spans="2:58" x14ac:dyDescent="0.25">
      <c r="B490" s="71">
        <v>2025</v>
      </c>
      <c r="C490" s="71">
        <v>891780111</v>
      </c>
      <c r="D490" s="71" t="s">
        <v>63</v>
      </c>
      <c r="E490" s="102" t="s">
        <v>6319</v>
      </c>
      <c r="F490" s="72" t="s">
        <v>6318</v>
      </c>
      <c r="G490" s="72">
        <v>0</v>
      </c>
      <c r="H490" s="72" t="s">
        <v>71</v>
      </c>
      <c r="I490" s="72" t="s">
        <v>2884</v>
      </c>
      <c r="J490" s="104" t="s">
        <v>81</v>
      </c>
      <c r="K490" s="75" t="s">
        <v>4650</v>
      </c>
      <c r="L490" s="76">
        <v>11361600</v>
      </c>
      <c r="M490" s="72" t="s">
        <v>66</v>
      </c>
      <c r="N490" s="75" t="s">
        <v>6317</v>
      </c>
      <c r="O490" s="75">
        <v>72013691</v>
      </c>
      <c r="P490" s="75">
        <v>1707</v>
      </c>
      <c r="Q490" s="78">
        <v>45870</v>
      </c>
      <c r="R490" s="75">
        <v>7490134800</v>
      </c>
      <c r="S490" s="78">
        <v>45875</v>
      </c>
      <c r="T490" s="76">
        <v>11361600</v>
      </c>
      <c r="U490" s="76">
        <v>27631</v>
      </c>
      <c r="V490" s="72" t="s">
        <v>65</v>
      </c>
      <c r="W490" s="76">
        <v>1082939683</v>
      </c>
      <c r="X490" s="104" t="s">
        <v>2881</v>
      </c>
      <c r="Y490" s="78">
        <v>45874</v>
      </c>
      <c r="Z490" s="78">
        <v>45875</v>
      </c>
      <c r="AA490" s="78" t="s">
        <v>73</v>
      </c>
      <c r="AB490" s="78">
        <v>45991</v>
      </c>
      <c r="AC490" s="102">
        <f t="shared" si="42"/>
        <v>116</v>
      </c>
      <c r="AD490" s="72">
        <v>0</v>
      </c>
      <c r="AE490" s="76">
        <v>0</v>
      </c>
      <c r="AF490" s="72">
        <v>0</v>
      </c>
      <c r="AG490" s="79" t="s">
        <v>73</v>
      </c>
      <c r="AH490" s="102">
        <f t="shared" si="43"/>
        <v>0</v>
      </c>
      <c r="AI490" s="72">
        <v>0</v>
      </c>
      <c r="AJ490" s="76">
        <v>0</v>
      </c>
      <c r="AK490" s="72" t="s">
        <v>73</v>
      </c>
      <c r="AL490" s="80" t="s">
        <v>73</v>
      </c>
      <c r="AM490" s="72">
        <v>0</v>
      </c>
      <c r="AN490" s="80" t="s">
        <v>73</v>
      </c>
      <c r="AO490" s="80" t="s">
        <v>73</v>
      </c>
      <c r="AP490" s="80" t="s">
        <v>73</v>
      </c>
      <c r="AQ490" s="102">
        <f t="shared" si="44"/>
        <v>0</v>
      </c>
      <c r="AR490" s="102">
        <f t="shared" si="45"/>
        <v>11361600</v>
      </c>
      <c r="AS490" s="72" t="s">
        <v>319</v>
      </c>
      <c r="AT490" s="76">
        <v>0</v>
      </c>
      <c r="AU490" s="72" t="s">
        <v>319</v>
      </c>
      <c r="AV490" s="76">
        <v>0</v>
      </c>
      <c r="AW490" s="81" t="s">
        <v>73</v>
      </c>
      <c r="AX490" s="82">
        <v>0</v>
      </c>
      <c r="AY490" s="143">
        <f t="shared" si="46"/>
        <v>11361600</v>
      </c>
      <c r="AZ490" s="84">
        <f t="shared" si="47"/>
        <v>0</v>
      </c>
      <c r="BA490" s="85">
        <v>0</v>
      </c>
      <c r="BB490" s="81" t="s">
        <v>73</v>
      </c>
      <c r="BC490" s="72" t="s">
        <v>123</v>
      </c>
      <c r="BD490" s="289" t="s">
        <v>6316</v>
      </c>
      <c r="BE490" s="71" t="s">
        <v>65</v>
      </c>
      <c r="BF490" s="71" t="s">
        <v>65</v>
      </c>
    </row>
    <row r="491" spans="2:58" x14ac:dyDescent="0.25">
      <c r="B491" s="71">
        <v>2025</v>
      </c>
      <c r="C491" s="71">
        <v>891780111</v>
      </c>
      <c r="D491" s="71" t="s">
        <v>63</v>
      </c>
      <c r="E491" s="102" t="s">
        <v>6315</v>
      </c>
      <c r="F491" s="72" t="s">
        <v>6314</v>
      </c>
      <c r="G491" s="72">
        <v>0</v>
      </c>
      <c r="H491" s="72" t="s">
        <v>71</v>
      </c>
      <c r="I491" s="72" t="s">
        <v>2884</v>
      </c>
      <c r="J491" s="104" t="s">
        <v>81</v>
      </c>
      <c r="K491" s="75" t="s">
        <v>5848</v>
      </c>
      <c r="L491" s="76">
        <v>11361600</v>
      </c>
      <c r="M491" s="72" t="s">
        <v>66</v>
      </c>
      <c r="N491" s="75" t="s">
        <v>6313</v>
      </c>
      <c r="O491" s="75">
        <v>72021780</v>
      </c>
      <c r="P491" s="75">
        <v>1707</v>
      </c>
      <c r="Q491" s="78">
        <v>45870</v>
      </c>
      <c r="R491" s="75">
        <v>7490134800</v>
      </c>
      <c r="S491" s="78">
        <v>45875</v>
      </c>
      <c r="T491" s="76">
        <v>11361600</v>
      </c>
      <c r="U491" s="76">
        <v>27665</v>
      </c>
      <c r="V491" s="72" t="s">
        <v>65</v>
      </c>
      <c r="W491" s="76">
        <v>1082939683</v>
      </c>
      <c r="X491" s="104" t="s">
        <v>2881</v>
      </c>
      <c r="Y491" s="78">
        <v>45874</v>
      </c>
      <c r="Z491" s="78">
        <v>45875</v>
      </c>
      <c r="AA491" s="78" t="s">
        <v>73</v>
      </c>
      <c r="AB491" s="78">
        <v>45991</v>
      </c>
      <c r="AC491" s="102">
        <f t="shared" si="42"/>
        <v>116</v>
      </c>
      <c r="AD491" s="72">
        <v>0</v>
      </c>
      <c r="AE491" s="76">
        <v>0</v>
      </c>
      <c r="AF491" s="72">
        <v>0</v>
      </c>
      <c r="AG491" s="79" t="s">
        <v>73</v>
      </c>
      <c r="AH491" s="102">
        <f t="shared" si="43"/>
        <v>0</v>
      </c>
      <c r="AI491" s="72">
        <v>1</v>
      </c>
      <c r="AJ491" s="76">
        <v>473400</v>
      </c>
      <c r="AK491" s="72" t="s">
        <v>73</v>
      </c>
      <c r="AL491" s="80" t="s">
        <v>73</v>
      </c>
      <c r="AM491" s="72">
        <v>0</v>
      </c>
      <c r="AN491" s="80" t="s">
        <v>73</v>
      </c>
      <c r="AO491" s="80" t="s">
        <v>73</v>
      </c>
      <c r="AP491" s="80" t="s">
        <v>73</v>
      </c>
      <c r="AQ491" s="102">
        <f t="shared" si="44"/>
        <v>0</v>
      </c>
      <c r="AR491" s="102">
        <f t="shared" si="45"/>
        <v>10888200</v>
      </c>
      <c r="AS491" s="72" t="s">
        <v>319</v>
      </c>
      <c r="AT491" s="76">
        <v>0</v>
      </c>
      <c r="AU491" s="72" t="s">
        <v>319</v>
      </c>
      <c r="AV491" s="76">
        <v>0</v>
      </c>
      <c r="AW491" s="81" t="s">
        <v>73</v>
      </c>
      <c r="AX491" s="82">
        <v>0</v>
      </c>
      <c r="AY491" s="143">
        <f t="shared" si="46"/>
        <v>10888200</v>
      </c>
      <c r="AZ491" s="84">
        <f t="shared" si="47"/>
        <v>0</v>
      </c>
      <c r="BA491" s="85">
        <v>0</v>
      </c>
      <c r="BB491" s="81" t="s">
        <v>73</v>
      </c>
      <c r="BC491" s="72" t="s">
        <v>123</v>
      </c>
      <c r="BD491" s="289" t="s">
        <v>6312</v>
      </c>
      <c r="BE491" s="71" t="s">
        <v>65</v>
      </c>
      <c r="BF491" s="71" t="s">
        <v>65</v>
      </c>
    </row>
    <row r="492" spans="2:58" x14ac:dyDescent="0.25">
      <c r="B492" s="71">
        <v>2025</v>
      </c>
      <c r="C492" s="71">
        <v>891780111</v>
      </c>
      <c r="D492" s="71" t="s">
        <v>63</v>
      </c>
      <c r="E492" s="102" t="s">
        <v>6311</v>
      </c>
      <c r="F492" s="72" t="s">
        <v>6310</v>
      </c>
      <c r="G492" s="72">
        <v>0</v>
      </c>
      <c r="H492" s="72" t="s">
        <v>71</v>
      </c>
      <c r="I492" s="72" t="s">
        <v>2884</v>
      </c>
      <c r="J492" s="104" t="s">
        <v>81</v>
      </c>
      <c r="K492" s="75" t="s">
        <v>6309</v>
      </c>
      <c r="L492" s="76">
        <v>11361600</v>
      </c>
      <c r="M492" s="72" t="s">
        <v>66</v>
      </c>
      <c r="N492" s="75" t="s">
        <v>6308</v>
      </c>
      <c r="O492" s="75">
        <v>45754167</v>
      </c>
      <c r="P492" s="75">
        <v>1707</v>
      </c>
      <c r="Q492" s="78">
        <v>45870</v>
      </c>
      <c r="R492" s="75">
        <v>7490134800</v>
      </c>
      <c r="S492" s="78">
        <v>45875</v>
      </c>
      <c r="T492" s="76">
        <v>11361600</v>
      </c>
      <c r="U492" s="76">
        <v>27664</v>
      </c>
      <c r="V492" s="72" t="s">
        <v>65</v>
      </c>
      <c r="W492" s="76">
        <v>1082939683</v>
      </c>
      <c r="X492" s="104" t="s">
        <v>2881</v>
      </c>
      <c r="Y492" s="78">
        <v>45874</v>
      </c>
      <c r="Z492" s="78">
        <v>45875</v>
      </c>
      <c r="AA492" s="78" t="s">
        <v>73</v>
      </c>
      <c r="AB492" s="78">
        <v>45991</v>
      </c>
      <c r="AC492" s="102">
        <f t="shared" si="42"/>
        <v>116</v>
      </c>
      <c r="AD492" s="72">
        <v>0</v>
      </c>
      <c r="AE492" s="76">
        <v>0</v>
      </c>
      <c r="AF492" s="72">
        <v>0</v>
      </c>
      <c r="AG492" s="79" t="s">
        <v>73</v>
      </c>
      <c r="AH492" s="102">
        <f t="shared" si="43"/>
        <v>0</v>
      </c>
      <c r="AI492" s="72">
        <v>1</v>
      </c>
      <c r="AJ492" s="76">
        <v>473400</v>
      </c>
      <c r="AK492" s="72" t="s">
        <v>73</v>
      </c>
      <c r="AL492" s="80" t="s">
        <v>73</v>
      </c>
      <c r="AM492" s="72">
        <v>0</v>
      </c>
      <c r="AN492" s="80" t="s">
        <v>73</v>
      </c>
      <c r="AO492" s="80" t="s">
        <v>73</v>
      </c>
      <c r="AP492" s="80" t="s">
        <v>73</v>
      </c>
      <c r="AQ492" s="102">
        <f t="shared" si="44"/>
        <v>0</v>
      </c>
      <c r="AR492" s="102">
        <f t="shared" si="45"/>
        <v>10888200</v>
      </c>
      <c r="AS492" s="72" t="s">
        <v>319</v>
      </c>
      <c r="AT492" s="76">
        <v>0</v>
      </c>
      <c r="AU492" s="72" t="s">
        <v>319</v>
      </c>
      <c r="AV492" s="76">
        <v>0</v>
      </c>
      <c r="AW492" s="81" t="s">
        <v>73</v>
      </c>
      <c r="AX492" s="82">
        <v>0</v>
      </c>
      <c r="AY492" s="143">
        <f t="shared" si="46"/>
        <v>10888200</v>
      </c>
      <c r="AZ492" s="84">
        <f t="shared" si="47"/>
        <v>0</v>
      </c>
      <c r="BA492" s="85">
        <v>0</v>
      </c>
      <c r="BB492" s="81" t="s">
        <v>73</v>
      </c>
      <c r="BC492" s="72" t="s">
        <v>123</v>
      </c>
      <c r="BD492" s="289" t="s">
        <v>6307</v>
      </c>
      <c r="BE492" s="71" t="s">
        <v>65</v>
      </c>
      <c r="BF492" s="71" t="s">
        <v>65</v>
      </c>
    </row>
    <row r="493" spans="2:58" x14ac:dyDescent="0.25">
      <c r="B493" s="71">
        <v>2025</v>
      </c>
      <c r="C493" s="71">
        <v>891780111</v>
      </c>
      <c r="D493" s="71" t="s">
        <v>63</v>
      </c>
      <c r="E493" s="102" t="s">
        <v>6306</v>
      </c>
      <c r="F493" s="72" t="s">
        <v>6305</v>
      </c>
      <c r="G493" s="72">
        <v>0</v>
      </c>
      <c r="H493" s="72" t="s">
        <v>71</v>
      </c>
      <c r="I493" s="72" t="s">
        <v>2884</v>
      </c>
      <c r="J493" s="104" t="s">
        <v>81</v>
      </c>
      <c r="K493" s="75" t="s">
        <v>4317</v>
      </c>
      <c r="L493" s="76">
        <v>11361600</v>
      </c>
      <c r="M493" s="72" t="s">
        <v>66</v>
      </c>
      <c r="N493" s="75" t="s">
        <v>6304</v>
      </c>
      <c r="O493" s="75">
        <v>3730769</v>
      </c>
      <c r="P493" s="75">
        <v>1707</v>
      </c>
      <c r="Q493" s="78">
        <v>45870</v>
      </c>
      <c r="R493" s="75">
        <v>7490134800</v>
      </c>
      <c r="S493" s="78">
        <v>45875</v>
      </c>
      <c r="T493" s="76">
        <v>11361600</v>
      </c>
      <c r="U493" s="76">
        <v>27663</v>
      </c>
      <c r="V493" s="72" t="s">
        <v>65</v>
      </c>
      <c r="W493" s="76">
        <v>1082939683</v>
      </c>
      <c r="X493" s="104" t="s">
        <v>2881</v>
      </c>
      <c r="Y493" s="78">
        <v>45874</v>
      </c>
      <c r="Z493" s="78">
        <v>45875</v>
      </c>
      <c r="AA493" s="78" t="s">
        <v>73</v>
      </c>
      <c r="AB493" s="78">
        <v>45991</v>
      </c>
      <c r="AC493" s="102">
        <f t="shared" si="42"/>
        <v>116</v>
      </c>
      <c r="AD493" s="72">
        <v>0</v>
      </c>
      <c r="AE493" s="76">
        <v>0</v>
      </c>
      <c r="AF493" s="72">
        <v>0</v>
      </c>
      <c r="AG493" s="79" t="s">
        <v>73</v>
      </c>
      <c r="AH493" s="102">
        <f t="shared" si="43"/>
        <v>0</v>
      </c>
      <c r="AI493" s="72">
        <v>1</v>
      </c>
      <c r="AJ493" s="76">
        <v>473400</v>
      </c>
      <c r="AK493" s="72" t="s">
        <v>73</v>
      </c>
      <c r="AL493" s="80" t="s">
        <v>73</v>
      </c>
      <c r="AM493" s="72">
        <v>0</v>
      </c>
      <c r="AN493" s="80" t="s">
        <v>73</v>
      </c>
      <c r="AO493" s="80" t="s">
        <v>73</v>
      </c>
      <c r="AP493" s="80" t="s">
        <v>73</v>
      </c>
      <c r="AQ493" s="102">
        <f t="shared" si="44"/>
        <v>0</v>
      </c>
      <c r="AR493" s="102">
        <f t="shared" si="45"/>
        <v>10888200</v>
      </c>
      <c r="AS493" s="72" t="s">
        <v>319</v>
      </c>
      <c r="AT493" s="76">
        <v>0</v>
      </c>
      <c r="AU493" s="72" t="s">
        <v>319</v>
      </c>
      <c r="AV493" s="76">
        <v>0</v>
      </c>
      <c r="AW493" s="81" t="s">
        <v>73</v>
      </c>
      <c r="AX493" s="82">
        <v>0</v>
      </c>
      <c r="AY493" s="143">
        <f t="shared" si="46"/>
        <v>10888200</v>
      </c>
      <c r="AZ493" s="84">
        <f t="shared" si="47"/>
        <v>0</v>
      </c>
      <c r="BA493" s="85">
        <v>0</v>
      </c>
      <c r="BB493" s="81" t="s">
        <v>73</v>
      </c>
      <c r="BC493" s="72" t="s">
        <v>123</v>
      </c>
      <c r="BD493" s="289" t="s">
        <v>6303</v>
      </c>
      <c r="BE493" s="71" t="s">
        <v>65</v>
      </c>
      <c r="BF493" s="71" t="s">
        <v>65</v>
      </c>
    </row>
    <row r="494" spans="2:58" x14ac:dyDescent="0.25">
      <c r="B494" s="71">
        <v>2025</v>
      </c>
      <c r="C494" s="71">
        <v>891780111</v>
      </c>
      <c r="D494" s="71" t="s">
        <v>63</v>
      </c>
      <c r="E494" s="102" t="s">
        <v>6302</v>
      </c>
      <c r="F494" s="72" t="s">
        <v>6301</v>
      </c>
      <c r="G494" s="72">
        <v>0</v>
      </c>
      <c r="H494" s="72" t="s">
        <v>71</v>
      </c>
      <c r="I494" s="72" t="s">
        <v>2884</v>
      </c>
      <c r="J494" s="104" t="s">
        <v>81</v>
      </c>
      <c r="K494" s="75" t="s">
        <v>6300</v>
      </c>
      <c r="L494" s="76">
        <v>11361600</v>
      </c>
      <c r="M494" s="72" t="s">
        <v>66</v>
      </c>
      <c r="N494" s="75" t="s">
        <v>6299</v>
      </c>
      <c r="O494" s="75">
        <v>27024647</v>
      </c>
      <c r="P494" s="75">
        <v>1707</v>
      </c>
      <c r="Q494" s="78">
        <v>45870</v>
      </c>
      <c r="R494" s="75">
        <v>7490134800</v>
      </c>
      <c r="S494" s="78">
        <v>45875</v>
      </c>
      <c r="T494" s="76">
        <v>11361600</v>
      </c>
      <c r="U494" s="76">
        <v>27662</v>
      </c>
      <c r="V494" s="72" t="s">
        <v>65</v>
      </c>
      <c r="W494" s="76">
        <v>1082939683</v>
      </c>
      <c r="X494" s="104" t="s">
        <v>2881</v>
      </c>
      <c r="Y494" s="78">
        <v>45874</v>
      </c>
      <c r="Z494" s="78">
        <v>45875</v>
      </c>
      <c r="AA494" s="78" t="s">
        <v>73</v>
      </c>
      <c r="AB494" s="78">
        <v>45991</v>
      </c>
      <c r="AC494" s="102">
        <f t="shared" si="42"/>
        <v>116</v>
      </c>
      <c r="AD494" s="72">
        <v>0</v>
      </c>
      <c r="AE494" s="76">
        <v>0</v>
      </c>
      <c r="AF494" s="72">
        <v>0</v>
      </c>
      <c r="AG494" s="79" t="s">
        <v>73</v>
      </c>
      <c r="AH494" s="102">
        <f t="shared" si="43"/>
        <v>0</v>
      </c>
      <c r="AI494" s="72">
        <v>1</v>
      </c>
      <c r="AJ494" s="76">
        <v>473400</v>
      </c>
      <c r="AK494" s="72" t="s">
        <v>73</v>
      </c>
      <c r="AL494" s="80" t="s">
        <v>73</v>
      </c>
      <c r="AM494" s="72">
        <v>0</v>
      </c>
      <c r="AN494" s="80" t="s">
        <v>73</v>
      </c>
      <c r="AO494" s="80" t="s">
        <v>73</v>
      </c>
      <c r="AP494" s="80" t="s">
        <v>73</v>
      </c>
      <c r="AQ494" s="102">
        <f t="shared" si="44"/>
        <v>0</v>
      </c>
      <c r="AR494" s="102">
        <f t="shared" si="45"/>
        <v>10888200</v>
      </c>
      <c r="AS494" s="72" t="s">
        <v>319</v>
      </c>
      <c r="AT494" s="76">
        <v>0</v>
      </c>
      <c r="AU494" s="72" t="s">
        <v>319</v>
      </c>
      <c r="AV494" s="76">
        <v>0</v>
      </c>
      <c r="AW494" s="81" t="s">
        <v>73</v>
      </c>
      <c r="AX494" s="82">
        <v>0</v>
      </c>
      <c r="AY494" s="143">
        <f t="shared" si="46"/>
        <v>10888200</v>
      </c>
      <c r="AZ494" s="84">
        <f t="shared" si="47"/>
        <v>0</v>
      </c>
      <c r="BA494" s="85">
        <v>0</v>
      </c>
      <c r="BB494" s="81" t="s">
        <v>73</v>
      </c>
      <c r="BC494" s="72" t="s">
        <v>123</v>
      </c>
      <c r="BD494" s="289" t="s">
        <v>6298</v>
      </c>
      <c r="BE494" s="71" t="s">
        <v>65</v>
      </c>
      <c r="BF494" s="71" t="s">
        <v>65</v>
      </c>
    </row>
    <row r="495" spans="2:58" x14ac:dyDescent="0.25">
      <c r="B495" s="71">
        <v>2025</v>
      </c>
      <c r="C495" s="71">
        <v>891780111</v>
      </c>
      <c r="D495" s="71" t="s">
        <v>63</v>
      </c>
      <c r="E495" s="102" t="s">
        <v>6297</v>
      </c>
      <c r="F495" s="72" t="s">
        <v>6296</v>
      </c>
      <c r="G495" s="72">
        <v>0</v>
      </c>
      <c r="H495" s="72" t="s">
        <v>71</v>
      </c>
      <c r="I495" s="72" t="s">
        <v>2884</v>
      </c>
      <c r="J495" s="104" t="s">
        <v>81</v>
      </c>
      <c r="K495" s="75" t="s">
        <v>5088</v>
      </c>
      <c r="L495" s="76">
        <v>11361600</v>
      </c>
      <c r="M495" s="72" t="s">
        <v>66</v>
      </c>
      <c r="N495" s="75" t="s">
        <v>6295</v>
      </c>
      <c r="O495" s="75">
        <v>17977131</v>
      </c>
      <c r="P495" s="75">
        <v>1707</v>
      </c>
      <c r="Q495" s="78">
        <v>45870</v>
      </c>
      <c r="R495" s="75">
        <v>7490134800</v>
      </c>
      <c r="S495" s="78">
        <v>45875</v>
      </c>
      <c r="T495" s="76">
        <v>11361600</v>
      </c>
      <c r="U495" s="76">
        <v>27661</v>
      </c>
      <c r="V495" s="72" t="s">
        <v>65</v>
      </c>
      <c r="W495" s="76">
        <v>1082939683</v>
      </c>
      <c r="X495" s="104" t="s">
        <v>2881</v>
      </c>
      <c r="Y495" s="78">
        <v>45874</v>
      </c>
      <c r="Z495" s="78">
        <v>45875</v>
      </c>
      <c r="AA495" s="78" t="s">
        <v>73</v>
      </c>
      <c r="AB495" s="78">
        <v>45991</v>
      </c>
      <c r="AC495" s="102">
        <f t="shared" si="42"/>
        <v>116</v>
      </c>
      <c r="AD495" s="72">
        <v>0</v>
      </c>
      <c r="AE495" s="76">
        <v>0</v>
      </c>
      <c r="AF495" s="72">
        <v>0</v>
      </c>
      <c r="AG495" s="79" t="s">
        <v>73</v>
      </c>
      <c r="AH495" s="102">
        <f t="shared" si="43"/>
        <v>0</v>
      </c>
      <c r="AI495" s="72">
        <v>1</v>
      </c>
      <c r="AJ495" s="76">
        <v>473400</v>
      </c>
      <c r="AK495" s="72" t="s">
        <v>73</v>
      </c>
      <c r="AL495" s="80" t="s">
        <v>73</v>
      </c>
      <c r="AM495" s="72">
        <v>0</v>
      </c>
      <c r="AN495" s="80" t="s">
        <v>73</v>
      </c>
      <c r="AO495" s="80" t="s">
        <v>73</v>
      </c>
      <c r="AP495" s="80" t="s">
        <v>73</v>
      </c>
      <c r="AQ495" s="102">
        <f t="shared" si="44"/>
        <v>0</v>
      </c>
      <c r="AR495" s="102">
        <f t="shared" si="45"/>
        <v>10888200</v>
      </c>
      <c r="AS495" s="72" t="s">
        <v>319</v>
      </c>
      <c r="AT495" s="76">
        <v>0</v>
      </c>
      <c r="AU495" s="72" t="s">
        <v>319</v>
      </c>
      <c r="AV495" s="76">
        <v>0</v>
      </c>
      <c r="AW495" s="81" t="s">
        <v>73</v>
      </c>
      <c r="AX495" s="82">
        <v>0</v>
      </c>
      <c r="AY495" s="143">
        <f t="shared" si="46"/>
        <v>10888200</v>
      </c>
      <c r="AZ495" s="84">
        <f t="shared" si="47"/>
        <v>0</v>
      </c>
      <c r="BA495" s="85">
        <v>0</v>
      </c>
      <c r="BB495" s="81" t="s">
        <v>73</v>
      </c>
      <c r="BC495" s="72" t="s">
        <v>123</v>
      </c>
      <c r="BD495" s="289" t="s">
        <v>6294</v>
      </c>
      <c r="BE495" s="71" t="s">
        <v>65</v>
      </c>
      <c r="BF495" s="71" t="s">
        <v>65</v>
      </c>
    </row>
    <row r="496" spans="2:58" x14ac:dyDescent="0.25">
      <c r="B496" s="71">
        <v>2025</v>
      </c>
      <c r="C496" s="71">
        <v>891780111</v>
      </c>
      <c r="D496" s="71" t="s">
        <v>63</v>
      </c>
      <c r="E496" s="102" t="s">
        <v>6293</v>
      </c>
      <c r="F496" s="72" t="s">
        <v>6292</v>
      </c>
      <c r="G496" s="72">
        <v>0</v>
      </c>
      <c r="H496" s="72" t="s">
        <v>71</v>
      </c>
      <c r="I496" s="72" t="s">
        <v>2884</v>
      </c>
      <c r="J496" s="104" t="s">
        <v>81</v>
      </c>
      <c r="K496" s="75" t="s">
        <v>4239</v>
      </c>
      <c r="L496" s="76">
        <v>11361600</v>
      </c>
      <c r="M496" s="72" t="s">
        <v>66</v>
      </c>
      <c r="N496" s="75" t="s">
        <v>6291</v>
      </c>
      <c r="O496" s="75">
        <v>73229943</v>
      </c>
      <c r="P496" s="75">
        <v>1707</v>
      </c>
      <c r="Q496" s="78">
        <v>45870</v>
      </c>
      <c r="R496" s="75">
        <v>7490134800</v>
      </c>
      <c r="S496" s="78">
        <v>45875</v>
      </c>
      <c r="T496" s="76">
        <v>11361600</v>
      </c>
      <c r="U496" s="76">
        <v>27660</v>
      </c>
      <c r="V496" s="72" t="s">
        <v>65</v>
      </c>
      <c r="W496" s="76">
        <v>1082939683</v>
      </c>
      <c r="X496" s="104" t="s">
        <v>2881</v>
      </c>
      <c r="Y496" s="78">
        <v>45874</v>
      </c>
      <c r="Z496" s="78">
        <v>45875</v>
      </c>
      <c r="AA496" s="78" t="s">
        <v>73</v>
      </c>
      <c r="AB496" s="78">
        <v>45991</v>
      </c>
      <c r="AC496" s="102">
        <f t="shared" si="42"/>
        <v>116</v>
      </c>
      <c r="AD496" s="72">
        <v>0</v>
      </c>
      <c r="AE496" s="76">
        <v>0</v>
      </c>
      <c r="AF496" s="72">
        <v>0</v>
      </c>
      <c r="AG496" s="79" t="s">
        <v>73</v>
      </c>
      <c r="AH496" s="102">
        <f t="shared" si="43"/>
        <v>0</v>
      </c>
      <c r="AI496" s="72">
        <v>1</v>
      </c>
      <c r="AJ496" s="76">
        <v>473400</v>
      </c>
      <c r="AK496" s="72" t="s">
        <v>73</v>
      </c>
      <c r="AL496" s="80" t="s">
        <v>73</v>
      </c>
      <c r="AM496" s="72">
        <v>0</v>
      </c>
      <c r="AN496" s="80" t="s">
        <v>73</v>
      </c>
      <c r="AO496" s="80" t="s">
        <v>73</v>
      </c>
      <c r="AP496" s="80" t="s">
        <v>73</v>
      </c>
      <c r="AQ496" s="102">
        <f t="shared" si="44"/>
        <v>0</v>
      </c>
      <c r="AR496" s="102">
        <f t="shared" si="45"/>
        <v>10888200</v>
      </c>
      <c r="AS496" s="72" t="s">
        <v>319</v>
      </c>
      <c r="AT496" s="76">
        <v>0</v>
      </c>
      <c r="AU496" s="72" t="s">
        <v>319</v>
      </c>
      <c r="AV496" s="76">
        <v>0</v>
      </c>
      <c r="AW496" s="81" t="s">
        <v>73</v>
      </c>
      <c r="AX496" s="82">
        <v>0</v>
      </c>
      <c r="AY496" s="143">
        <f t="shared" si="46"/>
        <v>10888200</v>
      </c>
      <c r="AZ496" s="84">
        <f t="shared" si="47"/>
        <v>0</v>
      </c>
      <c r="BA496" s="85">
        <v>0</v>
      </c>
      <c r="BB496" s="81" t="s">
        <v>73</v>
      </c>
      <c r="BC496" s="72" t="s">
        <v>123</v>
      </c>
      <c r="BD496" s="289" t="s">
        <v>6290</v>
      </c>
      <c r="BE496" s="71" t="s">
        <v>65</v>
      </c>
      <c r="BF496" s="71" t="s">
        <v>65</v>
      </c>
    </row>
    <row r="497" spans="2:58" x14ac:dyDescent="0.25">
      <c r="B497" s="71">
        <v>2025</v>
      </c>
      <c r="C497" s="71">
        <v>891780111</v>
      </c>
      <c r="D497" s="71" t="s">
        <v>63</v>
      </c>
      <c r="E497" s="102" t="s">
        <v>6289</v>
      </c>
      <c r="F497" s="72" t="s">
        <v>6288</v>
      </c>
      <c r="G497" s="72">
        <v>0</v>
      </c>
      <c r="H497" s="72" t="s">
        <v>71</v>
      </c>
      <c r="I497" s="72" t="s">
        <v>2884</v>
      </c>
      <c r="J497" s="104" t="s">
        <v>81</v>
      </c>
      <c r="K497" s="75" t="s">
        <v>2895</v>
      </c>
      <c r="L497" s="76">
        <v>11361600</v>
      </c>
      <c r="M497" s="72" t="s">
        <v>66</v>
      </c>
      <c r="N497" s="75" t="s">
        <v>6287</v>
      </c>
      <c r="O497" s="75">
        <v>1049565749</v>
      </c>
      <c r="P497" s="75">
        <v>1707</v>
      </c>
      <c r="Q497" s="78">
        <v>45870</v>
      </c>
      <c r="R497" s="75">
        <v>7490134800</v>
      </c>
      <c r="S497" s="78">
        <v>45875</v>
      </c>
      <c r="T497" s="76">
        <v>11361600</v>
      </c>
      <c r="U497" s="76">
        <v>27659</v>
      </c>
      <c r="V497" s="72" t="s">
        <v>65</v>
      </c>
      <c r="W497" s="76">
        <v>1082939683</v>
      </c>
      <c r="X497" s="104" t="s">
        <v>2881</v>
      </c>
      <c r="Y497" s="78">
        <v>45874</v>
      </c>
      <c r="Z497" s="78">
        <v>45875</v>
      </c>
      <c r="AA497" s="78" t="s">
        <v>73</v>
      </c>
      <c r="AB497" s="78">
        <v>45991</v>
      </c>
      <c r="AC497" s="102">
        <f t="shared" si="42"/>
        <v>116</v>
      </c>
      <c r="AD497" s="72">
        <v>0</v>
      </c>
      <c r="AE497" s="76">
        <v>0</v>
      </c>
      <c r="AF497" s="72">
        <v>0</v>
      </c>
      <c r="AG497" s="79" t="s">
        <v>73</v>
      </c>
      <c r="AH497" s="102">
        <f t="shared" si="43"/>
        <v>0</v>
      </c>
      <c r="AI497" s="72">
        <v>0</v>
      </c>
      <c r="AJ497" s="76">
        <v>0</v>
      </c>
      <c r="AK497" s="72" t="s">
        <v>73</v>
      </c>
      <c r="AL497" s="80" t="s">
        <v>73</v>
      </c>
      <c r="AM497" s="72">
        <v>0</v>
      </c>
      <c r="AN497" s="80" t="s">
        <v>73</v>
      </c>
      <c r="AO497" s="80" t="s">
        <v>73</v>
      </c>
      <c r="AP497" s="80" t="s">
        <v>73</v>
      </c>
      <c r="AQ497" s="102">
        <f t="shared" si="44"/>
        <v>0</v>
      </c>
      <c r="AR497" s="102">
        <f t="shared" si="45"/>
        <v>11361600</v>
      </c>
      <c r="AS497" s="72" t="s">
        <v>319</v>
      </c>
      <c r="AT497" s="76">
        <v>0</v>
      </c>
      <c r="AU497" s="72" t="s">
        <v>319</v>
      </c>
      <c r="AV497" s="76">
        <v>0</v>
      </c>
      <c r="AW497" s="81" t="s">
        <v>73</v>
      </c>
      <c r="AX497" s="82">
        <v>0</v>
      </c>
      <c r="AY497" s="143">
        <f t="shared" si="46"/>
        <v>11361600</v>
      </c>
      <c r="AZ497" s="84">
        <f t="shared" si="47"/>
        <v>0</v>
      </c>
      <c r="BA497" s="85">
        <v>0</v>
      </c>
      <c r="BB497" s="81" t="s">
        <v>73</v>
      </c>
      <c r="BC497" s="72" t="s">
        <v>123</v>
      </c>
      <c r="BD497" s="289" t="s">
        <v>6286</v>
      </c>
      <c r="BE497" s="71" t="s">
        <v>65</v>
      </c>
      <c r="BF497" s="71" t="s">
        <v>65</v>
      </c>
    </row>
    <row r="498" spans="2:58" x14ac:dyDescent="0.25">
      <c r="B498" s="71">
        <v>2025</v>
      </c>
      <c r="C498" s="71">
        <v>891780111</v>
      </c>
      <c r="D498" s="71" t="s">
        <v>63</v>
      </c>
      <c r="E498" s="102" t="s">
        <v>6285</v>
      </c>
      <c r="F498" s="72" t="s">
        <v>6284</v>
      </c>
      <c r="G498" s="72">
        <v>0</v>
      </c>
      <c r="H498" s="72" t="s">
        <v>71</v>
      </c>
      <c r="I498" s="72" t="s">
        <v>2884</v>
      </c>
      <c r="J498" s="104" t="s">
        <v>81</v>
      </c>
      <c r="K498" s="75" t="s">
        <v>2895</v>
      </c>
      <c r="L498" s="76">
        <v>11361600</v>
      </c>
      <c r="M498" s="72" t="s">
        <v>66</v>
      </c>
      <c r="N498" s="75" t="s">
        <v>6283</v>
      </c>
      <c r="O498" s="75">
        <v>19790792</v>
      </c>
      <c r="P498" s="75">
        <v>1707</v>
      </c>
      <c r="Q498" s="78">
        <v>45870</v>
      </c>
      <c r="R498" s="75">
        <v>7490134800</v>
      </c>
      <c r="S498" s="78">
        <v>45875</v>
      </c>
      <c r="T498" s="76">
        <v>11361600</v>
      </c>
      <c r="U498" s="76">
        <v>27658</v>
      </c>
      <c r="V498" s="72" t="s">
        <v>65</v>
      </c>
      <c r="W498" s="76">
        <v>1082939683</v>
      </c>
      <c r="X498" s="104" t="s">
        <v>2881</v>
      </c>
      <c r="Y498" s="78">
        <v>45874</v>
      </c>
      <c r="Z498" s="78">
        <v>45875</v>
      </c>
      <c r="AA498" s="78" t="s">
        <v>73</v>
      </c>
      <c r="AB498" s="78">
        <v>45991</v>
      </c>
      <c r="AC498" s="102">
        <f t="shared" si="42"/>
        <v>116</v>
      </c>
      <c r="AD498" s="72">
        <v>0</v>
      </c>
      <c r="AE498" s="76">
        <v>0</v>
      </c>
      <c r="AF498" s="72">
        <v>0</v>
      </c>
      <c r="AG498" s="79" t="s">
        <v>73</v>
      </c>
      <c r="AH498" s="102">
        <f t="shared" si="43"/>
        <v>0</v>
      </c>
      <c r="AI498" s="72">
        <v>0</v>
      </c>
      <c r="AJ498" s="76">
        <v>0</v>
      </c>
      <c r="AK498" s="72" t="s">
        <v>73</v>
      </c>
      <c r="AL498" s="80" t="s">
        <v>73</v>
      </c>
      <c r="AM498" s="72">
        <v>0</v>
      </c>
      <c r="AN498" s="80" t="s">
        <v>73</v>
      </c>
      <c r="AO498" s="80" t="s">
        <v>73</v>
      </c>
      <c r="AP498" s="80" t="s">
        <v>73</v>
      </c>
      <c r="AQ498" s="102">
        <f t="shared" si="44"/>
        <v>0</v>
      </c>
      <c r="AR498" s="102">
        <f t="shared" si="45"/>
        <v>11361600</v>
      </c>
      <c r="AS498" s="72" t="s">
        <v>319</v>
      </c>
      <c r="AT498" s="76">
        <v>0</v>
      </c>
      <c r="AU498" s="72" t="s">
        <v>319</v>
      </c>
      <c r="AV498" s="76">
        <v>0</v>
      </c>
      <c r="AW498" s="81" t="s">
        <v>73</v>
      </c>
      <c r="AX498" s="82">
        <v>0</v>
      </c>
      <c r="AY498" s="143">
        <f t="shared" si="46"/>
        <v>11361600</v>
      </c>
      <c r="AZ498" s="84">
        <f t="shared" si="47"/>
        <v>0</v>
      </c>
      <c r="BA498" s="85">
        <v>0</v>
      </c>
      <c r="BB498" s="81" t="s">
        <v>73</v>
      </c>
      <c r="BC498" s="72" t="s">
        <v>123</v>
      </c>
      <c r="BD498" s="289" t="s">
        <v>6282</v>
      </c>
      <c r="BE498" s="71" t="s">
        <v>65</v>
      </c>
      <c r="BF498" s="71" t="s">
        <v>65</v>
      </c>
    </row>
    <row r="499" spans="2:58" x14ac:dyDescent="0.25">
      <c r="B499" s="71">
        <v>2025</v>
      </c>
      <c r="C499" s="71">
        <v>891780111</v>
      </c>
      <c r="D499" s="71" t="s">
        <v>63</v>
      </c>
      <c r="E499" s="102" t="s">
        <v>6281</v>
      </c>
      <c r="F499" s="72" t="s">
        <v>6280</v>
      </c>
      <c r="G499" s="72">
        <v>0</v>
      </c>
      <c r="H499" s="72" t="s">
        <v>71</v>
      </c>
      <c r="I499" s="72" t="s">
        <v>2884</v>
      </c>
      <c r="J499" s="104" t="s">
        <v>81</v>
      </c>
      <c r="K499" s="75" t="s">
        <v>6279</v>
      </c>
      <c r="L499" s="76">
        <v>11361600</v>
      </c>
      <c r="M499" s="72" t="s">
        <v>66</v>
      </c>
      <c r="N499" s="75" t="s">
        <v>6278</v>
      </c>
      <c r="O499" s="75">
        <v>32581236</v>
      </c>
      <c r="P499" s="75">
        <v>1707</v>
      </c>
      <c r="Q499" s="78">
        <v>45870</v>
      </c>
      <c r="R499" s="75">
        <v>7490134800</v>
      </c>
      <c r="S499" s="78">
        <v>45875</v>
      </c>
      <c r="T499" s="76">
        <v>11361600</v>
      </c>
      <c r="U499" s="76">
        <v>27657</v>
      </c>
      <c r="V499" s="72" t="s">
        <v>65</v>
      </c>
      <c r="W499" s="76">
        <v>1082939683</v>
      </c>
      <c r="X499" s="104" t="s">
        <v>2881</v>
      </c>
      <c r="Y499" s="78">
        <v>45874</v>
      </c>
      <c r="Z499" s="78">
        <v>45875</v>
      </c>
      <c r="AA499" s="78" t="s">
        <v>73</v>
      </c>
      <c r="AB499" s="78">
        <v>45991</v>
      </c>
      <c r="AC499" s="102">
        <f t="shared" si="42"/>
        <v>116</v>
      </c>
      <c r="AD499" s="72">
        <v>0</v>
      </c>
      <c r="AE499" s="76">
        <v>0</v>
      </c>
      <c r="AF499" s="72">
        <v>0</v>
      </c>
      <c r="AG499" s="79" t="s">
        <v>73</v>
      </c>
      <c r="AH499" s="102">
        <f t="shared" si="43"/>
        <v>0</v>
      </c>
      <c r="AI499" s="72">
        <v>0</v>
      </c>
      <c r="AJ499" s="76">
        <v>0</v>
      </c>
      <c r="AK499" s="72" t="s">
        <v>73</v>
      </c>
      <c r="AL499" s="80" t="s">
        <v>73</v>
      </c>
      <c r="AM499" s="72">
        <v>0</v>
      </c>
      <c r="AN499" s="80" t="s">
        <v>73</v>
      </c>
      <c r="AO499" s="80" t="s">
        <v>73</v>
      </c>
      <c r="AP499" s="80" t="s">
        <v>73</v>
      </c>
      <c r="AQ499" s="102">
        <f t="shared" si="44"/>
        <v>0</v>
      </c>
      <c r="AR499" s="102">
        <f t="shared" si="45"/>
        <v>11361600</v>
      </c>
      <c r="AS499" s="72" t="s">
        <v>319</v>
      </c>
      <c r="AT499" s="76">
        <v>0</v>
      </c>
      <c r="AU499" s="72" t="s">
        <v>319</v>
      </c>
      <c r="AV499" s="76">
        <v>0</v>
      </c>
      <c r="AW499" s="81" t="s">
        <v>73</v>
      </c>
      <c r="AX499" s="82">
        <v>0</v>
      </c>
      <c r="AY499" s="143">
        <f t="shared" si="46"/>
        <v>11361600</v>
      </c>
      <c r="AZ499" s="84">
        <f t="shared" si="47"/>
        <v>0</v>
      </c>
      <c r="BA499" s="85">
        <v>0</v>
      </c>
      <c r="BB499" s="81" t="s">
        <v>73</v>
      </c>
      <c r="BC499" s="72" t="s">
        <v>123</v>
      </c>
      <c r="BD499" s="289" t="s">
        <v>6277</v>
      </c>
      <c r="BE499" s="71" t="s">
        <v>65</v>
      </c>
      <c r="BF499" s="71" t="s">
        <v>65</v>
      </c>
    </row>
    <row r="500" spans="2:58" x14ac:dyDescent="0.25">
      <c r="B500" s="71">
        <v>2025</v>
      </c>
      <c r="C500" s="71">
        <v>891780111</v>
      </c>
      <c r="D500" s="71" t="s">
        <v>63</v>
      </c>
      <c r="E500" s="102" t="s">
        <v>6276</v>
      </c>
      <c r="F500" s="102" t="s">
        <v>6275</v>
      </c>
      <c r="G500" s="72">
        <v>0</v>
      </c>
      <c r="H500" s="72" t="s">
        <v>71</v>
      </c>
      <c r="I500" s="72" t="s">
        <v>2884</v>
      </c>
      <c r="J500" s="104" t="s">
        <v>81</v>
      </c>
      <c r="K500" s="75" t="s">
        <v>2895</v>
      </c>
      <c r="L500" s="76">
        <v>11361600</v>
      </c>
      <c r="M500" s="72" t="s">
        <v>66</v>
      </c>
      <c r="N500" s="75" t="s">
        <v>6274</v>
      </c>
      <c r="O500" s="75">
        <v>55300093</v>
      </c>
      <c r="P500" s="75">
        <v>1707</v>
      </c>
      <c r="Q500" s="78">
        <v>45870</v>
      </c>
      <c r="R500" s="75">
        <v>7490134800</v>
      </c>
      <c r="S500" s="78">
        <v>45875</v>
      </c>
      <c r="T500" s="76">
        <v>11361600</v>
      </c>
      <c r="U500" s="76">
        <v>27656</v>
      </c>
      <c r="V500" s="72" t="s">
        <v>65</v>
      </c>
      <c r="W500" s="76">
        <v>1082939683</v>
      </c>
      <c r="X500" s="104" t="s">
        <v>2881</v>
      </c>
      <c r="Y500" s="78">
        <v>45874</v>
      </c>
      <c r="Z500" s="78">
        <v>45875</v>
      </c>
      <c r="AA500" s="78" t="s">
        <v>73</v>
      </c>
      <c r="AB500" s="78">
        <v>45991</v>
      </c>
      <c r="AC500" s="102">
        <f t="shared" si="42"/>
        <v>116</v>
      </c>
      <c r="AD500" s="72">
        <v>0</v>
      </c>
      <c r="AE500" s="76">
        <v>0</v>
      </c>
      <c r="AF500" s="72">
        <v>0</v>
      </c>
      <c r="AG500" s="79" t="s">
        <v>73</v>
      </c>
      <c r="AH500" s="102">
        <f t="shared" si="43"/>
        <v>0</v>
      </c>
      <c r="AI500" s="72">
        <v>1</v>
      </c>
      <c r="AJ500" s="76">
        <v>473400</v>
      </c>
      <c r="AK500" s="72" t="s">
        <v>73</v>
      </c>
      <c r="AL500" s="80" t="s">
        <v>73</v>
      </c>
      <c r="AM500" s="72">
        <v>0</v>
      </c>
      <c r="AN500" s="80" t="s">
        <v>73</v>
      </c>
      <c r="AO500" s="80" t="s">
        <v>73</v>
      </c>
      <c r="AP500" s="80" t="s">
        <v>73</v>
      </c>
      <c r="AQ500" s="102">
        <f t="shared" si="44"/>
        <v>0</v>
      </c>
      <c r="AR500" s="102">
        <f t="shared" si="45"/>
        <v>10888200</v>
      </c>
      <c r="AS500" s="72" t="s">
        <v>319</v>
      </c>
      <c r="AT500" s="76">
        <v>0</v>
      </c>
      <c r="AU500" s="72" t="s">
        <v>319</v>
      </c>
      <c r="AV500" s="76">
        <v>0</v>
      </c>
      <c r="AW500" s="81" t="s">
        <v>73</v>
      </c>
      <c r="AX500" s="82">
        <v>0</v>
      </c>
      <c r="AY500" s="143">
        <f t="shared" si="46"/>
        <v>10888200</v>
      </c>
      <c r="AZ500" s="84">
        <f t="shared" si="47"/>
        <v>0</v>
      </c>
      <c r="BA500" s="85">
        <v>0</v>
      </c>
      <c r="BB500" s="81" t="s">
        <v>73</v>
      </c>
      <c r="BC500" s="72" t="s">
        <v>123</v>
      </c>
      <c r="BD500" s="289" t="s">
        <v>6273</v>
      </c>
      <c r="BE500" s="71" t="s">
        <v>65</v>
      </c>
      <c r="BF500" s="71" t="s">
        <v>65</v>
      </c>
    </row>
    <row r="501" spans="2:58" x14ac:dyDescent="0.25">
      <c r="B501" s="71">
        <v>2025</v>
      </c>
      <c r="C501" s="71">
        <v>891780111</v>
      </c>
      <c r="D501" s="71" t="s">
        <v>63</v>
      </c>
      <c r="E501" s="102" t="s">
        <v>6272</v>
      </c>
      <c r="F501" s="72" t="s">
        <v>6271</v>
      </c>
      <c r="G501" s="72">
        <v>0</v>
      </c>
      <c r="H501" s="72" t="s">
        <v>71</v>
      </c>
      <c r="I501" s="72" t="s">
        <v>2884</v>
      </c>
      <c r="J501" s="104" t="s">
        <v>81</v>
      </c>
      <c r="K501" s="75" t="s">
        <v>4555</v>
      </c>
      <c r="L501" s="76">
        <v>11361600</v>
      </c>
      <c r="M501" s="72" t="s">
        <v>66</v>
      </c>
      <c r="N501" s="75" t="s">
        <v>6270</v>
      </c>
      <c r="O501" s="75">
        <v>72181392</v>
      </c>
      <c r="P501" s="75">
        <v>1707</v>
      </c>
      <c r="Q501" s="78">
        <v>45870</v>
      </c>
      <c r="R501" s="75">
        <v>7490134800</v>
      </c>
      <c r="S501" s="78">
        <v>45875</v>
      </c>
      <c r="T501" s="76">
        <v>11361600</v>
      </c>
      <c r="U501" s="76">
        <v>27630</v>
      </c>
      <c r="V501" s="72" t="s">
        <v>65</v>
      </c>
      <c r="W501" s="76">
        <v>1082939683</v>
      </c>
      <c r="X501" s="104" t="s">
        <v>2881</v>
      </c>
      <c r="Y501" s="78">
        <v>45874</v>
      </c>
      <c r="Z501" s="78">
        <v>45875</v>
      </c>
      <c r="AA501" s="78" t="s">
        <v>73</v>
      </c>
      <c r="AB501" s="78">
        <v>45991</v>
      </c>
      <c r="AC501" s="102">
        <f t="shared" si="42"/>
        <v>116</v>
      </c>
      <c r="AD501" s="72">
        <v>0</v>
      </c>
      <c r="AE501" s="76">
        <v>0</v>
      </c>
      <c r="AF501" s="72">
        <v>0</v>
      </c>
      <c r="AG501" s="79" t="s">
        <v>73</v>
      </c>
      <c r="AH501" s="102">
        <f t="shared" si="43"/>
        <v>0</v>
      </c>
      <c r="AI501" s="72">
        <v>1</v>
      </c>
      <c r="AJ501" s="76">
        <v>473400</v>
      </c>
      <c r="AK501" s="72" t="s">
        <v>73</v>
      </c>
      <c r="AL501" s="80" t="s">
        <v>73</v>
      </c>
      <c r="AM501" s="72">
        <v>0</v>
      </c>
      <c r="AN501" s="80" t="s">
        <v>73</v>
      </c>
      <c r="AO501" s="80" t="s">
        <v>73</v>
      </c>
      <c r="AP501" s="80" t="s">
        <v>73</v>
      </c>
      <c r="AQ501" s="102">
        <f t="shared" si="44"/>
        <v>0</v>
      </c>
      <c r="AR501" s="102">
        <f t="shared" si="45"/>
        <v>10888200</v>
      </c>
      <c r="AS501" s="72" t="s">
        <v>319</v>
      </c>
      <c r="AT501" s="76">
        <v>0</v>
      </c>
      <c r="AU501" s="72" t="s">
        <v>319</v>
      </c>
      <c r="AV501" s="76">
        <v>0</v>
      </c>
      <c r="AW501" s="81" t="s">
        <v>73</v>
      </c>
      <c r="AX501" s="82">
        <v>0</v>
      </c>
      <c r="AY501" s="143">
        <f t="shared" si="46"/>
        <v>10888200</v>
      </c>
      <c r="AZ501" s="84">
        <f t="shared" si="47"/>
        <v>0</v>
      </c>
      <c r="BA501" s="85">
        <v>0</v>
      </c>
      <c r="BB501" s="81" t="s">
        <v>73</v>
      </c>
      <c r="BC501" s="72" t="s">
        <v>123</v>
      </c>
      <c r="BD501" s="289" t="s">
        <v>6269</v>
      </c>
      <c r="BE501" s="71" t="s">
        <v>65</v>
      </c>
      <c r="BF501" s="71" t="s">
        <v>65</v>
      </c>
    </row>
    <row r="502" spans="2:58" x14ac:dyDescent="0.25">
      <c r="B502" s="71">
        <v>2025</v>
      </c>
      <c r="C502" s="71">
        <v>891780111</v>
      </c>
      <c r="D502" s="71" t="s">
        <v>63</v>
      </c>
      <c r="E502" s="102" t="s">
        <v>6268</v>
      </c>
      <c r="F502" s="72" t="s">
        <v>6267</v>
      </c>
      <c r="G502" s="72">
        <v>0</v>
      </c>
      <c r="H502" s="72" t="s">
        <v>71</v>
      </c>
      <c r="I502" s="72" t="s">
        <v>2884</v>
      </c>
      <c r="J502" s="104" t="s">
        <v>81</v>
      </c>
      <c r="K502" s="75" t="s">
        <v>4239</v>
      </c>
      <c r="L502" s="76">
        <v>11361600</v>
      </c>
      <c r="M502" s="72" t="s">
        <v>66</v>
      </c>
      <c r="N502" s="75" t="s">
        <v>6266</v>
      </c>
      <c r="O502" s="75">
        <v>1007963415</v>
      </c>
      <c r="P502" s="75">
        <v>1707</v>
      </c>
      <c r="Q502" s="78">
        <v>45870</v>
      </c>
      <c r="R502" s="75">
        <v>7490134800</v>
      </c>
      <c r="S502" s="78">
        <v>45875</v>
      </c>
      <c r="T502" s="76">
        <v>11361600</v>
      </c>
      <c r="U502" s="76">
        <v>27655</v>
      </c>
      <c r="V502" s="72" t="s">
        <v>65</v>
      </c>
      <c r="W502" s="76">
        <v>1082939683</v>
      </c>
      <c r="X502" s="104" t="s">
        <v>2881</v>
      </c>
      <c r="Y502" s="78">
        <v>45874</v>
      </c>
      <c r="Z502" s="78">
        <v>45875</v>
      </c>
      <c r="AA502" s="78" t="s">
        <v>73</v>
      </c>
      <c r="AB502" s="78">
        <v>45991</v>
      </c>
      <c r="AC502" s="102">
        <f t="shared" si="42"/>
        <v>116</v>
      </c>
      <c r="AD502" s="72">
        <v>0</v>
      </c>
      <c r="AE502" s="76">
        <v>0</v>
      </c>
      <c r="AF502" s="72">
        <v>0</v>
      </c>
      <c r="AG502" s="79" t="s">
        <v>73</v>
      </c>
      <c r="AH502" s="102">
        <f t="shared" si="43"/>
        <v>0</v>
      </c>
      <c r="AI502" s="72">
        <v>0</v>
      </c>
      <c r="AJ502" s="76">
        <v>0</v>
      </c>
      <c r="AK502" s="72" t="s">
        <v>73</v>
      </c>
      <c r="AL502" s="80" t="s">
        <v>73</v>
      </c>
      <c r="AM502" s="72">
        <v>0</v>
      </c>
      <c r="AN502" s="80" t="s">
        <v>73</v>
      </c>
      <c r="AO502" s="80" t="s">
        <v>73</v>
      </c>
      <c r="AP502" s="80" t="s">
        <v>73</v>
      </c>
      <c r="AQ502" s="102">
        <f t="shared" si="44"/>
        <v>0</v>
      </c>
      <c r="AR502" s="102">
        <f t="shared" si="45"/>
        <v>11361600</v>
      </c>
      <c r="AS502" s="72" t="s">
        <v>319</v>
      </c>
      <c r="AT502" s="76">
        <v>0</v>
      </c>
      <c r="AU502" s="72" t="s">
        <v>319</v>
      </c>
      <c r="AV502" s="76">
        <v>0</v>
      </c>
      <c r="AW502" s="81" t="s">
        <v>73</v>
      </c>
      <c r="AX502" s="82">
        <v>0</v>
      </c>
      <c r="AY502" s="143">
        <f t="shared" si="46"/>
        <v>11361600</v>
      </c>
      <c r="AZ502" s="84">
        <f t="shared" si="47"/>
        <v>0</v>
      </c>
      <c r="BA502" s="85">
        <v>0</v>
      </c>
      <c r="BB502" s="81" t="s">
        <v>73</v>
      </c>
      <c r="BC502" s="72" t="s">
        <v>123</v>
      </c>
      <c r="BD502" s="289" t="s">
        <v>6265</v>
      </c>
      <c r="BE502" s="71" t="s">
        <v>65</v>
      </c>
      <c r="BF502" s="71" t="s">
        <v>65</v>
      </c>
    </row>
    <row r="503" spans="2:58" x14ac:dyDescent="0.25">
      <c r="B503" s="71">
        <v>2025</v>
      </c>
      <c r="C503" s="71">
        <v>891780111</v>
      </c>
      <c r="D503" s="71" t="s">
        <v>63</v>
      </c>
      <c r="E503" s="102" t="s">
        <v>6264</v>
      </c>
      <c r="F503" s="72" t="s">
        <v>6263</v>
      </c>
      <c r="G503" s="72">
        <v>0</v>
      </c>
      <c r="H503" s="72" t="s">
        <v>71</v>
      </c>
      <c r="I503" s="72" t="s">
        <v>2884</v>
      </c>
      <c r="J503" s="104" t="s">
        <v>81</v>
      </c>
      <c r="K503" s="75" t="s">
        <v>6262</v>
      </c>
      <c r="L503" s="76">
        <v>11361600</v>
      </c>
      <c r="M503" s="72" t="s">
        <v>66</v>
      </c>
      <c r="N503" s="75" t="s">
        <v>6261</v>
      </c>
      <c r="O503" s="75">
        <v>1044390865</v>
      </c>
      <c r="P503" s="75">
        <v>1707</v>
      </c>
      <c r="Q503" s="78">
        <v>45870</v>
      </c>
      <c r="R503" s="75">
        <v>7490134800</v>
      </c>
      <c r="S503" s="78">
        <v>45875</v>
      </c>
      <c r="T503" s="76">
        <v>11361600</v>
      </c>
      <c r="U503" s="102">
        <v>27654</v>
      </c>
      <c r="V503" s="72" t="s">
        <v>65</v>
      </c>
      <c r="W503" s="76">
        <v>1082939683</v>
      </c>
      <c r="X503" s="104" t="s">
        <v>2881</v>
      </c>
      <c r="Y503" s="78">
        <v>45874</v>
      </c>
      <c r="Z503" s="78">
        <v>45875</v>
      </c>
      <c r="AA503" s="78" t="s">
        <v>73</v>
      </c>
      <c r="AB503" s="78">
        <v>45991</v>
      </c>
      <c r="AC503" s="102">
        <f t="shared" si="42"/>
        <v>116</v>
      </c>
      <c r="AD503" s="72">
        <v>0</v>
      </c>
      <c r="AE503" s="76">
        <v>0</v>
      </c>
      <c r="AF503" s="72">
        <v>0</v>
      </c>
      <c r="AG503" s="79" t="s">
        <v>73</v>
      </c>
      <c r="AH503" s="102">
        <f t="shared" si="43"/>
        <v>0</v>
      </c>
      <c r="AI503" s="72">
        <v>1</v>
      </c>
      <c r="AJ503" s="76">
        <v>473400</v>
      </c>
      <c r="AK503" s="72" t="s">
        <v>73</v>
      </c>
      <c r="AL503" s="80" t="s">
        <v>73</v>
      </c>
      <c r="AM503" s="72">
        <v>0</v>
      </c>
      <c r="AN503" s="80" t="s">
        <v>73</v>
      </c>
      <c r="AO503" s="80" t="s">
        <v>73</v>
      </c>
      <c r="AP503" s="80" t="s">
        <v>73</v>
      </c>
      <c r="AQ503" s="102">
        <f t="shared" si="44"/>
        <v>0</v>
      </c>
      <c r="AR503" s="102">
        <f t="shared" si="45"/>
        <v>10888200</v>
      </c>
      <c r="AS503" s="72" t="s">
        <v>319</v>
      </c>
      <c r="AT503" s="76">
        <v>0</v>
      </c>
      <c r="AU503" s="72" t="s">
        <v>319</v>
      </c>
      <c r="AV503" s="76">
        <v>0</v>
      </c>
      <c r="AW503" s="81" t="s">
        <v>73</v>
      </c>
      <c r="AX503" s="82">
        <v>0</v>
      </c>
      <c r="AY503" s="143">
        <f t="shared" si="46"/>
        <v>10888200</v>
      </c>
      <c r="AZ503" s="84">
        <f t="shared" si="47"/>
        <v>0</v>
      </c>
      <c r="BA503" s="85">
        <v>0</v>
      </c>
      <c r="BB503" s="81" t="s">
        <v>73</v>
      </c>
      <c r="BC503" s="72" t="s">
        <v>123</v>
      </c>
      <c r="BD503" s="289" t="s">
        <v>6260</v>
      </c>
      <c r="BE503" s="71" t="s">
        <v>65</v>
      </c>
      <c r="BF503" s="71" t="s">
        <v>65</v>
      </c>
    </row>
    <row r="504" spans="2:58" x14ac:dyDescent="0.25">
      <c r="B504" s="71">
        <v>2025</v>
      </c>
      <c r="C504" s="71">
        <v>891780111</v>
      </c>
      <c r="D504" s="71" t="s">
        <v>63</v>
      </c>
      <c r="E504" s="102" t="s">
        <v>6259</v>
      </c>
      <c r="F504" s="72" t="s">
        <v>6258</v>
      </c>
      <c r="G504" s="72">
        <v>0</v>
      </c>
      <c r="H504" s="72" t="s">
        <v>71</v>
      </c>
      <c r="I504" s="72" t="s">
        <v>2884</v>
      </c>
      <c r="J504" s="104" t="s">
        <v>81</v>
      </c>
      <c r="K504" s="75" t="s">
        <v>4239</v>
      </c>
      <c r="L504" s="76">
        <v>11361600</v>
      </c>
      <c r="M504" s="72" t="s">
        <v>66</v>
      </c>
      <c r="N504" s="75" t="s">
        <v>6257</v>
      </c>
      <c r="O504" s="75">
        <v>1052096788</v>
      </c>
      <c r="P504" s="75">
        <v>1707</v>
      </c>
      <c r="Q504" s="78">
        <v>45870</v>
      </c>
      <c r="R504" s="75">
        <v>7490134800</v>
      </c>
      <c r="S504" s="78">
        <v>45875</v>
      </c>
      <c r="T504" s="76">
        <v>11361600</v>
      </c>
      <c r="U504" s="76">
        <v>27653</v>
      </c>
      <c r="V504" s="72" t="s">
        <v>65</v>
      </c>
      <c r="W504" s="76">
        <v>1082939683</v>
      </c>
      <c r="X504" s="104" t="s">
        <v>2881</v>
      </c>
      <c r="Y504" s="78">
        <v>45874</v>
      </c>
      <c r="Z504" s="78">
        <v>45875</v>
      </c>
      <c r="AA504" s="78" t="s">
        <v>73</v>
      </c>
      <c r="AB504" s="78">
        <v>45991</v>
      </c>
      <c r="AC504" s="102">
        <f t="shared" si="42"/>
        <v>116</v>
      </c>
      <c r="AD504" s="72">
        <v>0</v>
      </c>
      <c r="AE504" s="76">
        <v>0</v>
      </c>
      <c r="AF504" s="72">
        <v>0</v>
      </c>
      <c r="AG504" s="79" t="s">
        <v>73</v>
      </c>
      <c r="AH504" s="102">
        <f t="shared" si="43"/>
        <v>0</v>
      </c>
      <c r="AI504" s="72">
        <v>1</v>
      </c>
      <c r="AJ504" s="76">
        <v>473400</v>
      </c>
      <c r="AK504" s="72" t="s">
        <v>73</v>
      </c>
      <c r="AL504" s="80" t="s">
        <v>73</v>
      </c>
      <c r="AM504" s="72">
        <v>0</v>
      </c>
      <c r="AN504" s="80" t="s">
        <v>73</v>
      </c>
      <c r="AO504" s="80" t="s">
        <v>73</v>
      </c>
      <c r="AP504" s="80" t="s">
        <v>73</v>
      </c>
      <c r="AQ504" s="102">
        <f t="shared" si="44"/>
        <v>0</v>
      </c>
      <c r="AR504" s="102">
        <f t="shared" si="45"/>
        <v>10888200</v>
      </c>
      <c r="AS504" s="72" t="s">
        <v>319</v>
      </c>
      <c r="AT504" s="76">
        <v>0</v>
      </c>
      <c r="AU504" s="72" t="s">
        <v>319</v>
      </c>
      <c r="AV504" s="76">
        <v>0</v>
      </c>
      <c r="AW504" s="81" t="s">
        <v>73</v>
      </c>
      <c r="AX504" s="82">
        <v>0</v>
      </c>
      <c r="AY504" s="143">
        <f t="shared" si="46"/>
        <v>10888200</v>
      </c>
      <c r="AZ504" s="84">
        <f t="shared" si="47"/>
        <v>0</v>
      </c>
      <c r="BA504" s="85">
        <v>0</v>
      </c>
      <c r="BB504" s="81" t="s">
        <v>73</v>
      </c>
      <c r="BC504" s="72" t="s">
        <v>123</v>
      </c>
      <c r="BD504" s="289" t="s">
        <v>6256</v>
      </c>
      <c r="BE504" s="71" t="s">
        <v>65</v>
      </c>
      <c r="BF504" s="71" t="s">
        <v>65</v>
      </c>
    </row>
    <row r="505" spans="2:58" x14ac:dyDescent="0.25">
      <c r="B505" s="71">
        <v>2025</v>
      </c>
      <c r="C505" s="71">
        <v>891780111</v>
      </c>
      <c r="D505" s="71" t="s">
        <v>63</v>
      </c>
      <c r="E505" s="102" t="s">
        <v>6255</v>
      </c>
      <c r="F505" s="72" t="s">
        <v>6254</v>
      </c>
      <c r="G505" s="72">
        <v>0</v>
      </c>
      <c r="H505" s="72" t="s">
        <v>71</v>
      </c>
      <c r="I505" s="72" t="s">
        <v>2884</v>
      </c>
      <c r="J505" s="104" t="s">
        <v>81</v>
      </c>
      <c r="K505" s="75" t="s">
        <v>5123</v>
      </c>
      <c r="L505" s="76">
        <v>11361600</v>
      </c>
      <c r="M505" s="72" t="s">
        <v>66</v>
      </c>
      <c r="N505" s="75" t="s">
        <v>6253</v>
      </c>
      <c r="O505" s="75">
        <v>93401707</v>
      </c>
      <c r="P505" s="75">
        <v>1707</v>
      </c>
      <c r="Q505" s="78">
        <v>45870</v>
      </c>
      <c r="R505" s="75">
        <v>7490134800</v>
      </c>
      <c r="S505" s="78">
        <v>45875</v>
      </c>
      <c r="T505" s="76">
        <v>11361600</v>
      </c>
      <c r="U505" s="76">
        <v>27629</v>
      </c>
      <c r="V505" s="72" t="s">
        <v>65</v>
      </c>
      <c r="W505" s="76">
        <v>1082939683</v>
      </c>
      <c r="X505" s="104" t="s">
        <v>2881</v>
      </c>
      <c r="Y505" s="78">
        <v>45874</v>
      </c>
      <c r="Z505" s="78">
        <v>45875</v>
      </c>
      <c r="AA505" s="78" t="s">
        <v>73</v>
      </c>
      <c r="AB505" s="78">
        <v>45991</v>
      </c>
      <c r="AC505" s="102">
        <f t="shared" si="42"/>
        <v>116</v>
      </c>
      <c r="AD505" s="72">
        <v>0</v>
      </c>
      <c r="AE505" s="76">
        <v>0</v>
      </c>
      <c r="AF505" s="72">
        <v>0</v>
      </c>
      <c r="AG505" s="79" t="s">
        <v>73</v>
      </c>
      <c r="AH505" s="102">
        <f t="shared" si="43"/>
        <v>0</v>
      </c>
      <c r="AI505" s="72">
        <v>1</v>
      </c>
      <c r="AJ505" s="76">
        <v>473400</v>
      </c>
      <c r="AK505" s="72" t="s">
        <v>73</v>
      </c>
      <c r="AL505" s="80" t="s">
        <v>73</v>
      </c>
      <c r="AM505" s="72">
        <v>0</v>
      </c>
      <c r="AN505" s="80" t="s">
        <v>73</v>
      </c>
      <c r="AO505" s="80" t="s">
        <v>73</v>
      </c>
      <c r="AP505" s="80" t="s">
        <v>73</v>
      </c>
      <c r="AQ505" s="102">
        <f t="shared" si="44"/>
        <v>0</v>
      </c>
      <c r="AR505" s="102">
        <f t="shared" si="45"/>
        <v>10888200</v>
      </c>
      <c r="AS505" s="72" t="s">
        <v>319</v>
      </c>
      <c r="AT505" s="76">
        <v>0</v>
      </c>
      <c r="AU505" s="72" t="s">
        <v>319</v>
      </c>
      <c r="AV505" s="76">
        <v>0</v>
      </c>
      <c r="AW505" s="81" t="s">
        <v>73</v>
      </c>
      <c r="AX505" s="82">
        <v>0</v>
      </c>
      <c r="AY505" s="143">
        <f t="shared" si="46"/>
        <v>10888200</v>
      </c>
      <c r="AZ505" s="84">
        <f t="shared" si="47"/>
        <v>0</v>
      </c>
      <c r="BA505" s="85">
        <v>0</v>
      </c>
      <c r="BB505" s="81" t="s">
        <v>73</v>
      </c>
      <c r="BC505" s="72" t="s">
        <v>123</v>
      </c>
      <c r="BD505" s="289" t="s">
        <v>6252</v>
      </c>
      <c r="BE505" s="71" t="s">
        <v>65</v>
      </c>
      <c r="BF505" s="71" t="s">
        <v>65</v>
      </c>
    </row>
    <row r="506" spans="2:58" x14ac:dyDescent="0.25">
      <c r="B506" s="71">
        <v>2025</v>
      </c>
      <c r="C506" s="71">
        <v>891780111</v>
      </c>
      <c r="D506" s="71" t="s">
        <v>63</v>
      </c>
      <c r="E506" s="102" t="s">
        <v>6251</v>
      </c>
      <c r="F506" s="72" t="s">
        <v>6250</v>
      </c>
      <c r="G506" s="72">
        <v>0</v>
      </c>
      <c r="H506" s="72" t="s">
        <v>71</v>
      </c>
      <c r="I506" s="72" t="s">
        <v>2884</v>
      </c>
      <c r="J506" s="104" t="s">
        <v>81</v>
      </c>
      <c r="K506" s="75" t="s">
        <v>6148</v>
      </c>
      <c r="L506" s="76">
        <v>11361600</v>
      </c>
      <c r="M506" s="72" t="s">
        <v>66</v>
      </c>
      <c r="N506" s="75" t="s">
        <v>6249</v>
      </c>
      <c r="O506" s="75">
        <v>1051820174</v>
      </c>
      <c r="P506" s="75">
        <v>1707</v>
      </c>
      <c r="Q506" s="78">
        <v>45870</v>
      </c>
      <c r="R506" s="75">
        <v>7490134800</v>
      </c>
      <c r="S506" s="78">
        <v>45875</v>
      </c>
      <c r="T506" s="76">
        <v>11361600</v>
      </c>
      <c r="U506" s="76">
        <v>27628</v>
      </c>
      <c r="V506" s="72" t="s">
        <v>65</v>
      </c>
      <c r="W506" s="76">
        <v>1082939683</v>
      </c>
      <c r="X506" s="104" t="s">
        <v>2881</v>
      </c>
      <c r="Y506" s="78">
        <v>45874</v>
      </c>
      <c r="Z506" s="78">
        <v>45875</v>
      </c>
      <c r="AA506" s="78" t="s">
        <v>73</v>
      </c>
      <c r="AB506" s="78">
        <v>45991</v>
      </c>
      <c r="AC506" s="102">
        <f t="shared" si="42"/>
        <v>116</v>
      </c>
      <c r="AD506" s="72">
        <v>0</v>
      </c>
      <c r="AE506" s="76">
        <v>0</v>
      </c>
      <c r="AF506" s="72">
        <v>0</v>
      </c>
      <c r="AG506" s="79" t="s">
        <v>73</v>
      </c>
      <c r="AH506" s="102">
        <f t="shared" si="43"/>
        <v>0</v>
      </c>
      <c r="AI506" s="72">
        <v>1</v>
      </c>
      <c r="AJ506" s="76">
        <v>473400</v>
      </c>
      <c r="AK506" s="72" t="s">
        <v>73</v>
      </c>
      <c r="AL506" s="80" t="s">
        <v>73</v>
      </c>
      <c r="AM506" s="72">
        <v>0</v>
      </c>
      <c r="AN506" s="80" t="s">
        <v>73</v>
      </c>
      <c r="AO506" s="80" t="s">
        <v>73</v>
      </c>
      <c r="AP506" s="80" t="s">
        <v>73</v>
      </c>
      <c r="AQ506" s="102">
        <f t="shared" si="44"/>
        <v>0</v>
      </c>
      <c r="AR506" s="102">
        <f t="shared" si="45"/>
        <v>10888200</v>
      </c>
      <c r="AS506" s="72" t="s">
        <v>319</v>
      </c>
      <c r="AT506" s="76">
        <v>0</v>
      </c>
      <c r="AU506" s="72" t="s">
        <v>319</v>
      </c>
      <c r="AV506" s="76">
        <v>0</v>
      </c>
      <c r="AW506" s="81" t="s">
        <v>73</v>
      </c>
      <c r="AX506" s="82">
        <v>0</v>
      </c>
      <c r="AY506" s="143">
        <f t="shared" si="46"/>
        <v>10888200</v>
      </c>
      <c r="AZ506" s="84">
        <f t="shared" si="47"/>
        <v>0</v>
      </c>
      <c r="BA506" s="85">
        <v>0</v>
      </c>
      <c r="BB506" s="81" t="s">
        <v>73</v>
      </c>
      <c r="BC506" s="72" t="s">
        <v>123</v>
      </c>
      <c r="BD506" s="289" t="s">
        <v>6248</v>
      </c>
      <c r="BE506" s="71" t="s">
        <v>65</v>
      </c>
      <c r="BF506" s="71" t="s">
        <v>65</v>
      </c>
    </row>
    <row r="507" spans="2:58" x14ac:dyDescent="0.25">
      <c r="B507" s="71">
        <v>2025</v>
      </c>
      <c r="C507" s="71">
        <v>891780111</v>
      </c>
      <c r="D507" s="71" t="s">
        <v>63</v>
      </c>
      <c r="E507" s="102" t="s">
        <v>6247</v>
      </c>
      <c r="F507" s="72" t="s">
        <v>6246</v>
      </c>
      <c r="G507" s="72">
        <v>0</v>
      </c>
      <c r="H507" s="72" t="s">
        <v>71</v>
      </c>
      <c r="I507" s="72" t="s">
        <v>2884</v>
      </c>
      <c r="J507" s="104" t="s">
        <v>81</v>
      </c>
      <c r="K507" s="75" t="s">
        <v>3414</v>
      </c>
      <c r="L507" s="76">
        <v>11361600</v>
      </c>
      <c r="M507" s="72" t="s">
        <v>66</v>
      </c>
      <c r="N507" s="75" t="s">
        <v>6245</v>
      </c>
      <c r="O507" s="75">
        <v>1140828590</v>
      </c>
      <c r="P507" s="75">
        <v>1707</v>
      </c>
      <c r="Q507" s="78">
        <v>45870</v>
      </c>
      <c r="R507" s="75">
        <v>7490134800</v>
      </c>
      <c r="S507" s="78">
        <v>45875</v>
      </c>
      <c r="T507" s="76">
        <v>11361600</v>
      </c>
      <c r="U507" s="76">
        <v>27627</v>
      </c>
      <c r="V507" s="72" t="s">
        <v>65</v>
      </c>
      <c r="W507" s="76">
        <v>1082939683</v>
      </c>
      <c r="X507" s="104" t="s">
        <v>2881</v>
      </c>
      <c r="Y507" s="78">
        <v>45874</v>
      </c>
      <c r="Z507" s="78">
        <v>45875</v>
      </c>
      <c r="AA507" s="78" t="s">
        <v>73</v>
      </c>
      <c r="AB507" s="78">
        <v>45991</v>
      </c>
      <c r="AC507" s="102">
        <f t="shared" si="42"/>
        <v>116</v>
      </c>
      <c r="AD507" s="72">
        <v>0</v>
      </c>
      <c r="AE507" s="76">
        <v>0</v>
      </c>
      <c r="AF507" s="72">
        <v>0</v>
      </c>
      <c r="AG507" s="79" t="s">
        <v>73</v>
      </c>
      <c r="AH507" s="102">
        <f t="shared" si="43"/>
        <v>0</v>
      </c>
      <c r="AI507" s="72">
        <v>1</v>
      </c>
      <c r="AJ507" s="76">
        <v>473400</v>
      </c>
      <c r="AK507" s="72" t="s">
        <v>73</v>
      </c>
      <c r="AL507" s="80" t="s">
        <v>73</v>
      </c>
      <c r="AM507" s="72">
        <v>0</v>
      </c>
      <c r="AN507" s="80" t="s">
        <v>73</v>
      </c>
      <c r="AO507" s="80" t="s">
        <v>73</v>
      </c>
      <c r="AP507" s="80" t="s">
        <v>73</v>
      </c>
      <c r="AQ507" s="102">
        <f t="shared" si="44"/>
        <v>0</v>
      </c>
      <c r="AR507" s="102">
        <f t="shared" si="45"/>
        <v>10888200</v>
      </c>
      <c r="AS507" s="72" t="s">
        <v>319</v>
      </c>
      <c r="AT507" s="76">
        <v>0</v>
      </c>
      <c r="AU507" s="72" t="s">
        <v>319</v>
      </c>
      <c r="AV507" s="76">
        <v>0</v>
      </c>
      <c r="AW507" s="81" t="s">
        <v>73</v>
      </c>
      <c r="AX507" s="82">
        <v>0</v>
      </c>
      <c r="AY507" s="143">
        <f t="shared" si="46"/>
        <v>10888200</v>
      </c>
      <c r="AZ507" s="84">
        <f t="shared" si="47"/>
        <v>0</v>
      </c>
      <c r="BA507" s="85">
        <v>0</v>
      </c>
      <c r="BB507" s="81" t="s">
        <v>73</v>
      </c>
      <c r="BC507" s="72" t="s">
        <v>123</v>
      </c>
      <c r="BD507" s="289" t="s">
        <v>6244</v>
      </c>
      <c r="BE507" s="71" t="s">
        <v>65</v>
      </c>
      <c r="BF507" s="71" t="s">
        <v>65</v>
      </c>
    </row>
    <row r="508" spans="2:58" x14ac:dyDescent="0.25">
      <c r="B508" s="71">
        <v>2025</v>
      </c>
      <c r="C508" s="71">
        <v>891780111</v>
      </c>
      <c r="D508" s="71" t="s">
        <v>63</v>
      </c>
      <c r="E508" s="102" t="s">
        <v>6243</v>
      </c>
      <c r="F508" s="72" t="s">
        <v>6242</v>
      </c>
      <c r="G508" s="72">
        <v>0</v>
      </c>
      <c r="H508" s="72" t="s">
        <v>71</v>
      </c>
      <c r="I508" s="72" t="s">
        <v>2884</v>
      </c>
      <c r="J508" s="104" t="s">
        <v>81</v>
      </c>
      <c r="K508" s="75" t="s">
        <v>2895</v>
      </c>
      <c r="L508" s="76">
        <v>11361600</v>
      </c>
      <c r="M508" s="72" t="s">
        <v>66</v>
      </c>
      <c r="N508" s="75" t="s">
        <v>6241</v>
      </c>
      <c r="O508" s="75">
        <v>1049934004</v>
      </c>
      <c r="P508" s="75">
        <v>1707</v>
      </c>
      <c r="Q508" s="78">
        <v>45870</v>
      </c>
      <c r="R508" s="75">
        <v>7490134800</v>
      </c>
      <c r="S508" s="78">
        <v>45875</v>
      </c>
      <c r="T508" s="76">
        <v>11361600</v>
      </c>
      <c r="U508" s="76">
        <v>27652</v>
      </c>
      <c r="V508" s="72" t="s">
        <v>65</v>
      </c>
      <c r="W508" s="76">
        <v>1082939683</v>
      </c>
      <c r="X508" s="104" t="s">
        <v>2881</v>
      </c>
      <c r="Y508" s="78">
        <v>45874</v>
      </c>
      <c r="Z508" s="78">
        <v>45875</v>
      </c>
      <c r="AA508" s="78" t="s">
        <v>73</v>
      </c>
      <c r="AB508" s="78">
        <v>45991</v>
      </c>
      <c r="AC508" s="102">
        <f t="shared" si="42"/>
        <v>116</v>
      </c>
      <c r="AD508" s="72">
        <v>0</v>
      </c>
      <c r="AE508" s="76">
        <v>0</v>
      </c>
      <c r="AF508" s="72">
        <v>0</v>
      </c>
      <c r="AG508" s="79" t="s">
        <v>73</v>
      </c>
      <c r="AH508" s="102">
        <f t="shared" si="43"/>
        <v>0</v>
      </c>
      <c r="AI508" s="72">
        <v>1</v>
      </c>
      <c r="AJ508" s="76">
        <v>473400</v>
      </c>
      <c r="AK508" s="72" t="s">
        <v>73</v>
      </c>
      <c r="AL508" s="80" t="s">
        <v>73</v>
      </c>
      <c r="AM508" s="72">
        <v>0</v>
      </c>
      <c r="AN508" s="80" t="s">
        <v>73</v>
      </c>
      <c r="AO508" s="80" t="s">
        <v>73</v>
      </c>
      <c r="AP508" s="80" t="s">
        <v>73</v>
      </c>
      <c r="AQ508" s="102">
        <f t="shared" si="44"/>
        <v>0</v>
      </c>
      <c r="AR508" s="102">
        <f t="shared" si="45"/>
        <v>10888200</v>
      </c>
      <c r="AS508" s="72" t="s">
        <v>319</v>
      </c>
      <c r="AT508" s="76">
        <v>0</v>
      </c>
      <c r="AU508" s="72" t="s">
        <v>319</v>
      </c>
      <c r="AV508" s="76">
        <v>0</v>
      </c>
      <c r="AW508" s="81" t="s">
        <v>73</v>
      </c>
      <c r="AX508" s="82">
        <v>0</v>
      </c>
      <c r="AY508" s="143">
        <f t="shared" si="46"/>
        <v>10888200</v>
      </c>
      <c r="AZ508" s="84">
        <f t="shared" si="47"/>
        <v>0</v>
      </c>
      <c r="BA508" s="85">
        <v>0</v>
      </c>
      <c r="BB508" s="81" t="s">
        <v>73</v>
      </c>
      <c r="BC508" s="72" t="s">
        <v>123</v>
      </c>
      <c r="BD508" s="289" t="s">
        <v>6240</v>
      </c>
      <c r="BE508" s="71" t="s">
        <v>65</v>
      </c>
      <c r="BF508" s="71" t="s">
        <v>65</v>
      </c>
    </row>
    <row r="509" spans="2:58" x14ac:dyDescent="0.25">
      <c r="B509" s="71">
        <v>2025</v>
      </c>
      <c r="C509" s="71">
        <v>891780111</v>
      </c>
      <c r="D509" s="71" t="s">
        <v>63</v>
      </c>
      <c r="E509" s="102" t="s">
        <v>6239</v>
      </c>
      <c r="F509" s="72" t="s">
        <v>6238</v>
      </c>
      <c r="G509" s="72">
        <v>0</v>
      </c>
      <c r="H509" s="72" t="s">
        <v>71</v>
      </c>
      <c r="I509" s="72" t="s">
        <v>2884</v>
      </c>
      <c r="J509" s="104" t="s">
        <v>81</v>
      </c>
      <c r="K509" s="75" t="s">
        <v>3414</v>
      </c>
      <c r="L509" s="76">
        <v>11361600</v>
      </c>
      <c r="M509" s="72" t="s">
        <v>66</v>
      </c>
      <c r="N509" s="75" t="s">
        <v>6237</v>
      </c>
      <c r="O509" s="75">
        <v>1082983063</v>
      </c>
      <c r="P509" s="75">
        <v>1707</v>
      </c>
      <c r="Q509" s="78">
        <v>45870</v>
      </c>
      <c r="R509" s="75">
        <v>7490134800</v>
      </c>
      <c r="S509" s="78">
        <v>45875</v>
      </c>
      <c r="T509" s="76">
        <v>11361600</v>
      </c>
      <c r="U509" s="76">
        <v>27626</v>
      </c>
      <c r="V509" s="72" t="s">
        <v>65</v>
      </c>
      <c r="W509" s="76">
        <v>1082939683</v>
      </c>
      <c r="X509" s="104" t="s">
        <v>2881</v>
      </c>
      <c r="Y509" s="78">
        <v>45874</v>
      </c>
      <c r="Z509" s="78">
        <v>45875</v>
      </c>
      <c r="AA509" s="78" t="s">
        <v>73</v>
      </c>
      <c r="AB509" s="78">
        <v>45991</v>
      </c>
      <c r="AC509" s="102">
        <f t="shared" si="42"/>
        <v>116</v>
      </c>
      <c r="AD509" s="72">
        <v>0</v>
      </c>
      <c r="AE509" s="76">
        <v>0</v>
      </c>
      <c r="AF509" s="72">
        <v>0</v>
      </c>
      <c r="AG509" s="79" t="s">
        <v>73</v>
      </c>
      <c r="AH509" s="102">
        <f t="shared" si="43"/>
        <v>0</v>
      </c>
      <c r="AI509" s="72">
        <v>0</v>
      </c>
      <c r="AJ509" s="76">
        <v>0</v>
      </c>
      <c r="AK509" s="72" t="s">
        <v>73</v>
      </c>
      <c r="AL509" s="80" t="s">
        <v>73</v>
      </c>
      <c r="AM509" s="72">
        <v>0</v>
      </c>
      <c r="AN509" s="80" t="s">
        <v>73</v>
      </c>
      <c r="AO509" s="80" t="s">
        <v>73</v>
      </c>
      <c r="AP509" s="80" t="s">
        <v>73</v>
      </c>
      <c r="AQ509" s="102">
        <f t="shared" si="44"/>
        <v>0</v>
      </c>
      <c r="AR509" s="102">
        <f t="shared" si="45"/>
        <v>11361600</v>
      </c>
      <c r="AS509" s="72" t="s">
        <v>319</v>
      </c>
      <c r="AT509" s="76">
        <v>0</v>
      </c>
      <c r="AU509" s="72" t="s">
        <v>319</v>
      </c>
      <c r="AV509" s="76">
        <v>0</v>
      </c>
      <c r="AW509" s="81" t="s">
        <v>73</v>
      </c>
      <c r="AX509" s="82">
        <v>0</v>
      </c>
      <c r="AY509" s="143">
        <f t="shared" si="46"/>
        <v>11361600</v>
      </c>
      <c r="AZ509" s="84">
        <f t="shared" si="47"/>
        <v>0</v>
      </c>
      <c r="BA509" s="85">
        <v>0</v>
      </c>
      <c r="BB509" s="81" t="s">
        <v>73</v>
      </c>
      <c r="BC509" s="72" t="s">
        <v>123</v>
      </c>
      <c r="BD509" s="289" t="s">
        <v>6236</v>
      </c>
      <c r="BE509" s="71" t="s">
        <v>65</v>
      </c>
      <c r="BF509" s="71" t="s">
        <v>65</v>
      </c>
    </row>
    <row r="510" spans="2:58" x14ac:dyDescent="0.25">
      <c r="B510" s="71">
        <v>2025</v>
      </c>
      <c r="C510" s="71">
        <v>891780111</v>
      </c>
      <c r="D510" s="71" t="s">
        <v>63</v>
      </c>
      <c r="E510" s="102" t="s">
        <v>6235</v>
      </c>
      <c r="F510" s="72" t="s">
        <v>6234</v>
      </c>
      <c r="G510" s="72">
        <v>0</v>
      </c>
      <c r="H510" s="72" t="s">
        <v>71</v>
      </c>
      <c r="I510" s="72" t="s">
        <v>2884</v>
      </c>
      <c r="J510" s="104" t="s">
        <v>81</v>
      </c>
      <c r="K510" s="75" t="s">
        <v>5887</v>
      </c>
      <c r="L510" s="76">
        <v>11361600</v>
      </c>
      <c r="M510" s="72" t="s">
        <v>66</v>
      </c>
      <c r="N510" s="75" t="s">
        <v>6233</v>
      </c>
      <c r="O510" s="75">
        <v>55302315</v>
      </c>
      <c r="P510" s="75">
        <v>1707</v>
      </c>
      <c r="Q510" s="78">
        <v>45870</v>
      </c>
      <c r="R510" s="75">
        <v>7490134800</v>
      </c>
      <c r="S510" s="78">
        <v>45875</v>
      </c>
      <c r="T510" s="76">
        <v>11361600</v>
      </c>
      <c r="U510" s="76">
        <v>27651</v>
      </c>
      <c r="V510" s="72" t="s">
        <v>65</v>
      </c>
      <c r="W510" s="76">
        <v>1082939683</v>
      </c>
      <c r="X510" s="104" t="s">
        <v>2881</v>
      </c>
      <c r="Y510" s="78">
        <v>45874</v>
      </c>
      <c r="Z510" s="78">
        <v>45875</v>
      </c>
      <c r="AA510" s="78" t="s">
        <v>73</v>
      </c>
      <c r="AB510" s="78">
        <v>45991</v>
      </c>
      <c r="AC510" s="102">
        <f t="shared" si="42"/>
        <v>116</v>
      </c>
      <c r="AD510" s="72">
        <v>0</v>
      </c>
      <c r="AE510" s="76">
        <v>0</v>
      </c>
      <c r="AF510" s="72">
        <v>0</v>
      </c>
      <c r="AG510" s="79" t="s">
        <v>73</v>
      </c>
      <c r="AH510" s="102">
        <f t="shared" si="43"/>
        <v>0</v>
      </c>
      <c r="AI510" s="72">
        <v>1</v>
      </c>
      <c r="AJ510" s="76">
        <v>473400</v>
      </c>
      <c r="AK510" s="72" t="s">
        <v>73</v>
      </c>
      <c r="AL510" s="80" t="s">
        <v>73</v>
      </c>
      <c r="AM510" s="72">
        <v>0</v>
      </c>
      <c r="AN510" s="80" t="s">
        <v>73</v>
      </c>
      <c r="AO510" s="80" t="s">
        <v>73</v>
      </c>
      <c r="AP510" s="80" t="s">
        <v>73</v>
      </c>
      <c r="AQ510" s="102">
        <f t="shared" si="44"/>
        <v>0</v>
      </c>
      <c r="AR510" s="102">
        <f t="shared" si="45"/>
        <v>10888200</v>
      </c>
      <c r="AS510" s="72" t="s">
        <v>319</v>
      </c>
      <c r="AT510" s="76">
        <v>0</v>
      </c>
      <c r="AU510" s="72" t="s">
        <v>319</v>
      </c>
      <c r="AV510" s="76">
        <v>0</v>
      </c>
      <c r="AW510" s="81" t="s">
        <v>73</v>
      </c>
      <c r="AX510" s="82">
        <v>0</v>
      </c>
      <c r="AY510" s="143">
        <f t="shared" si="46"/>
        <v>10888200</v>
      </c>
      <c r="AZ510" s="84">
        <f t="shared" si="47"/>
        <v>0</v>
      </c>
      <c r="BA510" s="85">
        <v>0</v>
      </c>
      <c r="BB510" s="81" t="s">
        <v>73</v>
      </c>
      <c r="BC510" s="72" t="s">
        <v>123</v>
      </c>
      <c r="BD510" s="289" t="s">
        <v>6232</v>
      </c>
      <c r="BE510" s="71" t="s">
        <v>65</v>
      </c>
      <c r="BF510" s="71" t="s">
        <v>65</v>
      </c>
    </row>
    <row r="511" spans="2:58" x14ac:dyDescent="0.25">
      <c r="B511" s="71">
        <v>2025</v>
      </c>
      <c r="C511" s="71">
        <v>891780111</v>
      </c>
      <c r="D511" s="71" t="s">
        <v>63</v>
      </c>
      <c r="E511" s="102" t="s">
        <v>6231</v>
      </c>
      <c r="F511" s="72" t="s">
        <v>6230</v>
      </c>
      <c r="G511" s="72">
        <v>0</v>
      </c>
      <c r="H511" s="72" t="s">
        <v>71</v>
      </c>
      <c r="I511" s="72" t="s">
        <v>2884</v>
      </c>
      <c r="J511" s="104" t="s">
        <v>81</v>
      </c>
      <c r="K511" s="75" t="s">
        <v>6229</v>
      </c>
      <c r="L511" s="76">
        <v>11361600</v>
      </c>
      <c r="M511" s="72" t="s">
        <v>66</v>
      </c>
      <c r="N511" s="75" t="s">
        <v>6228</v>
      </c>
      <c r="O511" s="75">
        <v>1096187049</v>
      </c>
      <c r="P511" s="75">
        <v>1707</v>
      </c>
      <c r="Q511" s="78">
        <v>45870</v>
      </c>
      <c r="R511" s="75">
        <v>7490134800</v>
      </c>
      <c r="S511" s="78">
        <v>45875</v>
      </c>
      <c r="T511" s="76">
        <v>11361600</v>
      </c>
      <c r="U511" s="76">
        <v>27650</v>
      </c>
      <c r="V511" s="72" t="s">
        <v>65</v>
      </c>
      <c r="W511" s="76">
        <v>1082939683</v>
      </c>
      <c r="X511" s="104" t="s">
        <v>2881</v>
      </c>
      <c r="Y511" s="78">
        <v>45874</v>
      </c>
      <c r="Z511" s="78">
        <v>45875</v>
      </c>
      <c r="AA511" s="78" t="s">
        <v>73</v>
      </c>
      <c r="AB511" s="78">
        <v>45991</v>
      </c>
      <c r="AC511" s="102">
        <f t="shared" si="42"/>
        <v>116</v>
      </c>
      <c r="AD511" s="72">
        <v>0</v>
      </c>
      <c r="AE511" s="76">
        <v>0</v>
      </c>
      <c r="AF511" s="72">
        <v>0</v>
      </c>
      <c r="AG511" s="79" t="s">
        <v>73</v>
      </c>
      <c r="AH511" s="102">
        <f t="shared" si="43"/>
        <v>0</v>
      </c>
      <c r="AI511" s="72">
        <v>1</v>
      </c>
      <c r="AJ511" s="76">
        <v>473400</v>
      </c>
      <c r="AK511" s="72" t="s">
        <v>73</v>
      </c>
      <c r="AL511" s="80" t="s">
        <v>73</v>
      </c>
      <c r="AM511" s="72">
        <v>0</v>
      </c>
      <c r="AN511" s="80" t="s">
        <v>73</v>
      </c>
      <c r="AO511" s="80" t="s">
        <v>73</v>
      </c>
      <c r="AP511" s="80" t="s">
        <v>73</v>
      </c>
      <c r="AQ511" s="102">
        <f t="shared" si="44"/>
        <v>0</v>
      </c>
      <c r="AR511" s="102">
        <f t="shared" si="45"/>
        <v>10888200</v>
      </c>
      <c r="AS511" s="72" t="s">
        <v>319</v>
      </c>
      <c r="AT511" s="76">
        <v>0</v>
      </c>
      <c r="AU511" s="72" t="s">
        <v>319</v>
      </c>
      <c r="AV511" s="76">
        <v>0</v>
      </c>
      <c r="AW511" s="81" t="s">
        <v>73</v>
      </c>
      <c r="AX511" s="82">
        <v>0</v>
      </c>
      <c r="AY511" s="143">
        <f t="shared" si="46"/>
        <v>10888200</v>
      </c>
      <c r="AZ511" s="84">
        <f t="shared" si="47"/>
        <v>0</v>
      </c>
      <c r="BA511" s="85">
        <v>0</v>
      </c>
      <c r="BB511" s="81" t="s">
        <v>73</v>
      </c>
      <c r="BC511" s="72" t="s">
        <v>123</v>
      </c>
      <c r="BD511" s="289" t="s">
        <v>6227</v>
      </c>
      <c r="BE511" s="71" t="s">
        <v>65</v>
      </c>
      <c r="BF511" s="71" t="s">
        <v>65</v>
      </c>
    </row>
    <row r="512" spans="2:58" x14ac:dyDescent="0.25">
      <c r="B512" s="71">
        <v>2025</v>
      </c>
      <c r="C512" s="71">
        <v>891780111</v>
      </c>
      <c r="D512" s="71" t="s">
        <v>63</v>
      </c>
      <c r="E512" s="102" t="s">
        <v>6226</v>
      </c>
      <c r="F512" s="72" t="s">
        <v>6225</v>
      </c>
      <c r="G512" s="72">
        <v>0</v>
      </c>
      <c r="H512" s="72" t="s">
        <v>71</v>
      </c>
      <c r="I512" s="72" t="s">
        <v>2884</v>
      </c>
      <c r="J512" s="104" t="s">
        <v>81</v>
      </c>
      <c r="K512" s="75" t="s">
        <v>6224</v>
      </c>
      <c r="L512" s="76">
        <v>36500000</v>
      </c>
      <c r="M512" s="72" t="s">
        <v>66</v>
      </c>
      <c r="N512" s="75" t="s">
        <v>6223</v>
      </c>
      <c r="O512" s="75">
        <v>1005677981</v>
      </c>
      <c r="P512" s="75">
        <v>1507</v>
      </c>
      <c r="Q512" s="78">
        <v>45848</v>
      </c>
      <c r="R512" s="75">
        <v>182500000</v>
      </c>
      <c r="S512" s="78">
        <v>45875</v>
      </c>
      <c r="T512" s="76">
        <v>36500000</v>
      </c>
      <c r="U512" s="76">
        <v>27671</v>
      </c>
      <c r="V512" s="72" t="s">
        <v>65</v>
      </c>
      <c r="W512" s="76">
        <v>85155333</v>
      </c>
      <c r="X512" s="104" t="s">
        <v>2931</v>
      </c>
      <c r="Y512" s="78">
        <v>45874</v>
      </c>
      <c r="Z512" s="78">
        <v>45875</v>
      </c>
      <c r="AA512" s="78" t="s">
        <v>73</v>
      </c>
      <c r="AB512" s="78">
        <v>46011</v>
      </c>
      <c r="AC512" s="102">
        <f t="shared" si="42"/>
        <v>136</v>
      </c>
      <c r="AD512" s="72">
        <v>0</v>
      </c>
      <c r="AE512" s="76">
        <v>0</v>
      </c>
      <c r="AF512" s="72">
        <v>0</v>
      </c>
      <c r="AG512" s="79" t="s">
        <v>73</v>
      </c>
      <c r="AH512" s="102">
        <f t="shared" si="43"/>
        <v>0</v>
      </c>
      <c r="AI512" s="72">
        <v>0</v>
      </c>
      <c r="AJ512" s="76">
        <v>0</v>
      </c>
      <c r="AK512" s="72" t="s">
        <v>73</v>
      </c>
      <c r="AL512" s="80" t="s">
        <v>73</v>
      </c>
      <c r="AM512" s="72">
        <v>0</v>
      </c>
      <c r="AN512" s="80" t="s">
        <v>73</v>
      </c>
      <c r="AO512" s="80" t="s">
        <v>73</v>
      </c>
      <c r="AP512" s="80" t="s">
        <v>73</v>
      </c>
      <c r="AQ512" s="102">
        <f t="shared" si="44"/>
        <v>0</v>
      </c>
      <c r="AR512" s="102">
        <f t="shared" si="45"/>
        <v>36500000</v>
      </c>
      <c r="AS512" s="72" t="s">
        <v>319</v>
      </c>
      <c r="AT512" s="76">
        <v>0</v>
      </c>
      <c r="AU512" s="72" t="s">
        <v>319</v>
      </c>
      <c r="AV512" s="76">
        <v>0</v>
      </c>
      <c r="AW512" s="81" t="s">
        <v>73</v>
      </c>
      <c r="AX512" s="82">
        <v>0</v>
      </c>
      <c r="AY512" s="143">
        <f t="shared" si="46"/>
        <v>36500000</v>
      </c>
      <c r="AZ512" s="84">
        <f t="shared" si="47"/>
        <v>0</v>
      </c>
      <c r="BA512" s="85">
        <v>0</v>
      </c>
      <c r="BB512" s="81" t="s">
        <v>73</v>
      </c>
      <c r="BC512" s="72" t="s">
        <v>123</v>
      </c>
      <c r="BD512" s="289" t="s">
        <v>6222</v>
      </c>
      <c r="BE512" s="71" t="s">
        <v>65</v>
      </c>
      <c r="BF512" s="71" t="s">
        <v>65</v>
      </c>
    </row>
    <row r="513" spans="2:58" x14ac:dyDescent="0.25">
      <c r="B513" s="71">
        <v>2025</v>
      </c>
      <c r="C513" s="71">
        <v>891780111</v>
      </c>
      <c r="D513" s="71" t="s">
        <v>63</v>
      </c>
      <c r="E513" s="102" t="s">
        <v>6221</v>
      </c>
      <c r="F513" s="72" t="s">
        <v>6220</v>
      </c>
      <c r="G513" s="72">
        <v>0</v>
      </c>
      <c r="H513" s="72" t="s">
        <v>71</v>
      </c>
      <c r="I513" s="72" t="s">
        <v>2884</v>
      </c>
      <c r="J513" s="104" t="s">
        <v>81</v>
      </c>
      <c r="K513" s="75" t="s">
        <v>2895</v>
      </c>
      <c r="L513" s="76">
        <v>11361600</v>
      </c>
      <c r="M513" s="72" t="s">
        <v>66</v>
      </c>
      <c r="N513" s="75" t="s">
        <v>6219</v>
      </c>
      <c r="O513" s="75">
        <v>1079933492</v>
      </c>
      <c r="P513" s="75">
        <v>1707</v>
      </c>
      <c r="Q513" s="78">
        <v>45870</v>
      </c>
      <c r="R513" s="75">
        <v>7490134800</v>
      </c>
      <c r="S513" s="78">
        <v>45875</v>
      </c>
      <c r="T513" s="76">
        <v>11361600</v>
      </c>
      <c r="U513" s="76">
        <v>27649</v>
      </c>
      <c r="V513" s="72" t="s">
        <v>65</v>
      </c>
      <c r="W513" s="76">
        <v>1082939683</v>
      </c>
      <c r="X513" s="104" t="s">
        <v>2881</v>
      </c>
      <c r="Y513" s="78">
        <v>45874</v>
      </c>
      <c r="Z513" s="78">
        <v>45875</v>
      </c>
      <c r="AA513" s="78" t="s">
        <v>73</v>
      </c>
      <c r="AB513" s="78">
        <v>45991</v>
      </c>
      <c r="AC513" s="102">
        <f t="shared" si="42"/>
        <v>116</v>
      </c>
      <c r="AD513" s="72">
        <v>0</v>
      </c>
      <c r="AE513" s="76">
        <v>0</v>
      </c>
      <c r="AF513" s="72">
        <v>0</v>
      </c>
      <c r="AG513" s="79" t="s">
        <v>73</v>
      </c>
      <c r="AH513" s="102">
        <f t="shared" si="43"/>
        <v>0</v>
      </c>
      <c r="AI513" s="72">
        <v>0</v>
      </c>
      <c r="AJ513" s="76">
        <v>0</v>
      </c>
      <c r="AK513" s="72" t="s">
        <v>73</v>
      </c>
      <c r="AL513" s="80" t="s">
        <v>73</v>
      </c>
      <c r="AM513" s="72">
        <v>0</v>
      </c>
      <c r="AN513" s="80" t="s">
        <v>73</v>
      </c>
      <c r="AO513" s="80" t="s">
        <v>73</v>
      </c>
      <c r="AP513" s="80" t="s">
        <v>73</v>
      </c>
      <c r="AQ513" s="102">
        <f t="shared" si="44"/>
        <v>0</v>
      </c>
      <c r="AR513" s="102">
        <f t="shared" si="45"/>
        <v>11361600</v>
      </c>
      <c r="AS513" s="72" t="s">
        <v>319</v>
      </c>
      <c r="AT513" s="76">
        <v>0</v>
      </c>
      <c r="AU513" s="72" t="s">
        <v>319</v>
      </c>
      <c r="AV513" s="76">
        <v>0</v>
      </c>
      <c r="AW513" s="81" t="s">
        <v>73</v>
      </c>
      <c r="AX513" s="82">
        <v>0</v>
      </c>
      <c r="AY513" s="143">
        <f t="shared" si="46"/>
        <v>11361600</v>
      </c>
      <c r="AZ513" s="84">
        <f t="shared" si="47"/>
        <v>0</v>
      </c>
      <c r="BA513" s="85">
        <v>0</v>
      </c>
      <c r="BB513" s="81" t="s">
        <v>73</v>
      </c>
      <c r="BC513" s="72" t="s">
        <v>123</v>
      </c>
      <c r="BD513" s="289" t="s">
        <v>6218</v>
      </c>
      <c r="BE513" s="71" t="s">
        <v>65</v>
      </c>
      <c r="BF513" s="71" t="s">
        <v>65</v>
      </c>
    </row>
    <row r="514" spans="2:58" x14ac:dyDescent="0.25">
      <c r="B514" s="71">
        <v>2025</v>
      </c>
      <c r="C514" s="71">
        <v>891780111</v>
      </c>
      <c r="D514" s="71" t="s">
        <v>63</v>
      </c>
      <c r="E514" s="102" t="s">
        <v>6217</v>
      </c>
      <c r="F514" s="72" t="s">
        <v>6216</v>
      </c>
      <c r="G514" s="72">
        <v>0</v>
      </c>
      <c r="H514" s="72" t="s">
        <v>71</v>
      </c>
      <c r="I514" s="72" t="s">
        <v>2884</v>
      </c>
      <c r="J514" s="104" t="s">
        <v>81</v>
      </c>
      <c r="K514" s="75" t="s">
        <v>6148</v>
      </c>
      <c r="L514" s="76">
        <v>11361600</v>
      </c>
      <c r="M514" s="72" t="s">
        <v>66</v>
      </c>
      <c r="N514" s="75" t="s">
        <v>6215</v>
      </c>
      <c r="O514" s="75">
        <v>1047214817</v>
      </c>
      <c r="P514" s="75">
        <v>1707</v>
      </c>
      <c r="Q514" s="78">
        <v>45870</v>
      </c>
      <c r="R514" s="75">
        <v>7490134800</v>
      </c>
      <c r="S514" s="78">
        <v>45875</v>
      </c>
      <c r="T514" s="76">
        <v>11361600</v>
      </c>
      <c r="U514" s="76">
        <v>27625</v>
      </c>
      <c r="V514" s="72" t="s">
        <v>65</v>
      </c>
      <c r="W514" s="76">
        <v>1082939683</v>
      </c>
      <c r="X514" s="104" t="s">
        <v>2881</v>
      </c>
      <c r="Y514" s="78">
        <v>45874</v>
      </c>
      <c r="Z514" s="78">
        <v>45875</v>
      </c>
      <c r="AA514" s="78" t="s">
        <v>73</v>
      </c>
      <c r="AB514" s="78">
        <v>45991</v>
      </c>
      <c r="AC514" s="102">
        <f t="shared" si="42"/>
        <v>116</v>
      </c>
      <c r="AD514" s="72">
        <v>0</v>
      </c>
      <c r="AE514" s="76">
        <v>0</v>
      </c>
      <c r="AF514" s="72">
        <v>0</v>
      </c>
      <c r="AG514" s="79" t="s">
        <v>73</v>
      </c>
      <c r="AH514" s="102">
        <f t="shared" si="43"/>
        <v>0</v>
      </c>
      <c r="AI514" s="72">
        <v>1</v>
      </c>
      <c r="AJ514" s="76">
        <v>473400</v>
      </c>
      <c r="AK514" s="72" t="s">
        <v>73</v>
      </c>
      <c r="AL514" s="80" t="s">
        <v>73</v>
      </c>
      <c r="AM514" s="72">
        <v>0</v>
      </c>
      <c r="AN514" s="80" t="s">
        <v>73</v>
      </c>
      <c r="AO514" s="80" t="s">
        <v>73</v>
      </c>
      <c r="AP514" s="80" t="s">
        <v>73</v>
      </c>
      <c r="AQ514" s="102">
        <f t="shared" si="44"/>
        <v>0</v>
      </c>
      <c r="AR514" s="102">
        <f t="shared" si="45"/>
        <v>10888200</v>
      </c>
      <c r="AS514" s="72" t="s">
        <v>319</v>
      </c>
      <c r="AT514" s="76">
        <v>0</v>
      </c>
      <c r="AU514" s="72" t="s">
        <v>319</v>
      </c>
      <c r="AV514" s="76">
        <v>0</v>
      </c>
      <c r="AW514" s="81" t="s">
        <v>73</v>
      </c>
      <c r="AX514" s="82">
        <v>0</v>
      </c>
      <c r="AY514" s="143">
        <f t="shared" si="46"/>
        <v>10888200</v>
      </c>
      <c r="AZ514" s="84">
        <f t="shared" si="47"/>
        <v>0</v>
      </c>
      <c r="BA514" s="85">
        <v>0</v>
      </c>
      <c r="BB514" s="81" t="s">
        <v>73</v>
      </c>
      <c r="BC514" s="72" t="s">
        <v>123</v>
      </c>
      <c r="BD514" s="289" t="s">
        <v>6214</v>
      </c>
      <c r="BE514" s="71" t="s">
        <v>65</v>
      </c>
      <c r="BF514" s="71" t="s">
        <v>65</v>
      </c>
    </row>
    <row r="515" spans="2:58" x14ac:dyDescent="0.25">
      <c r="B515" s="71">
        <v>2025</v>
      </c>
      <c r="C515" s="71">
        <v>891780111</v>
      </c>
      <c r="D515" s="71" t="s">
        <v>63</v>
      </c>
      <c r="E515" s="102" t="s">
        <v>6213</v>
      </c>
      <c r="F515" s="72" t="s">
        <v>6212</v>
      </c>
      <c r="G515" s="72">
        <v>0</v>
      </c>
      <c r="H515" s="72" t="s">
        <v>71</v>
      </c>
      <c r="I515" s="72" t="s">
        <v>2884</v>
      </c>
      <c r="J515" s="104" t="s">
        <v>81</v>
      </c>
      <c r="K515" s="75" t="s">
        <v>3414</v>
      </c>
      <c r="L515" s="76">
        <v>11361600</v>
      </c>
      <c r="M515" s="72" t="s">
        <v>66</v>
      </c>
      <c r="N515" s="75" t="s">
        <v>6211</v>
      </c>
      <c r="O515" s="75">
        <v>1081761053</v>
      </c>
      <c r="P515" s="75">
        <v>1707</v>
      </c>
      <c r="Q515" s="78">
        <v>45870</v>
      </c>
      <c r="R515" s="75">
        <v>7490134800</v>
      </c>
      <c r="S515" s="78">
        <v>45875</v>
      </c>
      <c r="T515" s="76">
        <v>11361600</v>
      </c>
      <c r="U515" s="76">
        <v>27624</v>
      </c>
      <c r="V515" s="72" t="s">
        <v>65</v>
      </c>
      <c r="W515" s="76">
        <v>1082939683</v>
      </c>
      <c r="X515" s="104" t="s">
        <v>2881</v>
      </c>
      <c r="Y515" s="78">
        <v>45874</v>
      </c>
      <c r="Z515" s="78">
        <v>45875</v>
      </c>
      <c r="AA515" s="78" t="s">
        <v>73</v>
      </c>
      <c r="AB515" s="78">
        <v>45991</v>
      </c>
      <c r="AC515" s="102">
        <f t="shared" si="42"/>
        <v>116</v>
      </c>
      <c r="AD515" s="72">
        <v>0</v>
      </c>
      <c r="AE515" s="76">
        <v>0</v>
      </c>
      <c r="AF515" s="72">
        <v>0</v>
      </c>
      <c r="AG515" s="79" t="s">
        <v>73</v>
      </c>
      <c r="AH515" s="102">
        <f t="shared" si="43"/>
        <v>0</v>
      </c>
      <c r="AI515" s="72">
        <v>1</v>
      </c>
      <c r="AJ515" s="76">
        <v>473400</v>
      </c>
      <c r="AK515" s="72" t="s">
        <v>73</v>
      </c>
      <c r="AL515" s="80" t="s">
        <v>73</v>
      </c>
      <c r="AM515" s="72">
        <v>0</v>
      </c>
      <c r="AN515" s="80" t="s">
        <v>73</v>
      </c>
      <c r="AO515" s="80" t="s">
        <v>73</v>
      </c>
      <c r="AP515" s="80" t="s">
        <v>73</v>
      </c>
      <c r="AQ515" s="102">
        <f t="shared" si="44"/>
        <v>0</v>
      </c>
      <c r="AR515" s="102">
        <f t="shared" si="45"/>
        <v>10888200</v>
      </c>
      <c r="AS515" s="72" t="s">
        <v>319</v>
      </c>
      <c r="AT515" s="76">
        <v>0</v>
      </c>
      <c r="AU515" s="72" t="s">
        <v>319</v>
      </c>
      <c r="AV515" s="76">
        <v>0</v>
      </c>
      <c r="AW515" s="81" t="s">
        <v>73</v>
      </c>
      <c r="AX515" s="82">
        <v>0</v>
      </c>
      <c r="AY515" s="143">
        <f t="shared" si="46"/>
        <v>10888200</v>
      </c>
      <c r="AZ515" s="84">
        <f t="shared" si="47"/>
        <v>0</v>
      </c>
      <c r="BA515" s="85">
        <v>0</v>
      </c>
      <c r="BB515" s="81" t="s">
        <v>73</v>
      </c>
      <c r="BC515" s="72" t="s">
        <v>123</v>
      </c>
      <c r="BD515" s="289" t="s">
        <v>6210</v>
      </c>
      <c r="BE515" s="71" t="s">
        <v>65</v>
      </c>
      <c r="BF515" s="71" t="s">
        <v>65</v>
      </c>
    </row>
    <row r="516" spans="2:58" x14ac:dyDescent="0.25">
      <c r="B516" s="71">
        <v>2025</v>
      </c>
      <c r="C516" s="71">
        <v>891780111</v>
      </c>
      <c r="D516" s="71" t="s">
        <v>63</v>
      </c>
      <c r="E516" s="102" t="s">
        <v>6209</v>
      </c>
      <c r="F516" s="72" t="s">
        <v>6208</v>
      </c>
      <c r="G516" s="72">
        <v>0</v>
      </c>
      <c r="H516" s="72" t="s">
        <v>71</v>
      </c>
      <c r="I516" s="72" t="s">
        <v>2884</v>
      </c>
      <c r="J516" s="104" t="s">
        <v>81</v>
      </c>
      <c r="K516" s="75" t="s">
        <v>4317</v>
      </c>
      <c r="L516" s="76">
        <v>11361600</v>
      </c>
      <c r="M516" s="72" t="s">
        <v>66</v>
      </c>
      <c r="N516" s="75" t="s">
        <v>6207</v>
      </c>
      <c r="O516" s="75">
        <v>22699280</v>
      </c>
      <c r="P516" s="75">
        <v>1707</v>
      </c>
      <c r="Q516" s="78">
        <v>45870</v>
      </c>
      <c r="R516" s="75">
        <v>7490134800</v>
      </c>
      <c r="S516" s="78">
        <v>45875</v>
      </c>
      <c r="T516" s="76">
        <v>11361600</v>
      </c>
      <c r="U516" s="76">
        <v>27648</v>
      </c>
      <c r="V516" s="72" t="s">
        <v>65</v>
      </c>
      <c r="W516" s="76">
        <v>1082939683</v>
      </c>
      <c r="X516" s="104" t="s">
        <v>2881</v>
      </c>
      <c r="Y516" s="78">
        <v>45874</v>
      </c>
      <c r="Z516" s="78">
        <v>45875</v>
      </c>
      <c r="AA516" s="78" t="s">
        <v>73</v>
      </c>
      <c r="AB516" s="78">
        <v>45991</v>
      </c>
      <c r="AC516" s="102">
        <f t="shared" si="42"/>
        <v>116</v>
      </c>
      <c r="AD516" s="72">
        <v>0</v>
      </c>
      <c r="AE516" s="76">
        <v>0</v>
      </c>
      <c r="AF516" s="72">
        <v>0</v>
      </c>
      <c r="AG516" s="79" t="s">
        <v>73</v>
      </c>
      <c r="AH516" s="102">
        <f t="shared" si="43"/>
        <v>0</v>
      </c>
      <c r="AI516" s="72">
        <v>1</v>
      </c>
      <c r="AJ516" s="76">
        <v>473400</v>
      </c>
      <c r="AK516" s="72" t="s">
        <v>73</v>
      </c>
      <c r="AL516" s="80" t="s">
        <v>73</v>
      </c>
      <c r="AM516" s="72">
        <v>0</v>
      </c>
      <c r="AN516" s="80" t="s">
        <v>73</v>
      </c>
      <c r="AO516" s="80" t="s">
        <v>73</v>
      </c>
      <c r="AP516" s="80" t="s">
        <v>73</v>
      </c>
      <c r="AQ516" s="102">
        <f t="shared" si="44"/>
        <v>0</v>
      </c>
      <c r="AR516" s="102">
        <f t="shared" si="45"/>
        <v>10888200</v>
      </c>
      <c r="AS516" s="72" t="s">
        <v>319</v>
      </c>
      <c r="AT516" s="76">
        <v>0</v>
      </c>
      <c r="AU516" s="72" t="s">
        <v>319</v>
      </c>
      <c r="AV516" s="76">
        <v>0</v>
      </c>
      <c r="AW516" s="81" t="s">
        <v>73</v>
      </c>
      <c r="AX516" s="82">
        <v>0</v>
      </c>
      <c r="AY516" s="143">
        <f t="shared" si="46"/>
        <v>10888200</v>
      </c>
      <c r="AZ516" s="84">
        <f t="shared" si="47"/>
        <v>0</v>
      </c>
      <c r="BA516" s="85">
        <v>0</v>
      </c>
      <c r="BB516" s="81" t="s">
        <v>73</v>
      </c>
      <c r="BC516" s="72" t="s">
        <v>123</v>
      </c>
      <c r="BD516" s="289" t="s">
        <v>6206</v>
      </c>
      <c r="BE516" s="71" t="s">
        <v>65</v>
      </c>
      <c r="BF516" s="71" t="s">
        <v>65</v>
      </c>
    </row>
    <row r="517" spans="2:58" x14ac:dyDescent="0.25">
      <c r="B517" s="71">
        <v>2025</v>
      </c>
      <c r="C517" s="71">
        <v>891780111</v>
      </c>
      <c r="D517" s="71" t="s">
        <v>63</v>
      </c>
      <c r="E517" s="102" t="s">
        <v>6205</v>
      </c>
      <c r="F517" s="72" t="s">
        <v>6204</v>
      </c>
      <c r="G517" s="72">
        <v>0</v>
      </c>
      <c r="H517" s="72" t="s">
        <v>71</v>
      </c>
      <c r="I517" s="72" t="s">
        <v>2884</v>
      </c>
      <c r="J517" s="104" t="s">
        <v>81</v>
      </c>
      <c r="K517" s="75" t="s">
        <v>6148</v>
      </c>
      <c r="L517" s="76">
        <v>11361600</v>
      </c>
      <c r="M517" s="72" t="s">
        <v>66</v>
      </c>
      <c r="N517" s="75" t="s">
        <v>6203</v>
      </c>
      <c r="O517" s="75">
        <v>17958605</v>
      </c>
      <c r="P517" s="75">
        <v>1707</v>
      </c>
      <c r="Q517" s="78">
        <v>45870</v>
      </c>
      <c r="R517" s="75">
        <v>7490134800</v>
      </c>
      <c r="S517" s="78">
        <v>45875</v>
      </c>
      <c r="T517" s="76">
        <v>11361600</v>
      </c>
      <c r="U517" s="76">
        <v>27623</v>
      </c>
      <c r="V517" s="72" t="s">
        <v>65</v>
      </c>
      <c r="W517" s="76">
        <v>1082939683</v>
      </c>
      <c r="X517" s="104" t="s">
        <v>2881</v>
      </c>
      <c r="Y517" s="78">
        <v>45874</v>
      </c>
      <c r="Z517" s="78">
        <v>45875</v>
      </c>
      <c r="AA517" s="78" t="s">
        <v>73</v>
      </c>
      <c r="AB517" s="78">
        <v>45991</v>
      </c>
      <c r="AC517" s="102">
        <f t="shared" si="42"/>
        <v>116</v>
      </c>
      <c r="AD517" s="72">
        <v>0</v>
      </c>
      <c r="AE517" s="76">
        <v>0</v>
      </c>
      <c r="AF517" s="72">
        <v>0</v>
      </c>
      <c r="AG517" s="79" t="s">
        <v>73</v>
      </c>
      <c r="AH517" s="102">
        <f t="shared" si="43"/>
        <v>0</v>
      </c>
      <c r="AI517" s="72">
        <v>1</v>
      </c>
      <c r="AJ517" s="76">
        <v>473400</v>
      </c>
      <c r="AK517" s="72" t="s">
        <v>73</v>
      </c>
      <c r="AL517" s="80" t="s">
        <v>73</v>
      </c>
      <c r="AM517" s="72">
        <v>0</v>
      </c>
      <c r="AN517" s="80" t="s">
        <v>73</v>
      </c>
      <c r="AO517" s="80" t="s">
        <v>73</v>
      </c>
      <c r="AP517" s="80" t="s">
        <v>73</v>
      </c>
      <c r="AQ517" s="102">
        <f t="shared" si="44"/>
        <v>0</v>
      </c>
      <c r="AR517" s="102">
        <f t="shared" si="45"/>
        <v>10888200</v>
      </c>
      <c r="AS517" s="72" t="s">
        <v>319</v>
      </c>
      <c r="AT517" s="76">
        <v>0</v>
      </c>
      <c r="AU517" s="72" t="s">
        <v>319</v>
      </c>
      <c r="AV517" s="76">
        <v>0</v>
      </c>
      <c r="AW517" s="81" t="s">
        <v>73</v>
      </c>
      <c r="AX517" s="82">
        <v>0</v>
      </c>
      <c r="AY517" s="143">
        <f t="shared" si="46"/>
        <v>10888200</v>
      </c>
      <c r="AZ517" s="84">
        <f t="shared" si="47"/>
        <v>0</v>
      </c>
      <c r="BA517" s="85">
        <v>0</v>
      </c>
      <c r="BB517" s="81" t="s">
        <v>73</v>
      </c>
      <c r="BC517" s="72" t="s">
        <v>123</v>
      </c>
      <c r="BD517" s="289" t="s">
        <v>6202</v>
      </c>
      <c r="BE517" s="71" t="s">
        <v>65</v>
      </c>
      <c r="BF517" s="71" t="s">
        <v>65</v>
      </c>
    </row>
    <row r="518" spans="2:58" x14ac:dyDescent="0.25">
      <c r="B518" s="71">
        <v>2025</v>
      </c>
      <c r="C518" s="71">
        <v>891780111</v>
      </c>
      <c r="D518" s="71" t="s">
        <v>63</v>
      </c>
      <c r="E518" s="102" t="s">
        <v>6201</v>
      </c>
      <c r="F518" s="72" t="s">
        <v>6200</v>
      </c>
      <c r="G518" s="72">
        <v>0</v>
      </c>
      <c r="H518" s="72" t="s">
        <v>71</v>
      </c>
      <c r="I518" s="72" t="s">
        <v>2884</v>
      </c>
      <c r="J518" s="104" t="s">
        <v>81</v>
      </c>
      <c r="K518" s="75" t="s">
        <v>6199</v>
      </c>
      <c r="L518" s="76">
        <v>11361600</v>
      </c>
      <c r="M518" s="72" t="s">
        <v>66</v>
      </c>
      <c r="N518" s="75" t="s">
        <v>6198</v>
      </c>
      <c r="O518" s="75">
        <v>55309361</v>
      </c>
      <c r="P518" s="75">
        <v>1707</v>
      </c>
      <c r="Q518" s="78">
        <v>45870</v>
      </c>
      <c r="R518" s="75">
        <v>7490134800</v>
      </c>
      <c r="S518" s="78">
        <v>45875</v>
      </c>
      <c r="T518" s="76">
        <v>11361600</v>
      </c>
      <c r="U518" s="76">
        <v>27647</v>
      </c>
      <c r="V518" s="72" t="s">
        <v>65</v>
      </c>
      <c r="W518" s="76">
        <v>1082939683</v>
      </c>
      <c r="X518" s="104" t="s">
        <v>2881</v>
      </c>
      <c r="Y518" s="78">
        <v>45874</v>
      </c>
      <c r="Z518" s="78">
        <v>45875</v>
      </c>
      <c r="AA518" s="78" t="s">
        <v>73</v>
      </c>
      <c r="AB518" s="78">
        <v>45991</v>
      </c>
      <c r="AC518" s="102">
        <f t="shared" si="42"/>
        <v>116</v>
      </c>
      <c r="AD518" s="72">
        <v>0</v>
      </c>
      <c r="AE518" s="76">
        <v>0</v>
      </c>
      <c r="AF518" s="72">
        <v>0</v>
      </c>
      <c r="AG518" s="79" t="s">
        <v>73</v>
      </c>
      <c r="AH518" s="102">
        <f t="shared" si="43"/>
        <v>0</v>
      </c>
      <c r="AI518" s="72">
        <v>1</v>
      </c>
      <c r="AJ518" s="76">
        <v>473400</v>
      </c>
      <c r="AK518" s="72" t="s">
        <v>73</v>
      </c>
      <c r="AL518" s="80" t="s">
        <v>73</v>
      </c>
      <c r="AM518" s="72">
        <v>0</v>
      </c>
      <c r="AN518" s="80" t="s">
        <v>73</v>
      </c>
      <c r="AO518" s="80" t="s">
        <v>73</v>
      </c>
      <c r="AP518" s="80" t="s">
        <v>73</v>
      </c>
      <c r="AQ518" s="102">
        <f t="shared" si="44"/>
        <v>0</v>
      </c>
      <c r="AR518" s="102">
        <f t="shared" si="45"/>
        <v>10888200</v>
      </c>
      <c r="AS518" s="72" t="s">
        <v>319</v>
      </c>
      <c r="AT518" s="76">
        <v>0</v>
      </c>
      <c r="AU518" s="72" t="s">
        <v>319</v>
      </c>
      <c r="AV518" s="76">
        <v>0</v>
      </c>
      <c r="AW518" s="81" t="s">
        <v>73</v>
      </c>
      <c r="AX518" s="82">
        <v>0</v>
      </c>
      <c r="AY518" s="143">
        <f t="shared" si="46"/>
        <v>10888200</v>
      </c>
      <c r="AZ518" s="84">
        <f t="shared" si="47"/>
        <v>0</v>
      </c>
      <c r="BA518" s="85">
        <v>0</v>
      </c>
      <c r="BB518" s="81" t="s">
        <v>73</v>
      </c>
      <c r="BC518" s="72" t="s">
        <v>123</v>
      </c>
      <c r="BD518" s="289" t="s">
        <v>6197</v>
      </c>
      <c r="BE518" s="71" t="s">
        <v>65</v>
      </c>
      <c r="BF518" s="71" t="s">
        <v>65</v>
      </c>
    </row>
    <row r="519" spans="2:58" x14ac:dyDescent="0.25">
      <c r="B519" s="71">
        <v>2025</v>
      </c>
      <c r="C519" s="71">
        <v>891780111</v>
      </c>
      <c r="D519" s="71" t="s">
        <v>63</v>
      </c>
      <c r="E519" s="102" t="s">
        <v>6196</v>
      </c>
      <c r="F519" s="72" t="s">
        <v>6195</v>
      </c>
      <c r="G519" s="72">
        <v>0</v>
      </c>
      <c r="H519" s="72" t="s">
        <v>71</v>
      </c>
      <c r="I519" s="72" t="s">
        <v>2884</v>
      </c>
      <c r="J519" s="104" t="s">
        <v>81</v>
      </c>
      <c r="K519" s="75" t="s">
        <v>6194</v>
      </c>
      <c r="L519" s="76">
        <v>11361600</v>
      </c>
      <c r="M519" s="72" t="s">
        <v>66</v>
      </c>
      <c r="N519" s="75" t="s">
        <v>6193</v>
      </c>
      <c r="O519" s="75">
        <v>57290088</v>
      </c>
      <c r="P519" s="75">
        <v>1707</v>
      </c>
      <c r="Q519" s="78">
        <v>45870</v>
      </c>
      <c r="R519" s="75">
        <v>7490134800</v>
      </c>
      <c r="S519" s="78">
        <v>45875</v>
      </c>
      <c r="T519" s="76">
        <v>11361600</v>
      </c>
      <c r="U519" s="76">
        <v>27646</v>
      </c>
      <c r="V519" s="72" t="s">
        <v>65</v>
      </c>
      <c r="W519" s="76">
        <v>1082939683</v>
      </c>
      <c r="X519" s="104" t="s">
        <v>2881</v>
      </c>
      <c r="Y519" s="78">
        <v>45874</v>
      </c>
      <c r="Z519" s="78">
        <v>45875</v>
      </c>
      <c r="AA519" s="78" t="s">
        <v>73</v>
      </c>
      <c r="AB519" s="78">
        <v>45991</v>
      </c>
      <c r="AC519" s="102">
        <f t="shared" si="42"/>
        <v>116</v>
      </c>
      <c r="AD519" s="72">
        <v>0</v>
      </c>
      <c r="AE519" s="76">
        <v>0</v>
      </c>
      <c r="AF519" s="72">
        <v>0</v>
      </c>
      <c r="AG519" s="79" t="s">
        <v>73</v>
      </c>
      <c r="AH519" s="102">
        <f t="shared" si="43"/>
        <v>0</v>
      </c>
      <c r="AI519" s="72">
        <v>1</v>
      </c>
      <c r="AJ519" s="76">
        <v>473400</v>
      </c>
      <c r="AK519" s="72" t="s">
        <v>73</v>
      </c>
      <c r="AL519" s="80" t="s">
        <v>73</v>
      </c>
      <c r="AM519" s="72">
        <v>0</v>
      </c>
      <c r="AN519" s="80" t="s">
        <v>73</v>
      </c>
      <c r="AO519" s="80" t="s">
        <v>73</v>
      </c>
      <c r="AP519" s="80" t="s">
        <v>73</v>
      </c>
      <c r="AQ519" s="102">
        <f t="shared" si="44"/>
        <v>0</v>
      </c>
      <c r="AR519" s="102">
        <f t="shared" si="45"/>
        <v>10888200</v>
      </c>
      <c r="AS519" s="72" t="s">
        <v>319</v>
      </c>
      <c r="AT519" s="76">
        <v>0</v>
      </c>
      <c r="AU519" s="72" t="s">
        <v>319</v>
      </c>
      <c r="AV519" s="76">
        <v>0</v>
      </c>
      <c r="AW519" s="81" t="s">
        <v>73</v>
      </c>
      <c r="AX519" s="82">
        <v>0</v>
      </c>
      <c r="AY519" s="143">
        <f t="shared" si="46"/>
        <v>10888200</v>
      </c>
      <c r="AZ519" s="84">
        <f t="shared" si="47"/>
        <v>0</v>
      </c>
      <c r="BA519" s="85">
        <v>0</v>
      </c>
      <c r="BB519" s="81" t="s">
        <v>73</v>
      </c>
      <c r="BC519" s="72" t="s">
        <v>123</v>
      </c>
      <c r="BD519" s="289" t="s">
        <v>6192</v>
      </c>
      <c r="BE519" s="71" t="s">
        <v>65</v>
      </c>
      <c r="BF519" s="71" t="s">
        <v>65</v>
      </c>
    </row>
    <row r="520" spans="2:58" x14ac:dyDescent="0.25">
      <c r="B520" s="71">
        <v>2025</v>
      </c>
      <c r="C520" s="71">
        <v>891780111</v>
      </c>
      <c r="D520" s="71" t="s">
        <v>63</v>
      </c>
      <c r="E520" s="102" t="s">
        <v>6191</v>
      </c>
      <c r="F520" s="72" t="s">
        <v>6190</v>
      </c>
      <c r="G520" s="72">
        <v>0</v>
      </c>
      <c r="H520" s="72" t="s">
        <v>71</v>
      </c>
      <c r="I520" s="72" t="s">
        <v>2884</v>
      </c>
      <c r="J520" s="104" t="s">
        <v>81</v>
      </c>
      <c r="K520" s="75" t="s">
        <v>3847</v>
      </c>
      <c r="L520" s="76">
        <v>11361600</v>
      </c>
      <c r="M520" s="72" t="s">
        <v>66</v>
      </c>
      <c r="N520" s="75" t="s">
        <v>6189</v>
      </c>
      <c r="O520" s="75">
        <v>72047021</v>
      </c>
      <c r="P520" s="75">
        <v>1707</v>
      </c>
      <c r="Q520" s="78">
        <v>45870</v>
      </c>
      <c r="R520" s="75">
        <v>7490134800</v>
      </c>
      <c r="S520" s="78">
        <v>45875</v>
      </c>
      <c r="T520" s="76">
        <v>11361600</v>
      </c>
      <c r="U520" s="76">
        <v>27645</v>
      </c>
      <c r="V520" s="72" t="s">
        <v>65</v>
      </c>
      <c r="W520" s="76">
        <v>1082939683</v>
      </c>
      <c r="X520" s="104" t="s">
        <v>2881</v>
      </c>
      <c r="Y520" s="78">
        <v>45874</v>
      </c>
      <c r="Z520" s="78">
        <v>45875</v>
      </c>
      <c r="AA520" s="78" t="s">
        <v>73</v>
      </c>
      <c r="AB520" s="78">
        <v>45991</v>
      </c>
      <c r="AC520" s="102">
        <f t="shared" ref="AC520:AC583" si="48">+IF(AA520="1800-01-01",AB520-Z520,AB520-AA520)</f>
        <v>116</v>
      </c>
      <c r="AD520" s="72">
        <v>0</v>
      </c>
      <c r="AE520" s="76">
        <v>0</v>
      </c>
      <c r="AF520" s="72">
        <v>0</v>
      </c>
      <c r="AG520" s="79" t="s">
        <v>73</v>
      </c>
      <c r="AH520" s="102">
        <f t="shared" ref="AH520:AH583" si="49">+IF(AG520="1800-01-01",0,AG520-AB520)</f>
        <v>0</v>
      </c>
      <c r="AI520" s="72">
        <v>1</v>
      </c>
      <c r="AJ520" s="76">
        <v>473400</v>
      </c>
      <c r="AK520" s="72" t="s">
        <v>73</v>
      </c>
      <c r="AL520" s="80" t="s">
        <v>73</v>
      </c>
      <c r="AM520" s="72">
        <v>0</v>
      </c>
      <c r="AN520" s="80" t="s">
        <v>73</v>
      </c>
      <c r="AO520" s="80" t="s">
        <v>73</v>
      </c>
      <c r="AP520" s="80" t="s">
        <v>73</v>
      </c>
      <c r="AQ520" s="102">
        <f t="shared" ref="AQ520:AQ583" si="50">+IF(AN520="1800-01-01",0,AO520-AN520)</f>
        <v>0</v>
      </c>
      <c r="AR520" s="102">
        <f t="shared" ref="AR520:AR583" si="51">+L520+AE520-AJ520</f>
        <v>10888200</v>
      </c>
      <c r="AS520" s="72" t="s">
        <v>319</v>
      </c>
      <c r="AT520" s="76">
        <v>0</v>
      </c>
      <c r="AU520" s="72" t="s">
        <v>319</v>
      </c>
      <c r="AV520" s="76">
        <v>0</v>
      </c>
      <c r="AW520" s="81" t="s">
        <v>73</v>
      </c>
      <c r="AX520" s="82">
        <v>0</v>
      </c>
      <c r="AY520" s="143">
        <f t="shared" ref="AY520:AY583" si="52">AR520-AX520</f>
        <v>10888200</v>
      </c>
      <c r="AZ520" s="84">
        <f t="shared" ref="AZ520:AZ583" si="53">+IFERROR(AX520/AR520,"_")</f>
        <v>0</v>
      </c>
      <c r="BA520" s="85">
        <v>0</v>
      </c>
      <c r="BB520" s="81" t="s">
        <v>73</v>
      </c>
      <c r="BC520" s="72" t="s">
        <v>123</v>
      </c>
      <c r="BD520" s="289" t="s">
        <v>6188</v>
      </c>
      <c r="BE520" s="71" t="s">
        <v>65</v>
      </c>
      <c r="BF520" s="71" t="s">
        <v>65</v>
      </c>
    </row>
    <row r="521" spans="2:58" x14ac:dyDescent="0.25">
      <c r="B521" s="71">
        <v>2025</v>
      </c>
      <c r="C521" s="71">
        <v>891780111</v>
      </c>
      <c r="D521" s="71" t="s">
        <v>63</v>
      </c>
      <c r="E521" s="102" t="s">
        <v>6187</v>
      </c>
      <c r="F521" s="72" t="s">
        <v>6186</v>
      </c>
      <c r="G521" s="72">
        <v>0</v>
      </c>
      <c r="H521" s="72" t="s">
        <v>71</v>
      </c>
      <c r="I521" s="72" t="s">
        <v>2884</v>
      </c>
      <c r="J521" s="104" t="s">
        <v>81</v>
      </c>
      <c r="K521" s="75" t="s">
        <v>6185</v>
      </c>
      <c r="L521" s="76">
        <v>11361600</v>
      </c>
      <c r="M521" s="72" t="s">
        <v>66</v>
      </c>
      <c r="N521" s="75" t="s">
        <v>6184</v>
      </c>
      <c r="O521" s="75">
        <v>22735823</v>
      </c>
      <c r="P521" s="75">
        <v>1707</v>
      </c>
      <c r="Q521" s="78">
        <v>45870</v>
      </c>
      <c r="R521" s="75">
        <v>7490134800</v>
      </c>
      <c r="S521" s="78">
        <v>45875</v>
      </c>
      <c r="T521" s="76">
        <v>11361600</v>
      </c>
      <c r="U521" s="76">
        <v>27622</v>
      </c>
      <c r="V521" s="72" t="s">
        <v>65</v>
      </c>
      <c r="W521" s="76">
        <v>1082939683</v>
      </c>
      <c r="X521" s="104" t="s">
        <v>2881</v>
      </c>
      <c r="Y521" s="78">
        <v>45874</v>
      </c>
      <c r="Z521" s="78">
        <v>45875</v>
      </c>
      <c r="AA521" s="78" t="s">
        <v>73</v>
      </c>
      <c r="AB521" s="78">
        <v>45991</v>
      </c>
      <c r="AC521" s="102">
        <f t="shared" si="48"/>
        <v>116</v>
      </c>
      <c r="AD521" s="72">
        <v>0</v>
      </c>
      <c r="AE521" s="76">
        <v>0</v>
      </c>
      <c r="AF521" s="72">
        <v>0</v>
      </c>
      <c r="AG521" s="79" t="s">
        <v>73</v>
      </c>
      <c r="AH521" s="102">
        <f t="shared" si="49"/>
        <v>0</v>
      </c>
      <c r="AI521" s="72">
        <v>1</v>
      </c>
      <c r="AJ521" s="76">
        <v>473400</v>
      </c>
      <c r="AK521" s="72" t="s">
        <v>73</v>
      </c>
      <c r="AL521" s="80" t="s">
        <v>73</v>
      </c>
      <c r="AM521" s="72">
        <v>0</v>
      </c>
      <c r="AN521" s="80" t="s">
        <v>73</v>
      </c>
      <c r="AO521" s="80" t="s">
        <v>73</v>
      </c>
      <c r="AP521" s="80" t="s">
        <v>73</v>
      </c>
      <c r="AQ521" s="102">
        <f t="shared" si="50"/>
        <v>0</v>
      </c>
      <c r="AR521" s="102">
        <f t="shared" si="51"/>
        <v>10888200</v>
      </c>
      <c r="AS521" s="72" t="s">
        <v>319</v>
      </c>
      <c r="AT521" s="76">
        <v>0</v>
      </c>
      <c r="AU521" s="72" t="s">
        <v>319</v>
      </c>
      <c r="AV521" s="76">
        <v>0</v>
      </c>
      <c r="AW521" s="81" t="s">
        <v>73</v>
      </c>
      <c r="AX521" s="82">
        <v>0</v>
      </c>
      <c r="AY521" s="143">
        <f t="shared" si="52"/>
        <v>10888200</v>
      </c>
      <c r="AZ521" s="84">
        <f t="shared" si="53"/>
        <v>0</v>
      </c>
      <c r="BA521" s="85">
        <v>0</v>
      </c>
      <c r="BB521" s="81" t="s">
        <v>73</v>
      </c>
      <c r="BC521" s="72" t="s">
        <v>123</v>
      </c>
      <c r="BD521" s="289" t="s">
        <v>6183</v>
      </c>
      <c r="BE521" s="71" t="s">
        <v>65</v>
      </c>
      <c r="BF521" s="71" t="s">
        <v>65</v>
      </c>
    </row>
    <row r="522" spans="2:58" x14ac:dyDescent="0.25">
      <c r="B522" s="71">
        <v>2025</v>
      </c>
      <c r="C522" s="71">
        <v>891780111</v>
      </c>
      <c r="D522" s="71" t="s">
        <v>63</v>
      </c>
      <c r="E522" s="102" t="s">
        <v>6182</v>
      </c>
      <c r="F522" s="72" t="s">
        <v>6181</v>
      </c>
      <c r="G522" s="72">
        <v>0</v>
      </c>
      <c r="H522" s="72" t="s">
        <v>71</v>
      </c>
      <c r="I522" s="72" t="s">
        <v>2884</v>
      </c>
      <c r="J522" s="104" t="s">
        <v>81</v>
      </c>
      <c r="K522" s="75" t="s">
        <v>4185</v>
      </c>
      <c r="L522" s="76">
        <v>11361600</v>
      </c>
      <c r="M522" s="72" t="s">
        <v>66</v>
      </c>
      <c r="N522" s="75" t="s">
        <v>6180</v>
      </c>
      <c r="O522" s="75">
        <v>1083036988</v>
      </c>
      <c r="P522" s="75">
        <v>1707</v>
      </c>
      <c r="Q522" s="78">
        <v>45870</v>
      </c>
      <c r="R522" s="75">
        <v>7490134800</v>
      </c>
      <c r="S522" s="78">
        <v>45875</v>
      </c>
      <c r="T522" s="76">
        <v>11361600</v>
      </c>
      <c r="U522" s="76">
        <v>27621</v>
      </c>
      <c r="V522" s="72" t="s">
        <v>65</v>
      </c>
      <c r="W522" s="76">
        <v>1082939683</v>
      </c>
      <c r="X522" s="104" t="s">
        <v>2881</v>
      </c>
      <c r="Y522" s="78">
        <v>45874</v>
      </c>
      <c r="Z522" s="78">
        <v>45875</v>
      </c>
      <c r="AA522" s="78" t="s">
        <v>73</v>
      </c>
      <c r="AB522" s="78">
        <v>45991</v>
      </c>
      <c r="AC522" s="102">
        <f t="shared" si="48"/>
        <v>116</v>
      </c>
      <c r="AD522" s="72">
        <v>0</v>
      </c>
      <c r="AE522" s="76">
        <v>0</v>
      </c>
      <c r="AF522" s="72">
        <v>0</v>
      </c>
      <c r="AG522" s="79" t="s">
        <v>73</v>
      </c>
      <c r="AH522" s="102">
        <f t="shared" si="49"/>
        <v>0</v>
      </c>
      <c r="AI522" s="72">
        <v>1</v>
      </c>
      <c r="AJ522" s="76">
        <v>473400</v>
      </c>
      <c r="AK522" s="72" t="s">
        <v>73</v>
      </c>
      <c r="AL522" s="80" t="s">
        <v>73</v>
      </c>
      <c r="AM522" s="72">
        <v>0</v>
      </c>
      <c r="AN522" s="80" t="s">
        <v>73</v>
      </c>
      <c r="AO522" s="80" t="s">
        <v>73</v>
      </c>
      <c r="AP522" s="80" t="s">
        <v>73</v>
      </c>
      <c r="AQ522" s="102">
        <f t="shared" si="50"/>
        <v>0</v>
      </c>
      <c r="AR522" s="102">
        <f t="shared" si="51"/>
        <v>10888200</v>
      </c>
      <c r="AS522" s="72" t="s">
        <v>319</v>
      </c>
      <c r="AT522" s="76">
        <v>0</v>
      </c>
      <c r="AU522" s="72" t="s">
        <v>319</v>
      </c>
      <c r="AV522" s="76">
        <v>0</v>
      </c>
      <c r="AW522" s="81" t="s">
        <v>73</v>
      </c>
      <c r="AX522" s="82">
        <v>0</v>
      </c>
      <c r="AY522" s="143">
        <f t="shared" si="52"/>
        <v>10888200</v>
      </c>
      <c r="AZ522" s="84">
        <f t="shared" si="53"/>
        <v>0</v>
      </c>
      <c r="BA522" s="85">
        <v>0</v>
      </c>
      <c r="BB522" s="81" t="s">
        <v>73</v>
      </c>
      <c r="BC522" s="72" t="s">
        <v>123</v>
      </c>
      <c r="BD522" s="289" t="s">
        <v>6179</v>
      </c>
      <c r="BE522" s="71" t="s">
        <v>65</v>
      </c>
      <c r="BF522" s="71" t="s">
        <v>65</v>
      </c>
    </row>
    <row r="523" spans="2:58" x14ac:dyDescent="0.25">
      <c r="B523" s="71">
        <v>2025</v>
      </c>
      <c r="C523" s="71">
        <v>891780111</v>
      </c>
      <c r="D523" s="71" t="s">
        <v>63</v>
      </c>
      <c r="E523" s="102" t="s">
        <v>6178</v>
      </c>
      <c r="F523" s="72" t="s">
        <v>6177</v>
      </c>
      <c r="G523" s="72">
        <v>0</v>
      </c>
      <c r="H523" s="72" t="s">
        <v>71</v>
      </c>
      <c r="I523" s="72" t="s">
        <v>2884</v>
      </c>
      <c r="J523" s="104" t="s">
        <v>81</v>
      </c>
      <c r="K523" s="75" t="s">
        <v>2895</v>
      </c>
      <c r="L523" s="76">
        <v>11361600</v>
      </c>
      <c r="M523" s="72" t="s">
        <v>66</v>
      </c>
      <c r="N523" s="75" t="s">
        <v>6176</v>
      </c>
      <c r="O523" s="75">
        <v>73508557</v>
      </c>
      <c r="P523" s="75">
        <v>1707</v>
      </c>
      <c r="Q523" s="78">
        <v>45870</v>
      </c>
      <c r="R523" s="75">
        <v>7490134800</v>
      </c>
      <c r="S523" s="78">
        <v>45875</v>
      </c>
      <c r="T523" s="76">
        <v>11361600</v>
      </c>
      <c r="U523" s="76">
        <v>27644</v>
      </c>
      <c r="V523" s="72" t="s">
        <v>65</v>
      </c>
      <c r="W523" s="76">
        <v>1082939683</v>
      </c>
      <c r="X523" s="104" t="s">
        <v>2881</v>
      </c>
      <c r="Y523" s="78">
        <v>45874</v>
      </c>
      <c r="Z523" s="78">
        <v>45875</v>
      </c>
      <c r="AA523" s="78" t="s">
        <v>73</v>
      </c>
      <c r="AB523" s="78">
        <v>45991</v>
      </c>
      <c r="AC523" s="102">
        <f t="shared" si="48"/>
        <v>116</v>
      </c>
      <c r="AD523" s="72">
        <v>0</v>
      </c>
      <c r="AE523" s="76">
        <v>0</v>
      </c>
      <c r="AF523" s="72">
        <v>0</v>
      </c>
      <c r="AG523" s="79" t="s">
        <v>73</v>
      </c>
      <c r="AH523" s="102">
        <f t="shared" si="49"/>
        <v>0</v>
      </c>
      <c r="AI523" s="72">
        <v>1</v>
      </c>
      <c r="AJ523" s="76">
        <v>473400</v>
      </c>
      <c r="AK523" s="72" t="s">
        <v>73</v>
      </c>
      <c r="AL523" s="80" t="s">
        <v>73</v>
      </c>
      <c r="AM523" s="72">
        <v>0</v>
      </c>
      <c r="AN523" s="80" t="s">
        <v>73</v>
      </c>
      <c r="AO523" s="80" t="s">
        <v>73</v>
      </c>
      <c r="AP523" s="80" t="s">
        <v>73</v>
      </c>
      <c r="AQ523" s="102">
        <f t="shared" si="50"/>
        <v>0</v>
      </c>
      <c r="AR523" s="102">
        <f t="shared" si="51"/>
        <v>10888200</v>
      </c>
      <c r="AS523" s="72" t="s">
        <v>319</v>
      </c>
      <c r="AT523" s="76">
        <v>0</v>
      </c>
      <c r="AU523" s="72" t="s">
        <v>319</v>
      </c>
      <c r="AV523" s="76">
        <v>0</v>
      </c>
      <c r="AW523" s="81" t="s">
        <v>73</v>
      </c>
      <c r="AX523" s="82">
        <v>0</v>
      </c>
      <c r="AY523" s="143">
        <f t="shared" si="52"/>
        <v>10888200</v>
      </c>
      <c r="AZ523" s="84">
        <f t="shared" si="53"/>
        <v>0</v>
      </c>
      <c r="BA523" s="85">
        <v>0</v>
      </c>
      <c r="BB523" s="81" t="s">
        <v>73</v>
      </c>
      <c r="BC523" s="72" t="s">
        <v>123</v>
      </c>
      <c r="BD523" s="289" t="s">
        <v>6175</v>
      </c>
      <c r="BE523" s="71" t="s">
        <v>65</v>
      </c>
      <c r="BF523" s="71" t="s">
        <v>65</v>
      </c>
    </row>
    <row r="524" spans="2:58" x14ac:dyDescent="0.25">
      <c r="B524" s="71">
        <v>2025</v>
      </c>
      <c r="C524" s="71">
        <v>891780111</v>
      </c>
      <c r="D524" s="71" t="s">
        <v>63</v>
      </c>
      <c r="E524" s="102" t="s">
        <v>6174</v>
      </c>
      <c r="F524" s="72" t="s">
        <v>6173</v>
      </c>
      <c r="G524" s="72">
        <v>0</v>
      </c>
      <c r="H524" s="72" t="s">
        <v>71</v>
      </c>
      <c r="I524" s="72" t="s">
        <v>2884</v>
      </c>
      <c r="J524" s="104" t="s">
        <v>81</v>
      </c>
      <c r="K524" s="75" t="s">
        <v>2895</v>
      </c>
      <c r="L524" s="76">
        <v>11361600</v>
      </c>
      <c r="M524" s="72" t="s">
        <v>66</v>
      </c>
      <c r="N524" s="75" t="s">
        <v>6172</v>
      </c>
      <c r="O524" s="75">
        <v>1143245856</v>
      </c>
      <c r="P524" s="75">
        <v>1707</v>
      </c>
      <c r="Q524" s="78">
        <v>45870</v>
      </c>
      <c r="R524" s="75">
        <v>7490134800</v>
      </c>
      <c r="S524" s="78">
        <v>45875</v>
      </c>
      <c r="T524" s="76">
        <v>11361600</v>
      </c>
      <c r="U524" s="76">
        <v>27643</v>
      </c>
      <c r="V524" s="72" t="s">
        <v>65</v>
      </c>
      <c r="W524" s="76">
        <v>1082939683</v>
      </c>
      <c r="X524" s="104" t="s">
        <v>2881</v>
      </c>
      <c r="Y524" s="78">
        <v>45874</v>
      </c>
      <c r="Z524" s="78">
        <v>45875</v>
      </c>
      <c r="AA524" s="78" t="s">
        <v>73</v>
      </c>
      <c r="AB524" s="78">
        <v>45991</v>
      </c>
      <c r="AC524" s="102">
        <f t="shared" si="48"/>
        <v>116</v>
      </c>
      <c r="AD524" s="72">
        <v>0</v>
      </c>
      <c r="AE524" s="76">
        <v>0</v>
      </c>
      <c r="AF524" s="72">
        <v>0</v>
      </c>
      <c r="AG524" s="79" t="s">
        <v>73</v>
      </c>
      <c r="AH524" s="102">
        <f t="shared" si="49"/>
        <v>0</v>
      </c>
      <c r="AI524" s="72">
        <v>1</v>
      </c>
      <c r="AJ524" s="76">
        <v>473400</v>
      </c>
      <c r="AK524" s="72" t="s">
        <v>73</v>
      </c>
      <c r="AL524" s="80" t="s">
        <v>73</v>
      </c>
      <c r="AM524" s="72">
        <v>0</v>
      </c>
      <c r="AN524" s="80" t="s">
        <v>73</v>
      </c>
      <c r="AO524" s="80" t="s">
        <v>73</v>
      </c>
      <c r="AP524" s="80" t="s">
        <v>73</v>
      </c>
      <c r="AQ524" s="102">
        <f t="shared" si="50"/>
        <v>0</v>
      </c>
      <c r="AR524" s="102">
        <f t="shared" si="51"/>
        <v>10888200</v>
      </c>
      <c r="AS524" s="72" t="s">
        <v>319</v>
      </c>
      <c r="AT524" s="76">
        <v>0</v>
      </c>
      <c r="AU524" s="72" t="s">
        <v>319</v>
      </c>
      <c r="AV524" s="76">
        <v>0</v>
      </c>
      <c r="AW524" s="81" t="s">
        <v>73</v>
      </c>
      <c r="AX524" s="82">
        <v>0</v>
      </c>
      <c r="AY524" s="143">
        <f t="shared" si="52"/>
        <v>10888200</v>
      </c>
      <c r="AZ524" s="84">
        <f t="shared" si="53"/>
        <v>0</v>
      </c>
      <c r="BA524" s="85">
        <v>0</v>
      </c>
      <c r="BB524" s="81" t="s">
        <v>73</v>
      </c>
      <c r="BC524" s="72" t="s">
        <v>123</v>
      </c>
      <c r="BD524" s="289" t="s">
        <v>6171</v>
      </c>
      <c r="BE524" s="71" t="s">
        <v>65</v>
      </c>
      <c r="BF524" s="71" t="s">
        <v>65</v>
      </c>
    </row>
    <row r="525" spans="2:58" x14ac:dyDescent="0.25">
      <c r="B525" s="71">
        <v>2025</v>
      </c>
      <c r="C525" s="71">
        <v>891780111</v>
      </c>
      <c r="D525" s="71" t="s">
        <v>63</v>
      </c>
      <c r="E525" s="102" t="s">
        <v>6170</v>
      </c>
      <c r="F525" s="72" t="s">
        <v>6169</v>
      </c>
      <c r="G525" s="72">
        <v>0</v>
      </c>
      <c r="H525" s="72" t="s">
        <v>71</v>
      </c>
      <c r="I525" s="72" t="s">
        <v>2884</v>
      </c>
      <c r="J525" s="104" t="s">
        <v>81</v>
      </c>
      <c r="K525" s="75" t="s">
        <v>4317</v>
      </c>
      <c r="L525" s="76">
        <v>11361600</v>
      </c>
      <c r="M525" s="72" t="s">
        <v>66</v>
      </c>
      <c r="N525" s="75" t="s">
        <v>6168</v>
      </c>
      <c r="O525" s="75">
        <v>8797529</v>
      </c>
      <c r="P525" s="75">
        <v>1707</v>
      </c>
      <c r="Q525" s="78">
        <v>45870</v>
      </c>
      <c r="R525" s="75">
        <v>7490134800</v>
      </c>
      <c r="S525" s="78">
        <v>45875</v>
      </c>
      <c r="T525" s="76">
        <v>11361600</v>
      </c>
      <c r="U525" s="76">
        <v>27642</v>
      </c>
      <c r="V525" s="72" t="s">
        <v>65</v>
      </c>
      <c r="W525" s="76">
        <v>1082939683</v>
      </c>
      <c r="X525" s="104" t="s">
        <v>2881</v>
      </c>
      <c r="Y525" s="78">
        <v>45874</v>
      </c>
      <c r="Z525" s="78">
        <v>45875</v>
      </c>
      <c r="AA525" s="78" t="s">
        <v>73</v>
      </c>
      <c r="AB525" s="78">
        <v>45991</v>
      </c>
      <c r="AC525" s="102">
        <f t="shared" si="48"/>
        <v>116</v>
      </c>
      <c r="AD525" s="72">
        <v>0</v>
      </c>
      <c r="AE525" s="76">
        <v>0</v>
      </c>
      <c r="AF525" s="72">
        <v>0</v>
      </c>
      <c r="AG525" s="79" t="s">
        <v>73</v>
      </c>
      <c r="AH525" s="102">
        <f t="shared" si="49"/>
        <v>0</v>
      </c>
      <c r="AI525" s="72">
        <v>0</v>
      </c>
      <c r="AJ525" s="76">
        <v>0</v>
      </c>
      <c r="AK525" s="72" t="s">
        <v>73</v>
      </c>
      <c r="AL525" s="80" t="s">
        <v>73</v>
      </c>
      <c r="AM525" s="72">
        <v>0</v>
      </c>
      <c r="AN525" s="80" t="s">
        <v>73</v>
      </c>
      <c r="AO525" s="80" t="s">
        <v>73</v>
      </c>
      <c r="AP525" s="80" t="s">
        <v>73</v>
      </c>
      <c r="AQ525" s="102">
        <f t="shared" si="50"/>
        <v>0</v>
      </c>
      <c r="AR525" s="102">
        <f t="shared" si="51"/>
        <v>11361600</v>
      </c>
      <c r="AS525" s="72" t="s">
        <v>319</v>
      </c>
      <c r="AT525" s="76">
        <v>0</v>
      </c>
      <c r="AU525" s="72" t="s">
        <v>319</v>
      </c>
      <c r="AV525" s="76">
        <v>0</v>
      </c>
      <c r="AW525" s="81" t="s">
        <v>73</v>
      </c>
      <c r="AX525" s="82">
        <v>0</v>
      </c>
      <c r="AY525" s="143">
        <f t="shared" si="52"/>
        <v>11361600</v>
      </c>
      <c r="AZ525" s="84">
        <f t="shared" si="53"/>
        <v>0</v>
      </c>
      <c r="BA525" s="85">
        <v>0</v>
      </c>
      <c r="BB525" s="81" t="s">
        <v>73</v>
      </c>
      <c r="BC525" s="72" t="s">
        <v>123</v>
      </c>
      <c r="BD525" s="289" t="s">
        <v>6167</v>
      </c>
      <c r="BE525" s="71" t="s">
        <v>65</v>
      </c>
      <c r="BF525" s="71" t="s">
        <v>65</v>
      </c>
    </row>
    <row r="526" spans="2:58" x14ac:dyDescent="0.25">
      <c r="B526" s="71">
        <v>2025</v>
      </c>
      <c r="C526" s="71">
        <v>891780111</v>
      </c>
      <c r="D526" s="71" t="s">
        <v>63</v>
      </c>
      <c r="E526" s="102" t="s">
        <v>6166</v>
      </c>
      <c r="F526" s="72" t="s">
        <v>6165</v>
      </c>
      <c r="G526" s="72">
        <v>0</v>
      </c>
      <c r="H526" s="72" t="s">
        <v>71</v>
      </c>
      <c r="I526" s="72" t="s">
        <v>2884</v>
      </c>
      <c r="J526" s="104" t="s">
        <v>81</v>
      </c>
      <c r="K526" s="75" t="s">
        <v>5406</v>
      </c>
      <c r="L526" s="76">
        <v>11361600</v>
      </c>
      <c r="M526" s="72" t="s">
        <v>66</v>
      </c>
      <c r="N526" s="75" t="s">
        <v>6164</v>
      </c>
      <c r="O526" s="75">
        <v>12603832</v>
      </c>
      <c r="P526" s="75">
        <v>1707</v>
      </c>
      <c r="Q526" s="78">
        <v>45870</v>
      </c>
      <c r="R526" s="75">
        <v>7490134800</v>
      </c>
      <c r="S526" s="78">
        <v>45875</v>
      </c>
      <c r="T526" s="76">
        <v>11361600</v>
      </c>
      <c r="U526" s="76">
        <v>27641</v>
      </c>
      <c r="V526" s="72" t="s">
        <v>65</v>
      </c>
      <c r="W526" s="76">
        <v>1082939683</v>
      </c>
      <c r="X526" s="104" t="s">
        <v>2881</v>
      </c>
      <c r="Y526" s="78">
        <v>45874</v>
      </c>
      <c r="Z526" s="78">
        <v>45875</v>
      </c>
      <c r="AA526" s="78" t="s">
        <v>73</v>
      </c>
      <c r="AB526" s="78">
        <v>45991</v>
      </c>
      <c r="AC526" s="102">
        <f t="shared" si="48"/>
        <v>116</v>
      </c>
      <c r="AD526" s="72">
        <v>0</v>
      </c>
      <c r="AE526" s="76">
        <v>0</v>
      </c>
      <c r="AF526" s="72">
        <v>0</v>
      </c>
      <c r="AG526" s="79" t="s">
        <v>73</v>
      </c>
      <c r="AH526" s="102">
        <f t="shared" si="49"/>
        <v>0</v>
      </c>
      <c r="AI526" s="72">
        <v>0</v>
      </c>
      <c r="AJ526" s="76">
        <v>0</v>
      </c>
      <c r="AK526" s="72" t="s">
        <v>73</v>
      </c>
      <c r="AL526" s="80" t="s">
        <v>73</v>
      </c>
      <c r="AM526" s="72">
        <v>0</v>
      </c>
      <c r="AN526" s="80" t="s">
        <v>73</v>
      </c>
      <c r="AO526" s="80" t="s">
        <v>73</v>
      </c>
      <c r="AP526" s="80" t="s">
        <v>73</v>
      </c>
      <c r="AQ526" s="102">
        <f t="shared" si="50"/>
        <v>0</v>
      </c>
      <c r="AR526" s="102">
        <f t="shared" si="51"/>
        <v>11361600</v>
      </c>
      <c r="AS526" s="72" t="s">
        <v>319</v>
      </c>
      <c r="AT526" s="76">
        <v>0</v>
      </c>
      <c r="AU526" s="72" t="s">
        <v>319</v>
      </c>
      <c r="AV526" s="76">
        <v>0</v>
      </c>
      <c r="AW526" s="81" t="s">
        <v>73</v>
      </c>
      <c r="AX526" s="82">
        <v>0</v>
      </c>
      <c r="AY526" s="143">
        <f t="shared" si="52"/>
        <v>11361600</v>
      </c>
      <c r="AZ526" s="84">
        <f t="shared" si="53"/>
        <v>0</v>
      </c>
      <c r="BA526" s="85">
        <v>0</v>
      </c>
      <c r="BB526" s="81" t="s">
        <v>73</v>
      </c>
      <c r="BC526" s="72" t="s">
        <v>123</v>
      </c>
      <c r="BD526" s="289" t="s">
        <v>6163</v>
      </c>
      <c r="BE526" s="71" t="s">
        <v>65</v>
      </c>
      <c r="BF526" s="71" t="s">
        <v>65</v>
      </c>
    </row>
    <row r="527" spans="2:58" x14ac:dyDescent="0.25">
      <c r="B527" s="71">
        <v>2025</v>
      </c>
      <c r="C527" s="71">
        <v>891780111</v>
      </c>
      <c r="D527" s="71" t="s">
        <v>63</v>
      </c>
      <c r="E527" s="102" t="s">
        <v>6162</v>
      </c>
      <c r="F527" s="72" t="s">
        <v>6161</v>
      </c>
      <c r="G527" s="72">
        <v>0</v>
      </c>
      <c r="H527" s="72" t="s">
        <v>71</v>
      </c>
      <c r="I527" s="72" t="s">
        <v>2884</v>
      </c>
      <c r="J527" s="104" t="s">
        <v>81</v>
      </c>
      <c r="K527" s="75" t="s">
        <v>3499</v>
      </c>
      <c r="L527" s="76">
        <v>11361600</v>
      </c>
      <c r="M527" s="72" t="s">
        <v>66</v>
      </c>
      <c r="N527" s="75" t="s">
        <v>6160</v>
      </c>
      <c r="O527" s="75">
        <v>73006166</v>
      </c>
      <c r="P527" s="75">
        <v>1707</v>
      </c>
      <c r="Q527" s="78">
        <v>45870</v>
      </c>
      <c r="R527" s="75">
        <v>7490134800</v>
      </c>
      <c r="S527" s="78">
        <v>45875</v>
      </c>
      <c r="T527" s="76">
        <v>11361600</v>
      </c>
      <c r="U527" s="76">
        <v>27640</v>
      </c>
      <c r="V527" s="72" t="s">
        <v>65</v>
      </c>
      <c r="W527" s="76">
        <v>1082939683</v>
      </c>
      <c r="X527" s="104" t="s">
        <v>2881</v>
      </c>
      <c r="Y527" s="78">
        <v>45874</v>
      </c>
      <c r="Z527" s="78">
        <v>45875</v>
      </c>
      <c r="AA527" s="78" t="s">
        <v>73</v>
      </c>
      <c r="AB527" s="78">
        <v>45991</v>
      </c>
      <c r="AC527" s="102">
        <f t="shared" si="48"/>
        <v>116</v>
      </c>
      <c r="AD527" s="72">
        <v>0</v>
      </c>
      <c r="AE527" s="76">
        <v>0</v>
      </c>
      <c r="AF527" s="72">
        <v>0</v>
      </c>
      <c r="AG527" s="79" t="s">
        <v>73</v>
      </c>
      <c r="AH527" s="102">
        <f t="shared" si="49"/>
        <v>0</v>
      </c>
      <c r="AI527" s="72">
        <v>1</v>
      </c>
      <c r="AJ527" s="76">
        <v>473400</v>
      </c>
      <c r="AK527" s="72" t="s">
        <v>73</v>
      </c>
      <c r="AL527" s="80" t="s">
        <v>73</v>
      </c>
      <c r="AM527" s="72">
        <v>0</v>
      </c>
      <c r="AN527" s="80" t="s">
        <v>73</v>
      </c>
      <c r="AO527" s="80" t="s">
        <v>73</v>
      </c>
      <c r="AP527" s="80" t="s">
        <v>73</v>
      </c>
      <c r="AQ527" s="102">
        <f t="shared" si="50"/>
        <v>0</v>
      </c>
      <c r="AR527" s="102">
        <f t="shared" si="51"/>
        <v>10888200</v>
      </c>
      <c r="AS527" s="72" t="s">
        <v>319</v>
      </c>
      <c r="AT527" s="76">
        <v>0</v>
      </c>
      <c r="AU527" s="72" t="s">
        <v>319</v>
      </c>
      <c r="AV527" s="76">
        <v>0</v>
      </c>
      <c r="AW527" s="81" t="s">
        <v>73</v>
      </c>
      <c r="AX527" s="82">
        <v>0</v>
      </c>
      <c r="AY527" s="143">
        <f t="shared" si="52"/>
        <v>10888200</v>
      </c>
      <c r="AZ527" s="84">
        <f t="shared" si="53"/>
        <v>0</v>
      </c>
      <c r="BA527" s="85">
        <v>0</v>
      </c>
      <c r="BB527" s="81" t="s">
        <v>73</v>
      </c>
      <c r="BC527" s="72" t="s">
        <v>123</v>
      </c>
      <c r="BD527" s="289" t="s">
        <v>6159</v>
      </c>
      <c r="BE527" s="71" t="s">
        <v>65</v>
      </c>
      <c r="BF527" s="71" t="s">
        <v>65</v>
      </c>
    </row>
    <row r="528" spans="2:58" x14ac:dyDescent="0.25">
      <c r="B528" s="71">
        <v>2025</v>
      </c>
      <c r="C528" s="71">
        <v>891780111</v>
      </c>
      <c r="D528" s="71" t="s">
        <v>63</v>
      </c>
      <c r="E528" s="102" t="s">
        <v>6158</v>
      </c>
      <c r="F528" s="72" t="s">
        <v>6157</v>
      </c>
      <c r="G528" s="72">
        <v>0</v>
      </c>
      <c r="H528" s="72" t="s">
        <v>71</v>
      </c>
      <c r="I528" s="72" t="s">
        <v>2884</v>
      </c>
      <c r="J528" s="104" t="s">
        <v>81</v>
      </c>
      <c r="K528" s="75" t="s">
        <v>3414</v>
      </c>
      <c r="L528" s="76">
        <v>11361600</v>
      </c>
      <c r="M528" s="72" t="s">
        <v>66</v>
      </c>
      <c r="N528" s="75" t="s">
        <v>6156</v>
      </c>
      <c r="O528" s="75">
        <v>30882983</v>
      </c>
      <c r="P528" s="75">
        <v>1707</v>
      </c>
      <c r="Q528" s="78">
        <v>45870</v>
      </c>
      <c r="R528" s="75">
        <v>7490134800</v>
      </c>
      <c r="S528" s="78">
        <v>45875</v>
      </c>
      <c r="T528" s="76">
        <v>11361600</v>
      </c>
      <c r="U528" s="76">
        <v>27620</v>
      </c>
      <c r="V528" s="72" t="s">
        <v>65</v>
      </c>
      <c r="W528" s="76">
        <v>1082939683</v>
      </c>
      <c r="X528" s="104" t="s">
        <v>2881</v>
      </c>
      <c r="Y528" s="78">
        <v>45874</v>
      </c>
      <c r="Z528" s="78">
        <v>45875</v>
      </c>
      <c r="AA528" s="78" t="s">
        <v>73</v>
      </c>
      <c r="AB528" s="78">
        <v>45991</v>
      </c>
      <c r="AC528" s="102">
        <f t="shared" si="48"/>
        <v>116</v>
      </c>
      <c r="AD528" s="72">
        <v>0</v>
      </c>
      <c r="AE528" s="76">
        <v>0</v>
      </c>
      <c r="AF528" s="72">
        <v>0</v>
      </c>
      <c r="AG528" s="79" t="s">
        <v>73</v>
      </c>
      <c r="AH528" s="102">
        <f t="shared" si="49"/>
        <v>0</v>
      </c>
      <c r="AI528" s="72">
        <v>0</v>
      </c>
      <c r="AJ528" s="76">
        <v>0</v>
      </c>
      <c r="AK528" s="72" t="s">
        <v>73</v>
      </c>
      <c r="AL528" s="80" t="s">
        <v>73</v>
      </c>
      <c r="AM528" s="72">
        <v>0</v>
      </c>
      <c r="AN528" s="80" t="s">
        <v>73</v>
      </c>
      <c r="AO528" s="80" t="s">
        <v>73</v>
      </c>
      <c r="AP528" s="80" t="s">
        <v>73</v>
      </c>
      <c r="AQ528" s="102">
        <f t="shared" si="50"/>
        <v>0</v>
      </c>
      <c r="AR528" s="102">
        <f t="shared" si="51"/>
        <v>11361600</v>
      </c>
      <c r="AS528" s="72" t="s">
        <v>319</v>
      </c>
      <c r="AT528" s="76">
        <v>0</v>
      </c>
      <c r="AU528" s="72" t="s">
        <v>319</v>
      </c>
      <c r="AV528" s="76">
        <v>0</v>
      </c>
      <c r="AW528" s="81" t="s">
        <v>73</v>
      </c>
      <c r="AX528" s="82">
        <v>0</v>
      </c>
      <c r="AY528" s="143">
        <f t="shared" si="52"/>
        <v>11361600</v>
      </c>
      <c r="AZ528" s="84">
        <f t="shared" si="53"/>
        <v>0</v>
      </c>
      <c r="BA528" s="85">
        <v>0</v>
      </c>
      <c r="BB528" s="81" t="s">
        <v>73</v>
      </c>
      <c r="BC528" s="72" t="s">
        <v>123</v>
      </c>
      <c r="BD528" s="289" t="s">
        <v>6155</v>
      </c>
      <c r="BE528" s="71" t="s">
        <v>65</v>
      </c>
      <c r="BF528" s="71" t="s">
        <v>65</v>
      </c>
    </row>
    <row r="529" spans="2:58" x14ac:dyDescent="0.25">
      <c r="B529" s="71">
        <v>2025</v>
      </c>
      <c r="C529" s="71">
        <v>891780111</v>
      </c>
      <c r="D529" s="71" t="s">
        <v>63</v>
      </c>
      <c r="E529" s="102" t="s">
        <v>6154</v>
      </c>
      <c r="F529" s="72" t="s">
        <v>6153</v>
      </c>
      <c r="G529" s="72">
        <v>0</v>
      </c>
      <c r="H529" s="72" t="s">
        <v>71</v>
      </c>
      <c r="I529" s="72" t="s">
        <v>2884</v>
      </c>
      <c r="J529" s="104" t="s">
        <v>81</v>
      </c>
      <c r="K529" s="75" t="s">
        <v>4317</v>
      </c>
      <c r="L529" s="76">
        <v>11361600</v>
      </c>
      <c r="M529" s="72" t="s">
        <v>66</v>
      </c>
      <c r="N529" s="75" t="s">
        <v>6152</v>
      </c>
      <c r="O529" s="75">
        <v>36577261</v>
      </c>
      <c r="P529" s="75">
        <v>1707</v>
      </c>
      <c r="Q529" s="78">
        <v>45870</v>
      </c>
      <c r="R529" s="75">
        <v>7490134800</v>
      </c>
      <c r="S529" s="78">
        <v>45875</v>
      </c>
      <c r="T529" s="76">
        <v>11361600</v>
      </c>
      <c r="U529" s="76">
        <v>27639</v>
      </c>
      <c r="V529" s="72" t="s">
        <v>65</v>
      </c>
      <c r="W529" s="76">
        <v>1082939683</v>
      </c>
      <c r="X529" s="104" t="s">
        <v>2881</v>
      </c>
      <c r="Y529" s="78">
        <v>45874</v>
      </c>
      <c r="Z529" s="78">
        <v>45875</v>
      </c>
      <c r="AA529" s="78" t="s">
        <v>73</v>
      </c>
      <c r="AB529" s="78">
        <v>45991</v>
      </c>
      <c r="AC529" s="102">
        <f t="shared" si="48"/>
        <v>116</v>
      </c>
      <c r="AD529" s="72">
        <v>0</v>
      </c>
      <c r="AE529" s="76">
        <v>0</v>
      </c>
      <c r="AF529" s="72">
        <v>0</v>
      </c>
      <c r="AG529" s="79" t="s">
        <v>73</v>
      </c>
      <c r="AH529" s="102">
        <f t="shared" si="49"/>
        <v>0</v>
      </c>
      <c r="AI529" s="72">
        <v>1</v>
      </c>
      <c r="AJ529" s="76">
        <v>473400</v>
      </c>
      <c r="AK529" s="72" t="s">
        <v>73</v>
      </c>
      <c r="AL529" s="80" t="s">
        <v>73</v>
      </c>
      <c r="AM529" s="72">
        <v>0</v>
      </c>
      <c r="AN529" s="80" t="s">
        <v>73</v>
      </c>
      <c r="AO529" s="80" t="s">
        <v>73</v>
      </c>
      <c r="AP529" s="80" t="s">
        <v>73</v>
      </c>
      <c r="AQ529" s="102">
        <f t="shared" si="50"/>
        <v>0</v>
      </c>
      <c r="AR529" s="102">
        <f t="shared" si="51"/>
        <v>10888200</v>
      </c>
      <c r="AS529" s="72" t="s">
        <v>319</v>
      </c>
      <c r="AT529" s="76">
        <v>0</v>
      </c>
      <c r="AU529" s="72" t="s">
        <v>319</v>
      </c>
      <c r="AV529" s="76">
        <v>0</v>
      </c>
      <c r="AW529" s="81" t="s">
        <v>73</v>
      </c>
      <c r="AX529" s="82">
        <v>0</v>
      </c>
      <c r="AY529" s="143">
        <f t="shared" si="52"/>
        <v>10888200</v>
      </c>
      <c r="AZ529" s="84">
        <f t="shared" si="53"/>
        <v>0</v>
      </c>
      <c r="BA529" s="85">
        <v>0</v>
      </c>
      <c r="BB529" s="81" t="s">
        <v>73</v>
      </c>
      <c r="BC529" s="72" t="s">
        <v>123</v>
      </c>
      <c r="BD529" s="289" t="s">
        <v>6151</v>
      </c>
      <c r="BE529" s="71" t="s">
        <v>65</v>
      </c>
      <c r="BF529" s="71" t="s">
        <v>65</v>
      </c>
    </row>
    <row r="530" spans="2:58" x14ac:dyDescent="0.25">
      <c r="B530" s="71">
        <v>2025</v>
      </c>
      <c r="C530" s="71">
        <v>891780111</v>
      </c>
      <c r="D530" s="71" t="s">
        <v>63</v>
      </c>
      <c r="E530" s="102" t="s">
        <v>6150</v>
      </c>
      <c r="F530" s="72" t="s">
        <v>6149</v>
      </c>
      <c r="G530" s="72">
        <v>0</v>
      </c>
      <c r="H530" s="72" t="s">
        <v>71</v>
      </c>
      <c r="I530" s="72" t="s">
        <v>2884</v>
      </c>
      <c r="J530" s="104" t="s">
        <v>81</v>
      </c>
      <c r="K530" s="75" t="s">
        <v>6148</v>
      </c>
      <c r="L530" s="76">
        <v>11361600</v>
      </c>
      <c r="M530" s="72" t="s">
        <v>66</v>
      </c>
      <c r="N530" s="75" t="s">
        <v>6147</v>
      </c>
      <c r="O530" s="75">
        <v>1044922797</v>
      </c>
      <c r="P530" s="75">
        <v>1707</v>
      </c>
      <c r="Q530" s="78">
        <v>45870</v>
      </c>
      <c r="R530" s="75">
        <v>7490134800</v>
      </c>
      <c r="S530" s="78">
        <v>45875</v>
      </c>
      <c r="T530" s="76">
        <v>11361600</v>
      </c>
      <c r="U530" s="76">
        <v>27619</v>
      </c>
      <c r="V530" s="72" t="s">
        <v>65</v>
      </c>
      <c r="W530" s="76">
        <v>1082939683</v>
      </c>
      <c r="X530" s="104" t="s">
        <v>2881</v>
      </c>
      <c r="Y530" s="78">
        <v>45874</v>
      </c>
      <c r="Z530" s="78">
        <v>45875</v>
      </c>
      <c r="AA530" s="78" t="s">
        <v>73</v>
      </c>
      <c r="AB530" s="78">
        <v>45991</v>
      </c>
      <c r="AC530" s="102">
        <f t="shared" si="48"/>
        <v>116</v>
      </c>
      <c r="AD530" s="72">
        <v>0</v>
      </c>
      <c r="AE530" s="76">
        <v>0</v>
      </c>
      <c r="AF530" s="72">
        <v>0</v>
      </c>
      <c r="AG530" s="79" t="s">
        <v>73</v>
      </c>
      <c r="AH530" s="102">
        <f t="shared" si="49"/>
        <v>0</v>
      </c>
      <c r="AI530" s="72">
        <v>1</v>
      </c>
      <c r="AJ530" s="76">
        <v>473400</v>
      </c>
      <c r="AK530" s="72" t="s">
        <v>73</v>
      </c>
      <c r="AL530" s="80" t="s">
        <v>73</v>
      </c>
      <c r="AM530" s="72">
        <v>0</v>
      </c>
      <c r="AN530" s="80" t="s">
        <v>73</v>
      </c>
      <c r="AO530" s="80" t="s">
        <v>73</v>
      </c>
      <c r="AP530" s="80" t="s">
        <v>73</v>
      </c>
      <c r="AQ530" s="102">
        <f t="shared" si="50"/>
        <v>0</v>
      </c>
      <c r="AR530" s="102">
        <f t="shared" si="51"/>
        <v>10888200</v>
      </c>
      <c r="AS530" s="72" t="s">
        <v>319</v>
      </c>
      <c r="AT530" s="76">
        <v>0</v>
      </c>
      <c r="AU530" s="72" t="s">
        <v>319</v>
      </c>
      <c r="AV530" s="76">
        <v>0</v>
      </c>
      <c r="AW530" s="81" t="s">
        <v>73</v>
      </c>
      <c r="AX530" s="82">
        <v>0</v>
      </c>
      <c r="AY530" s="143">
        <f t="shared" si="52"/>
        <v>10888200</v>
      </c>
      <c r="AZ530" s="84">
        <f t="shared" si="53"/>
        <v>0</v>
      </c>
      <c r="BA530" s="85">
        <v>0</v>
      </c>
      <c r="BB530" s="81" t="s">
        <v>73</v>
      </c>
      <c r="BC530" s="72" t="s">
        <v>123</v>
      </c>
      <c r="BD530" s="289" t="s">
        <v>6146</v>
      </c>
      <c r="BE530" s="71" t="s">
        <v>65</v>
      </c>
      <c r="BF530" s="71" t="s">
        <v>65</v>
      </c>
    </row>
    <row r="531" spans="2:58" x14ac:dyDescent="0.25">
      <c r="B531" s="71">
        <v>2025</v>
      </c>
      <c r="C531" s="71">
        <v>891780111</v>
      </c>
      <c r="D531" s="71" t="s">
        <v>63</v>
      </c>
      <c r="E531" s="102" t="s">
        <v>6145</v>
      </c>
      <c r="F531" s="72" t="s">
        <v>6144</v>
      </c>
      <c r="G531" s="72">
        <v>0</v>
      </c>
      <c r="H531" s="72" t="s">
        <v>71</v>
      </c>
      <c r="I531" s="72" t="s">
        <v>2884</v>
      </c>
      <c r="J531" s="104" t="s">
        <v>81</v>
      </c>
      <c r="K531" s="75" t="s">
        <v>4185</v>
      </c>
      <c r="L531" s="76">
        <v>11361600</v>
      </c>
      <c r="M531" s="72" t="s">
        <v>66</v>
      </c>
      <c r="N531" s="75" t="s">
        <v>6143</v>
      </c>
      <c r="O531" s="75">
        <v>1143449474</v>
      </c>
      <c r="P531" s="75">
        <v>1707</v>
      </c>
      <c r="Q531" s="78">
        <v>45870</v>
      </c>
      <c r="R531" s="75">
        <v>7490134800</v>
      </c>
      <c r="S531" s="78">
        <v>45875</v>
      </c>
      <c r="T531" s="76">
        <v>11361600</v>
      </c>
      <c r="U531" s="76">
        <v>27618</v>
      </c>
      <c r="V531" s="72" t="s">
        <v>65</v>
      </c>
      <c r="W531" s="76">
        <v>1082939683</v>
      </c>
      <c r="X531" s="104" t="s">
        <v>2881</v>
      </c>
      <c r="Y531" s="78">
        <v>45874</v>
      </c>
      <c r="Z531" s="78">
        <v>45875</v>
      </c>
      <c r="AA531" s="78" t="s">
        <v>73</v>
      </c>
      <c r="AB531" s="78">
        <v>45991</v>
      </c>
      <c r="AC531" s="102">
        <f t="shared" si="48"/>
        <v>116</v>
      </c>
      <c r="AD531" s="72">
        <v>0</v>
      </c>
      <c r="AE531" s="76">
        <v>0</v>
      </c>
      <c r="AF531" s="72">
        <v>0</v>
      </c>
      <c r="AG531" s="79" t="s">
        <v>73</v>
      </c>
      <c r="AH531" s="102">
        <f t="shared" si="49"/>
        <v>0</v>
      </c>
      <c r="AI531" s="72">
        <v>0</v>
      </c>
      <c r="AJ531" s="76">
        <v>0</v>
      </c>
      <c r="AK531" s="72" t="s">
        <v>73</v>
      </c>
      <c r="AL531" s="80" t="s">
        <v>73</v>
      </c>
      <c r="AM531" s="72">
        <v>0</v>
      </c>
      <c r="AN531" s="80" t="s">
        <v>73</v>
      </c>
      <c r="AO531" s="80" t="s">
        <v>73</v>
      </c>
      <c r="AP531" s="80" t="s">
        <v>73</v>
      </c>
      <c r="AQ531" s="102">
        <f t="shared" si="50"/>
        <v>0</v>
      </c>
      <c r="AR531" s="102">
        <f t="shared" si="51"/>
        <v>11361600</v>
      </c>
      <c r="AS531" s="72" t="s">
        <v>319</v>
      </c>
      <c r="AT531" s="76">
        <v>0</v>
      </c>
      <c r="AU531" s="72" t="s">
        <v>319</v>
      </c>
      <c r="AV531" s="76">
        <v>0</v>
      </c>
      <c r="AW531" s="81" t="s">
        <v>73</v>
      </c>
      <c r="AX531" s="82">
        <v>0</v>
      </c>
      <c r="AY531" s="143">
        <f t="shared" si="52"/>
        <v>11361600</v>
      </c>
      <c r="AZ531" s="84">
        <f t="shared" si="53"/>
        <v>0</v>
      </c>
      <c r="BA531" s="85">
        <v>0</v>
      </c>
      <c r="BB531" s="81" t="s">
        <v>73</v>
      </c>
      <c r="BC531" s="72" t="s">
        <v>123</v>
      </c>
      <c r="BD531" s="289" t="s">
        <v>6142</v>
      </c>
      <c r="BE531" s="71" t="s">
        <v>65</v>
      </c>
      <c r="BF531" s="71" t="s">
        <v>65</v>
      </c>
    </row>
    <row r="532" spans="2:58" x14ac:dyDescent="0.25">
      <c r="B532" s="71">
        <v>2025</v>
      </c>
      <c r="C532" s="71">
        <v>891780111</v>
      </c>
      <c r="D532" s="71" t="s">
        <v>63</v>
      </c>
      <c r="E532" s="102" t="s">
        <v>6141</v>
      </c>
      <c r="F532" s="72" t="s">
        <v>6140</v>
      </c>
      <c r="G532" s="72">
        <v>0</v>
      </c>
      <c r="H532" s="72" t="s">
        <v>71</v>
      </c>
      <c r="I532" s="72" t="s">
        <v>2884</v>
      </c>
      <c r="J532" s="104" t="s">
        <v>81</v>
      </c>
      <c r="K532" s="75" t="s">
        <v>6139</v>
      </c>
      <c r="L532" s="76">
        <v>11361600</v>
      </c>
      <c r="M532" s="72" t="s">
        <v>66</v>
      </c>
      <c r="N532" s="75" t="s">
        <v>6138</v>
      </c>
      <c r="O532" s="75">
        <v>57445406</v>
      </c>
      <c r="P532" s="75">
        <v>1707</v>
      </c>
      <c r="Q532" s="78">
        <v>45870</v>
      </c>
      <c r="R532" s="75">
        <v>7490134800</v>
      </c>
      <c r="S532" s="78">
        <v>45875</v>
      </c>
      <c r="T532" s="76">
        <v>11361600</v>
      </c>
      <c r="U532" s="76">
        <v>27617</v>
      </c>
      <c r="V532" s="72" t="s">
        <v>65</v>
      </c>
      <c r="W532" s="76">
        <v>1082939683</v>
      </c>
      <c r="X532" s="104" t="s">
        <v>2881</v>
      </c>
      <c r="Y532" s="78">
        <v>45875</v>
      </c>
      <c r="Z532" s="78">
        <v>45875</v>
      </c>
      <c r="AA532" s="78" t="s">
        <v>73</v>
      </c>
      <c r="AB532" s="78">
        <v>45991</v>
      </c>
      <c r="AC532" s="102">
        <f t="shared" si="48"/>
        <v>116</v>
      </c>
      <c r="AD532" s="72">
        <v>0</v>
      </c>
      <c r="AE532" s="76">
        <v>0</v>
      </c>
      <c r="AF532" s="72">
        <v>0</v>
      </c>
      <c r="AG532" s="79" t="s">
        <v>73</v>
      </c>
      <c r="AH532" s="102">
        <f t="shared" si="49"/>
        <v>0</v>
      </c>
      <c r="AI532" s="72">
        <v>1</v>
      </c>
      <c r="AJ532" s="76">
        <v>473400</v>
      </c>
      <c r="AK532" s="72" t="s">
        <v>73</v>
      </c>
      <c r="AL532" s="80" t="s">
        <v>73</v>
      </c>
      <c r="AM532" s="72">
        <v>0</v>
      </c>
      <c r="AN532" s="80" t="s">
        <v>73</v>
      </c>
      <c r="AO532" s="80" t="s">
        <v>73</v>
      </c>
      <c r="AP532" s="80" t="s">
        <v>73</v>
      </c>
      <c r="AQ532" s="102">
        <f t="shared" si="50"/>
        <v>0</v>
      </c>
      <c r="AR532" s="102">
        <f t="shared" si="51"/>
        <v>10888200</v>
      </c>
      <c r="AS532" s="72" t="s">
        <v>319</v>
      </c>
      <c r="AT532" s="76">
        <v>0</v>
      </c>
      <c r="AU532" s="72" t="s">
        <v>319</v>
      </c>
      <c r="AV532" s="76">
        <v>0</v>
      </c>
      <c r="AW532" s="81" t="s">
        <v>73</v>
      </c>
      <c r="AX532" s="82">
        <v>0</v>
      </c>
      <c r="AY532" s="143">
        <f t="shared" si="52"/>
        <v>10888200</v>
      </c>
      <c r="AZ532" s="84">
        <f t="shared" si="53"/>
        <v>0</v>
      </c>
      <c r="BA532" s="85">
        <v>0</v>
      </c>
      <c r="BB532" s="81" t="s">
        <v>73</v>
      </c>
      <c r="BC532" s="72" t="s">
        <v>123</v>
      </c>
      <c r="BD532" s="289" t="s">
        <v>6137</v>
      </c>
      <c r="BE532" s="71" t="s">
        <v>65</v>
      </c>
      <c r="BF532" s="71" t="s">
        <v>65</v>
      </c>
    </row>
    <row r="533" spans="2:58" x14ac:dyDescent="0.25">
      <c r="B533" s="71">
        <v>2025</v>
      </c>
      <c r="C533" s="71">
        <v>891780111</v>
      </c>
      <c r="D533" s="71" t="s">
        <v>63</v>
      </c>
      <c r="E533" s="102" t="s">
        <v>6136</v>
      </c>
      <c r="F533" s="72" t="s">
        <v>6135</v>
      </c>
      <c r="G533" s="72">
        <v>0</v>
      </c>
      <c r="H533" s="72" t="s">
        <v>71</v>
      </c>
      <c r="I533" s="72" t="s">
        <v>2884</v>
      </c>
      <c r="J533" s="104" t="s">
        <v>81</v>
      </c>
      <c r="K533" s="75" t="s">
        <v>5848</v>
      </c>
      <c r="L533" s="76">
        <v>11361600</v>
      </c>
      <c r="M533" s="72" t="s">
        <v>66</v>
      </c>
      <c r="N533" s="75" t="s">
        <v>6134</v>
      </c>
      <c r="O533" s="75">
        <v>8648570</v>
      </c>
      <c r="P533" s="75">
        <v>1707</v>
      </c>
      <c r="Q533" s="78">
        <v>45870</v>
      </c>
      <c r="R533" s="75">
        <v>7490134800</v>
      </c>
      <c r="S533" s="78">
        <v>45875</v>
      </c>
      <c r="T533" s="76">
        <v>11361600</v>
      </c>
      <c r="U533" s="76">
        <v>27638</v>
      </c>
      <c r="V533" s="72" t="s">
        <v>65</v>
      </c>
      <c r="W533" s="76">
        <v>1082939683</v>
      </c>
      <c r="X533" s="104" t="s">
        <v>2881</v>
      </c>
      <c r="Y533" s="78">
        <v>45875</v>
      </c>
      <c r="Z533" s="78">
        <v>45875</v>
      </c>
      <c r="AA533" s="78" t="s">
        <v>73</v>
      </c>
      <c r="AB533" s="78">
        <v>45991</v>
      </c>
      <c r="AC533" s="102">
        <f t="shared" si="48"/>
        <v>116</v>
      </c>
      <c r="AD533" s="72">
        <v>0</v>
      </c>
      <c r="AE533" s="76">
        <v>0</v>
      </c>
      <c r="AF533" s="72">
        <v>0</v>
      </c>
      <c r="AG533" s="79" t="s">
        <v>73</v>
      </c>
      <c r="AH533" s="102">
        <f t="shared" si="49"/>
        <v>0</v>
      </c>
      <c r="AI533" s="72">
        <v>0</v>
      </c>
      <c r="AJ533" s="76">
        <v>0</v>
      </c>
      <c r="AK533" s="72" t="s">
        <v>73</v>
      </c>
      <c r="AL533" s="80" t="s">
        <v>73</v>
      </c>
      <c r="AM533" s="72">
        <v>0</v>
      </c>
      <c r="AN533" s="80" t="s">
        <v>73</v>
      </c>
      <c r="AO533" s="80" t="s">
        <v>73</v>
      </c>
      <c r="AP533" s="80" t="s">
        <v>73</v>
      </c>
      <c r="AQ533" s="102">
        <f t="shared" si="50"/>
        <v>0</v>
      </c>
      <c r="AR533" s="102">
        <f t="shared" si="51"/>
        <v>11361600</v>
      </c>
      <c r="AS533" s="72" t="s">
        <v>319</v>
      </c>
      <c r="AT533" s="76">
        <v>0</v>
      </c>
      <c r="AU533" s="72" t="s">
        <v>319</v>
      </c>
      <c r="AV533" s="76">
        <v>0</v>
      </c>
      <c r="AW533" s="81" t="s">
        <v>73</v>
      </c>
      <c r="AX533" s="82">
        <v>0</v>
      </c>
      <c r="AY533" s="143">
        <f t="shared" si="52"/>
        <v>11361600</v>
      </c>
      <c r="AZ533" s="84">
        <f t="shared" si="53"/>
        <v>0</v>
      </c>
      <c r="BA533" s="85">
        <v>0</v>
      </c>
      <c r="BB533" s="81" t="s">
        <v>73</v>
      </c>
      <c r="BC533" s="72" t="s">
        <v>123</v>
      </c>
      <c r="BD533" s="289" t="s">
        <v>6133</v>
      </c>
      <c r="BE533" s="71" t="s">
        <v>65</v>
      </c>
      <c r="BF533" s="71" t="s">
        <v>65</v>
      </c>
    </row>
    <row r="534" spans="2:58" x14ac:dyDescent="0.25">
      <c r="B534" s="71">
        <v>2025</v>
      </c>
      <c r="C534" s="71">
        <v>891780111</v>
      </c>
      <c r="D534" s="71" t="s">
        <v>63</v>
      </c>
      <c r="E534" s="102" t="s">
        <v>6132</v>
      </c>
      <c r="F534" s="72" t="s">
        <v>6131</v>
      </c>
      <c r="G534" s="72">
        <v>0</v>
      </c>
      <c r="H534" s="72" t="s">
        <v>71</v>
      </c>
      <c r="I534" s="72" t="s">
        <v>2884</v>
      </c>
      <c r="J534" s="104" t="s">
        <v>81</v>
      </c>
      <c r="K534" s="75" t="s">
        <v>6130</v>
      </c>
      <c r="L534" s="76">
        <v>11361600</v>
      </c>
      <c r="M534" s="72" t="s">
        <v>66</v>
      </c>
      <c r="N534" s="75" t="s">
        <v>6129</v>
      </c>
      <c r="O534" s="75">
        <v>52153354</v>
      </c>
      <c r="P534" s="75">
        <v>1707</v>
      </c>
      <c r="Q534" s="78">
        <v>45870</v>
      </c>
      <c r="R534" s="75">
        <v>7490134800</v>
      </c>
      <c r="S534" s="78">
        <v>45875</v>
      </c>
      <c r="T534" s="76">
        <v>11361600</v>
      </c>
      <c r="U534" s="76">
        <v>27637</v>
      </c>
      <c r="V534" s="72" t="s">
        <v>65</v>
      </c>
      <c r="W534" s="76">
        <v>1082939683</v>
      </c>
      <c r="X534" s="104" t="s">
        <v>2881</v>
      </c>
      <c r="Y534" s="78">
        <v>45875</v>
      </c>
      <c r="Z534" s="78">
        <v>45875</v>
      </c>
      <c r="AA534" s="78" t="s">
        <v>73</v>
      </c>
      <c r="AB534" s="78">
        <v>45991</v>
      </c>
      <c r="AC534" s="102">
        <f t="shared" si="48"/>
        <v>116</v>
      </c>
      <c r="AD534" s="72">
        <v>0</v>
      </c>
      <c r="AE534" s="76">
        <v>0</v>
      </c>
      <c r="AF534" s="72">
        <v>0</v>
      </c>
      <c r="AG534" s="79" t="s">
        <v>73</v>
      </c>
      <c r="AH534" s="102">
        <f t="shared" si="49"/>
        <v>0</v>
      </c>
      <c r="AI534" s="72">
        <v>1</v>
      </c>
      <c r="AJ534" s="76">
        <v>473400</v>
      </c>
      <c r="AK534" s="72" t="s">
        <v>73</v>
      </c>
      <c r="AL534" s="80" t="s">
        <v>73</v>
      </c>
      <c r="AM534" s="72">
        <v>0</v>
      </c>
      <c r="AN534" s="80" t="s">
        <v>73</v>
      </c>
      <c r="AO534" s="80" t="s">
        <v>73</v>
      </c>
      <c r="AP534" s="80" t="s">
        <v>73</v>
      </c>
      <c r="AQ534" s="102">
        <f t="shared" si="50"/>
        <v>0</v>
      </c>
      <c r="AR534" s="102">
        <f t="shared" si="51"/>
        <v>10888200</v>
      </c>
      <c r="AS534" s="72" t="s">
        <v>319</v>
      </c>
      <c r="AT534" s="76">
        <v>0</v>
      </c>
      <c r="AU534" s="72" t="s">
        <v>319</v>
      </c>
      <c r="AV534" s="76">
        <v>0</v>
      </c>
      <c r="AW534" s="81" t="s">
        <v>73</v>
      </c>
      <c r="AX534" s="82">
        <v>0</v>
      </c>
      <c r="AY534" s="143">
        <f t="shared" si="52"/>
        <v>10888200</v>
      </c>
      <c r="AZ534" s="84">
        <f t="shared" si="53"/>
        <v>0</v>
      </c>
      <c r="BA534" s="85">
        <v>0</v>
      </c>
      <c r="BB534" s="81" t="s">
        <v>73</v>
      </c>
      <c r="BC534" s="72" t="s">
        <v>123</v>
      </c>
      <c r="BD534" s="289" t="s">
        <v>6128</v>
      </c>
      <c r="BE534" s="71" t="s">
        <v>65</v>
      </c>
      <c r="BF534" s="71" t="s">
        <v>65</v>
      </c>
    </row>
    <row r="535" spans="2:58" x14ac:dyDescent="0.25">
      <c r="B535" s="71">
        <v>2025</v>
      </c>
      <c r="C535" s="71">
        <v>891780111</v>
      </c>
      <c r="D535" s="71" t="s">
        <v>63</v>
      </c>
      <c r="E535" s="102" t="s">
        <v>6127</v>
      </c>
      <c r="F535" s="72" t="s">
        <v>6126</v>
      </c>
      <c r="G535" s="72">
        <v>0</v>
      </c>
      <c r="H535" s="72" t="s">
        <v>71</v>
      </c>
      <c r="I535" s="72" t="s">
        <v>2884</v>
      </c>
      <c r="J535" s="104" t="s">
        <v>81</v>
      </c>
      <c r="K535" s="75" t="s">
        <v>4317</v>
      </c>
      <c r="L535" s="76">
        <v>11361600</v>
      </c>
      <c r="M535" s="72" t="s">
        <v>66</v>
      </c>
      <c r="N535" s="75" t="s">
        <v>6125</v>
      </c>
      <c r="O535" s="75">
        <v>40938354</v>
      </c>
      <c r="P535" s="75">
        <v>1707</v>
      </c>
      <c r="Q535" s="78">
        <v>45870</v>
      </c>
      <c r="R535" s="75">
        <v>7490134800</v>
      </c>
      <c r="S535" s="78">
        <v>45875</v>
      </c>
      <c r="T535" s="76">
        <v>11361600</v>
      </c>
      <c r="U535" s="76">
        <v>27636</v>
      </c>
      <c r="V535" s="72" t="s">
        <v>65</v>
      </c>
      <c r="W535" s="76">
        <v>1082939683</v>
      </c>
      <c r="X535" s="104" t="s">
        <v>2881</v>
      </c>
      <c r="Y535" s="78">
        <v>45875</v>
      </c>
      <c r="Z535" s="78">
        <v>45875</v>
      </c>
      <c r="AA535" s="78" t="s">
        <v>73</v>
      </c>
      <c r="AB535" s="78">
        <v>45991</v>
      </c>
      <c r="AC535" s="102">
        <f t="shared" si="48"/>
        <v>116</v>
      </c>
      <c r="AD535" s="72">
        <v>0</v>
      </c>
      <c r="AE535" s="76">
        <v>0</v>
      </c>
      <c r="AF535" s="72">
        <v>0</v>
      </c>
      <c r="AG535" s="79" t="s">
        <v>73</v>
      </c>
      <c r="AH535" s="102">
        <f t="shared" si="49"/>
        <v>0</v>
      </c>
      <c r="AI535" s="72">
        <v>1</v>
      </c>
      <c r="AJ535" s="76">
        <v>473400</v>
      </c>
      <c r="AK535" s="72" t="s">
        <v>73</v>
      </c>
      <c r="AL535" s="80" t="s">
        <v>73</v>
      </c>
      <c r="AM535" s="72">
        <v>0</v>
      </c>
      <c r="AN535" s="80" t="s">
        <v>73</v>
      </c>
      <c r="AO535" s="80" t="s">
        <v>73</v>
      </c>
      <c r="AP535" s="80" t="s">
        <v>73</v>
      </c>
      <c r="AQ535" s="102">
        <f t="shared" si="50"/>
        <v>0</v>
      </c>
      <c r="AR535" s="102">
        <f t="shared" si="51"/>
        <v>10888200</v>
      </c>
      <c r="AS535" s="72" t="s">
        <v>319</v>
      </c>
      <c r="AT535" s="76">
        <v>0</v>
      </c>
      <c r="AU535" s="72" t="s">
        <v>319</v>
      </c>
      <c r="AV535" s="76">
        <v>0</v>
      </c>
      <c r="AW535" s="81" t="s">
        <v>73</v>
      </c>
      <c r="AX535" s="82">
        <v>0</v>
      </c>
      <c r="AY535" s="143">
        <f t="shared" si="52"/>
        <v>10888200</v>
      </c>
      <c r="AZ535" s="84">
        <f t="shared" si="53"/>
        <v>0</v>
      </c>
      <c r="BA535" s="85">
        <v>0</v>
      </c>
      <c r="BB535" s="81" t="s">
        <v>73</v>
      </c>
      <c r="BC535" s="72" t="s">
        <v>123</v>
      </c>
      <c r="BD535" s="289" t="s">
        <v>6124</v>
      </c>
      <c r="BE535" s="71" t="s">
        <v>65</v>
      </c>
      <c r="BF535" s="71" t="s">
        <v>65</v>
      </c>
    </row>
    <row r="536" spans="2:58" x14ac:dyDescent="0.25">
      <c r="B536" s="71">
        <v>2025</v>
      </c>
      <c r="C536" s="71">
        <v>891780111</v>
      </c>
      <c r="D536" s="71" t="s">
        <v>63</v>
      </c>
      <c r="E536" s="102" t="s">
        <v>6123</v>
      </c>
      <c r="F536" s="72" t="s">
        <v>6122</v>
      </c>
      <c r="G536" s="72">
        <v>0</v>
      </c>
      <c r="H536" s="72" t="s">
        <v>71</v>
      </c>
      <c r="I536" s="72" t="s">
        <v>2884</v>
      </c>
      <c r="J536" s="104" t="s">
        <v>81</v>
      </c>
      <c r="K536" s="75" t="s">
        <v>6121</v>
      </c>
      <c r="L536" s="76">
        <v>11361600</v>
      </c>
      <c r="M536" s="72" t="s">
        <v>66</v>
      </c>
      <c r="N536" s="75" t="s">
        <v>6120</v>
      </c>
      <c r="O536" s="75">
        <v>1044394546</v>
      </c>
      <c r="P536" s="75">
        <v>1707</v>
      </c>
      <c r="Q536" s="78">
        <v>45870</v>
      </c>
      <c r="R536" s="75">
        <v>7490134800</v>
      </c>
      <c r="S536" s="78">
        <v>45875</v>
      </c>
      <c r="T536" s="76">
        <v>11361600</v>
      </c>
      <c r="U536" s="76">
        <v>27616</v>
      </c>
      <c r="V536" s="72" t="s">
        <v>65</v>
      </c>
      <c r="W536" s="76">
        <v>1082939683</v>
      </c>
      <c r="X536" s="104" t="s">
        <v>2881</v>
      </c>
      <c r="Y536" s="78">
        <v>45875</v>
      </c>
      <c r="Z536" s="78">
        <v>45875</v>
      </c>
      <c r="AA536" s="78" t="s">
        <v>73</v>
      </c>
      <c r="AB536" s="78">
        <v>45991</v>
      </c>
      <c r="AC536" s="102">
        <f t="shared" si="48"/>
        <v>116</v>
      </c>
      <c r="AD536" s="72">
        <v>0</v>
      </c>
      <c r="AE536" s="76">
        <v>0</v>
      </c>
      <c r="AF536" s="72">
        <v>0</v>
      </c>
      <c r="AG536" s="79" t="s">
        <v>73</v>
      </c>
      <c r="AH536" s="102">
        <f t="shared" si="49"/>
        <v>0</v>
      </c>
      <c r="AI536" s="72">
        <v>1</v>
      </c>
      <c r="AJ536" s="76">
        <v>473400</v>
      </c>
      <c r="AK536" s="72" t="s">
        <v>73</v>
      </c>
      <c r="AL536" s="80" t="s">
        <v>73</v>
      </c>
      <c r="AM536" s="72">
        <v>0</v>
      </c>
      <c r="AN536" s="80" t="s">
        <v>73</v>
      </c>
      <c r="AO536" s="80" t="s">
        <v>73</v>
      </c>
      <c r="AP536" s="80" t="s">
        <v>73</v>
      </c>
      <c r="AQ536" s="102">
        <f t="shared" si="50"/>
        <v>0</v>
      </c>
      <c r="AR536" s="102">
        <f t="shared" si="51"/>
        <v>10888200</v>
      </c>
      <c r="AS536" s="72" t="s">
        <v>319</v>
      </c>
      <c r="AT536" s="76">
        <v>0</v>
      </c>
      <c r="AU536" s="72" t="s">
        <v>319</v>
      </c>
      <c r="AV536" s="76">
        <v>0</v>
      </c>
      <c r="AW536" s="81" t="s">
        <v>73</v>
      </c>
      <c r="AX536" s="82">
        <v>0</v>
      </c>
      <c r="AY536" s="143">
        <f t="shared" si="52"/>
        <v>10888200</v>
      </c>
      <c r="AZ536" s="84">
        <f t="shared" si="53"/>
        <v>0</v>
      </c>
      <c r="BA536" s="85">
        <v>0</v>
      </c>
      <c r="BB536" s="81" t="s">
        <v>73</v>
      </c>
      <c r="BC536" s="72" t="s">
        <v>123</v>
      </c>
      <c r="BD536" s="289" t="s">
        <v>6119</v>
      </c>
      <c r="BE536" s="71" t="s">
        <v>65</v>
      </c>
      <c r="BF536" s="71" t="s">
        <v>65</v>
      </c>
    </row>
    <row r="537" spans="2:58" x14ac:dyDescent="0.25">
      <c r="B537" s="71">
        <v>2025</v>
      </c>
      <c r="C537" s="71">
        <v>891780111</v>
      </c>
      <c r="D537" s="71" t="s">
        <v>63</v>
      </c>
      <c r="E537" s="102" t="s">
        <v>6118</v>
      </c>
      <c r="F537" s="72" t="s">
        <v>6117</v>
      </c>
      <c r="G537" s="72">
        <v>0</v>
      </c>
      <c r="H537" s="72" t="s">
        <v>71</v>
      </c>
      <c r="I537" s="72" t="s">
        <v>2884</v>
      </c>
      <c r="J537" s="104" t="s">
        <v>81</v>
      </c>
      <c r="K537" s="75" t="s">
        <v>5123</v>
      </c>
      <c r="L537" s="76">
        <v>11361600</v>
      </c>
      <c r="M537" s="72" t="s">
        <v>66</v>
      </c>
      <c r="N537" s="75" t="s">
        <v>6116</v>
      </c>
      <c r="O537" s="75">
        <v>56099185</v>
      </c>
      <c r="P537" s="75">
        <v>1707</v>
      </c>
      <c r="Q537" s="78">
        <v>45870</v>
      </c>
      <c r="R537" s="75">
        <v>7490134800</v>
      </c>
      <c r="S537" s="78">
        <v>45875</v>
      </c>
      <c r="T537" s="76">
        <v>11361600</v>
      </c>
      <c r="U537" s="76">
        <v>27615</v>
      </c>
      <c r="V537" s="72" t="s">
        <v>65</v>
      </c>
      <c r="W537" s="76">
        <v>1082939683</v>
      </c>
      <c r="X537" s="104" t="s">
        <v>2881</v>
      </c>
      <c r="Y537" s="78">
        <v>45875</v>
      </c>
      <c r="Z537" s="78">
        <v>45875</v>
      </c>
      <c r="AA537" s="78" t="s">
        <v>73</v>
      </c>
      <c r="AB537" s="78">
        <v>45991</v>
      </c>
      <c r="AC537" s="102">
        <f t="shared" si="48"/>
        <v>116</v>
      </c>
      <c r="AD537" s="72">
        <v>0</v>
      </c>
      <c r="AE537" s="76">
        <v>0</v>
      </c>
      <c r="AF537" s="72">
        <v>0</v>
      </c>
      <c r="AG537" s="79" t="s">
        <v>73</v>
      </c>
      <c r="AH537" s="102">
        <f t="shared" si="49"/>
        <v>0</v>
      </c>
      <c r="AI537" s="72">
        <v>1</v>
      </c>
      <c r="AJ537" s="76">
        <v>473400</v>
      </c>
      <c r="AK537" s="72" t="s">
        <v>73</v>
      </c>
      <c r="AL537" s="80" t="s">
        <v>73</v>
      </c>
      <c r="AM537" s="72">
        <v>0</v>
      </c>
      <c r="AN537" s="80" t="s">
        <v>73</v>
      </c>
      <c r="AO537" s="80" t="s">
        <v>73</v>
      </c>
      <c r="AP537" s="80" t="s">
        <v>73</v>
      </c>
      <c r="AQ537" s="102">
        <f t="shared" si="50"/>
        <v>0</v>
      </c>
      <c r="AR537" s="102">
        <f t="shared" si="51"/>
        <v>10888200</v>
      </c>
      <c r="AS537" s="72" t="s">
        <v>319</v>
      </c>
      <c r="AT537" s="76">
        <v>0</v>
      </c>
      <c r="AU537" s="72" t="s">
        <v>319</v>
      </c>
      <c r="AV537" s="76">
        <v>0</v>
      </c>
      <c r="AW537" s="81" t="s">
        <v>73</v>
      </c>
      <c r="AX537" s="82">
        <v>0</v>
      </c>
      <c r="AY537" s="143">
        <f t="shared" si="52"/>
        <v>10888200</v>
      </c>
      <c r="AZ537" s="84">
        <f t="shared" si="53"/>
        <v>0</v>
      </c>
      <c r="BA537" s="85">
        <v>0</v>
      </c>
      <c r="BB537" s="81" t="s">
        <v>73</v>
      </c>
      <c r="BC537" s="72" t="s">
        <v>123</v>
      </c>
      <c r="BD537" s="289" t="s">
        <v>6115</v>
      </c>
      <c r="BE537" s="71" t="s">
        <v>65</v>
      </c>
      <c r="BF537" s="71" t="s">
        <v>65</v>
      </c>
    </row>
    <row r="538" spans="2:58" x14ac:dyDescent="0.25">
      <c r="B538" s="71">
        <v>2025</v>
      </c>
      <c r="C538" s="71">
        <v>891780111</v>
      </c>
      <c r="D538" s="71" t="s">
        <v>63</v>
      </c>
      <c r="E538" s="102" t="s">
        <v>6114</v>
      </c>
      <c r="F538" s="72" t="s">
        <v>6113</v>
      </c>
      <c r="G538" s="72">
        <v>0</v>
      </c>
      <c r="H538" s="72" t="s">
        <v>71</v>
      </c>
      <c r="I538" s="72" t="s">
        <v>2884</v>
      </c>
      <c r="J538" s="104" t="s">
        <v>81</v>
      </c>
      <c r="K538" s="75" t="s">
        <v>6112</v>
      </c>
      <c r="L538" s="76">
        <v>11361600</v>
      </c>
      <c r="M538" s="72" t="s">
        <v>66</v>
      </c>
      <c r="N538" s="75" t="s">
        <v>6111</v>
      </c>
      <c r="O538" s="75">
        <v>57439809</v>
      </c>
      <c r="P538" s="75">
        <v>1707</v>
      </c>
      <c r="Q538" s="78">
        <v>45870</v>
      </c>
      <c r="R538" s="75">
        <v>7490134800</v>
      </c>
      <c r="S538" s="78">
        <v>45875</v>
      </c>
      <c r="T538" s="76">
        <v>11361600</v>
      </c>
      <c r="U538" s="76">
        <v>27635</v>
      </c>
      <c r="V538" s="72" t="s">
        <v>65</v>
      </c>
      <c r="W538" s="76">
        <v>1082939683</v>
      </c>
      <c r="X538" s="104" t="s">
        <v>2881</v>
      </c>
      <c r="Y538" s="78">
        <v>45875</v>
      </c>
      <c r="Z538" s="78">
        <v>45875</v>
      </c>
      <c r="AA538" s="78" t="s">
        <v>73</v>
      </c>
      <c r="AB538" s="78">
        <v>45991</v>
      </c>
      <c r="AC538" s="102">
        <f t="shared" si="48"/>
        <v>116</v>
      </c>
      <c r="AD538" s="72">
        <v>0</v>
      </c>
      <c r="AE538" s="76">
        <v>0</v>
      </c>
      <c r="AF538" s="72">
        <v>0</v>
      </c>
      <c r="AG538" s="79" t="s">
        <v>73</v>
      </c>
      <c r="AH538" s="102">
        <f t="shared" si="49"/>
        <v>0</v>
      </c>
      <c r="AI538" s="72">
        <v>1</v>
      </c>
      <c r="AJ538" s="76">
        <v>473400</v>
      </c>
      <c r="AK538" s="72" t="s">
        <v>73</v>
      </c>
      <c r="AL538" s="80" t="s">
        <v>73</v>
      </c>
      <c r="AM538" s="72">
        <v>0</v>
      </c>
      <c r="AN538" s="80" t="s">
        <v>73</v>
      </c>
      <c r="AO538" s="80" t="s">
        <v>73</v>
      </c>
      <c r="AP538" s="80" t="s">
        <v>73</v>
      </c>
      <c r="AQ538" s="102">
        <f t="shared" si="50"/>
        <v>0</v>
      </c>
      <c r="AR538" s="102">
        <f t="shared" si="51"/>
        <v>10888200</v>
      </c>
      <c r="AS538" s="72" t="s">
        <v>319</v>
      </c>
      <c r="AT538" s="76">
        <v>0</v>
      </c>
      <c r="AU538" s="72" t="s">
        <v>319</v>
      </c>
      <c r="AV538" s="76">
        <v>0</v>
      </c>
      <c r="AW538" s="81" t="s">
        <v>73</v>
      </c>
      <c r="AX538" s="82">
        <v>0</v>
      </c>
      <c r="AY538" s="143">
        <f t="shared" si="52"/>
        <v>10888200</v>
      </c>
      <c r="AZ538" s="84">
        <f t="shared" si="53"/>
        <v>0</v>
      </c>
      <c r="BA538" s="85">
        <v>0</v>
      </c>
      <c r="BB538" s="81" t="s">
        <v>73</v>
      </c>
      <c r="BC538" s="72" t="s">
        <v>123</v>
      </c>
      <c r="BD538" s="289" t="s">
        <v>6110</v>
      </c>
      <c r="BE538" s="71" t="s">
        <v>65</v>
      </c>
      <c r="BF538" s="71" t="s">
        <v>65</v>
      </c>
    </row>
    <row r="539" spans="2:58" x14ac:dyDescent="0.25">
      <c r="B539" s="71">
        <v>2025</v>
      </c>
      <c r="C539" s="71">
        <v>891780111</v>
      </c>
      <c r="D539" s="71" t="s">
        <v>63</v>
      </c>
      <c r="E539" s="102" t="s">
        <v>6109</v>
      </c>
      <c r="F539" s="72" t="s">
        <v>6108</v>
      </c>
      <c r="G539" s="72">
        <v>0</v>
      </c>
      <c r="H539" s="72" t="s">
        <v>71</v>
      </c>
      <c r="I539" s="72" t="s">
        <v>64</v>
      </c>
      <c r="J539" s="104" t="s">
        <v>81</v>
      </c>
      <c r="K539" s="75" t="s">
        <v>6107</v>
      </c>
      <c r="L539" s="76">
        <v>17200000</v>
      </c>
      <c r="M539" s="72" t="s">
        <v>66</v>
      </c>
      <c r="N539" s="75" t="s">
        <v>6106</v>
      </c>
      <c r="O539" s="75">
        <v>57298790</v>
      </c>
      <c r="P539" s="75">
        <v>1649</v>
      </c>
      <c r="Q539" s="78">
        <v>45860</v>
      </c>
      <c r="R539" s="75">
        <v>95753376</v>
      </c>
      <c r="S539" s="78">
        <v>45875</v>
      </c>
      <c r="T539" s="76">
        <v>17200000</v>
      </c>
      <c r="U539" s="76">
        <v>27670</v>
      </c>
      <c r="V539" s="72" t="s">
        <v>65</v>
      </c>
      <c r="W539" s="76">
        <v>1082939683</v>
      </c>
      <c r="X539" s="104" t="s">
        <v>2881</v>
      </c>
      <c r="Y539" s="78">
        <v>45875</v>
      </c>
      <c r="Z539" s="78">
        <v>45875</v>
      </c>
      <c r="AA539" s="78" t="s">
        <v>73</v>
      </c>
      <c r="AB539" s="78">
        <v>45991</v>
      </c>
      <c r="AC539" s="102">
        <f t="shared" si="48"/>
        <v>116</v>
      </c>
      <c r="AD539" s="72">
        <v>0</v>
      </c>
      <c r="AE539" s="76">
        <v>0</v>
      </c>
      <c r="AF539" s="72">
        <v>0</v>
      </c>
      <c r="AG539" s="79" t="s">
        <v>73</v>
      </c>
      <c r="AH539" s="102">
        <f t="shared" si="49"/>
        <v>0</v>
      </c>
      <c r="AI539" s="72">
        <v>0</v>
      </c>
      <c r="AJ539" s="76">
        <v>0</v>
      </c>
      <c r="AK539" s="72" t="s">
        <v>73</v>
      </c>
      <c r="AL539" s="80" t="s">
        <v>73</v>
      </c>
      <c r="AM539" s="72">
        <v>0</v>
      </c>
      <c r="AN539" s="80" t="s">
        <v>73</v>
      </c>
      <c r="AO539" s="80" t="s">
        <v>73</v>
      </c>
      <c r="AP539" s="80" t="s">
        <v>73</v>
      </c>
      <c r="AQ539" s="102">
        <f t="shared" si="50"/>
        <v>0</v>
      </c>
      <c r="AR539" s="102">
        <f t="shared" si="51"/>
        <v>17200000</v>
      </c>
      <c r="AS539" s="72" t="s">
        <v>65</v>
      </c>
      <c r="AT539" s="76">
        <v>17200000</v>
      </c>
      <c r="AU539" s="72" t="s">
        <v>319</v>
      </c>
      <c r="AV539" s="76">
        <v>0</v>
      </c>
      <c r="AW539" s="81" t="s">
        <v>73</v>
      </c>
      <c r="AX539" s="82">
        <v>0</v>
      </c>
      <c r="AY539" s="143">
        <f t="shared" si="52"/>
        <v>17200000</v>
      </c>
      <c r="AZ539" s="84">
        <f t="shared" si="53"/>
        <v>0</v>
      </c>
      <c r="BA539" s="85">
        <v>0</v>
      </c>
      <c r="BB539" s="81" t="s">
        <v>73</v>
      </c>
      <c r="BC539" s="72" t="s">
        <v>123</v>
      </c>
      <c r="BD539" s="289" t="s">
        <v>6105</v>
      </c>
      <c r="BE539" s="71" t="s">
        <v>65</v>
      </c>
      <c r="BF539" s="71" t="s">
        <v>65</v>
      </c>
    </row>
    <row r="540" spans="2:58" x14ac:dyDescent="0.25">
      <c r="B540" s="71">
        <v>2025</v>
      </c>
      <c r="C540" s="71">
        <v>891780111</v>
      </c>
      <c r="D540" s="71" t="s">
        <v>63</v>
      </c>
      <c r="E540" s="102" t="s">
        <v>6104</v>
      </c>
      <c r="F540" s="72" t="s">
        <v>6103</v>
      </c>
      <c r="G540" s="72">
        <v>0</v>
      </c>
      <c r="H540" s="72" t="s">
        <v>71</v>
      </c>
      <c r="I540" s="72" t="s">
        <v>2884</v>
      </c>
      <c r="J540" s="104" t="s">
        <v>81</v>
      </c>
      <c r="K540" s="75" t="s">
        <v>6102</v>
      </c>
      <c r="L540" s="76">
        <v>26000000</v>
      </c>
      <c r="M540" s="72" t="s">
        <v>66</v>
      </c>
      <c r="N540" s="75" t="s">
        <v>6101</v>
      </c>
      <c r="O540" s="75">
        <v>1081907594</v>
      </c>
      <c r="P540" s="75">
        <v>1674</v>
      </c>
      <c r="Q540" s="78">
        <v>45862</v>
      </c>
      <c r="R540" s="75">
        <v>2142840000</v>
      </c>
      <c r="S540" s="78">
        <v>45875</v>
      </c>
      <c r="T540" s="76">
        <v>26000000</v>
      </c>
      <c r="U540" s="76">
        <v>27614</v>
      </c>
      <c r="V540" s="72" t="s">
        <v>65</v>
      </c>
      <c r="W540" s="76">
        <v>1082939683</v>
      </c>
      <c r="X540" s="104" t="s">
        <v>2881</v>
      </c>
      <c r="Y540" s="78">
        <v>45875</v>
      </c>
      <c r="Z540" s="78">
        <v>45875</v>
      </c>
      <c r="AA540" s="78" t="s">
        <v>73</v>
      </c>
      <c r="AB540" s="78">
        <v>46003</v>
      </c>
      <c r="AC540" s="102">
        <f t="shared" si="48"/>
        <v>128</v>
      </c>
      <c r="AD540" s="72">
        <v>0</v>
      </c>
      <c r="AE540" s="76">
        <v>0</v>
      </c>
      <c r="AF540" s="72">
        <v>0</v>
      </c>
      <c r="AG540" s="79" t="s">
        <v>73</v>
      </c>
      <c r="AH540" s="102">
        <f t="shared" si="49"/>
        <v>0</v>
      </c>
      <c r="AI540" s="72">
        <v>1</v>
      </c>
      <c r="AJ540" s="76">
        <v>3986666.6</v>
      </c>
      <c r="AK540" s="72" t="s">
        <v>73</v>
      </c>
      <c r="AL540" s="80" t="s">
        <v>73</v>
      </c>
      <c r="AM540" s="72">
        <v>0</v>
      </c>
      <c r="AN540" s="80" t="s">
        <v>73</v>
      </c>
      <c r="AO540" s="80" t="s">
        <v>73</v>
      </c>
      <c r="AP540" s="80" t="s">
        <v>73</v>
      </c>
      <c r="AQ540" s="102">
        <f t="shared" si="50"/>
        <v>0</v>
      </c>
      <c r="AR540" s="102">
        <f t="shared" si="51"/>
        <v>22013333.399999999</v>
      </c>
      <c r="AS540" s="72" t="s">
        <v>319</v>
      </c>
      <c r="AT540" s="76">
        <v>0</v>
      </c>
      <c r="AU540" s="72" t="s">
        <v>319</v>
      </c>
      <c r="AV540" s="76">
        <v>0</v>
      </c>
      <c r="AW540" s="81" t="s">
        <v>73</v>
      </c>
      <c r="AX540" s="82">
        <v>0</v>
      </c>
      <c r="AY540" s="143">
        <f t="shared" si="52"/>
        <v>22013333.399999999</v>
      </c>
      <c r="AZ540" s="84">
        <f t="shared" si="53"/>
        <v>0</v>
      </c>
      <c r="BA540" s="85">
        <v>0</v>
      </c>
      <c r="BB540" s="81" t="s">
        <v>73</v>
      </c>
      <c r="BC540" s="72" t="s">
        <v>123</v>
      </c>
      <c r="BD540" s="289" t="s">
        <v>6100</v>
      </c>
      <c r="BE540" s="71" t="s">
        <v>65</v>
      </c>
      <c r="BF540" s="71" t="s">
        <v>65</v>
      </c>
    </row>
    <row r="541" spans="2:58" x14ac:dyDescent="0.25">
      <c r="B541" s="71">
        <v>2025</v>
      </c>
      <c r="C541" s="71">
        <v>891780111</v>
      </c>
      <c r="D541" s="71" t="s">
        <v>63</v>
      </c>
      <c r="E541" s="102" t="s">
        <v>6099</v>
      </c>
      <c r="F541" s="72" t="s">
        <v>6098</v>
      </c>
      <c r="G541" s="72">
        <v>0</v>
      </c>
      <c r="H541" s="72" t="s">
        <v>71</v>
      </c>
      <c r="I541" s="72" t="s">
        <v>2884</v>
      </c>
      <c r="J541" s="104" t="s">
        <v>81</v>
      </c>
      <c r="K541" s="75" t="s">
        <v>3414</v>
      </c>
      <c r="L541" s="76">
        <v>11361600</v>
      </c>
      <c r="M541" s="72" t="s">
        <v>66</v>
      </c>
      <c r="N541" s="75" t="s">
        <v>6097</v>
      </c>
      <c r="O541" s="75">
        <v>36506165</v>
      </c>
      <c r="P541" s="75">
        <v>1707</v>
      </c>
      <c r="Q541" s="78">
        <v>45870</v>
      </c>
      <c r="R541" s="75">
        <v>7490134800</v>
      </c>
      <c r="S541" s="78">
        <v>45875</v>
      </c>
      <c r="T541" s="76">
        <v>11361600</v>
      </c>
      <c r="U541" s="76">
        <v>27613</v>
      </c>
      <c r="V541" s="72" t="s">
        <v>65</v>
      </c>
      <c r="W541" s="76">
        <v>1082939683</v>
      </c>
      <c r="X541" s="104" t="s">
        <v>2881</v>
      </c>
      <c r="Y541" s="78">
        <v>45875</v>
      </c>
      <c r="Z541" s="78">
        <v>45875</v>
      </c>
      <c r="AA541" s="78" t="s">
        <v>73</v>
      </c>
      <c r="AB541" s="78">
        <v>45991</v>
      </c>
      <c r="AC541" s="102">
        <f t="shared" si="48"/>
        <v>116</v>
      </c>
      <c r="AD541" s="72">
        <v>0</v>
      </c>
      <c r="AE541" s="76">
        <v>0</v>
      </c>
      <c r="AF541" s="72">
        <v>0</v>
      </c>
      <c r="AG541" s="79" t="s">
        <v>73</v>
      </c>
      <c r="AH541" s="102">
        <f t="shared" si="49"/>
        <v>0</v>
      </c>
      <c r="AI541" s="72">
        <v>1</v>
      </c>
      <c r="AJ541" s="76">
        <v>473400</v>
      </c>
      <c r="AK541" s="72" t="s">
        <v>73</v>
      </c>
      <c r="AL541" s="80" t="s">
        <v>73</v>
      </c>
      <c r="AM541" s="72">
        <v>0</v>
      </c>
      <c r="AN541" s="80" t="s">
        <v>73</v>
      </c>
      <c r="AO541" s="80" t="s">
        <v>73</v>
      </c>
      <c r="AP541" s="80" t="s">
        <v>73</v>
      </c>
      <c r="AQ541" s="102">
        <f t="shared" si="50"/>
        <v>0</v>
      </c>
      <c r="AR541" s="102">
        <f t="shared" si="51"/>
        <v>10888200</v>
      </c>
      <c r="AS541" s="72" t="s">
        <v>319</v>
      </c>
      <c r="AT541" s="76">
        <v>0</v>
      </c>
      <c r="AU541" s="72" t="s">
        <v>319</v>
      </c>
      <c r="AV541" s="76">
        <v>0</v>
      </c>
      <c r="AW541" s="81" t="s">
        <v>73</v>
      </c>
      <c r="AX541" s="82">
        <v>0</v>
      </c>
      <c r="AY541" s="143">
        <f t="shared" si="52"/>
        <v>10888200</v>
      </c>
      <c r="AZ541" s="84">
        <f t="shared" si="53"/>
        <v>0</v>
      </c>
      <c r="BA541" s="85">
        <v>0</v>
      </c>
      <c r="BB541" s="81" t="s">
        <v>73</v>
      </c>
      <c r="BC541" s="72" t="s">
        <v>123</v>
      </c>
      <c r="BD541" s="289" t="s">
        <v>6096</v>
      </c>
      <c r="BE541" s="71" t="s">
        <v>65</v>
      </c>
      <c r="BF541" s="71" t="s">
        <v>65</v>
      </c>
    </row>
    <row r="542" spans="2:58" x14ac:dyDescent="0.25">
      <c r="B542" s="71">
        <v>2025</v>
      </c>
      <c r="C542" s="71">
        <v>891780111</v>
      </c>
      <c r="D542" s="71" t="s">
        <v>63</v>
      </c>
      <c r="E542" s="102" t="s">
        <v>6095</v>
      </c>
      <c r="F542" s="72" t="s">
        <v>6094</v>
      </c>
      <c r="G542" s="72">
        <v>0</v>
      </c>
      <c r="H542" s="72" t="s">
        <v>71</v>
      </c>
      <c r="I542" s="72" t="s">
        <v>2884</v>
      </c>
      <c r="J542" s="104" t="s">
        <v>81</v>
      </c>
      <c r="K542" s="75" t="s">
        <v>3007</v>
      </c>
      <c r="L542" s="76">
        <v>11361600</v>
      </c>
      <c r="M542" s="72" t="s">
        <v>66</v>
      </c>
      <c r="N542" s="75" t="s">
        <v>6093</v>
      </c>
      <c r="O542" s="75">
        <v>84074375</v>
      </c>
      <c r="P542" s="75">
        <v>1707</v>
      </c>
      <c r="Q542" s="78">
        <v>45870</v>
      </c>
      <c r="R542" s="75">
        <v>7490134800</v>
      </c>
      <c r="S542" s="78">
        <v>45875</v>
      </c>
      <c r="T542" s="76">
        <v>11361600</v>
      </c>
      <c r="U542" s="76">
        <v>27634</v>
      </c>
      <c r="V542" s="72" t="s">
        <v>65</v>
      </c>
      <c r="W542" s="76">
        <v>1082939683</v>
      </c>
      <c r="X542" s="104" t="s">
        <v>2881</v>
      </c>
      <c r="Y542" s="78">
        <v>45875</v>
      </c>
      <c r="Z542" s="78">
        <v>45875</v>
      </c>
      <c r="AA542" s="78" t="s">
        <v>73</v>
      </c>
      <c r="AB542" s="78">
        <v>45991</v>
      </c>
      <c r="AC542" s="102">
        <f t="shared" si="48"/>
        <v>116</v>
      </c>
      <c r="AD542" s="72">
        <v>0</v>
      </c>
      <c r="AE542" s="76">
        <v>0</v>
      </c>
      <c r="AF542" s="72">
        <v>0</v>
      </c>
      <c r="AG542" s="79" t="s">
        <v>73</v>
      </c>
      <c r="AH542" s="102">
        <f t="shared" si="49"/>
        <v>0</v>
      </c>
      <c r="AI542" s="72">
        <v>0</v>
      </c>
      <c r="AJ542" s="76">
        <v>0</v>
      </c>
      <c r="AK542" s="72" t="s">
        <v>73</v>
      </c>
      <c r="AL542" s="80" t="s">
        <v>73</v>
      </c>
      <c r="AM542" s="72">
        <v>0</v>
      </c>
      <c r="AN542" s="80" t="s">
        <v>73</v>
      </c>
      <c r="AO542" s="80" t="s">
        <v>73</v>
      </c>
      <c r="AP542" s="80" t="s">
        <v>73</v>
      </c>
      <c r="AQ542" s="102">
        <f t="shared" si="50"/>
        <v>0</v>
      </c>
      <c r="AR542" s="102">
        <f t="shared" si="51"/>
        <v>11361600</v>
      </c>
      <c r="AS542" s="72" t="s">
        <v>319</v>
      </c>
      <c r="AT542" s="76">
        <v>0</v>
      </c>
      <c r="AU542" s="72" t="s">
        <v>319</v>
      </c>
      <c r="AV542" s="76">
        <v>0</v>
      </c>
      <c r="AW542" s="81" t="s">
        <v>73</v>
      </c>
      <c r="AX542" s="82">
        <v>0</v>
      </c>
      <c r="AY542" s="143">
        <f t="shared" si="52"/>
        <v>11361600</v>
      </c>
      <c r="AZ542" s="84">
        <f t="shared" si="53"/>
        <v>0</v>
      </c>
      <c r="BA542" s="85">
        <v>0</v>
      </c>
      <c r="BB542" s="81" t="s">
        <v>73</v>
      </c>
      <c r="BC542" s="72" t="s">
        <v>123</v>
      </c>
      <c r="BD542" s="289" t="s">
        <v>6092</v>
      </c>
      <c r="BE542" s="71" t="s">
        <v>65</v>
      </c>
      <c r="BF542" s="71" t="s">
        <v>65</v>
      </c>
    </row>
    <row r="543" spans="2:58" x14ac:dyDescent="0.25">
      <c r="B543" s="71">
        <v>2025</v>
      </c>
      <c r="C543" s="71">
        <v>891780111</v>
      </c>
      <c r="D543" s="71" t="s">
        <v>63</v>
      </c>
      <c r="E543" s="102" t="s">
        <v>6091</v>
      </c>
      <c r="F543" s="72" t="s">
        <v>6090</v>
      </c>
      <c r="G543" s="72">
        <v>0</v>
      </c>
      <c r="H543" s="72" t="s">
        <v>71</v>
      </c>
      <c r="I543" s="72" t="s">
        <v>2884</v>
      </c>
      <c r="J543" s="104" t="s">
        <v>81</v>
      </c>
      <c r="K543" s="75" t="s">
        <v>4239</v>
      </c>
      <c r="L543" s="76">
        <v>11361600</v>
      </c>
      <c r="M543" s="72" t="s">
        <v>66</v>
      </c>
      <c r="N543" s="75" t="s">
        <v>6089</v>
      </c>
      <c r="O543" s="75">
        <v>1098790545</v>
      </c>
      <c r="P543" s="75">
        <v>1707</v>
      </c>
      <c r="Q543" s="78">
        <v>45870</v>
      </c>
      <c r="R543" s="75">
        <v>7490134800</v>
      </c>
      <c r="S543" s="78">
        <v>45875</v>
      </c>
      <c r="T543" s="76">
        <v>11361600</v>
      </c>
      <c r="U543" s="76">
        <v>27633</v>
      </c>
      <c r="V543" s="72" t="s">
        <v>65</v>
      </c>
      <c r="W543" s="76">
        <v>1082939683</v>
      </c>
      <c r="X543" s="104" t="s">
        <v>2881</v>
      </c>
      <c r="Y543" s="78">
        <v>45875</v>
      </c>
      <c r="Z543" s="78">
        <v>45875</v>
      </c>
      <c r="AA543" s="78" t="s">
        <v>73</v>
      </c>
      <c r="AB543" s="78">
        <v>45991</v>
      </c>
      <c r="AC543" s="102">
        <f t="shared" si="48"/>
        <v>116</v>
      </c>
      <c r="AD543" s="72">
        <v>0</v>
      </c>
      <c r="AE543" s="76">
        <v>0</v>
      </c>
      <c r="AF543" s="72">
        <v>0</v>
      </c>
      <c r="AG543" s="79" t="s">
        <v>73</v>
      </c>
      <c r="AH543" s="102">
        <f t="shared" si="49"/>
        <v>0</v>
      </c>
      <c r="AI543" s="72">
        <v>1</v>
      </c>
      <c r="AJ543" s="76">
        <v>473400</v>
      </c>
      <c r="AK543" s="72" t="s">
        <v>73</v>
      </c>
      <c r="AL543" s="80" t="s">
        <v>73</v>
      </c>
      <c r="AM543" s="72">
        <v>0</v>
      </c>
      <c r="AN543" s="80" t="s">
        <v>73</v>
      </c>
      <c r="AO543" s="80" t="s">
        <v>73</v>
      </c>
      <c r="AP543" s="80" t="s">
        <v>73</v>
      </c>
      <c r="AQ543" s="102">
        <f t="shared" si="50"/>
        <v>0</v>
      </c>
      <c r="AR543" s="102">
        <f t="shared" si="51"/>
        <v>10888200</v>
      </c>
      <c r="AS543" s="72" t="s">
        <v>319</v>
      </c>
      <c r="AT543" s="76">
        <v>0</v>
      </c>
      <c r="AU543" s="72" t="s">
        <v>319</v>
      </c>
      <c r="AV543" s="76">
        <v>0</v>
      </c>
      <c r="AW543" s="81" t="s">
        <v>73</v>
      </c>
      <c r="AX543" s="82">
        <v>0</v>
      </c>
      <c r="AY543" s="143">
        <f t="shared" si="52"/>
        <v>10888200</v>
      </c>
      <c r="AZ543" s="84">
        <f t="shared" si="53"/>
        <v>0</v>
      </c>
      <c r="BA543" s="85">
        <v>0</v>
      </c>
      <c r="BB543" s="81" t="s">
        <v>73</v>
      </c>
      <c r="BC543" s="72" t="s">
        <v>123</v>
      </c>
      <c r="BD543" s="289" t="s">
        <v>6088</v>
      </c>
      <c r="BE543" s="71" t="s">
        <v>65</v>
      </c>
      <c r="BF543" s="71" t="s">
        <v>65</v>
      </c>
    </row>
    <row r="544" spans="2:58" x14ac:dyDescent="0.25">
      <c r="B544" s="71">
        <v>2025</v>
      </c>
      <c r="C544" s="71">
        <v>891780111</v>
      </c>
      <c r="D544" s="71" t="s">
        <v>63</v>
      </c>
      <c r="E544" s="102" t="s">
        <v>6087</v>
      </c>
      <c r="F544" s="72" t="s">
        <v>6086</v>
      </c>
      <c r="G544" s="72">
        <v>0</v>
      </c>
      <c r="H544" s="72" t="s">
        <v>71</v>
      </c>
      <c r="I544" s="72" t="s">
        <v>2884</v>
      </c>
      <c r="J544" s="104" t="s">
        <v>81</v>
      </c>
      <c r="K544" s="75" t="s">
        <v>5887</v>
      </c>
      <c r="L544" s="76">
        <v>11361600</v>
      </c>
      <c r="M544" s="72" t="s">
        <v>66</v>
      </c>
      <c r="N544" s="75" t="s">
        <v>6085</v>
      </c>
      <c r="O544" s="75">
        <v>3829310</v>
      </c>
      <c r="P544" s="75">
        <v>1707</v>
      </c>
      <c r="Q544" s="78">
        <v>45870</v>
      </c>
      <c r="R544" s="75">
        <v>7490134800</v>
      </c>
      <c r="S544" s="78">
        <v>45877</v>
      </c>
      <c r="T544" s="76">
        <v>11361600</v>
      </c>
      <c r="U544" s="76">
        <v>27735</v>
      </c>
      <c r="V544" s="72" t="s">
        <v>65</v>
      </c>
      <c r="W544" s="76">
        <v>1082939683</v>
      </c>
      <c r="X544" s="104" t="s">
        <v>2881</v>
      </c>
      <c r="Y544" s="78">
        <v>45875</v>
      </c>
      <c r="Z544" s="78">
        <v>45877</v>
      </c>
      <c r="AA544" s="78" t="s">
        <v>73</v>
      </c>
      <c r="AB544" s="78">
        <v>45991</v>
      </c>
      <c r="AC544" s="102">
        <f t="shared" si="48"/>
        <v>114</v>
      </c>
      <c r="AD544" s="72">
        <v>0</v>
      </c>
      <c r="AE544" s="76">
        <v>0</v>
      </c>
      <c r="AF544" s="72">
        <v>0</v>
      </c>
      <c r="AG544" s="79" t="s">
        <v>73</v>
      </c>
      <c r="AH544" s="102">
        <f t="shared" si="49"/>
        <v>0</v>
      </c>
      <c r="AI544" s="72">
        <v>0</v>
      </c>
      <c r="AJ544" s="76">
        <v>0</v>
      </c>
      <c r="AK544" s="72" t="s">
        <v>73</v>
      </c>
      <c r="AL544" s="80" t="s">
        <v>73</v>
      </c>
      <c r="AM544" s="72">
        <v>0</v>
      </c>
      <c r="AN544" s="80" t="s">
        <v>73</v>
      </c>
      <c r="AO544" s="80" t="s">
        <v>73</v>
      </c>
      <c r="AP544" s="80" t="s">
        <v>73</v>
      </c>
      <c r="AQ544" s="102">
        <f t="shared" si="50"/>
        <v>0</v>
      </c>
      <c r="AR544" s="102">
        <f t="shared" si="51"/>
        <v>11361600</v>
      </c>
      <c r="AS544" s="72" t="s">
        <v>319</v>
      </c>
      <c r="AT544" s="76">
        <v>0</v>
      </c>
      <c r="AU544" s="72" t="s">
        <v>319</v>
      </c>
      <c r="AV544" s="76">
        <v>0</v>
      </c>
      <c r="AW544" s="81" t="s">
        <v>73</v>
      </c>
      <c r="AX544" s="82">
        <v>0</v>
      </c>
      <c r="AY544" s="143">
        <f t="shared" si="52"/>
        <v>11361600</v>
      </c>
      <c r="AZ544" s="84">
        <f t="shared" si="53"/>
        <v>0</v>
      </c>
      <c r="BA544" s="85">
        <v>0</v>
      </c>
      <c r="BB544" s="81" t="s">
        <v>73</v>
      </c>
      <c r="BC544" s="72" t="s">
        <v>123</v>
      </c>
      <c r="BD544" s="289" t="s">
        <v>6084</v>
      </c>
      <c r="BE544" s="71" t="s">
        <v>65</v>
      </c>
      <c r="BF544" s="71" t="s">
        <v>65</v>
      </c>
    </row>
    <row r="545" spans="2:58" x14ac:dyDescent="0.25">
      <c r="B545" s="71">
        <v>2025</v>
      </c>
      <c r="C545" s="71">
        <v>891780111</v>
      </c>
      <c r="D545" s="71" t="s">
        <v>63</v>
      </c>
      <c r="E545" s="102" t="s">
        <v>6083</v>
      </c>
      <c r="F545" s="72" t="s">
        <v>6082</v>
      </c>
      <c r="G545" s="72">
        <v>0</v>
      </c>
      <c r="H545" s="72" t="s">
        <v>71</v>
      </c>
      <c r="I545" s="72" t="s">
        <v>64</v>
      </c>
      <c r="J545" s="104" t="s">
        <v>81</v>
      </c>
      <c r="K545" s="75" t="s">
        <v>6081</v>
      </c>
      <c r="L545" s="76">
        <v>28875000</v>
      </c>
      <c r="M545" s="72" t="s">
        <v>66</v>
      </c>
      <c r="N545" s="75" t="s">
        <v>6080</v>
      </c>
      <c r="O545" s="75">
        <v>7634777</v>
      </c>
      <c r="P545" s="75">
        <v>1649</v>
      </c>
      <c r="Q545" s="78">
        <v>45860</v>
      </c>
      <c r="R545" s="75">
        <v>95753376</v>
      </c>
      <c r="S545" s="78">
        <v>45877</v>
      </c>
      <c r="T545" s="76">
        <v>28875000</v>
      </c>
      <c r="U545" s="76">
        <v>27736</v>
      </c>
      <c r="V545" s="72" t="s">
        <v>65</v>
      </c>
      <c r="W545" s="76">
        <v>22793763</v>
      </c>
      <c r="X545" s="104" t="s">
        <v>4025</v>
      </c>
      <c r="Y545" s="78">
        <v>45875</v>
      </c>
      <c r="Z545" s="78">
        <v>45877</v>
      </c>
      <c r="AA545" s="78" t="s">
        <v>73</v>
      </c>
      <c r="AB545" s="78">
        <v>46021</v>
      </c>
      <c r="AC545" s="102">
        <f t="shared" si="48"/>
        <v>144</v>
      </c>
      <c r="AD545" s="72">
        <v>0</v>
      </c>
      <c r="AE545" s="76">
        <v>0</v>
      </c>
      <c r="AF545" s="72">
        <v>0</v>
      </c>
      <c r="AG545" s="79" t="s">
        <v>73</v>
      </c>
      <c r="AH545" s="102">
        <f t="shared" si="49"/>
        <v>0</v>
      </c>
      <c r="AI545" s="72">
        <v>0</v>
      </c>
      <c r="AJ545" s="76">
        <v>0</v>
      </c>
      <c r="AK545" s="72" t="s">
        <v>73</v>
      </c>
      <c r="AL545" s="80" t="s">
        <v>73</v>
      </c>
      <c r="AM545" s="72">
        <v>0</v>
      </c>
      <c r="AN545" s="80" t="s">
        <v>73</v>
      </c>
      <c r="AO545" s="80" t="s">
        <v>73</v>
      </c>
      <c r="AP545" s="80" t="s">
        <v>73</v>
      </c>
      <c r="AQ545" s="102">
        <f t="shared" si="50"/>
        <v>0</v>
      </c>
      <c r="AR545" s="102">
        <f t="shared" si="51"/>
        <v>28875000</v>
      </c>
      <c r="AS545" s="72" t="s">
        <v>65</v>
      </c>
      <c r="AT545" s="76">
        <v>28875000</v>
      </c>
      <c r="AU545" s="72" t="s">
        <v>319</v>
      </c>
      <c r="AV545" s="76">
        <v>0</v>
      </c>
      <c r="AW545" s="81" t="s">
        <v>73</v>
      </c>
      <c r="AX545" s="82">
        <v>0</v>
      </c>
      <c r="AY545" s="143">
        <f t="shared" si="52"/>
        <v>28875000</v>
      </c>
      <c r="AZ545" s="84">
        <f t="shared" si="53"/>
        <v>0</v>
      </c>
      <c r="BA545" s="85">
        <v>0</v>
      </c>
      <c r="BB545" s="81" t="s">
        <v>73</v>
      </c>
      <c r="BC545" s="72" t="s">
        <v>123</v>
      </c>
      <c r="BD545" s="289" t="s">
        <v>6079</v>
      </c>
      <c r="BE545" s="71" t="s">
        <v>65</v>
      </c>
      <c r="BF545" s="71" t="s">
        <v>65</v>
      </c>
    </row>
    <row r="546" spans="2:58" x14ac:dyDescent="0.25">
      <c r="B546" s="71">
        <v>2025</v>
      </c>
      <c r="C546" s="71">
        <v>891780111</v>
      </c>
      <c r="D546" s="71" t="s">
        <v>63</v>
      </c>
      <c r="E546" s="102" t="s">
        <v>6078</v>
      </c>
      <c r="F546" s="72" t="s">
        <v>6077</v>
      </c>
      <c r="G546" s="72">
        <v>0</v>
      </c>
      <c r="H546" s="72" t="s">
        <v>71</v>
      </c>
      <c r="I546" s="72" t="s">
        <v>2884</v>
      </c>
      <c r="J546" s="104" t="s">
        <v>81</v>
      </c>
      <c r="K546" s="75" t="s">
        <v>5848</v>
      </c>
      <c r="L546" s="76">
        <v>11361600</v>
      </c>
      <c r="M546" s="72" t="s">
        <v>66</v>
      </c>
      <c r="N546" s="75" t="s">
        <v>6076</v>
      </c>
      <c r="O546" s="75">
        <v>3738861</v>
      </c>
      <c r="P546" s="75">
        <v>1707</v>
      </c>
      <c r="Q546" s="78">
        <v>45870</v>
      </c>
      <c r="R546" s="75">
        <v>7490134800</v>
      </c>
      <c r="S546" s="78">
        <v>45877</v>
      </c>
      <c r="T546" s="76">
        <v>11361600</v>
      </c>
      <c r="U546" s="76">
        <v>27734</v>
      </c>
      <c r="V546" s="72" t="s">
        <v>65</v>
      </c>
      <c r="W546" s="76">
        <v>1082939683</v>
      </c>
      <c r="X546" s="104" t="s">
        <v>2881</v>
      </c>
      <c r="Y546" s="78">
        <v>45877</v>
      </c>
      <c r="Z546" s="78">
        <v>45877</v>
      </c>
      <c r="AA546" s="78" t="s">
        <v>73</v>
      </c>
      <c r="AB546" s="78">
        <v>45991</v>
      </c>
      <c r="AC546" s="102">
        <f t="shared" si="48"/>
        <v>114</v>
      </c>
      <c r="AD546" s="72">
        <v>0</v>
      </c>
      <c r="AE546" s="76">
        <v>0</v>
      </c>
      <c r="AF546" s="72">
        <v>0</v>
      </c>
      <c r="AG546" s="79" t="s">
        <v>73</v>
      </c>
      <c r="AH546" s="102">
        <f t="shared" si="49"/>
        <v>0</v>
      </c>
      <c r="AI546" s="72">
        <v>0</v>
      </c>
      <c r="AJ546" s="76">
        <v>0</v>
      </c>
      <c r="AK546" s="72" t="s">
        <v>73</v>
      </c>
      <c r="AL546" s="80" t="s">
        <v>73</v>
      </c>
      <c r="AM546" s="72">
        <v>0</v>
      </c>
      <c r="AN546" s="80" t="s">
        <v>73</v>
      </c>
      <c r="AO546" s="80" t="s">
        <v>73</v>
      </c>
      <c r="AP546" s="80" t="s">
        <v>73</v>
      </c>
      <c r="AQ546" s="102">
        <f t="shared" si="50"/>
        <v>0</v>
      </c>
      <c r="AR546" s="102">
        <f t="shared" si="51"/>
        <v>11361600</v>
      </c>
      <c r="AS546" s="72" t="s">
        <v>319</v>
      </c>
      <c r="AT546" s="76">
        <v>0</v>
      </c>
      <c r="AU546" s="72" t="s">
        <v>319</v>
      </c>
      <c r="AV546" s="76">
        <v>0</v>
      </c>
      <c r="AW546" s="81" t="s">
        <v>73</v>
      </c>
      <c r="AX546" s="82">
        <v>0</v>
      </c>
      <c r="AY546" s="143">
        <f t="shared" si="52"/>
        <v>11361600</v>
      </c>
      <c r="AZ546" s="84">
        <f t="shared" si="53"/>
        <v>0</v>
      </c>
      <c r="BA546" s="85">
        <v>0</v>
      </c>
      <c r="BB546" s="81" t="s">
        <v>73</v>
      </c>
      <c r="BC546" s="72" t="s">
        <v>123</v>
      </c>
      <c r="BD546" s="289" t="s">
        <v>6075</v>
      </c>
      <c r="BE546" s="71" t="s">
        <v>65</v>
      </c>
      <c r="BF546" s="71" t="s">
        <v>65</v>
      </c>
    </row>
    <row r="547" spans="2:58" x14ac:dyDescent="0.25">
      <c r="B547" s="71">
        <v>2025</v>
      </c>
      <c r="C547" s="71">
        <v>891780111</v>
      </c>
      <c r="D547" s="71" t="s">
        <v>63</v>
      </c>
      <c r="E547" s="102" t="s">
        <v>6074</v>
      </c>
      <c r="F547" s="72" t="s">
        <v>6073</v>
      </c>
      <c r="G547" s="72">
        <v>0</v>
      </c>
      <c r="H547" s="72" t="s">
        <v>71</v>
      </c>
      <c r="I547" s="72" t="s">
        <v>2884</v>
      </c>
      <c r="J547" s="104" t="s">
        <v>81</v>
      </c>
      <c r="K547" s="75" t="s">
        <v>5887</v>
      </c>
      <c r="L547" s="76">
        <v>11361600</v>
      </c>
      <c r="M547" s="72" t="s">
        <v>66</v>
      </c>
      <c r="N547" s="75" t="s">
        <v>6072</v>
      </c>
      <c r="O547" s="75">
        <v>73231190</v>
      </c>
      <c r="P547" s="75">
        <v>1707</v>
      </c>
      <c r="Q547" s="78">
        <v>45870</v>
      </c>
      <c r="R547" s="75">
        <v>7490134800</v>
      </c>
      <c r="S547" s="78">
        <v>45877</v>
      </c>
      <c r="T547" s="76">
        <v>11361600</v>
      </c>
      <c r="U547" s="76">
        <v>27733</v>
      </c>
      <c r="V547" s="72" t="s">
        <v>65</v>
      </c>
      <c r="W547" s="76">
        <v>1082939683</v>
      </c>
      <c r="X547" s="104" t="s">
        <v>2881</v>
      </c>
      <c r="Y547" s="78">
        <v>45877</v>
      </c>
      <c r="Z547" s="78">
        <v>45877</v>
      </c>
      <c r="AA547" s="78" t="s">
        <v>73</v>
      </c>
      <c r="AB547" s="78">
        <v>45991</v>
      </c>
      <c r="AC547" s="102">
        <f t="shared" si="48"/>
        <v>114</v>
      </c>
      <c r="AD547" s="72">
        <v>0</v>
      </c>
      <c r="AE547" s="76">
        <v>0</v>
      </c>
      <c r="AF547" s="72">
        <v>0</v>
      </c>
      <c r="AG547" s="79" t="s">
        <v>73</v>
      </c>
      <c r="AH547" s="102">
        <f t="shared" si="49"/>
        <v>0</v>
      </c>
      <c r="AI547" s="72">
        <v>0</v>
      </c>
      <c r="AJ547" s="76">
        <v>0</v>
      </c>
      <c r="AK547" s="72" t="s">
        <v>73</v>
      </c>
      <c r="AL547" s="80" t="s">
        <v>73</v>
      </c>
      <c r="AM547" s="72">
        <v>0</v>
      </c>
      <c r="AN547" s="80" t="s">
        <v>73</v>
      </c>
      <c r="AO547" s="80" t="s">
        <v>73</v>
      </c>
      <c r="AP547" s="80" t="s">
        <v>73</v>
      </c>
      <c r="AQ547" s="102">
        <f t="shared" si="50"/>
        <v>0</v>
      </c>
      <c r="AR547" s="102">
        <f t="shared" si="51"/>
        <v>11361600</v>
      </c>
      <c r="AS547" s="72" t="s">
        <v>319</v>
      </c>
      <c r="AT547" s="76">
        <v>0</v>
      </c>
      <c r="AU547" s="72" t="s">
        <v>319</v>
      </c>
      <c r="AV547" s="76">
        <v>0</v>
      </c>
      <c r="AW547" s="81" t="s">
        <v>73</v>
      </c>
      <c r="AX547" s="82">
        <v>0</v>
      </c>
      <c r="AY547" s="143">
        <f t="shared" si="52"/>
        <v>11361600</v>
      </c>
      <c r="AZ547" s="84">
        <f t="shared" si="53"/>
        <v>0</v>
      </c>
      <c r="BA547" s="85">
        <v>0</v>
      </c>
      <c r="BB547" s="81" t="s">
        <v>73</v>
      </c>
      <c r="BC547" s="72" t="s">
        <v>123</v>
      </c>
      <c r="BD547" s="289" t="s">
        <v>6071</v>
      </c>
      <c r="BE547" s="71" t="s">
        <v>65</v>
      </c>
      <c r="BF547" s="71" t="s">
        <v>65</v>
      </c>
    </row>
    <row r="548" spans="2:58" x14ac:dyDescent="0.25">
      <c r="B548" s="71">
        <v>2025</v>
      </c>
      <c r="C548" s="71">
        <v>891780111</v>
      </c>
      <c r="D548" s="71" t="s">
        <v>63</v>
      </c>
      <c r="E548" s="102" t="s">
        <v>6070</v>
      </c>
      <c r="F548" s="72" t="s">
        <v>6069</v>
      </c>
      <c r="G548" s="72">
        <v>0</v>
      </c>
      <c r="H548" s="72" t="s">
        <v>71</v>
      </c>
      <c r="I548" s="72" t="s">
        <v>64</v>
      </c>
      <c r="J548" s="104" t="s">
        <v>81</v>
      </c>
      <c r="K548" s="75" t="s">
        <v>6068</v>
      </c>
      <c r="L548" s="76">
        <v>28875000</v>
      </c>
      <c r="M548" s="72" t="s">
        <v>66</v>
      </c>
      <c r="N548" s="75" t="s">
        <v>6067</v>
      </c>
      <c r="O548" s="75">
        <v>84459339</v>
      </c>
      <c r="P548" s="76" t="s">
        <v>6066</v>
      </c>
      <c r="Q548" s="286" t="s">
        <v>6065</v>
      </c>
      <c r="R548" s="75">
        <v>1449032500</v>
      </c>
      <c r="S548" s="78">
        <v>45877</v>
      </c>
      <c r="T548" s="76">
        <v>28875000</v>
      </c>
      <c r="U548" s="76">
        <v>27737</v>
      </c>
      <c r="V548" s="72" t="s">
        <v>65</v>
      </c>
      <c r="W548" s="76">
        <v>22793763</v>
      </c>
      <c r="X548" s="104" t="s">
        <v>4025</v>
      </c>
      <c r="Y548" s="78">
        <v>45877</v>
      </c>
      <c r="Z548" s="78">
        <v>45877</v>
      </c>
      <c r="AA548" s="78" t="s">
        <v>73</v>
      </c>
      <c r="AB548" s="78">
        <v>46021</v>
      </c>
      <c r="AC548" s="102">
        <f t="shared" si="48"/>
        <v>144</v>
      </c>
      <c r="AD548" s="72">
        <v>0</v>
      </c>
      <c r="AE548" s="76">
        <v>0</v>
      </c>
      <c r="AF548" s="72">
        <v>0</v>
      </c>
      <c r="AG548" s="79" t="s">
        <v>73</v>
      </c>
      <c r="AH548" s="102">
        <f t="shared" si="49"/>
        <v>0</v>
      </c>
      <c r="AI548" s="72">
        <v>0</v>
      </c>
      <c r="AJ548" s="76">
        <v>0</v>
      </c>
      <c r="AK548" s="72" t="s">
        <v>73</v>
      </c>
      <c r="AL548" s="80" t="s">
        <v>73</v>
      </c>
      <c r="AM548" s="72">
        <v>0</v>
      </c>
      <c r="AN548" s="80" t="s">
        <v>73</v>
      </c>
      <c r="AO548" s="80" t="s">
        <v>73</v>
      </c>
      <c r="AP548" s="80" t="s">
        <v>73</v>
      </c>
      <c r="AQ548" s="102">
        <f t="shared" si="50"/>
        <v>0</v>
      </c>
      <c r="AR548" s="102">
        <f t="shared" si="51"/>
        <v>28875000</v>
      </c>
      <c r="AS548" s="72" t="s">
        <v>65</v>
      </c>
      <c r="AT548" s="76">
        <v>28875000</v>
      </c>
      <c r="AU548" s="72" t="s">
        <v>319</v>
      </c>
      <c r="AV548" s="76">
        <v>0</v>
      </c>
      <c r="AW548" s="81" t="s">
        <v>73</v>
      </c>
      <c r="AX548" s="82">
        <v>5775000</v>
      </c>
      <c r="AY548" s="143">
        <f t="shared" si="52"/>
        <v>23100000</v>
      </c>
      <c r="AZ548" s="84">
        <f t="shared" si="53"/>
        <v>0.2</v>
      </c>
      <c r="BA548" s="85">
        <v>0.2</v>
      </c>
      <c r="BB548" s="81" t="s">
        <v>73</v>
      </c>
      <c r="BC548" s="72" t="s">
        <v>123</v>
      </c>
      <c r="BD548" s="289" t="s">
        <v>6064</v>
      </c>
      <c r="BE548" s="71" t="s">
        <v>65</v>
      </c>
      <c r="BF548" s="71" t="s">
        <v>65</v>
      </c>
    </row>
    <row r="549" spans="2:58" x14ac:dyDescent="0.25">
      <c r="B549" s="71">
        <v>2025</v>
      </c>
      <c r="C549" s="71">
        <v>891780111</v>
      </c>
      <c r="D549" s="71" t="s">
        <v>63</v>
      </c>
      <c r="E549" s="102" t="s">
        <v>6063</v>
      </c>
      <c r="F549" s="72" t="s">
        <v>6062</v>
      </c>
      <c r="G549" s="72">
        <v>0</v>
      </c>
      <c r="H549" s="72" t="s">
        <v>71</v>
      </c>
      <c r="I549" s="72" t="s">
        <v>2884</v>
      </c>
      <c r="J549" s="104" t="s">
        <v>81</v>
      </c>
      <c r="K549" s="75" t="s">
        <v>6061</v>
      </c>
      <c r="L549" s="76">
        <v>11361600</v>
      </c>
      <c r="M549" s="72" t="s">
        <v>66</v>
      </c>
      <c r="N549" s="75" t="s">
        <v>6060</v>
      </c>
      <c r="O549" s="75">
        <v>73591604</v>
      </c>
      <c r="P549" s="75">
        <v>1707</v>
      </c>
      <c r="Q549" s="78">
        <v>45870</v>
      </c>
      <c r="R549" s="75">
        <v>7490134800</v>
      </c>
      <c r="S549" s="78">
        <v>45880</v>
      </c>
      <c r="T549" s="76">
        <v>11361600</v>
      </c>
      <c r="U549" s="76">
        <v>27791</v>
      </c>
      <c r="V549" s="72" t="s">
        <v>65</v>
      </c>
      <c r="W549" s="76">
        <v>1082939683</v>
      </c>
      <c r="X549" s="104" t="s">
        <v>2881</v>
      </c>
      <c r="Y549" s="78">
        <v>45877</v>
      </c>
      <c r="Z549" s="78">
        <v>45880</v>
      </c>
      <c r="AA549" s="78" t="s">
        <v>73</v>
      </c>
      <c r="AB549" s="78">
        <v>45991</v>
      </c>
      <c r="AC549" s="102">
        <f t="shared" si="48"/>
        <v>111</v>
      </c>
      <c r="AD549" s="72">
        <v>0</v>
      </c>
      <c r="AE549" s="76">
        <v>0</v>
      </c>
      <c r="AF549" s="72">
        <v>0</v>
      </c>
      <c r="AG549" s="79" t="s">
        <v>73</v>
      </c>
      <c r="AH549" s="102">
        <f t="shared" si="49"/>
        <v>0</v>
      </c>
      <c r="AI549" s="72">
        <v>0</v>
      </c>
      <c r="AJ549" s="76">
        <v>0</v>
      </c>
      <c r="AK549" s="72" t="s">
        <v>73</v>
      </c>
      <c r="AL549" s="80" t="s">
        <v>73</v>
      </c>
      <c r="AM549" s="72">
        <v>0</v>
      </c>
      <c r="AN549" s="80" t="s">
        <v>73</v>
      </c>
      <c r="AO549" s="80" t="s">
        <v>73</v>
      </c>
      <c r="AP549" s="80" t="s">
        <v>73</v>
      </c>
      <c r="AQ549" s="102">
        <f t="shared" si="50"/>
        <v>0</v>
      </c>
      <c r="AR549" s="102">
        <f t="shared" si="51"/>
        <v>11361600</v>
      </c>
      <c r="AS549" s="72" t="s">
        <v>319</v>
      </c>
      <c r="AT549" s="76">
        <v>0</v>
      </c>
      <c r="AU549" s="72" t="s">
        <v>319</v>
      </c>
      <c r="AV549" s="76">
        <v>0</v>
      </c>
      <c r="AW549" s="81" t="s">
        <v>73</v>
      </c>
      <c r="AX549" s="82">
        <v>0</v>
      </c>
      <c r="AY549" s="143">
        <f t="shared" si="52"/>
        <v>11361600</v>
      </c>
      <c r="AZ549" s="84">
        <f t="shared" si="53"/>
        <v>0</v>
      </c>
      <c r="BA549" s="85">
        <v>0</v>
      </c>
      <c r="BB549" s="81" t="s">
        <v>73</v>
      </c>
      <c r="BC549" s="72" t="s">
        <v>123</v>
      </c>
      <c r="BD549" s="289" t="s">
        <v>6059</v>
      </c>
      <c r="BE549" s="71" t="s">
        <v>65</v>
      </c>
      <c r="BF549" s="71" t="s">
        <v>65</v>
      </c>
    </row>
    <row r="550" spans="2:58" x14ac:dyDescent="0.25">
      <c r="B550" s="71">
        <v>2025</v>
      </c>
      <c r="C550" s="71">
        <v>891780111</v>
      </c>
      <c r="D550" s="71" t="s">
        <v>63</v>
      </c>
      <c r="E550" s="102" t="s">
        <v>6058</v>
      </c>
      <c r="F550" s="72" t="s">
        <v>6057</v>
      </c>
      <c r="G550" s="72">
        <v>0</v>
      </c>
      <c r="H550" s="72" t="s">
        <v>71</v>
      </c>
      <c r="I550" s="72" t="s">
        <v>2884</v>
      </c>
      <c r="J550" s="104" t="s">
        <v>81</v>
      </c>
      <c r="K550" s="75" t="s">
        <v>3414</v>
      </c>
      <c r="L550" s="76">
        <v>11361600</v>
      </c>
      <c r="M550" s="72" t="s">
        <v>66</v>
      </c>
      <c r="N550" s="75" t="s">
        <v>2912</v>
      </c>
      <c r="O550" s="75">
        <v>57292031</v>
      </c>
      <c r="P550" s="75">
        <v>1707</v>
      </c>
      <c r="Q550" s="78">
        <v>45870</v>
      </c>
      <c r="R550" s="75">
        <v>7490134800</v>
      </c>
      <c r="S550" s="78">
        <v>45877</v>
      </c>
      <c r="T550" s="76">
        <v>11361600</v>
      </c>
      <c r="U550" s="76">
        <v>27711</v>
      </c>
      <c r="V550" s="72" t="s">
        <v>65</v>
      </c>
      <c r="W550" s="76">
        <v>1082939683</v>
      </c>
      <c r="X550" s="104" t="s">
        <v>2881</v>
      </c>
      <c r="Y550" s="78">
        <v>45877</v>
      </c>
      <c r="Z550" s="78">
        <v>45877</v>
      </c>
      <c r="AA550" s="78" t="s">
        <v>73</v>
      </c>
      <c r="AB550" s="78">
        <v>45991</v>
      </c>
      <c r="AC550" s="102">
        <f t="shared" si="48"/>
        <v>114</v>
      </c>
      <c r="AD550" s="72">
        <v>0</v>
      </c>
      <c r="AE550" s="76">
        <v>0</v>
      </c>
      <c r="AF550" s="72">
        <v>0</v>
      </c>
      <c r="AG550" s="79" t="s">
        <v>73</v>
      </c>
      <c r="AH550" s="102">
        <f t="shared" si="49"/>
        <v>0</v>
      </c>
      <c r="AI550" s="72">
        <v>0</v>
      </c>
      <c r="AJ550" s="76">
        <v>0</v>
      </c>
      <c r="AK550" s="72" t="s">
        <v>73</v>
      </c>
      <c r="AL550" s="80" t="s">
        <v>73</v>
      </c>
      <c r="AM550" s="72">
        <v>0</v>
      </c>
      <c r="AN550" s="80" t="s">
        <v>73</v>
      </c>
      <c r="AO550" s="80" t="s">
        <v>73</v>
      </c>
      <c r="AP550" s="80" t="s">
        <v>73</v>
      </c>
      <c r="AQ550" s="102">
        <f t="shared" si="50"/>
        <v>0</v>
      </c>
      <c r="AR550" s="102">
        <f t="shared" si="51"/>
        <v>11361600</v>
      </c>
      <c r="AS550" s="72" t="s">
        <v>319</v>
      </c>
      <c r="AT550" s="76">
        <v>0</v>
      </c>
      <c r="AU550" s="72" t="s">
        <v>319</v>
      </c>
      <c r="AV550" s="76">
        <v>0</v>
      </c>
      <c r="AW550" s="81" t="s">
        <v>73</v>
      </c>
      <c r="AX550" s="82">
        <v>0</v>
      </c>
      <c r="AY550" s="143">
        <f t="shared" si="52"/>
        <v>11361600</v>
      </c>
      <c r="AZ550" s="84">
        <f t="shared" si="53"/>
        <v>0</v>
      </c>
      <c r="BA550" s="85">
        <v>0</v>
      </c>
      <c r="BB550" s="81" t="s">
        <v>73</v>
      </c>
      <c r="BC550" s="72" t="s">
        <v>123</v>
      </c>
      <c r="BD550" s="289" t="s">
        <v>6056</v>
      </c>
      <c r="BE550" s="71" t="s">
        <v>65</v>
      </c>
      <c r="BF550" s="71" t="s">
        <v>65</v>
      </c>
    </row>
    <row r="551" spans="2:58" x14ac:dyDescent="0.25">
      <c r="B551" s="71">
        <v>2025</v>
      </c>
      <c r="C551" s="71">
        <v>891780111</v>
      </c>
      <c r="D551" s="71" t="s">
        <v>63</v>
      </c>
      <c r="E551" s="102" t="s">
        <v>6055</v>
      </c>
      <c r="F551" s="72" t="s">
        <v>6054</v>
      </c>
      <c r="G551" s="72">
        <v>0</v>
      </c>
      <c r="H551" s="72" t="s">
        <v>71</v>
      </c>
      <c r="I551" s="72" t="s">
        <v>2884</v>
      </c>
      <c r="J551" s="104" t="s">
        <v>81</v>
      </c>
      <c r="K551" s="75" t="s">
        <v>3499</v>
      </c>
      <c r="L551" s="76">
        <v>11361600</v>
      </c>
      <c r="M551" s="72" t="s">
        <v>66</v>
      </c>
      <c r="N551" s="75" t="s">
        <v>6053</v>
      </c>
      <c r="O551" s="75">
        <v>1143142728</v>
      </c>
      <c r="P551" s="75">
        <v>1707</v>
      </c>
      <c r="Q551" s="78">
        <v>45870</v>
      </c>
      <c r="R551" s="75">
        <v>7490134800</v>
      </c>
      <c r="S551" s="78">
        <v>45877</v>
      </c>
      <c r="T551" s="76">
        <v>11361600</v>
      </c>
      <c r="U551" s="76">
        <v>27732</v>
      </c>
      <c r="V551" s="72" t="s">
        <v>65</v>
      </c>
      <c r="W551" s="76">
        <v>1082939683</v>
      </c>
      <c r="X551" s="104" t="s">
        <v>2881</v>
      </c>
      <c r="Y551" s="78">
        <v>45877</v>
      </c>
      <c r="Z551" s="78">
        <v>45877</v>
      </c>
      <c r="AA551" s="78" t="s">
        <v>73</v>
      </c>
      <c r="AB551" s="78">
        <v>45991</v>
      </c>
      <c r="AC551" s="102">
        <f t="shared" si="48"/>
        <v>114</v>
      </c>
      <c r="AD551" s="72">
        <v>0</v>
      </c>
      <c r="AE551" s="76">
        <v>0</v>
      </c>
      <c r="AF551" s="72">
        <v>0</v>
      </c>
      <c r="AG551" s="79" t="s">
        <v>73</v>
      </c>
      <c r="AH551" s="102">
        <f t="shared" si="49"/>
        <v>0</v>
      </c>
      <c r="AI551" s="72">
        <v>0</v>
      </c>
      <c r="AJ551" s="76">
        <v>0</v>
      </c>
      <c r="AK551" s="72" t="s">
        <v>73</v>
      </c>
      <c r="AL551" s="80" t="s">
        <v>73</v>
      </c>
      <c r="AM551" s="72">
        <v>0</v>
      </c>
      <c r="AN551" s="80" t="s">
        <v>73</v>
      </c>
      <c r="AO551" s="80" t="s">
        <v>73</v>
      </c>
      <c r="AP551" s="80" t="s">
        <v>73</v>
      </c>
      <c r="AQ551" s="102">
        <f t="shared" si="50"/>
        <v>0</v>
      </c>
      <c r="AR551" s="102">
        <f t="shared" si="51"/>
        <v>11361600</v>
      </c>
      <c r="AS551" s="72" t="s">
        <v>319</v>
      </c>
      <c r="AT551" s="76">
        <v>0</v>
      </c>
      <c r="AU551" s="72" t="s">
        <v>319</v>
      </c>
      <c r="AV551" s="76">
        <v>0</v>
      </c>
      <c r="AW551" s="81" t="s">
        <v>73</v>
      </c>
      <c r="AX551" s="82">
        <v>0</v>
      </c>
      <c r="AY551" s="143">
        <f t="shared" si="52"/>
        <v>11361600</v>
      </c>
      <c r="AZ551" s="84">
        <f t="shared" si="53"/>
        <v>0</v>
      </c>
      <c r="BA551" s="85">
        <v>0</v>
      </c>
      <c r="BB551" s="81" t="s">
        <v>73</v>
      </c>
      <c r="BC551" s="72" t="s">
        <v>123</v>
      </c>
      <c r="BD551" s="289" t="s">
        <v>6052</v>
      </c>
      <c r="BE551" s="71" t="s">
        <v>65</v>
      </c>
      <c r="BF551" s="71" t="s">
        <v>65</v>
      </c>
    </row>
    <row r="552" spans="2:58" x14ac:dyDescent="0.25">
      <c r="B552" s="71">
        <v>2025</v>
      </c>
      <c r="C552" s="71">
        <v>891780111</v>
      </c>
      <c r="D552" s="71" t="s">
        <v>63</v>
      </c>
      <c r="E552" s="102" t="s">
        <v>6051</v>
      </c>
      <c r="F552" s="72" t="s">
        <v>6050</v>
      </c>
      <c r="G552" s="72">
        <v>0</v>
      </c>
      <c r="H552" s="72" t="s">
        <v>71</v>
      </c>
      <c r="I552" s="72" t="s">
        <v>2884</v>
      </c>
      <c r="J552" s="104" t="s">
        <v>81</v>
      </c>
      <c r="K552" s="75" t="s">
        <v>3703</v>
      </c>
      <c r="L552" s="76">
        <v>11361600</v>
      </c>
      <c r="M552" s="72" t="s">
        <v>66</v>
      </c>
      <c r="N552" s="75" t="s">
        <v>6049</v>
      </c>
      <c r="O552" s="75">
        <v>1049940310</v>
      </c>
      <c r="P552" s="75">
        <v>1707</v>
      </c>
      <c r="Q552" s="78">
        <v>45870</v>
      </c>
      <c r="R552" s="75">
        <v>7490134800</v>
      </c>
      <c r="S552" s="78">
        <v>45877</v>
      </c>
      <c r="T552" s="76">
        <v>11361600</v>
      </c>
      <c r="U552" s="76">
        <v>27731</v>
      </c>
      <c r="V552" s="72" t="s">
        <v>65</v>
      </c>
      <c r="W552" s="76">
        <v>1082939683</v>
      </c>
      <c r="X552" s="104" t="s">
        <v>2881</v>
      </c>
      <c r="Y552" s="78">
        <v>45877</v>
      </c>
      <c r="Z552" s="78">
        <v>45877</v>
      </c>
      <c r="AA552" s="78" t="s">
        <v>73</v>
      </c>
      <c r="AB552" s="78">
        <v>45991</v>
      </c>
      <c r="AC552" s="102">
        <f t="shared" si="48"/>
        <v>114</v>
      </c>
      <c r="AD552" s="72">
        <v>0</v>
      </c>
      <c r="AE552" s="76">
        <v>0</v>
      </c>
      <c r="AF552" s="72">
        <v>0</v>
      </c>
      <c r="AG552" s="79" t="s">
        <v>73</v>
      </c>
      <c r="AH552" s="102">
        <f t="shared" si="49"/>
        <v>0</v>
      </c>
      <c r="AI552" s="72">
        <v>0</v>
      </c>
      <c r="AJ552" s="76">
        <v>0</v>
      </c>
      <c r="AK552" s="72" t="s">
        <v>73</v>
      </c>
      <c r="AL552" s="80" t="s">
        <v>73</v>
      </c>
      <c r="AM552" s="72">
        <v>0</v>
      </c>
      <c r="AN552" s="80" t="s">
        <v>73</v>
      </c>
      <c r="AO552" s="80" t="s">
        <v>73</v>
      </c>
      <c r="AP552" s="80" t="s">
        <v>73</v>
      </c>
      <c r="AQ552" s="102">
        <f t="shared" si="50"/>
        <v>0</v>
      </c>
      <c r="AR552" s="102">
        <f t="shared" si="51"/>
        <v>11361600</v>
      </c>
      <c r="AS552" s="72" t="s">
        <v>319</v>
      </c>
      <c r="AT552" s="76">
        <v>0</v>
      </c>
      <c r="AU552" s="72" t="s">
        <v>319</v>
      </c>
      <c r="AV552" s="76">
        <v>0</v>
      </c>
      <c r="AW552" s="81" t="s">
        <v>73</v>
      </c>
      <c r="AX552" s="82">
        <v>0</v>
      </c>
      <c r="AY552" s="143">
        <f t="shared" si="52"/>
        <v>11361600</v>
      </c>
      <c r="AZ552" s="84">
        <f t="shared" si="53"/>
        <v>0</v>
      </c>
      <c r="BA552" s="85">
        <v>0</v>
      </c>
      <c r="BB552" s="81" t="s">
        <v>73</v>
      </c>
      <c r="BC552" s="72" t="s">
        <v>123</v>
      </c>
      <c r="BD552" s="289" t="s">
        <v>6048</v>
      </c>
      <c r="BE552" s="71" t="s">
        <v>65</v>
      </c>
      <c r="BF552" s="71" t="s">
        <v>65</v>
      </c>
    </row>
    <row r="553" spans="2:58" x14ac:dyDescent="0.25">
      <c r="B553" s="71">
        <v>2025</v>
      </c>
      <c r="C553" s="71">
        <v>891780111</v>
      </c>
      <c r="D553" s="71" t="s">
        <v>63</v>
      </c>
      <c r="E553" s="102" t="s">
        <v>6047</v>
      </c>
      <c r="F553" s="72" t="s">
        <v>6046</v>
      </c>
      <c r="G553" s="72">
        <v>0</v>
      </c>
      <c r="H553" s="72" t="s">
        <v>71</v>
      </c>
      <c r="I553" s="72" t="s">
        <v>2884</v>
      </c>
      <c r="J553" s="104" t="s">
        <v>81</v>
      </c>
      <c r="K553" s="75" t="s">
        <v>3414</v>
      </c>
      <c r="L553" s="76">
        <v>11361600</v>
      </c>
      <c r="M553" s="72" t="s">
        <v>66</v>
      </c>
      <c r="N553" s="75" t="s">
        <v>6045</v>
      </c>
      <c r="O553" s="75">
        <v>1006854581</v>
      </c>
      <c r="P553" s="75">
        <v>1707</v>
      </c>
      <c r="Q553" s="78">
        <v>45870</v>
      </c>
      <c r="R553" s="75">
        <v>7490134800</v>
      </c>
      <c r="S553" s="78">
        <v>45877</v>
      </c>
      <c r="T553" s="76">
        <v>11361600</v>
      </c>
      <c r="U553" s="76">
        <v>27710</v>
      </c>
      <c r="V553" s="72" t="s">
        <v>65</v>
      </c>
      <c r="W553" s="76">
        <v>1082939683</v>
      </c>
      <c r="X553" s="104" t="s">
        <v>2881</v>
      </c>
      <c r="Y553" s="78">
        <v>45877</v>
      </c>
      <c r="Z553" s="78">
        <v>45877</v>
      </c>
      <c r="AA553" s="78" t="s">
        <v>73</v>
      </c>
      <c r="AB553" s="78">
        <v>45991</v>
      </c>
      <c r="AC553" s="102">
        <f t="shared" si="48"/>
        <v>114</v>
      </c>
      <c r="AD553" s="72">
        <v>0</v>
      </c>
      <c r="AE553" s="76">
        <v>0</v>
      </c>
      <c r="AF553" s="72">
        <v>0</v>
      </c>
      <c r="AG553" s="79" t="s">
        <v>73</v>
      </c>
      <c r="AH553" s="102">
        <f t="shared" si="49"/>
        <v>0</v>
      </c>
      <c r="AI553" s="72">
        <v>0</v>
      </c>
      <c r="AJ553" s="76">
        <v>0</v>
      </c>
      <c r="AK553" s="72" t="s">
        <v>73</v>
      </c>
      <c r="AL553" s="80" t="s">
        <v>73</v>
      </c>
      <c r="AM553" s="72">
        <v>0</v>
      </c>
      <c r="AN553" s="80" t="s">
        <v>73</v>
      </c>
      <c r="AO553" s="80" t="s">
        <v>73</v>
      </c>
      <c r="AP553" s="80" t="s">
        <v>73</v>
      </c>
      <c r="AQ553" s="102">
        <f t="shared" si="50"/>
        <v>0</v>
      </c>
      <c r="AR553" s="102">
        <f t="shared" si="51"/>
        <v>11361600</v>
      </c>
      <c r="AS553" s="72" t="s">
        <v>319</v>
      </c>
      <c r="AT553" s="76">
        <v>0</v>
      </c>
      <c r="AU553" s="72" t="s">
        <v>319</v>
      </c>
      <c r="AV553" s="76">
        <v>0</v>
      </c>
      <c r="AW553" s="81" t="s">
        <v>73</v>
      </c>
      <c r="AX553" s="82">
        <v>0</v>
      </c>
      <c r="AY553" s="143">
        <f t="shared" si="52"/>
        <v>11361600</v>
      </c>
      <c r="AZ553" s="84">
        <f t="shared" si="53"/>
        <v>0</v>
      </c>
      <c r="BA553" s="85">
        <v>0</v>
      </c>
      <c r="BB553" s="81" t="s">
        <v>73</v>
      </c>
      <c r="BC553" s="72" t="s">
        <v>123</v>
      </c>
      <c r="BD553" s="289" t="s">
        <v>6044</v>
      </c>
      <c r="BE553" s="71" t="s">
        <v>65</v>
      </c>
      <c r="BF553" s="71" t="s">
        <v>65</v>
      </c>
    </row>
    <row r="554" spans="2:58" x14ac:dyDescent="0.25">
      <c r="B554" s="71">
        <v>2025</v>
      </c>
      <c r="C554" s="71">
        <v>891780111</v>
      </c>
      <c r="D554" s="71" t="s">
        <v>63</v>
      </c>
      <c r="E554" s="102" t="s">
        <v>6043</v>
      </c>
      <c r="F554" s="72" t="s">
        <v>6042</v>
      </c>
      <c r="G554" s="72">
        <v>0</v>
      </c>
      <c r="H554" s="72" t="s">
        <v>71</v>
      </c>
      <c r="I554" s="72" t="s">
        <v>2884</v>
      </c>
      <c r="J554" s="104" t="s">
        <v>81</v>
      </c>
      <c r="K554" s="75" t="s">
        <v>3414</v>
      </c>
      <c r="L554" s="76">
        <v>11361600</v>
      </c>
      <c r="M554" s="72" t="s">
        <v>66</v>
      </c>
      <c r="N554" s="75" t="s">
        <v>6041</v>
      </c>
      <c r="O554" s="75">
        <v>84096661</v>
      </c>
      <c r="P554" s="75">
        <v>1707</v>
      </c>
      <c r="Q554" s="78">
        <v>45870</v>
      </c>
      <c r="R554" s="75">
        <v>7490134800</v>
      </c>
      <c r="S554" s="78">
        <v>45877</v>
      </c>
      <c r="T554" s="76">
        <v>11361600</v>
      </c>
      <c r="U554" s="76">
        <v>27709</v>
      </c>
      <c r="V554" s="72" t="s">
        <v>65</v>
      </c>
      <c r="W554" s="76">
        <v>1082939683</v>
      </c>
      <c r="X554" s="104" t="s">
        <v>2881</v>
      </c>
      <c r="Y554" s="78">
        <v>45877</v>
      </c>
      <c r="Z554" s="78">
        <v>45877</v>
      </c>
      <c r="AA554" s="78" t="s">
        <v>73</v>
      </c>
      <c r="AB554" s="78">
        <v>45991</v>
      </c>
      <c r="AC554" s="102">
        <f t="shared" si="48"/>
        <v>114</v>
      </c>
      <c r="AD554" s="72">
        <v>0</v>
      </c>
      <c r="AE554" s="76">
        <v>0</v>
      </c>
      <c r="AF554" s="72">
        <v>0</v>
      </c>
      <c r="AG554" s="79" t="s">
        <v>73</v>
      </c>
      <c r="AH554" s="102">
        <f t="shared" si="49"/>
        <v>0</v>
      </c>
      <c r="AI554" s="72">
        <v>0</v>
      </c>
      <c r="AJ554" s="76">
        <v>0</v>
      </c>
      <c r="AK554" s="72" t="s">
        <v>73</v>
      </c>
      <c r="AL554" s="80" t="s">
        <v>73</v>
      </c>
      <c r="AM554" s="72">
        <v>0</v>
      </c>
      <c r="AN554" s="80" t="s">
        <v>73</v>
      </c>
      <c r="AO554" s="80" t="s">
        <v>73</v>
      </c>
      <c r="AP554" s="80" t="s">
        <v>73</v>
      </c>
      <c r="AQ554" s="102">
        <f t="shared" si="50"/>
        <v>0</v>
      </c>
      <c r="AR554" s="102">
        <f t="shared" si="51"/>
        <v>11361600</v>
      </c>
      <c r="AS554" s="72" t="s">
        <v>319</v>
      </c>
      <c r="AT554" s="76">
        <v>0</v>
      </c>
      <c r="AU554" s="72" t="s">
        <v>319</v>
      </c>
      <c r="AV554" s="76">
        <v>0</v>
      </c>
      <c r="AW554" s="81" t="s">
        <v>73</v>
      </c>
      <c r="AX554" s="82">
        <v>0</v>
      </c>
      <c r="AY554" s="143">
        <f t="shared" si="52"/>
        <v>11361600</v>
      </c>
      <c r="AZ554" s="84">
        <f t="shared" si="53"/>
        <v>0</v>
      </c>
      <c r="BA554" s="85">
        <v>0</v>
      </c>
      <c r="BB554" s="81" t="s">
        <v>73</v>
      </c>
      <c r="BC554" s="72" t="s">
        <v>123</v>
      </c>
      <c r="BD554" s="289" t="s">
        <v>6040</v>
      </c>
      <c r="BE554" s="71" t="s">
        <v>65</v>
      </c>
      <c r="BF554" s="71" t="s">
        <v>65</v>
      </c>
    </row>
    <row r="555" spans="2:58" x14ac:dyDescent="0.25">
      <c r="B555" s="71">
        <v>2025</v>
      </c>
      <c r="C555" s="71">
        <v>891780111</v>
      </c>
      <c r="D555" s="71" t="s">
        <v>63</v>
      </c>
      <c r="E555" s="102" t="s">
        <v>6039</v>
      </c>
      <c r="F555" s="72" t="s">
        <v>6038</v>
      </c>
      <c r="G555" s="72">
        <v>0</v>
      </c>
      <c r="H555" s="72" t="s">
        <v>71</v>
      </c>
      <c r="I555" s="72" t="s">
        <v>2884</v>
      </c>
      <c r="J555" s="104" t="s">
        <v>81</v>
      </c>
      <c r="K555" s="75" t="s">
        <v>4239</v>
      </c>
      <c r="L555" s="76">
        <v>11361600</v>
      </c>
      <c r="M555" s="72" t="s">
        <v>66</v>
      </c>
      <c r="N555" s="75" t="s">
        <v>6037</v>
      </c>
      <c r="O555" s="75">
        <v>1221969556</v>
      </c>
      <c r="P555" s="75">
        <v>1707</v>
      </c>
      <c r="Q555" s="78">
        <v>45870</v>
      </c>
      <c r="R555" s="75">
        <v>7490134800</v>
      </c>
      <c r="S555" s="78">
        <v>45877</v>
      </c>
      <c r="T555" s="76">
        <v>11361600</v>
      </c>
      <c r="U555" s="76">
        <v>27730</v>
      </c>
      <c r="V555" s="72" t="s">
        <v>65</v>
      </c>
      <c r="W555" s="76">
        <v>1082939683</v>
      </c>
      <c r="X555" s="104" t="s">
        <v>2881</v>
      </c>
      <c r="Y555" s="78">
        <v>45877</v>
      </c>
      <c r="Z555" s="78">
        <v>45877</v>
      </c>
      <c r="AA555" s="78" t="s">
        <v>73</v>
      </c>
      <c r="AB555" s="78">
        <v>45991</v>
      </c>
      <c r="AC555" s="102">
        <f t="shared" si="48"/>
        <v>114</v>
      </c>
      <c r="AD555" s="72">
        <v>0</v>
      </c>
      <c r="AE555" s="76">
        <v>0</v>
      </c>
      <c r="AF555" s="72">
        <v>0</v>
      </c>
      <c r="AG555" s="79" t="s">
        <v>73</v>
      </c>
      <c r="AH555" s="102">
        <f t="shared" si="49"/>
        <v>0</v>
      </c>
      <c r="AI555" s="72">
        <v>0</v>
      </c>
      <c r="AJ555" s="76">
        <v>0</v>
      </c>
      <c r="AK555" s="72" t="s">
        <v>73</v>
      </c>
      <c r="AL555" s="80" t="s">
        <v>73</v>
      </c>
      <c r="AM555" s="72">
        <v>0</v>
      </c>
      <c r="AN555" s="80" t="s">
        <v>73</v>
      </c>
      <c r="AO555" s="80" t="s">
        <v>73</v>
      </c>
      <c r="AP555" s="80" t="s">
        <v>73</v>
      </c>
      <c r="AQ555" s="102">
        <f t="shared" si="50"/>
        <v>0</v>
      </c>
      <c r="AR555" s="102">
        <f t="shared" si="51"/>
        <v>11361600</v>
      </c>
      <c r="AS555" s="72" t="s">
        <v>319</v>
      </c>
      <c r="AT555" s="76">
        <v>0</v>
      </c>
      <c r="AU555" s="72" t="s">
        <v>319</v>
      </c>
      <c r="AV555" s="76">
        <v>0</v>
      </c>
      <c r="AW555" s="81" t="s">
        <v>73</v>
      </c>
      <c r="AX555" s="82">
        <v>0</v>
      </c>
      <c r="AY555" s="143">
        <f t="shared" si="52"/>
        <v>11361600</v>
      </c>
      <c r="AZ555" s="84">
        <f t="shared" si="53"/>
        <v>0</v>
      </c>
      <c r="BA555" s="85">
        <v>0</v>
      </c>
      <c r="BB555" s="81" t="s">
        <v>73</v>
      </c>
      <c r="BC555" s="72" t="s">
        <v>123</v>
      </c>
      <c r="BD555" s="289" t="s">
        <v>6036</v>
      </c>
      <c r="BE555" s="71" t="s">
        <v>65</v>
      </c>
      <c r="BF555" s="71" t="s">
        <v>65</v>
      </c>
    </row>
    <row r="556" spans="2:58" x14ac:dyDescent="0.25">
      <c r="B556" s="71">
        <v>2025</v>
      </c>
      <c r="C556" s="71">
        <v>891780111</v>
      </c>
      <c r="D556" s="71" t="s">
        <v>63</v>
      </c>
      <c r="E556" s="102" t="s">
        <v>6035</v>
      </c>
      <c r="F556" s="72" t="s">
        <v>6034</v>
      </c>
      <c r="G556" s="72">
        <v>0</v>
      </c>
      <c r="H556" s="72" t="s">
        <v>71</v>
      </c>
      <c r="I556" s="72" t="s">
        <v>2884</v>
      </c>
      <c r="J556" s="104" t="s">
        <v>81</v>
      </c>
      <c r="K556" s="75" t="s">
        <v>6033</v>
      </c>
      <c r="L556" s="76">
        <v>11361600</v>
      </c>
      <c r="M556" s="72" t="s">
        <v>66</v>
      </c>
      <c r="N556" s="75" t="s">
        <v>6032</v>
      </c>
      <c r="O556" s="75">
        <v>1083019768</v>
      </c>
      <c r="P556" s="75">
        <v>1707</v>
      </c>
      <c r="Q556" s="78">
        <v>45870</v>
      </c>
      <c r="R556" s="75">
        <v>7490134800</v>
      </c>
      <c r="S556" s="78">
        <v>45877</v>
      </c>
      <c r="T556" s="76">
        <v>11361600</v>
      </c>
      <c r="U556" s="76">
        <v>27708</v>
      </c>
      <c r="V556" s="72" t="s">
        <v>65</v>
      </c>
      <c r="W556" s="76">
        <v>1082939683</v>
      </c>
      <c r="X556" s="104" t="s">
        <v>2881</v>
      </c>
      <c r="Y556" s="78">
        <v>45877</v>
      </c>
      <c r="Z556" s="78">
        <v>45877</v>
      </c>
      <c r="AA556" s="78" t="s">
        <v>73</v>
      </c>
      <c r="AB556" s="78">
        <v>45991</v>
      </c>
      <c r="AC556" s="102">
        <f t="shared" si="48"/>
        <v>114</v>
      </c>
      <c r="AD556" s="72">
        <v>0</v>
      </c>
      <c r="AE556" s="76">
        <v>0</v>
      </c>
      <c r="AF556" s="72">
        <v>0</v>
      </c>
      <c r="AG556" s="79" t="s">
        <v>73</v>
      </c>
      <c r="AH556" s="102">
        <f t="shared" si="49"/>
        <v>0</v>
      </c>
      <c r="AI556" s="72">
        <v>0</v>
      </c>
      <c r="AJ556" s="76">
        <v>0</v>
      </c>
      <c r="AK556" s="72" t="s">
        <v>73</v>
      </c>
      <c r="AL556" s="80" t="s">
        <v>73</v>
      </c>
      <c r="AM556" s="72">
        <v>0</v>
      </c>
      <c r="AN556" s="80" t="s">
        <v>73</v>
      </c>
      <c r="AO556" s="80" t="s">
        <v>73</v>
      </c>
      <c r="AP556" s="80" t="s">
        <v>73</v>
      </c>
      <c r="AQ556" s="102">
        <f t="shared" si="50"/>
        <v>0</v>
      </c>
      <c r="AR556" s="102">
        <f t="shared" si="51"/>
        <v>11361600</v>
      </c>
      <c r="AS556" s="72" t="s">
        <v>319</v>
      </c>
      <c r="AT556" s="76">
        <v>0</v>
      </c>
      <c r="AU556" s="72" t="s">
        <v>319</v>
      </c>
      <c r="AV556" s="76">
        <v>0</v>
      </c>
      <c r="AW556" s="81" t="s">
        <v>73</v>
      </c>
      <c r="AX556" s="82">
        <v>0</v>
      </c>
      <c r="AY556" s="143">
        <f t="shared" si="52"/>
        <v>11361600</v>
      </c>
      <c r="AZ556" s="84">
        <f t="shared" si="53"/>
        <v>0</v>
      </c>
      <c r="BA556" s="85">
        <v>0</v>
      </c>
      <c r="BB556" s="81" t="s">
        <v>73</v>
      </c>
      <c r="BC556" s="72" t="s">
        <v>123</v>
      </c>
      <c r="BD556" s="289" t="s">
        <v>6031</v>
      </c>
      <c r="BE556" s="71" t="s">
        <v>65</v>
      </c>
      <c r="BF556" s="71" t="s">
        <v>65</v>
      </c>
    </row>
    <row r="557" spans="2:58" x14ac:dyDescent="0.25">
      <c r="B557" s="71">
        <v>2025</v>
      </c>
      <c r="C557" s="71">
        <v>891780111</v>
      </c>
      <c r="D557" s="71" t="s">
        <v>63</v>
      </c>
      <c r="E557" s="102" t="s">
        <v>6030</v>
      </c>
      <c r="F557" s="72" t="s">
        <v>6029</v>
      </c>
      <c r="G557" s="72">
        <v>0</v>
      </c>
      <c r="H557" s="72" t="s">
        <v>71</v>
      </c>
      <c r="I557" s="72" t="s">
        <v>2884</v>
      </c>
      <c r="J557" s="104" t="s">
        <v>81</v>
      </c>
      <c r="K557" s="75" t="s">
        <v>5887</v>
      </c>
      <c r="L557" s="76">
        <v>11361600</v>
      </c>
      <c r="M557" s="72" t="s">
        <v>66</v>
      </c>
      <c r="N557" s="75" t="s">
        <v>6028</v>
      </c>
      <c r="O557" s="75">
        <v>1083567063</v>
      </c>
      <c r="P557" s="75">
        <v>1707</v>
      </c>
      <c r="Q557" s="78">
        <v>45870</v>
      </c>
      <c r="R557" s="75">
        <v>7490134800</v>
      </c>
      <c r="S557" s="78">
        <v>45877</v>
      </c>
      <c r="T557" s="76">
        <v>11361600</v>
      </c>
      <c r="U557" s="76">
        <v>27729</v>
      </c>
      <c r="V557" s="72" t="s">
        <v>65</v>
      </c>
      <c r="W557" s="76">
        <v>1082939683</v>
      </c>
      <c r="X557" s="104" t="s">
        <v>2881</v>
      </c>
      <c r="Y557" s="78">
        <v>45877</v>
      </c>
      <c r="Z557" s="78">
        <v>45877</v>
      </c>
      <c r="AA557" s="78" t="s">
        <v>73</v>
      </c>
      <c r="AB557" s="78">
        <v>45991</v>
      </c>
      <c r="AC557" s="102">
        <f t="shared" si="48"/>
        <v>114</v>
      </c>
      <c r="AD557" s="72">
        <v>0</v>
      </c>
      <c r="AE557" s="76">
        <v>0</v>
      </c>
      <c r="AF557" s="72">
        <v>0</v>
      </c>
      <c r="AG557" s="79" t="s">
        <v>73</v>
      </c>
      <c r="AH557" s="102">
        <f t="shared" si="49"/>
        <v>0</v>
      </c>
      <c r="AI557" s="72">
        <v>0</v>
      </c>
      <c r="AJ557" s="76">
        <v>0</v>
      </c>
      <c r="AK557" s="72" t="s">
        <v>73</v>
      </c>
      <c r="AL557" s="80" t="s">
        <v>73</v>
      </c>
      <c r="AM557" s="72">
        <v>0</v>
      </c>
      <c r="AN557" s="80" t="s">
        <v>73</v>
      </c>
      <c r="AO557" s="80" t="s">
        <v>73</v>
      </c>
      <c r="AP557" s="80" t="s">
        <v>73</v>
      </c>
      <c r="AQ557" s="102">
        <f t="shared" si="50"/>
        <v>0</v>
      </c>
      <c r="AR557" s="102">
        <f t="shared" si="51"/>
        <v>11361600</v>
      </c>
      <c r="AS557" s="72" t="s">
        <v>319</v>
      </c>
      <c r="AT557" s="76">
        <v>0</v>
      </c>
      <c r="AU557" s="72" t="s">
        <v>319</v>
      </c>
      <c r="AV557" s="76">
        <v>0</v>
      </c>
      <c r="AW557" s="81" t="s">
        <v>73</v>
      </c>
      <c r="AX557" s="82">
        <v>0</v>
      </c>
      <c r="AY557" s="143">
        <f t="shared" si="52"/>
        <v>11361600</v>
      </c>
      <c r="AZ557" s="84">
        <f t="shared" si="53"/>
        <v>0</v>
      </c>
      <c r="BA557" s="85">
        <v>0</v>
      </c>
      <c r="BB557" s="81" t="s">
        <v>73</v>
      </c>
      <c r="BC557" s="72" t="s">
        <v>123</v>
      </c>
      <c r="BD557" s="289" t="s">
        <v>6027</v>
      </c>
      <c r="BE557" s="71" t="s">
        <v>65</v>
      </c>
      <c r="BF557" s="71" t="s">
        <v>65</v>
      </c>
    </row>
    <row r="558" spans="2:58" x14ac:dyDescent="0.25">
      <c r="B558" s="71">
        <v>2025</v>
      </c>
      <c r="C558" s="71">
        <v>891780111</v>
      </c>
      <c r="D558" s="71" t="s">
        <v>63</v>
      </c>
      <c r="E558" s="102" t="s">
        <v>6026</v>
      </c>
      <c r="F558" s="72" t="s">
        <v>6025</v>
      </c>
      <c r="G558" s="72">
        <v>0</v>
      </c>
      <c r="H558" s="72" t="s">
        <v>71</v>
      </c>
      <c r="I558" s="72" t="s">
        <v>2884</v>
      </c>
      <c r="J558" s="104" t="s">
        <v>81</v>
      </c>
      <c r="K558" s="75" t="s">
        <v>2895</v>
      </c>
      <c r="L558" s="76">
        <v>11361600</v>
      </c>
      <c r="M558" s="72" t="s">
        <v>66</v>
      </c>
      <c r="N558" s="75" t="s">
        <v>6024</v>
      </c>
      <c r="O558" s="75">
        <v>19619205</v>
      </c>
      <c r="P558" s="75">
        <v>1707</v>
      </c>
      <c r="Q558" s="78">
        <v>45870</v>
      </c>
      <c r="R558" s="75">
        <v>7490134800</v>
      </c>
      <c r="S558" s="78">
        <v>45877</v>
      </c>
      <c r="T558" s="76">
        <v>11361600</v>
      </c>
      <c r="U558" s="76">
        <v>27728</v>
      </c>
      <c r="V558" s="72" t="s">
        <v>65</v>
      </c>
      <c r="W558" s="76">
        <v>1082939683</v>
      </c>
      <c r="X558" s="104" t="s">
        <v>2881</v>
      </c>
      <c r="Y558" s="78">
        <v>45877</v>
      </c>
      <c r="Z558" s="78">
        <v>45877</v>
      </c>
      <c r="AA558" s="78" t="s">
        <v>73</v>
      </c>
      <c r="AB558" s="78">
        <v>45991</v>
      </c>
      <c r="AC558" s="102">
        <f t="shared" si="48"/>
        <v>114</v>
      </c>
      <c r="AD558" s="72">
        <v>0</v>
      </c>
      <c r="AE558" s="76">
        <v>0</v>
      </c>
      <c r="AF558" s="72">
        <v>0</v>
      </c>
      <c r="AG558" s="79" t="s">
        <v>73</v>
      </c>
      <c r="AH558" s="102">
        <f t="shared" si="49"/>
        <v>0</v>
      </c>
      <c r="AI558" s="72">
        <v>0</v>
      </c>
      <c r="AJ558" s="76">
        <v>0</v>
      </c>
      <c r="AK558" s="72" t="s">
        <v>73</v>
      </c>
      <c r="AL558" s="80" t="s">
        <v>73</v>
      </c>
      <c r="AM558" s="72">
        <v>0</v>
      </c>
      <c r="AN558" s="80" t="s">
        <v>73</v>
      </c>
      <c r="AO558" s="80" t="s">
        <v>73</v>
      </c>
      <c r="AP558" s="80" t="s">
        <v>73</v>
      </c>
      <c r="AQ558" s="102">
        <f t="shared" si="50"/>
        <v>0</v>
      </c>
      <c r="AR558" s="102">
        <f t="shared" si="51"/>
        <v>11361600</v>
      </c>
      <c r="AS558" s="72" t="s">
        <v>319</v>
      </c>
      <c r="AT558" s="76">
        <v>0</v>
      </c>
      <c r="AU558" s="72" t="s">
        <v>319</v>
      </c>
      <c r="AV558" s="76">
        <v>0</v>
      </c>
      <c r="AW558" s="81" t="s">
        <v>73</v>
      </c>
      <c r="AX558" s="82">
        <v>0</v>
      </c>
      <c r="AY558" s="143">
        <f t="shared" si="52"/>
        <v>11361600</v>
      </c>
      <c r="AZ558" s="84">
        <f t="shared" si="53"/>
        <v>0</v>
      </c>
      <c r="BA558" s="85">
        <v>0</v>
      </c>
      <c r="BB558" s="81" t="s">
        <v>73</v>
      </c>
      <c r="BC558" s="72" t="s">
        <v>123</v>
      </c>
      <c r="BD558" s="289" t="s">
        <v>6023</v>
      </c>
      <c r="BE558" s="71" t="s">
        <v>65</v>
      </c>
      <c r="BF558" s="71" t="s">
        <v>65</v>
      </c>
    </row>
    <row r="559" spans="2:58" x14ac:dyDescent="0.25">
      <c r="B559" s="71">
        <v>2025</v>
      </c>
      <c r="C559" s="71">
        <v>891780111</v>
      </c>
      <c r="D559" s="71" t="s">
        <v>63</v>
      </c>
      <c r="E559" s="102" t="s">
        <v>6022</v>
      </c>
      <c r="F559" s="72" t="s">
        <v>6021</v>
      </c>
      <c r="G559" s="72">
        <v>0</v>
      </c>
      <c r="H559" s="72" t="s">
        <v>71</v>
      </c>
      <c r="I559" s="72" t="s">
        <v>2884</v>
      </c>
      <c r="J559" s="104" t="s">
        <v>81</v>
      </c>
      <c r="K559" s="75" t="s">
        <v>3703</v>
      </c>
      <c r="L559" s="76">
        <v>11361600</v>
      </c>
      <c r="M559" s="72" t="s">
        <v>66</v>
      </c>
      <c r="N559" s="75" t="s">
        <v>6020</v>
      </c>
      <c r="O559" s="75">
        <v>72309301</v>
      </c>
      <c r="P559" s="75">
        <v>1707</v>
      </c>
      <c r="Q559" s="78">
        <v>45870</v>
      </c>
      <c r="R559" s="75">
        <v>7490134800</v>
      </c>
      <c r="S559" s="78">
        <v>45877</v>
      </c>
      <c r="T559" s="76">
        <v>11361600</v>
      </c>
      <c r="U559" s="76">
        <v>27727</v>
      </c>
      <c r="V559" s="72" t="s">
        <v>65</v>
      </c>
      <c r="W559" s="76">
        <v>1082939683</v>
      </c>
      <c r="X559" s="104" t="s">
        <v>2881</v>
      </c>
      <c r="Y559" s="78">
        <v>45877</v>
      </c>
      <c r="Z559" s="78">
        <v>45877</v>
      </c>
      <c r="AA559" s="78" t="s">
        <v>73</v>
      </c>
      <c r="AB559" s="78">
        <v>45991</v>
      </c>
      <c r="AC559" s="102">
        <f t="shared" si="48"/>
        <v>114</v>
      </c>
      <c r="AD559" s="72">
        <v>0</v>
      </c>
      <c r="AE559" s="76">
        <v>0</v>
      </c>
      <c r="AF559" s="72">
        <v>0</v>
      </c>
      <c r="AG559" s="79" t="s">
        <v>73</v>
      </c>
      <c r="AH559" s="102">
        <f t="shared" si="49"/>
        <v>0</v>
      </c>
      <c r="AI559" s="72">
        <v>0</v>
      </c>
      <c r="AJ559" s="76">
        <v>0</v>
      </c>
      <c r="AK559" s="72" t="s">
        <v>73</v>
      </c>
      <c r="AL559" s="80" t="s">
        <v>73</v>
      </c>
      <c r="AM559" s="72">
        <v>0</v>
      </c>
      <c r="AN559" s="80" t="s">
        <v>73</v>
      </c>
      <c r="AO559" s="80" t="s">
        <v>73</v>
      </c>
      <c r="AP559" s="80" t="s">
        <v>73</v>
      </c>
      <c r="AQ559" s="102">
        <f t="shared" si="50"/>
        <v>0</v>
      </c>
      <c r="AR559" s="102">
        <f t="shared" si="51"/>
        <v>11361600</v>
      </c>
      <c r="AS559" s="72" t="s">
        <v>319</v>
      </c>
      <c r="AT559" s="76">
        <v>0</v>
      </c>
      <c r="AU559" s="72" t="s">
        <v>319</v>
      </c>
      <c r="AV559" s="76">
        <v>0</v>
      </c>
      <c r="AW559" s="81" t="s">
        <v>73</v>
      </c>
      <c r="AX559" s="82">
        <v>0</v>
      </c>
      <c r="AY559" s="143">
        <f t="shared" si="52"/>
        <v>11361600</v>
      </c>
      <c r="AZ559" s="84">
        <f t="shared" si="53"/>
        <v>0</v>
      </c>
      <c r="BA559" s="85">
        <v>0</v>
      </c>
      <c r="BB559" s="81" t="s">
        <v>73</v>
      </c>
      <c r="BC559" s="72" t="s">
        <v>123</v>
      </c>
      <c r="BD559" s="289" t="s">
        <v>6019</v>
      </c>
      <c r="BE559" s="71" t="s">
        <v>65</v>
      </c>
      <c r="BF559" s="71" t="s">
        <v>65</v>
      </c>
    </row>
    <row r="560" spans="2:58" x14ac:dyDescent="0.25">
      <c r="B560" s="71">
        <v>2025</v>
      </c>
      <c r="C560" s="71">
        <v>891780111</v>
      </c>
      <c r="D560" s="71" t="s">
        <v>63</v>
      </c>
      <c r="E560" s="102" t="s">
        <v>6018</v>
      </c>
      <c r="F560" s="72" t="s">
        <v>6017</v>
      </c>
      <c r="G560" s="72">
        <v>0</v>
      </c>
      <c r="H560" s="72" t="s">
        <v>71</v>
      </c>
      <c r="I560" s="72" t="s">
        <v>2884</v>
      </c>
      <c r="J560" s="104" t="s">
        <v>81</v>
      </c>
      <c r="K560" s="75" t="s">
        <v>2895</v>
      </c>
      <c r="L560" s="76">
        <v>11361600</v>
      </c>
      <c r="M560" s="72" t="s">
        <v>66</v>
      </c>
      <c r="N560" s="75" t="s">
        <v>6016</v>
      </c>
      <c r="O560" s="75">
        <v>19790795</v>
      </c>
      <c r="P560" s="75">
        <v>1707</v>
      </c>
      <c r="Q560" s="78">
        <v>45870</v>
      </c>
      <c r="R560" s="75">
        <v>7490134800</v>
      </c>
      <c r="S560" s="78">
        <v>45877</v>
      </c>
      <c r="T560" s="76">
        <v>11361600</v>
      </c>
      <c r="U560" s="76">
        <v>27726</v>
      </c>
      <c r="V560" s="72" t="s">
        <v>65</v>
      </c>
      <c r="W560" s="76">
        <v>1082939683</v>
      </c>
      <c r="X560" s="104" t="s">
        <v>2881</v>
      </c>
      <c r="Y560" s="78">
        <v>45877</v>
      </c>
      <c r="Z560" s="78">
        <v>45877</v>
      </c>
      <c r="AA560" s="78" t="s">
        <v>73</v>
      </c>
      <c r="AB560" s="78">
        <v>45991</v>
      </c>
      <c r="AC560" s="102">
        <f t="shared" si="48"/>
        <v>114</v>
      </c>
      <c r="AD560" s="72">
        <v>0</v>
      </c>
      <c r="AE560" s="76">
        <v>0</v>
      </c>
      <c r="AF560" s="72">
        <v>0</v>
      </c>
      <c r="AG560" s="79" t="s">
        <v>73</v>
      </c>
      <c r="AH560" s="102">
        <f t="shared" si="49"/>
        <v>0</v>
      </c>
      <c r="AI560" s="72">
        <v>0</v>
      </c>
      <c r="AJ560" s="76">
        <v>0</v>
      </c>
      <c r="AK560" s="72" t="s">
        <v>73</v>
      </c>
      <c r="AL560" s="80" t="s">
        <v>73</v>
      </c>
      <c r="AM560" s="72">
        <v>0</v>
      </c>
      <c r="AN560" s="80" t="s">
        <v>73</v>
      </c>
      <c r="AO560" s="80" t="s">
        <v>73</v>
      </c>
      <c r="AP560" s="80" t="s">
        <v>73</v>
      </c>
      <c r="AQ560" s="102">
        <f t="shared" si="50"/>
        <v>0</v>
      </c>
      <c r="AR560" s="102">
        <f t="shared" si="51"/>
        <v>11361600</v>
      </c>
      <c r="AS560" s="72" t="s">
        <v>319</v>
      </c>
      <c r="AT560" s="76">
        <v>0</v>
      </c>
      <c r="AU560" s="72" t="s">
        <v>319</v>
      </c>
      <c r="AV560" s="76">
        <v>0</v>
      </c>
      <c r="AW560" s="81" t="s">
        <v>73</v>
      </c>
      <c r="AX560" s="82">
        <v>0</v>
      </c>
      <c r="AY560" s="143">
        <f t="shared" si="52"/>
        <v>11361600</v>
      </c>
      <c r="AZ560" s="84">
        <f t="shared" si="53"/>
        <v>0</v>
      </c>
      <c r="BA560" s="85">
        <v>0</v>
      </c>
      <c r="BB560" s="81" t="s">
        <v>73</v>
      </c>
      <c r="BC560" s="72" t="s">
        <v>123</v>
      </c>
      <c r="BD560" s="289" t="s">
        <v>6015</v>
      </c>
      <c r="BE560" s="71" t="s">
        <v>65</v>
      </c>
      <c r="BF560" s="71" t="s">
        <v>65</v>
      </c>
    </row>
    <row r="561" spans="2:58" x14ac:dyDescent="0.25">
      <c r="B561" s="71">
        <v>2025</v>
      </c>
      <c r="C561" s="71">
        <v>891780111</v>
      </c>
      <c r="D561" s="71" t="s">
        <v>63</v>
      </c>
      <c r="E561" s="102" t="s">
        <v>6014</v>
      </c>
      <c r="F561" s="72" t="s">
        <v>6013</v>
      </c>
      <c r="G561" s="72">
        <v>0</v>
      </c>
      <c r="H561" s="72" t="s">
        <v>71</v>
      </c>
      <c r="I561" s="72" t="s">
        <v>2884</v>
      </c>
      <c r="J561" s="104" t="s">
        <v>81</v>
      </c>
      <c r="K561" s="75" t="s">
        <v>4239</v>
      </c>
      <c r="L561" s="76">
        <v>11361600</v>
      </c>
      <c r="M561" s="72" t="s">
        <v>66</v>
      </c>
      <c r="N561" s="75" t="s">
        <v>6012</v>
      </c>
      <c r="O561" s="75">
        <v>12402182</v>
      </c>
      <c r="P561" s="75">
        <v>1707</v>
      </c>
      <c r="Q561" s="78">
        <v>45870</v>
      </c>
      <c r="R561" s="75">
        <v>7490134800</v>
      </c>
      <c r="S561" s="78">
        <v>45877</v>
      </c>
      <c r="T561" s="76">
        <v>11361600</v>
      </c>
      <c r="U561" s="76">
        <v>27725</v>
      </c>
      <c r="V561" s="72" t="s">
        <v>65</v>
      </c>
      <c r="W561" s="76">
        <v>1082939683</v>
      </c>
      <c r="X561" s="104" t="s">
        <v>2881</v>
      </c>
      <c r="Y561" s="78">
        <v>45877</v>
      </c>
      <c r="Z561" s="78">
        <v>45877</v>
      </c>
      <c r="AA561" s="78" t="s">
        <v>73</v>
      </c>
      <c r="AB561" s="78">
        <v>45991</v>
      </c>
      <c r="AC561" s="102">
        <f t="shared" si="48"/>
        <v>114</v>
      </c>
      <c r="AD561" s="72">
        <v>0</v>
      </c>
      <c r="AE561" s="76">
        <v>0</v>
      </c>
      <c r="AF561" s="72">
        <v>0</v>
      </c>
      <c r="AG561" s="79" t="s">
        <v>73</v>
      </c>
      <c r="AH561" s="102">
        <f t="shared" si="49"/>
        <v>0</v>
      </c>
      <c r="AI561" s="72">
        <v>0</v>
      </c>
      <c r="AJ561" s="76">
        <v>0</v>
      </c>
      <c r="AK561" s="72" t="s">
        <v>73</v>
      </c>
      <c r="AL561" s="80" t="s">
        <v>73</v>
      </c>
      <c r="AM561" s="72">
        <v>0</v>
      </c>
      <c r="AN561" s="80" t="s">
        <v>73</v>
      </c>
      <c r="AO561" s="80" t="s">
        <v>73</v>
      </c>
      <c r="AP561" s="80" t="s">
        <v>73</v>
      </c>
      <c r="AQ561" s="102">
        <f t="shared" si="50"/>
        <v>0</v>
      </c>
      <c r="AR561" s="102">
        <f t="shared" si="51"/>
        <v>11361600</v>
      </c>
      <c r="AS561" s="72" t="s">
        <v>319</v>
      </c>
      <c r="AT561" s="76">
        <v>0</v>
      </c>
      <c r="AU561" s="72" t="s">
        <v>319</v>
      </c>
      <c r="AV561" s="76">
        <v>0</v>
      </c>
      <c r="AW561" s="81" t="s">
        <v>73</v>
      </c>
      <c r="AX561" s="82">
        <v>0</v>
      </c>
      <c r="AY561" s="143">
        <f t="shared" si="52"/>
        <v>11361600</v>
      </c>
      <c r="AZ561" s="84">
        <f t="shared" si="53"/>
        <v>0</v>
      </c>
      <c r="BA561" s="85">
        <v>0</v>
      </c>
      <c r="BB561" s="81" t="s">
        <v>73</v>
      </c>
      <c r="BC561" s="72" t="s">
        <v>123</v>
      </c>
      <c r="BD561" s="289" t="s">
        <v>6011</v>
      </c>
      <c r="BE561" s="71" t="s">
        <v>65</v>
      </c>
      <c r="BF561" s="71" t="s">
        <v>65</v>
      </c>
    </row>
    <row r="562" spans="2:58" x14ac:dyDescent="0.25">
      <c r="B562" s="71">
        <v>2025</v>
      </c>
      <c r="C562" s="71">
        <v>891780111</v>
      </c>
      <c r="D562" s="71" t="s">
        <v>63</v>
      </c>
      <c r="E562" s="102" t="s">
        <v>6010</v>
      </c>
      <c r="F562" s="72" t="s">
        <v>6009</v>
      </c>
      <c r="G562" s="72">
        <v>0</v>
      </c>
      <c r="H562" s="72" t="s">
        <v>71</v>
      </c>
      <c r="I562" s="72" t="s">
        <v>2884</v>
      </c>
      <c r="J562" s="104" t="s">
        <v>81</v>
      </c>
      <c r="K562" s="75" t="s">
        <v>4239</v>
      </c>
      <c r="L562" s="76">
        <v>11361600</v>
      </c>
      <c r="M562" s="72" t="s">
        <v>66</v>
      </c>
      <c r="N562" s="75" t="s">
        <v>6008</v>
      </c>
      <c r="O562" s="75">
        <v>1082044888</v>
      </c>
      <c r="P562" s="75">
        <v>1707</v>
      </c>
      <c r="Q562" s="78">
        <v>45870</v>
      </c>
      <c r="R562" s="75">
        <v>7490134800</v>
      </c>
      <c r="S562" s="78">
        <v>45877</v>
      </c>
      <c r="T562" s="76">
        <v>11361600</v>
      </c>
      <c r="U562" s="76">
        <v>27724</v>
      </c>
      <c r="V562" s="72" t="s">
        <v>65</v>
      </c>
      <c r="W562" s="76">
        <v>1082939683</v>
      </c>
      <c r="X562" s="104" t="s">
        <v>2881</v>
      </c>
      <c r="Y562" s="78">
        <v>45877</v>
      </c>
      <c r="Z562" s="78">
        <v>45877</v>
      </c>
      <c r="AA562" s="78" t="s">
        <v>73</v>
      </c>
      <c r="AB562" s="78">
        <v>45991</v>
      </c>
      <c r="AC562" s="102">
        <f t="shared" si="48"/>
        <v>114</v>
      </c>
      <c r="AD562" s="72">
        <v>0</v>
      </c>
      <c r="AE562" s="76">
        <v>0</v>
      </c>
      <c r="AF562" s="72">
        <v>0</v>
      </c>
      <c r="AG562" s="79" t="s">
        <v>73</v>
      </c>
      <c r="AH562" s="102">
        <f t="shared" si="49"/>
        <v>0</v>
      </c>
      <c r="AI562" s="72">
        <v>0</v>
      </c>
      <c r="AJ562" s="76">
        <v>0</v>
      </c>
      <c r="AK562" s="72" t="s">
        <v>73</v>
      </c>
      <c r="AL562" s="80" t="s">
        <v>73</v>
      </c>
      <c r="AM562" s="72">
        <v>0</v>
      </c>
      <c r="AN562" s="80" t="s">
        <v>73</v>
      </c>
      <c r="AO562" s="80" t="s">
        <v>73</v>
      </c>
      <c r="AP562" s="80" t="s">
        <v>73</v>
      </c>
      <c r="AQ562" s="102">
        <f t="shared" si="50"/>
        <v>0</v>
      </c>
      <c r="AR562" s="102">
        <f t="shared" si="51"/>
        <v>11361600</v>
      </c>
      <c r="AS562" s="72" t="s">
        <v>319</v>
      </c>
      <c r="AT562" s="76">
        <v>0</v>
      </c>
      <c r="AU562" s="72" t="s">
        <v>319</v>
      </c>
      <c r="AV562" s="76">
        <v>0</v>
      </c>
      <c r="AW562" s="81" t="s">
        <v>73</v>
      </c>
      <c r="AX562" s="82">
        <v>0</v>
      </c>
      <c r="AY562" s="143">
        <f t="shared" si="52"/>
        <v>11361600</v>
      </c>
      <c r="AZ562" s="84">
        <f t="shared" si="53"/>
        <v>0</v>
      </c>
      <c r="BA562" s="85">
        <v>0</v>
      </c>
      <c r="BB562" s="81" t="s">
        <v>73</v>
      </c>
      <c r="BC562" s="72" t="s">
        <v>123</v>
      </c>
      <c r="BD562" s="289" t="s">
        <v>6007</v>
      </c>
      <c r="BE562" s="71" t="s">
        <v>65</v>
      </c>
      <c r="BF562" s="71" t="s">
        <v>65</v>
      </c>
    </row>
    <row r="563" spans="2:58" x14ac:dyDescent="0.25">
      <c r="B563" s="71">
        <v>2025</v>
      </c>
      <c r="C563" s="71">
        <v>891780111</v>
      </c>
      <c r="D563" s="71" t="s">
        <v>63</v>
      </c>
      <c r="E563" s="102" t="s">
        <v>6006</v>
      </c>
      <c r="F563" s="72" t="s">
        <v>6005</v>
      </c>
      <c r="G563" s="72">
        <v>0</v>
      </c>
      <c r="H563" s="72" t="s">
        <v>71</v>
      </c>
      <c r="I563" s="72" t="s">
        <v>2884</v>
      </c>
      <c r="J563" s="104" t="s">
        <v>81</v>
      </c>
      <c r="K563" s="75" t="s">
        <v>5887</v>
      </c>
      <c r="L563" s="76">
        <v>11361600</v>
      </c>
      <c r="M563" s="72" t="s">
        <v>66</v>
      </c>
      <c r="N563" s="75" t="s">
        <v>6004</v>
      </c>
      <c r="O563" s="75">
        <v>22547423</v>
      </c>
      <c r="P563" s="75">
        <v>1707</v>
      </c>
      <c r="Q563" s="78">
        <v>45870</v>
      </c>
      <c r="R563" s="75">
        <v>7490134800</v>
      </c>
      <c r="S563" s="78">
        <v>45877</v>
      </c>
      <c r="T563" s="76">
        <v>11361600</v>
      </c>
      <c r="U563" s="76">
        <v>27723</v>
      </c>
      <c r="V563" s="72" t="s">
        <v>65</v>
      </c>
      <c r="W563" s="76">
        <v>1082939683</v>
      </c>
      <c r="X563" s="104" t="s">
        <v>2881</v>
      </c>
      <c r="Y563" s="78">
        <v>45877</v>
      </c>
      <c r="Z563" s="78">
        <v>45877</v>
      </c>
      <c r="AA563" s="78" t="s">
        <v>73</v>
      </c>
      <c r="AB563" s="78">
        <v>45991</v>
      </c>
      <c r="AC563" s="102">
        <f t="shared" si="48"/>
        <v>114</v>
      </c>
      <c r="AD563" s="72">
        <v>0</v>
      </c>
      <c r="AE563" s="76">
        <v>0</v>
      </c>
      <c r="AF563" s="72">
        <v>0</v>
      </c>
      <c r="AG563" s="79" t="s">
        <v>73</v>
      </c>
      <c r="AH563" s="102">
        <f t="shared" si="49"/>
        <v>0</v>
      </c>
      <c r="AI563" s="72">
        <v>0</v>
      </c>
      <c r="AJ563" s="76">
        <v>0</v>
      </c>
      <c r="AK563" s="72" t="s">
        <v>73</v>
      </c>
      <c r="AL563" s="80" t="s">
        <v>73</v>
      </c>
      <c r="AM563" s="72">
        <v>0</v>
      </c>
      <c r="AN563" s="80" t="s">
        <v>73</v>
      </c>
      <c r="AO563" s="80" t="s">
        <v>73</v>
      </c>
      <c r="AP563" s="80" t="s">
        <v>73</v>
      </c>
      <c r="AQ563" s="102">
        <f t="shared" si="50"/>
        <v>0</v>
      </c>
      <c r="AR563" s="102">
        <f t="shared" si="51"/>
        <v>11361600</v>
      </c>
      <c r="AS563" s="72" t="s">
        <v>319</v>
      </c>
      <c r="AT563" s="76">
        <v>0</v>
      </c>
      <c r="AU563" s="72" t="s">
        <v>319</v>
      </c>
      <c r="AV563" s="76">
        <v>0</v>
      </c>
      <c r="AW563" s="81" t="s">
        <v>73</v>
      </c>
      <c r="AX563" s="82">
        <v>0</v>
      </c>
      <c r="AY563" s="143">
        <f t="shared" si="52"/>
        <v>11361600</v>
      </c>
      <c r="AZ563" s="84">
        <f t="shared" si="53"/>
        <v>0</v>
      </c>
      <c r="BA563" s="85">
        <v>0</v>
      </c>
      <c r="BB563" s="81" t="s">
        <v>73</v>
      </c>
      <c r="BC563" s="72" t="s">
        <v>123</v>
      </c>
      <c r="BD563" s="289" t="s">
        <v>6003</v>
      </c>
      <c r="BE563" s="71" t="s">
        <v>65</v>
      </c>
      <c r="BF563" s="71" t="s">
        <v>65</v>
      </c>
    </row>
    <row r="564" spans="2:58" x14ac:dyDescent="0.25">
      <c r="B564" s="71">
        <v>2025</v>
      </c>
      <c r="C564" s="71">
        <v>891780111</v>
      </c>
      <c r="D564" s="71" t="s">
        <v>63</v>
      </c>
      <c r="E564" s="102" t="s">
        <v>6002</v>
      </c>
      <c r="F564" s="72" t="s">
        <v>6001</v>
      </c>
      <c r="G564" s="72">
        <v>0</v>
      </c>
      <c r="H564" s="72" t="s">
        <v>71</v>
      </c>
      <c r="I564" s="72" t="s">
        <v>2884</v>
      </c>
      <c r="J564" s="104" t="s">
        <v>81</v>
      </c>
      <c r="K564" s="75" t="s">
        <v>2895</v>
      </c>
      <c r="L564" s="76">
        <v>11361600</v>
      </c>
      <c r="M564" s="72" t="s">
        <v>66</v>
      </c>
      <c r="N564" s="75" t="s">
        <v>6000</v>
      </c>
      <c r="O564" s="75">
        <v>1082046180</v>
      </c>
      <c r="P564" s="75">
        <v>1707</v>
      </c>
      <c r="Q564" s="78">
        <v>45870</v>
      </c>
      <c r="R564" s="75">
        <v>7490134800</v>
      </c>
      <c r="S564" s="78">
        <v>45877</v>
      </c>
      <c r="T564" s="76">
        <v>11361600</v>
      </c>
      <c r="U564" s="76">
        <v>27722</v>
      </c>
      <c r="V564" s="72" t="s">
        <v>65</v>
      </c>
      <c r="W564" s="76">
        <v>1082939683</v>
      </c>
      <c r="X564" s="104" t="s">
        <v>2881</v>
      </c>
      <c r="Y564" s="78">
        <v>45877</v>
      </c>
      <c r="Z564" s="78">
        <v>45877</v>
      </c>
      <c r="AA564" s="78" t="s">
        <v>73</v>
      </c>
      <c r="AB564" s="78">
        <v>45991</v>
      </c>
      <c r="AC564" s="102">
        <f t="shared" si="48"/>
        <v>114</v>
      </c>
      <c r="AD564" s="72">
        <v>0</v>
      </c>
      <c r="AE564" s="76">
        <v>0</v>
      </c>
      <c r="AF564" s="72">
        <v>0</v>
      </c>
      <c r="AG564" s="79" t="s">
        <v>73</v>
      </c>
      <c r="AH564" s="102">
        <f t="shared" si="49"/>
        <v>0</v>
      </c>
      <c r="AI564" s="72">
        <v>0</v>
      </c>
      <c r="AJ564" s="76">
        <v>0</v>
      </c>
      <c r="AK564" s="72" t="s">
        <v>73</v>
      </c>
      <c r="AL564" s="80" t="s">
        <v>73</v>
      </c>
      <c r="AM564" s="72">
        <v>0</v>
      </c>
      <c r="AN564" s="80" t="s">
        <v>73</v>
      </c>
      <c r="AO564" s="80" t="s">
        <v>73</v>
      </c>
      <c r="AP564" s="80" t="s">
        <v>73</v>
      </c>
      <c r="AQ564" s="102">
        <f t="shared" si="50"/>
        <v>0</v>
      </c>
      <c r="AR564" s="102">
        <f t="shared" si="51"/>
        <v>11361600</v>
      </c>
      <c r="AS564" s="72" t="s">
        <v>319</v>
      </c>
      <c r="AT564" s="76">
        <v>0</v>
      </c>
      <c r="AU564" s="72" t="s">
        <v>319</v>
      </c>
      <c r="AV564" s="76">
        <v>0</v>
      </c>
      <c r="AW564" s="81" t="s">
        <v>73</v>
      </c>
      <c r="AX564" s="82">
        <v>0</v>
      </c>
      <c r="AY564" s="143">
        <f t="shared" si="52"/>
        <v>11361600</v>
      </c>
      <c r="AZ564" s="84">
        <f t="shared" si="53"/>
        <v>0</v>
      </c>
      <c r="BA564" s="85">
        <v>0</v>
      </c>
      <c r="BB564" s="81" t="s">
        <v>73</v>
      </c>
      <c r="BC564" s="72" t="s">
        <v>123</v>
      </c>
      <c r="BD564" s="289" t="s">
        <v>5999</v>
      </c>
      <c r="BE564" s="71" t="s">
        <v>65</v>
      </c>
      <c r="BF564" s="71" t="s">
        <v>65</v>
      </c>
    </row>
    <row r="565" spans="2:58" x14ac:dyDescent="0.25">
      <c r="B565" s="71">
        <v>2025</v>
      </c>
      <c r="C565" s="71">
        <v>891780111</v>
      </c>
      <c r="D565" s="71" t="s">
        <v>63</v>
      </c>
      <c r="E565" s="102" t="s">
        <v>5998</v>
      </c>
      <c r="F565" s="72" t="s">
        <v>5997</v>
      </c>
      <c r="G565" s="72">
        <v>0</v>
      </c>
      <c r="H565" s="72" t="s">
        <v>71</v>
      </c>
      <c r="I565" s="72" t="s">
        <v>2884</v>
      </c>
      <c r="J565" s="104" t="s">
        <v>81</v>
      </c>
      <c r="K565" s="75" t="s">
        <v>5996</v>
      </c>
      <c r="L565" s="76">
        <v>11361600</v>
      </c>
      <c r="M565" s="72" t="s">
        <v>66</v>
      </c>
      <c r="N565" s="75" t="s">
        <v>5995</v>
      </c>
      <c r="O565" s="75">
        <v>1001934797</v>
      </c>
      <c r="P565" s="75">
        <v>1707</v>
      </c>
      <c r="Q565" s="78">
        <v>45870</v>
      </c>
      <c r="R565" s="75">
        <v>7490134800</v>
      </c>
      <c r="S565" s="78">
        <v>45877</v>
      </c>
      <c r="T565" s="76">
        <v>11361600</v>
      </c>
      <c r="U565" s="76">
        <v>27721</v>
      </c>
      <c r="V565" s="72" t="s">
        <v>65</v>
      </c>
      <c r="W565" s="76">
        <v>1082939683</v>
      </c>
      <c r="X565" s="104" t="s">
        <v>2881</v>
      </c>
      <c r="Y565" s="78">
        <v>45877</v>
      </c>
      <c r="Z565" s="78">
        <v>45877</v>
      </c>
      <c r="AA565" s="78" t="s">
        <v>73</v>
      </c>
      <c r="AB565" s="78">
        <v>45991</v>
      </c>
      <c r="AC565" s="102">
        <f t="shared" si="48"/>
        <v>114</v>
      </c>
      <c r="AD565" s="72">
        <v>0</v>
      </c>
      <c r="AE565" s="76">
        <v>0</v>
      </c>
      <c r="AF565" s="72">
        <v>0</v>
      </c>
      <c r="AG565" s="79" t="s">
        <v>73</v>
      </c>
      <c r="AH565" s="102">
        <f t="shared" si="49"/>
        <v>0</v>
      </c>
      <c r="AI565" s="72">
        <v>0</v>
      </c>
      <c r="AJ565" s="76">
        <v>0</v>
      </c>
      <c r="AK565" s="72" t="s">
        <v>73</v>
      </c>
      <c r="AL565" s="80" t="s">
        <v>73</v>
      </c>
      <c r="AM565" s="72">
        <v>0</v>
      </c>
      <c r="AN565" s="80" t="s">
        <v>73</v>
      </c>
      <c r="AO565" s="80" t="s">
        <v>73</v>
      </c>
      <c r="AP565" s="80" t="s">
        <v>73</v>
      </c>
      <c r="AQ565" s="102">
        <f t="shared" si="50"/>
        <v>0</v>
      </c>
      <c r="AR565" s="102">
        <f t="shared" si="51"/>
        <v>11361600</v>
      </c>
      <c r="AS565" s="72" t="s">
        <v>319</v>
      </c>
      <c r="AT565" s="76">
        <v>0</v>
      </c>
      <c r="AU565" s="72" t="s">
        <v>319</v>
      </c>
      <c r="AV565" s="76">
        <v>0</v>
      </c>
      <c r="AW565" s="81" t="s">
        <v>73</v>
      </c>
      <c r="AX565" s="82">
        <v>0</v>
      </c>
      <c r="AY565" s="143">
        <f t="shared" si="52"/>
        <v>11361600</v>
      </c>
      <c r="AZ565" s="84">
        <f t="shared" si="53"/>
        <v>0</v>
      </c>
      <c r="BA565" s="85">
        <v>0</v>
      </c>
      <c r="BB565" s="81" t="s">
        <v>73</v>
      </c>
      <c r="BC565" s="72" t="s">
        <v>123</v>
      </c>
      <c r="BD565" s="289" t="s">
        <v>5994</v>
      </c>
      <c r="BE565" s="71" t="s">
        <v>65</v>
      </c>
      <c r="BF565" s="71" t="s">
        <v>65</v>
      </c>
    </row>
    <row r="566" spans="2:58" x14ac:dyDescent="0.25">
      <c r="B566" s="71">
        <v>2025</v>
      </c>
      <c r="C566" s="71">
        <v>891780111</v>
      </c>
      <c r="D566" s="71" t="s">
        <v>63</v>
      </c>
      <c r="E566" s="102" t="s">
        <v>5993</v>
      </c>
      <c r="F566" s="72" t="s">
        <v>5992</v>
      </c>
      <c r="G566" s="72">
        <v>0</v>
      </c>
      <c r="H566" s="72" t="s">
        <v>71</v>
      </c>
      <c r="I566" s="72" t="s">
        <v>2884</v>
      </c>
      <c r="J566" s="104" t="s">
        <v>81</v>
      </c>
      <c r="K566" s="75" t="s">
        <v>5887</v>
      </c>
      <c r="L566" s="76">
        <v>11361600</v>
      </c>
      <c r="M566" s="72" t="s">
        <v>66</v>
      </c>
      <c r="N566" s="75" t="s">
        <v>5991</v>
      </c>
      <c r="O566" s="75">
        <v>1085226189</v>
      </c>
      <c r="P566" s="75">
        <v>1707</v>
      </c>
      <c r="Q566" s="78">
        <v>45870</v>
      </c>
      <c r="R566" s="75">
        <v>7490134800</v>
      </c>
      <c r="S566" s="78">
        <v>45877</v>
      </c>
      <c r="T566" s="76">
        <v>11361600</v>
      </c>
      <c r="U566" s="76">
        <v>27720</v>
      </c>
      <c r="V566" s="72" t="s">
        <v>65</v>
      </c>
      <c r="W566" s="76">
        <v>1082939683</v>
      </c>
      <c r="X566" s="104" t="s">
        <v>2881</v>
      </c>
      <c r="Y566" s="78">
        <v>45877</v>
      </c>
      <c r="Z566" s="78">
        <v>45877</v>
      </c>
      <c r="AA566" s="78" t="s">
        <v>73</v>
      </c>
      <c r="AB566" s="78">
        <v>45991</v>
      </c>
      <c r="AC566" s="102">
        <f t="shared" si="48"/>
        <v>114</v>
      </c>
      <c r="AD566" s="72">
        <v>0</v>
      </c>
      <c r="AE566" s="76">
        <v>0</v>
      </c>
      <c r="AF566" s="72">
        <v>0</v>
      </c>
      <c r="AG566" s="79" t="s">
        <v>73</v>
      </c>
      <c r="AH566" s="102">
        <f t="shared" si="49"/>
        <v>0</v>
      </c>
      <c r="AI566" s="72">
        <v>0</v>
      </c>
      <c r="AJ566" s="76">
        <v>0</v>
      </c>
      <c r="AK566" s="72" t="s">
        <v>73</v>
      </c>
      <c r="AL566" s="80" t="s">
        <v>73</v>
      </c>
      <c r="AM566" s="72">
        <v>0</v>
      </c>
      <c r="AN566" s="80" t="s">
        <v>73</v>
      </c>
      <c r="AO566" s="80" t="s">
        <v>73</v>
      </c>
      <c r="AP566" s="80" t="s">
        <v>73</v>
      </c>
      <c r="AQ566" s="102">
        <f t="shared" si="50"/>
        <v>0</v>
      </c>
      <c r="AR566" s="102">
        <f t="shared" si="51"/>
        <v>11361600</v>
      </c>
      <c r="AS566" s="72" t="s">
        <v>319</v>
      </c>
      <c r="AT566" s="76">
        <v>0</v>
      </c>
      <c r="AU566" s="72" t="s">
        <v>319</v>
      </c>
      <c r="AV566" s="76">
        <v>0</v>
      </c>
      <c r="AW566" s="81" t="s">
        <v>73</v>
      </c>
      <c r="AX566" s="82">
        <v>0</v>
      </c>
      <c r="AY566" s="143">
        <f t="shared" si="52"/>
        <v>11361600</v>
      </c>
      <c r="AZ566" s="84">
        <f t="shared" si="53"/>
        <v>0</v>
      </c>
      <c r="BA566" s="85">
        <v>0</v>
      </c>
      <c r="BB566" s="81" t="s">
        <v>73</v>
      </c>
      <c r="BC566" s="72" t="s">
        <v>123</v>
      </c>
      <c r="BD566" s="289" t="s">
        <v>5990</v>
      </c>
      <c r="BE566" s="71" t="s">
        <v>65</v>
      </c>
      <c r="BF566" s="71" t="s">
        <v>65</v>
      </c>
    </row>
    <row r="567" spans="2:58" x14ac:dyDescent="0.25">
      <c r="B567" s="71">
        <v>2025</v>
      </c>
      <c r="C567" s="71">
        <v>891780111</v>
      </c>
      <c r="D567" s="71" t="s">
        <v>63</v>
      </c>
      <c r="E567" s="102" t="s">
        <v>5989</v>
      </c>
      <c r="F567" s="72" t="s">
        <v>5988</v>
      </c>
      <c r="G567" s="72">
        <v>0</v>
      </c>
      <c r="H567" s="72" t="s">
        <v>71</v>
      </c>
      <c r="I567" s="72" t="s">
        <v>2884</v>
      </c>
      <c r="J567" s="104" t="s">
        <v>81</v>
      </c>
      <c r="K567" s="75" t="s">
        <v>5905</v>
      </c>
      <c r="L567" s="76">
        <v>11361600</v>
      </c>
      <c r="M567" s="72" t="s">
        <v>66</v>
      </c>
      <c r="N567" s="75" t="s">
        <v>5987</v>
      </c>
      <c r="O567" s="75">
        <v>72020082</v>
      </c>
      <c r="P567" s="75">
        <v>1707</v>
      </c>
      <c r="Q567" s="78">
        <v>45870</v>
      </c>
      <c r="R567" s="75">
        <v>7490134800</v>
      </c>
      <c r="S567" s="78">
        <v>45877</v>
      </c>
      <c r="T567" s="76">
        <v>11361600</v>
      </c>
      <c r="U567" s="76">
        <v>27719</v>
      </c>
      <c r="V567" s="72" t="s">
        <v>65</v>
      </c>
      <c r="W567" s="76">
        <v>1082939683</v>
      </c>
      <c r="X567" s="104" t="s">
        <v>2881</v>
      </c>
      <c r="Y567" s="78">
        <v>45877</v>
      </c>
      <c r="Z567" s="78">
        <v>45877</v>
      </c>
      <c r="AA567" s="78" t="s">
        <v>73</v>
      </c>
      <c r="AB567" s="78">
        <v>45991</v>
      </c>
      <c r="AC567" s="102">
        <f t="shared" si="48"/>
        <v>114</v>
      </c>
      <c r="AD567" s="72">
        <v>0</v>
      </c>
      <c r="AE567" s="76">
        <v>0</v>
      </c>
      <c r="AF567" s="72">
        <v>0</v>
      </c>
      <c r="AG567" s="79" t="s">
        <v>73</v>
      </c>
      <c r="AH567" s="102">
        <f t="shared" si="49"/>
        <v>0</v>
      </c>
      <c r="AI567" s="72">
        <v>0</v>
      </c>
      <c r="AJ567" s="76">
        <v>0</v>
      </c>
      <c r="AK567" s="72" t="s">
        <v>73</v>
      </c>
      <c r="AL567" s="80" t="s">
        <v>73</v>
      </c>
      <c r="AM567" s="72">
        <v>0</v>
      </c>
      <c r="AN567" s="80" t="s">
        <v>73</v>
      </c>
      <c r="AO567" s="80" t="s">
        <v>73</v>
      </c>
      <c r="AP567" s="80" t="s">
        <v>73</v>
      </c>
      <c r="AQ567" s="102">
        <f t="shared" si="50"/>
        <v>0</v>
      </c>
      <c r="AR567" s="102">
        <f t="shared" si="51"/>
        <v>11361600</v>
      </c>
      <c r="AS567" s="72" t="s">
        <v>319</v>
      </c>
      <c r="AT567" s="76">
        <v>0</v>
      </c>
      <c r="AU567" s="72" t="s">
        <v>319</v>
      </c>
      <c r="AV567" s="76">
        <v>0</v>
      </c>
      <c r="AW567" s="81" t="s">
        <v>73</v>
      </c>
      <c r="AX567" s="82">
        <v>0</v>
      </c>
      <c r="AY567" s="143">
        <f t="shared" si="52"/>
        <v>11361600</v>
      </c>
      <c r="AZ567" s="84">
        <f t="shared" si="53"/>
        <v>0</v>
      </c>
      <c r="BA567" s="85">
        <v>0</v>
      </c>
      <c r="BB567" s="81" t="s">
        <v>73</v>
      </c>
      <c r="BC567" s="72" t="s">
        <v>123</v>
      </c>
      <c r="BD567" s="289" t="s">
        <v>5986</v>
      </c>
      <c r="BE567" s="71" t="s">
        <v>65</v>
      </c>
      <c r="BF567" s="71" t="s">
        <v>65</v>
      </c>
    </row>
    <row r="568" spans="2:58" x14ac:dyDescent="0.25">
      <c r="B568" s="71">
        <v>2025</v>
      </c>
      <c r="C568" s="71">
        <v>891780111</v>
      </c>
      <c r="D568" s="71" t="s">
        <v>63</v>
      </c>
      <c r="E568" s="102" t="s">
        <v>5985</v>
      </c>
      <c r="F568" s="72" t="s">
        <v>5984</v>
      </c>
      <c r="G568" s="72">
        <v>0</v>
      </c>
      <c r="H568" s="72" t="s">
        <v>71</v>
      </c>
      <c r="I568" s="72" t="s">
        <v>2884</v>
      </c>
      <c r="J568" s="104" t="s">
        <v>81</v>
      </c>
      <c r="K568" s="75" t="s">
        <v>3499</v>
      </c>
      <c r="L568" s="76">
        <v>11361600</v>
      </c>
      <c r="M568" s="72" t="s">
        <v>66</v>
      </c>
      <c r="N568" s="75" t="s">
        <v>5983</v>
      </c>
      <c r="O568" s="75">
        <v>1130617122</v>
      </c>
      <c r="P568" s="75">
        <v>1707</v>
      </c>
      <c r="Q568" s="78">
        <v>45870</v>
      </c>
      <c r="R568" s="75">
        <v>7490134800</v>
      </c>
      <c r="S568" s="78">
        <v>45877</v>
      </c>
      <c r="T568" s="76">
        <v>11361600</v>
      </c>
      <c r="U568" s="76">
        <v>27718</v>
      </c>
      <c r="V568" s="72" t="s">
        <v>65</v>
      </c>
      <c r="W568" s="76">
        <v>1082939683</v>
      </c>
      <c r="X568" s="104" t="s">
        <v>2881</v>
      </c>
      <c r="Y568" s="78">
        <v>45877</v>
      </c>
      <c r="Z568" s="78">
        <v>45877</v>
      </c>
      <c r="AA568" s="78" t="s">
        <v>73</v>
      </c>
      <c r="AB568" s="78">
        <v>45991</v>
      </c>
      <c r="AC568" s="102">
        <f t="shared" si="48"/>
        <v>114</v>
      </c>
      <c r="AD568" s="72">
        <v>0</v>
      </c>
      <c r="AE568" s="76">
        <v>0</v>
      </c>
      <c r="AF568" s="72">
        <v>0</v>
      </c>
      <c r="AG568" s="79" t="s">
        <v>73</v>
      </c>
      <c r="AH568" s="102">
        <f t="shared" si="49"/>
        <v>0</v>
      </c>
      <c r="AI568" s="72">
        <v>0</v>
      </c>
      <c r="AJ568" s="76">
        <v>0</v>
      </c>
      <c r="AK568" s="72" t="s">
        <v>73</v>
      </c>
      <c r="AL568" s="80" t="s">
        <v>73</v>
      </c>
      <c r="AM568" s="72">
        <v>0</v>
      </c>
      <c r="AN568" s="80" t="s">
        <v>73</v>
      </c>
      <c r="AO568" s="80" t="s">
        <v>73</v>
      </c>
      <c r="AP568" s="80" t="s">
        <v>73</v>
      </c>
      <c r="AQ568" s="102">
        <f t="shared" si="50"/>
        <v>0</v>
      </c>
      <c r="AR568" s="102">
        <f t="shared" si="51"/>
        <v>11361600</v>
      </c>
      <c r="AS568" s="72" t="s">
        <v>319</v>
      </c>
      <c r="AT568" s="76">
        <v>0</v>
      </c>
      <c r="AU568" s="72" t="s">
        <v>319</v>
      </c>
      <c r="AV568" s="76">
        <v>0</v>
      </c>
      <c r="AW568" s="81" t="s">
        <v>73</v>
      </c>
      <c r="AX568" s="82">
        <v>0</v>
      </c>
      <c r="AY568" s="143">
        <f t="shared" si="52"/>
        <v>11361600</v>
      </c>
      <c r="AZ568" s="84">
        <f t="shared" si="53"/>
        <v>0</v>
      </c>
      <c r="BA568" s="85">
        <v>0</v>
      </c>
      <c r="BB568" s="81" t="s">
        <v>73</v>
      </c>
      <c r="BC568" s="72" t="s">
        <v>123</v>
      </c>
      <c r="BD568" s="289" t="s">
        <v>5982</v>
      </c>
      <c r="BE568" s="71" t="s">
        <v>65</v>
      </c>
      <c r="BF568" s="71" t="s">
        <v>65</v>
      </c>
    </row>
    <row r="569" spans="2:58" x14ac:dyDescent="0.25">
      <c r="B569" s="71">
        <v>2025</v>
      </c>
      <c r="C569" s="71">
        <v>891780111</v>
      </c>
      <c r="D569" s="71" t="s">
        <v>63</v>
      </c>
      <c r="E569" s="102" t="s">
        <v>5981</v>
      </c>
      <c r="F569" s="72" t="s">
        <v>5980</v>
      </c>
      <c r="G569" s="72">
        <v>0</v>
      </c>
      <c r="H569" s="72" t="s">
        <v>71</v>
      </c>
      <c r="I569" s="72" t="s">
        <v>2884</v>
      </c>
      <c r="J569" s="104" t="s">
        <v>81</v>
      </c>
      <c r="K569" s="75" t="s">
        <v>3913</v>
      </c>
      <c r="L569" s="76">
        <v>11361600</v>
      </c>
      <c r="M569" s="72" t="s">
        <v>66</v>
      </c>
      <c r="N569" s="75" t="s">
        <v>5979</v>
      </c>
      <c r="O569" s="75">
        <v>1051634541</v>
      </c>
      <c r="P569" s="75">
        <v>1707</v>
      </c>
      <c r="Q569" s="78">
        <v>45870</v>
      </c>
      <c r="R569" s="75">
        <v>7490134800</v>
      </c>
      <c r="S569" s="78">
        <v>45877</v>
      </c>
      <c r="T569" s="76">
        <v>11361600</v>
      </c>
      <c r="U569" s="76">
        <v>27717</v>
      </c>
      <c r="V569" s="72" t="s">
        <v>65</v>
      </c>
      <c r="W569" s="76">
        <v>1082939683</v>
      </c>
      <c r="X569" s="104" t="s">
        <v>2881</v>
      </c>
      <c r="Y569" s="78">
        <v>45877</v>
      </c>
      <c r="Z569" s="78">
        <v>45877</v>
      </c>
      <c r="AA569" s="78" t="s">
        <v>73</v>
      </c>
      <c r="AB569" s="78">
        <v>45991</v>
      </c>
      <c r="AC569" s="102">
        <f t="shared" si="48"/>
        <v>114</v>
      </c>
      <c r="AD569" s="72">
        <v>0</v>
      </c>
      <c r="AE569" s="76">
        <v>0</v>
      </c>
      <c r="AF569" s="72">
        <v>0</v>
      </c>
      <c r="AG569" s="79" t="s">
        <v>73</v>
      </c>
      <c r="AH569" s="102">
        <f t="shared" si="49"/>
        <v>0</v>
      </c>
      <c r="AI569" s="72">
        <v>0</v>
      </c>
      <c r="AJ569" s="76">
        <v>0</v>
      </c>
      <c r="AK569" s="72" t="s">
        <v>73</v>
      </c>
      <c r="AL569" s="80" t="s">
        <v>73</v>
      </c>
      <c r="AM569" s="72">
        <v>0</v>
      </c>
      <c r="AN569" s="80" t="s">
        <v>73</v>
      </c>
      <c r="AO569" s="80" t="s">
        <v>73</v>
      </c>
      <c r="AP569" s="80" t="s">
        <v>73</v>
      </c>
      <c r="AQ569" s="102">
        <f t="shared" si="50"/>
        <v>0</v>
      </c>
      <c r="AR569" s="102">
        <f t="shared" si="51"/>
        <v>11361600</v>
      </c>
      <c r="AS569" s="72" t="s">
        <v>319</v>
      </c>
      <c r="AT569" s="76">
        <v>0</v>
      </c>
      <c r="AU569" s="72" t="s">
        <v>319</v>
      </c>
      <c r="AV569" s="76">
        <v>0</v>
      </c>
      <c r="AW569" s="81" t="s">
        <v>73</v>
      </c>
      <c r="AX569" s="82">
        <v>0</v>
      </c>
      <c r="AY569" s="143">
        <f t="shared" si="52"/>
        <v>11361600</v>
      </c>
      <c r="AZ569" s="84">
        <f t="shared" si="53"/>
        <v>0</v>
      </c>
      <c r="BA569" s="85">
        <v>0</v>
      </c>
      <c r="BB569" s="81" t="s">
        <v>73</v>
      </c>
      <c r="BC569" s="72" t="s">
        <v>123</v>
      </c>
      <c r="BD569" s="289" t="s">
        <v>5978</v>
      </c>
      <c r="BE569" s="71" t="s">
        <v>65</v>
      </c>
      <c r="BF569" s="71" t="s">
        <v>65</v>
      </c>
    </row>
    <row r="570" spans="2:58" x14ac:dyDescent="0.25">
      <c r="B570" s="71">
        <v>2025</v>
      </c>
      <c r="C570" s="71">
        <v>891780111</v>
      </c>
      <c r="D570" s="71" t="s">
        <v>63</v>
      </c>
      <c r="E570" s="102" t="s">
        <v>5977</v>
      </c>
      <c r="F570" s="72" t="s">
        <v>5976</v>
      </c>
      <c r="G570" s="72">
        <v>0</v>
      </c>
      <c r="H570" s="72" t="s">
        <v>71</v>
      </c>
      <c r="I570" s="72" t="s">
        <v>2884</v>
      </c>
      <c r="J570" s="104" t="s">
        <v>81</v>
      </c>
      <c r="K570" s="75" t="s">
        <v>5848</v>
      </c>
      <c r="L570" s="76">
        <v>11361600</v>
      </c>
      <c r="M570" s="72" t="s">
        <v>66</v>
      </c>
      <c r="N570" s="75" t="s">
        <v>5975</v>
      </c>
      <c r="O570" s="75">
        <v>1002363474</v>
      </c>
      <c r="P570" s="75">
        <v>1707</v>
      </c>
      <c r="Q570" s="78">
        <v>45870</v>
      </c>
      <c r="R570" s="75">
        <v>7490134800</v>
      </c>
      <c r="S570" s="78">
        <v>45877</v>
      </c>
      <c r="T570" s="76">
        <v>11361600</v>
      </c>
      <c r="U570" s="76">
        <v>27716</v>
      </c>
      <c r="V570" s="72" t="s">
        <v>65</v>
      </c>
      <c r="W570" s="76">
        <v>1082939683</v>
      </c>
      <c r="X570" s="104" t="s">
        <v>2881</v>
      </c>
      <c r="Y570" s="78">
        <v>45877</v>
      </c>
      <c r="Z570" s="78">
        <v>45877</v>
      </c>
      <c r="AA570" s="78" t="s">
        <v>73</v>
      </c>
      <c r="AB570" s="78">
        <v>45991</v>
      </c>
      <c r="AC570" s="102">
        <f t="shared" si="48"/>
        <v>114</v>
      </c>
      <c r="AD570" s="72">
        <v>0</v>
      </c>
      <c r="AE570" s="76">
        <v>0</v>
      </c>
      <c r="AF570" s="72">
        <v>0</v>
      </c>
      <c r="AG570" s="79" t="s">
        <v>73</v>
      </c>
      <c r="AH570" s="102">
        <f t="shared" si="49"/>
        <v>0</v>
      </c>
      <c r="AI570" s="72">
        <v>0</v>
      </c>
      <c r="AJ570" s="76">
        <v>0</v>
      </c>
      <c r="AK570" s="72" t="s">
        <v>73</v>
      </c>
      <c r="AL570" s="80" t="s">
        <v>73</v>
      </c>
      <c r="AM570" s="72">
        <v>0</v>
      </c>
      <c r="AN570" s="80" t="s">
        <v>73</v>
      </c>
      <c r="AO570" s="80" t="s">
        <v>73</v>
      </c>
      <c r="AP570" s="80" t="s">
        <v>73</v>
      </c>
      <c r="AQ570" s="102">
        <f t="shared" si="50"/>
        <v>0</v>
      </c>
      <c r="AR570" s="102">
        <f t="shared" si="51"/>
        <v>11361600</v>
      </c>
      <c r="AS570" s="72" t="s">
        <v>319</v>
      </c>
      <c r="AT570" s="76">
        <v>0</v>
      </c>
      <c r="AU570" s="72" t="s">
        <v>319</v>
      </c>
      <c r="AV570" s="76">
        <v>0</v>
      </c>
      <c r="AW570" s="81" t="s">
        <v>73</v>
      </c>
      <c r="AX570" s="82">
        <v>0</v>
      </c>
      <c r="AY570" s="143">
        <f t="shared" si="52"/>
        <v>11361600</v>
      </c>
      <c r="AZ570" s="84">
        <f t="shared" si="53"/>
        <v>0</v>
      </c>
      <c r="BA570" s="85">
        <v>0</v>
      </c>
      <c r="BB570" s="81" t="s">
        <v>73</v>
      </c>
      <c r="BC570" s="72" t="s">
        <v>123</v>
      </c>
      <c r="BD570" s="289" t="s">
        <v>5974</v>
      </c>
      <c r="BE570" s="71" t="s">
        <v>65</v>
      </c>
      <c r="BF570" s="71" t="s">
        <v>65</v>
      </c>
    </row>
    <row r="571" spans="2:58" x14ac:dyDescent="0.25">
      <c r="B571" s="71">
        <v>2025</v>
      </c>
      <c r="C571" s="71">
        <v>891780111</v>
      </c>
      <c r="D571" s="71" t="s">
        <v>63</v>
      </c>
      <c r="E571" s="102" t="s">
        <v>5973</v>
      </c>
      <c r="F571" s="72" t="s">
        <v>5972</v>
      </c>
      <c r="G571" s="176">
        <v>2020000100417</v>
      </c>
      <c r="H571" s="72" t="s">
        <v>71</v>
      </c>
      <c r="I571" s="72" t="s">
        <v>2884</v>
      </c>
      <c r="J571" s="104" t="s">
        <v>81</v>
      </c>
      <c r="K571" s="75" t="s">
        <v>5967</v>
      </c>
      <c r="L571" s="76">
        <v>4139103.49</v>
      </c>
      <c r="M571" s="72" t="s">
        <v>66</v>
      </c>
      <c r="N571" s="75" t="s">
        <v>5971</v>
      </c>
      <c r="O571" s="102">
        <v>1083022922</v>
      </c>
      <c r="P571" s="76" t="s">
        <v>5965</v>
      </c>
      <c r="Q571" s="78">
        <v>45679</v>
      </c>
      <c r="R571" s="75">
        <v>13278206.99</v>
      </c>
      <c r="S571" s="78">
        <v>45877</v>
      </c>
      <c r="T571" s="76">
        <v>4139103.49</v>
      </c>
      <c r="U571" s="76">
        <v>588</v>
      </c>
      <c r="V571" s="72" t="s">
        <v>65</v>
      </c>
      <c r="W571" s="102">
        <v>91156594</v>
      </c>
      <c r="X571" s="102" t="s">
        <v>2969</v>
      </c>
      <c r="Y571" s="78">
        <v>45877</v>
      </c>
      <c r="Z571" s="78">
        <v>45877</v>
      </c>
      <c r="AA571" s="78" t="s">
        <v>73</v>
      </c>
      <c r="AB571" s="78">
        <v>45900</v>
      </c>
      <c r="AC571" s="102">
        <f t="shared" si="48"/>
        <v>23</v>
      </c>
      <c r="AD571" s="72">
        <v>0</v>
      </c>
      <c r="AE571" s="76">
        <v>0</v>
      </c>
      <c r="AF571" s="72">
        <v>0</v>
      </c>
      <c r="AG571" s="79" t="s">
        <v>73</v>
      </c>
      <c r="AH571" s="102">
        <f t="shared" si="49"/>
        <v>0</v>
      </c>
      <c r="AI571" s="72">
        <v>0</v>
      </c>
      <c r="AJ571" s="76">
        <v>0</v>
      </c>
      <c r="AK571" s="72" t="s">
        <v>73</v>
      </c>
      <c r="AL571" s="80" t="s">
        <v>73</v>
      </c>
      <c r="AM571" s="72">
        <v>0</v>
      </c>
      <c r="AN571" s="80" t="s">
        <v>73</v>
      </c>
      <c r="AO571" s="80" t="s">
        <v>73</v>
      </c>
      <c r="AP571" s="80" t="s">
        <v>73</v>
      </c>
      <c r="AQ571" s="102">
        <f t="shared" si="50"/>
        <v>0</v>
      </c>
      <c r="AR571" s="102">
        <f t="shared" si="51"/>
        <v>4139103.49</v>
      </c>
      <c r="AS571" s="72" t="s">
        <v>319</v>
      </c>
      <c r="AT571" s="76">
        <v>0</v>
      </c>
      <c r="AU571" s="72" t="s">
        <v>319</v>
      </c>
      <c r="AV571" s="76">
        <v>0</v>
      </c>
      <c r="AW571" s="81" t="s">
        <v>73</v>
      </c>
      <c r="AX571" s="82">
        <v>0</v>
      </c>
      <c r="AY571" s="143">
        <f t="shared" si="52"/>
        <v>4139103.49</v>
      </c>
      <c r="AZ571" s="84">
        <f t="shared" si="53"/>
        <v>0</v>
      </c>
      <c r="BA571" s="85">
        <v>1</v>
      </c>
      <c r="BB571" s="81" t="s">
        <v>73</v>
      </c>
      <c r="BC571" s="72" t="s">
        <v>208</v>
      </c>
      <c r="BD571" s="289" t="s">
        <v>5970</v>
      </c>
      <c r="BE571" s="71" t="s">
        <v>65</v>
      </c>
      <c r="BF571" s="71" t="s">
        <v>65</v>
      </c>
    </row>
    <row r="572" spans="2:58" x14ac:dyDescent="0.25">
      <c r="B572" s="71">
        <v>2025</v>
      </c>
      <c r="C572" s="71">
        <v>891780111</v>
      </c>
      <c r="D572" s="71" t="s">
        <v>63</v>
      </c>
      <c r="E572" s="102" t="s">
        <v>5969</v>
      </c>
      <c r="F572" s="72" t="s">
        <v>5968</v>
      </c>
      <c r="G572" s="176">
        <v>2020000100417</v>
      </c>
      <c r="H572" s="72" t="s">
        <v>71</v>
      </c>
      <c r="I572" s="72" t="s">
        <v>2884</v>
      </c>
      <c r="J572" s="104" t="s">
        <v>81</v>
      </c>
      <c r="K572" s="75" t="s">
        <v>5967</v>
      </c>
      <c r="L572" s="76">
        <v>4139103.5</v>
      </c>
      <c r="M572" s="72" t="s">
        <v>66</v>
      </c>
      <c r="N572" s="75" t="s">
        <v>5966</v>
      </c>
      <c r="O572" s="75">
        <v>1140901073</v>
      </c>
      <c r="P572" s="76" t="s">
        <v>5965</v>
      </c>
      <c r="Q572" s="78">
        <v>45679</v>
      </c>
      <c r="R572" s="75">
        <v>13278206.99</v>
      </c>
      <c r="S572" s="78">
        <v>45877</v>
      </c>
      <c r="T572" s="76">
        <v>4139103.5</v>
      </c>
      <c r="U572" s="76">
        <v>587</v>
      </c>
      <c r="V572" s="72" t="s">
        <v>65</v>
      </c>
      <c r="W572" s="102">
        <v>91156594</v>
      </c>
      <c r="X572" s="102" t="s">
        <v>2969</v>
      </c>
      <c r="Y572" s="78">
        <v>45877</v>
      </c>
      <c r="Z572" s="78">
        <v>45877</v>
      </c>
      <c r="AA572" s="78" t="s">
        <v>73</v>
      </c>
      <c r="AB572" s="78">
        <v>45900</v>
      </c>
      <c r="AC572" s="102">
        <f t="shared" si="48"/>
        <v>23</v>
      </c>
      <c r="AD572" s="72">
        <v>0</v>
      </c>
      <c r="AE572" s="76">
        <v>0</v>
      </c>
      <c r="AF572" s="72">
        <v>0</v>
      </c>
      <c r="AG572" s="79" t="s">
        <v>73</v>
      </c>
      <c r="AH572" s="102">
        <f t="shared" si="49"/>
        <v>0</v>
      </c>
      <c r="AI572" s="72">
        <v>0</v>
      </c>
      <c r="AJ572" s="76">
        <v>0</v>
      </c>
      <c r="AK572" s="72" t="s">
        <v>73</v>
      </c>
      <c r="AL572" s="80" t="s">
        <v>73</v>
      </c>
      <c r="AM572" s="72">
        <v>0</v>
      </c>
      <c r="AN572" s="80" t="s">
        <v>73</v>
      </c>
      <c r="AO572" s="80" t="s">
        <v>73</v>
      </c>
      <c r="AP572" s="80" t="s">
        <v>73</v>
      </c>
      <c r="AQ572" s="102">
        <f t="shared" si="50"/>
        <v>0</v>
      </c>
      <c r="AR572" s="102">
        <f t="shared" si="51"/>
        <v>4139103.5</v>
      </c>
      <c r="AS572" s="72" t="s">
        <v>319</v>
      </c>
      <c r="AT572" s="76">
        <v>0</v>
      </c>
      <c r="AU572" s="72" t="s">
        <v>319</v>
      </c>
      <c r="AV572" s="76">
        <v>0</v>
      </c>
      <c r="AW572" s="81" t="s">
        <v>73</v>
      </c>
      <c r="AX572" s="82">
        <v>0</v>
      </c>
      <c r="AY572" s="143">
        <f t="shared" si="52"/>
        <v>4139103.5</v>
      </c>
      <c r="AZ572" s="84">
        <f t="shared" si="53"/>
        <v>0</v>
      </c>
      <c r="BA572" s="85">
        <v>1</v>
      </c>
      <c r="BB572" s="81" t="s">
        <v>73</v>
      </c>
      <c r="BC572" s="72" t="s">
        <v>208</v>
      </c>
      <c r="BD572" s="289" t="s">
        <v>5964</v>
      </c>
      <c r="BE572" s="71" t="s">
        <v>65</v>
      </c>
      <c r="BF572" s="71" t="s">
        <v>65</v>
      </c>
    </row>
    <row r="573" spans="2:58" x14ac:dyDescent="0.25">
      <c r="B573" s="71">
        <v>2025</v>
      </c>
      <c r="C573" s="71">
        <v>891780111</v>
      </c>
      <c r="D573" s="71" t="s">
        <v>63</v>
      </c>
      <c r="E573" s="102" t="s">
        <v>5963</v>
      </c>
      <c r="F573" s="72" t="s">
        <v>5962</v>
      </c>
      <c r="G573" s="72">
        <v>0</v>
      </c>
      <c r="H573" s="72" t="s">
        <v>71</v>
      </c>
      <c r="I573" s="72" t="s">
        <v>2884</v>
      </c>
      <c r="J573" s="104" t="s">
        <v>81</v>
      </c>
      <c r="K573" s="75" t="s">
        <v>5848</v>
      </c>
      <c r="L573" s="76">
        <v>11361600</v>
      </c>
      <c r="M573" s="72" t="s">
        <v>66</v>
      </c>
      <c r="N573" s="75" t="s">
        <v>5961</v>
      </c>
      <c r="O573" s="75">
        <v>92261325</v>
      </c>
      <c r="P573" s="75">
        <v>1707</v>
      </c>
      <c r="Q573" s="78">
        <v>45870</v>
      </c>
      <c r="R573" s="75">
        <v>7490134800</v>
      </c>
      <c r="S573" s="78">
        <v>45877</v>
      </c>
      <c r="T573" s="76">
        <v>11361600</v>
      </c>
      <c r="U573" s="76">
        <v>27715</v>
      </c>
      <c r="V573" s="72" t="s">
        <v>65</v>
      </c>
      <c r="W573" s="76">
        <v>1082939683</v>
      </c>
      <c r="X573" s="104" t="s">
        <v>2881</v>
      </c>
      <c r="Y573" s="78">
        <v>45877</v>
      </c>
      <c r="Z573" s="78">
        <v>45877</v>
      </c>
      <c r="AA573" s="78" t="s">
        <v>73</v>
      </c>
      <c r="AB573" s="78">
        <v>45991</v>
      </c>
      <c r="AC573" s="102">
        <f t="shared" si="48"/>
        <v>114</v>
      </c>
      <c r="AD573" s="72">
        <v>0</v>
      </c>
      <c r="AE573" s="76">
        <v>0</v>
      </c>
      <c r="AF573" s="72">
        <v>0</v>
      </c>
      <c r="AG573" s="79" t="s">
        <v>73</v>
      </c>
      <c r="AH573" s="102">
        <f t="shared" si="49"/>
        <v>0</v>
      </c>
      <c r="AI573" s="72">
        <v>0</v>
      </c>
      <c r="AJ573" s="76">
        <v>0</v>
      </c>
      <c r="AK573" s="72" t="s">
        <v>73</v>
      </c>
      <c r="AL573" s="80" t="s">
        <v>73</v>
      </c>
      <c r="AM573" s="72">
        <v>0</v>
      </c>
      <c r="AN573" s="80" t="s">
        <v>73</v>
      </c>
      <c r="AO573" s="80" t="s">
        <v>73</v>
      </c>
      <c r="AP573" s="80" t="s">
        <v>73</v>
      </c>
      <c r="AQ573" s="102">
        <f t="shared" si="50"/>
        <v>0</v>
      </c>
      <c r="AR573" s="102">
        <f t="shared" si="51"/>
        <v>11361600</v>
      </c>
      <c r="AS573" s="72" t="s">
        <v>319</v>
      </c>
      <c r="AT573" s="76">
        <v>0</v>
      </c>
      <c r="AU573" s="72" t="s">
        <v>319</v>
      </c>
      <c r="AV573" s="76">
        <v>0</v>
      </c>
      <c r="AW573" s="81" t="s">
        <v>73</v>
      </c>
      <c r="AX573" s="82">
        <v>0</v>
      </c>
      <c r="AY573" s="143">
        <f t="shared" si="52"/>
        <v>11361600</v>
      </c>
      <c r="AZ573" s="84">
        <f t="shared" si="53"/>
        <v>0</v>
      </c>
      <c r="BA573" s="85">
        <v>0</v>
      </c>
      <c r="BB573" s="81" t="s">
        <v>73</v>
      </c>
      <c r="BC573" s="72" t="s">
        <v>123</v>
      </c>
      <c r="BD573" s="289" t="s">
        <v>5960</v>
      </c>
      <c r="BE573" s="71" t="s">
        <v>65</v>
      </c>
      <c r="BF573" s="71" t="s">
        <v>65</v>
      </c>
    </row>
    <row r="574" spans="2:58" x14ac:dyDescent="0.25">
      <c r="B574" s="71">
        <v>2025</v>
      </c>
      <c r="C574" s="71">
        <v>891780111</v>
      </c>
      <c r="D574" s="71" t="s">
        <v>63</v>
      </c>
      <c r="E574" s="102" t="s">
        <v>5959</v>
      </c>
      <c r="F574" s="72" t="s">
        <v>5958</v>
      </c>
      <c r="G574" s="72">
        <v>0</v>
      </c>
      <c r="H574" s="72" t="s">
        <v>71</v>
      </c>
      <c r="I574" s="72" t="s">
        <v>2884</v>
      </c>
      <c r="J574" s="104" t="s">
        <v>81</v>
      </c>
      <c r="K574" s="75" t="s">
        <v>4239</v>
      </c>
      <c r="L574" s="76">
        <v>11361600</v>
      </c>
      <c r="M574" s="72" t="s">
        <v>66</v>
      </c>
      <c r="N574" s="75" t="s">
        <v>5957</v>
      </c>
      <c r="O574" s="75">
        <v>8865217</v>
      </c>
      <c r="P574" s="75">
        <v>1707</v>
      </c>
      <c r="Q574" s="78">
        <v>45870</v>
      </c>
      <c r="R574" s="75">
        <v>7490134800</v>
      </c>
      <c r="S574" s="78">
        <v>45877</v>
      </c>
      <c r="T574" s="76">
        <v>11361600</v>
      </c>
      <c r="U574" s="76">
        <v>27714</v>
      </c>
      <c r="V574" s="72" t="s">
        <v>65</v>
      </c>
      <c r="W574" s="76">
        <v>1082939683</v>
      </c>
      <c r="X574" s="104" t="s">
        <v>2881</v>
      </c>
      <c r="Y574" s="78">
        <v>45877</v>
      </c>
      <c r="Z574" s="78">
        <v>45877</v>
      </c>
      <c r="AA574" s="78" t="s">
        <v>73</v>
      </c>
      <c r="AB574" s="78">
        <v>45991</v>
      </c>
      <c r="AC574" s="102">
        <f t="shared" si="48"/>
        <v>114</v>
      </c>
      <c r="AD574" s="72">
        <v>0</v>
      </c>
      <c r="AE574" s="76">
        <v>0</v>
      </c>
      <c r="AF574" s="72">
        <v>0</v>
      </c>
      <c r="AG574" s="79" t="s">
        <v>73</v>
      </c>
      <c r="AH574" s="102">
        <f t="shared" si="49"/>
        <v>0</v>
      </c>
      <c r="AI574" s="72">
        <v>0</v>
      </c>
      <c r="AJ574" s="76">
        <v>0</v>
      </c>
      <c r="AK574" s="72" t="s">
        <v>73</v>
      </c>
      <c r="AL574" s="80" t="s">
        <v>73</v>
      </c>
      <c r="AM574" s="72">
        <v>0</v>
      </c>
      <c r="AN574" s="80" t="s">
        <v>73</v>
      </c>
      <c r="AO574" s="80" t="s">
        <v>73</v>
      </c>
      <c r="AP574" s="80" t="s">
        <v>73</v>
      </c>
      <c r="AQ574" s="102">
        <f t="shared" si="50"/>
        <v>0</v>
      </c>
      <c r="AR574" s="102">
        <f t="shared" si="51"/>
        <v>11361600</v>
      </c>
      <c r="AS574" s="72" t="s">
        <v>319</v>
      </c>
      <c r="AT574" s="76">
        <v>0</v>
      </c>
      <c r="AU574" s="72" t="s">
        <v>319</v>
      </c>
      <c r="AV574" s="76">
        <v>0</v>
      </c>
      <c r="AW574" s="81" t="s">
        <v>73</v>
      </c>
      <c r="AX574" s="82">
        <v>0</v>
      </c>
      <c r="AY574" s="143">
        <f t="shared" si="52"/>
        <v>11361600</v>
      </c>
      <c r="AZ574" s="84">
        <f t="shared" si="53"/>
        <v>0</v>
      </c>
      <c r="BA574" s="85">
        <v>0</v>
      </c>
      <c r="BB574" s="81" t="s">
        <v>73</v>
      </c>
      <c r="BC574" s="72" t="s">
        <v>123</v>
      </c>
      <c r="BD574" s="289" t="s">
        <v>5956</v>
      </c>
      <c r="BE574" s="71" t="s">
        <v>65</v>
      </c>
      <c r="BF574" s="71" t="s">
        <v>65</v>
      </c>
    </row>
    <row r="575" spans="2:58" x14ac:dyDescent="0.25">
      <c r="B575" s="71">
        <v>2025</v>
      </c>
      <c r="C575" s="71">
        <v>891780111</v>
      </c>
      <c r="D575" s="71" t="s">
        <v>63</v>
      </c>
      <c r="E575" s="102" t="s">
        <v>5955</v>
      </c>
      <c r="F575" s="72" t="s">
        <v>5954</v>
      </c>
      <c r="G575" s="72">
        <v>0</v>
      </c>
      <c r="H575" s="72" t="s">
        <v>71</v>
      </c>
      <c r="I575" s="72" t="s">
        <v>2884</v>
      </c>
      <c r="J575" s="104" t="s">
        <v>81</v>
      </c>
      <c r="K575" s="75" t="s">
        <v>3913</v>
      </c>
      <c r="L575" s="76">
        <v>11361600</v>
      </c>
      <c r="M575" s="72" t="s">
        <v>66</v>
      </c>
      <c r="N575" s="75" t="s">
        <v>5953</v>
      </c>
      <c r="O575" s="75">
        <v>1051634184</v>
      </c>
      <c r="P575" s="75">
        <v>1707</v>
      </c>
      <c r="Q575" s="78">
        <v>45870</v>
      </c>
      <c r="R575" s="75">
        <v>7490134800</v>
      </c>
      <c r="S575" s="78">
        <v>45877</v>
      </c>
      <c r="T575" s="76">
        <v>11361600</v>
      </c>
      <c r="U575" s="76">
        <v>27713</v>
      </c>
      <c r="V575" s="72" t="s">
        <v>65</v>
      </c>
      <c r="W575" s="76">
        <v>1082939683</v>
      </c>
      <c r="X575" s="104" t="s">
        <v>2881</v>
      </c>
      <c r="Y575" s="78">
        <v>45877</v>
      </c>
      <c r="Z575" s="78">
        <v>45877</v>
      </c>
      <c r="AA575" s="78" t="s">
        <v>73</v>
      </c>
      <c r="AB575" s="78">
        <v>45991</v>
      </c>
      <c r="AC575" s="102">
        <f t="shared" si="48"/>
        <v>114</v>
      </c>
      <c r="AD575" s="72">
        <v>0</v>
      </c>
      <c r="AE575" s="76">
        <v>0</v>
      </c>
      <c r="AF575" s="72">
        <v>0</v>
      </c>
      <c r="AG575" s="79" t="s">
        <v>73</v>
      </c>
      <c r="AH575" s="102">
        <f t="shared" si="49"/>
        <v>0</v>
      </c>
      <c r="AI575" s="72">
        <v>0</v>
      </c>
      <c r="AJ575" s="76">
        <v>0</v>
      </c>
      <c r="AK575" s="72" t="s">
        <v>73</v>
      </c>
      <c r="AL575" s="80" t="s">
        <v>73</v>
      </c>
      <c r="AM575" s="72">
        <v>0</v>
      </c>
      <c r="AN575" s="80" t="s">
        <v>73</v>
      </c>
      <c r="AO575" s="80" t="s">
        <v>73</v>
      </c>
      <c r="AP575" s="80" t="s">
        <v>73</v>
      </c>
      <c r="AQ575" s="102">
        <f t="shared" si="50"/>
        <v>0</v>
      </c>
      <c r="AR575" s="102">
        <f t="shared" si="51"/>
        <v>11361600</v>
      </c>
      <c r="AS575" s="72" t="s">
        <v>319</v>
      </c>
      <c r="AT575" s="76">
        <v>0</v>
      </c>
      <c r="AU575" s="72" t="s">
        <v>319</v>
      </c>
      <c r="AV575" s="76">
        <v>0</v>
      </c>
      <c r="AW575" s="81" t="s">
        <v>73</v>
      </c>
      <c r="AX575" s="82">
        <v>0</v>
      </c>
      <c r="AY575" s="143">
        <f t="shared" si="52"/>
        <v>11361600</v>
      </c>
      <c r="AZ575" s="84">
        <f t="shared" si="53"/>
        <v>0</v>
      </c>
      <c r="BA575" s="85">
        <v>0</v>
      </c>
      <c r="BB575" s="81" t="s">
        <v>73</v>
      </c>
      <c r="BC575" s="72" t="s">
        <v>123</v>
      </c>
      <c r="BD575" s="289" t="s">
        <v>5952</v>
      </c>
      <c r="BE575" s="71" t="s">
        <v>65</v>
      </c>
      <c r="BF575" s="71" t="s">
        <v>65</v>
      </c>
    </row>
    <row r="576" spans="2:58" x14ac:dyDescent="0.25">
      <c r="B576" s="71">
        <v>2025</v>
      </c>
      <c r="C576" s="71">
        <v>891780111</v>
      </c>
      <c r="D576" s="71" t="s">
        <v>63</v>
      </c>
      <c r="E576" s="102" t="s">
        <v>5951</v>
      </c>
      <c r="F576" s="72" t="s">
        <v>5950</v>
      </c>
      <c r="G576" s="72">
        <v>0</v>
      </c>
      <c r="H576" s="72" t="s">
        <v>71</v>
      </c>
      <c r="I576" s="72" t="s">
        <v>2884</v>
      </c>
      <c r="J576" s="104" t="s">
        <v>81</v>
      </c>
      <c r="K576" s="75" t="s">
        <v>4239</v>
      </c>
      <c r="L576" s="76">
        <v>11361600</v>
      </c>
      <c r="M576" s="72" t="s">
        <v>66</v>
      </c>
      <c r="N576" s="75" t="s">
        <v>5949</v>
      </c>
      <c r="O576" s="75">
        <v>1049931647</v>
      </c>
      <c r="P576" s="75">
        <v>1707</v>
      </c>
      <c r="Q576" s="78">
        <v>45870</v>
      </c>
      <c r="R576" s="75">
        <v>7490134800</v>
      </c>
      <c r="S576" s="78">
        <v>45881</v>
      </c>
      <c r="T576" s="76">
        <v>11361600</v>
      </c>
      <c r="U576" s="76">
        <v>27948</v>
      </c>
      <c r="V576" s="72" t="s">
        <v>65</v>
      </c>
      <c r="W576" s="76">
        <v>1082939683</v>
      </c>
      <c r="X576" s="104" t="s">
        <v>2881</v>
      </c>
      <c r="Y576" s="78">
        <v>45877</v>
      </c>
      <c r="Z576" s="78">
        <v>45881</v>
      </c>
      <c r="AA576" s="78" t="s">
        <v>73</v>
      </c>
      <c r="AB576" s="78">
        <v>45991</v>
      </c>
      <c r="AC576" s="102">
        <f t="shared" si="48"/>
        <v>110</v>
      </c>
      <c r="AD576" s="72">
        <v>0</v>
      </c>
      <c r="AE576" s="76">
        <v>0</v>
      </c>
      <c r="AF576" s="72">
        <v>0</v>
      </c>
      <c r="AG576" s="79" t="s">
        <v>73</v>
      </c>
      <c r="AH576" s="102">
        <f t="shared" si="49"/>
        <v>0</v>
      </c>
      <c r="AI576" s="72">
        <v>0</v>
      </c>
      <c r="AJ576" s="76">
        <v>0</v>
      </c>
      <c r="AK576" s="72" t="s">
        <v>73</v>
      </c>
      <c r="AL576" s="80" t="s">
        <v>73</v>
      </c>
      <c r="AM576" s="72">
        <v>0</v>
      </c>
      <c r="AN576" s="80" t="s">
        <v>73</v>
      </c>
      <c r="AO576" s="80" t="s">
        <v>73</v>
      </c>
      <c r="AP576" s="80" t="s">
        <v>73</v>
      </c>
      <c r="AQ576" s="102">
        <f t="shared" si="50"/>
        <v>0</v>
      </c>
      <c r="AR576" s="102">
        <f t="shared" si="51"/>
        <v>11361600</v>
      </c>
      <c r="AS576" s="72" t="s">
        <v>319</v>
      </c>
      <c r="AT576" s="76">
        <v>0</v>
      </c>
      <c r="AU576" s="72" t="s">
        <v>319</v>
      </c>
      <c r="AV576" s="76">
        <v>0</v>
      </c>
      <c r="AW576" s="81" t="s">
        <v>73</v>
      </c>
      <c r="AX576" s="82">
        <v>0</v>
      </c>
      <c r="AY576" s="143">
        <f t="shared" si="52"/>
        <v>11361600</v>
      </c>
      <c r="AZ576" s="84">
        <f t="shared" si="53"/>
        <v>0</v>
      </c>
      <c r="BA576" s="85">
        <v>0</v>
      </c>
      <c r="BB576" s="81" t="s">
        <v>73</v>
      </c>
      <c r="BC576" s="72" t="s">
        <v>123</v>
      </c>
      <c r="BD576" s="289" t="s">
        <v>5948</v>
      </c>
      <c r="BE576" s="71" t="s">
        <v>65</v>
      </c>
      <c r="BF576" s="71" t="s">
        <v>65</v>
      </c>
    </row>
    <row r="577" spans="2:58" x14ac:dyDescent="0.25">
      <c r="B577" s="71">
        <v>2025</v>
      </c>
      <c r="C577" s="71">
        <v>891780111</v>
      </c>
      <c r="D577" s="71" t="s">
        <v>63</v>
      </c>
      <c r="E577" s="102" t="s">
        <v>5947</v>
      </c>
      <c r="F577" s="72" t="s">
        <v>5946</v>
      </c>
      <c r="G577" s="72">
        <v>0</v>
      </c>
      <c r="H577" s="72" t="s">
        <v>71</v>
      </c>
      <c r="I577" s="72" t="s">
        <v>2884</v>
      </c>
      <c r="J577" s="104" t="s">
        <v>81</v>
      </c>
      <c r="K577" s="75" t="s">
        <v>5831</v>
      </c>
      <c r="L577" s="76">
        <v>11361600</v>
      </c>
      <c r="M577" s="72" t="s">
        <v>66</v>
      </c>
      <c r="N577" s="75" t="s">
        <v>5945</v>
      </c>
      <c r="O577" s="75">
        <v>22477770</v>
      </c>
      <c r="P577" s="75">
        <v>1707</v>
      </c>
      <c r="Q577" s="78">
        <v>45870</v>
      </c>
      <c r="R577" s="75">
        <v>7490134800</v>
      </c>
      <c r="S577" s="78">
        <v>45877</v>
      </c>
      <c r="T577" s="76">
        <v>11361600</v>
      </c>
      <c r="U577" s="76">
        <v>27712</v>
      </c>
      <c r="V577" s="72" t="s">
        <v>65</v>
      </c>
      <c r="W577" s="76">
        <v>1082939683</v>
      </c>
      <c r="X577" s="104" t="s">
        <v>2881</v>
      </c>
      <c r="Y577" s="78">
        <v>45877</v>
      </c>
      <c r="Z577" s="78">
        <v>45877</v>
      </c>
      <c r="AA577" s="78" t="s">
        <v>73</v>
      </c>
      <c r="AB577" s="78">
        <v>45991</v>
      </c>
      <c r="AC577" s="102">
        <f t="shared" si="48"/>
        <v>114</v>
      </c>
      <c r="AD577" s="72">
        <v>0</v>
      </c>
      <c r="AE577" s="76">
        <v>0</v>
      </c>
      <c r="AF577" s="72">
        <v>0</v>
      </c>
      <c r="AG577" s="79" t="s">
        <v>73</v>
      </c>
      <c r="AH577" s="102">
        <f t="shared" si="49"/>
        <v>0</v>
      </c>
      <c r="AI577" s="72">
        <v>0</v>
      </c>
      <c r="AJ577" s="76">
        <v>0</v>
      </c>
      <c r="AK577" s="72" t="s">
        <v>73</v>
      </c>
      <c r="AL577" s="80" t="s">
        <v>73</v>
      </c>
      <c r="AM577" s="72">
        <v>0</v>
      </c>
      <c r="AN577" s="80" t="s">
        <v>73</v>
      </c>
      <c r="AO577" s="80" t="s">
        <v>73</v>
      </c>
      <c r="AP577" s="80" t="s">
        <v>73</v>
      </c>
      <c r="AQ577" s="102">
        <f t="shared" si="50"/>
        <v>0</v>
      </c>
      <c r="AR577" s="102">
        <f t="shared" si="51"/>
        <v>11361600</v>
      </c>
      <c r="AS577" s="72" t="s">
        <v>319</v>
      </c>
      <c r="AT577" s="76">
        <v>0</v>
      </c>
      <c r="AU577" s="72" t="s">
        <v>319</v>
      </c>
      <c r="AV577" s="76">
        <v>0</v>
      </c>
      <c r="AW577" s="81" t="s">
        <v>73</v>
      </c>
      <c r="AX577" s="82">
        <v>0</v>
      </c>
      <c r="AY577" s="143">
        <f t="shared" si="52"/>
        <v>11361600</v>
      </c>
      <c r="AZ577" s="84">
        <f t="shared" si="53"/>
        <v>0</v>
      </c>
      <c r="BA577" s="85">
        <v>0</v>
      </c>
      <c r="BB577" s="81" t="s">
        <v>73</v>
      </c>
      <c r="BC577" s="72" t="s">
        <v>123</v>
      </c>
      <c r="BD577" s="289" t="s">
        <v>5944</v>
      </c>
      <c r="BE577" s="71" t="s">
        <v>65</v>
      </c>
      <c r="BF577" s="71" t="s">
        <v>65</v>
      </c>
    </row>
    <row r="578" spans="2:58" x14ac:dyDescent="0.25">
      <c r="B578" s="71">
        <v>2025</v>
      </c>
      <c r="C578" s="71">
        <v>891780111</v>
      </c>
      <c r="D578" s="71" t="s">
        <v>63</v>
      </c>
      <c r="E578" s="102" t="s">
        <v>5943</v>
      </c>
      <c r="F578" s="72" t="s">
        <v>5942</v>
      </c>
      <c r="G578" s="72">
        <v>0</v>
      </c>
      <c r="H578" s="72" t="s">
        <v>71</v>
      </c>
      <c r="I578" s="72" t="s">
        <v>2884</v>
      </c>
      <c r="J578" s="104" t="s">
        <v>81</v>
      </c>
      <c r="K578" s="75" t="s">
        <v>5449</v>
      </c>
      <c r="L578" s="76">
        <v>11361600</v>
      </c>
      <c r="M578" s="72" t="s">
        <v>66</v>
      </c>
      <c r="N578" s="75" t="s">
        <v>5941</v>
      </c>
      <c r="O578" s="75">
        <v>1129536051</v>
      </c>
      <c r="P578" s="75">
        <v>1707</v>
      </c>
      <c r="Q578" s="78">
        <v>45870</v>
      </c>
      <c r="R578" s="75">
        <v>7490134800</v>
      </c>
      <c r="S578" s="78">
        <v>45880</v>
      </c>
      <c r="T578" s="76">
        <v>11361600</v>
      </c>
      <c r="U578" s="76">
        <v>27790</v>
      </c>
      <c r="V578" s="72" t="s">
        <v>65</v>
      </c>
      <c r="W578" s="76">
        <v>1082939683</v>
      </c>
      <c r="X578" s="104" t="s">
        <v>2881</v>
      </c>
      <c r="Y578" s="78">
        <v>45877</v>
      </c>
      <c r="Z578" s="78">
        <v>45880</v>
      </c>
      <c r="AA578" s="78" t="s">
        <v>73</v>
      </c>
      <c r="AB578" s="78">
        <v>45991</v>
      </c>
      <c r="AC578" s="102">
        <f t="shared" si="48"/>
        <v>111</v>
      </c>
      <c r="AD578" s="72">
        <v>0</v>
      </c>
      <c r="AE578" s="76">
        <v>0</v>
      </c>
      <c r="AF578" s="72">
        <v>0</v>
      </c>
      <c r="AG578" s="79" t="s">
        <v>73</v>
      </c>
      <c r="AH578" s="102">
        <f t="shared" si="49"/>
        <v>0</v>
      </c>
      <c r="AI578" s="72">
        <v>0</v>
      </c>
      <c r="AJ578" s="76">
        <v>0</v>
      </c>
      <c r="AK578" s="72" t="s">
        <v>73</v>
      </c>
      <c r="AL578" s="80" t="s">
        <v>73</v>
      </c>
      <c r="AM578" s="72">
        <v>0</v>
      </c>
      <c r="AN578" s="80" t="s">
        <v>73</v>
      </c>
      <c r="AO578" s="80" t="s">
        <v>73</v>
      </c>
      <c r="AP578" s="80" t="s">
        <v>73</v>
      </c>
      <c r="AQ578" s="102">
        <f t="shared" si="50"/>
        <v>0</v>
      </c>
      <c r="AR578" s="102">
        <f t="shared" si="51"/>
        <v>11361600</v>
      </c>
      <c r="AS578" s="72" t="s">
        <v>319</v>
      </c>
      <c r="AT578" s="76">
        <v>0</v>
      </c>
      <c r="AU578" s="72" t="s">
        <v>319</v>
      </c>
      <c r="AV578" s="76">
        <v>0</v>
      </c>
      <c r="AW578" s="81" t="s">
        <v>73</v>
      </c>
      <c r="AX578" s="82">
        <v>0</v>
      </c>
      <c r="AY578" s="143">
        <f t="shared" si="52"/>
        <v>11361600</v>
      </c>
      <c r="AZ578" s="84">
        <f t="shared" si="53"/>
        <v>0</v>
      </c>
      <c r="BA578" s="85">
        <v>0</v>
      </c>
      <c r="BB578" s="81" t="s">
        <v>73</v>
      </c>
      <c r="BC578" s="72" t="s">
        <v>123</v>
      </c>
      <c r="BD578" s="289" t="s">
        <v>5940</v>
      </c>
      <c r="BE578" s="71" t="s">
        <v>65</v>
      </c>
      <c r="BF578" s="71" t="s">
        <v>65</v>
      </c>
    </row>
    <row r="579" spans="2:58" x14ac:dyDescent="0.25">
      <c r="B579" s="71">
        <v>2025</v>
      </c>
      <c r="C579" s="71">
        <v>891780111</v>
      </c>
      <c r="D579" s="71" t="s">
        <v>63</v>
      </c>
      <c r="E579" s="102" t="s">
        <v>5939</v>
      </c>
      <c r="F579" s="72" t="s">
        <v>5938</v>
      </c>
      <c r="G579" s="72">
        <v>0</v>
      </c>
      <c r="H579" s="72" t="s">
        <v>71</v>
      </c>
      <c r="I579" s="72" t="s">
        <v>2884</v>
      </c>
      <c r="J579" s="104" t="s">
        <v>81</v>
      </c>
      <c r="K579" s="75" t="s">
        <v>2895</v>
      </c>
      <c r="L579" s="76">
        <v>11361600</v>
      </c>
      <c r="M579" s="72" t="s">
        <v>66</v>
      </c>
      <c r="N579" s="75" t="s">
        <v>5937</v>
      </c>
      <c r="O579" s="75">
        <v>73239196</v>
      </c>
      <c r="P579" s="75">
        <v>1707</v>
      </c>
      <c r="Q579" s="78">
        <v>45870</v>
      </c>
      <c r="R579" s="75">
        <v>7490134800</v>
      </c>
      <c r="S579" s="78">
        <v>45880</v>
      </c>
      <c r="T579" s="76">
        <v>11361600</v>
      </c>
      <c r="U579" s="76">
        <v>27835</v>
      </c>
      <c r="V579" s="72" t="s">
        <v>65</v>
      </c>
      <c r="W579" s="76">
        <v>1082939683</v>
      </c>
      <c r="X579" s="104" t="s">
        <v>2881</v>
      </c>
      <c r="Y579" s="78">
        <v>45880</v>
      </c>
      <c r="Z579" s="78">
        <v>45880</v>
      </c>
      <c r="AA579" s="78" t="s">
        <v>73</v>
      </c>
      <c r="AB579" s="78">
        <v>45991</v>
      </c>
      <c r="AC579" s="102">
        <f t="shared" si="48"/>
        <v>111</v>
      </c>
      <c r="AD579" s="72">
        <v>0</v>
      </c>
      <c r="AE579" s="76">
        <v>0</v>
      </c>
      <c r="AF579" s="72">
        <v>0</v>
      </c>
      <c r="AG579" s="79" t="s">
        <v>73</v>
      </c>
      <c r="AH579" s="102">
        <f t="shared" si="49"/>
        <v>0</v>
      </c>
      <c r="AI579" s="72">
        <v>0</v>
      </c>
      <c r="AJ579" s="76">
        <v>0</v>
      </c>
      <c r="AK579" s="72" t="s">
        <v>73</v>
      </c>
      <c r="AL579" s="80" t="s">
        <v>73</v>
      </c>
      <c r="AM579" s="72">
        <v>0</v>
      </c>
      <c r="AN579" s="80" t="s">
        <v>73</v>
      </c>
      <c r="AO579" s="80" t="s">
        <v>73</v>
      </c>
      <c r="AP579" s="80" t="s">
        <v>73</v>
      </c>
      <c r="AQ579" s="102">
        <f t="shared" si="50"/>
        <v>0</v>
      </c>
      <c r="AR579" s="102">
        <f t="shared" si="51"/>
        <v>11361600</v>
      </c>
      <c r="AS579" s="72" t="s">
        <v>319</v>
      </c>
      <c r="AT579" s="76">
        <v>0</v>
      </c>
      <c r="AU579" s="72" t="s">
        <v>319</v>
      </c>
      <c r="AV579" s="76">
        <v>0</v>
      </c>
      <c r="AW579" s="81" t="s">
        <v>73</v>
      </c>
      <c r="AX579" s="82">
        <v>0</v>
      </c>
      <c r="AY579" s="143">
        <f t="shared" si="52"/>
        <v>11361600</v>
      </c>
      <c r="AZ579" s="84">
        <f t="shared" si="53"/>
        <v>0</v>
      </c>
      <c r="BA579" s="85">
        <v>0</v>
      </c>
      <c r="BB579" s="81" t="s">
        <v>73</v>
      </c>
      <c r="BC579" s="72" t="s">
        <v>123</v>
      </c>
      <c r="BD579" s="289" t="s">
        <v>5936</v>
      </c>
      <c r="BE579" s="71" t="s">
        <v>65</v>
      </c>
      <c r="BF579" s="71" t="s">
        <v>65</v>
      </c>
    </row>
    <row r="580" spans="2:58" x14ac:dyDescent="0.25">
      <c r="B580" s="71">
        <v>2025</v>
      </c>
      <c r="C580" s="71">
        <v>891780111</v>
      </c>
      <c r="D580" s="71" t="s">
        <v>63</v>
      </c>
      <c r="E580" s="102" t="s">
        <v>5935</v>
      </c>
      <c r="F580" s="72" t="s">
        <v>5934</v>
      </c>
      <c r="G580" s="72">
        <v>0</v>
      </c>
      <c r="H580" s="72" t="s">
        <v>71</v>
      </c>
      <c r="I580" s="72" t="s">
        <v>2884</v>
      </c>
      <c r="J580" s="104" t="s">
        <v>81</v>
      </c>
      <c r="K580" s="75" t="s">
        <v>2895</v>
      </c>
      <c r="L580" s="76">
        <v>11361600</v>
      </c>
      <c r="M580" s="72" t="s">
        <v>66</v>
      </c>
      <c r="N580" s="75" t="s">
        <v>5933</v>
      </c>
      <c r="O580" s="75">
        <v>1084736974</v>
      </c>
      <c r="P580" s="75">
        <v>1707</v>
      </c>
      <c r="Q580" s="78">
        <v>45870</v>
      </c>
      <c r="R580" s="75">
        <v>7490134800</v>
      </c>
      <c r="S580" s="78">
        <v>45880</v>
      </c>
      <c r="T580" s="76">
        <v>11361600</v>
      </c>
      <c r="U580" s="76">
        <v>27834</v>
      </c>
      <c r="V580" s="72" t="s">
        <v>65</v>
      </c>
      <c r="W580" s="76">
        <v>1082939683</v>
      </c>
      <c r="X580" s="104" t="s">
        <v>2881</v>
      </c>
      <c r="Y580" s="78">
        <v>45880</v>
      </c>
      <c r="Z580" s="78">
        <v>45880</v>
      </c>
      <c r="AA580" s="78" t="s">
        <v>73</v>
      </c>
      <c r="AB580" s="78">
        <v>45991</v>
      </c>
      <c r="AC580" s="102">
        <f t="shared" si="48"/>
        <v>111</v>
      </c>
      <c r="AD580" s="72">
        <v>0</v>
      </c>
      <c r="AE580" s="76">
        <v>0</v>
      </c>
      <c r="AF580" s="72">
        <v>0</v>
      </c>
      <c r="AG580" s="79" t="s">
        <v>73</v>
      </c>
      <c r="AH580" s="102">
        <f t="shared" si="49"/>
        <v>0</v>
      </c>
      <c r="AI580" s="72">
        <v>0</v>
      </c>
      <c r="AJ580" s="76">
        <v>0</v>
      </c>
      <c r="AK580" s="72" t="s">
        <v>73</v>
      </c>
      <c r="AL580" s="80" t="s">
        <v>73</v>
      </c>
      <c r="AM580" s="72">
        <v>0</v>
      </c>
      <c r="AN580" s="80" t="s">
        <v>73</v>
      </c>
      <c r="AO580" s="80" t="s">
        <v>73</v>
      </c>
      <c r="AP580" s="80" t="s">
        <v>73</v>
      </c>
      <c r="AQ580" s="102">
        <f t="shared" si="50"/>
        <v>0</v>
      </c>
      <c r="AR580" s="102">
        <f t="shared" si="51"/>
        <v>11361600</v>
      </c>
      <c r="AS580" s="72" t="s">
        <v>319</v>
      </c>
      <c r="AT580" s="76">
        <v>0</v>
      </c>
      <c r="AU580" s="72" t="s">
        <v>319</v>
      </c>
      <c r="AV580" s="76">
        <v>0</v>
      </c>
      <c r="AW580" s="81" t="s">
        <v>73</v>
      </c>
      <c r="AX580" s="82">
        <v>0</v>
      </c>
      <c r="AY580" s="143">
        <f t="shared" si="52"/>
        <v>11361600</v>
      </c>
      <c r="AZ580" s="84">
        <f t="shared" si="53"/>
        <v>0</v>
      </c>
      <c r="BA580" s="85">
        <v>0</v>
      </c>
      <c r="BB580" s="81" t="s">
        <v>73</v>
      </c>
      <c r="BC580" s="72" t="s">
        <v>123</v>
      </c>
      <c r="BD580" s="289" t="s">
        <v>5932</v>
      </c>
      <c r="BE580" s="71" t="s">
        <v>65</v>
      </c>
      <c r="BF580" s="71" t="s">
        <v>65</v>
      </c>
    </row>
    <row r="581" spans="2:58" x14ac:dyDescent="0.25">
      <c r="B581" s="71">
        <v>2025</v>
      </c>
      <c r="C581" s="71">
        <v>891780111</v>
      </c>
      <c r="D581" s="71" t="s">
        <v>63</v>
      </c>
      <c r="E581" s="102" t="s">
        <v>5931</v>
      </c>
      <c r="F581" s="72" t="s">
        <v>5930</v>
      </c>
      <c r="G581" s="72">
        <v>0</v>
      </c>
      <c r="H581" s="72" t="s">
        <v>71</v>
      </c>
      <c r="I581" s="72" t="s">
        <v>2884</v>
      </c>
      <c r="J581" s="104" t="s">
        <v>81</v>
      </c>
      <c r="K581" s="75" t="s">
        <v>2895</v>
      </c>
      <c r="L581" s="76">
        <v>11361600</v>
      </c>
      <c r="M581" s="72" t="s">
        <v>66</v>
      </c>
      <c r="N581" s="75" t="s">
        <v>5929</v>
      </c>
      <c r="O581" s="75">
        <v>1081926817</v>
      </c>
      <c r="P581" s="75">
        <v>1707</v>
      </c>
      <c r="Q581" s="78">
        <v>45870</v>
      </c>
      <c r="R581" s="75">
        <v>7490134800</v>
      </c>
      <c r="S581" s="78">
        <v>45880</v>
      </c>
      <c r="T581" s="76">
        <v>11361600</v>
      </c>
      <c r="U581" s="76">
        <v>27833</v>
      </c>
      <c r="V581" s="72" t="s">
        <v>65</v>
      </c>
      <c r="W581" s="76">
        <v>1082939683</v>
      </c>
      <c r="X581" s="104" t="s">
        <v>2881</v>
      </c>
      <c r="Y581" s="78">
        <v>45880</v>
      </c>
      <c r="Z581" s="78">
        <v>45880</v>
      </c>
      <c r="AA581" s="78" t="s">
        <v>73</v>
      </c>
      <c r="AB581" s="78">
        <v>45991</v>
      </c>
      <c r="AC581" s="102">
        <f t="shared" si="48"/>
        <v>111</v>
      </c>
      <c r="AD581" s="72">
        <v>0</v>
      </c>
      <c r="AE581" s="76">
        <v>0</v>
      </c>
      <c r="AF581" s="72">
        <v>0</v>
      </c>
      <c r="AG581" s="79" t="s">
        <v>73</v>
      </c>
      <c r="AH581" s="102">
        <f t="shared" si="49"/>
        <v>0</v>
      </c>
      <c r="AI581" s="72">
        <v>0</v>
      </c>
      <c r="AJ581" s="76">
        <v>0</v>
      </c>
      <c r="AK581" s="72" t="s">
        <v>73</v>
      </c>
      <c r="AL581" s="80" t="s">
        <v>73</v>
      </c>
      <c r="AM581" s="72">
        <v>0</v>
      </c>
      <c r="AN581" s="80" t="s">
        <v>73</v>
      </c>
      <c r="AO581" s="80" t="s">
        <v>73</v>
      </c>
      <c r="AP581" s="80" t="s">
        <v>73</v>
      </c>
      <c r="AQ581" s="102">
        <f t="shared" si="50"/>
        <v>0</v>
      </c>
      <c r="AR581" s="102">
        <f t="shared" si="51"/>
        <v>11361600</v>
      </c>
      <c r="AS581" s="72" t="s">
        <v>319</v>
      </c>
      <c r="AT581" s="76">
        <v>0</v>
      </c>
      <c r="AU581" s="72" t="s">
        <v>319</v>
      </c>
      <c r="AV581" s="76">
        <v>0</v>
      </c>
      <c r="AW581" s="81" t="s">
        <v>73</v>
      </c>
      <c r="AX581" s="82">
        <v>0</v>
      </c>
      <c r="AY581" s="143">
        <f t="shared" si="52"/>
        <v>11361600</v>
      </c>
      <c r="AZ581" s="84">
        <f t="shared" si="53"/>
        <v>0</v>
      </c>
      <c r="BA581" s="85">
        <v>0</v>
      </c>
      <c r="BB581" s="81" t="s">
        <v>73</v>
      </c>
      <c r="BC581" s="72" t="s">
        <v>123</v>
      </c>
      <c r="BD581" s="289" t="s">
        <v>5928</v>
      </c>
      <c r="BE581" s="71" t="s">
        <v>65</v>
      </c>
      <c r="BF581" s="71" t="s">
        <v>65</v>
      </c>
    </row>
    <row r="582" spans="2:58" x14ac:dyDescent="0.25">
      <c r="B582" s="71">
        <v>2025</v>
      </c>
      <c r="C582" s="71">
        <v>891780111</v>
      </c>
      <c r="D582" s="71" t="s">
        <v>63</v>
      </c>
      <c r="E582" s="102" t="s">
        <v>5927</v>
      </c>
      <c r="F582" s="72" t="s">
        <v>5926</v>
      </c>
      <c r="G582" s="72">
        <v>0</v>
      </c>
      <c r="H582" s="72" t="s">
        <v>71</v>
      </c>
      <c r="I582" s="72" t="s">
        <v>2884</v>
      </c>
      <c r="J582" s="104" t="s">
        <v>81</v>
      </c>
      <c r="K582" s="75" t="s">
        <v>5887</v>
      </c>
      <c r="L582" s="76">
        <v>11361600</v>
      </c>
      <c r="M582" s="72" t="s">
        <v>66</v>
      </c>
      <c r="N582" s="75" t="s">
        <v>5925</v>
      </c>
      <c r="O582" s="75">
        <v>1050276428</v>
      </c>
      <c r="P582" s="75">
        <v>1707</v>
      </c>
      <c r="Q582" s="78">
        <v>45870</v>
      </c>
      <c r="R582" s="75">
        <v>7490134800</v>
      </c>
      <c r="S582" s="78">
        <v>45880</v>
      </c>
      <c r="T582" s="76">
        <v>11361600</v>
      </c>
      <c r="U582" s="76">
        <v>27832</v>
      </c>
      <c r="V582" s="72" t="s">
        <v>65</v>
      </c>
      <c r="W582" s="76">
        <v>1082939683</v>
      </c>
      <c r="X582" s="104" t="s">
        <v>2881</v>
      </c>
      <c r="Y582" s="78">
        <v>45880</v>
      </c>
      <c r="Z582" s="78">
        <v>45880</v>
      </c>
      <c r="AA582" s="78" t="s">
        <v>73</v>
      </c>
      <c r="AB582" s="78">
        <v>45991</v>
      </c>
      <c r="AC582" s="102">
        <f t="shared" si="48"/>
        <v>111</v>
      </c>
      <c r="AD582" s="72">
        <v>0</v>
      </c>
      <c r="AE582" s="76">
        <v>0</v>
      </c>
      <c r="AF582" s="72">
        <v>0</v>
      </c>
      <c r="AG582" s="79" t="s">
        <v>73</v>
      </c>
      <c r="AH582" s="102">
        <f t="shared" si="49"/>
        <v>0</v>
      </c>
      <c r="AI582" s="72">
        <v>0</v>
      </c>
      <c r="AJ582" s="76">
        <v>0</v>
      </c>
      <c r="AK582" s="72" t="s">
        <v>73</v>
      </c>
      <c r="AL582" s="80" t="s">
        <v>73</v>
      </c>
      <c r="AM582" s="72">
        <v>0</v>
      </c>
      <c r="AN582" s="80" t="s">
        <v>73</v>
      </c>
      <c r="AO582" s="80" t="s">
        <v>73</v>
      </c>
      <c r="AP582" s="80" t="s">
        <v>73</v>
      </c>
      <c r="AQ582" s="102">
        <f t="shared" si="50"/>
        <v>0</v>
      </c>
      <c r="AR582" s="102">
        <f t="shared" si="51"/>
        <v>11361600</v>
      </c>
      <c r="AS582" s="72" t="s">
        <v>319</v>
      </c>
      <c r="AT582" s="76">
        <v>0</v>
      </c>
      <c r="AU582" s="72" t="s">
        <v>319</v>
      </c>
      <c r="AV582" s="76">
        <v>0</v>
      </c>
      <c r="AW582" s="81" t="s">
        <v>73</v>
      </c>
      <c r="AX582" s="82">
        <v>0</v>
      </c>
      <c r="AY582" s="143">
        <f t="shared" si="52"/>
        <v>11361600</v>
      </c>
      <c r="AZ582" s="84">
        <f t="shared" si="53"/>
        <v>0</v>
      </c>
      <c r="BA582" s="85">
        <v>0</v>
      </c>
      <c r="BB582" s="81" t="s">
        <v>73</v>
      </c>
      <c r="BC582" s="72" t="s">
        <v>123</v>
      </c>
      <c r="BD582" s="289" t="s">
        <v>5924</v>
      </c>
      <c r="BE582" s="71" t="s">
        <v>65</v>
      </c>
      <c r="BF582" s="71" t="s">
        <v>65</v>
      </c>
    </row>
    <row r="583" spans="2:58" x14ac:dyDescent="0.25">
      <c r="B583" s="71">
        <v>2025</v>
      </c>
      <c r="C583" s="71">
        <v>891780111</v>
      </c>
      <c r="D583" s="71" t="s">
        <v>63</v>
      </c>
      <c r="E583" s="102" t="s">
        <v>5923</v>
      </c>
      <c r="F583" s="72" t="s">
        <v>5922</v>
      </c>
      <c r="G583" s="72">
        <v>0</v>
      </c>
      <c r="H583" s="72" t="s">
        <v>71</v>
      </c>
      <c r="I583" s="72" t="s">
        <v>2884</v>
      </c>
      <c r="J583" s="104" t="s">
        <v>81</v>
      </c>
      <c r="K583" s="75" t="s">
        <v>4317</v>
      </c>
      <c r="L583" s="76">
        <v>11361600</v>
      </c>
      <c r="M583" s="72" t="s">
        <v>66</v>
      </c>
      <c r="N583" s="75" t="s">
        <v>5921</v>
      </c>
      <c r="O583" s="75">
        <v>1085230388</v>
      </c>
      <c r="P583" s="75">
        <v>1707</v>
      </c>
      <c r="Q583" s="78">
        <v>45870</v>
      </c>
      <c r="R583" s="75">
        <v>7490134800</v>
      </c>
      <c r="S583" s="78">
        <v>45880</v>
      </c>
      <c r="T583" s="76">
        <v>11361600</v>
      </c>
      <c r="U583" s="76">
        <v>27831</v>
      </c>
      <c r="V583" s="72" t="s">
        <v>65</v>
      </c>
      <c r="W583" s="76">
        <v>1082939683</v>
      </c>
      <c r="X583" s="104" t="s">
        <v>2881</v>
      </c>
      <c r="Y583" s="78">
        <v>45880</v>
      </c>
      <c r="Z583" s="78">
        <v>45880</v>
      </c>
      <c r="AA583" s="78" t="s">
        <v>73</v>
      </c>
      <c r="AB583" s="78">
        <v>45991</v>
      </c>
      <c r="AC583" s="102">
        <f t="shared" si="48"/>
        <v>111</v>
      </c>
      <c r="AD583" s="72">
        <v>0</v>
      </c>
      <c r="AE583" s="76">
        <v>0</v>
      </c>
      <c r="AF583" s="72">
        <v>0</v>
      </c>
      <c r="AG583" s="79" t="s">
        <v>73</v>
      </c>
      <c r="AH583" s="102">
        <f t="shared" si="49"/>
        <v>0</v>
      </c>
      <c r="AI583" s="72">
        <v>0</v>
      </c>
      <c r="AJ583" s="76">
        <v>0</v>
      </c>
      <c r="AK583" s="72" t="s">
        <v>73</v>
      </c>
      <c r="AL583" s="80" t="s">
        <v>73</v>
      </c>
      <c r="AM583" s="72">
        <v>0</v>
      </c>
      <c r="AN583" s="80" t="s">
        <v>73</v>
      </c>
      <c r="AO583" s="80" t="s">
        <v>73</v>
      </c>
      <c r="AP583" s="80" t="s">
        <v>73</v>
      </c>
      <c r="AQ583" s="102">
        <f t="shared" si="50"/>
        <v>0</v>
      </c>
      <c r="AR583" s="102">
        <f t="shared" si="51"/>
        <v>11361600</v>
      </c>
      <c r="AS583" s="72" t="s">
        <v>319</v>
      </c>
      <c r="AT583" s="76">
        <v>0</v>
      </c>
      <c r="AU583" s="72" t="s">
        <v>319</v>
      </c>
      <c r="AV583" s="76">
        <v>0</v>
      </c>
      <c r="AW583" s="81" t="s">
        <v>73</v>
      </c>
      <c r="AX583" s="82">
        <v>0</v>
      </c>
      <c r="AY583" s="143">
        <f t="shared" si="52"/>
        <v>11361600</v>
      </c>
      <c r="AZ583" s="84">
        <f t="shared" si="53"/>
        <v>0</v>
      </c>
      <c r="BA583" s="85">
        <v>0</v>
      </c>
      <c r="BB583" s="81" t="s">
        <v>73</v>
      </c>
      <c r="BC583" s="72" t="s">
        <v>123</v>
      </c>
      <c r="BD583" s="289" t="s">
        <v>5920</v>
      </c>
      <c r="BE583" s="71" t="s">
        <v>65</v>
      </c>
      <c r="BF583" s="71" t="s">
        <v>65</v>
      </c>
    </row>
    <row r="584" spans="2:58" x14ac:dyDescent="0.25">
      <c r="B584" s="71">
        <v>2025</v>
      </c>
      <c r="C584" s="71">
        <v>891780111</v>
      </c>
      <c r="D584" s="71" t="s">
        <v>63</v>
      </c>
      <c r="E584" s="102" t="s">
        <v>5919</v>
      </c>
      <c r="F584" s="72" t="s">
        <v>5918</v>
      </c>
      <c r="G584" s="72">
        <v>0</v>
      </c>
      <c r="H584" s="72" t="s">
        <v>71</v>
      </c>
      <c r="I584" s="72" t="s">
        <v>2884</v>
      </c>
      <c r="J584" s="104" t="s">
        <v>81</v>
      </c>
      <c r="K584" s="75" t="s">
        <v>4239</v>
      </c>
      <c r="L584" s="76">
        <v>11361600</v>
      </c>
      <c r="M584" s="72" t="s">
        <v>66</v>
      </c>
      <c r="N584" s="75" t="s">
        <v>5917</v>
      </c>
      <c r="O584" s="75">
        <v>12617349</v>
      </c>
      <c r="P584" s="75">
        <v>1707</v>
      </c>
      <c r="Q584" s="78">
        <v>45870</v>
      </c>
      <c r="R584" s="75">
        <v>7490134800</v>
      </c>
      <c r="S584" s="78">
        <v>45880</v>
      </c>
      <c r="T584" s="76">
        <v>11361600</v>
      </c>
      <c r="U584" s="76">
        <v>27830</v>
      </c>
      <c r="V584" s="72" t="s">
        <v>65</v>
      </c>
      <c r="W584" s="76">
        <v>1082939683</v>
      </c>
      <c r="X584" s="104" t="s">
        <v>2881</v>
      </c>
      <c r="Y584" s="78">
        <v>45880</v>
      </c>
      <c r="Z584" s="78">
        <v>45880</v>
      </c>
      <c r="AA584" s="78" t="s">
        <v>73</v>
      </c>
      <c r="AB584" s="78">
        <v>45991</v>
      </c>
      <c r="AC584" s="102">
        <f t="shared" ref="AC584:AC647" si="54">+IF(AA584="1800-01-01",AB584-Z584,AB584-AA584)</f>
        <v>111</v>
      </c>
      <c r="AD584" s="72">
        <v>0</v>
      </c>
      <c r="AE584" s="76">
        <v>0</v>
      </c>
      <c r="AF584" s="72">
        <v>0</v>
      </c>
      <c r="AG584" s="79" t="s">
        <v>73</v>
      </c>
      <c r="AH584" s="102">
        <f t="shared" ref="AH584:AH647" si="55">+IF(AG584="1800-01-01",0,AG584-AB584)</f>
        <v>0</v>
      </c>
      <c r="AI584" s="72">
        <v>0</v>
      </c>
      <c r="AJ584" s="76">
        <v>0</v>
      </c>
      <c r="AK584" s="72" t="s">
        <v>73</v>
      </c>
      <c r="AL584" s="80" t="s">
        <v>73</v>
      </c>
      <c r="AM584" s="72">
        <v>0</v>
      </c>
      <c r="AN584" s="80" t="s">
        <v>73</v>
      </c>
      <c r="AO584" s="80" t="s">
        <v>73</v>
      </c>
      <c r="AP584" s="80" t="s">
        <v>73</v>
      </c>
      <c r="AQ584" s="102">
        <f t="shared" ref="AQ584:AQ647" si="56">+IF(AN584="1800-01-01",0,AO584-AN584)</f>
        <v>0</v>
      </c>
      <c r="AR584" s="102">
        <f t="shared" ref="AR584:AR647" si="57">+L584+AE584-AJ584</f>
        <v>11361600</v>
      </c>
      <c r="AS584" s="72" t="s">
        <v>319</v>
      </c>
      <c r="AT584" s="76">
        <v>0</v>
      </c>
      <c r="AU584" s="72" t="s">
        <v>319</v>
      </c>
      <c r="AV584" s="76">
        <v>0</v>
      </c>
      <c r="AW584" s="81" t="s">
        <v>73</v>
      </c>
      <c r="AX584" s="82">
        <v>0</v>
      </c>
      <c r="AY584" s="143">
        <f t="shared" ref="AY584:AY647" si="58">AR584-AX584</f>
        <v>11361600</v>
      </c>
      <c r="AZ584" s="84">
        <f t="shared" ref="AZ584:AZ647" si="59">+IFERROR(AX584/AR584,"_")</f>
        <v>0</v>
      </c>
      <c r="BA584" s="85">
        <v>0</v>
      </c>
      <c r="BB584" s="81" t="s">
        <v>73</v>
      </c>
      <c r="BC584" s="72" t="s">
        <v>123</v>
      </c>
      <c r="BD584" s="289" t="s">
        <v>5916</v>
      </c>
      <c r="BE584" s="71" t="s">
        <v>65</v>
      </c>
      <c r="BF584" s="71" t="s">
        <v>65</v>
      </c>
    </row>
    <row r="585" spans="2:58" x14ac:dyDescent="0.25">
      <c r="B585" s="71">
        <v>2025</v>
      </c>
      <c r="C585" s="71">
        <v>891780111</v>
      </c>
      <c r="D585" s="71" t="s">
        <v>63</v>
      </c>
      <c r="E585" s="102" t="s">
        <v>5915</v>
      </c>
      <c r="F585" s="72" t="s">
        <v>5914</v>
      </c>
      <c r="G585" s="72">
        <v>0</v>
      </c>
      <c r="H585" s="72" t="s">
        <v>71</v>
      </c>
      <c r="I585" s="72" t="s">
        <v>2884</v>
      </c>
      <c r="J585" s="104" t="s">
        <v>81</v>
      </c>
      <c r="K585" s="75" t="s">
        <v>5848</v>
      </c>
      <c r="L585" s="76">
        <v>11361600</v>
      </c>
      <c r="M585" s="72" t="s">
        <v>66</v>
      </c>
      <c r="N585" s="75" t="s">
        <v>5913</v>
      </c>
      <c r="O585" s="75">
        <v>37728155</v>
      </c>
      <c r="P585" s="75">
        <v>1707</v>
      </c>
      <c r="Q585" s="78">
        <v>45870</v>
      </c>
      <c r="R585" s="75">
        <v>7490134800</v>
      </c>
      <c r="S585" s="78">
        <v>45880</v>
      </c>
      <c r="T585" s="76">
        <v>11361600</v>
      </c>
      <c r="U585" s="76">
        <v>27829</v>
      </c>
      <c r="V585" s="72" t="s">
        <v>65</v>
      </c>
      <c r="W585" s="76">
        <v>1082939683</v>
      </c>
      <c r="X585" s="104" t="s">
        <v>2881</v>
      </c>
      <c r="Y585" s="78">
        <v>45880</v>
      </c>
      <c r="Z585" s="78">
        <v>45880</v>
      </c>
      <c r="AA585" s="78" t="s">
        <v>73</v>
      </c>
      <c r="AB585" s="78">
        <v>45991</v>
      </c>
      <c r="AC585" s="102">
        <f t="shared" si="54"/>
        <v>111</v>
      </c>
      <c r="AD585" s="72">
        <v>0</v>
      </c>
      <c r="AE585" s="76">
        <v>0</v>
      </c>
      <c r="AF585" s="72">
        <v>0</v>
      </c>
      <c r="AG585" s="79" t="s">
        <v>73</v>
      </c>
      <c r="AH585" s="102">
        <f t="shared" si="55"/>
        <v>0</v>
      </c>
      <c r="AI585" s="72">
        <v>0</v>
      </c>
      <c r="AJ585" s="76">
        <v>0</v>
      </c>
      <c r="AK585" s="72" t="s">
        <v>73</v>
      </c>
      <c r="AL585" s="80" t="s">
        <v>73</v>
      </c>
      <c r="AM585" s="72">
        <v>0</v>
      </c>
      <c r="AN585" s="80" t="s">
        <v>73</v>
      </c>
      <c r="AO585" s="80" t="s">
        <v>73</v>
      </c>
      <c r="AP585" s="80" t="s">
        <v>73</v>
      </c>
      <c r="AQ585" s="102">
        <f t="shared" si="56"/>
        <v>0</v>
      </c>
      <c r="AR585" s="102">
        <f t="shared" si="57"/>
        <v>11361600</v>
      </c>
      <c r="AS585" s="72" t="s">
        <v>319</v>
      </c>
      <c r="AT585" s="76">
        <v>0</v>
      </c>
      <c r="AU585" s="72" t="s">
        <v>319</v>
      </c>
      <c r="AV585" s="76">
        <v>0</v>
      </c>
      <c r="AW585" s="81" t="s">
        <v>73</v>
      </c>
      <c r="AX585" s="82">
        <v>0</v>
      </c>
      <c r="AY585" s="143">
        <f t="shared" si="58"/>
        <v>11361600</v>
      </c>
      <c r="AZ585" s="84">
        <f t="shared" si="59"/>
        <v>0</v>
      </c>
      <c r="BA585" s="85">
        <v>0</v>
      </c>
      <c r="BB585" s="81" t="s">
        <v>73</v>
      </c>
      <c r="BC585" s="72" t="s">
        <v>123</v>
      </c>
      <c r="BD585" s="289" t="s">
        <v>5912</v>
      </c>
      <c r="BE585" s="71" t="s">
        <v>65</v>
      </c>
      <c r="BF585" s="71" t="s">
        <v>65</v>
      </c>
    </row>
    <row r="586" spans="2:58" x14ac:dyDescent="0.25">
      <c r="B586" s="71">
        <v>2025</v>
      </c>
      <c r="C586" s="71">
        <v>891780111</v>
      </c>
      <c r="D586" s="71" t="s">
        <v>63</v>
      </c>
      <c r="E586" s="102" t="s">
        <v>5911</v>
      </c>
      <c r="F586" s="72" t="s">
        <v>5910</v>
      </c>
      <c r="G586" s="72">
        <v>0</v>
      </c>
      <c r="H586" s="72" t="s">
        <v>71</v>
      </c>
      <c r="I586" s="72" t="s">
        <v>2884</v>
      </c>
      <c r="J586" s="104" t="s">
        <v>81</v>
      </c>
      <c r="K586" s="75" t="s">
        <v>5831</v>
      </c>
      <c r="L586" s="76">
        <v>11361600</v>
      </c>
      <c r="M586" s="72" t="s">
        <v>66</v>
      </c>
      <c r="N586" s="75" t="s">
        <v>5909</v>
      </c>
      <c r="O586" s="75">
        <v>85457201</v>
      </c>
      <c r="P586" s="75">
        <v>1707</v>
      </c>
      <c r="Q586" s="78">
        <v>45870</v>
      </c>
      <c r="R586" s="75">
        <v>7490134800</v>
      </c>
      <c r="S586" s="78">
        <v>45880</v>
      </c>
      <c r="T586" s="76">
        <v>11361600</v>
      </c>
      <c r="U586" s="76">
        <v>27828</v>
      </c>
      <c r="V586" s="72" t="s">
        <v>65</v>
      </c>
      <c r="W586" s="76">
        <v>1082939683</v>
      </c>
      <c r="X586" s="104" t="s">
        <v>2881</v>
      </c>
      <c r="Y586" s="78">
        <v>45880</v>
      </c>
      <c r="Z586" s="78">
        <v>45880</v>
      </c>
      <c r="AA586" s="78" t="s">
        <v>73</v>
      </c>
      <c r="AB586" s="78">
        <v>45991</v>
      </c>
      <c r="AC586" s="102">
        <f t="shared" si="54"/>
        <v>111</v>
      </c>
      <c r="AD586" s="72">
        <v>0</v>
      </c>
      <c r="AE586" s="76">
        <v>0</v>
      </c>
      <c r="AF586" s="72">
        <v>0</v>
      </c>
      <c r="AG586" s="79" t="s">
        <v>73</v>
      </c>
      <c r="AH586" s="102">
        <f t="shared" si="55"/>
        <v>0</v>
      </c>
      <c r="AI586" s="72">
        <v>0</v>
      </c>
      <c r="AJ586" s="76">
        <v>0</v>
      </c>
      <c r="AK586" s="72" t="s">
        <v>73</v>
      </c>
      <c r="AL586" s="80" t="s">
        <v>73</v>
      </c>
      <c r="AM586" s="72">
        <v>0</v>
      </c>
      <c r="AN586" s="80" t="s">
        <v>73</v>
      </c>
      <c r="AO586" s="80" t="s">
        <v>73</v>
      </c>
      <c r="AP586" s="80" t="s">
        <v>73</v>
      </c>
      <c r="AQ586" s="102">
        <f t="shared" si="56"/>
        <v>0</v>
      </c>
      <c r="AR586" s="102">
        <f t="shared" si="57"/>
        <v>11361600</v>
      </c>
      <c r="AS586" s="72" t="s">
        <v>319</v>
      </c>
      <c r="AT586" s="76">
        <v>0</v>
      </c>
      <c r="AU586" s="72" t="s">
        <v>319</v>
      </c>
      <c r="AV586" s="76">
        <v>0</v>
      </c>
      <c r="AW586" s="81" t="s">
        <v>73</v>
      </c>
      <c r="AX586" s="82">
        <v>0</v>
      </c>
      <c r="AY586" s="143">
        <f t="shared" si="58"/>
        <v>11361600</v>
      </c>
      <c r="AZ586" s="84">
        <f t="shared" si="59"/>
        <v>0</v>
      </c>
      <c r="BA586" s="85">
        <v>0</v>
      </c>
      <c r="BB586" s="81" t="s">
        <v>73</v>
      </c>
      <c r="BC586" s="72" t="s">
        <v>123</v>
      </c>
      <c r="BD586" s="289" t="s">
        <v>5908</v>
      </c>
      <c r="BE586" s="71" t="s">
        <v>65</v>
      </c>
      <c r="BF586" s="71" t="s">
        <v>65</v>
      </c>
    </row>
    <row r="587" spans="2:58" x14ac:dyDescent="0.25">
      <c r="B587" s="71">
        <v>2025</v>
      </c>
      <c r="C587" s="71">
        <v>891780111</v>
      </c>
      <c r="D587" s="71" t="s">
        <v>63</v>
      </c>
      <c r="E587" s="102" t="s">
        <v>5907</v>
      </c>
      <c r="F587" s="72" t="s">
        <v>5906</v>
      </c>
      <c r="G587" s="72">
        <v>0</v>
      </c>
      <c r="H587" s="72" t="s">
        <v>71</v>
      </c>
      <c r="I587" s="72" t="s">
        <v>2884</v>
      </c>
      <c r="J587" s="104" t="s">
        <v>81</v>
      </c>
      <c r="K587" s="75" t="s">
        <v>5905</v>
      </c>
      <c r="L587" s="76">
        <v>11361600</v>
      </c>
      <c r="M587" s="72" t="s">
        <v>66</v>
      </c>
      <c r="N587" s="75" t="s">
        <v>5904</v>
      </c>
      <c r="O587" s="75">
        <v>8828327</v>
      </c>
      <c r="P587" s="75">
        <v>1707</v>
      </c>
      <c r="Q587" s="78">
        <v>45870</v>
      </c>
      <c r="R587" s="75">
        <v>7490134800</v>
      </c>
      <c r="S587" s="78">
        <v>45880</v>
      </c>
      <c r="T587" s="76">
        <v>11361600</v>
      </c>
      <c r="U587" s="76">
        <v>27827</v>
      </c>
      <c r="V587" s="72" t="s">
        <v>65</v>
      </c>
      <c r="W587" s="76">
        <v>1082939683</v>
      </c>
      <c r="X587" s="104" t="s">
        <v>2881</v>
      </c>
      <c r="Y587" s="78">
        <v>45880</v>
      </c>
      <c r="Z587" s="78">
        <v>45880</v>
      </c>
      <c r="AA587" s="78" t="s">
        <v>73</v>
      </c>
      <c r="AB587" s="78">
        <v>45991</v>
      </c>
      <c r="AC587" s="102">
        <f t="shared" si="54"/>
        <v>111</v>
      </c>
      <c r="AD587" s="72">
        <v>0</v>
      </c>
      <c r="AE587" s="76">
        <v>0</v>
      </c>
      <c r="AF587" s="72">
        <v>0</v>
      </c>
      <c r="AG587" s="79" t="s">
        <v>73</v>
      </c>
      <c r="AH587" s="102">
        <f t="shared" si="55"/>
        <v>0</v>
      </c>
      <c r="AI587" s="72">
        <v>0</v>
      </c>
      <c r="AJ587" s="76">
        <v>0</v>
      </c>
      <c r="AK587" s="72" t="s">
        <v>73</v>
      </c>
      <c r="AL587" s="80" t="s">
        <v>73</v>
      </c>
      <c r="AM587" s="72">
        <v>0</v>
      </c>
      <c r="AN587" s="80" t="s">
        <v>73</v>
      </c>
      <c r="AO587" s="80" t="s">
        <v>73</v>
      </c>
      <c r="AP587" s="80" t="s">
        <v>73</v>
      </c>
      <c r="AQ587" s="102">
        <f t="shared" si="56"/>
        <v>0</v>
      </c>
      <c r="AR587" s="102">
        <f t="shared" si="57"/>
        <v>11361600</v>
      </c>
      <c r="AS587" s="72" t="s">
        <v>319</v>
      </c>
      <c r="AT587" s="76">
        <v>0</v>
      </c>
      <c r="AU587" s="72" t="s">
        <v>319</v>
      </c>
      <c r="AV587" s="76">
        <v>0</v>
      </c>
      <c r="AW587" s="81" t="s">
        <v>73</v>
      </c>
      <c r="AX587" s="82">
        <v>0</v>
      </c>
      <c r="AY587" s="143">
        <f t="shared" si="58"/>
        <v>11361600</v>
      </c>
      <c r="AZ587" s="84">
        <f t="shared" si="59"/>
        <v>0</v>
      </c>
      <c r="BA587" s="85">
        <v>0</v>
      </c>
      <c r="BB587" s="81" t="s">
        <v>73</v>
      </c>
      <c r="BC587" s="72" t="s">
        <v>123</v>
      </c>
      <c r="BD587" s="289" t="s">
        <v>5903</v>
      </c>
      <c r="BE587" s="71" t="s">
        <v>65</v>
      </c>
      <c r="BF587" s="71" t="s">
        <v>65</v>
      </c>
    </row>
    <row r="588" spans="2:58" x14ac:dyDescent="0.25">
      <c r="B588" s="71">
        <v>2025</v>
      </c>
      <c r="C588" s="71">
        <v>891780111</v>
      </c>
      <c r="D588" s="71" t="s">
        <v>63</v>
      </c>
      <c r="E588" s="102" t="s">
        <v>5902</v>
      </c>
      <c r="F588" s="72" t="s">
        <v>5901</v>
      </c>
      <c r="G588" s="72">
        <v>0</v>
      </c>
      <c r="H588" s="72" t="s">
        <v>71</v>
      </c>
      <c r="I588" s="72" t="s">
        <v>2884</v>
      </c>
      <c r="J588" s="104" t="s">
        <v>81</v>
      </c>
      <c r="K588" s="75" t="s">
        <v>4317</v>
      </c>
      <c r="L588" s="76">
        <v>11361600</v>
      </c>
      <c r="M588" s="72" t="s">
        <v>66</v>
      </c>
      <c r="N588" s="75" t="s">
        <v>5900</v>
      </c>
      <c r="O588" s="75">
        <v>72006572</v>
      </c>
      <c r="P588" s="75">
        <v>1707</v>
      </c>
      <c r="Q588" s="78">
        <v>45870</v>
      </c>
      <c r="R588" s="75">
        <v>7490134800</v>
      </c>
      <c r="S588" s="78">
        <v>45880</v>
      </c>
      <c r="T588" s="76">
        <v>11361600</v>
      </c>
      <c r="U588" s="76">
        <v>27826</v>
      </c>
      <c r="V588" s="72" t="s">
        <v>65</v>
      </c>
      <c r="W588" s="76">
        <v>1082939683</v>
      </c>
      <c r="X588" s="104" t="s">
        <v>2881</v>
      </c>
      <c r="Y588" s="78">
        <v>45880</v>
      </c>
      <c r="Z588" s="78">
        <v>45880</v>
      </c>
      <c r="AA588" s="78" t="s">
        <v>73</v>
      </c>
      <c r="AB588" s="78">
        <v>45991</v>
      </c>
      <c r="AC588" s="102">
        <f t="shared" si="54"/>
        <v>111</v>
      </c>
      <c r="AD588" s="72">
        <v>0</v>
      </c>
      <c r="AE588" s="76">
        <v>0</v>
      </c>
      <c r="AF588" s="72">
        <v>0</v>
      </c>
      <c r="AG588" s="79" t="s">
        <v>73</v>
      </c>
      <c r="AH588" s="102">
        <f t="shared" si="55"/>
        <v>0</v>
      </c>
      <c r="AI588" s="72">
        <v>0</v>
      </c>
      <c r="AJ588" s="76">
        <v>0</v>
      </c>
      <c r="AK588" s="72" t="s">
        <v>73</v>
      </c>
      <c r="AL588" s="80" t="s">
        <v>73</v>
      </c>
      <c r="AM588" s="72">
        <v>0</v>
      </c>
      <c r="AN588" s="80" t="s">
        <v>73</v>
      </c>
      <c r="AO588" s="80" t="s">
        <v>73</v>
      </c>
      <c r="AP588" s="80" t="s">
        <v>73</v>
      </c>
      <c r="AQ588" s="102">
        <f t="shared" si="56"/>
        <v>0</v>
      </c>
      <c r="AR588" s="102">
        <f t="shared" si="57"/>
        <v>11361600</v>
      </c>
      <c r="AS588" s="72" t="s">
        <v>319</v>
      </c>
      <c r="AT588" s="76">
        <v>0</v>
      </c>
      <c r="AU588" s="72" t="s">
        <v>319</v>
      </c>
      <c r="AV588" s="76">
        <v>0</v>
      </c>
      <c r="AW588" s="81" t="s">
        <v>73</v>
      </c>
      <c r="AX588" s="82">
        <v>0</v>
      </c>
      <c r="AY588" s="143">
        <f t="shared" si="58"/>
        <v>11361600</v>
      </c>
      <c r="AZ588" s="84">
        <f t="shared" si="59"/>
        <v>0</v>
      </c>
      <c r="BA588" s="85">
        <v>0</v>
      </c>
      <c r="BB588" s="81" t="s">
        <v>73</v>
      </c>
      <c r="BC588" s="72" t="s">
        <v>123</v>
      </c>
      <c r="BD588" s="289" t="s">
        <v>5899</v>
      </c>
      <c r="BE588" s="71" t="s">
        <v>65</v>
      </c>
      <c r="BF588" s="71" t="s">
        <v>65</v>
      </c>
    </row>
    <row r="589" spans="2:58" x14ac:dyDescent="0.25">
      <c r="B589" s="71">
        <v>2025</v>
      </c>
      <c r="C589" s="71">
        <v>891780111</v>
      </c>
      <c r="D589" s="71" t="s">
        <v>63</v>
      </c>
      <c r="E589" s="102" t="s">
        <v>5898</v>
      </c>
      <c r="F589" s="72" t="s">
        <v>5897</v>
      </c>
      <c r="G589" s="72">
        <v>0</v>
      </c>
      <c r="H589" s="72" t="s">
        <v>71</v>
      </c>
      <c r="I589" s="72" t="s">
        <v>2884</v>
      </c>
      <c r="J589" s="104" t="s">
        <v>81</v>
      </c>
      <c r="K589" s="75" t="s">
        <v>5896</v>
      </c>
      <c r="L589" s="76">
        <v>11361600</v>
      </c>
      <c r="M589" s="72" t="s">
        <v>66</v>
      </c>
      <c r="N589" s="75" t="s">
        <v>5895</v>
      </c>
      <c r="O589" s="75">
        <v>72348016</v>
      </c>
      <c r="P589" s="75">
        <v>1707</v>
      </c>
      <c r="Q589" s="78">
        <v>45870</v>
      </c>
      <c r="R589" s="75">
        <v>7490134800</v>
      </c>
      <c r="S589" s="78">
        <v>45880</v>
      </c>
      <c r="T589" s="76">
        <v>11361600</v>
      </c>
      <c r="U589" s="76">
        <v>27825</v>
      </c>
      <c r="V589" s="72" t="s">
        <v>65</v>
      </c>
      <c r="W589" s="76">
        <v>1082939683</v>
      </c>
      <c r="X589" s="104" t="s">
        <v>2881</v>
      </c>
      <c r="Y589" s="78">
        <v>45880</v>
      </c>
      <c r="Z589" s="78">
        <v>45880</v>
      </c>
      <c r="AA589" s="78" t="s">
        <v>73</v>
      </c>
      <c r="AB589" s="78">
        <v>45991</v>
      </c>
      <c r="AC589" s="102">
        <f t="shared" si="54"/>
        <v>111</v>
      </c>
      <c r="AD589" s="72">
        <v>0</v>
      </c>
      <c r="AE589" s="76">
        <v>0</v>
      </c>
      <c r="AF589" s="72">
        <v>0</v>
      </c>
      <c r="AG589" s="79" t="s">
        <v>73</v>
      </c>
      <c r="AH589" s="102">
        <f t="shared" si="55"/>
        <v>0</v>
      </c>
      <c r="AI589" s="72">
        <v>0</v>
      </c>
      <c r="AJ589" s="76">
        <v>0</v>
      </c>
      <c r="AK589" s="72" t="s">
        <v>73</v>
      </c>
      <c r="AL589" s="80" t="s">
        <v>73</v>
      </c>
      <c r="AM589" s="72">
        <v>0</v>
      </c>
      <c r="AN589" s="80" t="s">
        <v>73</v>
      </c>
      <c r="AO589" s="80" t="s">
        <v>73</v>
      </c>
      <c r="AP589" s="80" t="s">
        <v>73</v>
      </c>
      <c r="AQ589" s="102">
        <f t="shared" si="56"/>
        <v>0</v>
      </c>
      <c r="AR589" s="102">
        <f t="shared" si="57"/>
        <v>11361600</v>
      </c>
      <c r="AS589" s="72" t="s">
        <v>319</v>
      </c>
      <c r="AT589" s="76">
        <v>0</v>
      </c>
      <c r="AU589" s="72" t="s">
        <v>319</v>
      </c>
      <c r="AV589" s="76">
        <v>0</v>
      </c>
      <c r="AW589" s="81" t="s">
        <v>73</v>
      </c>
      <c r="AX589" s="82">
        <v>0</v>
      </c>
      <c r="AY589" s="143">
        <f t="shared" si="58"/>
        <v>11361600</v>
      </c>
      <c r="AZ589" s="84">
        <f t="shared" si="59"/>
        <v>0</v>
      </c>
      <c r="BA589" s="85">
        <v>0</v>
      </c>
      <c r="BB589" s="81" t="s">
        <v>73</v>
      </c>
      <c r="BC589" s="72" t="s">
        <v>123</v>
      </c>
      <c r="BD589" s="289" t="s">
        <v>5894</v>
      </c>
      <c r="BE589" s="71" t="s">
        <v>65</v>
      </c>
      <c r="BF589" s="71" t="s">
        <v>65</v>
      </c>
    </row>
    <row r="590" spans="2:58" x14ac:dyDescent="0.25">
      <c r="B590" s="71">
        <v>2025</v>
      </c>
      <c r="C590" s="71">
        <v>891780111</v>
      </c>
      <c r="D590" s="71" t="s">
        <v>63</v>
      </c>
      <c r="E590" s="102" t="s">
        <v>5893</v>
      </c>
      <c r="F590" s="72" t="s">
        <v>5892</v>
      </c>
      <c r="G590" s="72">
        <v>0</v>
      </c>
      <c r="H590" s="72" t="s">
        <v>71</v>
      </c>
      <c r="I590" s="72" t="s">
        <v>2884</v>
      </c>
      <c r="J590" s="104" t="s">
        <v>81</v>
      </c>
      <c r="K590" s="75" t="s">
        <v>4317</v>
      </c>
      <c r="L590" s="76">
        <v>11361600</v>
      </c>
      <c r="M590" s="72" t="s">
        <v>66</v>
      </c>
      <c r="N590" s="75" t="s">
        <v>5891</v>
      </c>
      <c r="O590" s="75">
        <v>1052040156</v>
      </c>
      <c r="P590" s="75">
        <v>1707</v>
      </c>
      <c r="Q590" s="78">
        <v>45870</v>
      </c>
      <c r="R590" s="75">
        <v>7490134800</v>
      </c>
      <c r="S590" s="78">
        <v>45880</v>
      </c>
      <c r="T590" s="76">
        <v>11361600</v>
      </c>
      <c r="U590" s="76">
        <v>27824</v>
      </c>
      <c r="V590" s="72" t="s">
        <v>65</v>
      </c>
      <c r="W590" s="76">
        <v>1082939683</v>
      </c>
      <c r="X590" s="104" t="s">
        <v>2881</v>
      </c>
      <c r="Y590" s="78">
        <v>45880</v>
      </c>
      <c r="Z590" s="78">
        <v>45880</v>
      </c>
      <c r="AA590" s="78" t="s">
        <v>73</v>
      </c>
      <c r="AB590" s="78">
        <v>45991</v>
      </c>
      <c r="AC590" s="102">
        <f t="shared" si="54"/>
        <v>111</v>
      </c>
      <c r="AD590" s="72">
        <v>0</v>
      </c>
      <c r="AE590" s="76">
        <v>0</v>
      </c>
      <c r="AF590" s="72">
        <v>0</v>
      </c>
      <c r="AG590" s="79" t="s">
        <v>73</v>
      </c>
      <c r="AH590" s="102">
        <f t="shared" si="55"/>
        <v>0</v>
      </c>
      <c r="AI590" s="72">
        <v>0</v>
      </c>
      <c r="AJ590" s="76">
        <v>0</v>
      </c>
      <c r="AK590" s="72" t="s">
        <v>73</v>
      </c>
      <c r="AL590" s="80" t="s">
        <v>73</v>
      </c>
      <c r="AM590" s="72">
        <v>0</v>
      </c>
      <c r="AN590" s="80" t="s">
        <v>73</v>
      </c>
      <c r="AO590" s="80" t="s">
        <v>73</v>
      </c>
      <c r="AP590" s="80" t="s">
        <v>73</v>
      </c>
      <c r="AQ590" s="102">
        <f t="shared" si="56"/>
        <v>0</v>
      </c>
      <c r="AR590" s="102">
        <f t="shared" si="57"/>
        <v>11361600</v>
      </c>
      <c r="AS590" s="72" t="s">
        <v>319</v>
      </c>
      <c r="AT590" s="76">
        <v>0</v>
      </c>
      <c r="AU590" s="72" t="s">
        <v>319</v>
      </c>
      <c r="AV590" s="76">
        <v>0</v>
      </c>
      <c r="AW590" s="81" t="s">
        <v>73</v>
      </c>
      <c r="AX590" s="82">
        <v>0</v>
      </c>
      <c r="AY590" s="143">
        <f t="shared" si="58"/>
        <v>11361600</v>
      </c>
      <c r="AZ590" s="84">
        <f t="shared" si="59"/>
        <v>0</v>
      </c>
      <c r="BA590" s="85">
        <v>0</v>
      </c>
      <c r="BB590" s="81" t="s">
        <v>73</v>
      </c>
      <c r="BC590" s="72" t="s">
        <v>123</v>
      </c>
      <c r="BD590" s="289" t="s">
        <v>5890</v>
      </c>
      <c r="BE590" s="71" t="s">
        <v>65</v>
      </c>
      <c r="BF590" s="71" t="s">
        <v>65</v>
      </c>
    </row>
    <row r="591" spans="2:58" x14ac:dyDescent="0.25">
      <c r="B591" s="71">
        <v>2025</v>
      </c>
      <c r="C591" s="71">
        <v>891780111</v>
      </c>
      <c r="D591" s="71" t="s">
        <v>63</v>
      </c>
      <c r="E591" s="102" t="s">
        <v>5889</v>
      </c>
      <c r="F591" s="72" t="s">
        <v>5888</v>
      </c>
      <c r="G591" s="72">
        <v>0</v>
      </c>
      <c r="H591" s="72" t="s">
        <v>71</v>
      </c>
      <c r="I591" s="72" t="s">
        <v>2884</v>
      </c>
      <c r="J591" s="104" t="s">
        <v>81</v>
      </c>
      <c r="K591" s="75" t="s">
        <v>5887</v>
      </c>
      <c r="L591" s="76">
        <v>11361600</v>
      </c>
      <c r="M591" s="72" t="s">
        <v>66</v>
      </c>
      <c r="N591" s="75" t="s">
        <v>5886</v>
      </c>
      <c r="O591" s="75">
        <v>17904894</v>
      </c>
      <c r="P591" s="75">
        <v>1707</v>
      </c>
      <c r="Q591" s="78">
        <v>45870</v>
      </c>
      <c r="R591" s="75">
        <v>7490134800</v>
      </c>
      <c r="S591" s="78">
        <v>45880</v>
      </c>
      <c r="T591" s="76">
        <v>11361600</v>
      </c>
      <c r="U591" s="76">
        <v>27823</v>
      </c>
      <c r="V591" s="72" t="s">
        <v>65</v>
      </c>
      <c r="W591" s="76">
        <v>1082939683</v>
      </c>
      <c r="X591" s="104" t="s">
        <v>2881</v>
      </c>
      <c r="Y591" s="78">
        <v>45880</v>
      </c>
      <c r="Z591" s="78">
        <v>45880</v>
      </c>
      <c r="AA591" s="78" t="s">
        <v>73</v>
      </c>
      <c r="AB591" s="78">
        <v>45991</v>
      </c>
      <c r="AC591" s="102">
        <f t="shared" si="54"/>
        <v>111</v>
      </c>
      <c r="AD591" s="72">
        <v>0</v>
      </c>
      <c r="AE591" s="76">
        <v>0</v>
      </c>
      <c r="AF591" s="72">
        <v>0</v>
      </c>
      <c r="AG591" s="79" t="s">
        <v>73</v>
      </c>
      <c r="AH591" s="102">
        <f t="shared" si="55"/>
        <v>0</v>
      </c>
      <c r="AI591" s="72">
        <v>0</v>
      </c>
      <c r="AJ591" s="76">
        <v>0</v>
      </c>
      <c r="AK591" s="72" t="s">
        <v>73</v>
      </c>
      <c r="AL591" s="80" t="s">
        <v>73</v>
      </c>
      <c r="AM591" s="72">
        <v>0</v>
      </c>
      <c r="AN591" s="80" t="s">
        <v>73</v>
      </c>
      <c r="AO591" s="80" t="s">
        <v>73</v>
      </c>
      <c r="AP591" s="80" t="s">
        <v>73</v>
      </c>
      <c r="AQ591" s="102">
        <f t="shared" si="56"/>
        <v>0</v>
      </c>
      <c r="AR591" s="102">
        <f t="shared" si="57"/>
        <v>11361600</v>
      </c>
      <c r="AS591" s="72" t="s">
        <v>319</v>
      </c>
      <c r="AT591" s="76">
        <v>0</v>
      </c>
      <c r="AU591" s="72" t="s">
        <v>319</v>
      </c>
      <c r="AV591" s="76">
        <v>0</v>
      </c>
      <c r="AW591" s="81" t="s">
        <v>73</v>
      </c>
      <c r="AX591" s="82">
        <v>0</v>
      </c>
      <c r="AY591" s="143">
        <f t="shared" si="58"/>
        <v>11361600</v>
      </c>
      <c r="AZ591" s="84">
        <f t="shared" si="59"/>
        <v>0</v>
      </c>
      <c r="BA591" s="85">
        <v>0</v>
      </c>
      <c r="BB591" s="81" t="s">
        <v>73</v>
      </c>
      <c r="BC591" s="72" t="s">
        <v>123</v>
      </c>
      <c r="BD591" s="289" t="s">
        <v>5885</v>
      </c>
      <c r="BE591" s="71" t="s">
        <v>65</v>
      </c>
      <c r="BF591" s="71" t="s">
        <v>65</v>
      </c>
    </row>
    <row r="592" spans="2:58" x14ac:dyDescent="0.25">
      <c r="B592" s="71">
        <v>2025</v>
      </c>
      <c r="C592" s="71">
        <v>891780111</v>
      </c>
      <c r="D592" s="71" t="s">
        <v>63</v>
      </c>
      <c r="E592" s="102" t="s">
        <v>5884</v>
      </c>
      <c r="F592" s="72" t="s">
        <v>5883</v>
      </c>
      <c r="G592" s="72">
        <v>0</v>
      </c>
      <c r="H592" s="72" t="s">
        <v>71</v>
      </c>
      <c r="I592" s="72" t="s">
        <v>2884</v>
      </c>
      <c r="J592" s="104" t="s">
        <v>81</v>
      </c>
      <c r="K592" s="75" t="s">
        <v>4239</v>
      </c>
      <c r="L592" s="76">
        <v>11361600</v>
      </c>
      <c r="M592" s="72" t="s">
        <v>66</v>
      </c>
      <c r="N592" s="75" t="s">
        <v>5882</v>
      </c>
      <c r="O592" s="75">
        <v>1007615951</v>
      </c>
      <c r="P592" s="75">
        <v>1707</v>
      </c>
      <c r="Q592" s="78">
        <v>45870</v>
      </c>
      <c r="R592" s="75">
        <v>7490134800</v>
      </c>
      <c r="S592" s="78">
        <v>45880</v>
      </c>
      <c r="T592" s="76">
        <v>11361600</v>
      </c>
      <c r="U592" s="76">
        <v>27822</v>
      </c>
      <c r="V592" s="72" t="s">
        <v>65</v>
      </c>
      <c r="W592" s="76">
        <v>1082939683</v>
      </c>
      <c r="X592" s="104" t="s">
        <v>2881</v>
      </c>
      <c r="Y592" s="78">
        <v>45880</v>
      </c>
      <c r="Z592" s="78">
        <v>45880</v>
      </c>
      <c r="AA592" s="78" t="s">
        <v>73</v>
      </c>
      <c r="AB592" s="78">
        <v>45991</v>
      </c>
      <c r="AC592" s="102">
        <f t="shared" si="54"/>
        <v>111</v>
      </c>
      <c r="AD592" s="72">
        <v>0</v>
      </c>
      <c r="AE592" s="76">
        <v>0</v>
      </c>
      <c r="AF592" s="72">
        <v>0</v>
      </c>
      <c r="AG592" s="79" t="s">
        <v>73</v>
      </c>
      <c r="AH592" s="102">
        <f t="shared" si="55"/>
        <v>0</v>
      </c>
      <c r="AI592" s="72">
        <v>0</v>
      </c>
      <c r="AJ592" s="76">
        <v>0</v>
      </c>
      <c r="AK592" s="72" t="s">
        <v>73</v>
      </c>
      <c r="AL592" s="80" t="s">
        <v>73</v>
      </c>
      <c r="AM592" s="72">
        <v>0</v>
      </c>
      <c r="AN592" s="80" t="s">
        <v>73</v>
      </c>
      <c r="AO592" s="80" t="s">
        <v>73</v>
      </c>
      <c r="AP592" s="80" t="s">
        <v>73</v>
      </c>
      <c r="AQ592" s="102">
        <f t="shared" si="56"/>
        <v>0</v>
      </c>
      <c r="AR592" s="102">
        <f t="shared" si="57"/>
        <v>11361600</v>
      </c>
      <c r="AS592" s="72" t="s">
        <v>319</v>
      </c>
      <c r="AT592" s="76">
        <v>0</v>
      </c>
      <c r="AU592" s="72" t="s">
        <v>319</v>
      </c>
      <c r="AV592" s="76">
        <v>0</v>
      </c>
      <c r="AW592" s="81" t="s">
        <v>73</v>
      </c>
      <c r="AX592" s="82">
        <v>0</v>
      </c>
      <c r="AY592" s="143">
        <f t="shared" si="58"/>
        <v>11361600</v>
      </c>
      <c r="AZ592" s="84">
        <f t="shared" si="59"/>
        <v>0</v>
      </c>
      <c r="BA592" s="85">
        <v>0</v>
      </c>
      <c r="BB592" s="81" t="s">
        <v>73</v>
      </c>
      <c r="BC592" s="72" t="s">
        <v>123</v>
      </c>
      <c r="BD592" s="289" t="s">
        <v>5881</v>
      </c>
      <c r="BE592" s="71" t="s">
        <v>65</v>
      </c>
      <c r="BF592" s="71" t="s">
        <v>65</v>
      </c>
    </row>
    <row r="593" spans="2:58" x14ac:dyDescent="0.25">
      <c r="B593" s="71">
        <v>2025</v>
      </c>
      <c r="C593" s="71">
        <v>891780111</v>
      </c>
      <c r="D593" s="71" t="s">
        <v>63</v>
      </c>
      <c r="E593" s="102" t="s">
        <v>5880</v>
      </c>
      <c r="F593" s="72" t="s">
        <v>5879</v>
      </c>
      <c r="G593" s="72">
        <v>0</v>
      </c>
      <c r="H593" s="72" t="s">
        <v>71</v>
      </c>
      <c r="I593" s="72" t="s">
        <v>2884</v>
      </c>
      <c r="J593" s="104" t="s">
        <v>81</v>
      </c>
      <c r="K593" s="75" t="s">
        <v>2895</v>
      </c>
      <c r="L593" s="76">
        <v>11361600</v>
      </c>
      <c r="M593" s="72" t="s">
        <v>66</v>
      </c>
      <c r="N593" s="75" t="s">
        <v>5878</v>
      </c>
      <c r="O593" s="75">
        <v>8776950</v>
      </c>
      <c r="P593" s="75">
        <v>1707</v>
      </c>
      <c r="Q593" s="78">
        <v>45870</v>
      </c>
      <c r="R593" s="75">
        <v>7490134800</v>
      </c>
      <c r="S593" s="78">
        <v>45880</v>
      </c>
      <c r="T593" s="76">
        <v>11361600</v>
      </c>
      <c r="U593" s="76">
        <v>27821</v>
      </c>
      <c r="V593" s="72" t="s">
        <v>65</v>
      </c>
      <c r="W593" s="76">
        <v>1082939683</v>
      </c>
      <c r="X593" s="104" t="s">
        <v>2881</v>
      </c>
      <c r="Y593" s="78">
        <v>45880</v>
      </c>
      <c r="Z593" s="78">
        <v>45880</v>
      </c>
      <c r="AA593" s="78" t="s">
        <v>73</v>
      </c>
      <c r="AB593" s="78">
        <v>45991</v>
      </c>
      <c r="AC593" s="102">
        <f t="shared" si="54"/>
        <v>111</v>
      </c>
      <c r="AD593" s="72">
        <v>0</v>
      </c>
      <c r="AE593" s="76">
        <v>0</v>
      </c>
      <c r="AF593" s="72">
        <v>0</v>
      </c>
      <c r="AG593" s="79" t="s">
        <v>73</v>
      </c>
      <c r="AH593" s="102">
        <f t="shared" si="55"/>
        <v>0</v>
      </c>
      <c r="AI593" s="72">
        <v>0</v>
      </c>
      <c r="AJ593" s="76">
        <v>0</v>
      </c>
      <c r="AK593" s="72" t="s">
        <v>73</v>
      </c>
      <c r="AL593" s="80" t="s">
        <v>73</v>
      </c>
      <c r="AM593" s="72">
        <v>0</v>
      </c>
      <c r="AN593" s="80" t="s">
        <v>73</v>
      </c>
      <c r="AO593" s="80" t="s">
        <v>73</v>
      </c>
      <c r="AP593" s="80" t="s">
        <v>73</v>
      </c>
      <c r="AQ593" s="102">
        <f t="shared" si="56"/>
        <v>0</v>
      </c>
      <c r="AR593" s="102">
        <f t="shared" si="57"/>
        <v>11361600</v>
      </c>
      <c r="AS593" s="72" t="s">
        <v>319</v>
      </c>
      <c r="AT593" s="76">
        <v>0</v>
      </c>
      <c r="AU593" s="72" t="s">
        <v>319</v>
      </c>
      <c r="AV593" s="76">
        <v>0</v>
      </c>
      <c r="AW593" s="81" t="s">
        <v>73</v>
      </c>
      <c r="AX593" s="82">
        <v>0</v>
      </c>
      <c r="AY593" s="143">
        <f t="shared" si="58"/>
        <v>11361600</v>
      </c>
      <c r="AZ593" s="84">
        <f t="shared" si="59"/>
        <v>0</v>
      </c>
      <c r="BA593" s="85">
        <v>0</v>
      </c>
      <c r="BB593" s="81" t="s">
        <v>73</v>
      </c>
      <c r="BC593" s="72" t="s">
        <v>123</v>
      </c>
      <c r="BD593" s="289" t="s">
        <v>5877</v>
      </c>
      <c r="BE593" s="71" t="s">
        <v>65</v>
      </c>
      <c r="BF593" s="71" t="s">
        <v>65</v>
      </c>
    </row>
    <row r="594" spans="2:58" x14ac:dyDescent="0.25">
      <c r="B594" s="71">
        <v>2025</v>
      </c>
      <c r="C594" s="71">
        <v>891780111</v>
      </c>
      <c r="D594" s="71" t="s">
        <v>63</v>
      </c>
      <c r="E594" s="102" t="s">
        <v>5876</v>
      </c>
      <c r="F594" s="72" t="s">
        <v>5875</v>
      </c>
      <c r="G594" s="72">
        <v>0</v>
      </c>
      <c r="H594" s="72" t="s">
        <v>71</v>
      </c>
      <c r="I594" s="72" t="s">
        <v>2884</v>
      </c>
      <c r="J594" s="104" t="s">
        <v>81</v>
      </c>
      <c r="K594" s="75" t="s">
        <v>5848</v>
      </c>
      <c r="L594" s="76">
        <v>11361600</v>
      </c>
      <c r="M594" s="72" t="s">
        <v>66</v>
      </c>
      <c r="N594" s="75" t="s">
        <v>5874</v>
      </c>
      <c r="O594" s="75">
        <v>9020543</v>
      </c>
      <c r="P594" s="75">
        <v>1707</v>
      </c>
      <c r="Q594" s="78">
        <v>45870</v>
      </c>
      <c r="R594" s="75">
        <v>7490134800</v>
      </c>
      <c r="S594" s="78">
        <v>45880</v>
      </c>
      <c r="T594" s="76">
        <v>11361600</v>
      </c>
      <c r="U594" s="76">
        <v>27820</v>
      </c>
      <c r="V594" s="72" t="s">
        <v>65</v>
      </c>
      <c r="W594" s="76">
        <v>1082939683</v>
      </c>
      <c r="X594" s="104" t="s">
        <v>2881</v>
      </c>
      <c r="Y594" s="78">
        <v>45880</v>
      </c>
      <c r="Z594" s="78">
        <v>45880</v>
      </c>
      <c r="AA594" s="78" t="s">
        <v>73</v>
      </c>
      <c r="AB594" s="78">
        <v>45991</v>
      </c>
      <c r="AC594" s="102">
        <f t="shared" si="54"/>
        <v>111</v>
      </c>
      <c r="AD594" s="72">
        <v>0</v>
      </c>
      <c r="AE594" s="76">
        <v>0</v>
      </c>
      <c r="AF594" s="72">
        <v>0</v>
      </c>
      <c r="AG594" s="79" t="s">
        <v>73</v>
      </c>
      <c r="AH594" s="102">
        <f t="shared" si="55"/>
        <v>0</v>
      </c>
      <c r="AI594" s="72">
        <v>0</v>
      </c>
      <c r="AJ594" s="76">
        <v>0</v>
      </c>
      <c r="AK594" s="72" t="s">
        <v>73</v>
      </c>
      <c r="AL594" s="80" t="s">
        <v>73</v>
      </c>
      <c r="AM594" s="72">
        <v>0</v>
      </c>
      <c r="AN594" s="80" t="s">
        <v>73</v>
      </c>
      <c r="AO594" s="80" t="s">
        <v>73</v>
      </c>
      <c r="AP594" s="80" t="s">
        <v>73</v>
      </c>
      <c r="AQ594" s="102">
        <f t="shared" si="56"/>
        <v>0</v>
      </c>
      <c r="AR594" s="102">
        <f t="shared" si="57"/>
        <v>11361600</v>
      </c>
      <c r="AS594" s="72" t="s">
        <v>319</v>
      </c>
      <c r="AT594" s="76">
        <v>0</v>
      </c>
      <c r="AU594" s="72" t="s">
        <v>319</v>
      </c>
      <c r="AV594" s="76">
        <v>0</v>
      </c>
      <c r="AW594" s="81" t="s">
        <v>73</v>
      </c>
      <c r="AX594" s="82">
        <v>0</v>
      </c>
      <c r="AY594" s="143">
        <f t="shared" si="58"/>
        <v>11361600</v>
      </c>
      <c r="AZ594" s="84">
        <f t="shared" si="59"/>
        <v>0</v>
      </c>
      <c r="BA594" s="85">
        <v>0</v>
      </c>
      <c r="BB594" s="81" t="s">
        <v>73</v>
      </c>
      <c r="BC594" s="72" t="s">
        <v>123</v>
      </c>
      <c r="BD594" s="289" t="s">
        <v>5873</v>
      </c>
      <c r="BE594" s="71" t="s">
        <v>65</v>
      </c>
      <c r="BF594" s="71" t="s">
        <v>65</v>
      </c>
    </row>
    <row r="595" spans="2:58" x14ac:dyDescent="0.25">
      <c r="B595" s="71">
        <v>2025</v>
      </c>
      <c r="C595" s="71">
        <v>891780111</v>
      </c>
      <c r="D595" s="71" t="s">
        <v>63</v>
      </c>
      <c r="E595" s="102" t="s">
        <v>5872</v>
      </c>
      <c r="F595" s="72" t="s">
        <v>5871</v>
      </c>
      <c r="G595" s="72">
        <v>0</v>
      </c>
      <c r="H595" s="72" t="s">
        <v>71</v>
      </c>
      <c r="I595" s="72" t="s">
        <v>2884</v>
      </c>
      <c r="J595" s="104" t="s">
        <v>81</v>
      </c>
      <c r="K595" s="75" t="s">
        <v>4008</v>
      </c>
      <c r="L595" s="76">
        <v>11361600</v>
      </c>
      <c r="M595" s="72" t="s">
        <v>66</v>
      </c>
      <c r="N595" s="75" t="s">
        <v>5870</v>
      </c>
      <c r="O595" s="75">
        <v>1002013555</v>
      </c>
      <c r="P595" s="75">
        <v>1707</v>
      </c>
      <c r="Q595" s="78">
        <v>45870</v>
      </c>
      <c r="R595" s="75">
        <v>7490134800</v>
      </c>
      <c r="S595" s="78">
        <v>45880</v>
      </c>
      <c r="T595" s="76">
        <v>11361600</v>
      </c>
      <c r="U595" s="76">
        <v>27809</v>
      </c>
      <c r="V595" s="72" t="s">
        <v>65</v>
      </c>
      <c r="W595" s="76">
        <v>1082939683</v>
      </c>
      <c r="X595" s="104" t="s">
        <v>2881</v>
      </c>
      <c r="Y595" s="78">
        <v>45880</v>
      </c>
      <c r="Z595" s="78">
        <v>45880</v>
      </c>
      <c r="AA595" s="78" t="s">
        <v>73</v>
      </c>
      <c r="AB595" s="78">
        <v>45991</v>
      </c>
      <c r="AC595" s="102">
        <f t="shared" si="54"/>
        <v>111</v>
      </c>
      <c r="AD595" s="72">
        <v>0</v>
      </c>
      <c r="AE595" s="76">
        <v>0</v>
      </c>
      <c r="AF595" s="72">
        <v>0</v>
      </c>
      <c r="AG595" s="79" t="s">
        <v>73</v>
      </c>
      <c r="AH595" s="102">
        <f t="shared" si="55"/>
        <v>0</v>
      </c>
      <c r="AI595" s="72">
        <v>0</v>
      </c>
      <c r="AJ595" s="76">
        <v>0</v>
      </c>
      <c r="AK595" s="72" t="s">
        <v>73</v>
      </c>
      <c r="AL595" s="80" t="s">
        <v>73</v>
      </c>
      <c r="AM595" s="72">
        <v>0</v>
      </c>
      <c r="AN595" s="80" t="s">
        <v>73</v>
      </c>
      <c r="AO595" s="80" t="s">
        <v>73</v>
      </c>
      <c r="AP595" s="80" t="s">
        <v>73</v>
      </c>
      <c r="AQ595" s="102">
        <f t="shared" si="56"/>
        <v>0</v>
      </c>
      <c r="AR595" s="102">
        <f t="shared" si="57"/>
        <v>11361600</v>
      </c>
      <c r="AS595" s="72" t="s">
        <v>319</v>
      </c>
      <c r="AT595" s="76">
        <v>0</v>
      </c>
      <c r="AU595" s="72" t="s">
        <v>319</v>
      </c>
      <c r="AV595" s="76">
        <v>0</v>
      </c>
      <c r="AW595" s="81" t="s">
        <v>73</v>
      </c>
      <c r="AX595" s="82">
        <v>0</v>
      </c>
      <c r="AY595" s="143">
        <f t="shared" si="58"/>
        <v>11361600</v>
      </c>
      <c r="AZ595" s="84">
        <f t="shared" si="59"/>
        <v>0</v>
      </c>
      <c r="BA595" s="85">
        <v>0</v>
      </c>
      <c r="BB595" s="81" t="s">
        <v>73</v>
      </c>
      <c r="BC595" s="72" t="s">
        <v>123</v>
      </c>
      <c r="BD595" s="289" t="s">
        <v>5869</v>
      </c>
      <c r="BE595" s="71" t="s">
        <v>65</v>
      </c>
      <c r="BF595" s="71" t="s">
        <v>65</v>
      </c>
    </row>
    <row r="596" spans="2:58" x14ac:dyDescent="0.25">
      <c r="B596" s="71">
        <v>2025</v>
      </c>
      <c r="C596" s="71">
        <v>891780111</v>
      </c>
      <c r="D596" s="71" t="s">
        <v>63</v>
      </c>
      <c r="E596" s="102" t="s">
        <v>5868</v>
      </c>
      <c r="F596" s="72" t="s">
        <v>5867</v>
      </c>
      <c r="G596" s="72">
        <v>0</v>
      </c>
      <c r="H596" s="72" t="s">
        <v>71</v>
      </c>
      <c r="I596" s="72" t="s">
        <v>2884</v>
      </c>
      <c r="J596" s="104" t="s">
        <v>81</v>
      </c>
      <c r="K596" s="75" t="s">
        <v>2895</v>
      </c>
      <c r="L596" s="76">
        <v>11361600</v>
      </c>
      <c r="M596" s="72" t="s">
        <v>66</v>
      </c>
      <c r="N596" s="75" t="s">
        <v>5866</v>
      </c>
      <c r="O596" s="75">
        <v>8776519</v>
      </c>
      <c r="P596" s="75">
        <v>1707</v>
      </c>
      <c r="Q596" s="78">
        <v>45870</v>
      </c>
      <c r="R596" s="75">
        <v>7490134800</v>
      </c>
      <c r="S596" s="78">
        <v>45880</v>
      </c>
      <c r="T596" s="76">
        <v>11361600</v>
      </c>
      <c r="U596" s="76">
        <v>27819</v>
      </c>
      <c r="V596" s="72" t="s">
        <v>65</v>
      </c>
      <c r="W596" s="76">
        <v>1082939683</v>
      </c>
      <c r="X596" s="104" t="s">
        <v>2881</v>
      </c>
      <c r="Y596" s="78">
        <v>45880</v>
      </c>
      <c r="Z596" s="78">
        <v>45880</v>
      </c>
      <c r="AA596" s="78" t="s">
        <v>73</v>
      </c>
      <c r="AB596" s="78">
        <v>45991</v>
      </c>
      <c r="AC596" s="102">
        <f t="shared" si="54"/>
        <v>111</v>
      </c>
      <c r="AD596" s="72">
        <v>0</v>
      </c>
      <c r="AE596" s="76">
        <v>0</v>
      </c>
      <c r="AF596" s="72">
        <v>0</v>
      </c>
      <c r="AG596" s="79" t="s">
        <v>73</v>
      </c>
      <c r="AH596" s="102">
        <f t="shared" si="55"/>
        <v>0</v>
      </c>
      <c r="AI596" s="72">
        <v>0</v>
      </c>
      <c r="AJ596" s="76">
        <v>0</v>
      </c>
      <c r="AK596" s="72" t="s">
        <v>73</v>
      </c>
      <c r="AL596" s="80" t="s">
        <v>73</v>
      </c>
      <c r="AM596" s="72">
        <v>0</v>
      </c>
      <c r="AN596" s="80" t="s">
        <v>73</v>
      </c>
      <c r="AO596" s="80" t="s">
        <v>73</v>
      </c>
      <c r="AP596" s="80" t="s">
        <v>73</v>
      </c>
      <c r="AQ596" s="102">
        <f t="shared" si="56"/>
        <v>0</v>
      </c>
      <c r="AR596" s="102">
        <f t="shared" si="57"/>
        <v>11361600</v>
      </c>
      <c r="AS596" s="72" t="s">
        <v>319</v>
      </c>
      <c r="AT596" s="76">
        <v>0</v>
      </c>
      <c r="AU596" s="72" t="s">
        <v>319</v>
      </c>
      <c r="AV596" s="76">
        <v>0</v>
      </c>
      <c r="AW596" s="81" t="s">
        <v>73</v>
      </c>
      <c r="AX596" s="82">
        <v>0</v>
      </c>
      <c r="AY596" s="143">
        <f t="shared" si="58"/>
        <v>11361600</v>
      </c>
      <c r="AZ596" s="84">
        <f t="shared" si="59"/>
        <v>0</v>
      </c>
      <c r="BA596" s="85">
        <v>0</v>
      </c>
      <c r="BB596" s="81" t="s">
        <v>73</v>
      </c>
      <c r="BC596" s="72" t="s">
        <v>123</v>
      </c>
      <c r="BD596" s="289" t="s">
        <v>5865</v>
      </c>
      <c r="BE596" s="71" t="s">
        <v>65</v>
      </c>
      <c r="BF596" s="71" t="s">
        <v>65</v>
      </c>
    </row>
    <row r="597" spans="2:58" x14ac:dyDescent="0.25">
      <c r="B597" s="71">
        <v>2025</v>
      </c>
      <c r="C597" s="71">
        <v>891780111</v>
      </c>
      <c r="D597" s="71" t="s">
        <v>63</v>
      </c>
      <c r="E597" s="102" t="s">
        <v>5864</v>
      </c>
      <c r="F597" s="72" t="s">
        <v>5863</v>
      </c>
      <c r="G597" s="72">
        <v>0</v>
      </c>
      <c r="H597" s="72" t="s">
        <v>71</v>
      </c>
      <c r="I597" s="72" t="s">
        <v>2884</v>
      </c>
      <c r="J597" s="104" t="s">
        <v>81</v>
      </c>
      <c r="K597" s="75" t="s">
        <v>5862</v>
      </c>
      <c r="L597" s="76">
        <v>11361600</v>
      </c>
      <c r="M597" s="72" t="s">
        <v>66</v>
      </c>
      <c r="N597" s="75" t="s">
        <v>5861</v>
      </c>
      <c r="O597" s="75">
        <v>1004349134</v>
      </c>
      <c r="P597" s="75">
        <v>1707</v>
      </c>
      <c r="Q597" s="78">
        <v>45870</v>
      </c>
      <c r="R597" s="75">
        <v>7490134800</v>
      </c>
      <c r="S597" s="78">
        <v>45880</v>
      </c>
      <c r="T597" s="76">
        <v>11361600</v>
      </c>
      <c r="U597" s="76">
        <v>27818</v>
      </c>
      <c r="V597" s="72" t="s">
        <v>65</v>
      </c>
      <c r="W597" s="76">
        <v>1082939683</v>
      </c>
      <c r="X597" s="104" t="s">
        <v>2881</v>
      </c>
      <c r="Y597" s="78">
        <v>45880</v>
      </c>
      <c r="Z597" s="78">
        <v>45880</v>
      </c>
      <c r="AA597" s="78" t="s">
        <v>73</v>
      </c>
      <c r="AB597" s="78">
        <v>45991</v>
      </c>
      <c r="AC597" s="102">
        <f t="shared" si="54"/>
        <v>111</v>
      </c>
      <c r="AD597" s="72">
        <v>0</v>
      </c>
      <c r="AE597" s="76">
        <v>0</v>
      </c>
      <c r="AF597" s="72">
        <v>0</v>
      </c>
      <c r="AG597" s="79" t="s">
        <v>73</v>
      </c>
      <c r="AH597" s="102">
        <f t="shared" si="55"/>
        <v>0</v>
      </c>
      <c r="AI597" s="72">
        <v>0</v>
      </c>
      <c r="AJ597" s="76">
        <v>0</v>
      </c>
      <c r="AK597" s="72" t="s">
        <v>73</v>
      </c>
      <c r="AL597" s="80" t="s">
        <v>73</v>
      </c>
      <c r="AM597" s="72">
        <v>0</v>
      </c>
      <c r="AN597" s="80" t="s">
        <v>73</v>
      </c>
      <c r="AO597" s="80" t="s">
        <v>73</v>
      </c>
      <c r="AP597" s="80" t="s">
        <v>73</v>
      </c>
      <c r="AQ597" s="102">
        <f t="shared" si="56"/>
        <v>0</v>
      </c>
      <c r="AR597" s="102">
        <f t="shared" si="57"/>
        <v>11361600</v>
      </c>
      <c r="AS597" s="72" t="s">
        <v>319</v>
      </c>
      <c r="AT597" s="76">
        <v>0</v>
      </c>
      <c r="AU597" s="72" t="s">
        <v>319</v>
      </c>
      <c r="AV597" s="76">
        <v>0</v>
      </c>
      <c r="AW597" s="81" t="s">
        <v>73</v>
      </c>
      <c r="AX597" s="82">
        <v>0</v>
      </c>
      <c r="AY597" s="143">
        <f t="shared" si="58"/>
        <v>11361600</v>
      </c>
      <c r="AZ597" s="84">
        <f t="shared" si="59"/>
        <v>0</v>
      </c>
      <c r="BA597" s="85">
        <v>0</v>
      </c>
      <c r="BB597" s="81" t="s">
        <v>73</v>
      </c>
      <c r="BC597" s="72" t="s">
        <v>123</v>
      </c>
      <c r="BD597" s="289" t="s">
        <v>5860</v>
      </c>
      <c r="BE597" s="71" t="s">
        <v>65</v>
      </c>
      <c r="BF597" s="71" t="s">
        <v>65</v>
      </c>
    </row>
    <row r="598" spans="2:58" x14ac:dyDescent="0.25">
      <c r="B598" s="71">
        <v>2025</v>
      </c>
      <c r="C598" s="71">
        <v>891780111</v>
      </c>
      <c r="D598" s="71" t="s">
        <v>63</v>
      </c>
      <c r="E598" s="102" t="s">
        <v>5859</v>
      </c>
      <c r="F598" s="72" t="s">
        <v>5858</v>
      </c>
      <c r="G598" s="72">
        <v>0</v>
      </c>
      <c r="H598" s="72" t="s">
        <v>71</v>
      </c>
      <c r="I598" s="72" t="s">
        <v>2884</v>
      </c>
      <c r="J598" s="104" t="s">
        <v>81</v>
      </c>
      <c r="K598" s="75" t="s">
        <v>2895</v>
      </c>
      <c r="L598" s="76">
        <v>11361600</v>
      </c>
      <c r="M598" s="72" t="s">
        <v>66</v>
      </c>
      <c r="N598" s="75" t="s">
        <v>5857</v>
      </c>
      <c r="O598" s="75">
        <v>72311390</v>
      </c>
      <c r="P598" s="75">
        <v>1707</v>
      </c>
      <c r="Q598" s="78">
        <v>45870</v>
      </c>
      <c r="R598" s="75">
        <v>7490134800</v>
      </c>
      <c r="S598" s="78">
        <v>45880</v>
      </c>
      <c r="T598" s="76">
        <v>11361600</v>
      </c>
      <c r="U598" s="76">
        <v>27817</v>
      </c>
      <c r="V598" s="72" t="s">
        <v>65</v>
      </c>
      <c r="W598" s="76">
        <v>1082939683</v>
      </c>
      <c r="X598" s="104" t="s">
        <v>2881</v>
      </c>
      <c r="Y598" s="78">
        <v>45880</v>
      </c>
      <c r="Z598" s="78">
        <v>45880</v>
      </c>
      <c r="AA598" s="78" t="s">
        <v>73</v>
      </c>
      <c r="AB598" s="78">
        <v>45991</v>
      </c>
      <c r="AC598" s="102">
        <f t="shared" si="54"/>
        <v>111</v>
      </c>
      <c r="AD598" s="72">
        <v>0</v>
      </c>
      <c r="AE598" s="76">
        <v>0</v>
      </c>
      <c r="AF598" s="72">
        <v>0</v>
      </c>
      <c r="AG598" s="79" t="s">
        <v>73</v>
      </c>
      <c r="AH598" s="102">
        <f t="shared" si="55"/>
        <v>0</v>
      </c>
      <c r="AI598" s="72">
        <v>0</v>
      </c>
      <c r="AJ598" s="76">
        <v>0</v>
      </c>
      <c r="AK598" s="72" t="s">
        <v>73</v>
      </c>
      <c r="AL598" s="80" t="s">
        <v>73</v>
      </c>
      <c r="AM598" s="72">
        <v>0</v>
      </c>
      <c r="AN598" s="80" t="s">
        <v>73</v>
      </c>
      <c r="AO598" s="80" t="s">
        <v>73</v>
      </c>
      <c r="AP598" s="80" t="s">
        <v>73</v>
      </c>
      <c r="AQ598" s="102">
        <f t="shared" si="56"/>
        <v>0</v>
      </c>
      <c r="AR598" s="102">
        <f t="shared" si="57"/>
        <v>11361600</v>
      </c>
      <c r="AS598" s="72" t="s">
        <v>319</v>
      </c>
      <c r="AT598" s="76">
        <v>0</v>
      </c>
      <c r="AU598" s="72" t="s">
        <v>319</v>
      </c>
      <c r="AV598" s="76">
        <v>0</v>
      </c>
      <c r="AW598" s="81" t="s">
        <v>73</v>
      </c>
      <c r="AX598" s="82">
        <v>0</v>
      </c>
      <c r="AY598" s="143">
        <f t="shared" si="58"/>
        <v>11361600</v>
      </c>
      <c r="AZ598" s="84">
        <f t="shared" si="59"/>
        <v>0</v>
      </c>
      <c r="BA598" s="85">
        <v>0</v>
      </c>
      <c r="BB598" s="81" t="s">
        <v>73</v>
      </c>
      <c r="BC598" s="72" t="s">
        <v>123</v>
      </c>
      <c r="BD598" s="289" t="s">
        <v>5856</v>
      </c>
      <c r="BE598" s="71" t="s">
        <v>65</v>
      </c>
      <c r="BF598" s="71" t="s">
        <v>65</v>
      </c>
    </row>
    <row r="599" spans="2:58" x14ac:dyDescent="0.25">
      <c r="B599" s="71">
        <v>2025</v>
      </c>
      <c r="C599" s="71">
        <v>891780111</v>
      </c>
      <c r="D599" s="71" t="s">
        <v>63</v>
      </c>
      <c r="E599" s="102" t="s">
        <v>5855</v>
      </c>
      <c r="F599" s="72" t="s">
        <v>5854</v>
      </c>
      <c r="G599" s="72">
        <v>0</v>
      </c>
      <c r="H599" s="72" t="s">
        <v>71</v>
      </c>
      <c r="I599" s="72" t="s">
        <v>2884</v>
      </c>
      <c r="J599" s="104" t="s">
        <v>81</v>
      </c>
      <c r="K599" s="75" t="s">
        <v>5853</v>
      </c>
      <c r="L599" s="76">
        <v>11361600</v>
      </c>
      <c r="M599" s="72" t="s">
        <v>66</v>
      </c>
      <c r="N599" s="75" t="s">
        <v>5852</v>
      </c>
      <c r="O599" s="75">
        <v>1047048127</v>
      </c>
      <c r="P599" s="75">
        <v>1707</v>
      </c>
      <c r="Q599" s="78">
        <v>45870</v>
      </c>
      <c r="R599" s="75">
        <v>7490134800</v>
      </c>
      <c r="S599" s="78">
        <v>45880</v>
      </c>
      <c r="T599" s="76">
        <v>11361600</v>
      </c>
      <c r="U599" s="76">
        <v>27816</v>
      </c>
      <c r="V599" s="72" t="s">
        <v>65</v>
      </c>
      <c r="W599" s="76">
        <v>1082939683</v>
      </c>
      <c r="X599" s="104" t="s">
        <v>2881</v>
      </c>
      <c r="Y599" s="78">
        <v>45880</v>
      </c>
      <c r="Z599" s="78">
        <v>45880</v>
      </c>
      <c r="AA599" s="78" t="s">
        <v>73</v>
      </c>
      <c r="AB599" s="78">
        <v>45991</v>
      </c>
      <c r="AC599" s="102">
        <f t="shared" si="54"/>
        <v>111</v>
      </c>
      <c r="AD599" s="72">
        <v>0</v>
      </c>
      <c r="AE599" s="76">
        <v>0</v>
      </c>
      <c r="AF599" s="72">
        <v>0</v>
      </c>
      <c r="AG599" s="79" t="s">
        <v>73</v>
      </c>
      <c r="AH599" s="102">
        <f t="shared" si="55"/>
        <v>0</v>
      </c>
      <c r="AI599" s="72">
        <v>0</v>
      </c>
      <c r="AJ599" s="76">
        <v>0</v>
      </c>
      <c r="AK599" s="72" t="s">
        <v>73</v>
      </c>
      <c r="AL599" s="80" t="s">
        <v>73</v>
      </c>
      <c r="AM599" s="72">
        <v>0</v>
      </c>
      <c r="AN599" s="80" t="s">
        <v>73</v>
      </c>
      <c r="AO599" s="80" t="s">
        <v>73</v>
      </c>
      <c r="AP599" s="80" t="s">
        <v>73</v>
      </c>
      <c r="AQ599" s="102">
        <f t="shared" si="56"/>
        <v>0</v>
      </c>
      <c r="AR599" s="102">
        <f t="shared" si="57"/>
        <v>11361600</v>
      </c>
      <c r="AS599" s="72" t="s">
        <v>319</v>
      </c>
      <c r="AT599" s="76">
        <v>0</v>
      </c>
      <c r="AU599" s="72" t="s">
        <v>319</v>
      </c>
      <c r="AV599" s="76">
        <v>0</v>
      </c>
      <c r="AW599" s="81" t="s">
        <v>73</v>
      </c>
      <c r="AX599" s="82">
        <v>0</v>
      </c>
      <c r="AY599" s="143">
        <f t="shared" si="58"/>
        <v>11361600</v>
      </c>
      <c r="AZ599" s="84">
        <f t="shared" si="59"/>
        <v>0</v>
      </c>
      <c r="BA599" s="85">
        <v>0</v>
      </c>
      <c r="BB599" s="81" t="s">
        <v>73</v>
      </c>
      <c r="BC599" s="72" t="s">
        <v>123</v>
      </c>
      <c r="BD599" s="289" t="s">
        <v>5851</v>
      </c>
      <c r="BE599" s="71" t="s">
        <v>65</v>
      </c>
      <c r="BF599" s="71" t="s">
        <v>65</v>
      </c>
    </row>
    <row r="600" spans="2:58" x14ac:dyDescent="0.25">
      <c r="B600" s="71">
        <v>2025</v>
      </c>
      <c r="C600" s="71">
        <v>891780111</v>
      </c>
      <c r="D600" s="71" t="s">
        <v>63</v>
      </c>
      <c r="E600" s="102" t="s">
        <v>5850</v>
      </c>
      <c r="F600" s="72" t="s">
        <v>5849</v>
      </c>
      <c r="G600" s="72">
        <v>0</v>
      </c>
      <c r="H600" s="72" t="s">
        <v>71</v>
      </c>
      <c r="I600" s="72" t="s">
        <v>2884</v>
      </c>
      <c r="J600" s="104" t="s">
        <v>81</v>
      </c>
      <c r="K600" s="75" t="s">
        <v>5848</v>
      </c>
      <c r="L600" s="76">
        <v>11361600</v>
      </c>
      <c r="M600" s="72" t="s">
        <v>66</v>
      </c>
      <c r="N600" s="75" t="s">
        <v>5847</v>
      </c>
      <c r="O600" s="75">
        <v>1050554870</v>
      </c>
      <c r="P600" s="75">
        <v>1707</v>
      </c>
      <c r="Q600" s="78">
        <v>45870</v>
      </c>
      <c r="R600" s="75">
        <v>7490134800</v>
      </c>
      <c r="S600" s="78">
        <v>45880</v>
      </c>
      <c r="T600" s="76">
        <v>11361600</v>
      </c>
      <c r="U600" s="76">
        <v>27815</v>
      </c>
      <c r="V600" s="72" t="s">
        <v>65</v>
      </c>
      <c r="W600" s="76">
        <v>1082939683</v>
      </c>
      <c r="X600" s="104" t="s">
        <v>2881</v>
      </c>
      <c r="Y600" s="78">
        <v>45880</v>
      </c>
      <c r="Z600" s="78">
        <v>45880</v>
      </c>
      <c r="AA600" s="78" t="s">
        <v>73</v>
      </c>
      <c r="AB600" s="78">
        <v>45991</v>
      </c>
      <c r="AC600" s="102">
        <f t="shared" si="54"/>
        <v>111</v>
      </c>
      <c r="AD600" s="72">
        <v>0</v>
      </c>
      <c r="AE600" s="76">
        <v>0</v>
      </c>
      <c r="AF600" s="72">
        <v>0</v>
      </c>
      <c r="AG600" s="79" t="s">
        <v>73</v>
      </c>
      <c r="AH600" s="102">
        <f t="shared" si="55"/>
        <v>0</v>
      </c>
      <c r="AI600" s="72">
        <v>0</v>
      </c>
      <c r="AJ600" s="76">
        <v>0</v>
      </c>
      <c r="AK600" s="72" t="s">
        <v>73</v>
      </c>
      <c r="AL600" s="80" t="s">
        <v>73</v>
      </c>
      <c r="AM600" s="72">
        <v>0</v>
      </c>
      <c r="AN600" s="80" t="s">
        <v>73</v>
      </c>
      <c r="AO600" s="80" t="s">
        <v>73</v>
      </c>
      <c r="AP600" s="80" t="s">
        <v>73</v>
      </c>
      <c r="AQ600" s="102">
        <f t="shared" si="56"/>
        <v>0</v>
      </c>
      <c r="AR600" s="102">
        <f t="shared" si="57"/>
        <v>11361600</v>
      </c>
      <c r="AS600" s="72" t="s">
        <v>319</v>
      </c>
      <c r="AT600" s="76">
        <v>0</v>
      </c>
      <c r="AU600" s="72" t="s">
        <v>319</v>
      </c>
      <c r="AV600" s="76">
        <v>0</v>
      </c>
      <c r="AW600" s="81" t="s">
        <v>73</v>
      </c>
      <c r="AX600" s="82">
        <v>0</v>
      </c>
      <c r="AY600" s="143">
        <f t="shared" si="58"/>
        <v>11361600</v>
      </c>
      <c r="AZ600" s="84">
        <f t="shared" si="59"/>
        <v>0</v>
      </c>
      <c r="BA600" s="85">
        <v>0</v>
      </c>
      <c r="BB600" s="81" t="s">
        <v>73</v>
      </c>
      <c r="BC600" s="72" t="s">
        <v>123</v>
      </c>
      <c r="BD600" s="289" t="s">
        <v>5846</v>
      </c>
      <c r="BE600" s="71" t="s">
        <v>65</v>
      </c>
      <c r="BF600" s="71" t="s">
        <v>65</v>
      </c>
    </row>
    <row r="601" spans="2:58" x14ac:dyDescent="0.25">
      <c r="B601" s="71">
        <v>2025</v>
      </c>
      <c r="C601" s="71">
        <v>891780111</v>
      </c>
      <c r="D601" s="71" t="s">
        <v>63</v>
      </c>
      <c r="E601" s="102" t="s">
        <v>5845</v>
      </c>
      <c r="F601" s="72" t="s">
        <v>5844</v>
      </c>
      <c r="G601" s="72">
        <v>0</v>
      </c>
      <c r="H601" s="72" t="s">
        <v>71</v>
      </c>
      <c r="I601" s="72" t="s">
        <v>2884</v>
      </c>
      <c r="J601" s="104" t="s">
        <v>81</v>
      </c>
      <c r="K601" s="75" t="s">
        <v>2895</v>
      </c>
      <c r="L601" s="76">
        <v>11361600</v>
      </c>
      <c r="M601" s="72" t="s">
        <v>66</v>
      </c>
      <c r="N601" s="75" t="s">
        <v>5843</v>
      </c>
      <c r="O601" s="75">
        <v>8646316</v>
      </c>
      <c r="P601" s="75">
        <v>1707</v>
      </c>
      <c r="Q601" s="78">
        <v>45870</v>
      </c>
      <c r="R601" s="75">
        <v>7490134800</v>
      </c>
      <c r="S601" s="78">
        <v>45880</v>
      </c>
      <c r="T601" s="76">
        <v>11361600</v>
      </c>
      <c r="U601" s="76">
        <v>27814</v>
      </c>
      <c r="V601" s="72" t="s">
        <v>65</v>
      </c>
      <c r="W601" s="76">
        <v>1082939683</v>
      </c>
      <c r="X601" s="104" t="s">
        <v>2881</v>
      </c>
      <c r="Y601" s="78">
        <v>45880</v>
      </c>
      <c r="Z601" s="78">
        <v>45880</v>
      </c>
      <c r="AA601" s="78" t="s">
        <v>73</v>
      </c>
      <c r="AB601" s="78">
        <v>45991</v>
      </c>
      <c r="AC601" s="102">
        <f t="shared" si="54"/>
        <v>111</v>
      </c>
      <c r="AD601" s="72">
        <v>0</v>
      </c>
      <c r="AE601" s="76">
        <v>0</v>
      </c>
      <c r="AF601" s="72">
        <v>0</v>
      </c>
      <c r="AG601" s="79" t="s">
        <v>73</v>
      </c>
      <c r="AH601" s="102">
        <f t="shared" si="55"/>
        <v>0</v>
      </c>
      <c r="AI601" s="72">
        <v>0</v>
      </c>
      <c r="AJ601" s="76">
        <v>0</v>
      </c>
      <c r="AK601" s="72" t="s">
        <v>73</v>
      </c>
      <c r="AL601" s="80" t="s">
        <v>73</v>
      </c>
      <c r="AM601" s="72">
        <v>0</v>
      </c>
      <c r="AN601" s="80" t="s">
        <v>73</v>
      </c>
      <c r="AO601" s="80" t="s">
        <v>73</v>
      </c>
      <c r="AP601" s="80" t="s">
        <v>73</v>
      </c>
      <c r="AQ601" s="102">
        <f t="shared" si="56"/>
        <v>0</v>
      </c>
      <c r="AR601" s="102">
        <f t="shared" si="57"/>
        <v>11361600</v>
      </c>
      <c r="AS601" s="72" t="s">
        <v>319</v>
      </c>
      <c r="AT601" s="76">
        <v>0</v>
      </c>
      <c r="AU601" s="72" t="s">
        <v>319</v>
      </c>
      <c r="AV601" s="76">
        <v>0</v>
      </c>
      <c r="AW601" s="81" t="s">
        <v>73</v>
      </c>
      <c r="AX601" s="82">
        <v>0</v>
      </c>
      <c r="AY601" s="143">
        <f t="shared" si="58"/>
        <v>11361600</v>
      </c>
      <c r="AZ601" s="84">
        <f t="shared" si="59"/>
        <v>0</v>
      </c>
      <c r="BA601" s="85">
        <v>0</v>
      </c>
      <c r="BB601" s="81" t="s">
        <v>73</v>
      </c>
      <c r="BC601" s="72" t="s">
        <v>123</v>
      </c>
      <c r="BD601" s="289" t="s">
        <v>5842</v>
      </c>
      <c r="BE601" s="71" t="s">
        <v>65</v>
      </c>
      <c r="BF601" s="71" t="s">
        <v>65</v>
      </c>
    </row>
    <row r="602" spans="2:58" x14ac:dyDescent="0.25">
      <c r="B602" s="71">
        <v>2025</v>
      </c>
      <c r="C602" s="71">
        <v>891780111</v>
      </c>
      <c r="D602" s="71" t="s">
        <v>63</v>
      </c>
      <c r="E602" s="102" t="s">
        <v>5841</v>
      </c>
      <c r="F602" s="72" t="s">
        <v>5840</v>
      </c>
      <c r="G602" s="72">
        <v>0</v>
      </c>
      <c r="H602" s="72" t="s">
        <v>71</v>
      </c>
      <c r="I602" s="72" t="s">
        <v>2884</v>
      </c>
      <c r="J602" s="104" t="s">
        <v>81</v>
      </c>
      <c r="K602" s="75" t="s">
        <v>4126</v>
      </c>
      <c r="L602" s="76">
        <v>11361600</v>
      </c>
      <c r="M602" s="72" t="s">
        <v>66</v>
      </c>
      <c r="N602" s="75" t="s">
        <v>5839</v>
      </c>
      <c r="O602" s="75">
        <v>91428710</v>
      </c>
      <c r="P602" s="75">
        <v>1707</v>
      </c>
      <c r="Q602" s="78">
        <v>45870</v>
      </c>
      <c r="R602" s="75">
        <v>7490134800</v>
      </c>
      <c r="S602" s="78">
        <v>45880</v>
      </c>
      <c r="T602" s="76">
        <v>11361600</v>
      </c>
      <c r="U602" s="76">
        <v>27813</v>
      </c>
      <c r="V602" s="72" t="s">
        <v>65</v>
      </c>
      <c r="W602" s="76">
        <v>1082939683</v>
      </c>
      <c r="X602" s="104" t="s">
        <v>2881</v>
      </c>
      <c r="Y602" s="78">
        <v>45880</v>
      </c>
      <c r="Z602" s="78">
        <v>45880</v>
      </c>
      <c r="AA602" s="78" t="s">
        <v>73</v>
      </c>
      <c r="AB602" s="78">
        <v>45991</v>
      </c>
      <c r="AC602" s="102">
        <f t="shared" si="54"/>
        <v>111</v>
      </c>
      <c r="AD602" s="72">
        <v>0</v>
      </c>
      <c r="AE602" s="76">
        <v>0</v>
      </c>
      <c r="AF602" s="72">
        <v>0</v>
      </c>
      <c r="AG602" s="79" t="s">
        <v>73</v>
      </c>
      <c r="AH602" s="102">
        <f t="shared" si="55"/>
        <v>0</v>
      </c>
      <c r="AI602" s="72">
        <v>0</v>
      </c>
      <c r="AJ602" s="76">
        <v>0</v>
      </c>
      <c r="AK602" s="72" t="s">
        <v>73</v>
      </c>
      <c r="AL602" s="80" t="s">
        <v>73</v>
      </c>
      <c r="AM602" s="72">
        <v>0</v>
      </c>
      <c r="AN602" s="80" t="s">
        <v>73</v>
      </c>
      <c r="AO602" s="80" t="s">
        <v>73</v>
      </c>
      <c r="AP602" s="80" t="s">
        <v>73</v>
      </c>
      <c r="AQ602" s="102">
        <f t="shared" si="56"/>
        <v>0</v>
      </c>
      <c r="AR602" s="102">
        <f t="shared" si="57"/>
        <v>11361600</v>
      </c>
      <c r="AS602" s="72" t="s">
        <v>319</v>
      </c>
      <c r="AT602" s="76">
        <v>0</v>
      </c>
      <c r="AU602" s="72" t="s">
        <v>319</v>
      </c>
      <c r="AV602" s="76">
        <v>0</v>
      </c>
      <c r="AW602" s="81" t="s">
        <v>73</v>
      </c>
      <c r="AX602" s="82">
        <v>0</v>
      </c>
      <c r="AY602" s="143">
        <f t="shared" si="58"/>
        <v>11361600</v>
      </c>
      <c r="AZ602" s="84">
        <f t="shared" si="59"/>
        <v>0</v>
      </c>
      <c r="BA602" s="85">
        <v>0</v>
      </c>
      <c r="BB602" s="81" t="s">
        <v>73</v>
      </c>
      <c r="BC602" s="72" t="s">
        <v>123</v>
      </c>
      <c r="BD602" s="289" t="s">
        <v>5838</v>
      </c>
      <c r="BE602" s="71" t="s">
        <v>65</v>
      </c>
      <c r="BF602" s="71" t="s">
        <v>65</v>
      </c>
    </row>
    <row r="603" spans="2:58" x14ac:dyDescent="0.25">
      <c r="B603" s="71">
        <v>2025</v>
      </c>
      <c r="C603" s="71">
        <v>891780111</v>
      </c>
      <c r="D603" s="71" t="s">
        <v>63</v>
      </c>
      <c r="E603" s="102" t="s">
        <v>5837</v>
      </c>
      <c r="F603" s="72" t="s">
        <v>5836</v>
      </c>
      <c r="G603" s="72">
        <v>0</v>
      </c>
      <c r="H603" s="72" t="s">
        <v>71</v>
      </c>
      <c r="I603" s="72" t="s">
        <v>2884</v>
      </c>
      <c r="J603" s="104" t="s">
        <v>81</v>
      </c>
      <c r="K603" s="75" t="s">
        <v>4317</v>
      </c>
      <c r="L603" s="76">
        <v>11361600</v>
      </c>
      <c r="M603" s="72" t="s">
        <v>66</v>
      </c>
      <c r="N603" s="75" t="s">
        <v>5835</v>
      </c>
      <c r="O603" s="75">
        <v>73231850</v>
      </c>
      <c r="P603" s="75">
        <v>1707</v>
      </c>
      <c r="Q603" s="78">
        <v>45870</v>
      </c>
      <c r="R603" s="75">
        <v>7490134800</v>
      </c>
      <c r="S603" s="78">
        <v>45880</v>
      </c>
      <c r="T603" s="76">
        <v>11361600</v>
      </c>
      <c r="U603" s="76">
        <v>27812</v>
      </c>
      <c r="V603" s="72" t="s">
        <v>65</v>
      </c>
      <c r="W603" s="76">
        <v>1082939683</v>
      </c>
      <c r="X603" s="104" t="s">
        <v>2881</v>
      </c>
      <c r="Y603" s="78">
        <v>45880</v>
      </c>
      <c r="Z603" s="78">
        <v>45880</v>
      </c>
      <c r="AA603" s="78" t="s">
        <v>73</v>
      </c>
      <c r="AB603" s="78">
        <v>45991</v>
      </c>
      <c r="AC603" s="102">
        <f t="shared" si="54"/>
        <v>111</v>
      </c>
      <c r="AD603" s="72">
        <v>0</v>
      </c>
      <c r="AE603" s="76">
        <v>0</v>
      </c>
      <c r="AF603" s="72">
        <v>0</v>
      </c>
      <c r="AG603" s="79" t="s">
        <v>73</v>
      </c>
      <c r="AH603" s="102">
        <f t="shared" si="55"/>
        <v>0</v>
      </c>
      <c r="AI603" s="72">
        <v>0</v>
      </c>
      <c r="AJ603" s="76">
        <v>0</v>
      </c>
      <c r="AK603" s="72" t="s">
        <v>73</v>
      </c>
      <c r="AL603" s="80" t="s">
        <v>73</v>
      </c>
      <c r="AM603" s="72">
        <v>0</v>
      </c>
      <c r="AN603" s="80" t="s">
        <v>73</v>
      </c>
      <c r="AO603" s="80" t="s">
        <v>73</v>
      </c>
      <c r="AP603" s="80" t="s">
        <v>73</v>
      </c>
      <c r="AQ603" s="102">
        <f t="shared" si="56"/>
        <v>0</v>
      </c>
      <c r="AR603" s="102">
        <f t="shared" si="57"/>
        <v>11361600</v>
      </c>
      <c r="AS603" s="72" t="s">
        <v>319</v>
      </c>
      <c r="AT603" s="76">
        <v>0</v>
      </c>
      <c r="AU603" s="72" t="s">
        <v>319</v>
      </c>
      <c r="AV603" s="76">
        <v>0</v>
      </c>
      <c r="AW603" s="81" t="s">
        <v>73</v>
      </c>
      <c r="AX603" s="82">
        <v>0</v>
      </c>
      <c r="AY603" s="143">
        <f t="shared" si="58"/>
        <v>11361600</v>
      </c>
      <c r="AZ603" s="84">
        <f t="shared" si="59"/>
        <v>0</v>
      </c>
      <c r="BA603" s="85">
        <v>0</v>
      </c>
      <c r="BB603" s="81" t="s">
        <v>73</v>
      </c>
      <c r="BC603" s="72" t="s">
        <v>123</v>
      </c>
      <c r="BD603" s="289" t="s">
        <v>5834</v>
      </c>
      <c r="BE603" s="71" t="s">
        <v>65</v>
      </c>
      <c r="BF603" s="71" t="s">
        <v>65</v>
      </c>
    </row>
    <row r="604" spans="2:58" x14ac:dyDescent="0.25">
      <c r="B604" s="71">
        <v>2025</v>
      </c>
      <c r="C604" s="71">
        <v>891780111</v>
      </c>
      <c r="D604" s="71" t="s">
        <v>63</v>
      </c>
      <c r="E604" s="102" t="s">
        <v>5833</v>
      </c>
      <c r="F604" s="72" t="s">
        <v>5832</v>
      </c>
      <c r="G604" s="72">
        <v>0</v>
      </c>
      <c r="H604" s="72" t="s">
        <v>71</v>
      </c>
      <c r="I604" s="72" t="s">
        <v>2884</v>
      </c>
      <c r="J604" s="104" t="s">
        <v>81</v>
      </c>
      <c r="K604" s="75" t="s">
        <v>5831</v>
      </c>
      <c r="L604" s="76">
        <v>11361600</v>
      </c>
      <c r="M604" s="72" t="s">
        <v>66</v>
      </c>
      <c r="N604" s="75" t="s">
        <v>5830</v>
      </c>
      <c r="O604" s="75">
        <v>78749670</v>
      </c>
      <c r="P604" s="75">
        <v>1707</v>
      </c>
      <c r="Q604" s="78">
        <v>45870</v>
      </c>
      <c r="R604" s="75">
        <v>7490134800</v>
      </c>
      <c r="S604" s="78">
        <v>45880</v>
      </c>
      <c r="T604" s="76">
        <v>11361600</v>
      </c>
      <c r="U604" s="76">
        <v>27811</v>
      </c>
      <c r="V604" s="72" t="s">
        <v>65</v>
      </c>
      <c r="W604" s="76">
        <v>1082939683</v>
      </c>
      <c r="X604" s="104" t="s">
        <v>2881</v>
      </c>
      <c r="Y604" s="78">
        <v>45880</v>
      </c>
      <c r="Z604" s="78">
        <v>45880</v>
      </c>
      <c r="AA604" s="78" t="s">
        <v>73</v>
      </c>
      <c r="AB604" s="78">
        <v>45991</v>
      </c>
      <c r="AC604" s="102">
        <f t="shared" si="54"/>
        <v>111</v>
      </c>
      <c r="AD604" s="72">
        <v>0</v>
      </c>
      <c r="AE604" s="76">
        <v>0</v>
      </c>
      <c r="AF604" s="72">
        <v>0</v>
      </c>
      <c r="AG604" s="79" t="s">
        <v>73</v>
      </c>
      <c r="AH604" s="102">
        <f t="shared" si="55"/>
        <v>0</v>
      </c>
      <c r="AI604" s="72">
        <v>0</v>
      </c>
      <c r="AJ604" s="76">
        <v>0</v>
      </c>
      <c r="AK604" s="72" t="s">
        <v>73</v>
      </c>
      <c r="AL604" s="80" t="s">
        <v>73</v>
      </c>
      <c r="AM604" s="72">
        <v>0</v>
      </c>
      <c r="AN604" s="80" t="s">
        <v>73</v>
      </c>
      <c r="AO604" s="80" t="s">
        <v>73</v>
      </c>
      <c r="AP604" s="80" t="s">
        <v>73</v>
      </c>
      <c r="AQ604" s="102">
        <f t="shared" si="56"/>
        <v>0</v>
      </c>
      <c r="AR604" s="102">
        <f t="shared" si="57"/>
        <v>11361600</v>
      </c>
      <c r="AS604" s="72" t="s">
        <v>319</v>
      </c>
      <c r="AT604" s="76">
        <v>0</v>
      </c>
      <c r="AU604" s="72" t="s">
        <v>319</v>
      </c>
      <c r="AV604" s="76">
        <v>0</v>
      </c>
      <c r="AW604" s="81" t="s">
        <v>73</v>
      </c>
      <c r="AX604" s="82">
        <v>0</v>
      </c>
      <c r="AY604" s="143">
        <f t="shared" si="58"/>
        <v>11361600</v>
      </c>
      <c r="AZ604" s="84">
        <f t="shared" si="59"/>
        <v>0</v>
      </c>
      <c r="BA604" s="85">
        <v>0</v>
      </c>
      <c r="BB604" s="81" t="s">
        <v>73</v>
      </c>
      <c r="BC604" s="72" t="s">
        <v>123</v>
      </c>
      <c r="BD604" s="289" t="s">
        <v>5829</v>
      </c>
      <c r="BE604" s="71" t="s">
        <v>65</v>
      </c>
      <c r="BF604" s="71" t="s">
        <v>65</v>
      </c>
    </row>
    <row r="605" spans="2:58" x14ac:dyDescent="0.25">
      <c r="B605" s="71">
        <v>2025</v>
      </c>
      <c r="C605" s="71">
        <v>891780111</v>
      </c>
      <c r="D605" s="71" t="s">
        <v>63</v>
      </c>
      <c r="E605" s="102" t="s">
        <v>5828</v>
      </c>
      <c r="F605" s="72" t="s">
        <v>5827</v>
      </c>
      <c r="G605" s="72">
        <v>0</v>
      </c>
      <c r="H605" s="72" t="s">
        <v>71</v>
      </c>
      <c r="I605" s="72" t="s">
        <v>2884</v>
      </c>
      <c r="J605" s="104" t="s">
        <v>81</v>
      </c>
      <c r="K605" s="75" t="s">
        <v>3913</v>
      </c>
      <c r="L605" s="76">
        <v>11361600</v>
      </c>
      <c r="M605" s="72" t="s">
        <v>66</v>
      </c>
      <c r="N605" s="75" t="s">
        <v>5826</v>
      </c>
      <c r="O605" s="75">
        <v>1233493072</v>
      </c>
      <c r="P605" s="75">
        <v>1707</v>
      </c>
      <c r="Q605" s="78">
        <v>45870</v>
      </c>
      <c r="R605" s="75">
        <v>7490134800</v>
      </c>
      <c r="S605" s="78">
        <v>45880</v>
      </c>
      <c r="T605" s="76">
        <v>11361600</v>
      </c>
      <c r="U605" s="76">
        <v>27810</v>
      </c>
      <c r="V605" s="72" t="s">
        <v>65</v>
      </c>
      <c r="W605" s="76">
        <v>1082939683</v>
      </c>
      <c r="X605" s="104" t="s">
        <v>2881</v>
      </c>
      <c r="Y605" s="78">
        <v>45880</v>
      </c>
      <c r="Z605" s="78">
        <v>45880</v>
      </c>
      <c r="AA605" s="78" t="s">
        <v>73</v>
      </c>
      <c r="AB605" s="78">
        <v>45991</v>
      </c>
      <c r="AC605" s="102">
        <f t="shared" si="54"/>
        <v>111</v>
      </c>
      <c r="AD605" s="72">
        <v>0</v>
      </c>
      <c r="AE605" s="76">
        <v>0</v>
      </c>
      <c r="AF605" s="72">
        <v>0</v>
      </c>
      <c r="AG605" s="79" t="s">
        <v>73</v>
      </c>
      <c r="AH605" s="102">
        <f t="shared" si="55"/>
        <v>0</v>
      </c>
      <c r="AI605" s="72">
        <v>0</v>
      </c>
      <c r="AJ605" s="76">
        <v>0</v>
      </c>
      <c r="AK605" s="72" t="s">
        <v>73</v>
      </c>
      <c r="AL605" s="80" t="s">
        <v>73</v>
      </c>
      <c r="AM605" s="72">
        <v>0</v>
      </c>
      <c r="AN605" s="80" t="s">
        <v>73</v>
      </c>
      <c r="AO605" s="80" t="s">
        <v>73</v>
      </c>
      <c r="AP605" s="80" t="s">
        <v>73</v>
      </c>
      <c r="AQ605" s="102">
        <f t="shared" si="56"/>
        <v>0</v>
      </c>
      <c r="AR605" s="102">
        <f t="shared" si="57"/>
        <v>11361600</v>
      </c>
      <c r="AS605" s="72" t="s">
        <v>319</v>
      </c>
      <c r="AT605" s="76">
        <v>0</v>
      </c>
      <c r="AU605" s="72" t="s">
        <v>319</v>
      </c>
      <c r="AV605" s="76">
        <v>0</v>
      </c>
      <c r="AW605" s="81" t="s">
        <v>73</v>
      </c>
      <c r="AX605" s="82">
        <v>0</v>
      </c>
      <c r="AY605" s="143">
        <f t="shared" si="58"/>
        <v>11361600</v>
      </c>
      <c r="AZ605" s="84">
        <f t="shared" si="59"/>
        <v>0</v>
      </c>
      <c r="BA605" s="85">
        <v>0</v>
      </c>
      <c r="BB605" s="81" t="s">
        <v>73</v>
      </c>
      <c r="BC605" s="72" t="s">
        <v>123</v>
      </c>
      <c r="BD605" s="289" t="s">
        <v>5825</v>
      </c>
      <c r="BE605" s="71" t="s">
        <v>65</v>
      </c>
      <c r="BF605" s="71" t="s">
        <v>65</v>
      </c>
    </row>
    <row r="606" spans="2:58" x14ac:dyDescent="0.25">
      <c r="B606" s="71">
        <v>2025</v>
      </c>
      <c r="C606" s="71">
        <v>891780111</v>
      </c>
      <c r="D606" s="71" t="s">
        <v>63</v>
      </c>
      <c r="E606" s="102" t="s">
        <v>5824</v>
      </c>
      <c r="F606" s="72" t="s">
        <v>5823</v>
      </c>
      <c r="G606" s="72">
        <v>0</v>
      </c>
      <c r="H606" s="72" t="s">
        <v>71</v>
      </c>
      <c r="I606" s="72" t="s">
        <v>2884</v>
      </c>
      <c r="J606" s="104" t="s">
        <v>81</v>
      </c>
      <c r="K606" s="75" t="s">
        <v>5822</v>
      </c>
      <c r="L606" s="76">
        <v>11361600</v>
      </c>
      <c r="M606" s="72" t="s">
        <v>66</v>
      </c>
      <c r="N606" s="75" t="s">
        <v>5821</v>
      </c>
      <c r="O606" s="75">
        <v>91324119</v>
      </c>
      <c r="P606" s="75">
        <v>1707</v>
      </c>
      <c r="Q606" s="78">
        <v>45870</v>
      </c>
      <c r="R606" s="75">
        <v>7490134800</v>
      </c>
      <c r="S606" s="78">
        <v>45881</v>
      </c>
      <c r="T606" s="76">
        <v>11361600</v>
      </c>
      <c r="U606" s="76">
        <v>27947</v>
      </c>
      <c r="V606" s="72" t="s">
        <v>65</v>
      </c>
      <c r="W606" s="76">
        <v>1082939683</v>
      </c>
      <c r="X606" s="104" t="s">
        <v>2881</v>
      </c>
      <c r="Y606" s="78">
        <v>45880</v>
      </c>
      <c r="Z606" s="78">
        <v>45881</v>
      </c>
      <c r="AA606" s="78" t="s">
        <v>73</v>
      </c>
      <c r="AB606" s="78">
        <v>45991</v>
      </c>
      <c r="AC606" s="102">
        <f t="shared" si="54"/>
        <v>110</v>
      </c>
      <c r="AD606" s="72">
        <v>0</v>
      </c>
      <c r="AE606" s="76">
        <v>0</v>
      </c>
      <c r="AF606" s="72">
        <v>0</v>
      </c>
      <c r="AG606" s="79" t="s">
        <v>73</v>
      </c>
      <c r="AH606" s="102">
        <f t="shared" si="55"/>
        <v>0</v>
      </c>
      <c r="AI606" s="72">
        <v>0</v>
      </c>
      <c r="AJ606" s="76">
        <v>0</v>
      </c>
      <c r="AK606" s="72" t="s">
        <v>73</v>
      </c>
      <c r="AL606" s="80" t="s">
        <v>73</v>
      </c>
      <c r="AM606" s="72">
        <v>0</v>
      </c>
      <c r="AN606" s="80" t="s">
        <v>73</v>
      </c>
      <c r="AO606" s="80" t="s">
        <v>73</v>
      </c>
      <c r="AP606" s="80" t="s">
        <v>73</v>
      </c>
      <c r="AQ606" s="102">
        <f t="shared" si="56"/>
        <v>0</v>
      </c>
      <c r="AR606" s="102">
        <f t="shared" si="57"/>
        <v>11361600</v>
      </c>
      <c r="AS606" s="72" t="s">
        <v>319</v>
      </c>
      <c r="AT606" s="76">
        <v>0</v>
      </c>
      <c r="AU606" s="72" t="s">
        <v>319</v>
      </c>
      <c r="AV606" s="76">
        <v>0</v>
      </c>
      <c r="AW606" s="81" t="s">
        <v>73</v>
      </c>
      <c r="AX606" s="82">
        <v>0</v>
      </c>
      <c r="AY606" s="143">
        <f t="shared" si="58"/>
        <v>11361600</v>
      </c>
      <c r="AZ606" s="84">
        <f t="shared" si="59"/>
        <v>0</v>
      </c>
      <c r="BA606" s="85">
        <v>0</v>
      </c>
      <c r="BB606" s="81" t="s">
        <v>73</v>
      </c>
      <c r="BC606" s="72" t="s">
        <v>123</v>
      </c>
      <c r="BD606" s="289" t="s">
        <v>5820</v>
      </c>
      <c r="BE606" s="71" t="s">
        <v>65</v>
      </c>
      <c r="BF606" s="71" t="s">
        <v>65</v>
      </c>
    </row>
    <row r="607" spans="2:58" x14ac:dyDescent="0.25">
      <c r="B607" s="71">
        <v>2025</v>
      </c>
      <c r="C607" s="71">
        <v>891780111</v>
      </c>
      <c r="D607" s="71" t="s">
        <v>63</v>
      </c>
      <c r="E607" s="102" t="s">
        <v>5819</v>
      </c>
      <c r="F607" s="72" t="s">
        <v>5818</v>
      </c>
      <c r="G607" s="72">
        <v>0</v>
      </c>
      <c r="H607" s="72" t="s">
        <v>71</v>
      </c>
      <c r="I607" s="72" t="s">
        <v>2884</v>
      </c>
      <c r="J607" s="104" t="s">
        <v>81</v>
      </c>
      <c r="K607" s="75" t="s">
        <v>3913</v>
      </c>
      <c r="L607" s="76">
        <v>11361600</v>
      </c>
      <c r="M607" s="72" t="s">
        <v>66</v>
      </c>
      <c r="N607" s="75" t="s">
        <v>5817</v>
      </c>
      <c r="O607" s="75">
        <v>1050919256</v>
      </c>
      <c r="P607" s="75">
        <v>1707</v>
      </c>
      <c r="Q607" s="78">
        <v>45870</v>
      </c>
      <c r="R607" s="75">
        <v>7490134800</v>
      </c>
      <c r="S607" s="78">
        <v>45881</v>
      </c>
      <c r="T607" s="76">
        <v>11361600</v>
      </c>
      <c r="U607" s="76">
        <v>27946</v>
      </c>
      <c r="V607" s="72" t="s">
        <v>65</v>
      </c>
      <c r="W607" s="76">
        <v>1082939683</v>
      </c>
      <c r="X607" s="104" t="s">
        <v>2881</v>
      </c>
      <c r="Y607" s="78">
        <v>45880</v>
      </c>
      <c r="Z607" s="78">
        <v>45881</v>
      </c>
      <c r="AA607" s="78" t="s">
        <v>73</v>
      </c>
      <c r="AB607" s="78">
        <v>45991</v>
      </c>
      <c r="AC607" s="102">
        <f t="shared" si="54"/>
        <v>110</v>
      </c>
      <c r="AD607" s="72">
        <v>0</v>
      </c>
      <c r="AE607" s="76">
        <v>0</v>
      </c>
      <c r="AF607" s="72">
        <v>0</v>
      </c>
      <c r="AG607" s="79" t="s">
        <v>73</v>
      </c>
      <c r="AH607" s="102">
        <f t="shared" si="55"/>
        <v>0</v>
      </c>
      <c r="AI607" s="72">
        <v>0</v>
      </c>
      <c r="AJ607" s="76">
        <v>0</v>
      </c>
      <c r="AK607" s="72" t="s">
        <v>73</v>
      </c>
      <c r="AL607" s="80" t="s">
        <v>73</v>
      </c>
      <c r="AM607" s="72">
        <v>0</v>
      </c>
      <c r="AN607" s="80" t="s">
        <v>73</v>
      </c>
      <c r="AO607" s="80" t="s">
        <v>73</v>
      </c>
      <c r="AP607" s="80" t="s">
        <v>73</v>
      </c>
      <c r="AQ607" s="102">
        <f t="shared" si="56"/>
        <v>0</v>
      </c>
      <c r="AR607" s="102">
        <f t="shared" si="57"/>
        <v>11361600</v>
      </c>
      <c r="AS607" s="72" t="s">
        <v>319</v>
      </c>
      <c r="AT607" s="76">
        <v>0</v>
      </c>
      <c r="AU607" s="72" t="s">
        <v>319</v>
      </c>
      <c r="AV607" s="76">
        <v>0</v>
      </c>
      <c r="AW607" s="81" t="s">
        <v>73</v>
      </c>
      <c r="AX607" s="82">
        <v>0</v>
      </c>
      <c r="AY607" s="143">
        <f t="shared" si="58"/>
        <v>11361600</v>
      </c>
      <c r="AZ607" s="84">
        <f t="shared" si="59"/>
        <v>0</v>
      </c>
      <c r="BA607" s="85">
        <v>0</v>
      </c>
      <c r="BB607" s="81" t="s">
        <v>73</v>
      </c>
      <c r="BC607" s="72" t="s">
        <v>123</v>
      </c>
      <c r="BD607" s="289" t="s">
        <v>5816</v>
      </c>
      <c r="BE607" s="71" t="s">
        <v>65</v>
      </c>
      <c r="BF607" s="71" t="s">
        <v>65</v>
      </c>
    </row>
    <row r="608" spans="2:58" ht="15.6" customHeight="1" x14ac:dyDescent="0.25">
      <c r="B608" s="71">
        <v>2025</v>
      </c>
      <c r="C608" s="71">
        <v>891780111</v>
      </c>
      <c r="D608" s="71" t="s">
        <v>63</v>
      </c>
      <c r="E608" s="102" t="s">
        <v>5815</v>
      </c>
      <c r="F608" s="72" t="s">
        <v>5814</v>
      </c>
      <c r="G608" s="72">
        <v>0</v>
      </c>
      <c r="H608" s="72" t="s">
        <v>71</v>
      </c>
      <c r="I608" s="72" t="s">
        <v>2884</v>
      </c>
      <c r="J608" s="104" t="s">
        <v>81</v>
      </c>
      <c r="K608" s="75" t="s">
        <v>2895</v>
      </c>
      <c r="L608" s="76">
        <v>11361600</v>
      </c>
      <c r="M608" s="72" t="s">
        <v>66</v>
      </c>
      <c r="N608" s="75" t="s">
        <v>5813</v>
      </c>
      <c r="O608" s="75">
        <v>1052704250</v>
      </c>
      <c r="P608" s="75">
        <v>1707</v>
      </c>
      <c r="Q608" s="78">
        <v>45870</v>
      </c>
      <c r="R608" s="75">
        <v>7490134800</v>
      </c>
      <c r="S608" s="78">
        <v>45881</v>
      </c>
      <c r="T608" s="76">
        <v>11361600</v>
      </c>
      <c r="U608" s="76">
        <v>27945</v>
      </c>
      <c r="V608" s="72" t="s">
        <v>65</v>
      </c>
      <c r="W608" s="76">
        <v>1082939683</v>
      </c>
      <c r="X608" s="104" t="s">
        <v>2881</v>
      </c>
      <c r="Y608" s="78">
        <v>45880</v>
      </c>
      <c r="Z608" s="78">
        <v>45881</v>
      </c>
      <c r="AA608" s="78" t="s">
        <v>73</v>
      </c>
      <c r="AB608" s="78">
        <v>45991</v>
      </c>
      <c r="AC608" s="102">
        <f t="shared" si="54"/>
        <v>110</v>
      </c>
      <c r="AD608" s="72">
        <v>0</v>
      </c>
      <c r="AE608" s="76">
        <v>0</v>
      </c>
      <c r="AF608" s="72">
        <v>0</v>
      </c>
      <c r="AG608" s="79" t="s">
        <v>73</v>
      </c>
      <c r="AH608" s="102">
        <f t="shared" si="55"/>
        <v>0</v>
      </c>
      <c r="AI608" s="72">
        <v>0</v>
      </c>
      <c r="AJ608" s="76">
        <v>0</v>
      </c>
      <c r="AK608" s="72" t="s">
        <v>73</v>
      </c>
      <c r="AL608" s="80" t="s">
        <v>73</v>
      </c>
      <c r="AM608" s="72">
        <v>0</v>
      </c>
      <c r="AN608" s="80" t="s">
        <v>73</v>
      </c>
      <c r="AO608" s="80" t="s">
        <v>73</v>
      </c>
      <c r="AP608" s="80" t="s">
        <v>73</v>
      </c>
      <c r="AQ608" s="102">
        <f t="shared" si="56"/>
        <v>0</v>
      </c>
      <c r="AR608" s="102">
        <f t="shared" si="57"/>
        <v>11361600</v>
      </c>
      <c r="AS608" s="72" t="s">
        <v>319</v>
      </c>
      <c r="AT608" s="76">
        <v>0</v>
      </c>
      <c r="AU608" s="72" t="s">
        <v>319</v>
      </c>
      <c r="AV608" s="76">
        <v>0</v>
      </c>
      <c r="AW608" s="81" t="s">
        <v>73</v>
      </c>
      <c r="AX608" s="82">
        <v>0</v>
      </c>
      <c r="AY608" s="143">
        <f t="shared" si="58"/>
        <v>11361600</v>
      </c>
      <c r="AZ608" s="84">
        <f t="shared" si="59"/>
        <v>0</v>
      </c>
      <c r="BA608" s="85">
        <v>0</v>
      </c>
      <c r="BB608" s="81" t="s">
        <v>73</v>
      </c>
      <c r="BC608" s="72" t="s">
        <v>123</v>
      </c>
      <c r="BD608" s="289" t="s">
        <v>5812</v>
      </c>
      <c r="BE608" s="71" t="s">
        <v>65</v>
      </c>
      <c r="BF608" s="71" t="s">
        <v>65</v>
      </c>
    </row>
    <row r="609" spans="2:58" x14ac:dyDescent="0.25">
      <c r="B609" s="71">
        <v>2025</v>
      </c>
      <c r="C609" s="71">
        <v>891780111</v>
      </c>
      <c r="D609" s="71" t="s">
        <v>63</v>
      </c>
      <c r="E609" s="102" t="s">
        <v>5811</v>
      </c>
      <c r="F609" s="72" t="s">
        <v>5810</v>
      </c>
      <c r="G609" s="72">
        <v>0</v>
      </c>
      <c r="H609" s="72" t="s">
        <v>71</v>
      </c>
      <c r="I609" s="72" t="s">
        <v>2884</v>
      </c>
      <c r="J609" s="104" t="s">
        <v>81</v>
      </c>
      <c r="K609" s="75" t="s">
        <v>3913</v>
      </c>
      <c r="L609" s="76">
        <v>11361600</v>
      </c>
      <c r="M609" s="72" t="s">
        <v>66</v>
      </c>
      <c r="N609" s="75" t="s">
        <v>5809</v>
      </c>
      <c r="O609" s="75">
        <v>1003214005</v>
      </c>
      <c r="P609" s="75">
        <v>1707</v>
      </c>
      <c r="Q609" s="78">
        <v>45870</v>
      </c>
      <c r="R609" s="75">
        <v>7490134800</v>
      </c>
      <c r="S609" s="78">
        <v>45881</v>
      </c>
      <c r="T609" s="76">
        <v>11361600</v>
      </c>
      <c r="U609" s="76">
        <v>27944</v>
      </c>
      <c r="V609" s="72" t="s">
        <v>65</v>
      </c>
      <c r="W609" s="76">
        <v>1082939683</v>
      </c>
      <c r="X609" s="104" t="s">
        <v>2881</v>
      </c>
      <c r="Y609" s="78">
        <v>45880</v>
      </c>
      <c r="Z609" s="78">
        <v>45881</v>
      </c>
      <c r="AA609" s="78" t="s">
        <v>73</v>
      </c>
      <c r="AB609" s="78">
        <v>45991</v>
      </c>
      <c r="AC609" s="102">
        <f t="shared" si="54"/>
        <v>110</v>
      </c>
      <c r="AD609" s="72">
        <v>0</v>
      </c>
      <c r="AE609" s="76">
        <v>0</v>
      </c>
      <c r="AF609" s="72">
        <v>0</v>
      </c>
      <c r="AG609" s="79" t="s">
        <v>73</v>
      </c>
      <c r="AH609" s="102">
        <f t="shared" si="55"/>
        <v>0</v>
      </c>
      <c r="AI609" s="72">
        <v>0</v>
      </c>
      <c r="AJ609" s="76">
        <v>0</v>
      </c>
      <c r="AK609" s="72" t="s">
        <v>73</v>
      </c>
      <c r="AL609" s="80" t="s">
        <v>73</v>
      </c>
      <c r="AM609" s="72">
        <v>0</v>
      </c>
      <c r="AN609" s="80" t="s">
        <v>73</v>
      </c>
      <c r="AO609" s="80" t="s">
        <v>73</v>
      </c>
      <c r="AP609" s="80" t="s">
        <v>73</v>
      </c>
      <c r="AQ609" s="102">
        <f t="shared" si="56"/>
        <v>0</v>
      </c>
      <c r="AR609" s="102">
        <f t="shared" si="57"/>
        <v>11361600</v>
      </c>
      <c r="AS609" s="72" t="s">
        <v>319</v>
      </c>
      <c r="AT609" s="76">
        <v>0</v>
      </c>
      <c r="AU609" s="72" t="s">
        <v>319</v>
      </c>
      <c r="AV609" s="76">
        <v>0</v>
      </c>
      <c r="AW609" s="81" t="s">
        <v>73</v>
      </c>
      <c r="AX609" s="82">
        <v>0</v>
      </c>
      <c r="AY609" s="143">
        <f t="shared" si="58"/>
        <v>11361600</v>
      </c>
      <c r="AZ609" s="84">
        <f t="shared" si="59"/>
        <v>0</v>
      </c>
      <c r="BA609" s="85">
        <v>0</v>
      </c>
      <c r="BB609" s="81" t="s">
        <v>73</v>
      </c>
      <c r="BC609" s="72" t="s">
        <v>123</v>
      </c>
      <c r="BD609" s="289" t="s">
        <v>5808</v>
      </c>
      <c r="BE609" s="71" t="s">
        <v>65</v>
      </c>
      <c r="BF609" s="71" t="s">
        <v>65</v>
      </c>
    </row>
    <row r="610" spans="2:58" x14ac:dyDescent="0.25">
      <c r="B610" s="71">
        <v>2025</v>
      </c>
      <c r="C610" s="71">
        <v>891780111</v>
      </c>
      <c r="D610" s="71" t="s">
        <v>63</v>
      </c>
      <c r="E610" s="102" t="s">
        <v>5807</v>
      </c>
      <c r="F610" s="72" t="s">
        <v>5806</v>
      </c>
      <c r="G610" s="72">
        <v>0</v>
      </c>
      <c r="H610" s="72" t="s">
        <v>71</v>
      </c>
      <c r="I610" s="72" t="s">
        <v>2884</v>
      </c>
      <c r="J610" s="104" t="s">
        <v>81</v>
      </c>
      <c r="K610" s="75" t="s">
        <v>3913</v>
      </c>
      <c r="L610" s="76">
        <v>11361600</v>
      </c>
      <c r="M610" s="72" t="s">
        <v>66</v>
      </c>
      <c r="N610" s="75" t="s">
        <v>5805</v>
      </c>
      <c r="O610" s="75">
        <v>1046430783</v>
      </c>
      <c r="P610" s="75">
        <v>1707</v>
      </c>
      <c r="Q610" s="78">
        <v>45870</v>
      </c>
      <c r="R610" s="75">
        <v>7490134800</v>
      </c>
      <c r="S610" s="78">
        <v>45882</v>
      </c>
      <c r="T610" s="76">
        <v>11361600</v>
      </c>
      <c r="U610" s="76">
        <v>28100</v>
      </c>
      <c r="V610" s="72" t="s">
        <v>65</v>
      </c>
      <c r="W610" s="76">
        <v>1082939683</v>
      </c>
      <c r="X610" s="104" t="s">
        <v>2881</v>
      </c>
      <c r="Y610" s="78">
        <v>45880</v>
      </c>
      <c r="Z610" s="78">
        <v>45882</v>
      </c>
      <c r="AA610" s="78" t="s">
        <v>73</v>
      </c>
      <c r="AB610" s="78">
        <v>45991</v>
      </c>
      <c r="AC610" s="102">
        <f t="shared" si="54"/>
        <v>109</v>
      </c>
      <c r="AD610" s="72">
        <v>0</v>
      </c>
      <c r="AE610" s="76">
        <v>0</v>
      </c>
      <c r="AF610" s="72">
        <v>0</v>
      </c>
      <c r="AG610" s="79" t="s">
        <v>73</v>
      </c>
      <c r="AH610" s="102">
        <f t="shared" si="55"/>
        <v>0</v>
      </c>
      <c r="AI610" s="72">
        <v>0</v>
      </c>
      <c r="AJ610" s="76">
        <v>0</v>
      </c>
      <c r="AK610" s="72" t="s">
        <v>73</v>
      </c>
      <c r="AL610" s="80" t="s">
        <v>73</v>
      </c>
      <c r="AM610" s="72">
        <v>0</v>
      </c>
      <c r="AN610" s="80" t="s">
        <v>73</v>
      </c>
      <c r="AO610" s="80" t="s">
        <v>73</v>
      </c>
      <c r="AP610" s="80" t="s">
        <v>73</v>
      </c>
      <c r="AQ610" s="102">
        <f t="shared" si="56"/>
        <v>0</v>
      </c>
      <c r="AR610" s="102">
        <f t="shared" si="57"/>
        <v>11361600</v>
      </c>
      <c r="AS610" s="72" t="s">
        <v>319</v>
      </c>
      <c r="AT610" s="76">
        <v>0</v>
      </c>
      <c r="AU610" s="72" t="s">
        <v>319</v>
      </c>
      <c r="AV610" s="76">
        <v>0</v>
      </c>
      <c r="AW610" s="81" t="s">
        <v>73</v>
      </c>
      <c r="AX610" s="82">
        <v>0</v>
      </c>
      <c r="AY610" s="143">
        <f t="shared" si="58"/>
        <v>11361600</v>
      </c>
      <c r="AZ610" s="84">
        <f t="shared" si="59"/>
        <v>0</v>
      </c>
      <c r="BA610" s="85">
        <v>0</v>
      </c>
      <c r="BB610" s="81" t="s">
        <v>73</v>
      </c>
      <c r="BC610" s="72" t="s">
        <v>123</v>
      </c>
      <c r="BD610" s="289" t="s">
        <v>5804</v>
      </c>
      <c r="BE610" s="71" t="s">
        <v>65</v>
      </c>
      <c r="BF610" s="71" t="s">
        <v>65</v>
      </c>
    </row>
    <row r="611" spans="2:58" x14ac:dyDescent="0.25">
      <c r="B611" s="71">
        <v>2025</v>
      </c>
      <c r="C611" s="71">
        <v>891780111</v>
      </c>
      <c r="D611" s="71" t="s">
        <v>63</v>
      </c>
      <c r="E611" s="102" t="s">
        <v>5803</v>
      </c>
      <c r="F611" s="72" t="s">
        <v>5802</v>
      </c>
      <c r="G611" s="72">
        <v>0</v>
      </c>
      <c r="H611" s="72" t="s">
        <v>71</v>
      </c>
      <c r="I611" s="72" t="s">
        <v>2884</v>
      </c>
      <c r="J611" s="104" t="s">
        <v>81</v>
      </c>
      <c r="K611" s="75" t="s">
        <v>3414</v>
      </c>
      <c r="L611" s="76">
        <v>11361600</v>
      </c>
      <c r="M611" s="72" t="s">
        <v>66</v>
      </c>
      <c r="N611" s="75" t="s">
        <v>5801</v>
      </c>
      <c r="O611" s="75">
        <v>9024532</v>
      </c>
      <c r="P611" s="75">
        <v>1707</v>
      </c>
      <c r="Q611" s="78">
        <v>45870</v>
      </c>
      <c r="R611" s="75">
        <v>7490134800</v>
      </c>
      <c r="S611" s="78">
        <v>45881</v>
      </c>
      <c r="T611" s="76">
        <v>11361600</v>
      </c>
      <c r="U611" s="76">
        <v>27941</v>
      </c>
      <c r="V611" s="72" t="s">
        <v>65</v>
      </c>
      <c r="W611" s="76">
        <v>1082939683</v>
      </c>
      <c r="X611" s="104" t="s">
        <v>2881</v>
      </c>
      <c r="Y611" s="78">
        <v>45880</v>
      </c>
      <c r="Z611" s="78">
        <v>45881</v>
      </c>
      <c r="AA611" s="78" t="s">
        <v>73</v>
      </c>
      <c r="AB611" s="78">
        <v>45991</v>
      </c>
      <c r="AC611" s="102">
        <f t="shared" si="54"/>
        <v>110</v>
      </c>
      <c r="AD611" s="72">
        <v>0</v>
      </c>
      <c r="AE611" s="76">
        <v>0</v>
      </c>
      <c r="AF611" s="72">
        <v>0</v>
      </c>
      <c r="AG611" s="79" t="s">
        <v>73</v>
      </c>
      <c r="AH611" s="102">
        <f t="shared" si="55"/>
        <v>0</v>
      </c>
      <c r="AI611" s="72">
        <v>0</v>
      </c>
      <c r="AJ611" s="76">
        <v>0</v>
      </c>
      <c r="AK611" s="72" t="s">
        <v>73</v>
      </c>
      <c r="AL611" s="80" t="s">
        <v>73</v>
      </c>
      <c r="AM611" s="72">
        <v>0</v>
      </c>
      <c r="AN611" s="80" t="s">
        <v>73</v>
      </c>
      <c r="AO611" s="80" t="s">
        <v>73</v>
      </c>
      <c r="AP611" s="80" t="s">
        <v>73</v>
      </c>
      <c r="AQ611" s="102">
        <f t="shared" si="56"/>
        <v>0</v>
      </c>
      <c r="AR611" s="102">
        <f t="shared" si="57"/>
        <v>11361600</v>
      </c>
      <c r="AS611" s="72" t="s">
        <v>319</v>
      </c>
      <c r="AT611" s="76">
        <v>0</v>
      </c>
      <c r="AU611" s="72" t="s">
        <v>319</v>
      </c>
      <c r="AV611" s="76">
        <v>0</v>
      </c>
      <c r="AW611" s="81" t="s">
        <v>73</v>
      </c>
      <c r="AX611" s="82">
        <v>0</v>
      </c>
      <c r="AY611" s="143">
        <f t="shared" si="58"/>
        <v>11361600</v>
      </c>
      <c r="AZ611" s="84">
        <f t="shared" si="59"/>
        <v>0</v>
      </c>
      <c r="BA611" s="85">
        <v>0</v>
      </c>
      <c r="BB611" s="81" t="s">
        <v>73</v>
      </c>
      <c r="BC611" s="72" t="s">
        <v>123</v>
      </c>
      <c r="BD611" s="230" t="s">
        <v>5800</v>
      </c>
      <c r="BE611" s="71" t="s">
        <v>65</v>
      </c>
      <c r="BF611" s="71" t="s">
        <v>65</v>
      </c>
    </row>
    <row r="612" spans="2:58" x14ac:dyDescent="0.25">
      <c r="B612" s="71">
        <v>2025</v>
      </c>
      <c r="C612" s="71">
        <v>891780111</v>
      </c>
      <c r="D612" s="71" t="s">
        <v>63</v>
      </c>
      <c r="E612" s="102" t="s">
        <v>5799</v>
      </c>
      <c r="F612" s="72" t="s">
        <v>5798</v>
      </c>
      <c r="G612" s="72">
        <v>0</v>
      </c>
      <c r="H612" s="72" t="s">
        <v>71</v>
      </c>
      <c r="I612" s="72" t="s">
        <v>2884</v>
      </c>
      <c r="J612" s="104" t="s">
        <v>81</v>
      </c>
      <c r="K612" s="75" t="s">
        <v>2895</v>
      </c>
      <c r="L612" s="76">
        <v>11361600</v>
      </c>
      <c r="M612" s="72" t="s">
        <v>66</v>
      </c>
      <c r="N612" s="75" t="s">
        <v>5797</v>
      </c>
      <c r="O612" s="75">
        <v>1140835601</v>
      </c>
      <c r="P612" s="75">
        <v>1707</v>
      </c>
      <c r="Q612" s="78">
        <v>45870</v>
      </c>
      <c r="R612" s="75">
        <v>7490134800</v>
      </c>
      <c r="S612" s="78">
        <v>45881</v>
      </c>
      <c r="T612" s="76">
        <v>11361600</v>
      </c>
      <c r="U612" s="76">
        <v>27943</v>
      </c>
      <c r="V612" s="72" t="s">
        <v>65</v>
      </c>
      <c r="W612" s="76">
        <v>1082939683</v>
      </c>
      <c r="X612" s="104" t="s">
        <v>2881</v>
      </c>
      <c r="Y612" s="78">
        <v>45880</v>
      </c>
      <c r="Z612" s="78">
        <v>45881</v>
      </c>
      <c r="AA612" s="78" t="s">
        <v>73</v>
      </c>
      <c r="AB612" s="78">
        <v>45991</v>
      </c>
      <c r="AC612" s="102">
        <f t="shared" si="54"/>
        <v>110</v>
      </c>
      <c r="AD612" s="72">
        <v>0</v>
      </c>
      <c r="AE612" s="76">
        <v>0</v>
      </c>
      <c r="AF612" s="72">
        <v>0</v>
      </c>
      <c r="AG612" s="79" t="s">
        <v>73</v>
      </c>
      <c r="AH612" s="102">
        <f t="shared" si="55"/>
        <v>0</v>
      </c>
      <c r="AI612" s="72">
        <v>0</v>
      </c>
      <c r="AJ612" s="76">
        <v>0</v>
      </c>
      <c r="AK612" s="72" t="s">
        <v>73</v>
      </c>
      <c r="AL612" s="80" t="s">
        <v>73</v>
      </c>
      <c r="AM612" s="72">
        <v>0</v>
      </c>
      <c r="AN612" s="80" t="s">
        <v>73</v>
      </c>
      <c r="AO612" s="80" t="s">
        <v>73</v>
      </c>
      <c r="AP612" s="80" t="s">
        <v>73</v>
      </c>
      <c r="AQ612" s="102">
        <f t="shared" si="56"/>
        <v>0</v>
      </c>
      <c r="AR612" s="102">
        <f t="shared" si="57"/>
        <v>11361600</v>
      </c>
      <c r="AS612" s="72" t="s">
        <v>319</v>
      </c>
      <c r="AT612" s="76">
        <v>0</v>
      </c>
      <c r="AU612" s="72" t="s">
        <v>319</v>
      </c>
      <c r="AV612" s="76">
        <v>0</v>
      </c>
      <c r="AW612" s="81" t="s">
        <v>73</v>
      </c>
      <c r="AX612" s="82">
        <v>0</v>
      </c>
      <c r="AY612" s="143">
        <f t="shared" si="58"/>
        <v>11361600</v>
      </c>
      <c r="AZ612" s="84">
        <f t="shared" si="59"/>
        <v>0</v>
      </c>
      <c r="BA612" s="85">
        <v>0</v>
      </c>
      <c r="BB612" s="81" t="s">
        <v>73</v>
      </c>
      <c r="BC612" s="72" t="s">
        <v>123</v>
      </c>
      <c r="BD612" s="289" t="s">
        <v>5796</v>
      </c>
      <c r="BE612" s="71" t="s">
        <v>65</v>
      </c>
      <c r="BF612" s="71" t="s">
        <v>65</v>
      </c>
    </row>
    <row r="613" spans="2:58" x14ac:dyDescent="0.25">
      <c r="B613" s="71">
        <v>2025</v>
      </c>
      <c r="C613" s="71">
        <v>891780111</v>
      </c>
      <c r="D613" s="71" t="s">
        <v>63</v>
      </c>
      <c r="E613" s="102" t="s">
        <v>5795</v>
      </c>
      <c r="F613" s="72" t="s">
        <v>5794</v>
      </c>
      <c r="G613" s="72">
        <v>0</v>
      </c>
      <c r="H613" s="72" t="s">
        <v>71</v>
      </c>
      <c r="I613" s="72" t="s">
        <v>2884</v>
      </c>
      <c r="J613" s="104" t="s">
        <v>81</v>
      </c>
      <c r="K613" s="75" t="s">
        <v>4239</v>
      </c>
      <c r="L613" s="76">
        <v>11361600</v>
      </c>
      <c r="M613" s="72" t="s">
        <v>66</v>
      </c>
      <c r="N613" s="75" t="s">
        <v>5793</v>
      </c>
      <c r="O613" s="75">
        <v>1143129364</v>
      </c>
      <c r="P613" s="75">
        <v>1707</v>
      </c>
      <c r="Q613" s="78">
        <v>45870</v>
      </c>
      <c r="R613" s="75">
        <v>7490134800</v>
      </c>
      <c r="S613" s="78">
        <v>45881</v>
      </c>
      <c r="T613" s="76">
        <v>11361600</v>
      </c>
      <c r="U613" s="76">
        <v>27942</v>
      </c>
      <c r="V613" s="72" t="s">
        <v>65</v>
      </c>
      <c r="W613" s="76">
        <v>1082939683</v>
      </c>
      <c r="X613" s="104" t="s">
        <v>2881</v>
      </c>
      <c r="Y613" s="78">
        <v>45880</v>
      </c>
      <c r="Z613" s="78">
        <v>45881</v>
      </c>
      <c r="AA613" s="78" t="s">
        <v>73</v>
      </c>
      <c r="AB613" s="78">
        <v>45991</v>
      </c>
      <c r="AC613" s="102">
        <f t="shared" si="54"/>
        <v>110</v>
      </c>
      <c r="AD613" s="72">
        <v>0</v>
      </c>
      <c r="AE613" s="76">
        <v>0</v>
      </c>
      <c r="AF613" s="72">
        <v>0</v>
      </c>
      <c r="AG613" s="79" t="s">
        <v>73</v>
      </c>
      <c r="AH613" s="102">
        <f t="shared" si="55"/>
        <v>0</v>
      </c>
      <c r="AI613" s="72">
        <v>0</v>
      </c>
      <c r="AJ613" s="76">
        <v>0</v>
      </c>
      <c r="AK613" s="72" t="s">
        <v>73</v>
      </c>
      <c r="AL613" s="80" t="s">
        <v>73</v>
      </c>
      <c r="AM613" s="72">
        <v>0</v>
      </c>
      <c r="AN613" s="80" t="s">
        <v>73</v>
      </c>
      <c r="AO613" s="80" t="s">
        <v>73</v>
      </c>
      <c r="AP613" s="80" t="s">
        <v>73</v>
      </c>
      <c r="AQ613" s="102">
        <f t="shared" si="56"/>
        <v>0</v>
      </c>
      <c r="AR613" s="102">
        <f t="shared" si="57"/>
        <v>11361600</v>
      </c>
      <c r="AS613" s="72" t="s">
        <v>319</v>
      </c>
      <c r="AT613" s="76">
        <v>0</v>
      </c>
      <c r="AU613" s="72" t="s">
        <v>319</v>
      </c>
      <c r="AV613" s="76">
        <v>0</v>
      </c>
      <c r="AW613" s="81" t="s">
        <v>73</v>
      </c>
      <c r="AX613" s="82">
        <v>0</v>
      </c>
      <c r="AY613" s="143">
        <f t="shared" si="58"/>
        <v>11361600</v>
      </c>
      <c r="AZ613" s="84">
        <f t="shared" si="59"/>
        <v>0</v>
      </c>
      <c r="BA613" s="85">
        <v>0</v>
      </c>
      <c r="BB613" s="81" t="s">
        <v>73</v>
      </c>
      <c r="BC613" s="72" t="s">
        <v>123</v>
      </c>
      <c r="BD613" s="289" t="s">
        <v>5792</v>
      </c>
      <c r="BE613" s="71" t="s">
        <v>65</v>
      </c>
      <c r="BF613" s="71" t="s">
        <v>65</v>
      </c>
    </row>
    <row r="614" spans="2:58" x14ac:dyDescent="0.25">
      <c r="B614" s="71">
        <v>2025</v>
      </c>
      <c r="C614" s="71">
        <v>891780111</v>
      </c>
      <c r="D614" s="71" t="s">
        <v>63</v>
      </c>
      <c r="E614" s="102" t="s">
        <v>5791</v>
      </c>
      <c r="F614" s="72" t="s">
        <v>5790</v>
      </c>
      <c r="G614" s="72">
        <v>0</v>
      </c>
      <c r="H614" s="72" t="s">
        <v>71</v>
      </c>
      <c r="I614" s="72" t="s">
        <v>2884</v>
      </c>
      <c r="J614" s="104" t="s">
        <v>81</v>
      </c>
      <c r="K614" s="75" t="s">
        <v>3703</v>
      </c>
      <c r="L614" s="76">
        <v>11361600</v>
      </c>
      <c r="M614" s="72" t="s">
        <v>66</v>
      </c>
      <c r="N614" s="75" t="s">
        <v>5789</v>
      </c>
      <c r="O614" s="75">
        <v>73431733</v>
      </c>
      <c r="P614" s="75">
        <v>1707</v>
      </c>
      <c r="Q614" s="78">
        <v>45870</v>
      </c>
      <c r="R614" s="75">
        <v>7490134800</v>
      </c>
      <c r="S614" s="78">
        <v>45881</v>
      </c>
      <c r="T614" s="76">
        <v>11361600</v>
      </c>
      <c r="U614" s="76">
        <v>27968</v>
      </c>
      <c r="V614" s="72" t="s">
        <v>65</v>
      </c>
      <c r="W614" s="76">
        <v>1082939683</v>
      </c>
      <c r="X614" s="104" t="s">
        <v>2881</v>
      </c>
      <c r="Y614" s="78">
        <v>45881</v>
      </c>
      <c r="Z614" s="78">
        <v>45881</v>
      </c>
      <c r="AA614" s="78" t="s">
        <v>73</v>
      </c>
      <c r="AB614" s="78">
        <v>45991</v>
      </c>
      <c r="AC614" s="102">
        <f t="shared" si="54"/>
        <v>110</v>
      </c>
      <c r="AD614" s="72">
        <v>0</v>
      </c>
      <c r="AE614" s="76">
        <v>0</v>
      </c>
      <c r="AF614" s="72">
        <v>0</v>
      </c>
      <c r="AG614" s="79" t="s">
        <v>73</v>
      </c>
      <c r="AH614" s="102">
        <f t="shared" si="55"/>
        <v>0</v>
      </c>
      <c r="AI614" s="72">
        <v>0</v>
      </c>
      <c r="AJ614" s="76">
        <v>0</v>
      </c>
      <c r="AK614" s="72" t="s">
        <v>73</v>
      </c>
      <c r="AL614" s="80" t="s">
        <v>73</v>
      </c>
      <c r="AM614" s="72">
        <v>0</v>
      </c>
      <c r="AN614" s="80" t="s">
        <v>73</v>
      </c>
      <c r="AO614" s="80" t="s">
        <v>73</v>
      </c>
      <c r="AP614" s="80" t="s">
        <v>73</v>
      </c>
      <c r="AQ614" s="102">
        <f t="shared" si="56"/>
        <v>0</v>
      </c>
      <c r="AR614" s="102">
        <f t="shared" si="57"/>
        <v>11361600</v>
      </c>
      <c r="AS614" s="72" t="s">
        <v>319</v>
      </c>
      <c r="AT614" s="76">
        <v>0</v>
      </c>
      <c r="AU614" s="72" t="s">
        <v>319</v>
      </c>
      <c r="AV614" s="76">
        <v>0</v>
      </c>
      <c r="AW614" s="81" t="s">
        <v>73</v>
      </c>
      <c r="AX614" s="82">
        <v>0</v>
      </c>
      <c r="AY614" s="143">
        <f t="shared" si="58"/>
        <v>11361600</v>
      </c>
      <c r="AZ614" s="84">
        <f t="shared" si="59"/>
        <v>0</v>
      </c>
      <c r="BA614" s="85">
        <v>0</v>
      </c>
      <c r="BB614" s="81" t="s">
        <v>73</v>
      </c>
      <c r="BC614" s="72" t="s">
        <v>123</v>
      </c>
      <c r="BD614" s="289" t="s">
        <v>5788</v>
      </c>
      <c r="BE614" s="71" t="s">
        <v>65</v>
      </c>
      <c r="BF614" s="71" t="s">
        <v>65</v>
      </c>
    </row>
    <row r="615" spans="2:58" x14ac:dyDescent="0.25">
      <c r="B615" s="71">
        <v>2025</v>
      </c>
      <c r="C615" s="71">
        <v>891780111</v>
      </c>
      <c r="D615" s="71" t="s">
        <v>63</v>
      </c>
      <c r="E615" s="102" t="s">
        <v>5787</v>
      </c>
      <c r="F615" s="72" t="s">
        <v>5786</v>
      </c>
      <c r="G615" s="72">
        <v>0</v>
      </c>
      <c r="H615" s="72" t="s">
        <v>71</v>
      </c>
      <c r="I615" s="72" t="s">
        <v>2884</v>
      </c>
      <c r="J615" s="104" t="s">
        <v>81</v>
      </c>
      <c r="K615" s="75" t="s">
        <v>2895</v>
      </c>
      <c r="L615" s="76">
        <v>11361600</v>
      </c>
      <c r="M615" s="72" t="s">
        <v>66</v>
      </c>
      <c r="N615" s="75" t="s">
        <v>5785</v>
      </c>
      <c r="O615" s="75">
        <v>15248626</v>
      </c>
      <c r="P615" s="75">
        <v>1707</v>
      </c>
      <c r="Q615" s="78">
        <v>45870</v>
      </c>
      <c r="R615" s="75">
        <v>7490134800</v>
      </c>
      <c r="S615" s="78">
        <v>45881</v>
      </c>
      <c r="T615" s="76">
        <v>11361600</v>
      </c>
      <c r="U615" s="76">
        <v>27967</v>
      </c>
      <c r="V615" s="72" t="s">
        <v>65</v>
      </c>
      <c r="W615" s="76">
        <v>1082939683</v>
      </c>
      <c r="X615" s="104" t="s">
        <v>2881</v>
      </c>
      <c r="Y615" s="78">
        <v>45881</v>
      </c>
      <c r="Z615" s="78">
        <v>45881</v>
      </c>
      <c r="AA615" s="78" t="s">
        <v>73</v>
      </c>
      <c r="AB615" s="78">
        <v>45991</v>
      </c>
      <c r="AC615" s="102">
        <f t="shared" si="54"/>
        <v>110</v>
      </c>
      <c r="AD615" s="72">
        <v>0</v>
      </c>
      <c r="AE615" s="76">
        <v>0</v>
      </c>
      <c r="AF615" s="72">
        <v>0</v>
      </c>
      <c r="AG615" s="79" t="s">
        <v>73</v>
      </c>
      <c r="AH615" s="102">
        <f t="shared" si="55"/>
        <v>0</v>
      </c>
      <c r="AI615" s="72">
        <v>0</v>
      </c>
      <c r="AJ615" s="76">
        <v>0</v>
      </c>
      <c r="AK615" s="72" t="s">
        <v>73</v>
      </c>
      <c r="AL615" s="80" t="s">
        <v>73</v>
      </c>
      <c r="AM615" s="72">
        <v>0</v>
      </c>
      <c r="AN615" s="80" t="s">
        <v>73</v>
      </c>
      <c r="AO615" s="80" t="s">
        <v>73</v>
      </c>
      <c r="AP615" s="80" t="s">
        <v>73</v>
      </c>
      <c r="AQ615" s="102">
        <f t="shared" si="56"/>
        <v>0</v>
      </c>
      <c r="AR615" s="102">
        <f t="shared" si="57"/>
        <v>11361600</v>
      </c>
      <c r="AS615" s="72" t="s">
        <v>319</v>
      </c>
      <c r="AT615" s="76">
        <v>0</v>
      </c>
      <c r="AU615" s="72" t="s">
        <v>319</v>
      </c>
      <c r="AV615" s="76">
        <v>0</v>
      </c>
      <c r="AW615" s="81" t="s">
        <v>73</v>
      </c>
      <c r="AX615" s="82">
        <v>0</v>
      </c>
      <c r="AY615" s="143">
        <f t="shared" si="58"/>
        <v>11361600</v>
      </c>
      <c r="AZ615" s="84">
        <f t="shared" si="59"/>
        <v>0</v>
      </c>
      <c r="BA615" s="85">
        <v>0</v>
      </c>
      <c r="BB615" s="81" t="s">
        <v>73</v>
      </c>
      <c r="BC615" s="72" t="s">
        <v>123</v>
      </c>
      <c r="BD615" s="289" t="s">
        <v>5784</v>
      </c>
      <c r="BE615" s="71" t="s">
        <v>65</v>
      </c>
      <c r="BF615" s="71" t="s">
        <v>65</v>
      </c>
    </row>
    <row r="616" spans="2:58" x14ac:dyDescent="0.25">
      <c r="B616" s="71">
        <v>2025</v>
      </c>
      <c r="C616" s="71">
        <v>891780111</v>
      </c>
      <c r="D616" s="71" t="s">
        <v>63</v>
      </c>
      <c r="E616" s="102" t="s">
        <v>5783</v>
      </c>
      <c r="F616" s="72" t="s">
        <v>5782</v>
      </c>
      <c r="G616" s="72">
        <v>0</v>
      </c>
      <c r="H616" s="72" t="s">
        <v>71</v>
      </c>
      <c r="I616" s="72" t="s">
        <v>2884</v>
      </c>
      <c r="J616" s="104" t="s">
        <v>81</v>
      </c>
      <c r="K616" s="75" t="s">
        <v>2895</v>
      </c>
      <c r="L616" s="76">
        <v>11361600</v>
      </c>
      <c r="M616" s="72" t="s">
        <v>66</v>
      </c>
      <c r="N616" s="75" t="s">
        <v>5781</v>
      </c>
      <c r="O616" s="75">
        <v>73265189</v>
      </c>
      <c r="P616" s="75">
        <v>1707</v>
      </c>
      <c r="Q616" s="78">
        <v>45870</v>
      </c>
      <c r="R616" s="75">
        <v>7490134800</v>
      </c>
      <c r="S616" s="78">
        <v>45881</v>
      </c>
      <c r="T616" s="76">
        <v>11361600</v>
      </c>
      <c r="U616" s="76">
        <v>27966</v>
      </c>
      <c r="V616" s="72" t="s">
        <v>65</v>
      </c>
      <c r="W616" s="76">
        <v>1082939683</v>
      </c>
      <c r="X616" s="104" t="s">
        <v>2881</v>
      </c>
      <c r="Y616" s="78">
        <v>45881</v>
      </c>
      <c r="Z616" s="78">
        <v>45881</v>
      </c>
      <c r="AA616" s="78" t="s">
        <v>73</v>
      </c>
      <c r="AB616" s="78">
        <v>45991</v>
      </c>
      <c r="AC616" s="102">
        <f t="shared" si="54"/>
        <v>110</v>
      </c>
      <c r="AD616" s="72">
        <v>0</v>
      </c>
      <c r="AE616" s="76">
        <v>0</v>
      </c>
      <c r="AF616" s="72">
        <v>0</v>
      </c>
      <c r="AG616" s="79" t="s">
        <v>73</v>
      </c>
      <c r="AH616" s="102">
        <f t="shared" si="55"/>
        <v>0</v>
      </c>
      <c r="AI616" s="72">
        <v>0</v>
      </c>
      <c r="AJ616" s="76">
        <v>0</v>
      </c>
      <c r="AK616" s="72" t="s">
        <v>73</v>
      </c>
      <c r="AL616" s="80" t="s">
        <v>73</v>
      </c>
      <c r="AM616" s="72">
        <v>0</v>
      </c>
      <c r="AN616" s="80" t="s">
        <v>73</v>
      </c>
      <c r="AO616" s="80" t="s">
        <v>73</v>
      </c>
      <c r="AP616" s="80" t="s">
        <v>73</v>
      </c>
      <c r="AQ616" s="102">
        <f t="shared" si="56"/>
        <v>0</v>
      </c>
      <c r="AR616" s="102">
        <f t="shared" si="57"/>
        <v>11361600</v>
      </c>
      <c r="AS616" s="72" t="s">
        <v>319</v>
      </c>
      <c r="AT616" s="76">
        <v>0</v>
      </c>
      <c r="AU616" s="72" t="s">
        <v>319</v>
      </c>
      <c r="AV616" s="76">
        <v>0</v>
      </c>
      <c r="AW616" s="81" t="s">
        <v>73</v>
      </c>
      <c r="AX616" s="82">
        <v>0</v>
      </c>
      <c r="AY616" s="143">
        <f t="shared" si="58"/>
        <v>11361600</v>
      </c>
      <c r="AZ616" s="84">
        <f t="shared" si="59"/>
        <v>0</v>
      </c>
      <c r="BA616" s="85">
        <v>0</v>
      </c>
      <c r="BB616" s="81" t="s">
        <v>73</v>
      </c>
      <c r="BC616" s="72" t="s">
        <v>123</v>
      </c>
      <c r="BD616" s="289" t="s">
        <v>5780</v>
      </c>
      <c r="BE616" s="71" t="s">
        <v>65</v>
      </c>
      <c r="BF616" s="71" t="s">
        <v>65</v>
      </c>
    </row>
    <row r="617" spans="2:58" x14ac:dyDescent="0.25">
      <c r="B617" s="71">
        <v>2025</v>
      </c>
      <c r="C617" s="71">
        <v>891780111</v>
      </c>
      <c r="D617" s="71" t="s">
        <v>63</v>
      </c>
      <c r="E617" s="102" t="s">
        <v>5779</v>
      </c>
      <c r="F617" s="72" t="s">
        <v>5778</v>
      </c>
      <c r="G617" s="72">
        <v>0</v>
      </c>
      <c r="H617" s="72" t="s">
        <v>71</v>
      </c>
      <c r="I617" s="72" t="s">
        <v>2884</v>
      </c>
      <c r="J617" s="104" t="s">
        <v>81</v>
      </c>
      <c r="K617" s="75" t="s">
        <v>2895</v>
      </c>
      <c r="L617" s="76">
        <v>11361600</v>
      </c>
      <c r="M617" s="72" t="s">
        <v>66</v>
      </c>
      <c r="N617" s="75" t="s">
        <v>5777</v>
      </c>
      <c r="O617" s="75">
        <v>1051361185</v>
      </c>
      <c r="P617" s="75">
        <v>1707</v>
      </c>
      <c r="Q617" s="78">
        <v>45870</v>
      </c>
      <c r="R617" s="75">
        <v>7490134800</v>
      </c>
      <c r="S617" s="78">
        <v>45881</v>
      </c>
      <c r="T617" s="76">
        <v>11361600</v>
      </c>
      <c r="U617" s="76">
        <v>27965</v>
      </c>
      <c r="V617" s="72" t="s">
        <v>65</v>
      </c>
      <c r="W617" s="76">
        <v>1082939683</v>
      </c>
      <c r="X617" s="104" t="s">
        <v>2881</v>
      </c>
      <c r="Y617" s="78">
        <v>45881</v>
      </c>
      <c r="Z617" s="78">
        <v>45881</v>
      </c>
      <c r="AA617" s="78" t="s">
        <v>73</v>
      </c>
      <c r="AB617" s="78">
        <v>45991</v>
      </c>
      <c r="AC617" s="102">
        <f t="shared" si="54"/>
        <v>110</v>
      </c>
      <c r="AD617" s="72">
        <v>0</v>
      </c>
      <c r="AE617" s="76">
        <v>0</v>
      </c>
      <c r="AF617" s="72">
        <v>0</v>
      </c>
      <c r="AG617" s="79" t="s">
        <v>73</v>
      </c>
      <c r="AH617" s="102">
        <f t="shared" si="55"/>
        <v>0</v>
      </c>
      <c r="AI617" s="72">
        <v>0</v>
      </c>
      <c r="AJ617" s="76">
        <v>0</v>
      </c>
      <c r="AK617" s="72" t="s">
        <v>73</v>
      </c>
      <c r="AL617" s="80" t="s">
        <v>73</v>
      </c>
      <c r="AM617" s="72">
        <v>0</v>
      </c>
      <c r="AN617" s="80" t="s">
        <v>73</v>
      </c>
      <c r="AO617" s="80" t="s">
        <v>73</v>
      </c>
      <c r="AP617" s="80" t="s">
        <v>73</v>
      </c>
      <c r="AQ617" s="102">
        <f t="shared" si="56"/>
        <v>0</v>
      </c>
      <c r="AR617" s="102">
        <f t="shared" si="57"/>
        <v>11361600</v>
      </c>
      <c r="AS617" s="72" t="s">
        <v>319</v>
      </c>
      <c r="AT617" s="76">
        <v>0</v>
      </c>
      <c r="AU617" s="72" t="s">
        <v>319</v>
      </c>
      <c r="AV617" s="76">
        <v>0</v>
      </c>
      <c r="AW617" s="81" t="s">
        <v>73</v>
      </c>
      <c r="AX617" s="82">
        <v>0</v>
      </c>
      <c r="AY617" s="143">
        <f t="shared" si="58"/>
        <v>11361600</v>
      </c>
      <c r="AZ617" s="84">
        <f t="shared" si="59"/>
        <v>0</v>
      </c>
      <c r="BA617" s="85">
        <v>0</v>
      </c>
      <c r="BB617" s="81" t="s">
        <v>73</v>
      </c>
      <c r="BC617" s="72" t="s">
        <v>123</v>
      </c>
      <c r="BD617" s="289" t="s">
        <v>5776</v>
      </c>
      <c r="BE617" s="71" t="s">
        <v>65</v>
      </c>
      <c r="BF617" s="71" t="s">
        <v>65</v>
      </c>
    </row>
    <row r="618" spans="2:58" x14ac:dyDescent="0.25">
      <c r="B618" s="71">
        <v>2025</v>
      </c>
      <c r="C618" s="71">
        <v>891780111</v>
      </c>
      <c r="D618" s="71" t="s">
        <v>63</v>
      </c>
      <c r="E618" s="102" t="s">
        <v>5775</v>
      </c>
      <c r="F618" s="72" t="s">
        <v>5774</v>
      </c>
      <c r="G618" s="72">
        <v>0</v>
      </c>
      <c r="H618" s="72" t="s">
        <v>71</v>
      </c>
      <c r="I618" s="72" t="s">
        <v>2884</v>
      </c>
      <c r="J618" s="104" t="s">
        <v>81</v>
      </c>
      <c r="K618" s="75" t="s">
        <v>2895</v>
      </c>
      <c r="L618" s="76">
        <v>11361600</v>
      </c>
      <c r="M618" s="72" t="s">
        <v>66</v>
      </c>
      <c r="N618" s="75" t="s">
        <v>5773</v>
      </c>
      <c r="O618" s="75">
        <v>9023786</v>
      </c>
      <c r="P618" s="75">
        <v>1707</v>
      </c>
      <c r="Q618" s="78">
        <v>45870</v>
      </c>
      <c r="R618" s="75">
        <v>7490134800</v>
      </c>
      <c r="S618" s="78">
        <v>45881</v>
      </c>
      <c r="T618" s="76">
        <v>11361600</v>
      </c>
      <c r="U618" s="76">
        <v>27964</v>
      </c>
      <c r="V618" s="72" t="s">
        <v>65</v>
      </c>
      <c r="W618" s="76">
        <v>1082939683</v>
      </c>
      <c r="X618" s="104" t="s">
        <v>2881</v>
      </c>
      <c r="Y618" s="78">
        <v>45881</v>
      </c>
      <c r="Z618" s="78">
        <v>45881</v>
      </c>
      <c r="AA618" s="78" t="s">
        <v>73</v>
      </c>
      <c r="AB618" s="78">
        <v>45991</v>
      </c>
      <c r="AC618" s="102">
        <f t="shared" si="54"/>
        <v>110</v>
      </c>
      <c r="AD618" s="72">
        <v>0</v>
      </c>
      <c r="AE618" s="76">
        <v>0</v>
      </c>
      <c r="AF618" s="72">
        <v>0</v>
      </c>
      <c r="AG618" s="79" t="s">
        <v>73</v>
      </c>
      <c r="AH618" s="102">
        <f t="shared" si="55"/>
        <v>0</v>
      </c>
      <c r="AI618" s="72">
        <v>0</v>
      </c>
      <c r="AJ618" s="76">
        <v>0</v>
      </c>
      <c r="AK618" s="72" t="s">
        <v>73</v>
      </c>
      <c r="AL618" s="80" t="s">
        <v>73</v>
      </c>
      <c r="AM618" s="72">
        <v>0</v>
      </c>
      <c r="AN618" s="80" t="s">
        <v>73</v>
      </c>
      <c r="AO618" s="80" t="s">
        <v>73</v>
      </c>
      <c r="AP618" s="80" t="s">
        <v>73</v>
      </c>
      <c r="AQ618" s="102">
        <f t="shared" si="56"/>
        <v>0</v>
      </c>
      <c r="AR618" s="102">
        <f t="shared" si="57"/>
        <v>11361600</v>
      </c>
      <c r="AS618" s="72" t="s">
        <v>319</v>
      </c>
      <c r="AT618" s="76">
        <v>0</v>
      </c>
      <c r="AU618" s="72" t="s">
        <v>319</v>
      </c>
      <c r="AV618" s="76">
        <v>0</v>
      </c>
      <c r="AW618" s="81" t="s">
        <v>73</v>
      </c>
      <c r="AX618" s="82">
        <v>0</v>
      </c>
      <c r="AY618" s="143">
        <f t="shared" si="58"/>
        <v>11361600</v>
      </c>
      <c r="AZ618" s="84">
        <f t="shared" si="59"/>
        <v>0</v>
      </c>
      <c r="BA618" s="85">
        <v>0</v>
      </c>
      <c r="BB618" s="81" t="s">
        <v>73</v>
      </c>
      <c r="BC618" s="72" t="s">
        <v>123</v>
      </c>
      <c r="BD618" s="289" t="s">
        <v>5772</v>
      </c>
      <c r="BE618" s="71" t="s">
        <v>65</v>
      </c>
      <c r="BF618" s="71" t="s">
        <v>65</v>
      </c>
    </row>
    <row r="619" spans="2:58" x14ac:dyDescent="0.25">
      <c r="B619" s="71">
        <v>2025</v>
      </c>
      <c r="C619" s="71">
        <v>891780111</v>
      </c>
      <c r="D619" s="71" t="s">
        <v>63</v>
      </c>
      <c r="E619" s="102" t="s">
        <v>5771</v>
      </c>
      <c r="F619" s="72" t="s">
        <v>5770</v>
      </c>
      <c r="G619" s="72">
        <v>0</v>
      </c>
      <c r="H619" s="72" t="s">
        <v>71</v>
      </c>
      <c r="I619" s="72" t="s">
        <v>2884</v>
      </c>
      <c r="J619" s="104" t="s">
        <v>81</v>
      </c>
      <c r="K619" s="75" t="s">
        <v>5769</v>
      </c>
      <c r="L619" s="76">
        <v>11361600</v>
      </c>
      <c r="M619" s="72" t="s">
        <v>66</v>
      </c>
      <c r="N619" s="75" t="s">
        <v>5768</v>
      </c>
      <c r="O619" s="75">
        <v>72049446</v>
      </c>
      <c r="P619" s="75">
        <v>1707</v>
      </c>
      <c r="Q619" s="78">
        <v>45870</v>
      </c>
      <c r="R619" s="75">
        <v>7490134800</v>
      </c>
      <c r="S619" s="78">
        <v>45881</v>
      </c>
      <c r="T619" s="76">
        <v>11361600</v>
      </c>
      <c r="U619" s="76">
        <v>27963</v>
      </c>
      <c r="V619" s="72" t="s">
        <v>65</v>
      </c>
      <c r="W619" s="76">
        <v>1082939683</v>
      </c>
      <c r="X619" s="104" t="s">
        <v>2881</v>
      </c>
      <c r="Y619" s="78">
        <v>45881</v>
      </c>
      <c r="Z619" s="78">
        <v>45881</v>
      </c>
      <c r="AA619" s="78" t="s">
        <v>73</v>
      </c>
      <c r="AB619" s="78">
        <v>45991</v>
      </c>
      <c r="AC619" s="102">
        <f t="shared" si="54"/>
        <v>110</v>
      </c>
      <c r="AD619" s="72">
        <v>0</v>
      </c>
      <c r="AE619" s="76">
        <v>0</v>
      </c>
      <c r="AF619" s="72">
        <v>0</v>
      </c>
      <c r="AG619" s="79" t="s">
        <v>73</v>
      </c>
      <c r="AH619" s="102">
        <f t="shared" si="55"/>
        <v>0</v>
      </c>
      <c r="AI619" s="72">
        <v>0</v>
      </c>
      <c r="AJ619" s="76">
        <v>0</v>
      </c>
      <c r="AK619" s="72" t="s">
        <v>73</v>
      </c>
      <c r="AL619" s="80" t="s">
        <v>73</v>
      </c>
      <c r="AM619" s="72">
        <v>0</v>
      </c>
      <c r="AN619" s="80" t="s">
        <v>73</v>
      </c>
      <c r="AO619" s="80" t="s">
        <v>73</v>
      </c>
      <c r="AP619" s="80" t="s">
        <v>73</v>
      </c>
      <c r="AQ619" s="102">
        <f t="shared" si="56"/>
        <v>0</v>
      </c>
      <c r="AR619" s="102">
        <f t="shared" si="57"/>
        <v>11361600</v>
      </c>
      <c r="AS619" s="72" t="s">
        <v>319</v>
      </c>
      <c r="AT619" s="76">
        <v>0</v>
      </c>
      <c r="AU619" s="72" t="s">
        <v>319</v>
      </c>
      <c r="AV619" s="76">
        <v>0</v>
      </c>
      <c r="AW619" s="81" t="s">
        <v>73</v>
      </c>
      <c r="AX619" s="82">
        <v>0</v>
      </c>
      <c r="AY619" s="143">
        <f t="shared" si="58"/>
        <v>11361600</v>
      </c>
      <c r="AZ619" s="84">
        <f t="shared" si="59"/>
        <v>0</v>
      </c>
      <c r="BA619" s="85">
        <v>0</v>
      </c>
      <c r="BB619" s="81" t="s">
        <v>73</v>
      </c>
      <c r="BC619" s="72" t="s">
        <v>123</v>
      </c>
      <c r="BD619" s="289" t="s">
        <v>5767</v>
      </c>
      <c r="BE619" s="71" t="s">
        <v>65</v>
      </c>
      <c r="BF619" s="71" t="s">
        <v>65</v>
      </c>
    </row>
    <row r="620" spans="2:58" x14ac:dyDescent="0.25">
      <c r="B620" s="71">
        <v>2025</v>
      </c>
      <c r="C620" s="71">
        <v>891780111</v>
      </c>
      <c r="D620" s="71" t="s">
        <v>63</v>
      </c>
      <c r="E620" s="102" t="s">
        <v>5766</v>
      </c>
      <c r="F620" s="102" t="s">
        <v>5765</v>
      </c>
      <c r="G620" s="72">
        <v>0</v>
      </c>
      <c r="H620" s="72" t="s">
        <v>71</v>
      </c>
      <c r="I620" s="72" t="s">
        <v>2884</v>
      </c>
      <c r="J620" s="104" t="s">
        <v>81</v>
      </c>
      <c r="K620" s="102" t="s">
        <v>5672</v>
      </c>
      <c r="L620" s="102">
        <v>11361600</v>
      </c>
      <c r="M620" s="72" t="s">
        <v>66</v>
      </c>
      <c r="N620" s="102" t="s">
        <v>5764</v>
      </c>
      <c r="O620" s="75">
        <v>1065839888</v>
      </c>
      <c r="P620" s="75">
        <v>1707</v>
      </c>
      <c r="Q620" s="78">
        <v>45870</v>
      </c>
      <c r="R620" s="75">
        <v>7490134800</v>
      </c>
      <c r="S620" s="78">
        <v>45881</v>
      </c>
      <c r="T620" s="76">
        <v>11361600</v>
      </c>
      <c r="U620" s="76">
        <v>27958</v>
      </c>
      <c r="V620" s="72" t="s">
        <v>65</v>
      </c>
      <c r="W620" s="76">
        <v>1082939683</v>
      </c>
      <c r="X620" s="104" t="s">
        <v>2881</v>
      </c>
      <c r="Y620" s="78">
        <v>45881</v>
      </c>
      <c r="Z620" s="78">
        <v>45881</v>
      </c>
      <c r="AA620" s="78" t="s">
        <v>73</v>
      </c>
      <c r="AB620" s="78">
        <v>45991</v>
      </c>
      <c r="AC620" s="102">
        <f t="shared" si="54"/>
        <v>110</v>
      </c>
      <c r="AD620" s="72">
        <v>0</v>
      </c>
      <c r="AE620" s="76">
        <v>0</v>
      </c>
      <c r="AF620" s="72">
        <v>0</v>
      </c>
      <c r="AG620" s="79" t="s">
        <v>73</v>
      </c>
      <c r="AH620" s="102">
        <f t="shared" si="55"/>
        <v>0</v>
      </c>
      <c r="AI620" s="72">
        <v>0</v>
      </c>
      <c r="AJ620" s="76">
        <v>0</v>
      </c>
      <c r="AK620" s="72" t="s">
        <v>73</v>
      </c>
      <c r="AL620" s="80" t="s">
        <v>73</v>
      </c>
      <c r="AM620" s="72">
        <v>0</v>
      </c>
      <c r="AN620" s="80" t="s">
        <v>73</v>
      </c>
      <c r="AO620" s="80" t="s">
        <v>73</v>
      </c>
      <c r="AP620" s="80" t="s">
        <v>73</v>
      </c>
      <c r="AQ620" s="102">
        <f t="shared" si="56"/>
        <v>0</v>
      </c>
      <c r="AR620" s="102">
        <f t="shared" si="57"/>
        <v>11361600</v>
      </c>
      <c r="AS620" s="72" t="s">
        <v>319</v>
      </c>
      <c r="AT620" s="76">
        <v>0</v>
      </c>
      <c r="AU620" s="72" t="s">
        <v>319</v>
      </c>
      <c r="AV620" s="76">
        <v>0</v>
      </c>
      <c r="AW620" s="81" t="s">
        <v>73</v>
      </c>
      <c r="AX620" s="82">
        <v>0</v>
      </c>
      <c r="AY620" s="143">
        <f t="shared" si="58"/>
        <v>11361600</v>
      </c>
      <c r="AZ620" s="84">
        <f t="shared" si="59"/>
        <v>0</v>
      </c>
      <c r="BA620" s="85">
        <v>0</v>
      </c>
      <c r="BB620" s="81" t="s">
        <v>73</v>
      </c>
      <c r="BC620" s="72" t="s">
        <v>123</v>
      </c>
      <c r="BD620" s="230" t="s">
        <v>5763</v>
      </c>
      <c r="BE620" s="71" t="s">
        <v>65</v>
      </c>
      <c r="BF620" s="71" t="s">
        <v>65</v>
      </c>
    </row>
    <row r="621" spans="2:58" x14ac:dyDescent="0.25">
      <c r="B621" s="71">
        <v>2025</v>
      </c>
      <c r="C621" s="71">
        <v>891780111</v>
      </c>
      <c r="D621" s="71" t="s">
        <v>63</v>
      </c>
      <c r="E621" s="102" t="s">
        <v>5762</v>
      </c>
      <c r="F621" s="102" t="s">
        <v>5761</v>
      </c>
      <c r="G621" s="72">
        <v>0</v>
      </c>
      <c r="H621" s="72" t="s">
        <v>71</v>
      </c>
      <c r="I621" s="72" t="s">
        <v>2884</v>
      </c>
      <c r="J621" s="104" t="s">
        <v>81</v>
      </c>
      <c r="K621" s="75" t="s">
        <v>4487</v>
      </c>
      <c r="L621" s="102">
        <v>11361600</v>
      </c>
      <c r="M621" s="72" t="s">
        <v>66</v>
      </c>
      <c r="N621" s="75" t="s">
        <v>5760</v>
      </c>
      <c r="O621" s="75">
        <v>73432862</v>
      </c>
      <c r="P621" s="75">
        <v>1707</v>
      </c>
      <c r="Q621" s="78">
        <v>45870</v>
      </c>
      <c r="R621" s="75">
        <v>7490134800</v>
      </c>
      <c r="S621" s="78">
        <v>45881</v>
      </c>
      <c r="T621" s="76">
        <v>11361600</v>
      </c>
      <c r="U621" s="76">
        <v>27962</v>
      </c>
      <c r="V621" s="72" t="s">
        <v>65</v>
      </c>
      <c r="W621" s="76">
        <v>1082939683</v>
      </c>
      <c r="X621" s="104" t="s">
        <v>2881</v>
      </c>
      <c r="Y621" s="78">
        <v>45881</v>
      </c>
      <c r="Z621" s="78">
        <v>45881</v>
      </c>
      <c r="AA621" s="78" t="s">
        <v>73</v>
      </c>
      <c r="AB621" s="78">
        <v>45991</v>
      </c>
      <c r="AC621" s="102">
        <f t="shared" si="54"/>
        <v>110</v>
      </c>
      <c r="AD621" s="72">
        <v>0</v>
      </c>
      <c r="AE621" s="76">
        <v>0</v>
      </c>
      <c r="AF621" s="72">
        <v>0</v>
      </c>
      <c r="AG621" s="79" t="s">
        <v>73</v>
      </c>
      <c r="AH621" s="102">
        <f t="shared" si="55"/>
        <v>0</v>
      </c>
      <c r="AI621" s="72">
        <v>0</v>
      </c>
      <c r="AJ621" s="76">
        <v>0</v>
      </c>
      <c r="AK621" s="72" t="s">
        <v>73</v>
      </c>
      <c r="AL621" s="80" t="s">
        <v>73</v>
      </c>
      <c r="AM621" s="72">
        <v>0</v>
      </c>
      <c r="AN621" s="80" t="s">
        <v>73</v>
      </c>
      <c r="AO621" s="80" t="s">
        <v>73</v>
      </c>
      <c r="AP621" s="80" t="s">
        <v>73</v>
      </c>
      <c r="AQ621" s="102">
        <f t="shared" si="56"/>
        <v>0</v>
      </c>
      <c r="AR621" s="102">
        <f t="shared" si="57"/>
        <v>11361600</v>
      </c>
      <c r="AS621" s="72" t="s">
        <v>319</v>
      </c>
      <c r="AT621" s="76">
        <v>0</v>
      </c>
      <c r="AU621" s="72" t="s">
        <v>319</v>
      </c>
      <c r="AV621" s="76">
        <v>0</v>
      </c>
      <c r="AW621" s="81" t="s">
        <v>73</v>
      </c>
      <c r="AX621" s="82">
        <v>0</v>
      </c>
      <c r="AY621" s="143">
        <f t="shared" si="58"/>
        <v>11361600</v>
      </c>
      <c r="AZ621" s="84">
        <f t="shared" si="59"/>
        <v>0</v>
      </c>
      <c r="BA621" s="85">
        <v>0</v>
      </c>
      <c r="BB621" s="81" t="s">
        <v>73</v>
      </c>
      <c r="BC621" s="72" t="s">
        <v>123</v>
      </c>
      <c r="BD621" s="230" t="s">
        <v>5759</v>
      </c>
      <c r="BE621" s="71" t="s">
        <v>65</v>
      </c>
      <c r="BF621" s="71" t="s">
        <v>65</v>
      </c>
    </row>
    <row r="622" spans="2:58" x14ac:dyDescent="0.25">
      <c r="B622" s="71">
        <v>2025</v>
      </c>
      <c r="C622" s="71">
        <v>891780111</v>
      </c>
      <c r="D622" s="71" t="s">
        <v>63</v>
      </c>
      <c r="E622" s="102" t="s">
        <v>5758</v>
      </c>
      <c r="F622" s="72" t="s">
        <v>5757</v>
      </c>
      <c r="G622" s="72">
        <v>0</v>
      </c>
      <c r="H622" s="72" t="s">
        <v>71</v>
      </c>
      <c r="I622" s="72" t="s">
        <v>2884</v>
      </c>
      <c r="J622" s="104" t="s">
        <v>81</v>
      </c>
      <c r="K622" s="75" t="s">
        <v>4239</v>
      </c>
      <c r="L622" s="76">
        <v>11361600</v>
      </c>
      <c r="M622" s="72" t="s">
        <v>66</v>
      </c>
      <c r="N622" s="75" t="s">
        <v>5756</v>
      </c>
      <c r="O622" s="75">
        <v>1049943315</v>
      </c>
      <c r="P622" s="75">
        <v>1707</v>
      </c>
      <c r="Q622" s="78">
        <v>45870</v>
      </c>
      <c r="R622" s="75">
        <v>7490134800</v>
      </c>
      <c r="S622" s="78">
        <v>45881</v>
      </c>
      <c r="T622" s="76">
        <v>11361600</v>
      </c>
      <c r="U622" s="76">
        <v>27961</v>
      </c>
      <c r="V622" s="72" t="s">
        <v>65</v>
      </c>
      <c r="W622" s="76">
        <v>1082939683</v>
      </c>
      <c r="X622" s="104" t="s">
        <v>2881</v>
      </c>
      <c r="Y622" s="78">
        <v>45881</v>
      </c>
      <c r="Z622" s="78">
        <v>45881</v>
      </c>
      <c r="AA622" s="78" t="s">
        <v>73</v>
      </c>
      <c r="AB622" s="78">
        <v>45991</v>
      </c>
      <c r="AC622" s="102">
        <f t="shared" si="54"/>
        <v>110</v>
      </c>
      <c r="AD622" s="72">
        <v>0</v>
      </c>
      <c r="AE622" s="76">
        <v>0</v>
      </c>
      <c r="AF622" s="72">
        <v>0</v>
      </c>
      <c r="AG622" s="79" t="s">
        <v>73</v>
      </c>
      <c r="AH622" s="102">
        <f t="shared" si="55"/>
        <v>0</v>
      </c>
      <c r="AI622" s="72">
        <v>0</v>
      </c>
      <c r="AJ622" s="76">
        <v>0</v>
      </c>
      <c r="AK622" s="72" t="s">
        <v>73</v>
      </c>
      <c r="AL622" s="80" t="s">
        <v>73</v>
      </c>
      <c r="AM622" s="72">
        <v>0</v>
      </c>
      <c r="AN622" s="80" t="s">
        <v>73</v>
      </c>
      <c r="AO622" s="80" t="s">
        <v>73</v>
      </c>
      <c r="AP622" s="80" t="s">
        <v>73</v>
      </c>
      <c r="AQ622" s="102">
        <f t="shared" si="56"/>
        <v>0</v>
      </c>
      <c r="AR622" s="102">
        <f t="shared" si="57"/>
        <v>11361600</v>
      </c>
      <c r="AS622" s="72" t="s">
        <v>319</v>
      </c>
      <c r="AT622" s="76">
        <v>0</v>
      </c>
      <c r="AU622" s="72" t="s">
        <v>319</v>
      </c>
      <c r="AV622" s="76">
        <v>0</v>
      </c>
      <c r="AW622" s="81" t="s">
        <v>73</v>
      </c>
      <c r="AX622" s="82">
        <v>0</v>
      </c>
      <c r="AY622" s="143">
        <f t="shared" si="58"/>
        <v>11361600</v>
      </c>
      <c r="AZ622" s="84">
        <f t="shared" si="59"/>
        <v>0</v>
      </c>
      <c r="BA622" s="85">
        <v>0</v>
      </c>
      <c r="BB622" s="81" t="s">
        <v>73</v>
      </c>
      <c r="BC622" s="72" t="s">
        <v>123</v>
      </c>
      <c r="BD622" s="289" t="s">
        <v>5755</v>
      </c>
      <c r="BE622" s="71" t="s">
        <v>65</v>
      </c>
      <c r="BF622" s="71" t="s">
        <v>65</v>
      </c>
    </row>
    <row r="623" spans="2:58" x14ac:dyDescent="0.25">
      <c r="B623" s="71">
        <v>2025</v>
      </c>
      <c r="C623" s="71">
        <v>891780111</v>
      </c>
      <c r="D623" s="71" t="s">
        <v>63</v>
      </c>
      <c r="E623" s="102" t="s">
        <v>5754</v>
      </c>
      <c r="F623" s="102" t="s">
        <v>5753</v>
      </c>
      <c r="G623" s="72">
        <v>0</v>
      </c>
      <c r="H623" s="72" t="s">
        <v>71</v>
      </c>
      <c r="I623" s="72" t="s">
        <v>2884</v>
      </c>
      <c r="J623" s="104" t="s">
        <v>81</v>
      </c>
      <c r="K623" s="102" t="s">
        <v>4487</v>
      </c>
      <c r="L623" s="102">
        <v>11361600</v>
      </c>
      <c r="M623" s="72" t="s">
        <v>66</v>
      </c>
      <c r="N623" s="75" t="s">
        <v>5752</v>
      </c>
      <c r="O623" s="75">
        <v>7675376</v>
      </c>
      <c r="P623" s="75">
        <v>1707</v>
      </c>
      <c r="Q623" s="78">
        <v>45870</v>
      </c>
      <c r="R623" s="75">
        <v>7490134800</v>
      </c>
      <c r="S623" s="78">
        <v>45881</v>
      </c>
      <c r="T623" s="76">
        <v>11361600</v>
      </c>
      <c r="U623" s="76">
        <v>27960</v>
      </c>
      <c r="V623" s="72" t="s">
        <v>65</v>
      </c>
      <c r="W623" s="76">
        <v>1082939683</v>
      </c>
      <c r="X623" s="104" t="s">
        <v>2881</v>
      </c>
      <c r="Y623" s="78">
        <v>45881</v>
      </c>
      <c r="Z623" s="78">
        <v>45881</v>
      </c>
      <c r="AA623" s="78" t="s">
        <v>73</v>
      </c>
      <c r="AB623" s="78">
        <v>45991</v>
      </c>
      <c r="AC623" s="102">
        <f t="shared" si="54"/>
        <v>110</v>
      </c>
      <c r="AD623" s="72">
        <v>0</v>
      </c>
      <c r="AE623" s="76">
        <v>0</v>
      </c>
      <c r="AF623" s="72">
        <v>0</v>
      </c>
      <c r="AG623" s="79" t="s">
        <v>73</v>
      </c>
      <c r="AH623" s="102">
        <f t="shared" si="55"/>
        <v>0</v>
      </c>
      <c r="AI623" s="72">
        <v>0</v>
      </c>
      <c r="AJ623" s="76">
        <v>0</v>
      </c>
      <c r="AK623" s="72" t="s">
        <v>73</v>
      </c>
      <c r="AL623" s="80" t="s">
        <v>73</v>
      </c>
      <c r="AM623" s="72">
        <v>0</v>
      </c>
      <c r="AN623" s="80" t="s">
        <v>73</v>
      </c>
      <c r="AO623" s="80" t="s">
        <v>73</v>
      </c>
      <c r="AP623" s="80" t="s">
        <v>73</v>
      </c>
      <c r="AQ623" s="102">
        <f t="shared" si="56"/>
        <v>0</v>
      </c>
      <c r="AR623" s="102">
        <f t="shared" si="57"/>
        <v>11361600</v>
      </c>
      <c r="AS623" s="72" t="s">
        <v>319</v>
      </c>
      <c r="AT623" s="76">
        <v>0</v>
      </c>
      <c r="AU623" s="72" t="s">
        <v>319</v>
      </c>
      <c r="AV623" s="76">
        <v>0</v>
      </c>
      <c r="AW623" s="81" t="s">
        <v>73</v>
      </c>
      <c r="AX623" s="82">
        <v>0</v>
      </c>
      <c r="AY623" s="143">
        <f t="shared" si="58"/>
        <v>11361600</v>
      </c>
      <c r="AZ623" s="84">
        <f t="shared" si="59"/>
        <v>0</v>
      </c>
      <c r="BA623" s="85">
        <v>0</v>
      </c>
      <c r="BB623" s="81" t="s">
        <v>73</v>
      </c>
      <c r="BC623" s="72" t="s">
        <v>123</v>
      </c>
      <c r="BD623" s="230" t="s">
        <v>5751</v>
      </c>
      <c r="BE623" s="71" t="s">
        <v>65</v>
      </c>
      <c r="BF623" s="71" t="s">
        <v>65</v>
      </c>
    </row>
    <row r="624" spans="2:58" x14ac:dyDescent="0.25">
      <c r="B624" s="71">
        <v>2025</v>
      </c>
      <c r="C624" s="71">
        <v>891780111</v>
      </c>
      <c r="D624" s="71" t="s">
        <v>63</v>
      </c>
      <c r="E624" s="102" t="s">
        <v>5750</v>
      </c>
      <c r="F624" s="72" t="s">
        <v>5749</v>
      </c>
      <c r="G624" s="72">
        <v>0</v>
      </c>
      <c r="H624" s="72" t="s">
        <v>71</v>
      </c>
      <c r="I624" s="72" t="s">
        <v>2884</v>
      </c>
      <c r="J624" s="104" t="s">
        <v>81</v>
      </c>
      <c r="K624" s="102" t="s">
        <v>5748</v>
      </c>
      <c r="L624" s="76">
        <v>11361600</v>
      </c>
      <c r="M624" s="72" t="s">
        <v>66</v>
      </c>
      <c r="N624" s="75" t="s">
        <v>5747</v>
      </c>
      <c r="O624" s="75">
        <v>12180306</v>
      </c>
      <c r="P624" s="75">
        <v>1707</v>
      </c>
      <c r="Q624" s="78">
        <v>45870</v>
      </c>
      <c r="R624" s="75">
        <v>7490134800</v>
      </c>
      <c r="S624" s="78">
        <v>45881</v>
      </c>
      <c r="T624" s="76">
        <v>11361600</v>
      </c>
      <c r="U624" s="76">
        <v>27957</v>
      </c>
      <c r="V624" s="72" t="s">
        <v>65</v>
      </c>
      <c r="W624" s="76">
        <v>1082939683</v>
      </c>
      <c r="X624" s="104" t="s">
        <v>2881</v>
      </c>
      <c r="Y624" s="78">
        <v>45881</v>
      </c>
      <c r="Z624" s="78">
        <v>45881</v>
      </c>
      <c r="AA624" s="78" t="s">
        <v>73</v>
      </c>
      <c r="AB624" s="78">
        <v>45991</v>
      </c>
      <c r="AC624" s="102">
        <f t="shared" si="54"/>
        <v>110</v>
      </c>
      <c r="AD624" s="72">
        <v>0</v>
      </c>
      <c r="AE624" s="76">
        <v>0</v>
      </c>
      <c r="AF624" s="72">
        <v>0</v>
      </c>
      <c r="AG624" s="79" t="s">
        <v>73</v>
      </c>
      <c r="AH624" s="102">
        <f t="shared" si="55"/>
        <v>0</v>
      </c>
      <c r="AI624" s="72">
        <v>0</v>
      </c>
      <c r="AJ624" s="76">
        <v>0</v>
      </c>
      <c r="AK624" s="72" t="s">
        <v>73</v>
      </c>
      <c r="AL624" s="80" t="s">
        <v>73</v>
      </c>
      <c r="AM624" s="72">
        <v>0</v>
      </c>
      <c r="AN624" s="80" t="s">
        <v>73</v>
      </c>
      <c r="AO624" s="80" t="s">
        <v>73</v>
      </c>
      <c r="AP624" s="80" t="s">
        <v>73</v>
      </c>
      <c r="AQ624" s="102">
        <f t="shared" si="56"/>
        <v>0</v>
      </c>
      <c r="AR624" s="102">
        <f t="shared" si="57"/>
        <v>11361600</v>
      </c>
      <c r="AS624" s="72" t="s">
        <v>319</v>
      </c>
      <c r="AT624" s="76">
        <v>0</v>
      </c>
      <c r="AU624" s="72" t="s">
        <v>319</v>
      </c>
      <c r="AV624" s="76">
        <v>0</v>
      </c>
      <c r="AW624" s="81" t="s">
        <v>73</v>
      </c>
      <c r="AX624" s="82">
        <v>0</v>
      </c>
      <c r="AY624" s="143">
        <f t="shared" si="58"/>
        <v>11361600</v>
      </c>
      <c r="AZ624" s="84">
        <f t="shared" si="59"/>
        <v>0</v>
      </c>
      <c r="BA624" s="85">
        <v>0</v>
      </c>
      <c r="BB624" s="81" t="s">
        <v>73</v>
      </c>
      <c r="BC624" s="72" t="s">
        <v>123</v>
      </c>
      <c r="BD624" s="230" t="s">
        <v>5746</v>
      </c>
      <c r="BE624" s="71" t="s">
        <v>65</v>
      </c>
      <c r="BF624" s="71" t="s">
        <v>65</v>
      </c>
    </row>
    <row r="625" spans="2:58" x14ac:dyDescent="0.25">
      <c r="B625" s="71">
        <v>2025</v>
      </c>
      <c r="C625" s="71">
        <v>891780111</v>
      </c>
      <c r="D625" s="71" t="s">
        <v>63</v>
      </c>
      <c r="E625" s="102" t="s">
        <v>5745</v>
      </c>
      <c r="F625" s="72" t="s">
        <v>5744</v>
      </c>
      <c r="G625" s="72">
        <v>0</v>
      </c>
      <c r="H625" s="72" t="s">
        <v>71</v>
      </c>
      <c r="I625" s="72" t="s">
        <v>2884</v>
      </c>
      <c r="J625" s="104" t="s">
        <v>81</v>
      </c>
      <c r="K625" s="75" t="s">
        <v>2895</v>
      </c>
      <c r="L625" s="76">
        <v>11361600</v>
      </c>
      <c r="M625" s="72" t="s">
        <v>66</v>
      </c>
      <c r="N625" s="75" t="s">
        <v>5743</v>
      </c>
      <c r="O625" s="75">
        <v>19594555</v>
      </c>
      <c r="P625" s="75">
        <v>1707</v>
      </c>
      <c r="Q625" s="78">
        <v>45870</v>
      </c>
      <c r="R625" s="75">
        <v>7490134800</v>
      </c>
      <c r="S625" s="78">
        <v>45881</v>
      </c>
      <c r="T625" s="76">
        <v>11361600</v>
      </c>
      <c r="U625" s="76">
        <v>27959</v>
      </c>
      <c r="V625" s="72" t="s">
        <v>65</v>
      </c>
      <c r="W625" s="76">
        <v>1082939683</v>
      </c>
      <c r="X625" s="104" t="s">
        <v>2881</v>
      </c>
      <c r="Y625" s="78">
        <v>45881</v>
      </c>
      <c r="Z625" s="78">
        <v>45881</v>
      </c>
      <c r="AA625" s="78" t="s">
        <v>73</v>
      </c>
      <c r="AB625" s="78">
        <v>45991</v>
      </c>
      <c r="AC625" s="102">
        <f t="shared" si="54"/>
        <v>110</v>
      </c>
      <c r="AD625" s="72">
        <v>0</v>
      </c>
      <c r="AE625" s="76">
        <v>0</v>
      </c>
      <c r="AF625" s="72">
        <v>0</v>
      </c>
      <c r="AG625" s="79" t="s">
        <v>73</v>
      </c>
      <c r="AH625" s="102">
        <f t="shared" si="55"/>
        <v>0</v>
      </c>
      <c r="AI625" s="72">
        <v>0</v>
      </c>
      <c r="AJ625" s="76">
        <v>0</v>
      </c>
      <c r="AK625" s="72" t="s">
        <v>73</v>
      </c>
      <c r="AL625" s="80" t="s">
        <v>73</v>
      </c>
      <c r="AM625" s="72">
        <v>0</v>
      </c>
      <c r="AN625" s="80" t="s">
        <v>73</v>
      </c>
      <c r="AO625" s="80" t="s">
        <v>73</v>
      </c>
      <c r="AP625" s="80" t="s">
        <v>73</v>
      </c>
      <c r="AQ625" s="102">
        <f t="shared" si="56"/>
        <v>0</v>
      </c>
      <c r="AR625" s="102">
        <f t="shared" si="57"/>
        <v>11361600</v>
      </c>
      <c r="AS625" s="72" t="s">
        <v>319</v>
      </c>
      <c r="AT625" s="76">
        <v>0</v>
      </c>
      <c r="AU625" s="72" t="s">
        <v>319</v>
      </c>
      <c r="AV625" s="76">
        <v>0</v>
      </c>
      <c r="AW625" s="81" t="s">
        <v>73</v>
      </c>
      <c r="AX625" s="82">
        <v>0</v>
      </c>
      <c r="AY625" s="143">
        <f t="shared" si="58"/>
        <v>11361600</v>
      </c>
      <c r="AZ625" s="84">
        <f t="shared" si="59"/>
        <v>0</v>
      </c>
      <c r="BA625" s="85">
        <v>0</v>
      </c>
      <c r="BB625" s="81" t="s">
        <v>73</v>
      </c>
      <c r="BC625" s="72" t="s">
        <v>123</v>
      </c>
      <c r="BD625" s="289" t="s">
        <v>5742</v>
      </c>
      <c r="BE625" s="71" t="s">
        <v>65</v>
      </c>
      <c r="BF625" s="71" t="s">
        <v>65</v>
      </c>
    </row>
    <row r="626" spans="2:58" x14ac:dyDescent="0.25">
      <c r="B626" s="71">
        <v>2025</v>
      </c>
      <c r="C626" s="71">
        <v>891780111</v>
      </c>
      <c r="D626" s="71" t="s">
        <v>63</v>
      </c>
      <c r="E626" s="102" t="s">
        <v>5741</v>
      </c>
      <c r="F626" s="72" t="s">
        <v>5740</v>
      </c>
      <c r="G626" s="72">
        <v>0</v>
      </c>
      <c r="H626" s="72" t="s">
        <v>71</v>
      </c>
      <c r="I626" s="72" t="s">
        <v>2884</v>
      </c>
      <c r="J626" s="104" t="s">
        <v>81</v>
      </c>
      <c r="K626" s="75" t="s">
        <v>5739</v>
      </c>
      <c r="L626" s="76">
        <v>36500000</v>
      </c>
      <c r="M626" s="72" t="s">
        <v>66</v>
      </c>
      <c r="N626" s="75" t="s">
        <v>5738</v>
      </c>
      <c r="O626" s="75">
        <v>1083021982</v>
      </c>
      <c r="P626" s="75">
        <v>1507</v>
      </c>
      <c r="Q626" s="78">
        <v>45848</v>
      </c>
      <c r="R626" s="75">
        <v>182500000</v>
      </c>
      <c r="S626" s="78">
        <v>45881</v>
      </c>
      <c r="T626" s="76">
        <v>36500000</v>
      </c>
      <c r="U626" s="76">
        <v>27956</v>
      </c>
      <c r="V626" s="72" t="s">
        <v>65</v>
      </c>
      <c r="W626" s="76">
        <v>85155333</v>
      </c>
      <c r="X626" s="104" t="s">
        <v>2931</v>
      </c>
      <c r="Y626" s="78">
        <v>45881</v>
      </c>
      <c r="Z626" s="78">
        <v>45881</v>
      </c>
      <c r="AA626" s="78" t="s">
        <v>73</v>
      </c>
      <c r="AB626" s="78">
        <v>46011</v>
      </c>
      <c r="AC626" s="102">
        <f t="shared" si="54"/>
        <v>130</v>
      </c>
      <c r="AD626" s="72">
        <v>0</v>
      </c>
      <c r="AE626" s="76">
        <v>0</v>
      </c>
      <c r="AF626" s="72">
        <v>0</v>
      </c>
      <c r="AG626" s="79" t="s">
        <v>73</v>
      </c>
      <c r="AH626" s="102">
        <f t="shared" si="55"/>
        <v>0</v>
      </c>
      <c r="AI626" s="72">
        <v>0</v>
      </c>
      <c r="AJ626" s="76">
        <v>0</v>
      </c>
      <c r="AK626" s="72" t="s">
        <v>73</v>
      </c>
      <c r="AL626" s="80" t="s">
        <v>73</v>
      </c>
      <c r="AM626" s="72">
        <v>0</v>
      </c>
      <c r="AN626" s="80" t="s">
        <v>73</v>
      </c>
      <c r="AO626" s="80" t="s">
        <v>73</v>
      </c>
      <c r="AP626" s="80" t="s">
        <v>73</v>
      </c>
      <c r="AQ626" s="102">
        <f t="shared" si="56"/>
        <v>0</v>
      </c>
      <c r="AR626" s="102">
        <f t="shared" si="57"/>
        <v>36500000</v>
      </c>
      <c r="AS626" s="72" t="s">
        <v>319</v>
      </c>
      <c r="AT626" s="76">
        <v>0</v>
      </c>
      <c r="AU626" s="72" t="s">
        <v>319</v>
      </c>
      <c r="AV626" s="76">
        <v>0</v>
      </c>
      <c r="AW626" s="81" t="s">
        <v>73</v>
      </c>
      <c r="AX626" s="82">
        <v>0</v>
      </c>
      <c r="AY626" s="143">
        <f t="shared" si="58"/>
        <v>36500000</v>
      </c>
      <c r="AZ626" s="84">
        <f t="shared" si="59"/>
        <v>0</v>
      </c>
      <c r="BA626" s="85">
        <v>0</v>
      </c>
      <c r="BB626" s="81" t="s">
        <v>73</v>
      </c>
      <c r="BC626" s="72" t="s">
        <v>123</v>
      </c>
      <c r="BD626" s="289" t="s">
        <v>5737</v>
      </c>
      <c r="BE626" s="71" t="s">
        <v>65</v>
      </c>
      <c r="BF626" s="71" t="s">
        <v>65</v>
      </c>
    </row>
    <row r="627" spans="2:58" x14ac:dyDescent="0.25">
      <c r="B627" s="71">
        <v>2025</v>
      </c>
      <c r="C627" s="71">
        <v>891780111</v>
      </c>
      <c r="D627" s="71" t="s">
        <v>63</v>
      </c>
      <c r="E627" s="102" t="s">
        <v>5736</v>
      </c>
      <c r="F627" s="72" t="s">
        <v>5735</v>
      </c>
      <c r="G627" s="72">
        <v>0</v>
      </c>
      <c r="H627" s="72" t="s">
        <v>71</v>
      </c>
      <c r="I627" s="72" t="s">
        <v>2884</v>
      </c>
      <c r="J627" s="104" t="s">
        <v>81</v>
      </c>
      <c r="K627" s="75" t="s">
        <v>5734</v>
      </c>
      <c r="L627" s="76">
        <v>36500000</v>
      </c>
      <c r="M627" s="72" t="s">
        <v>66</v>
      </c>
      <c r="N627" s="75" t="s">
        <v>5733</v>
      </c>
      <c r="O627" s="75">
        <v>1004371506</v>
      </c>
      <c r="P627" s="75">
        <v>1698</v>
      </c>
      <c r="Q627" s="78">
        <v>45866</v>
      </c>
      <c r="R627" s="75">
        <v>219000000</v>
      </c>
      <c r="S627" s="78">
        <v>45881</v>
      </c>
      <c r="T627" s="76">
        <v>36500000</v>
      </c>
      <c r="U627" s="76">
        <v>27954</v>
      </c>
      <c r="V627" s="72" t="s">
        <v>65</v>
      </c>
      <c r="W627" s="76">
        <v>85155333</v>
      </c>
      <c r="X627" s="104" t="s">
        <v>2931</v>
      </c>
      <c r="Y627" s="78">
        <v>45881</v>
      </c>
      <c r="Z627" s="78">
        <v>45881</v>
      </c>
      <c r="AA627" s="78" t="s">
        <v>73</v>
      </c>
      <c r="AB627" s="78">
        <v>46011</v>
      </c>
      <c r="AC627" s="102">
        <f t="shared" si="54"/>
        <v>130</v>
      </c>
      <c r="AD627" s="72">
        <v>0</v>
      </c>
      <c r="AE627" s="76">
        <v>0</v>
      </c>
      <c r="AF627" s="72">
        <v>0</v>
      </c>
      <c r="AG627" s="79" t="s">
        <v>73</v>
      </c>
      <c r="AH627" s="102">
        <f t="shared" si="55"/>
        <v>0</v>
      </c>
      <c r="AI627" s="72">
        <v>0</v>
      </c>
      <c r="AJ627" s="76">
        <v>0</v>
      </c>
      <c r="AK627" s="72" t="s">
        <v>73</v>
      </c>
      <c r="AL627" s="80" t="s">
        <v>73</v>
      </c>
      <c r="AM627" s="72">
        <v>0</v>
      </c>
      <c r="AN627" s="80" t="s">
        <v>73</v>
      </c>
      <c r="AO627" s="80" t="s">
        <v>73</v>
      </c>
      <c r="AP627" s="80" t="s">
        <v>73</v>
      </c>
      <c r="AQ627" s="102">
        <f t="shared" si="56"/>
        <v>0</v>
      </c>
      <c r="AR627" s="102">
        <f t="shared" si="57"/>
        <v>36500000</v>
      </c>
      <c r="AS627" s="72" t="s">
        <v>319</v>
      </c>
      <c r="AT627" s="76">
        <v>0</v>
      </c>
      <c r="AU627" s="72" t="s">
        <v>319</v>
      </c>
      <c r="AV627" s="76">
        <v>0</v>
      </c>
      <c r="AW627" s="81" t="s">
        <v>73</v>
      </c>
      <c r="AX627" s="82">
        <v>0</v>
      </c>
      <c r="AY627" s="143">
        <f t="shared" si="58"/>
        <v>36500000</v>
      </c>
      <c r="AZ627" s="84">
        <f t="shared" si="59"/>
        <v>0</v>
      </c>
      <c r="BA627" s="85">
        <v>0</v>
      </c>
      <c r="BB627" s="81" t="s">
        <v>73</v>
      </c>
      <c r="BC627" s="72" t="s">
        <v>123</v>
      </c>
      <c r="BD627" s="289" t="s">
        <v>5732</v>
      </c>
      <c r="BE627" s="71" t="s">
        <v>65</v>
      </c>
      <c r="BF627" s="71" t="s">
        <v>65</v>
      </c>
    </row>
    <row r="628" spans="2:58" x14ac:dyDescent="0.25">
      <c r="B628" s="71">
        <v>2025</v>
      </c>
      <c r="C628" s="71">
        <v>891780111</v>
      </c>
      <c r="D628" s="71" t="s">
        <v>63</v>
      </c>
      <c r="E628" s="102" t="s">
        <v>5731</v>
      </c>
      <c r="F628" s="102" t="s">
        <v>5730</v>
      </c>
      <c r="G628" s="72">
        <v>0</v>
      </c>
      <c r="H628" s="72" t="s">
        <v>71</v>
      </c>
      <c r="I628" s="72" t="s">
        <v>2884</v>
      </c>
      <c r="J628" s="104" t="s">
        <v>81</v>
      </c>
      <c r="K628" s="102" t="s">
        <v>4487</v>
      </c>
      <c r="L628" s="102">
        <v>11361600</v>
      </c>
      <c r="M628" s="72" t="s">
        <v>66</v>
      </c>
      <c r="N628" s="75" t="s">
        <v>5729</v>
      </c>
      <c r="O628" s="75">
        <v>32804229</v>
      </c>
      <c r="P628" s="75">
        <v>1707</v>
      </c>
      <c r="Q628" s="78">
        <v>45870</v>
      </c>
      <c r="R628" s="75">
        <v>7490134800</v>
      </c>
      <c r="S628" s="78">
        <v>45881</v>
      </c>
      <c r="T628" s="76">
        <v>11361600</v>
      </c>
      <c r="U628" s="76">
        <v>27983</v>
      </c>
      <c r="V628" s="72" t="s">
        <v>65</v>
      </c>
      <c r="W628" s="76">
        <v>1082939683</v>
      </c>
      <c r="X628" s="104" t="s">
        <v>2881</v>
      </c>
      <c r="Y628" s="78">
        <v>45881</v>
      </c>
      <c r="Z628" s="78">
        <v>45881</v>
      </c>
      <c r="AA628" s="78" t="s">
        <v>73</v>
      </c>
      <c r="AB628" s="78">
        <v>45991</v>
      </c>
      <c r="AC628" s="102">
        <f t="shared" si="54"/>
        <v>110</v>
      </c>
      <c r="AD628" s="72">
        <v>0</v>
      </c>
      <c r="AE628" s="76">
        <v>0</v>
      </c>
      <c r="AF628" s="72">
        <v>0</v>
      </c>
      <c r="AG628" s="79" t="s">
        <v>73</v>
      </c>
      <c r="AH628" s="102">
        <f t="shared" si="55"/>
        <v>0</v>
      </c>
      <c r="AI628" s="72">
        <v>0</v>
      </c>
      <c r="AJ628" s="76">
        <v>0</v>
      </c>
      <c r="AK628" s="72" t="s">
        <v>73</v>
      </c>
      <c r="AL628" s="80" t="s">
        <v>73</v>
      </c>
      <c r="AM628" s="72">
        <v>0</v>
      </c>
      <c r="AN628" s="80" t="s">
        <v>73</v>
      </c>
      <c r="AO628" s="80" t="s">
        <v>73</v>
      </c>
      <c r="AP628" s="80" t="s">
        <v>73</v>
      </c>
      <c r="AQ628" s="102">
        <f t="shared" si="56"/>
        <v>0</v>
      </c>
      <c r="AR628" s="102">
        <f t="shared" si="57"/>
        <v>11361600</v>
      </c>
      <c r="AS628" s="72" t="s">
        <v>319</v>
      </c>
      <c r="AT628" s="76">
        <v>0</v>
      </c>
      <c r="AU628" s="72" t="s">
        <v>319</v>
      </c>
      <c r="AV628" s="76">
        <v>0</v>
      </c>
      <c r="AW628" s="81" t="s">
        <v>73</v>
      </c>
      <c r="AX628" s="82">
        <v>0</v>
      </c>
      <c r="AY628" s="143">
        <f t="shared" si="58"/>
        <v>11361600</v>
      </c>
      <c r="AZ628" s="84">
        <f t="shared" si="59"/>
        <v>0</v>
      </c>
      <c r="BA628" s="85">
        <v>0</v>
      </c>
      <c r="BB628" s="81" t="s">
        <v>73</v>
      </c>
      <c r="BC628" s="72" t="s">
        <v>123</v>
      </c>
      <c r="BD628" s="230" t="s">
        <v>5728</v>
      </c>
      <c r="BE628" s="71" t="s">
        <v>65</v>
      </c>
      <c r="BF628" s="71" t="s">
        <v>65</v>
      </c>
    </row>
    <row r="629" spans="2:58" x14ac:dyDescent="0.25">
      <c r="B629" s="71">
        <v>2025</v>
      </c>
      <c r="C629" s="71">
        <v>891780111</v>
      </c>
      <c r="D629" s="71" t="s">
        <v>63</v>
      </c>
      <c r="E629" s="102" t="s">
        <v>5727</v>
      </c>
      <c r="F629" s="72" t="s">
        <v>5726</v>
      </c>
      <c r="G629" s="72">
        <v>0</v>
      </c>
      <c r="H629" s="72" t="s">
        <v>71</v>
      </c>
      <c r="I629" s="72" t="s">
        <v>2884</v>
      </c>
      <c r="J629" s="104" t="s">
        <v>81</v>
      </c>
      <c r="K629" s="75" t="s">
        <v>5725</v>
      </c>
      <c r="L629" s="76">
        <v>11361600</v>
      </c>
      <c r="M629" s="72" t="s">
        <v>66</v>
      </c>
      <c r="N629" s="75" t="s">
        <v>5724</v>
      </c>
      <c r="O629" s="75">
        <v>9021905</v>
      </c>
      <c r="P629" s="75">
        <v>1707</v>
      </c>
      <c r="Q629" s="78">
        <v>45870</v>
      </c>
      <c r="R629" s="75">
        <v>7490134800</v>
      </c>
      <c r="S629" s="78">
        <v>45881</v>
      </c>
      <c r="T629" s="76">
        <v>11361600</v>
      </c>
      <c r="U629" s="76">
        <v>27982</v>
      </c>
      <c r="V629" s="72" t="s">
        <v>65</v>
      </c>
      <c r="W629" s="76">
        <v>1082939683</v>
      </c>
      <c r="X629" s="104" t="s">
        <v>2881</v>
      </c>
      <c r="Y629" s="78">
        <v>45881</v>
      </c>
      <c r="Z629" s="78">
        <v>45881</v>
      </c>
      <c r="AA629" s="78" t="s">
        <v>73</v>
      </c>
      <c r="AB629" s="78">
        <v>45991</v>
      </c>
      <c r="AC629" s="102">
        <f t="shared" si="54"/>
        <v>110</v>
      </c>
      <c r="AD629" s="72">
        <v>0</v>
      </c>
      <c r="AE629" s="76">
        <v>0</v>
      </c>
      <c r="AF629" s="72">
        <v>0</v>
      </c>
      <c r="AG629" s="79" t="s">
        <v>73</v>
      </c>
      <c r="AH629" s="102">
        <f t="shared" si="55"/>
        <v>0</v>
      </c>
      <c r="AI629" s="72">
        <v>0</v>
      </c>
      <c r="AJ629" s="76">
        <v>0</v>
      </c>
      <c r="AK629" s="72" t="s">
        <v>73</v>
      </c>
      <c r="AL629" s="80" t="s">
        <v>73</v>
      </c>
      <c r="AM629" s="72">
        <v>0</v>
      </c>
      <c r="AN629" s="80" t="s">
        <v>73</v>
      </c>
      <c r="AO629" s="80" t="s">
        <v>73</v>
      </c>
      <c r="AP629" s="80" t="s">
        <v>73</v>
      </c>
      <c r="AQ629" s="102">
        <f t="shared" si="56"/>
        <v>0</v>
      </c>
      <c r="AR629" s="102">
        <f t="shared" si="57"/>
        <v>11361600</v>
      </c>
      <c r="AS629" s="72" t="s">
        <v>319</v>
      </c>
      <c r="AT629" s="76">
        <v>0</v>
      </c>
      <c r="AU629" s="72" t="s">
        <v>319</v>
      </c>
      <c r="AV629" s="76">
        <v>0</v>
      </c>
      <c r="AW629" s="81" t="s">
        <v>73</v>
      </c>
      <c r="AX629" s="82">
        <v>0</v>
      </c>
      <c r="AY629" s="143">
        <f t="shared" si="58"/>
        <v>11361600</v>
      </c>
      <c r="AZ629" s="84">
        <f t="shared" si="59"/>
        <v>0</v>
      </c>
      <c r="BA629" s="85">
        <v>0</v>
      </c>
      <c r="BB629" s="81" t="s">
        <v>73</v>
      </c>
      <c r="BC629" s="72" t="s">
        <v>123</v>
      </c>
      <c r="BD629" s="289" t="s">
        <v>5723</v>
      </c>
      <c r="BE629" s="71" t="s">
        <v>65</v>
      </c>
      <c r="BF629" s="71" t="s">
        <v>65</v>
      </c>
    </row>
    <row r="630" spans="2:58" x14ac:dyDescent="0.25">
      <c r="B630" s="71">
        <v>2025</v>
      </c>
      <c r="C630" s="71">
        <v>891780111</v>
      </c>
      <c r="D630" s="71" t="s">
        <v>63</v>
      </c>
      <c r="E630" s="102" t="s">
        <v>5722</v>
      </c>
      <c r="F630" s="72" t="s">
        <v>5721</v>
      </c>
      <c r="G630" s="72">
        <v>0</v>
      </c>
      <c r="H630" s="72" t="s">
        <v>71</v>
      </c>
      <c r="I630" s="72" t="s">
        <v>2884</v>
      </c>
      <c r="J630" s="104" t="s">
        <v>81</v>
      </c>
      <c r="K630" s="102" t="s">
        <v>5716</v>
      </c>
      <c r="L630" s="76">
        <v>11361600</v>
      </c>
      <c r="M630" s="72" t="s">
        <v>66</v>
      </c>
      <c r="N630" s="75" t="s">
        <v>5720</v>
      </c>
      <c r="O630" s="75">
        <v>77182850</v>
      </c>
      <c r="P630" s="75">
        <v>1707</v>
      </c>
      <c r="Q630" s="78">
        <v>45870</v>
      </c>
      <c r="R630" s="75">
        <v>7490134800</v>
      </c>
      <c r="S630" s="78">
        <v>45881</v>
      </c>
      <c r="T630" s="76">
        <v>11361600</v>
      </c>
      <c r="U630" s="76">
        <v>27981</v>
      </c>
      <c r="V630" s="72" t="s">
        <v>65</v>
      </c>
      <c r="W630" s="76">
        <v>1082939683</v>
      </c>
      <c r="X630" s="104" t="s">
        <v>2881</v>
      </c>
      <c r="Y630" s="78">
        <v>45881</v>
      </c>
      <c r="Z630" s="78">
        <v>45881</v>
      </c>
      <c r="AA630" s="78" t="s">
        <v>73</v>
      </c>
      <c r="AB630" s="78">
        <v>45991</v>
      </c>
      <c r="AC630" s="102">
        <f t="shared" si="54"/>
        <v>110</v>
      </c>
      <c r="AD630" s="72">
        <v>0</v>
      </c>
      <c r="AE630" s="76">
        <v>0</v>
      </c>
      <c r="AF630" s="72">
        <v>0</v>
      </c>
      <c r="AG630" s="79" t="s">
        <v>73</v>
      </c>
      <c r="AH630" s="102">
        <f t="shared" si="55"/>
        <v>0</v>
      </c>
      <c r="AI630" s="72">
        <v>0</v>
      </c>
      <c r="AJ630" s="76">
        <v>0</v>
      </c>
      <c r="AK630" s="72" t="s">
        <v>73</v>
      </c>
      <c r="AL630" s="80" t="s">
        <v>73</v>
      </c>
      <c r="AM630" s="72">
        <v>0</v>
      </c>
      <c r="AN630" s="80" t="s">
        <v>73</v>
      </c>
      <c r="AO630" s="80" t="s">
        <v>73</v>
      </c>
      <c r="AP630" s="80" t="s">
        <v>73</v>
      </c>
      <c r="AQ630" s="102">
        <f t="shared" si="56"/>
        <v>0</v>
      </c>
      <c r="AR630" s="102">
        <f t="shared" si="57"/>
        <v>11361600</v>
      </c>
      <c r="AS630" s="72" t="s">
        <v>319</v>
      </c>
      <c r="AT630" s="76">
        <v>0</v>
      </c>
      <c r="AU630" s="72" t="s">
        <v>319</v>
      </c>
      <c r="AV630" s="76">
        <v>0</v>
      </c>
      <c r="AW630" s="81" t="s">
        <v>73</v>
      </c>
      <c r="AX630" s="82">
        <v>0</v>
      </c>
      <c r="AY630" s="143">
        <f t="shared" si="58"/>
        <v>11361600</v>
      </c>
      <c r="AZ630" s="84">
        <f t="shared" si="59"/>
        <v>0</v>
      </c>
      <c r="BA630" s="85">
        <v>0</v>
      </c>
      <c r="BB630" s="81" t="s">
        <v>73</v>
      </c>
      <c r="BC630" s="72" t="s">
        <v>123</v>
      </c>
      <c r="BD630" s="230" t="s">
        <v>5719</v>
      </c>
      <c r="BE630" s="71" t="s">
        <v>65</v>
      </c>
      <c r="BF630" s="71" t="s">
        <v>65</v>
      </c>
    </row>
    <row r="631" spans="2:58" x14ac:dyDescent="0.25">
      <c r="B631" s="71">
        <v>2025</v>
      </c>
      <c r="C631" s="71">
        <v>891780111</v>
      </c>
      <c r="D631" s="71" t="s">
        <v>63</v>
      </c>
      <c r="E631" s="102" t="s">
        <v>5718</v>
      </c>
      <c r="F631" s="102" t="s">
        <v>5717</v>
      </c>
      <c r="G631" s="72">
        <v>0</v>
      </c>
      <c r="H631" s="72" t="s">
        <v>71</v>
      </c>
      <c r="I631" s="72" t="s">
        <v>2884</v>
      </c>
      <c r="J631" s="104" t="s">
        <v>81</v>
      </c>
      <c r="K631" s="102" t="s">
        <v>5716</v>
      </c>
      <c r="L631" s="102">
        <v>11361600</v>
      </c>
      <c r="M631" s="72" t="s">
        <v>66</v>
      </c>
      <c r="N631" s="75" t="s">
        <v>5715</v>
      </c>
      <c r="O631" s="75">
        <v>9301922</v>
      </c>
      <c r="P631" s="75">
        <v>1707</v>
      </c>
      <c r="Q631" s="78">
        <v>45870</v>
      </c>
      <c r="R631" s="75">
        <v>7490134800</v>
      </c>
      <c r="S631" s="78">
        <v>45881</v>
      </c>
      <c r="T631" s="76">
        <v>11361600</v>
      </c>
      <c r="U631" s="76">
        <v>27980</v>
      </c>
      <c r="V631" s="72" t="s">
        <v>65</v>
      </c>
      <c r="W631" s="76">
        <v>1082939683</v>
      </c>
      <c r="X631" s="104" t="s">
        <v>2881</v>
      </c>
      <c r="Y631" s="78">
        <v>45881</v>
      </c>
      <c r="Z631" s="78">
        <v>45881</v>
      </c>
      <c r="AA631" s="78" t="s">
        <v>73</v>
      </c>
      <c r="AB631" s="78">
        <v>45991</v>
      </c>
      <c r="AC631" s="102">
        <f t="shared" si="54"/>
        <v>110</v>
      </c>
      <c r="AD631" s="72">
        <v>0</v>
      </c>
      <c r="AE631" s="76">
        <v>0</v>
      </c>
      <c r="AF631" s="72">
        <v>0</v>
      </c>
      <c r="AG631" s="79" t="s">
        <v>73</v>
      </c>
      <c r="AH631" s="102">
        <f t="shared" si="55"/>
        <v>0</v>
      </c>
      <c r="AI631" s="72">
        <v>0</v>
      </c>
      <c r="AJ631" s="76">
        <v>0</v>
      </c>
      <c r="AK631" s="72" t="s">
        <v>73</v>
      </c>
      <c r="AL631" s="80" t="s">
        <v>73</v>
      </c>
      <c r="AM631" s="72">
        <v>0</v>
      </c>
      <c r="AN631" s="80" t="s">
        <v>73</v>
      </c>
      <c r="AO631" s="80" t="s">
        <v>73</v>
      </c>
      <c r="AP631" s="80" t="s">
        <v>73</v>
      </c>
      <c r="AQ631" s="102">
        <f t="shared" si="56"/>
        <v>0</v>
      </c>
      <c r="AR631" s="102">
        <f t="shared" si="57"/>
        <v>11361600</v>
      </c>
      <c r="AS631" s="72" t="s">
        <v>319</v>
      </c>
      <c r="AT631" s="76">
        <v>0</v>
      </c>
      <c r="AU631" s="72" t="s">
        <v>319</v>
      </c>
      <c r="AV631" s="76">
        <v>0</v>
      </c>
      <c r="AW631" s="81" t="s">
        <v>73</v>
      </c>
      <c r="AX631" s="82">
        <v>0</v>
      </c>
      <c r="AY631" s="143">
        <f t="shared" si="58"/>
        <v>11361600</v>
      </c>
      <c r="AZ631" s="84">
        <f t="shared" si="59"/>
        <v>0</v>
      </c>
      <c r="BA631" s="85">
        <v>0</v>
      </c>
      <c r="BB631" s="81" t="s">
        <v>73</v>
      </c>
      <c r="BC631" s="72" t="s">
        <v>123</v>
      </c>
      <c r="BD631" s="230" t="s">
        <v>5714</v>
      </c>
      <c r="BE631" s="71" t="s">
        <v>65</v>
      </c>
      <c r="BF631" s="71" t="s">
        <v>65</v>
      </c>
    </row>
    <row r="632" spans="2:58" x14ac:dyDescent="0.25">
      <c r="B632" s="71">
        <v>2025</v>
      </c>
      <c r="C632" s="71">
        <v>891780111</v>
      </c>
      <c r="D632" s="71" t="s">
        <v>63</v>
      </c>
      <c r="E632" s="102" t="s">
        <v>5713</v>
      </c>
      <c r="F632" s="72" t="s">
        <v>5712</v>
      </c>
      <c r="G632" s="72">
        <v>0</v>
      </c>
      <c r="H632" s="72" t="s">
        <v>71</v>
      </c>
      <c r="I632" s="72" t="s">
        <v>2884</v>
      </c>
      <c r="J632" s="104" t="s">
        <v>81</v>
      </c>
      <c r="K632" s="75" t="s">
        <v>5711</v>
      </c>
      <c r="L632" s="76">
        <v>4000000</v>
      </c>
      <c r="M632" s="72" t="s">
        <v>66</v>
      </c>
      <c r="N632" s="75" t="s">
        <v>5710</v>
      </c>
      <c r="O632" s="75">
        <v>1049615490</v>
      </c>
      <c r="P632" s="75">
        <v>1784</v>
      </c>
      <c r="Q632" s="78">
        <v>45881</v>
      </c>
      <c r="R632" s="75">
        <v>4000000</v>
      </c>
      <c r="S632" s="78">
        <v>45882</v>
      </c>
      <c r="T632" s="76">
        <v>4000000</v>
      </c>
      <c r="U632" s="76">
        <v>28097</v>
      </c>
      <c r="V632" s="72" t="s">
        <v>65</v>
      </c>
      <c r="W632" s="76">
        <v>72221403</v>
      </c>
      <c r="X632" s="104" t="s">
        <v>5709</v>
      </c>
      <c r="Y632" s="78">
        <v>45881</v>
      </c>
      <c r="Z632" s="78">
        <v>45882</v>
      </c>
      <c r="AA632" s="78" t="s">
        <v>73</v>
      </c>
      <c r="AB632" s="78">
        <v>45899</v>
      </c>
      <c r="AC632" s="102">
        <f t="shared" si="54"/>
        <v>17</v>
      </c>
      <c r="AD632" s="72">
        <v>0</v>
      </c>
      <c r="AE632" s="76">
        <v>0</v>
      </c>
      <c r="AF632" s="72">
        <v>0</v>
      </c>
      <c r="AG632" s="79" t="s">
        <v>73</v>
      </c>
      <c r="AH632" s="102">
        <f t="shared" si="55"/>
        <v>0</v>
      </c>
      <c r="AI632" s="72">
        <v>0</v>
      </c>
      <c r="AJ632" s="76">
        <v>0</v>
      </c>
      <c r="AK632" s="72" t="s">
        <v>73</v>
      </c>
      <c r="AL632" s="80" t="s">
        <v>73</v>
      </c>
      <c r="AM632" s="72">
        <v>0</v>
      </c>
      <c r="AN632" s="80" t="s">
        <v>73</v>
      </c>
      <c r="AO632" s="80" t="s">
        <v>73</v>
      </c>
      <c r="AP632" s="80" t="s">
        <v>73</v>
      </c>
      <c r="AQ632" s="102">
        <f t="shared" si="56"/>
        <v>0</v>
      </c>
      <c r="AR632" s="102">
        <f t="shared" si="57"/>
        <v>4000000</v>
      </c>
      <c r="AS632" s="72" t="s">
        <v>319</v>
      </c>
      <c r="AT632" s="76">
        <v>0</v>
      </c>
      <c r="AU632" s="72" t="s">
        <v>319</v>
      </c>
      <c r="AV632" s="76">
        <v>0</v>
      </c>
      <c r="AW632" s="81" t="s">
        <v>73</v>
      </c>
      <c r="AX632" s="82">
        <v>0</v>
      </c>
      <c r="AY632" s="143">
        <f t="shared" si="58"/>
        <v>4000000</v>
      </c>
      <c r="AZ632" s="84">
        <f t="shared" si="59"/>
        <v>0</v>
      </c>
      <c r="BA632" s="85">
        <v>1</v>
      </c>
      <c r="BB632" s="81" t="s">
        <v>73</v>
      </c>
      <c r="BC632" s="72" t="s">
        <v>208</v>
      </c>
      <c r="BD632" s="289" t="s">
        <v>5708</v>
      </c>
      <c r="BE632" s="71" t="s">
        <v>65</v>
      </c>
      <c r="BF632" s="71" t="s">
        <v>65</v>
      </c>
    </row>
    <row r="633" spans="2:58" x14ac:dyDescent="0.25">
      <c r="B633" s="71">
        <v>2025</v>
      </c>
      <c r="C633" s="71">
        <v>891780111</v>
      </c>
      <c r="D633" s="71" t="s">
        <v>63</v>
      </c>
      <c r="E633" s="102" t="s">
        <v>5707</v>
      </c>
      <c r="F633" s="72" t="s">
        <v>5706</v>
      </c>
      <c r="G633" s="72">
        <v>0</v>
      </c>
      <c r="H633" s="72" t="s">
        <v>71</v>
      </c>
      <c r="I633" s="72" t="s">
        <v>2884</v>
      </c>
      <c r="J633" s="104" t="s">
        <v>81</v>
      </c>
      <c r="K633" s="75" t="s">
        <v>2895</v>
      </c>
      <c r="L633" s="76">
        <v>11361600</v>
      </c>
      <c r="M633" s="72" t="s">
        <v>66</v>
      </c>
      <c r="N633" s="75" t="s">
        <v>5705</v>
      </c>
      <c r="O633" s="75">
        <v>1079913722</v>
      </c>
      <c r="P633" s="75">
        <v>1707</v>
      </c>
      <c r="Q633" s="78">
        <v>45870</v>
      </c>
      <c r="R633" s="75">
        <v>7490134800</v>
      </c>
      <c r="S633" s="78">
        <v>45881</v>
      </c>
      <c r="T633" s="76">
        <v>11361600</v>
      </c>
      <c r="U633" s="76">
        <v>27979</v>
      </c>
      <c r="V633" s="72" t="s">
        <v>65</v>
      </c>
      <c r="W633" s="76">
        <v>1082939683</v>
      </c>
      <c r="X633" s="104" t="s">
        <v>2881</v>
      </c>
      <c r="Y633" s="78">
        <v>45881</v>
      </c>
      <c r="Z633" s="78">
        <v>45881</v>
      </c>
      <c r="AA633" s="78" t="s">
        <v>73</v>
      </c>
      <c r="AB633" s="78">
        <v>45991</v>
      </c>
      <c r="AC633" s="102">
        <f t="shared" si="54"/>
        <v>110</v>
      </c>
      <c r="AD633" s="72">
        <v>0</v>
      </c>
      <c r="AE633" s="76">
        <v>0</v>
      </c>
      <c r="AF633" s="72">
        <v>0</v>
      </c>
      <c r="AG633" s="79" t="s">
        <v>73</v>
      </c>
      <c r="AH633" s="102">
        <f t="shared" si="55"/>
        <v>0</v>
      </c>
      <c r="AI633" s="72">
        <v>0</v>
      </c>
      <c r="AJ633" s="76">
        <v>0</v>
      </c>
      <c r="AK633" s="72" t="s">
        <v>73</v>
      </c>
      <c r="AL633" s="80" t="s">
        <v>73</v>
      </c>
      <c r="AM633" s="72">
        <v>0</v>
      </c>
      <c r="AN633" s="80" t="s">
        <v>73</v>
      </c>
      <c r="AO633" s="80" t="s">
        <v>73</v>
      </c>
      <c r="AP633" s="80" t="s">
        <v>73</v>
      </c>
      <c r="AQ633" s="102">
        <f t="shared" si="56"/>
        <v>0</v>
      </c>
      <c r="AR633" s="102">
        <f t="shared" si="57"/>
        <v>11361600</v>
      </c>
      <c r="AS633" s="72" t="s">
        <v>319</v>
      </c>
      <c r="AT633" s="76">
        <v>0</v>
      </c>
      <c r="AU633" s="72" t="s">
        <v>319</v>
      </c>
      <c r="AV633" s="76">
        <v>0</v>
      </c>
      <c r="AW633" s="81" t="s">
        <v>73</v>
      </c>
      <c r="AX633" s="82">
        <v>0</v>
      </c>
      <c r="AY633" s="143">
        <f t="shared" si="58"/>
        <v>11361600</v>
      </c>
      <c r="AZ633" s="84">
        <f t="shared" si="59"/>
        <v>0</v>
      </c>
      <c r="BA633" s="85">
        <v>0</v>
      </c>
      <c r="BB633" s="81" t="s">
        <v>73</v>
      </c>
      <c r="BC633" s="72" t="s">
        <v>123</v>
      </c>
      <c r="BD633" s="289" t="s">
        <v>5704</v>
      </c>
      <c r="BE633" s="71" t="s">
        <v>65</v>
      </c>
      <c r="BF633" s="71" t="s">
        <v>65</v>
      </c>
    </row>
    <row r="634" spans="2:58" x14ac:dyDescent="0.25">
      <c r="B634" s="71">
        <v>2025</v>
      </c>
      <c r="C634" s="71">
        <v>891780111</v>
      </c>
      <c r="D634" s="71" t="s">
        <v>63</v>
      </c>
      <c r="E634" s="102" t="s">
        <v>5703</v>
      </c>
      <c r="F634" s="102" t="s">
        <v>5702</v>
      </c>
      <c r="G634" s="72">
        <v>0</v>
      </c>
      <c r="H634" s="72" t="s">
        <v>71</v>
      </c>
      <c r="I634" s="72" t="s">
        <v>2884</v>
      </c>
      <c r="J634" s="104" t="s">
        <v>81</v>
      </c>
      <c r="K634" s="102" t="s">
        <v>5672</v>
      </c>
      <c r="L634" s="102">
        <v>11361600</v>
      </c>
      <c r="M634" s="72" t="s">
        <v>66</v>
      </c>
      <c r="N634" s="75" t="s">
        <v>5701</v>
      </c>
      <c r="O634" s="75">
        <v>1042976679</v>
      </c>
      <c r="P634" s="75">
        <v>1707</v>
      </c>
      <c r="Q634" s="78">
        <v>45870</v>
      </c>
      <c r="R634" s="75">
        <v>7490134800</v>
      </c>
      <c r="S634" s="78">
        <v>45881</v>
      </c>
      <c r="T634" s="76">
        <v>11361600</v>
      </c>
      <c r="U634" s="76">
        <v>27971</v>
      </c>
      <c r="V634" s="72" t="s">
        <v>65</v>
      </c>
      <c r="W634" s="76">
        <v>1082939683</v>
      </c>
      <c r="X634" s="104" t="s">
        <v>2881</v>
      </c>
      <c r="Y634" s="78">
        <v>45881</v>
      </c>
      <c r="Z634" s="78">
        <v>45881</v>
      </c>
      <c r="AA634" s="78" t="s">
        <v>73</v>
      </c>
      <c r="AB634" s="78">
        <v>45991</v>
      </c>
      <c r="AC634" s="102">
        <f t="shared" si="54"/>
        <v>110</v>
      </c>
      <c r="AD634" s="72">
        <v>0</v>
      </c>
      <c r="AE634" s="76">
        <v>0</v>
      </c>
      <c r="AF634" s="72">
        <v>0</v>
      </c>
      <c r="AG634" s="79" t="s">
        <v>73</v>
      </c>
      <c r="AH634" s="102">
        <f t="shared" si="55"/>
        <v>0</v>
      </c>
      <c r="AI634" s="72">
        <v>0</v>
      </c>
      <c r="AJ634" s="76">
        <v>0</v>
      </c>
      <c r="AK634" s="72" t="s">
        <v>73</v>
      </c>
      <c r="AL634" s="80" t="s">
        <v>73</v>
      </c>
      <c r="AM634" s="72">
        <v>0</v>
      </c>
      <c r="AN634" s="80" t="s">
        <v>73</v>
      </c>
      <c r="AO634" s="80" t="s">
        <v>73</v>
      </c>
      <c r="AP634" s="80" t="s">
        <v>73</v>
      </c>
      <c r="AQ634" s="102">
        <f t="shared" si="56"/>
        <v>0</v>
      </c>
      <c r="AR634" s="102">
        <f t="shared" si="57"/>
        <v>11361600</v>
      </c>
      <c r="AS634" s="72" t="s">
        <v>319</v>
      </c>
      <c r="AT634" s="76">
        <v>0</v>
      </c>
      <c r="AU634" s="72" t="s">
        <v>319</v>
      </c>
      <c r="AV634" s="76">
        <v>0</v>
      </c>
      <c r="AW634" s="81" t="s">
        <v>73</v>
      </c>
      <c r="AX634" s="82">
        <v>0</v>
      </c>
      <c r="AY634" s="143">
        <f t="shared" si="58"/>
        <v>11361600</v>
      </c>
      <c r="AZ634" s="84">
        <f t="shared" si="59"/>
        <v>0</v>
      </c>
      <c r="BA634" s="85">
        <v>0</v>
      </c>
      <c r="BB634" s="81" t="s">
        <v>73</v>
      </c>
      <c r="BC634" s="72" t="s">
        <v>123</v>
      </c>
      <c r="BD634" s="230" t="s">
        <v>5700</v>
      </c>
      <c r="BE634" s="71" t="s">
        <v>65</v>
      </c>
      <c r="BF634" s="71" t="s">
        <v>65</v>
      </c>
    </row>
    <row r="635" spans="2:58" x14ac:dyDescent="0.25">
      <c r="B635" s="71">
        <v>2025</v>
      </c>
      <c r="C635" s="71">
        <v>891780111</v>
      </c>
      <c r="D635" s="71" t="s">
        <v>63</v>
      </c>
      <c r="E635" s="102" t="s">
        <v>5699</v>
      </c>
      <c r="F635" s="72" t="s">
        <v>5698</v>
      </c>
      <c r="G635" s="72">
        <v>0</v>
      </c>
      <c r="H635" s="72" t="s">
        <v>71</v>
      </c>
      <c r="I635" s="72" t="s">
        <v>2884</v>
      </c>
      <c r="J635" s="104" t="s">
        <v>81</v>
      </c>
      <c r="K635" s="75" t="s">
        <v>2895</v>
      </c>
      <c r="L635" s="102">
        <v>11361600</v>
      </c>
      <c r="M635" s="72" t="s">
        <v>66</v>
      </c>
      <c r="N635" s="75" t="s">
        <v>5697</v>
      </c>
      <c r="O635" s="75">
        <v>1143440212</v>
      </c>
      <c r="P635" s="75">
        <v>1707</v>
      </c>
      <c r="Q635" s="78">
        <v>45870</v>
      </c>
      <c r="R635" s="75">
        <v>7490134800</v>
      </c>
      <c r="S635" s="78">
        <v>45881</v>
      </c>
      <c r="T635" s="76">
        <v>11361600</v>
      </c>
      <c r="U635" s="76">
        <v>27978</v>
      </c>
      <c r="V635" s="72" t="s">
        <v>65</v>
      </c>
      <c r="W635" s="76">
        <v>1082939683</v>
      </c>
      <c r="X635" s="104" t="s">
        <v>2881</v>
      </c>
      <c r="Y635" s="78">
        <v>45881</v>
      </c>
      <c r="Z635" s="78">
        <v>45881</v>
      </c>
      <c r="AA635" s="78" t="s">
        <v>73</v>
      </c>
      <c r="AB635" s="78">
        <v>45991</v>
      </c>
      <c r="AC635" s="102">
        <f t="shared" si="54"/>
        <v>110</v>
      </c>
      <c r="AD635" s="72">
        <v>0</v>
      </c>
      <c r="AE635" s="76">
        <v>0</v>
      </c>
      <c r="AF635" s="72">
        <v>0</v>
      </c>
      <c r="AG635" s="79" t="s">
        <v>73</v>
      </c>
      <c r="AH635" s="102">
        <f t="shared" si="55"/>
        <v>0</v>
      </c>
      <c r="AI635" s="72">
        <v>0</v>
      </c>
      <c r="AJ635" s="76">
        <v>0</v>
      </c>
      <c r="AK635" s="72" t="s">
        <v>73</v>
      </c>
      <c r="AL635" s="80" t="s">
        <v>73</v>
      </c>
      <c r="AM635" s="72">
        <v>0</v>
      </c>
      <c r="AN635" s="80" t="s">
        <v>73</v>
      </c>
      <c r="AO635" s="80" t="s">
        <v>73</v>
      </c>
      <c r="AP635" s="80" t="s">
        <v>73</v>
      </c>
      <c r="AQ635" s="102">
        <f t="shared" si="56"/>
        <v>0</v>
      </c>
      <c r="AR635" s="102">
        <f t="shared" si="57"/>
        <v>11361600</v>
      </c>
      <c r="AS635" s="72" t="s">
        <v>319</v>
      </c>
      <c r="AT635" s="76">
        <v>0</v>
      </c>
      <c r="AU635" s="72" t="s">
        <v>319</v>
      </c>
      <c r="AV635" s="76">
        <v>0</v>
      </c>
      <c r="AW635" s="81" t="s">
        <v>73</v>
      </c>
      <c r="AX635" s="82">
        <v>0</v>
      </c>
      <c r="AY635" s="143">
        <f t="shared" si="58"/>
        <v>11361600</v>
      </c>
      <c r="AZ635" s="84">
        <f t="shared" si="59"/>
        <v>0</v>
      </c>
      <c r="BA635" s="85">
        <v>0</v>
      </c>
      <c r="BB635" s="81" t="s">
        <v>73</v>
      </c>
      <c r="BC635" s="72" t="s">
        <v>123</v>
      </c>
      <c r="BD635" s="289" t="s">
        <v>5696</v>
      </c>
      <c r="BE635" s="71" t="s">
        <v>65</v>
      </c>
      <c r="BF635" s="71" t="s">
        <v>65</v>
      </c>
    </row>
    <row r="636" spans="2:58" x14ac:dyDescent="0.25">
      <c r="B636" s="71">
        <v>2025</v>
      </c>
      <c r="C636" s="71">
        <v>891780111</v>
      </c>
      <c r="D636" s="71" t="s">
        <v>63</v>
      </c>
      <c r="E636" s="102" t="s">
        <v>5695</v>
      </c>
      <c r="F636" s="102" t="s">
        <v>5694</v>
      </c>
      <c r="G636" s="72">
        <v>0</v>
      </c>
      <c r="H636" s="72" t="s">
        <v>71</v>
      </c>
      <c r="I636" s="72" t="s">
        <v>2884</v>
      </c>
      <c r="J636" s="104" t="s">
        <v>81</v>
      </c>
      <c r="K636" s="102" t="s">
        <v>4487</v>
      </c>
      <c r="L636" s="102">
        <v>11361600</v>
      </c>
      <c r="M636" s="72" t="s">
        <v>66</v>
      </c>
      <c r="N636" s="75" t="s">
        <v>5693</v>
      </c>
      <c r="O636" s="75">
        <v>19518338</v>
      </c>
      <c r="P636" s="75">
        <v>1707</v>
      </c>
      <c r="Q636" s="78">
        <v>45870</v>
      </c>
      <c r="R636" s="75">
        <v>7490134800</v>
      </c>
      <c r="S636" s="78">
        <v>45881</v>
      </c>
      <c r="T636" s="76">
        <v>11361600</v>
      </c>
      <c r="U636" s="76">
        <v>27977</v>
      </c>
      <c r="V636" s="72" t="s">
        <v>65</v>
      </c>
      <c r="W636" s="76">
        <v>1082939683</v>
      </c>
      <c r="X636" s="104" t="s">
        <v>2881</v>
      </c>
      <c r="Y636" s="78">
        <v>45881</v>
      </c>
      <c r="Z636" s="78">
        <v>45881</v>
      </c>
      <c r="AA636" s="78" t="s">
        <v>73</v>
      </c>
      <c r="AB636" s="78">
        <v>45991</v>
      </c>
      <c r="AC636" s="102">
        <f t="shared" si="54"/>
        <v>110</v>
      </c>
      <c r="AD636" s="72">
        <v>0</v>
      </c>
      <c r="AE636" s="76">
        <v>0</v>
      </c>
      <c r="AF636" s="72">
        <v>0</v>
      </c>
      <c r="AG636" s="79" t="s">
        <v>73</v>
      </c>
      <c r="AH636" s="102">
        <f t="shared" si="55"/>
        <v>0</v>
      </c>
      <c r="AI636" s="72">
        <v>0</v>
      </c>
      <c r="AJ636" s="76">
        <v>0</v>
      </c>
      <c r="AK636" s="72" t="s">
        <v>73</v>
      </c>
      <c r="AL636" s="80" t="s">
        <v>73</v>
      </c>
      <c r="AM636" s="72">
        <v>0</v>
      </c>
      <c r="AN636" s="80" t="s">
        <v>73</v>
      </c>
      <c r="AO636" s="80" t="s">
        <v>73</v>
      </c>
      <c r="AP636" s="80" t="s">
        <v>73</v>
      </c>
      <c r="AQ636" s="102">
        <f t="shared" si="56"/>
        <v>0</v>
      </c>
      <c r="AR636" s="102">
        <f t="shared" si="57"/>
        <v>11361600</v>
      </c>
      <c r="AS636" s="72" t="s">
        <v>319</v>
      </c>
      <c r="AT636" s="76">
        <v>0</v>
      </c>
      <c r="AU636" s="72" t="s">
        <v>319</v>
      </c>
      <c r="AV636" s="76">
        <v>0</v>
      </c>
      <c r="AW636" s="81" t="s">
        <v>73</v>
      </c>
      <c r="AX636" s="82">
        <v>0</v>
      </c>
      <c r="AY636" s="143">
        <f t="shared" si="58"/>
        <v>11361600</v>
      </c>
      <c r="AZ636" s="84">
        <f t="shared" si="59"/>
        <v>0</v>
      </c>
      <c r="BA636" s="85">
        <v>0</v>
      </c>
      <c r="BB636" s="81" t="s">
        <v>5692</v>
      </c>
      <c r="BC636" s="72" t="s">
        <v>123</v>
      </c>
      <c r="BD636" s="230" t="s">
        <v>5691</v>
      </c>
      <c r="BE636" s="71" t="s">
        <v>65</v>
      </c>
      <c r="BF636" s="71" t="s">
        <v>65</v>
      </c>
    </row>
    <row r="637" spans="2:58" x14ac:dyDescent="0.25">
      <c r="B637" s="71">
        <v>2025</v>
      </c>
      <c r="C637" s="71">
        <v>891780111</v>
      </c>
      <c r="D637" s="71" t="s">
        <v>63</v>
      </c>
      <c r="E637" s="102" t="s">
        <v>5690</v>
      </c>
      <c r="F637" s="72" t="s">
        <v>5689</v>
      </c>
      <c r="G637" s="72">
        <v>0</v>
      </c>
      <c r="H637" s="72" t="s">
        <v>71</v>
      </c>
      <c r="I637" s="72" t="s">
        <v>2884</v>
      </c>
      <c r="J637" s="104" t="s">
        <v>81</v>
      </c>
      <c r="K637" s="75" t="s">
        <v>2895</v>
      </c>
      <c r="L637" s="102">
        <v>11361600</v>
      </c>
      <c r="M637" s="72" t="s">
        <v>66</v>
      </c>
      <c r="N637" s="75" t="s">
        <v>5688</v>
      </c>
      <c r="O637" s="75">
        <v>1104377644</v>
      </c>
      <c r="P637" s="75">
        <v>1707</v>
      </c>
      <c r="Q637" s="78">
        <v>45870</v>
      </c>
      <c r="R637" s="75">
        <v>7490134800</v>
      </c>
      <c r="S637" s="78">
        <v>45881</v>
      </c>
      <c r="T637" s="76">
        <v>11361600</v>
      </c>
      <c r="U637" s="76">
        <v>27976</v>
      </c>
      <c r="V637" s="72" t="s">
        <v>65</v>
      </c>
      <c r="W637" s="76">
        <v>1082939683</v>
      </c>
      <c r="X637" s="104" t="s">
        <v>2881</v>
      </c>
      <c r="Y637" s="78">
        <v>45881</v>
      </c>
      <c r="Z637" s="78">
        <v>45881</v>
      </c>
      <c r="AA637" s="78" t="s">
        <v>73</v>
      </c>
      <c r="AB637" s="78">
        <v>45991</v>
      </c>
      <c r="AC637" s="102">
        <f t="shared" si="54"/>
        <v>110</v>
      </c>
      <c r="AD637" s="72">
        <v>0</v>
      </c>
      <c r="AE637" s="76">
        <v>0</v>
      </c>
      <c r="AF637" s="72">
        <v>0</v>
      </c>
      <c r="AG637" s="79" t="s">
        <v>73</v>
      </c>
      <c r="AH637" s="102">
        <f t="shared" si="55"/>
        <v>0</v>
      </c>
      <c r="AI637" s="72">
        <v>0</v>
      </c>
      <c r="AJ637" s="76">
        <v>0</v>
      </c>
      <c r="AK637" s="72" t="s">
        <v>73</v>
      </c>
      <c r="AL637" s="80" t="s">
        <v>73</v>
      </c>
      <c r="AM637" s="72">
        <v>0</v>
      </c>
      <c r="AN637" s="80" t="s">
        <v>73</v>
      </c>
      <c r="AO637" s="80" t="s">
        <v>73</v>
      </c>
      <c r="AP637" s="80" t="s">
        <v>73</v>
      </c>
      <c r="AQ637" s="102">
        <f t="shared" si="56"/>
        <v>0</v>
      </c>
      <c r="AR637" s="102">
        <f t="shared" si="57"/>
        <v>11361600</v>
      </c>
      <c r="AS637" s="72" t="s">
        <v>319</v>
      </c>
      <c r="AT637" s="76">
        <v>0</v>
      </c>
      <c r="AU637" s="72" t="s">
        <v>319</v>
      </c>
      <c r="AV637" s="76">
        <v>0</v>
      </c>
      <c r="AW637" s="81" t="s">
        <v>73</v>
      </c>
      <c r="AX637" s="82">
        <v>0</v>
      </c>
      <c r="AY637" s="143">
        <f t="shared" si="58"/>
        <v>11361600</v>
      </c>
      <c r="AZ637" s="84">
        <f t="shared" si="59"/>
        <v>0</v>
      </c>
      <c r="BA637" s="85">
        <v>0</v>
      </c>
      <c r="BB637" s="81" t="s">
        <v>5687</v>
      </c>
      <c r="BC637" s="72" t="s">
        <v>123</v>
      </c>
      <c r="BD637" s="289" t="s">
        <v>5686</v>
      </c>
      <c r="BE637" s="71" t="s">
        <v>65</v>
      </c>
      <c r="BF637" s="71" t="s">
        <v>65</v>
      </c>
    </row>
    <row r="638" spans="2:58" x14ac:dyDescent="0.25">
      <c r="B638" s="71">
        <v>2025</v>
      </c>
      <c r="C638" s="71">
        <v>891780111</v>
      </c>
      <c r="D638" s="71" t="s">
        <v>63</v>
      </c>
      <c r="E638" s="102" t="s">
        <v>5685</v>
      </c>
      <c r="F638" s="102" t="s">
        <v>5684</v>
      </c>
      <c r="G638" s="72">
        <v>0</v>
      </c>
      <c r="H638" s="72" t="s">
        <v>71</v>
      </c>
      <c r="I638" s="72" t="s">
        <v>2884</v>
      </c>
      <c r="J638" s="104" t="s">
        <v>81</v>
      </c>
      <c r="K638" s="102" t="s">
        <v>5683</v>
      </c>
      <c r="L638" s="102">
        <v>11361600</v>
      </c>
      <c r="M638" s="72" t="s">
        <v>66</v>
      </c>
      <c r="N638" s="75" t="s">
        <v>5682</v>
      </c>
      <c r="O638" s="75">
        <v>36693745</v>
      </c>
      <c r="P638" s="75">
        <v>1707</v>
      </c>
      <c r="Q638" s="78">
        <v>45870</v>
      </c>
      <c r="R638" s="75">
        <v>7490134800</v>
      </c>
      <c r="S638" s="78">
        <v>45881</v>
      </c>
      <c r="T638" s="76">
        <v>11361600</v>
      </c>
      <c r="U638" s="76">
        <v>27975</v>
      </c>
      <c r="V638" s="72" t="s">
        <v>65</v>
      </c>
      <c r="W638" s="76">
        <v>1082939683</v>
      </c>
      <c r="X638" s="104" t="s">
        <v>2881</v>
      </c>
      <c r="Y638" s="78">
        <v>45881</v>
      </c>
      <c r="Z638" s="78">
        <v>45881</v>
      </c>
      <c r="AA638" s="78" t="s">
        <v>73</v>
      </c>
      <c r="AB638" s="78">
        <v>45991</v>
      </c>
      <c r="AC638" s="102">
        <f t="shared" si="54"/>
        <v>110</v>
      </c>
      <c r="AD638" s="72">
        <v>0</v>
      </c>
      <c r="AE638" s="76">
        <v>0</v>
      </c>
      <c r="AF638" s="72">
        <v>0</v>
      </c>
      <c r="AG638" s="79" t="s">
        <v>73</v>
      </c>
      <c r="AH638" s="102">
        <f t="shared" si="55"/>
        <v>0</v>
      </c>
      <c r="AI638" s="72">
        <v>0</v>
      </c>
      <c r="AJ638" s="76">
        <v>0</v>
      </c>
      <c r="AK638" s="72" t="s">
        <v>73</v>
      </c>
      <c r="AL638" s="80" t="s">
        <v>73</v>
      </c>
      <c r="AM638" s="72">
        <v>0</v>
      </c>
      <c r="AN638" s="80" t="s">
        <v>73</v>
      </c>
      <c r="AO638" s="80" t="s">
        <v>73</v>
      </c>
      <c r="AP638" s="80" t="s">
        <v>73</v>
      </c>
      <c r="AQ638" s="102">
        <f t="shared" si="56"/>
        <v>0</v>
      </c>
      <c r="AR638" s="102">
        <f t="shared" si="57"/>
        <v>11361600</v>
      </c>
      <c r="AS638" s="72" t="s">
        <v>319</v>
      </c>
      <c r="AT638" s="76">
        <v>0</v>
      </c>
      <c r="AU638" s="72" t="s">
        <v>319</v>
      </c>
      <c r="AV638" s="76">
        <v>0</v>
      </c>
      <c r="AW638" s="81" t="s">
        <v>73</v>
      </c>
      <c r="AX638" s="82">
        <v>0</v>
      </c>
      <c r="AY638" s="143">
        <f t="shared" si="58"/>
        <v>11361600</v>
      </c>
      <c r="AZ638" s="84">
        <f t="shared" si="59"/>
        <v>0</v>
      </c>
      <c r="BA638" s="85">
        <v>0</v>
      </c>
      <c r="BB638" s="81" t="s">
        <v>5681</v>
      </c>
      <c r="BC638" s="72" t="s">
        <v>123</v>
      </c>
      <c r="BD638" s="230" t="s">
        <v>5680</v>
      </c>
      <c r="BE638" s="71" t="s">
        <v>65</v>
      </c>
      <c r="BF638" s="71" t="s">
        <v>65</v>
      </c>
    </row>
    <row r="639" spans="2:58" x14ac:dyDescent="0.25">
      <c r="B639" s="71">
        <v>2025</v>
      </c>
      <c r="C639" s="71">
        <v>891780111</v>
      </c>
      <c r="D639" s="71" t="s">
        <v>63</v>
      </c>
      <c r="E639" s="102" t="s">
        <v>5679</v>
      </c>
      <c r="F639" s="72" t="s">
        <v>5678</v>
      </c>
      <c r="G639" s="72">
        <v>0</v>
      </c>
      <c r="H639" s="72" t="s">
        <v>71</v>
      </c>
      <c r="I639" s="72" t="s">
        <v>2884</v>
      </c>
      <c r="J639" s="104" t="s">
        <v>81</v>
      </c>
      <c r="K639" s="75" t="s">
        <v>2895</v>
      </c>
      <c r="L639" s="102">
        <v>11361600</v>
      </c>
      <c r="M639" s="72" t="s">
        <v>66</v>
      </c>
      <c r="N639" s="75" t="s">
        <v>5677</v>
      </c>
      <c r="O639" s="75">
        <v>1010085382</v>
      </c>
      <c r="P639" s="75">
        <v>1707</v>
      </c>
      <c r="Q639" s="78">
        <v>45870</v>
      </c>
      <c r="R639" s="75">
        <v>7490134800</v>
      </c>
      <c r="S639" s="78">
        <v>45881</v>
      </c>
      <c r="T639" s="76">
        <v>11361600</v>
      </c>
      <c r="U639" s="76">
        <v>27974</v>
      </c>
      <c r="V639" s="72" t="s">
        <v>65</v>
      </c>
      <c r="W639" s="76">
        <v>1082939683</v>
      </c>
      <c r="X639" s="104" t="s">
        <v>2881</v>
      </c>
      <c r="Y639" s="78">
        <v>45881</v>
      </c>
      <c r="Z639" s="78">
        <v>45881</v>
      </c>
      <c r="AA639" s="78" t="s">
        <v>73</v>
      </c>
      <c r="AB639" s="78">
        <v>45991</v>
      </c>
      <c r="AC639" s="102">
        <f t="shared" si="54"/>
        <v>110</v>
      </c>
      <c r="AD639" s="72">
        <v>0</v>
      </c>
      <c r="AE639" s="76">
        <v>0</v>
      </c>
      <c r="AF639" s="72">
        <v>0</v>
      </c>
      <c r="AG639" s="79" t="s">
        <v>73</v>
      </c>
      <c r="AH639" s="102">
        <f t="shared" si="55"/>
        <v>0</v>
      </c>
      <c r="AI639" s="72">
        <v>0</v>
      </c>
      <c r="AJ639" s="76">
        <v>0</v>
      </c>
      <c r="AK639" s="72" t="s">
        <v>73</v>
      </c>
      <c r="AL639" s="80" t="s">
        <v>73</v>
      </c>
      <c r="AM639" s="72">
        <v>0</v>
      </c>
      <c r="AN639" s="80" t="s">
        <v>73</v>
      </c>
      <c r="AO639" s="80" t="s">
        <v>73</v>
      </c>
      <c r="AP639" s="80" t="s">
        <v>73</v>
      </c>
      <c r="AQ639" s="102">
        <f t="shared" si="56"/>
        <v>0</v>
      </c>
      <c r="AR639" s="102">
        <f t="shared" si="57"/>
        <v>11361600</v>
      </c>
      <c r="AS639" s="72" t="s">
        <v>319</v>
      </c>
      <c r="AT639" s="76">
        <v>0</v>
      </c>
      <c r="AU639" s="72" t="s">
        <v>319</v>
      </c>
      <c r="AV639" s="76">
        <v>0</v>
      </c>
      <c r="AW639" s="81" t="s">
        <v>73</v>
      </c>
      <c r="AX639" s="82">
        <v>0</v>
      </c>
      <c r="AY639" s="143">
        <f t="shared" si="58"/>
        <v>11361600</v>
      </c>
      <c r="AZ639" s="84">
        <f t="shared" si="59"/>
        <v>0</v>
      </c>
      <c r="BA639" s="85">
        <v>0</v>
      </c>
      <c r="BB639" s="81" t="s">
        <v>5676</v>
      </c>
      <c r="BC639" s="72" t="s">
        <v>123</v>
      </c>
      <c r="BD639" s="289" t="s">
        <v>5675</v>
      </c>
      <c r="BE639" s="71" t="s">
        <v>65</v>
      </c>
      <c r="BF639" s="71" t="s">
        <v>65</v>
      </c>
    </row>
    <row r="640" spans="2:58" x14ac:dyDescent="0.25">
      <c r="B640" s="71">
        <v>2025</v>
      </c>
      <c r="C640" s="71">
        <v>891780111</v>
      </c>
      <c r="D640" s="71" t="s">
        <v>63</v>
      </c>
      <c r="E640" s="102" t="s">
        <v>5674</v>
      </c>
      <c r="F640" s="72" t="s">
        <v>5673</v>
      </c>
      <c r="G640" s="72">
        <v>0</v>
      </c>
      <c r="H640" s="72" t="s">
        <v>71</v>
      </c>
      <c r="I640" s="72" t="s">
        <v>2884</v>
      </c>
      <c r="J640" s="104" t="s">
        <v>81</v>
      </c>
      <c r="K640" s="102" t="s">
        <v>5672</v>
      </c>
      <c r="L640" s="102">
        <v>11361600</v>
      </c>
      <c r="M640" s="72" t="s">
        <v>66</v>
      </c>
      <c r="N640" s="75" t="s">
        <v>5671</v>
      </c>
      <c r="O640" s="75">
        <v>26918490</v>
      </c>
      <c r="P640" s="75">
        <v>1707</v>
      </c>
      <c r="Q640" s="78">
        <v>45870</v>
      </c>
      <c r="R640" s="75">
        <v>7490134800</v>
      </c>
      <c r="S640" s="78">
        <v>45881</v>
      </c>
      <c r="T640" s="76">
        <v>11361600</v>
      </c>
      <c r="U640" s="76">
        <v>27970</v>
      </c>
      <c r="V640" s="72" t="s">
        <v>65</v>
      </c>
      <c r="W640" s="76">
        <v>1082939683</v>
      </c>
      <c r="X640" s="104" t="s">
        <v>2881</v>
      </c>
      <c r="Y640" s="78">
        <v>45881</v>
      </c>
      <c r="Z640" s="78">
        <v>45881</v>
      </c>
      <c r="AA640" s="78" t="s">
        <v>73</v>
      </c>
      <c r="AB640" s="78">
        <v>45991</v>
      </c>
      <c r="AC640" s="102">
        <f t="shared" si="54"/>
        <v>110</v>
      </c>
      <c r="AD640" s="72">
        <v>0</v>
      </c>
      <c r="AE640" s="76">
        <v>0</v>
      </c>
      <c r="AF640" s="72">
        <v>0</v>
      </c>
      <c r="AG640" s="79" t="s">
        <v>73</v>
      </c>
      <c r="AH640" s="102">
        <f t="shared" si="55"/>
        <v>0</v>
      </c>
      <c r="AI640" s="72">
        <v>0</v>
      </c>
      <c r="AJ640" s="76">
        <v>0</v>
      </c>
      <c r="AK640" s="72" t="s">
        <v>73</v>
      </c>
      <c r="AL640" s="80" t="s">
        <v>73</v>
      </c>
      <c r="AM640" s="72">
        <v>0</v>
      </c>
      <c r="AN640" s="80" t="s">
        <v>73</v>
      </c>
      <c r="AO640" s="80" t="s">
        <v>73</v>
      </c>
      <c r="AP640" s="80" t="s">
        <v>73</v>
      </c>
      <c r="AQ640" s="102">
        <f t="shared" si="56"/>
        <v>0</v>
      </c>
      <c r="AR640" s="102">
        <f t="shared" si="57"/>
        <v>11361600</v>
      </c>
      <c r="AS640" s="72" t="s">
        <v>319</v>
      </c>
      <c r="AT640" s="76">
        <v>0</v>
      </c>
      <c r="AU640" s="72" t="s">
        <v>319</v>
      </c>
      <c r="AV640" s="76">
        <v>0</v>
      </c>
      <c r="AW640" s="81" t="s">
        <v>73</v>
      </c>
      <c r="AX640" s="82">
        <v>0</v>
      </c>
      <c r="AY640" s="143">
        <f t="shared" si="58"/>
        <v>11361600</v>
      </c>
      <c r="AZ640" s="84">
        <f t="shared" si="59"/>
        <v>0</v>
      </c>
      <c r="BA640" s="85">
        <v>0</v>
      </c>
      <c r="BB640" s="81" t="s">
        <v>5670</v>
      </c>
      <c r="BC640" s="72" t="s">
        <v>123</v>
      </c>
      <c r="BD640" s="230" t="s">
        <v>5669</v>
      </c>
      <c r="BE640" s="71" t="s">
        <v>65</v>
      </c>
      <c r="BF640" s="71" t="s">
        <v>65</v>
      </c>
    </row>
    <row r="641" spans="2:58" x14ac:dyDescent="0.25">
      <c r="B641" s="71">
        <v>2025</v>
      </c>
      <c r="C641" s="71">
        <v>891780111</v>
      </c>
      <c r="D641" s="71" t="s">
        <v>63</v>
      </c>
      <c r="E641" s="102" t="s">
        <v>5668</v>
      </c>
      <c r="F641" s="72" t="s">
        <v>5667</v>
      </c>
      <c r="G641" s="72">
        <v>0</v>
      </c>
      <c r="H641" s="72" t="s">
        <v>71</v>
      </c>
      <c r="I641" s="72" t="s">
        <v>2884</v>
      </c>
      <c r="J641" s="104" t="s">
        <v>81</v>
      </c>
      <c r="K641" s="75" t="s">
        <v>5666</v>
      </c>
      <c r="L641" s="76">
        <v>39000000</v>
      </c>
      <c r="M641" s="72" t="s">
        <v>66</v>
      </c>
      <c r="N641" s="75" t="s">
        <v>5665</v>
      </c>
      <c r="O641" s="75">
        <v>34325383</v>
      </c>
      <c r="P641" s="75">
        <v>1137</v>
      </c>
      <c r="Q641" s="78">
        <v>45797</v>
      </c>
      <c r="R641" s="75">
        <v>654500000</v>
      </c>
      <c r="S641" s="78">
        <v>45881</v>
      </c>
      <c r="T641" s="76">
        <v>39000000</v>
      </c>
      <c r="U641" s="76">
        <v>27955</v>
      </c>
      <c r="V641" s="72" t="s">
        <v>65</v>
      </c>
      <c r="W641" s="76">
        <v>16078654</v>
      </c>
      <c r="X641" s="104" t="s">
        <v>365</v>
      </c>
      <c r="Y641" s="78">
        <v>45881</v>
      </c>
      <c r="Z641" s="78">
        <v>45881</v>
      </c>
      <c r="AA641" s="78" t="s">
        <v>73</v>
      </c>
      <c r="AB641" s="78">
        <v>46006</v>
      </c>
      <c r="AC641" s="102">
        <f t="shared" si="54"/>
        <v>125</v>
      </c>
      <c r="AD641" s="72">
        <v>0</v>
      </c>
      <c r="AE641" s="76">
        <v>0</v>
      </c>
      <c r="AF641" s="72">
        <v>0</v>
      </c>
      <c r="AG641" s="79" t="s">
        <v>73</v>
      </c>
      <c r="AH641" s="102">
        <f t="shared" si="55"/>
        <v>0</v>
      </c>
      <c r="AI641" s="72">
        <v>0</v>
      </c>
      <c r="AJ641" s="76">
        <v>0</v>
      </c>
      <c r="AK641" s="72" t="s">
        <v>73</v>
      </c>
      <c r="AL641" s="80" t="s">
        <v>73</v>
      </c>
      <c r="AM641" s="72">
        <v>0</v>
      </c>
      <c r="AN641" s="80" t="s">
        <v>73</v>
      </c>
      <c r="AO641" s="80" t="s">
        <v>73</v>
      </c>
      <c r="AP641" s="80" t="s">
        <v>73</v>
      </c>
      <c r="AQ641" s="102">
        <f t="shared" si="56"/>
        <v>0</v>
      </c>
      <c r="AR641" s="102">
        <f t="shared" si="57"/>
        <v>39000000</v>
      </c>
      <c r="AS641" s="72" t="s">
        <v>319</v>
      </c>
      <c r="AT641" s="76">
        <v>0</v>
      </c>
      <c r="AU641" s="72" t="s">
        <v>319</v>
      </c>
      <c r="AV641" s="76">
        <v>0</v>
      </c>
      <c r="AW641" s="81" t="s">
        <v>73</v>
      </c>
      <c r="AX641" s="82">
        <v>0</v>
      </c>
      <c r="AY641" s="143">
        <f t="shared" si="58"/>
        <v>39000000</v>
      </c>
      <c r="AZ641" s="84">
        <f t="shared" si="59"/>
        <v>0</v>
      </c>
      <c r="BA641" s="85">
        <v>0</v>
      </c>
      <c r="BB641" s="81" t="s">
        <v>5664</v>
      </c>
      <c r="BC641" s="72" t="s">
        <v>123</v>
      </c>
      <c r="BD641" s="289" t="s">
        <v>5663</v>
      </c>
      <c r="BE641" s="71" t="s">
        <v>65</v>
      </c>
      <c r="BF641" s="71" t="s">
        <v>65</v>
      </c>
    </row>
    <row r="642" spans="2:58" x14ac:dyDescent="0.25">
      <c r="B642" s="71">
        <v>2025</v>
      </c>
      <c r="C642" s="71">
        <v>891780111</v>
      </c>
      <c r="D642" s="71" t="s">
        <v>63</v>
      </c>
      <c r="E642" s="102" t="s">
        <v>5662</v>
      </c>
      <c r="F642" s="102" t="s">
        <v>5661</v>
      </c>
      <c r="G642" s="72">
        <v>0</v>
      </c>
      <c r="H642" s="72" t="s">
        <v>71</v>
      </c>
      <c r="I642" s="72" t="s">
        <v>2884</v>
      </c>
      <c r="J642" s="104" t="s">
        <v>81</v>
      </c>
      <c r="K642" s="102" t="s">
        <v>5660</v>
      </c>
      <c r="L642" s="102">
        <v>11361600</v>
      </c>
      <c r="M642" s="72" t="s">
        <v>66</v>
      </c>
      <c r="N642" s="75" t="s">
        <v>5659</v>
      </c>
      <c r="O642" s="75">
        <v>1082915137</v>
      </c>
      <c r="P642" s="75">
        <v>1707</v>
      </c>
      <c r="Q642" s="78">
        <v>45870</v>
      </c>
      <c r="R642" s="75">
        <v>7490134800</v>
      </c>
      <c r="S642" s="78">
        <v>45881</v>
      </c>
      <c r="T642" s="76">
        <v>11361600</v>
      </c>
      <c r="U642" s="76">
        <v>27969</v>
      </c>
      <c r="V642" s="72" t="s">
        <v>65</v>
      </c>
      <c r="W642" s="76">
        <v>1082939683</v>
      </c>
      <c r="X642" s="104" t="s">
        <v>2881</v>
      </c>
      <c r="Y642" s="78">
        <v>45881</v>
      </c>
      <c r="Z642" s="78">
        <v>45881</v>
      </c>
      <c r="AA642" s="78" t="s">
        <v>73</v>
      </c>
      <c r="AB642" s="78">
        <v>45991</v>
      </c>
      <c r="AC642" s="102">
        <f t="shared" si="54"/>
        <v>110</v>
      </c>
      <c r="AD642" s="72">
        <v>0</v>
      </c>
      <c r="AE642" s="76">
        <v>0</v>
      </c>
      <c r="AF642" s="72">
        <v>0</v>
      </c>
      <c r="AG642" s="79" t="s">
        <v>73</v>
      </c>
      <c r="AH642" s="102">
        <f t="shared" si="55"/>
        <v>0</v>
      </c>
      <c r="AI642" s="72">
        <v>0</v>
      </c>
      <c r="AJ642" s="76">
        <v>0</v>
      </c>
      <c r="AK642" s="72" t="s">
        <v>73</v>
      </c>
      <c r="AL642" s="80" t="s">
        <v>73</v>
      </c>
      <c r="AM642" s="72">
        <v>0</v>
      </c>
      <c r="AN642" s="80" t="s">
        <v>73</v>
      </c>
      <c r="AO642" s="80" t="s">
        <v>73</v>
      </c>
      <c r="AP642" s="80" t="s">
        <v>73</v>
      </c>
      <c r="AQ642" s="102">
        <f t="shared" si="56"/>
        <v>0</v>
      </c>
      <c r="AR642" s="102">
        <f t="shared" si="57"/>
        <v>11361600</v>
      </c>
      <c r="AS642" s="72" t="s">
        <v>319</v>
      </c>
      <c r="AT642" s="76">
        <v>0</v>
      </c>
      <c r="AU642" s="72" t="s">
        <v>319</v>
      </c>
      <c r="AV642" s="76">
        <v>0</v>
      </c>
      <c r="AW642" s="81" t="s">
        <v>73</v>
      </c>
      <c r="AX642" s="82">
        <v>0</v>
      </c>
      <c r="AY642" s="143">
        <f t="shared" si="58"/>
        <v>11361600</v>
      </c>
      <c r="AZ642" s="84">
        <f t="shared" si="59"/>
        <v>0</v>
      </c>
      <c r="BA642" s="85">
        <v>0</v>
      </c>
      <c r="BB642" s="81" t="s">
        <v>5658</v>
      </c>
      <c r="BC642" s="72" t="s">
        <v>123</v>
      </c>
      <c r="BD642" s="230" t="s">
        <v>5657</v>
      </c>
      <c r="BE642" s="71" t="s">
        <v>65</v>
      </c>
      <c r="BF642" s="71" t="s">
        <v>65</v>
      </c>
    </row>
    <row r="643" spans="2:58" x14ac:dyDescent="0.25">
      <c r="B643" s="71">
        <v>2025</v>
      </c>
      <c r="C643" s="71">
        <v>891780111</v>
      </c>
      <c r="D643" s="71" t="s">
        <v>63</v>
      </c>
      <c r="E643" s="102" t="s">
        <v>5656</v>
      </c>
      <c r="F643" s="72" t="s">
        <v>5655</v>
      </c>
      <c r="G643" s="72">
        <v>0</v>
      </c>
      <c r="H643" s="72" t="s">
        <v>71</v>
      </c>
      <c r="I643" s="72" t="s">
        <v>2884</v>
      </c>
      <c r="J643" s="104" t="s">
        <v>81</v>
      </c>
      <c r="K643" s="75" t="s">
        <v>4667</v>
      </c>
      <c r="L643" s="76">
        <v>11361600</v>
      </c>
      <c r="M643" s="72" t="s">
        <v>66</v>
      </c>
      <c r="N643" s="75" t="s">
        <v>5654</v>
      </c>
      <c r="O643" s="75">
        <v>1082843297</v>
      </c>
      <c r="P643" s="75">
        <v>1707</v>
      </c>
      <c r="Q643" s="78">
        <v>45870</v>
      </c>
      <c r="R643" s="75">
        <v>7490134800</v>
      </c>
      <c r="S643" s="78">
        <v>45881</v>
      </c>
      <c r="T643" s="76">
        <v>11361600</v>
      </c>
      <c r="U643" s="76">
        <v>27973</v>
      </c>
      <c r="V643" s="72" t="s">
        <v>65</v>
      </c>
      <c r="W643" s="76">
        <v>1082939683</v>
      </c>
      <c r="X643" s="104" t="s">
        <v>2881</v>
      </c>
      <c r="Y643" s="78">
        <v>45881</v>
      </c>
      <c r="Z643" s="78">
        <v>45881</v>
      </c>
      <c r="AA643" s="78" t="s">
        <v>73</v>
      </c>
      <c r="AB643" s="78">
        <v>45991</v>
      </c>
      <c r="AC643" s="102">
        <f t="shared" si="54"/>
        <v>110</v>
      </c>
      <c r="AD643" s="72">
        <v>0</v>
      </c>
      <c r="AE643" s="76">
        <v>0</v>
      </c>
      <c r="AF643" s="72">
        <v>0</v>
      </c>
      <c r="AG643" s="79" t="s">
        <v>73</v>
      </c>
      <c r="AH643" s="102">
        <f t="shared" si="55"/>
        <v>0</v>
      </c>
      <c r="AI643" s="72">
        <v>0</v>
      </c>
      <c r="AJ643" s="76">
        <v>0</v>
      </c>
      <c r="AK643" s="72" t="s">
        <v>73</v>
      </c>
      <c r="AL643" s="80" t="s">
        <v>73</v>
      </c>
      <c r="AM643" s="72">
        <v>0</v>
      </c>
      <c r="AN643" s="80" t="s">
        <v>73</v>
      </c>
      <c r="AO643" s="80" t="s">
        <v>73</v>
      </c>
      <c r="AP643" s="80" t="s">
        <v>73</v>
      </c>
      <c r="AQ643" s="102">
        <f t="shared" si="56"/>
        <v>0</v>
      </c>
      <c r="AR643" s="102">
        <f t="shared" si="57"/>
        <v>11361600</v>
      </c>
      <c r="AS643" s="72" t="s">
        <v>319</v>
      </c>
      <c r="AT643" s="76">
        <v>0</v>
      </c>
      <c r="AU643" s="72" t="s">
        <v>319</v>
      </c>
      <c r="AV643" s="76">
        <v>0</v>
      </c>
      <c r="AW643" s="81" t="s">
        <v>73</v>
      </c>
      <c r="AX643" s="82">
        <v>0</v>
      </c>
      <c r="AY643" s="143">
        <f t="shared" si="58"/>
        <v>11361600</v>
      </c>
      <c r="AZ643" s="84">
        <f t="shared" si="59"/>
        <v>0</v>
      </c>
      <c r="BA643" s="85">
        <v>0</v>
      </c>
      <c r="BB643" s="81" t="s">
        <v>5653</v>
      </c>
      <c r="BC643" s="72" t="s">
        <v>123</v>
      </c>
      <c r="BD643" s="289" t="s">
        <v>5652</v>
      </c>
      <c r="BE643" s="71" t="s">
        <v>65</v>
      </c>
      <c r="BF643" s="71" t="s">
        <v>65</v>
      </c>
    </row>
    <row r="644" spans="2:58" x14ac:dyDescent="0.25">
      <c r="B644" s="71">
        <v>2025</v>
      </c>
      <c r="C644" s="71">
        <v>891780111</v>
      </c>
      <c r="D644" s="71" t="s">
        <v>63</v>
      </c>
      <c r="E644" s="102" t="s">
        <v>5651</v>
      </c>
      <c r="F644" s="102" t="s">
        <v>5650</v>
      </c>
      <c r="G644" s="72">
        <v>0</v>
      </c>
      <c r="H644" s="72" t="s">
        <v>71</v>
      </c>
      <c r="I644" s="72" t="s">
        <v>2884</v>
      </c>
      <c r="J644" s="104" t="s">
        <v>81</v>
      </c>
      <c r="K644" s="102" t="s">
        <v>5649</v>
      </c>
      <c r="L644" s="102">
        <v>11361600</v>
      </c>
      <c r="M644" s="72" t="s">
        <v>66</v>
      </c>
      <c r="N644" s="75" t="s">
        <v>5648</v>
      </c>
      <c r="O644" s="75">
        <v>72262714</v>
      </c>
      <c r="P644" s="75">
        <v>1707</v>
      </c>
      <c r="Q644" s="78">
        <v>45870</v>
      </c>
      <c r="R644" s="75">
        <v>7490134800</v>
      </c>
      <c r="S644" s="78">
        <v>45881</v>
      </c>
      <c r="T644" s="76">
        <v>11361600</v>
      </c>
      <c r="U644" s="76">
        <v>27972</v>
      </c>
      <c r="V644" s="72" t="s">
        <v>65</v>
      </c>
      <c r="W644" s="76">
        <v>1082939683</v>
      </c>
      <c r="X644" s="104" t="s">
        <v>2881</v>
      </c>
      <c r="Y644" s="78">
        <v>45881</v>
      </c>
      <c r="Z644" s="78">
        <v>45881</v>
      </c>
      <c r="AA644" s="78" t="s">
        <v>73</v>
      </c>
      <c r="AB644" s="78">
        <v>45991</v>
      </c>
      <c r="AC644" s="102">
        <f t="shared" si="54"/>
        <v>110</v>
      </c>
      <c r="AD644" s="72">
        <v>0</v>
      </c>
      <c r="AE644" s="76">
        <v>0</v>
      </c>
      <c r="AF644" s="72">
        <v>0</v>
      </c>
      <c r="AG644" s="79" t="s">
        <v>73</v>
      </c>
      <c r="AH644" s="102">
        <f t="shared" si="55"/>
        <v>0</v>
      </c>
      <c r="AI644" s="72">
        <v>0</v>
      </c>
      <c r="AJ644" s="76">
        <v>0</v>
      </c>
      <c r="AK644" s="72" t="s">
        <v>73</v>
      </c>
      <c r="AL644" s="80" t="s">
        <v>73</v>
      </c>
      <c r="AM644" s="72">
        <v>0</v>
      </c>
      <c r="AN644" s="80" t="s">
        <v>73</v>
      </c>
      <c r="AO644" s="80" t="s">
        <v>73</v>
      </c>
      <c r="AP644" s="80" t="s">
        <v>73</v>
      </c>
      <c r="AQ644" s="102">
        <f t="shared" si="56"/>
        <v>0</v>
      </c>
      <c r="AR644" s="102">
        <f t="shared" si="57"/>
        <v>11361600</v>
      </c>
      <c r="AS644" s="72" t="s">
        <v>319</v>
      </c>
      <c r="AT644" s="76">
        <v>0</v>
      </c>
      <c r="AU644" s="72" t="s">
        <v>319</v>
      </c>
      <c r="AV644" s="76">
        <v>0</v>
      </c>
      <c r="AW644" s="81" t="s">
        <v>73</v>
      </c>
      <c r="AX644" s="82">
        <v>0</v>
      </c>
      <c r="AY644" s="143">
        <f t="shared" si="58"/>
        <v>11361600</v>
      </c>
      <c r="AZ644" s="84">
        <f t="shared" si="59"/>
        <v>0</v>
      </c>
      <c r="BA644" s="85">
        <v>0</v>
      </c>
      <c r="BB644" s="81" t="s">
        <v>5647</v>
      </c>
      <c r="BC644" s="72" t="s">
        <v>123</v>
      </c>
      <c r="BD644" s="230" t="s">
        <v>5646</v>
      </c>
      <c r="BE644" s="71" t="s">
        <v>65</v>
      </c>
      <c r="BF644" s="71" t="s">
        <v>65</v>
      </c>
    </row>
    <row r="645" spans="2:58" x14ac:dyDescent="0.25">
      <c r="B645" s="71">
        <v>2025</v>
      </c>
      <c r="C645" s="71">
        <v>891780111</v>
      </c>
      <c r="D645" s="71" t="s">
        <v>63</v>
      </c>
      <c r="E645" s="102" t="s">
        <v>5645</v>
      </c>
      <c r="F645" s="72" t="s">
        <v>5644</v>
      </c>
      <c r="G645" s="72">
        <v>0</v>
      </c>
      <c r="H645" s="72" t="s">
        <v>71</v>
      </c>
      <c r="I645" s="72" t="s">
        <v>2884</v>
      </c>
      <c r="J645" s="104" t="s">
        <v>81</v>
      </c>
      <c r="K645" s="75" t="s">
        <v>2895</v>
      </c>
      <c r="L645" s="76">
        <v>11361600</v>
      </c>
      <c r="M645" s="72" t="s">
        <v>66</v>
      </c>
      <c r="N645" s="75" t="s">
        <v>5643</v>
      </c>
      <c r="O645" s="75">
        <v>1052994544</v>
      </c>
      <c r="P645" s="75">
        <v>1707</v>
      </c>
      <c r="Q645" s="78">
        <v>45870</v>
      </c>
      <c r="R645" s="75">
        <v>7490134800</v>
      </c>
      <c r="S645" s="78">
        <v>45882</v>
      </c>
      <c r="T645" s="76">
        <v>11361600</v>
      </c>
      <c r="U645" s="76">
        <v>28099</v>
      </c>
      <c r="V645" s="72" t="s">
        <v>65</v>
      </c>
      <c r="W645" s="76">
        <v>1082939683</v>
      </c>
      <c r="X645" s="104" t="s">
        <v>2881</v>
      </c>
      <c r="Y645" s="78">
        <v>45881</v>
      </c>
      <c r="Z645" s="78">
        <v>45882</v>
      </c>
      <c r="AA645" s="78" t="s">
        <v>73</v>
      </c>
      <c r="AB645" s="78">
        <v>45991</v>
      </c>
      <c r="AC645" s="102">
        <f t="shared" si="54"/>
        <v>109</v>
      </c>
      <c r="AD645" s="72">
        <v>0</v>
      </c>
      <c r="AE645" s="76">
        <v>0</v>
      </c>
      <c r="AF645" s="72">
        <v>0</v>
      </c>
      <c r="AG645" s="79" t="s">
        <v>73</v>
      </c>
      <c r="AH645" s="102">
        <f t="shared" si="55"/>
        <v>0</v>
      </c>
      <c r="AI645" s="72">
        <v>0</v>
      </c>
      <c r="AJ645" s="76">
        <v>0</v>
      </c>
      <c r="AK645" s="72" t="s">
        <v>73</v>
      </c>
      <c r="AL645" s="80" t="s">
        <v>73</v>
      </c>
      <c r="AM645" s="72">
        <v>0</v>
      </c>
      <c r="AN645" s="80" t="s">
        <v>73</v>
      </c>
      <c r="AO645" s="80" t="s">
        <v>73</v>
      </c>
      <c r="AP645" s="80" t="s">
        <v>73</v>
      </c>
      <c r="AQ645" s="102">
        <f t="shared" si="56"/>
        <v>0</v>
      </c>
      <c r="AR645" s="102">
        <f t="shared" si="57"/>
        <v>11361600</v>
      </c>
      <c r="AS645" s="72" t="s">
        <v>319</v>
      </c>
      <c r="AT645" s="76">
        <v>0</v>
      </c>
      <c r="AU645" s="72" t="s">
        <v>319</v>
      </c>
      <c r="AV645" s="76">
        <v>0</v>
      </c>
      <c r="AW645" s="81" t="s">
        <v>73</v>
      </c>
      <c r="AX645" s="82">
        <v>0</v>
      </c>
      <c r="AY645" s="143">
        <f t="shared" si="58"/>
        <v>11361600</v>
      </c>
      <c r="AZ645" s="84">
        <f t="shared" si="59"/>
        <v>0</v>
      </c>
      <c r="BA645" s="85">
        <v>0</v>
      </c>
      <c r="BB645" s="81" t="s">
        <v>5642</v>
      </c>
      <c r="BC645" s="72" t="s">
        <v>123</v>
      </c>
      <c r="BD645" s="289" t="s">
        <v>5641</v>
      </c>
      <c r="BE645" s="71" t="s">
        <v>65</v>
      </c>
      <c r="BF645" s="71" t="s">
        <v>65</v>
      </c>
    </row>
    <row r="646" spans="2:58" x14ac:dyDescent="0.25">
      <c r="B646" s="71">
        <v>2025</v>
      </c>
      <c r="C646" s="71">
        <v>891780111</v>
      </c>
      <c r="D646" s="71" t="s">
        <v>63</v>
      </c>
      <c r="E646" s="102" t="s">
        <v>5640</v>
      </c>
      <c r="F646" s="72" t="s">
        <v>5639</v>
      </c>
      <c r="G646" s="72">
        <v>0</v>
      </c>
      <c r="H646" s="72" t="s">
        <v>71</v>
      </c>
      <c r="I646" s="72" t="s">
        <v>2884</v>
      </c>
      <c r="J646" s="104" t="s">
        <v>81</v>
      </c>
      <c r="K646" s="75" t="s">
        <v>2895</v>
      </c>
      <c r="L646" s="76">
        <v>31666665</v>
      </c>
      <c r="M646" s="72" t="s">
        <v>66</v>
      </c>
      <c r="N646" s="75" t="s">
        <v>5638</v>
      </c>
      <c r="O646" s="75">
        <v>1221980487</v>
      </c>
      <c r="P646" s="75">
        <v>1696</v>
      </c>
      <c r="Q646" s="78">
        <v>45866</v>
      </c>
      <c r="R646" s="75">
        <v>240000000</v>
      </c>
      <c r="S646" s="78">
        <v>45882</v>
      </c>
      <c r="T646" s="76">
        <v>31666665</v>
      </c>
      <c r="U646" s="76">
        <v>28043</v>
      </c>
      <c r="V646" s="72" t="s">
        <v>65</v>
      </c>
      <c r="W646" s="76">
        <v>85155333</v>
      </c>
      <c r="X646" s="104" t="s">
        <v>2931</v>
      </c>
      <c r="Y646" s="78">
        <v>45882</v>
      </c>
      <c r="Z646" s="78">
        <v>45882</v>
      </c>
      <c r="AA646" s="78" t="s">
        <v>73</v>
      </c>
      <c r="AB646" s="78">
        <v>46006</v>
      </c>
      <c r="AC646" s="102">
        <f t="shared" si="54"/>
        <v>124</v>
      </c>
      <c r="AD646" s="72">
        <v>0</v>
      </c>
      <c r="AE646" s="76">
        <v>0</v>
      </c>
      <c r="AF646" s="72">
        <v>0</v>
      </c>
      <c r="AG646" s="79" t="s">
        <v>73</v>
      </c>
      <c r="AH646" s="102">
        <f t="shared" si="55"/>
        <v>0</v>
      </c>
      <c r="AI646" s="72">
        <v>0</v>
      </c>
      <c r="AJ646" s="76">
        <v>0</v>
      </c>
      <c r="AK646" s="72" t="s">
        <v>73</v>
      </c>
      <c r="AL646" s="80" t="s">
        <v>73</v>
      </c>
      <c r="AM646" s="72">
        <v>0</v>
      </c>
      <c r="AN646" s="80" t="s">
        <v>73</v>
      </c>
      <c r="AO646" s="80" t="s">
        <v>73</v>
      </c>
      <c r="AP646" s="80" t="s">
        <v>73</v>
      </c>
      <c r="AQ646" s="102">
        <f t="shared" si="56"/>
        <v>0</v>
      </c>
      <c r="AR646" s="102">
        <f t="shared" si="57"/>
        <v>31666665</v>
      </c>
      <c r="AS646" s="72" t="s">
        <v>319</v>
      </c>
      <c r="AT646" s="76">
        <v>0</v>
      </c>
      <c r="AU646" s="72" t="s">
        <v>319</v>
      </c>
      <c r="AV646" s="76">
        <v>0</v>
      </c>
      <c r="AW646" s="81" t="s">
        <v>73</v>
      </c>
      <c r="AX646" s="82">
        <v>6333333</v>
      </c>
      <c r="AY646" s="143">
        <f t="shared" si="58"/>
        <v>25333332</v>
      </c>
      <c r="AZ646" s="84">
        <f t="shared" si="59"/>
        <v>0.2</v>
      </c>
      <c r="BA646" s="85">
        <v>0.2</v>
      </c>
      <c r="BB646" s="81" t="s">
        <v>73</v>
      </c>
      <c r="BC646" s="72" t="s">
        <v>123</v>
      </c>
      <c r="BD646" s="289" t="s">
        <v>5637</v>
      </c>
      <c r="BE646" s="71" t="s">
        <v>65</v>
      </c>
      <c r="BF646" s="71" t="s">
        <v>65</v>
      </c>
    </row>
    <row r="647" spans="2:58" x14ac:dyDescent="0.25">
      <c r="B647" s="71">
        <v>2025</v>
      </c>
      <c r="C647" s="71">
        <v>891780111</v>
      </c>
      <c r="D647" s="71" t="s">
        <v>63</v>
      </c>
      <c r="E647" s="102" t="s">
        <v>5636</v>
      </c>
      <c r="F647" s="72" t="s">
        <v>5635</v>
      </c>
      <c r="G647" s="72">
        <v>0</v>
      </c>
      <c r="H647" s="72" t="s">
        <v>71</v>
      </c>
      <c r="I647" s="72" t="s">
        <v>2884</v>
      </c>
      <c r="J647" s="104" t="s">
        <v>81</v>
      </c>
      <c r="K647" s="75" t="s">
        <v>4317</v>
      </c>
      <c r="L647" s="76">
        <v>11361600</v>
      </c>
      <c r="M647" s="72" t="s">
        <v>66</v>
      </c>
      <c r="N647" s="75" t="s">
        <v>5634</v>
      </c>
      <c r="O647" s="75">
        <v>45649293</v>
      </c>
      <c r="P647" s="75">
        <v>1707</v>
      </c>
      <c r="Q647" s="78">
        <v>45870</v>
      </c>
      <c r="R647" s="75">
        <v>7490134800</v>
      </c>
      <c r="S647" s="78">
        <v>45882</v>
      </c>
      <c r="T647" s="76">
        <v>11361600</v>
      </c>
      <c r="U647" s="76">
        <v>28073</v>
      </c>
      <c r="V647" s="72" t="s">
        <v>65</v>
      </c>
      <c r="W647" s="76">
        <v>1082939683</v>
      </c>
      <c r="X647" s="104" t="s">
        <v>2881</v>
      </c>
      <c r="Y647" s="78">
        <v>45882</v>
      </c>
      <c r="Z647" s="78">
        <v>45882</v>
      </c>
      <c r="AA647" s="78" t="s">
        <v>73</v>
      </c>
      <c r="AB647" s="78">
        <v>45991</v>
      </c>
      <c r="AC647" s="102">
        <f t="shared" si="54"/>
        <v>109</v>
      </c>
      <c r="AD647" s="72">
        <v>0</v>
      </c>
      <c r="AE647" s="76">
        <v>0</v>
      </c>
      <c r="AF647" s="72">
        <v>0</v>
      </c>
      <c r="AG647" s="79" t="s">
        <v>73</v>
      </c>
      <c r="AH647" s="102">
        <f t="shared" si="55"/>
        <v>0</v>
      </c>
      <c r="AI647" s="72">
        <v>0</v>
      </c>
      <c r="AJ647" s="76">
        <v>0</v>
      </c>
      <c r="AK647" s="72" t="s">
        <v>73</v>
      </c>
      <c r="AL647" s="80" t="s">
        <v>73</v>
      </c>
      <c r="AM647" s="72">
        <v>0</v>
      </c>
      <c r="AN647" s="80" t="s">
        <v>73</v>
      </c>
      <c r="AO647" s="80" t="s">
        <v>73</v>
      </c>
      <c r="AP647" s="80" t="s">
        <v>73</v>
      </c>
      <c r="AQ647" s="102">
        <f t="shared" si="56"/>
        <v>0</v>
      </c>
      <c r="AR647" s="102">
        <f t="shared" si="57"/>
        <v>11361600</v>
      </c>
      <c r="AS647" s="72" t="s">
        <v>319</v>
      </c>
      <c r="AT647" s="76">
        <v>0</v>
      </c>
      <c r="AU647" s="72" t="s">
        <v>319</v>
      </c>
      <c r="AV647" s="76">
        <v>0</v>
      </c>
      <c r="AW647" s="81" t="s">
        <v>73</v>
      </c>
      <c r="AX647" s="82">
        <v>0</v>
      </c>
      <c r="AY647" s="143">
        <f t="shared" si="58"/>
        <v>11361600</v>
      </c>
      <c r="AZ647" s="84">
        <f t="shared" si="59"/>
        <v>0</v>
      </c>
      <c r="BA647" s="85">
        <v>0</v>
      </c>
      <c r="BB647" s="81" t="s">
        <v>73</v>
      </c>
      <c r="BC647" s="72" t="s">
        <v>123</v>
      </c>
      <c r="BD647" s="289" t="s">
        <v>5633</v>
      </c>
      <c r="BE647" s="71" t="s">
        <v>65</v>
      </c>
      <c r="BF647" s="71" t="s">
        <v>65</v>
      </c>
    </row>
    <row r="648" spans="2:58" x14ac:dyDescent="0.25">
      <c r="B648" s="71">
        <v>2025</v>
      </c>
      <c r="C648" s="71">
        <v>891780111</v>
      </c>
      <c r="D648" s="71" t="s">
        <v>63</v>
      </c>
      <c r="E648" s="102" t="s">
        <v>5632</v>
      </c>
      <c r="F648" s="72" t="s">
        <v>5631</v>
      </c>
      <c r="G648" s="72">
        <v>0</v>
      </c>
      <c r="H648" s="72" t="s">
        <v>71</v>
      </c>
      <c r="I648" s="72" t="s">
        <v>2884</v>
      </c>
      <c r="J648" s="104" t="s">
        <v>81</v>
      </c>
      <c r="K648" s="75" t="s">
        <v>5630</v>
      </c>
      <c r="L648" s="76">
        <v>31666665</v>
      </c>
      <c r="M648" s="72" t="s">
        <v>66</v>
      </c>
      <c r="N648" s="75" t="s">
        <v>5629</v>
      </c>
      <c r="O648" s="75">
        <v>1004365271</v>
      </c>
      <c r="P648" s="75">
        <v>1696</v>
      </c>
      <c r="Q648" s="78">
        <v>45866</v>
      </c>
      <c r="R648" s="75">
        <v>240000000</v>
      </c>
      <c r="S648" s="78">
        <v>45882</v>
      </c>
      <c r="T648" s="76">
        <v>31666665</v>
      </c>
      <c r="U648" s="76">
        <v>28041</v>
      </c>
      <c r="V648" s="72" t="s">
        <v>65</v>
      </c>
      <c r="W648" s="76">
        <v>85155333</v>
      </c>
      <c r="X648" s="104" t="s">
        <v>2931</v>
      </c>
      <c r="Y648" s="78">
        <v>45882</v>
      </c>
      <c r="Z648" s="78">
        <v>45882</v>
      </c>
      <c r="AA648" s="78" t="s">
        <v>73</v>
      </c>
      <c r="AB648" s="78">
        <v>46006</v>
      </c>
      <c r="AC648" s="102">
        <f t="shared" ref="AC648:AC711" si="60">+IF(AA648="1800-01-01",AB648-Z648,AB648-AA648)</f>
        <v>124</v>
      </c>
      <c r="AD648" s="72">
        <v>0</v>
      </c>
      <c r="AE648" s="76">
        <v>0</v>
      </c>
      <c r="AF648" s="72">
        <v>0</v>
      </c>
      <c r="AG648" s="79" t="s">
        <v>73</v>
      </c>
      <c r="AH648" s="102">
        <f t="shared" ref="AH648:AH711" si="61">+IF(AG648="1800-01-01",0,AG648-AB648)</f>
        <v>0</v>
      </c>
      <c r="AI648" s="72">
        <v>0</v>
      </c>
      <c r="AJ648" s="76">
        <v>0</v>
      </c>
      <c r="AK648" s="72" t="s">
        <v>73</v>
      </c>
      <c r="AL648" s="80" t="s">
        <v>73</v>
      </c>
      <c r="AM648" s="72">
        <v>0</v>
      </c>
      <c r="AN648" s="80" t="s">
        <v>73</v>
      </c>
      <c r="AO648" s="80" t="s">
        <v>73</v>
      </c>
      <c r="AP648" s="80" t="s">
        <v>73</v>
      </c>
      <c r="AQ648" s="102">
        <f t="shared" ref="AQ648:AQ711" si="62">+IF(AN648="1800-01-01",0,AO648-AN648)</f>
        <v>0</v>
      </c>
      <c r="AR648" s="102">
        <f t="shared" ref="AR648:AR711" si="63">+L648+AE648-AJ648</f>
        <v>31666665</v>
      </c>
      <c r="AS648" s="72" t="s">
        <v>319</v>
      </c>
      <c r="AT648" s="76">
        <v>0</v>
      </c>
      <c r="AU648" s="72" t="s">
        <v>319</v>
      </c>
      <c r="AV648" s="76">
        <v>0</v>
      </c>
      <c r="AW648" s="81" t="s">
        <v>73</v>
      </c>
      <c r="AX648" s="82">
        <v>6333333</v>
      </c>
      <c r="AY648" s="143">
        <f t="shared" ref="AY648:AY711" si="64">AR648-AX648</f>
        <v>25333332</v>
      </c>
      <c r="AZ648" s="84">
        <f t="shared" ref="AZ648:AZ711" si="65">+IFERROR(AX648/AR648,"_")</f>
        <v>0.2</v>
      </c>
      <c r="BA648" s="85">
        <v>0.2</v>
      </c>
      <c r="BB648" s="81" t="s">
        <v>73</v>
      </c>
      <c r="BC648" s="72" t="s">
        <v>123</v>
      </c>
      <c r="BD648" s="289" t="s">
        <v>5628</v>
      </c>
      <c r="BE648" s="71" t="s">
        <v>65</v>
      </c>
      <c r="BF648" s="71" t="s">
        <v>65</v>
      </c>
    </row>
    <row r="649" spans="2:58" x14ac:dyDescent="0.25">
      <c r="B649" s="71">
        <v>2025</v>
      </c>
      <c r="C649" s="71">
        <v>891780111</v>
      </c>
      <c r="D649" s="71" t="s">
        <v>63</v>
      </c>
      <c r="E649" s="102" t="s">
        <v>5627</v>
      </c>
      <c r="F649" s="72" t="s">
        <v>5626</v>
      </c>
      <c r="G649" s="72">
        <v>0</v>
      </c>
      <c r="H649" s="72" t="s">
        <v>71</v>
      </c>
      <c r="I649" s="72" t="s">
        <v>2884</v>
      </c>
      <c r="J649" s="104" t="s">
        <v>81</v>
      </c>
      <c r="K649" s="75" t="s">
        <v>2895</v>
      </c>
      <c r="L649" s="76">
        <v>11361600</v>
      </c>
      <c r="M649" s="72" t="s">
        <v>66</v>
      </c>
      <c r="N649" s="75" t="s">
        <v>5625</v>
      </c>
      <c r="O649" s="75">
        <v>72167291</v>
      </c>
      <c r="P649" s="75">
        <v>1707</v>
      </c>
      <c r="Q649" s="78">
        <v>45870</v>
      </c>
      <c r="R649" s="75">
        <v>7490134800</v>
      </c>
      <c r="S649" s="78">
        <v>45882</v>
      </c>
      <c r="T649" s="76">
        <v>11361600</v>
      </c>
      <c r="U649" s="76">
        <v>28072</v>
      </c>
      <c r="V649" s="72" t="s">
        <v>65</v>
      </c>
      <c r="W649" s="76">
        <v>1082939683</v>
      </c>
      <c r="X649" s="104" t="s">
        <v>2881</v>
      </c>
      <c r="Y649" s="78">
        <v>45882</v>
      </c>
      <c r="Z649" s="78">
        <v>45882</v>
      </c>
      <c r="AA649" s="78" t="s">
        <v>73</v>
      </c>
      <c r="AB649" s="78">
        <v>45991</v>
      </c>
      <c r="AC649" s="102">
        <f t="shared" si="60"/>
        <v>109</v>
      </c>
      <c r="AD649" s="72">
        <v>0</v>
      </c>
      <c r="AE649" s="76">
        <v>0</v>
      </c>
      <c r="AF649" s="72">
        <v>0</v>
      </c>
      <c r="AG649" s="79" t="s">
        <v>73</v>
      </c>
      <c r="AH649" s="102">
        <f t="shared" si="61"/>
        <v>0</v>
      </c>
      <c r="AI649" s="72">
        <v>0</v>
      </c>
      <c r="AJ649" s="76">
        <v>0</v>
      </c>
      <c r="AK649" s="72" t="s">
        <v>73</v>
      </c>
      <c r="AL649" s="80" t="s">
        <v>73</v>
      </c>
      <c r="AM649" s="72">
        <v>0</v>
      </c>
      <c r="AN649" s="80" t="s">
        <v>73</v>
      </c>
      <c r="AO649" s="80" t="s">
        <v>73</v>
      </c>
      <c r="AP649" s="80" t="s">
        <v>73</v>
      </c>
      <c r="AQ649" s="102">
        <f t="shared" si="62"/>
        <v>0</v>
      </c>
      <c r="AR649" s="102">
        <f t="shared" si="63"/>
        <v>11361600</v>
      </c>
      <c r="AS649" s="72" t="s">
        <v>319</v>
      </c>
      <c r="AT649" s="76">
        <v>0</v>
      </c>
      <c r="AU649" s="72" t="s">
        <v>319</v>
      </c>
      <c r="AV649" s="76">
        <v>0</v>
      </c>
      <c r="AW649" s="81" t="s">
        <v>73</v>
      </c>
      <c r="AX649" s="82">
        <v>0</v>
      </c>
      <c r="AY649" s="143">
        <f t="shared" si="64"/>
        <v>11361600</v>
      </c>
      <c r="AZ649" s="84">
        <f t="shared" si="65"/>
        <v>0</v>
      </c>
      <c r="BA649" s="85">
        <v>0</v>
      </c>
      <c r="BB649" s="81" t="s">
        <v>73</v>
      </c>
      <c r="BC649" s="72" t="s">
        <v>123</v>
      </c>
      <c r="BD649" s="289" t="s">
        <v>5624</v>
      </c>
      <c r="BE649" s="71" t="s">
        <v>65</v>
      </c>
      <c r="BF649" s="71" t="s">
        <v>65</v>
      </c>
    </row>
    <row r="650" spans="2:58" x14ac:dyDescent="0.25">
      <c r="B650" s="71">
        <v>2025</v>
      </c>
      <c r="C650" s="71">
        <v>891780111</v>
      </c>
      <c r="D650" s="71" t="s">
        <v>63</v>
      </c>
      <c r="E650" s="102" t="s">
        <v>5623</v>
      </c>
      <c r="F650" s="72" t="s">
        <v>5622</v>
      </c>
      <c r="G650" s="72">
        <v>0</v>
      </c>
      <c r="H650" s="72" t="s">
        <v>71</v>
      </c>
      <c r="I650" s="72" t="s">
        <v>2884</v>
      </c>
      <c r="J650" s="104" t="s">
        <v>81</v>
      </c>
      <c r="K650" s="75" t="s">
        <v>4937</v>
      </c>
      <c r="L650" s="76">
        <v>11361600</v>
      </c>
      <c r="M650" s="72" t="s">
        <v>66</v>
      </c>
      <c r="N650" s="75" t="s">
        <v>5621</v>
      </c>
      <c r="O650" s="75">
        <v>1129530432</v>
      </c>
      <c r="P650" s="75">
        <v>1707</v>
      </c>
      <c r="Q650" s="78">
        <v>45870</v>
      </c>
      <c r="R650" s="75">
        <v>7490134800</v>
      </c>
      <c r="S650" s="78">
        <v>45882</v>
      </c>
      <c r="T650" s="76">
        <v>11361600</v>
      </c>
      <c r="U650" s="76">
        <v>28056</v>
      </c>
      <c r="V650" s="72" t="s">
        <v>65</v>
      </c>
      <c r="W650" s="76">
        <v>1082939683</v>
      </c>
      <c r="X650" s="104" t="s">
        <v>2881</v>
      </c>
      <c r="Y650" s="78">
        <v>45882</v>
      </c>
      <c r="Z650" s="78">
        <v>45882</v>
      </c>
      <c r="AA650" s="78" t="s">
        <v>73</v>
      </c>
      <c r="AB650" s="78">
        <v>45991</v>
      </c>
      <c r="AC650" s="102">
        <f t="shared" si="60"/>
        <v>109</v>
      </c>
      <c r="AD650" s="72">
        <v>0</v>
      </c>
      <c r="AE650" s="76">
        <v>0</v>
      </c>
      <c r="AF650" s="72">
        <v>0</v>
      </c>
      <c r="AG650" s="79" t="s">
        <v>73</v>
      </c>
      <c r="AH650" s="102">
        <f t="shared" si="61"/>
        <v>0</v>
      </c>
      <c r="AI650" s="72">
        <v>0</v>
      </c>
      <c r="AJ650" s="76">
        <v>0</v>
      </c>
      <c r="AK650" s="72" t="s">
        <v>73</v>
      </c>
      <c r="AL650" s="80" t="s">
        <v>73</v>
      </c>
      <c r="AM650" s="72">
        <v>0</v>
      </c>
      <c r="AN650" s="80" t="s">
        <v>73</v>
      </c>
      <c r="AO650" s="80" t="s">
        <v>73</v>
      </c>
      <c r="AP650" s="80" t="s">
        <v>73</v>
      </c>
      <c r="AQ650" s="102">
        <f t="shared" si="62"/>
        <v>0</v>
      </c>
      <c r="AR650" s="102">
        <f t="shared" si="63"/>
        <v>11361600</v>
      </c>
      <c r="AS650" s="72" t="s">
        <v>319</v>
      </c>
      <c r="AT650" s="76">
        <v>0</v>
      </c>
      <c r="AU650" s="72" t="s">
        <v>319</v>
      </c>
      <c r="AV650" s="76">
        <v>0</v>
      </c>
      <c r="AW650" s="81" t="s">
        <v>73</v>
      </c>
      <c r="AX650" s="82">
        <v>0</v>
      </c>
      <c r="AY650" s="143">
        <f t="shared" si="64"/>
        <v>11361600</v>
      </c>
      <c r="AZ650" s="84">
        <f t="shared" si="65"/>
        <v>0</v>
      </c>
      <c r="BA650" s="85">
        <v>0</v>
      </c>
      <c r="BB650" s="81" t="s">
        <v>73</v>
      </c>
      <c r="BC650" s="72" t="s">
        <v>123</v>
      </c>
      <c r="BD650" s="289" t="s">
        <v>5620</v>
      </c>
      <c r="BE650" s="71" t="s">
        <v>65</v>
      </c>
      <c r="BF650" s="71" t="s">
        <v>65</v>
      </c>
    </row>
    <row r="651" spans="2:58" x14ac:dyDescent="0.25">
      <c r="B651" s="71">
        <v>2025</v>
      </c>
      <c r="C651" s="71">
        <v>891780111</v>
      </c>
      <c r="D651" s="71" t="s">
        <v>63</v>
      </c>
      <c r="E651" s="102" t="s">
        <v>5619</v>
      </c>
      <c r="F651" s="72" t="s">
        <v>5618</v>
      </c>
      <c r="G651" s="72">
        <v>0</v>
      </c>
      <c r="H651" s="72" t="s">
        <v>71</v>
      </c>
      <c r="I651" s="72" t="s">
        <v>2884</v>
      </c>
      <c r="J651" s="104" t="s">
        <v>81</v>
      </c>
      <c r="K651" s="75" t="s">
        <v>4937</v>
      </c>
      <c r="L651" s="76">
        <v>11361600</v>
      </c>
      <c r="M651" s="72" t="s">
        <v>66</v>
      </c>
      <c r="N651" s="75" t="s">
        <v>5617</v>
      </c>
      <c r="O651" s="75">
        <v>1043931239</v>
      </c>
      <c r="P651" s="75">
        <v>1707</v>
      </c>
      <c r="Q651" s="78">
        <v>45870</v>
      </c>
      <c r="R651" s="75">
        <v>7490134800</v>
      </c>
      <c r="S651" s="78">
        <v>45882</v>
      </c>
      <c r="T651" s="76">
        <v>11361600</v>
      </c>
      <c r="U651" s="76">
        <v>28055</v>
      </c>
      <c r="V651" s="72" t="s">
        <v>65</v>
      </c>
      <c r="W651" s="76">
        <v>1082939683</v>
      </c>
      <c r="X651" s="104" t="s">
        <v>2881</v>
      </c>
      <c r="Y651" s="78">
        <v>45882</v>
      </c>
      <c r="Z651" s="78">
        <v>45882</v>
      </c>
      <c r="AA651" s="78" t="s">
        <v>73</v>
      </c>
      <c r="AB651" s="78">
        <v>45991</v>
      </c>
      <c r="AC651" s="102">
        <f t="shared" si="60"/>
        <v>109</v>
      </c>
      <c r="AD651" s="72">
        <v>0</v>
      </c>
      <c r="AE651" s="76">
        <v>0</v>
      </c>
      <c r="AF651" s="72">
        <v>0</v>
      </c>
      <c r="AG651" s="79" t="s">
        <v>73</v>
      </c>
      <c r="AH651" s="102">
        <f t="shared" si="61"/>
        <v>0</v>
      </c>
      <c r="AI651" s="72">
        <v>0</v>
      </c>
      <c r="AJ651" s="76">
        <v>0</v>
      </c>
      <c r="AK651" s="72" t="s">
        <v>73</v>
      </c>
      <c r="AL651" s="80" t="s">
        <v>73</v>
      </c>
      <c r="AM651" s="72">
        <v>0</v>
      </c>
      <c r="AN651" s="80" t="s">
        <v>73</v>
      </c>
      <c r="AO651" s="80" t="s">
        <v>73</v>
      </c>
      <c r="AP651" s="80" t="s">
        <v>73</v>
      </c>
      <c r="AQ651" s="102">
        <f t="shared" si="62"/>
        <v>0</v>
      </c>
      <c r="AR651" s="102">
        <f t="shared" si="63"/>
        <v>11361600</v>
      </c>
      <c r="AS651" s="72" t="s">
        <v>319</v>
      </c>
      <c r="AT651" s="76">
        <v>0</v>
      </c>
      <c r="AU651" s="72" t="s">
        <v>319</v>
      </c>
      <c r="AV651" s="76">
        <v>0</v>
      </c>
      <c r="AW651" s="81" t="s">
        <v>73</v>
      </c>
      <c r="AX651" s="82">
        <v>0</v>
      </c>
      <c r="AY651" s="143">
        <f t="shared" si="64"/>
        <v>11361600</v>
      </c>
      <c r="AZ651" s="84">
        <f t="shared" si="65"/>
        <v>0</v>
      </c>
      <c r="BA651" s="85">
        <v>0</v>
      </c>
      <c r="BB651" s="81" t="s">
        <v>73</v>
      </c>
      <c r="BC651" s="72" t="s">
        <v>123</v>
      </c>
      <c r="BD651" s="289" t="s">
        <v>5616</v>
      </c>
      <c r="BE651" s="71" t="s">
        <v>65</v>
      </c>
      <c r="BF651" s="71" t="s">
        <v>65</v>
      </c>
    </row>
    <row r="652" spans="2:58" x14ac:dyDescent="0.25">
      <c r="B652" s="71">
        <v>2025</v>
      </c>
      <c r="C652" s="71">
        <v>891780111</v>
      </c>
      <c r="D652" s="71" t="s">
        <v>63</v>
      </c>
      <c r="E652" s="102" t="s">
        <v>5615</v>
      </c>
      <c r="F652" s="72" t="s">
        <v>5614</v>
      </c>
      <c r="G652" s="72">
        <v>0</v>
      </c>
      <c r="H652" s="72" t="s">
        <v>71</v>
      </c>
      <c r="I652" s="72" t="s">
        <v>2884</v>
      </c>
      <c r="J652" s="104" t="s">
        <v>81</v>
      </c>
      <c r="K652" s="75" t="s">
        <v>3703</v>
      </c>
      <c r="L652" s="76">
        <v>11361600</v>
      </c>
      <c r="M652" s="72" t="s">
        <v>66</v>
      </c>
      <c r="N652" s="75" t="s">
        <v>5613</v>
      </c>
      <c r="O652" s="75">
        <v>73317350</v>
      </c>
      <c r="P652" s="75">
        <v>1707</v>
      </c>
      <c r="Q652" s="78">
        <v>45870</v>
      </c>
      <c r="R652" s="75">
        <v>7490134800</v>
      </c>
      <c r="S652" s="78">
        <v>45882</v>
      </c>
      <c r="T652" s="76">
        <v>11361600</v>
      </c>
      <c r="U652" s="76">
        <v>28071</v>
      </c>
      <c r="V652" s="72" t="s">
        <v>65</v>
      </c>
      <c r="W652" s="76">
        <v>1082939683</v>
      </c>
      <c r="X652" s="104" t="s">
        <v>2881</v>
      </c>
      <c r="Y652" s="78">
        <v>45882</v>
      </c>
      <c r="Z652" s="78">
        <v>45882</v>
      </c>
      <c r="AA652" s="78" t="s">
        <v>73</v>
      </c>
      <c r="AB652" s="78">
        <v>45991</v>
      </c>
      <c r="AC652" s="102">
        <f t="shared" si="60"/>
        <v>109</v>
      </c>
      <c r="AD652" s="72">
        <v>0</v>
      </c>
      <c r="AE652" s="76">
        <v>0</v>
      </c>
      <c r="AF652" s="72">
        <v>0</v>
      </c>
      <c r="AG652" s="79" t="s">
        <v>73</v>
      </c>
      <c r="AH652" s="102">
        <f t="shared" si="61"/>
        <v>0</v>
      </c>
      <c r="AI652" s="72">
        <v>0</v>
      </c>
      <c r="AJ652" s="76">
        <v>0</v>
      </c>
      <c r="AK652" s="72" t="s">
        <v>73</v>
      </c>
      <c r="AL652" s="80" t="s">
        <v>73</v>
      </c>
      <c r="AM652" s="72">
        <v>0</v>
      </c>
      <c r="AN652" s="80" t="s">
        <v>73</v>
      </c>
      <c r="AO652" s="80" t="s">
        <v>73</v>
      </c>
      <c r="AP652" s="80" t="s">
        <v>73</v>
      </c>
      <c r="AQ652" s="102">
        <f t="shared" si="62"/>
        <v>0</v>
      </c>
      <c r="AR652" s="102">
        <f t="shared" si="63"/>
        <v>11361600</v>
      </c>
      <c r="AS652" s="72" t="s">
        <v>319</v>
      </c>
      <c r="AT652" s="76">
        <v>0</v>
      </c>
      <c r="AU652" s="72" t="s">
        <v>319</v>
      </c>
      <c r="AV652" s="76">
        <v>0</v>
      </c>
      <c r="AW652" s="81" t="s">
        <v>73</v>
      </c>
      <c r="AX652" s="82">
        <v>0</v>
      </c>
      <c r="AY652" s="143">
        <f t="shared" si="64"/>
        <v>11361600</v>
      </c>
      <c r="AZ652" s="84">
        <f t="shared" si="65"/>
        <v>0</v>
      </c>
      <c r="BA652" s="85">
        <v>0</v>
      </c>
      <c r="BB652" s="81" t="s">
        <v>73</v>
      </c>
      <c r="BC652" s="72" t="s">
        <v>123</v>
      </c>
      <c r="BD652" s="289" t="s">
        <v>5612</v>
      </c>
      <c r="BE652" s="71" t="s">
        <v>65</v>
      </c>
      <c r="BF652" s="71" t="s">
        <v>65</v>
      </c>
    </row>
    <row r="653" spans="2:58" x14ac:dyDescent="0.25">
      <c r="B653" s="71">
        <v>2025</v>
      </c>
      <c r="C653" s="71">
        <v>891780111</v>
      </c>
      <c r="D653" s="71" t="s">
        <v>63</v>
      </c>
      <c r="E653" s="102" t="s">
        <v>5611</v>
      </c>
      <c r="F653" s="72" t="s">
        <v>5610</v>
      </c>
      <c r="G653" s="72">
        <v>0</v>
      </c>
      <c r="H653" s="72" t="s">
        <v>71</v>
      </c>
      <c r="I653" s="72" t="s">
        <v>2884</v>
      </c>
      <c r="J653" s="104" t="s">
        <v>81</v>
      </c>
      <c r="K653" s="75" t="s">
        <v>5609</v>
      </c>
      <c r="L653" s="76">
        <v>31666665</v>
      </c>
      <c r="M653" s="72" t="s">
        <v>66</v>
      </c>
      <c r="N653" s="75" t="s">
        <v>5608</v>
      </c>
      <c r="O653" s="75">
        <v>1004367281</v>
      </c>
      <c r="P653" s="75">
        <v>1696</v>
      </c>
      <c r="Q653" s="78">
        <v>45866</v>
      </c>
      <c r="R653" s="75">
        <v>240000000</v>
      </c>
      <c r="S653" s="78">
        <v>45882</v>
      </c>
      <c r="T653" s="76">
        <v>31666665</v>
      </c>
      <c r="U653" s="76">
        <v>28040</v>
      </c>
      <c r="V653" s="72" t="s">
        <v>65</v>
      </c>
      <c r="W653" s="76">
        <v>85155333</v>
      </c>
      <c r="X653" s="104" t="s">
        <v>2931</v>
      </c>
      <c r="Y653" s="78">
        <v>45882</v>
      </c>
      <c r="Z653" s="78">
        <v>45882</v>
      </c>
      <c r="AA653" s="78" t="s">
        <v>73</v>
      </c>
      <c r="AB653" s="78">
        <v>46006</v>
      </c>
      <c r="AC653" s="102">
        <f t="shared" si="60"/>
        <v>124</v>
      </c>
      <c r="AD653" s="72">
        <v>0</v>
      </c>
      <c r="AE653" s="76">
        <v>0</v>
      </c>
      <c r="AF653" s="72">
        <v>0</v>
      </c>
      <c r="AG653" s="79" t="s">
        <v>73</v>
      </c>
      <c r="AH653" s="102">
        <f t="shared" si="61"/>
        <v>0</v>
      </c>
      <c r="AI653" s="72">
        <v>0</v>
      </c>
      <c r="AJ653" s="76">
        <v>0</v>
      </c>
      <c r="AK653" s="72" t="s">
        <v>73</v>
      </c>
      <c r="AL653" s="80" t="s">
        <v>73</v>
      </c>
      <c r="AM653" s="72">
        <v>0</v>
      </c>
      <c r="AN653" s="80" t="s">
        <v>73</v>
      </c>
      <c r="AO653" s="80" t="s">
        <v>73</v>
      </c>
      <c r="AP653" s="80" t="s">
        <v>73</v>
      </c>
      <c r="AQ653" s="102">
        <f t="shared" si="62"/>
        <v>0</v>
      </c>
      <c r="AR653" s="102">
        <f t="shared" si="63"/>
        <v>31666665</v>
      </c>
      <c r="AS653" s="72" t="s">
        <v>319</v>
      </c>
      <c r="AT653" s="76">
        <v>0</v>
      </c>
      <c r="AU653" s="72" t="s">
        <v>319</v>
      </c>
      <c r="AV653" s="76">
        <v>0</v>
      </c>
      <c r="AW653" s="81" t="s">
        <v>73</v>
      </c>
      <c r="AX653" s="82">
        <v>6333333</v>
      </c>
      <c r="AY653" s="143">
        <f t="shared" si="64"/>
        <v>25333332</v>
      </c>
      <c r="AZ653" s="84">
        <f t="shared" si="65"/>
        <v>0.2</v>
      </c>
      <c r="BA653" s="85">
        <v>0.2</v>
      </c>
      <c r="BB653" s="81" t="s">
        <v>73</v>
      </c>
      <c r="BC653" s="72" t="s">
        <v>123</v>
      </c>
      <c r="BD653" s="289" t="s">
        <v>5607</v>
      </c>
      <c r="BE653" s="71" t="s">
        <v>65</v>
      </c>
      <c r="BF653" s="71" t="s">
        <v>65</v>
      </c>
    </row>
    <row r="654" spans="2:58" x14ac:dyDescent="0.25">
      <c r="B654" s="71">
        <v>2025</v>
      </c>
      <c r="C654" s="71">
        <v>891780111</v>
      </c>
      <c r="D654" s="71" t="s">
        <v>63</v>
      </c>
      <c r="E654" s="102" t="s">
        <v>5606</v>
      </c>
      <c r="F654" s="72" t="s">
        <v>5605</v>
      </c>
      <c r="G654" s="72">
        <v>0</v>
      </c>
      <c r="H654" s="72" t="s">
        <v>71</v>
      </c>
      <c r="I654" s="72" t="s">
        <v>2884</v>
      </c>
      <c r="J654" s="104" t="s">
        <v>81</v>
      </c>
      <c r="K654" s="75" t="s">
        <v>4667</v>
      </c>
      <c r="L654" s="76">
        <v>11361600</v>
      </c>
      <c r="M654" s="72" t="s">
        <v>66</v>
      </c>
      <c r="N654" s="75" t="s">
        <v>5604</v>
      </c>
      <c r="O654" s="75">
        <v>1118835327</v>
      </c>
      <c r="P654" s="75">
        <v>1707</v>
      </c>
      <c r="Q654" s="78">
        <v>45870</v>
      </c>
      <c r="R654" s="75">
        <v>7490134800</v>
      </c>
      <c r="S654" s="78">
        <v>45882</v>
      </c>
      <c r="T654" s="76">
        <v>11361600</v>
      </c>
      <c r="U654" s="76">
        <v>28070</v>
      </c>
      <c r="V654" s="72" t="s">
        <v>65</v>
      </c>
      <c r="W654" s="76">
        <v>1082939683</v>
      </c>
      <c r="X654" s="104" t="s">
        <v>2881</v>
      </c>
      <c r="Y654" s="78">
        <v>45882</v>
      </c>
      <c r="Z654" s="78">
        <v>45882</v>
      </c>
      <c r="AA654" s="78" t="s">
        <v>73</v>
      </c>
      <c r="AB654" s="78">
        <v>45991</v>
      </c>
      <c r="AC654" s="102">
        <f t="shared" si="60"/>
        <v>109</v>
      </c>
      <c r="AD654" s="72">
        <v>0</v>
      </c>
      <c r="AE654" s="76">
        <v>0</v>
      </c>
      <c r="AF654" s="72">
        <v>0</v>
      </c>
      <c r="AG654" s="79" t="s">
        <v>73</v>
      </c>
      <c r="AH654" s="102">
        <f t="shared" si="61"/>
        <v>0</v>
      </c>
      <c r="AI654" s="72">
        <v>0</v>
      </c>
      <c r="AJ654" s="76">
        <v>0</v>
      </c>
      <c r="AK654" s="72" t="s">
        <v>73</v>
      </c>
      <c r="AL654" s="80" t="s">
        <v>73</v>
      </c>
      <c r="AM654" s="72">
        <v>0</v>
      </c>
      <c r="AN654" s="80" t="s">
        <v>73</v>
      </c>
      <c r="AO654" s="80" t="s">
        <v>73</v>
      </c>
      <c r="AP654" s="80" t="s">
        <v>73</v>
      </c>
      <c r="AQ654" s="102">
        <f t="shared" si="62"/>
        <v>0</v>
      </c>
      <c r="AR654" s="102">
        <f t="shared" si="63"/>
        <v>11361600</v>
      </c>
      <c r="AS654" s="72" t="s">
        <v>319</v>
      </c>
      <c r="AT654" s="76">
        <v>0</v>
      </c>
      <c r="AU654" s="72" t="s">
        <v>319</v>
      </c>
      <c r="AV654" s="76">
        <v>0</v>
      </c>
      <c r="AW654" s="81" t="s">
        <v>73</v>
      </c>
      <c r="AX654" s="82">
        <v>0</v>
      </c>
      <c r="AY654" s="143">
        <f t="shared" si="64"/>
        <v>11361600</v>
      </c>
      <c r="AZ654" s="84">
        <f t="shared" si="65"/>
        <v>0</v>
      </c>
      <c r="BA654" s="85">
        <v>0</v>
      </c>
      <c r="BB654" s="81" t="s">
        <v>73</v>
      </c>
      <c r="BC654" s="72" t="s">
        <v>123</v>
      </c>
      <c r="BD654" s="289" t="s">
        <v>5603</v>
      </c>
      <c r="BE654" s="71" t="s">
        <v>65</v>
      </c>
      <c r="BF654" s="71" t="s">
        <v>65</v>
      </c>
    </row>
    <row r="655" spans="2:58" x14ac:dyDescent="0.25">
      <c r="B655" s="71">
        <v>2025</v>
      </c>
      <c r="C655" s="71">
        <v>891780111</v>
      </c>
      <c r="D655" s="71" t="s">
        <v>63</v>
      </c>
      <c r="E655" s="102" t="s">
        <v>5602</v>
      </c>
      <c r="F655" s="72" t="s">
        <v>5601</v>
      </c>
      <c r="G655" s="72">
        <v>0</v>
      </c>
      <c r="H655" s="72" t="s">
        <v>71</v>
      </c>
      <c r="I655" s="72" t="s">
        <v>2884</v>
      </c>
      <c r="J655" s="104" t="s">
        <v>81</v>
      </c>
      <c r="K655" s="75" t="s">
        <v>5600</v>
      </c>
      <c r="L655" s="76">
        <v>11361600</v>
      </c>
      <c r="M655" s="72" t="s">
        <v>66</v>
      </c>
      <c r="N655" s="75" t="s">
        <v>5599</v>
      </c>
      <c r="O655" s="75">
        <v>1140898599</v>
      </c>
      <c r="P655" s="75">
        <v>1707</v>
      </c>
      <c r="Q655" s="78">
        <v>45870</v>
      </c>
      <c r="R655" s="75">
        <v>7490134800</v>
      </c>
      <c r="S655" s="78">
        <v>45882</v>
      </c>
      <c r="T655" s="76">
        <v>11361600</v>
      </c>
      <c r="U655" s="76">
        <v>28069</v>
      </c>
      <c r="V655" s="72" t="s">
        <v>65</v>
      </c>
      <c r="W655" s="76">
        <v>1082939683</v>
      </c>
      <c r="X655" s="104" t="s">
        <v>2881</v>
      </c>
      <c r="Y655" s="78">
        <v>45882</v>
      </c>
      <c r="Z655" s="78">
        <v>45882</v>
      </c>
      <c r="AA655" s="78" t="s">
        <v>73</v>
      </c>
      <c r="AB655" s="78">
        <v>45991</v>
      </c>
      <c r="AC655" s="102">
        <f t="shared" si="60"/>
        <v>109</v>
      </c>
      <c r="AD655" s="72">
        <v>0</v>
      </c>
      <c r="AE655" s="76">
        <v>0</v>
      </c>
      <c r="AF655" s="72">
        <v>0</v>
      </c>
      <c r="AG655" s="79" t="s">
        <v>73</v>
      </c>
      <c r="AH655" s="102">
        <f t="shared" si="61"/>
        <v>0</v>
      </c>
      <c r="AI655" s="72">
        <v>0</v>
      </c>
      <c r="AJ655" s="76">
        <v>0</v>
      </c>
      <c r="AK655" s="72" t="s">
        <v>73</v>
      </c>
      <c r="AL655" s="80" t="s">
        <v>73</v>
      </c>
      <c r="AM655" s="72">
        <v>0</v>
      </c>
      <c r="AN655" s="80" t="s">
        <v>73</v>
      </c>
      <c r="AO655" s="80" t="s">
        <v>73</v>
      </c>
      <c r="AP655" s="80" t="s">
        <v>73</v>
      </c>
      <c r="AQ655" s="102">
        <f t="shared" si="62"/>
        <v>0</v>
      </c>
      <c r="AR655" s="102">
        <f t="shared" si="63"/>
        <v>11361600</v>
      </c>
      <c r="AS655" s="72" t="s">
        <v>319</v>
      </c>
      <c r="AT655" s="76">
        <v>0</v>
      </c>
      <c r="AU655" s="72" t="s">
        <v>319</v>
      </c>
      <c r="AV655" s="76">
        <v>0</v>
      </c>
      <c r="AW655" s="81" t="s">
        <v>73</v>
      </c>
      <c r="AX655" s="82">
        <v>0</v>
      </c>
      <c r="AY655" s="143">
        <f t="shared" si="64"/>
        <v>11361600</v>
      </c>
      <c r="AZ655" s="84">
        <f t="shared" si="65"/>
        <v>0</v>
      </c>
      <c r="BA655" s="85">
        <v>0</v>
      </c>
      <c r="BB655" s="81" t="s">
        <v>73</v>
      </c>
      <c r="BC655" s="72" t="s">
        <v>123</v>
      </c>
      <c r="BD655" s="289" t="s">
        <v>5598</v>
      </c>
      <c r="BE655" s="71" t="s">
        <v>65</v>
      </c>
      <c r="BF655" s="71" t="s">
        <v>65</v>
      </c>
    </row>
    <row r="656" spans="2:58" x14ac:dyDescent="0.25">
      <c r="B656" s="71">
        <v>2025</v>
      </c>
      <c r="C656" s="71">
        <v>891780111</v>
      </c>
      <c r="D656" s="71" t="s">
        <v>63</v>
      </c>
      <c r="E656" s="102" t="s">
        <v>5597</v>
      </c>
      <c r="F656" s="72" t="s">
        <v>5596</v>
      </c>
      <c r="G656" s="72">
        <v>0</v>
      </c>
      <c r="H656" s="72" t="s">
        <v>71</v>
      </c>
      <c r="I656" s="72" t="s">
        <v>2884</v>
      </c>
      <c r="J656" s="104" t="s">
        <v>81</v>
      </c>
      <c r="K656" s="75" t="s">
        <v>2895</v>
      </c>
      <c r="L656" s="76">
        <v>11361600</v>
      </c>
      <c r="M656" s="72" t="s">
        <v>66</v>
      </c>
      <c r="N656" s="75" t="s">
        <v>5595</v>
      </c>
      <c r="O656" s="75">
        <v>92512574</v>
      </c>
      <c r="P656" s="75">
        <v>1707</v>
      </c>
      <c r="Q656" s="78">
        <v>45870</v>
      </c>
      <c r="R656" s="75">
        <v>7490134800</v>
      </c>
      <c r="S656" s="78">
        <v>45882</v>
      </c>
      <c r="T656" s="76">
        <v>11361600</v>
      </c>
      <c r="U656" s="76">
        <v>28068</v>
      </c>
      <c r="V656" s="72" t="s">
        <v>65</v>
      </c>
      <c r="W656" s="76">
        <v>1082939683</v>
      </c>
      <c r="X656" s="104" t="s">
        <v>2881</v>
      </c>
      <c r="Y656" s="78">
        <v>45882</v>
      </c>
      <c r="Z656" s="78">
        <v>45882</v>
      </c>
      <c r="AA656" s="78" t="s">
        <v>73</v>
      </c>
      <c r="AB656" s="78">
        <v>45991</v>
      </c>
      <c r="AC656" s="102">
        <f t="shared" si="60"/>
        <v>109</v>
      </c>
      <c r="AD656" s="72">
        <v>0</v>
      </c>
      <c r="AE656" s="76">
        <v>0</v>
      </c>
      <c r="AF656" s="72">
        <v>0</v>
      </c>
      <c r="AG656" s="79" t="s">
        <v>73</v>
      </c>
      <c r="AH656" s="102">
        <f t="shared" si="61"/>
        <v>0</v>
      </c>
      <c r="AI656" s="72">
        <v>0</v>
      </c>
      <c r="AJ656" s="76">
        <v>0</v>
      </c>
      <c r="AK656" s="72" t="s">
        <v>73</v>
      </c>
      <c r="AL656" s="80" t="s">
        <v>73</v>
      </c>
      <c r="AM656" s="72">
        <v>0</v>
      </c>
      <c r="AN656" s="80" t="s">
        <v>73</v>
      </c>
      <c r="AO656" s="80" t="s">
        <v>73</v>
      </c>
      <c r="AP656" s="80" t="s">
        <v>73</v>
      </c>
      <c r="AQ656" s="102">
        <f t="shared" si="62"/>
        <v>0</v>
      </c>
      <c r="AR656" s="102">
        <f t="shared" si="63"/>
        <v>11361600</v>
      </c>
      <c r="AS656" s="72" t="s">
        <v>319</v>
      </c>
      <c r="AT656" s="76">
        <v>0</v>
      </c>
      <c r="AU656" s="72" t="s">
        <v>319</v>
      </c>
      <c r="AV656" s="76">
        <v>0</v>
      </c>
      <c r="AW656" s="81" t="s">
        <v>73</v>
      </c>
      <c r="AX656" s="82">
        <v>0</v>
      </c>
      <c r="AY656" s="143">
        <f t="shared" si="64"/>
        <v>11361600</v>
      </c>
      <c r="AZ656" s="84">
        <f t="shared" si="65"/>
        <v>0</v>
      </c>
      <c r="BA656" s="85">
        <v>0</v>
      </c>
      <c r="BB656" s="81" t="s">
        <v>73</v>
      </c>
      <c r="BC656" s="72" t="s">
        <v>123</v>
      </c>
      <c r="BD656" s="289" t="s">
        <v>5594</v>
      </c>
      <c r="BE656" s="71" t="s">
        <v>65</v>
      </c>
      <c r="BF656" s="71" t="s">
        <v>65</v>
      </c>
    </row>
    <row r="657" spans="2:58" x14ac:dyDescent="0.25">
      <c r="B657" s="71">
        <v>2025</v>
      </c>
      <c r="C657" s="71">
        <v>891780111</v>
      </c>
      <c r="D657" s="71" t="s">
        <v>63</v>
      </c>
      <c r="E657" s="102" t="s">
        <v>5593</v>
      </c>
      <c r="F657" s="72" t="s">
        <v>5592</v>
      </c>
      <c r="G657" s="72">
        <v>0</v>
      </c>
      <c r="H657" s="72" t="s">
        <v>71</v>
      </c>
      <c r="I657" s="72" t="s">
        <v>2884</v>
      </c>
      <c r="J657" s="104" t="s">
        <v>81</v>
      </c>
      <c r="K657" s="75" t="s">
        <v>5591</v>
      </c>
      <c r="L657" s="76">
        <v>31666665</v>
      </c>
      <c r="M657" s="72" t="s">
        <v>66</v>
      </c>
      <c r="N657" s="75" t="s">
        <v>5590</v>
      </c>
      <c r="O657" s="75">
        <v>1002008268</v>
      </c>
      <c r="P657" s="75">
        <v>1696</v>
      </c>
      <c r="Q657" s="78">
        <v>45866</v>
      </c>
      <c r="R657" s="75">
        <v>204000000</v>
      </c>
      <c r="S657" s="78">
        <v>45882</v>
      </c>
      <c r="T657" s="76">
        <v>31666665</v>
      </c>
      <c r="U657" s="76">
        <v>28038</v>
      </c>
      <c r="V657" s="72" t="s">
        <v>65</v>
      </c>
      <c r="W657" s="76">
        <v>85155333</v>
      </c>
      <c r="X657" s="104" t="s">
        <v>2931</v>
      </c>
      <c r="Y657" s="78">
        <v>45882</v>
      </c>
      <c r="Z657" s="78">
        <v>45882</v>
      </c>
      <c r="AA657" s="78" t="s">
        <v>73</v>
      </c>
      <c r="AB657" s="78">
        <v>46006</v>
      </c>
      <c r="AC657" s="102">
        <f t="shared" si="60"/>
        <v>124</v>
      </c>
      <c r="AD657" s="72">
        <v>0</v>
      </c>
      <c r="AE657" s="76">
        <v>0</v>
      </c>
      <c r="AF657" s="72">
        <v>0</v>
      </c>
      <c r="AG657" s="79" t="s">
        <v>73</v>
      </c>
      <c r="AH657" s="102">
        <f t="shared" si="61"/>
        <v>0</v>
      </c>
      <c r="AI657" s="72">
        <v>0</v>
      </c>
      <c r="AJ657" s="76">
        <v>0</v>
      </c>
      <c r="AK657" s="72" t="s">
        <v>73</v>
      </c>
      <c r="AL657" s="80" t="s">
        <v>73</v>
      </c>
      <c r="AM657" s="72">
        <v>0</v>
      </c>
      <c r="AN657" s="80" t="s">
        <v>73</v>
      </c>
      <c r="AO657" s="80" t="s">
        <v>73</v>
      </c>
      <c r="AP657" s="80" t="s">
        <v>73</v>
      </c>
      <c r="AQ657" s="102">
        <f t="shared" si="62"/>
        <v>0</v>
      </c>
      <c r="AR657" s="102">
        <f t="shared" si="63"/>
        <v>31666665</v>
      </c>
      <c r="AS657" s="72" t="s">
        <v>319</v>
      </c>
      <c r="AT657" s="76">
        <v>0</v>
      </c>
      <c r="AU657" s="72" t="s">
        <v>319</v>
      </c>
      <c r="AV657" s="76">
        <v>0</v>
      </c>
      <c r="AW657" s="81" t="s">
        <v>73</v>
      </c>
      <c r="AX657" s="82">
        <v>6333333</v>
      </c>
      <c r="AY657" s="143">
        <f t="shared" si="64"/>
        <v>25333332</v>
      </c>
      <c r="AZ657" s="84">
        <f t="shared" si="65"/>
        <v>0.2</v>
      </c>
      <c r="BA657" s="85">
        <v>0.2</v>
      </c>
      <c r="BB657" s="81" t="s">
        <v>73</v>
      </c>
      <c r="BC657" s="72" t="s">
        <v>123</v>
      </c>
      <c r="BD657" s="289" t="s">
        <v>5589</v>
      </c>
      <c r="BE657" s="71" t="s">
        <v>65</v>
      </c>
      <c r="BF657" s="71" t="s">
        <v>65</v>
      </c>
    </row>
    <row r="658" spans="2:58" x14ac:dyDescent="0.25">
      <c r="B658" s="71">
        <v>2025</v>
      </c>
      <c r="C658" s="71">
        <v>891780111</v>
      </c>
      <c r="D658" s="71" t="s">
        <v>63</v>
      </c>
      <c r="E658" s="102" t="s">
        <v>5588</v>
      </c>
      <c r="F658" s="72" t="s">
        <v>5587</v>
      </c>
      <c r="G658" s="72">
        <v>0</v>
      </c>
      <c r="H658" s="72" t="s">
        <v>71</v>
      </c>
      <c r="I658" s="72" t="s">
        <v>2884</v>
      </c>
      <c r="J658" s="104" t="s">
        <v>81</v>
      </c>
      <c r="K658" s="75" t="s">
        <v>3703</v>
      </c>
      <c r="L658" s="76">
        <v>11361600</v>
      </c>
      <c r="M658" s="72" t="s">
        <v>66</v>
      </c>
      <c r="N658" s="75" t="s">
        <v>5586</v>
      </c>
      <c r="O658" s="75">
        <v>33307558</v>
      </c>
      <c r="P658" s="75">
        <v>1707</v>
      </c>
      <c r="Q658" s="78">
        <v>45870</v>
      </c>
      <c r="R658" s="75">
        <v>7490134800</v>
      </c>
      <c r="S658" s="78">
        <v>45882</v>
      </c>
      <c r="T658" s="76">
        <v>11361600</v>
      </c>
      <c r="U658" s="76">
        <v>28067</v>
      </c>
      <c r="V658" s="72" t="s">
        <v>65</v>
      </c>
      <c r="W658" s="76">
        <v>1082939683</v>
      </c>
      <c r="X658" s="104" t="s">
        <v>2881</v>
      </c>
      <c r="Y658" s="78">
        <v>45882</v>
      </c>
      <c r="Z658" s="78">
        <v>45882</v>
      </c>
      <c r="AA658" s="78" t="s">
        <v>73</v>
      </c>
      <c r="AB658" s="78">
        <v>45991</v>
      </c>
      <c r="AC658" s="102">
        <f t="shared" si="60"/>
        <v>109</v>
      </c>
      <c r="AD658" s="72">
        <v>0</v>
      </c>
      <c r="AE658" s="76">
        <v>0</v>
      </c>
      <c r="AF658" s="72">
        <v>0</v>
      </c>
      <c r="AG658" s="79" t="s">
        <v>73</v>
      </c>
      <c r="AH658" s="102">
        <f t="shared" si="61"/>
        <v>0</v>
      </c>
      <c r="AI658" s="72">
        <v>0</v>
      </c>
      <c r="AJ658" s="76">
        <v>0</v>
      </c>
      <c r="AK658" s="72" t="s">
        <v>73</v>
      </c>
      <c r="AL658" s="80" t="s">
        <v>73</v>
      </c>
      <c r="AM658" s="72">
        <v>0</v>
      </c>
      <c r="AN658" s="80" t="s">
        <v>73</v>
      </c>
      <c r="AO658" s="80" t="s">
        <v>73</v>
      </c>
      <c r="AP658" s="80" t="s">
        <v>73</v>
      </c>
      <c r="AQ658" s="102">
        <f t="shared" si="62"/>
        <v>0</v>
      </c>
      <c r="AR658" s="102">
        <f t="shared" si="63"/>
        <v>11361600</v>
      </c>
      <c r="AS658" s="72" t="s">
        <v>319</v>
      </c>
      <c r="AT658" s="76">
        <v>0</v>
      </c>
      <c r="AU658" s="72" t="s">
        <v>319</v>
      </c>
      <c r="AV658" s="76">
        <v>0</v>
      </c>
      <c r="AW658" s="81" t="s">
        <v>73</v>
      </c>
      <c r="AX658" s="82">
        <v>0</v>
      </c>
      <c r="AY658" s="143">
        <f t="shared" si="64"/>
        <v>11361600</v>
      </c>
      <c r="AZ658" s="84">
        <f t="shared" si="65"/>
        <v>0</v>
      </c>
      <c r="BA658" s="85">
        <v>0</v>
      </c>
      <c r="BB658" s="81" t="s">
        <v>73</v>
      </c>
      <c r="BC658" s="72" t="s">
        <v>123</v>
      </c>
      <c r="BD658" s="289" t="s">
        <v>5585</v>
      </c>
      <c r="BE658" s="71" t="s">
        <v>65</v>
      </c>
      <c r="BF658" s="71" t="s">
        <v>65</v>
      </c>
    </row>
    <row r="659" spans="2:58" x14ac:dyDescent="0.25">
      <c r="B659" s="71">
        <v>2025</v>
      </c>
      <c r="C659" s="71">
        <v>891780111</v>
      </c>
      <c r="D659" s="71" t="s">
        <v>63</v>
      </c>
      <c r="E659" s="102" t="s">
        <v>5584</v>
      </c>
      <c r="F659" s="72" t="s">
        <v>5583</v>
      </c>
      <c r="G659" s="72">
        <v>0</v>
      </c>
      <c r="H659" s="72" t="s">
        <v>71</v>
      </c>
      <c r="I659" s="72" t="s">
        <v>2884</v>
      </c>
      <c r="J659" s="104" t="s">
        <v>81</v>
      </c>
      <c r="K659" s="75" t="s">
        <v>3913</v>
      </c>
      <c r="L659" s="76">
        <v>11361600</v>
      </c>
      <c r="M659" s="72" t="s">
        <v>66</v>
      </c>
      <c r="N659" s="75" t="s">
        <v>5582</v>
      </c>
      <c r="O659" s="75">
        <v>73541412</v>
      </c>
      <c r="P659" s="75">
        <v>1707</v>
      </c>
      <c r="Q659" s="78">
        <v>45870</v>
      </c>
      <c r="R659" s="75">
        <v>7490134800</v>
      </c>
      <c r="S659" s="78">
        <v>45882</v>
      </c>
      <c r="T659" s="76">
        <v>11361600</v>
      </c>
      <c r="U659" s="76">
        <v>28066</v>
      </c>
      <c r="V659" s="72" t="s">
        <v>65</v>
      </c>
      <c r="W659" s="76">
        <v>1082939683</v>
      </c>
      <c r="X659" s="104" t="s">
        <v>2881</v>
      </c>
      <c r="Y659" s="78">
        <v>45882</v>
      </c>
      <c r="Z659" s="78">
        <v>45882</v>
      </c>
      <c r="AA659" s="78" t="s">
        <v>73</v>
      </c>
      <c r="AB659" s="78">
        <v>45991</v>
      </c>
      <c r="AC659" s="102">
        <f t="shared" si="60"/>
        <v>109</v>
      </c>
      <c r="AD659" s="72">
        <v>0</v>
      </c>
      <c r="AE659" s="76">
        <v>0</v>
      </c>
      <c r="AF659" s="72">
        <v>0</v>
      </c>
      <c r="AG659" s="79" t="s">
        <v>73</v>
      </c>
      <c r="AH659" s="102">
        <f t="shared" si="61"/>
        <v>0</v>
      </c>
      <c r="AI659" s="72">
        <v>0</v>
      </c>
      <c r="AJ659" s="76">
        <v>0</v>
      </c>
      <c r="AK659" s="72" t="s">
        <v>73</v>
      </c>
      <c r="AL659" s="80" t="s">
        <v>73</v>
      </c>
      <c r="AM659" s="72">
        <v>0</v>
      </c>
      <c r="AN659" s="80" t="s">
        <v>73</v>
      </c>
      <c r="AO659" s="80" t="s">
        <v>73</v>
      </c>
      <c r="AP659" s="80" t="s">
        <v>73</v>
      </c>
      <c r="AQ659" s="102">
        <f t="shared" si="62"/>
        <v>0</v>
      </c>
      <c r="AR659" s="102">
        <f t="shared" si="63"/>
        <v>11361600</v>
      </c>
      <c r="AS659" s="72" t="s">
        <v>319</v>
      </c>
      <c r="AT659" s="76">
        <v>0</v>
      </c>
      <c r="AU659" s="72" t="s">
        <v>319</v>
      </c>
      <c r="AV659" s="76">
        <v>0</v>
      </c>
      <c r="AW659" s="81" t="s">
        <v>73</v>
      </c>
      <c r="AX659" s="82">
        <v>0</v>
      </c>
      <c r="AY659" s="143">
        <f t="shared" si="64"/>
        <v>11361600</v>
      </c>
      <c r="AZ659" s="84">
        <f t="shared" si="65"/>
        <v>0</v>
      </c>
      <c r="BA659" s="85">
        <v>0</v>
      </c>
      <c r="BB659" s="81" t="s">
        <v>73</v>
      </c>
      <c r="BC659" s="72" t="s">
        <v>123</v>
      </c>
      <c r="BD659" s="289" t="s">
        <v>5581</v>
      </c>
      <c r="BE659" s="71" t="s">
        <v>65</v>
      </c>
      <c r="BF659" s="71" t="s">
        <v>65</v>
      </c>
    </row>
    <row r="660" spans="2:58" x14ac:dyDescent="0.25">
      <c r="B660" s="71">
        <v>2025</v>
      </c>
      <c r="C660" s="71">
        <v>891780111</v>
      </c>
      <c r="D660" s="71" t="s">
        <v>63</v>
      </c>
      <c r="E660" s="102" t="s">
        <v>5580</v>
      </c>
      <c r="F660" s="72" t="s">
        <v>5579</v>
      </c>
      <c r="G660" s="72">
        <v>0</v>
      </c>
      <c r="H660" s="72" t="s">
        <v>71</v>
      </c>
      <c r="I660" s="72" t="s">
        <v>2884</v>
      </c>
      <c r="J660" s="104" t="s">
        <v>81</v>
      </c>
      <c r="K660" s="75" t="s">
        <v>3414</v>
      </c>
      <c r="L660" s="76">
        <v>11361600</v>
      </c>
      <c r="M660" s="72" t="s">
        <v>66</v>
      </c>
      <c r="N660" s="75" t="s">
        <v>5578</v>
      </c>
      <c r="O660" s="75">
        <v>72358275</v>
      </c>
      <c r="P660" s="75">
        <v>1707</v>
      </c>
      <c r="Q660" s="78">
        <v>45870</v>
      </c>
      <c r="R660" s="75">
        <v>7490134800</v>
      </c>
      <c r="S660" s="78">
        <v>45882</v>
      </c>
      <c r="T660" s="76">
        <v>11361600</v>
      </c>
      <c r="U660" s="76">
        <v>28054</v>
      </c>
      <c r="V660" s="72" t="s">
        <v>65</v>
      </c>
      <c r="W660" s="76">
        <v>1082939683</v>
      </c>
      <c r="X660" s="104" t="s">
        <v>2881</v>
      </c>
      <c r="Y660" s="78">
        <v>45882</v>
      </c>
      <c r="Z660" s="78">
        <v>45882</v>
      </c>
      <c r="AA660" s="78" t="s">
        <v>73</v>
      </c>
      <c r="AB660" s="78">
        <v>45991</v>
      </c>
      <c r="AC660" s="102">
        <f t="shared" si="60"/>
        <v>109</v>
      </c>
      <c r="AD660" s="72">
        <v>0</v>
      </c>
      <c r="AE660" s="76">
        <v>0</v>
      </c>
      <c r="AF660" s="72">
        <v>0</v>
      </c>
      <c r="AG660" s="79" t="s">
        <v>73</v>
      </c>
      <c r="AH660" s="102">
        <f t="shared" si="61"/>
        <v>0</v>
      </c>
      <c r="AI660" s="72">
        <v>0</v>
      </c>
      <c r="AJ660" s="76">
        <v>0</v>
      </c>
      <c r="AK660" s="72" t="s">
        <v>73</v>
      </c>
      <c r="AL660" s="80" t="s">
        <v>73</v>
      </c>
      <c r="AM660" s="72">
        <v>0</v>
      </c>
      <c r="AN660" s="80" t="s">
        <v>73</v>
      </c>
      <c r="AO660" s="80" t="s">
        <v>73</v>
      </c>
      <c r="AP660" s="80" t="s">
        <v>73</v>
      </c>
      <c r="AQ660" s="102">
        <f t="shared" si="62"/>
        <v>0</v>
      </c>
      <c r="AR660" s="102">
        <f t="shared" si="63"/>
        <v>11361600</v>
      </c>
      <c r="AS660" s="72" t="s">
        <v>319</v>
      </c>
      <c r="AT660" s="76">
        <v>0</v>
      </c>
      <c r="AU660" s="72" t="s">
        <v>319</v>
      </c>
      <c r="AV660" s="76">
        <v>0</v>
      </c>
      <c r="AW660" s="81" t="s">
        <v>73</v>
      </c>
      <c r="AX660" s="82">
        <v>0</v>
      </c>
      <c r="AY660" s="143">
        <f t="shared" si="64"/>
        <v>11361600</v>
      </c>
      <c r="AZ660" s="84">
        <f t="shared" si="65"/>
        <v>0</v>
      </c>
      <c r="BA660" s="85">
        <v>0</v>
      </c>
      <c r="BB660" s="81" t="s">
        <v>73</v>
      </c>
      <c r="BC660" s="72" t="s">
        <v>123</v>
      </c>
      <c r="BD660" s="289" t="s">
        <v>5577</v>
      </c>
      <c r="BE660" s="71" t="s">
        <v>65</v>
      </c>
      <c r="BF660" s="71" t="s">
        <v>65</v>
      </c>
    </row>
    <row r="661" spans="2:58" x14ac:dyDescent="0.25">
      <c r="B661" s="71">
        <v>2025</v>
      </c>
      <c r="C661" s="71">
        <v>891780111</v>
      </c>
      <c r="D661" s="71" t="s">
        <v>63</v>
      </c>
      <c r="E661" s="102" t="s">
        <v>5576</v>
      </c>
      <c r="F661" s="72" t="s">
        <v>5575</v>
      </c>
      <c r="G661" s="72">
        <v>0</v>
      </c>
      <c r="H661" s="72" t="s">
        <v>71</v>
      </c>
      <c r="I661" s="72" t="s">
        <v>2884</v>
      </c>
      <c r="J661" s="104" t="s">
        <v>81</v>
      </c>
      <c r="K661" s="75" t="s">
        <v>4239</v>
      </c>
      <c r="L661" s="76">
        <v>11361600</v>
      </c>
      <c r="M661" s="72" t="s">
        <v>66</v>
      </c>
      <c r="N661" s="75" t="s">
        <v>5574</v>
      </c>
      <c r="O661" s="75">
        <v>1140880850</v>
      </c>
      <c r="P661" s="75">
        <v>1707</v>
      </c>
      <c r="Q661" s="78">
        <v>45870</v>
      </c>
      <c r="R661" s="75">
        <v>7490134800</v>
      </c>
      <c r="S661" s="78">
        <v>45882</v>
      </c>
      <c r="T661" s="76">
        <v>11361600</v>
      </c>
      <c r="U661" s="76">
        <v>28065</v>
      </c>
      <c r="V661" s="72" t="s">
        <v>65</v>
      </c>
      <c r="W661" s="76">
        <v>1082939683</v>
      </c>
      <c r="X661" s="104" t="s">
        <v>2881</v>
      </c>
      <c r="Y661" s="78">
        <v>45882</v>
      </c>
      <c r="Z661" s="78">
        <v>45882</v>
      </c>
      <c r="AA661" s="78" t="s">
        <v>73</v>
      </c>
      <c r="AB661" s="78">
        <v>45991</v>
      </c>
      <c r="AC661" s="102">
        <f t="shared" si="60"/>
        <v>109</v>
      </c>
      <c r="AD661" s="72">
        <v>0</v>
      </c>
      <c r="AE661" s="76">
        <v>0</v>
      </c>
      <c r="AF661" s="72">
        <v>0</v>
      </c>
      <c r="AG661" s="79" t="s">
        <v>73</v>
      </c>
      <c r="AH661" s="102">
        <f t="shared" si="61"/>
        <v>0</v>
      </c>
      <c r="AI661" s="72">
        <v>0</v>
      </c>
      <c r="AJ661" s="76">
        <v>0</v>
      </c>
      <c r="AK661" s="72" t="s">
        <v>73</v>
      </c>
      <c r="AL661" s="80" t="s">
        <v>73</v>
      </c>
      <c r="AM661" s="72">
        <v>0</v>
      </c>
      <c r="AN661" s="80" t="s">
        <v>73</v>
      </c>
      <c r="AO661" s="80" t="s">
        <v>73</v>
      </c>
      <c r="AP661" s="80" t="s">
        <v>73</v>
      </c>
      <c r="AQ661" s="102">
        <f t="shared" si="62"/>
        <v>0</v>
      </c>
      <c r="AR661" s="102">
        <f t="shared" si="63"/>
        <v>11361600</v>
      </c>
      <c r="AS661" s="72" t="s">
        <v>319</v>
      </c>
      <c r="AT661" s="76">
        <v>0</v>
      </c>
      <c r="AU661" s="72" t="s">
        <v>319</v>
      </c>
      <c r="AV661" s="76">
        <v>0</v>
      </c>
      <c r="AW661" s="81" t="s">
        <v>73</v>
      </c>
      <c r="AX661" s="82">
        <v>0</v>
      </c>
      <c r="AY661" s="143">
        <f t="shared" si="64"/>
        <v>11361600</v>
      </c>
      <c r="AZ661" s="84">
        <f t="shared" si="65"/>
        <v>0</v>
      </c>
      <c r="BA661" s="85">
        <v>0</v>
      </c>
      <c r="BB661" s="81" t="s">
        <v>73</v>
      </c>
      <c r="BC661" s="72" t="s">
        <v>123</v>
      </c>
      <c r="BD661" s="289" t="s">
        <v>5573</v>
      </c>
      <c r="BE661" s="71" t="s">
        <v>65</v>
      </c>
      <c r="BF661" s="71" t="s">
        <v>65</v>
      </c>
    </row>
    <row r="662" spans="2:58" x14ac:dyDescent="0.25">
      <c r="B662" s="71">
        <v>2025</v>
      </c>
      <c r="C662" s="71">
        <v>891780111</v>
      </c>
      <c r="D662" s="71" t="s">
        <v>63</v>
      </c>
      <c r="E662" s="102" t="s">
        <v>5572</v>
      </c>
      <c r="F662" s="72" t="s">
        <v>5571</v>
      </c>
      <c r="G662" s="72">
        <v>0</v>
      </c>
      <c r="H662" s="72" t="s">
        <v>71</v>
      </c>
      <c r="I662" s="72" t="s">
        <v>2884</v>
      </c>
      <c r="J662" s="104" t="s">
        <v>81</v>
      </c>
      <c r="K662" s="75" t="s">
        <v>3703</v>
      </c>
      <c r="L662" s="76">
        <v>11361600</v>
      </c>
      <c r="M662" s="72" t="s">
        <v>66</v>
      </c>
      <c r="N662" s="75" t="s">
        <v>5570</v>
      </c>
      <c r="O662" s="75">
        <v>1043606550</v>
      </c>
      <c r="P662" s="75">
        <v>1707</v>
      </c>
      <c r="Q662" s="78">
        <v>45870</v>
      </c>
      <c r="R662" s="75">
        <v>7490134800</v>
      </c>
      <c r="S662" s="78">
        <v>45882</v>
      </c>
      <c r="T662" s="76">
        <v>11361600</v>
      </c>
      <c r="U662" s="76">
        <v>28064</v>
      </c>
      <c r="V662" s="72" t="s">
        <v>65</v>
      </c>
      <c r="W662" s="76">
        <v>1082939683</v>
      </c>
      <c r="X662" s="104" t="s">
        <v>2881</v>
      </c>
      <c r="Y662" s="78">
        <v>45882</v>
      </c>
      <c r="Z662" s="78">
        <v>45882</v>
      </c>
      <c r="AA662" s="78" t="s">
        <v>73</v>
      </c>
      <c r="AB662" s="78">
        <v>45991</v>
      </c>
      <c r="AC662" s="102">
        <f t="shared" si="60"/>
        <v>109</v>
      </c>
      <c r="AD662" s="72">
        <v>0</v>
      </c>
      <c r="AE662" s="76">
        <v>0</v>
      </c>
      <c r="AF662" s="72">
        <v>0</v>
      </c>
      <c r="AG662" s="79" t="s">
        <v>73</v>
      </c>
      <c r="AH662" s="102">
        <f t="shared" si="61"/>
        <v>0</v>
      </c>
      <c r="AI662" s="72">
        <v>0</v>
      </c>
      <c r="AJ662" s="76">
        <v>0</v>
      </c>
      <c r="AK662" s="72" t="s">
        <v>73</v>
      </c>
      <c r="AL662" s="80" t="s">
        <v>73</v>
      </c>
      <c r="AM662" s="72">
        <v>0</v>
      </c>
      <c r="AN662" s="80" t="s">
        <v>73</v>
      </c>
      <c r="AO662" s="80" t="s">
        <v>73</v>
      </c>
      <c r="AP662" s="80" t="s">
        <v>73</v>
      </c>
      <c r="AQ662" s="102">
        <f t="shared" si="62"/>
        <v>0</v>
      </c>
      <c r="AR662" s="102">
        <f t="shared" si="63"/>
        <v>11361600</v>
      </c>
      <c r="AS662" s="72" t="s">
        <v>319</v>
      </c>
      <c r="AT662" s="76">
        <v>0</v>
      </c>
      <c r="AU662" s="72" t="s">
        <v>319</v>
      </c>
      <c r="AV662" s="76">
        <v>0</v>
      </c>
      <c r="AW662" s="81" t="s">
        <v>73</v>
      </c>
      <c r="AX662" s="82">
        <v>0</v>
      </c>
      <c r="AY662" s="143">
        <f t="shared" si="64"/>
        <v>11361600</v>
      </c>
      <c r="AZ662" s="84">
        <f t="shared" si="65"/>
        <v>0</v>
      </c>
      <c r="BA662" s="85">
        <v>0</v>
      </c>
      <c r="BB662" s="81" t="s">
        <v>73</v>
      </c>
      <c r="BC662" s="72" t="s">
        <v>123</v>
      </c>
      <c r="BD662" s="289" t="s">
        <v>5569</v>
      </c>
      <c r="BE662" s="71" t="s">
        <v>65</v>
      </c>
      <c r="BF662" s="71" t="s">
        <v>65</v>
      </c>
    </row>
    <row r="663" spans="2:58" x14ac:dyDescent="0.25">
      <c r="B663" s="71">
        <v>2025</v>
      </c>
      <c r="C663" s="71">
        <v>891780111</v>
      </c>
      <c r="D663" s="71" t="s">
        <v>63</v>
      </c>
      <c r="E663" s="102" t="s">
        <v>5568</v>
      </c>
      <c r="F663" s="72" t="s">
        <v>5567</v>
      </c>
      <c r="G663" s="72">
        <v>0</v>
      </c>
      <c r="H663" s="72" t="s">
        <v>71</v>
      </c>
      <c r="I663" s="72" t="s">
        <v>2884</v>
      </c>
      <c r="J663" s="104" t="s">
        <v>81</v>
      </c>
      <c r="K663" s="75" t="s">
        <v>2895</v>
      </c>
      <c r="L663" s="76">
        <v>11361600</v>
      </c>
      <c r="M663" s="72" t="s">
        <v>66</v>
      </c>
      <c r="N663" s="75" t="s">
        <v>5566</v>
      </c>
      <c r="O663" s="75">
        <v>1043611374</v>
      </c>
      <c r="P663" s="75">
        <v>1707</v>
      </c>
      <c r="Q663" s="78">
        <v>45870</v>
      </c>
      <c r="R663" s="75">
        <v>7490134800</v>
      </c>
      <c r="S663" s="78">
        <v>45882</v>
      </c>
      <c r="T663" s="76">
        <v>11361600</v>
      </c>
      <c r="U663" s="76">
        <v>28063</v>
      </c>
      <c r="V663" s="72" t="s">
        <v>65</v>
      </c>
      <c r="W663" s="76">
        <v>1082939683</v>
      </c>
      <c r="X663" s="104" t="s">
        <v>2881</v>
      </c>
      <c r="Y663" s="78">
        <v>45882</v>
      </c>
      <c r="Z663" s="78">
        <v>45882</v>
      </c>
      <c r="AA663" s="78" t="s">
        <v>73</v>
      </c>
      <c r="AB663" s="78">
        <v>45991</v>
      </c>
      <c r="AC663" s="102">
        <f t="shared" si="60"/>
        <v>109</v>
      </c>
      <c r="AD663" s="72">
        <v>0</v>
      </c>
      <c r="AE663" s="76">
        <v>0</v>
      </c>
      <c r="AF663" s="72">
        <v>0</v>
      </c>
      <c r="AG663" s="79" t="s">
        <v>73</v>
      </c>
      <c r="AH663" s="102">
        <f t="shared" si="61"/>
        <v>0</v>
      </c>
      <c r="AI663" s="72">
        <v>0</v>
      </c>
      <c r="AJ663" s="76">
        <v>0</v>
      </c>
      <c r="AK663" s="72" t="s">
        <v>73</v>
      </c>
      <c r="AL663" s="80" t="s">
        <v>73</v>
      </c>
      <c r="AM663" s="72">
        <v>0</v>
      </c>
      <c r="AN663" s="80" t="s">
        <v>73</v>
      </c>
      <c r="AO663" s="80" t="s">
        <v>73</v>
      </c>
      <c r="AP663" s="80" t="s">
        <v>73</v>
      </c>
      <c r="AQ663" s="102">
        <f t="shared" si="62"/>
        <v>0</v>
      </c>
      <c r="AR663" s="102">
        <f t="shared" si="63"/>
        <v>11361600</v>
      </c>
      <c r="AS663" s="72" t="s">
        <v>319</v>
      </c>
      <c r="AT663" s="76">
        <v>0</v>
      </c>
      <c r="AU663" s="72" t="s">
        <v>319</v>
      </c>
      <c r="AV663" s="76">
        <v>0</v>
      </c>
      <c r="AW663" s="81" t="s">
        <v>73</v>
      </c>
      <c r="AX663" s="82">
        <v>0</v>
      </c>
      <c r="AY663" s="143">
        <f t="shared" si="64"/>
        <v>11361600</v>
      </c>
      <c r="AZ663" s="84">
        <f t="shared" si="65"/>
        <v>0</v>
      </c>
      <c r="BA663" s="85">
        <v>0</v>
      </c>
      <c r="BB663" s="81" t="s">
        <v>73</v>
      </c>
      <c r="BC663" s="72" t="s">
        <v>123</v>
      </c>
      <c r="BD663" s="289" t="s">
        <v>5565</v>
      </c>
      <c r="BE663" s="71" t="s">
        <v>65</v>
      </c>
      <c r="BF663" s="71" t="s">
        <v>65</v>
      </c>
    </row>
    <row r="664" spans="2:58" x14ac:dyDescent="0.25">
      <c r="B664" s="71">
        <v>2025</v>
      </c>
      <c r="C664" s="71">
        <v>891780111</v>
      </c>
      <c r="D664" s="71" t="s">
        <v>63</v>
      </c>
      <c r="E664" s="102" t="s">
        <v>5564</v>
      </c>
      <c r="F664" s="72" t="s">
        <v>5563</v>
      </c>
      <c r="G664" s="72">
        <v>0</v>
      </c>
      <c r="H664" s="72" t="s">
        <v>71</v>
      </c>
      <c r="I664" s="72" t="s">
        <v>2884</v>
      </c>
      <c r="J664" s="104" t="s">
        <v>81</v>
      </c>
      <c r="K664" s="75" t="s">
        <v>3703</v>
      </c>
      <c r="L664" s="76">
        <v>11361600</v>
      </c>
      <c r="M664" s="72" t="s">
        <v>66</v>
      </c>
      <c r="N664" s="75" t="s">
        <v>5562</v>
      </c>
      <c r="O664" s="75">
        <v>1043613975</v>
      </c>
      <c r="P664" s="75">
        <v>1707</v>
      </c>
      <c r="Q664" s="78">
        <v>45870</v>
      </c>
      <c r="R664" s="75">
        <v>7490134800</v>
      </c>
      <c r="S664" s="78">
        <v>45882</v>
      </c>
      <c r="T664" s="76">
        <v>11361600</v>
      </c>
      <c r="U664" s="76">
        <v>28073</v>
      </c>
      <c r="V664" s="72" t="s">
        <v>65</v>
      </c>
      <c r="W664" s="76">
        <v>1082939683</v>
      </c>
      <c r="X664" s="104" t="s">
        <v>2881</v>
      </c>
      <c r="Y664" s="78">
        <v>45882</v>
      </c>
      <c r="Z664" s="78">
        <v>45882</v>
      </c>
      <c r="AA664" s="78" t="s">
        <v>73</v>
      </c>
      <c r="AB664" s="78">
        <v>45991</v>
      </c>
      <c r="AC664" s="102">
        <f t="shared" si="60"/>
        <v>109</v>
      </c>
      <c r="AD664" s="72">
        <v>0</v>
      </c>
      <c r="AE664" s="76">
        <v>0</v>
      </c>
      <c r="AF664" s="72">
        <v>0</v>
      </c>
      <c r="AG664" s="79" t="s">
        <v>73</v>
      </c>
      <c r="AH664" s="102">
        <f t="shared" si="61"/>
        <v>0</v>
      </c>
      <c r="AI664" s="72">
        <v>0</v>
      </c>
      <c r="AJ664" s="76">
        <v>0</v>
      </c>
      <c r="AK664" s="72" t="s">
        <v>73</v>
      </c>
      <c r="AL664" s="80" t="s">
        <v>73</v>
      </c>
      <c r="AM664" s="72">
        <v>0</v>
      </c>
      <c r="AN664" s="80" t="s">
        <v>73</v>
      </c>
      <c r="AO664" s="80" t="s">
        <v>73</v>
      </c>
      <c r="AP664" s="80" t="s">
        <v>73</v>
      </c>
      <c r="AQ664" s="102">
        <f t="shared" si="62"/>
        <v>0</v>
      </c>
      <c r="AR664" s="102">
        <f t="shared" si="63"/>
        <v>11361600</v>
      </c>
      <c r="AS664" s="72" t="s">
        <v>319</v>
      </c>
      <c r="AT664" s="76">
        <v>0</v>
      </c>
      <c r="AU664" s="72" t="s">
        <v>319</v>
      </c>
      <c r="AV664" s="76">
        <v>0</v>
      </c>
      <c r="AW664" s="81" t="s">
        <v>73</v>
      </c>
      <c r="AX664" s="82">
        <v>0</v>
      </c>
      <c r="AY664" s="143">
        <f t="shared" si="64"/>
        <v>11361600</v>
      </c>
      <c r="AZ664" s="84">
        <f t="shared" si="65"/>
        <v>0</v>
      </c>
      <c r="BA664" s="85">
        <v>0</v>
      </c>
      <c r="BB664" s="81" t="s">
        <v>73</v>
      </c>
      <c r="BC664" s="72" t="s">
        <v>123</v>
      </c>
      <c r="BD664" s="289" t="s">
        <v>5561</v>
      </c>
      <c r="BE664" s="71" t="s">
        <v>65</v>
      </c>
      <c r="BF664" s="71" t="s">
        <v>65</v>
      </c>
    </row>
    <row r="665" spans="2:58" x14ac:dyDescent="0.25">
      <c r="B665" s="71">
        <v>2025</v>
      </c>
      <c r="C665" s="71">
        <v>891780111</v>
      </c>
      <c r="D665" s="71" t="s">
        <v>63</v>
      </c>
      <c r="E665" s="102" t="s">
        <v>5560</v>
      </c>
      <c r="F665" s="72" t="s">
        <v>5559</v>
      </c>
      <c r="G665" s="72">
        <v>0</v>
      </c>
      <c r="H665" s="72" t="s">
        <v>71</v>
      </c>
      <c r="I665" s="72" t="s">
        <v>2884</v>
      </c>
      <c r="J665" s="104" t="s">
        <v>81</v>
      </c>
      <c r="K665" s="75" t="s">
        <v>5558</v>
      </c>
      <c r="L665" s="76">
        <v>11361600</v>
      </c>
      <c r="M665" s="72" t="s">
        <v>66</v>
      </c>
      <c r="N665" s="75" t="s">
        <v>5557</v>
      </c>
      <c r="O665" s="75">
        <v>1043009999</v>
      </c>
      <c r="P665" s="75">
        <v>1707</v>
      </c>
      <c r="Q665" s="78">
        <v>45870</v>
      </c>
      <c r="R665" s="75">
        <v>7490134800</v>
      </c>
      <c r="S665" s="78">
        <v>45882</v>
      </c>
      <c r="T665" s="76">
        <v>11361600</v>
      </c>
      <c r="U665" s="76">
        <v>28053</v>
      </c>
      <c r="V665" s="72" t="s">
        <v>65</v>
      </c>
      <c r="W665" s="76">
        <v>1082939683</v>
      </c>
      <c r="X665" s="104" t="s">
        <v>2881</v>
      </c>
      <c r="Y665" s="78">
        <v>45882</v>
      </c>
      <c r="Z665" s="78">
        <v>45882</v>
      </c>
      <c r="AA665" s="78" t="s">
        <v>73</v>
      </c>
      <c r="AB665" s="78">
        <v>45991</v>
      </c>
      <c r="AC665" s="102">
        <f t="shared" si="60"/>
        <v>109</v>
      </c>
      <c r="AD665" s="72">
        <v>0</v>
      </c>
      <c r="AE665" s="76">
        <v>0</v>
      </c>
      <c r="AF665" s="72">
        <v>0</v>
      </c>
      <c r="AG665" s="79" t="s">
        <v>73</v>
      </c>
      <c r="AH665" s="102">
        <f t="shared" si="61"/>
        <v>0</v>
      </c>
      <c r="AI665" s="72">
        <v>0</v>
      </c>
      <c r="AJ665" s="76">
        <v>0</v>
      </c>
      <c r="AK665" s="72" t="s">
        <v>73</v>
      </c>
      <c r="AL665" s="80" t="s">
        <v>73</v>
      </c>
      <c r="AM665" s="72">
        <v>0</v>
      </c>
      <c r="AN665" s="80" t="s">
        <v>73</v>
      </c>
      <c r="AO665" s="80" t="s">
        <v>73</v>
      </c>
      <c r="AP665" s="80" t="s">
        <v>73</v>
      </c>
      <c r="AQ665" s="102">
        <f t="shared" si="62"/>
        <v>0</v>
      </c>
      <c r="AR665" s="102">
        <f t="shared" si="63"/>
        <v>11361600</v>
      </c>
      <c r="AS665" s="72" t="s">
        <v>319</v>
      </c>
      <c r="AT665" s="76">
        <v>0</v>
      </c>
      <c r="AU665" s="72" t="s">
        <v>319</v>
      </c>
      <c r="AV665" s="76">
        <v>0</v>
      </c>
      <c r="AW665" s="81" t="s">
        <v>73</v>
      </c>
      <c r="AX665" s="82">
        <v>0</v>
      </c>
      <c r="AY665" s="143">
        <f t="shared" si="64"/>
        <v>11361600</v>
      </c>
      <c r="AZ665" s="84">
        <f t="shared" si="65"/>
        <v>0</v>
      </c>
      <c r="BA665" s="85">
        <v>0</v>
      </c>
      <c r="BB665" s="81" t="s">
        <v>73</v>
      </c>
      <c r="BC665" s="72" t="s">
        <v>123</v>
      </c>
      <c r="BD665" s="289" t="s">
        <v>5556</v>
      </c>
      <c r="BE665" s="71" t="s">
        <v>65</v>
      </c>
      <c r="BF665" s="71" t="s">
        <v>65</v>
      </c>
    </row>
    <row r="666" spans="2:58" x14ac:dyDescent="0.25">
      <c r="B666" s="71">
        <v>2025</v>
      </c>
      <c r="C666" s="71">
        <v>891780111</v>
      </c>
      <c r="D666" s="71" t="s">
        <v>63</v>
      </c>
      <c r="E666" s="102" t="s">
        <v>5555</v>
      </c>
      <c r="F666" s="72" t="s">
        <v>5554</v>
      </c>
      <c r="G666" s="72">
        <v>0</v>
      </c>
      <c r="H666" s="72" t="s">
        <v>71</v>
      </c>
      <c r="I666" s="72" t="s">
        <v>2884</v>
      </c>
      <c r="J666" s="104" t="s">
        <v>81</v>
      </c>
      <c r="K666" s="75" t="s">
        <v>3499</v>
      </c>
      <c r="L666" s="76">
        <v>11361600</v>
      </c>
      <c r="M666" s="72" t="s">
        <v>66</v>
      </c>
      <c r="N666" s="75" t="s">
        <v>5553</v>
      </c>
      <c r="O666" s="75">
        <v>1143365948</v>
      </c>
      <c r="P666" s="75">
        <v>1707</v>
      </c>
      <c r="Q666" s="78">
        <v>45870</v>
      </c>
      <c r="R666" s="75">
        <v>7490134800</v>
      </c>
      <c r="S666" s="78">
        <v>45882</v>
      </c>
      <c r="T666" s="76">
        <v>11361600</v>
      </c>
      <c r="U666" s="76">
        <v>28061</v>
      </c>
      <c r="V666" s="72" t="s">
        <v>65</v>
      </c>
      <c r="W666" s="76">
        <v>1082939683</v>
      </c>
      <c r="X666" s="104" t="s">
        <v>2881</v>
      </c>
      <c r="Y666" s="78">
        <v>45882</v>
      </c>
      <c r="Z666" s="78">
        <v>45882</v>
      </c>
      <c r="AA666" s="78" t="s">
        <v>73</v>
      </c>
      <c r="AB666" s="78">
        <v>45991</v>
      </c>
      <c r="AC666" s="102">
        <f t="shared" si="60"/>
        <v>109</v>
      </c>
      <c r="AD666" s="72">
        <v>0</v>
      </c>
      <c r="AE666" s="76">
        <v>0</v>
      </c>
      <c r="AF666" s="72">
        <v>0</v>
      </c>
      <c r="AG666" s="79" t="s">
        <v>73</v>
      </c>
      <c r="AH666" s="102">
        <f t="shared" si="61"/>
        <v>0</v>
      </c>
      <c r="AI666" s="72">
        <v>0</v>
      </c>
      <c r="AJ666" s="76">
        <v>0</v>
      </c>
      <c r="AK666" s="72" t="s">
        <v>73</v>
      </c>
      <c r="AL666" s="80" t="s">
        <v>73</v>
      </c>
      <c r="AM666" s="72">
        <v>0</v>
      </c>
      <c r="AN666" s="80" t="s">
        <v>73</v>
      </c>
      <c r="AO666" s="80" t="s">
        <v>73</v>
      </c>
      <c r="AP666" s="80" t="s">
        <v>73</v>
      </c>
      <c r="AQ666" s="102">
        <f t="shared" si="62"/>
        <v>0</v>
      </c>
      <c r="AR666" s="102">
        <f t="shared" si="63"/>
        <v>11361600</v>
      </c>
      <c r="AS666" s="72" t="s">
        <v>319</v>
      </c>
      <c r="AT666" s="76">
        <v>0</v>
      </c>
      <c r="AU666" s="72" t="s">
        <v>319</v>
      </c>
      <c r="AV666" s="76">
        <v>0</v>
      </c>
      <c r="AW666" s="81" t="s">
        <v>73</v>
      </c>
      <c r="AX666" s="82">
        <v>0</v>
      </c>
      <c r="AY666" s="143">
        <f t="shared" si="64"/>
        <v>11361600</v>
      </c>
      <c r="AZ666" s="84">
        <f t="shared" si="65"/>
        <v>0</v>
      </c>
      <c r="BA666" s="85">
        <v>0</v>
      </c>
      <c r="BB666" s="81" t="s">
        <v>73</v>
      </c>
      <c r="BC666" s="72" t="s">
        <v>123</v>
      </c>
      <c r="BD666" s="289" t="s">
        <v>5552</v>
      </c>
      <c r="BE666" s="71" t="s">
        <v>65</v>
      </c>
      <c r="BF666" s="71" t="s">
        <v>65</v>
      </c>
    </row>
    <row r="667" spans="2:58" x14ac:dyDescent="0.25">
      <c r="B667" s="71">
        <v>2025</v>
      </c>
      <c r="C667" s="71">
        <v>891780111</v>
      </c>
      <c r="D667" s="71" t="s">
        <v>63</v>
      </c>
      <c r="E667" s="102" t="s">
        <v>5551</v>
      </c>
      <c r="F667" s="72" t="s">
        <v>5550</v>
      </c>
      <c r="G667" s="72">
        <v>0</v>
      </c>
      <c r="H667" s="72" t="s">
        <v>71</v>
      </c>
      <c r="I667" s="72" t="s">
        <v>2884</v>
      </c>
      <c r="J667" s="104" t="s">
        <v>81</v>
      </c>
      <c r="K667" s="75" t="s">
        <v>3703</v>
      </c>
      <c r="L667" s="76">
        <v>11361600</v>
      </c>
      <c r="M667" s="72" t="s">
        <v>66</v>
      </c>
      <c r="N667" s="75" t="s">
        <v>5549</v>
      </c>
      <c r="O667" s="75">
        <v>1048219860</v>
      </c>
      <c r="P667" s="75">
        <v>1707</v>
      </c>
      <c r="Q667" s="78">
        <v>45870</v>
      </c>
      <c r="R667" s="75">
        <v>7490134800</v>
      </c>
      <c r="S667" s="78">
        <v>45882</v>
      </c>
      <c r="T667" s="76">
        <v>11361600</v>
      </c>
      <c r="U667" s="76">
        <v>28060</v>
      </c>
      <c r="V667" s="72" t="s">
        <v>65</v>
      </c>
      <c r="W667" s="76">
        <v>1082939683</v>
      </c>
      <c r="X667" s="104" t="s">
        <v>2881</v>
      </c>
      <c r="Y667" s="78">
        <v>45882</v>
      </c>
      <c r="Z667" s="78">
        <v>45882</v>
      </c>
      <c r="AA667" s="78" t="s">
        <v>73</v>
      </c>
      <c r="AB667" s="78">
        <v>45991</v>
      </c>
      <c r="AC667" s="102">
        <f t="shared" si="60"/>
        <v>109</v>
      </c>
      <c r="AD667" s="72">
        <v>0</v>
      </c>
      <c r="AE667" s="76">
        <v>0</v>
      </c>
      <c r="AF667" s="72">
        <v>0</v>
      </c>
      <c r="AG667" s="79" t="s">
        <v>73</v>
      </c>
      <c r="AH667" s="102">
        <f t="shared" si="61"/>
        <v>0</v>
      </c>
      <c r="AI667" s="72">
        <v>0</v>
      </c>
      <c r="AJ667" s="76">
        <v>0</v>
      </c>
      <c r="AK667" s="72" t="s">
        <v>73</v>
      </c>
      <c r="AL667" s="80" t="s">
        <v>73</v>
      </c>
      <c r="AM667" s="72">
        <v>0</v>
      </c>
      <c r="AN667" s="80" t="s">
        <v>73</v>
      </c>
      <c r="AO667" s="80" t="s">
        <v>73</v>
      </c>
      <c r="AP667" s="80" t="s">
        <v>73</v>
      </c>
      <c r="AQ667" s="102">
        <f t="shared" si="62"/>
        <v>0</v>
      </c>
      <c r="AR667" s="102">
        <f t="shared" si="63"/>
        <v>11361600</v>
      </c>
      <c r="AS667" s="72" t="s">
        <v>319</v>
      </c>
      <c r="AT667" s="76">
        <v>0</v>
      </c>
      <c r="AU667" s="72" t="s">
        <v>319</v>
      </c>
      <c r="AV667" s="76">
        <v>0</v>
      </c>
      <c r="AW667" s="81" t="s">
        <v>73</v>
      </c>
      <c r="AX667" s="82">
        <v>0</v>
      </c>
      <c r="AY667" s="143">
        <f t="shared" si="64"/>
        <v>11361600</v>
      </c>
      <c r="AZ667" s="84">
        <f t="shared" si="65"/>
        <v>0</v>
      </c>
      <c r="BA667" s="85">
        <v>0</v>
      </c>
      <c r="BB667" s="81" t="s">
        <v>73</v>
      </c>
      <c r="BC667" s="72" t="s">
        <v>123</v>
      </c>
      <c r="BD667" s="289" t="s">
        <v>5548</v>
      </c>
      <c r="BE667" s="71" t="s">
        <v>65</v>
      </c>
      <c r="BF667" s="71" t="s">
        <v>65</v>
      </c>
    </row>
    <row r="668" spans="2:58" x14ac:dyDescent="0.25">
      <c r="B668" s="71">
        <v>2025</v>
      </c>
      <c r="C668" s="71">
        <v>891780111</v>
      </c>
      <c r="D668" s="71" t="s">
        <v>63</v>
      </c>
      <c r="E668" s="102" t="s">
        <v>5547</v>
      </c>
      <c r="F668" s="72" t="s">
        <v>5546</v>
      </c>
      <c r="G668" s="72">
        <v>0</v>
      </c>
      <c r="H668" s="72" t="s">
        <v>71</v>
      </c>
      <c r="I668" s="72" t="s">
        <v>2884</v>
      </c>
      <c r="J668" s="104" t="s">
        <v>81</v>
      </c>
      <c r="K668" s="75" t="s">
        <v>3703</v>
      </c>
      <c r="L668" s="76">
        <v>11361600</v>
      </c>
      <c r="M668" s="72" t="s">
        <v>66</v>
      </c>
      <c r="N668" s="75" t="s">
        <v>5545</v>
      </c>
      <c r="O668" s="75">
        <v>1047348476</v>
      </c>
      <c r="P668" s="75">
        <v>1707</v>
      </c>
      <c r="Q668" s="78">
        <v>45870</v>
      </c>
      <c r="R668" s="75">
        <v>7490134800</v>
      </c>
      <c r="S668" s="78">
        <v>45882</v>
      </c>
      <c r="T668" s="76">
        <v>11361600</v>
      </c>
      <c r="U668" s="76">
        <v>28059</v>
      </c>
      <c r="V668" s="72" t="s">
        <v>65</v>
      </c>
      <c r="W668" s="76">
        <v>1082939683</v>
      </c>
      <c r="X668" s="104" t="s">
        <v>2881</v>
      </c>
      <c r="Y668" s="78">
        <v>45882</v>
      </c>
      <c r="Z668" s="78">
        <v>45882</v>
      </c>
      <c r="AA668" s="78" t="s">
        <v>73</v>
      </c>
      <c r="AB668" s="78">
        <v>45991</v>
      </c>
      <c r="AC668" s="102">
        <f t="shared" si="60"/>
        <v>109</v>
      </c>
      <c r="AD668" s="72">
        <v>0</v>
      </c>
      <c r="AE668" s="76">
        <v>0</v>
      </c>
      <c r="AF668" s="72">
        <v>0</v>
      </c>
      <c r="AG668" s="79" t="s">
        <v>73</v>
      </c>
      <c r="AH668" s="102">
        <f t="shared" si="61"/>
        <v>0</v>
      </c>
      <c r="AI668" s="72">
        <v>0</v>
      </c>
      <c r="AJ668" s="76">
        <v>0</v>
      </c>
      <c r="AK668" s="72" t="s">
        <v>73</v>
      </c>
      <c r="AL668" s="80" t="s">
        <v>73</v>
      </c>
      <c r="AM668" s="72">
        <v>0</v>
      </c>
      <c r="AN668" s="80" t="s">
        <v>73</v>
      </c>
      <c r="AO668" s="80" t="s">
        <v>73</v>
      </c>
      <c r="AP668" s="80" t="s">
        <v>73</v>
      </c>
      <c r="AQ668" s="102">
        <f t="shared" si="62"/>
        <v>0</v>
      </c>
      <c r="AR668" s="102">
        <f t="shared" si="63"/>
        <v>11361600</v>
      </c>
      <c r="AS668" s="72" t="s">
        <v>319</v>
      </c>
      <c r="AT668" s="76">
        <v>0</v>
      </c>
      <c r="AU668" s="72" t="s">
        <v>319</v>
      </c>
      <c r="AV668" s="76">
        <v>0</v>
      </c>
      <c r="AW668" s="81" t="s">
        <v>73</v>
      </c>
      <c r="AX668" s="82">
        <v>0</v>
      </c>
      <c r="AY668" s="143">
        <f t="shared" si="64"/>
        <v>11361600</v>
      </c>
      <c r="AZ668" s="84">
        <f t="shared" si="65"/>
        <v>0</v>
      </c>
      <c r="BA668" s="85">
        <v>0</v>
      </c>
      <c r="BB668" s="81" t="s">
        <v>73</v>
      </c>
      <c r="BC668" s="72" t="s">
        <v>123</v>
      </c>
      <c r="BD668" s="289" t="s">
        <v>5544</v>
      </c>
      <c r="BE668" s="71" t="s">
        <v>65</v>
      </c>
      <c r="BF668" s="71" t="s">
        <v>65</v>
      </c>
    </row>
    <row r="669" spans="2:58" x14ac:dyDescent="0.25">
      <c r="B669" s="71">
        <v>2025</v>
      </c>
      <c r="C669" s="71">
        <v>891780111</v>
      </c>
      <c r="D669" s="71" t="s">
        <v>63</v>
      </c>
      <c r="E669" s="102" t="s">
        <v>5543</v>
      </c>
      <c r="F669" s="72" t="s">
        <v>5542</v>
      </c>
      <c r="G669" s="72">
        <v>0</v>
      </c>
      <c r="H669" s="72" t="s">
        <v>71</v>
      </c>
      <c r="I669" s="72" t="s">
        <v>2884</v>
      </c>
      <c r="J669" s="104" t="s">
        <v>81</v>
      </c>
      <c r="K669" s="75" t="s">
        <v>3703</v>
      </c>
      <c r="L669" s="76">
        <v>11361600</v>
      </c>
      <c r="M669" s="72" t="s">
        <v>66</v>
      </c>
      <c r="N669" s="75" t="s">
        <v>5541</v>
      </c>
      <c r="O669" s="75">
        <v>92670440</v>
      </c>
      <c r="P669" s="75">
        <v>1707</v>
      </c>
      <c r="Q669" s="78">
        <v>45870</v>
      </c>
      <c r="R669" s="75">
        <v>7490134800</v>
      </c>
      <c r="S669" s="78">
        <v>45882</v>
      </c>
      <c r="T669" s="76">
        <v>11361600</v>
      </c>
      <c r="U669" s="76">
        <v>28058</v>
      </c>
      <c r="V669" s="72" t="s">
        <v>65</v>
      </c>
      <c r="W669" s="76">
        <v>1082939683</v>
      </c>
      <c r="X669" s="104" t="s">
        <v>2881</v>
      </c>
      <c r="Y669" s="78">
        <v>45882</v>
      </c>
      <c r="Z669" s="78">
        <v>45882</v>
      </c>
      <c r="AA669" s="78" t="s">
        <v>73</v>
      </c>
      <c r="AB669" s="78">
        <v>45991</v>
      </c>
      <c r="AC669" s="102">
        <f t="shared" si="60"/>
        <v>109</v>
      </c>
      <c r="AD669" s="72">
        <v>0</v>
      </c>
      <c r="AE669" s="76">
        <v>0</v>
      </c>
      <c r="AF669" s="72">
        <v>0</v>
      </c>
      <c r="AG669" s="79" t="s">
        <v>73</v>
      </c>
      <c r="AH669" s="102">
        <f t="shared" si="61"/>
        <v>0</v>
      </c>
      <c r="AI669" s="72">
        <v>0</v>
      </c>
      <c r="AJ669" s="76">
        <v>0</v>
      </c>
      <c r="AK669" s="72" t="s">
        <v>73</v>
      </c>
      <c r="AL669" s="80" t="s">
        <v>73</v>
      </c>
      <c r="AM669" s="72">
        <v>0</v>
      </c>
      <c r="AN669" s="80" t="s">
        <v>73</v>
      </c>
      <c r="AO669" s="80" t="s">
        <v>73</v>
      </c>
      <c r="AP669" s="80" t="s">
        <v>73</v>
      </c>
      <c r="AQ669" s="102">
        <f t="shared" si="62"/>
        <v>0</v>
      </c>
      <c r="AR669" s="102">
        <f t="shared" si="63"/>
        <v>11361600</v>
      </c>
      <c r="AS669" s="72" t="s">
        <v>319</v>
      </c>
      <c r="AT669" s="76">
        <v>0</v>
      </c>
      <c r="AU669" s="72" t="s">
        <v>319</v>
      </c>
      <c r="AV669" s="76">
        <v>0</v>
      </c>
      <c r="AW669" s="81" t="s">
        <v>73</v>
      </c>
      <c r="AX669" s="82">
        <v>0</v>
      </c>
      <c r="AY669" s="143">
        <f t="shared" si="64"/>
        <v>11361600</v>
      </c>
      <c r="AZ669" s="84">
        <f t="shared" si="65"/>
        <v>0</v>
      </c>
      <c r="BA669" s="85">
        <v>0</v>
      </c>
      <c r="BB669" s="81" t="s">
        <v>73</v>
      </c>
      <c r="BC669" s="72" t="s">
        <v>123</v>
      </c>
      <c r="BD669" s="289" t="s">
        <v>5540</v>
      </c>
      <c r="BE669" s="71" t="s">
        <v>65</v>
      </c>
      <c r="BF669" s="71" t="s">
        <v>65</v>
      </c>
    </row>
    <row r="670" spans="2:58" x14ac:dyDescent="0.25">
      <c r="B670" s="71">
        <v>2025</v>
      </c>
      <c r="C670" s="71">
        <v>891780111</v>
      </c>
      <c r="D670" s="71" t="s">
        <v>63</v>
      </c>
      <c r="E670" s="102" t="s">
        <v>5539</v>
      </c>
      <c r="F670" s="72" t="s">
        <v>5538</v>
      </c>
      <c r="G670" s="72">
        <v>0</v>
      </c>
      <c r="H670" s="72" t="s">
        <v>71</v>
      </c>
      <c r="I670" s="72" t="s">
        <v>2884</v>
      </c>
      <c r="J670" s="104" t="s">
        <v>81</v>
      </c>
      <c r="K670" s="75" t="s">
        <v>3698</v>
      </c>
      <c r="L670" s="76">
        <v>11361600</v>
      </c>
      <c r="M670" s="72" t="s">
        <v>66</v>
      </c>
      <c r="N670" s="75" t="s">
        <v>5537</v>
      </c>
      <c r="O670" s="75">
        <v>72178822</v>
      </c>
      <c r="P670" s="75">
        <v>1707</v>
      </c>
      <c r="Q670" s="78">
        <v>45870</v>
      </c>
      <c r="R670" s="75">
        <v>7490134800</v>
      </c>
      <c r="S670" s="78">
        <v>45882</v>
      </c>
      <c r="T670" s="76">
        <v>11361600</v>
      </c>
      <c r="U670" s="76">
        <v>28052</v>
      </c>
      <c r="V670" s="72" t="s">
        <v>65</v>
      </c>
      <c r="W670" s="76">
        <v>1082939683</v>
      </c>
      <c r="X670" s="104" t="s">
        <v>2881</v>
      </c>
      <c r="Y670" s="78">
        <v>45882</v>
      </c>
      <c r="Z670" s="78">
        <v>45882</v>
      </c>
      <c r="AA670" s="78" t="s">
        <v>73</v>
      </c>
      <c r="AB670" s="78">
        <v>45991</v>
      </c>
      <c r="AC670" s="102">
        <f t="shared" si="60"/>
        <v>109</v>
      </c>
      <c r="AD670" s="72">
        <v>0</v>
      </c>
      <c r="AE670" s="76">
        <v>0</v>
      </c>
      <c r="AF670" s="72">
        <v>0</v>
      </c>
      <c r="AG670" s="79" t="s">
        <v>73</v>
      </c>
      <c r="AH670" s="102">
        <f t="shared" si="61"/>
        <v>0</v>
      </c>
      <c r="AI670" s="72">
        <v>0</v>
      </c>
      <c r="AJ670" s="76">
        <v>0</v>
      </c>
      <c r="AK670" s="72" t="s">
        <v>73</v>
      </c>
      <c r="AL670" s="80" t="s">
        <v>73</v>
      </c>
      <c r="AM670" s="72">
        <v>0</v>
      </c>
      <c r="AN670" s="80" t="s">
        <v>73</v>
      </c>
      <c r="AO670" s="80" t="s">
        <v>73</v>
      </c>
      <c r="AP670" s="80" t="s">
        <v>73</v>
      </c>
      <c r="AQ670" s="102">
        <f t="shared" si="62"/>
        <v>0</v>
      </c>
      <c r="AR670" s="102">
        <f t="shared" si="63"/>
        <v>11361600</v>
      </c>
      <c r="AS670" s="72" t="s">
        <v>319</v>
      </c>
      <c r="AT670" s="76">
        <v>0</v>
      </c>
      <c r="AU670" s="72" t="s">
        <v>319</v>
      </c>
      <c r="AV670" s="76">
        <v>0</v>
      </c>
      <c r="AW670" s="81" t="s">
        <v>73</v>
      </c>
      <c r="AX670" s="82">
        <v>0</v>
      </c>
      <c r="AY670" s="143">
        <f t="shared" si="64"/>
        <v>11361600</v>
      </c>
      <c r="AZ670" s="84">
        <f t="shared" si="65"/>
        <v>0</v>
      </c>
      <c r="BA670" s="85">
        <v>0</v>
      </c>
      <c r="BB670" s="81" t="s">
        <v>73</v>
      </c>
      <c r="BC670" s="72" t="s">
        <v>123</v>
      </c>
      <c r="BD670" s="289" t="s">
        <v>5536</v>
      </c>
      <c r="BE670" s="71" t="s">
        <v>65</v>
      </c>
      <c r="BF670" s="71" t="s">
        <v>65</v>
      </c>
    </row>
    <row r="671" spans="2:58" x14ac:dyDescent="0.25">
      <c r="B671" s="71">
        <v>2025</v>
      </c>
      <c r="C671" s="71">
        <v>891780111</v>
      </c>
      <c r="D671" s="71" t="s">
        <v>63</v>
      </c>
      <c r="E671" s="102" t="s">
        <v>5535</v>
      </c>
      <c r="F671" s="72" t="s">
        <v>5534</v>
      </c>
      <c r="G671" s="72">
        <v>0</v>
      </c>
      <c r="H671" s="72" t="s">
        <v>71</v>
      </c>
      <c r="I671" s="72" t="s">
        <v>2884</v>
      </c>
      <c r="J671" s="104" t="s">
        <v>81</v>
      </c>
      <c r="K671" s="75" t="s">
        <v>3703</v>
      </c>
      <c r="L671" s="76">
        <v>11361600</v>
      </c>
      <c r="M671" s="72" t="s">
        <v>66</v>
      </c>
      <c r="N671" s="75" t="s">
        <v>5533</v>
      </c>
      <c r="O671" s="75">
        <v>1051657468</v>
      </c>
      <c r="P671" s="75">
        <v>1707</v>
      </c>
      <c r="Q671" s="78">
        <v>45870</v>
      </c>
      <c r="R671" s="75">
        <v>7490134800</v>
      </c>
      <c r="S671" s="78">
        <v>45882</v>
      </c>
      <c r="T671" s="76">
        <v>11361600</v>
      </c>
      <c r="U671" s="76">
        <v>28057</v>
      </c>
      <c r="V671" s="72" t="s">
        <v>65</v>
      </c>
      <c r="W671" s="76">
        <v>1082939683</v>
      </c>
      <c r="X671" s="104" t="s">
        <v>2881</v>
      </c>
      <c r="Y671" s="78">
        <v>45882</v>
      </c>
      <c r="Z671" s="78">
        <v>45882</v>
      </c>
      <c r="AA671" s="78" t="s">
        <v>73</v>
      </c>
      <c r="AB671" s="78">
        <v>45991</v>
      </c>
      <c r="AC671" s="102">
        <f t="shared" si="60"/>
        <v>109</v>
      </c>
      <c r="AD671" s="72">
        <v>0</v>
      </c>
      <c r="AE671" s="76">
        <v>0</v>
      </c>
      <c r="AF671" s="72">
        <v>0</v>
      </c>
      <c r="AG671" s="79" t="s">
        <v>73</v>
      </c>
      <c r="AH671" s="102">
        <f t="shared" si="61"/>
        <v>0</v>
      </c>
      <c r="AI671" s="72">
        <v>0</v>
      </c>
      <c r="AJ671" s="76">
        <v>0</v>
      </c>
      <c r="AK671" s="72" t="s">
        <v>73</v>
      </c>
      <c r="AL671" s="80" t="s">
        <v>73</v>
      </c>
      <c r="AM671" s="72">
        <v>0</v>
      </c>
      <c r="AN671" s="80" t="s">
        <v>73</v>
      </c>
      <c r="AO671" s="80" t="s">
        <v>73</v>
      </c>
      <c r="AP671" s="80" t="s">
        <v>73</v>
      </c>
      <c r="AQ671" s="102">
        <f t="shared" si="62"/>
        <v>0</v>
      </c>
      <c r="AR671" s="102">
        <f t="shared" si="63"/>
        <v>11361600</v>
      </c>
      <c r="AS671" s="72" t="s">
        <v>319</v>
      </c>
      <c r="AT671" s="76">
        <v>0</v>
      </c>
      <c r="AU671" s="72" t="s">
        <v>319</v>
      </c>
      <c r="AV671" s="76">
        <v>0</v>
      </c>
      <c r="AW671" s="81" t="s">
        <v>73</v>
      </c>
      <c r="AX671" s="82">
        <v>0</v>
      </c>
      <c r="AY671" s="143">
        <f t="shared" si="64"/>
        <v>11361600</v>
      </c>
      <c r="AZ671" s="84">
        <f t="shared" si="65"/>
        <v>0</v>
      </c>
      <c r="BA671" s="85">
        <v>0</v>
      </c>
      <c r="BB671" s="81" t="s">
        <v>73</v>
      </c>
      <c r="BC671" s="72" t="s">
        <v>123</v>
      </c>
      <c r="BD671" s="289" t="s">
        <v>5532</v>
      </c>
      <c r="BE671" s="71" t="s">
        <v>65</v>
      </c>
      <c r="BF671" s="71" t="s">
        <v>65</v>
      </c>
    </row>
    <row r="672" spans="2:58" x14ac:dyDescent="0.25">
      <c r="B672" s="71">
        <v>2025</v>
      </c>
      <c r="C672" s="71">
        <v>891780111</v>
      </c>
      <c r="D672" s="71" t="s">
        <v>63</v>
      </c>
      <c r="E672" s="102" t="s">
        <v>5531</v>
      </c>
      <c r="F672" s="72" t="s">
        <v>5530</v>
      </c>
      <c r="G672" s="72">
        <v>0</v>
      </c>
      <c r="H672" s="72" t="s">
        <v>71</v>
      </c>
      <c r="I672" s="72" t="s">
        <v>2884</v>
      </c>
      <c r="J672" s="104" t="s">
        <v>81</v>
      </c>
      <c r="K672" s="75" t="s">
        <v>5529</v>
      </c>
      <c r="L672" s="76">
        <v>36500000</v>
      </c>
      <c r="M672" s="72" t="s">
        <v>66</v>
      </c>
      <c r="N672" s="75" t="s">
        <v>5528</v>
      </c>
      <c r="O672" s="75">
        <v>1082916287</v>
      </c>
      <c r="P672" s="75">
        <v>1698</v>
      </c>
      <c r="Q672" s="78">
        <v>45866</v>
      </c>
      <c r="R672" s="75">
        <v>219000000</v>
      </c>
      <c r="S672" s="78">
        <v>45882</v>
      </c>
      <c r="T672" s="76">
        <v>36500000</v>
      </c>
      <c r="U672" s="76">
        <v>28036</v>
      </c>
      <c r="V672" s="72" t="s">
        <v>65</v>
      </c>
      <c r="W672" s="76">
        <v>16078654</v>
      </c>
      <c r="X672" s="104" t="s">
        <v>365</v>
      </c>
      <c r="Y672" s="78">
        <v>45882</v>
      </c>
      <c r="Z672" s="78">
        <v>45882</v>
      </c>
      <c r="AA672" s="78" t="s">
        <v>73</v>
      </c>
      <c r="AB672" s="78">
        <v>46011</v>
      </c>
      <c r="AC672" s="102">
        <f t="shared" si="60"/>
        <v>129</v>
      </c>
      <c r="AD672" s="72">
        <v>0</v>
      </c>
      <c r="AE672" s="76">
        <v>0</v>
      </c>
      <c r="AF672" s="72">
        <v>0</v>
      </c>
      <c r="AG672" s="79" t="s">
        <v>73</v>
      </c>
      <c r="AH672" s="102">
        <f t="shared" si="61"/>
        <v>0</v>
      </c>
      <c r="AI672" s="72">
        <v>0</v>
      </c>
      <c r="AJ672" s="76">
        <v>0</v>
      </c>
      <c r="AK672" s="72" t="s">
        <v>73</v>
      </c>
      <c r="AL672" s="80" t="s">
        <v>73</v>
      </c>
      <c r="AM672" s="72">
        <v>0</v>
      </c>
      <c r="AN672" s="80" t="s">
        <v>73</v>
      </c>
      <c r="AO672" s="80" t="s">
        <v>73</v>
      </c>
      <c r="AP672" s="80" t="s">
        <v>73</v>
      </c>
      <c r="AQ672" s="102">
        <f t="shared" si="62"/>
        <v>0</v>
      </c>
      <c r="AR672" s="102">
        <f t="shared" si="63"/>
        <v>36500000</v>
      </c>
      <c r="AS672" s="72" t="s">
        <v>319</v>
      </c>
      <c r="AT672" s="76">
        <v>0</v>
      </c>
      <c r="AU672" s="72" t="s">
        <v>319</v>
      </c>
      <c r="AV672" s="76">
        <v>0</v>
      </c>
      <c r="AW672" s="81" t="s">
        <v>73</v>
      </c>
      <c r="AX672" s="82">
        <v>0</v>
      </c>
      <c r="AY672" s="143">
        <f t="shared" si="64"/>
        <v>36500000</v>
      </c>
      <c r="AZ672" s="84">
        <f t="shared" si="65"/>
        <v>0</v>
      </c>
      <c r="BA672" s="85">
        <v>0</v>
      </c>
      <c r="BB672" s="81" t="s">
        <v>73</v>
      </c>
      <c r="BC672" s="72" t="s">
        <v>123</v>
      </c>
      <c r="BD672" s="289" t="s">
        <v>5527</v>
      </c>
      <c r="BE672" s="71" t="s">
        <v>65</v>
      </c>
      <c r="BF672" s="71" t="s">
        <v>65</v>
      </c>
    </row>
    <row r="673" spans="2:58" x14ac:dyDescent="0.25">
      <c r="B673" s="71">
        <v>2025</v>
      </c>
      <c r="C673" s="71">
        <v>891780111</v>
      </c>
      <c r="D673" s="71" t="s">
        <v>63</v>
      </c>
      <c r="E673" s="102" t="s">
        <v>5526</v>
      </c>
      <c r="F673" s="72" t="s">
        <v>5525</v>
      </c>
      <c r="G673" s="72">
        <v>0</v>
      </c>
      <c r="H673" s="72" t="s">
        <v>71</v>
      </c>
      <c r="I673" s="72" t="s">
        <v>2884</v>
      </c>
      <c r="J673" s="104" t="s">
        <v>81</v>
      </c>
      <c r="K673" s="75" t="s">
        <v>2895</v>
      </c>
      <c r="L673" s="76">
        <v>11361600</v>
      </c>
      <c r="M673" s="72" t="s">
        <v>66</v>
      </c>
      <c r="N673" s="75" t="s">
        <v>5524</v>
      </c>
      <c r="O673" s="75">
        <v>1124507450</v>
      </c>
      <c r="P673" s="75">
        <v>1707</v>
      </c>
      <c r="Q673" s="78">
        <v>45870</v>
      </c>
      <c r="R673" s="75">
        <v>7490134800</v>
      </c>
      <c r="S673" s="78">
        <v>45882</v>
      </c>
      <c r="T673" s="76">
        <v>11361600</v>
      </c>
      <c r="U673" s="76">
        <v>28088</v>
      </c>
      <c r="V673" s="72" t="s">
        <v>65</v>
      </c>
      <c r="W673" s="76">
        <v>1082939683</v>
      </c>
      <c r="X673" s="104" t="s">
        <v>2881</v>
      </c>
      <c r="Y673" s="78">
        <v>45882</v>
      </c>
      <c r="Z673" s="78">
        <v>45882</v>
      </c>
      <c r="AA673" s="78" t="s">
        <v>73</v>
      </c>
      <c r="AB673" s="78">
        <v>45991</v>
      </c>
      <c r="AC673" s="102">
        <f t="shared" si="60"/>
        <v>109</v>
      </c>
      <c r="AD673" s="72">
        <v>0</v>
      </c>
      <c r="AE673" s="76">
        <v>0</v>
      </c>
      <c r="AF673" s="72">
        <v>0</v>
      </c>
      <c r="AG673" s="79" t="s">
        <v>73</v>
      </c>
      <c r="AH673" s="102">
        <f t="shared" si="61"/>
        <v>0</v>
      </c>
      <c r="AI673" s="72">
        <v>0</v>
      </c>
      <c r="AJ673" s="76">
        <v>0</v>
      </c>
      <c r="AK673" s="72" t="s">
        <v>73</v>
      </c>
      <c r="AL673" s="80" t="s">
        <v>73</v>
      </c>
      <c r="AM673" s="72">
        <v>0</v>
      </c>
      <c r="AN673" s="80" t="s">
        <v>73</v>
      </c>
      <c r="AO673" s="80" t="s">
        <v>73</v>
      </c>
      <c r="AP673" s="80" t="s">
        <v>73</v>
      </c>
      <c r="AQ673" s="102">
        <f t="shared" si="62"/>
        <v>0</v>
      </c>
      <c r="AR673" s="102">
        <f t="shared" si="63"/>
        <v>11361600</v>
      </c>
      <c r="AS673" s="72" t="s">
        <v>319</v>
      </c>
      <c r="AT673" s="76">
        <v>0</v>
      </c>
      <c r="AU673" s="72" t="s">
        <v>319</v>
      </c>
      <c r="AV673" s="76">
        <v>0</v>
      </c>
      <c r="AW673" s="81" t="s">
        <v>73</v>
      </c>
      <c r="AX673" s="82">
        <v>0</v>
      </c>
      <c r="AY673" s="143">
        <f t="shared" si="64"/>
        <v>11361600</v>
      </c>
      <c r="AZ673" s="84">
        <f t="shared" si="65"/>
        <v>0</v>
      </c>
      <c r="BA673" s="85">
        <v>0</v>
      </c>
      <c r="BB673" s="81" t="s">
        <v>73</v>
      </c>
      <c r="BC673" s="72" t="s">
        <v>123</v>
      </c>
      <c r="BD673" s="289" t="s">
        <v>5523</v>
      </c>
      <c r="BE673" s="71" t="s">
        <v>65</v>
      </c>
      <c r="BF673" s="71" t="s">
        <v>65</v>
      </c>
    </row>
    <row r="674" spans="2:58" x14ac:dyDescent="0.25">
      <c r="B674" s="71">
        <v>2025</v>
      </c>
      <c r="C674" s="71">
        <v>891780111</v>
      </c>
      <c r="D674" s="71" t="s">
        <v>63</v>
      </c>
      <c r="E674" s="102" t="s">
        <v>5522</v>
      </c>
      <c r="F674" s="72" t="s">
        <v>5521</v>
      </c>
      <c r="G674" s="72">
        <v>0</v>
      </c>
      <c r="H674" s="72" t="s">
        <v>71</v>
      </c>
      <c r="I674" s="72" t="s">
        <v>2884</v>
      </c>
      <c r="J674" s="104" t="s">
        <v>81</v>
      </c>
      <c r="K674" s="75" t="s">
        <v>4478</v>
      </c>
      <c r="L674" s="76">
        <v>11361600</v>
      </c>
      <c r="M674" s="72" t="s">
        <v>66</v>
      </c>
      <c r="N674" s="75" t="s">
        <v>5520</v>
      </c>
      <c r="O674" s="75">
        <v>36733497</v>
      </c>
      <c r="P674" s="75">
        <v>1707</v>
      </c>
      <c r="Q674" s="78">
        <v>45870</v>
      </c>
      <c r="R674" s="75">
        <v>7490134800</v>
      </c>
      <c r="S674" s="78">
        <v>45882</v>
      </c>
      <c r="T674" s="76">
        <v>11361600</v>
      </c>
      <c r="U674" s="76">
        <v>28087</v>
      </c>
      <c r="V674" s="72" t="s">
        <v>65</v>
      </c>
      <c r="W674" s="76">
        <v>1082939683</v>
      </c>
      <c r="X674" s="104" t="s">
        <v>2881</v>
      </c>
      <c r="Y674" s="78">
        <v>45882</v>
      </c>
      <c r="Z674" s="78">
        <v>45882</v>
      </c>
      <c r="AA674" s="78" t="s">
        <v>73</v>
      </c>
      <c r="AB674" s="78">
        <v>45991</v>
      </c>
      <c r="AC674" s="102">
        <f t="shared" si="60"/>
        <v>109</v>
      </c>
      <c r="AD674" s="72">
        <v>0</v>
      </c>
      <c r="AE674" s="76">
        <v>0</v>
      </c>
      <c r="AF674" s="72">
        <v>0</v>
      </c>
      <c r="AG674" s="79" t="s">
        <v>73</v>
      </c>
      <c r="AH674" s="102">
        <f t="shared" si="61"/>
        <v>0</v>
      </c>
      <c r="AI674" s="72">
        <v>0</v>
      </c>
      <c r="AJ674" s="76">
        <v>0</v>
      </c>
      <c r="AK674" s="72" t="s">
        <v>73</v>
      </c>
      <c r="AL674" s="80" t="s">
        <v>73</v>
      </c>
      <c r="AM674" s="72">
        <v>0</v>
      </c>
      <c r="AN674" s="80" t="s">
        <v>73</v>
      </c>
      <c r="AO674" s="80" t="s">
        <v>73</v>
      </c>
      <c r="AP674" s="80" t="s">
        <v>73</v>
      </c>
      <c r="AQ674" s="102">
        <f t="shared" si="62"/>
        <v>0</v>
      </c>
      <c r="AR674" s="102">
        <f t="shared" si="63"/>
        <v>11361600</v>
      </c>
      <c r="AS674" s="72" t="s">
        <v>319</v>
      </c>
      <c r="AT674" s="76">
        <v>0</v>
      </c>
      <c r="AU674" s="72" t="s">
        <v>319</v>
      </c>
      <c r="AV674" s="76">
        <v>0</v>
      </c>
      <c r="AW674" s="81" t="s">
        <v>73</v>
      </c>
      <c r="AX674" s="82">
        <v>0</v>
      </c>
      <c r="AY674" s="143">
        <f t="shared" si="64"/>
        <v>11361600</v>
      </c>
      <c r="AZ674" s="84">
        <f t="shared" si="65"/>
        <v>0</v>
      </c>
      <c r="BA674" s="85">
        <v>0</v>
      </c>
      <c r="BB674" s="81" t="s">
        <v>73</v>
      </c>
      <c r="BC674" s="72" t="s">
        <v>123</v>
      </c>
      <c r="BD674" s="289" t="s">
        <v>5519</v>
      </c>
      <c r="BE674" s="71" t="s">
        <v>65</v>
      </c>
      <c r="BF674" s="71" t="s">
        <v>65</v>
      </c>
    </row>
    <row r="675" spans="2:58" x14ac:dyDescent="0.25">
      <c r="B675" s="71">
        <v>2025</v>
      </c>
      <c r="C675" s="71">
        <v>891780111</v>
      </c>
      <c r="D675" s="71" t="s">
        <v>63</v>
      </c>
      <c r="E675" s="102" t="s">
        <v>5518</v>
      </c>
      <c r="F675" s="72" t="s">
        <v>5517</v>
      </c>
      <c r="G675" s="72">
        <v>0</v>
      </c>
      <c r="H675" s="72" t="s">
        <v>71</v>
      </c>
      <c r="I675" s="72" t="s">
        <v>2884</v>
      </c>
      <c r="J675" s="104" t="s">
        <v>81</v>
      </c>
      <c r="K675" s="75" t="s">
        <v>2895</v>
      </c>
      <c r="L675" s="76">
        <v>11361600</v>
      </c>
      <c r="M675" s="72" t="s">
        <v>66</v>
      </c>
      <c r="N675" s="75" t="s">
        <v>5516</v>
      </c>
      <c r="O675" s="75">
        <v>3860298</v>
      </c>
      <c r="P675" s="75">
        <v>1707</v>
      </c>
      <c r="Q675" s="78">
        <v>45870</v>
      </c>
      <c r="R675" s="75">
        <v>7490134800</v>
      </c>
      <c r="S675" s="78">
        <v>45882</v>
      </c>
      <c r="T675" s="76">
        <v>11361600</v>
      </c>
      <c r="U675" s="76">
        <v>28086</v>
      </c>
      <c r="V675" s="72" t="s">
        <v>65</v>
      </c>
      <c r="W675" s="76">
        <v>1082939683</v>
      </c>
      <c r="X675" s="104" t="s">
        <v>2881</v>
      </c>
      <c r="Y675" s="78">
        <v>45882</v>
      </c>
      <c r="Z675" s="78">
        <v>45882</v>
      </c>
      <c r="AA675" s="78" t="s">
        <v>73</v>
      </c>
      <c r="AB675" s="78">
        <v>45991</v>
      </c>
      <c r="AC675" s="102">
        <f t="shared" si="60"/>
        <v>109</v>
      </c>
      <c r="AD675" s="72">
        <v>0</v>
      </c>
      <c r="AE675" s="76">
        <v>0</v>
      </c>
      <c r="AF675" s="72">
        <v>0</v>
      </c>
      <c r="AG675" s="79" t="s">
        <v>73</v>
      </c>
      <c r="AH675" s="102">
        <f t="shared" si="61"/>
        <v>0</v>
      </c>
      <c r="AI675" s="72">
        <v>0</v>
      </c>
      <c r="AJ675" s="76">
        <v>0</v>
      </c>
      <c r="AK675" s="72" t="s">
        <v>73</v>
      </c>
      <c r="AL675" s="80" t="s">
        <v>73</v>
      </c>
      <c r="AM675" s="72">
        <v>0</v>
      </c>
      <c r="AN675" s="80" t="s">
        <v>73</v>
      </c>
      <c r="AO675" s="80" t="s">
        <v>73</v>
      </c>
      <c r="AP675" s="80" t="s">
        <v>73</v>
      </c>
      <c r="AQ675" s="102">
        <f t="shared" si="62"/>
        <v>0</v>
      </c>
      <c r="AR675" s="102">
        <f t="shared" si="63"/>
        <v>11361600</v>
      </c>
      <c r="AS675" s="72" t="s">
        <v>319</v>
      </c>
      <c r="AT675" s="76">
        <v>0</v>
      </c>
      <c r="AU675" s="72" t="s">
        <v>319</v>
      </c>
      <c r="AV675" s="76">
        <v>0</v>
      </c>
      <c r="AW675" s="81" t="s">
        <v>73</v>
      </c>
      <c r="AX675" s="82">
        <v>0</v>
      </c>
      <c r="AY675" s="143">
        <f t="shared" si="64"/>
        <v>11361600</v>
      </c>
      <c r="AZ675" s="84">
        <f t="shared" si="65"/>
        <v>0</v>
      </c>
      <c r="BA675" s="85">
        <v>0</v>
      </c>
      <c r="BB675" s="81" t="s">
        <v>73</v>
      </c>
      <c r="BC675" s="72" t="s">
        <v>123</v>
      </c>
      <c r="BD675" s="289" t="s">
        <v>5515</v>
      </c>
      <c r="BE675" s="71" t="s">
        <v>65</v>
      </c>
      <c r="BF675" s="71" t="s">
        <v>65</v>
      </c>
    </row>
    <row r="676" spans="2:58" x14ac:dyDescent="0.25">
      <c r="B676" s="71">
        <v>2025</v>
      </c>
      <c r="C676" s="71">
        <v>891780111</v>
      </c>
      <c r="D676" s="71" t="s">
        <v>63</v>
      </c>
      <c r="E676" s="102" t="s">
        <v>5514</v>
      </c>
      <c r="F676" s="72" t="s">
        <v>5513</v>
      </c>
      <c r="G676" s="72">
        <v>0</v>
      </c>
      <c r="H676" s="72" t="s">
        <v>71</v>
      </c>
      <c r="I676" s="72" t="s">
        <v>2884</v>
      </c>
      <c r="J676" s="104" t="s">
        <v>81</v>
      </c>
      <c r="K676" s="75" t="s">
        <v>5512</v>
      </c>
      <c r="L676" s="76">
        <v>11361600</v>
      </c>
      <c r="M676" s="72" t="s">
        <v>66</v>
      </c>
      <c r="N676" s="75" t="s">
        <v>5511</v>
      </c>
      <c r="O676" s="75">
        <v>32761037</v>
      </c>
      <c r="P676" s="75">
        <v>1707</v>
      </c>
      <c r="Q676" s="78">
        <v>45870</v>
      </c>
      <c r="R676" s="75">
        <v>7490134800</v>
      </c>
      <c r="S676" s="78">
        <v>45882</v>
      </c>
      <c r="T676" s="76">
        <v>11361600</v>
      </c>
      <c r="U676" s="76">
        <v>28085</v>
      </c>
      <c r="V676" s="72" t="s">
        <v>65</v>
      </c>
      <c r="W676" s="76">
        <v>1082939683</v>
      </c>
      <c r="X676" s="104" t="s">
        <v>2881</v>
      </c>
      <c r="Y676" s="78">
        <v>45882</v>
      </c>
      <c r="Z676" s="78">
        <v>45882</v>
      </c>
      <c r="AA676" s="78" t="s">
        <v>73</v>
      </c>
      <c r="AB676" s="78">
        <v>45991</v>
      </c>
      <c r="AC676" s="102">
        <f t="shared" si="60"/>
        <v>109</v>
      </c>
      <c r="AD676" s="72">
        <v>0</v>
      </c>
      <c r="AE676" s="76">
        <v>0</v>
      </c>
      <c r="AF676" s="72">
        <v>0</v>
      </c>
      <c r="AG676" s="79" t="s">
        <v>73</v>
      </c>
      <c r="AH676" s="102">
        <f t="shared" si="61"/>
        <v>0</v>
      </c>
      <c r="AI676" s="72">
        <v>0</v>
      </c>
      <c r="AJ676" s="76">
        <v>0</v>
      </c>
      <c r="AK676" s="72" t="s">
        <v>73</v>
      </c>
      <c r="AL676" s="80" t="s">
        <v>73</v>
      </c>
      <c r="AM676" s="72">
        <v>0</v>
      </c>
      <c r="AN676" s="80" t="s">
        <v>73</v>
      </c>
      <c r="AO676" s="80" t="s">
        <v>73</v>
      </c>
      <c r="AP676" s="80" t="s">
        <v>73</v>
      </c>
      <c r="AQ676" s="102">
        <f t="shared" si="62"/>
        <v>0</v>
      </c>
      <c r="AR676" s="102">
        <f t="shared" si="63"/>
        <v>11361600</v>
      </c>
      <c r="AS676" s="72" t="s">
        <v>319</v>
      </c>
      <c r="AT676" s="76">
        <v>0</v>
      </c>
      <c r="AU676" s="72" t="s">
        <v>319</v>
      </c>
      <c r="AV676" s="76">
        <v>0</v>
      </c>
      <c r="AW676" s="81" t="s">
        <v>73</v>
      </c>
      <c r="AX676" s="82">
        <v>0</v>
      </c>
      <c r="AY676" s="143">
        <f t="shared" si="64"/>
        <v>11361600</v>
      </c>
      <c r="AZ676" s="84">
        <f t="shared" si="65"/>
        <v>0</v>
      </c>
      <c r="BA676" s="85">
        <v>0</v>
      </c>
      <c r="BB676" s="81" t="s">
        <v>73</v>
      </c>
      <c r="BC676" s="72" t="s">
        <v>123</v>
      </c>
      <c r="BD676" s="289" t="s">
        <v>5510</v>
      </c>
      <c r="BE676" s="71" t="s">
        <v>65</v>
      </c>
      <c r="BF676" s="71" t="s">
        <v>65</v>
      </c>
    </row>
    <row r="677" spans="2:58" x14ac:dyDescent="0.25">
      <c r="B677" s="71">
        <v>2025</v>
      </c>
      <c r="C677" s="71">
        <v>891780111</v>
      </c>
      <c r="D677" s="71" t="s">
        <v>63</v>
      </c>
      <c r="E677" s="102" t="s">
        <v>5509</v>
      </c>
      <c r="F677" s="72" t="s">
        <v>5508</v>
      </c>
      <c r="G677" s="72">
        <v>0</v>
      </c>
      <c r="H677" s="72" t="s">
        <v>71</v>
      </c>
      <c r="I677" s="72" t="s">
        <v>2884</v>
      </c>
      <c r="J677" s="104" t="s">
        <v>81</v>
      </c>
      <c r="K677" s="75" t="s">
        <v>5507</v>
      </c>
      <c r="L677" s="76">
        <v>5322982</v>
      </c>
      <c r="M677" s="72" t="s">
        <v>66</v>
      </c>
      <c r="N677" s="75" t="s">
        <v>5506</v>
      </c>
      <c r="O677" s="75">
        <v>1083024056</v>
      </c>
      <c r="P677" s="75">
        <v>1211</v>
      </c>
      <c r="Q677" s="78">
        <v>45807</v>
      </c>
      <c r="R677" s="75">
        <v>145102578</v>
      </c>
      <c r="S677" s="78">
        <v>45882</v>
      </c>
      <c r="T677" s="76">
        <v>5322982</v>
      </c>
      <c r="U677" s="76">
        <v>28096</v>
      </c>
      <c r="V677" s="72" t="s">
        <v>65</v>
      </c>
      <c r="W677" s="76">
        <v>79600056</v>
      </c>
      <c r="X677" s="104" t="s">
        <v>897</v>
      </c>
      <c r="Y677" s="78">
        <v>45882</v>
      </c>
      <c r="Z677" s="78">
        <v>45882</v>
      </c>
      <c r="AA677" s="78" t="s">
        <v>73</v>
      </c>
      <c r="AB677" s="78">
        <v>45913</v>
      </c>
      <c r="AC677" s="102">
        <f t="shared" si="60"/>
        <v>31</v>
      </c>
      <c r="AD677" s="72">
        <v>0</v>
      </c>
      <c r="AE677" s="76">
        <v>0</v>
      </c>
      <c r="AF677" s="72">
        <v>0</v>
      </c>
      <c r="AG677" s="79" t="s">
        <v>73</v>
      </c>
      <c r="AH677" s="102">
        <f t="shared" si="61"/>
        <v>0</v>
      </c>
      <c r="AI677" s="72">
        <v>0</v>
      </c>
      <c r="AJ677" s="76">
        <v>0</v>
      </c>
      <c r="AK677" s="72" t="s">
        <v>73</v>
      </c>
      <c r="AL677" s="80" t="s">
        <v>73</v>
      </c>
      <c r="AM677" s="72">
        <v>0</v>
      </c>
      <c r="AN677" s="80" t="s">
        <v>73</v>
      </c>
      <c r="AO677" s="80" t="s">
        <v>73</v>
      </c>
      <c r="AP677" s="80" t="s">
        <v>73</v>
      </c>
      <c r="AQ677" s="102">
        <f t="shared" si="62"/>
        <v>0</v>
      </c>
      <c r="AR677" s="102">
        <f t="shared" si="63"/>
        <v>5322982</v>
      </c>
      <c r="AS677" s="72" t="s">
        <v>319</v>
      </c>
      <c r="AT677" s="76">
        <v>0</v>
      </c>
      <c r="AU677" s="72" t="s">
        <v>319</v>
      </c>
      <c r="AV677" s="76">
        <v>0</v>
      </c>
      <c r="AW677" s="81" t="s">
        <v>73</v>
      </c>
      <c r="AX677" s="82">
        <v>0</v>
      </c>
      <c r="AY677" s="143">
        <f t="shared" si="64"/>
        <v>5322982</v>
      </c>
      <c r="AZ677" s="84">
        <f t="shared" si="65"/>
        <v>0</v>
      </c>
      <c r="BA677" s="85">
        <v>1</v>
      </c>
      <c r="BB677" s="81" t="s">
        <v>73</v>
      </c>
      <c r="BC677" s="72" t="s">
        <v>208</v>
      </c>
      <c r="BD677" s="289" t="s">
        <v>5505</v>
      </c>
      <c r="BE677" s="71" t="s">
        <v>65</v>
      </c>
      <c r="BF677" s="71" t="s">
        <v>65</v>
      </c>
    </row>
    <row r="678" spans="2:58" x14ac:dyDescent="0.25">
      <c r="B678" s="71">
        <v>2025</v>
      </c>
      <c r="C678" s="71">
        <v>891780111</v>
      </c>
      <c r="D678" s="71" t="s">
        <v>63</v>
      </c>
      <c r="E678" s="102" t="s">
        <v>5504</v>
      </c>
      <c r="F678" s="72" t="s">
        <v>5503</v>
      </c>
      <c r="G678" s="72">
        <v>0</v>
      </c>
      <c r="H678" s="72" t="s">
        <v>71</v>
      </c>
      <c r="I678" s="72" t="s">
        <v>2884</v>
      </c>
      <c r="J678" s="104" t="s">
        <v>81</v>
      </c>
      <c r="K678" s="75" t="s">
        <v>5502</v>
      </c>
      <c r="L678" s="76">
        <v>17899000</v>
      </c>
      <c r="M678" s="72" t="s">
        <v>66</v>
      </c>
      <c r="N678" s="75" t="s">
        <v>5501</v>
      </c>
      <c r="O678" s="75">
        <v>1004373834</v>
      </c>
      <c r="P678" s="75">
        <v>1137</v>
      </c>
      <c r="Q678" s="78">
        <v>45797</v>
      </c>
      <c r="R678" s="75">
        <v>654500000</v>
      </c>
      <c r="S678" s="78">
        <v>45882</v>
      </c>
      <c r="T678" s="76">
        <v>17899000</v>
      </c>
      <c r="U678" s="76">
        <v>28089</v>
      </c>
      <c r="V678" s="72" t="s">
        <v>65</v>
      </c>
      <c r="W678" s="76">
        <v>16078654</v>
      </c>
      <c r="X678" s="104" t="s">
        <v>365</v>
      </c>
      <c r="Y678" s="78">
        <v>45882</v>
      </c>
      <c r="Z678" s="78">
        <v>45882</v>
      </c>
      <c r="AA678" s="78" t="s">
        <v>73</v>
      </c>
      <c r="AB678" s="78">
        <v>46015</v>
      </c>
      <c r="AC678" s="102">
        <f t="shared" si="60"/>
        <v>133</v>
      </c>
      <c r="AD678" s="72">
        <v>0</v>
      </c>
      <c r="AE678" s="76">
        <v>0</v>
      </c>
      <c r="AF678" s="72">
        <v>0</v>
      </c>
      <c r="AG678" s="79" t="s">
        <v>73</v>
      </c>
      <c r="AH678" s="102">
        <f t="shared" si="61"/>
        <v>0</v>
      </c>
      <c r="AI678" s="72">
        <v>0</v>
      </c>
      <c r="AJ678" s="76">
        <v>0</v>
      </c>
      <c r="AK678" s="72" t="s">
        <v>73</v>
      </c>
      <c r="AL678" s="80" t="s">
        <v>73</v>
      </c>
      <c r="AM678" s="72">
        <v>0</v>
      </c>
      <c r="AN678" s="80" t="s">
        <v>73</v>
      </c>
      <c r="AO678" s="80" t="s">
        <v>73</v>
      </c>
      <c r="AP678" s="80" t="s">
        <v>73</v>
      </c>
      <c r="AQ678" s="102">
        <f t="shared" si="62"/>
        <v>0</v>
      </c>
      <c r="AR678" s="102">
        <f t="shared" si="63"/>
        <v>17899000</v>
      </c>
      <c r="AS678" s="72" t="s">
        <v>319</v>
      </c>
      <c r="AT678" s="76">
        <v>0</v>
      </c>
      <c r="AU678" s="72" t="s">
        <v>319</v>
      </c>
      <c r="AV678" s="76">
        <v>0</v>
      </c>
      <c r="AW678" s="81" t="s">
        <v>73</v>
      </c>
      <c r="AX678" s="82">
        <v>0</v>
      </c>
      <c r="AY678" s="143">
        <f t="shared" si="64"/>
        <v>17899000</v>
      </c>
      <c r="AZ678" s="84">
        <f t="shared" si="65"/>
        <v>0</v>
      </c>
      <c r="BA678" s="85">
        <v>0</v>
      </c>
      <c r="BB678" s="81" t="s">
        <v>73</v>
      </c>
      <c r="BC678" s="72" t="s">
        <v>123</v>
      </c>
      <c r="BD678" s="289" t="s">
        <v>5500</v>
      </c>
      <c r="BE678" s="71" t="s">
        <v>65</v>
      </c>
      <c r="BF678" s="71" t="s">
        <v>65</v>
      </c>
    </row>
    <row r="679" spans="2:58" x14ac:dyDescent="0.25">
      <c r="B679" s="71">
        <v>2025</v>
      </c>
      <c r="C679" s="71">
        <v>891780111</v>
      </c>
      <c r="D679" s="71" t="s">
        <v>63</v>
      </c>
      <c r="E679" s="102" t="s">
        <v>5499</v>
      </c>
      <c r="F679" s="72" t="s">
        <v>5498</v>
      </c>
      <c r="G679" s="72">
        <v>0</v>
      </c>
      <c r="H679" s="72" t="s">
        <v>71</v>
      </c>
      <c r="I679" s="72" t="s">
        <v>2884</v>
      </c>
      <c r="J679" s="104" t="s">
        <v>81</v>
      </c>
      <c r="K679" s="75" t="s">
        <v>3703</v>
      </c>
      <c r="L679" s="76">
        <v>11361600</v>
      </c>
      <c r="M679" s="72" t="s">
        <v>66</v>
      </c>
      <c r="N679" s="75" t="s">
        <v>5497</v>
      </c>
      <c r="O679" s="75">
        <v>1049564964</v>
      </c>
      <c r="P679" s="75">
        <v>1707</v>
      </c>
      <c r="Q679" s="78">
        <v>45870</v>
      </c>
      <c r="R679" s="75">
        <v>7490134800</v>
      </c>
      <c r="S679" s="78">
        <v>45882</v>
      </c>
      <c r="T679" s="76">
        <v>11361600</v>
      </c>
      <c r="U679" s="76">
        <v>28084</v>
      </c>
      <c r="V679" s="72" t="s">
        <v>65</v>
      </c>
      <c r="W679" s="76">
        <v>1082939683</v>
      </c>
      <c r="X679" s="104" t="s">
        <v>2881</v>
      </c>
      <c r="Y679" s="78">
        <v>45882</v>
      </c>
      <c r="Z679" s="78">
        <v>45882</v>
      </c>
      <c r="AA679" s="78" t="s">
        <v>73</v>
      </c>
      <c r="AB679" s="78">
        <v>45991</v>
      </c>
      <c r="AC679" s="102">
        <f t="shared" si="60"/>
        <v>109</v>
      </c>
      <c r="AD679" s="72">
        <v>0</v>
      </c>
      <c r="AE679" s="76">
        <v>0</v>
      </c>
      <c r="AF679" s="72">
        <v>0</v>
      </c>
      <c r="AG679" s="79" t="s">
        <v>73</v>
      </c>
      <c r="AH679" s="102">
        <f t="shared" si="61"/>
        <v>0</v>
      </c>
      <c r="AI679" s="72">
        <v>0</v>
      </c>
      <c r="AJ679" s="76">
        <v>0</v>
      </c>
      <c r="AK679" s="72" t="s">
        <v>73</v>
      </c>
      <c r="AL679" s="80" t="s">
        <v>73</v>
      </c>
      <c r="AM679" s="72">
        <v>0</v>
      </c>
      <c r="AN679" s="80" t="s">
        <v>73</v>
      </c>
      <c r="AO679" s="80" t="s">
        <v>73</v>
      </c>
      <c r="AP679" s="80" t="s">
        <v>73</v>
      </c>
      <c r="AQ679" s="102">
        <f t="shared" si="62"/>
        <v>0</v>
      </c>
      <c r="AR679" s="102">
        <f t="shared" si="63"/>
        <v>11361600</v>
      </c>
      <c r="AS679" s="72" t="s">
        <v>319</v>
      </c>
      <c r="AT679" s="76">
        <v>0</v>
      </c>
      <c r="AU679" s="72" t="s">
        <v>319</v>
      </c>
      <c r="AV679" s="76">
        <v>0</v>
      </c>
      <c r="AW679" s="81" t="s">
        <v>73</v>
      </c>
      <c r="AX679" s="82">
        <v>0</v>
      </c>
      <c r="AY679" s="143">
        <f t="shared" si="64"/>
        <v>11361600</v>
      </c>
      <c r="AZ679" s="84">
        <f t="shared" si="65"/>
        <v>0</v>
      </c>
      <c r="BA679" s="85">
        <v>0</v>
      </c>
      <c r="BB679" s="81" t="s">
        <v>73</v>
      </c>
      <c r="BC679" s="72" t="s">
        <v>123</v>
      </c>
      <c r="BD679" s="289" t="s">
        <v>5496</v>
      </c>
      <c r="BE679" s="71" t="s">
        <v>65</v>
      </c>
      <c r="BF679" s="71" t="s">
        <v>65</v>
      </c>
    </row>
    <row r="680" spans="2:58" x14ac:dyDescent="0.25">
      <c r="B680" s="71">
        <v>2025</v>
      </c>
      <c r="C680" s="71">
        <v>891780111</v>
      </c>
      <c r="D680" s="71" t="s">
        <v>63</v>
      </c>
      <c r="E680" s="102" t="s">
        <v>5495</v>
      </c>
      <c r="F680" s="72" t="s">
        <v>5494</v>
      </c>
      <c r="G680" s="72">
        <v>0</v>
      </c>
      <c r="H680" s="72" t="s">
        <v>71</v>
      </c>
      <c r="I680" s="72" t="s">
        <v>2884</v>
      </c>
      <c r="J680" s="104" t="s">
        <v>81</v>
      </c>
      <c r="K680" s="75" t="s">
        <v>3414</v>
      </c>
      <c r="L680" s="76">
        <v>11361600</v>
      </c>
      <c r="M680" s="72" t="s">
        <v>66</v>
      </c>
      <c r="N680" s="75" t="s">
        <v>5493</v>
      </c>
      <c r="O680" s="75">
        <v>1049322667</v>
      </c>
      <c r="P680" s="75">
        <v>1707</v>
      </c>
      <c r="Q680" s="78">
        <v>45870</v>
      </c>
      <c r="R680" s="75">
        <v>7490134800</v>
      </c>
      <c r="S680" s="78">
        <v>45882</v>
      </c>
      <c r="T680" s="76">
        <v>11361600</v>
      </c>
      <c r="U680" s="76">
        <v>28077</v>
      </c>
      <c r="V680" s="72" t="s">
        <v>65</v>
      </c>
      <c r="W680" s="76">
        <v>1082939683</v>
      </c>
      <c r="X680" s="104" t="s">
        <v>2881</v>
      </c>
      <c r="Y680" s="78">
        <v>45882</v>
      </c>
      <c r="Z680" s="78">
        <v>45882</v>
      </c>
      <c r="AA680" s="78" t="s">
        <v>73</v>
      </c>
      <c r="AB680" s="78">
        <v>45991</v>
      </c>
      <c r="AC680" s="102">
        <f t="shared" si="60"/>
        <v>109</v>
      </c>
      <c r="AD680" s="72">
        <v>0</v>
      </c>
      <c r="AE680" s="76">
        <v>0</v>
      </c>
      <c r="AF680" s="72">
        <v>0</v>
      </c>
      <c r="AG680" s="79" t="s">
        <v>73</v>
      </c>
      <c r="AH680" s="102">
        <f t="shared" si="61"/>
        <v>0</v>
      </c>
      <c r="AI680" s="72">
        <v>0</v>
      </c>
      <c r="AJ680" s="76">
        <v>0</v>
      </c>
      <c r="AK680" s="72" t="s">
        <v>73</v>
      </c>
      <c r="AL680" s="80" t="s">
        <v>73</v>
      </c>
      <c r="AM680" s="72">
        <v>0</v>
      </c>
      <c r="AN680" s="80" t="s">
        <v>73</v>
      </c>
      <c r="AO680" s="80" t="s">
        <v>73</v>
      </c>
      <c r="AP680" s="80" t="s">
        <v>73</v>
      </c>
      <c r="AQ680" s="102">
        <f t="shared" si="62"/>
        <v>0</v>
      </c>
      <c r="AR680" s="102">
        <f t="shared" si="63"/>
        <v>11361600</v>
      </c>
      <c r="AS680" s="72" t="s">
        <v>319</v>
      </c>
      <c r="AT680" s="76">
        <v>0</v>
      </c>
      <c r="AU680" s="72" t="s">
        <v>319</v>
      </c>
      <c r="AV680" s="76">
        <v>0</v>
      </c>
      <c r="AW680" s="81" t="s">
        <v>73</v>
      </c>
      <c r="AX680" s="82">
        <v>0</v>
      </c>
      <c r="AY680" s="143">
        <f t="shared" si="64"/>
        <v>11361600</v>
      </c>
      <c r="AZ680" s="84">
        <f t="shared" si="65"/>
        <v>0</v>
      </c>
      <c r="BA680" s="85">
        <v>0</v>
      </c>
      <c r="BB680" s="81" t="s">
        <v>73</v>
      </c>
      <c r="BC680" s="72" t="s">
        <v>123</v>
      </c>
      <c r="BD680" s="289" t="s">
        <v>5492</v>
      </c>
      <c r="BE680" s="71" t="s">
        <v>65</v>
      </c>
      <c r="BF680" s="71" t="s">
        <v>65</v>
      </c>
    </row>
    <row r="681" spans="2:58" x14ac:dyDescent="0.25">
      <c r="B681" s="71">
        <v>2025</v>
      </c>
      <c r="C681" s="71">
        <v>891780111</v>
      </c>
      <c r="D681" s="71" t="s">
        <v>63</v>
      </c>
      <c r="E681" s="102" t="s">
        <v>5491</v>
      </c>
      <c r="F681" s="72" t="s">
        <v>5490</v>
      </c>
      <c r="G681" s="72">
        <v>0</v>
      </c>
      <c r="H681" s="72" t="s">
        <v>71</v>
      </c>
      <c r="I681" s="72" t="s">
        <v>2884</v>
      </c>
      <c r="J681" s="104" t="s">
        <v>81</v>
      </c>
      <c r="K681" s="75" t="s">
        <v>5235</v>
      </c>
      <c r="L681" s="76">
        <v>11361600</v>
      </c>
      <c r="M681" s="72" t="s">
        <v>66</v>
      </c>
      <c r="N681" s="75" t="s">
        <v>5489</v>
      </c>
      <c r="O681" s="75">
        <v>3730858</v>
      </c>
      <c r="P681" s="75">
        <v>1707</v>
      </c>
      <c r="Q681" s="78">
        <v>45870</v>
      </c>
      <c r="R681" s="75">
        <v>7490134800</v>
      </c>
      <c r="S681" s="78">
        <v>45882</v>
      </c>
      <c r="T681" s="76">
        <v>11361600</v>
      </c>
      <c r="U681" s="76">
        <v>28083</v>
      </c>
      <c r="V681" s="72" t="s">
        <v>65</v>
      </c>
      <c r="W681" s="76">
        <v>1082939683</v>
      </c>
      <c r="X681" s="104" t="s">
        <v>2881</v>
      </c>
      <c r="Y681" s="78">
        <v>45882</v>
      </c>
      <c r="Z681" s="78">
        <v>45882</v>
      </c>
      <c r="AA681" s="78" t="s">
        <v>73</v>
      </c>
      <c r="AB681" s="78">
        <v>45991</v>
      </c>
      <c r="AC681" s="102">
        <f t="shared" si="60"/>
        <v>109</v>
      </c>
      <c r="AD681" s="72">
        <v>0</v>
      </c>
      <c r="AE681" s="76">
        <v>0</v>
      </c>
      <c r="AF681" s="72">
        <v>0</v>
      </c>
      <c r="AG681" s="79" t="s">
        <v>73</v>
      </c>
      <c r="AH681" s="102">
        <f t="shared" si="61"/>
        <v>0</v>
      </c>
      <c r="AI681" s="72">
        <v>0</v>
      </c>
      <c r="AJ681" s="76">
        <v>0</v>
      </c>
      <c r="AK681" s="72" t="s">
        <v>73</v>
      </c>
      <c r="AL681" s="80" t="s">
        <v>73</v>
      </c>
      <c r="AM681" s="72">
        <v>0</v>
      </c>
      <c r="AN681" s="80" t="s">
        <v>73</v>
      </c>
      <c r="AO681" s="80" t="s">
        <v>73</v>
      </c>
      <c r="AP681" s="80" t="s">
        <v>73</v>
      </c>
      <c r="AQ681" s="102">
        <f t="shared" si="62"/>
        <v>0</v>
      </c>
      <c r="AR681" s="102">
        <f t="shared" si="63"/>
        <v>11361600</v>
      </c>
      <c r="AS681" s="72" t="s">
        <v>319</v>
      </c>
      <c r="AT681" s="76">
        <v>0</v>
      </c>
      <c r="AU681" s="72" t="s">
        <v>319</v>
      </c>
      <c r="AV681" s="76">
        <v>0</v>
      </c>
      <c r="AW681" s="81" t="s">
        <v>73</v>
      </c>
      <c r="AX681" s="82">
        <v>0</v>
      </c>
      <c r="AY681" s="143">
        <f t="shared" si="64"/>
        <v>11361600</v>
      </c>
      <c r="AZ681" s="84">
        <f t="shared" si="65"/>
        <v>0</v>
      </c>
      <c r="BA681" s="85">
        <v>0</v>
      </c>
      <c r="BB681" s="81" t="s">
        <v>73</v>
      </c>
      <c r="BC681" s="72" t="s">
        <v>123</v>
      </c>
      <c r="BD681" s="289" t="s">
        <v>5488</v>
      </c>
      <c r="BE681" s="71" t="s">
        <v>65</v>
      </c>
      <c r="BF681" s="71" t="s">
        <v>65</v>
      </c>
    </row>
    <row r="682" spans="2:58" x14ac:dyDescent="0.25">
      <c r="B682" s="71">
        <v>2025</v>
      </c>
      <c r="C682" s="71">
        <v>891780111</v>
      </c>
      <c r="D682" s="71" t="s">
        <v>63</v>
      </c>
      <c r="E682" s="102" t="s">
        <v>5487</v>
      </c>
      <c r="F682" s="72" t="s">
        <v>5486</v>
      </c>
      <c r="G682" s="72">
        <v>0</v>
      </c>
      <c r="H682" s="72" t="s">
        <v>71</v>
      </c>
      <c r="I682" s="72" t="s">
        <v>64</v>
      </c>
      <c r="J682" s="104" t="s">
        <v>81</v>
      </c>
      <c r="K682" s="75" t="s">
        <v>5485</v>
      </c>
      <c r="L682" s="76">
        <v>10500000</v>
      </c>
      <c r="M682" s="72" t="s">
        <v>66</v>
      </c>
      <c r="N682" s="75" t="s">
        <v>5484</v>
      </c>
      <c r="O682" s="75">
        <v>1082952509</v>
      </c>
      <c r="P682" s="75">
        <v>123</v>
      </c>
      <c r="Q682" s="78">
        <v>45679</v>
      </c>
      <c r="R682" s="75">
        <v>1353279124</v>
      </c>
      <c r="S682" s="78">
        <v>45882</v>
      </c>
      <c r="T682" s="76">
        <v>10500000</v>
      </c>
      <c r="U682" s="76">
        <v>28095</v>
      </c>
      <c r="V682" s="72" t="s">
        <v>65</v>
      </c>
      <c r="W682" s="76">
        <v>1082939683</v>
      </c>
      <c r="X682" s="104" t="s">
        <v>2881</v>
      </c>
      <c r="Y682" s="78">
        <v>45882</v>
      </c>
      <c r="Z682" s="78">
        <v>45882</v>
      </c>
      <c r="AA682" s="78" t="s">
        <v>73</v>
      </c>
      <c r="AB682" s="78">
        <v>45991</v>
      </c>
      <c r="AC682" s="102">
        <f t="shared" si="60"/>
        <v>109</v>
      </c>
      <c r="AD682" s="72">
        <v>0</v>
      </c>
      <c r="AE682" s="76">
        <v>0</v>
      </c>
      <c r="AF682" s="72">
        <v>1</v>
      </c>
      <c r="AG682" s="79">
        <v>46003</v>
      </c>
      <c r="AH682" s="102">
        <f t="shared" si="61"/>
        <v>12</v>
      </c>
      <c r="AI682" s="72">
        <v>0</v>
      </c>
      <c r="AJ682" s="76">
        <v>0</v>
      </c>
      <c r="AK682" s="72" t="s">
        <v>73</v>
      </c>
      <c r="AL682" s="80" t="s">
        <v>73</v>
      </c>
      <c r="AM682" s="72">
        <v>0</v>
      </c>
      <c r="AN682" s="80" t="s">
        <v>73</v>
      </c>
      <c r="AO682" s="80" t="s">
        <v>73</v>
      </c>
      <c r="AP682" s="80" t="s">
        <v>73</v>
      </c>
      <c r="AQ682" s="102">
        <f t="shared" si="62"/>
        <v>0</v>
      </c>
      <c r="AR682" s="102">
        <f t="shared" si="63"/>
        <v>10500000</v>
      </c>
      <c r="AS682" s="72" t="s">
        <v>65</v>
      </c>
      <c r="AT682" s="76">
        <v>10500000</v>
      </c>
      <c r="AU682" s="72" t="s">
        <v>319</v>
      </c>
      <c r="AV682" s="76">
        <v>0</v>
      </c>
      <c r="AW682" s="81" t="s">
        <v>73</v>
      </c>
      <c r="AX682" s="82">
        <v>0</v>
      </c>
      <c r="AY682" s="143">
        <f t="shared" si="64"/>
        <v>10500000</v>
      </c>
      <c r="AZ682" s="84">
        <f t="shared" si="65"/>
        <v>0</v>
      </c>
      <c r="BA682" s="85">
        <v>0</v>
      </c>
      <c r="BB682" s="81" t="s">
        <v>73</v>
      </c>
      <c r="BC682" s="72" t="s">
        <v>123</v>
      </c>
      <c r="BD682" s="289" t="s">
        <v>5483</v>
      </c>
      <c r="BE682" s="71" t="s">
        <v>65</v>
      </c>
      <c r="BF682" s="71" t="s">
        <v>65</v>
      </c>
    </row>
    <row r="683" spans="2:58" x14ac:dyDescent="0.25">
      <c r="B683" s="71">
        <v>2025</v>
      </c>
      <c r="C683" s="71">
        <v>891780111</v>
      </c>
      <c r="D683" s="71" t="s">
        <v>63</v>
      </c>
      <c r="E683" s="102" t="s">
        <v>5482</v>
      </c>
      <c r="F683" s="72" t="s">
        <v>5481</v>
      </c>
      <c r="G683" s="72">
        <v>0</v>
      </c>
      <c r="H683" s="72" t="s">
        <v>71</v>
      </c>
      <c r="I683" s="72" t="s">
        <v>2884</v>
      </c>
      <c r="J683" s="104" t="s">
        <v>81</v>
      </c>
      <c r="K683" s="75" t="s">
        <v>5480</v>
      </c>
      <c r="L683" s="76">
        <v>5322982</v>
      </c>
      <c r="M683" s="72" t="s">
        <v>66</v>
      </c>
      <c r="N683" s="75" t="s">
        <v>5479</v>
      </c>
      <c r="O683" s="75">
        <v>84459210</v>
      </c>
      <c r="P683" s="75">
        <v>1211</v>
      </c>
      <c r="Q683" s="78">
        <v>45807</v>
      </c>
      <c r="R683" s="75">
        <v>145102578</v>
      </c>
      <c r="S683" s="78">
        <v>45882</v>
      </c>
      <c r="T683" s="76">
        <v>5322982</v>
      </c>
      <c r="U683" s="76">
        <v>28093</v>
      </c>
      <c r="V683" s="72" t="s">
        <v>65</v>
      </c>
      <c r="W683" s="76">
        <v>79600056</v>
      </c>
      <c r="X683" s="104" t="s">
        <v>897</v>
      </c>
      <c r="Y683" s="78">
        <v>45882</v>
      </c>
      <c r="Z683" s="78">
        <v>45882</v>
      </c>
      <c r="AA683" s="78" t="s">
        <v>73</v>
      </c>
      <c r="AB683" s="78">
        <v>45913</v>
      </c>
      <c r="AC683" s="102">
        <f t="shared" si="60"/>
        <v>31</v>
      </c>
      <c r="AD683" s="72">
        <v>0</v>
      </c>
      <c r="AE683" s="76">
        <v>0</v>
      </c>
      <c r="AF683" s="72">
        <v>0</v>
      </c>
      <c r="AG683" s="79" t="s">
        <v>73</v>
      </c>
      <c r="AH683" s="102">
        <f t="shared" si="61"/>
        <v>0</v>
      </c>
      <c r="AI683" s="72">
        <v>0</v>
      </c>
      <c r="AJ683" s="76">
        <v>0</v>
      </c>
      <c r="AK683" s="72" t="s">
        <v>73</v>
      </c>
      <c r="AL683" s="80" t="s">
        <v>73</v>
      </c>
      <c r="AM683" s="72">
        <v>0</v>
      </c>
      <c r="AN683" s="80" t="s">
        <v>73</v>
      </c>
      <c r="AO683" s="80" t="s">
        <v>73</v>
      </c>
      <c r="AP683" s="80" t="s">
        <v>73</v>
      </c>
      <c r="AQ683" s="102">
        <f t="shared" si="62"/>
        <v>0</v>
      </c>
      <c r="AR683" s="102">
        <f t="shared" si="63"/>
        <v>5322982</v>
      </c>
      <c r="AS683" s="72" t="s">
        <v>319</v>
      </c>
      <c r="AT683" s="76">
        <v>0</v>
      </c>
      <c r="AU683" s="72" t="s">
        <v>319</v>
      </c>
      <c r="AV683" s="76">
        <v>0</v>
      </c>
      <c r="AW683" s="81" t="s">
        <v>73</v>
      </c>
      <c r="AX683" s="82">
        <v>0</v>
      </c>
      <c r="AY683" s="143">
        <f t="shared" si="64"/>
        <v>5322982</v>
      </c>
      <c r="AZ683" s="84">
        <f t="shared" si="65"/>
        <v>0</v>
      </c>
      <c r="BA683" s="85">
        <v>1</v>
      </c>
      <c r="BB683" s="81" t="s">
        <v>73</v>
      </c>
      <c r="BC683" s="72" t="s">
        <v>208</v>
      </c>
      <c r="BD683" s="289" t="s">
        <v>5478</v>
      </c>
      <c r="BE683" s="71" t="s">
        <v>65</v>
      </c>
      <c r="BF683" s="71" t="s">
        <v>65</v>
      </c>
    </row>
    <row r="684" spans="2:58" x14ac:dyDescent="0.25">
      <c r="B684" s="71">
        <v>2025</v>
      </c>
      <c r="C684" s="71">
        <v>891780111</v>
      </c>
      <c r="D684" s="71" t="s">
        <v>63</v>
      </c>
      <c r="E684" s="102" t="s">
        <v>5477</v>
      </c>
      <c r="F684" s="72" t="s">
        <v>5476</v>
      </c>
      <c r="G684" s="72">
        <v>0</v>
      </c>
      <c r="H684" s="72" t="s">
        <v>71</v>
      </c>
      <c r="I684" s="72" t="s">
        <v>2884</v>
      </c>
      <c r="J684" s="104" t="s">
        <v>81</v>
      </c>
      <c r="K684" s="75" t="s">
        <v>3913</v>
      </c>
      <c r="L684" s="76">
        <v>11361600</v>
      </c>
      <c r="M684" s="72" t="s">
        <v>66</v>
      </c>
      <c r="N684" s="75" t="s">
        <v>5475</v>
      </c>
      <c r="O684" s="75">
        <v>3730144</v>
      </c>
      <c r="P684" s="75">
        <v>1707</v>
      </c>
      <c r="Q684" s="78">
        <v>45870</v>
      </c>
      <c r="R684" s="75">
        <v>7490134800</v>
      </c>
      <c r="S684" s="78">
        <v>45882</v>
      </c>
      <c r="T684" s="76">
        <v>11361600</v>
      </c>
      <c r="U684" s="102">
        <v>28082</v>
      </c>
      <c r="V684" s="72" t="s">
        <v>65</v>
      </c>
      <c r="W684" s="76">
        <v>1082939683</v>
      </c>
      <c r="X684" s="104" t="s">
        <v>2881</v>
      </c>
      <c r="Y684" s="78">
        <v>45882</v>
      </c>
      <c r="Z684" s="78">
        <v>45882</v>
      </c>
      <c r="AA684" s="78" t="s">
        <v>73</v>
      </c>
      <c r="AB684" s="78">
        <v>45991</v>
      </c>
      <c r="AC684" s="102">
        <f t="shared" si="60"/>
        <v>109</v>
      </c>
      <c r="AD684" s="72">
        <v>0</v>
      </c>
      <c r="AE684" s="76">
        <v>0</v>
      </c>
      <c r="AF684" s="72">
        <v>0</v>
      </c>
      <c r="AG684" s="79" t="s">
        <v>73</v>
      </c>
      <c r="AH684" s="102">
        <f t="shared" si="61"/>
        <v>0</v>
      </c>
      <c r="AI684" s="72">
        <v>0</v>
      </c>
      <c r="AJ684" s="76">
        <v>0</v>
      </c>
      <c r="AK684" s="72" t="s">
        <v>73</v>
      </c>
      <c r="AL684" s="80" t="s">
        <v>73</v>
      </c>
      <c r="AM684" s="72">
        <v>0</v>
      </c>
      <c r="AN684" s="80" t="s">
        <v>73</v>
      </c>
      <c r="AO684" s="80" t="s">
        <v>73</v>
      </c>
      <c r="AP684" s="80" t="s">
        <v>73</v>
      </c>
      <c r="AQ684" s="102">
        <f t="shared" si="62"/>
        <v>0</v>
      </c>
      <c r="AR684" s="102">
        <f t="shared" si="63"/>
        <v>11361600</v>
      </c>
      <c r="AS684" s="72" t="s">
        <v>319</v>
      </c>
      <c r="AT684" s="76">
        <v>0</v>
      </c>
      <c r="AU684" s="72" t="s">
        <v>319</v>
      </c>
      <c r="AV684" s="76">
        <v>0</v>
      </c>
      <c r="AW684" s="81" t="s">
        <v>73</v>
      </c>
      <c r="AX684" s="82">
        <v>0</v>
      </c>
      <c r="AY684" s="143">
        <f t="shared" si="64"/>
        <v>11361600</v>
      </c>
      <c r="AZ684" s="84">
        <f t="shared" si="65"/>
        <v>0</v>
      </c>
      <c r="BA684" s="85">
        <v>0</v>
      </c>
      <c r="BB684" s="81" t="s">
        <v>73</v>
      </c>
      <c r="BC684" s="72" t="s">
        <v>123</v>
      </c>
      <c r="BD684" s="289" t="s">
        <v>5474</v>
      </c>
      <c r="BE684" s="71" t="s">
        <v>65</v>
      </c>
      <c r="BF684" s="71" t="s">
        <v>65</v>
      </c>
    </row>
    <row r="685" spans="2:58" x14ac:dyDescent="0.25">
      <c r="B685" s="71">
        <v>2025</v>
      </c>
      <c r="C685" s="71">
        <v>891780111</v>
      </c>
      <c r="D685" s="71" t="s">
        <v>63</v>
      </c>
      <c r="E685" s="102" t="s">
        <v>5473</v>
      </c>
      <c r="F685" s="72" t="s">
        <v>5472</v>
      </c>
      <c r="G685" s="72">
        <v>0</v>
      </c>
      <c r="H685" s="72" t="s">
        <v>71</v>
      </c>
      <c r="I685" s="72" t="s">
        <v>2884</v>
      </c>
      <c r="J685" s="104" t="s">
        <v>81</v>
      </c>
      <c r="K685" s="75" t="s">
        <v>5471</v>
      </c>
      <c r="L685" s="76">
        <v>5322982</v>
      </c>
      <c r="M685" s="72" t="s">
        <v>66</v>
      </c>
      <c r="N685" s="75" t="s">
        <v>5470</v>
      </c>
      <c r="O685" s="75">
        <v>1082995098</v>
      </c>
      <c r="P685" s="75">
        <v>1211</v>
      </c>
      <c r="Q685" s="78">
        <v>45807</v>
      </c>
      <c r="R685" s="75">
        <v>145102578</v>
      </c>
      <c r="S685" s="78">
        <v>45882</v>
      </c>
      <c r="T685" s="76">
        <v>5322982</v>
      </c>
      <c r="U685" s="76">
        <v>28092</v>
      </c>
      <c r="V685" s="72" t="s">
        <v>65</v>
      </c>
      <c r="W685" s="76">
        <v>79600056</v>
      </c>
      <c r="X685" s="104" t="s">
        <v>897</v>
      </c>
      <c r="Y685" s="78">
        <v>45882</v>
      </c>
      <c r="Z685" s="78">
        <v>45882</v>
      </c>
      <c r="AA685" s="78" t="s">
        <v>73</v>
      </c>
      <c r="AB685" s="78">
        <v>45913</v>
      </c>
      <c r="AC685" s="102">
        <f t="shared" si="60"/>
        <v>31</v>
      </c>
      <c r="AD685" s="72">
        <v>0</v>
      </c>
      <c r="AE685" s="76">
        <v>0</v>
      </c>
      <c r="AF685" s="72">
        <v>0</v>
      </c>
      <c r="AG685" s="79" t="s">
        <v>73</v>
      </c>
      <c r="AH685" s="102">
        <f t="shared" si="61"/>
        <v>0</v>
      </c>
      <c r="AI685" s="72">
        <v>0</v>
      </c>
      <c r="AJ685" s="76">
        <v>0</v>
      </c>
      <c r="AK685" s="72" t="s">
        <v>73</v>
      </c>
      <c r="AL685" s="80" t="s">
        <v>73</v>
      </c>
      <c r="AM685" s="72">
        <v>0</v>
      </c>
      <c r="AN685" s="80" t="s">
        <v>73</v>
      </c>
      <c r="AO685" s="80" t="s">
        <v>73</v>
      </c>
      <c r="AP685" s="80" t="s">
        <v>73</v>
      </c>
      <c r="AQ685" s="102">
        <f t="shared" si="62"/>
        <v>0</v>
      </c>
      <c r="AR685" s="102">
        <f t="shared" si="63"/>
        <v>5322982</v>
      </c>
      <c r="AS685" s="72" t="s">
        <v>319</v>
      </c>
      <c r="AT685" s="76">
        <v>0</v>
      </c>
      <c r="AU685" s="72" t="s">
        <v>319</v>
      </c>
      <c r="AV685" s="76">
        <v>0</v>
      </c>
      <c r="AW685" s="81" t="s">
        <v>73</v>
      </c>
      <c r="AX685" s="82">
        <v>0</v>
      </c>
      <c r="AY685" s="143">
        <f t="shared" si="64"/>
        <v>5322982</v>
      </c>
      <c r="AZ685" s="84">
        <f t="shared" si="65"/>
        <v>0</v>
      </c>
      <c r="BA685" s="85">
        <v>1</v>
      </c>
      <c r="BB685" s="81" t="s">
        <v>73</v>
      </c>
      <c r="BC685" s="72" t="s">
        <v>208</v>
      </c>
      <c r="BD685" s="289" t="s">
        <v>5469</v>
      </c>
      <c r="BE685" s="71" t="s">
        <v>65</v>
      </c>
      <c r="BF685" s="71" t="s">
        <v>65</v>
      </c>
    </row>
    <row r="686" spans="2:58" x14ac:dyDescent="0.25">
      <c r="B686" s="71">
        <v>2025</v>
      </c>
      <c r="C686" s="71">
        <v>891780111</v>
      </c>
      <c r="D686" s="71" t="s">
        <v>63</v>
      </c>
      <c r="E686" s="102" t="s">
        <v>5468</v>
      </c>
      <c r="F686" s="72" t="s">
        <v>5467</v>
      </c>
      <c r="G686" s="72">
        <v>0</v>
      </c>
      <c r="H686" s="72" t="s">
        <v>71</v>
      </c>
      <c r="I686" s="72" t="s">
        <v>2884</v>
      </c>
      <c r="J686" s="104" t="s">
        <v>81</v>
      </c>
      <c r="K686" s="75" t="s">
        <v>3703</v>
      </c>
      <c r="L686" s="76">
        <v>11361600</v>
      </c>
      <c r="M686" s="72" t="s">
        <v>66</v>
      </c>
      <c r="N686" s="75" t="s">
        <v>5466</v>
      </c>
      <c r="O686" s="75">
        <v>85151605</v>
      </c>
      <c r="P686" s="75">
        <v>1707</v>
      </c>
      <c r="Q686" s="78">
        <v>45870</v>
      </c>
      <c r="R686" s="75">
        <v>7490134800</v>
      </c>
      <c r="S686" s="78">
        <v>45882</v>
      </c>
      <c r="T686" s="76">
        <v>11361600</v>
      </c>
      <c r="U686" s="76">
        <v>28081</v>
      </c>
      <c r="V686" s="72" t="s">
        <v>65</v>
      </c>
      <c r="W686" s="76">
        <v>1082939683</v>
      </c>
      <c r="X686" s="104" t="s">
        <v>2881</v>
      </c>
      <c r="Y686" s="78">
        <v>45882</v>
      </c>
      <c r="Z686" s="78">
        <v>45882</v>
      </c>
      <c r="AA686" s="78" t="s">
        <v>73</v>
      </c>
      <c r="AB686" s="78">
        <v>45991</v>
      </c>
      <c r="AC686" s="102">
        <f t="shared" si="60"/>
        <v>109</v>
      </c>
      <c r="AD686" s="72">
        <v>0</v>
      </c>
      <c r="AE686" s="76">
        <v>0</v>
      </c>
      <c r="AF686" s="72">
        <v>0</v>
      </c>
      <c r="AG686" s="79" t="s">
        <v>73</v>
      </c>
      <c r="AH686" s="102">
        <f t="shared" si="61"/>
        <v>0</v>
      </c>
      <c r="AI686" s="72">
        <v>0</v>
      </c>
      <c r="AJ686" s="76">
        <v>0</v>
      </c>
      <c r="AK686" s="72" t="s">
        <v>73</v>
      </c>
      <c r="AL686" s="80" t="s">
        <v>73</v>
      </c>
      <c r="AM686" s="72">
        <v>0</v>
      </c>
      <c r="AN686" s="80" t="s">
        <v>73</v>
      </c>
      <c r="AO686" s="80" t="s">
        <v>73</v>
      </c>
      <c r="AP686" s="80" t="s">
        <v>73</v>
      </c>
      <c r="AQ686" s="102">
        <f t="shared" si="62"/>
        <v>0</v>
      </c>
      <c r="AR686" s="102">
        <f t="shared" si="63"/>
        <v>11361600</v>
      </c>
      <c r="AS686" s="72" t="s">
        <v>319</v>
      </c>
      <c r="AT686" s="76">
        <v>0</v>
      </c>
      <c r="AU686" s="72" t="s">
        <v>319</v>
      </c>
      <c r="AV686" s="76">
        <v>0</v>
      </c>
      <c r="AW686" s="81" t="s">
        <v>73</v>
      </c>
      <c r="AX686" s="82">
        <v>0</v>
      </c>
      <c r="AY686" s="143">
        <f t="shared" si="64"/>
        <v>11361600</v>
      </c>
      <c r="AZ686" s="84">
        <f t="shared" si="65"/>
        <v>0</v>
      </c>
      <c r="BA686" s="85">
        <v>0</v>
      </c>
      <c r="BB686" s="81" t="s">
        <v>73</v>
      </c>
      <c r="BC686" s="72" t="s">
        <v>123</v>
      </c>
      <c r="BD686" s="289" t="s">
        <v>5465</v>
      </c>
      <c r="BE686" s="71" t="s">
        <v>65</v>
      </c>
      <c r="BF686" s="71" t="s">
        <v>65</v>
      </c>
    </row>
    <row r="687" spans="2:58" x14ac:dyDescent="0.25">
      <c r="B687" s="71">
        <v>2025</v>
      </c>
      <c r="C687" s="71">
        <v>891780111</v>
      </c>
      <c r="D687" s="71" t="s">
        <v>63</v>
      </c>
      <c r="E687" s="102" t="s">
        <v>5464</v>
      </c>
      <c r="F687" s="72" t="s">
        <v>5463</v>
      </c>
      <c r="G687" s="72">
        <v>0</v>
      </c>
      <c r="H687" s="72" t="s">
        <v>71</v>
      </c>
      <c r="I687" s="72" t="s">
        <v>2884</v>
      </c>
      <c r="J687" s="104" t="s">
        <v>81</v>
      </c>
      <c r="K687" s="75" t="s">
        <v>4317</v>
      </c>
      <c r="L687" s="76">
        <v>11361600</v>
      </c>
      <c r="M687" s="72" t="s">
        <v>66</v>
      </c>
      <c r="N687" s="75" t="s">
        <v>5462</v>
      </c>
      <c r="O687" s="75">
        <v>1083023026</v>
      </c>
      <c r="P687" s="75">
        <v>1707</v>
      </c>
      <c r="Q687" s="78">
        <v>45870</v>
      </c>
      <c r="R687" s="75">
        <v>7490134800</v>
      </c>
      <c r="S687" s="78">
        <v>45882</v>
      </c>
      <c r="T687" s="76">
        <v>11361600</v>
      </c>
      <c r="U687" s="76">
        <v>28080</v>
      </c>
      <c r="V687" s="72" t="s">
        <v>65</v>
      </c>
      <c r="W687" s="76">
        <v>1082939683</v>
      </c>
      <c r="X687" s="104" t="s">
        <v>2881</v>
      </c>
      <c r="Y687" s="78">
        <v>45882</v>
      </c>
      <c r="Z687" s="78">
        <v>45882</v>
      </c>
      <c r="AA687" s="78" t="s">
        <v>73</v>
      </c>
      <c r="AB687" s="78">
        <v>45991</v>
      </c>
      <c r="AC687" s="102">
        <f t="shared" si="60"/>
        <v>109</v>
      </c>
      <c r="AD687" s="72">
        <v>0</v>
      </c>
      <c r="AE687" s="76">
        <v>0</v>
      </c>
      <c r="AF687" s="72">
        <v>0</v>
      </c>
      <c r="AG687" s="79" t="s">
        <v>73</v>
      </c>
      <c r="AH687" s="102">
        <f t="shared" si="61"/>
        <v>0</v>
      </c>
      <c r="AI687" s="72">
        <v>0</v>
      </c>
      <c r="AJ687" s="76">
        <v>0</v>
      </c>
      <c r="AK687" s="72" t="s">
        <v>73</v>
      </c>
      <c r="AL687" s="80" t="s">
        <v>73</v>
      </c>
      <c r="AM687" s="72">
        <v>0</v>
      </c>
      <c r="AN687" s="80" t="s">
        <v>73</v>
      </c>
      <c r="AO687" s="80" t="s">
        <v>73</v>
      </c>
      <c r="AP687" s="80" t="s">
        <v>73</v>
      </c>
      <c r="AQ687" s="102">
        <f t="shared" si="62"/>
        <v>0</v>
      </c>
      <c r="AR687" s="102">
        <f t="shared" si="63"/>
        <v>11361600</v>
      </c>
      <c r="AS687" s="72" t="s">
        <v>319</v>
      </c>
      <c r="AT687" s="76">
        <v>0</v>
      </c>
      <c r="AU687" s="72" t="s">
        <v>319</v>
      </c>
      <c r="AV687" s="76">
        <v>0</v>
      </c>
      <c r="AW687" s="81" t="s">
        <v>73</v>
      </c>
      <c r="AX687" s="82">
        <v>0</v>
      </c>
      <c r="AY687" s="143">
        <f t="shared" si="64"/>
        <v>11361600</v>
      </c>
      <c r="AZ687" s="84">
        <f t="shared" si="65"/>
        <v>0</v>
      </c>
      <c r="BA687" s="85">
        <v>0</v>
      </c>
      <c r="BB687" s="81" t="s">
        <v>73</v>
      </c>
      <c r="BC687" s="72" t="s">
        <v>123</v>
      </c>
      <c r="BD687" s="289" t="s">
        <v>5461</v>
      </c>
      <c r="BE687" s="71" t="s">
        <v>65</v>
      </c>
      <c r="BF687" s="71" t="s">
        <v>65</v>
      </c>
    </row>
    <row r="688" spans="2:58" x14ac:dyDescent="0.25">
      <c r="B688" s="71">
        <v>2025</v>
      </c>
      <c r="C688" s="71">
        <v>891780111</v>
      </c>
      <c r="D688" s="71" t="s">
        <v>63</v>
      </c>
      <c r="E688" s="102" t="s">
        <v>5460</v>
      </c>
      <c r="F688" s="72" t="s">
        <v>5459</v>
      </c>
      <c r="G688" s="72">
        <v>0</v>
      </c>
      <c r="H688" s="72" t="s">
        <v>71</v>
      </c>
      <c r="I688" s="72" t="s">
        <v>2884</v>
      </c>
      <c r="J688" s="104" t="s">
        <v>81</v>
      </c>
      <c r="K688" s="75" t="s">
        <v>5458</v>
      </c>
      <c r="L688" s="76">
        <v>7000000</v>
      </c>
      <c r="M688" s="72" t="s">
        <v>66</v>
      </c>
      <c r="N688" s="75" t="s">
        <v>5457</v>
      </c>
      <c r="O688" s="75">
        <v>1082868377</v>
      </c>
      <c r="P688" s="75">
        <v>1696</v>
      </c>
      <c r="Q688" s="78">
        <v>45866</v>
      </c>
      <c r="R688" s="75">
        <v>204000000</v>
      </c>
      <c r="S688" s="78">
        <v>45882</v>
      </c>
      <c r="T688" s="76">
        <v>7000000</v>
      </c>
      <c r="U688" s="76">
        <v>28076</v>
      </c>
      <c r="V688" s="72" t="s">
        <v>65</v>
      </c>
      <c r="W688" s="76">
        <v>85155333</v>
      </c>
      <c r="X688" s="104" t="s">
        <v>2931</v>
      </c>
      <c r="Y688" s="78">
        <v>45882</v>
      </c>
      <c r="Z688" s="78">
        <v>45882</v>
      </c>
      <c r="AA688" s="78" t="s">
        <v>73</v>
      </c>
      <c r="AB688" s="78">
        <v>45930</v>
      </c>
      <c r="AC688" s="102">
        <f t="shared" si="60"/>
        <v>48</v>
      </c>
      <c r="AD688" s="72">
        <v>0</v>
      </c>
      <c r="AE688" s="76">
        <v>0</v>
      </c>
      <c r="AF688" s="72">
        <v>0</v>
      </c>
      <c r="AG688" s="79" t="s">
        <v>73</v>
      </c>
      <c r="AH688" s="102">
        <f t="shared" si="61"/>
        <v>0</v>
      </c>
      <c r="AI688" s="72">
        <v>0</v>
      </c>
      <c r="AJ688" s="76">
        <v>0</v>
      </c>
      <c r="AK688" s="72" t="s">
        <v>73</v>
      </c>
      <c r="AL688" s="80" t="s">
        <v>73</v>
      </c>
      <c r="AM688" s="72">
        <v>0</v>
      </c>
      <c r="AN688" s="80" t="s">
        <v>73</v>
      </c>
      <c r="AO688" s="80" t="s">
        <v>73</v>
      </c>
      <c r="AP688" s="80" t="s">
        <v>73</v>
      </c>
      <c r="AQ688" s="102">
        <f t="shared" si="62"/>
        <v>0</v>
      </c>
      <c r="AR688" s="102">
        <f t="shared" si="63"/>
        <v>7000000</v>
      </c>
      <c r="AS688" s="72" t="s">
        <v>319</v>
      </c>
      <c r="AT688" s="76">
        <v>0</v>
      </c>
      <c r="AU688" s="72" t="s">
        <v>319</v>
      </c>
      <c r="AV688" s="76">
        <v>0</v>
      </c>
      <c r="AW688" s="81" t="s">
        <v>73</v>
      </c>
      <c r="AX688" s="82">
        <v>3500000</v>
      </c>
      <c r="AY688" s="143">
        <f t="shared" si="64"/>
        <v>3500000</v>
      </c>
      <c r="AZ688" s="84">
        <f t="shared" si="65"/>
        <v>0.5</v>
      </c>
      <c r="BA688" s="85">
        <v>1</v>
      </c>
      <c r="BB688" s="81" t="s">
        <v>73</v>
      </c>
      <c r="BC688" s="72" t="s">
        <v>208</v>
      </c>
      <c r="BD688" s="289" t="s">
        <v>5456</v>
      </c>
      <c r="BE688" s="71" t="s">
        <v>65</v>
      </c>
      <c r="BF688" s="71" t="s">
        <v>65</v>
      </c>
    </row>
    <row r="689" spans="2:58" x14ac:dyDescent="0.25">
      <c r="B689" s="71">
        <v>2025</v>
      </c>
      <c r="C689" s="71">
        <v>891780111</v>
      </c>
      <c r="D689" s="71" t="s">
        <v>63</v>
      </c>
      <c r="E689" s="102" t="s">
        <v>5455</v>
      </c>
      <c r="F689" s="72" t="s">
        <v>5454</v>
      </c>
      <c r="G689" s="72">
        <v>0</v>
      </c>
      <c r="H689" s="72" t="s">
        <v>71</v>
      </c>
      <c r="I689" s="72" t="s">
        <v>2884</v>
      </c>
      <c r="J689" s="104" t="s">
        <v>81</v>
      </c>
      <c r="K689" s="75" t="s">
        <v>3913</v>
      </c>
      <c r="L689" s="76">
        <v>11361600</v>
      </c>
      <c r="M689" s="72" t="s">
        <v>66</v>
      </c>
      <c r="N689" s="75" t="s">
        <v>5453</v>
      </c>
      <c r="O689" s="75">
        <v>1046266673</v>
      </c>
      <c r="P689" s="75">
        <v>1707</v>
      </c>
      <c r="Q689" s="78">
        <v>45870</v>
      </c>
      <c r="R689" s="75">
        <v>7490134800</v>
      </c>
      <c r="S689" s="78">
        <v>45882</v>
      </c>
      <c r="T689" s="76">
        <v>11361600</v>
      </c>
      <c r="U689" s="76">
        <v>28079</v>
      </c>
      <c r="V689" s="72" t="s">
        <v>65</v>
      </c>
      <c r="W689" s="76">
        <v>1082939683</v>
      </c>
      <c r="X689" s="104" t="s">
        <v>2881</v>
      </c>
      <c r="Y689" s="78">
        <v>45882</v>
      </c>
      <c r="Z689" s="78">
        <v>45882</v>
      </c>
      <c r="AA689" s="78" t="s">
        <v>73</v>
      </c>
      <c r="AB689" s="78">
        <v>45991</v>
      </c>
      <c r="AC689" s="102">
        <f t="shared" si="60"/>
        <v>109</v>
      </c>
      <c r="AD689" s="72">
        <v>0</v>
      </c>
      <c r="AE689" s="76">
        <v>0</v>
      </c>
      <c r="AF689" s="72">
        <v>0</v>
      </c>
      <c r="AG689" s="79" t="s">
        <v>73</v>
      </c>
      <c r="AH689" s="102">
        <f t="shared" si="61"/>
        <v>0</v>
      </c>
      <c r="AI689" s="72">
        <v>0</v>
      </c>
      <c r="AJ689" s="76">
        <v>0</v>
      </c>
      <c r="AK689" s="72" t="s">
        <v>73</v>
      </c>
      <c r="AL689" s="80" t="s">
        <v>73</v>
      </c>
      <c r="AM689" s="72">
        <v>0</v>
      </c>
      <c r="AN689" s="80" t="s">
        <v>73</v>
      </c>
      <c r="AO689" s="80" t="s">
        <v>73</v>
      </c>
      <c r="AP689" s="80" t="s">
        <v>73</v>
      </c>
      <c r="AQ689" s="102">
        <f t="shared" si="62"/>
        <v>0</v>
      </c>
      <c r="AR689" s="102">
        <f t="shared" si="63"/>
        <v>11361600</v>
      </c>
      <c r="AS689" s="72" t="s">
        <v>319</v>
      </c>
      <c r="AT689" s="76">
        <v>0</v>
      </c>
      <c r="AU689" s="72" t="s">
        <v>319</v>
      </c>
      <c r="AV689" s="76">
        <v>0</v>
      </c>
      <c r="AW689" s="81" t="s">
        <v>73</v>
      </c>
      <c r="AX689" s="82">
        <v>0</v>
      </c>
      <c r="AY689" s="143">
        <f t="shared" si="64"/>
        <v>11361600</v>
      </c>
      <c r="AZ689" s="84">
        <f t="shared" si="65"/>
        <v>0</v>
      </c>
      <c r="BA689" s="85">
        <v>0</v>
      </c>
      <c r="BB689" s="81" t="s">
        <v>73</v>
      </c>
      <c r="BC689" s="72" t="s">
        <v>123</v>
      </c>
      <c r="BD689" s="289" t="s">
        <v>5452</v>
      </c>
      <c r="BE689" s="71" t="s">
        <v>65</v>
      </c>
      <c r="BF689" s="71" t="s">
        <v>65</v>
      </c>
    </row>
    <row r="690" spans="2:58" x14ac:dyDescent="0.25">
      <c r="B690" s="71">
        <v>2025</v>
      </c>
      <c r="C690" s="71">
        <v>891780111</v>
      </c>
      <c r="D690" s="71" t="s">
        <v>63</v>
      </c>
      <c r="E690" s="102" t="s">
        <v>5451</v>
      </c>
      <c r="F690" s="72" t="s">
        <v>5450</v>
      </c>
      <c r="G690" s="72">
        <v>0</v>
      </c>
      <c r="H690" s="72" t="s">
        <v>71</v>
      </c>
      <c r="I690" s="72" t="s">
        <v>2884</v>
      </c>
      <c r="J690" s="104" t="s">
        <v>81</v>
      </c>
      <c r="K690" s="75" t="s">
        <v>5449</v>
      </c>
      <c r="L690" s="76">
        <v>11361600</v>
      </c>
      <c r="M690" s="72" t="s">
        <v>66</v>
      </c>
      <c r="N690" s="75" t="s">
        <v>5448</v>
      </c>
      <c r="O690" s="75">
        <v>32629979</v>
      </c>
      <c r="P690" s="75">
        <v>1707</v>
      </c>
      <c r="Q690" s="78">
        <v>45870</v>
      </c>
      <c r="R690" s="75">
        <v>7490134800</v>
      </c>
      <c r="S690" s="78">
        <v>45882</v>
      </c>
      <c r="T690" s="76">
        <v>11361600</v>
      </c>
      <c r="U690" s="76">
        <v>28078</v>
      </c>
      <c r="V690" s="72" t="s">
        <v>65</v>
      </c>
      <c r="W690" s="76">
        <v>1082939683</v>
      </c>
      <c r="X690" s="104" t="s">
        <v>2881</v>
      </c>
      <c r="Y690" s="78">
        <v>45882</v>
      </c>
      <c r="Z690" s="78">
        <v>45882</v>
      </c>
      <c r="AA690" s="78" t="s">
        <v>73</v>
      </c>
      <c r="AB690" s="78">
        <v>45991</v>
      </c>
      <c r="AC690" s="102">
        <f t="shared" si="60"/>
        <v>109</v>
      </c>
      <c r="AD690" s="72">
        <v>0</v>
      </c>
      <c r="AE690" s="76">
        <v>0</v>
      </c>
      <c r="AF690" s="72">
        <v>0</v>
      </c>
      <c r="AG690" s="79" t="s">
        <v>73</v>
      </c>
      <c r="AH690" s="102">
        <f t="shared" si="61"/>
        <v>0</v>
      </c>
      <c r="AI690" s="72">
        <v>0</v>
      </c>
      <c r="AJ690" s="76">
        <v>0</v>
      </c>
      <c r="AK690" s="72" t="s">
        <v>73</v>
      </c>
      <c r="AL690" s="80" t="s">
        <v>73</v>
      </c>
      <c r="AM690" s="72">
        <v>0</v>
      </c>
      <c r="AN690" s="80" t="s">
        <v>73</v>
      </c>
      <c r="AO690" s="80" t="s">
        <v>73</v>
      </c>
      <c r="AP690" s="80" t="s">
        <v>73</v>
      </c>
      <c r="AQ690" s="102">
        <f t="shared" si="62"/>
        <v>0</v>
      </c>
      <c r="AR690" s="102">
        <f t="shared" si="63"/>
        <v>11361600</v>
      </c>
      <c r="AS690" s="72" t="s">
        <v>319</v>
      </c>
      <c r="AT690" s="76">
        <v>0</v>
      </c>
      <c r="AU690" s="72" t="s">
        <v>319</v>
      </c>
      <c r="AV690" s="76">
        <v>0</v>
      </c>
      <c r="AW690" s="81" t="s">
        <v>73</v>
      </c>
      <c r="AX690" s="82">
        <v>0</v>
      </c>
      <c r="AY690" s="143">
        <f t="shared" si="64"/>
        <v>11361600</v>
      </c>
      <c r="AZ690" s="84">
        <f t="shared" si="65"/>
        <v>0</v>
      </c>
      <c r="BA690" s="85">
        <v>0</v>
      </c>
      <c r="BB690" s="81" t="s">
        <v>73</v>
      </c>
      <c r="BC690" s="72" t="s">
        <v>123</v>
      </c>
      <c r="BD690" s="289" t="s">
        <v>5447</v>
      </c>
      <c r="BE690" s="71" t="s">
        <v>65</v>
      </c>
      <c r="BF690" s="71" t="s">
        <v>65</v>
      </c>
    </row>
    <row r="691" spans="2:58" x14ac:dyDescent="0.25">
      <c r="B691" s="71">
        <v>2025</v>
      </c>
      <c r="C691" s="71">
        <v>891780111</v>
      </c>
      <c r="D691" s="71" t="s">
        <v>63</v>
      </c>
      <c r="E691" s="102" t="s">
        <v>5446</v>
      </c>
      <c r="F691" s="72" t="s">
        <v>5445</v>
      </c>
      <c r="G691" s="72">
        <v>0</v>
      </c>
      <c r="H691" s="72" t="s">
        <v>71</v>
      </c>
      <c r="I691" s="72" t="s">
        <v>2884</v>
      </c>
      <c r="J691" s="104" t="s">
        <v>81</v>
      </c>
      <c r="K691" s="75" t="s">
        <v>5444</v>
      </c>
      <c r="L691" s="76">
        <v>11361600</v>
      </c>
      <c r="M691" s="72" t="s">
        <v>66</v>
      </c>
      <c r="N691" s="75" t="s">
        <v>5443</v>
      </c>
      <c r="O691" s="75">
        <v>1082900434</v>
      </c>
      <c r="P691" s="75">
        <v>1707</v>
      </c>
      <c r="Q691" s="78">
        <v>45870</v>
      </c>
      <c r="R691" s="75">
        <v>7490134800</v>
      </c>
      <c r="S691" s="78">
        <v>45882</v>
      </c>
      <c r="T691" s="76">
        <v>11361600</v>
      </c>
      <c r="U691" s="76">
        <v>28091</v>
      </c>
      <c r="V691" s="72" t="s">
        <v>65</v>
      </c>
      <c r="W691" s="76">
        <v>1082939683</v>
      </c>
      <c r="X691" s="104" t="s">
        <v>2881</v>
      </c>
      <c r="Y691" s="78">
        <v>45882</v>
      </c>
      <c r="Z691" s="78">
        <v>45882</v>
      </c>
      <c r="AA691" s="78" t="s">
        <v>73</v>
      </c>
      <c r="AB691" s="78">
        <v>45991</v>
      </c>
      <c r="AC691" s="102">
        <f t="shared" si="60"/>
        <v>109</v>
      </c>
      <c r="AD691" s="72">
        <v>0</v>
      </c>
      <c r="AE691" s="76">
        <v>0</v>
      </c>
      <c r="AF691" s="72">
        <v>0</v>
      </c>
      <c r="AG691" s="79" t="s">
        <v>73</v>
      </c>
      <c r="AH691" s="102">
        <f t="shared" si="61"/>
        <v>0</v>
      </c>
      <c r="AI691" s="72">
        <v>0</v>
      </c>
      <c r="AJ691" s="76">
        <v>0</v>
      </c>
      <c r="AK691" s="72" t="s">
        <v>73</v>
      </c>
      <c r="AL691" s="80" t="s">
        <v>73</v>
      </c>
      <c r="AM691" s="72">
        <v>0</v>
      </c>
      <c r="AN691" s="80" t="s">
        <v>73</v>
      </c>
      <c r="AO691" s="80" t="s">
        <v>73</v>
      </c>
      <c r="AP691" s="80" t="s">
        <v>73</v>
      </c>
      <c r="AQ691" s="102">
        <f t="shared" si="62"/>
        <v>0</v>
      </c>
      <c r="AR691" s="102">
        <f t="shared" si="63"/>
        <v>11361600</v>
      </c>
      <c r="AS691" s="72" t="s">
        <v>319</v>
      </c>
      <c r="AT691" s="76">
        <v>0</v>
      </c>
      <c r="AU691" s="72" t="s">
        <v>319</v>
      </c>
      <c r="AV691" s="76">
        <v>0</v>
      </c>
      <c r="AW691" s="81" t="s">
        <v>73</v>
      </c>
      <c r="AX691" s="82">
        <v>0</v>
      </c>
      <c r="AY691" s="143">
        <f t="shared" si="64"/>
        <v>11361600</v>
      </c>
      <c r="AZ691" s="84">
        <f t="shared" si="65"/>
        <v>0</v>
      </c>
      <c r="BA691" s="85">
        <v>0</v>
      </c>
      <c r="BB691" s="81" t="s">
        <v>73</v>
      </c>
      <c r="BC691" s="72" t="s">
        <v>123</v>
      </c>
      <c r="BD691" s="289" t="s">
        <v>5442</v>
      </c>
      <c r="BE691" s="71" t="s">
        <v>65</v>
      </c>
      <c r="BF691" s="71" t="s">
        <v>65</v>
      </c>
    </row>
    <row r="692" spans="2:58" x14ac:dyDescent="0.25">
      <c r="B692" s="71">
        <v>2025</v>
      </c>
      <c r="C692" s="71">
        <v>891780111</v>
      </c>
      <c r="D692" s="71" t="s">
        <v>63</v>
      </c>
      <c r="E692" s="102" t="s">
        <v>5441</v>
      </c>
      <c r="F692" s="72" t="s">
        <v>5440</v>
      </c>
      <c r="G692" s="72">
        <v>0</v>
      </c>
      <c r="H692" s="72" t="s">
        <v>71</v>
      </c>
      <c r="I692" s="72" t="s">
        <v>2884</v>
      </c>
      <c r="J692" s="104" t="s">
        <v>81</v>
      </c>
      <c r="K692" s="75" t="s">
        <v>4487</v>
      </c>
      <c r="L692" s="76">
        <v>11361600</v>
      </c>
      <c r="M692" s="72" t="s">
        <v>66</v>
      </c>
      <c r="N692" s="75" t="s">
        <v>5439</v>
      </c>
      <c r="O692" s="75">
        <v>1082935502</v>
      </c>
      <c r="P692" s="75">
        <v>1707</v>
      </c>
      <c r="Q692" s="78">
        <v>45870</v>
      </c>
      <c r="R692" s="75">
        <v>7490134800</v>
      </c>
      <c r="S692" s="78">
        <v>45883</v>
      </c>
      <c r="T692" s="76">
        <v>11361600</v>
      </c>
      <c r="U692" s="76">
        <v>28150</v>
      </c>
      <c r="V692" s="72" t="s">
        <v>65</v>
      </c>
      <c r="W692" s="76">
        <v>1082939683</v>
      </c>
      <c r="X692" s="104" t="s">
        <v>2881</v>
      </c>
      <c r="Y692" s="78">
        <v>45883</v>
      </c>
      <c r="Z692" s="78">
        <v>45883</v>
      </c>
      <c r="AA692" s="78" t="s">
        <v>73</v>
      </c>
      <c r="AB692" s="78">
        <v>45991</v>
      </c>
      <c r="AC692" s="102">
        <f t="shared" si="60"/>
        <v>108</v>
      </c>
      <c r="AD692" s="72">
        <v>0</v>
      </c>
      <c r="AE692" s="76">
        <v>0</v>
      </c>
      <c r="AF692" s="72">
        <v>0</v>
      </c>
      <c r="AG692" s="79" t="s">
        <v>73</v>
      </c>
      <c r="AH692" s="102">
        <f t="shared" si="61"/>
        <v>0</v>
      </c>
      <c r="AI692" s="72">
        <v>0</v>
      </c>
      <c r="AJ692" s="76">
        <v>0</v>
      </c>
      <c r="AK692" s="72" t="s">
        <v>73</v>
      </c>
      <c r="AL692" s="80" t="s">
        <v>73</v>
      </c>
      <c r="AM692" s="72">
        <v>0</v>
      </c>
      <c r="AN692" s="80" t="s">
        <v>73</v>
      </c>
      <c r="AO692" s="80" t="s">
        <v>73</v>
      </c>
      <c r="AP692" s="80" t="s">
        <v>73</v>
      </c>
      <c r="AQ692" s="102">
        <f t="shared" si="62"/>
        <v>0</v>
      </c>
      <c r="AR692" s="102">
        <f t="shared" si="63"/>
        <v>11361600</v>
      </c>
      <c r="AS692" s="72" t="s">
        <v>319</v>
      </c>
      <c r="AT692" s="76">
        <v>0</v>
      </c>
      <c r="AU692" s="72" t="s">
        <v>319</v>
      </c>
      <c r="AV692" s="76">
        <v>0</v>
      </c>
      <c r="AW692" s="81" t="s">
        <v>73</v>
      </c>
      <c r="AX692" s="82">
        <v>0</v>
      </c>
      <c r="AY692" s="143">
        <f t="shared" si="64"/>
        <v>11361600</v>
      </c>
      <c r="AZ692" s="84">
        <f t="shared" si="65"/>
        <v>0</v>
      </c>
      <c r="BA692" s="85">
        <v>0</v>
      </c>
      <c r="BB692" s="81" t="s">
        <v>73</v>
      </c>
      <c r="BC692" s="72" t="s">
        <v>123</v>
      </c>
      <c r="BD692" s="289" t="s">
        <v>5438</v>
      </c>
      <c r="BE692" s="71" t="s">
        <v>65</v>
      </c>
      <c r="BF692" s="71" t="s">
        <v>65</v>
      </c>
    </row>
    <row r="693" spans="2:58" x14ac:dyDescent="0.25">
      <c r="B693" s="71">
        <v>2025</v>
      </c>
      <c r="C693" s="71">
        <v>891780111</v>
      </c>
      <c r="D693" s="71" t="s">
        <v>63</v>
      </c>
      <c r="E693" s="102" t="s">
        <v>5437</v>
      </c>
      <c r="F693" s="72" t="s">
        <v>5436</v>
      </c>
      <c r="G693" s="72">
        <v>0</v>
      </c>
      <c r="H693" s="72" t="s">
        <v>71</v>
      </c>
      <c r="I693" s="72" t="s">
        <v>2884</v>
      </c>
      <c r="J693" s="104" t="s">
        <v>81</v>
      </c>
      <c r="K693" s="75" t="s">
        <v>3703</v>
      </c>
      <c r="L693" s="76">
        <v>11361600</v>
      </c>
      <c r="M693" s="72" t="s">
        <v>66</v>
      </c>
      <c r="N693" s="75" t="s">
        <v>5435</v>
      </c>
      <c r="O693" s="75">
        <v>84033346</v>
      </c>
      <c r="P693" s="75">
        <v>1707</v>
      </c>
      <c r="Q693" s="78">
        <v>45870</v>
      </c>
      <c r="R693" s="75">
        <v>7490134800</v>
      </c>
      <c r="S693" s="78">
        <v>45883</v>
      </c>
      <c r="T693" s="76">
        <v>11361600</v>
      </c>
      <c r="U693" s="76">
        <v>28149</v>
      </c>
      <c r="V693" s="72" t="s">
        <v>65</v>
      </c>
      <c r="W693" s="76">
        <v>1082939683</v>
      </c>
      <c r="X693" s="104" t="s">
        <v>2881</v>
      </c>
      <c r="Y693" s="78">
        <v>45883</v>
      </c>
      <c r="Z693" s="78">
        <v>45883</v>
      </c>
      <c r="AA693" s="78" t="s">
        <v>73</v>
      </c>
      <c r="AB693" s="78">
        <v>45991</v>
      </c>
      <c r="AC693" s="102">
        <f t="shared" si="60"/>
        <v>108</v>
      </c>
      <c r="AD693" s="72">
        <v>0</v>
      </c>
      <c r="AE693" s="76">
        <v>0</v>
      </c>
      <c r="AF693" s="72">
        <v>0</v>
      </c>
      <c r="AG693" s="79" t="s">
        <v>73</v>
      </c>
      <c r="AH693" s="102">
        <f t="shared" si="61"/>
        <v>0</v>
      </c>
      <c r="AI693" s="72">
        <v>0</v>
      </c>
      <c r="AJ693" s="76">
        <v>0</v>
      </c>
      <c r="AK693" s="72" t="s">
        <v>73</v>
      </c>
      <c r="AL693" s="80" t="s">
        <v>73</v>
      </c>
      <c r="AM693" s="72">
        <v>0</v>
      </c>
      <c r="AN693" s="80" t="s">
        <v>73</v>
      </c>
      <c r="AO693" s="80" t="s">
        <v>73</v>
      </c>
      <c r="AP693" s="80" t="s">
        <v>73</v>
      </c>
      <c r="AQ693" s="102">
        <f t="shared" si="62"/>
        <v>0</v>
      </c>
      <c r="AR693" s="102">
        <f t="shared" si="63"/>
        <v>11361600</v>
      </c>
      <c r="AS693" s="72" t="s">
        <v>319</v>
      </c>
      <c r="AT693" s="76">
        <v>0</v>
      </c>
      <c r="AU693" s="72" t="s">
        <v>319</v>
      </c>
      <c r="AV693" s="76">
        <v>0</v>
      </c>
      <c r="AW693" s="81" t="s">
        <v>73</v>
      </c>
      <c r="AX693" s="82">
        <v>0</v>
      </c>
      <c r="AY693" s="143">
        <f t="shared" si="64"/>
        <v>11361600</v>
      </c>
      <c r="AZ693" s="84">
        <f t="shared" si="65"/>
        <v>0</v>
      </c>
      <c r="BA693" s="85">
        <v>0</v>
      </c>
      <c r="BB693" s="81" t="s">
        <v>73</v>
      </c>
      <c r="BC693" s="72" t="s">
        <v>123</v>
      </c>
      <c r="BD693" s="289" t="s">
        <v>5434</v>
      </c>
      <c r="BE693" s="71" t="s">
        <v>65</v>
      </c>
      <c r="BF693" s="71" t="s">
        <v>65</v>
      </c>
    </row>
    <row r="694" spans="2:58" x14ac:dyDescent="0.25">
      <c r="B694" s="71">
        <v>2025</v>
      </c>
      <c r="C694" s="71">
        <v>891780111</v>
      </c>
      <c r="D694" s="71" t="s">
        <v>63</v>
      </c>
      <c r="E694" s="102" t="s">
        <v>5433</v>
      </c>
      <c r="F694" s="72" t="s">
        <v>5432</v>
      </c>
      <c r="G694" s="72">
        <v>0</v>
      </c>
      <c r="H694" s="72" t="s">
        <v>71</v>
      </c>
      <c r="I694" s="72" t="s">
        <v>2884</v>
      </c>
      <c r="J694" s="104" t="s">
        <v>81</v>
      </c>
      <c r="K694" s="75" t="s">
        <v>3913</v>
      </c>
      <c r="L694" s="76">
        <v>11361600</v>
      </c>
      <c r="M694" s="72" t="s">
        <v>66</v>
      </c>
      <c r="N694" s="75" t="s">
        <v>5431</v>
      </c>
      <c r="O694" s="75">
        <v>3983716</v>
      </c>
      <c r="P694" s="75">
        <v>1707</v>
      </c>
      <c r="Q694" s="78">
        <v>45870</v>
      </c>
      <c r="R694" s="75">
        <v>7490134800</v>
      </c>
      <c r="S694" s="78">
        <v>45883</v>
      </c>
      <c r="T694" s="76">
        <v>11361600</v>
      </c>
      <c r="U694" s="76">
        <v>28172</v>
      </c>
      <c r="V694" s="72" t="s">
        <v>65</v>
      </c>
      <c r="W694" s="76">
        <v>1082939683</v>
      </c>
      <c r="X694" s="104" t="s">
        <v>2881</v>
      </c>
      <c r="Y694" s="78">
        <v>45883</v>
      </c>
      <c r="Z694" s="78">
        <v>45883</v>
      </c>
      <c r="AA694" s="78" t="s">
        <v>73</v>
      </c>
      <c r="AB694" s="78">
        <v>45991</v>
      </c>
      <c r="AC694" s="102">
        <f t="shared" si="60"/>
        <v>108</v>
      </c>
      <c r="AD694" s="72">
        <v>0</v>
      </c>
      <c r="AE694" s="76">
        <v>0</v>
      </c>
      <c r="AF694" s="72">
        <v>0</v>
      </c>
      <c r="AG694" s="79" t="s">
        <v>73</v>
      </c>
      <c r="AH694" s="102">
        <f t="shared" si="61"/>
        <v>0</v>
      </c>
      <c r="AI694" s="72">
        <v>0</v>
      </c>
      <c r="AJ694" s="76">
        <v>0</v>
      </c>
      <c r="AK694" s="72" t="s">
        <v>73</v>
      </c>
      <c r="AL694" s="80" t="s">
        <v>73</v>
      </c>
      <c r="AM694" s="72">
        <v>0</v>
      </c>
      <c r="AN694" s="80" t="s">
        <v>73</v>
      </c>
      <c r="AO694" s="80" t="s">
        <v>73</v>
      </c>
      <c r="AP694" s="80" t="s">
        <v>73</v>
      </c>
      <c r="AQ694" s="102">
        <f t="shared" si="62"/>
        <v>0</v>
      </c>
      <c r="AR694" s="102">
        <f t="shared" si="63"/>
        <v>11361600</v>
      </c>
      <c r="AS694" s="72" t="s">
        <v>319</v>
      </c>
      <c r="AT694" s="76">
        <v>0</v>
      </c>
      <c r="AU694" s="72" t="s">
        <v>319</v>
      </c>
      <c r="AV694" s="76">
        <v>0</v>
      </c>
      <c r="AW694" s="81" t="s">
        <v>73</v>
      </c>
      <c r="AX694" s="82">
        <v>0</v>
      </c>
      <c r="AY694" s="143">
        <f t="shared" si="64"/>
        <v>11361600</v>
      </c>
      <c r="AZ694" s="84">
        <f t="shared" si="65"/>
        <v>0</v>
      </c>
      <c r="BA694" s="85">
        <v>0</v>
      </c>
      <c r="BB694" s="81" t="s">
        <v>73</v>
      </c>
      <c r="BC694" s="72" t="s">
        <v>123</v>
      </c>
      <c r="BD694" s="289" t="s">
        <v>5430</v>
      </c>
      <c r="BE694" s="71" t="s">
        <v>65</v>
      </c>
      <c r="BF694" s="71" t="s">
        <v>65</v>
      </c>
    </row>
    <row r="695" spans="2:58" x14ac:dyDescent="0.25">
      <c r="B695" s="71">
        <v>2025</v>
      </c>
      <c r="C695" s="71">
        <v>891780111</v>
      </c>
      <c r="D695" s="71" t="s">
        <v>63</v>
      </c>
      <c r="E695" s="102" t="s">
        <v>5429</v>
      </c>
      <c r="F695" s="72" t="s">
        <v>5428</v>
      </c>
      <c r="G695" s="72">
        <v>0</v>
      </c>
      <c r="H695" s="72" t="s">
        <v>71</v>
      </c>
      <c r="I695" s="72" t="s">
        <v>2884</v>
      </c>
      <c r="J695" s="104" t="s">
        <v>81</v>
      </c>
      <c r="K695" s="75" t="s">
        <v>5427</v>
      </c>
      <c r="L695" s="76">
        <v>23400000</v>
      </c>
      <c r="M695" s="72" t="s">
        <v>66</v>
      </c>
      <c r="N695" s="75" t="s">
        <v>5426</v>
      </c>
      <c r="O695" s="75">
        <v>1082914232</v>
      </c>
      <c r="P695" s="75">
        <v>1674</v>
      </c>
      <c r="Q695" s="78">
        <v>45862</v>
      </c>
      <c r="R695" s="75">
        <v>2142840000</v>
      </c>
      <c r="S695" s="78">
        <v>45883</v>
      </c>
      <c r="T695" s="76">
        <v>23400000</v>
      </c>
      <c r="U695" s="76">
        <v>28170</v>
      </c>
      <c r="V695" s="72" t="s">
        <v>65</v>
      </c>
      <c r="W695" s="76">
        <v>1082939683</v>
      </c>
      <c r="X695" s="104" t="s">
        <v>2881</v>
      </c>
      <c r="Y695" s="78">
        <v>45883</v>
      </c>
      <c r="Z695" s="78">
        <v>45883</v>
      </c>
      <c r="AA695" s="78" t="s">
        <v>73</v>
      </c>
      <c r="AB695" s="78">
        <v>46003</v>
      </c>
      <c r="AC695" s="102">
        <f t="shared" si="60"/>
        <v>120</v>
      </c>
      <c r="AD695" s="72">
        <v>0</v>
      </c>
      <c r="AE695" s="76">
        <v>0</v>
      </c>
      <c r="AF695" s="72">
        <v>0</v>
      </c>
      <c r="AG695" s="79" t="s">
        <v>73</v>
      </c>
      <c r="AH695" s="102">
        <f t="shared" si="61"/>
        <v>0</v>
      </c>
      <c r="AI695" s="72">
        <v>0</v>
      </c>
      <c r="AJ695" s="76">
        <v>0</v>
      </c>
      <c r="AK695" s="72" t="s">
        <v>73</v>
      </c>
      <c r="AL695" s="80" t="s">
        <v>73</v>
      </c>
      <c r="AM695" s="72">
        <v>0</v>
      </c>
      <c r="AN695" s="80" t="s">
        <v>73</v>
      </c>
      <c r="AO695" s="80" t="s">
        <v>73</v>
      </c>
      <c r="AP695" s="80" t="s">
        <v>73</v>
      </c>
      <c r="AQ695" s="102">
        <f t="shared" si="62"/>
        <v>0</v>
      </c>
      <c r="AR695" s="102">
        <f t="shared" si="63"/>
        <v>23400000</v>
      </c>
      <c r="AS695" s="72" t="s">
        <v>319</v>
      </c>
      <c r="AT695" s="76">
        <v>0</v>
      </c>
      <c r="AU695" s="72" t="s">
        <v>319</v>
      </c>
      <c r="AV695" s="76">
        <v>0</v>
      </c>
      <c r="AW695" s="81" t="s">
        <v>73</v>
      </c>
      <c r="AX695" s="82">
        <v>0</v>
      </c>
      <c r="AY695" s="143">
        <f t="shared" si="64"/>
        <v>23400000</v>
      </c>
      <c r="AZ695" s="84">
        <f t="shared" si="65"/>
        <v>0</v>
      </c>
      <c r="BA695" s="85">
        <v>0</v>
      </c>
      <c r="BB695" s="81" t="s">
        <v>73</v>
      </c>
      <c r="BC695" s="72" t="s">
        <v>123</v>
      </c>
      <c r="BD695" s="289" t="s">
        <v>5425</v>
      </c>
      <c r="BE695" s="71" t="s">
        <v>65</v>
      </c>
      <c r="BF695" s="71" t="s">
        <v>65</v>
      </c>
    </row>
    <row r="696" spans="2:58" x14ac:dyDescent="0.25">
      <c r="B696" s="71">
        <v>2025</v>
      </c>
      <c r="C696" s="71">
        <v>891780111</v>
      </c>
      <c r="D696" s="71" t="s">
        <v>63</v>
      </c>
      <c r="E696" s="102" t="s">
        <v>5424</v>
      </c>
      <c r="F696" s="72" t="s">
        <v>5423</v>
      </c>
      <c r="G696" s="72">
        <v>0</v>
      </c>
      <c r="H696" s="72" t="s">
        <v>71</v>
      </c>
      <c r="I696" s="72" t="s">
        <v>2884</v>
      </c>
      <c r="J696" s="104" t="s">
        <v>81</v>
      </c>
      <c r="K696" s="75" t="s">
        <v>3703</v>
      </c>
      <c r="L696" s="76">
        <v>11361600</v>
      </c>
      <c r="M696" s="72" t="s">
        <v>66</v>
      </c>
      <c r="N696" s="75" t="s">
        <v>5422</v>
      </c>
      <c r="O696" s="75">
        <v>1002371564</v>
      </c>
      <c r="P696" s="75">
        <v>1707</v>
      </c>
      <c r="Q696" s="78">
        <v>45870</v>
      </c>
      <c r="R696" s="75">
        <v>7490134800</v>
      </c>
      <c r="S696" s="78">
        <v>45883</v>
      </c>
      <c r="T696" s="76">
        <v>11361600</v>
      </c>
      <c r="U696" s="76">
        <v>28148</v>
      </c>
      <c r="V696" s="72" t="s">
        <v>65</v>
      </c>
      <c r="W696" s="76">
        <v>1082939683</v>
      </c>
      <c r="X696" s="104" t="s">
        <v>2881</v>
      </c>
      <c r="Y696" s="78">
        <v>45883</v>
      </c>
      <c r="Z696" s="78">
        <v>45883</v>
      </c>
      <c r="AA696" s="78" t="s">
        <v>73</v>
      </c>
      <c r="AB696" s="78">
        <v>45991</v>
      </c>
      <c r="AC696" s="102">
        <f t="shared" si="60"/>
        <v>108</v>
      </c>
      <c r="AD696" s="72">
        <v>0</v>
      </c>
      <c r="AE696" s="76">
        <v>0</v>
      </c>
      <c r="AF696" s="72">
        <v>0</v>
      </c>
      <c r="AG696" s="79" t="s">
        <v>73</v>
      </c>
      <c r="AH696" s="102">
        <f t="shared" si="61"/>
        <v>0</v>
      </c>
      <c r="AI696" s="72">
        <v>0</v>
      </c>
      <c r="AJ696" s="76">
        <v>0</v>
      </c>
      <c r="AK696" s="72" t="s">
        <v>73</v>
      </c>
      <c r="AL696" s="80" t="s">
        <v>73</v>
      </c>
      <c r="AM696" s="72">
        <v>0</v>
      </c>
      <c r="AN696" s="80" t="s">
        <v>73</v>
      </c>
      <c r="AO696" s="80" t="s">
        <v>73</v>
      </c>
      <c r="AP696" s="80" t="s">
        <v>73</v>
      </c>
      <c r="AQ696" s="102">
        <f t="shared" si="62"/>
        <v>0</v>
      </c>
      <c r="AR696" s="102">
        <f t="shared" si="63"/>
        <v>11361600</v>
      </c>
      <c r="AS696" s="72" t="s">
        <v>319</v>
      </c>
      <c r="AT696" s="76">
        <v>0</v>
      </c>
      <c r="AU696" s="72" t="s">
        <v>319</v>
      </c>
      <c r="AV696" s="76">
        <v>0</v>
      </c>
      <c r="AW696" s="81" t="s">
        <v>73</v>
      </c>
      <c r="AX696" s="82">
        <v>0</v>
      </c>
      <c r="AY696" s="143">
        <f t="shared" si="64"/>
        <v>11361600</v>
      </c>
      <c r="AZ696" s="84">
        <f t="shared" si="65"/>
        <v>0</v>
      </c>
      <c r="BA696" s="85">
        <v>0</v>
      </c>
      <c r="BB696" s="81" t="s">
        <v>73</v>
      </c>
      <c r="BC696" s="72" t="s">
        <v>123</v>
      </c>
      <c r="BD696" s="289" t="s">
        <v>5421</v>
      </c>
      <c r="BE696" s="71" t="s">
        <v>65</v>
      </c>
      <c r="BF696" s="71" t="s">
        <v>65</v>
      </c>
    </row>
    <row r="697" spans="2:58" x14ac:dyDescent="0.25">
      <c r="B697" s="71">
        <v>2025</v>
      </c>
      <c r="C697" s="71">
        <v>891780111</v>
      </c>
      <c r="D697" s="71" t="s">
        <v>63</v>
      </c>
      <c r="E697" s="102" t="s">
        <v>5420</v>
      </c>
      <c r="F697" s="72" t="s">
        <v>5419</v>
      </c>
      <c r="G697" s="72">
        <v>0</v>
      </c>
      <c r="H697" s="72" t="s">
        <v>71</v>
      </c>
      <c r="I697" s="72" t="s">
        <v>2884</v>
      </c>
      <c r="J697" s="104" t="s">
        <v>81</v>
      </c>
      <c r="K697" s="75" t="s">
        <v>4239</v>
      </c>
      <c r="L697" s="76">
        <v>11361600</v>
      </c>
      <c r="M697" s="72" t="s">
        <v>66</v>
      </c>
      <c r="N697" s="75" t="s">
        <v>5418</v>
      </c>
      <c r="O697" s="75">
        <v>1052080027</v>
      </c>
      <c r="P697" s="75">
        <v>1707</v>
      </c>
      <c r="Q697" s="78">
        <v>45870</v>
      </c>
      <c r="R697" s="75">
        <v>7490134800</v>
      </c>
      <c r="S697" s="78">
        <v>45883</v>
      </c>
      <c r="T697" s="76">
        <v>11361600</v>
      </c>
      <c r="U697" s="76">
        <v>28147</v>
      </c>
      <c r="V697" s="72" t="s">
        <v>65</v>
      </c>
      <c r="W697" s="76">
        <v>1082939683</v>
      </c>
      <c r="X697" s="104" t="s">
        <v>2881</v>
      </c>
      <c r="Y697" s="78">
        <v>45883</v>
      </c>
      <c r="Z697" s="78">
        <v>45883</v>
      </c>
      <c r="AA697" s="78" t="s">
        <v>73</v>
      </c>
      <c r="AB697" s="78">
        <v>45991</v>
      </c>
      <c r="AC697" s="102">
        <f t="shared" si="60"/>
        <v>108</v>
      </c>
      <c r="AD697" s="72">
        <v>0</v>
      </c>
      <c r="AE697" s="76">
        <v>0</v>
      </c>
      <c r="AF697" s="72">
        <v>0</v>
      </c>
      <c r="AG697" s="79" t="s">
        <v>73</v>
      </c>
      <c r="AH697" s="102">
        <f t="shared" si="61"/>
        <v>0</v>
      </c>
      <c r="AI697" s="72">
        <v>0</v>
      </c>
      <c r="AJ697" s="76">
        <v>0</v>
      </c>
      <c r="AK697" s="72" t="s">
        <v>73</v>
      </c>
      <c r="AL697" s="80" t="s">
        <v>73</v>
      </c>
      <c r="AM697" s="72">
        <v>0</v>
      </c>
      <c r="AN697" s="80" t="s">
        <v>73</v>
      </c>
      <c r="AO697" s="80" t="s">
        <v>73</v>
      </c>
      <c r="AP697" s="80" t="s">
        <v>73</v>
      </c>
      <c r="AQ697" s="102">
        <f t="shared" si="62"/>
        <v>0</v>
      </c>
      <c r="AR697" s="102">
        <f t="shared" si="63"/>
        <v>11361600</v>
      </c>
      <c r="AS697" s="72" t="s">
        <v>319</v>
      </c>
      <c r="AT697" s="76">
        <v>0</v>
      </c>
      <c r="AU697" s="72" t="s">
        <v>319</v>
      </c>
      <c r="AV697" s="76">
        <v>0</v>
      </c>
      <c r="AW697" s="81" t="s">
        <v>73</v>
      </c>
      <c r="AX697" s="82">
        <v>0</v>
      </c>
      <c r="AY697" s="143">
        <f t="shared" si="64"/>
        <v>11361600</v>
      </c>
      <c r="AZ697" s="84">
        <f t="shared" si="65"/>
        <v>0</v>
      </c>
      <c r="BA697" s="85">
        <v>0</v>
      </c>
      <c r="BB697" s="81" t="s">
        <v>73</v>
      </c>
      <c r="BC697" s="72" t="s">
        <v>123</v>
      </c>
      <c r="BD697" s="289" t="s">
        <v>5417</v>
      </c>
      <c r="BE697" s="71" t="s">
        <v>65</v>
      </c>
      <c r="BF697" s="71" t="s">
        <v>65</v>
      </c>
    </row>
    <row r="698" spans="2:58" x14ac:dyDescent="0.25">
      <c r="B698" s="71">
        <v>2025</v>
      </c>
      <c r="C698" s="71">
        <v>891780111</v>
      </c>
      <c r="D698" s="71" t="s">
        <v>63</v>
      </c>
      <c r="E698" s="102" t="s">
        <v>5416</v>
      </c>
      <c r="F698" s="72" t="s">
        <v>5415</v>
      </c>
      <c r="G698" s="72">
        <v>0</v>
      </c>
      <c r="H698" s="72" t="s">
        <v>71</v>
      </c>
      <c r="I698" s="72" t="s">
        <v>2884</v>
      </c>
      <c r="J698" s="104" t="s">
        <v>81</v>
      </c>
      <c r="K698" s="75" t="s">
        <v>2895</v>
      </c>
      <c r="L698" s="76">
        <v>11361600</v>
      </c>
      <c r="M698" s="72" t="s">
        <v>66</v>
      </c>
      <c r="N698" s="75" t="s">
        <v>5414</v>
      </c>
      <c r="O698" s="75">
        <v>19790877</v>
      </c>
      <c r="P698" s="75">
        <v>1707</v>
      </c>
      <c r="Q698" s="78">
        <v>45870</v>
      </c>
      <c r="R698" s="75">
        <v>7490134800</v>
      </c>
      <c r="S698" s="78">
        <v>45883</v>
      </c>
      <c r="T698" s="76">
        <v>11361600</v>
      </c>
      <c r="U698" s="76">
        <v>28146</v>
      </c>
      <c r="V698" s="72" t="s">
        <v>65</v>
      </c>
      <c r="W698" s="76">
        <v>1082939683</v>
      </c>
      <c r="X698" s="104" t="s">
        <v>2881</v>
      </c>
      <c r="Y698" s="78">
        <v>45883</v>
      </c>
      <c r="Z698" s="78">
        <v>45883</v>
      </c>
      <c r="AA698" s="78" t="s">
        <v>73</v>
      </c>
      <c r="AB698" s="78">
        <v>45991</v>
      </c>
      <c r="AC698" s="102">
        <f t="shared" si="60"/>
        <v>108</v>
      </c>
      <c r="AD698" s="72">
        <v>0</v>
      </c>
      <c r="AE698" s="76">
        <v>0</v>
      </c>
      <c r="AF698" s="72">
        <v>0</v>
      </c>
      <c r="AG698" s="79" t="s">
        <v>73</v>
      </c>
      <c r="AH698" s="102">
        <f t="shared" si="61"/>
        <v>0</v>
      </c>
      <c r="AI698" s="72">
        <v>0</v>
      </c>
      <c r="AJ698" s="76">
        <v>0</v>
      </c>
      <c r="AK698" s="72" t="s">
        <v>73</v>
      </c>
      <c r="AL698" s="80" t="s">
        <v>73</v>
      </c>
      <c r="AM698" s="72">
        <v>0</v>
      </c>
      <c r="AN698" s="80" t="s">
        <v>73</v>
      </c>
      <c r="AO698" s="80" t="s">
        <v>73</v>
      </c>
      <c r="AP698" s="80" t="s">
        <v>73</v>
      </c>
      <c r="AQ698" s="102">
        <f t="shared" si="62"/>
        <v>0</v>
      </c>
      <c r="AR698" s="102">
        <f t="shared" si="63"/>
        <v>11361600</v>
      </c>
      <c r="AS698" s="72" t="s">
        <v>319</v>
      </c>
      <c r="AT698" s="76">
        <v>0</v>
      </c>
      <c r="AU698" s="72" t="s">
        <v>319</v>
      </c>
      <c r="AV698" s="76">
        <v>0</v>
      </c>
      <c r="AW698" s="81" t="s">
        <v>73</v>
      </c>
      <c r="AX698" s="82">
        <v>0</v>
      </c>
      <c r="AY698" s="143">
        <f t="shared" si="64"/>
        <v>11361600</v>
      </c>
      <c r="AZ698" s="84">
        <f t="shared" si="65"/>
        <v>0</v>
      </c>
      <c r="BA698" s="85">
        <v>0</v>
      </c>
      <c r="BB698" s="81" t="s">
        <v>73</v>
      </c>
      <c r="BC698" s="72" t="s">
        <v>123</v>
      </c>
      <c r="BD698" s="289" t="s">
        <v>5413</v>
      </c>
      <c r="BE698" s="71" t="s">
        <v>65</v>
      </c>
      <c r="BF698" s="71" t="s">
        <v>65</v>
      </c>
    </row>
    <row r="699" spans="2:58" x14ac:dyDescent="0.25">
      <c r="B699" s="71">
        <v>2025</v>
      </c>
      <c r="C699" s="71">
        <v>891780111</v>
      </c>
      <c r="D699" s="71" t="s">
        <v>63</v>
      </c>
      <c r="E699" s="102" t="s">
        <v>5412</v>
      </c>
      <c r="F699" s="72" t="s">
        <v>5411</v>
      </c>
      <c r="G699" s="72">
        <v>0</v>
      </c>
      <c r="H699" s="72" t="s">
        <v>71</v>
      </c>
      <c r="I699" s="72" t="s">
        <v>2884</v>
      </c>
      <c r="J699" s="104" t="s">
        <v>81</v>
      </c>
      <c r="K699" s="75" t="s">
        <v>3414</v>
      </c>
      <c r="L699" s="76">
        <v>11361600</v>
      </c>
      <c r="M699" s="72" t="s">
        <v>66</v>
      </c>
      <c r="N699" s="75" t="s">
        <v>5410</v>
      </c>
      <c r="O699" s="75">
        <v>1043003633</v>
      </c>
      <c r="P699" s="75">
        <v>1707</v>
      </c>
      <c r="Q699" s="78">
        <v>45870</v>
      </c>
      <c r="R699" s="75">
        <v>7490134800</v>
      </c>
      <c r="S699" s="78">
        <v>45883</v>
      </c>
      <c r="T699" s="76">
        <v>11361600</v>
      </c>
      <c r="U699" s="76">
        <v>28133</v>
      </c>
      <c r="V699" s="72" t="s">
        <v>65</v>
      </c>
      <c r="W699" s="76">
        <v>1082939683</v>
      </c>
      <c r="X699" s="104" t="s">
        <v>2881</v>
      </c>
      <c r="Y699" s="78">
        <v>45883</v>
      </c>
      <c r="Z699" s="78">
        <v>45883</v>
      </c>
      <c r="AA699" s="78" t="s">
        <v>73</v>
      </c>
      <c r="AB699" s="78">
        <v>45991</v>
      </c>
      <c r="AC699" s="102">
        <f t="shared" si="60"/>
        <v>108</v>
      </c>
      <c r="AD699" s="72">
        <v>0</v>
      </c>
      <c r="AE699" s="76">
        <v>0</v>
      </c>
      <c r="AF699" s="72">
        <v>0</v>
      </c>
      <c r="AG699" s="79" t="s">
        <v>73</v>
      </c>
      <c r="AH699" s="102">
        <f t="shared" si="61"/>
        <v>0</v>
      </c>
      <c r="AI699" s="72">
        <v>0</v>
      </c>
      <c r="AJ699" s="76">
        <v>0</v>
      </c>
      <c r="AK699" s="72" t="s">
        <v>73</v>
      </c>
      <c r="AL699" s="80" t="s">
        <v>73</v>
      </c>
      <c r="AM699" s="72">
        <v>0</v>
      </c>
      <c r="AN699" s="80" t="s">
        <v>73</v>
      </c>
      <c r="AO699" s="80" t="s">
        <v>73</v>
      </c>
      <c r="AP699" s="80" t="s">
        <v>73</v>
      </c>
      <c r="AQ699" s="102">
        <f t="shared" si="62"/>
        <v>0</v>
      </c>
      <c r="AR699" s="102">
        <f t="shared" si="63"/>
        <v>11361600</v>
      </c>
      <c r="AS699" s="72" t="s">
        <v>319</v>
      </c>
      <c r="AT699" s="76">
        <v>0</v>
      </c>
      <c r="AU699" s="72" t="s">
        <v>319</v>
      </c>
      <c r="AV699" s="76">
        <v>0</v>
      </c>
      <c r="AW699" s="81" t="s">
        <v>73</v>
      </c>
      <c r="AX699" s="82">
        <v>0</v>
      </c>
      <c r="AY699" s="143">
        <f t="shared" si="64"/>
        <v>11361600</v>
      </c>
      <c r="AZ699" s="84">
        <f t="shared" si="65"/>
        <v>0</v>
      </c>
      <c r="BA699" s="85">
        <v>0</v>
      </c>
      <c r="BB699" s="81" t="s">
        <v>73</v>
      </c>
      <c r="BC699" s="72" t="s">
        <v>123</v>
      </c>
      <c r="BD699" s="289" t="s">
        <v>5409</v>
      </c>
      <c r="BE699" s="71" t="s">
        <v>65</v>
      </c>
      <c r="BF699" s="71" t="s">
        <v>65</v>
      </c>
    </row>
    <row r="700" spans="2:58" x14ac:dyDescent="0.25">
      <c r="B700" s="71">
        <v>2025</v>
      </c>
      <c r="C700" s="71">
        <v>891780111</v>
      </c>
      <c r="D700" s="71" t="s">
        <v>63</v>
      </c>
      <c r="E700" s="102" t="s">
        <v>5408</v>
      </c>
      <c r="F700" s="72" t="s">
        <v>5407</v>
      </c>
      <c r="G700" s="72">
        <v>0</v>
      </c>
      <c r="H700" s="72" t="s">
        <v>71</v>
      </c>
      <c r="I700" s="72" t="s">
        <v>2884</v>
      </c>
      <c r="J700" s="104" t="s">
        <v>81</v>
      </c>
      <c r="K700" s="75" t="s">
        <v>5406</v>
      </c>
      <c r="L700" s="76">
        <v>11361600</v>
      </c>
      <c r="M700" s="72" t="s">
        <v>66</v>
      </c>
      <c r="N700" s="75" t="s">
        <v>5405</v>
      </c>
      <c r="O700" s="75">
        <v>1001889633</v>
      </c>
      <c r="P700" s="75">
        <v>1707</v>
      </c>
      <c r="Q700" s="78">
        <v>45870</v>
      </c>
      <c r="R700" s="75">
        <v>7490134800</v>
      </c>
      <c r="S700" s="78">
        <v>45883</v>
      </c>
      <c r="T700" s="76">
        <v>11361600</v>
      </c>
      <c r="U700" s="76">
        <v>28145</v>
      </c>
      <c r="V700" s="72" t="s">
        <v>65</v>
      </c>
      <c r="W700" s="76">
        <v>1082939683</v>
      </c>
      <c r="X700" s="104" t="s">
        <v>2881</v>
      </c>
      <c r="Y700" s="78">
        <v>45883</v>
      </c>
      <c r="Z700" s="78">
        <v>45883</v>
      </c>
      <c r="AA700" s="78" t="s">
        <v>73</v>
      </c>
      <c r="AB700" s="78">
        <v>45991</v>
      </c>
      <c r="AC700" s="102">
        <f t="shared" si="60"/>
        <v>108</v>
      </c>
      <c r="AD700" s="72">
        <v>0</v>
      </c>
      <c r="AE700" s="76">
        <v>0</v>
      </c>
      <c r="AF700" s="72">
        <v>0</v>
      </c>
      <c r="AG700" s="79" t="s">
        <v>73</v>
      </c>
      <c r="AH700" s="102">
        <f t="shared" si="61"/>
        <v>0</v>
      </c>
      <c r="AI700" s="72">
        <v>0</v>
      </c>
      <c r="AJ700" s="76">
        <v>0</v>
      </c>
      <c r="AK700" s="72" t="s">
        <v>73</v>
      </c>
      <c r="AL700" s="80" t="s">
        <v>73</v>
      </c>
      <c r="AM700" s="72">
        <v>0</v>
      </c>
      <c r="AN700" s="80" t="s">
        <v>73</v>
      </c>
      <c r="AO700" s="80" t="s">
        <v>73</v>
      </c>
      <c r="AP700" s="80" t="s">
        <v>73</v>
      </c>
      <c r="AQ700" s="102">
        <f t="shared" si="62"/>
        <v>0</v>
      </c>
      <c r="AR700" s="102">
        <f t="shared" si="63"/>
        <v>11361600</v>
      </c>
      <c r="AS700" s="72" t="s">
        <v>319</v>
      </c>
      <c r="AT700" s="76">
        <v>0</v>
      </c>
      <c r="AU700" s="72" t="s">
        <v>319</v>
      </c>
      <c r="AV700" s="76">
        <v>0</v>
      </c>
      <c r="AW700" s="81" t="s">
        <v>73</v>
      </c>
      <c r="AX700" s="82">
        <v>0</v>
      </c>
      <c r="AY700" s="143">
        <f t="shared" si="64"/>
        <v>11361600</v>
      </c>
      <c r="AZ700" s="84">
        <f t="shared" si="65"/>
        <v>0</v>
      </c>
      <c r="BA700" s="85">
        <v>0</v>
      </c>
      <c r="BB700" s="81" t="s">
        <v>73</v>
      </c>
      <c r="BC700" s="72" t="s">
        <v>123</v>
      </c>
      <c r="BD700" s="289" t="s">
        <v>5404</v>
      </c>
      <c r="BE700" s="71" t="s">
        <v>65</v>
      </c>
      <c r="BF700" s="71" t="s">
        <v>65</v>
      </c>
    </row>
    <row r="701" spans="2:58" x14ac:dyDescent="0.25">
      <c r="B701" s="71">
        <v>2025</v>
      </c>
      <c r="C701" s="71">
        <v>891780111</v>
      </c>
      <c r="D701" s="71" t="s">
        <v>63</v>
      </c>
      <c r="E701" s="102" t="s">
        <v>5403</v>
      </c>
      <c r="F701" s="72" t="s">
        <v>5402</v>
      </c>
      <c r="G701" s="72">
        <v>0</v>
      </c>
      <c r="H701" s="72" t="s">
        <v>71</v>
      </c>
      <c r="I701" s="72" t="s">
        <v>2884</v>
      </c>
      <c r="J701" s="104" t="s">
        <v>81</v>
      </c>
      <c r="K701" s="75" t="s">
        <v>2895</v>
      </c>
      <c r="L701" s="76">
        <v>11361600</v>
      </c>
      <c r="M701" s="72" t="s">
        <v>66</v>
      </c>
      <c r="N701" s="75" t="s">
        <v>5401</v>
      </c>
      <c r="O701" s="75">
        <v>7572610</v>
      </c>
      <c r="P701" s="75">
        <v>1707</v>
      </c>
      <c r="Q701" s="78">
        <v>45870</v>
      </c>
      <c r="R701" s="75">
        <v>7490134800</v>
      </c>
      <c r="S701" s="78">
        <v>45883</v>
      </c>
      <c r="T701" s="76">
        <v>11361600</v>
      </c>
      <c r="U701" s="76">
        <v>28144</v>
      </c>
      <c r="V701" s="72" t="s">
        <v>65</v>
      </c>
      <c r="W701" s="76">
        <v>1082939683</v>
      </c>
      <c r="X701" s="104" t="s">
        <v>2881</v>
      </c>
      <c r="Y701" s="78">
        <v>45883</v>
      </c>
      <c r="Z701" s="78">
        <v>45883</v>
      </c>
      <c r="AA701" s="78" t="s">
        <v>73</v>
      </c>
      <c r="AB701" s="78">
        <v>45991</v>
      </c>
      <c r="AC701" s="102">
        <f t="shared" si="60"/>
        <v>108</v>
      </c>
      <c r="AD701" s="72">
        <v>0</v>
      </c>
      <c r="AE701" s="76">
        <v>0</v>
      </c>
      <c r="AF701" s="72">
        <v>0</v>
      </c>
      <c r="AG701" s="79" t="s">
        <v>73</v>
      </c>
      <c r="AH701" s="102">
        <f t="shared" si="61"/>
        <v>0</v>
      </c>
      <c r="AI701" s="72">
        <v>0</v>
      </c>
      <c r="AJ701" s="76">
        <v>0</v>
      </c>
      <c r="AK701" s="72" t="s">
        <v>73</v>
      </c>
      <c r="AL701" s="80" t="s">
        <v>73</v>
      </c>
      <c r="AM701" s="72">
        <v>0</v>
      </c>
      <c r="AN701" s="80" t="s">
        <v>73</v>
      </c>
      <c r="AO701" s="80" t="s">
        <v>73</v>
      </c>
      <c r="AP701" s="80" t="s">
        <v>73</v>
      </c>
      <c r="AQ701" s="102">
        <f t="shared" si="62"/>
        <v>0</v>
      </c>
      <c r="AR701" s="102">
        <f t="shared" si="63"/>
        <v>11361600</v>
      </c>
      <c r="AS701" s="72" t="s">
        <v>319</v>
      </c>
      <c r="AT701" s="76">
        <v>0</v>
      </c>
      <c r="AU701" s="72" t="s">
        <v>319</v>
      </c>
      <c r="AV701" s="76">
        <v>0</v>
      </c>
      <c r="AW701" s="81" t="s">
        <v>73</v>
      </c>
      <c r="AX701" s="82">
        <v>0</v>
      </c>
      <c r="AY701" s="143">
        <f t="shared" si="64"/>
        <v>11361600</v>
      </c>
      <c r="AZ701" s="84">
        <f t="shared" si="65"/>
        <v>0</v>
      </c>
      <c r="BA701" s="85">
        <v>0</v>
      </c>
      <c r="BB701" s="81" t="s">
        <v>73</v>
      </c>
      <c r="BC701" s="72" t="s">
        <v>123</v>
      </c>
      <c r="BD701" s="289" t="s">
        <v>5400</v>
      </c>
      <c r="BE701" s="71" t="s">
        <v>65</v>
      </c>
      <c r="BF701" s="71" t="s">
        <v>65</v>
      </c>
    </row>
    <row r="702" spans="2:58" x14ac:dyDescent="0.25">
      <c r="B702" s="71">
        <v>2025</v>
      </c>
      <c r="C702" s="71">
        <v>891780111</v>
      </c>
      <c r="D702" s="71" t="s">
        <v>63</v>
      </c>
      <c r="E702" s="102" t="s">
        <v>5399</v>
      </c>
      <c r="F702" s="72" t="s">
        <v>5398</v>
      </c>
      <c r="G702" s="72">
        <v>0</v>
      </c>
      <c r="H702" s="72" t="s">
        <v>71</v>
      </c>
      <c r="I702" s="72" t="s">
        <v>2884</v>
      </c>
      <c r="J702" s="104" t="s">
        <v>81</v>
      </c>
      <c r="K702" s="75" t="s">
        <v>2895</v>
      </c>
      <c r="L702" s="76">
        <v>11361600</v>
      </c>
      <c r="M702" s="72" t="s">
        <v>66</v>
      </c>
      <c r="N702" s="75" t="s">
        <v>5397</v>
      </c>
      <c r="O702" s="75">
        <v>1047362613</v>
      </c>
      <c r="P702" s="75">
        <v>1707</v>
      </c>
      <c r="Q702" s="78">
        <v>45870</v>
      </c>
      <c r="R702" s="75">
        <v>7490134800</v>
      </c>
      <c r="S702" s="78">
        <v>45883</v>
      </c>
      <c r="T702" s="76">
        <v>11361600</v>
      </c>
      <c r="U702" s="76">
        <v>28143</v>
      </c>
      <c r="V702" s="72" t="s">
        <v>65</v>
      </c>
      <c r="W702" s="76">
        <v>1082939683</v>
      </c>
      <c r="X702" s="104" t="s">
        <v>2881</v>
      </c>
      <c r="Y702" s="78">
        <v>45883</v>
      </c>
      <c r="Z702" s="78">
        <v>45883</v>
      </c>
      <c r="AA702" s="78" t="s">
        <v>73</v>
      </c>
      <c r="AB702" s="78">
        <v>45991</v>
      </c>
      <c r="AC702" s="102">
        <f t="shared" si="60"/>
        <v>108</v>
      </c>
      <c r="AD702" s="72">
        <v>0</v>
      </c>
      <c r="AE702" s="76">
        <v>0</v>
      </c>
      <c r="AF702" s="72">
        <v>0</v>
      </c>
      <c r="AG702" s="79" t="s">
        <v>73</v>
      </c>
      <c r="AH702" s="102">
        <f t="shared" si="61"/>
        <v>0</v>
      </c>
      <c r="AI702" s="72">
        <v>0</v>
      </c>
      <c r="AJ702" s="76">
        <v>0</v>
      </c>
      <c r="AK702" s="72" t="s">
        <v>73</v>
      </c>
      <c r="AL702" s="80" t="s">
        <v>73</v>
      </c>
      <c r="AM702" s="72">
        <v>0</v>
      </c>
      <c r="AN702" s="80" t="s">
        <v>73</v>
      </c>
      <c r="AO702" s="80" t="s">
        <v>73</v>
      </c>
      <c r="AP702" s="80" t="s">
        <v>73</v>
      </c>
      <c r="AQ702" s="102">
        <f t="shared" si="62"/>
        <v>0</v>
      </c>
      <c r="AR702" s="102">
        <f t="shared" si="63"/>
        <v>11361600</v>
      </c>
      <c r="AS702" s="72" t="s">
        <v>319</v>
      </c>
      <c r="AT702" s="76">
        <v>0</v>
      </c>
      <c r="AU702" s="72" t="s">
        <v>319</v>
      </c>
      <c r="AV702" s="76">
        <v>0</v>
      </c>
      <c r="AW702" s="81" t="s">
        <v>73</v>
      </c>
      <c r="AX702" s="82">
        <v>0</v>
      </c>
      <c r="AY702" s="143">
        <f t="shared" si="64"/>
        <v>11361600</v>
      </c>
      <c r="AZ702" s="84">
        <f t="shared" si="65"/>
        <v>0</v>
      </c>
      <c r="BA702" s="85">
        <v>0</v>
      </c>
      <c r="BB702" s="81" t="s">
        <v>73</v>
      </c>
      <c r="BC702" s="72" t="s">
        <v>123</v>
      </c>
      <c r="BD702" s="289" t="s">
        <v>5396</v>
      </c>
      <c r="BE702" s="71" t="s">
        <v>65</v>
      </c>
      <c r="BF702" s="71" t="s">
        <v>65</v>
      </c>
    </row>
    <row r="703" spans="2:58" x14ac:dyDescent="0.25">
      <c r="B703" s="71">
        <v>2025</v>
      </c>
      <c r="C703" s="71">
        <v>891780111</v>
      </c>
      <c r="D703" s="71" t="s">
        <v>63</v>
      </c>
      <c r="E703" s="102" t="s">
        <v>5395</v>
      </c>
      <c r="F703" s="72" t="s">
        <v>5394</v>
      </c>
      <c r="G703" s="72">
        <v>0</v>
      </c>
      <c r="H703" s="72" t="s">
        <v>71</v>
      </c>
      <c r="I703" s="72" t="s">
        <v>2884</v>
      </c>
      <c r="J703" s="104" t="s">
        <v>81</v>
      </c>
      <c r="K703" s="75" t="s">
        <v>3703</v>
      </c>
      <c r="L703" s="76">
        <v>11361600</v>
      </c>
      <c r="M703" s="72" t="s">
        <v>66</v>
      </c>
      <c r="N703" s="75" t="s">
        <v>5393</v>
      </c>
      <c r="O703" s="75">
        <v>8313243</v>
      </c>
      <c r="P703" s="75">
        <v>1707</v>
      </c>
      <c r="Q703" s="78">
        <v>45870</v>
      </c>
      <c r="R703" s="75">
        <v>7490134800</v>
      </c>
      <c r="S703" s="78">
        <v>45883</v>
      </c>
      <c r="T703" s="76">
        <v>11361600</v>
      </c>
      <c r="U703" s="76">
        <v>28142</v>
      </c>
      <c r="V703" s="72" t="s">
        <v>65</v>
      </c>
      <c r="W703" s="76">
        <v>1082939683</v>
      </c>
      <c r="X703" s="104" t="s">
        <v>2881</v>
      </c>
      <c r="Y703" s="78">
        <v>45883</v>
      </c>
      <c r="Z703" s="78">
        <v>45883</v>
      </c>
      <c r="AA703" s="78" t="s">
        <v>73</v>
      </c>
      <c r="AB703" s="78">
        <v>45991</v>
      </c>
      <c r="AC703" s="102">
        <f t="shared" si="60"/>
        <v>108</v>
      </c>
      <c r="AD703" s="72">
        <v>0</v>
      </c>
      <c r="AE703" s="76">
        <v>0</v>
      </c>
      <c r="AF703" s="72">
        <v>0</v>
      </c>
      <c r="AG703" s="79" t="s">
        <v>73</v>
      </c>
      <c r="AH703" s="102">
        <f t="shared" si="61"/>
        <v>0</v>
      </c>
      <c r="AI703" s="72">
        <v>0</v>
      </c>
      <c r="AJ703" s="76">
        <v>0</v>
      </c>
      <c r="AK703" s="72" t="s">
        <v>73</v>
      </c>
      <c r="AL703" s="80" t="s">
        <v>73</v>
      </c>
      <c r="AM703" s="72">
        <v>0</v>
      </c>
      <c r="AN703" s="80" t="s">
        <v>73</v>
      </c>
      <c r="AO703" s="80" t="s">
        <v>73</v>
      </c>
      <c r="AP703" s="80" t="s">
        <v>73</v>
      </c>
      <c r="AQ703" s="102">
        <f t="shared" si="62"/>
        <v>0</v>
      </c>
      <c r="AR703" s="102">
        <f t="shared" si="63"/>
        <v>11361600</v>
      </c>
      <c r="AS703" s="72" t="s">
        <v>319</v>
      </c>
      <c r="AT703" s="76">
        <v>0</v>
      </c>
      <c r="AU703" s="72" t="s">
        <v>319</v>
      </c>
      <c r="AV703" s="76">
        <v>0</v>
      </c>
      <c r="AW703" s="81" t="s">
        <v>73</v>
      </c>
      <c r="AX703" s="82">
        <v>0</v>
      </c>
      <c r="AY703" s="143">
        <f t="shared" si="64"/>
        <v>11361600</v>
      </c>
      <c r="AZ703" s="84">
        <f t="shared" si="65"/>
        <v>0</v>
      </c>
      <c r="BA703" s="85">
        <v>0</v>
      </c>
      <c r="BB703" s="81" t="s">
        <v>73</v>
      </c>
      <c r="BC703" s="72" t="s">
        <v>123</v>
      </c>
      <c r="BD703" s="289" t="s">
        <v>5392</v>
      </c>
      <c r="BE703" s="71" t="s">
        <v>65</v>
      </c>
      <c r="BF703" s="71" t="s">
        <v>65</v>
      </c>
    </row>
    <row r="704" spans="2:58" x14ac:dyDescent="0.25">
      <c r="B704" s="71">
        <v>2025</v>
      </c>
      <c r="C704" s="71">
        <v>891780111</v>
      </c>
      <c r="D704" s="71" t="s">
        <v>63</v>
      </c>
      <c r="E704" s="102" t="s">
        <v>5391</v>
      </c>
      <c r="F704" s="72" t="s">
        <v>5390</v>
      </c>
      <c r="G704" s="72">
        <v>0</v>
      </c>
      <c r="H704" s="72" t="s">
        <v>71</v>
      </c>
      <c r="I704" s="72" t="s">
        <v>2884</v>
      </c>
      <c r="J704" s="104" t="s">
        <v>81</v>
      </c>
      <c r="K704" s="75" t="s">
        <v>2895</v>
      </c>
      <c r="L704" s="76">
        <v>11361600</v>
      </c>
      <c r="M704" s="72" t="s">
        <v>66</v>
      </c>
      <c r="N704" s="75" t="s">
        <v>5389</v>
      </c>
      <c r="O704" s="75">
        <v>9878212</v>
      </c>
      <c r="P704" s="75">
        <v>1707</v>
      </c>
      <c r="Q704" s="78">
        <v>45870</v>
      </c>
      <c r="R704" s="75">
        <v>7490134800</v>
      </c>
      <c r="S704" s="78">
        <v>45883</v>
      </c>
      <c r="T704" s="76">
        <v>11361600</v>
      </c>
      <c r="U704" s="76">
        <v>28141</v>
      </c>
      <c r="V704" s="72" t="s">
        <v>65</v>
      </c>
      <c r="W704" s="76">
        <v>1082939683</v>
      </c>
      <c r="X704" s="104" t="s">
        <v>2881</v>
      </c>
      <c r="Y704" s="78">
        <v>45883</v>
      </c>
      <c r="Z704" s="78">
        <v>45883</v>
      </c>
      <c r="AA704" s="78" t="s">
        <v>73</v>
      </c>
      <c r="AB704" s="78">
        <v>45991</v>
      </c>
      <c r="AC704" s="102">
        <f t="shared" si="60"/>
        <v>108</v>
      </c>
      <c r="AD704" s="72">
        <v>0</v>
      </c>
      <c r="AE704" s="76">
        <v>0</v>
      </c>
      <c r="AF704" s="72">
        <v>0</v>
      </c>
      <c r="AG704" s="79" t="s">
        <v>73</v>
      </c>
      <c r="AH704" s="102">
        <f t="shared" si="61"/>
        <v>0</v>
      </c>
      <c r="AI704" s="72">
        <v>0</v>
      </c>
      <c r="AJ704" s="76">
        <v>0</v>
      </c>
      <c r="AK704" s="72" t="s">
        <v>73</v>
      </c>
      <c r="AL704" s="80" t="s">
        <v>73</v>
      </c>
      <c r="AM704" s="72">
        <v>0</v>
      </c>
      <c r="AN704" s="80" t="s">
        <v>73</v>
      </c>
      <c r="AO704" s="80" t="s">
        <v>73</v>
      </c>
      <c r="AP704" s="80" t="s">
        <v>73</v>
      </c>
      <c r="AQ704" s="102">
        <f t="shared" si="62"/>
        <v>0</v>
      </c>
      <c r="AR704" s="102">
        <f t="shared" si="63"/>
        <v>11361600</v>
      </c>
      <c r="AS704" s="72" t="s">
        <v>319</v>
      </c>
      <c r="AT704" s="76">
        <v>0</v>
      </c>
      <c r="AU704" s="72" t="s">
        <v>319</v>
      </c>
      <c r="AV704" s="76">
        <v>0</v>
      </c>
      <c r="AW704" s="81" t="s">
        <v>73</v>
      </c>
      <c r="AX704" s="82">
        <v>0</v>
      </c>
      <c r="AY704" s="143">
        <f t="shared" si="64"/>
        <v>11361600</v>
      </c>
      <c r="AZ704" s="84">
        <f t="shared" si="65"/>
        <v>0</v>
      </c>
      <c r="BA704" s="85">
        <v>0</v>
      </c>
      <c r="BB704" s="81" t="s">
        <v>73</v>
      </c>
      <c r="BC704" s="72" t="s">
        <v>123</v>
      </c>
      <c r="BD704" s="289" t="s">
        <v>5388</v>
      </c>
      <c r="BE704" s="71" t="s">
        <v>65</v>
      </c>
      <c r="BF704" s="71" t="s">
        <v>65</v>
      </c>
    </row>
    <row r="705" spans="2:58" x14ac:dyDescent="0.25">
      <c r="B705" s="71">
        <v>2025</v>
      </c>
      <c r="C705" s="71">
        <v>891780111</v>
      </c>
      <c r="D705" s="71" t="s">
        <v>63</v>
      </c>
      <c r="E705" s="102" t="s">
        <v>5387</v>
      </c>
      <c r="F705" s="72" t="s">
        <v>5386</v>
      </c>
      <c r="G705" s="72">
        <v>0</v>
      </c>
      <c r="H705" s="72" t="s">
        <v>71</v>
      </c>
      <c r="I705" s="72" t="s">
        <v>2884</v>
      </c>
      <c r="J705" s="104" t="s">
        <v>81</v>
      </c>
      <c r="K705" s="75" t="s">
        <v>3414</v>
      </c>
      <c r="L705" s="76">
        <v>11361600</v>
      </c>
      <c r="M705" s="72" t="s">
        <v>66</v>
      </c>
      <c r="N705" s="75" t="s">
        <v>5385</v>
      </c>
      <c r="O705" s="75">
        <v>1083030326</v>
      </c>
      <c r="P705" s="75">
        <v>1707</v>
      </c>
      <c r="Q705" s="78">
        <v>45870</v>
      </c>
      <c r="R705" s="75">
        <v>7490134800</v>
      </c>
      <c r="S705" s="78">
        <v>45883</v>
      </c>
      <c r="T705" s="76">
        <v>11361600</v>
      </c>
      <c r="U705" s="76">
        <v>28132</v>
      </c>
      <c r="V705" s="72" t="s">
        <v>65</v>
      </c>
      <c r="W705" s="76">
        <v>1082939683</v>
      </c>
      <c r="X705" s="104" t="s">
        <v>2881</v>
      </c>
      <c r="Y705" s="78">
        <v>45883</v>
      </c>
      <c r="Z705" s="78">
        <v>45883</v>
      </c>
      <c r="AA705" s="78" t="s">
        <v>73</v>
      </c>
      <c r="AB705" s="78">
        <v>45991</v>
      </c>
      <c r="AC705" s="102">
        <f t="shared" si="60"/>
        <v>108</v>
      </c>
      <c r="AD705" s="72">
        <v>0</v>
      </c>
      <c r="AE705" s="76">
        <v>0</v>
      </c>
      <c r="AF705" s="72">
        <v>0</v>
      </c>
      <c r="AG705" s="79" t="s">
        <v>73</v>
      </c>
      <c r="AH705" s="102">
        <f t="shared" si="61"/>
        <v>0</v>
      </c>
      <c r="AI705" s="72">
        <v>0</v>
      </c>
      <c r="AJ705" s="76">
        <v>0</v>
      </c>
      <c r="AK705" s="72" t="s">
        <v>73</v>
      </c>
      <c r="AL705" s="80" t="s">
        <v>73</v>
      </c>
      <c r="AM705" s="72">
        <v>0</v>
      </c>
      <c r="AN705" s="80" t="s">
        <v>73</v>
      </c>
      <c r="AO705" s="80" t="s">
        <v>73</v>
      </c>
      <c r="AP705" s="80" t="s">
        <v>73</v>
      </c>
      <c r="AQ705" s="102">
        <f t="shared" si="62"/>
        <v>0</v>
      </c>
      <c r="AR705" s="102">
        <f t="shared" si="63"/>
        <v>11361600</v>
      </c>
      <c r="AS705" s="72" t="s">
        <v>319</v>
      </c>
      <c r="AT705" s="76">
        <v>0</v>
      </c>
      <c r="AU705" s="72" t="s">
        <v>319</v>
      </c>
      <c r="AV705" s="76">
        <v>0</v>
      </c>
      <c r="AW705" s="81" t="s">
        <v>73</v>
      </c>
      <c r="AX705" s="82">
        <v>0</v>
      </c>
      <c r="AY705" s="143">
        <f t="shared" si="64"/>
        <v>11361600</v>
      </c>
      <c r="AZ705" s="84">
        <f t="shared" si="65"/>
        <v>0</v>
      </c>
      <c r="BA705" s="85">
        <v>0</v>
      </c>
      <c r="BB705" s="81" t="s">
        <v>73</v>
      </c>
      <c r="BC705" s="72" t="s">
        <v>123</v>
      </c>
      <c r="BD705" s="289" t="s">
        <v>5384</v>
      </c>
      <c r="BE705" s="71" t="s">
        <v>65</v>
      </c>
      <c r="BF705" s="71" t="s">
        <v>65</v>
      </c>
    </row>
    <row r="706" spans="2:58" x14ac:dyDescent="0.25">
      <c r="B706" s="71">
        <v>2025</v>
      </c>
      <c r="C706" s="71">
        <v>891780111</v>
      </c>
      <c r="D706" s="71" t="s">
        <v>63</v>
      </c>
      <c r="E706" s="102" t="s">
        <v>5383</v>
      </c>
      <c r="F706" s="72" t="s">
        <v>5382</v>
      </c>
      <c r="G706" s="72">
        <v>0</v>
      </c>
      <c r="H706" s="72" t="s">
        <v>71</v>
      </c>
      <c r="I706" s="72" t="s">
        <v>2884</v>
      </c>
      <c r="J706" s="104" t="s">
        <v>81</v>
      </c>
      <c r="K706" s="75" t="s">
        <v>5381</v>
      </c>
      <c r="L706" s="76">
        <v>11361600</v>
      </c>
      <c r="M706" s="72" t="s">
        <v>66</v>
      </c>
      <c r="N706" s="75" t="s">
        <v>5380</v>
      </c>
      <c r="O706" s="75">
        <v>1049830301</v>
      </c>
      <c r="P706" s="75">
        <v>1707</v>
      </c>
      <c r="Q706" s="78">
        <v>45870</v>
      </c>
      <c r="R706" s="75">
        <v>7490134800</v>
      </c>
      <c r="S706" s="78">
        <v>45883</v>
      </c>
      <c r="T706" s="76">
        <v>11361600</v>
      </c>
      <c r="U706" s="76">
        <v>28131</v>
      </c>
      <c r="V706" s="72" t="s">
        <v>65</v>
      </c>
      <c r="W706" s="76">
        <v>1082939683</v>
      </c>
      <c r="X706" s="104" t="s">
        <v>2881</v>
      </c>
      <c r="Y706" s="78">
        <v>45883</v>
      </c>
      <c r="Z706" s="78">
        <v>45883</v>
      </c>
      <c r="AA706" s="78" t="s">
        <v>73</v>
      </c>
      <c r="AB706" s="78">
        <v>45991</v>
      </c>
      <c r="AC706" s="102">
        <f t="shared" si="60"/>
        <v>108</v>
      </c>
      <c r="AD706" s="72">
        <v>0</v>
      </c>
      <c r="AE706" s="76">
        <v>0</v>
      </c>
      <c r="AF706" s="72">
        <v>0</v>
      </c>
      <c r="AG706" s="79" t="s">
        <v>73</v>
      </c>
      <c r="AH706" s="102">
        <f t="shared" si="61"/>
        <v>0</v>
      </c>
      <c r="AI706" s="72">
        <v>0</v>
      </c>
      <c r="AJ706" s="76">
        <v>0</v>
      </c>
      <c r="AK706" s="72" t="s">
        <v>73</v>
      </c>
      <c r="AL706" s="80" t="s">
        <v>73</v>
      </c>
      <c r="AM706" s="72">
        <v>0</v>
      </c>
      <c r="AN706" s="80" t="s">
        <v>73</v>
      </c>
      <c r="AO706" s="80" t="s">
        <v>73</v>
      </c>
      <c r="AP706" s="80" t="s">
        <v>73</v>
      </c>
      <c r="AQ706" s="102">
        <f t="shared" si="62"/>
        <v>0</v>
      </c>
      <c r="AR706" s="102">
        <f t="shared" si="63"/>
        <v>11361600</v>
      </c>
      <c r="AS706" s="72" t="s">
        <v>319</v>
      </c>
      <c r="AT706" s="76">
        <v>0</v>
      </c>
      <c r="AU706" s="72" t="s">
        <v>319</v>
      </c>
      <c r="AV706" s="76">
        <v>0</v>
      </c>
      <c r="AW706" s="81" t="s">
        <v>73</v>
      </c>
      <c r="AX706" s="82">
        <v>0</v>
      </c>
      <c r="AY706" s="143">
        <f t="shared" si="64"/>
        <v>11361600</v>
      </c>
      <c r="AZ706" s="84">
        <f t="shared" si="65"/>
        <v>0</v>
      </c>
      <c r="BA706" s="85">
        <v>0</v>
      </c>
      <c r="BB706" s="81" t="s">
        <v>73</v>
      </c>
      <c r="BC706" s="72" t="s">
        <v>123</v>
      </c>
      <c r="BD706" s="289" t="s">
        <v>5379</v>
      </c>
      <c r="BE706" s="71" t="s">
        <v>65</v>
      </c>
      <c r="BF706" s="71" t="s">
        <v>65</v>
      </c>
    </row>
    <row r="707" spans="2:58" x14ac:dyDescent="0.25">
      <c r="B707" s="71">
        <v>2025</v>
      </c>
      <c r="C707" s="71">
        <v>891780111</v>
      </c>
      <c r="D707" s="71" t="s">
        <v>63</v>
      </c>
      <c r="E707" s="102" t="s">
        <v>5378</v>
      </c>
      <c r="F707" s="72" t="s">
        <v>5377</v>
      </c>
      <c r="G707" s="72">
        <v>0</v>
      </c>
      <c r="H707" s="72" t="s">
        <v>71</v>
      </c>
      <c r="I707" s="72" t="s">
        <v>2884</v>
      </c>
      <c r="J707" s="104" t="s">
        <v>81</v>
      </c>
      <c r="K707" s="75" t="s">
        <v>3913</v>
      </c>
      <c r="L707" s="76">
        <v>11361600</v>
      </c>
      <c r="M707" s="72" t="s">
        <v>66</v>
      </c>
      <c r="N707" s="75" t="s">
        <v>5376</v>
      </c>
      <c r="O707" s="75">
        <v>1046429967</v>
      </c>
      <c r="P707" s="75">
        <v>1707</v>
      </c>
      <c r="Q707" s="78">
        <v>45870</v>
      </c>
      <c r="R707" s="75">
        <v>7490134800</v>
      </c>
      <c r="S707" s="78">
        <v>45883</v>
      </c>
      <c r="T707" s="76">
        <v>11361600</v>
      </c>
      <c r="U707" s="76">
        <v>28140</v>
      </c>
      <c r="V707" s="72" t="s">
        <v>65</v>
      </c>
      <c r="W707" s="76">
        <v>1082939683</v>
      </c>
      <c r="X707" s="104" t="s">
        <v>2881</v>
      </c>
      <c r="Y707" s="78">
        <v>45883</v>
      </c>
      <c r="Z707" s="78">
        <v>45883</v>
      </c>
      <c r="AA707" s="78" t="s">
        <v>73</v>
      </c>
      <c r="AB707" s="78">
        <v>45991</v>
      </c>
      <c r="AC707" s="102">
        <f t="shared" si="60"/>
        <v>108</v>
      </c>
      <c r="AD707" s="72">
        <v>0</v>
      </c>
      <c r="AE707" s="76">
        <v>0</v>
      </c>
      <c r="AF707" s="72">
        <v>0</v>
      </c>
      <c r="AG707" s="79" t="s">
        <v>73</v>
      </c>
      <c r="AH707" s="102">
        <f t="shared" si="61"/>
        <v>0</v>
      </c>
      <c r="AI707" s="72">
        <v>0</v>
      </c>
      <c r="AJ707" s="76">
        <v>0</v>
      </c>
      <c r="AK707" s="72" t="s">
        <v>73</v>
      </c>
      <c r="AL707" s="80" t="s">
        <v>73</v>
      </c>
      <c r="AM707" s="72">
        <v>0</v>
      </c>
      <c r="AN707" s="80" t="s">
        <v>73</v>
      </c>
      <c r="AO707" s="80" t="s">
        <v>73</v>
      </c>
      <c r="AP707" s="80" t="s">
        <v>73</v>
      </c>
      <c r="AQ707" s="102">
        <f t="shared" si="62"/>
        <v>0</v>
      </c>
      <c r="AR707" s="102">
        <f t="shared" si="63"/>
        <v>11361600</v>
      </c>
      <c r="AS707" s="72" t="s">
        <v>319</v>
      </c>
      <c r="AT707" s="76">
        <v>0</v>
      </c>
      <c r="AU707" s="72" t="s">
        <v>319</v>
      </c>
      <c r="AV707" s="76">
        <v>0</v>
      </c>
      <c r="AW707" s="81" t="s">
        <v>73</v>
      </c>
      <c r="AX707" s="82">
        <v>0</v>
      </c>
      <c r="AY707" s="143">
        <f t="shared" si="64"/>
        <v>11361600</v>
      </c>
      <c r="AZ707" s="84">
        <f t="shared" si="65"/>
        <v>0</v>
      </c>
      <c r="BA707" s="85">
        <v>0</v>
      </c>
      <c r="BB707" s="81" t="s">
        <v>73</v>
      </c>
      <c r="BC707" s="72" t="s">
        <v>123</v>
      </c>
      <c r="BD707" s="289" t="s">
        <v>5375</v>
      </c>
      <c r="BE707" s="71" t="s">
        <v>65</v>
      </c>
      <c r="BF707" s="71" t="s">
        <v>65</v>
      </c>
    </row>
    <row r="708" spans="2:58" x14ac:dyDescent="0.25">
      <c r="B708" s="71">
        <v>2025</v>
      </c>
      <c r="C708" s="71">
        <v>891780111</v>
      </c>
      <c r="D708" s="71" t="s">
        <v>63</v>
      </c>
      <c r="E708" s="102" t="s">
        <v>5374</v>
      </c>
      <c r="F708" s="72" t="s">
        <v>5373</v>
      </c>
      <c r="G708" s="72">
        <v>0</v>
      </c>
      <c r="H708" s="72" t="s">
        <v>71</v>
      </c>
      <c r="I708" s="72" t="s">
        <v>2884</v>
      </c>
      <c r="J708" s="104" t="s">
        <v>81</v>
      </c>
      <c r="K708" s="75" t="s">
        <v>3913</v>
      </c>
      <c r="L708" s="76">
        <v>11361600</v>
      </c>
      <c r="M708" s="72" t="s">
        <v>66</v>
      </c>
      <c r="N708" s="75" t="s">
        <v>5372</v>
      </c>
      <c r="O708" s="75">
        <v>85164267</v>
      </c>
      <c r="P708" s="75">
        <v>1707</v>
      </c>
      <c r="Q708" s="78">
        <v>45870</v>
      </c>
      <c r="R708" s="75">
        <v>7490134800</v>
      </c>
      <c r="S708" s="78">
        <v>45883</v>
      </c>
      <c r="T708" s="76">
        <v>11361600</v>
      </c>
      <c r="U708" s="76">
        <v>28139</v>
      </c>
      <c r="V708" s="72" t="s">
        <v>65</v>
      </c>
      <c r="W708" s="76">
        <v>1082939683</v>
      </c>
      <c r="X708" s="104" t="s">
        <v>2881</v>
      </c>
      <c r="Y708" s="78">
        <v>45883</v>
      </c>
      <c r="Z708" s="78">
        <v>45883</v>
      </c>
      <c r="AA708" s="78" t="s">
        <v>73</v>
      </c>
      <c r="AB708" s="78">
        <v>45991</v>
      </c>
      <c r="AC708" s="102">
        <f t="shared" si="60"/>
        <v>108</v>
      </c>
      <c r="AD708" s="72">
        <v>0</v>
      </c>
      <c r="AE708" s="76">
        <v>0</v>
      </c>
      <c r="AF708" s="72">
        <v>0</v>
      </c>
      <c r="AG708" s="79" t="s">
        <v>73</v>
      </c>
      <c r="AH708" s="102">
        <f t="shared" si="61"/>
        <v>0</v>
      </c>
      <c r="AI708" s="72">
        <v>0</v>
      </c>
      <c r="AJ708" s="76">
        <v>0</v>
      </c>
      <c r="AK708" s="72" t="s">
        <v>73</v>
      </c>
      <c r="AL708" s="80" t="s">
        <v>73</v>
      </c>
      <c r="AM708" s="72">
        <v>0</v>
      </c>
      <c r="AN708" s="80" t="s">
        <v>73</v>
      </c>
      <c r="AO708" s="80" t="s">
        <v>73</v>
      </c>
      <c r="AP708" s="80" t="s">
        <v>73</v>
      </c>
      <c r="AQ708" s="102">
        <f t="shared" si="62"/>
        <v>0</v>
      </c>
      <c r="AR708" s="102">
        <f t="shared" si="63"/>
        <v>11361600</v>
      </c>
      <c r="AS708" s="72" t="s">
        <v>319</v>
      </c>
      <c r="AT708" s="76">
        <v>0</v>
      </c>
      <c r="AU708" s="72" t="s">
        <v>319</v>
      </c>
      <c r="AV708" s="76">
        <v>0</v>
      </c>
      <c r="AW708" s="81" t="s">
        <v>73</v>
      </c>
      <c r="AX708" s="82">
        <v>0</v>
      </c>
      <c r="AY708" s="143">
        <f t="shared" si="64"/>
        <v>11361600</v>
      </c>
      <c r="AZ708" s="84">
        <f t="shared" si="65"/>
        <v>0</v>
      </c>
      <c r="BA708" s="85">
        <v>0</v>
      </c>
      <c r="BB708" s="81" t="s">
        <v>73</v>
      </c>
      <c r="BC708" s="72" t="s">
        <v>123</v>
      </c>
      <c r="BD708" s="289" t="s">
        <v>5371</v>
      </c>
      <c r="BE708" s="71" t="s">
        <v>65</v>
      </c>
      <c r="BF708" s="71" t="s">
        <v>65</v>
      </c>
    </row>
    <row r="709" spans="2:58" x14ac:dyDescent="0.25">
      <c r="B709" s="71">
        <v>2025</v>
      </c>
      <c r="C709" s="71">
        <v>891780111</v>
      </c>
      <c r="D709" s="71" t="s">
        <v>63</v>
      </c>
      <c r="E709" s="102" t="s">
        <v>5370</v>
      </c>
      <c r="F709" s="72" t="s">
        <v>5369</v>
      </c>
      <c r="G709" s="72">
        <v>0</v>
      </c>
      <c r="H709" s="72" t="s">
        <v>71</v>
      </c>
      <c r="I709" s="72" t="s">
        <v>2884</v>
      </c>
      <c r="J709" s="104" t="s">
        <v>81</v>
      </c>
      <c r="K709" s="75" t="s">
        <v>5368</v>
      </c>
      <c r="L709" s="76">
        <v>36500000</v>
      </c>
      <c r="M709" s="72" t="s">
        <v>66</v>
      </c>
      <c r="N709" s="75" t="s">
        <v>5367</v>
      </c>
      <c r="O709" s="75">
        <v>1082972078</v>
      </c>
      <c r="P709" s="75">
        <v>1698</v>
      </c>
      <c r="Q709" s="78">
        <v>45866</v>
      </c>
      <c r="R709" s="75">
        <v>219000000</v>
      </c>
      <c r="S709" s="78">
        <v>45883</v>
      </c>
      <c r="T709" s="76">
        <v>36500000</v>
      </c>
      <c r="U709" s="76">
        <v>28130</v>
      </c>
      <c r="V709" s="72" t="s">
        <v>65</v>
      </c>
      <c r="W709" s="76">
        <v>85155333</v>
      </c>
      <c r="X709" s="104" t="s">
        <v>2931</v>
      </c>
      <c r="Y709" s="78">
        <v>45883</v>
      </c>
      <c r="Z709" s="78">
        <v>45883</v>
      </c>
      <c r="AA709" s="78" t="s">
        <v>73</v>
      </c>
      <c r="AB709" s="78">
        <v>46011</v>
      </c>
      <c r="AC709" s="102">
        <f t="shared" si="60"/>
        <v>128</v>
      </c>
      <c r="AD709" s="72">
        <v>0</v>
      </c>
      <c r="AE709" s="76">
        <v>0</v>
      </c>
      <c r="AF709" s="72">
        <v>0</v>
      </c>
      <c r="AG709" s="79" t="s">
        <v>73</v>
      </c>
      <c r="AH709" s="102">
        <f t="shared" si="61"/>
        <v>0</v>
      </c>
      <c r="AI709" s="72">
        <v>0</v>
      </c>
      <c r="AJ709" s="76">
        <v>0</v>
      </c>
      <c r="AK709" s="72" t="s">
        <v>73</v>
      </c>
      <c r="AL709" s="80" t="s">
        <v>73</v>
      </c>
      <c r="AM709" s="72">
        <v>0</v>
      </c>
      <c r="AN709" s="80" t="s">
        <v>73</v>
      </c>
      <c r="AO709" s="80" t="s">
        <v>73</v>
      </c>
      <c r="AP709" s="80" t="s">
        <v>73</v>
      </c>
      <c r="AQ709" s="102">
        <f t="shared" si="62"/>
        <v>0</v>
      </c>
      <c r="AR709" s="102">
        <f t="shared" si="63"/>
        <v>36500000</v>
      </c>
      <c r="AS709" s="72" t="s">
        <v>319</v>
      </c>
      <c r="AT709" s="76">
        <v>0</v>
      </c>
      <c r="AU709" s="72" t="s">
        <v>319</v>
      </c>
      <c r="AV709" s="76">
        <v>0</v>
      </c>
      <c r="AW709" s="81" t="s">
        <v>73</v>
      </c>
      <c r="AX709" s="82">
        <v>0</v>
      </c>
      <c r="AY709" s="143">
        <f t="shared" si="64"/>
        <v>36500000</v>
      </c>
      <c r="AZ709" s="84">
        <f t="shared" si="65"/>
        <v>0</v>
      </c>
      <c r="BA709" s="85">
        <v>0</v>
      </c>
      <c r="BB709" s="81" t="s">
        <v>73</v>
      </c>
      <c r="BC709" s="72" t="s">
        <v>123</v>
      </c>
      <c r="BD709" s="289" t="s">
        <v>5366</v>
      </c>
      <c r="BE709" s="71" t="s">
        <v>65</v>
      </c>
      <c r="BF709" s="71" t="s">
        <v>65</v>
      </c>
    </row>
    <row r="710" spans="2:58" x14ac:dyDescent="0.25">
      <c r="B710" s="71">
        <v>2025</v>
      </c>
      <c r="C710" s="71">
        <v>891780111</v>
      </c>
      <c r="D710" s="71" t="s">
        <v>63</v>
      </c>
      <c r="E710" s="102" t="s">
        <v>5365</v>
      </c>
      <c r="F710" s="72" t="s">
        <v>5364</v>
      </c>
      <c r="G710" s="72">
        <v>0</v>
      </c>
      <c r="H710" s="72" t="s">
        <v>71</v>
      </c>
      <c r="I710" s="72" t="s">
        <v>2884</v>
      </c>
      <c r="J710" s="104" t="s">
        <v>81</v>
      </c>
      <c r="K710" s="75" t="s">
        <v>2895</v>
      </c>
      <c r="L710" s="76">
        <v>11361600</v>
      </c>
      <c r="M710" s="72" t="s">
        <v>66</v>
      </c>
      <c r="N710" s="75" t="s">
        <v>5363</v>
      </c>
      <c r="O710" s="75">
        <v>1045734948</v>
      </c>
      <c r="P710" s="75">
        <v>1707</v>
      </c>
      <c r="Q710" s="78">
        <v>45870</v>
      </c>
      <c r="R710" s="75">
        <v>7490134800</v>
      </c>
      <c r="S710" s="78">
        <v>45883</v>
      </c>
      <c r="T710" s="76">
        <v>11361600</v>
      </c>
      <c r="U710" s="76">
        <v>28138</v>
      </c>
      <c r="V710" s="72" t="s">
        <v>65</v>
      </c>
      <c r="W710" s="76">
        <v>1082939683</v>
      </c>
      <c r="X710" s="104" t="s">
        <v>2881</v>
      </c>
      <c r="Y710" s="78">
        <v>45883</v>
      </c>
      <c r="Z710" s="78">
        <v>45883</v>
      </c>
      <c r="AA710" s="78" t="s">
        <v>73</v>
      </c>
      <c r="AB710" s="78">
        <v>45991</v>
      </c>
      <c r="AC710" s="102">
        <f t="shared" si="60"/>
        <v>108</v>
      </c>
      <c r="AD710" s="72">
        <v>0</v>
      </c>
      <c r="AE710" s="76">
        <v>0</v>
      </c>
      <c r="AF710" s="72">
        <v>0</v>
      </c>
      <c r="AG710" s="79" t="s">
        <v>73</v>
      </c>
      <c r="AH710" s="102">
        <f t="shared" si="61"/>
        <v>0</v>
      </c>
      <c r="AI710" s="72">
        <v>0</v>
      </c>
      <c r="AJ710" s="76">
        <v>0</v>
      </c>
      <c r="AK710" s="72" t="s">
        <v>73</v>
      </c>
      <c r="AL710" s="80" t="s">
        <v>73</v>
      </c>
      <c r="AM710" s="72">
        <v>0</v>
      </c>
      <c r="AN710" s="80" t="s">
        <v>73</v>
      </c>
      <c r="AO710" s="80" t="s">
        <v>73</v>
      </c>
      <c r="AP710" s="80" t="s">
        <v>73</v>
      </c>
      <c r="AQ710" s="102">
        <f t="shared" si="62"/>
        <v>0</v>
      </c>
      <c r="AR710" s="102">
        <f t="shared" si="63"/>
        <v>11361600</v>
      </c>
      <c r="AS710" s="72" t="s">
        <v>319</v>
      </c>
      <c r="AT710" s="76">
        <v>0</v>
      </c>
      <c r="AU710" s="72" t="s">
        <v>319</v>
      </c>
      <c r="AV710" s="76">
        <v>0</v>
      </c>
      <c r="AW710" s="81" t="s">
        <v>73</v>
      </c>
      <c r="AX710" s="82">
        <v>0</v>
      </c>
      <c r="AY710" s="143">
        <f t="shared" si="64"/>
        <v>11361600</v>
      </c>
      <c r="AZ710" s="84">
        <f t="shared" si="65"/>
        <v>0</v>
      </c>
      <c r="BA710" s="85">
        <v>0</v>
      </c>
      <c r="BB710" s="81" t="s">
        <v>73</v>
      </c>
      <c r="BC710" s="72" t="s">
        <v>123</v>
      </c>
      <c r="BD710" s="289" t="s">
        <v>5362</v>
      </c>
      <c r="BE710" s="71" t="s">
        <v>65</v>
      </c>
      <c r="BF710" s="71" t="s">
        <v>65</v>
      </c>
    </row>
    <row r="711" spans="2:58" x14ac:dyDescent="0.25">
      <c r="B711" s="71">
        <v>2025</v>
      </c>
      <c r="C711" s="71">
        <v>891780111</v>
      </c>
      <c r="D711" s="71" t="s">
        <v>63</v>
      </c>
      <c r="E711" s="102" t="s">
        <v>5361</v>
      </c>
      <c r="F711" s="72" t="s">
        <v>5360</v>
      </c>
      <c r="G711" s="72">
        <v>0</v>
      </c>
      <c r="H711" s="72" t="s">
        <v>71</v>
      </c>
      <c r="I711" s="72" t="s">
        <v>2884</v>
      </c>
      <c r="J711" s="104" t="s">
        <v>81</v>
      </c>
      <c r="K711" s="75" t="s">
        <v>2895</v>
      </c>
      <c r="L711" s="76">
        <v>11361600</v>
      </c>
      <c r="M711" s="72" t="s">
        <v>66</v>
      </c>
      <c r="N711" s="75" t="s">
        <v>5359</v>
      </c>
      <c r="O711" s="75">
        <v>1049931406</v>
      </c>
      <c r="P711" s="75">
        <v>1707</v>
      </c>
      <c r="Q711" s="78">
        <v>45870</v>
      </c>
      <c r="R711" s="75">
        <v>7490134800</v>
      </c>
      <c r="S711" s="78">
        <v>45883</v>
      </c>
      <c r="T711" s="76">
        <v>11361600</v>
      </c>
      <c r="U711" s="76">
        <v>28137</v>
      </c>
      <c r="V711" s="72" t="s">
        <v>65</v>
      </c>
      <c r="W711" s="76">
        <v>1082939683</v>
      </c>
      <c r="X711" s="104" t="s">
        <v>2881</v>
      </c>
      <c r="Y711" s="78">
        <v>45883</v>
      </c>
      <c r="Z711" s="78">
        <v>45883</v>
      </c>
      <c r="AA711" s="78" t="s">
        <v>73</v>
      </c>
      <c r="AB711" s="78">
        <v>45991</v>
      </c>
      <c r="AC711" s="102">
        <f t="shared" si="60"/>
        <v>108</v>
      </c>
      <c r="AD711" s="72">
        <v>0</v>
      </c>
      <c r="AE711" s="76">
        <v>0</v>
      </c>
      <c r="AF711" s="72">
        <v>0</v>
      </c>
      <c r="AG711" s="79" t="s">
        <v>73</v>
      </c>
      <c r="AH711" s="102">
        <f t="shared" si="61"/>
        <v>0</v>
      </c>
      <c r="AI711" s="72">
        <v>0</v>
      </c>
      <c r="AJ711" s="76">
        <v>0</v>
      </c>
      <c r="AK711" s="72" t="s">
        <v>73</v>
      </c>
      <c r="AL711" s="80" t="s">
        <v>73</v>
      </c>
      <c r="AM711" s="72">
        <v>0</v>
      </c>
      <c r="AN711" s="80" t="s">
        <v>73</v>
      </c>
      <c r="AO711" s="80" t="s">
        <v>73</v>
      </c>
      <c r="AP711" s="80" t="s">
        <v>73</v>
      </c>
      <c r="AQ711" s="102">
        <f t="shared" si="62"/>
        <v>0</v>
      </c>
      <c r="AR711" s="102">
        <f t="shared" si="63"/>
        <v>11361600</v>
      </c>
      <c r="AS711" s="72" t="s">
        <v>319</v>
      </c>
      <c r="AT711" s="76">
        <v>0</v>
      </c>
      <c r="AU711" s="72" t="s">
        <v>319</v>
      </c>
      <c r="AV711" s="76">
        <v>0</v>
      </c>
      <c r="AW711" s="81" t="s">
        <v>73</v>
      </c>
      <c r="AX711" s="82">
        <v>0</v>
      </c>
      <c r="AY711" s="143">
        <f t="shared" si="64"/>
        <v>11361600</v>
      </c>
      <c r="AZ711" s="84">
        <f t="shared" si="65"/>
        <v>0</v>
      </c>
      <c r="BA711" s="85">
        <v>0</v>
      </c>
      <c r="BB711" s="81" t="s">
        <v>73</v>
      </c>
      <c r="BC711" s="72" t="s">
        <v>123</v>
      </c>
      <c r="BD711" s="289" t="s">
        <v>5358</v>
      </c>
      <c r="BE711" s="71" t="s">
        <v>65</v>
      </c>
      <c r="BF711" s="71" t="s">
        <v>65</v>
      </c>
    </row>
    <row r="712" spans="2:58" x14ac:dyDescent="0.25">
      <c r="B712" s="71">
        <v>2025</v>
      </c>
      <c r="C712" s="71">
        <v>891780111</v>
      </c>
      <c r="D712" s="71" t="s">
        <v>63</v>
      </c>
      <c r="E712" s="102" t="s">
        <v>5357</v>
      </c>
      <c r="F712" s="72" t="s">
        <v>5356</v>
      </c>
      <c r="G712" s="72">
        <v>0</v>
      </c>
      <c r="H712" s="72" t="s">
        <v>71</v>
      </c>
      <c r="I712" s="72" t="s">
        <v>2884</v>
      </c>
      <c r="J712" s="104" t="s">
        <v>81</v>
      </c>
      <c r="K712" s="75" t="s">
        <v>4317</v>
      </c>
      <c r="L712" s="76">
        <v>11361600</v>
      </c>
      <c r="M712" s="72" t="s">
        <v>66</v>
      </c>
      <c r="N712" s="75" t="s">
        <v>5355</v>
      </c>
      <c r="O712" s="75">
        <v>79717397</v>
      </c>
      <c r="P712" s="75">
        <v>1707</v>
      </c>
      <c r="Q712" s="78">
        <v>45870</v>
      </c>
      <c r="R712" s="75">
        <v>7490134800</v>
      </c>
      <c r="S712" s="78">
        <v>45883</v>
      </c>
      <c r="T712" s="76">
        <v>11361600</v>
      </c>
      <c r="U712" s="76">
        <v>28171</v>
      </c>
      <c r="V712" s="72" t="s">
        <v>65</v>
      </c>
      <c r="W712" s="76">
        <v>1082939683</v>
      </c>
      <c r="X712" s="104" t="s">
        <v>2881</v>
      </c>
      <c r="Y712" s="78">
        <v>45883</v>
      </c>
      <c r="Z712" s="78">
        <v>45883</v>
      </c>
      <c r="AA712" s="78" t="s">
        <v>73</v>
      </c>
      <c r="AB712" s="78">
        <v>45991</v>
      </c>
      <c r="AC712" s="102">
        <f t="shared" ref="AC712:AC775" si="66">+IF(AA712="1800-01-01",AB712-Z712,AB712-AA712)</f>
        <v>108</v>
      </c>
      <c r="AD712" s="72">
        <v>0</v>
      </c>
      <c r="AE712" s="76">
        <v>0</v>
      </c>
      <c r="AF712" s="72">
        <v>0</v>
      </c>
      <c r="AG712" s="79" t="s">
        <v>73</v>
      </c>
      <c r="AH712" s="102">
        <f t="shared" ref="AH712:AH775" si="67">+IF(AG712="1800-01-01",0,AG712-AB712)</f>
        <v>0</v>
      </c>
      <c r="AI712" s="72">
        <v>0</v>
      </c>
      <c r="AJ712" s="76">
        <v>0</v>
      </c>
      <c r="AK712" s="72" t="s">
        <v>73</v>
      </c>
      <c r="AL712" s="80" t="s">
        <v>73</v>
      </c>
      <c r="AM712" s="72">
        <v>0</v>
      </c>
      <c r="AN712" s="80" t="s">
        <v>73</v>
      </c>
      <c r="AO712" s="80" t="s">
        <v>73</v>
      </c>
      <c r="AP712" s="80" t="s">
        <v>73</v>
      </c>
      <c r="AQ712" s="102">
        <f t="shared" ref="AQ712:AQ775" si="68">+IF(AN712="1800-01-01",0,AO712-AN712)</f>
        <v>0</v>
      </c>
      <c r="AR712" s="102">
        <f t="shared" ref="AR712:AR775" si="69">+L712+AE712-AJ712</f>
        <v>11361600</v>
      </c>
      <c r="AS712" s="72" t="s">
        <v>319</v>
      </c>
      <c r="AT712" s="76">
        <v>0</v>
      </c>
      <c r="AU712" s="72" t="s">
        <v>319</v>
      </c>
      <c r="AV712" s="76">
        <v>0</v>
      </c>
      <c r="AW712" s="81" t="s">
        <v>73</v>
      </c>
      <c r="AX712" s="82">
        <v>0</v>
      </c>
      <c r="AY712" s="143">
        <f t="shared" ref="AY712:AY775" si="70">AR712-AX712</f>
        <v>11361600</v>
      </c>
      <c r="AZ712" s="84">
        <f t="shared" ref="AZ712:AZ775" si="71">+IFERROR(AX712/AR712,"_")</f>
        <v>0</v>
      </c>
      <c r="BA712" s="85">
        <v>0</v>
      </c>
      <c r="BB712" s="81" t="s">
        <v>73</v>
      </c>
      <c r="BC712" s="72" t="s">
        <v>123</v>
      </c>
      <c r="BD712" s="289" t="s">
        <v>5354</v>
      </c>
      <c r="BE712" s="71" t="s">
        <v>65</v>
      </c>
      <c r="BF712" s="71" t="s">
        <v>65</v>
      </c>
    </row>
    <row r="713" spans="2:58" x14ac:dyDescent="0.25">
      <c r="B713" s="71">
        <v>2025</v>
      </c>
      <c r="C713" s="71">
        <v>891780111</v>
      </c>
      <c r="D713" s="71" t="s">
        <v>63</v>
      </c>
      <c r="E713" s="102" t="s">
        <v>5353</v>
      </c>
      <c r="F713" s="72" t="s">
        <v>5352</v>
      </c>
      <c r="G713" s="72">
        <v>0</v>
      </c>
      <c r="H713" s="72" t="s">
        <v>71</v>
      </c>
      <c r="I713" s="72" t="s">
        <v>2884</v>
      </c>
      <c r="J713" s="104" t="s">
        <v>81</v>
      </c>
      <c r="K713" s="75" t="s">
        <v>2895</v>
      </c>
      <c r="L713" s="76">
        <v>11361600</v>
      </c>
      <c r="M713" s="72" t="s">
        <v>66</v>
      </c>
      <c r="N713" s="75" t="s">
        <v>5351</v>
      </c>
      <c r="O713" s="75">
        <v>1080540141</v>
      </c>
      <c r="P713" s="75">
        <v>1707</v>
      </c>
      <c r="Q713" s="78">
        <v>45870</v>
      </c>
      <c r="R713" s="75">
        <v>7490134800</v>
      </c>
      <c r="S713" s="78">
        <v>45883</v>
      </c>
      <c r="T713" s="76">
        <v>11361600</v>
      </c>
      <c r="U713" s="76">
        <v>28136</v>
      </c>
      <c r="V713" s="72" t="s">
        <v>65</v>
      </c>
      <c r="W713" s="76">
        <v>1082939683</v>
      </c>
      <c r="X713" s="104" t="s">
        <v>2881</v>
      </c>
      <c r="Y713" s="78">
        <v>45883</v>
      </c>
      <c r="Z713" s="78">
        <v>45883</v>
      </c>
      <c r="AA713" s="78" t="s">
        <v>73</v>
      </c>
      <c r="AB713" s="78">
        <v>45991</v>
      </c>
      <c r="AC713" s="102">
        <f t="shared" si="66"/>
        <v>108</v>
      </c>
      <c r="AD713" s="72">
        <v>0</v>
      </c>
      <c r="AE713" s="76">
        <v>0</v>
      </c>
      <c r="AF713" s="72">
        <v>0</v>
      </c>
      <c r="AG713" s="79" t="s">
        <v>73</v>
      </c>
      <c r="AH713" s="102">
        <f t="shared" si="67"/>
        <v>0</v>
      </c>
      <c r="AI713" s="72">
        <v>0</v>
      </c>
      <c r="AJ713" s="76">
        <v>0</v>
      </c>
      <c r="AK713" s="72" t="s">
        <v>73</v>
      </c>
      <c r="AL713" s="80" t="s">
        <v>73</v>
      </c>
      <c r="AM713" s="72">
        <v>0</v>
      </c>
      <c r="AN713" s="80" t="s">
        <v>73</v>
      </c>
      <c r="AO713" s="80" t="s">
        <v>73</v>
      </c>
      <c r="AP713" s="80" t="s">
        <v>73</v>
      </c>
      <c r="AQ713" s="102">
        <f t="shared" si="68"/>
        <v>0</v>
      </c>
      <c r="AR713" s="102">
        <f t="shared" si="69"/>
        <v>11361600</v>
      </c>
      <c r="AS713" s="72" t="s">
        <v>319</v>
      </c>
      <c r="AT713" s="76">
        <v>0</v>
      </c>
      <c r="AU713" s="72" t="s">
        <v>319</v>
      </c>
      <c r="AV713" s="76">
        <v>0</v>
      </c>
      <c r="AW713" s="81" t="s">
        <v>73</v>
      </c>
      <c r="AX713" s="82">
        <v>0</v>
      </c>
      <c r="AY713" s="143">
        <f t="shared" si="70"/>
        <v>11361600</v>
      </c>
      <c r="AZ713" s="84">
        <f t="shared" si="71"/>
        <v>0</v>
      </c>
      <c r="BA713" s="85">
        <v>0</v>
      </c>
      <c r="BB713" s="81" t="s">
        <v>73</v>
      </c>
      <c r="BC713" s="72" t="s">
        <v>123</v>
      </c>
      <c r="BD713" s="289" t="s">
        <v>5350</v>
      </c>
      <c r="BE713" s="71" t="s">
        <v>65</v>
      </c>
      <c r="BF713" s="71" t="s">
        <v>65</v>
      </c>
    </row>
    <row r="714" spans="2:58" x14ac:dyDescent="0.25">
      <c r="B714" s="71">
        <v>2025</v>
      </c>
      <c r="C714" s="71">
        <v>891780111</v>
      </c>
      <c r="D714" s="71" t="s">
        <v>63</v>
      </c>
      <c r="E714" s="102" t="s">
        <v>5349</v>
      </c>
      <c r="F714" s="72" t="s">
        <v>5348</v>
      </c>
      <c r="G714" s="72">
        <v>0</v>
      </c>
      <c r="H714" s="72" t="s">
        <v>71</v>
      </c>
      <c r="I714" s="72" t="s">
        <v>2884</v>
      </c>
      <c r="J714" s="104" t="s">
        <v>81</v>
      </c>
      <c r="K714" s="75" t="s">
        <v>3703</v>
      </c>
      <c r="L714" s="76">
        <v>11361600</v>
      </c>
      <c r="M714" s="72" t="s">
        <v>66</v>
      </c>
      <c r="N714" s="75" t="s">
        <v>5347</v>
      </c>
      <c r="O714" s="75">
        <v>1046874337</v>
      </c>
      <c r="P714" s="75">
        <v>1707</v>
      </c>
      <c r="Q714" s="78">
        <v>45870</v>
      </c>
      <c r="R714" s="75">
        <v>7490134800</v>
      </c>
      <c r="S714" s="78">
        <v>45883</v>
      </c>
      <c r="T714" s="76">
        <v>11361600</v>
      </c>
      <c r="U714" s="76">
        <v>28135</v>
      </c>
      <c r="V714" s="72" t="s">
        <v>65</v>
      </c>
      <c r="W714" s="76">
        <v>1082939683</v>
      </c>
      <c r="X714" s="104" t="s">
        <v>2881</v>
      </c>
      <c r="Y714" s="78">
        <v>45883</v>
      </c>
      <c r="Z714" s="78">
        <v>45883</v>
      </c>
      <c r="AA714" s="78" t="s">
        <v>73</v>
      </c>
      <c r="AB714" s="78">
        <v>45991</v>
      </c>
      <c r="AC714" s="102">
        <f t="shared" si="66"/>
        <v>108</v>
      </c>
      <c r="AD714" s="72">
        <v>0</v>
      </c>
      <c r="AE714" s="76">
        <v>0</v>
      </c>
      <c r="AF714" s="72">
        <v>0</v>
      </c>
      <c r="AG714" s="79" t="s">
        <v>73</v>
      </c>
      <c r="AH714" s="102">
        <f t="shared" si="67"/>
        <v>0</v>
      </c>
      <c r="AI714" s="72">
        <v>0</v>
      </c>
      <c r="AJ714" s="76">
        <v>0</v>
      </c>
      <c r="AK714" s="72" t="s">
        <v>73</v>
      </c>
      <c r="AL714" s="80" t="s">
        <v>73</v>
      </c>
      <c r="AM714" s="72">
        <v>0</v>
      </c>
      <c r="AN714" s="80" t="s">
        <v>73</v>
      </c>
      <c r="AO714" s="80" t="s">
        <v>73</v>
      </c>
      <c r="AP714" s="80" t="s">
        <v>73</v>
      </c>
      <c r="AQ714" s="102">
        <f t="shared" si="68"/>
        <v>0</v>
      </c>
      <c r="AR714" s="102">
        <f t="shared" si="69"/>
        <v>11361600</v>
      </c>
      <c r="AS714" s="72" t="s">
        <v>319</v>
      </c>
      <c r="AT714" s="76">
        <v>0</v>
      </c>
      <c r="AU714" s="72" t="s">
        <v>319</v>
      </c>
      <c r="AV714" s="76">
        <v>0</v>
      </c>
      <c r="AW714" s="81" t="s">
        <v>73</v>
      </c>
      <c r="AX714" s="82">
        <v>0</v>
      </c>
      <c r="AY714" s="143">
        <f t="shared" si="70"/>
        <v>11361600</v>
      </c>
      <c r="AZ714" s="84">
        <f t="shared" si="71"/>
        <v>0</v>
      </c>
      <c r="BA714" s="85">
        <v>0</v>
      </c>
      <c r="BB714" s="81" t="s">
        <v>73</v>
      </c>
      <c r="BC714" s="72" t="s">
        <v>123</v>
      </c>
      <c r="BD714" s="289" t="s">
        <v>5346</v>
      </c>
      <c r="BE714" s="71" t="s">
        <v>65</v>
      </c>
      <c r="BF714" s="71" t="s">
        <v>65</v>
      </c>
    </row>
    <row r="715" spans="2:58" x14ac:dyDescent="0.25">
      <c r="B715" s="71">
        <v>2025</v>
      </c>
      <c r="C715" s="71">
        <v>891780111</v>
      </c>
      <c r="D715" s="71" t="s">
        <v>63</v>
      </c>
      <c r="E715" s="102" t="s">
        <v>5345</v>
      </c>
      <c r="F715" s="72" t="s">
        <v>5344</v>
      </c>
      <c r="G715" s="72">
        <v>0</v>
      </c>
      <c r="H715" s="72" t="s">
        <v>71</v>
      </c>
      <c r="I715" s="72" t="s">
        <v>2884</v>
      </c>
      <c r="J715" s="104" t="s">
        <v>81</v>
      </c>
      <c r="K715" s="75" t="s">
        <v>4317</v>
      </c>
      <c r="L715" s="76">
        <v>11361600</v>
      </c>
      <c r="M715" s="72" t="s">
        <v>66</v>
      </c>
      <c r="N715" s="75" t="s">
        <v>5343</v>
      </c>
      <c r="O715" s="75">
        <v>39099545</v>
      </c>
      <c r="P715" s="75">
        <v>1707</v>
      </c>
      <c r="Q715" s="78">
        <v>45870</v>
      </c>
      <c r="R715" s="75">
        <v>7490134800</v>
      </c>
      <c r="S715" s="78">
        <v>45883</v>
      </c>
      <c r="T715" s="76">
        <v>11361600</v>
      </c>
      <c r="U715" s="76">
        <v>28134</v>
      </c>
      <c r="V715" s="72" t="s">
        <v>65</v>
      </c>
      <c r="W715" s="76">
        <v>1082939683</v>
      </c>
      <c r="X715" s="104" t="s">
        <v>2881</v>
      </c>
      <c r="Y715" s="78">
        <v>45883</v>
      </c>
      <c r="Z715" s="78">
        <v>45883</v>
      </c>
      <c r="AA715" s="78" t="s">
        <v>73</v>
      </c>
      <c r="AB715" s="78">
        <v>45991</v>
      </c>
      <c r="AC715" s="102">
        <f t="shared" si="66"/>
        <v>108</v>
      </c>
      <c r="AD715" s="72">
        <v>0</v>
      </c>
      <c r="AE715" s="76">
        <v>0</v>
      </c>
      <c r="AF715" s="72">
        <v>0</v>
      </c>
      <c r="AG715" s="79" t="s">
        <v>73</v>
      </c>
      <c r="AH715" s="102">
        <f t="shared" si="67"/>
        <v>0</v>
      </c>
      <c r="AI715" s="72">
        <v>0</v>
      </c>
      <c r="AJ715" s="76">
        <v>0</v>
      </c>
      <c r="AK715" s="72" t="s">
        <v>73</v>
      </c>
      <c r="AL715" s="80" t="s">
        <v>73</v>
      </c>
      <c r="AM715" s="72">
        <v>0</v>
      </c>
      <c r="AN715" s="80" t="s">
        <v>73</v>
      </c>
      <c r="AO715" s="80" t="s">
        <v>73</v>
      </c>
      <c r="AP715" s="80" t="s">
        <v>73</v>
      </c>
      <c r="AQ715" s="102">
        <f t="shared" si="68"/>
        <v>0</v>
      </c>
      <c r="AR715" s="102">
        <f t="shared" si="69"/>
        <v>11361600</v>
      </c>
      <c r="AS715" s="72" t="s">
        <v>319</v>
      </c>
      <c r="AT715" s="76">
        <v>0</v>
      </c>
      <c r="AU715" s="72" t="s">
        <v>319</v>
      </c>
      <c r="AV715" s="76">
        <v>0</v>
      </c>
      <c r="AW715" s="81" t="s">
        <v>73</v>
      </c>
      <c r="AX715" s="82">
        <v>0</v>
      </c>
      <c r="AY715" s="143">
        <f t="shared" si="70"/>
        <v>11361600</v>
      </c>
      <c r="AZ715" s="84">
        <f t="shared" si="71"/>
        <v>0</v>
      </c>
      <c r="BA715" s="85">
        <v>0</v>
      </c>
      <c r="BB715" s="81" t="s">
        <v>73</v>
      </c>
      <c r="BC715" s="72" t="s">
        <v>123</v>
      </c>
      <c r="BD715" s="289" t="s">
        <v>5342</v>
      </c>
      <c r="BE715" s="71" t="s">
        <v>65</v>
      </c>
      <c r="BF715" s="71" t="s">
        <v>65</v>
      </c>
    </row>
    <row r="716" spans="2:58" x14ac:dyDescent="0.25">
      <c r="B716" s="71">
        <v>2025</v>
      </c>
      <c r="C716" s="71">
        <v>891780111</v>
      </c>
      <c r="D716" s="71" t="s">
        <v>63</v>
      </c>
      <c r="E716" s="102" t="s">
        <v>5341</v>
      </c>
      <c r="F716" s="72" t="s">
        <v>5340</v>
      </c>
      <c r="G716" s="72">
        <v>0</v>
      </c>
      <c r="H716" s="72" t="s">
        <v>71</v>
      </c>
      <c r="I716" s="72" t="s">
        <v>2884</v>
      </c>
      <c r="J716" s="104" t="s">
        <v>81</v>
      </c>
      <c r="K716" s="75" t="s">
        <v>3913</v>
      </c>
      <c r="L716" s="76">
        <v>11361600</v>
      </c>
      <c r="M716" s="72" t="s">
        <v>66</v>
      </c>
      <c r="N716" s="75" t="s">
        <v>5339</v>
      </c>
      <c r="O716" s="75">
        <v>1124060210</v>
      </c>
      <c r="P716" s="75">
        <v>1707</v>
      </c>
      <c r="Q716" s="78">
        <v>45870</v>
      </c>
      <c r="R716" s="75">
        <v>7490134800</v>
      </c>
      <c r="S716" s="78">
        <v>45883</v>
      </c>
      <c r="T716" s="76">
        <v>11361600</v>
      </c>
      <c r="U716" s="76">
        <v>28168</v>
      </c>
      <c r="V716" s="72" t="s">
        <v>65</v>
      </c>
      <c r="W716" s="76">
        <v>1082939683</v>
      </c>
      <c r="X716" s="104" t="s">
        <v>2881</v>
      </c>
      <c r="Y716" s="78">
        <v>45883</v>
      </c>
      <c r="Z716" s="78">
        <v>45883</v>
      </c>
      <c r="AA716" s="78" t="s">
        <v>73</v>
      </c>
      <c r="AB716" s="78">
        <v>45991</v>
      </c>
      <c r="AC716" s="102">
        <f t="shared" si="66"/>
        <v>108</v>
      </c>
      <c r="AD716" s="72">
        <v>0</v>
      </c>
      <c r="AE716" s="76">
        <v>0</v>
      </c>
      <c r="AF716" s="72">
        <v>0</v>
      </c>
      <c r="AG716" s="79" t="s">
        <v>73</v>
      </c>
      <c r="AH716" s="102">
        <f t="shared" si="67"/>
        <v>0</v>
      </c>
      <c r="AI716" s="72">
        <v>0</v>
      </c>
      <c r="AJ716" s="76">
        <v>0</v>
      </c>
      <c r="AK716" s="72" t="s">
        <v>73</v>
      </c>
      <c r="AL716" s="80" t="s">
        <v>73</v>
      </c>
      <c r="AM716" s="72">
        <v>0</v>
      </c>
      <c r="AN716" s="80" t="s">
        <v>73</v>
      </c>
      <c r="AO716" s="80" t="s">
        <v>73</v>
      </c>
      <c r="AP716" s="80" t="s">
        <v>73</v>
      </c>
      <c r="AQ716" s="102">
        <f t="shared" si="68"/>
        <v>0</v>
      </c>
      <c r="AR716" s="102">
        <f t="shared" si="69"/>
        <v>11361600</v>
      </c>
      <c r="AS716" s="72" t="s">
        <v>319</v>
      </c>
      <c r="AT716" s="76">
        <v>0</v>
      </c>
      <c r="AU716" s="72" t="s">
        <v>319</v>
      </c>
      <c r="AV716" s="76">
        <v>0</v>
      </c>
      <c r="AW716" s="81" t="s">
        <v>73</v>
      </c>
      <c r="AX716" s="82">
        <v>0</v>
      </c>
      <c r="AY716" s="143">
        <f t="shared" si="70"/>
        <v>11361600</v>
      </c>
      <c r="AZ716" s="84">
        <f t="shared" si="71"/>
        <v>0</v>
      </c>
      <c r="BA716" s="85">
        <v>0</v>
      </c>
      <c r="BB716" s="81" t="s">
        <v>73</v>
      </c>
      <c r="BC716" s="72" t="s">
        <v>123</v>
      </c>
      <c r="BD716" s="289" t="s">
        <v>5338</v>
      </c>
      <c r="BE716" s="71" t="s">
        <v>65</v>
      </c>
      <c r="BF716" s="71" t="s">
        <v>65</v>
      </c>
    </row>
    <row r="717" spans="2:58" x14ac:dyDescent="0.25">
      <c r="B717" s="71">
        <v>2025</v>
      </c>
      <c r="C717" s="71">
        <v>891780111</v>
      </c>
      <c r="D717" s="71" t="s">
        <v>63</v>
      </c>
      <c r="E717" s="102" t="s">
        <v>5337</v>
      </c>
      <c r="F717" s="72" t="s">
        <v>5336</v>
      </c>
      <c r="G717" s="72">
        <v>0</v>
      </c>
      <c r="H717" s="72" t="s">
        <v>71</v>
      </c>
      <c r="I717" s="72" t="s">
        <v>2884</v>
      </c>
      <c r="J717" s="104" t="s">
        <v>81</v>
      </c>
      <c r="K717" s="75" t="s">
        <v>3703</v>
      </c>
      <c r="L717" s="76">
        <v>11361600</v>
      </c>
      <c r="M717" s="72" t="s">
        <v>66</v>
      </c>
      <c r="N717" s="75" t="s">
        <v>5335</v>
      </c>
      <c r="O717" s="75">
        <v>1221965243</v>
      </c>
      <c r="P717" s="75">
        <v>1707</v>
      </c>
      <c r="Q717" s="78">
        <v>45870</v>
      </c>
      <c r="R717" s="75">
        <v>7490134800</v>
      </c>
      <c r="S717" s="78">
        <v>45883</v>
      </c>
      <c r="T717" s="76">
        <v>11361600</v>
      </c>
      <c r="U717" s="76">
        <v>28167</v>
      </c>
      <c r="V717" s="72" t="s">
        <v>65</v>
      </c>
      <c r="W717" s="76">
        <v>1082939683</v>
      </c>
      <c r="X717" s="104" t="s">
        <v>2881</v>
      </c>
      <c r="Y717" s="78">
        <v>45883</v>
      </c>
      <c r="Z717" s="78">
        <v>45883</v>
      </c>
      <c r="AA717" s="78" t="s">
        <v>73</v>
      </c>
      <c r="AB717" s="78">
        <v>45991</v>
      </c>
      <c r="AC717" s="102">
        <f t="shared" si="66"/>
        <v>108</v>
      </c>
      <c r="AD717" s="72">
        <v>0</v>
      </c>
      <c r="AE717" s="76">
        <v>0</v>
      </c>
      <c r="AF717" s="72">
        <v>0</v>
      </c>
      <c r="AG717" s="79" t="s">
        <v>73</v>
      </c>
      <c r="AH717" s="102">
        <f t="shared" si="67"/>
        <v>0</v>
      </c>
      <c r="AI717" s="72">
        <v>0</v>
      </c>
      <c r="AJ717" s="76">
        <v>0</v>
      </c>
      <c r="AK717" s="72" t="s">
        <v>73</v>
      </c>
      <c r="AL717" s="80" t="s">
        <v>73</v>
      </c>
      <c r="AM717" s="72">
        <v>0</v>
      </c>
      <c r="AN717" s="80" t="s">
        <v>73</v>
      </c>
      <c r="AO717" s="80" t="s">
        <v>73</v>
      </c>
      <c r="AP717" s="80" t="s">
        <v>73</v>
      </c>
      <c r="AQ717" s="102">
        <f t="shared" si="68"/>
        <v>0</v>
      </c>
      <c r="AR717" s="102">
        <f t="shared" si="69"/>
        <v>11361600</v>
      </c>
      <c r="AS717" s="72" t="s">
        <v>319</v>
      </c>
      <c r="AT717" s="76">
        <v>0</v>
      </c>
      <c r="AU717" s="72" t="s">
        <v>319</v>
      </c>
      <c r="AV717" s="76">
        <v>0</v>
      </c>
      <c r="AW717" s="81" t="s">
        <v>73</v>
      </c>
      <c r="AX717" s="82">
        <v>0</v>
      </c>
      <c r="AY717" s="143">
        <f t="shared" si="70"/>
        <v>11361600</v>
      </c>
      <c r="AZ717" s="84">
        <f t="shared" si="71"/>
        <v>0</v>
      </c>
      <c r="BA717" s="85">
        <v>0</v>
      </c>
      <c r="BB717" s="81" t="s">
        <v>73</v>
      </c>
      <c r="BC717" s="72" t="s">
        <v>123</v>
      </c>
      <c r="BD717" s="289" t="s">
        <v>5334</v>
      </c>
      <c r="BE717" s="71" t="s">
        <v>65</v>
      </c>
      <c r="BF717" s="71" t="s">
        <v>65</v>
      </c>
    </row>
    <row r="718" spans="2:58" x14ac:dyDescent="0.25">
      <c r="B718" s="71">
        <v>2025</v>
      </c>
      <c r="C718" s="71">
        <v>891780111</v>
      </c>
      <c r="D718" s="71" t="s">
        <v>63</v>
      </c>
      <c r="E718" s="102" t="s">
        <v>5333</v>
      </c>
      <c r="F718" s="72" t="s">
        <v>5332</v>
      </c>
      <c r="G718" s="72">
        <v>0</v>
      </c>
      <c r="H718" s="72" t="s">
        <v>71</v>
      </c>
      <c r="I718" s="72" t="s">
        <v>2884</v>
      </c>
      <c r="J718" s="104" t="s">
        <v>81</v>
      </c>
      <c r="K718" s="75" t="s">
        <v>3703</v>
      </c>
      <c r="L718" s="76">
        <v>11361600</v>
      </c>
      <c r="M718" s="72" t="s">
        <v>66</v>
      </c>
      <c r="N718" s="75" t="s">
        <v>5331</v>
      </c>
      <c r="O718" s="75">
        <v>1081789152</v>
      </c>
      <c r="P718" s="75">
        <v>1707</v>
      </c>
      <c r="Q718" s="78">
        <v>45870</v>
      </c>
      <c r="R718" s="75">
        <v>7490134800</v>
      </c>
      <c r="S718" s="78">
        <v>45883</v>
      </c>
      <c r="T718" s="76">
        <v>11361600</v>
      </c>
      <c r="U718" s="76">
        <v>28166</v>
      </c>
      <c r="V718" s="72" t="s">
        <v>65</v>
      </c>
      <c r="W718" s="76">
        <v>1082939683</v>
      </c>
      <c r="X718" s="104" t="s">
        <v>2881</v>
      </c>
      <c r="Y718" s="78">
        <v>45883</v>
      </c>
      <c r="Z718" s="78">
        <v>45883</v>
      </c>
      <c r="AA718" s="78" t="s">
        <v>73</v>
      </c>
      <c r="AB718" s="78">
        <v>45991</v>
      </c>
      <c r="AC718" s="102">
        <f t="shared" si="66"/>
        <v>108</v>
      </c>
      <c r="AD718" s="72">
        <v>0</v>
      </c>
      <c r="AE718" s="76">
        <v>0</v>
      </c>
      <c r="AF718" s="72">
        <v>0</v>
      </c>
      <c r="AG718" s="79" t="s">
        <v>73</v>
      </c>
      <c r="AH718" s="102">
        <f t="shared" si="67"/>
        <v>0</v>
      </c>
      <c r="AI718" s="72">
        <v>0</v>
      </c>
      <c r="AJ718" s="76">
        <v>0</v>
      </c>
      <c r="AK718" s="72" t="s">
        <v>73</v>
      </c>
      <c r="AL718" s="80" t="s">
        <v>73</v>
      </c>
      <c r="AM718" s="72">
        <v>0</v>
      </c>
      <c r="AN718" s="80" t="s">
        <v>73</v>
      </c>
      <c r="AO718" s="80" t="s">
        <v>73</v>
      </c>
      <c r="AP718" s="80" t="s">
        <v>73</v>
      </c>
      <c r="AQ718" s="102">
        <f t="shared" si="68"/>
        <v>0</v>
      </c>
      <c r="AR718" s="102">
        <f t="shared" si="69"/>
        <v>11361600</v>
      </c>
      <c r="AS718" s="72" t="s">
        <v>319</v>
      </c>
      <c r="AT718" s="76">
        <v>0</v>
      </c>
      <c r="AU718" s="72" t="s">
        <v>319</v>
      </c>
      <c r="AV718" s="76">
        <v>0</v>
      </c>
      <c r="AW718" s="81" t="s">
        <v>73</v>
      </c>
      <c r="AX718" s="82">
        <v>0</v>
      </c>
      <c r="AY718" s="143">
        <f t="shared" si="70"/>
        <v>11361600</v>
      </c>
      <c r="AZ718" s="84">
        <f t="shared" si="71"/>
        <v>0</v>
      </c>
      <c r="BA718" s="85">
        <v>0</v>
      </c>
      <c r="BB718" s="81" t="s">
        <v>73</v>
      </c>
      <c r="BC718" s="72" t="s">
        <v>123</v>
      </c>
      <c r="BD718" s="289" t="s">
        <v>5330</v>
      </c>
      <c r="BE718" s="71" t="s">
        <v>65</v>
      </c>
      <c r="BF718" s="71" t="s">
        <v>65</v>
      </c>
    </row>
    <row r="719" spans="2:58" x14ac:dyDescent="0.25">
      <c r="B719" s="71">
        <v>2025</v>
      </c>
      <c r="C719" s="71">
        <v>891780111</v>
      </c>
      <c r="D719" s="71" t="s">
        <v>63</v>
      </c>
      <c r="E719" s="102" t="s">
        <v>5329</v>
      </c>
      <c r="F719" s="72" t="s">
        <v>5328</v>
      </c>
      <c r="G719" s="72">
        <v>0</v>
      </c>
      <c r="H719" s="72" t="s">
        <v>71</v>
      </c>
      <c r="I719" s="72" t="s">
        <v>2884</v>
      </c>
      <c r="J719" s="104" t="s">
        <v>81</v>
      </c>
      <c r="K719" s="75" t="s">
        <v>4317</v>
      </c>
      <c r="L719" s="76">
        <v>11361600</v>
      </c>
      <c r="M719" s="72" t="s">
        <v>66</v>
      </c>
      <c r="N719" s="75" t="s">
        <v>5327</v>
      </c>
      <c r="O719" s="75">
        <v>1083464021</v>
      </c>
      <c r="P719" s="75">
        <v>1707</v>
      </c>
      <c r="Q719" s="78">
        <v>45870</v>
      </c>
      <c r="R719" s="75">
        <v>7490134800</v>
      </c>
      <c r="S719" s="78">
        <v>45883</v>
      </c>
      <c r="T719" s="76">
        <v>11361600</v>
      </c>
      <c r="U719" s="76">
        <v>28165</v>
      </c>
      <c r="V719" s="72" t="s">
        <v>65</v>
      </c>
      <c r="W719" s="76">
        <v>1082939683</v>
      </c>
      <c r="X719" s="104" t="s">
        <v>2881</v>
      </c>
      <c r="Y719" s="78">
        <v>45883</v>
      </c>
      <c r="Z719" s="78">
        <v>45883</v>
      </c>
      <c r="AA719" s="78" t="s">
        <v>73</v>
      </c>
      <c r="AB719" s="78">
        <v>45991</v>
      </c>
      <c r="AC719" s="102">
        <f t="shared" si="66"/>
        <v>108</v>
      </c>
      <c r="AD719" s="72">
        <v>0</v>
      </c>
      <c r="AE719" s="76">
        <v>0</v>
      </c>
      <c r="AF719" s="72">
        <v>0</v>
      </c>
      <c r="AG719" s="79" t="s">
        <v>73</v>
      </c>
      <c r="AH719" s="102">
        <f t="shared" si="67"/>
        <v>0</v>
      </c>
      <c r="AI719" s="72">
        <v>0</v>
      </c>
      <c r="AJ719" s="76">
        <v>0</v>
      </c>
      <c r="AK719" s="72" t="s">
        <v>73</v>
      </c>
      <c r="AL719" s="80" t="s">
        <v>73</v>
      </c>
      <c r="AM719" s="72">
        <v>0</v>
      </c>
      <c r="AN719" s="80" t="s">
        <v>73</v>
      </c>
      <c r="AO719" s="80" t="s">
        <v>73</v>
      </c>
      <c r="AP719" s="80" t="s">
        <v>73</v>
      </c>
      <c r="AQ719" s="102">
        <f t="shared" si="68"/>
        <v>0</v>
      </c>
      <c r="AR719" s="102">
        <f t="shared" si="69"/>
        <v>11361600</v>
      </c>
      <c r="AS719" s="72" t="s">
        <v>319</v>
      </c>
      <c r="AT719" s="76">
        <v>0</v>
      </c>
      <c r="AU719" s="72" t="s">
        <v>319</v>
      </c>
      <c r="AV719" s="76">
        <v>0</v>
      </c>
      <c r="AW719" s="81" t="s">
        <v>73</v>
      </c>
      <c r="AX719" s="82">
        <v>0</v>
      </c>
      <c r="AY719" s="143">
        <f t="shared" si="70"/>
        <v>11361600</v>
      </c>
      <c r="AZ719" s="84">
        <f t="shared" si="71"/>
        <v>0</v>
      </c>
      <c r="BA719" s="85">
        <v>0</v>
      </c>
      <c r="BB719" s="81" t="s">
        <v>73</v>
      </c>
      <c r="BC719" s="72" t="s">
        <v>123</v>
      </c>
      <c r="BD719" s="289" t="s">
        <v>5326</v>
      </c>
      <c r="BE719" s="71" t="s">
        <v>65</v>
      </c>
      <c r="BF719" s="71" t="s">
        <v>65</v>
      </c>
    </row>
    <row r="720" spans="2:58" x14ac:dyDescent="0.25">
      <c r="B720" s="71">
        <v>2025</v>
      </c>
      <c r="C720" s="71">
        <v>891780111</v>
      </c>
      <c r="D720" s="71" t="s">
        <v>63</v>
      </c>
      <c r="E720" s="102" t="s">
        <v>5325</v>
      </c>
      <c r="F720" s="72" t="s">
        <v>5324</v>
      </c>
      <c r="G720" s="72">
        <v>0</v>
      </c>
      <c r="H720" s="72" t="s">
        <v>71</v>
      </c>
      <c r="I720" s="72" t="s">
        <v>2884</v>
      </c>
      <c r="J720" s="104" t="s">
        <v>81</v>
      </c>
      <c r="K720" s="75" t="s">
        <v>4317</v>
      </c>
      <c r="L720" s="76">
        <v>11361600</v>
      </c>
      <c r="M720" s="72" t="s">
        <v>66</v>
      </c>
      <c r="N720" s="75" t="s">
        <v>5323</v>
      </c>
      <c r="O720" s="75">
        <v>39049802</v>
      </c>
      <c r="P720" s="75">
        <v>1707</v>
      </c>
      <c r="Q720" s="78">
        <v>45870</v>
      </c>
      <c r="R720" s="75">
        <v>7490134800</v>
      </c>
      <c r="S720" s="78">
        <v>45883</v>
      </c>
      <c r="T720" s="76">
        <v>11361600</v>
      </c>
      <c r="U720" s="76">
        <v>28164</v>
      </c>
      <c r="V720" s="72" t="s">
        <v>65</v>
      </c>
      <c r="W720" s="76">
        <v>1082939683</v>
      </c>
      <c r="X720" s="104" t="s">
        <v>2881</v>
      </c>
      <c r="Y720" s="78">
        <v>45883</v>
      </c>
      <c r="Z720" s="78">
        <v>45883</v>
      </c>
      <c r="AA720" s="78" t="s">
        <v>73</v>
      </c>
      <c r="AB720" s="78">
        <v>45991</v>
      </c>
      <c r="AC720" s="102">
        <f t="shared" si="66"/>
        <v>108</v>
      </c>
      <c r="AD720" s="72">
        <v>0</v>
      </c>
      <c r="AE720" s="76">
        <v>0</v>
      </c>
      <c r="AF720" s="72">
        <v>0</v>
      </c>
      <c r="AG720" s="79" t="s">
        <v>73</v>
      </c>
      <c r="AH720" s="102">
        <f t="shared" si="67"/>
        <v>0</v>
      </c>
      <c r="AI720" s="72">
        <v>0</v>
      </c>
      <c r="AJ720" s="76">
        <v>0</v>
      </c>
      <c r="AK720" s="72" t="s">
        <v>73</v>
      </c>
      <c r="AL720" s="80" t="s">
        <v>73</v>
      </c>
      <c r="AM720" s="72">
        <v>0</v>
      </c>
      <c r="AN720" s="80" t="s">
        <v>73</v>
      </c>
      <c r="AO720" s="80" t="s">
        <v>73</v>
      </c>
      <c r="AP720" s="80" t="s">
        <v>73</v>
      </c>
      <c r="AQ720" s="102">
        <f t="shared" si="68"/>
        <v>0</v>
      </c>
      <c r="AR720" s="102">
        <f t="shared" si="69"/>
        <v>11361600</v>
      </c>
      <c r="AS720" s="72" t="s">
        <v>319</v>
      </c>
      <c r="AT720" s="76">
        <v>0</v>
      </c>
      <c r="AU720" s="72" t="s">
        <v>319</v>
      </c>
      <c r="AV720" s="76">
        <v>0</v>
      </c>
      <c r="AW720" s="81" t="s">
        <v>73</v>
      </c>
      <c r="AX720" s="82">
        <v>0</v>
      </c>
      <c r="AY720" s="143">
        <f t="shared" si="70"/>
        <v>11361600</v>
      </c>
      <c r="AZ720" s="84">
        <f t="shared" si="71"/>
        <v>0</v>
      </c>
      <c r="BA720" s="85">
        <v>0</v>
      </c>
      <c r="BB720" s="81" t="s">
        <v>73</v>
      </c>
      <c r="BC720" s="72" t="s">
        <v>123</v>
      </c>
      <c r="BD720" s="289" t="s">
        <v>5322</v>
      </c>
      <c r="BE720" s="71" t="s">
        <v>65</v>
      </c>
      <c r="BF720" s="71" t="s">
        <v>65</v>
      </c>
    </row>
    <row r="721" spans="2:58" x14ac:dyDescent="0.25">
      <c r="B721" s="71">
        <v>2025</v>
      </c>
      <c r="C721" s="71">
        <v>891780111</v>
      </c>
      <c r="D721" s="71" t="s">
        <v>63</v>
      </c>
      <c r="E721" s="102" t="s">
        <v>5321</v>
      </c>
      <c r="F721" s="72" t="s">
        <v>5320</v>
      </c>
      <c r="G721" s="72">
        <v>0</v>
      </c>
      <c r="H721" s="72" t="s">
        <v>71</v>
      </c>
      <c r="I721" s="72" t="s">
        <v>2884</v>
      </c>
      <c r="J721" s="104" t="s">
        <v>81</v>
      </c>
      <c r="K721" s="75" t="s">
        <v>3913</v>
      </c>
      <c r="L721" s="76">
        <v>11361600</v>
      </c>
      <c r="M721" s="72" t="s">
        <v>66</v>
      </c>
      <c r="N721" s="75" t="s">
        <v>5319</v>
      </c>
      <c r="O721" s="75">
        <v>53179095</v>
      </c>
      <c r="P721" s="75">
        <v>1707</v>
      </c>
      <c r="Q721" s="78">
        <v>45870</v>
      </c>
      <c r="R721" s="75">
        <v>7490134800</v>
      </c>
      <c r="S721" s="78">
        <v>45883</v>
      </c>
      <c r="T721" s="76">
        <v>11361600</v>
      </c>
      <c r="U721" s="76">
        <v>28163</v>
      </c>
      <c r="V721" s="72" t="s">
        <v>65</v>
      </c>
      <c r="W721" s="76">
        <v>1082939683</v>
      </c>
      <c r="X721" s="104" t="s">
        <v>2881</v>
      </c>
      <c r="Y721" s="78">
        <v>45883</v>
      </c>
      <c r="Z721" s="78">
        <v>45883</v>
      </c>
      <c r="AA721" s="78" t="s">
        <v>73</v>
      </c>
      <c r="AB721" s="78">
        <v>45991</v>
      </c>
      <c r="AC721" s="102">
        <f t="shared" si="66"/>
        <v>108</v>
      </c>
      <c r="AD721" s="72">
        <v>0</v>
      </c>
      <c r="AE721" s="76">
        <v>0</v>
      </c>
      <c r="AF721" s="72">
        <v>0</v>
      </c>
      <c r="AG721" s="79" t="s">
        <v>73</v>
      </c>
      <c r="AH721" s="102">
        <f t="shared" si="67"/>
        <v>0</v>
      </c>
      <c r="AI721" s="72">
        <v>0</v>
      </c>
      <c r="AJ721" s="76">
        <v>0</v>
      </c>
      <c r="AK721" s="72" t="s">
        <v>73</v>
      </c>
      <c r="AL721" s="80" t="s">
        <v>73</v>
      </c>
      <c r="AM721" s="72">
        <v>0</v>
      </c>
      <c r="AN721" s="80" t="s">
        <v>73</v>
      </c>
      <c r="AO721" s="80" t="s">
        <v>73</v>
      </c>
      <c r="AP721" s="80" t="s">
        <v>73</v>
      </c>
      <c r="AQ721" s="102">
        <f t="shared" si="68"/>
        <v>0</v>
      </c>
      <c r="AR721" s="102">
        <f t="shared" si="69"/>
        <v>11361600</v>
      </c>
      <c r="AS721" s="72" t="s">
        <v>319</v>
      </c>
      <c r="AT721" s="76">
        <v>0</v>
      </c>
      <c r="AU721" s="72" t="s">
        <v>319</v>
      </c>
      <c r="AV721" s="76">
        <v>0</v>
      </c>
      <c r="AW721" s="81" t="s">
        <v>73</v>
      </c>
      <c r="AX721" s="82">
        <v>0</v>
      </c>
      <c r="AY721" s="143">
        <f t="shared" si="70"/>
        <v>11361600</v>
      </c>
      <c r="AZ721" s="84">
        <f t="shared" si="71"/>
        <v>0</v>
      </c>
      <c r="BA721" s="85">
        <v>0</v>
      </c>
      <c r="BB721" s="81" t="s">
        <v>73</v>
      </c>
      <c r="BC721" s="72" t="s">
        <v>123</v>
      </c>
      <c r="BD721" s="289" t="s">
        <v>5318</v>
      </c>
      <c r="BE721" s="71" t="s">
        <v>65</v>
      </c>
      <c r="BF721" s="71" t="s">
        <v>65</v>
      </c>
    </row>
    <row r="722" spans="2:58" x14ac:dyDescent="0.25">
      <c r="B722" s="71">
        <v>2025</v>
      </c>
      <c r="C722" s="71">
        <v>891780111</v>
      </c>
      <c r="D722" s="71" t="s">
        <v>63</v>
      </c>
      <c r="E722" s="102" t="s">
        <v>5317</v>
      </c>
      <c r="F722" s="72" t="s">
        <v>5316</v>
      </c>
      <c r="G722" s="72">
        <v>0</v>
      </c>
      <c r="H722" s="72" t="s">
        <v>71</v>
      </c>
      <c r="I722" s="72" t="s">
        <v>2884</v>
      </c>
      <c r="J722" s="104" t="s">
        <v>81</v>
      </c>
      <c r="K722" s="75" t="s">
        <v>3414</v>
      </c>
      <c r="L722" s="76">
        <v>11361600</v>
      </c>
      <c r="M722" s="72" t="s">
        <v>66</v>
      </c>
      <c r="N722" s="75" t="s">
        <v>5315</v>
      </c>
      <c r="O722" s="75">
        <v>1052093081</v>
      </c>
      <c r="P722" s="75">
        <v>1707</v>
      </c>
      <c r="Q722" s="78">
        <v>45870</v>
      </c>
      <c r="R722" s="75">
        <v>7490134800</v>
      </c>
      <c r="S722" s="78">
        <v>45883</v>
      </c>
      <c r="T722" s="76">
        <v>11361600</v>
      </c>
      <c r="U722" s="76">
        <v>28154</v>
      </c>
      <c r="V722" s="72" t="s">
        <v>65</v>
      </c>
      <c r="W722" s="76">
        <v>1082939683</v>
      </c>
      <c r="X722" s="104" t="s">
        <v>2881</v>
      </c>
      <c r="Y722" s="78">
        <v>45883</v>
      </c>
      <c r="Z722" s="78">
        <v>45883</v>
      </c>
      <c r="AA722" s="78" t="s">
        <v>73</v>
      </c>
      <c r="AB722" s="78">
        <v>45991</v>
      </c>
      <c r="AC722" s="102">
        <f t="shared" si="66"/>
        <v>108</v>
      </c>
      <c r="AD722" s="72">
        <v>0</v>
      </c>
      <c r="AE722" s="76">
        <v>0</v>
      </c>
      <c r="AF722" s="72">
        <v>0</v>
      </c>
      <c r="AG722" s="79" t="s">
        <v>73</v>
      </c>
      <c r="AH722" s="102">
        <f t="shared" si="67"/>
        <v>0</v>
      </c>
      <c r="AI722" s="72">
        <v>0</v>
      </c>
      <c r="AJ722" s="76">
        <v>0</v>
      </c>
      <c r="AK722" s="72" t="s">
        <v>73</v>
      </c>
      <c r="AL722" s="80" t="s">
        <v>73</v>
      </c>
      <c r="AM722" s="72">
        <v>0</v>
      </c>
      <c r="AN722" s="80" t="s">
        <v>73</v>
      </c>
      <c r="AO722" s="80" t="s">
        <v>73</v>
      </c>
      <c r="AP722" s="80" t="s">
        <v>73</v>
      </c>
      <c r="AQ722" s="102">
        <f t="shared" si="68"/>
        <v>0</v>
      </c>
      <c r="AR722" s="102">
        <f t="shared" si="69"/>
        <v>11361600</v>
      </c>
      <c r="AS722" s="72" t="s">
        <v>319</v>
      </c>
      <c r="AT722" s="76">
        <v>0</v>
      </c>
      <c r="AU722" s="72" t="s">
        <v>319</v>
      </c>
      <c r="AV722" s="76">
        <v>0</v>
      </c>
      <c r="AW722" s="81" t="s">
        <v>73</v>
      </c>
      <c r="AX722" s="82">
        <v>0</v>
      </c>
      <c r="AY722" s="143">
        <f t="shared" si="70"/>
        <v>11361600</v>
      </c>
      <c r="AZ722" s="84">
        <f t="shared" si="71"/>
        <v>0</v>
      </c>
      <c r="BA722" s="85">
        <v>0</v>
      </c>
      <c r="BB722" s="81" t="s">
        <v>73</v>
      </c>
      <c r="BC722" s="72" t="s">
        <v>123</v>
      </c>
      <c r="BD722" s="289" t="s">
        <v>5314</v>
      </c>
      <c r="BE722" s="71" t="s">
        <v>65</v>
      </c>
      <c r="BF722" s="71" t="s">
        <v>65</v>
      </c>
    </row>
    <row r="723" spans="2:58" x14ac:dyDescent="0.25">
      <c r="B723" s="71">
        <v>2025</v>
      </c>
      <c r="C723" s="71">
        <v>891780111</v>
      </c>
      <c r="D723" s="71" t="s">
        <v>63</v>
      </c>
      <c r="E723" s="102" t="s">
        <v>5313</v>
      </c>
      <c r="F723" s="72" t="s">
        <v>5312</v>
      </c>
      <c r="G723" s="72">
        <v>0</v>
      </c>
      <c r="H723" s="72" t="s">
        <v>71</v>
      </c>
      <c r="I723" s="72" t="s">
        <v>64</v>
      </c>
      <c r="J723" s="104" t="s">
        <v>81</v>
      </c>
      <c r="K723" s="75" t="s">
        <v>5311</v>
      </c>
      <c r="L723" s="76">
        <v>12400000</v>
      </c>
      <c r="M723" s="72" t="s">
        <v>66</v>
      </c>
      <c r="N723" s="75" t="s">
        <v>5310</v>
      </c>
      <c r="O723" s="75">
        <v>1005709255</v>
      </c>
      <c r="P723" s="75">
        <v>123</v>
      </c>
      <c r="Q723" s="78">
        <v>45679</v>
      </c>
      <c r="R723" s="75">
        <v>1353279124</v>
      </c>
      <c r="S723" s="78">
        <v>45884</v>
      </c>
      <c r="T723" s="76">
        <v>12400000</v>
      </c>
      <c r="U723" s="76">
        <v>28240</v>
      </c>
      <c r="V723" s="72" t="s">
        <v>65</v>
      </c>
      <c r="W723" s="76">
        <v>36723796</v>
      </c>
      <c r="X723" s="104" t="s">
        <v>5309</v>
      </c>
      <c r="Y723" s="78">
        <v>45883</v>
      </c>
      <c r="Z723" s="78">
        <v>45884</v>
      </c>
      <c r="AA723" s="78" t="s">
        <v>73</v>
      </c>
      <c r="AB723" s="78">
        <v>45991</v>
      </c>
      <c r="AC723" s="102">
        <f t="shared" si="66"/>
        <v>107</v>
      </c>
      <c r="AD723" s="72">
        <v>0</v>
      </c>
      <c r="AE723" s="76">
        <v>0</v>
      </c>
      <c r="AF723" s="72">
        <v>0</v>
      </c>
      <c r="AG723" s="79" t="s">
        <v>73</v>
      </c>
      <c r="AH723" s="102">
        <f t="shared" si="67"/>
        <v>0</v>
      </c>
      <c r="AI723" s="72">
        <v>0</v>
      </c>
      <c r="AJ723" s="76">
        <v>0</v>
      </c>
      <c r="AK723" s="72" t="s">
        <v>73</v>
      </c>
      <c r="AL723" s="80" t="s">
        <v>73</v>
      </c>
      <c r="AM723" s="72">
        <v>0</v>
      </c>
      <c r="AN723" s="80" t="s">
        <v>73</v>
      </c>
      <c r="AO723" s="80" t="s">
        <v>73</v>
      </c>
      <c r="AP723" s="80" t="s">
        <v>73</v>
      </c>
      <c r="AQ723" s="102">
        <f t="shared" si="68"/>
        <v>0</v>
      </c>
      <c r="AR723" s="102">
        <f t="shared" si="69"/>
        <v>12400000</v>
      </c>
      <c r="AS723" s="72" t="s">
        <v>319</v>
      </c>
      <c r="AT723" s="76">
        <v>0</v>
      </c>
      <c r="AU723" s="72" t="s">
        <v>319</v>
      </c>
      <c r="AV723" s="76">
        <v>0</v>
      </c>
      <c r="AW723" s="81" t="s">
        <v>73</v>
      </c>
      <c r="AX723" s="82">
        <v>0</v>
      </c>
      <c r="AY723" s="143">
        <f t="shared" si="70"/>
        <v>12400000</v>
      </c>
      <c r="AZ723" s="84">
        <f t="shared" si="71"/>
        <v>0</v>
      </c>
      <c r="BA723" s="85">
        <v>0</v>
      </c>
      <c r="BB723" s="81" t="s">
        <v>73</v>
      </c>
      <c r="BC723" s="72" t="s">
        <v>123</v>
      </c>
      <c r="BD723" s="289" t="s">
        <v>5308</v>
      </c>
      <c r="BE723" s="71" t="s">
        <v>65</v>
      </c>
      <c r="BF723" s="71" t="s">
        <v>65</v>
      </c>
    </row>
    <row r="724" spans="2:58" x14ac:dyDescent="0.25">
      <c r="B724" s="71">
        <v>2025</v>
      </c>
      <c r="C724" s="71">
        <v>891780111</v>
      </c>
      <c r="D724" s="71" t="s">
        <v>63</v>
      </c>
      <c r="E724" s="102" t="s">
        <v>5307</v>
      </c>
      <c r="F724" s="72" t="s">
        <v>5306</v>
      </c>
      <c r="G724" s="72">
        <v>0</v>
      </c>
      <c r="H724" s="72" t="s">
        <v>71</v>
      </c>
      <c r="I724" s="72" t="s">
        <v>2884</v>
      </c>
      <c r="J724" s="104" t="s">
        <v>81</v>
      </c>
      <c r="K724" s="75" t="s">
        <v>2895</v>
      </c>
      <c r="L724" s="76">
        <v>11361600</v>
      </c>
      <c r="M724" s="72" t="s">
        <v>66</v>
      </c>
      <c r="N724" s="75" t="s">
        <v>5305</v>
      </c>
      <c r="O724" s="75">
        <v>72229551</v>
      </c>
      <c r="P724" s="75">
        <v>1707</v>
      </c>
      <c r="Q724" s="78">
        <v>45870</v>
      </c>
      <c r="R724" s="75">
        <v>7490134800</v>
      </c>
      <c r="S724" s="78">
        <v>45883</v>
      </c>
      <c r="T724" s="76">
        <v>11361600</v>
      </c>
      <c r="U724" s="76">
        <v>28162</v>
      </c>
      <c r="V724" s="72" t="s">
        <v>65</v>
      </c>
      <c r="W724" s="76">
        <v>1082939683</v>
      </c>
      <c r="X724" s="104" t="s">
        <v>2881</v>
      </c>
      <c r="Y724" s="78">
        <v>45883</v>
      </c>
      <c r="Z724" s="78">
        <v>45883</v>
      </c>
      <c r="AA724" s="78" t="s">
        <v>73</v>
      </c>
      <c r="AB724" s="78">
        <v>45991</v>
      </c>
      <c r="AC724" s="102">
        <f t="shared" si="66"/>
        <v>108</v>
      </c>
      <c r="AD724" s="72">
        <v>0</v>
      </c>
      <c r="AE724" s="76">
        <v>0</v>
      </c>
      <c r="AF724" s="72">
        <v>0</v>
      </c>
      <c r="AG724" s="79" t="s">
        <v>73</v>
      </c>
      <c r="AH724" s="102">
        <f t="shared" si="67"/>
        <v>0</v>
      </c>
      <c r="AI724" s="72">
        <v>0</v>
      </c>
      <c r="AJ724" s="76">
        <v>0</v>
      </c>
      <c r="AK724" s="72" t="s">
        <v>73</v>
      </c>
      <c r="AL724" s="80" t="s">
        <v>73</v>
      </c>
      <c r="AM724" s="72">
        <v>0</v>
      </c>
      <c r="AN724" s="80" t="s">
        <v>73</v>
      </c>
      <c r="AO724" s="80" t="s">
        <v>73</v>
      </c>
      <c r="AP724" s="80" t="s">
        <v>73</v>
      </c>
      <c r="AQ724" s="102">
        <f t="shared" si="68"/>
        <v>0</v>
      </c>
      <c r="AR724" s="102">
        <f t="shared" si="69"/>
        <v>11361600</v>
      </c>
      <c r="AS724" s="72" t="s">
        <v>319</v>
      </c>
      <c r="AT724" s="76">
        <v>0</v>
      </c>
      <c r="AU724" s="72" t="s">
        <v>319</v>
      </c>
      <c r="AV724" s="76">
        <v>0</v>
      </c>
      <c r="AW724" s="81" t="s">
        <v>73</v>
      </c>
      <c r="AX724" s="82">
        <v>0</v>
      </c>
      <c r="AY724" s="143">
        <f t="shared" si="70"/>
        <v>11361600</v>
      </c>
      <c r="AZ724" s="84">
        <f t="shared" si="71"/>
        <v>0</v>
      </c>
      <c r="BA724" s="85">
        <v>0</v>
      </c>
      <c r="BB724" s="81" t="s">
        <v>73</v>
      </c>
      <c r="BC724" s="72" t="s">
        <v>123</v>
      </c>
      <c r="BD724" s="289" t="s">
        <v>5304</v>
      </c>
      <c r="BE724" s="71" t="s">
        <v>65</v>
      </c>
      <c r="BF724" s="71" t="s">
        <v>65</v>
      </c>
    </row>
    <row r="725" spans="2:58" x14ac:dyDescent="0.25">
      <c r="B725" s="71">
        <v>2025</v>
      </c>
      <c r="C725" s="71">
        <v>891780111</v>
      </c>
      <c r="D725" s="71" t="s">
        <v>63</v>
      </c>
      <c r="E725" s="102" t="s">
        <v>5303</v>
      </c>
      <c r="F725" s="72" t="s">
        <v>5302</v>
      </c>
      <c r="G725" s="72">
        <v>0</v>
      </c>
      <c r="H725" s="72" t="s">
        <v>71</v>
      </c>
      <c r="I725" s="72" t="s">
        <v>2884</v>
      </c>
      <c r="J725" s="104" t="s">
        <v>81</v>
      </c>
      <c r="K725" s="75" t="s">
        <v>5088</v>
      </c>
      <c r="L725" s="76">
        <v>11361600</v>
      </c>
      <c r="M725" s="72" t="s">
        <v>66</v>
      </c>
      <c r="N725" s="75" t="s">
        <v>5301</v>
      </c>
      <c r="O725" s="75">
        <v>8867789</v>
      </c>
      <c r="P725" s="75">
        <v>1707</v>
      </c>
      <c r="Q725" s="78">
        <v>45870</v>
      </c>
      <c r="R725" s="75">
        <v>7490134800</v>
      </c>
      <c r="S725" s="78">
        <v>45883</v>
      </c>
      <c r="T725" s="76">
        <v>11361600</v>
      </c>
      <c r="U725" s="76">
        <v>28161</v>
      </c>
      <c r="V725" s="72" t="s">
        <v>65</v>
      </c>
      <c r="W725" s="76">
        <v>1082939683</v>
      </c>
      <c r="X725" s="104" t="s">
        <v>2881</v>
      </c>
      <c r="Y725" s="78">
        <v>45883</v>
      </c>
      <c r="Z725" s="78">
        <v>45883</v>
      </c>
      <c r="AA725" s="78" t="s">
        <v>73</v>
      </c>
      <c r="AB725" s="78">
        <v>45991</v>
      </c>
      <c r="AC725" s="102">
        <f t="shared" si="66"/>
        <v>108</v>
      </c>
      <c r="AD725" s="72">
        <v>0</v>
      </c>
      <c r="AE725" s="76">
        <v>0</v>
      </c>
      <c r="AF725" s="72">
        <v>0</v>
      </c>
      <c r="AG725" s="79" t="s">
        <v>73</v>
      </c>
      <c r="AH725" s="102">
        <f t="shared" si="67"/>
        <v>0</v>
      </c>
      <c r="AI725" s="72">
        <v>0</v>
      </c>
      <c r="AJ725" s="76">
        <v>0</v>
      </c>
      <c r="AK725" s="72" t="s">
        <v>73</v>
      </c>
      <c r="AL725" s="80" t="s">
        <v>73</v>
      </c>
      <c r="AM725" s="72">
        <v>0</v>
      </c>
      <c r="AN725" s="80" t="s">
        <v>73</v>
      </c>
      <c r="AO725" s="80" t="s">
        <v>73</v>
      </c>
      <c r="AP725" s="80" t="s">
        <v>73</v>
      </c>
      <c r="AQ725" s="102">
        <f t="shared" si="68"/>
        <v>0</v>
      </c>
      <c r="AR725" s="102">
        <f t="shared" si="69"/>
        <v>11361600</v>
      </c>
      <c r="AS725" s="72" t="s">
        <v>319</v>
      </c>
      <c r="AT725" s="76">
        <v>0</v>
      </c>
      <c r="AU725" s="72" t="s">
        <v>319</v>
      </c>
      <c r="AV725" s="76">
        <v>0</v>
      </c>
      <c r="AW725" s="81" t="s">
        <v>73</v>
      </c>
      <c r="AX725" s="82">
        <v>0</v>
      </c>
      <c r="AY725" s="143">
        <f t="shared" si="70"/>
        <v>11361600</v>
      </c>
      <c r="AZ725" s="84">
        <f t="shared" si="71"/>
        <v>0</v>
      </c>
      <c r="BA725" s="85">
        <v>0</v>
      </c>
      <c r="BB725" s="81" t="s">
        <v>73</v>
      </c>
      <c r="BC725" s="72" t="s">
        <v>123</v>
      </c>
      <c r="BD725" s="289" t="s">
        <v>5300</v>
      </c>
      <c r="BE725" s="71" t="s">
        <v>65</v>
      </c>
      <c r="BF725" s="71" t="s">
        <v>65</v>
      </c>
    </row>
    <row r="726" spans="2:58" x14ac:dyDescent="0.25">
      <c r="B726" s="71">
        <v>2025</v>
      </c>
      <c r="C726" s="71">
        <v>891780111</v>
      </c>
      <c r="D726" s="71" t="s">
        <v>63</v>
      </c>
      <c r="E726" s="102" t="s">
        <v>5299</v>
      </c>
      <c r="F726" s="72" t="s">
        <v>5298</v>
      </c>
      <c r="G726" s="72">
        <v>0</v>
      </c>
      <c r="H726" s="72" t="s">
        <v>71</v>
      </c>
      <c r="I726" s="72" t="s">
        <v>2884</v>
      </c>
      <c r="J726" s="104" t="s">
        <v>81</v>
      </c>
      <c r="K726" s="75" t="s">
        <v>4317</v>
      </c>
      <c r="L726" s="76">
        <v>11361600</v>
      </c>
      <c r="M726" s="72" t="s">
        <v>66</v>
      </c>
      <c r="N726" s="75" t="s">
        <v>5297</v>
      </c>
      <c r="O726" s="75">
        <v>40931567</v>
      </c>
      <c r="P726" s="75">
        <v>1707</v>
      </c>
      <c r="Q726" s="78">
        <v>45870</v>
      </c>
      <c r="R726" s="75">
        <v>7490134800</v>
      </c>
      <c r="S726" s="78">
        <v>45883</v>
      </c>
      <c r="T726" s="76">
        <v>11361600</v>
      </c>
      <c r="U726" s="76">
        <v>28160</v>
      </c>
      <c r="V726" s="72" t="s">
        <v>65</v>
      </c>
      <c r="W726" s="76">
        <v>1082939683</v>
      </c>
      <c r="X726" s="104" t="s">
        <v>2881</v>
      </c>
      <c r="Y726" s="78">
        <v>45883</v>
      </c>
      <c r="Z726" s="78">
        <v>45883</v>
      </c>
      <c r="AA726" s="78" t="s">
        <v>73</v>
      </c>
      <c r="AB726" s="78">
        <v>45991</v>
      </c>
      <c r="AC726" s="102">
        <f t="shared" si="66"/>
        <v>108</v>
      </c>
      <c r="AD726" s="72">
        <v>0</v>
      </c>
      <c r="AE726" s="76">
        <v>0</v>
      </c>
      <c r="AF726" s="72">
        <v>0</v>
      </c>
      <c r="AG726" s="79" t="s">
        <v>73</v>
      </c>
      <c r="AH726" s="102">
        <f t="shared" si="67"/>
        <v>0</v>
      </c>
      <c r="AI726" s="72">
        <v>0</v>
      </c>
      <c r="AJ726" s="76">
        <v>0</v>
      </c>
      <c r="AK726" s="72" t="s">
        <v>73</v>
      </c>
      <c r="AL726" s="80" t="s">
        <v>73</v>
      </c>
      <c r="AM726" s="72">
        <v>0</v>
      </c>
      <c r="AN726" s="80" t="s">
        <v>73</v>
      </c>
      <c r="AO726" s="80" t="s">
        <v>73</v>
      </c>
      <c r="AP726" s="80" t="s">
        <v>73</v>
      </c>
      <c r="AQ726" s="102">
        <f t="shared" si="68"/>
        <v>0</v>
      </c>
      <c r="AR726" s="102">
        <f t="shared" si="69"/>
        <v>11361600</v>
      </c>
      <c r="AS726" s="72" t="s">
        <v>319</v>
      </c>
      <c r="AT726" s="76">
        <v>0</v>
      </c>
      <c r="AU726" s="72" t="s">
        <v>319</v>
      </c>
      <c r="AV726" s="76">
        <v>0</v>
      </c>
      <c r="AW726" s="81" t="s">
        <v>73</v>
      </c>
      <c r="AX726" s="82">
        <v>0</v>
      </c>
      <c r="AY726" s="143">
        <f t="shared" si="70"/>
        <v>11361600</v>
      </c>
      <c r="AZ726" s="84">
        <f t="shared" si="71"/>
        <v>0</v>
      </c>
      <c r="BA726" s="85">
        <v>0</v>
      </c>
      <c r="BB726" s="81" t="s">
        <v>73</v>
      </c>
      <c r="BC726" s="72" t="s">
        <v>123</v>
      </c>
      <c r="BD726" s="289" t="s">
        <v>5296</v>
      </c>
      <c r="BE726" s="71" t="s">
        <v>65</v>
      </c>
      <c r="BF726" s="71" t="s">
        <v>65</v>
      </c>
    </row>
    <row r="727" spans="2:58" x14ac:dyDescent="0.25">
      <c r="B727" s="71">
        <v>2025</v>
      </c>
      <c r="C727" s="71">
        <v>891780111</v>
      </c>
      <c r="D727" s="71" t="s">
        <v>63</v>
      </c>
      <c r="E727" s="102" t="s">
        <v>5295</v>
      </c>
      <c r="F727" s="72" t="s">
        <v>5294</v>
      </c>
      <c r="G727" s="72">
        <v>0</v>
      </c>
      <c r="H727" s="72" t="s">
        <v>71</v>
      </c>
      <c r="I727" s="72" t="s">
        <v>2884</v>
      </c>
      <c r="J727" s="104" t="s">
        <v>81</v>
      </c>
      <c r="K727" s="75" t="s">
        <v>4650</v>
      </c>
      <c r="L727" s="76">
        <v>11361600</v>
      </c>
      <c r="M727" s="72" t="s">
        <v>66</v>
      </c>
      <c r="N727" s="75" t="s">
        <v>5293</v>
      </c>
      <c r="O727" s="75">
        <v>1043012248</v>
      </c>
      <c r="P727" s="75">
        <v>1707</v>
      </c>
      <c r="Q727" s="78">
        <v>45870</v>
      </c>
      <c r="R727" s="75">
        <v>7490134800</v>
      </c>
      <c r="S727" s="78">
        <v>45883</v>
      </c>
      <c r="T727" s="76">
        <v>11361600</v>
      </c>
      <c r="U727" s="76">
        <v>28153</v>
      </c>
      <c r="V727" s="72" t="s">
        <v>65</v>
      </c>
      <c r="W727" s="76">
        <v>1082939683</v>
      </c>
      <c r="X727" s="104" t="s">
        <v>2881</v>
      </c>
      <c r="Y727" s="78">
        <v>45883</v>
      </c>
      <c r="Z727" s="78">
        <v>45883</v>
      </c>
      <c r="AA727" s="78" t="s">
        <v>73</v>
      </c>
      <c r="AB727" s="78">
        <v>45991</v>
      </c>
      <c r="AC727" s="102">
        <f t="shared" si="66"/>
        <v>108</v>
      </c>
      <c r="AD727" s="72">
        <v>0</v>
      </c>
      <c r="AE727" s="76">
        <v>0</v>
      </c>
      <c r="AF727" s="72">
        <v>0</v>
      </c>
      <c r="AG727" s="79" t="s">
        <v>73</v>
      </c>
      <c r="AH727" s="102">
        <f t="shared" si="67"/>
        <v>0</v>
      </c>
      <c r="AI727" s="72">
        <v>0</v>
      </c>
      <c r="AJ727" s="76">
        <v>0</v>
      </c>
      <c r="AK727" s="72" t="s">
        <v>73</v>
      </c>
      <c r="AL727" s="80" t="s">
        <v>73</v>
      </c>
      <c r="AM727" s="72">
        <v>0</v>
      </c>
      <c r="AN727" s="80" t="s">
        <v>73</v>
      </c>
      <c r="AO727" s="80" t="s">
        <v>73</v>
      </c>
      <c r="AP727" s="80" t="s">
        <v>73</v>
      </c>
      <c r="AQ727" s="102">
        <f t="shared" si="68"/>
        <v>0</v>
      </c>
      <c r="AR727" s="102">
        <f t="shared" si="69"/>
        <v>11361600</v>
      </c>
      <c r="AS727" s="72" t="s">
        <v>319</v>
      </c>
      <c r="AT727" s="76">
        <v>0</v>
      </c>
      <c r="AU727" s="72" t="s">
        <v>319</v>
      </c>
      <c r="AV727" s="76">
        <v>0</v>
      </c>
      <c r="AW727" s="81" t="s">
        <v>73</v>
      </c>
      <c r="AX727" s="82">
        <v>0</v>
      </c>
      <c r="AY727" s="143">
        <f t="shared" si="70"/>
        <v>11361600</v>
      </c>
      <c r="AZ727" s="84">
        <f t="shared" si="71"/>
        <v>0</v>
      </c>
      <c r="BA727" s="85">
        <v>0</v>
      </c>
      <c r="BB727" s="81" t="s">
        <v>73</v>
      </c>
      <c r="BC727" s="72" t="s">
        <v>123</v>
      </c>
      <c r="BD727" s="289" t="s">
        <v>5292</v>
      </c>
      <c r="BE727" s="71" t="s">
        <v>65</v>
      </c>
      <c r="BF727" s="71" t="s">
        <v>65</v>
      </c>
    </row>
    <row r="728" spans="2:58" x14ac:dyDescent="0.25">
      <c r="B728" s="71">
        <v>2025</v>
      </c>
      <c r="C728" s="71">
        <v>891780111</v>
      </c>
      <c r="D728" s="71" t="s">
        <v>63</v>
      </c>
      <c r="E728" s="102" t="s">
        <v>5291</v>
      </c>
      <c r="F728" s="72" t="s">
        <v>5290</v>
      </c>
      <c r="G728" s="72">
        <v>0</v>
      </c>
      <c r="H728" s="72" t="s">
        <v>71</v>
      </c>
      <c r="I728" s="72" t="s">
        <v>2884</v>
      </c>
      <c r="J728" s="104" t="s">
        <v>81</v>
      </c>
      <c r="K728" s="75" t="s">
        <v>2895</v>
      </c>
      <c r="L728" s="76">
        <v>11361600</v>
      </c>
      <c r="M728" s="72" t="s">
        <v>66</v>
      </c>
      <c r="N728" s="75" t="s">
        <v>5289</v>
      </c>
      <c r="O728" s="75">
        <v>8803001</v>
      </c>
      <c r="P728" s="75">
        <v>1707</v>
      </c>
      <c r="Q728" s="78">
        <v>45870</v>
      </c>
      <c r="R728" s="75">
        <v>7490134800</v>
      </c>
      <c r="S728" s="78">
        <v>45883</v>
      </c>
      <c r="T728" s="76">
        <v>11361600</v>
      </c>
      <c r="U728" s="76">
        <v>28159</v>
      </c>
      <c r="V728" s="72" t="s">
        <v>65</v>
      </c>
      <c r="W728" s="76">
        <v>1082939683</v>
      </c>
      <c r="X728" s="104" t="s">
        <v>2881</v>
      </c>
      <c r="Y728" s="78">
        <v>45883</v>
      </c>
      <c r="Z728" s="78">
        <v>45883</v>
      </c>
      <c r="AA728" s="78" t="s">
        <v>73</v>
      </c>
      <c r="AB728" s="78">
        <v>45991</v>
      </c>
      <c r="AC728" s="102">
        <f t="shared" si="66"/>
        <v>108</v>
      </c>
      <c r="AD728" s="72">
        <v>0</v>
      </c>
      <c r="AE728" s="76">
        <v>0</v>
      </c>
      <c r="AF728" s="72">
        <v>0</v>
      </c>
      <c r="AG728" s="79" t="s">
        <v>73</v>
      </c>
      <c r="AH728" s="102">
        <f t="shared" si="67"/>
        <v>0</v>
      </c>
      <c r="AI728" s="72">
        <v>0</v>
      </c>
      <c r="AJ728" s="76">
        <v>0</v>
      </c>
      <c r="AK728" s="72" t="s">
        <v>73</v>
      </c>
      <c r="AL728" s="80" t="s">
        <v>73</v>
      </c>
      <c r="AM728" s="72">
        <v>0</v>
      </c>
      <c r="AN728" s="80" t="s">
        <v>73</v>
      </c>
      <c r="AO728" s="80" t="s">
        <v>73</v>
      </c>
      <c r="AP728" s="80" t="s">
        <v>73</v>
      </c>
      <c r="AQ728" s="102">
        <f t="shared" si="68"/>
        <v>0</v>
      </c>
      <c r="AR728" s="102">
        <f t="shared" si="69"/>
        <v>11361600</v>
      </c>
      <c r="AS728" s="72" t="s">
        <v>319</v>
      </c>
      <c r="AT728" s="76">
        <v>0</v>
      </c>
      <c r="AU728" s="72" t="s">
        <v>319</v>
      </c>
      <c r="AV728" s="76">
        <v>0</v>
      </c>
      <c r="AW728" s="81" t="s">
        <v>73</v>
      </c>
      <c r="AX728" s="82">
        <v>0</v>
      </c>
      <c r="AY728" s="143">
        <f t="shared" si="70"/>
        <v>11361600</v>
      </c>
      <c r="AZ728" s="84">
        <f t="shared" si="71"/>
        <v>0</v>
      </c>
      <c r="BA728" s="85">
        <v>0</v>
      </c>
      <c r="BB728" s="81" t="s">
        <v>73</v>
      </c>
      <c r="BC728" s="72" t="s">
        <v>123</v>
      </c>
      <c r="BD728" s="289" t="s">
        <v>5288</v>
      </c>
      <c r="BE728" s="71" t="s">
        <v>65</v>
      </c>
      <c r="BF728" s="71" t="s">
        <v>65</v>
      </c>
    </row>
    <row r="729" spans="2:58" x14ac:dyDescent="0.25">
      <c r="B729" s="71">
        <v>2025</v>
      </c>
      <c r="C729" s="71">
        <v>891780111</v>
      </c>
      <c r="D729" s="71" t="s">
        <v>63</v>
      </c>
      <c r="E729" s="102" t="s">
        <v>5287</v>
      </c>
      <c r="F729" s="72" t="s">
        <v>5286</v>
      </c>
      <c r="G729" s="72">
        <v>0</v>
      </c>
      <c r="H729" s="72" t="s">
        <v>71</v>
      </c>
      <c r="I729" s="72" t="s">
        <v>2884</v>
      </c>
      <c r="J729" s="104" t="s">
        <v>81</v>
      </c>
      <c r="K729" s="75" t="s">
        <v>5285</v>
      </c>
      <c r="L729" s="76">
        <v>11361600</v>
      </c>
      <c r="M729" s="72" t="s">
        <v>66</v>
      </c>
      <c r="N729" s="75" t="s">
        <v>5284</v>
      </c>
      <c r="O729" s="75">
        <v>57440398</v>
      </c>
      <c r="P729" s="75">
        <v>1707</v>
      </c>
      <c r="Q729" s="78">
        <v>45870</v>
      </c>
      <c r="R729" s="75">
        <v>7490134800</v>
      </c>
      <c r="S729" s="78">
        <v>45883</v>
      </c>
      <c r="T729" s="76">
        <v>11361600</v>
      </c>
      <c r="U729" s="76">
        <v>28158</v>
      </c>
      <c r="V729" s="72" t="s">
        <v>65</v>
      </c>
      <c r="W729" s="76">
        <v>1082939683</v>
      </c>
      <c r="X729" s="104" t="s">
        <v>2881</v>
      </c>
      <c r="Y729" s="78">
        <v>45883</v>
      </c>
      <c r="Z729" s="78">
        <v>45883</v>
      </c>
      <c r="AA729" s="78" t="s">
        <v>73</v>
      </c>
      <c r="AB729" s="78">
        <v>45991</v>
      </c>
      <c r="AC729" s="102">
        <f t="shared" si="66"/>
        <v>108</v>
      </c>
      <c r="AD729" s="72">
        <v>0</v>
      </c>
      <c r="AE729" s="76">
        <v>0</v>
      </c>
      <c r="AF729" s="72">
        <v>0</v>
      </c>
      <c r="AG729" s="79" t="s">
        <v>73</v>
      </c>
      <c r="AH729" s="102">
        <f t="shared" si="67"/>
        <v>0</v>
      </c>
      <c r="AI729" s="72">
        <v>0</v>
      </c>
      <c r="AJ729" s="76">
        <v>0</v>
      </c>
      <c r="AK729" s="72" t="s">
        <v>73</v>
      </c>
      <c r="AL729" s="80" t="s">
        <v>73</v>
      </c>
      <c r="AM729" s="72">
        <v>0</v>
      </c>
      <c r="AN729" s="80" t="s">
        <v>73</v>
      </c>
      <c r="AO729" s="80" t="s">
        <v>73</v>
      </c>
      <c r="AP729" s="80" t="s">
        <v>73</v>
      </c>
      <c r="AQ729" s="102">
        <f t="shared" si="68"/>
        <v>0</v>
      </c>
      <c r="AR729" s="102">
        <f t="shared" si="69"/>
        <v>11361600</v>
      </c>
      <c r="AS729" s="72" t="s">
        <v>319</v>
      </c>
      <c r="AT729" s="76">
        <v>0</v>
      </c>
      <c r="AU729" s="72" t="s">
        <v>319</v>
      </c>
      <c r="AV729" s="76">
        <v>0</v>
      </c>
      <c r="AW729" s="81" t="s">
        <v>73</v>
      </c>
      <c r="AX729" s="82">
        <v>0</v>
      </c>
      <c r="AY729" s="143">
        <f t="shared" si="70"/>
        <v>11361600</v>
      </c>
      <c r="AZ729" s="84">
        <f t="shared" si="71"/>
        <v>0</v>
      </c>
      <c r="BA729" s="85">
        <v>0</v>
      </c>
      <c r="BB729" s="81" t="s">
        <v>73</v>
      </c>
      <c r="BC729" s="72" t="s">
        <v>123</v>
      </c>
      <c r="BD729" s="289" t="s">
        <v>5283</v>
      </c>
      <c r="BE729" s="71" t="s">
        <v>65</v>
      </c>
      <c r="BF729" s="71" t="s">
        <v>65</v>
      </c>
    </row>
    <row r="730" spans="2:58" x14ac:dyDescent="0.25">
      <c r="B730" s="71">
        <v>2025</v>
      </c>
      <c r="C730" s="71">
        <v>891780111</v>
      </c>
      <c r="D730" s="71" t="s">
        <v>63</v>
      </c>
      <c r="E730" s="102" t="s">
        <v>5282</v>
      </c>
      <c r="F730" s="72" t="s">
        <v>5281</v>
      </c>
      <c r="G730" s="72">
        <v>0</v>
      </c>
      <c r="H730" s="72" t="s">
        <v>71</v>
      </c>
      <c r="I730" s="72" t="s">
        <v>2884</v>
      </c>
      <c r="J730" s="104" t="s">
        <v>81</v>
      </c>
      <c r="K730" s="75" t="s">
        <v>4937</v>
      </c>
      <c r="L730" s="76">
        <v>11361600</v>
      </c>
      <c r="M730" s="72" t="s">
        <v>66</v>
      </c>
      <c r="N730" s="75" t="s">
        <v>5280</v>
      </c>
      <c r="O730" s="75">
        <v>1001888770</v>
      </c>
      <c r="P730" s="75">
        <v>1707</v>
      </c>
      <c r="Q730" s="78">
        <v>45870</v>
      </c>
      <c r="R730" s="75">
        <v>7490134800</v>
      </c>
      <c r="S730" s="78">
        <v>45883</v>
      </c>
      <c r="T730" s="76">
        <v>11361600</v>
      </c>
      <c r="U730" s="76">
        <v>28152</v>
      </c>
      <c r="V730" s="72" t="s">
        <v>65</v>
      </c>
      <c r="W730" s="76">
        <v>1082939683</v>
      </c>
      <c r="X730" s="104" t="s">
        <v>2881</v>
      </c>
      <c r="Y730" s="78">
        <v>45883</v>
      </c>
      <c r="Z730" s="78">
        <v>45883</v>
      </c>
      <c r="AA730" s="78" t="s">
        <v>73</v>
      </c>
      <c r="AB730" s="78">
        <v>45991</v>
      </c>
      <c r="AC730" s="102">
        <f t="shared" si="66"/>
        <v>108</v>
      </c>
      <c r="AD730" s="72">
        <v>0</v>
      </c>
      <c r="AE730" s="76">
        <v>0</v>
      </c>
      <c r="AF730" s="72">
        <v>0</v>
      </c>
      <c r="AG730" s="79" t="s">
        <v>73</v>
      </c>
      <c r="AH730" s="102">
        <f t="shared" si="67"/>
        <v>0</v>
      </c>
      <c r="AI730" s="72">
        <v>0</v>
      </c>
      <c r="AJ730" s="76">
        <v>0</v>
      </c>
      <c r="AK730" s="72" t="s">
        <v>73</v>
      </c>
      <c r="AL730" s="80" t="s">
        <v>73</v>
      </c>
      <c r="AM730" s="72">
        <v>0</v>
      </c>
      <c r="AN730" s="80" t="s">
        <v>73</v>
      </c>
      <c r="AO730" s="80" t="s">
        <v>73</v>
      </c>
      <c r="AP730" s="80" t="s">
        <v>73</v>
      </c>
      <c r="AQ730" s="102">
        <f t="shared" si="68"/>
        <v>0</v>
      </c>
      <c r="AR730" s="102">
        <f t="shared" si="69"/>
        <v>11361600</v>
      </c>
      <c r="AS730" s="72" t="s">
        <v>319</v>
      </c>
      <c r="AT730" s="76">
        <v>0</v>
      </c>
      <c r="AU730" s="72" t="s">
        <v>319</v>
      </c>
      <c r="AV730" s="76">
        <v>0</v>
      </c>
      <c r="AW730" s="81" t="s">
        <v>73</v>
      </c>
      <c r="AX730" s="82">
        <v>0</v>
      </c>
      <c r="AY730" s="143">
        <f t="shared" si="70"/>
        <v>11361600</v>
      </c>
      <c r="AZ730" s="84">
        <f t="shared" si="71"/>
        <v>0</v>
      </c>
      <c r="BA730" s="85">
        <v>0</v>
      </c>
      <c r="BB730" s="81" t="s">
        <v>73</v>
      </c>
      <c r="BC730" s="72" t="s">
        <v>123</v>
      </c>
      <c r="BD730" s="289" t="s">
        <v>5279</v>
      </c>
      <c r="BE730" s="71" t="s">
        <v>65</v>
      </c>
      <c r="BF730" s="71" t="s">
        <v>65</v>
      </c>
    </row>
    <row r="731" spans="2:58" x14ac:dyDescent="0.25">
      <c r="B731" s="71">
        <v>2025</v>
      </c>
      <c r="C731" s="71">
        <v>891780111</v>
      </c>
      <c r="D731" s="71" t="s">
        <v>63</v>
      </c>
      <c r="E731" s="102" t="s">
        <v>5278</v>
      </c>
      <c r="F731" s="72" t="s">
        <v>5277</v>
      </c>
      <c r="G731" s="72">
        <v>0</v>
      </c>
      <c r="H731" s="72" t="s">
        <v>71</v>
      </c>
      <c r="I731" s="72" t="s">
        <v>2884</v>
      </c>
      <c r="J731" s="104" t="s">
        <v>81</v>
      </c>
      <c r="K731" s="75" t="s">
        <v>3703</v>
      </c>
      <c r="L731" s="76">
        <v>11361600</v>
      </c>
      <c r="M731" s="72" t="s">
        <v>66</v>
      </c>
      <c r="N731" s="75" t="s">
        <v>5276</v>
      </c>
      <c r="O731" s="75">
        <v>8727308</v>
      </c>
      <c r="P731" s="75">
        <v>1707</v>
      </c>
      <c r="Q731" s="78">
        <v>45870</v>
      </c>
      <c r="R731" s="75">
        <v>7490134800</v>
      </c>
      <c r="S731" s="78">
        <v>45883</v>
      </c>
      <c r="T731" s="76">
        <v>11361600</v>
      </c>
      <c r="U731" s="76">
        <v>28157</v>
      </c>
      <c r="V731" s="72" t="s">
        <v>65</v>
      </c>
      <c r="W731" s="76">
        <v>1082939683</v>
      </c>
      <c r="X731" s="104" t="s">
        <v>2881</v>
      </c>
      <c r="Y731" s="78">
        <v>45883</v>
      </c>
      <c r="Z731" s="78">
        <v>45883</v>
      </c>
      <c r="AA731" s="78" t="s">
        <v>73</v>
      </c>
      <c r="AB731" s="78">
        <v>45991</v>
      </c>
      <c r="AC731" s="102">
        <f t="shared" si="66"/>
        <v>108</v>
      </c>
      <c r="AD731" s="72">
        <v>0</v>
      </c>
      <c r="AE731" s="76">
        <v>0</v>
      </c>
      <c r="AF731" s="72">
        <v>0</v>
      </c>
      <c r="AG731" s="79" t="s">
        <v>73</v>
      </c>
      <c r="AH731" s="102">
        <f t="shared" si="67"/>
        <v>0</v>
      </c>
      <c r="AI731" s="72">
        <v>0</v>
      </c>
      <c r="AJ731" s="76">
        <v>0</v>
      </c>
      <c r="AK731" s="72" t="s">
        <v>73</v>
      </c>
      <c r="AL731" s="80" t="s">
        <v>73</v>
      </c>
      <c r="AM731" s="72">
        <v>0</v>
      </c>
      <c r="AN731" s="80" t="s">
        <v>73</v>
      </c>
      <c r="AO731" s="80" t="s">
        <v>73</v>
      </c>
      <c r="AP731" s="80" t="s">
        <v>73</v>
      </c>
      <c r="AQ731" s="102">
        <f t="shared" si="68"/>
        <v>0</v>
      </c>
      <c r="AR731" s="102">
        <f t="shared" si="69"/>
        <v>11361600</v>
      </c>
      <c r="AS731" s="72" t="s">
        <v>319</v>
      </c>
      <c r="AT731" s="76">
        <v>0</v>
      </c>
      <c r="AU731" s="72" t="s">
        <v>319</v>
      </c>
      <c r="AV731" s="76">
        <v>0</v>
      </c>
      <c r="AW731" s="81" t="s">
        <v>73</v>
      </c>
      <c r="AX731" s="82">
        <v>0</v>
      </c>
      <c r="AY731" s="143">
        <f t="shared" si="70"/>
        <v>11361600</v>
      </c>
      <c r="AZ731" s="84">
        <f t="shared" si="71"/>
        <v>0</v>
      </c>
      <c r="BA731" s="85">
        <v>0</v>
      </c>
      <c r="BB731" s="81" t="s">
        <v>73</v>
      </c>
      <c r="BC731" s="72" t="s">
        <v>123</v>
      </c>
      <c r="BD731" s="289" t="s">
        <v>5275</v>
      </c>
      <c r="BE731" s="71" t="s">
        <v>65</v>
      </c>
      <c r="BF731" s="71" t="s">
        <v>65</v>
      </c>
    </row>
    <row r="732" spans="2:58" x14ac:dyDescent="0.25">
      <c r="B732" s="71">
        <v>2025</v>
      </c>
      <c r="C732" s="71">
        <v>891780111</v>
      </c>
      <c r="D732" s="71" t="s">
        <v>63</v>
      </c>
      <c r="E732" s="102" t="s">
        <v>5274</v>
      </c>
      <c r="F732" s="72" t="s">
        <v>5273</v>
      </c>
      <c r="G732" s="72">
        <v>0</v>
      </c>
      <c r="H732" s="72" t="s">
        <v>71</v>
      </c>
      <c r="I732" s="72" t="s">
        <v>2884</v>
      </c>
      <c r="J732" s="104" t="s">
        <v>81</v>
      </c>
      <c r="K732" s="75" t="s">
        <v>3703</v>
      </c>
      <c r="L732" s="76">
        <v>11361600</v>
      </c>
      <c r="M732" s="72" t="s">
        <v>66</v>
      </c>
      <c r="N732" s="75" t="s">
        <v>5272</v>
      </c>
      <c r="O732" s="75">
        <v>1193419629</v>
      </c>
      <c r="P732" s="75">
        <v>1707</v>
      </c>
      <c r="Q732" s="78">
        <v>45870</v>
      </c>
      <c r="R732" s="75">
        <v>7490134800</v>
      </c>
      <c r="S732" s="78">
        <v>45883</v>
      </c>
      <c r="T732" s="76">
        <v>11361600</v>
      </c>
      <c r="U732" s="76">
        <v>28156</v>
      </c>
      <c r="V732" s="72" t="s">
        <v>65</v>
      </c>
      <c r="W732" s="76">
        <v>1082939683</v>
      </c>
      <c r="X732" s="104" t="s">
        <v>2881</v>
      </c>
      <c r="Y732" s="78">
        <v>45883</v>
      </c>
      <c r="Z732" s="78">
        <v>45883</v>
      </c>
      <c r="AA732" s="78" t="s">
        <v>73</v>
      </c>
      <c r="AB732" s="78">
        <v>45991</v>
      </c>
      <c r="AC732" s="102">
        <f t="shared" si="66"/>
        <v>108</v>
      </c>
      <c r="AD732" s="72">
        <v>0</v>
      </c>
      <c r="AE732" s="76">
        <v>0</v>
      </c>
      <c r="AF732" s="72">
        <v>0</v>
      </c>
      <c r="AG732" s="79" t="s">
        <v>73</v>
      </c>
      <c r="AH732" s="102">
        <f t="shared" si="67"/>
        <v>0</v>
      </c>
      <c r="AI732" s="72">
        <v>0</v>
      </c>
      <c r="AJ732" s="76">
        <v>0</v>
      </c>
      <c r="AK732" s="72" t="s">
        <v>73</v>
      </c>
      <c r="AL732" s="80" t="s">
        <v>73</v>
      </c>
      <c r="AM732" s="72">
        <v>0</v>
      </c>
      <c r="AN732" s="80" t="s">
        <v>73</v>
      </c>
      <c r="AO732" s="80" t="s">
        <v>73</v>
      </c>
      <c r="AP732" s="80" t="s">
        <v>73</v>
      </c>
      <c r="AQ732" s="102">
        <f t="shared" si="68"/>
        <v>0</v>
      </c>
      <c r="AR732" s="102">
        <f t="shared" si="69"/>
        <v>11361600</v>
      </c>
      <c r="AS732" s="72" t="s">
        <v>319</v>
      </c>
      <c r="AT732" s="76">
        <v>0</v>
      </c>
      <c r="AU732" s="72" t="s">
        <v>319</v>
      </c>
      <c r="AV732" s="76">
        <v>0</v>
      </c>
      <c r="AW732" s="81" t="s">
        <v>73</v>
      </c>
      <c r="AX732" s="82">
        <v>0</v>
      </c>
      <c r="AY732" s="143">
        <f t="shared" si="70"/>
        <v>11361600</v>
      </c>
      <c r="AZ732" s="84">
        <f t="shared" si="71"/>
        <v>0</v>
      </c>
      <c r="BA732" s="85">
        <v>0</v>
      </c>
      <c r="BB732" s="81" t="s">
        <v>73</v>
      </c>
      <c r="BC732" s="72" t="s">
        <v>123</v>
      </c>
      <c r="BD732" s="289" t="s">
        <v>5271</v>
      </c>
      <c r="BE732" s="71" t="s">
        <v>65</v>
      </c>
      <c r="BF732" s="71" t="s">
        <v>65</v>
      </c>
    </row>
    <row r="733" spans="2:58" x14ac:dyDescent="0.25">
      <c r="B733" s="71">
        <v>2025</v>
      </c>
      <c r="C733" s="71">
        <v>891780111</v>
      </c>
      <c r="D733" s="71" t="s">
        <v>63</v>
      </c>
      <c r="E733" s="102" t="s">
        <v>5270</v>
      </c>
      <c r="F733" s="72" t="s">
        <v>5269</v>
      </c>
      <c r="G733" s="72">
        <v>0</v>
      </c>
      <c r="H733" s="72" t="s">
        <v>71</v>
      </c>
      <c r="I733" s="72" t="s">
        <v>2884</v>
      </c>
      <c r="J733" s="104" t="s">
        <v>81</v>
      </c>
      <c r="K733" s="75" t="s">
        <v>4937</v>
      </c>
      <c r="L733" s="76">
        <v>11361600</v>
      </c>
      <c r="M733" s="72" t="s">
        <v>66</v>
      </c>
      <c r="N733" s="75" t="s">
        <v>5268</v>
      </c>
      <c r="O733" s="75">
        <v>1044421906</v>
      </c>
      <c r="P733" s="75">
        <v>1707</v>
      </c>
      <c r="Q733" s="78">
        <v>45870</v>
      </c>
      <c r="R733" s="75">
        <v>7490134800</v>
      </c>
      <c r="S733" s="78">
        <v>45883</v>
      </c>
      <c r="T733" s="76">
        <v>11361600</v>
      </c>
      <c r="U733" s="76">
        <v>28151</v>
      </c>
      <c r="V733" s="72" t="s">
        <v>65</v>
      </c>
      <c r="W733" s="76">
        <v>1082939683</v>
      </c>
      <c r="X733" s="104" t="s">
        <v>2881</v>
      </c>
      <c r="Y733" s="78">
        <v>45883</v>
      </c>
      <c r="Z733" s="78">
        <v>45883</v>
      </c>
      <c r="AA733" s="78" t="s">
        <v>73</v>
      </c>
      <c r="AB733" s="78">
        <v>45991</v>
      </c>
      <c r="AC733" s="102">
        <f t="shared" si="66"/>
        <v>108</v>
      </c>
      <c r="AD733" s="72">
        <v>0</v>
      </c>
      <c r="AE733" s="76">
        <v>0</v>
      </c>
      <c r="AF733" s="72">
        <v>0</v>
      </c>
      <c r="AG733" s="79" t="s">
        <v>73</v>
      </c>
      <c r="AH733" s="102">
        <f t="shared" si="67"/>
        <v>0</v>
      </c>
      <c r="AI733" s="72">
        <v>0</v>
      </c>
      <c r="AJ733" s="76">
        <v>0</v>
      </c>
      <c r="AK733" s="72" t="s">
        <v>73</v>
      </c>
      <c r="AL733" s="80" t="s">
        <v>73</v>
      </c>
      <c r="AM733" s="72">
        <v>0</v>
      </c>
      <c r="AN733" s="80" t="s">
        <v>73</v>
      </c>
      <c r="AO733" s="80" t="s">
        <v>73</v>
      </c>
      <c r="AP733" s="80" t="s">
        <v>73</v>
      </c>
      <c r="AQ733" s="102">
        <f t="shared" si="68"/>
        <v>0</v>
      </c>
      <c r="AR733" s="102">
        <f t="shared" si="69"/>
        <v>11361600</v>
      </c>
      <c r="AS733" s="72" t="s">
        <v>319</v>
      </c>
      <c r="AT733" s="76">
        <v>0</v>
      </c>
      <c r="AU733" s="72" t="s">
        <v>319</v>
      </c>
      <c r="AV733" s="76">
        <v>0</v>
      </c>
      <c r="AW733" s="81" t="s">
        <v>73</v>
      </c>
      <c r="AX733" s="82">
        <v>0</v>
      </c>
      <c r="AY733" s="143">
        <f t="shared" si="70"/>
        <v>11361600</v>
      </c>
      <c r="AZ733" s="84">
        <f t="shared" si="71"/>
        <v>0</v>
      </c>
      <c r="BA733" s="85">
        <v>0</v>
      </c>
      <c r="BB733" s="81" t="s">
        <v>73</v>
      </c>
      <c r="BC733" s="72" t="s">
        <v>123</v>
      </c>
      <c r="BD733" s="289" t="s">
        <v>5267</v>
      </c>
      <c r="BE733" s="71" t="s">
        <v>65</v>
      </c>
      <c r="BF733" s="71" t="s">
        <v>65</v>
      </c>
    </row>
    <row r="734" spans="2:58" x14ac:dyDescent="0.25">
      <c r="B734" s="71">
        <v>2025</v>
      </c>
      <c r="C734" s="71">
        <v>891780111</v>
      </c>
      <c r="D734" s="71" t="s">
        <v>63</v>
      </c>
      <c r="E734" s="102" t="s">
        <v>5266</v>
      </c>
      <c r="F734" s="72" t="s">
        <v>5265</v>
      </c>
      <c r="G734" s="72">
        <v>0</v>
      </c>
      <c r="H734" s="72" t="s">
        <v>71</v>
      </c>
      <c r="I734" s="72" t="s">
        <v>2884</v>
      </c>
      <c r="J734" s="104" t="s">
        <v>81</v>
      </c>
      <c r="K734" s="75" t="s">
        <v>3499</v>
      </c>
      <c r="L734" s="76">
        <v>11361600</v>
      </c>
      <c r="M734" s="72" t="s">
        <v>66</v>
      </c>
      <c r="N734" s="75" t="s">
        <v>5264</v>
      </c>
      <c r="O734" s="75">
        <v>57272125</v>
      </c>
      <c r="P734" s="75">
        <v>1707</v>
      </c>
      <c r="Q734" s="78">
        <v>45870</v>
      </c>
      <c r="R734" s="75">
        <v>7490134800</v>
      </c>
      <c r="S734" s="78">
        <v>45883</v>
      </c>
      <c r="T734" s="76">
        <v>11361600</v>
      </c>
      <c r="U734" s="76">
        <v>28155</v>
      </c>
      <c r="V734" s="72" t="s">
        <v>65</v>
      </c>
      <c r="W734" s="76">
        <v>1082939683</v>
      </c>
      <c r="X734" s="104" t="s">
        <v>2881</v>
      </c>
      <c r="Y734" s="78">
        <v>45883</v>
      </c>
      <c r="Z734" s="78">
        <v>45883</v>
      </c>
      <c r="AA734" s="78" t="s">
        <v>73</v>
      </c>
      <c r="AB734" s="78">
        <v>45991</v>
      </c>
      <c r="AC734" s="102">
        <f t="shared" si="66"/>
        <v>108</v>
      </c>
      <c r="AD734" s="72">
        <v>0</v>
      </c>
      <c r="AE734" s="76">
        <v>0</v>
      </c>
      <c r="AF734" s="72">
        <v>0</v>
      </c>
      <c r="AG734" s="79" t="s">
        <v>73</v>
      </c>
      <c r="AH734" s="102">
        <f t="shared" si="67"/>
        <v>0</v>
      </c>
      <c r="AI734" s="72">
        <v>0</v>
      </c>
      <c r="AJ734" s="76">
        <v>0</v>
      </c>
      <c r="AK734" s="72" t="s">
        <v>73</v>
      </c>
      <c r="AL734" s="80" t="s">
        <v>73</v>
      </c>
      <c r="AM734" s="72">
        <v>0</v>
      </c>
      <c r="AN734" s="80" t="s">
        <v>73</v>
      </c>
      <c r="AO734" s="80" t="s">
        <v>73</v>
      </c>
      <c r="AP734" s="80" t="s">
        <v>73</v>
      </c>
      <c r="AQ734" s="102">
        <f t="shared" si="68"/>
        <v>0</v>
      </c>
      <c r="AR734" s="102">
        <f t="shared" si="69"/>
        <v>11361600</v>
      </c>
      <c r="AS734" s="72" t="s">
        <v>319</v>
      </c>
      <c r="AT734" s="76">
        <v>0</v>
      </c>
      <c r="AU734" s="72" t="s">
        <v>319</v>
      </c>
      <c r="AV734" s="76">
        <v>0</v>
      </c>
      <c r="AW734" s="81" t="s">
        <v>73</v>
      </c>
      <c r="AX734" s="82">
        <v>0</v>
      </c>
      <c r="AY734" s="143">
        <f t="shared" si="70"/>
        <v>11361600</v>
      </c>
      <c r="AZ734" s="84">
        <f t="shared" si="71"/>
        <v>0</v>
      </c>
      <c r="BA734" s="85">
        <v>0</v>
      </c>
      <c r="BB734" s="81" t="s">
        <v>73</v>
      </c>
      <c r="BC734" s="72" t="s">
        <v>123</v>
      </c>
      <c r="BD734" s="289" t="s">
        <v>5263</v>
      </c>
      <c r="BE734" s="71" t="s">
        <v>65</v>
      </c>
      <c r="BF734" s="71" t="s">
        <v>65</v>
      </c>
    </row>
    <row r="735" spans="2:58" x14ac:dyDescent="0.25">
      <c r="B735" s="71">
        <v>2025</v>
      </c>
      <c r="C735" s="71">
        <v>891780111</v>
      </c>
      <c r="D735" s="71" t="s">
        <v>63</v>
      </c>
      <c r="E735" s="102" t="s">
        <v>5262</v>
      </c>
      <c r="F735" s="72" t="s">
        <v>5261</v>
      </c>
      <c r="G735" s="72">
        <v>0</v>
      </c>
      <c r="H735" s="72" t="s">
        <v>71</v>
      </c>
      <c r="I735" s="72" t="s">
        <v>2884</v>
      </c>
      <c r="J735" s="104" t="s">
        <v>81</v>
      </c>
      <c r="K735" s="75" t="s">
        <v>3703</v>
      </c>
      <c r="L735" s="76">
        <v>11361600</v>
      </c>
      <c r="M735" s="72" t="s">
        <v>66</v>
      </c>
      <c r="N735" s="75" t="s">
        <v>5260</v>
      </c>
      <c r="O735" s="75">
        <v>1007049542</v>
      </c>
      <c r="P735" s="75">
        <v>1707</v>
      </c>
      <c r="Q735" s="78">
        <v>45870</v>
      </c>
      <c r="R735" s="75">
        <v>7490134800</v>
      </c>
      <c r="S735" s="78">
        <v>45883</v>
      </c>
      <c r="T735" s="76">
        <v>11361600</v>
      </c>
      <c r="U735" s="76">
        <v>28214</v>
      </c>
      <c r="V735" s="72" t="s">
        <v>65</v>
      </c>
      <c r="W735" s="76">
        <v>1082939683</v>
      </c>
      <c r="X735" s="104" t="s">
        <v>2881</v>
      </c>
      <c r="Y735" s="78">
        <v>45883</v>
      </c>
      <c r="Z735" s="78">
        <v>45884</v>
      </c>
      <c r="AA735" s="78" t="s">
        <v>73</v>
      </c>
      <c r="AB735" s="78">
        <v>45991</v>
      </c>
      <c r="AC735" s="102">
        <f t="shared" si="66"/>
        <v>107</v>
      </c>
      <c r="AD735" s="72">
        <v>0</v>
      </c>
      <c r="AE735" s="76">
        <v>0</v>
      </c>
      <c r="AF735" s="72">
        <v>0</v>
      </c>
      <c r="AG735" s="79" t="s">
        <v>73</v>
      </c>
      <c r="AH735" s="102">
        <f t="shared" si="67"/>
        <v>0</v>
      </c>
      <c r="AI735" s="72">
        <v>0</v>
      </c>
      <c r="AJ735" s="76">
        <v>0</v>
      </c>
      <c r="AK735" s="72" t="s">
        <v>73</v>
      </c>
      <c r="AL735" s="80" t="s">
        <v>73</v>
      </c>
      <c r="AM735" s="72">
        <v>0</v>
      </c>
      <c r="AN735" s="80" t="s">
        <v>73</v>
      </c>
      <c r="AO735" s="80" t="s">
        <v>73</v>
      </c>
      <c r="AP735" s="80" t="s">
        <v>73</v>
      </c>
      <c r="AQ735" s="102">
        <f t="shared" si="68"/>
        <v>0</v>
      </c>
      <c r="AR735" s="102">
        <f t="shared" si="69"/>
        <v>11361600</v>
      </c>
      <c r="AS735" s="72" t="s">
        <v>319</v>
      </c>
      <c r="AT735" s="76">
        <v>0</v>
      </c>
      <c r="AU735" s="72" t="s">
        <v>319</v>
      </c>
      <c r="AV735" s="76">
        <v>0</v>
      </c>
      <c r="AW735" s="81" t="s">
        <v>73</v>
      </c>
      <c r="AX735" s="82">
        <v>0</v>
      </c>
      <c r="AY735" s="143">
        <f t="shared" si="70"/>
        <v>11361600</v>
      </c>
      <c r="AZ735" s="84">
        <f t="shared" si="71"/>
        <v>0</v>
      </c>
      <c r="BA735" s="85">
        <v>0</v>
      </c>
      <c r="BB735" s="81" t="s">
        <v>73</v>
      </c>
      <c r="BC735" s="72" t="s">
        <v>123</v>
      </c>
      <c r="BD735" s="289" t="s">
        <v>5259</v>
      </c>
      <c r="BE735" s="71" t="s">
        <v>65</v>
      </c>
      <c r="BF735" s="71" t="s">
        <v>65</v>
      </c>
    </row>
    <row r="736" spans="2:58" x14ac:dyDescent="0.25">
      <c r="B736" s="71">
        <v>2025</v>
      </c>
      <c r="C736" s="71">
        <v>891780111</v>
      </c>
      <c r="D736" s="71" t="s">
        <v>63</v>
      </c>
      <c r="E736" s="102" t="s">
        <v>5258</v>
      </c>
      <c r="F736" s="72" t="s">
        <v>5257</v>
      </c>
      <c r="G736" s="72">
        <v>0</v>
      </c>
      <c r="H736" s="72" t="s">
        <v>71</v>
      </c>
      <c r="I736" s="72" t="s">
        <v>2884</v>
      </c>
      <c r="J736" s="104" t="s">
        <v>81</v>
      </c>
      <c r="K736" s="75" t="s">
        <v>5256</v>
      </c>
      <c r="L736" s="76">
        <v>11361600</v>
      </c>
      <c r="M736" s="72" t="s">
        <v>66</v>
      </c>
      <c r="N736" s="75" t="s">
        <v>5255</v>
      </c>
      <c r="O736" s="75">
        <v>8648920</v>
      </c>
      <c r="P736" s="75">
        <v>1707</v>
      </c>
      <c r="Q736" s="78">
        <v>45870</v>
      </c>
      <c r="R736" s="75">
        <v>7490134800</v>
      </c>
      <c r="S736" s="78">
        <v>45883</v>
      </c>
      <c r="T736" s="76">
        <v>11361600</v>
      </c>
      <c r="U736" s="76">
        <v>28203</v>
      </c>
      <c r="V736" s="72" t="s">
        <v>65</v>
      </c>
      <c r="W736" s="76">
        <v>1082939683</v>
      </c>
      <c r="X736" s="104" t="s">
        <v>2881</v>
      </c>
      <c r="Y736" s="78">
        <v>45883</v>
      </c>
      <c r="Z736" s="78">
        <v>45884</v>
      </c>
      <c r="AA736" s="78" t="s">
        <v>73</v>
      </c>
      <c r="AB736" s="78">
        <v>45991</v>
      </c>
      <c r="AC736" s="102">
        <f t="shared" si="66"/>
        <v>107</v>
      </c>
      <c r="AD736" s="72">
        <v>0</v>
      </c>
      <c r="AE736" s="76">
        <v>0</v>
      </c>
      <c r="AF736" s="72">
        <v>0</v>
      </c>
      <c r="AG736" s="79" t="s">
        <v>73</v>
      </c>
      <c r="AH736" s="102">
        <f t="shared" si="67"/>
        <v>0</v>
      </c>
      <c r="AI736" s="72">
        <v>0</v>
      </c>
      <c r="AJ736" s="76">
        <v>0</v>
      </c>
      <c r="AK736" s="72" t="s">
        <v>73</v>
      </c>
      <c r="AL736" s="80" t="s">
        <v>73</v>
      </c>
      <c r="AM736" s="72">
        <v>0</v>
      </c>
      <c r="AN736" s="80" t="s">
        <v>73</v>
      </c>
      <c r="AO736" s="80" t="s">
        <v>73</v>
      </c>
      <c r="AP736" s="80" t="s">
        <v>73</v>
      </c>
      <c r="AQ736" s="102">
        <f t="shared" si="68"/>
        <v>0</v>
      </c>
      <c r="AR736" s="102">
        <f t="shared" si="69"/>
        <v>11361600</v>
      </c>
      <c r="AS736" s="72" t="s">
        <v>319</v>
      </c>
      <c r="AT736" s="76">
        <v>0</v>
      </c>
      <c r="AU736" s="72" t="s">
        <v>319</v>
      </c>
      <c r="AV736" s="76">
        <v>0</v>
      </c>
      <c r="AW736" s="81" t="s">
        <v>73</v>
      </c>
      <c r="AX736" s="82">
        <v>0</v>
      </c>
      <c r="AY736" s="143">
        <f t="shared" si="70"/>
        <v>11361600</v>
      </c>
      <c r="AZ736" s="84">
        <f t="shared" si="71"/>
        <v>0</v>
      </c>
      <c r="BA736" s="85">
        <v>0</v>
      </c>
      <c r="BB736" s="81" t="s">
        <v>73</v>
      </c>
      <c r="BC736" s="72" t="s">
        <v>123</v>
      </c>
      <c r="BD736" s="289" t="s">
        <v>5254</v>
      </c>
      <c r="BE736" s="71" t="s">
        <v>65</v>
      </c>
      <c r="BF736" s="71" t="s">
        <v>65</v>
      </c>
    </row>
    <row r="737" spans="2:58" x14ac:dyDescent="0.25">
      <c r="B737" s="71">
        <v>2025</v>
      </c>
      <c r="C737" s="71">
        <v>891780111</v>
      </c>
      <c r="D737" s="71" t="s">
        <v>63</v>
      </c>
      <c r="E737" s="102" t="s">
        <v>5253</v>
      </c>
      <c r="F737" s="72" t="s">
        <v>5252</v>
      </c>
      <c r="G737" s="72">
        <v>0</v>
      </c>
      <c r="H737" s="72" t="s">
        <v>71</v>
      </c>
      <c r="I737" s="72" t="s">
        <v>2884</v>
      </c>
      <c r="J737" s="104" t="s">
        <v>81</v>
      </c>
      <c r="K737" s="75" t="s">
        <v>2895</v>
      </c>
      <c r="L737" s="76">
        <v>11361600</v>
      </c>
      <c r="M737" s="72" t="s">
        <v>66</v>
      </c>
      <c r="N737" s="75" t="s">
        <v>5251</v>
      </c>
      <c r="O737" s="75">
        <v>1065578786</v>
      </c>
      <c r="P737" s="75">
        <v>1707</v>
      </c>
      <c r="Q737" s="78">
        <v>45870</v>
      </c>
      <c r="R737" s="75">
        <v>7490134800</v>
      </c>
      <c r="S737" s="78">
        <v>45884</v>
      </c>
      <c r="T737" s="76">
        <v>11361600</v>
      </c>
      <c r="U737" s="76">
        <v>28213</v>
      </c>
      <c r="V737" s="72" t="s">
        <v>65</v>
      </c>
      <c r="W737" s="76">
        <v>1082939683</v>
      </c>
      <c r="X737" s="104" t="s">
        <v>2881</v>
      </c>
      <c r="Y737" s="78">
        <v>45883</v>
      </c>
      <c r="Z737" s="78">
        <v>45884</v>
      </c>
      <c r="AA737" s="78" t="s">
        <v>73</v>
      </c>
      <c r="AB737" s="78">
        <v>45991</v>
      </c>
      <c r="AC737" s="102">
        <f t="shared" si="66"/>
        <v>107</v>
      </c>
      <c r="AD737" s="72">
        <v>0</v>
      </c>
      <c r="AE737" s="76">
        <v>0</v>
      </c>
      <c r="AF737" s="72">
        <v>0</v>
      </c>
      <c r="AG737" s="79" t="s">
        <v>73</v>
      </c>
      <c r="AH737" s="102">
        <f t="shared" si="67"/>
        <v>0</v>
      </c>
      <c r="AI737" s="72">
        <v>0</v>
      </c>
      <c r="AJ737" s="76">
        <v>0</v>
      </c>
      <c r="AK737" s="72" t="s">
        <v>73</v>
      </c>
      <c r="AL737" s="80" t="s">
        <v>73</v>
      </c>
      <c r="AM737" s="72">
        <v>0</v>
      </c>
      <c r="AN737" s="80" t="s">
        <v>73</v>
      </c>
      <c r="AO737" s="80" t="s">
        <v>73</v>
      </c>
      <c r="AP737" s="80" t="s">
        <v>73</v>
      </c>
      <c r="AQ737" s="102">
        <f t="shared" si="68"/>
        <v>0</v>
      </c>
      <c r="AR737" s="102">
        <f t="shared" si="69"/>
        <v>11361600</v>
      </c>
      <c r="AS737" s="72" t="s">
        <v>319</v>
      </c>
      <c r="AT737" s="76">
        <v>0</v>
      </c>
      <c r="AU737" s="72" t="s">
        <v>319</v>
      </c>
      <c r="AV737" s="76">
        <v>0</v>
      </c>
      <c r="AW737" s="81" t="s">
        <v>73</v>
      </c>
      <c r="AX737" s="82">
        <v>0</v>
      </c>
      <c r="AY737" s="143">
        <f t="shared" si="70"/>
        <v>11361600</v>
      </c>
      <c r="AZ737" s="84">
        <f t="shared" si="71"/>
        <v>0</v>
      </c>
      <c r="BA737" s="85">
        <v>0</v>
      </c>
      <c r="BB737" s="81" t="s">
        <v>73</v>
      </c>
      <c r="BC737" s="72" t="s">
        <v>123</v>
      </c>
      <c r="BD737" s="289" t="s">
        <v>5250</v>
      </c>
      <c r="BE737" s="71" t="s">
        <v>65</v>
      </c>
      <c r="BF737" s="71" t="s">
        <v>65</v>
      </c>
    </row>
    <row r="738" spans="2:58" x14ac:dyDescent="0.25">
      <c r="B738" s="71">
        <v>2025</v>
      </c>
      <c r="C738" s="71">
        <v>891780111</v>
      </c>
      <c r="D738" s="71" t="s">
        <v>63</v>
      </c>
      <c r="E738" s="102" t="s">
        <v>5249</v>
      </c>
      <c r="F738" s="72" t="s">
        <v>5248</v>
      </c>
      <c r="G738" s="72">
        <v>0</v>
      </c>
      <c r="H738" s="72" t="s">
        <v>71</v>
      </c>
      <c r="I738" s="72" t="s">
        <v>2884</v>
      </c>
      <c r="J738" s="104" t="s">
        <v>81</v>
      </c>
      <c r="K738" s="75" t="s">
        <v>3703</v>
      </c>
      <c r="L738" s="76">
        <v>11361600</v>
      </c>
      <c r="M738" s="72" t="s">
        <v>66</v>
      </c>
      <c r="N738" s="75" t="s">
        <v>5247</v>
      </c>
      <c r="O738" s="75">
        <v>1085225481</v>
      </c>
      <c r="P738" s="75">
        <v>1707</v>
      </c>
      <c r="Q738" s="78">
        <v>45870</v>
      </c>
      <c r="R738" s="75">
        <v>7490134800</v>
      </c>
      <c r="S738" s="78">
        <v>45884</v>
      </c>
      <c r="T738" s="76">
        <v>11361600</v>
      </c>
      <c r="U738" s="76">
        <v>28212</v>
      </c>
      <c r="V738" s="72" t="s">
        <v>65</v>
      </c>
      <c r="W738" s="76">
        <v>1082939683</v>
      </c>
      <c r="X738" s="104" t="s">
        <v>2881</v>
      </c>
      <c r="Y738" s="78">
        <v>45883</v>
      </c>
      <c r="Z738" s="78">
        <v>45884</v>
      </c>
      <c r="AA738" s="78" t="s">
        <v>73</v>
      </c>
      <c r="AB738" s="78">
        <v>45991</v>
      </c>
      <c r="AC738" s="102">
        <f t="shared" si="66"/>
        <v>107</v>
      </c>
      <c r="AD738" s="72">
        <v>0</v>
      </c>
      <c r="AE738" s="76">
        <v>0</v>
      </c>
      <c r="AF738" s="72">
        <v>0</v>
      </c>
      <c r="AG738" s="79" t="s">
        <v>73</v>
      </c>
      <c r="AH738" s="102">
        <f t="shared" si="67"/>
        <v>0</v>
      </c>
      <c r="AI738" s="72">
        <v>0</v>
      </c>
      <c r="AJ738" s="76">
        <v>0</v>
      </c>
      <c r="AK738" s="72" t="s">
        <v>73</v>
      </c>
      <c r="AL738" s="80" t="s">
        <v>73</v>
      </c>
      <c r="AM738" s="72">
        <v>0</v>
      </c>
      <c r="AN738" s="80" t="s">
        <v>73</v>
      </c>
      <c r="AO738" s="80" t="s">
        <v>73</v>
      </c>
      <c r="AP738" s="80" t="s">
        <v>73</v>
      </c>
      <c r="AQ738" s="102">
        <f t="shared" si="68"/>
        <v>0</v>
      </c>
      <c r="AR738" s="102">
        <f t="shared" si="69"/>
        <v>11361600</v>
      </c>
      <c r="AS738" s="72" t="s">
        <v>319</v>
      </c>
      <c r="AT738" s="76">
        <v>0</v>
      </c>
      <c r="AU738" s="72" t="s">
        <v>319</v>
      </c>
      <c r="AV738" s="76">
        <v>0</v>
      </c>
      <c r="AW738" s="81" t="s">
        <v>73</v>
      </c>
      <c r="AX738" s="82">
        <v>0</v>
      </c>
      <c r="AY738" s="143">
        <f t="shared" si="70"/>
        <v>11361600</v>
      </c>
      <c r="AZ738" s="84">
        <f t="shared" si="71"/>
        <v>0</v>
      </c>
      <c r="BA738" s="85">
        <v>0</v>
      </c>
      <c r="BB738" s="81" t="s">
        <v>73</v>
      </c>
      <c r="BC738" s="72" t="s">
        <v>123</v>
      </c>
      <c r="BD738" s="289" t="s">
        <v>5246</v>
      </c>
      <c r="BE738" s="71" t="s">
        <v>65</v>
      </c>
      <c r="BF738" s="71" t="s">
        <v>65</v>
      </c>
    </row>
    <row r="739" spans="2:58" x14ac:dyDescent="0.25">
      <c r="B739" s="71">
        <v>2025</v>
      </c>
      <c r="C739" s="71">
        <v>891780111</v>
      </c>
      <c r="D739" s="71" t="s">
        <v>63</v>
      </c>
      <c r="E739" s="102" t="s">
        <v>5245</v>
      </c>
      <c r="F739" s="72" t="s">
        <v>5244</v>
      </c>
      <c r="G739" s="72">
        <v>0</v>
      </c>
      <c r="H739" s="72" t="s">
        <v>71</v>
      </c>
      <c r="I739" s="72" t="s">
        <v>2884</v>
      </c>
      <c r="J739" s="104" t="s">
        <v>81</v>
      </c>
      <c r="K739" s="75" t="s">
        <v>4650</v>
      </c>
      <c r="L739" s="76">
        <v>11361600</v>
      </c>
      <c r="M739" s="72" t="s">
        <v>66</v>
      </c>
      <c r="N739" s="75" t="s">
        <v>5243</v>
      </c>
      <c r="O739" s="75">
        <v>44190307</v>
      </c>
      <c r="P739" s="75">
        <v>1707</v>
      </c>
      <c r="Q739" s="78">
        <v>45870</v>
      </c>
      <c r="R739" s="75">
        <v>7490134800</v>
      </c>
      <c r="S739" s="78">
        <v>45884</v>
      </c>
      <c r="T739" s="76">
        <v>11361600</v>
      </c>
      <c r="U739" s="76">
        <v>28212</v>
      </c>
      <c r="V739" s="72" t="s">
        <v>65</v>
      </c>
      <c r="W739" s="76">
        <v>1082939683</v>
      </c>
      <c r="X739" s="104" t="s">
        <v>2881</v>
      </c>
      <c r="Y739" s="78">
        <v>45883</v>
      </c>
      <c r="Z739" s="78">
        <v>45884</v>
      </c>
      <c r="AA739" s="78" t="s">
        <v>73</v>
      </c>
      <c r="AB739" s="78">
        <v>45991</v>
      </c>
      <c r="AC739" s="102">
        <f t="shared" si="66"/>
        <v>107</v>
      </c>
      <c r="AD739" s="72">
        <v>0</v>
      </c>
      <c r="AE739" s="76">
        <v>0</v>
      </c>
      <c r="AF739" s="72">
        <v>0</v>
      </c>
      <c r="AG739" s="79" t="s">
        <v>73</v>
      </c>
      <c r="AH739" s="102">
        <f t="shared" si="67"/>
        <v>0</v>
      </c>
      <c r="AI739" s="72">
        <v>0</v>
      </c>
      <c r="AJ739" s="76">
        <v>0</v>
      </c>
      <c r="AK739" s="72" t="s">
        <v>73</v>
      </c>
      <c r="AL739" s="80" t="s">
        <v>73</v>
      </c>
      <c r="AM739" s="72">
        <v>0</v>
      </c>
      <c r="AN739" s="80" t="s">
        <v>73</v>
      </c>
      <c r="AO739" s="80" t="s">
        <v>73</v>
      </c>
      <c r="AP739" s="80" t="s">
        <v>73</v>
      </c>
      <c r="AQ739" s="102">
        <f t="shared" si="68"/>
        <v>0</v>
      </c>
      <c r="AR739" s="102">
        <f t="shared" si="69"/>
        <v>11361600</v>
      </c>
      <c r="AS739" s="72" t="s">
        <v>319</v>
      </c>
      <c r="AT739" s="76">
        <v>0</v>
      </c>
      <c r="AU739" s="72" t="s">
        <v>319</v>
      </c>
      <c r="AV739" s="76">
        <v>0</v>
      </c>
      <c r="AW739" s="81" t="s">
        <v>73</v>
      </c>
      <c r="AX739" s="82">
        <v>0</v>
      </c>
      <c r="AY739" s="143">
        <f t="shared" si="70"/>
        <v>11361600</v>
      </c>
      <c r="AZ739" s="84">
        <f t="shared" si="71"/>
        <v>0</v>
      </c>
      <c r="BA739" s="85">
        <v>0</v>
      </c>
      <c r="BB739" s="81" t="s">
        <v>73</v>
      </c>
      <c r="BC739" s="72" t="s">
        <v>123</v>
      </c>
      <c r="BD739" s="289" t="s">
        <v>5242</v>
      </c>
      <c r="BE739" s="71" t="s">
        <v>65</v>
      </c>
      <c r="BF739" s="71" t="s">
        <v>65</v>
      </c>
    </row>
    <row r="740" spans="2:58" x14ac:dyDescent="0.25">
      <c r="B740" s="71">
        <v>2025</v>
      </c>
      <c r="C740" s="71">
        <v>891780111</v>
      </c>
      <c r="D740" s="71" t="s">
        <v>63</v>
      </c>
      <c r="E740" s="102" t="s">
        <v>5241</v>
      </c>
      <c r="F740" s="72" t="s">
        <v>5240</v>
      </c>
      <c r="G740" s="72">
        <v>0</v>
      </c>
      <c r="H740" s="72" t="s">
        <v>71</v>
      </c>
      <c r="I740" s="72" t="s">
        <v>2884</v>
      </c>
      <c r="J740" s="104" t="s">
        <v>81</v>
      </c>
      <c r="K740" s="75" t="s">
        <v>2895</v>
      </c>
      <c r="L740" s="76">
        <v>11361600</v>
      </c>
      <c r="M740" s="72" t="s">
        <v>66</v>
      </c>
      <c r="N740" s="75" t="s">
        <v>5239</v>
      </c>
      <c r="O740" s="75">
        <v>1043870658</v>
      </c>
      <c r="P740" s="75">
        <v>1707</v>
      </c>
      <c r="Q740" s="78">
        <v>45870</v>
      </c>
      <c r="R740" s="75">
        <v>7490134800</v>
      </c>
      <c r="S740" s="78">
        <v>45884</v>
      </c>
      <c r="T740" s="76">
        <v>11361600</v>
      </c>
      <c r="U740" s="76">
        <v>28211</v>
      </c>
      <c r="V740" s="72" t="s">
        <v>65</v>
      </c>
      <c r="W740" s="76">
        <v>1082939683</v>
      </c>
      <c r="X740" s="104" t="s">
        <v>2881</v>
      </c>
      <c r="Y740" s="78">
        <v>45883</v>
      </c>
      <c r="Z740" s="78">
        <v>45884</v>
      </c>
      <c r="AA740" s="78" t="s">
        <v>73</v>
      </c>
      <c r="AB740" s="78">
        <v>45991</v>
      </c>
      <c r="AC740" s="102">
        <f t="shared" si="66"/>
        <v>107</v>
      </c>
      <c r="AD740" s="72">
        <v>0</v>
      </c>
      <c r="AE740" s="76">
        <v>0</v>
      </c>
      <c r="AF740" s="72">
        <v>0</v>
      </c>
      <c r="AG740" s="79" t="s">
        <v>73</v>
      </c>
      <c r="AH740" s="102">
        <f t="shared" si="67"/>
        <v>0</v>
      </c>
      <c r="AI740" s="72">
        <v>0</v>
      </c>
      <c r="AJ740" s="76">
        <v>0</v>
      </c>
      <c r="AK740" s="72" t="s">
        <v>73</v>
      </c>
      <c r="AL740" s="80" t="s">
        <v>73</v>
      </c>
      <c r="AM740" s="72">
        <v>0</v>
      </c>
      <c r="AN740" s="80" t="s">
        <v>73</v>
      </c>
      <c r="AO740" s="80" t="s">
        <v>73</v>
      </c>
      <c r="AP740" s="80" t="s">
        <v>73</v>
      </c>
      <c r="AQ740" s="102">
        <f t="shared" si="68"/>
        <v>0</v>
      </c>
      <c r="AR740" s="102">
        <f t="shared" si="69"/>
        <v>11361600</v>
      </c>
      <c r="AS740" s="72" t="s">
        <v>319</v>
      </c>
      <c r="AT740" s="76">
        <v>0</v>
      </c>
      <c r="AU740" s="72" t="s">
        <v>319</v>
      </c>
      <c r="AV740" s="76">
        <v>0</v>
      </c>
      <c r="AW740" s="81" t="s">
        <v>73</v>
      </c>
      <c r="AX740" s="82">
        <v>0</v>
      </c>
      <c r="AY740" s="143">
        <f t="shared" si="70"/>
        <v>11361600</v>
      </c>
      <c r="AZ740" s="84">
        <f t="shared" si="71"/>
        <v>0</v>
      </c>
      <c r="BA740" s="85">
        <v>0</v>
      </c>
      <c r="BB740" s="81" t="s">
        <v>73</v>
      </c>
      <c r="BC740" s="72" t="s">
        <v>123</v>
      </c>
      <c r="BD740" s="289" t="s">
        <v>5238</v>
      </c>
      <c r="BE740" s="71" t="s">
        <v>65</v>
      </c>
      <c r="BF740" s="71" t="s">
        <v>65</v>
      </c>
    </row>
    <row r="741" spans="2:58" x14ac:dyDescent="0.25">
      <c r="B741" s="71">
        <v>2025</v>
      </c>
      <c r="C741" s="71">
        <v>891780111</v>
      </c>
      <c r="D741" s="71" t="s">
        <v>63</v>
      </c>
      <c r="E741" s="102" t="s">
        <v>5237</v>
      </c>
      <c r="F741" s="72" t="s">
        <v>5236</v>
      </c>
      <c r="G741" s="72">
        <v>0</v>
      </c>
      <c r="H741" s="72" t="s">
        <v>71</v>
      </c>
      <c r="I741" s="72" t="s">
        <v>2884</v>
      </c>
      <c r="J741" s="104" t="s">
        <v>81</v>
      </c>
      <c r="K741" s="75" t="s">
        <v>5235</v>
      </c>
      <c r="L741" s="76">
        <v>11361600</v>
      </c>
      <c r="M741" s="72" t="s">
        <v>66</v>
      </c>
      <c r="N741" s="75" t="s">
        <v>5234</v>
      </c>
      <c r="O741" s="75">
        <v>85438520</v>
      </c>
      <c r="P741" s="75">
        <v>1707</v>
      </c>
      <c r="Q741" s="78">
        <v>45870</v>
      </c>
      <c r="R741" s="75">
        <v>7490134800</v>
      </c>
      <c r="S741" s="78">
        <v>45884</v>
      </c>
      <c r="T741" s="76">
        <v>11361600</v>
      </c>
      <c r="U741" s="76">
        <v>28210</v>
      </c>
      <c r="V741" s="72" t="s">
        <v>65</v>
      </c>
      <c r="W741" s="76">
        <v>1082939683</v>
      </c>
      <c r="X741" s="104" t="s">
        <v>2881</v>
      </c>
      <c r="Y741" s="78">
        <v>45883</v>
      </c>
      <c r="Z741" s="78">
        <v>45884</v>
      </c>
      <c r="AA741" s="78" t="s">
        <v>73</v>
      </c>
      <c r="AB741" s="78">
        <v>45991</v>
      </c>
      <c r="AC741" s="102">
        <f t="shared" si="66"/>
        <v>107</v>
      </c>
      <c r="AD741" s="72">
        <v>0</v>
      </c>
      <c r="AE741" s="76">
        <v>0</v>
      </c>
      <c r="AF741" s="72">
        <v>0</v>
      </c>
      <c r="AG741" s="79" t="s">
        <v>73</v>
      </c>
      <c r="AH741" s="102">
        <f t="shared" si="67"/>
        <v>0</v>
      </c>
      <c r="AI741" s="72">
        <v>0</v>
      </c>
      <c r="AJ741" s="76">
        <v>0</v>
      </c>
      <c r="AK741" s="72" t="s">
        <v>73</v>
      </c>
      <c r="AL741" s="80" t="s">
        <v>73</v>
      </c>
      <c r="AM741" s="72">
        <v>0</v>
      </c>
      <c r="AN741" s="80" t="s">
        <v>73</v>
      </c>
      <c r="AO741" s="80" t="s">
        <v>73</v>
      </c>
      <c r="AP741" s="80" t="s">
        <v>73</v>
      </c>
      <c r="AQ741" s="102">
        <f t="shared" si="68"/>
        <v>0</v>
      </c>
      <c r="AR741" s="102">
        <f t="shared" si="69"/>
        <v>11361600</v>
      </c>
      <c r="AS741" s="72" t="s">
        <v>319</v>
      </c>
      <c r="AT741" s="76">
        <v>0</v>
      </c>
      <c r="AU741" s="72" t="s">
        <v>319</v>
      </c>
      <c r="AV741" s="76">
        <v>0</v>
      </c>
      <c r="AW741" s="81" t="s">
        <v>73</v>
      </c>
      <c r="AX741" s="82">
        <v>0</v>
      </c>
      <c r="AY741" s="143">
        <f t="shared" si="70"/>
        <v>11361600</v>
      </c>
      <c r="AZ741" s="84">
        <f t="shared" si="71"/>
        <v>0</v>
      </c>
      <c r="BA741" s="85">
        <v>0</v>
      </c>
      <c r="BB741" s="81" t="s">
        <v>73</v>
      </c>
      <c r="BC741" s="72" t="s">
        <v>123</v>
      </c>
      <c r="BD741" s="289" t="s">
        <v>5233</v>
      </c>
      <c r="BE741" s="71" t="s">
        <v>65</v>
      </c>
      <c r="BF741" s="71" t="s">
        <v>65</v>
      </c>
    </row>
    <row r="742" spans="2:58" x14ac:dyDescent="0.25">
      <c r="B742" s="71">
        <v>2025</v>
      </c>
      <c r="C742" s="71">
        <v>891780111</v>
      </c>
      <c r="D742" s="71" t="s">
        <v>63</v>
      </c>
      <c r="E742" s="102" t="s">
        <v>5232</v>
      </c>
      <c r="F742" s="72" t="s">
        <v>5231</v>
      </c>
      <c r="G742" s="72">
        <v>0</v>
      </c>
      <c r="H742" s="72" t="s">
        <v>71</v>
      </c>
      <c r="I742" s="72" t="s">
        <v>2884</v>
      </c>
      <c r="J742" s="104" t="s">
        <v>81</v>
      </c>
      <c r="K742" s="75" t="s">
        <v>2895</v>
      </c>
      <c r="L742" s="76">
        <v>11361600</v>
      </c>
      <c r="M742" s="72" t="s">
        <v>66</v>
      </c>
      <c r="N742" s="75" t="s">
        <v>5230</v>
      </c>
      <c r="O742" s="75">
        <v>8541128</v>
      </c>
      <c r="P742" s="75">
        <v>1707</v>
      </c>
      <c r="Q742" s="78">
        <v>45870</v>
      </c>
      <c r="R742" s="75">
        <v>7490134800</v>
      </c>
      <c r="S742" s="78">
        <v>45884</v>
      </c>
      <c r="T742" s="76">
        <v>11361600</v>
      </c>
      <c r="U742" s="76">
        <v>28209</v>
      </c>
      <c r="V742" s="72" t="s">
        <v>65</v>
      </c>
      <c r="W742" s="76">
        <v>1082939683</v>
      </c>
      <c r="X742" s="104" t="s">
        <v>2881</v>
      </c>
      <c r="Y742" s="78">
        <v>45883</v>
      </c>
      <c r="Z742" s="78">
        <v>45884</v>
      </c>
      <c r="AA742" s="78" t="s">
        <v>73</v>
      </c>
      <c r="AB742" s="78">
        <v>45991</v>
      </c>
      <c r="AC742" s="102">
        <f t="shared" si="66"/>
        <v>107</v>
      </c>
      <c r="AD742" s="72">
        <v>0</v>
      </c>
      <c r="AE742" s="76">
        <v>0</v>
      </c>
      <c r="AF742" s="72">
        <v>0</v>
      </c>
      <c r="AG742" s="79" t="s">
        <v>73</v>
      </c>
      <c r="AH742" s="102">
        <f t="shared" si="67"/>
        <v>0</v>
      </c>
      <c r="AI742" s="72">
        <v>0</v>
      </c>
      <c r="AJ742" s="76">
        <v>0</v>
      </c>
      <c r="AK742" s="72" t="s">
        <v>73</v>
      </c>
      <c r="AL742" s="80" t="s">
        <v>73</v>
      </c>
      <c r="AM742" s="72">
        <v>0</v>
      </c>
      <c r="AN742" s="80" t="s">
        <v>73</v>
      </c>
      <c r="AO742" s="80" t="s">
        <v>73</v>
      </c>
      <c r="AP742" s="80" t="s">
        <v>73</v>
      </c>
      <c r="AQ742" s="102">
        <f t="shared" si="68"/>
        <v>0</v>
      </c>
      <c r="AR742" s="102">
        <f t="shared" si="69"/>
        <v>11361600</v>
      </c>
      <c r="AS742" s="72" t="s">
        <v>319</v>
      </c>
      <c r="AT742" s="76">
        <v>0</v>
      </c>
      <c r="AU742" s="72" t="s">
        <v>319</v>
      </c>
      <c r="AV742" s="76">
        <v>0</v>
      </c>
      <c r="AW742" s="81" t="s">
        <v>73</v>
      </c>
      <c r="AX742" s="82">
        <v>0</v>
      </c>
      <c r="AY742" s="143">
        <f t="shared" si="70"/>
        <v>11361600</v>
      </c>
      <c r="AZ742" s="84">
        <f t="shared" si="71"/>
        <v>0</v>
      </c>
      <c r="BA742" s="85">
        <v>0</v>
      </c>
      <c r="BB742" s="81" t="s">
        <v>73</v>
      </c>
      <c r="BC742" s="72" t="s">
        <v>123</v>
      </c>
      <c r="BD742" s="289" t="s">
        <v>5229</v>
      </c>
      <c r="BE742" s="71" t="s">
        <v>65</v>
      </c>
      <c r="BF742" s="71" t="s">
        <v>65</v>
      </c>
    </row>
    <row r="743" spans="2:58" x14ac:dyDescent="0.25">
      <c r="B743" s="71">
        <v>2025</v>
      </c>
      <c r="C743" s="71">
        <v>891780111</v>
      </c>
      <c r="D743" s="71" t="s">
        <v>63</v>
      </c>
      <c r="E743" s="102" t="s">
        <v>5228</v>
      </c>
      <c r="F743" s="72" t="s">
        <v>5227</v>
      </c>
      <c r="G743" s="72">
        <v>0</v>
      </c>
      <c r="H743" s="72" t="s">
        <v>71</v>
      </c>
      <c r="I743" s="72" t="s">
        <v>2884</v>
      </c>
      <c r="J743" s="104" t="s">
        <v>81</v>
      </c>
      <c r="K743" s="75" t="s">
        <v>4126</v>
      </c>
      <c r="L743" s="76">
        <v>11361600</v>
      </c>
      <c r="M743" s="72" t="s">
        <v>66</v>
      </c>
      <c r="N743" s="75" t="s">
        <v>5226</v>
      </c>
      <c r="O743" s="75">
        <v>1216974148</v>
      </c>
      <c r="P743" s="75">
        <v>1707</v>
      </c>
      <c r="Q743" s="78">
        <v>45870</v>
      </c>
      <c r="R743" s="75">
        <v>7490134800</v>
      </c>
      <c r="S743" s="78">
        <v>45884</v>
      </c>
      <c r="T743" s="76">
        <v>11361600</v>
      </c>
      <c r="U743" s="76">
        <v>28208</v>
      </c>
      <c r="V743" s="72" t="s">
        <v>65</v>
      </c>
      <c r="W743" s="76">
        <v>1082939683</v>
      </c>
      <c r="X743" s="104" t="s">
        <v>2881</v>
      </c>
      <c r="Y743" s="78">
        <v>45883</v>
      </c>
      <c r="Z743" s="78">
        <v>45884</v>
      </c>
      <c r="AA743" s="78" t="s">
        <v>73</v>
      </c>
      <c r="AB743" s="78">
        <v>45991</v>
      </c>
      <c r="AC743" s="102">
        <f t="shared" si="66"/>
        <v>107</v>
      </c>
      <c r="AD743" s="72">
        <v>0</v>
      </c>
      <c r="AE743" s="76">
        <v>0</v>
      </c>
      <c r="AF743" s="72">
        <v>0</v>
      </c>
      <c r="AG743" s="79" t="s">
        <v>73</v>
      </c>
      <c r="AH743" s="102">
        <f t="shared" si="67"/>
        <v>0</v>
      </c>
      <c r="AI743" s="72">
        <v>0</v>
      </c>
      <c r="AJ743" s="76">
        <v>0</v>
      </c>
      <c r="AK743" s="72" t="s">
        <v>73</v>
      </c>
      <c r="AL743" s="80" t="s">
        <v>73</v>
      </c>
      <c r="AM743" s="72">
        <v>0</v>
      </c>
      <c r="AN743" s="80" t="s">
        <v>73</v>
      </c>
      <c r="AO743" s="80" t="s">
        <v>73</v>
      </c>
      <c r="AP743" s="80" t="s">
        <v>73</v>
      </c>
      <c r="AQ743" s="102">
        <f t="shared" si="68"/>
        <v>0</v>
      </c>
      <c r="AR743" s="102">
        <f t="shared" si="69"/>
        <v>11361600</v>
      </c>
      <c r="AS743" s="72" t="s">
        <v>319</v>
      </c>
      <c r="AT743" s="76">
        <v>0</v>
      </c>
      <c r="AU743" s="72" t="s">
        <v>319</v>
      </c>
      <c r="AV743" s="76">
        <v>0</v>
      </c>
      <c r="AW743" s="81" t="s">
        <v>73</v>
      </c>
      <c r="AX743" s="82">
        <v>0</v>
      </c>
      <c r="AY743" s="143">
        <f t="shared" si="70"/>
        <v>11361600</v>
      </c>
      <c r="AZ743" s="84">
        <f t="shared" si="71"/>
        <v>0</v>
      </c>
      <c r="BA743" s="85">
        <v>0</v>
      </c>
      <c r="BB743" s="81" t="s">
        <v>73</v>
      </c>
      <c r="BC743" s="72" t="s">
        <v>123</v>
      </c>
      <c r="BD743" s="289" t="s">
        <v>5225</v>
      </c>
      <c r="BE743" s="71" t="s">
        <v>65</v>
      </c>
      <c r="BF743" s="71" t="s">
        <v>65</v>
      </c>
    </row>
    <row r="744" spans="2:58" x14ac:dyDescent="0.25">
      <c r="B744" s="71">
        <v>2025</v>
      </c>
      <c r="C744" s="71">
        <v>891780111</v>
      </c>
      <c r="D744" s="71" t="s">
        <v>63</v>
      </c>
      <c r="E744" s="102" t="s">
        <v>5224</v>
      </c>
      <c r="F744" s="72" t="s">
        <v>5223</v>
      </c>
      <c r="G744" s="72">
        <v>0</v>
      </c>
      <c r="H744" s="72" t="s">
        <v>71</v>
      </c>
      <c r="I744" s="72" t="s">
        <v>2884</v>
      </c>
      <c r="J744" s="104" t="s">
        <v>81</v>
      </c>
      <c r="K744" s="75" t="s">
        <v>4317</v>
      </c>
      <c r="L744" s="76">
        <v>11361600</v>
      </c>
      <c r="M744" s="72" t="s">
        <v>66</v>
      </c>
      <c r="N744" s="75" t="s">
        <v>5222</v>
      </c>
      <c r="O744" s="75">
        <v>1193106730</v>
      </c>
      <c r="P744" s="75">
        <v>1707</v>
      </c>
      <c r="Q744" s="78">
        <v>45870</v>
      </c>
      <c r="R744" s="75">
        <v>7490134800</v>
      </c>
      <c r="S744" s="78">
        <v>45884</v>
      </c>
      <c r="T744" s="76">
        <v>11361600</v>
      </c>
      <c r="U744" s="76">
        <v>28207</v>
      </c>
      <c r="V744" s="72" t="s">
        <v>65</v>
      </c>
      <c r="W744" s="76">
        <v>1082939683</v>
      </c>
      <c r="X744" s="104" t="s">
        <v>2881</v>
      </c>
      <c r="Y744" s="78">
        <v>45883</v>
      </c>
      <c r="Z744" s="78">
        <v>45884</v>
      </c>
      <c r="AA744" s="78" t="s">
        <v>73</v>
      </c>
      <c r="AB744" s="78">
        <v>45991</v>
      </c>
      <c r="AC744" s="102">
        <f t="shared" si="66"/>
        <v>107</v>
      </c>
      <c r="AD744" s="72">
        <v>0</v>
      </c>
      <c r="AE744" s="76">
        <v>0</v>
      </c>
      <c r="AF744" s="72">
        <v>0</v>
      </c>
      <c r="AG744" s="79" t="s">
        <v>73</v>
      </c>
      <c r="AH744" s="102">
        <f t="shared" si="67"/>
        <v>0</v>
      </c>
      <c r="AI744" s="72">
        <v>0</v>
      </c>
      <c r="AJ744" s="76">
        <v>0</v>
      </c>
      <c r="AK744" s="72" t="s">
        <v>73</v>
      </c>
      <c r="AL744" s="80" t="s">
        <v>73</v>
      </c>
      <c r="AM744" s="72">
        <v>0</v>
      </c>
      <c r="AN744" s="80" t="s">
        <v>73</v>
      </c>
      <c r="AO744" s="80" t="s">
        <v>73</v>
      </c>
      <c r="AP744" s="80" t="s">
        <v>73</v>
      </c>
      <c r="AQ744" s="102">
        <f t="shared" si="68"/>
        <v>0</v>
      </c>
      <c r="AR744" s="102">
        <f t="shared" si="69"/>
        <v>11361600</v>
      </c>
      <c r="AS744" s="72" t="s">
        <v>319</v>
      </c>
      <c r="AT744" s="76">
        <v>0</v>
      </c>
      <c r="AU744" s="72" t="s">
        <v>319</v>
      </c>
      <c r="AV744" s="76">
        <v>0</v>
      </c>
      <c r="AW744" s="81" t="s">
        <v>73</v>
      </c>
      <c r="AX744" s="82">
        <v>0</v>
      </c>
      <c r="AY744" s="143">
        <f t="shared" si="70"/>
        <v>11361600</v>
      </c>
      <c r="AZ744" s="84">
        <f t="shared" si="71"/>
        <v>0</v>
      </c>
      <c r="BA744" s="85">
        <v>0</v>
      </c>
      <c r="BB744" s="81" t="s">
        <v>73</v>
      </c>
      <c r="BC744" s="72" t="s">
        <v>123</v>
      </c>
      <c r="BD744" s="289" t="s">
        <v>5221</v>
      </c>
      <c r="BE744" s="71" t="s">
        <v>65</v>
      </c>
      <c r="BF744" s="71" t="s">
        <v>65</v>
      </c>
    </row>
    <row r="745" spans="2:58" x14ac:dyDescent="0.25">
      <c r="B745" s="71">
        <v>2025</v>
      </c>
      <c r="C745" s="71">
        <v>891780111</v>
      </c>
      <c r="D745" s="71" t="s">
        <v>63</v>
      </c>
      <c r="E745" s="102" t="s">
        <v>5220</v>
      </c>
      <c r="F745" s="72" t="s">
        <v>5219</v>
      </c>
      <c r="G745" s="72">
        <v>0</v>
      </c>
      <c r="H745" s="72" t="s">
        <v>71</v>
      </c>
      <c r="I745" s="72" t="s">
        <v>2884</v>
      </c>
      <c r="J745" s="104" t="s">
        <v>81</v>
      </c>
      <c r="K745" s="75" t="s">
        <v>5218</v>
      </c>
      <c r="L745" s="76">
        <v>7000000</v>
      </c>
      <c r="M745" s="72" t="s">
        <v>66</v>
      </c>
      <c r="N745" s="75" t="s">
        <v>5217</v>
      </c>
      <c r="O745" s="75">
        <v>1082837132</v>
      </c>
      <c r="P745" s="75">
        <v>1696</v>
      </c>
      <c r="Q745" s="78">
        <v>45866</v>
      </c>
      <c r="R745" s="75">
        <v>204000000</v>
      </c>
      <c r="S745" s="78">
        <v>45884</v>
      </c>
      <c r="T745" s="76">
        <v>7000000</v>
      </c>
      <c r="U745" s="76">
        <v>28201</v>
      </c>
      <c r="V745" s="72" t="s">
        <v>65</v>
      </c>
      <c r="W745" s="76">
        <v>85155333</v>
      </c>
      <c r="X745" s="104" t="s">
        <v>2931</v>
      </c>
      <c r="Y745" s="78">
        <v>45883</v>
      </c>
      <c r="Z745" s="78">
        <v>45884</v>
      </c>
      <c r="AA745" s="78" t="s">
        <v>73</v>
      </c>
      <c r="AB745" s="78">
        <v>45930</v>
      </c>
      <c r="AC745" s="102">
        <f t="shared" si="66"/>
        <v>46</v>
      </c>
      <c r="AD745" s="72">
        <v>0</v>
      </c>
      <c r="AE745" s="76">
        <v>0</v>
      </c>
      <c r="AF745" s="72">
        <v>0</v>
      </c>
      <c r="AG745" s="79" t="s">
        <v>73</v>
      </c>
      <c r="AH745" s="102">
        <f t="shared" si="67"/>
        <v>0</v>
      </c>
      <c r="AI745" s="72">
        <v>0</v>
      </c>
      <c r="AJ745" s="76">
        <v>0</v>
      </c>
      <c r="AK745" s="72" t="s">
        <v>73</v>
      </c>
      <c r="AL745" s="80" t="s">
        <v>73</v>
      </c>
      <c r="AM745" s="72">
        <v>0</v>
      </c>
      <c r="AN745" s="80" t="s">
        <v>73</v>
      </c>
      <c r="AO745" s="80" t="s">
        <v>73</v>
      </c>
      <c r="AP745" s="80" t="s">
        <v>73</v>
      </c>
      <c r="AQ745" s="102">
        <f t="shared" si="68"/>
        <v>0</v>
      </c>
      <c r="AR745" s="102">
        <f t="shared" si="69"/>
        <v>7000000</v>
      </c>
      <c r="AS745" s="72" t="s">
        <v>319</v>
      </c>
      <c r="AT745" s="76">
        <v>0</v>
      </c>
      <c r="AU745" s="72" t="s">
        <v>319</v>
      </c>
      <c r="AV745" s="76">
        <v>0</v>
      </c>
      <c r="AW745" s="81" t="s">
        <v>73</v>
      </c>
      <c r="AX745" s="82">
        <v>0</v>
      </c>
      <c r="AY745" s="143">
        <f t="shared" si="70"/>
        <v>7000000</v>
      </c>
      <c r="AZ745" s="84">
        <f t="shared" si="71"/>
        <v>0</v>
      </c>
      <c r="BA745" s="85">
        <v>1</v>
      </c>
      <c r="BB745" s="81" t="s">
        <v>73</v>
      </c>
      <c r="BC745" s="72" t="s">
        <v>208</v>
      </c>
      <c r="BD745" s="289" t="s">
        <v>5216</v>
      </c>
      <c r="BE745" s="71" t="s">
        <v>65</v>
      </c>
      <c r="BF745" s="71" t="s">
        <v>65</v>
      </c>
    </row>
    <row r="746" spans="2:58" x14ac:dyDescent="0.25">
      <c r="B746" s="71">
        <v>2025</v>
      </c>
      <c r="C746" s="71">
        <v>891780111</v>
      </c>
      <c r="D746" s="71" t="s">
        <v>63</v>
      </c>
      <c r="E746" s="102" t="s">
        <v>5215</v>
      </c>
      <c r="F746" s="72" t="s">
        <v>5214</v>
      </c>
      <c r="G746" s="72">
        <v>0</v>
      </c>
      <c r="H746" s="72" t="s">
        <v>71</v>
      </c>
      <c r="I746" s="72" t="s">
        <v>2884</v>
      </c>
      <c r="J746" s="104" t="s">
        <v>81</v>
      </c>
      <c r="K746" s="75" t="s">
        <v>2895</v>
      </c>
      <c r="L746" s="76">
        <v>11361600</v>
      </c>
      <c r="M746" s="72" t="s">
        <v>66</v>
      </c>
      <c r="N746" s="75" t="s">
        <v>3298</v>
      </c>
      <c r="O746" s="75">
        <v>7630568</v>
      </c>
      <c r="P746" s="75">
        <v>1707</v>
      </c>
      <c r="Q746" s="78">
        <v>45870</v>
      </c>
      <c r="R746" s="75">
        <v>7490134800</v>
      </c>
      <c r="S746" s="78">
        <v>45884</v>
      </c>
      <c r="T746" s="76">
        <v>11361600</v>
      </c>
      <c r="U746" s="76">
        <v>28206</v>
      </c>
      <c r="V746" s="72" t="s">
        <v>65</v>
      </c>
      <c r="W746" s="76">
        <v>1082939683</v>
      </c>
      <c r="X746" s="104" t="s">
        <v>2881</v>
      </c>
      <c r="Y746" s="78">
        <v>45883</v>
      </c>
      <c r="Z746" s="78">
        <v>45884</v>
      </c>
      <c r="AA746" s="78" t="s">
        <v>73</v>
      </c>
      <c r="AB746" s="78">
        <v>45991</v>
      </c>
      <c r="AC746" s="102">
        <f t="shared" si="66"/>
        <v>107</v>
      </c>
      <c r="AD746" s="72">
        <v>0</v>
      </c>
      <c r="AE746" s="76">
        <v>0</v>
      </c>
      <c r="AF746" s="72">
        <v>0</v>
      </c>
      <c r="AG746" s="79" t="s">
        <v>73</v>
      </c>
      <c r="AH746" s="102">
        <f t="shared" si="67"/>
        <v>0</v>
      </c>
      <c r="AI746" s="72">
        <v>0</v>
      </c>
      <c r="AJ746" s="76">
        <v>0</v>
      </c>
      <c r="AK746" s="72" t="s">
        <v>73</v>
      </c>
      <c r="AL746" s="80" t="s">
        <v>73</v>
      </c>
      <c r="AM746" s="72">
        <v>0</v>
      </c>
      <c r="AN746" s="80" t="s">
        <v>73</v>
      </c>
      <c r="AO746" s="80" t="s">
        <v>73</v>
      </c>
      <c r="AP746" s="80" t="s">
        <v>73</v>
      </c>
      <c r="AQ746" s="102">
        <f t="shared" si="68"/>
        <v>0</v>
      </c>
      <c r="AR746" s="102">
        <f t="shared" si="69"/>
        <v>11361600</v>
      </c>
      <c r="AS746" s="72" t="s">
        <v>319</v>
      </c>
      <c r="AT746" s="76">
        <v>0</v>
      </c>
      <c r="AU746" s="72" t="s">
        <v>319</v>
      </c>
      <c r="AV746" s="76">
        <v>0</v>
      </c>
      <c r="AW746" s="81" t="s">
        <v>73</v>
      </c>
      <c r="AX746" s="82">
        <v>0</v>
      </c>
      <c r="AY746" s="143">
        <f t="shared" si="70"/>
        <v>11361600</v>
      </c>
      <c r="AZ746" s="84">
        <f t="shared" si="71"/>
        <v>0</v>
      </c>
      <c r="BA746" s="85">
        <v>0</v>
      </c>
      <c r="BB746" s="81" t="s">
        <v>73</v>
      </c>
      <c r="BC746" s="72" t="s">
        <v>123</v>
      </c>
      <c r="BD746" s="289" t="s">
        <v>5213</v>
      </c>
      <c r="BE746" s="71" t="s">
        <v>65</v>
      </c>
      <c r="BF746" s="71" t="s">
        <v>65</v>
      </c>
    </row>
    <row r="747" spans="2:58" x14ac:dyDescent="0.25">
      <c r="B747" s="71">
        <v>2025</v>
      </c>
      <c r="C747" s="71">
        <v>891780111</v>
      </c>
      <c r="D747" s="71" t="s">
        <v>63</v>
      </c>
      <c r="E747" s="102" t="s">
        <v>5212</v>
      </c>
      <c r="F747" s="72" t="s">
        <v>5211</v>
      </c>
      <c r="G747" s="72">
        <v>0</v>
      </c>
      <c r="H747" s="72" t="s">
        <v>71</v>
      </c>
      <c r="I747" s="72" t="s">
        <v>2884</v>
      </c>
      <c r="J747" s="104" t="s">
        <v>81</v>
      </c>
      <c r="K747" s="75" t="s">
        <v>4239</v>
      </c>
      <c r="L747" s="76">
        <v>11361600</v>
      </c>
      <c r="M747" s="72" t="s">
        <v>66</v>
      </c>
      <c r="N747" s="75" t="s">
        <v>5210</v>
      </c>
      <c r="O747" s="75">
        <v>5055453</v>
      </c>
      <c r="P747" s="75">
        <v>1707</v>
      </c>
      <c r="Q747" s="78">
        <v>45870</v>
      </c>
      <c r="R747" s="75">
        <v>7490134800</v>
      </c>
      <c r="S747" s="78">
        <v>45884</v>
      </c>
      <c r="T747" s="76">
        <v>11361600</v>
      </c>
      <c r="U747" s="76">
        <v>28205</v>
      </c>
      <c r="V747" s="72" t="s">
        <v>65</v>
      </c>
      <c r="W747" s="76">
        <v>1082939683</v>
      </c>
      <c r="X747" s="104" t="s">
        <v>2881</v>
      </c>
      <c r="Y747" s="78">
        <v>45883</v>
      </c>
      <c r="Z747" s="78">
        <v>45884</v>
      </c>
      <c r="AA747" s="78" t="s">
        <v>73</v>
      </c>
      <c r="AB747" s="78">
        <v>45991</v>
      </c>
      <c r="AC747" s="102">
        <f t="shared" si="66"/>
        <v>107</v>
      </c>
      <c r="AD747" s="72">
        <v>0</v>
      </c>
      <c r="AE747" s="76">
        <v>0</v>
      </c>
      <c r="AF747" s="72">
        <v>0</v>
      </c>
      <c r="AG747" s="79" t="s">
        <v>73</v>
      </c>
      <c r="AH747" s="102">
        <f t="shared" si="67"/>
        <v>0</v>
      </c>
      <c r="AI747" s="72">
        <v>0</v>
      </c>
      <c r="AJ747" s="76">
        <v>0</v>
      </c>
      <c r="AK747" s="72" t="s">
        <v>73</v>
      </c>
      <c r="AL747" s="80" t="s">
        <v>73</v>
      </c>
      <c r="AM747" s="72">
        <v>0</v>
      </c>
      <c r="AN747" s="80" t="s">
        <v>73</v>
      </c>
      <c r="AO747" s="80" t="s">
        <v>73</v>
      </c>
      <c r="AP747" s="80" t="s">
        <v>73</v>
      </c>
      <c r="AQ747" s="102">
        <f t="shared" si="68"/>
        <v>0</v>
      </c>
      <c r="AR747" s="102">
        <f t="shared" si="69"/>
        <v>11361600</v>
      </c>
      <c r="AS747" s="72" t="s">
        <v>319</v>
      </c>
      <c r="AT747" s="76">
        <v>0</v>
      </c>
      <c r="AU747" s="72" t="s">
        <v>319</v>
      </c>
      <c r="AV747" s="76">
        <v>0</v>
      </c>
      <c r="AW747" s="81" t="s">
        <v>73</v>
      </c>
      <c r="AX747" s="82">
        <v>0</v>
      </c>
      <c r="AY747" s="143">
        <f t="shared" si="70"/>
        <v>11361600</v>
      </c>
      <c r="AZ747" s="84">
        <f t="shared" si="71"/>
        <v>0</v>
      </c>
      <c r="BA747" s="85">
        <v>0</v>
      </c>
      <c r="BB747" s="81" t="s">
        <v>73</v>
      </c>
      <c r="BC747" s="72" t="s">
        <v>123</v>
      </c>
      <c r="BD747" s="289" t="s">
        <v>5209</v>
      </c>
      <c r="BE747" s="71" t="s">
        <v>65</v>
      </c>
      <c r="BF747" s="71" t="s">
        <v>65</v>
      </c>
    </row>
    <row r="748" spans="2:58" x14ac:dyDescent="0.25">
      <c r="B748" s="71">
        <v>2025</v>
      </c>
      <c r="C748" s="71">
        <v>891780111</v>
      </c>
      <c r="D748" s="71" t="s">
        <v>63</v>
      </c>
      <c r="E748" s="102" t="s">
        <v>5208</v>
      </c>
      <c r="F748" s="72" t="s">
        <v>5207</v>
      </c>
      <c r="G748" s="72">
        <v>0</v>
      </c>
      <c r="H748" s="72" t="s">
        <v>71</v>
      </c>
      <c r="I748" s="72" t="s">
        <v>2884</v>
      </c>
      <c r="J748" s="104" t="s">
        <v>81</v>
      </c>
      <c r="K748" s="75" t="s">
        <v>2895</v>
      </c>
      <c r="L748" s="76">
        <v>11361600</v>
      </c>
      <c r="M748" s="72" t="s">
        <v>66</v>
      </c>
      <c r="N748" s="75" t="s">
        <v>5206</v>
      </c>
      <c r="O748" s="75">
        <v>1081932193</v>
      </c>
      <c r="P748" s="75">
        <v>1707</v>
      </c>
      <c r="Q748" s="78">
        <v>45870</v>
      </c>
      <c r="R748" s="75">
        <v>7490134800</v>
      </c>
      <c r="S748" s="78">
        <v>45884</v>
      </c>
      <c r="T748" s="76">
        <v>11361600</v>
      </c>
      <c r="U748" s="76">
        <v>28204</v>
      </c>
      <c r="V748" s="72" t="s">
        <v>65</v>
      </c>
      <c r="W748" s="76">
        <v>1082939683</v>
      </c>
      <c r="X748" s="104" t="s">
        <v>2881</v>
      </c>
      <c r="Y748" s="78">
        <v>45883</v>
      </c>
      <c r="Z748" s="78">
        <v>45884</v>
      </c>
      <c r="AA748" s="78" t="s">
        <v>73</v>
      </c>
      <c r="AB748" s="78">
        <v>45991</v>
      </c>
      <c r="AC748" s="102">
        <f t="shared" si="66"/>
        <v>107</v>
      </c>
      <c r="AD748" s="72">
        <v>0</v>
      </c>
      <c r="AE748" s="76">
        <v>0</v>
      </c>
      <c r="AF748" s="72">
        <v>0</v>
      </c>
      <c r="AG748" s="79" t="s">
        <v>73</v>
      </c>
      <c r="AH748" s="102">
        <f t="shared" si="67"/>
        <v>0</v>
      </c>
      <c r="AI748" s="72">
        <v>0</v>
      </c>
      <c r="AJ748" s="76">
        <v>0</v>
      </c>
      <c r="AK748" s="72" t="s">
        <v>73</v>
      </c>
      <c r="AL748" s="80" t="s">
        <v>73</v>
      </c>
      <c r="AM748" s="72">
        <v>0</v>
      </c>
      <c r="AN748" s="80" t="s">
        <v>73</v>
      </c>
      <c r="AO748" s="80" t="s">
        <v>73</v>
      </c>
      <c r="AP748" s="80" t="s">
        <v>73</v>
      </c>
      <c r="AQ748" s="102">
        <f t="shared" si="68"/>
        <v>0</v>
      </c>
      <c r="AR748" s="102">
        <f t="shared" si="69"/>
        <v>11361600</v>
      </c>
      <c r="AS748" s="72" t="s">
        <v>319</v>
      </c>
      <c r="AT748" s="76">
        <v>0</v>
      </c>
      <c r="AU748" s="72" t="s">
        <v>319</v>
      </c>
      <c r="AV748" s="76">
        <v>0</v>
      </c>
      <c r="AW748" s="81" t="s">
        <v>73</v>
      </c>
      <c r="AX748" s="82">
        <v>0</v>
      </c>
      <c r="AY748" s="143">
        <f t="shared" si="70"/>
        <v>11361600</v>
      </c>
      <c r="AZ748" s="84">
        <f t="shared" si="71"/>
        <v>0</v>
      </c>
      <c r="BA748" s="85">
        <v>0</v>
      </c>
      <c r="BB748" s="81" t="s">
        <v>73</v>
      </c>
      <c r="BC748" s="72" t="s">
        <v>123</v>
      </c>
      <c r="BD748" s="289" t="s">
        <v>5205</v>
      </c>
      <c r="BE748" s="71" t="s">
        <v>65</v>
      </c>
      <c r="BF748" s="71" t="s">
        <v>65</v>
      </c>
    </row>
    <row r="749" spans="2:58" x14ac:dyDescent="0.25">
      <c r="B749" s="71">
        <v>2025</v>
      </c>
      <c r="C749" s="71">
        <v>891780111</v>
      </c>
      <c r="D749" s="71" t="s">
        <v>63</v>
      </c>
      <c r="E749" s="102" t="s">
        <v>5204</v>
      </c>
      <c r="F749" s="72" t="s">
        <v>5203</v>
      </c>
      <c r="G749" s="72">
        <v>0</v>
      </c>
      <c r="H749" s="72" t="s">
        <v>71</v>
      </c>
      <c r="I749" s="72" t="s">
        <v>2884</v>
      </c>
      <c r="J749" s="104" t="s">
        <v>81</v>
      </c>
      <c r="K749" s="75" t="s">
        <v>5202</v>
      </c>
      <c r="L749" s="76">
        <v>11361600</v>
      </c>
      <c r="M749" s="72" t="s">
        <v>66</v>
      </c>
      <c r="N749" s="75" t="s">
        <v>5201</v>
      </c>
      <c r="O749" s="75">
        <v>1049940531</v>
      </c>
      <c r="P749" s="75">
        <v>1707</v>
      </c>
      <c r="Q749" s="78">
        <v>45870</v>
      </c>
      <c r="R749" s="75">
        <v>7490134800</v>
      </c>
      <c r="S749" s="78">
        <v>45884</v>
      </c>
      <c r="T749" s="76">
        <v>11361600</v>
      </c>
      <c r="U749" s="76">
        <v>28290</v>
      </c>
      <c r="V749" s="72" t="s">
        <v>65</v>
      </c>
      <c r="W749" s="76">
        <v>1082939683</v>
      </c>
      <c r="X749" s="104" t="s">
        <v>2881</v>
      </c>
      <c r="Y749" s="78">
        <v>45883</v>
      </c>
      <c r="Z749" s="78">
        <v>45884</v>
      </c>
      <c r="AA749" s="78" t="s">
        <v>73</v>
      </c>
      <c r="AB749" s="78">
        <v>45991</v>
      </c>
      <c r="AC749" s="102">
        <f t="shared" si="66"/>
        <v>107</v>
      </c>
      <c r="AD749" s="72">
        <v>0</v>
      </c>
      <c r="AE749" s="76">
        <v>0</v>
      </c>
      <c r="AF749" s="72">
        <v>0</v>
      </c>
      <c r="AG749" s="79" t="s">
        <v>73</v>
      </c>
      <c r="AH749" s="102">
        <f t="shared" si="67"/>
        <v>0</v>
      </c>
      <c r="AI749" s="72">
        <v>0</v>
      </c>
      <c r="AJ749" s="76">
        <v>0</v>
      </c>
      <c r="AK749" s="72" t="s">
        <v>73</v>
      </c>
      <c r="AL749" s="80" t="s">
        <v>73</v>
      </c>
      <c r="AM749" s="72">
        <v>0</v>
      </c>
      <c r="AN749" s="80" t="s">
        <v>73</v>
      </c>
      <c r="AO749" s="80" t="s">
        <v>73</v>
      </c>
      <c r="AP749" s="80" t="s">
        <v>73</v>
      </c>
      <c r="AQ749" s="102">
        <f t="shared" si="68"/>
        <v>0</v>
      </c>
      <c r="AR749" s="102">
        <f t="shared" si="69"/>
        <v>11361600</v>
      </c>
      <c r="AS749" s="72" t="s">
        <v>319</v>
      </c>
      <c r="AT749" s="76">
        <v>0</v>
      </c>
      <c r="AU749" s="72" t="s">
        <v>319</v>
      </c>
      <c r="AV749" s="76">
        <v>0</v>
      </c>
      <c r="AW749" s="81" t="s">
        <v>73</v>
      </c>
      <c r="AX749" s="82">
        <v>0</v>
      </c>
      <c r="AY749" s="143">
        <f t="shared" si="70"/>
        <v>11361600</v>
      </c>
      <c r="AZ749" s="84">
        <f t="shared" si="71"/>
        <v>0</v>
      </c>
      <c r="BA749" s="85">
        <v>0</v>
      </c>
      <c r="BB749" s="81" t="s">
        <v>73</v>
      </c>
      <c r="BC749" s="72" t="s">
        <v>123</v>
      </c>
      <c r="BD749" s="289" t="s">
        <v>5200</v>
      </c>
      <c r="BE749" s="71" t="s">
        <v>65</v>
      </c>
      <c r="BF749" s="71" t="s">
        <v>65</v>
      </c>
    </row>
    <row r="750" spans="2:58" x14ac:dyDescent="0.25">
      <c r="B750" s="71">
        <v>2025</v>
      </c>
      <c r="C750" s="71">
        <v>891780111</v>
      </c>
      <c r="D750" s="71" t="s">
        <v>63</v>
      </c>
      <c r="E750" s="102" t="s">
        <v>5199</v>
      </c>
      <c r="F750" s="72" t="s">
        <v>5198</v>
      </c>
      <c r="G750" s="72">
        <v>0</v>
      </c>
      <c r="H750" s="72" t="s">
        <v>71</v>
      </c>
      <c r="I750" s="72" t="s">
        <v>2884</v>
      </c>
      <c r="J750" s="104" t="s">
        <v>81</v>
      </c>
      <c r="K750" s="75" t="s">
        <v>2895</v>
      </c>
      <c r="L750" s="76">
        <v>11361600</v>
      </c>
      <c r="M750" s="72" t="s">
        <v>66</v>
      </c>
      <c r="N750" s="75" t="s">
        <v>5197</v>
      </c>
      <c r="O750" s="75">
        <v>85200577</v>
      </c>
      <c r="P750" s="75">
        <v>1707</v>
      </c>
      <c r="Q750" s="78">
        <v>45870</v>
      </c>
      <c r="R750" s="75">
        <v>7490134800</v>
      </c>
      <c r="S750" s="78">
        <v>45884</v>
      </c>
      <c r="T750" s="76">
        <v>11361600</v>
      </c>
      <c r="U750" s="76">
        <v>28289</v>
      </c>
      <c r="V750" s="72" t="s">
        <v>65</v>
      </c>
      <c r="W750" s="76">
        <v>1082939683</v>
      </c>
      <c r="X750" s="104" t="s">
        <v>2881</v>
      </c>
      <c r="Y750" s="78">
        <v>45883</v>
      </c>
      <c r="Z750" s="78">
        <v>45884</v>
      </c>
      <c r="AA750" s="78" t="s">
        <v>73</v>
      </c>
      <c r="AB750" s="78">
        <v>45991</v>
      </c>
      <c r="AC750" s="102">
        <f t="shared" si="66"/>
        <v>107</v>
      </c>
      <c r="AD750" s="72">
        <v>0</v>
      </c>
      <c r="AE750" s="76">
        <v>0</v>
      </c>
      <c r="AF750" s="72">
        <v>0</v>
      </c>
      <c r="AG750" s="79" t="s">
        <v>73</v>
      </c>
      <c r="AH750" s="102">
        <f t="shared" si="67"/>
        <v>0</v>
      </c>
      <c r="AI750" s="72">
        <v>0</v>
      </c>
      <c r="AJ750" s="76">
        <v>0</v>
      </c>
      <c r="AK750" s="72" t="s">
        <v>73</v>
      </c>
      <c r="AL750" s="80" t="s">
        <v>73</v>
      </c>
      <c r="AM750" s="72">
        <v>0</v>
      </c>
      <c r="AN750" s="80" t="s">
        <v>73</v>
      </c>
      <c r="AO750" s="80" t="s">
        <v>73</v>
      </c>
      <c r="AP750" s="80" t="s">
        <v>73</v>
      </c>
      <c r="AQ750" s="102">
        <f t="shared" si="68"/>
        <v>0</v>
      </c>
      <c r="AR750" s="102">
        <f t="shared" si="69"/>
        <v>11361600</v>
      </c>
      <c r="AS750" s="72" t="s">
        <v>319</v>
      </c>
      <c r="AT750" s="76">
        <v>0</v>
      </c>
      <c r="AU750" s="72" t="s">
        <v>319</v>
      </c>
      <c r="AV750" s="76">
        <v>0</v>
      </c>
      <c r="AW750" s="81" t="s">
        <v>73</v>
      </c>
      <c r="AX750" s="82">
        <v>0</v>
      </c>
      <c r="AY750" s="143">
        <f t="shared" si="70"/>
        <v>11361600</v>
      </c>
      <c r="AZ750" s="84">
        <f t="shared" si="71"/>
        <v>0</v>
      </c>
      <c r="BA750" s="85">
        <v>0</v>
      </c>
      <c r="BB750" s="81" t="s">
        <v>73</v>
      </c>
      <c r="BC750" s="72" t="s">
        <v>123</v>
      </c>
      <c r="BD750" s="289" t="s">
        <v>5196</v>
      </c>
      <c r="BE750" s="71" t="s">
        <v>65</v>
      </c>
      <c r="BF750" s="71" t="s">
        <v>65</v>
      </c>
    </row>
    <row r="751" spans="2:58" x14ac:dyDescent="0.25">
      <c r="B751" s="71">
        <v>2025</v>
      </c>
      <c r="C751" s="71">
        <v>891780111</v>
      </c>
      <c r="D751" s="71" t="s">
        <v>63</v>
      </c>
      <c r="E751" s="102" t="s">
        <v>5195</v>
      </c>
      <c r="F751" s="72" t="s">
        <v>5194</v>
      </c>
      <c r="G751" s="72">
        <v>0</v>
      </c>
      <c r="H751" s="72" t="s">
        <v>71</v>
      </c>
      <c r="I751" s="72" t="s">
        <v>2884</v>
      </c>
      <c r="J751" s="104" t="s">
        <v>81</v>
      </c>
      <c r="K751" s="75" t="s">
        <v>2895</v>
      </c>
      <c r="L751" s="76">
        <v>11361600</v>
      </c>
      <c r="M751" s="72" t="s">
        <v>66</v>
      </c>
      <c r="N751" s="75" t="s">
        <v>5193</v>
      </c>
      <c r="O751" s="75">
        <v>1079916156</v>
      </c>
      <c r="P751" s="75">
        <v>1707</v>
      </c>
      <c r="Q751" s="78">
        <v>45870</v>
      </c>
      <c r="R751" s="75">
        <v>7490134800</v>
      </c>
      <c r="S751" s="78">
        <v>45884</v>
      </c>
      <c r="T751" s="76">
        <v>11361600</v>
      </c>
      <c r="U751" s="76">
        <v>28288</v>
      </c>
      <c r="V751" s="72" t="s">
        <v>65</v>
      </c>
      <c r="W751" s="76">
        <v>1082939683</v>
      </c>
      <c r="X751" s="104" t="s">
        <v>2881</v>
      </c>
      <c r="Y751" s="78">
        <v>45883</v>
      </c>
      <c r="Z751" s="78">
        <v>45884</v>
      </c>
      <c r="AA751" s="78" t="s">
        <v>73</v>
      </c>
      <c r="AB751" s="78">
        <v>45991</v>
      </c>
      <c r="AC751" s="102">
        <f t="shared" si="66"/>
        <v>107</v>
      </c>
      <c r="AD751" s="72">
        <v>0</v>
      </c>
      <c r="AE751" s="76">
        <v>0</v>
      </c>
      <c r="AF751" s="72">
        <v>0</v>
      </c>
      <c r="AG751" s="79" t="s">
        <v>73</v>
      </c>
      <c r="AH751" s="102">
        <f t="shared" si="67"/>
        <v>0</v>
      </c>
      <c r="AI751" s="72">
        <v>0</v>
      </c>
      <c r="AJ751" s="76">
        <v>0</v>
      </c>
      <c r="AK751" s="72" t="s">
        <v>73</v>
      </c>
      <c r="AL751" s="80" t="s">
        <v>73</v>
      </c>
      <c r="AM751" s="72">
        <v>0</v>
      </c>
      <c r="AN751" s="80" t="s">
        <v>73</v>
      </c>
      <c r="AO751" s="80" t="s">
        <v>73</v>
      </c>
      <c r="AP751" s="80" t="s">
        <v>73</v>
      </c>
      <c r="AQ751" s="102">
        <f t="shared" si="68"/>
        <v>0</v>
      </c>
      <c r="AR751" s="102">
        <f t="shared" si="69"/>
        <v>11361600</v>
      </c>
      <c r="AS751" s="72" t="s">
        <v>319</v>
      </c>
      <c r="AT751" s="76">
        <v>0</v>
      </c>
      <c r="AU751" s="72" t="s">
        <v>319</v>
      </c>
      <c r="AV751" s="76">
        <v>0</v>
      </c>
      <c r="AW751" s="81" t="s">
        <v>73</v>
      </c>
      <c r="AX751" s="82">
        <v>0</v>
      </c>
      <c r="AY751" s="143">
        <f t="shared" si="70"/>
        <v>11361600</v>
      </c>
      <c r="AZ751" s="84">
        <f t="shared" si="71"/>
        <v>0</v>
      </c>
      <c r="BA751" s="85">
        <v>0</v>
      </c>
      <c r="BB751" s="81" t="s">
        <v>73</v>
      </c>
      <c r="BC751" s="72" t="s">
        <v>123</v>
      </c>
      <c r="BD751" s="289" t="s">
        <v>5192</v>
      </c>
      <c r="BE751" s="71" t="s">
        <v>65</v>
      </c>
      <c r="BF751" s="71" t="s">
        <v>65</v>
      </c>
    </row>
    <row r="752" spans="2:58" x14ac:dyDescent="0.25">
      <c r="B752" s="71">
        <v>2025</v>
      </c>
      <c r="C752" s="71">
        <v>891780111</v>
      </c>
      <c r="D752" s="71" t="s">
        <v>63</v>
      </c>
      <c r="E752" s="102" t="s">
        <v>5191</v>
      </c>
      <c r="F752" s="72" t="s">
        <v>5190</v>
      </c>
      <c r="G752" s="72">
        <v>0</v>
      </c>
      <c r="H752" s="72" t="s">
        <v>71</v>
      </c>
      <c r="I752" s="72" t="s">
        <v>2884</v>
      </c>
      <c r="J752" s="104" t="s">
        <v>81</v>
      </c>
      <c r="K752" s="75" t="s">
        <v>3703</v>
      </c>
      <c r="L752" s="76">
        <v>11361600</v>
      </c>
      <c r="M752" s="72" t="s">
        <v>66</v>
      </c>
      <c r="N752" s="75" t="s">
        <v>5189</v>
      </c>
      <c r="O752" s="75">
        <v>1101819034</v>
      </c>
      <c r="P752" s="75">
        <v>1707</v>
      </c>
      <c r="Q752" s="78">
        <v>45870</v>
      </c>
      <c r="R752" s="75">
        <v>7490134800</v>
      </c>
      <c r="S752" s="78">
        <v>45884</v>
      </c>
      <c r="T752" s="76">
        <v>11361600</v>
      </c>
      <c r="U752" s="76">
        <v>28287</v>
      </c>
      <c r="V752" s="72" t="s">
        <v>65</v>
      </c>
      <c r="W752" s="76">
        <v>1082939683</v>
      </c>
      <c r="X752" s="104" t="s">
        <v>2881</v>
      </c>
      <c r="Y752" s="78">
        <v>45883</v>
      </c>
      <c r="Z752" s="78">
        <v>45884</v>
      </c>
      <c r="AA752" s="78" t="s">
        <v>73</v>
      </c>
      <c r="AB752" s="78">
        <v>45991</v>
      </c>
      <c r="AC752" s="102">
        <f t="shared" si="66"/>
        <v>107</v>
      </c>
      <c r="AD752" s="72">
        <v>0</v>
      </c>
      <c r="AE752" s="76">
        <v>0</v>
      </c>
      <c r="AF752" s="72">
        <v>0</v>
      </c>
      <c r="AG752" s="79" t="s">
        <v>73</v>
      </c>
      <c r="AH752" s="102">
        <f t="shared" si="67"/>
        <v>0</v>
      </c>
      <c r="AI752" s="72">
        <v>0</v>
      </c>
      <c r="AJ752" s="76">
        <v>0</v>
      </c>
      <c r="AK752" s="72" t="s">
        <v>73</v>
      </c>
      <c r="AL752" s="80" t="s">
        <v>73</v>
      </c>
      <c r="AM752" s="72">
        <v>0</v>
      </c>
      <c r="AN752" s="80" t="s">
        <v>73</v>
      </c>
      <c r="AO752" s="80" t="s">
        <v>73</v>
      </c>
      <c r="AP752" s="80" t="s">
        <v>73</v>
      </c>
      <c r="AQ752" s="102">
        <f t="shared" si="68"/>
        <v>0</v>
      </c>
      <c r="AR752" s="102">
        <f t="shared" si="69"/>
        <v>11361600</v>
      </c>
      <c r="AS752" s="72" t="s">
        <v>319</v>
      </c>
      <c r="AT752" s="76">
        <v>0</v>
      </c>
      <c r="AU752" s="72" t="s">
        <v>319</v>
      </c>
      <c r="AV752" s="76">
        <v>0</v>
      </c>
      <c r="AW752" s="81" t="s">
        <v>73</v>
      </c>
      <c r="AX752" s="82">
        <v>0</v>
      </c>
      <c r="AY752" s="143">
        <f t="shared" si="70"/>
        <v>11361600</v>
      </c>
      <c r="AZ752" s="84">
        <f t="shared" si="71"/>
        <v>0</v>
      </c>
      <c r="BA752" s="85">
        <v>0</v>
      </c>
      <c r="BB752" s="81" t="s">
        <v>73</v>
      </c>
      <c r="BC752" s="72" t="s">
        <v>123</v>
      </c>
      <c r="BD752" s="289" t="s">
        <v>5188</v>
      </c>
      <c r="BE752" s="71" t="s">
        <v>65</v>
      </c>
      <c r="BF752" s="71" t="s">
        <v>65</v>
      </c>
    </row>
    <row r="753" spans="2:58" x14ac:dyDescent="0.25">
      <c r="B753" s="71">
        <v>2025</v>
      </c>
      <c r="C753" s="71">
        <v>891780111</v>
      </c>
      <c r="D753" s="71" t="s">
        <v>63</v>
      </c>
      <c r="E753" s="102" t="s">
        <v>5187</v>
      </c>
      <c r="F753" s="72" t="s">
        <v>5186</v>
      </c>
      <c r="G753" s="72">
        <v>0</v>
      </c>
      <c r="H753" s="72" t="s">
        <v>71</v>
      </c>
      <c r="I753" s="72" t="s">
        <v>2884</v>
      </c>
      <c r="J753" s="104" t="s">
        <v>81</v>
      </c>
      <c r="K753" s="75" t="s">
        <v>3703</v>
      </c>
      <c r="L753" s="76">
        <v>11361600</v>
      </c>
      <c r="M753" s="72" t="s">
        <v>66</v>
      </c>
      <c r="N753" s="75" t="s">
        <v>5185</v>
      </c>
      <c r="O753" s="75">
        <v>1006574197</v>
      </c>
      <c r="P753" s="75">
        <v>1707</v>
      </c>
      <c r="Q753" s="78">
        <v>45870</v>
      </c>
      <c r="R753" s="75">
        <v>7490134800</v>
      </c>
      <c r="S753" s="78">
        <v>45884</v>
      </c>
      <c r="T753" s="76">
        <v>11361600</v>
      </c>
      <c r="U753" s="76">
        <v>28286</v>
      </c>
      <c r="V753" s="72" t="s">
        <v>65</v>
      </c>
      <c r="W753" s="76">
        <v>1082939683</v>
      </c>
      <c r="X753" s="104" t="s">
        <v>2881</v>
      </c>
      <c r="Y753" s="78">
        <v>45883</v>
      </c>
      <c r="Z753" s="78">
        <v>45884</v>
      </c>
      <c r="AA753" s="78" t="s">
        <v>73</v>
      </c>
      <c r="AB753" s="78">
        <v>45991</v>
      </c>
      <c r="AC753" s="102">
        <f t="shared" si="66"/>
        <v>107</v>
      </c>
      <c r="AD753" s="72">
        <v>0</v>
      </c>
      <c r="AE753" s="76">
        <v>0</v>
      </c>
      <c r="AF753" s="72">
        <v>0</v>
      </c>
      <c r="AG753" s="79" t="s">
        <v>73</v>
      </c>
      <c r="AH753" s="102">
        <f t="shared" si="67"/>
        <v>0</v>
      </c>
      <c r="AI753" s="72">
        <v>0</v>
      </c>
      <c r="AJ753" s="76">
        <v>0</v>
      </c>
      <c r="AK753" s="72" t="s">
        <v>73</v>
      </c>
      <c r="AL753" s="80" t="s">
        <v>73</v>
      </c>
      <c r="AM753" s="72">
        <v>0</v>
      </c>
      <c r="AN753" s="80" t="s">
        <v>73</v>
      </c>
      <c r="AO753" s="80" t="s">
        <v>73</v>
      </c>
      <c r="AP753" s="80" t="s">
        <v>73</v>
      </c>
      <c r="AQ753" s="102">
        <f t="shared" si="68"/>
        <v>0</v>
      </c>
      <c r="AR753" s="102">
        <f t="shared" si="69"/>
        <v>11361600</v>
      </c>
      <c r="AS753" s="72" t="s">
        <v>319</v>
      </c>
      <c r="AT753" s="76">
        <v>0</v>
      </c>
      <c r="AU753" s="72" t="s">
        <v>319</v>
      </c>
      <c r="AV753" s="76">
        <v>0</v>
      </c>
      <c r="AW753" s="81" t="s">
        <v>73</v>
      </c>
      <c r="AX753" s="82">
        <v>0</v>
      </c>
      <c r="AY753" s="143">
        <f t="shared" si="70"/>
        <v>11361600</v>
      </c>
      <c r="AZ753" s="84">
        <f t="shared" si="71"/>
        <v>0</v>
      </c>
      <c r="BA753" s="85">
        <v>0</v>
      </c>
      <c r="BB753" s="81" t="s">
        <v>73</v>
      </c>
      <c r="BC753" s="72" t="s">
        <v>123</v>
      </c>
      <c r="BD753" s="289" t="s">
        <v>5184</v>
      </c>
      <c r="BE753" s="71" t="s">
        <v>65</v>
      </c>
      <c r="BF753" s="71" t="s">
        <v>65</v>
      </c>
    </row>
    <row r="754" spans="2:58" x14ac:dyDescent="0.25">
      <c r="B754" s="71">
        <v>2025</v>
      </c>
      <c r="C754" s="71">
        <v>891780111</v>
      </c>
      <c r="D754" s="71" t="s">
        <v>63</v>
      </c>
      <c r="E754" s="102" t="s">
        <v>5183</v>
      </c>
      <c r="F754" s="72" t="s">
        <v>5182</v>
      </c>
      <c r="G754" s="72">
        <v>0</v>
      </c>
      <c r="H754" s="72" t="s">
        <v>71</v>
      </c>
      <c r="I754" s="72" t="s">
        <v>2884</v>
      </c>
      <c r="J754" s="104" t="s">
        <v>2974</v>
      </c>
      <c r="K754" s="75" t="s">
        <v>5181</v>
      </c>
      <c r="L754" s="76">
        <v>30000000</v>
      </c>
      <c r="M754" s="72" t="s">
        <v>66</v>
      </c>
      <c r="N754" s="75" t="s">
        <v>5180</v>
      </c>
      <c r="O754" s="75">
        <v>1082925036</v>
      </c>
      <c r="P754" s="75">
        <v>1454</v>
      </c>
      <c r="Q754" s="78">
        <v>45845</v>
      </c>
      <c r="R754" s="75">
        <v>300000000</v>
      </c>
      <c r="S754" s="78">
        <v>45883</v>
      </c>
      <c r="T754" s="76">
        <v>30000000</v>
      </c>
      <c r="U754" s="76">
        <v>28169</v>
      </c>
      <c r="V754" s="72" t="s">
        <v>65</v>
      </c>
      <c r="W754" s="76">
        <v>16078654</v>
      </c>
      <c r="X754" s="104" t="s">
        <v>365</v>
      </c>
      <c r="Y754" s="78">
        <v>45883</v>
      </c>
      <c r="Z754" s="78">
        <v>45883</v>
      </c>
      <c r="AA754" s="78" t="s">
        <v>73</v>
      </c>
      <c r="AB754" s="78">
        <v>45899</v>
      </c>
      <c r="AC754" s="102">
        <f t="shared" si="66"/>
        <v>16</v>
      </c>
      <c r="AD754" s="72">
        <v>0</v>
      </c>
      <c r="AE754" s="76">
        <v>0</v>
      </c>
      <c r="AF754" s="72">
        <v>0</v>
      </c>
      <c r="AG754" s="79" t="s">
        <v>73</v>
      </c>
      <c r="AH754" s="102">
        <f t="shared" si="67"/>
        <v>0</v>
      </c>
      <c r="AI754" s="72">
        <v>0</v>
      </c>
      <c r="AJ754" s="76">
        <v>0</v>
      </c>
      <c r="AK754" s="72" t="s">
        <v>73</v>
      </c>
      <c r="AL754" s="80" t="s">
        <v>73</v>
      </c>
      <c r="AM754" s="72">
        <v>0</v>
      </c>
      <c r="AN754" s="80" t="s">
        <v>73</v>
      </c>
      <c r="AO754" s="80" t="s">
        <v>73</v>
      </c>
      <c r="AP754" s="80" t="s">
        <v>73</v>
      </c>
      <c r="AQ754" s="102">
        <f t="shared" si="68"/>
        <v>0</v>
      </c>
      <c r="AR754" s="102">
        <f t="shared" si="69"/>
        <v>30000000</v>
      </c>
      <c r="AS754" s="72" t="s">
        <v>319</v>
      </c>
      <c r="AT754" s="76">
        <v>0</v>
      </c>
      <c r="AU754" s="72" t="s">
        <v>319</v>
      </c>
      <c r="AV754" s="76">
        <v>0</v>
      </c>
      <c r="AW754" s="81" t="s">
        <v>73</v>
      </c>
      <c r="AX754" s="82">
        <v>0</v>
      </c>
      <c r="AY754" s="143">
        <f t="shared" si="70"/>
        <v>30000000</v>
      </c>
      <c r="AZ754" s="84">
        <f t="shared" si="71"/>
        <v>0</v>
      </c>
      <c r="BA754" s="85">
        <v>1</v>
      </c>
      <c r="BB754" s="81" t="s">
        <v>73</v>
      </c>
      <c r="BC754" s="72" t="s">
        <v>208</v>
      </c>
      <c r="BD754" s="289" t="s">
        <v>5179</v>
      </c>
      <c r="BE754" s="71" t="s">
        <v>65</v>
      </c>
      <c r="BF754" s="71" t="s">
        <v>65</v>
      </c>
    </row>
    <row r="755" spans="2:58" x14ac:dyDescent="0.25">
      <c r="B755" s="71">
        <v>2025</v>
      </c>
      <c r="C755" s="71">
        <v>891780111</v>
      </c>
      <c r="D755" s="71" t="s">
        <v>63</v>
      </c>
      <c r="E755" s="102" t="s">
        <v>5178</v>
      </c>
      <c r="F755" s="72" t="s">
        <v>5177</v>
      </c>
      <c r="G755" s="72">
        <v>0</v>
      </c>
      <c r="H755" s="72" t="s">
        <v>71</v>
      </c>
      <c r="I755" s="72" t="s">
        <v>2884</v>
      </c>
      <c r="J755" s="104" t="s">
        <v>81</v>
      </c>
      <c r="K755" s="75" t="s">
        <v>5176</v>
      </c>
      <c r="L755" s="76">
        <v>11361600</v>
      </c>
      <c r="M755" s="72" t="s">
        <v>66</v>
      </c>
      <c r="N755" s="75" t="s">
        <v>5175</v>
      </c>
      <c r="O755" s="75">
        <v>19614360</v>
      </c>
      <c r="P755" s="75">
        <v>1707</v>
      </c>
      <c r="Q755" s="78">
        <v>45870</v>
      </c>
      <c r="R755" s="75">
        <v>7490134800</v>
      </c>
      <c r="S755" s="78">
        <v>45884</v>
      </c>
      <c r="T755" s="76">
        <v>11361600</v>
      </c>
      <c r="U755" s="76">
        <v>28285</v>
      </c>
      <c r="V755" s="72" t="s">
        <v>65</v>
      </c>
      <c r="W755" s="76">
        <v>1082939683</v>
      </c>
      <c r="X755" s="104" t="s">
        <v>2881</v>
      </c>
      <c r="Y755" s="78">
        <v>45883</v>
      </c>
      <c r="Z755" s="78">
        <v>45884</v>
      </c>
      <c r="AA755" s="78" t="s">
        <v>73</v>
      </c>
      <c r="AB755" s="78">
        <v>45991</v>
      </c>
      <c r="AC755" s="102">
        <f t="shared" si="66"/>
        <v>107</v>
      </c>
      <c r="AD755" s="72">
        <v>0</v>
      </c>
      <c r="AE755" s="76">
        <v>0</v>
      </c>
      <c r="AF755" s="72">
        <v>0</v>
      </c>
      <c r="AG755" s="79" t="s">
        <v>73</v>
      </c>
      <c r="AH755" s="102">
        <f t="shared" si="67"/>
        <v>0</v>
      </c>
      <c r="AI755" s="72">
        <v>0</v>
      </c>
      <c r="AJ755" s="76">
        <v>0</v>
      </c>
      <c r="AK755" s="72" t="s">
        <v>73</v>
      </c>
      <c r="AL755" s="80" t="s">
        <v>73</v>
      </c>
      <c r="AM755" s="72">
        <v>0</v>
      </c>
      <c r="AN755" s="80" t="s">
        <v>73</v>
      </c>
      <c r="AO755" s="80" t="s">
        <v>73</v>
      </c>
      <c r="AP755" s="80" t="s">
        <v>73</v>
      </c>
      <c r="AQ755" s="102">
        <f t="shared" si="68"/>
        <v>0</v>
      </c>
      <c r="AR755" s="102">
        <f t="shared" si="69"/>
        <v>11361600</v>
      </c>
      <c r="AS755" s="72" t="s">
        <v>319</v>
      </c>
      <c r="AT755" s="76">
        <v>0</v>
      </c>
      <c r="AU755" s="72" t="s">
        <v>319</v>
      </c>
      <c r="AV755" s="76">
        <v>0</v>
      </c>
      <c r="AW755" s="81" t="s">
        <v>73</v>
      </c>
      <c r="AX755" s="82">
        <v>0</v>
      </c>
      <c r="AY755" s="143">
        <f t="shared" si="70"/>
        <v>11361600</v>
      </c>
      <c r="AZ755" s="84">
        <f t="shared" si="71"/>
        <v>0</v>
      </c>
      <c r="BA755" s="85">
        <v>0</v>
      </c>
      <c r="BB755" s="81" t="s">
        <v>73</v>
      </c>
      <c r="BC755" s="72" t="s">
        <v>123</v>
      </c>
      <c r="BD755" s="289" t="s">
        <v>5174</v>
      </c>
      <c r="BE755" s="71" t="s">
        <v>65</v>
      </c>
      <c r="BF755" s="71" t="s">
        <v>65</v>
      </c>
    </row>
    <row r="756" spans="2:58" x14ac:dyDescent="0.25">
      <c r="B756" s="71">
        <v>2025</v>
      </c>
      <c r="C756" s="71">
        <v>891780111</v>
      </c>
      <c r="D756" s="71" t="s">
        <v>63</v>
      </c>
      <c r="E756" s="102" t="s">
        <v>5173</v>
      </c>
      <c r="F756" s="72" t="s">
        <v>5172</v>
      </c>
      <c r="G756" s="72">
        <v>0</v>
      </c>
      <c r="H756" s="72" t="s">
        <v>71</v>
      </c>
      <c r="I756" s="72" t="s">
        <v>2884</v>
      </c>
      <c r="J756" s="104" t="s">
        <v>81</v>
      </c>
      <c r="K756" s="75" t="s">
        <v>5171</v>
      </c>
      <c r="L756" s="76">
        <v>11361600</v>
      </c>
      <c r="M756" s="72" t="s">
        <v>66</v>
      </c>
      <c r="N756" s="75" t="s">
        <v>5170</v>
      </c>
      <c r="O756" s="75">
        <v>1048217670</v>
      </c>
      <c r="P756" s="75">
        <v>1707</v>
      </c>
      <c r="Q756" s="78">
        <v>45870</v>
      </c>
      <c r="R756" s="75">
        <v>7490134800</v>
      </c>
      <c r="S756" s="78">
        <v>45884</v>
      </c>
      <c r="T756" s="76">
        <v>11361600</v>
      </c>
      <c r="U756" s="76">
        <v>28284</v>
      </c>
      <c r="V756" s="72" t="s">
        <v>65</v>
      </c>
      <c r="W756" s="76">
        <v>1082939683</v>
      </c>
      <c r="X756" s="104" t="s">
        <v>2881</v>
      </c>
      <c r="Y756" s="78">
        <v>45883</v>
      </c>
      <c r="Z756" s="78">
        <v>45884</v>
      </c>
      <c r="AA756" s="78" t="s">
        <v>73</v>
      </c>
      <c r="AB756" s="78">
        <v>45991</v>
      </c>
      <c r="AC756" s="102">
        <f t="shared" si="66"/>
        <v>107</v>
      </c>
      <c r="AD756" s="72">
        <v>0</v>
      </c>
      <c r="AE756" s="76">
        <v>0</v>
      </c>
      <c r="AF756" s="72">
        <v>0</v>
      </c>
      <c r="AG756" s="79" t="s">
        <v>73</v>
      </c>
      <c r="AH756" s="102">
        <f t="shared" si="67"/>
        <v>0</v>
      </c>
      <c r="AI756" s="72">
        <v>0</v>
      </c>
      <c r="AJ756" s="76">
        <v>0</v>
      </c>
      <c r="AK756" s="72" t="s">
        <v>73</v>
      </c>
      <c r="AL756" s="80" t="s">
        <v>73</v>
      </c>
      <c r="AM756" s="72">
        <v>0</v>
      </c>
      <c r="AN756" s="80" t="s">
        <v>73</v>
      </c>
      <c r="AO756" s="80" t="s">
        <v>73</v>
      </c>
      <c r="AP756" s="80" t="s">
        <v>73</v>
      </c>
      <c r="AQ756" s="102">
        <f t="shared" si="68"/>
        <v>0</v>
      </c>
      <c r="AR756" s="102">
        <f t="shared" si="69"/>
        <v>11361600</v>
      </c>
      <c r="AS756" s="72" t="s">
        <v>319</v>
      </c>
      <c r="AT756" s="76">
        <v>0</v>
      </c>
      <c r="AU756" s="72" t="s">
        <v>319</v>
      </c>
      <c r="AV756" s="76">
        <v>0</v>
      </c>
      <c r="AW756" s="81" t="s">
        <v>73</v>
      </c>
      <c r="AX756" s="82">
        <v>0</v>
      </c>
      <c r="AY756" s="143">
        <f t="shared" si="70"/>
        <v>11361600</v>
      </c>
      <c r="AZ756" s="84">
        <f t="shared" si="71"/>
        <v>0</v>
      </c>
      <c r="BA756" s="85">
        <v>0</v>
      </c>
      <c r="BB756" s="81" t="s">
        <v>73</v>
      </c>
      <c r="BC756" s="72" t="s">
        <v>123</v>
      </c>
      <c r="BD756" s="289" t="s">
        <v>5169</v>
      </c>
      <c r="BE756" s="71" t="s">
        <v>65</v>
      </c>
      <c r="BF756" s="71" t="s">
        <v>65</v>
      </c>
    </row>
    <row r="757" spans="2:58" x14ac:dyDescent="0.25">
      <c r="B757" s="71">
        <v>2025</v>
      </c>
      <c r="C757" s="71">
        <v>891780111</v>
      </c>
      <c r="D757" s="71" t="s">
        <v>63</v>
      </c>
      <c r="E757" s="102" t="s">
        <v>5168</v>
      </c>
      <c r="F757" s="72" t="s">
        <v>5167</v>
      </c>
      <c r="G757" s="72">
        <v>0</v>
      </c>
      <c r="H757" s="72" t="s">
        <v>71</v>
      </c>
      <c r="I757" s="72" t="s">
        <v>2884</v>
      </c>
      <c r="J757" s="104" t="s">
        <v>81</v>
      </c>
      <c r="K757" s="75" t="s">
        <v>4890</v>
      </c>
      <c r="L757" s="76">
        <v>11361600</v>
      </c>
      <c r="M757" s="72" t="s">
        <v>66</v>
      </c>
      <c r="N757" s="75" t="s">
        <v>5166</v>
      </c>
      <c r="O757" s="75">
        <v>1128169650</v>
      </c>
      <c r="P757" s="75">
        <v>1707</v>
      </c>
      <c r="Q757" s="78">
        <v>45870</v>
      </c>
      <c r="R757" s="75">
        <v>7490134800</v>
      </c>
      <c r="S757" s="78">
        <v>45884</v>
      </c>
      <c r="T757" s="76">
        <v>11361600</v>
      </c>
      <c r="U757" s="76">
        <v>28283</v>
      </c>
      <c r="V757" s="72" t="s">
        <v>65</v>
      </c>
      <c r="W757" s="76">
        <v>1082939683</v>
      </c>
      <c r="X757" s="104" t="s">
        <v>2881</v>
      </c>
      <c r="Y757" s="78">
        <v>45883</v>
      </c>
      <c r="Z757" s="78">
        <v>45884</v>
      </c>
      <c r="AA757" s="78" t="s">
        <v>73</v>
      </c>
      <c r="AB757" s="78">
        <v>45991</v>
      </c>
      <c r="AC757" s="102">
        <f t="shared" si="66"/>
        <v>107</v>
      </c>
      <c r="AD757" s="72">
        <v>0</v>
      </c>
      <c r="AE757" s="76">
        <v>0</v>
      </c>
      <c r="AF757" s="72">
        <v>0</v>
      </c>
      <c r="AG757" s="79" t="s">
        <v>73</v>
      </c>
      <c r="AH757" s="102">
        <f t="shared" si="67"/>
        <v>0</v>
      </c>
      <c r="AI757" s="72">
        <v>0</v>
      </c>
      <c r="AJ757" s="76">
        <v>0</v>
      </c>
      <c r="AK757" s="72" t="s">
        <v>73</v>
      </c>
      <c r="AL757" s="80" t="s">
        <v>73</v>
      </c>
      <c r="AM757" s="72">
        <v>0</v>
      </c>
      <c r="AN757" s="80" t="s">
        <v>73</v>
      </c>
      <c r="AO757" s="80" t="s">
        <v>73</v>
      </c>
      <c r="AP757" s="80" t="s">
        <v>73</v>
      </c>
      <c r="AQ757" s="102">
        <f t="shared" si="68"/>
        <v>0</v>
      </c>
      <c r="AR757" s="102">
        <f t="shared" si="69"/>
        <v>11361600</v>
      </c>
      <c r="AS757" s="72" t="s">
        <v>319</v>
      </c>
      <c r="AT757" s="76">
        <v>0</v>
      </c>
      <c r="AU757" s="72" t="s">
        <v>319</v>
      </c>
      <c r="AV757" s="76">
        <v>0</v>
      </c>
      <c r="AW757" s="81" t="s">
        <v>73</v>
      </c>
      <c r="AX757" s="82">
        <v>0</v>
      </c>
      <c r="AY757" s="143">
        <f t="shared" si="70"/>
        <v>11361600</v>
      </c>
      <c r="AZ757" s="84">
        <f t="shared" si="71"/>
        <v>0</v>
      </c>
      <c r="BA757" s="85">
        <v>0</v>
      </c>
      <c r="BB757" s="81" t="s">
        <v>73</v>
      </c>
      <c r="BC757" s="72" t="s">
        <v>123</v>
      </c>
      <c r="BD757" s="289" t="s">
        <v>5165</v>
      </c>
      <c r="BE757" s="71" t="s">
        <v>65</v>
      </c>
      <c r="BF757" s="71" t="s">
        <v>65</v>
      </c>
    </row>
    <row r="758" spans="2:58" x14ac:dyDescent="0.25">
      <c r="B758" s="71">
        <v>2025</v>
      </c>
      <c r="C758" s="71">
        <v>891780111</v>
      </c>
      <c r="D758" s="71" t="s">
        <v>63</v>
      </c>
      <c r="E758" s="102" t="s">
        <v>5164</v>
      </c>
      <c r="F758" s="72" t="s">
        <v>5163</v>
      </c>
      <c r="G758" s="72">
        <v>0</v>
      </c>
      <c r="H758" s="72" t="s">
        <v>71</v>
      </c>
      <c r="I758" s="72" t="s">
        <v>2884</v>
      </c>
      <c r="J758" s="104" t="s">
        <v>81</v>
      </c>
      <c r="K758" s="75" t="s">
        <v>4890</v>
      </c>
      <c r="L758" s="76">
        <v>11361600</v>
      </c>
      <c r="M758" s="72" t="s">
        <v>66</v>
      </c>
      <c r="N758" s="75" t="s">
        <v>5162</v>
      </c>
      <c r="O758" s="75">
        <v>1082909734</v>
      </c>
      <c r="P758" s="75">
        <v>1707</v>
      </c>
      <c r="Q758" s="78">
        <v>45870</v>
      </c>
      <c r="R758" s="75">
        <v>7490134800</v>
      </c>
      <c r="S758" s="78">
        <v>45889</v>
      </c>
      <c r="T758" s="76">
        <v>11361600</v>
      </c>
      <c r="U758" s="76">
        <v>28439</v>
      </c>
      <c r="V758" s="72" t="s">
        <v>65</v>
      </c>
      <c r="W758" s="76">
        <v>1082939683</v>
      </c>
      <c r="X758" s="104" t="s">
        <v>2881</v>
      </c>
      <c r="Y758" s="78">
        <v>45883</v>
      </c>
      <c r="Z758" s="78">
        <v>45889</v>
      </c>
      <c r="AA758" s="78" t="s">
        <v>73</v>
      </c>
      <c r="AB758" s="78">
        <v>45991</v>
      </c>
      <c r="AC758" s="102">
        <f t="shared" si="66"/>
        <v>102</v>
      </c>
      <c r="AD758" s="72">
        <v>0</v>
      </c>
      <c r="AE758" s="76">
        <v>0</v>
      </c>
      <c r="AF758" s="72">
        <v>0</v>
      </c>
      <c r="AG758" s="79" t="s">
        <v>73</v>
      </c>
      <c r="AH758" s="102">
        <f t="shared" si="67"/>
        <v>0</v>
      </c>
      <c r="AI758" s="72">
        <v>0</v>
      </c>
      <c r="AJ758" s="76">
        <v>0</v>
      </c>
      <c r="AK758" s="72" t="s">
        <v>73</v>
      </c>
      <c r="AL758" s="80" t="s">
        <v>73</v>
      </c>
      <c r="AM758" s="72">
        <v>0</v>
      </c>
      <c r="AN758" s="80" t="s">
        <v>73</v>
      </c>
      <c r="AO758" s="80" t="s">
        <v>73</v>
      </c>
      <c r="AP758" s="80" t="s">
        <v>73</v>
      </c>
      <c r="AQ758" s="102">
        <f t="shared" si="68"/>
        <v>0</v>
      </c>
      <c r="AR758" s="102">
        <f t="shared" si="69"/>
        <v>11361600</v>
      </c>
      <c r="AS758" s="72" t="s">
        <v>319</v>
      </c>
      <c r="AT758" s="76">
        <v>0</v>
      </c>
      <c r="AU758" s="72" t="s">
        <v>319</v>
      </c>
      <c r="AV758" s="76">
        <v>0</v>
      </c>
      <c r="AW758" s="81" t="s">
        <v>73</v>
      </c>
      <c r="AX758" s="82">
        <v>0</v>
      </c>
      <c r="AY758" s="143">
        <f t="shared" si="70"/>
        <v>11361600</v>
      </c>
      <c r="AZ758" s="84">
        <f t="shared" si="71"/>
        <v>0</v>
      </c>
      <c r="BA758" s="85">
        <v>0</v>
      </c>
      <c r="BB758" s="81" t="s">
        <v>73</v>
      </c>
      <c r="BC758" s="72" t="s">
        <v>123</v>
      </c>
      <c r="BD758" s="289" t="s">
        <v>5161</v>
      </c>
      <c r="BE758" s="71" t="s">
        <v>65</v>
      </c>
      <c r="BF758" s="71" t="s">
        <v>65</v>
      </c>
    </row>
    <row r="759" spans="2:58" x14ac:dyDescent="0.25">
      <c r="B759" s="71">
        <v>2025</v>
      </c>
      <c r="C759" s="71">
        <v>891780111</v>
      </c>
      <c r="D759" s="71" t="s">
        <v>63</v>
      </c>
      <c r="E759" s="102" t="s">
        <v>5160</v>
      </c>
      <c r="F759" s="72" t="s">
        <v>5159</v>
      </c>
      <c r="G759" s="72">
        <v>0</v>
      </c>
      <c r="H759" s="72" t="s">
        <v>71</v>
      </c>
      <c r="I759" s="72" t="s">
        <v>2884</v>
      </c>
      <c r="J759" s="104" t="s">
        <v>81</v>
      </c>
      <c r="K759" s="75" t="s">
        <v>4890</v>
      </c>
      <c r="L759" s="76">
        <v>11361600</v>
      </c>
      <c r="M759" s="72" t="s">
        <v>66</v>
      </c>
      <c r="N759" s="75" t="s">
        <v>5158</v>
      </c>
      <c r="O759" s="75">
        <v>19618519</v>
      </c>
      <c r="P759" s="75">
        <v>1707</v>
      </c>
      <c r="Q759" s="78">
        <v>45870</v>
      </c>
      <c r="R759" s="75">
        <v>7490134800</v>
      </c>
      <c r="S759" s="78">
        <v>45884</v>
      </c>
      <c r="T759" s="76">
        <v>11361600</v>
      </c>
      <c r="U759" s="76">
        <v>28282</v>
      </c>
      <c r="V759" s="72" t="s">
        <v>65</v>
      </c>
      <c r="W759" s="76">
        <v>1082939683</v>
      </c>
      <c r="X759" s="104" t="s">
        <v>2881</v>
      </c>
      <c r="Y759" s="78">
        <v>45883</v>
      </c>
      <c r="Z759" s="78">
        <v>45884</v>
      </c>
      <c r="AA759" s="78" t="s">
        <v>73</v>
      </c>
      <c r="AB759" s="78">
        <v>45991</v>
      </c>
      <c r="AC759" s="102">
        <f t="shared" si="66"/>
        <v>107</v>
      </c>
      <c r="AD759" s="72">
        <v>0</v>
      </c>
      <c r="AE759" s="76">
        <v>0</v>
      </c>
      <c r="AF759" s="72">
        <v>0</v>
      </c>
      <c r="AG759" s="79" t="s">
        <v>73</v>
      </c>
      <c r="AH759" s="102">
        <f t="shared" si="67"/>
        <v>0</v>
      </c>
      <c r="AI759" s="72">
        <v>0</v>
      </c>
      <c r="AJ759" s="76">
        <v>0</v>
      </c>
      <c r="AK759" s="72" t="s">
        <v>73</v>
      </c>
      <c r="AL759" s="80" t="s">
        <v>73</v>
      </c>
      <c r="AM759" s="72">
        <v>0</v>
      </c>
      <c r="AN759" s="80" t="s">
        <v>73</v>
      </c>
      <c r="AO759" s="80" t="s">
        <v>73</v>
      </c>
      <c r="AP759" s="80" t="s">
        <v>73</v>
      </c>
      <c r="AQ759" s="102">
        <f t="shared" si="68"/>
        <v>0</v>
      </c>
      <c r="AR759" s="102">
        <f t="shared" si="69"/>
        <v>11361600</v>
      </c>
      <c r="AS759" s="72" t="s">
        <v>319</v>
      </c>
      <c r="AT759" s="76">
        <v>0</v>
      </c>
      <c r="AU759" s="72" t="s">
        <v>319</v>
      </c>
      <c r="AV759" s="76">
        <v>0</v>
      </c>
      <c r="AW759" s="81" t="s">
        <v>73</v>
      </c>
      <c r="AX759" s="82">
        <v>0</v>
      </c>
      <c r="AY759" s="143">
        <f t="shared" si="70"/>
        <v>11361600</v>
      </c>
      <c r="AZ759" s="84">
        <f t="shared" si="71"/>
        <v>0</v>
      </c>
      <c r="BA759" s="85">
        <v>0</v>
      </c>
      <c r="BB759" s="81" t="s">
        <v>73</v>
      </c>
      <c r="BC759" s="72" t="s">
        <v>123</v>
      </c>
      <c r="BD759" s="289" t="s">
        <v>5157</v>
      </c>
      <c r="BE759" s="71" t="s">
        <v>65</v>
      </c>
      <c r="BF759" s="71" t="s">
        <v>65</v>
      </c>
    </row>
    <row r="760" spans="2:58" x14ac:dyDescent="0.25">
      <c r="B760" s="71">
        <v>2025</v>
      </c>
      <c r="C760" s="71">
        <v>891780111</v>
      </c>
      <c r="D760" s="71" t="s">
        <v>63</v>
      </c>
      <c r="E760" s="102" t="s">
        <v>5156</v>
      </c>
      <c r="F760" s="72" t="s">
        <v>5155</v>
      </c>
      <c r="G760" s="72">
        <v>0</v>
      </c>
      <c r="H760" s="72" t="s">
        <v>71</v>
      </c>
      <c r="I760" s="72" t="s">
        <v>2884</v>
      </c>
      <c r="J760" s="104" t="s">
        <v>81</v>
      </c>
      <c r="K760" s="75" t="s">
        <v>4890</v>
      </c>
      <c r="L760" s="76">
        <v>11361600</v>
      </c>
      <c r="M760" s="72" t="s">
        <v>66</v>
      </c>
      <c r="N760" s="75" t="s">
        <v>5154</v>
      </c>
      <c r="O760" s="75">
        <v>72051184</v>
      </c>
      <c r="P760" s="75">
        <v>1707</v>
      </c>
      <c r="Q760" s="78">
        <v>45870</v>
      </c>
      <c r="R760" s="75">
        <v>7490134800</v>
      </c>
      <c r="S760" s="78">
        <v>45884</v>
      </c>
      <c r="T760" s="76">
        <v>11361600</v>
      </c>
      <c r="U760" s="76">
        <v>28281</v>
      </c>
      <c r="V760" s="72" t="s">
        <v>65</v>
      </c>
      <c r="W760" s="76">
        <v>1082939683</v>
      </c>
      <c r="X760" s="104" t="s">
        <v>2881</v>
      </c>
      <c r="Y760" s="78">
        <v>45883</v>
      </c>
      <c r="Z760" s="78">
        <v>45884</v>
      </c>
      <c r="AA760" s="78" t="s">
        <v>73</v>
      </c>
      <c r="AB760" s="78">
        <v>45991</v>
      </c>
      <c r="AC760" s="102">
        <f t="shared" si="66"/>
        <v>107</v>
      </c>
      <c r="AD760" s="72">
        <v>0</v>
      </c>
      <c r="AE760" s="76">
        <v>0</v>
      </c>
      <c r="AF760" s="72">
        <v>0</v>
      </c>
      <c r="AG760" s="79" t="s">
        <v>73</v>
      </c>
      <c r="AH760" s="102">
        <f t="shared" si="67"/>
        <v>0</v>
      </c>
      <c r="AI760" s="72">
        <v>0</v>
      </c>
      <c r="AJ760" s="76">
        <v>0</v>
      </c>
      <c r="AK760" s="72" t="s">
        <v>73</v>
      </c>
      <c r="AL760" s="80" t="s">
        <v>73</v>
      </c>
      <c r="AM760" s="72">
        <v>0</v>
      </c>
      <c r="AN760" s="80" t="s">
        <v>73</v>
      </c>
      <c r="AO760" s="80" t="s">
        <v>73</v>
      </c>
      <c r="AP760" s="80" t="s">
        <v>73</v>
      </c>
      <c r="AQ760" s="102">
        <f t="shared" si="68"/>
        <v>0</v>
      </c>
      <c r="AR760" s="102">
        <f t="shared" si="69"/>
        <v>11361600</v>
      </c>
      <c r="AS760" s="72" t="s">
        <v>319</v>
      </c>
      <c r="AT760" s="76">
        <v>0</v>
      </c>
      <c r="AU760" s="72" t="s">
        <v>319</v>
      </c>
      <c r="AV760" s="76">
        <v>0</v>
      </c>
      <c r="AW760" s="81" t="s">
        <v>73</v>
      </c>
      <c r="AX760" s="82">
        <v>0</v>
      </c>
      <c r="AY760" s="143">
        <f t="shared" si="70"/>
        <v>11361600</v>
      </c>
      <c r="AZ760" s="84">
        <f t="shared" si="71"/>
        <v>0</v>
      </c>
      <c r="BA760" s="85">
        <v>0</v>
      </c>
      <c r="BB760" s="81" t="s">
        <v>73</v>
      </c>
      <c r="BC760" s="72" t="s">
        <v>123</v>
      </c>
      <c r="BD760" s="289" t="s">
        <v>5153</v>
      </c>
      <c r="BE760" s="71" t="s">
        <v>65</v>
      </c>
      <c r="BF760" s="71" t="s">
        <v>65</v>
      </c>
    </row>
    <row r="761" spans="2:58" x14ac:dyDescent="0.25">
      <c r="B761" s="71">
        <v>2025</v>
      </c>
      <c r="C761" s="71">
        <v>891780111</v>
      </c>
      <c r="D761" s="71" t="s">
        <v>63</v>
      </c>
      <c r="E761" s="102" t="s">
        <v>5152</v>
      </c>
      <c r="F761" s="72" t="s">
        <v>5151</v>
      </c>
      <c r="G761" s="72">
        <v>0</v>
      </c>
      <c r="H761" s="72" t="s">
        <v>71</v>
      </c>
      <c r="I761" s="72" t="s">
        <v>2884</v>
      </c>
      <c r="J761" s="104" t="s">
        <v>81</v>
      </c>
      <c r="K761" s="75" t="s">
        <v>5150</v>
      </c>
      <c r="L761" s="76">
        <v>11361600</v>
      </c>
      <c r="M761" s="72" t="s">
        <v>66</v>
      </c>
      <c r="N761" s="75" t="s">
        <v>5149</v>
      </c>
      <c r="O761" s="75">
        <v>1216977437</v>
      </c>
      <c r="P761" s="75">
        <v>1707</v>
      </c>
      <c r="Q761" s="78">
        <v>45870</v>
      </c>
      <c r="R761" s="75">
        <v>7490134800</v>
      </c>
      <c r="S761" s="78">
        <v>45884</v>
      </c>
      <c r="T761" s="76">
        <v>11361600</v>
      </c>
      <c r="U761" s="76">
        <v>28280</v>
      </c>
      <c r="V761" s="72" t="s">
        <v>65</v>
      </c>
      <c r="W761" s="76">
        <v>1082939683</v>
      </c>
      <c r="X761" s="104" t="s">
        <v>2881</v>
      </c>
      <c r="Y761" s="78">
        <v>45883</v>
      </c>
      <c r="Z761" s="78">
        <v>45884</v>
      </c>
      <c r="AA761" s="78" t="s">
        <v>73</v>
      </c>
      <c r="AB761" s="78">
        <v>45991</v>
      </c>
      <c r="AC761" s="102">
        <f t="shared" si="66"/>
        <v>107</v>
      </c>
      <c r="AD761" s="72">
        <v>0</v>
      </c>
      <c r="AE761" s="76">
        <v>0</v>
      </c>
      <c r="AF761" s="72">
        <v>0</v>
      </c>
      <c r="AG761" s="79" t="s">
        <v>73</v>
      </c>
      <c r="AH761" s="102">
        <f t="shared" si="67"/>
        <v>0</v>
      </c>
      <c r="AI761" s="72">
        <v>0</v>
      </c>
      <c r="AJ761" s="76">
        <v>0</v>
      </c>
      <c r="AK761" s="72" t="s">
        <v>73</v>
      </c>
      <c r="AL761" s="80" t="s">
        <v>73</v>
      </c>
      <c r="AM761" s="72">
        <v>0</v>
      </c>
      <c r="AN761" s="80" t="s">
        <v>73</v>
      </c>
      <c r="AO761" s="80" t="s">
        <v>73</v>
      </c>
      <c r="AP761" s="80" t="s">
        <v>73</v>
      </c>
      <c r="AQ761" s="102">
        <f t="shared" si="68"/>
        <v>0</v>
      </c>
      <c r="AR761" s="102">
        <f t="shared" si="69"/>
        <v>11361600</v>
      </c>
      <c r="AS761" s="72" t="s">
        <v>319</v>
      </c>
      <c r="AT761" s="76">
        <v>0</v>
      </c>
      <c r="AU761" s="72" t="s">
        <v>319</v>
      </c>
      <c r="AV761" s="76">
        <v>0</v>
      </c>
      <c r="AW761" s="81" t="s">
        <v>73</v>
      </c>
      <c r="AX761" s="82">
        <v>0</v>
      </c>
      <c r="AY761" s="143">
        <f t="shared" si="70"/>
        <v>11361600</v>
      </c>
      <c r="AZ761" s="84">
        <f t="shared" si="71"/>
        <v>0</v>
      </c>
      <c r="BA761" s="85">
        <v>0</v>
      </c>
      <c r="BB761" s="81" t="s">
        <v>73</v>
      </c>
      <c r="BC761" s="72" t="s">
        <v>123</v>
      </c>
      <c r="BD761" s="289" t="s">
        <v>5148</v>
      </c>
      <c r="BE761" s="71" t="s">
        <v>65</v>
      </c>
      <c r="BF761" s="71" t="s">
        <v>65</v>
      </c>
    </row>
    <row r="762" spans="2:58" x14ac:dyDescent="0.25">
      <c r="B762" s="71">
        <v>2025</v>
      </c>
      <c r="C762" s="71">
        <v>891780111</v>
      </c>
      <c r="D762" s="71" t="s">
        <v>63</v>
      </c>
      <c r="E762" s="102" t="s">
        <v>5147</v>
      </c>
      <c r="F762" s="72" t="s">
        <v>5146</v>
      </c>
      <c r="G762" s="72">
        <v>0</v>
      </c>
      <c r="H762" s="72" t="s">
        <v>71</v>
      </c>
      <c r="I762" s="72" t="s">
        <v>2884</v>
      </c>
      <c r="J762" s="104" t="s">
        <v>81</v>
      </c>
      <c r="K762" s="75" t="s">
        <v>4890</v>
      </c>
      <c r="L762" s="76">
        <v>11361600</v>
      </c>
      <c r="M762" s="72" t="s">
        <v>66</v>
      </c>
      <c r="N762" s="75" t="s">
        <v>5145</v>
      </c>
      <c r="O762" s="75">
        <v>1051676982</v>
      </c>
      <c r="P762" s="75">
        <v>1707</v>
      </c>
      <c r="Q762" s="78">
        <v>45870</v>
      </c>
      <c r="R762" s="75">
        <v>7490134800</v>
      </c>
      <c r="S762" s="78">
        <v>45884</v>
      </c>
      <c r="T762" s="76">
        <v>11361600</v>
      </c>
      <c r="U762" s="76">
        <v>28243</v>
      </c>
      <c r="V762" s="72" t="s">
        <v>65</v>
      </c>
      <c r="W762" s="76">
        <v>1082939683</v>
      </c>
      <c r="X762" s="104" t="s">
        <v>2881</v>
      </c>
      <c r="Y762" s="78">
        <v>45883</v>
      </c>
      <c r="Z762" s="78">
        <v>45884</v>
      </c>
      <c r="AA762" s="78" t="s">
        <v>73</v>
      </c>
      <c r="AB762" s="78">
        <v>45991</v>
      </c>
      <c r="AC762" s="102">
        <f t="shared" si="66"/>
        <v>107</v>
      </c>
      <c r="AD762" s="72">
        <v>0</v>
      </c>
      <c r="AE762" s="76">
        <v>0</v>
      </c>
      <c r="AF762" s="72">
        <v>0</v>
      </c>
      <c r="AG762" s="79" t="s">
        <v>73</v>
      </c>
      <c r="AH762" s="102">
        <f t="shared" si="67"/>
        <v>0</v>
      </c>
      <c r="AI762" s="72">
        <v>0</v>
      </c>
      <c r="AJ762" s="76">
        <v>0</v>
      </c>
      <c r="AK762" s="72" t="s">
        <v>73</v>
      </c>
      <c r="AL762" s="80" t="s">
        <v>73</v>
      </c>
      <c r="AM762" s="72">
        <v>0</v>
      </c>
      <c r="AN762" s="80" t="s">
        <v>73</v>
      </c>
      <c r="AO762" s="80" t="s">
        <v>73</v>
      </c>
      <c r="AP762" s="80" t="s">
        <v>73</v>
      </c>
      <c r="AQ762" s="102">
        <f t="shared" si="68"/>
        <v>0</v>
      </c>
      <c r="AR762" s="102">
        <f t="shared" si="69"/>
        <v>11361600</v>
      </c>
      <c r="AS762" s="72" t="s">
        <v>319</v>
      </c>
      <c r="AT762" s="76">
        <v>0</v>
      </c>
      <c r="AU762" s="72" t="s">
        <v>319</v>
      </c>
      <c r="AV762" s="76">
        <v>0</v>
      </c>
      <c r="AW762" s="81" t="s">
        <v>73</v>
      </c>
      <c r="AX762" s="82">
        <v>0</v>
      </c>
      <c r="AY762" s="143">
        <f t="shared" si="70"/>
        <v>11361600</v>
      </c>
      <c r="AZ762" s="84">
        <f t="shared" si="71"/>
        <v>0</v>
      </c>
      <c r="BA762" s="85">
        <v>0</v>
      </c>
      <c r="BB762" s="81" t="s">
        <v>73</v>
      </c>
      <c r="BC762" s="72" t="s">
        <v>123</v>
      </c>
      <c r="BD762" s="289" t="s">
        <v>5144</v>
      </c>
      <c r="BE762" s="71" t="s">
        <v>65</v>
      </c>
      <c r="BF762" s="71" t="s">
        <v>65</v>
      </c>
    </row>
    <row r="763" spans="2:58" x14ac:dyDescent="0.25">
      <c r="B763" s="71">
        <v>2025</v>
      </c>
      <c r="C763" s="71">
        <v>891780111</v>
      </c>
      <c r="D763" s="71" t="s">
        <v>63</v>
      </c>
      <c r="E763" s="102" t="s">
        <v>5143</v>
      </c>
      <c r="F763" s="72" t="s">
        <v>5142</v>
      </c>
      <c r="G763" s="72">
        <v>0</v>
      </c>
      <c r="H763" s="72" t="s">
        <v>71</v>
      </c>
      <c r="I763" s="72" t="s">
        <v>2884</v>
      </c>
      <c r="J763" s="104" t="s">
        <v>81</v>
      </c>
      <c r="K763" s="75" t="s">
        <v>5141</v>
      </c>
      <c r="L763" s="76">
        <v>36500000</v>
      </c>
      <c r="M763" s="72" t="s">
        <v>66</v>
      </c>
      <c r="N763" s="75" t="s">
        <v>5140</v>
      </c>
      <c r="O763" s="75">
        <v>1082844310</v>
      </c>
      <c r="P763" s="75">
        <v>1698</v>
      </c>
      <c r="Q763" s="78">
        <v>45866</v>
      </c>
      <c r="R763" s="75">
        <v>219000000</v>
      </c>
      <c r="S763" s="78">
        <v>45884</v>
      </c>
      <c r="T763" s="76">
        <v>36500000</v>
      </c>
      <c r="U763" s="76">
        <v>28241</v>
      </c>
      <c r="V763" s="72" t="s">
        <v>65</v>
      </c>
      <c r="W763" s="76">
        <v>85155333</v>
      </c>
      <c r="X763" s="104" t="s">
        <v>2931</v>
      </c>
      <c r="Y763" s="78">
        <v>45884</v>
      </c>
      <c r="Z763" s="78">
        <v>45884</v>
      </c>
      <c r="AA763" s="78" t="s">
        <v>73</v>
      </c>
      <c r="AB763" s="78">
        <v>46011</v>
      </c>
      <c r="AC763" s="102">
        <f t="shared" si="66"/>
        <v>127</v>
      </c>
      <c r="AD763" s="72">
        <v>0</v>
      </c>
      <c r="AE763" s="76">
        <v>0</v>
      </c>
      <c r="AF763" s="72">
        <v>0</v>
      </c>
      <c r="AG763" s="79" t="s">
        <v>73</v>
      </c>
      <c r="AH763" s="102">
        <f t="shared" si="67"/>
        <v>0</v>
      </c>
      <c r="AI763" s="72">
        <v>0</v>
      </c>
      <c r="AJ763" s="76">
        <v>0</v>
      </c>
      <c r="AK763" s="72" t="s">
        <v>73</v>
      </c>
      <c r="AL763" s="80" t="s">
        <v>73</v>
      </c>
      <c r="AM763" s="72">
        <v>0</v>
      </c>
      <c r="AN763" s="80" t="s">
        <v>73</v>
      </c>
      <c r="AO763" s="80" t="s">
        <v>73</v>
      </c>
      <c r="AP763" s="80" t="s">
        <v>73</v>
      </c>
      <c r="AQ763" s="102">
        <f t="shared" si="68"/>
        <v>0</v>
      </c>
      <c r="AR763" s="102">
        <f t="shared" si="69"/>
        <v>36500000</v>
      </c>
      <c r="AS763" s="72" t="s">
        <v>319</v>
      </c>
      <c r="AT763" s="76">
        <v>0</v>
      </c>
      <c r="AU763" s="72" t="s">
        <v>319</v>
      </c>
      <c r="AV763" s="76">
        <v>0</v>
      </c>
      <c r="AW763" s="81" t="s">
        <v>73</v>
      </c>
      <c r="AX763" s="82">
        <v>0</v>
      </c>
      <c r="AY763" s="143">
        <f t="shared" si="70"/>
        <v>36500000</v>
      </c>
      <c r="AZ763" s="84">
        <f t="shared" si="71"/>
        <v>0</v>
      </c>
      <c r="BA763" s="85">
        <v>0</v>
      </c>
      <c r="BB763" s="81" t="s">
        <v>73</v>
      </c>
      <c r="BC763" s="72" t="s">
        <v>123</v>
      </c>
      <c r="BD763" s="289" t="s">
        <v>5139</v>
      </c>
      <c r="BE763" s="71" t="s">
        <v>65</v>
      </c>
      <c r="BF763" s="71" t="s">
        <v>65</v>
      </c>
    </row>
    <row r="764" spans="2:58" x14ac:dyDescent="0.25">
      <c r="B764" s="71">
        <v>2025</v>
      </c>
      <c r="C764" s="71">
        <v>891780111</v>
      </c>
      <c r="D764" s="71" t="s">
        <v>63</v>
      </c>
      <c r="E764" s="102" t="s">
        <v>5138</v>
      </c>
      <c r="F764" s="72" t="s">
        <v>5137</v>
      </c>
      <c r="G764" s="72">
        <v>0</v>
      </c>
      <c r="H764" s="72" t="s">
        <v>71</v>
      </c>
      <c r="I764" s="72" t="s">
        <v>2884</v>
      </c>
      <c r="J764" s="104" t="s">
        <v>81</v>
      </c>
      <c r="K764" s="75" t="s">
        <v>2895</v>
      </c>
      <c r="L764" s="76">
        <v>9941400</v>
      </c>
      <c r="M764" s="72" t="s">
        <v>66</v>
      </c>
      <c r="N764" s="75" t="s">
        <v>5136</v>
      </c>
      <c r="O764" s="75">
        <v>7635764</v>
      </c>
      <c r="P764" s="75">
        <v>1707</v>
      </c>
      <c r="Q764" s="78">
        <v>45870</v>
      </c>
      <c r="R764" s="75">
        <v>7490134800</v>
      </c>
      <c r="S764" s="78">
        <v>45884</v>
      </c>
      <c r="T764" s="76">
        <v>9941400</v>
      </c>
      <c r="U764" s="76">
        <v>28279</v>
      </c>
      <c r="V764" s="72" t="s">
        <v>65</v>
      </c>
      <c r="W764" s="76">
        <v>1082939683</v>
      </c>
      <c r="X764" s="104" t="s">
        <v>2881</v>
      </c>
      <c r="Y764" s="78">
        <v>45884</v>
      </c>
      <c r="Z764" s="78">
        <v>45884</v>
      </c>
      <c r="AA764" s="78" t="s">
        <v>73</v>
      </c>
      <c r="AB764" s="78">
        <v>45991</v>
      </c>
      <c r="AC764" s="102">
        <f t="shared" si="66"/>
        <v>107</v>
      </c>
      <c r="AD764" s="72">
        <v>0</v>
      </c>
      <c r="AE764" s="76">
        <v>0</v>
      </c>
      <c r="AF764" s="72">
        <v>0</v>
      </c>
      <c r="AG764" s="79" t="s">
        <v>73</v>
      </c>
      <c r="AH764" s="102">
        <f t="shared" si="67"/>
        <v>0</v>
      </c>
      <c r="AI764" s="72">
        <v>0</v>
      </c>
      <c r="AJ764" s="76">
        <v>0</v>
      </c>
      <c r="AK764" s="72" t="s">
        <v>73</v>
      </c>
      <c r="AL764" s="80" t="s">
        <v>73</v>
      </c>
      <c r="AM764" s="72">
        <v>0</v>
      </c>
      <c r="AN764" s="80" t="s">
        <v>73</v>
      </c>
      <c r="AO764" s="80" t="s">
        <v>73</v>
      </c>
      <c r="AP764" s="80" t="s">
        <v>73</v>
      </c>
      <c r="AQ764" s="102">
        <f t="shared" si="68"/>
        <v>0</v>
      </c>
      <c r="AR764" s="102">
        <f t="shared" si="69"/>
        <v>9941400</v>
      </c>
      <c r="AS764" s="72" t="s">
        <v>319</v>
      </c>
      <c r="AT764" s="76">
        <v>0</v>
      </c>
      <c r="AU764" s="72" t="s">
        <v>319</v>
      </c>
      <c r="AV764" s="76">
        <v>0</v>
      </c>
      <c r="AW764" s="81" t="s">
        <v>73</v>
      </c>
      <c r="AX764" s="82">
        <v>0</v>
      </c>
      <c r="AY764" s="143">
        <f t="shared" si="70"/>
        <v>9941400</v>
      </c>
      <c r="AZ764" s="84">
        <f t="shared" si="71"/>
        <v>0</v>
      </c>
      <c r="BA764" s="85">
        <v>0</v>
      </c>
      <c r="BB764" s="81" t="s">
        <v>73</v>
      </c>
      <c r="BC764" s="72" t="s">
        <v>123</v>
      </c>
      <c r="BD764" s="289" t="s">
        <v>5135</v>
      </c>
      <c r="BE764" s="71" t="s">
        <v>65</v>
      </c>
      <c r="BF764" s="71" t="s">
        <v>65</v>
      </c>
    </row>
    <row r="765" spans="2:58" x14ac:dyDescent="0.25">
      <c r="B765" s="71">
        <v>2025</v>
      </c>
      <c r="C765" s="71">
        <v>891780111</v>
      </c>
      <c r="D765" s="71" t="s">
        <v>63</v>
      </c>
      <c r="E765" s="102" t="s">
        <v>5134</v>
      </c>
      <c r="F765" s="72" t="s">
        <v>5133</v>
      </c>
      <c r="G765" s="72">
        <v>0</v>
      </c>
      <c r="H765" s="72" t="s">
        <v>71</v>
      </c>
      <c r="I765" s="72" t="s">
        <v>2884</v>
      </c>
      <c r="J765" s="104" t="s">
        <v>81</v>
      </c>
      <c r="K765" s="75" t="s">
        <v>5132</v>
      </c>
      <c r="L765" s="76">
        <v>9941400</v>
      </c>
      <c r="M765" s="72" t="s">
        <v>66</v>
      </c>
      <c r="N765" s="75" t="s">
        <v>5131</v>
      </c>
      <c r="O765" s="75">
        <v>1046693260</v>
      </c>
      <c r="P765" s="75">
        <v>1707</v>
      </c>
      <c r="Q765" s="78">
        <v>45870</v>
      </c>
      <c r="R765" s="75">
        <v>7490134800</v>
      </c>
      <c r="S765" s="78">
        <v>45884</v>
      </c>
      <c r="T765" s="76">
        <v>9941400</v>
      </c>
      <c r="U765" s="76">
        <v>28256</v>
      </c>
      <c r="V765" s="72" t="s">
        <v>65</v>
      </c>
      <c r="W765" s="76">
        <v>1082939683</v>
      </c>
      <c r="X765" s="104" t="s">
        <v>2881</v>
      </c>
      <c r="Y765" s="78">
        <v>45884</v>
      </c>
      <c r="Z765" s="78">
        <v>45884</v>
      </c>
      <c r="AA765" s="78" t="s">
        <v>73</v>
      </c>
      <c r="AB765" s="78">
        <v>45991</v>
      </c>
      <c r="AC765" s="102">
        <f t="shared" si="66"/>
        <v>107</v>
      </c>
      <c r="AD765" s="72">
        <v>0</v>
      </c>
      <c r="AE765" s="76">
        <v>0</v>
      </c>
      <c r="AF765" s="72">
        <v>0</v>
      </c>
      <c r="AG765" s="79" t="s">
        <v>73</v>
      </c>
      <c r="AH765" s="102">
        <f t="shared" si="67"/>
        <v>0</v>
      </c>
      <c r="AI765" s="72">
        <v>0</v>
      </c>
      <c r="AJ765" s="76">
        <v>0</v>
      </c>
      <c r="AK765" s="72" t="s">
        <v>73</v>
      </c>
      <c r="AL765" s="80" t="s">
        <v>73</v>
      </c>
      <c r="AM765" s="72">
        <v>0</v>
      </c>
      <c r="AN765" s="80" t="s">
        <v>73</v>
      </c>
      <c r="AO765" s="80" t="s">
        <v>73</v>
      </c>
      <c r="AP765" s="80" t="s">
        <v>73</v>
      </c>
      <c r="AQ765" s="102">
        <f t="shared" si="68"/>
        <v>0</v>
      </c>
      <c r="AR765" s="102">
        <f t="shared" si="69"/>
        <v>9941400</v>
      </c>
      <c r="AS765" s="72" t="s">
        <v>319</v>
      </c>
      <c r="AT765" s="76">
        <v>0</v>
      </c>
      <c r="AU765" s="72" t="s">
        <v>319</v>
      </c>
      <c r="AV765" s="76">
        <v>0</v>
      </c>
      <c r="AW765" s="81" t="s">
        <v>73</v>
      </c>
      <c r="AX765" s="82">
        <v>0</v>
      </c>
      <c r="AY765" s="143">
        <f t="shared" si="70"/>
        <v>9941400</v>
      </c>
      <c r="AZ765" s="84">
        <f t="shared" si="71"/>
        <v>0</v>
      </c>
      <c r="BA765" s="85">
        <v>0</v>
      </c>
      <c r="BB765" s="81" t="s">
        <v>73</v>
      </c>
      <c r="BC765" s="72" t="s">
        <v>123</v>
      </c>
      <c r="BD765" s="289" t="s">
        <v>5130</v>
      </c>
      <c r="BE765" s="71" t="s">
        <v>65</v>
      </c>
      <c r="BF765" s="71" t="s">
        <v>65</v>
      </c>
    </row>
    <row r="766" spans="2:58" x14ac:dyDescent="0.25">
      <c r="B766" s="71">
        <v>2025</v>
      </c>
      <c r="C766" s="71">
        <v>891780111</v>
      </c>
      <c r="D766" s="71" t="s">
        <v>63</v>
      </c>
      <c r="E766" s="102" t="s">
        <v>5129</v>
      </c>
      <c r="F766" s="72" t="s">
        <v>5128</v>
      </c>
      <c r="G766" s="72">
        <v>0</v>
      </c>
      <c r="H766" s="72" t="s">
        <v>71</v>
      </c>
      <c r="I766" s="72" t="s">
        <v>2884</v>
      </c>
      <c r="J766" s="104" t="s">
        <v>81</v>
      </c>
      <c r="K766" s="75" t="s">
        <v>4555</v>
      </c>
      <c r="L766" s="76">
        <v>9941400</v>
      </c>
      <c r="M766" s="72" t="s">
        <v>66</v>
      </c>
      <c r="N766" s="75" t="s">
        <v>5127</v>
      </c>
      <c r="O766" s="75">
        <v>1047339515</v>
      </c>
      <c r="P766" s="75">
        <v>1707</v>
      </c>
      <c r="Q766" s="78">
        <v>45870</v>
      </c>
      <c r="R766" s="75">
        <v>7490134800</v>
      </c>
      <c r="S766" s="78">
        <v>45884</v>
      </c>
      <c r="T766" s="76">
        <v>9941400</v>
      </c>
      <c r="U766" s="76">
        <v>28255</v>
      </c>
      <c r="V766" s="72" t="s">
        <v>65</v>
      </c>
      <c r="W766" s="76">
        <v>1082939683</v>
      </c>
      <c r="X766" s="104" t="s">
        <v>2881</v>
      </c>
      <c r="Y766" s="78">
        <v>45884</v>
      </c>
      <c r="Z766" s="78">
        <v>45884</v>
      </c>
      <c r="AA766" s="78" t="s">
        <v>73</v>
      </c>
      <c r="AB766" s="78">
        <v>45991</v>
      </c>
      <c r="AC766" s="102">
        <f t="shared" si="66"/>
        <v>107</v>
      </c>
      <c r="AD766" s="72">
        <v>0</v>
      </c>
      <c r="AE766" s="76">
        <v>0</v>
      </c>
      <c r="AF766" s="72">
        <v>0</v>
      </c>
      <c r="AG766" s="79" t="s">
        <v>73</v>
      </c>
      <c r="AH766" s="102">
        <f t="shared" si="67"/>
        <v>0</v>
      </c>
      <c r="AI766" s="72">
        <v>0</v>
      </c>
      <c r="AJ766" s="76">
        <v>0</v>
      </c>
      <c r="AK766" s="72" t="s">
        <v>73</v>
      </c>
      <c r="AL766" s="80" t="s">
        <v>73</v>
      </c>
      <c r="AM766" s="72">
        <v>0</v>
      </c>
      <c r="AN766" s="80" t="s">
        <v>73</v>
      </c>
      <c r="AO766" s="80" t="s">
        <v>73</v>
      </c>
      <c r="AP766" s="80" t="s">
        <v>73</v>
      </c>
      <c r="AQ766" s="102">
        <f t="shared" si="68"/>
        <v>0</v>
      </c>
      <c r="AR766" s="102">
        <f t="shared" si="69"/>
        <v>9941400</v>
      </c>
      <c r="AS766" s="72" t="s">
        <v>319</v>
      </c>
      <c r="AT766" s="76">
        <v>0</v>
      </c>
      <c r="AU766" s="72" t="s">
        <v>319</v>
      </c>
      <c r="AV766" s="76">
        <v>0</v>
      </c>
      <c r="AW766" s="81" t="s">
        <v>73</v>
      </c>
      <c r="AX766" s="82">
        <v>0</v>
      </c>
      <c r="AY766" s="143">
        <f t="shared" si="70"/>
        <v>9941400</v>
      </c>
      <c r="AZ766" s="84">
        <f t="shared" si="71"/>
        <v>0</v>
      </c>
      <c r="BA766" s="85">
        <v>0</v>
      </c>
      <c r="BB766" s="81" t="s">
        <v>73</v>
      </c>
      <c r="BC766" s="72" t="s">
        <v>123</v>
      </c>
      <c r="BD766" s="289" t="s">
        <v>5126</v>
      </c>
      <c r="BE766" s="71" t="s">
        <v>65</v>
      </c>
      <c r="BF766" s="71" t="s">
        <v>65</v>
      </c>
    </row>
    <row r="767" spans="2:58" x14ac:dyDescent="0.25">
      <c r="B767" s="71">
        <v>2025</v>
      </c>
      <c r="C767" s="71">
        <v>891780111</v>
      </c>
      <c r="D767" s="71" t="s">
        <v>63</v>
      </c>
      <c r="E767" s="102" t="s">
        <v>5125</v>
      </c>
      <c r="F767" s="72" t="s">
        <v>5124</v>
      </c>
      <c r="G767" s="72">
        <v>0</v>
      </c>
      <c r="H767" s="72" t="s">
        <v>71</v>
      </c>
      <c r="I767" s="72" t="s">
        <v>2884</v>
      </c>
      <c r="J767" s="104" t="s">
        <v>81</v>
      </c>
      <c r="K767" s="75" t="s">
        <v>5123</v>
      </c>
      <c r="L767" s="76">
        <v>9941400</v>
      </c>
      <c r="M767" s="72" t="s">
        <v>66</v>
      </c>
      <c r="N767" s="75" t="s">
        <v>5122</v>
      </c>
      <c r="O767" s="75">
        <v>84101936</v>
      </c>
      <c r="P767" s="75">
        <v>1707</v>
      </c>
      <c r="Q767" s="78">
        <v>45870</v>
      </c>
      <c r="R767" s="75">
        <v>7490134800</v>
      </c>
      <c r="S767" s="78">
        <v>45884</v>
      </c>
      <c r="T767" s="76">
        <v>9941400</v>
      </c>
      <c r="U767" s="76">
        <v>28254</v>
      </c>
      <c r="V767" s="72" t="s">
        <v>65</v>
      </c>
      <c r="W767" s="76">
        <v>1082939683</v>
      </c>
      <c r="X767" s="104" t="s">
        <v>2881</v>
      </c>
      <c r="Y767" s="78">
        <v>45884</v>
      </c>
      <c r="Z767" s="78">
        <v>45884</v>
      </c>
      <c r="AA767" s="78" t="s">
        <v>73</v>
      </c>
      <c r="AB767" s="78">
        <v>45991</v>
      </c>
      <c r="AC767" s="102">
        <f t="shared" si="66"/>
        <v>107</v>
      </c>
      <c r="AD767" s="72">
        <v>0</v>
      </c>
      <c r="AE767" s="76">
        <v>0</v>
      </c>
      <c r="AF767" s="72">
        <v>0</v>
      </c>
      <c r="AG767" s="79" t="s">
        <v>73</v>
      </c>
      <c r="AH767" s="102">
        <f t="shared" si="67"/>
        <v>0</v>
      </c>
      <c r="AI767" s="72">
        <v>0</v>
      </c>
      <c r="AJ767" s="76">
        <v>0</v>
      </c>
      <c r="AK767" s="72" t="s">
        <v>73</v>
      </c>
      <c r="AL767" s="80" t="s">
        <v>73</v>
      </c>
      <c r="AM767" s="72">
        <v>0</v>
      </c>
      <c r="AN767" s="80" t="s">
        <v>73</v>
      </c>
      <c r="AO767" s="80" t="s">
        <v>73</v>
      </c>
      <c r="AP767" s="80" t="s">
        <v>73</v>
      </c>
      <c r="AQ767" s="102">
        <f t="shared" si="68"/>
        <v>0</v>
      </c>
      <c r="AR767" s="102">
        <f t="shared" si="69"/>
        <v>9941400</v>
      </c>
      <c r="AS767" s="72" t="s">
        <v>319</v>
      </c>
      <c r="AT767" s="76">
        <v>0</v>
      </c>
      <c r="AU767" s="72" t="s">
        <v>319</v>
      </c>
      <c r="AV767" s="76">
        <v>0</v>
      </c>
      <c r="AW767" s="81" t="s">
        <v>73</v>
      </c>
      <c r="AX767" s="82">
        <v>0</v>
      </c>
      <c r="AY767" s="143">
        <f t="shared" si="70"/>
        <v>9941400</v>
      </c>
      <c r="AZ767" s="84">
        <f t="shared" si="71"/>
        <v>0</v>
      </c>
      <c r="BA767" s="85">
        <v>0</v>
      </c>
      <c r="BB767" s="81" t="s">
        <v>73</v>
      </c>
      <c r="BC767" s="72" t="s">
        <v>123</v>
      </c>
      <c r="BD767" s="289" t="s">
        <v>5121</v>
      </c>
      <c r="BE767" s="71" t="s">
        <v>65</v>
      </c>
      <c r="BF767" s="71" t="s">
        <v>65</v>
      </c>
    </row>
    <row r="768" spans="2:58" x14ac:dyDescent="0.25">
      <c r="B768" s="71">
        <v>2025</v>
      </c>
      <c r="C768" s="71">
        <v>891780111</v>
      </c>
      <c r="D768" s="71" t="s">
        <v>63</v>
      </c>
      <c r="E768" s="102" t="s">
        <v>5120</v>
      </c>
      <c r="F768" s="72" t="s">
        <v>5119</v>
      </c>
      <c r="G768" s="72">
        <v>0</v>
      </c>
      <c r="H768" s="72" t="s">
        <v>71</v>
      </c>
      <c r="I768" s="72" t="s">
        <v>2884</v>
      </c>
      <c r="J768" s="104" t="s">
        <v>81</v>
      </c>
      <c r="K768" s="75" t="s">
        <v>3499</v>
      </c>
      <c r="L768" s="76">
        <v>9941400</v>
      </c>
      <c r="M768" s="72" t="s">
        <v>66</v>
      </c>
      <c r="N768" s="75" t="s">
        <v>5118</v>
      </c>
      <c r="O768" s="75">
        <v>1082981374</v>
      </c>
      <c r="P768" s="75">
        <v>1707</v>
      </c>
      <c r="Q768" s="78">
        <v>45870</v>
      </c>
      <c r="R768" s="75">
        <v>7490134800</v>
      </c>
      <c r="S768" s="78">
        <v>45884</v>
      </c>
      <c r="T768" s="76">
        <v>9941400</v>
      </c>
      <c r="U768" s="76">
        <v>28278</v>
      </c>
      <c r="V768" s="72" t="s">
        <v>65</v>
      </c>
      <c r="W768" s="76">
        <v>1082939683</v>
      </c>
      <c r="X768" s="104" t="s">
        <v>2881</v>
      </c>
      <c r="Y768" s="78">
        <v>45884</v>
      </c>
      <c r="Z768" s="78">
        <v>45884</v>
      </c>
      <c r="AA768" s="78" t="s">
        <v>73</v>
      </c>
      <c r="AB768" s="78">
        <v>45991</v>
      </c>
      <c r="AC768" s="102">
        <f t="shared" si="66"/>
        <v>107</v>
      </c>
      <c r="AD768" s="72">
        <v>0</v>
      </c>
      <c r="AE768" s="76">
        <v>0</v>
      </c>
      <c r="AF768" s="72">
        <v>0</v>
      </c>
      <c r="AG768" s="79" t="s">
        <v>73</v>
      </c>
      <c r="AH768" s="102">
        <f t="shared" si="67"/>
        <v>0</v>
      </c>
      <c r="AI768" s="72">
        <v>0</v>
      </c>
      <c r="AJ768" s="76">
        <v>0</v>
      </c>
      <c r="AK768" s="72" t="s">
        <v>73</v>
      </c>
      <c r="AL768" s="80" t="s">
        <v>73</v>
      </c>
      <c r="AM768" s="72">
        <v>0</v>
      </c>
      <c r="AN768" s="80" t="s">
        <v>73</v>
      </c>
      <c r="AO768" s="80" t="s">
        <v>73</v>
      </c>
      <c r="AP768" s="80" t="s">
        <v>73</v>
      </c>
      <c r="AQ768" s="102">
        <f t="shared" si="68"/>
        <v>0</v>
      </c>
      <c r="AR768" s="102">
        <f t="shared" si="69"/>
        <v>9941400</v>
      </c>
      <c r="AS768" s="72" t="s">
        <v>319</v>
      </c>
      <c r="AT768" s="76">
        <v>0</v>
      </c>
      <c r="AU768" s="72" t="s">
        <v>319</v>
      </c>
      <c r="AV768" s="76">
        <v>0</v>
      </c>
      <c r="AW768" s="81" t="s">
        <v>73</v>
      </c>
      <c r="AX768" s="82">
        <v>0</v>
      </c>
      <c r="AY768" s="143">
        <f t="shared" si="70"/>
        <v>9941400</v>
      </c>
      <c r="AZ768" s="84">
        <f t="shared" si="71"/>
        <v>0</v>
      </c>
      <c r="BA768" s="85">
        <v>0</v>
      </c>
      <c r="BB768" s="81" t="s">
        <v>73</v>
      </c>
      <c r="BC768" s="72" t="s">
        <v>123</v>
      </c>
      <c r="BD768" s="289" t="s">
        <v>5117</v>
      </c>
      <c r="BE768" s="71" t="s">
        <v>65</v>
      </c>
      <c r="BF768" s="71" t="s">
        <v>65</v>
      </c>
    </row>
    <row r="769" spans="2:58" x14ac:dyDescent="0.25">
      <c r="B769" s="71">
        <v>2025</v>
      </c>
      <c r="C769" s="71">
        <v>891780111</v>
      </c>
      <c r="D769" s="71" t="s">
        <v>63</v>
      </c>
      <c r="E769" s="102" t="s">
        <v>5116</v>
      </c>
      <c r="F769" s="72" t="s">
        <v>5115</v>
      </c>
      <c r="G769" s="72">
        <v>0</v>
      </c>
      <c r="H769" s="72" t="s">
        <v>71</v>
      </c>
      <c r="I769" s="72" t="s">
        <v>2884</v>
      </c>
      <c r="J769" s="104" t="s">
        <v>81</v>
      </c>
      <c r="K769" s="75" t="s">
        <v>5114</v>
      </c>
      <c r="L769" s="76">
        <v>31666665</v>
      </c>
      <c r="M769" s="72" t="s">
        <v>66</v>
      </c>
      <c r="N769" s="75" t="s">
        <v>5113</v>
      </c>
      <c r="O769" s="75">
        <v>57462219</v>
      </c>
      <c r="P769" s="75">
        <v>1696</v>
      </c>
      <c r="Q769" s="78">
        <v>45866</v>
      </c>
      <c r="R769" s="75">
        <v>204000000</v>
      </c>
      <c r="S769" s="78">
        <v>45884</v>
      </c>
      <c r="T769" s="76">
        <v>31666665</v>
      </c>
      <c r="U769" s="76">
        <v>28242</v>
      </c>
      <c r="V769" s="72" t="s">
        <v>65</v>
      </c>
      <c r="W769" s="76">
        <v>85155333</v>
      </c>
      <c r="X769" s="104" t="s">
        <v>2931</v>
      </c>
      <c r="Y769" s="78">
        <v>45884</v>
      </c>
      <c r="Z769" s="78">
        <v>45884</v>
      </c>
      <c r="AA769" s="78" t="s">
        <v>73</v>
      </c>
      <c r="AB769" s="78">
        <v>46006</v>
      </c>
      <c r="AC769" s="102">
        <f t="shared" si="66"/>
        <v>122</v>
      </c>
      <c r="AD769" s="72">
        <v>0</v>
      </c>
      <c r="AE769" s="76">
        <v>0</v>
      </c>
      <c r="AF769" s="72">
        <v>0</v>
      </c>
      <c r="AG769" s="79" t="s">
        <v>73</v>
      </c>
      <c r="AH769" s="102">
        <f t="shared" si="67"/>
        <v>0</v>
      </c>
      <c r="AI769" s="72">
        <v>0</v>
      </c>
      <c r="AJ769" s="76">
        <v>0</v>
      </c>
      <c r="AK769" s="72" t="s">
        <v>73</v>
      </c>
      <c r="AL769" s="80" t="s">
        <v>73</v>
      </c>
      <c r="AM769" s="72">
        <v>0</v>
      </c>
      <c r="AN769" s="80" t="s">
        <v>73</v>
      </c>
      <c r="AO769" s="80" t="s">
        <v>73</v>
      </c>
      <c r="AP769" s="80" t="s">
        <v>73</v>
      </c>
      <c r="AQ769" s="102">
        <f t="shared" si="68"/>
        <v>0</v>
      </c>
      <c r="AR769" s="102">
        <f t="shared" si="69"/>
        <v>31666665</v>
      </c>
      <c r="AS769" s="72" t="s">
        <v>319</v>
      </c>
      <c r="AT769" s="76">
        <v>0</v>
      </c>
      <c r="AU769" s="72" t="s">
        <v>319</v>
      </c>
      <c r="AV769" s="76">
        <v>0</v>
      </c>
      <c r="AW769" s="81" t="s">
        <v>73</v>
      </c>
      <c r="AX769" s="82">
        <v>6333333</v>
      </c>
      <c r="AY769" s="143">
        <f t="shared" si="70"/>
        <v>25333332</v>
      </c>
      <c r="AZ769" s="84">
        <f t="shared" si="71"/>
        <v>0.2</v>
      </c>
      <c r="BA769" s="85">
        <v>0.2</v>
      </c>
      <c r="BB769" s="81" t="s">
        <v>73</v>
      </c>
      <c r="BC769" s="72" t="s">
        <v>123</v>
      </c>
      <c r="BD769" s="289" t="s">
        <v>5112</v>
      </c>
      <c r="BE769" s="71" t="s">
        <v>65</v>
      </c>
      <c r="BF769" s="71" t="s">
        <v>65</v>
      </c>
    </row>
    <row r="770" spans="2:58" x14ac:dyDescent="0.25">
      <c r="B770" s="71">
        <v>2025</v>
      </c>
      <c r="C770" s="71">
        <v>891780111</v>
      </c>
      <c r="D770" s="71" t="s">
        <v>63</v>
      </c>
      <c r="E770" s="102" t="s">
        <v>5111</v>
      </c>
      <c r="F770" s="72" t="s">
        <v>5110</v>
      </c>
      <c r="G770" s="72">
        <v>0</v>
      </c>
      <c r="H770" s="72" t="s">
        <v>71</v>
      </c>
      <c r="I770" s="72" t="s">
        <v>2884</v>
      </c>
      <c r="J770" s="104" t="s">
        <v>81</v>
      </c>
      <c r="K770" s="75" t="s">
        <v>5109</v>
      </c>
      <c r="L770" s="76">
        <v>9941400</v>
      </c>
      <c r="M770" s="72" t="s">
        <v>66</v>
      </c>
      <c r="N770" s="75" t="s">
        <v>5108</v>
      </c>
      <c r="O770" s="75">
        <v>72288076</v>
      </c>
      <c r="P770" s="75">
        <v>1707</v>
      </c>
      <c r="Q770" s="78">
        <v>45870</v>
      </c>
      <c r="R770" s="75">
        <v>7490134800</v>
      </c>
      <c r="S770" s="78">
        <v>45884</v>
      </c>
      <c r="T770" s="76">
        <v>9941400</v>
      </c>
      <c r="U770" s="76">
        <v>28277</v>
      </c>
      <c r="V770" s="72" t="s">
        <v>65</v>
      </c>
      <c r="W770" s="76">
        <v>1082939683</v>
      </c>
      <c r="X770" s="104" t="s">
        <v>2881</v>
      </c>
      <c r="Y770" s="78">
        <v>45884</v>
      </c>
      <c r="Z770" s="78">
        <v>45884</v>
      </c>
      <c r="AA770" s="78" t="s">
        <v>73</v>
      </c>
      <c r="AB770" s="78">
        <v>45991</v>
      </c>
      <c r="AC770" s="102">
        <f t="shared" si="66"/>
        <v>107</v>
      </c>
      <c r="AD770" s="72">
        <v>0</v>
      </c>
      <c r="AE770" s="76">
        <v>0</v>
      </c>
      <c r="AF770" s="72">
        <v>0</v>
      </c>
      <c r="AG770" s="79" t="s">
        <v>73</v>
      </c>
      <c r="AH770" s="102">
        <f t="shared" si="67"/>
        <v>0</v>
      </c>
      <c r="AI770" s="72">
        <v>0</v>
      </c>
      <c r="AJ770" s="76">
        <v>0</v>
      </c>
      <c r="AK770" s="72" t="s">
        <v>73</v>
      </c>
      <c r="AL770" s="80" t="s">
        <v>73</v>
      </c>
      <c r="AM770" s="72">
        <v>0</v>
      </c>
      <c r="AN770" s="80" t="s">
        <v>73</v>
      </c>
      <c r="AO770" s="80" t="s">
        <v>73</v>
      </c>
      <c r="AP770" s="80" t="s">
        <v>73</v>
      </c>
      <c r="AQ770" s="102">
        <f t="shared" si="68"/>
        <v>0</v>
      </c>
      <c r="AR770" s="102">
        <f t="shared" si="69"/>
        <v>9941400</v>
      </c>
      <c r="AS770" s="72" t="s">
        <v>319</v>
      </c>
      <c r="AT770" s="76">
        <v>0</v>
      </c>
      <c r="AU770" s="72" t="s">
        <v>319</v>
      </c>
      <c r="AV770" s="76">
        <v>0</v>
      </c>
      <c r="AW770" s="81" t="s">
        <v>73</v>
      </c>
      <c r="AX770" s="82">
        <v>0</v>
      </c>
      <c r="AY770" s="143">
        <f t="shared" si="70"/>
        <v>9941400</v>
      </c>
      <c r="AZ770" s="84">
        <f t="shared" si="71"/>
        <v>0</v>
      </c>
      <c r="BA770" s="85">
        <v>0</v>
      </c>
      <c r="BB770" s="81" t="s">
        <v>73</v>
      </c>
      <c r="BC770" s="72" t="s">
        <v>123</v>
      </c>
      <c r="BD770" s="289" t="s">
        <v>5107</v>
      </c>
      <c r="BE770" s="71" t="s">
        <v>65</v>
      </c>
      <c r="BF770" s="71" t="s">
        <v>65</v>
      </c>
    </row>
    <row r="771" spans="2:58" x14ac:dyDescent="0.25">
      <c r="B771" s="71">
        <v>2025</v>
      </c>
      <c r="C771" s="71">
        <v>891780111</v>
      </c>
      <c r="D771" s="71" t="s">
        <v>63</v>
      </c>
      <c r="E771" s="102" t="s">
        <v>5106</v>
      </c>
      <c r="F771" s="72" t="s">
        <v>5105</v>
      </c>
      <c r="G771" s="72">
        <v>0</v>
      </c>
      <c r="H771" s="72" t="s">
        <v>71</v>
      </c>
      <c r="I771" s="72" t="s">
        <v>2884</v>
      </c>
      <c r="J771" s="104" t="s">
        <v>81</v>
      </c>
      <c r="K771" s="75" t="s">
        <v>2895</v>
      </c>
      <c r="L771" s="76">
        <v>9941400</v>
      </c>
      <c r="M771" s="72" t="s">
        <v>66</v>
      </c>
      <c r="N771" s="75" t="s">
        <v>5104</v>
      </c>
      <c r="O771" s="75">
        <v>1052090646</v>
      </c>
      <c r="P771" s="75">
        <v>1707</v>
      </c>
      <c r="Q771" s="78">
        <v>45870</v>
      </c>
      <c r="R771" s="75">
        <v>7490134800</v>
      </c>
      <c r="S771" s="78">
        <v>45884</v>
      </c>
      <c r="T771" s="76">
        <v>9941400</v>
      </c>
      <c r="U771" s="76">
        <v>28276</v>
      </c>
      <c r="V771" s="72" t="s">
        <v>65</v>
      </c>
      <c r="W771" s="76">
        <v>1082939683</v>
      </c>
      <c r="X771" s="104" t="s">
        <v>2881</v>
      </c>
      <c r="Y771" s="78">
        <v>45884</v>
      </c>
      <c r="Z771" s="78">
        <v>45884</v>
      </c>
      <c r="AA771" s="78" t="s">
        <v>73</v>
      </c>
      <c r="AB771" s="78">
        <v>45991</v>
      </c>
      <c r="AC771" s="102">
        <f t="shared" si="66"/>
        <v>107</v>
      </c>
      <c r="AD771" s="72">
        <v>0</v>
      </c>
      <c r="AE771" s="76">
        <v>0</v>
      </c>
      <c r="AF771" s="72">
        <v>0</v>
      </c>
      <c r="AG771" s="79" t="s">
        <v>73</v>
      </c>
      <c r="AH771" s="102">
        <f t="shared" si="67"/>
        <v>0</v>
      </c>
      <c r="AI771" s="72">
        <v>0</v>
      </c>
      <c r="AJ771" s="76">
        <v>0</v>
      </c>
      <c r="AK771" s="72" t="s">
        <v>73</v>
      </c>
      <c r="AL771" s="80" t="s">
        <v>73</v>
      </c>
      <c r="AM771" s="72">
        <v>0</v>
      </c>
      <c r="AN771" s="80" t="s">
        <v>73</v>
      </c>
      <c r="AO771" s="80" t="s">
        <v>73</v>
      </c>
      <c r="AP771" s="80" t="s">
        <v>73</v>
      </c>
      <c r="AQ771" s="102">
        <f t="shared" si="68"/>
        <v>0</v>
      </c>
      <c r="AR771" s="102">
        <f t="shared" si="69"/>
        <v>9941400</v>
      </c>
      <c r="AS771" s="72" t="s">
        <v>319</v>
      </c>
      <c r="AT771" s="76">
        <v>0</v>
      </c>
      <c r="AU771" s="72" t="s">
        <v>319</v>
      </c>
      <c r="AV771" s="76">
        <v>0</v>
      </c>
      <c r="AW771" s="81" t="s">
        <v>73</v>
      </c>
      <c r="AX771" s="82">
        <v>0</v>
      </c>
      <c r="AY771" s="143">
        <f t="shared" si="70"/>
        <v>9941400</v>
      </c>
      <c r="AZ771" s="84">
        <f t="shared" si="71"/>
        <v>0</v>
      </c>
      <c r="BA771" s="85">
        <v>0</v>
      </c>
      <c r="BB771" s="81" t="s">
        <v>73</v>
      </c>
      <c r="BC771" s="72" t="s">
        <v>123</v>
      </c>
      <c r="BD771" s="289" t="s">
        <v>5103</v>
      </c>
      <c r="BE771" s="71" t="s">
        <v>65</v>
      </c>
      <c r="BF771" s="71" t="s">
        <v>65</v>
      </c>
    </row>
    <row r="772" spans="2:58" x14ac:dyDescent="0.25">
      <c r="B772" s="71">
        <v>2025</v>
      </c>
      <c r="C772" s="71">
        <v>891780111</v>
      </c>
      <c r="D772" s="71" t="s">
        <v>63</v>
      </c>
      <c r="E772" s="102" t="s">
        <v>5102</v>
      </c>
      <c r="F772" s="72" t="s">
        <v>5101</v>
      </c>
      <c r="G772" s="72">
        <v>0</v>
      </c>
      <c r="H772" s="72" t="s">
        <v>71</v>
      </c>
      <c r="I772" s="72" t="s">
        <v>2884</v>
      </c>
      <c r="J772" s="104" t="s">
        <v>81</v>
      </c>
      <c r="K772" s="75" t="s">
        <v>3703</v>
      </c>
      <c r="L772" s="76">
        <v>9941400</v>
      </c>
      <c r="M772" s="72" t="s">
        <v>66</v>
      </c>
      <c r="N772" s="75" t="s">
        <v>5100</v>
      </c>
      <c r="O772" s="75">
        <v>72234301</v>
      </c>
      <c r="P772" s="75">
        <v>1707</v>
      </c>
      <c r="Q772" s="78">
        <v>45870</v>
      </c>
      <c r="R772" s="75">
        <v>7490134800</v>
      </c>
      <c r="S772" s="78">
        <v>45884</v>
      </c>
      <c r="T772" s="76">
        <v>9941400</v>
      </c>
      <c r="U772" s="76">
        <v>28275</v>
      </c>
      <c r="V772" s="72" t="s">
        <v>65</v>
      </c>
      <c r="W772" s="76">
        <v>1082939683</v>
      </c>
      <c r="X772" s="104" t="s">
        <v>2881</v>
      </c>
      <c r="Y772" s="78">
        <v>45884</v>
      </c>
      <c r="Z772" s="78">
        <v>45884</v>
      </c>
      <c r="AA772" s="78" t="s">
        <v>73</v>
      </c>
      <c r="AB772" s="78">
        <v>45991</v>
      </c>
      <c r="AC772" s="102">
        <f t="shared" si="66"/>
        <v>107</v>
      </c>
      <c r="AD772" s="72">
        <v>0</v>
      </c>
      <c r="AE772" s="76">
        <v>0</v>
      </c>
      <c r="AF772" s="72">
        <v>0</v>
      </c>
      <c r="AG772" s="79" t="s">
        <v>73</v>
      </c>
      <c r="AH772" s="102">
        <f t="shared" si="67"/>
        <v>0</v>
      </c>
      <c r="AI772" s="72">
        <v>0</v>
      </c>
      <c r="AJ772" s="76">
        <v>0</v>
      </c>
      <c r="AK772" s="72" t="s">
        <v>73</v>
      </c>
      <c r="AL772" s="80" t="s">
        <v>73</v>
      </c>
      <c r="AM772" s="72">
        <v>0</v>
      </c>
      <c r="AN772" s="80" t="s">
        <v>73</v>
      </c>
      <c r="AO772" s="80" t="s">
        <v>73</v>
      </c>
      <c r="AP772" s="80" t="s">
        <v>73</v>
      </c>
      <c r="AQ772" s="102">
        <f t="shared" si="68"/>
        <v>0</v>
      </c>
      <c r="AR772" s="102">
        <f t="shared" si="69"/>
        <v>9941400</v>
      </c>
      <c r="AS772" s="72" t="s">
        <v>319</v>
      </c>
      <c r="AT772" s="76">
        <v>0</v>
      </c>
      <c r="AU772" s="72" t="s">
        <v>319</v>
      </c>
      <c r="AV772" s="76">
        <v>0</v>
      </c>
      <c r="AW772" s="81" t="s">
        <v>73</v>
      </c>
      <c r="AX772" s="82">
        <v>0</v>
      </c>
      <c r="AY772" s="143">
        <f t="shared" si="70"/>
        <v>9941400</v>
      </c>
      <c r="AZ772" s="84">
        <f t="shared" si="71"/>
        <v>0</v>
      </c>
      <c r="BA772" s="85">
        <v>0</v>
      </c>
      <c r="BB772" s="81" t="s">
        <v>73</v>
      </c>
      <c r="BC772" s="72" t="s">
        <v>123</v>
      </c>
      <c r="BD772" s="289" t="s">
        <v>5099</v>
      </c>
      <c r="BE772" s="71" t="s">
        <v>65</v>
      </c>
      <c r="BF772" s="71" t="s">
        <v>65</v>
      </c>
    </row>
    <row r="773" spans="2:58" x14ac:dyDescent="0.25">
      <c r="B773" s="71">
        <v>2025</v>
      </c>
      <c r="C773" s="71">
        <v>891780111</v>
      </c>
      <c r="D773" s="71" t="s">
        <v>63</v>
      </c>
      <c r="E773" s="102" t="s">
        <v>5098</v>
      </c>
      <c r="F773" s="72" t="s">
        <v>5097</v>
      </c>
      <c r="G773" s="72">
        <v>0</v>
      </c>
      <c r="H773" s="72" t="s">
        <v>71</v>
      </c>
      <c r="I773" s="72" t="s">
        <v>2884</v>
      </c>
      <c r="J773" s="104" t="s">
        <v>81</v>
      </c>
      <c r="K773" s="75" t="s">
        <v>3414</v>
      </c>
      <c r="L773" s="76">
        <v>9941400</v>
      </c>
      <c r="M773" s="72" t="s">
        <v>66</v>
      </c>
      <c r="N773" s="75" t="s">
        <v>5096</v>
      </c>
      <c r="O773" s="75">
        <v>1043871317</v>
      </c>
      <c r="P773" s="75">
        <v>1707</v>
      </c>
      <c r="Q773" s="78">
        <v>45870</v>
      </c>
      <c r="R773" s="75">
        <v>7490134800</v>
      </c>
      <c r="S773" s="78">
        <v>45884</v>
      </c>
      <c r="T773" s="76">
        <v>9941400</v>
      </c>
      <c r="U773" s="76">
        <v>28253</v>
      </c>
      <c r="V773" s="72" t="s">
        <v>65</v>
      </c>
      <c r="W773" s="76">
        <v>1082939683</v>
      </c>
      <c r="X773" s="104" t="s">
        <v>2881</v>
      </c>
      <c r="Y773" s="78">
        <v>45884</v>
      </c>
      <c r="Z773" s="78">
        <v>45884</v>
      </c>
      <c r="AA773" s="78" t="s">
        <v>73</v>
      </c>
      <c r="AB773" s="78">
        <v>45991</v>
      </c>
      <c r="AC773" s="102">
        <f t="shared" si="66"/>
        <v>107</v>
      </c>
      <c r="AD773" s="72">
        <v>0</v>
      </c>
      <c r="AE773" s="76">
        <v>0</v>
      </c>
      <c r="AF773" s="72">
        <v>0</v>
      </c>
      <c r="AG773" s="79" t="s">
        <v>73</v>
      </c>
      <c r="AH773" s="102">
        <f t="shared" si="67"/>
        <v>0</v>
      </c>
      <c r="AI773" s="72">
        <v>0</v>
      </c>
      <c r="AJ773" s="76">
        <v>0</v>
      </c>
      <c r="AK773" s="72" t="s">
        <v>73</v>
      </c>
      <c r="AL773" s="80" t="s">
        <v>73</v>
      </c>
      <c r="AM773" s="72">
        <v>0</v>
      </c>
      <c r="AN773" s="80" t="s">
        <v>73</v>
      </c>
      <c r="AO773" s="80" t="s">
        <v>73</v>
      </c>
      <c r="AP773" s="80" t="s">
        <v>73</v>
      </c>
      <c r="AQ773" s="102">
        <f t="shared" si="68"/>
        <v>0</v>
      </c>
      <c r="AR773" s="102">
        <f t="shared" si="69"/>
        <v>9941400</v>
      </c>
      <c r="AS773" s="72" t="s">
        <v>319</v>
      </c>
      <c r="AT773" s="76">
        <v>0</v>
      </c>
      <c r="AU773" s="72" t="s">
        <v>319</v>
      </c>
      <c r="AV773" s="76">
        <v>0</v>
      </c>
      <c r="AW773" s="81" t="s">
        <v>73</v>
      </c>
      <c r="AX773" s="82">
        <v>0</v>
      </c>
      <c r="AY773" s="143">
        <f t="shared" si="70"/>
        <v>9941400</v>
      </c>
      <c r="AZ773" s="84">
        <f t="shared" si="71"/>
        <v>0</v>
      </c>
      <c r="BA773" s="85">
        <v>0</v>
      </c>
      <c r="BB773" s="81" t="s">
        <v>73</v>
      </c>
      <c r="BC773" s="72" t="s">
        <v>123</v>
      </c>
      <c r="BD773" s="289" t="s">
        <v>5095</v>
      </c>
      <c r="BE773" s="71" t="s">
        <v>65</v>
      </c>
      <c r="BF773" s="71" t="s">
        <v>65</v>
      </c>
    </row>
    <row r="774" spans="2:58" x14ac:dyDescent="0.25">
      <c r="B774" s="71">
        <v>2025</v>
      </c>
      <c r="C774" s="71">
        <v>891780111</v>
      </c>
      <c r="D774" s="71" t="s">
        <v>63</v>
      </c>
      <c r="E774" s="102" t="s">
        <v>5094</v>
      </c>
      <c r="F774" s="72" t="s">
        <v>5093</v>
      </c>
      <c r="G774" s="72">
        <v>0</v>
      </c>
      <c r="H774" s="72" t="s">
        <v>71</v>
      </c>
      <c r="I774" s="72" t="s">
        <v>2884</v>
      </c>
      <c r="J774" s="104" t="s">
        <v>81</v>
      </c>
      <c r="K774" s="75" t="s">
        <v>2895</v>
      </c>
      <c r="L774" s="76">
        <v>9941400</v>
      </c>
      <c r="M774" s="72" t="s">
        <v>66</v>
      </c>
      <c r="N774" s="75" t="s">
        <v>5092</v>
      </c>
      <c r="O774" s="75">
        <v>84091307</v>
      </c>
      <c r="P774" s="75">
        <v>1707</v>
      </c>
      <c r="Q774" s="78">
        <v>45870</v>
      </c>
      <c r="R774" s="75">
        <v>7490134800</v>
      </c>
      <c r="S774" s="78">
        <v>45884</v>
      </c>
      <c r="T774" s="76">
        <v>9941400</v>
      </c>
      <c r="U774" s="76">
        <v>28274</v>
      </c>
      <c r="V774" s="72" t="s">
        <v>65</v>
      </c>
      <c r="W774" s="76">
        <v>1082939683</v>
      </c>
      <c r="X774" s="104" t="s">
        <v>2881</v>
      </c>
      <c r="Y774" s="78">
        <v>45884</v>
      </c>
      <c r="Z774" s="78">
        <v>45884</v>
      </c>
      <c r="AA774" s="78" t="s">
        <v>73</v>
      </c>
      <c r="AB774" s="78">
        <v>45991</v>
      </c>
      <c r="AC774" s="102">
        <f t="shared" si="66"/>
        <v>107</v>
      </c>
      <c r="AD774" s="72">
        <v>0</v>
      </c>
      <c r="AE774" s="76">
        <v>0</v>
      </c>
      <c r="AF774" s="72">
        <v>0</v>
      </c>
      <c r="AG774" s="79" t="s">
        <v>73</v>
      </c>
      <c r="AH774" s="102">
        <f t="shared" si="67"/>
        <v>0</v>
      </c>
      <c r="AI774" s="72">
        <v>0</v>
      </c>
      <c r="AJ774" s="76">
        <v>0</v>
      </c>
      <c r="AK774" s="72" t="s">
        <v>73</v>
      </c>
      <c r="AL774" s="80" t="s">
        <v>73</v>
      </c>
      <c r="AM774" s="72">
        <v>0</v>
      </c>
      <c r="AN774" s="80" t="s">
        <v>73</v>
      </c>
      <c r="AO774" s="80" t="s">
        <v>73</v>
      </c>
      <c r="AP774" s="80" t="s">
        <v>73</v>
      </c>
      <c r="AQ774" s="102">
        <f t="shared" si="68"/>
        <v>0</v>
      </c>
      <c r="AR774" s="102">
        <f t="shared" si="69"/>
        <v>9941400</v>
      </c>
      <c r="AS774" s="72" t="s">
        <v>319</v>
      </c>
      <c r="AT774" s="76">
        <v>0</v>
      </c>
      <c r="AU774" s="72" t="s">
        <v>319</v>
      </c>
      <c r="AV774" s="76">
        <v>0</v>
      </c>
      <c r="AW774" s="81" t="s">
        <v>73</v>
      </c>
      <c r="AX774" s="82">
        <v>0</v>
      </c>
      <c r="AY774" s="143">
        <f t="shared" si="70"/>
        <v>9941400</v>
      </c>
      <c r="AZ774" s="84">
        <f t="shared" si="71"/>
        <v>0</v>
      </c>
      <c r="BA774" s="85">
        <v>0</v>
      </c>
      <c r="BB774" s="81" t="s">
        <v>73</v>
      </c>
      <c r="BC774" s="72" t="s">
        <v>123</v>
      </c>
      <c r="BD774" s="289" t="s">
        <v>5091</v>
      </c>
      <c r="BE774" s="71" t="s">
        <v>65</v>
      </c>
      <c r="BF774" s="71" t="s">
        <v>65</v>
      </c>
    </row>
    <row r="775" spans="2:58" x14ac:dyDescent="0.25">
      <c r="B775" s="71">
        <v>2025</v>
      </c>
      <c r="C775" s="71">
        <v>891780111</v>
      </c>
      <c r="D775" s="71" t="s">
        <v>63</v>
      </c>
      <c r="E775" s="102" t="s">
        <v>5090</v>
      </c>
      <c r="F775" s="72" t="s">
        <v>5089</v>
      </c>
      <c r="G775" s="72">
        <v>0</v>
      </c>
      <c r="H775" s="72" t="s">
        <v>71</v>
      </c>
      <c r="I775" s="72" t="s">
        <v>2884</v>
      </c>
      <c r="J775" s="104" t="s">
        <v>81</v>
      </c>
      <c r="K775" s="75" t="s">
        <v>5088</v>
      </c>
      <c r="L775" s="76">
        <v>9941400</v>
      </c>
      <c r="M775" s="72" t="s">
        <v>66</v>
      </c>
      <c r="N775" s="75" t="s">
        <v>5087</v>
      </c>
      <c r="O775" s="75">
        <v>1002315338</v>
      </c>
      <c r="P775" s="75">
        <v>1707</v>
      </c>
      <c r="Q775" s="78">
        <v>45870</v>
      </c>
      <c r="R775" s="75">
        <v>7490134800</v>
      </c>
      <c r="S775" s="78">
        <v>45884</v>
      </c>
      <c r="T775" s="76">
        <v>9941400</v>
      </c>
      <c r="U775" s="76">
        <v>28273</v>
      </c>
      <c r="V775" s="72" t="s">
        <v>65</v>
      </c>
      <c r="W775" s="76">
        <v>1082939683</v>
      </c>
      <c r="X775" s="104" t="s">
        <v>2881</v>
      </c>
      <c r="Y775" s="78">
        <v>45884</v>
      </c>
      <c r="Z775" s="78">
        <v>45884</v>
      </c>
      <c r="AA775" s="78" t="s">
        <v>73</v>
      </c>
      <c r="AB775" s="78">
        <v>45991</v>
      </c>
      <c r="AC775" s="102">
        <f t="shared" si="66"/>
        <v>107</v>
      </c>
      <c r="AD775" s="72">
        <v>0</v>
      </c>
      <c r="AE775" s="76">
        <v>0</v>
      </c>
      <c r="AF775" s="72">
        <v>0</v>
      </c>
      <c r="AG775" s="79" t="s">
        <v>73</v>
      </c>
      <c r="AH775" s="102">
        <f t="shared" si="67"/>
        <v>0</v>
      </c>
      <c r="AI775" s="72">
        <v>0</v>
      </c>
      <c r="AJ775" s="76">
        <v>0</v>
      </c>
      <c r="AK775" s="72" t="s">
        <v>73</v>
      </c>
      <c r="AL775" s="80" t="s">
        <v>73</v>
      </c>
      <c r="AM775" s="72">
        <v>0</v>
      </c>
      <c r="AN775" s="80" t="s">
        <v>73</v>
      </c>
      <c r="AO775" s="80" t="s">
        <v>73</v>
      </c>
      <c r="AP775" s="80" t="s">
        <v>73</v>
      </c>
      <c r="AQ775" s="102">
        <f t="shared" si="68"/>
        <v>0</v>
      </c>
      <c r="AR775" s="102">
        <f t="shared" si="69"/>
        <v>9941400</v>
      </c>
      <c r="AS775" s="72" t="s">
        <v>319</v>
      </c>
      <c r="AT775" s="76">
        <v>0</v>
      </c>
      <c r="AU775" s="72" t="s">
        <v>319</v>
      </c>
      <c r="AV775" s="76">
        <v>0</v>
      </c>
      <c r="AW775" s="81" t="s">
        <v>73</v>
      </c>
      <c r="AX775" s="82">
        <v>0</v>
      </c>
      <c r="AY775" s="143">
        <f t="shared" si="70"/>
        <v>9941400</v>
      </c>
      <c r="AZ775" s="84">
        <f t="shared" si="71"/>
        <v>0</v>
      </c>
      <c r="BA775" s="85">
        <v>0</v>
      </c>
      <c r="BB775" s="81" t="s">
        <v>73</v>
      </c>
      <c r="BC775" s="72" t="s">
        <v>123</v>
      </c>
      <c r="BD775" s="289" t="s">
        <v>5086</v>
      </c>
      <c r="BE775" s="71" t="s">
        <v>65</v>
      </c>
      <c r="BF775" s="71" t="s">
        <v>65</v>
      </c>
    </row>
    <row r="776" spans="2:58" x14ac:dyDescent="0.25">
      <c r="B776" s="71">
        <v>2025</v>
      </c>
      <c r="C776" s="71">
        <v>891780111</v>
      </c>
      <c r="D776" s="71" t="s">
        <v>63</v>
      </c>
      <c r="E776" s="102" t="s">
        <v>5085</v>
      </c>
      <c r="F776" s="72" t="s">
        <v>5084</v>
      </c>
      <c r="G776" s="72">
        <v>0</v>
      </c>
      <c r="H776" s="72" t="s">
        <v>71</v>
      </c>
      <c r="I776" s="72" t="s">
        <v>2884</v>
      </c>
      <c r="J776" s="104" t="s">
        <v>81</v>
      </c>
      <c r="K776" s="75" t="s">
        <v>2895</v>
      </c>
      <c r="L776" s="76">
        <v>9941400</v>
      </c>
      <c r="M776" s="72" t="s">
        <v>66</v>
      </c>
      <c r="N776" s="75" t="s">
        <v>5083</v>
      </c>
      <c r="O776" s="75">
        <v>19598700</v>
      </c>
      <c r="P776" s="75">
        <v>1707</v>
      </c>
      <c r="Q776" s="78">
        <v>45870</v>
      </c>
      <c r="R776" s="75">
        <v>7490134800</v>
      </c>
      <c r="S776" s="78">
        <v>45884</v>
      </c>
      <c r="T776" s="76">
        <v>9941400</v>
      </c>
      <c r="U776" s="76">
        <v>28272</v>
      </c>
      <c r="V776" s="72" t="s">
        <v>65</v>
      </c>
      <c r="W776" s="76">
        <v>1082939683</v>
      </c>
      <c r="X776" s="104" t="s">
        <v>2881</v>
      </c>
      <c r="Y776" s="78">
        <v>45884</v>
      </c>
      <c r="Z776" s="78">
        <v>45884</v>
      </c>
      <c r="AA776" s="78" t="s">
        <v>73</v>
      </c>
      <c r="AB776" s="78">
        <v>45991</v>
      </c>
      <c r="AC776" s="102">
        <f t="shared" ref="AC776:AC839" si="72">+IF(AA776="1800-01-01",AB776-Z776,AB776-AA776)</f>
        <v>107</v>
      </c>
      <c r="AD776" s="72">
        <v>0</v>
      </c>
      <c r="AE776" s="76">
        <v>0</v>
      </c>
      <c r="AF776" s="72">
        <v>0</v>
      </c>
      <c r="AG776" s="79" t="s">
        <v>73</v>
      </c>
      <c r="AH776" s="102">
        <f t="shared" ref="AH776:AH839" si="73">+IF(AG776="1800-01-01",0,AG776-AB776)</f>
        <v>0</v>
      </c>
      <c r="AI776" s="72">
        <v>0</v>
      </c>
      <c r="AJ776" s="76">
        <v>0</v>
      </c>
      <c r="AK776" s="72" t="s">
        <v>73</v>
      </c>
      <c r="AL776" s="80" t="s">
        <v>73</v>
      </c>
      <c r="AM776" s="72">
        <v>0</v>
      </c>
      <c r="AN776" s="80" t="s">
        <v>73</v>
      </c>
      <c r="AO776" s="80" t="s">
        <v>73</v>
      </c>
      <c r="AP776" s="80" t="s">
        <v>73</v>
      </c>
      <c r="AQ776" s="102">
        <f t="shared" ref="AQ776:AQ839" si="74">+IF(AN776="1800-01-01",0,AO776-AN776)</f>
        <v>0</v>
      </c>
      <c r="AR776" s="102">
        <f t="shared" ref="AR776:AR839" si="75">+L776+AE776-AJ776</f>
        <v>9941400</v>
      </c>
      <c r="AS776" s="72" t="s">
        <v>319</v>
      </c>
      <c r="AT776" s="76">
        <v>0</v>
      </c>
      <c r="AU776" s="72" t="s">
        <v>319</v>
      </c>
      <c r="AV776" s="76">
        <v>0</v>
      </c>
      <c r="AW776" s="81" t="s">
        <v>73</v>
      </c>
      <c r="AX776" s="82">
        <v>0</v>
      </c>
      <c r="AY776" s="143">
        <f t="shared" ref="AY776:AY839" si="76">AR776-AX776</f>
        <v>9941400</v>
      </c>
      <c r="AZ776" s="84">
        <f t="shared" ref="AZ776:AZ839" si="77">+IFERROR(AX776/AR776,"_")</f>
        <v>0</v>
      </c>
      <c r="BA776" s="85">
        <v>0</v>
      </c>
      <c r="BB776" s="81" t="s">
        <v>73</v>
      </c>
      <c r="BC776" s="72" t="s">
        <v>123</v>
      </c>
      <c r="BD776" s="289" t="s">
        <v>5082</v>
      </c>
      <c r="BE776" s="71" t="s">
        <v>65</v>
      </c>
      <c r="BF776" s="71" t="s">
        <v>65</v>
      </c>
    </row>
    <row r="777" spans="2:58" x14ac:dyDescent="0.25">
      <c r="B777" s="71">
        <v>2025</v>
      </c>
      <c r="C777" s="71">
        <v>891780111</v>
      </c>
      <c r="D777" s="71" t="s">
        <v>63</v>
      </c>
      <c r="E777" s="102" t="s">
        <v>5081</v>
      </c>
      <c r="F777" s="72" t="s">
        <v>5080</v>
      </c>
      <c r="G777" s="72">
        <v>0</v>
      </c>
      <c r="H777" s="72" t="s">
        <v>71</v>
      </c>
      <c r="I777" s="72" t="s">
        <v>2884</v>
      </c>
      <c r="J777" s="104" t="s">
        <v>81</v>
      </c>
      <c r="K777" s="75" t="s">
        <v>5079</v>
      </c>
      <c r="L777" s="76">
        <v>31666665</v>
      </c>
      <c r="M777" s="72" t="s">
        <v>66</v>
      </c>
      <c r="N777" s="75" t="s">
        <v>5078</v>
      </c>
      <c r="O777" s="75">
        <v>36718569</v>
      </c>
      <c r="P777" s="75">
        <v>1696</v>
      </c>
      <c r="Q777" s="78">
        <v>45866</v>
      </c>
      <c r="R777" s="75">
        <v>204000000</v>
      </c>
      <c r="S777" s="78">
        <v>45884</v>
      </c>
      <c r="T777" s="76">
        <v>31666665</v>
      </c>
      <c r="U777" s="76">
        <v>28252</v>
      </c>
      <c r="V777" s="72" t="s">
        <v>65</v>
      </c>
      <c r="W777" s="76">
        <v>85155333</v>
      </c>
      <c r="X777" s="104" t="s">
        <v>2931</v>
      </c>
      <c r="Y777" s="78">
        <v>45884</v>
      </c>
      <c r="Z777" s="78">
        <v>45884</v>
      </c>
      <c r="AA777" s="78" t="s">
        <v>73</v>
      </c>
      <c r="AB777" s="78">
        <v>46006</v>
      </c>
      <c r="AC777" s="102">
        <f t="shared" si="72"/>
        <v>122</v>
      </c>
      <c r="AD777" s="72">
        <v>0</v>
      </c>
      <c r="AE777" s="76">
        <v>0</v>
      </c>
      <c r="AF777" s="72">
        <v>0</v>
      </c>
      <c r="AG777" s="79" t="s">
        <v>73</v>
      </c>
      <c r="AH777" s="102">
        <f t="shared" si="73"/>
        <v>0</v>
      </c>
      <c r="AI777" s="72">
        <v>0</v>
      </c>
      <c r="AJ777" s="76">
        <v>0</v>
      </c>
      <c r="AK777" s="72" t="s">
        <v>73</v>
      </c>
      <c r="AL777" s="80" t="s">
        <v>73</v>
      </c>
      <c r="AM777" s="72">
        <v>0</v>
      </c>
      <c r="AN777" s="80" t="s">
        <v>73</v>
      </c>
      <c r="AO777" s="80" t="s">
        <v>73</v>
      </c>
      <c r="AP777" s="80" t="s">
        <v>73</v>
      </c>
      <c r="AQ777" s="102">
        <f t="shared" si="74"/>
        <v>0</v>
      </c>
      <c r="AR777" s="102">
        <f t="shared" si="75"/>
        <v>31666665</v>
      </c>
      <c r="AS777" s="72" t="s">
        <v>319</v>
      </c>
      <c r="AT777" s="76">
        <v>0</v>
      </c>
      <c r="AU777" s="72" t="s">
        <v>319</v>
      </c>
      <c r="AV777" s="76">
        <v>0</v>
      </c>
      <c r="AW777" s="81" t="s">
        <v>73</v>
      </c>
      <c r="AX777" s="82">
        <v>6333333</v>
      </c>
      <c r="AY777" s="143">
        <f t="shared" si="76"/>
        <v>25333332</v>
      </c>
      <c r="AZ777" s="84">
        <f t="shared" si="77"/>
        <v>0.2</v>
      </c>
      <c r="BA777" s="85">
        <v>0.2</v>
      </c>
      <c r="BB777" s="81" t="s">
        <v>73</v>
      </c>
      <c r="BC777" s="72" t="s">
        <v>123</v>
      </c>
      <c r="BD777" s="289" t="s">
        <v>5077</v>
      </c>
      <c r="BE777" s="71" t="s">
        <v>65</v>
      </c>
      <c r="BF777" s="71" t="s">
        <v>65</v>
      </c>
    </row>
    <row r="778" spans="2:58" x14ac:dyDescent="0.25">
      <c r="B778" s="71">
        <v>2025</v>
      </c>
      <c r="C778" s="71">
        <v>891780111</v>
      </c>
      <c r="D778" s="71" t="s">
        <v>63</v>
      </c>
      <c r="E778" s="102" t="s">
        <v>5076</v>
      </c>
      <c r="F778" s="72" t="s">
        <v>5075</v>
      </c>
      <c r="G778" s="72">
        <v>0</v>
      </c>
      <c r="H778" s="72" t="s">
        <v>71</v>
      </c>
      <c r="I778" s="72" t="s">
        <v>2884</v>
      </c>
      <c r="J778" s="104" t="s">
        <v>81</v>
      </c>
      <c r="K778" s="102" t="s">
        <v>3116</v>
      </c>
      <c r="L778" s="76">
        <v>9941400</v>
      </c>
      <c r="M778" s="72" t="s">
        <v>66</v>
      </c>
      <c r="N778" s="75" t="s">
        <v>5074</v>
      </c>
      <c r="O778" s="75">
        <v>7599392</v>
      </c>
      <c r="P778" s="75">
        <v>1707</v>
      </c>
      <c r="Q778" s="78">
        <v>45870</v>
      </c>
      <c r="R778" s="75">
        <v>7490134800</v>
      </c>
      <c r="S778" s="78">
        <v>45884</v>
      </c>
      <c r="T778" s="76">
        <v>9941400</v>
      </c>
      <c r="U778" s="76">
        <v>28271</v>
      </c>
      <c r="V778" s="72" t="s">
        <v>65</v>
      </c>
      <c r="W778" s="76">
        <v>1082939683</v>
      </c>
      <c r="X778" s="104" t="s">
        <v>2881</v>
      </c>
      <c r="Y778" s="78">
        <v>45884</v>
      </c>
      <c r="Z778" s="78">
        <v>45884</v>
      </c>
      <c r="AA778" s="78" t="s">
        <v>73</v>
      </c>
      <c r="AB778" s="78">
        <v>45991</v>
      </c>
      <c r="AC778" s="102">
        <f t="shared" si="72"/>
        <v>107</v>
      </c>
      <c r="AD778" s="72">
        <v>0</v>
      </c>
      <c r="AE778" s="76">
        <v>0</v>
      </c>
      <c r="AF778" s="72">
        <v>0</v>
      </c>
      <c r="AG778" s="79" t="s">
        <v>73</v>
      </c>
      <c r="AH778" s="102">
        <f t="shared" si="73"/>
        <v>0</v>
      </c>
      <c r="AI778" s="72">
        <v>0</v>
      </c>
      <c r="AJ778" s="76">
        <v>0</v>
      </c>
      <c r="AK778" s="72" t="s">
        <v>73</v>
      </c>
      <c r="AL778" s="80" t="s">
        <v>73</v>
      </c>
      <c r="AM778" s="72">
        <v>0</v>
      </c>
      <c r="AN778" s="80" t="s">
        <v>73</v>
      </c>
      <c r="AO778" s="80" t="s">
        <v>73</v>
      </c>
      <c r="AP778" s="80" t="s">
        <v>73</v>
      </c>
      <c r="AQ778" s="102">
        <f t="shared" si="74"/>
        <v>0</v>
      </c>
      <c r="AR778" s="102">
        <f t="shared" si="75"/>
        <v>9941400</v>
      </c>
      <c r="AS778" s="72" t="s">
        <v>319</v>
      </c>
      <c r="AT778" s="76">
        <v>0</v>
      </c>
      <c r="AU778" s="72" t="s">
        <v>319</v>
      </c>
      <c r="AV778" s="76">
        <v>0</v>
      </c>
      <c r="AW778" s="81" t="s">
        <v>73</v>
      </c>
      <c r="AX778" s="82">
        <v>0</v>
      </c>
      <c r="AY778" s="143">
        <f t="shared" si="76"/>
        <v>9941400</v>
      </c>
      <c r="AZ778" s="84">
        <f t="shared" si="77"/>
        <v>0</v>
      </c>
      <c r="BA778" s="85">
        <v>0</v>
      </c>
      <c r="BB778" s="81" t="s">
        <v>73</v>
      </c>
      <c r="BC778" s="72" t="s">
        <v>123</v>
      </c>
      <c r="BD778" s="230" t="s">
        <v>5073</v>
      </c>
      <c r="BE778" s="71" t="s">
        <v>65</v>
      </c>
      <c r="BF778" s="71" t="s">
        <v>65</v>
      </c>
    </row>
    <row r="779" spans="2:58" x14ac:dyDescent="0.25">
      <c r="B779" s="71">
        <v>2025</v>
      </c>
      <c r="C779" s="71">
        <v>891780111</v>
      </c>
      <c r="D779" s="71" t="s">
        <v>63</v>
      </c>
      <c r="E779" s="102" t="s">
        <v>5072</v>
      </c>
      <c r="F779" s="72" t="s">
        <v>5071</v>
      </c>
      <c r="G779" s="72">
        <v>0</v>
      </c>
      <c r="H779" s="72" t="s">
        <v>71</v>
      </c>
      <c r="I779" s="72" t="s">
        <v>2884</v>
      </c>
      <c r="J779" s="104" t="s">
        <v>81</v>
      </c>
      <c r="K779" s="102" t="s">
        <v>3134</v>
      </c>
      <c r="L779" s="76">
        <v>9941400</v>
      </c>
      <c r="M779" s="72" t="s">
        <v>66</v>
      </c>
      <c r="N779" s="75" t="s">
        <v>5070</v>
      </c>
      <c r="O779" s="75">
        <v>1006576122</v>
      </c>
      <c r="P779" s="75">
        <v>1707</v>
      </c>
      <c r="Q779" s="78">
        <v>45870</v>
      </c>
      <c r="R779" s="75">
        <v>7490134800</v>
      </c>
      <c r="S779" s="78">
        <v>45884</v>
      </c>
      <c r="T779" s="76">
        <v>9941400</v>
      </c>
      <c r="U779" s="102">
        <v>28251</v>
      </c>
      <c r="V779" s="72" t="s">
        <v>65</v>
      </c>
      <c r="W779" s="76">
        <v>1082939683</v>
      </c>
      <c r="X779" s="104" t="s">
        <v>2881</v>
      </c>
      <c r="Y779" s="78">
        <v>45884</v>
      </c>
      <c r="Z779" s="78">
        <v>45884</v>
      </c>
      <c r="AA779" s="78" t="s">
        <v>73</v>
      </c>
      <c r="AB779" s="78">
        <v>45991</v>
      </c>
      <c r="AC779" s="102">
        <f t="shared" si="72"/>
        <v>107</v>
      </c>
      <c r="AD779" s="72">
        <v>0</v>
      </c>
      <c r="AE779" s="76">
        <v>0</v>
      </c>
      <c r="AF779" s="72">
        <v>0</v>
      </c>
      <c r="AG779" s="79" t="s">
        <v>73</v>
      </c>
      <c r="AH779" s="102">
        <f t="shared" si="73"/>
        <v>0</v>
      </c>
      <c r="AI779" s="72">
        <v>0</v>
      </c>
      <c r="AJ779" s="76">
        <v>0</v>
      </c>
      <c r="AK779" s="72" t="s">
        <v>73</v>
      </c>
      <c r="AL779" s="80" t="s">
        <v>73</v>
      </c>
      <c r="AM779" s="72">
        <v>0</v>
      </c>
      <c r="AN779" s="80" t="s">
        <v>73</v>
      </c>
      <c r="AO779" s="80" t="s">
        <v>73</v>
      </c>
      <c r="AP779" s="80" t="s">
        <v>73</v>
      </c>
      <c r="AQ779" s="102">
        <f t="shared" si="74"/>
        <v>0</v>
      </c>
      <c r="AR779" s="102">
        <f t="shared" si="75"/>
        <v>9941400</v>
      </c>
      <c r="AS779" s="72" t="s">
        <v>319</v>
      </c>
      <c r="AT779" s="76">
        <v>0</v>
      </c>
      <c r="AU779" s="72" t="s">
        <v>319</v>
      </c>
      <c r="AV779" s="76">
        <v>0</v>
      </c>
      <c r="AW779" s="81" t="s">
        <v>73</v>
      </c>
      <c r="AX779" s="82">
        <v>0</v>
      </c>
      <c r="AY779" s="143">
        <f t="shared" si="76"/>
        <v>9941400</v>
      </c>
      <c r="AZ779" s="84">
        <f t="shared" si="77"/>
        <v>0</v>
      </c>
      <c r="BA779" s="85">
        <v>0</v>
      </c>
      <c r="BB779" s="81" t="s">
        <v>73</v>
      </c>
      <c r="BC779" s="72" t="s">
        <v>123</v>
      </c>
      <c r="BD779" s="289" t="s">
        <v>5069</v>
      </c>
      <c r="BE779" s="71" t="s">
        <v>65</v>
      </c>
      <c r="BF779" s="71" t="s">
        <v>65</v>
      </c>
    </row>
    <row r="780" spans="2:58" x14ac:dyDescent="0.25">
      <c r="B780" s="71">
        <v>2025</v>
      </c>
      <c r="C780" s="71">
        <v>891780111</v>
      </c>
      <c r="D780" s="71" t="s">
        <v>63</v>
      </c>
      <c r="E780" s="102" t="s">
        <v>5068</v>
      </c>
      <c r="F780" s="72" t="s">
        <v>5067</v>
      </c>
      <c r="G780" s="72">
        <v>0</v>
      </c>
      <c r="H780" s="72" t="s">
        <v>71</v>
      </c>
      <c r="I780" s="72" t="s">
        <v>2884</v>
      </c>
      <c r="J780" s="104" t="s">
        <v>81</v>
      </c>
      <c r="K780" s="102" t="s">
        <v>5066</v>
      </c>
      <c r="L780" s="76">
        <v>9941400</v>
      </c>
      <c r="M780" s="72" t="s">
        <v>66</v>
      </c>
      <c r="N780" s="75" t="s">
        <v>5065</v>
      </c>
      <c r="O780" s="75">
        <v>17955660</v>
      </c>
      <c r="P780" s="75">
        <v>1707</v>
      </c>
      <c r="Q780" s="78">
        <v>45870</v>
      </c>
      <c r="R780" s="75">
        <v>7490134800</v>
      </c>
      <c r="S780" s="78">
        <v>45884</v>
      </c>
      <c r="T780" s="76">
        <v>9941400</v>
      </c>
      <c r="U780" s="76">
        <v>28270</v>
      </c>
      <c r="V780" s="72" t="s">
        <v>65</v>
      </c>
      <c r="W780" s="76">
        <v>1082939683</v>
      </c>
      <c r="X780" s="104" t="s">
        <v>2881</v>
      </c>
      <c r="Y780" s="78">
        <v>45884</v>
      </c>
      <c r="Z780" s="78">
        <v>45884</v>
      </c>
      <c r="AA780" s="78" t="s">
        <v>73</v>
      </c>
      <c r="AB780" s="78">
        <v>45991</v>
      </c>
      <c r="AC780" s="102">
        <f t="shared" si="72"/>
        <v>107</v>
      </c>
      <c r="AD780" s="72">
        <v>0</v>
      </c>
      <c r="AE780" s="76">
        <v>0</v>
      </c>
      <c r="AF780" s="72">
        <v>0</v>
      </c>
      <c r="AG780" s="79" t="s">
        <v>73</v>
      </c>
      <c r="AH780" s="102">
        <f t="shared" si="73"/>
        <v>0</v>
      </c>
      <c r="AI780" s="72">
        <v>0</v>
      </c>
      <c r="AJ780" s="76">
        <v>0</v>
      </c>
      <c r="AK780" s="72" t="s">
        <v>73</v>
      </c>
      <c r="AL780" s="80" t="s">
        <v>73</v>
      </c>
      <c r="AM780" s="72">
        <v>0</v>
      </c>
      <c r="AN780" s="80" t="s">
        <v>73</v>
      </c>
      <c r="AO780" s="80" t="s">
        <v>73</v>
      </c>
      <c r="AP780" s="80" t="s">
        <v>73</v>
      </c>
      <c r="AQ780" s="102">
        <f t="shared" si="74"/>
        <v>0</v>
      </c>
      <c r="AR780" s="102">
        <f t="shared" si="75"/>
        <v>9941400</v>
      </c>
      <c r="AS780" s="72" t="s">
        <v>319</v>
      </c>
      <c r="AT780" s="76">
        <v>0</v>
      </c>
      <c r="AU780" s="72" t="s">
        <v>319</v>
      </c>
      <c r="AV780" s="76">
        <v>0</v>
      </c>
      <c r="AW780" s="81" t="s">
        <v>73</v>
      </c>
      <c r="AX780" s="82">
        <v>0</v>
      </c>
      <c r="AY780" s="143">
        <f t="shared" si="76"/>
        <v>9941400</v>
      </c>
      <c r="AZ780" s="84">
        <f t="shared" si="77"/>
        <v>0</v>
      </c>
      <c r="BA780" s="85">
        <v>0</v>
      </c>
      <c r="BB780" s="81" t="s">
        <v>73</v>
      </c>
      <c r="BC780" s="72" t="s">
        <v>123</v>
      </c>
      <c r="BD780" s="230" t="s">
        <v>5064</v>
      </c>
      <c r="BE780" s="71" t="s">
        <v>65</v>
      </c>
      <c r="BF780" s="71" t="s">
        <v>65</v>
      </c>
    </row>
    <row r="781" spans="2:58" x14ac:dyDescent="0.25">
      <c r="B781" s="71">
        <v>2025</v>
      </c>
      <c r="C781" s="71">
        <v>891780111</v>
      </c>
      <c r="D781" s="71" t="s">
        <v>63</v>
      </c>
      <c r="E781" s="102" t="s">
        <v>5063</v>
      </c>
      <c r="F781" s="72" t="s">
        <v>5062</v>
      </c>
      <c r="G781" s="72">
        <v>0</v>
      </c>
      <c r="H781" s="72" t="s">
        <v>71</v>
      </c>
      <c r="I781" s="72" t="s">
        <v>2884</v>
      </c>
      <c r="J781" s="104" t="s">
        <v>81</v>
      </c>
      <c r="K781" s="102" t="s">
        <v>3134</v>
      </c>
      <c r="L781" s="76">
        <v>9941400</v>
      </c>
      <c r="M781" s="72" t="s">
        <v>66</v>
      </c>
      <c r="N781" s="75" t="s">
        <v>5061</v>
      </c>
      <c r="O781" s="75">
        <v>1052093082</v>
      </c>
      <c r="P781" s="75">
        <v>1707</v>
      </c>
      <c r="Q781" s="78">
        <v>45870</v>
      </c>
      <c r="R781" s="75">
        <v>7490134800</v>
      </c>
      <c r="S781" s="78">
        <v>45884</v>
      </c>
      <c r="T781" s="76">
        <v>9941400</v>
      </c>
      <c r="U781" s="76">
        <v>28250</v>
      </c>
      <c r="V781" s="72" t="s">
        <v>65</v>
      </c>
      <c r="W781" s="76">
        <v>1082939683</v>
      </c>
      <c r="X781" s="104" t="s">
        <v>2881</v>
      </c>
      <c r="Y781" s="78">
        <v>45884</v>
      </c>
      <c r="Z781" s="78">
        <v>45884</v>
      </c>
      <c r="AA781" s="78" t="s">
        <v>73</v>
      </c>
      <c r="AB781" s="78">
        <v>45991</v>
      </c>
      <c r="AC781" s="102">
        <f t="shared" si="72"/>
        <v>107</v>
      </c>
      <c r="AD781" s="72">
        <v>0</v>
      </c>
      <c r="AE781" s="76">
        <v>0</v>
      </c>
      <c r="AF781" s="72">
        <v>0</v>
      </c>
      <c r="AG781" s="79" t="s">
        <v>73</v>
      </c>
      <c r="AH781" s="102">
        <f t="shared" si="73"/>
        <v>0</v>
      </c>
      <c r="AI781" s="72">
        <v>0</v>
      </c>
      <c r="AJ781" s="76">
        <v>0</v>
      </c>
      <c r="AK781" s="72" t="s">
        <v>73</v>
      </c>
      <c r="AL781" s="80" t="s">
        <v>73</v>
      </c>
      <c r="AM781" s="72">
        <v>0</v>
      </c>
      <c r="AN781" s="80" t="s">
        <v>73</v>
      </c>
      <c r="AO781" s="80" t="s">
        <v>73</v>
      </c>
      <c r="AP781" s="80" t="s">
        <v>73</v>
      </c>
      <c r="AQ781" s="102">
        <f t="shared" si="74"/>
        <v>0</v>
      </c>
      <c r="AR781" s="102">
        <f t="shared" si="75"/>
        <v>9941400</v>
      </c>
      <c r="AS781" s="72" t="s">
        <v>319</v>
      </c>
      <c r="AT781" s="76">
        <v>0</v>
      </c>
      <c r="AU781" s="72" t="s">
        <v>319</v>
      </c>
      <c r="AV781" s="76">
        <v>0</v>
      </c>
      <c r="AW781" s="81" t="s">
        <v>73</v>
      </c>
      <c r="AX781" s="82">
        <v>0</v>
      </c>
      <c r="AY781" s="143">
        <f t="shared" si="76"/>
        <v>9941400</v>
      </c>
      <c r="AZ781" s="84">
        <f t="shared" si="77"/>
        <v>0</v>
      </c>
      <c r="BA781" s="85">
        <v>0</v>
      </c>
      <c r="BB781" s="81" t="s">
        <v>73</v>
      </c>
      <c r="BC781" s="72" t="s">
        <v>123</v>
      </c>
      <c r="BD781" s="289" t="s">
        <v>5060</v>
      </c>
      <c r="BE781" s="71" t="s">
        <v>65</v>
      </c>
      <c r="BF781" s="71" t="s">
        <v>65</v>
      </c>
    </row>
    <row r="782" spans="2:58" x14ac:dyDescent="0.25">
      <c r="B782" s="71">
        <v>2025</v>
      </c>
      <c r="C782" s="71">
        <v>891780111</v>
      </c>
      <c r="D782" s="71" t="s">
        <v>63</v>
      </c>
      <c r="E782" s="102" t="s">
        <v>5059</v>
      </c>
      <c r="F782" s="72" t="s">
        <v>5058</v>
      </c>
      <c r="G782" s="72">
        <v>0</v>
      </c>
      <c r="H782" s="72" t="s">
        <v>71</v>
      </c>
      <c r="I782" s="72" t="s">
        <v>2884</v>
      </c>
      <c r="J782" s="104" t="s">
        <v>81</v>
      </c>
      <c r="K782" s="102" t="s">
        <v>3134</v>
      </c>
      <c r="L782" s="76">
        <v>9941400</v>
      </c>
      <c r="M782" s="72" t="s">
        <v>66</v>
      </c>
      <c r="N782" s="75" t="s">
        <v>5057</v>
      </c>
      <c r="O782" s="75">
        <v>4978916</v>
      </c>
      <c r="P782" s="75">
        <v>1707</v>
      </c>
      <c r="Q782" s="78">
        <v>45870</v>
      </c>
      <c r="R782" s="75">
        <v>7490134800</v>
      </c>
      <c r="S782" s="78">
        <v>45884</v>
      </c>
      <c r="T782" s="76">
        <v>9941400</v>
      </c>
      <c r="U782" s="76">
        <v>28269</v>
      </c>
      <c r="V782" s="72" t="s">
        <v>65</v>
      </c>
      <c r="W782" s="76">
        <v>1082939683</v>
      </c>
      <c r="X782" s="104" t="s">
        <v>2881</v>
      </c>
      <c r="Y782" s="78">
        <v>45884</v>
      </c>
      <c r="Z782" s="78">
        <v>45884</v>
      </c>
      <c r="AA782" s="78" t="s">
        <v>73</v>
      </c>
      <c r="AB782" s="78">
        <v>45991</v>
      </c>
      <c r="AC782" s="102">
        <f t="shared" si="72"/>
        <v>107</v>
      </c>
      <c r="AD782" s="72">
        <v>0</v>
      </c>
      <c r="AE782" s="76">
        <v>0</v>
      </c>
      <c r="AF782" s="72">
        <v>0</v>
      </c>
      <c r="AG782" s="79" t="s">
        <v>73</v>
      </c>
      <c r="AH782" s="102">
        <f t="shared" si="73"/>
        <v>0</v>
      </c>
      <c r="AI782" s="72">
        <v>0</v>
      </c>
      <c r="AJ782" s="76">
        <v>0</v>
      </c>
      <c r="AK782" s="72" t="s">
        <v>73</v>
      </c>
      <c r="AL782" s="80" t="s">
        <v>73</v>
      </c>
      <c r="AM782" s="72">
        <v>0</v>
      </c>
      <c r="AN782" s="80" t="s">
        <v>73</v>
      </c>
      <c r="AO782" s="80" t="s">
        <v>73</v>
      </c>
      <c r="AP782" s="80" t="s">
        <v>73</v>
      </c>
      <c r="AQ782" s="102">
        <f t="shared" si="74"/>
        <v>0</v>
      </c>
      <c r="AR782" s="102">
        <f t="shared" si="75"/>
        <v>9941400</v>
      </c>
      <c r="AS782" s="72" t="s">
        <v>319</v>
      </c>
      <c r="AT782" s="76">
        <v>0</v>
      </c>
      <c r="AU782" s="72" t="s">
        <v>319</v>
      </c>
      <c r="AV782" s="76">
        <v>0</v>
      </c>
      <c r="AW782" s="81" t="s">
        <v>73</v>
      </c>
      <c r="AX782" s="82">
        <v>0</v>
      </c>
      <c r="AY782" s="143">
        <f t="shared" si="76"/>
        <v>9941400</v>
      </c>
      <c r="AZ782" s="84">
        <f t="shared" si="77"/>
        <v>0</v>
      </c>
      <c r="BA782" s="85">
        <v>0</v>
      </c>
      <c r="BB782" s="81" t="s">
        <v>73</v>
      </c>
      <c r="BC782" s="72" t="s">
        <v>123</v>
      </c>
      <c r="BD782" s="230" t="s">
        <v>5056</v>
      </c>
      <c r="BE782" s="71" t="s">
        <v>65</v>
      </c>
      <c r="BF782" s="71" t="s">
        <v>65</v>
      </c>
    </row>
    <row r="783" spans="2:58" x14ac:dyDescent="0.25">
      <c r="B783" s="71">
        <v>2025</v>
      </c>
      <c r="C783" s="71">
        <v>891780111</v>
      </c>
      <c r="D783" s="71" t="s">
        <v>63</v>
      </c>
      <c r="E783" s="102" t="s">
        <v>5055</v>
      </c>
      <c r="F783" s="72" t="s">
        <v>5054</v>
      </c>
      <c r="G783" s="72">
        <v>0</v>
      </c>
      <c r="H783" s="72" t="s">
        <v>71</v>
      </c>
      <c r="I783" s="72" t="s">
        <v>2884</v>
      </c>
      <c r="J783" s="104" t="s">
        <v>81</v>
      </c>
      <c r="K783" s="75" t="s">
        <v>4112</v>
      </c>
      <c r="L783" s="76">
        <v>9941400</v>
      </c>
      <c r="M783" s="72" t="s">
        <v>66</v>
      </c>
      <c r="N783" s="75" t="s">
        <v>5053</v>
      </c>
      <c r="O783" s="75">
        <v>3984420</v>
      </c>
      <c r="P783" s="75">
        <v>1707</v>
      </c>
      <c r="Q783" s="78">
        <v>45870</v>
      </c>
      <c r="R783" s="75">
        <v>7490134800</v>
      </c>
      <c r="S783" s="78">
        <v>45884</v>
      </c>
      <c r="T783" s="76">
        <v>9941400</v>
      </c>
      <c r="U783" s="76">
        <v>28268</v>
      </c>
      <c r="V783" s="72" t="s">
        <v>65</v>
      </c>
      <c r="W783" s="76">
        <v>1082939683</v>
      </c>
      <c r="X783" s="104" t="s">
        <v>2881</v>
      </c>
      <c r="Y783" s="78">
        <v>45884</v>
      </c>
      <c r="Z783" s="78">
        <v>45884</v>
      </c>
      <c r="AA783" s="78" t="s">
        <v>73</v>
      </c>
      <c r="AB783" s="78">
        <v>45991</v>
      </c>
      <c r="AC783" s="102">
        <f t="shared" si="72"/>
        <v>107</v>
      </c>
      <c r="AD783" s="72">
        <v>0</v>
      </c>
      <c r="AE783" s="76">
        <v>0</v>
      </c>
      <c r="AF783" s="72">
        <v>0</v>
      </c>
      <c r="AG783" s="79" t="s">
        <v>73</v>
      </c>
      <c r="AH783" s="102">
        <f t="shared" si="73"/>
        <v>0</v>
      </c>
      <c r="AI783" s="72">
        <v>0</v>
      </c>
      <c r="AJ783" s="76">
        <v>0</v>
      </c>
      <c r="AK783" s="72" t="s">
        <v>73</v>
      </c>
      <c r="AL783" s="80" t="s">
        <v>73</v>
      </c>
      <c r="AM783" s="72">
        <v>0</v>
      </c>
      <c r="AN783" s="80" t="s">
        <v>73</v>
      </c>
      <c r="AO783" s="80" t="s">
        <v>73</v>
      </c>
      <c r="AP783" s="80" t="s">
        <v>73</v>
      </c>
      <c r="AQ783" s="102">
        <f t="shared" si="74"/>
        <v>0</v>
      </c>
      <c r="AR783" s="102">
        <f t="shared" si="75"/>
        <v>9941400</v>
      </c>
      <c r="AS783" s="72" t="s">
        <v>319</v>
      </c>
      <c r="AT783" s="76">
        <v>0</v>
      </c>
      <c r="AU783" s="72" t="s">
        <v>319</v>
      </c>
      <c r="AV783" s="76">
        <v>0</v>
      </c>
      <c r="AW783" s="81" t="s">
        <v>73</v>
      </c>
      <c r="AX783" s="82">
        <v>0</v>
      </c>
      <c r="AY783" s="143">
        <f t="shared" si="76"/>
        <v>9941400</v>
      </c>
      <c r="AZ783" s="84">
        <f t="shared" si="77"/>
        <v>0</v>
      </c>
      <c r="BA783" s="85">
        <v>0</v>
      </c>
      <c r="BB783" s="81" t="s">
        <v>73</v>
      </c>
      <c r="BC783" s="72" t="s">
        <v>123</v>
      </c>
      <c r="BD783" s="289" t="s">
        <v>5052</v>
      </c>
      <c r="BE783" s="71" t="s">
        <v>65</v>
      </c>
      <c r="BF783" s="71" t="s">
        <v>65</v>
      </c>
    </row>
    <row r="784" spans="2:58" x14ac:dyDescent="0.25">
      <c r="B784" s="71">
        <v>2025</v>
      </c>
      <c r="C784" s="71">
        <v>891780111</v>
      </c>
      <c r="D784" s="71" t="s">
        <v>63</v>
      </c>
      <c r="E784" s="102" t="s">
        <v>5051</v>
      </c>
      <c r="F784" s="72" t="s">
        <v>5050</v>
      </c>
      <c r="G784" s="72">
        <v>0</v>
      </c>
      <c r="H784" s="72" t="s">
        <v>71</v>
      </c>
      <c r="I784" s="72" t="s">
        <v>2884</v>
      </c>
      <c r="J784" s="104" t="s">
        <v>81</v>
      </c>
      <c r="K784" s="75" t="s">
        <v>4112</v>
      </c>
      <c r="L784" s="76">
        <v>9941400</v>
      </c>
      <c r="M784" s="72" t="s">
        <v>66</v>
      </c>
      <c r="N784" s="75" t="s">
        <v>5049</v>
      </c>
      <c r="O784" s="75">
        <v>17976026</v>
      </c>
      <c r="P784" s="75">
        <v>1707</v>
      </c>
      <c r="Q784" s="78">
        <v>45870</v>
      </c>
      <c r="R784" s="75">
        <v>7490134800</v>
      </c>
      <c r="S784" s="78">
        <v>45884</v>
      </c>
      <c r="T784" s="76">
        <v>9941400</v>
      </c>
      <c r="U784" s="76">
        <v>28267</v>
      </c>
      <c r="V784" s="72" t="s">
        <v>65</v>
      </c>
      <c r="W784" s="76">
        <v>1082939683</v>
      </c>
      <c r="X784" s="104" t="s">
        <v>2881</v>
      </c>
      <c r="Y784" s="78">
        <v>45884</v>
      </c>
      <c r="Z784" s="78">
        <v>45884</v>
      </c>
      <c r="AA784" s="78" t="s">
        <v>73</v>
      </c>
      <c r="AB784" s="78">
        <v>45991</v>
      </c>
      <c r="AC784" s="102">
        <f t="shared" si="72"/>
        <v>107</v>
      </c>
      <c r="AD784" s="72">
        <v>0</v>
      </c>
      <c r="AE784" s="76">
        <v>0</v>
      </c>
      <c r="AF784" s="72">
        <v>0</v>
      </c>
      <c r="AG784" s="79" t="s">
        <v>73</v>
      </c>
      <c r="AH784" s="102">
        <f t="shared" si="73"/>
        <v>0</v>
      </c>
      <c r="AI784" s="72">
        <v>0</v>
      </c>
      <c r="AJ784" s="76">
        <v>0</v>
      </c>
      <c r="AK784" s="72" t="s">
        <v>73</v>
      </c>
      <c r="AL784" s="80" t="s">
        <v>73</v>
      </c>
      <c r="AM784" s="72">
        <v>0</v>
      </c>
      <c r="AN784" s="80" t="s">
        <v>73</v>
      </c>
      <c r="AO784" s="80" t="s">
        <v>73</v>
      </c>
      <c r="AP784" s="80" t="s">
        <v>73</v>
      </c>
      <c r="AQ784" s="102">
        <f t="shared" si="74"/>
        <v>0</v>
      </c>
      <c r="AR784" s="102">
        <f t="shared" si="75"/>
        <v>9941400</v>
      </c>
      <c r="AS784" s="72" t="s">
        <v>319</v>
      </c>
      <c r="AT784" s="76">
        <v>0</v>
      </c>
      <c r="AU784" s="72" t="s">
        <v>319</v>
      </c>
      <c r="AV784" s="76">
        <v>0</v>
      </c>
      <c r="AW784" s="81" t="s">
        <v>73</v>
      </c>
      <c r="AX784" s="82">
        <v>0</v>
      </c>
      <c r="AY784" s="143">
        <f t="shared" si="76"/>
        <v>9941400</v>
      </c>
      <c r="AZ784" s="84">
        <f t="shared" si="77"/>
        <v>0</v>
      </c>
      <c r="BA784" s="85">
        <v>0</v>
      </c>
      <c r="BB784" s="81" t="s">
        <v>73</v>
      </c>
      <c r="BC784" s="72" t="s">
        <v>123</v>
      </c>
      <c r="BD784" s="289" t="s">
        <v>5048</v>
      </c>
      <c r="BE784" s="71" t="s">
        <v>65</v>
      </c>
      <c r="BF784" s="71" t="s">
        <v>65</v>
      </c>
    </row>
    <row r="785" spans="2:58" x14ac:dyDescent="0.25">
      <c r="B785" s="71">
        <v>2025</v>
      </c>
      <c r="C785" s="71">
        <v>891780111</v>
      </c>
      <c r="D785" s="71" t="s">
        <v>63</v>
      </c>
      <c r="E785" s="102" t="s">
        <v>5047</v>
      </c>
      <c r="F785" s="72" t="s">
        <v>5046</v>
      </c>
      <c r="G785" s="72">
        <v>0</v>
      </c>
      <c r="H785" s="72" t="s">
        <v>71</v>
      </c>
      <c r="I785" s="72" t="s">
        <v>2884</v>
      </c>
      <c r="J785" s="104" t="s">
        <v>81</v>
      </c>
      <c r="K785" s="75" t="s">
        <v>4360</v>
      </c>
      <c r="L785" s="76">
        <v>9941400</v>
      </c>
      <c r="M785" s="72" t="s">
        <v>66</v>
      </c>
      <c r="N785" s="75" t="s">
        <v>5045</v>
      </c>
      <c r="O785" s="75">
        <v>1119837915</v>
      </c>
      <c r="P785" s="75">
        <v>1707</v>
      </c>
      <c r="Q785" s="78">
        <v>45870</v>
      </c>
      <c r="R785" s="75">
        <v>7490134800</v>
      </c>
      <c r="S785" s="78">
        <v>45884</v>
      </c>
      <c r="T785" s="76">
        <v>9941400</v>
      </c>
      <c r="U785" s="76">
        <v>28266</v>
      </c>
      <c r="V785" s="72" t="s">
        <v>65</v>
      </c>
      <c r="W785" s="76">
        <v>1082939683</v>
      </c>
      <c r="X785" s="104" t="s">
        <v>2881</v>
      </c>
      <c r="Y785" s="78">
        <v>45884</v>
      </c>
      <c r="Z785" s="78">
        <v>45884</v>
      </c>
      <c r="AA785" s="78" t="s">
        <v>73</v>
      </c>
      <c r="AB785" s="78">
        <v>45991</v>
      </c>
      <c r="AC785" s="102">
        <f t="shared" si="72"/>
        <v>107</v>
      </c>
      <c r="AD785" s="72">
        <v>0</v>
      </c>
      <c r="AE785" s="76">
        <v>0</v>
      </c>
      <c r="AF785" s="72">
        <v>0</v>
      </c>
      <c r="AG785" s="79" t="s">
        <v>73</v>
      </c>
      <c r="AH785" s="102">
        <f t="shared" si="73"/>
        <v>0</v>
      </c>
      <c r="AI785" s="72">
        <v>0</v>
      </c>
      <c r="AJ785" s="76">
        <v>0</v>
      </c>
      <c r="AK785" s="72" t="s">
        <v>73</v>
      </c>
      <c r="AL785" s="80" t="s">
        <v>73</v>
      </c>
      <c r="AM785" s="72">
        <v>0</v>
      </c>
      <c r="AN785" s="80" t="s">
        <v>73</v>
      </c>
      <c r="AO785" s="80" t="s">
        <v>73</v>
      </c>
      <c r="AP785" s="80" t="s">
        <v>73</v>
      </c>
      <c r="AQ785" s="102">
        <f t="shared" si="74"/>
        <v>0</v>
      </c>
      <c r="AR785" s="102">
        <f t="shared" si="75"/>
        <v>9941400</v>
      </c>
      <c r="AS785" s="72" t="s">
        <v>319</v>
      </c>
      <c r="AT785" s="76">
        <v>0</v>
      </c>
      <c r="AU785" s="72" t="s">
        <v>319</v>
      </c>
      <c r="AV785" s="76">
        <v>0</v>
      </c>
      <c r="AW785" s="81" t="s">
        <v>73</v>
      </c>
      <c r="AX785" s="82">
        <v>0</v>
      </c>
      <c r="AY785" s="143">
        <f t="shared" si="76"/>
        <v>9941400</v>
      </c>
      <c r="AZ785" s="84">
        <f t="shared" si="77"/>
        <v>0</v>
      </c>
      <c r="BA785" s="85">
        <v>0</v>
      </c>
      <c r="BB785" s="81" t="s">
        <v>73</v>
      </c>
      <c r="BC785" s="72" t="s">
        <v>123</v>
      </c>
      <c r="BD785" s="289" t="s">
        <v>5044</v>
      </c>
      <c r="BE785" s="71" t="s">
        <v>65</v>
      </c>
      <c r="BF785" s="71" t="s">
        <v>65</v>
      </c>
    </row>
    <row r="786" spans="2:58" x14ac:dyDescent="0.25">
      <c r="B786" s="71">
        <v>2025</v>
      </c>
      <c r="C786" s="71">
        <v>891780111</v>
      </c>
      <c r="D786" s="71" t="s">
        <v>63</v>
      </c>
      <c r="E786" s="102" t="s">
        <v>5043</v>
      </c>
      <c r="F786" s="72" t="s">
        <v>5042</v>
      </c>
      <c r="G786" s="72">
        <v>0</v>
      </c>
      <c r="H786" s="72" t="s">
        <v>71</v>
      </c>
      <c r="I786" s="72" t="s">
        <v>2884</v>
      </c>
      <c r="J786" s="104" t="s">
        <v>81</v>
      </c>
      <c r="K786" s="75" t="s">
        <v>3758</v>
      </c>
      <c r="L786" s="76">
        <v>9941400</v>
      </c>
      <c r="M786" s="72" t="s">
        <v>66</v>
      </c>
      <c r="N786" s="75" t="s">
        <v>5041</v>
      </c>
      <c r="O786" s="75">
        <v>5174872</v>
      </c>
      <c r="P786" s="75">
        <v>1707</v>
      </c>
      <c r="Q786" s="78">
        <v>45870</v>
      </c>
      <c r="R786" s="75">
        <v>7490134800</v>
      </c>
      <c r="S786" s="78">
        <v>45884</v>
      </c>
      <c r="T786" s="76">
        <v>9941400</v>
      </c>
      <c r="U786" s="76">
        <v>28265</v>
      </c>
      <c r="V786" s="72" t="s">
        <v>65</v>
      </c>
      <c r="W786" s="76">
        <v>1082939683</v>
      </c>
      <c r="X786" s="104" t="s">
        <v>2881</v>
      </c>
      <c r="Y786" s="78">
        <v>45884</v>
      </c>
      <c r="Z786" s="78">
        <v>45884</v>
      </c>
      <c r="AA786" s="78" t="s">
        <v>73</v>
      </c>
      <c r="AB786" s="78">
        <v>45991</v>
      </c>
      <c r="AC786" s="102">
        <f t="shared" si="72"/>
        <v>107</v>
      </c>
      <c r="AD786" s="72">
        <v>0</v>
      </c>
      <c r="AE786" s="76">
        <v>0</v>
      </c>
      <c r="AF786" s="72">
        <v>0</v>
      </c>
      <c r="AG786" s="79" t="s">
        <v>73</v>
      </c>
      <c r="AH786" s="102">
        <f t="shared" si="73"/>
        <v>0</v>
      </c>
      <c r="AI786" s="72">
        <v>0</v>
      </c>
      <c r="AJ786" s="76">
        <v>0</v>
      </c>
      <c r="AK786" s="72" t="s">
        <v>73</v>
      </c>
      <c r="AL786" s="80" t="s">
        <v>73</v>
      </c>
      <c r="AM786" s="72">
        <v>0</v>
      </c>
      <c r="AN786" s="80" t="s">
        <v>73</v>
      </c>
      <c r="AO786" s="80" t="s">
        <v>73</v>
      </c>
      <c r="AP786" s="80" t="s">
        <v>73</v>
      </c>
      <c r="AQ786" s="102">
        <f t="shared" si="74"/>
        <v>0</v>
      </c>
      <c r="AR786" s="102">
        <f t="shared" si="75"/>
        <v>9941400</v>
      </c>
      <c r="AS786" s="72" t="s">
        <v>319</v>
      </c>
      <c r="AT786" s="76">
        <v>0</v>
      </c>
      <c r="AU786" s="72" t="s">
        <v>319</v>
      </c>
      <c r="AV786" s="76">
        <v>0</v>
      </c>
      <c r="AW786" s="81" t="s">
        <v>73</v>
      </c>
      <c r="AX786" s="82">
        <v>0</v>
      </c>
      <c r="AY786" s="143">
        <f t="shared" si="76"/>
        <v>9941400</v>
      </c>
      <c r="AZ786" s="84">
        <f t="shared" si="77"/>
        <v>0</v>
      </c>
      <c r="BA786" s="85">
        <v>0</v>
      </c>
      <c r="BB786" s="81" t="s">
        <v>73</v>
      </c>
      <c r="BC786" s="72" t="s">
        <v>123</v>
      </c>
      <c r="BD786" s="289" t="s">
        <v>5040</v>
      </c>
      <c r="BE786" s="71" t="s">
        <v>65</v>
      </c>
      <c r="BF786" s="71" t="s">
        <v>65</v>
      </c>
    </row>
    <row r="787" spans="2:58" x14ac:dyDescent="0.25">
      <c r="B787" s="71">
        <v>2025</v>
      </c>
      <c r="C787" s="71">
        <v>891780111</v>
      </c>
      <c r="D787" s="71" t="s">
        <v>63</v>
      </c>
      <c r="E787" s="102" t="s">
        <v>5039</v>
      </c>
      <c r="F787" s="72" t="s">
        <v>5038</v>
      </c>
      <c r="G787" s="72">
        <v>0</v>
      </c>
      <c r="H787" s="72" t="s">
        <v>71</v>
      </c>
      <c r="I787" s="72" t="s">
        <v>2884</v>
      </c>
      <c r="J787" s="104" t="s">
        <v>81</v>
      </c>
      <c r="K787" s="102" t="s">
        <v>5037</v>
      </c>
      <c r="L787" s="76">
        <v>9941400</v>
      </c>
      <c r="M787" s="72" t="s">
        <v>66</v>
      </c>
      <c r="N787" s="75" t="s">
        <v>5036</v>
      </c>
      <c r="O787" s="75">
        <v>5031597</v>
      </c>
      <c r="P787" s="75">
        <v>1707</v>
      </c>
      <c r="Q787" s="78">
        <v>45870</v>
      </c>
      <c r="R787" s="75">
        <v>7490134800</v>
      </c>
      <c r="S787" s="78">
        <v>45884</v>
      </c>
      <c r="T787" s="76">
        <v>9941400</v>
      </c>
      <c r="U787" s="76">
        <v>28264</v>
      </c>
      <c r="V787" s="72" t="s">
        <v>65</v>
      </c>
      <c r="W787" s="76">
        <v>1082939683</v>
      </c>
      <c r="X787" s="104" t="s">
        <v>2881</v>
      </c>
      <c r="Y787" s="78">
        <v>45884</v>
      </c>
      <c r="Z787" s="78">
        <v>45884</v>
      </c>
      <c r="AA787" s="78" t="s">
        <v>73</v>
      </c>
      <c r="AB787" s="78">
        <v>45991</v>
      </c>
      <c r="AC787" s="102">
        <f t="shared" si="72"/>
        <v>107</v>
      </c>
      <c r="AD787" s="72">
        <v>0</v>
      </c>
      <c r="AE787" s="76">
        <v>0</v>
      </c>
      <c r="AF787" s="72">
        <v>0</v>
      </c>
      <c r="AG787" s="79" t="s">
        <v>73</v>
      </c>
      <c r="AH787" s="102">
        <f t="shared" si="73"/>
        <v>0</v>
      </c>
      <c r="AI787" s="72">
        <v>0</v>
      </c>
      <c r="AJ787" s="76">
        <v>0</v>
      </c>
      <c r="AK787" s="72" t="s">
        <v>73</v>
      </c>
      <c r="AL787" s="80" t="s">
        <v>73</v>
      </c>
      <c r="AM787" s="72">
        <v>0</v>
      </c>
      <c r="AN787" s="80" t="s">
        <v>73</v>
      </c>
      <c r="AO787" s="80" t="s">
        <v>73</v>
      </c>
      <c r="AP787" s="80" t="s">
        <v>73</v>
      </c>
      <c r="AQ787" s="102">
        <f t="shared" si="74"/>
        <v>0</v>
      </c>
      <c r="AR787" s="102">
        <f t="shared" si="75"/>
        <v>9941400</v>
      </c>
      <c r="AS787" s="72" t="s">
        <v>319</v>
      </c>
      <c r="AT787" s="76">
        <v>0</v>
      </c>
      <c r="AU787" s="72" t="s">
        <v>319</v>
      </c>
      <c r="AV787" s="76">
        <v>0</v>
      </c>
      <c r="AW787" s="81" t="s">
        <v>73</v>
      </c>
      <c r="AX787" s="82">
        <v>0</v>
      </c>
      <c r="AY787" s="143">
        <f t="shared" si="76"/>
        <v>9941400</v>
      </c>
      <c r="AZ787" s="84">
        <f t="shared" si="77"/>
        <v>0</v>
      </c>
      <c r="BA787" s="85">
        <v>0</v>
      </c>
      <c r="BB787" s="81" t="s">
        <v>73</v>
      </c>
      <c r="BC787" s="72" t="s">
        <v>123</v>
      </c>
      <c r="BD787" s="230" t="s">
        <v>5035</v>
      </c>
      <c r="BE787" s="71" t="s">
        <v>65</v>
      </c>
      <c r="BF787" s="71" t="s">
        <v>65</v>
      </c>
    </row>
    <row r="788" spans="2:58" x14ac:dyDescent="0.25">
      <c r="B788" s="71">
        <v>2025</v>
      </c>
      <c r="C788" s="71">
        <v>891780111</v>
      </c>
      <c r="D788" s="71" t="s">
        <v>63</v>
      </c>
      <c r="E788" s="102" t="s">
        <v>5034</v>
      </c>
      <c r="F788" s="72" t="s">
        <v>5033</v>
      </c>
      <c r="G788" s="72">
        <v>0</v>
      </c>
      <c r="H788" s="72" t="s">
        <v>71</v>
      </c>
      <c r="I788" s="72" t="s">
        <v>2884</v>
      </c>
      <c r="J788" s="104" t="s">
        <v>81</v>
      </c>
      <c r="K788" s="75" t="s">
        <v>4360</v>
      </c>
      <c r="L788" s="76">
        <v>9941400</v>
      </c>
      <c r="M788" s="72" t="s">
        <v>66</v>
      </c>
      <c r="N788" s="75" t="s">
        <v>5032</v>
      </c>
      <c r="O788" s="75">
        <v>1124001955</v>
      </c>
      <c r="P788" s="75">
        <v>1707</v>
      </c>
      <c r="Q788" s="78">
        <v>45870</v>
      </c>
      <c r="R788" s="75">
        <v>7490134800</v>
      </c>
      <c r="S788" s="78">
        <v>45884</v>
      </c>
      <c r="T788" s="76">
        <v>9941400</v>
      </c>
      <c r="U788" s="76">
        <v>28263</v>
      </c>
      <c r="V788" s="72" t="s">
        <v>65</v>
      </c>
      <c r="W788" s="76">
        <v>1082939683</v>
      </c>
      <c r="X788" s="104" t="s">
        <v>2881</v>
      </c>
      <c r="Y788" s="78">
        <v>45884</v>
      </c>
      <c r="Z788" s="78">
        <v>45884</v>
      </c>
      <c r="AA788" s="78" t="s">
        <v>73</v>
      </c>
      <c r="AB788" s="78">
        <v>45991</v>
      </c>
      <c r="AC788" s="102">
        <f t="shared" si="72"/>
        <v>107</v>
      </c>
      <c r="AD788" s="72">
        <v>0</v>
      </c>
      <c r="AE788" s="76">
        <v>0</v>
      </c>
      <c r="AF788" s="72">
        <v>0</v>
      </c>
      <c r="AG788" s="79" t="s">
        <v>73</v>
      </c>
      <c r="AH788" s="102">
        <f t="shared" si="73"/>
        <v>0</v>
      </c>
      <c r="AI788" s="72">
        <v>0</v>
      </c>
      <c r="AJ788" s="76">
        <v>0</v>
      </c>
      <c r="AK788" s="72" t="s">
        <v>73</v>
      </c>
      <c r="AL788" s="80" t="s">
        <v>73</v>
      </c>
      <c r="AM788" s="72">
        <v>0</v>
      </c>
      <c r="AN788" s="80" t="s">
        <v>73</v>
      </c>
      <c r="AO788" s="80" t="s">
        <v>73</v>
      </c>
      <c r="AP788" s="80" t="s">
        <v>73</v>
      </c>
      <c r="AQ788" s="102">
        <f t="shared" si="74"/>
        <v>0</v>
      </c>
      <c r="AR788" s="102">
        <f t="shared" si="75"/>
        <v>9941400</v>
      </c>
      <c r="AS788" s="72" t="s">
        <v>319</v>
      </c>
      <c r="AT788" s="76">
        <v>0</v>
      </c>
      <c r="AU788" s="72" t="s">
        <v>319</v>
      </c>
      <c r="AV788" s="76">
        <v>0</v>
      </c>
      <c r="AW788" s="81" t="s">
        <v>73</v>
      </c>
      <c r="AX788" s="82">
        <v>0</v>
      </c>
      <c r="AY788" s="143">
        <f t="shared" si="76"/>
        <v>9941400</v>
      </c>
      <c r="AZ788" s="84">
        <f t="shared" si="77"/>
        <v>0</v>
      </c>
      <c r="BA788" s="85">
        <v>0</v>
      </c>
      <c r="BB788" s="81" t="s">
        <v>73</v>
      </c>
      <c r="BC788" s="72" t="s">
        <v>123</v>
      </c>
      <c r="BD788" s="289" t="s">
        <v>5031</v>
      </c>
      <c r="BE788" s="71" t="s">
        <v>65</v>
      </c>
      <c r="BF788" s="71" t="s">
        <v>65</v>
      </c>
    </row>
    <row r="789" spans="2:58" x14ac:dyDescent="0.25">
      <c r="B789" s="71">
        <v>2025</v>
      </c>
      <c r="C789" s="71">
        <v>891780111</v>
      </c>
      <c r="D789" s="71" t="s">
        <v>63</v>
      </c>
      <c r="E789" s="102" t="s">
        <v>5030</v>
      </c>
      <c r="F789" s="72" t="s">
        <v>5029</v>
      </c>
      <c r="G789" s="72">
        <v>0</v>
      </c>
      <c r="H789" s="72" t="s">
        <v>71</v>
      </c>
      <c r="I789" s="72" t="s">
        <v>2884</v>
      </c>
      <c r="J789" s="104" t="s">
        <v>81</v>
      </c>
      <c r="K789" s="75" t="s">
        <v>4650</v>
      </c>
      <c r="L789" s="76">
        <v>9941400</v>
      </c>
      <c r="M789" s="72" t="s">
        <v>66</v>
      </c>
      <c r="N789" s="75" t="s">
        <v>5028</v>
      </c>
      <c r="O789" s="75">
        <v>1002094463</v>
      </c>
      <c r="P789" s="75">
        <v>1707</v>
      </c>
      <c r="Q789" s="78">
        <v>45870</v>
      </c>
      <c r="R789" s="75">
        <v>7490134800</v>
      </c>
      <c r="S789" s="78">
        <v>45884</v>
      </c>
      <c r="T789" s="76">
        <v>9941400</v>
      </c>
      <c r="U789" s="76">
        <v>28249</v>
      </c>
      <c r="V789" s="72" t="s">
        <v>65</v>
      </c>
      <c r="W789" s="76">
        <v>1082939683</v>
      </c>
      <c r="X789" s="104" t="s">
        <v>2881</v>
      </c>
      <c r="Y789" s="78">
        <v>45884</v>
      </c>
      <c r="Z789" s="78">
        <v>45884</v>
      </c>
      <c r="AA789" s="78" t="s">
        <v>73</v>
      </c>
      <c r="AB789" s="78">
        <v>45991</v>
      </c>
      <c r="AC789" s="102">
        <f t="shared" si="72"/>
        <v>107</v>
      </c>
      <c r="AD789" s="72">
        <v>0</v>
      </c>
      <c r="AE789" s="76">
        <v>0</v>
      </c>
      <c r="AF789" s="72">
        <v>0</v>
      </c>
      <c r="AG789" s="79" t="s">
        <v>73</v>
      </c>
      <c r="AH789" s="102">
        <f t="shared" si="73"/>
        <v>0</v>
      </c>
      <c r="AI789" s="72">
        <v>0</v>
      </c>
      <c r="AJ789" s="76">
        <v>0</v>
      </c>
      <c r="AK789" s="72" t="s">
        <v>73</v>
      </c>
      <c r="AL789" s="80" t="s">
        <v>73</v>
      </c>
      <c r="AM789" s="72">
        <v>0</v>
      </c>
      <c r="AN789" s="80" t="s">
        <v>73</v>
      </c>
      <c r="AO789" s="80" t="s">
        <v>73</v>
      </c>
      <c r="AP789" s="80" t="s">
        <v>73</v>
      </c>
      <c r="AQ789" s="102">
        <f t="shared" si="74"/>
        <v>0</v>
      </c>
      <c r="AR789" s="102">
        <f t="shared" si="75"/>
        <v>9941400</v>
      </c>
      <c r="AS789" s="72" t="s">
        <v>319</v>
      </c>
      <c r="AT789" s="76">
        <v>0</v>
      </c>
      <c r="AU789" s="72" t="s">
        <v>319</v>
      </c>
      <c r="AV789" s="76">
        <v>0</v>
      </c>
      <c r="AW789" s="81" t="s">
        <v>73</v>
      </c>
      <c r="AX789" s="82">
        <v>0</v>
      </c>
      <c r="AY789" s="143">
        <f t="shared" si="76"/>
        <v>9941400</v>
      </c>
      <c r="AZ789" s="84">
        <f t="shared" si="77"/>
        <v>0</v>
      </c>
      <c r="BA789" s="85">
        <v>0</v>
      </c>
      <c r="BB789" s="81" t="s">
        <v>73</v>
      </c>
      <c r="BC789" s="72" t="s">
        <v>123</v>
      </c>
      <c r="BD789" s="289" t="s">
        <v>5027</v>
      </c>
      <c r="BE789" s="71" t="s">
        <v>65</v>
      </c>
      <c r="BF789" s="71" t="s">
        <v>65</v>
      </c>
    </row>
    <row r="790" spans="2:58" x14ac:dyDescent="0.25">
      <c r="B790" s="71">
        <v>2025</v>
      </c>
      <c r="C790" s="71">
        <v>891780111</v>
      </c>
      <c r="D790" s="71" t="s">
        <v>63</v>
      </c>
      <c r="E790" s="102" t="s">
        <v>5026</v>
      </c>
      <c r="F790" s="72" t="s">
        <v>5025</v>
      </c>
      <c r="G790" s="72">
        <v>0</v>
      </c>
      <c r="H790" s="72" t="s">
        <v>71</v>
      </c>
      <c r="I790" s="72" t="s">
        <v>2884</v>
      </c>
      <c r="J790" s="104" t="s">
        <v>81</v>
      </c>
      <c r="K790" s="102" t="s">
        <v>5024</v>
      </c>
      <c r="L790" s="76">
        <v>9941400</v>
      </c>
      <c r="M790" s="72" t="s">
        <v>66</v>
      </c>
      <c r="N790" s="75" t="s">
        <v>5023</v>
      </c>
      <c r="O790" s="75">
        <v>1049022248</v>
      </c>
      <c r="P790" s="75">
        <v>1707</v>
      </c>
      <c r="Q790" s="78">
        <v>45870</v>
      </c>
      <c r="R790" s="75">
        <v>7490134800</v>
      </c>
      <c r="S790" s="78">
        <v>45888</v>
      </c>
      <c r="T790" s="76">
        <v>9941400</v>
      </c>
      <c r="U790" s="76">
        <v>28262</v>
      </c>
      <c r="V790" s="72" t="s">
        <v>65</v>
      </c>
      <c r="W790" s="76">
        <v>1082939683</v>
      </c>
      <c r="X790" s="104" t="s">
        <v>2881</v>
      </c>
      <c r="Y790" s="78">
        <v>45884</v>
      </c>
      <c r="Z790" s="78">
        <v>45884</v>
      </c>
      <c r="AA790" s="78" t="s">
        <v>73</v>
      </c>
      <c r="AB790" s="78">
        <v>45991</v>
      </c>
      <c r="AC790" s="102">
        <f t="shared" si="72"/>
        <v>107</v>
      </c>
      <c r="AD790" s="72">
        <v>0</v>
      </c>
      <c r="AE790" s="76">
        <v>0</v>
      </c>
      <c r="AF790" s="72">
        <v>0</v>
      </c>
      <c r="AG790" s="79" t="s">
        <v>73</v>
      </c>
      <c r="AH790" s="102">
        <f t="shared" si="73"/>
        <v>0</v>
      </c>
      <c r="AI790" s="72">
        <v>0</v>
      </c>
      <c r="AJ790" s="76">
        <v>0</v>
      </c>
      <c r="AK790" s="72" t="s">
        <v>73</v>
      </c>
      <c r="AL790" s="80" t="s">
        <v>73</v>
      </c>
      <c r="AM790" s="72">
        <v>0</v>
      </c>
      <c r="AN790" s="80" t="s">
        <v>73</v>
      </c>
      <c r="AO790" s="80" t="s">
        <v>73</v>
      </c>
      <c r="AP790" s="80" t="s">
        <v>73</v>
      </c>
      <c r="AQ790" s="102">
        <f t="shared" si="74"/>
        <v>0</v>
      </c>
      <c r="AR790" s="102">
        <f t="shared" si="75"/>
        <v>9941400</v>
      </c>
      <c r="AS790" s="72" t="s">
        <v>319</v>
      </c>
      <c r="AT790" s="76">
        <v>0</v>
      </c>
      <c r="AU790" s="72" t="s">
        <v>319</v>
      </c>
      <c r="AV790" s="76">
        <v>0</v>
      </c>
      <c r="AW790" s="81" t="s">
        <v>73</v>
      </c>
      <c r="AX790" s="82">
        <v>0</v>
      </c>
      <c r="AY790" s="143">
        <f t="shared" si="76"/>
        <v>9941400</v>
      </c>
      <c r="AZ790" s="84">
        <f t="shared" si="77"/>
        <v>0</v>
      </c>
      <c r="BA790" s="85">
        <v>0</v>
      </c>
      <c r="BB790" s="81" t="s">
        <v>73</v>
      </c>
      <c r="BC790" s="72" t="s">
        <v>123</v>
      </c>
      <c r="BD790" s="230" t="s">
        <v>5022</v>
      </c>
      <c r="BE790" s="71" t="s">
        <v>65</v>
      </c>
      <c r="BF790" s="71" t="s">
        <v>65</v>
      </c>
    </row>
    <row r="791" spans="2:58" x14ac:dyDescent="0.25">
      <c r="B791" s="71">
        <v>2025</v>
      </c>
      <c r="C791" s="71">
        <v>891780111</v>
      </c>
      <c r="D791" s="71" t="s">
        <v>63</v>
      </c>
      <c r="E791" s="102" t="s">
        <v>5021</v>
      </c>
      <c r="F791" s="72" t="s">
        <v>5020</v>
      </c>
      <c r="G791" s="72">
        <v>0</v>
      </c>
      <c r="H791" s="72" t="s">
        <v>71</v>
      </c>
      <c r="I791" s="72" t="s">
        <v>2884</v>
      </c>
      <c r="J791" s="104" t="s">
        <v>81</v>
      </c>
      <c r="K791" s="75" t="s">
        <v>4107</v>
      </c>
      <c r="L791" s="76">
        <v>9941400</v>
      </c>
      <c r="M791" s="72" t="s">
        <v>66</v>
      </c>
      <c r="N791" s="75" t="s">
        <v>5019</v>
      </c>
      <c r="O791" s="75">
        <v>72200869</v>
      </c>
      <c r="P791" s="75">
        <v>1707</v>
      </c>
      <c r="Q791" s="78">
        <v>45870</v>
      </c>
      <c r="R791" s="75">
        <v>7490134800</v>
      </c>
      <c r="S791" s="78">
        <v>45888</v>
      </c>
      <c r="T791" s="76">
        <v>9941400</v>
      </c>
      <c r="U791" s="76">
        <v>28401</v>
      </c>
      <c r="V791" s="72" t="s">
        <v>65</v>
      </c>
      <c r="W791" s="76">
        <v>1082939683</v>
      </c>
      <c r="X791" s="104" t="s">
        <v>2881</v>
      </c>
      <c r="Y791" s="78">
        <v>45884</v>
      </c>
      <c r="Z791" s="78">
        <v>45888</v>
      </c>
      <c r="AA791" s="78" t="s">
        <v>73</v>
      </c>
      <c r="AB791" s="78">
        <v>45991</v>
      </c>
      <c r="AC791" s="102">
        <f t="shared" si="72"/>
        <v>103</v>
      </c>
      <c r="AD791" s="72">
        <v>0</v>
      </c>
      <c r="AE791" s="76">
        <v>0</v>
      </c>
      <c r="AF791" s="72">
        <v>0</v>
      </c>
      <c r="AG791" s="79" t="s">
        <v>73</v>
      </c>
      <c r="AH791" s="102">
        <f t="shared" si="73"/>
        <v>0</v>
      </c>
      <c r="AI791" s="72">
        <v>0</v>
      </c>
      <c r="AJ791" s="76">
        <v>0</v>
      </c>
      <c r="AK791" s="72" t="s">
        <v>73</v>
      </c>
      <c r="AL791" s="80" t="s">
        <v>73</v>
      </c>
      <c r="AM791" s="72">
        <v>0</v>
      </c>
      <c r="AN791" s="80" t="s">
        <v>73</v>
      </c>
      <c r="AO791" s="80" t="s">
        <v>73</v>
      </c>
      <c r="AP791" s="80" t="s">
        <v>73</v>
      </c>
      <c r="AQ791" s="102">
        <f t="shared" si="74"/>
        <v>0</v>
      </c>
      <c r="AR791" s="102">
        <f t="shared" si="75"/>
        <v>9941400</v>
      </c>
      <c r="AS791" s="72" t="s">
        <v>319</v>
      </c>
      <c r="AT791" s="76">
        <v>0</v>
      </c>
      <c r="AU791" s="72" t="s">
        <v>319</v>
      </c>
      <c r="AV791" s="76">
        <v>0</v>
      </c>
      <c r="AW791" s="81" t="s">
        <v>73</v>
      </c>
      <c r="AX791" s="82">
        <v>0</v>
      </c>
      <c r="AY791" s="143">
        <f t="shared" si="76"/>
        <v>9941400</v>
      </c>
      <c r="AZ791" s="84">
        <f t="shared" si="77"/>
        <v>0</v>
      </c>
      <c r="BA791" s="85">
        <v>0</v>
      </c>
      <c r="BB791" s="81" t="s">
        <v>73</v>
      </c>
      <c r="BC791" s="72" t="s">
        <v>123</v>
      </c>
      <c r="BD791" s="289" t="s">
        <v>5018</v>
      </c>
      <c r="BE791" s="71" t="s">
        <v>65</v>
      </c>
      <c r="BF791" s="71" t="s">
        <v>65</v>
      </c>
    </row>
    <row r="792" spans="2:58" x14ac:dyDescent="0.25">
      <c r="B792" s="71">
        <v>2025</v>
      </c>
      <c r="C792" s="71">
        <v>891780111</v>
      </c>
      <c r="D792" s="71" t="s">
        <v>63</v>
      </c>
      <c r="E792" s="102" t="s">
        <v>5017</v>
      </c>
      <c r="F792" s="72" t="s">
        <v>5016</v>
      </c>
      <c r="G792" s="72">
        <v>0</v>
      </c>
      <c r="H792" s="72" t="s">
        <v>71</v>
      </c>
      <c r="I792" s="72" t="s">
        <v>2884</v>
      </c>
      <c r="J792" s="104" t="s">
        <v>81</v>
      </c>
      <c r="K792" s="102" t="s">
        <v>3116</v>
      </c>
      <c r="L792" s="76">
        <v>9941400</v>
      </c>
      <c r="M792" s="72" t="s">
        <v>66</v>
      </c>
      <c r="N792" s="75" t="s">
        <v>5015</v>
      </c>
      <c r="O792" s="75">
        <v>1047457618</v>
      </c>
      <c r="P792" s="75">
        <v>1707</v>
      </c>
      <c r="Q792" s="78">
        <v>45870</v>
      </c>
      <c r="R792" s="75">
        <v>7490134800</v>
      </c>
      <c r="S792" s="78">
        <v>45884</v>
      </c>
      <c r="T792" s="76">
        <v>9941400</v>
      </c>
      <c r="U792" s="76">
        <v>28261</v>
      </c>
      <c r="V792" s="72" t="s">
        <v>65</v>
      </c>
      <c r="W792" s="76">
        <v>1082939683</v>
      </c>
      <c r="X792" s="104" t="s">
        <v>2881</v>
      </c>
      <c r="Y792" s="78">
        <v>45884</v>
      </c>
      <c r="Z792" s="78">
        <v>45884</v>
      </c>
      <c r="AA792" s="78" t="s">
        <v>73</v>
      </c>
      <c r="AB792" s="78">
        <v>45991</v>
      </c>
      <c r="AC792" s="102">
        <f t="shared" si="72"/>
        <v>107</v>
      </c>
      <c r="AD792" s="72">
        <v>0</v>
      </c>
      <c r="AE792" s="76">
        <v>0</v>
      </c>
      <c r="AF792" s="72">
        <v>0</v>
      </c>
      <c r="AG792" s="79" t="s">
        <v>73</v>
      </c>
      <c r="AH792" s="102">
        <f t="shared" si="73"/>
        <v>0</v>
      </c>
      <c r="AI792" s="72">
        <v>0</v>
      </c>
      <c r="AJ792" s="76">
        <v>0</v>
      </c>
      <c r="AK792" s="72" t="s">
        <v>73</v>
      </c>
      <c r="AL792" s="80" t="s">
        <v>73</v>
      </c>
      <c r="AM792" s="72">
        <v>0</v>
      </c>
      <c r="AN792" s="80" t="s">
        <v>73</v>
      </c>
      <c r="AO792" s="80" t="s">
        <v>73</v>
      </c>
      <c r="AP792" s="80" t="s">
        <v>73</v>
      </c>
      <c r="AQ792" s="102">
        <f t="shared" si="74"/>
        <v>0</v>
      </c>
      <c r="AR792" s="102">
        <f t="shared" si="75"/>
        <v>9941400</v>
      </c>
      <c r="AS792" s="72" t="s">
        <v>319</v>
      </c>
      <c r="AT792" s="76">
        <v>0</v>
      </c>
      <c r="AU792" s="72" t="s">
        <v>319</v>
      </c>
      <c r="AV792" s="76">
        <v>0</v>
      </c>
      <c r="AW792" s="81" t="s">
        <v>73</v>
      </c>
      <c r="AX792" s="82">
        <v>0</v>
      </c>
      <c r="AY792" s="143">
        <f t="shared" si="76"/>
        <v>9941400</v>
      </c>
      <c r="AZ792" s="84">
        <f t="shared" si="77"/>
        <v>0</v>
      </c>
      <c r="BA792" s="85">
        <v>0</v>
      </c>
      <c r="BB792" s="81" t="s">
        <v>73</v>
      </c>
      <c r="BC792" s="72" t="s">
        <v>123</v>
      </c>
      <c r="BD792" s="230" t="s">
        <v>5014</v>
      </c>
      <c r="BE792" s="71" t="s">
        <v>65</v>
      </c>
      <c r="BF792" s="71" t="s">
        <v>65</v>
      </c>
    </row>
    <row r="793" spans="2:58" x14ac:dyDescent="0.25">
      <c r="B793" s="71">
        <v>2025</v>
      </c>
      <c r="C793" s="71">
        <v>891780111</v>
      </c>
      <c r="D793" s="71" t="s">
        <v>63</v>
      </c>
      <c r="E793" s="102" t="s">
        <v>5013</v>
      </c>
      <c r="F793" s="72" t="s">
        <v>5012</v>
      </c>
      <c r="G793" s="72">
        <v>0</v>
      </c>
      <c r="H793" s="72" t="s">
        <v>71</v>
      </c>
      <c r="I793" s="72" t="s">
        <v>2884</v>
      </c>
      <c r="J793" s="104" t="s">
        <v>81</v>
      </c>
      <c r="K793" s="75" t="s">
        <v>5011</v>
      </c>
      <c r="L793" s="76">
        <v>9941400</v>
      </c>
      <c r="M793" s="72" t="s">
        <v>66</v>
      </c>
      <c r="N793" s="75" t="s">
        <v>5010</v>
      </c>
      <c r="O793" s="75">
        <v>1081000847</v>
      </c>
      <c r="P793" s="75">
        <v>1707</v>
      </c>
      <c r="Q793" s="78">
        <v>45870</v>
      </c>
      <c r="R793" s="75">
        <v>7490134800</v>
      </c>
      <c r="S793" s="78">
        <v>45884</v>
      </c>
      <c r="T793" s="76">
        <v>9941400</v>
      </c>
      <c r="U793" s="76">
        <v>28260</v>
      </c>
      <c r="V793" s="72" t="s">
        <v>65</v>
      </c>
      <c r="W793" s="76">
        <v>1082939683</v>
      </c>
      <c r="X793" s="104" t="s">
        <v>2881</v>
      </c>
      <c r="Y793" s="78">
        <v>45884</v>
      </c>
      <c r="Z793" s="78">
        <v>45884</v>
      </c>
      <c r="AA793" s="78" t="s">
        <v>73</v>
      </c>
      <c r="AB793" s="78">
        <v>45991</v>
      </c>
      <c r="AC793" s="102">
        <f t="shared" si="72"/>
        <v>107</v>
      </c>
      <c r="AD793" s="72">
        <v>0</v>
      </c>
      <c r="AE793" s="76">
        <v>0</v>
      </c>
      <c r="AF793" s="72">
        <v>0</v>
      </c>
      <c r="AG793" s="79" t="s">
        <v>73</v>
      </c>
      <c r="AH793" s="102">
        <f t="shared" si="73"/>
        <v>0</v>
      </c>
      <c r="AI793" s="72">
        <v>0</v>
      </c>
      <c r="AJ793" s="76">
        <v>0</v>
      </c>
      <c r="AK793" s="72" t="s">
        <v>73</v>
      </c>
      <c r="AL793" s="80" t="s">
        <v>73</v>
      </c>
      <c r="AM793" s="72">
        <v>0</v>
      </c>
      <c r="AN793" s="80" t="s">
        <v>73</v>
      </c>
      <c r="AO793" s="80" t="s">
        <v>73</v>
      </c>
      <c r="AP793" s="80" t="s">
        <v>73</v>
      </c>
      <c r="AQ793" s="102">
        <f t="shared" si="74"/>
        <v>0</v>
      </c>
      <c r="AR793" s="102">
        <f t="shared" si="75"/>
        <v>9941400</v>
      </c>
      <c r="AS793" s="72" t="s">
        <v>319</v>
      </c>
      <c r="AT793" s="76">
        <v>0</v>
      </c>
      <c r="AU793" s="72" t="s">
        <v>319</v>
      </c>
      <c r="AV793" s="76">
        <v>0</v>
      </c>
      <c r="AW793" s="81" t="s">
        <v>73</v>
      </c>
      <c r="AX793" s="82">
        <v>0</v>
      </c>
      <c r="AY793" s="143">
        <f t="shared" si="76"/>
        <v>9941400</v>
      </c>
      <c r="AZ793" s="84">
        <f t="shared" si="77"/>
        <v>0</v>
      </c>
      <c r="BA793" s="85">
        <v>0</v>
      </c>
      <c r="BB793" s="81" t="s">
        <v>73</v>
      </c>
      <c r="BC793" s="72" t="s">
        <v>123</v>
      </c>
      <c r="BD793" s="289" t="s">
        <v>5009</v>
      </c>
      <c r="BE793" s="71" t="s">
        <v>65</v>
      </c>
      <c r="BF793" s="71" t="s">
        <v>65</v>
      </c>
    </row>
    <row r="794" spans="2:58" x14ac:dyDescent="0.25">
      <c r="B794" s="71">
        <v>2025</v>
      </c>
      <c r="C794" s="71">
        <v>891780111</v>
      </c>
      <c r="D794" s="71" t="s">
        <v>63</v>
      </c>
      <c r="E794" s="102" t="s">
        <v>5008</v>
      </c>
      <c r="F794" s="72" t="s">
        <v>5007</v>
      </c>
      <c r="G794" s="72">
        <v>0</v>
      </c>
      <c r="H794" s="72" t="s">
        <v>71</v>
      </c>
      <c r="I794" s="72" t="s">
        <v>2884</v>
      </c>
      <c r="J794" s="104" t="s">
        <v>81</v>
      </c>
      <c r="K794" s="102" t="s">
        <v>3116</v>
      </c>
      <c r="L794" s="76">
        <v>9941400</v>
      </c>
      <c r="M794" s="72" t="s">
        <v>66</v>
      </c>
      <c r="N794" s="75" t="s">
        <v>5006</v>
      </c>
      <c r="O794" s="75">
        <v>7675618</v>
      </c>
      <c r="P794" s="75">
        <v>1707</v>
      </c>
      <c r="Q794" s="78">
        <v>45870</v>
      </c>
      <c r="R794" s="75">
        <v>7490134800</v>
      </c>
      <c r="S794" s="78">
        <v>45884</v>
      </c>
      <c r="T794" s="76">
        <v>9941400</v>
      </c>
      <c r="U794" s="76">
        <v>28259</v>
      </c>
      <c r="V794" s="72" t="s">
        <v>65</v>
      </c>
      <c r="W794" s="76">
        <v>1082939683</v>
      </c>
      <c r="X794" s="104" t="s">
        <v>2881</v>
      </c>
      <c r="Y794" s="78">
        <v>45884</v>
      </c>
      <c r="Z794" s="78">
        <v>45884</v>
      </c>
      <c r="AA794" s="78" t="s">
        <v>73</v>
      </c>
      <c r="AB794" s="78">
        <v>45991</v>
      </c>
      <c r="AC794" s="102">
        <f t="shared" si="72"/>
        <v>107</v>
      </c>
      <c r="AD794" s="72">
        <v>0</v>
      </c>
      <c r="AE794" s="76">
        <v>0</v>
      </c>
      <c r="AF794" s="72">
        <v>0</v>
      </c>
      <c r="AG794" s="79" t="s">
        <v>73</v>
      </c>
      <c r="AH794" s="102">
        <f t="shared" si="73"/>
        <v>0</v>
      </c>
      <c r="AI794" s="72">
        <v>0</v>
      </c>
      <c r="AJ794" s="76">
        <v>0</v>
      </c>
      <c r="AK794" s="72" t="s">
        <v>73</v>
      </c>
      <c r="AL794" s="80" t="s">
        <v>73</v>
      </c>
      <c r="AM794" s="72">
        <v>0</v>
      </c>
      <c r="AN794" s="80" t="s">
        <v>73</v>
      </c>
      <c r="AO794" s="80" t="s">
        <v>73</v>
      </c>
      <c r="AP794" s="80" t="s">
        <v>73</v>
      </c>
      <c r="AQ794" s="102">
        <f t="shared" si="74"/>
        <v>0</v>
      </c>
      <c r="AR794" s="102">
        <f t="shared" si="75"/>
        <v>9941400</v>
      </c>
      <c r="AS794" s="72" t="s">
        <v>319</v>
      </c>
      <c r="AT794" s="76">
        <v>0</v>
      </c>
      <c r="AU794" s="72" t="s">
        <v>319</v>
      </c>
      <c r="AV794" s="76">
        <v>0</v>
      </c>
      <c r="AW794" s="81" t="s">
        <v>73</v>
      </c>
      <c r="AX794" s="82">
        <v>0</v>
      </c>
      <c r="AY794" s="143">
        <f t="shared" si="76"/>
        <v>9941400</v>
      </c>
      <c r="AZ794" s="84">
        <f t="shared" si="77"/>
        <v>0</v>
      </c>
      <c r="BA794" s="85">
        <v>0</v>
      </c>
      <c r="BB794" s="81" t="s">
        <v>73</v>
      </c>
      <c r="BC794" s="72" t="s">
        <v>123</v>
      </c>
      <c r="BD794" s="230" t="s">
        <v>5005</v>
      </c>
      <c r="BE794" s="71" t="s">
        <v>65</v>
      </c>
      <c r="BF794" s="71" t="s">
        <v>65</v>
      </c>
    </row>
    <row r="795" spans="2:58" x14ac:dyDescent="0.25">
      <c r="B795" s="71">
        <v>2025</v>
      </c>
      <c r="C795" s="71">
        <v>891780111</v>
      </c>
      <c r="D795" s="71" t="s">
        <v>63</v>
      </c>
      <c r="E795" s="102" t="s">
        <v>5004</v>
      </c>
      <c r="F795" s="72" t="s">
        <v>5003</v>
      </c>
      <c r="G795" s="72">
        <v>0</v>
      </c>
      <c r="H795" s="72" t="s">
        <v>71</v>
      </c>
      <c r="I795" s="72" t="s">
        <v>2884</v>
      </c>
      <c r="J795" s="104" t="s">
        <v>81</v>
      </c>
      <c r="K795" s="75" t="s">
        <v>5002</v>
      </c>
      <c r="L795" s="76">
        <v>9941400</v>
      </c>
      <c r="M795" s="72" t="s">
        <v>66</v>
      </c>
      <c r="N795" s="75" t="s">
        <v>5001</v>
      </c>
      <c r="O795" s="75">
        <v>17990130</v>
      </c>
      <c r="P795" s="75">
        <v>1707</v>
      </c>
      <c r="Q795" s="78">
        <v>45870</v>
      </c>
      <c r="R795" s="75">
        <v>7490134800</v>
      </c>
      <c r="S795" s="78">
        <v>45884</v>
      </c>
      <c r="T795" s="76">
        <v>9941400</v>
      </c>
      <c r="U795" s="76">
        <v>28258</v>
      </c>
      <c r="V795" s="72" t="s">
        <v>65</v>
      </c>
      <c r="W795" s="76">
        <v>1082939683</v>
      </c>
      <c r="X795" s="104" t="s">
        <v>2881</v>
      </c>
      <c r="Y795" s="78">
        <v>45884</v>
      </c>
      <c r="Z795" s="78">
        <v>45884</v>
      </c>
      <c r="AA795" s="78" t="s">
        <v>73</v>
      </c>
      <c r="AB795" s="78">
        <v>45991</v>
      </c>
      <c r="AC795" s="102">
        <f t="shared" si="72"/>
        <v>107</v>
      </c>
      <c r="AD795" s="72">
        <v>0</v>
      </c>
      <c r="AE795" s="76">
        <v>0</v>
      </c>
      <c r="AF795" s="72">
        <v>0</v>
      </c>
      <c r="AG795" s="79" t="s">
        <v>73</v>
      </c>
      <c r="AH795" s="102">
        <f t="shared" si="73"/>
        <v>0</v>
      </c>
      <c r="AI795" s="72">
        <v>0</v>
      </c>
      <c r="AJ795" s="76">
        <v>0</v>
      </c>
      <c r="AK795" s="72" t="s">
        <v>73</v>
      </c>
      <c r="AL795" s="80" t="s">
        <v>73</v>
      </c>
      <c r="AM795" s="72">
        <v>0</v>
      </c>
      <c r="AN795" s="80" t="s">
        <v>73</v>
      </c>
      <c r="AO795" s="80" t="s">
        <v>73</v>
      </c>
      <c r="AP795" s="80" t="s">
        <v>73</v>
      </c>
      <c r="AQ795" s="102">
        <f t="shared" si="74"/>
        <v>0</v>
      </c>
      <c r="AR795" s="102">
        <f t="shared" si="75"/>
        <v>9941400</v>
      </c>
      <c r="AS795" s="72" t="s">
        <v>319</v>
      </c>
      <c r="AT795" s="76">
        <v>0</v>
      </c>
      <c r="AU795" s="72" t="s">
        <v>319</v>
      </c>
      <c r="AV795" s="76">
        <v>0</v>
      </c>
      <c r="AW795" s="81" t="s">
        <v>73</v>
      </c>
      <c r="AX795" s="82">
        <v>0</v>
      </c>
      <c r="AY795" s="143">
        <f t="shared" si="76"/>
        <v>9941400</v>
      </c>
      <c r="AZ795" s="84">
        <f t="shared" si="77"/>
        <v>0</v>
      </c>
      <c r="BA795" s="85">
        <v>0</v>
      </c>
      <c r="BB795" s="81" t="s">
        <v>73</v>
      </c>
      <c r="BC795" s="72" t="s">
        <v>123</v>
      </c>
      <c r="BD795" s="289" t="s">
        <v>5000</v>
      </c>
      <c r="BE795" s="71" t="s">
        <v>65</v>
      </c>
      <c r="BF795" s="71" t="s">
        <v>65</v>
      </c>
    </row>
    <row r="796" spans="2:58" x14ac:dyDescent="0.25">
      <c r="B796" s="71">
        <v>2025</v>
      </c>
      <c r="C796" s="71">
        <v>891780111</v>
      </c>
      <c r="D796" s="71" t="s">
        <v>63</v>
      </c>
      <c r="E796" s="102" t="s">
        <v>4999</v>
      </c>
      <c r="F796" s="72" t="s">
        <v>4998</v>
      </c>
      <c r="G796" s="72">
        <v>0</v>
      </c>
      <c r="H796" s="72" t="s">
        <v>71</v>
      </c>
      <c r="I796" s="72" t="s">
        <v>2884</v>
      </c>
      <c r="J796" s="104" t="s">
        <v>81</v>
      </c>
      <c r="K796" s="102" t="s">
        <v>4997</v>
      </c>
      <c r="L796" s="76">
        <v>9941400</v>
      </c>
      <c r="M796" s="72" t="s">
        <v>66</v>
      </c>
      <c r="N796" s="75" t="s">
        <v>4996</v>
      </c>
      <c r="O796" s="75">
        <v>9284708</v>
      </c>
      <c r="P796" s="75">
        <v>1707</v>
      </c>
      <c r="Q796" s="78">
        <v>45870</v>
      </c>
      <c r="R796" s="75">
        <v>7490134800</v>
      </c>
      <c r="S796" s="78">
        <v>45884</v>
      </c>
      <c r="T796" s="76">
        <v>9941400</v>
      </c>
      <c r="U796" s="76">
        <v>28257</v>
      </c>
      <c r="V796" s="72" t="s">
        <v>65</v>
      </c>
      <c r="W796" s="76">
        <v>1082939683</v>
      </c>
      <c r="X796" s="104" t="s">
        <v>2881</v>
      </c>
      <c r="Y796" s="78">
        <v>45884</v>
      </c>
      <c r="Z796" s="78">
        <v>45884</v>
      </c>
      <c r="AA796" s="78" t="s">
        <v>73</v>
      </c>
      <c r="AB796" s="78">
        <v>45991</v>
      </c>
      <c r="AC796" s="102">
        <f t="shared" si="72"/>
        <v>107</v>
      </c>
      <c r="AD796" s="72">
        <v>0</v>
      </c>
      <c r="AE796" s="76">
        <v>0</v>
      </c>
      <c r="AF796" s="72">
        <v>0</v>
      </c>
      <c r="AG796" s="79" t="s">
        <v>73</v>
      </c>
      <c r="AH796" s="102">
        <f t="shared" si="73"/>
        <v>0</v>
      </c>
      <c r="AI796" s="72">
        <v>0</v>
      </c>
      <c r="AJ796" s="76">
        <v>0</v>
      </c>
      <c r="AK796" s="72" t="s">
        <v>73</v>
      </c>
      <c r="AL796" s="80" t="s">
        <v>73</v>
      </c>
      <c r="AM796" s="72">
        <v>0</v>
      </c>
      <c r="AN796" s="80" t="s">
        <v>73</v>
      </c>
      <c r="AO796" s="80" t="s">
        <v>73</v>
      </c>
      <c r="AP796" s="80" t="s">
        <v>73</v>
      </c>
      <c r="AQ796" s="102">
        <f t="shared" si="74"/>
        <v>0</v>
      </c>
      <c r="AR796" s="102">
        <f t="shared" si="75"/>
        <v>9941400</v>
      </c>
      <c r="AS796" s="72" t="s">
        <v>319</v>
      </c>
      <c r="AT796" s="76">
        <v>0</v>
      </c>
      <c r="AU796" s="72" t="s">
        <v>319</v>
      </c>
      <c r="AV796" s="76">
        <v>0</v>
      </c>
      <c r="AW796" s="81" t="s">
        <v>73</v>
      </c>
      <c r="AX796" s="82">
        <v>0</v>
      </c>
      <c r="AY796" s="143">
        <f t="shared" si="76"/>
        <v>9941400</v>
      </c>
      <c r="AZ796" s="84">
        <f t="shared" si="77"/>
        <v>0</v>
      </c>
      <c r="BA796" s="85">
        <v>0</v>
      </c>
      <c r="BB796" s="81" t="s">
        <v>73</v>
      </c>
      <c r="BC796" s="72" t="s">
        <v>123</v>
      </c>
      <c r="BD796" s="192" t="s">
        <v>4995</v>
      </c>
      <c r="BE796" s="71" t="s">
        <v>65</v>
      </c>
      <c r="BF796" s="71" t="s">
        <v>65</v>
      </c>
    </row>
    <row r="797" spans="2:58" x14ac:dyDescent="0.25">
      <c r="B797" s="71">
        <v>2025</v>
      </c>
      <c r="C797" s="71">
        <v>891780111</v>
      </c>
      <c r="D797" s="71" t="s">
        <v>63</v>
      </c>
      <c r="E797" s="102" t="s">
        <v>4994</v>
      </c>
      <c r="F797" s="72" t="s">
        <v>4993</v>
      </c>
      <c r="G797" s="72">
        <v>0</v>
      </c>
      <c r="H797" s="72" t="s">
        <v>71</v>
      </c>
      <c r="I797" s="72" t="s">
        <v>2884</v>
      </c>
      <c r="J797" s="104" t="s">
        <v>81</v>
      </c>
      <c r="K797" s="102" t="s">
        <v>4992</v>
      </c>
      <c r="L797" s="76">
        <v>9941400</v>
      </c>
      <c r="M797" s="72" t="s">
        <v>66</v>
      </c>
      <c r="N797" s="75" t="s">
        <v>4991</v>
      </c>
      <c r="O797" s="75">
        <v>72304550</v>
      </c>
      <c r="P797" s="75">
        <v>1707</v>
      </c>
      <c r="Q797" s="78">
        <v>45870</v>
      </c>
      <c r="R797" s="75">
        <v>7490134800</v>
      </c>
      <c r="S797" s="78">
        <v>45884</v>
      </c>
      <c r="T797" s="76">
        <v>9941400</v>
      </c>
      <c r="U797" s="76">
        <v>28247</v>
      </c>
      <c r="V797" s="72" t="s">
        <v>65</v>
      </c>
      <c r="W797" s="76">
        <v>1082939683</v>
      </c>
      <c r="X797" s="104" t="s">
        <v>2881</v>
      </c>
      <c r="Y797" s="78">
        <v>45884</v>
      </c>
      <c r="Z797" s="78">
        <v>45884</v>
      </c>
      <c r="AA797" s="78" t="s">
        <v>73</v>
      </c>
      <c r="AB797" s="78">
        <v>45991</v>
      </c>
      <c r="AC797" s="102">
        <f t="shared" si="72"/>
        <v>107</v>
      </c>
      <c r="AD797" s="72">
        <v>0</v>
      </c>
      <c r="AE797" s="76">
        <v>0</v>
      </c>
      <c r="AF797" s="72">
        <v>0</v>
      </c>
      <c r="AG797" s="79" t="s">
        <v>73</v>
      </c>
      <c r="AH797" s="102">
        <f t="shared" si="73"/>
        <v>0</v>
      </c>
      <c r="AI797" s="72">
        <v>0</v>
      </c>
      <c r="AJ797" s="76">
        <v>0</v>
      </c>
      <c r="AK797" s="72" t="s">
        <v>73</v>
      </c>
      <c r="AL797" s="80" t="s">
        <v>73</v>
      </c>
      <c r="AM797" s="72">
        <v>0</v>
      </c>
      <c r="AN797" s="80" t="s">
        <v>73</v>
      </c>
      <c r="AO797" s="80" t="s">
        <v>73</v>
      </c>
      <c r="AP797" s="80" t="s">
        <v>73</v>
      </c>
      <c r="AQ797" s="102">
        <f t="shared" si="74"/>
        <v>0</v>
      </c>
      <c r="AR797" s="102">
        <f t="shared" si="75"/>
        <v>9941400</v>
      </c>
      <c r="AS797" s="72" t="s">
        <v>319</v>
      </c>
      <c r="AT797" s="76">
        <v>0</v>
      </c>
      <c r="AU797" s="72" t="s">
        <v>319</v>
      </c>
      <c r="AV797" s="76">
        <v>0</v>
      </c>
      <c r="AW797" s="81" t="s">
        <v>73</v>
      </c>
      <c r="AX797" s="82">
        <v>0</v>
      </c>
      <c r="AY797" s="143">
        <f t="shared" si="76"/>
        <v>9941400</v>
      </c>
      <c r="AZ797" s="84">
        <f t="shared" si="77"/>
        <v>0</v>
      </c>
      <c r="BA797" s="85">
        <v>0</v>
      </c>
      <c r="BB797" s="81" t="s">
        <v>73</v>
      </c>
      <c r="BC797" s="72" t="s">
        <v>123</v>
      </c>
      <c r="BD797" s="192" t="s">
        <v>4990</v>
      </c>
      <c r="BE797" s="71" t="s">
        <v>65</v>
      </c>
      <c r="BF797" s="71" t="s">
        <v>65</v>
      </c>
    </row>
    <row r="798" spans="2:58" x14ac:dyDescent="0.25">
      <c r="B798" s="71">
        <v>2025</v>
      </c>
      <c r="C798" s="71">
        <v>891780111</v>
      </c>
      <c r="D798" s="71" t="s">
        <v>63</v>
      </c>
      <c r="E798" s="102" t="s">
        <v>4989</v>
      </c>
      <c r="F798" s="72" t="s">
        <v>4988</v>
      </c>
      <c r="G798" s="72">
        <v>0</v>
      </c>
      <c r="H798" s="72" t="s">
        <v>71</v>
      </c>
      <c r="I798" s="72" t="s">
        <v>2884</v>
      </c>
      <c r="J798" s="104" t="s">
        <v>81</v>
      </c>
      <c r="K798" s="102" t="s">
        <v>3116</v>
      </c>
      <c r="L798" s="76">
        <v>9941400</v>
      </c>
      <c r="M798" s="72" t="s">
        <v>66</v>
      </c>
      <c r="N798" s="75" t="s">
        <v>4987</v>
      </c>
      <c r="O798" s="75">
        <v>1081924870</v>
      </c>
      <c r="P798" s="75">
        <v>1707</v>
      </c>
      <c r="Q798" s="78">
        <v>45870</v>
      </c>
      <c r="R798" s="75">
        <v>7490134800</v>
      </c>
      <c r="S798" s="78">
        <v>45888</v>
      </c>
      <c r="T798" s="76">
        <v>9941400</v>
      </c>
      <c r="U798" s="76">
        <v>28340</v>
      </c>
      <c r="V798" s="72" t="s">
        <v>65</v>
      </c>
      <c r="W798" s="76">
        <v>1082939683</v>
      </c>
      <c r="X798" s="104" t="s">
        <v>2881</v>
      </c>
      <c r="Y798" s="78">
        <v>45884</v>
      </c>
      <c r="Z798" s="78">
        <v>45888</v>
      </c>
      <c r="AA798" s="78" t="s">
        <v>73</v>
      </c>
      <c r="AB798" s="78">
        <v>45991</v>
      </c>
      <c r="AC798" s="102">
        <f t="shared" si="72"/>
        <v>103</v>
      </c>
      <c r="AD798" s="72">
        <v>0</v>
      </c>
      <c r="AE798" s="76">
        <v>0</v>
      </c>
      <c r="AF798" s="72">
        <v>0</v>
      </c>
      <c r="AG798" s="79" t="s">
        <v>73</v>
      </c>
      <c r="AH798" s="102">
        <f t="shared" si="73"/>
        <v>0</v>
      </c>
      <c r="AI798" s="72">
        <v>0</v>
      </c>
      <c r="AJ798" s="76">
        <v>0</v>
      </c>
      <c r="AK798" s="72" t="s">
        <v>73</v>
      </c>
      <c r="AL798" s="80" t="s">
        <v>73</v>
      </c>
      <c r="AM798" s="72">
        <v>0</v>
      </c>
      <c r="AN798" s="80" t="s">
        <v>73</v>
      </c>
      <c r="AO798" s="80" t="s">
        <v>73</v>
      </c>
      <c r="AP798" s="80" t="s">
        <v>73</v>
      </c>
      <c r="AQ798" s="102">
        <f t="shared" si="74"/>
        <v>0</v>
      </c>
      <c r="AR798" s="102">
        <f t="shared" si="75"/>
        <v>9941400</v>
      </c>
      <c r="AS798" s="72" t="s">
        <v>319</v>
      </c>
      <c r="AT798" s="76">
        <v>0</v>
      </c>
      <c r="AU798" s="72" t="s">
        <v>319</v>
      </c>
      <c r="AV798" s="76">
        <v>0</v>
      </c>
      <c r="AW798" s="81" t="s">
        <v>73</v>
      </c>
      <c r="AX798" s="82">
        <v>0</v>
      </c>
      <c r="AY798" s="143">
        <f t="shared" si="76"/>
        <v>9941400</v>
      </c>
      <c r="AZ798" s="84">
        <f t="shared" si="77"/>
        <v>0</v>
      </c>
      <c r="BA798" s="85">
        <v>0</v>
      </c>
      <c r="BB798" s="81" t="s">
        <v>73</v>
      </c>
      <c r="BC798" s="72" t="s">
        <v>123</v>
      </c>
      <c r="BD798" s="192" t="s">
        <v>4986</v>
      </c>
      <c r="BE798" s="71" t="s">
        <v>65</v>
      </c>
      <c r="BF798" s="71" t="s">
        <v>65</v>
      </c>
    </row>
    <row r="799" spans="2:58" x14ac:dyDescent="0.25">
      <c r="B799" s="71">
        <v>2025</v>
      </c>
      <c r="C799" s="71">
        <v>891780111</v>
      </c>
      <c r="D799" s="71" t="s">
        <v>63</v>
      </c>
      <c r="E799" s="102" t="s">
        <v>4985</v>
      </c>
      <c r="F799" s="72" t="s">
        <v>4984</v>
      </c>
      <c r="G799" s="72">
        <v>0</v>
      </c>
      <c r="H799" s="72" t="s">
        <v>71</v>
      </c>
      <c r="I799" s="72" t="s">
        <v>2884</v>
      </c>
      <c r="J799" s="104" t="s">
        <v>81</v>
      </c>
      <c r="K799" s="102" t="s">
        <v>3116</v>
      </c>
      <c r="L799" s="76">
        <v>9941400</v>
      </c>
      <c r="M799" s="72" t="s">
        <v>66</v>
      </c>
      <c r="N799" s="75" t="s">
        <v>4983</v>
      </c>
      <c r="O799" s="75">
        <v>73266222</v>
      </c>
      <c r="P799" s="75">
        <v>1707</v>
      </c>
      <c r="Q799" s="78">
        <v>45870</v>
      </c>
      <c r="R799" s="75">
        <v>7490134800</v>
      </c>
      <c r="S799" s="78">
        <v>45888</v>
      </c>
      <c r="T799" s="76">
        <v>9941400</v>
      </c>
      <c r="U799" s="76">
        <v>28339</v>
      </c>
      <c r="V799" s="72" t="s">
        <v>65</v>
      </c>
      <c r="W799" s="76">
        <v>1082939683</v>
      </c>
      <c r="X799" s="104" t="s">
        <v>2881</v>
      </c>
      <c r="Y799" s="78">
        <v>45884</v>
      </c>
      <c r="Z799" s="78">
        <v>45888</v>
      </c>
      <c r="AA799" s="78" t="s">
        <v>73</v>
      </c>
      <c r="AB799" s="78">
        <v>45991</v>
      </c>
      <c r="AC799" s="102">
        <f t="shared" si="72"/>
        <v>103</v>
      </c>
      <c r="AD799" s="72">
        <v>0</v>
      </c>
      <c r="AE799" s="76">
        <v>0</v>
      </c>
      <c r="AF799" s="72">
        <v>0</v>
      </c>
      <c r="AG799" s="79" t="s">
        <v>73</v>
      </c>
      <c r="AH799" s="102">
        <f t="shared" si="73"/>
        <v>0</v>
      </c>
      <c r="AI799" s="72">
        <v>0</v>
      </c>
      <c r="AJ799" s="76">
        <v>0</v>
      </c>
      <c r="AK799" s="72" t="s">
        <v>73</v>
      </c>
      <c r="AL799" s="80" t="s">
        <v>73</v>
      </c>
      <c r="AM799" s="72">
        <v>0</v>
      </c>
      <c r="AN799" s="80" t="s">
        <v>73</v>
      </c>
      <c r="AO799" s="80" t="s">
        <v>73</v>
      </c>
      <c r="AP799" s="80" t="s">
        <v>73</v>
      </c>
      <c r="AQ799" s="102">
        <f t="shared" si="74"/>
        <v>0</v>
      </c>
      <c r="AR799" s="102">
        <f t="shared" si="75"/>
        <v>9941400</v>
      </c>
      <c r="AS799" s="72" t="s">
        <v>319</v>
      </c>
      <c r="AT799" s="76">
        <v>0</v>
      </c>
      <c r="AU799" s="72" t="s">
        <v>319</v>
      </c>
      <c r="AV799" s="76">
        <v>0</v>
      </c>
      <c r="AW799" s="81" t="s">
        <v>73</v>
      </c>
      <c r="AX799" s="82">
        <v>0</v>
      </c>
      <c r="AY799" s="143">
        <f t="shared" si="76"/>
        <v>9941400</v>
      </c>
      <c r="AZ799" s="84">
        <f t="shared" si="77"/>
        <v>0</v>
      </c>
      <c r="BA799" s="85">
        <v>0</v>
      </c>
      <c r="BB799" s="81" t="s">
        <v>73</v>
      </c>
      <c r="BC799" s="72" t="s">
        <v>123</v>
      </c>
      <c r="BD799" s="192" t="s">
        <v>4982</v>
      </c>
      <c r="BE799" s="71" t="s">
        <v>65</v>
      </c>
      <c r="BF799" s="71" t="s">
        <v>65</v>
      </c>
    </row>
    <row r="800" spans="2:58" x14ac:dyDescent="0.25">
      <c r="B800" s="71">
        <v>2025</v>
      </c>
      <c r="C800" s="71">
        <v>891780111</v>
      </c>
      <c r="D800" s="71" t="s">
        <v>63</v>
      </c>
      <c r="E800" s="102" t="s">
        <v>4981</v>
      </c>
      <c r="F800" s="72" t="s">
        <v>4980</v>
      </c>
      <c r="G800" s="72">
        <v>0</v>
      </c>
      <c r="H800" s="72" t="s">
        <v>71</v>
      </c>
      <c r="I800" s="72" t="s">
        <v>2884</v>
      </c>
      <c r="J800" s="104" t="s">
        <v>81</v>
      </c>
      <c r="K800" s="102" t="s">
        <v>3116</v>
      </c>
      <c r="L800" s="76">
        <v>9941400</v>
      </c>
      <c r="M800" s="72" t="s">
        <v>66</v>
      </c>
      <c r="N800" s="75" t="s">
        <v>4979</v>
      </c>
      <c r="O800" s="75">
        <v>72312834</v>
      </c>
      <c r="P800" s="75">
        <v>1707</v>
      </c>
      <c r="Q800" s="78">
        <v>45870</v>
      </c>
      <c r="R800" s="75">
        <v>7490134800</v>
      </c>
      <c r="S800" s="78">
        <v>45888</v>
      </c>
      <c r="T800" s="76">
        <v>9941400</v>
      </c>
      <c r="U800" s="76">
        <v>28338</v>
      </c>
      <c r="V800" s="72" t="s">
        <v>65</v>
      </c>
      <c r="W800" s="76">
        <v>1082939683</v>
      </c>
      <c r="X800" s="104" t="s">
        <v>2881</v>
      </c>
      <c r="Y800" s="78">
        <v>45884</v>
      </c>
      <c r="Z800" s="78">
        <v>45888</v>
      </c>
      <c r="AA800" s="78" t="s">
        <v>73</v>
      </c>
      <c r="AB800" s="78">
        <v>45991</v>
      </c>
      <c r="AC800" s="102">
        <f t="shared" si="72"/>
        <v>103</v>
      </c>
      <c r="AD800" s="72">
        <v>0</v>
      </c>
      <c r="AE800" s="76">
        <v>0</v>
      </c>
      <c r="AF800" s="72">
        <v>0</v>
      </c>
      <c r="AG800" s="79" t="s">
        <v>73</v>
      </c>
      <c r="AH800" s="102">
        <f t="shared" si="73"/>
        <v>0</v>
      </c>
      <c r="AI800" s="72">
        <v>0</v>
      </c>
      <c r="AJ800" s="76">
        <v>0</v>
      </c>
      <c r="AK800" s="72" t="s">
        <v>73</v>
      </c>
      <c r="AL800" s="80" t="s">
        <v>73</v>
      </c>
      <c r="AM800" s="72">
        <v>0</v>
      </c>
      <c r="AN800" s="80" t="s">
        <v>73</v>
      </c>
      <c r="AO800" s="80" t="s">
        <v>73</v>
      </c>
      <c r="AP800" s="80" t="s">
        <v>73</v>
      </c>
      <c r="AQ800" s="102">
        <f t="shared" si="74"/>
        <v>0</v>
      </c>
      <c r="AR800" s="102">
        <f t="shared" si="75"/>
        <v>9941400</v>
      </c>
      <c r="AS800" s="72" t="s">
        <v>319</v>
      </c>
      <c r="AT800" s="76">
        <v>0</v>
      </c>
      <c r="AU800" s="72" t="s">
        <v>319</v>
      </c>
      <c r="AV800" s="76">
        <v>0</v>
      </c>
      <c r="AW800" s="81" t="s">
        <v>73</v>
      </c>
      <c r="AX800" s="82">
        <v>0</v>
      </c>
      <c r="AY800" s="143">
        <f t="shared" si="76"/>
        <v>9941400</v>
      </c>
      <c r="AZ800" s="84">
        <f t="shared" si="77"/>
        <v>0</v>
      </c>
      <c r="BA800" s="85">
        <v>0</v>
      </c>
      <c r="BB800" s="81" t="s">
        <v>73</v>
      </c>
      <c r="BC800" s="72" t="s">
        <v>123</v>
      </c>
      <c r="BD800" s="192" t="s">
        <v>4978</v>
      </c>
      <c r="BE800" s="71" t="s">
        <v>65</v>
      </c>
      <c r="BF800" s="71" t="s">
        <v>65</v>
      </c>
    </row>
    <row r="801" spans="2:58" x14ac:dyDescent="0.25">
      <c r="B801" s="71">
        <v>2025</v>
      </c>
      <c r="C801" s="71">
        <v>891780111</v>
      </c>
      <c r="D801" s="71" t="s">
        <v>63</v>
      </c>
      <c r="E801" s="102" t="s">
        <v>4977</v>
      </c>
      <c r="F801" s="72" t="s">
        <v>4976</v>
      </c>
      <c r="G801" s="72">
        <v>0</v>
      </c>
      <c r="H801" s="72" t="s">
        <v>71</v>
      </c>
      <c r="I801" s="72" t="s">
        <v>2884</v>
      </c>
      <c r="J801" s="104" t="s">
        <v>81</v>
      </c>
      <c r="K801" s="102" t="s">
        <v>4975</v>
      </c>
      <c r="L801" s="76">
        <v>9941400</v>
      </c>
      <c r="M801" s="72" t="s">
        <v>66</v>
      </c>
      <c r="N801" s="75" t="s">
        <v>4974</v>
      </c>
      <c r="O801" s="75">
        <v>1235539271</v>
      </c>
      <c r="P801" s="75">
        <v>1707</v>
      </c>
      <c r="Q801" s="78">
        <v>45870</v>
      </c>
      <c r="R801" s="75">
        <v>7490134800</v>
      </c>
      <c r="S801" s="78">
        <v>45888</v>
      </c>
      <c r="T801" s="76">
        <v>9941400</v>
      </c>
      <c r="U801" s="76">
        <v>28376</v>
      </c>
      <c r="V801" s="72" t="s">
        <v>65</v>
      </c>
      <c r="W801" s="76">
        <v>1082939683</v>
      </c>
      <c r="X801" s="104" t="s">
        <v>2881</v>
      </c>
      <c r="Y801" s="78">
        <v>45884</v>
      </c>
      <c r="Z801" s="78">
        <v>45888</v>
      </c>
      <c r="AA801" s="78" t="s">
        <v>73</v>
      </c>
      <c r="AB801" s="78">
        <v>45991</v>
      </c>
      <c r="AC801" s="102">
        <f t="shared" si="72"/>
        <v>103</v>
      </c>
      <c r="AD801" s="72">
        <v>0</v>
      </c>
      <c r="AE801" s="76">
        <v>0</v>
      </c>
      <c r="AF801" s="72">
        <v>0</v>
      </c>
      <c r="AG801" s="79" t="s">
        <v>73</v>
      </c>
      <c r="AH801" s="102">
        <f t="shared" si="73"/>
        <v>0</v>
      </c>
      <c r="AI801" s="72">
        <v>0</v>
      </c>
      <c r="AJ801" s="76">
        <v>0</v>
      </c>
      <c r="AK801" s="72" t="s">
        <v>73</v>
      </c>
      <c r="AL801" s="80" t="s">
        <v>73</v>
      </c>
      <c r="AM801" s="72">
        <v>0</v>
      </c>
      <c r="AN801" s="80" t="s">
        <v>73</v>
      </c>
      <c r="AO801" s="80" t="s">
        <v>73</v>
      </c>
      <c r="AP801" s="80" t="s">
        <v>73</v>
      </c>
      <c r="AQ801" s="102">
        <f t="shared" si="74"/>
        <v>0</v>
      </c>
      <c r="AR801" s="102">
        <f t="shared" si="75"/>
        <v>9941400</v>
      </c>
      <c r="AS801" s="72" t="s">
        <v>319</v>
      </c>
      <c r="AT801" s="76">
        <v>0</v>
      </c>
      <c r="AU801" s="72" t="s">
        <v>319</v>
      </c>
      <c r="AV801" s="76">
        <v>0</v>
      </c>
      <c r="AW801" s="81" t="s">
        <v>73</v>
      </c>
      <c r="AX801" s="82">
        <v>0</v>
      </c>
      <c r="AY801" s="143">
        <f t="shared" si="76"/>
        <v>9941400</v>
      </c>
      <c r="AZ801" s="84">
        <f t="shared" si="77"/>
        <v>0</v>
      </c>
      <c r="BA801" s="85">
        <v>0</v>
      </c>
      <c r="BB801" s="81" t="s">
        <v>73</v>
      </c>
      <c r="BC801" s="72" t="s">
        <v>123</v>
      </c>
      <c r="BD801" s="192" t="s">
        <v>4973</v>
      </c>
      <c r="BE801" s="71" t="s">
        <v>65</v>
      </c>
      <c r="BF801" s="71" t="s">
        <v>65</v>
      </c>
    </row>
    <row r="802" spans="2:58" x14ac:dyDescent="0.25">
      <c r="B802" s="71">
        <v>2025</v>
      </c>
      <c r="C802" s="71">
        <v>891780111</v>
      </c>
      <c r="D802" s="71" t="s">
        <v>63</v>
      </c>
      <c r="E802" s="102" t="s">
        <v>4972</v>
      </c>
      <c r="F802" s="72" t="s">
        <v>4971</v>
      </c>
      <c r="G802" s="72">
        <v>0</v>
      </c>
      <c r="H802" s="72" t="s">
        <v>71</v>
      </c>
      <c r="I802" s="72" t="s">
        <v>2884</v>
      </c>
      <c r="J802" s="104" t="s">
        <v>81</v>
      </c>
      <c r="K802" s="102" t="s">
        <v>3116</v>
      </c>
      <c r="L802" s="76">
        <v>9941400</v>
      </c>
      <c r="M802" s="72" t="s">
        <v>66</v>
      </c>
      <c r="N802" s="75" t="s">
        <v>4970</v>
      </c>
      <c r="O802" s="75">
        <v>72274349</v>
      </c>
      <c r="P802" s="75">
        <v>1707</v>
      </c>
      <c r="Q802" s="78">
        <v>45870</v>
      </c>
      <c r="R802" s="75">
        <v>7490134800</v>
      </c>
      <c r="S802" s="78">
        <v>45888</v>
      </c>
      <c r="T802" s="76">
        <v>9941400</v>
      </c>
      <c r="U802" s="76">
        <v>28350</v>
      </c>
      <c r="V802" s="72" t="s">
        <v>65</v>
      </c>
      <c r="W802" s="76">
        <v>1082939683</v>
      </c>
      <c r="X802" s="104" t="s">
        <v>2881</v>
      </c>
      <c r="Y802" s="78">
        <v>45884</v>
      </c>
      <c r="Z802" s="78">
        <v>45888</v>
      </c>
      <c r="AA802" s="78" t="s">
        <v>73</v>
      </c>
      <c r="AB802" s="78">
        <v>45991</v>
      </c>
      <c r="AC802" s="102">
        <f t="shared" si="72"/>
        <v>103</v>
      </c>
      <c r="AD802" s="72">
        <v>0</v>
      </c>
      <c r="AE802" s="76">
        <v>0</v>
      </c>
      <c r="AF802" s="72">
        <v>0</v>
      </c>
      <c r="AG802" s="79" t="s">
        <v>73</v>
      </c>
      <c r="AH802" s="102">
        <f t="shared" si="73"/>
        <v>0</v>
      </c>
      <c r="AI802" s="72">
        <v>0</v>
      </c>
      <c r="AJ802" s="76">
        <v>0</v>
      </c>
      <c r="AK802" s="72" t="s">
        <v>73</v>
      </c>
      <c r="AL802" s="80" t="s">
        <v>73</v>
      </c>
      <c r="AM802" s="72">
        <v>0</v>
      </c>
      <c r="AN802" s="80" t="s">
        <v>73</v>
      </c>
      <c r="AO802" s="80" t="s">
        <v>73</v>
      </c>
      <c r="AP802" s="80" t="s">
        <v>73</v>
      </c>
      <c r="AQ802" s="102">
        <f t="shared" si="74"/>
        <v>0</v>
      </c>
      <c r="AR802" s="102">
        <f t="shared" si="75"/>
        <v>9941400</v>
      </c>
      <c r="AS802" s="72" t="s">
        <v>319</v>
      </c>
      <c r="AT802" s="76">
        <v>0</v>
      </c>
      <c r="AU802" s="72" t="s">
        <v>319</v>
      </c>
      <c r="AV802" s="76">
        <v>0</v>
      </c>
      <c r="AW802" s="81" t="s">
        <v>73</v>
      </c>
      <c r="AX802" s="82">
        <v>0</v>
      </c>
      <c r="AY802" s="143">
        <f t="shared" si="76"/>
        <v>9941400</v>
      </c>
      <c r="AZ802" s="84">
        <f t="shared" si="77"/>
        <v>0</v>
      </c>
      <c r="BA802" s="85">
        <v>0</v>
      </c>
      <c r="BB802" s="81" t="s">
        <v>73</v>
      </c>
      <c r="BC802" s="72" t="s">
        <v>123</v>
      </c>
      <c r="BD802" s="230" t="s">
        <v>4969</v>
      </c>
      <c r="BE802" s="71" t="s">
        <v>65</v>
      </c>
      <c r="BF802" s="71" t="s">
        <v>65</v>
      </c>
    </row>
    <row r="803" spans="2:58" x14ac:dyDescent="0.25">
      <c r="B803" s="71">
        <v>2025</v>
      </c>
      <c r="C803" s="71">
        <v>891780111</v>
      </c>
      <c r="D803" s="71" t="s">
        <v>63</v>
      </c>
      <c r="E803" s="102" t="s">
        <v>4968</v>
      </c>
      <c r="F803" s="72" t="s">
        <v>4967</v>
      </c>
      <c r="G803" s="72">
        <v>0</v>
      </c>
      <c r="H803" s="72" t="s">
        <v>71</v>
      </c>
      <c r="I803" s="72" t="s">
        <v>2884</v>
      </c>
      <c r="J803" s="104" t="s">
        <v>81</v>
      </c>
      <c r="K803" s="75" t="s">
        <v>2895</v>
      </c>
      <c r="L803" s="76">
        <v>9941400</v>
      </c>
      <c r="M803" s="72" t="s">
        <v>66</v>
      </c>
      <c r="N803" s="75" t="s">
        <v>4966</v>
      </c>
      <c r="O803" s="75">
        <v>1082839473</v>
      </c>
      <c r="P803" s="75">
        <v>1707</v>
      </c>
      <c r="Q803" s="78">
        <v>45870</v>
      </c>
      <c r="R803" s="75">
        <v>7490134800</v>
      </c>
      <c r="S803" s="78">
        <v>45884</v>
      </c>
      <c r="T803" s="76">
        <v>9941400</v>
      </c>
      <c r="U803" s="76">
        <v>28246</v>
      </c>
      <c r="V803" s="72" t="s">
        <v>65</v>
      </c>
      <c r="W803" s="76">
        <v>1082939683</v>
      </c>
      <c r="X803" s="104" t="s">
        <v>2881</v>
      </c>
      <c r="Y803" s="78">
        <v>45884</v>
      </c>
      <c r="Z803" s="78">
        <v>45884</v>
      </c>
      <c r="AA803" s="78" t="s">
        <v>73</v>
      </c>
      <c r="AB803" s="78">
        <v>45991</v>
      </c>
      <c r="AC803" s="102">
        <f t="shared" si="72"/>
        <v>107</v>
      </c>
      <c r="AD803" s="72">
        <v>0</v>
      </c>
      <c r="AE803" s="76">
        <v>0</v>
      </c>
      <c r="AF803" s="72">
        <v>0</v>
      </c>
      <c r="AG803" s="79" t="s">
        <v>73</v>
      </c>
      <c r="AH803" s="102">
        <f t="shared" si="73"/>
        <v>0</v>
      </c>
      <c r="AI803" s="72">
        <v>0</v>
      </c>
      <c r="AJ803" s="76">
        <v>0</v>
      </c>
      <c r="AK803" s="72" t="s">
        <v>73</v>
      </c>
      <c r="AL803" s="80" t="s">
        <v>73</v>
      </c>
      <c r="AM803" s="72">
        <v>0</v>
      </c>
      <c r="AN803" s="80" t="s">
        <v>73</v>
      </c>
      <c r="AO803" s="80" t="s">
        <v>73</v>
      </c>
      <c r="AP803" s="80" t="s">
        <v>73</v>
      </c>
      <c r="AQ803" s="102">
        <f t="shared" si="74"/>
        <v>0</v>
      </c>
      <c r="AR803" s="102">
        <f t="shared" si="75"/>
        <v>9941400</v>
      </c>
      <c r="AS803" s="72" t="s">
        <v>319</v>
      </c>
      <c r="AT803" s="76">
        <v>0</v>
      </c>
      <c r="AU803" s="72" t="s">
        <v>319</v>
      </c>
      <c r="AV803" s="76">
        <v>0</v>
      </c>
      <c r="AW803" s="81" t="s">
        <v>73</v>
      </c>
      <c r="AX803" s="82">
        <v>0</v>
      </c>
      <c r="AY803" s="143">
        <f t="shared" si="76"/>
        <v>9941400</v>
      </c>
      <c r="AZ803" s="84">
        <f t="shared" si="77"/>
        <v>0</v>
      </c>
      <c r="BA803" s="85">
        <v>0</v>
      </c>
      <c r="BB803" s="81" t="s">
        <v>73</v>
      </c>
      <c r="BC803" s="72" t="s">
        <v>123</v>
      </c>
      <c r="BD803" s="289" t="s">
        <v>4965</v>
      </c>
      <c r="BE803" s="71" t="s">
        <v>65</v>
      </c>
      <c r="BF803" s="71" t="s">
        <v>65</v>
      </c>
    </row>
    <row r="804" spans="2:58" x14ac:dyDescent="0.25">
      <c r="B804" s="71">
        <v>2025</v>
      </c>
      <c r="C804" s="71">
        <v>891780111</v>
      </c>
      <c r="D804" s="71" t="s">
        <v>63</v>
      </c>
      <c r="E804" s="102" t="s">
        <v>4964</v>
      </c>
      <c r="F804" s="72" t="s">
        <v>4963</v>
      </c>
      <c r="G804" s="72">
        <v>0</v>
      </c>
      <c r="H804" s="72" t="s">
        <v>71</v>
      </c>
      <c r="I804" s="72" t="s">
        <v>2884</v>
      </c>
      <c r="J804" s="104" t="s">
        <v>81</v>
      </c>
      <c r="K804" s="75" t="s">
        <v>4962</v>
      </c>
      <c r="L804" s="76">
        <v>18250000</v>
      </c>
      <c r="M804" s="72" t="s">
        <v>66</v>
      </c>
      <c r="N804" s="75" t="s">
        <v>4961</v>
      </c>
      <c r="O804" s="75">
        <v>1082922967</v>
      </c>
      <c r="P804" s="75">
        <v>1507</v>
      </c>
      <c r="Q804" s="78">
        <v>45848</v>
      </c>
      <c r="R804" s="75">
        <v>182500000</v>
      </c>
      <c r="S804" s="78">
        <v>45888</v>
      </c>
      <c r="T804" s="76">
        <v>18250000</v>
      </c>
      <c r="U804" s="76">
        <v>28375</v>
      </c>
      <c r="V804" s="72" t="s">
        <v>65</v>
      </c>
      <c r="W804" s="76">
        <v>85155333</v>
      </c>
      <c r="X804" s="104" t="s">
        <v>2931</v>
      </c>
      <c r="Y804" s="78">
        <v>45884</v>
      </c>
      <c r="Z804" s="78">
        <v>45888</v>
      </c>
      <c r="AA804" s="78" t="s">
        <v>73</v>
      </c>
      <c r="AB804" s="78">
        <v>45991</v>
      </c>
      <c r="AC804" s="102">
        <f t="shared" si="72"/>
        <v>103</v>
      </c>
      <c r="AD804" s="72">
        <v>0</v>
      </c>
      <c r="AE804" s="76">
        <v>0</v>
      </c>
      <c r="AF804" s="72">
        <v>0</v>
      </c>
      <c r="AG804" s="79" t="s">
        <v>73</v>
      </c>
      <c r="AH804" s="102">
        <f t="shared" si="73"/>
        <v>0</v>
      </c>
      <c r="AI804" s="72">
        <v>0</v>
      </c>
      <c r="AJ804" s="76">
        <v>0</v>
      </c>
      <c r="AK804" s="72" t="s">
        <v>73</v>
      </c>
      <c r="AL804" s="80" t="s">
        <v>73</v>
      </c>
      <c r="AM804" s="72">
        <v>0</v>
      </c>
      <c r="AN804" s="80" t="s">
        <v>73</v>
      </c>
      <c r="AO804" s="80" t="s">
        <v>73</v>
      </c>
      <c r="AP804" s="80" t="s">
        <v>73</v>
      </c>
      <c r="AQ804" s="102">
        <f t="shared" si="74"/>
        <v>0</v>
      </c>
      <c r="AR804" s="102">
        <f t="shared" si="75"/>
        <v>18250000</v>
      </c>
      <c r="AS804" s="72" t="s">
        <v>319</v>
      </c>
      <c r="AT804" s="76">
        <v>0</v>
      </c>
      <c r="AU804" s="72" t="s">
        <v>319</v>
      </c>
      <c r="AV804" s="76">
        <v>0</v>
      </c>
      <c r="AW804" s="81" t="s">
        <v>73</v>
      </c>
      <c r="AX804" s="82">
        <v>0</v>
      </c>
      <c r="AY804" s="143">
        <f t="shared" si="76"/>
        <v>18250000</v>
      </c>
      <c r="AZ804" s="84">
        <f t="shared" si="77"/>
        <v>0</v>
      </c>
      <c r="BA804" s="85">
        <v>0</v>
      </c>
      <c r="BB804" s="81" t="s">
        <v>73</v>
      </c>
      <c r="BC804" s="72" t="s">
        <v>123</v>
      </c>
      <c r="BD804" s="289" t="s">
        <v>4960</v>
      </c>
      <c r="BE804" s="71" t="s">
        <v>65</v>
      </c>
      <c r="BF804" s="71" t="s">
        <v>65</v>
      </c>
    </row>
    <row r="805" spans="2:58" x14ac:dyDescent="0.25">
      <c r="B805" s="71">
        <v>2025</v>
      </c>
      <c r="C805" s="71">
        <v>891780111</v>
      </c>
      <c r="D805" s="71" t="s">
        <v>63</v>
      </c>
      <c r="E805" s="102" t="s">
        <v>4959</v>
      </c>
      <c r="F805" s="72" t="s">
        <v>4958</v>
      </c>
      <c r="G805" s="72">
        <v>0</v>
      </c>
      <c r="H805" s="72" t="s">
        <v>71</v>
      </c>
      <c r="I805" s="72" t="s">
        <v>2884</v>
      </c>
      <c r="J805" s="104" t="s">
        <v>81</v>
      </c>
      <c r="K805" s="102" t="s">
        <v>3116</v>
      </c>
      <c r="L805" s="76">
        <v>9941400</v>
      </c>
      <c r="M805" s="72" t="s">
        <v>66</v>
      </c>
      <c r="N805" s="75" t="s">
        <v>4957</v>
      </c>
      <c r="O805" s="75">
        <v>9290838</v>
      </c>
      <c r="P805" s="75">
        <v>1707</v>
      </c>
      <c r="Q805" s="78">
        <v>45870</v>
      </c>
      <c r="R805" s="75">
        <v>7490134800</v>
      </c>
      <c r="S805" s="78">
        <v>45888</v>
      </c>
      <c r="T805" s="76">
        <v>9941400</v>
      </c>
      <c r="U805" s="76">
        <v>28349</v>
      </c>
      <c r="V805" s="72" t="s">
        <v>65</v>
      </c>
      <c r="W805" s="76">
        <v>1082939683</v>
      </c>
      <c r="X805" s="104" t="s">
        <v>2881</v>
      </c>
      <c r="Y805" s="78">
        <v>45884</v>
      </c>
      <c r="Z805" s="78">
        <v>45888</v>
      </c>
      <c r="AA805" s="78" t="s">
        <v>73</v>
      </c>
      <c r="AB805" s="78">
        <v>45991</v>
      </c>
      <c r="AC805" s="102">
        <f t="shared" si="72"/>
        <v>103</v>
      </c>
      <c r="AD805" s="72">
        <v>0</v>
      </c>
      <c r="AE805" s="76">
        <v>0</v>
      </c>
      <c r="AF805" s="72">
        <v>0</v>
      </c>
      <c r="AG805" s="79" t="s">
        <v>73</v>
      </c>
      <c r="AH805" s="102">
        <f t="shared" si="73"/>
        <v>0</v>
      </c>
      <c r="AI805" s="72">
        <v>0</v>
      </c>
      <c r="AJ805" s="76">
        <v>0</v>
      </c>
      <c r="AK805" s="72" t="s">
        <v>73</v>
      </c>
      <c r="AL805" s="80" t="s">
        <v>73</v>
      </c>
      <c r="AM805" s="72">
        <v>0</v>
      </c>
      <c r="AN805" s="80" t="s">
        <v>73</v>
      </c>
      <c r="AO805" s="80" t="s">
        <v>73</v>
      </c>
      <c r="AP805" s="80" t="s">
        <v>73</v>
      </c>
      <c r="AQ805" s="102">
        <f t="shared" si="74"/>
        <v>0</v>
      </c>
      <c r="AR805" s="102">
        <f t="shared" si="75"/>
        <v>9941400</v>
      </c>
      <c r="AS805" s="72" t="s">
        <v>319</v>
      </c>
      <c r="AT805" s="76">
        <v>0</v>
      </c>
      <c r="AU805" s="72" t="s">
        <v>319</v>
      </c>
      <c r="AV805" s="76">
        <v>0</v>
      </c>
      <c r="AW805" s="81" t="s">
        <v>73</v>
      </c>
      <c r="AX805" s="82">
        <v>0</v>
      </c>
      <c r="AY805" s="143">
        <f t="shared" si="76"/>
        <v>9941400</v>
      </c>
      <c r="AZ805" s="84">
        <f t="shared" si="77"/>
        <v>0</v>
      </c>
      <c r="BA805" s="85">
        <v>0</v>
      </c>
      <c r="BB805" s="81" t="s">
        <v>73</v>
      </c>
      <c r="BC805" s="72" t="s">
        <v>123</v>
      </c>
      <c r="BD805" s="230" t="s">
        <v>4956</v>
      </c>
      <c r="BE805" s="71" t="s">
        <v>65</v>
      </c>
      <c r="BF805" s="71" t="s">
        <v>65</v>
      </c>
    </row>
    <row r="806" spans="2:58" x14ac:dyDescent="0.25">
      <c r="B806" s="71">
        <v>2025</v>
      </c>
      <c r="C806" s="71">
        <v>891780111</v>
      </c>
      <c r="D806" s="71" t="s">
        <v>63</v>
      </c>
      <c r="E806" s="102" t="s">
        <v>4955</v>
      </c>
      <c r="F806" s="72" t="s">
        <v>4954</v>
      </c>
      <c r="G806" s="72">
        <v>0</v>
      </c>
      <c r="H806" s="72" t="s">
        <v>71</v>
      </c>
      <c r="I806" s="72" t="s">
        <v>2884</v>
      </c>
      <c r="J806" s="104" t="s">
        <v>81</v>
      </c>
      <c r="K806" s="75" t="s">
        <v>4126</v>
      </c>
      <c r="L806" s="76">
        <v>9941400</v>
      </c>
      <c r="M806" s="72" t="s">
        <v>66</v>
      </c>
      <c r="N806" s="75" t="s">
        <v>4953</v>
      </c>
      <c r="O806" s="75">
        <v>72290628</v>
      </c>
      <c r="P806" s="75">
        <v>1707</v>
      </c>
      <c r="Q806" s="78">
        <v>45870</v>
      </c>
      <c r="R806" s="75">
        <v>7490134800</v>
      </c>
      <c r="S806" s="78">
        <v>45888</v>
      </c>
      <c r="T806" s="76">
        <v>9941400</v>
      </c>
      <c r="U806" s="76">
        <v>28348</v>
      </c>
      <c r="V806" s="72" t="s">
        <v>65</v>
      </c>
      <c r="W806" s="76">
        <v>1082939683</v>
      </c>
      <c r="X806" s="104" t="s">
        <v>2881</v>
      </c>
      <c r="Y806" s="78">
        <v>45884</v>
      </c>
      <c r="Z806" s="78">
        <v>45888</v>
      </c>
      <c r="AA806" s="78" t="s">
        <v>73</v>
      </c>
      <c r="AB806" s="78">
        <v>45991</v>
      </c>
      <c r="AC806" s="102">
        <f t="shared" si="72"/>
        <v>103</v>
      </c>
      <c r="AD806" s="72">
        <v>0</v>
      </c>
      <c r="AE806" s="76">
        <v>0</v>
      </c>
      <c r="AF806" s="72">
        <v>0</v>
      </c>
      <c r="AG806" s="79" t="s">
        <v>73</v>
      </c>
      <c r="AH806" s="102">
        <f t="shared" si="73"/>
        <v>0</v>
      </c>
      <c r="AI806" s="72">
        <v>0</v>
      </c>
      <c r="AJ806" s="76">
        <v>0</v>
      </c>
      <c r="AK806" s="72" t="s">
        <v>73</v>
      </c>
      <c r="AL806" s="80" t="s">
        <v>73</v>
      </c>
      <c r="AM806" s="72">
        <v>0</v>
      </c>
      <c r="AN806" s="80" t="s">
        <v>73</v>
      </c>
      <c r="AO806" s="80" t="s">
        <v>73</v>
      </c>
      <c r="AP806" s="80" t="s">
        <v>73</v>
      </c>
      <c r="AQ806" s="102">
        <f t="shared" si="74"/>
        <v>0</v>
      </c>
      <c r="AR806" s="102">
        <f t="shared" si="75"/>
        <v>9941400</v>
      </c>
      <c r="AS806" s="72" t="s">
        <v>319</v>
      </c>
      <c r="AT806" s="76">
        <v>0</v>
      </c>
      <c r="AU806" s="72" t="s">
        <v>319</v>
      </c>
      <c r="AV806" s="76">
        <v>0</v>
      </c>
      <c r="AW806" s="81" t="s">
        <v>73</v>
      </c>
      <c r="AX806" s="82">
        <v>0</v>
      </c>
      <c r="AY806" s="143">
        <f t="shared" si="76"/>
        <v>9941400</v>
      </c>
      <c r="AZ806" s="84">
        <f t="shared" si="77"/>
        <v>0</v>
      </c>
      <c r="BA806" s="85">
        <v>0</v>
      </c>
      <c r="BB806" s="81" t="s">
        <v>73</v>
      </c>
      <c r="BC806" s="72" t="s">
        <v>123</v>
      </c>
      <c r="BD806" s="289" t="s">
        <v>4952</v>
      </c>
      <c r="BE806" s="71" t="s">
        <v>65</v>
      </c>
      <c r="BF806" s="71" t="s">
        <v>65</v>
      </c>
    </row>
    <row r="807" spans="2:58" x14ac:dyDescent="0.25">
      <c r="B807" s="71">
        <v>2025</v>
      </c>
      <c r="C807" s="71">
        <v>891780111</v>
      </c>
      <c r="D807" s="71" t="s">
        <v>63</v>
      </c>
      <c r="E807" s="102" t="s">
        <v>4951</v>
      </c>
      <c r="F807" s="72" t="s">
        <v>4950</v>
      </c>
      <c r="G807" s="72">
        <v>0</v>
      </c>
      <c r="H807" s="72" t="s">
        <v>71</v>
      </c>
      <c r="I807" s="72" t="s">
        <v>2884</v>
      </c>
      <c r="J807" s="104" t="s">
        <v>81</v>
      </c>
      <c r="K807" s="75" t="s">
        <v>2895</v>
      </c>
      <c r="L807" s="76">
        <v>9941400</v>
      </c>
      <c r="M807" s="72" t="s">
        <v>66</v>
      </c>
      <c r="N807" s="75" t="s">
        <v>4949</v>
      </c>
      <c r="O807" s="75">
        <v>85490945</v>
      </c>
      <c r="P807" s="75">
        <v>1707</v>
      </c>
      <c r="Q807" s="78">
        <v>45870</v>
      </c>
      <c r="R807" s="75">
        <v>7490134800</v>
      </c>
      <c r="S807" s="78">
        <v>45884</v>
      </c>
      <c r="T807" s="76">
        <v>9941400</v>
      </c>
      <c r="U807" s="76">
        <v>28245</v>
      </c>
      <c r="V807" s="72" t="s">
        <v>65</v>
      </c>
      <c r="W807" s="76">
        <v>1082939683</v>
      </c>
      <c r="X807" s="104" t="s">
        <v>2881</v>
      </c>
      <c r="Y807" s="78">
        <v>45884</v>
      </c>
      <c r="Z807" s="78">
        <v>45884</v>
      </c>
      <c r="AA807" s="78" t="s">
        <v>73</v>
      </c>
      <c r="AB807" s="78">
        <v>45991</v>
      </c>
      <c r="AC807" s="102">
        <f t="shared" si="72"/>
        <v>107</v>
      </c>
      <c r="AD807" s="72">
        <v>0</v>
      </c>
      <c r="AE807" s="76">
        <v>0</v>
      </c>
      <c r="AF807" s="72">
        <v>0</v>
      </c>
      <c r="AG807" s="79" t="s">
        <v>73</v>
      </c>
      <c r="AH807" s="102">
        <f t="shared" si="73"/>
        <v>0</v>
      </c>
      <c r="AI807" s="72">
        <v>0</v>
      </c>
      <c r="AJ807" s="76">
        <v>0</v>
      </c>
      <c r="AK807" s="72" t="s">
        <v>73</v>
      </c>
      <c r="AL807" s="80" t="s">
        <v>73</v>
      </c>
      <c r="AM807" s="72">
        <v>0</v>
      </c>
      <c r="AN807" s="80" t="s">
        <v>73</v>
      </c>
      <c r="AO807" s="80" t="s">
        <v>73</v>
      </c>
      <c r="AP807" s="80" t="s">
        <v>73</v>
      </c>
      <c r="AQ807" s="102">
        <f t="shared" si="74"/>
        <v>0</v>
      </c>
      <c r="AR807" s="102">
        <f t="shared" si="75"/>
        <v>9941400</v>
      </c>
      <c r="AS807" s="72" t="s">
        <v>319</v>
      </c>
      <c r="AT807" s="76">
        <v>0</v>
      </c>
      <c r="AU807" s="72" t="s">
        <v>319</v>
      </c>
      <c r="AV807" s="76">
        <v>0</v>
      </c>
      <c r="AW807" s="81" t="s">
        <v>73</v>
      </c>
      <c r="AX807" s="82">
        <v>0</v>
      </c>
      <c r="AY807" s="143">
        <f t="shared" si="76"/>
        <v>9941400</v>
      </c>
      <c r="AZ807" s="84">
        <f t="shared" si="77"/>
        <v>0</v>
      </c>
      <c r="BA807" s="85">
        <v>0</v>
      </c>
      <c r="BB807" s="81" t="s">
        <v>73</v>
      </c>
      <c r="BC807" s="72" t="s">
        <v>123</v>
      </c>
      <c r="BD807" s="289" t="s">
        <v>4948</v>
      </c>
      <c r="BE807" s="71" t="s">
        <v>65</v>
      </c>
      <c r="BF807" s="71" t="s">
        <v>65</v>
      </c>
    </row>
    <row r="808" spans="2:58" x14ac:dyDescent="0.25">
      <c r="B808" s="71">
        <v>2025</v>
      </c>
      <c r="C808" s="71">
        <v>891780111</v>
      </c>
      <c r="D808" s="71" t="s">
        <v>63</v>
      </c>
      <c r="E808" s="102" t="s">
        <v>4947</v>
      </c>
      <c r="F808" s="72" t="s">
        <v>4946</v>
      </c>
      <c r="G808" s="72">
        <v>0</v>
      </c>
      <c r="H808" s="72" t="s">
        <v>71</v>
      </c>
      <c r="I808" s="72" t="s">
        <v>2884</v>
      </c>
      <c r="J808" s="104" t="s">
        <v>81</v>
      </c>
      <c r="K808" s="75" t="s">
        <v>3913</v>
      </c>
      <c r="L808" s="76">
        <v>9941400</v>
      </c>
      <c r="M808" s="72" t="s">
        <v>66</v>
      </c>
      <c r="N808" s="75" t="s">
        <v>4945</v>
      </c>
      <c r="O808" s="75">
        <v>85162526</v>
      </c>
      <c r="P808" s="75">
        <v>1707</v>
      </c>
      <c r="Q808" s="78">
        <v>45870</v>
      </c>
      <c r="R808" s="75">
        <v>7490134800</v>
      </c>
      <c r="S808" s="78">
        <v>45888</v>
      </c>
      <c r="T808" s="76">
        <v>9941400</v>
      </c>
      <c r="U808" s="76">
        <v>28347</v>
      </c>
      <c r="V808" s="72" t="s">
        <v>65</v>
      </c>
      <c r="W808" s="76">
        <v>1082939683</v>
      </c>
      <c r="X808" s="104" t="s">
        <v>2881</v>
      </c>
      <c r="Y808" s="78">
        <v>45884</v>
      </c>
      <c r="Z808" s="78">
        <v>45888</v>
      </c>
      <c r="AA808" s="78" t="s">
        <v>73</v>
      </c>
      <c r="AB808" s="78">
        <v>45991</v>
      </c>
      <c r="AC808" s="102">
        <f t="shared" si="72"/>
        <v>103</v>
      </c>
      <c r="AD808" s="72">
        <v>0</v>
      </c>
      <c r="AE808" s="76">
        <v>0</v>
      </c>
      <c r="AF808" s="72">
        <v>0</v>
      </c>
      <c r="AG808" s="79" t="s">
        <v>73</v>
      </c>
      <c r="AH808" s="102">
        <f t="shared" si="73"/>
        <v>0</v>
      </c>
      <c r="AI808" s="72">
        <v>0</v>
      </c>
      <c r="AJ808" s="76">
        <v>0</v>
      </c>
      <c r="AK808" s="72" t="s">
        <v>73</v>
      </c>
      <c r="AL808" s="80" t="s">
        <v>73</v>
      </c>
      <c r="AM808" s="72">
        <v>0</v>
      </c>
      <c r="AN808" s="80" t="s">
        <v>73</v>
      </c>
      <c r="AO808" s="80" t="s">
        <v>73</v>
      </c>
      <c r="AP808" s="80" t="s">
        <v>73</v>
      </c>
      <c r="AQ808" s="102">
        <f t="shared" si="74"/>
        <v>0</v>
      </c>
      <c r="AR808" s="102">
        <f t="shared" si="75"/>
        <v>9941400</v>
      </c>
      <c r="AS808" s="72" t="s">
        <v>319</v>
      </c>
      <c r="AT808" s="76">
        <v>0</v>
      </c>
      <c r="AU808" s="72" t="s">
        <v>319</v>
      </c>
      <c r="AV808" s="76">
        <v>0</v>
      </c>
      <c r="AW808" s="81" t="s">
        <v>73</v>
      </c>
      <c r="AX808" s="82">
        <v>0</v>
      </c>
      <c r="AY808" s="143">
        <f t="shared" si="76"/>
        <v>9941400</v>
      </c>
      <c r="AZ808" s="84">
        <f t="shared" si="77"/>
        <v>0</v>
      </c>
      <c r="BA808" s="85">
        <v>0</v>
      </c>
      <c r="BB808" s="81" t="s">
        <v>73</v>
      </c>
      <c r="BC808" s="72" t="s">
        <v>123</v>
      </c>
      <c r="BD808" s="289" t="s">
        <v>4944</v>
      </c>
      <c r="BE808" s="71" t="s">
        <v>65</v>
      </c>
      <c r="BF808" s="71" t="s">
        <v>65</v>
      </c>
    </row>
    <row r="809" spans="2:58" x14ac:dyDescent="0.25">
      <c r="B809" s="71">
        <v>2025</v>
      </c>
      <c r="C809" s="71">
        <v>891780111</v>
      </c>
      <c r="D809" s="71" t="s">
        <v>63</v>
      </c>
      <c r="E809" s="102" t="s">
        <v>4943</v>
      </c>
      <c r="F809" s="72" t="s">
        <v>4942</v>
      </c>
      <c r="G809" s="72">
        <v>0</v>
      </c>
      <c r="H809" s="72" t="s">
        <v>71</v>
      </c>
      <c r="I809" s="72" t="s">
        <v>2884</v>
      </c>
      <c r="J809" s="104" t="s">
        <v>81</v>
      </c>
      <c r="K809" s="75" t="s">
        <v>3703</v>
      </c>
      <c r="L809" s="76">
        <v>9941400</v>
      </c>
      <c r="M809" s="72" t="s">
        <v>66</v>
      </c>
      <c r="N809" s="75" t="s">
        <v>4941</v>
      </c>
      <c r="O809" s="75">
        <v>72054881</v>
      </c>
      <c r="P809" s="75">
        <v>1707</v>
      </c>
      <c r="Q809" s="78">
        <v>45870</v>
      </c>
      <c r="R809" s="75">
        <v>7490134800</v>
      </c>
      <c r="S809" s="78">
        <v>45884</v>
      </c>
      <c r="T809" s="76">
        <v>9941400</v>
      </c>
      <c r="U809" s="76">
        <v>28244</v>
      </c>
      <c r="V809" s="72" t="s">
        <v>65</v>
      </c>
      <c r="W809" s="76">
        <v>1082939683</v>
      </c>
      <c r="X809" s="104" t="s">
        <v>2881</v>
      </c>
      <c r="Y809" s="78">
        <v>45884</v>
      </c>
      <c r="Z809" s="78">
        <v>45884</v>
      </c>
      <c r="AA809" s="78" t="s">
        <v>73</v>
      </c>
      <c r="AB809" s="78">
        <v>45991</v>
      </c>
      <c r="AC809" s="102">
        <f t="shared" si="72"/>
        <v>107</v>
      </c>
      <c r="AD809" s="72">
        <v>0</v>
      </c>
      <c r="AE809" s="76">
        <v>0</v>
      </c>
      <c r="AF809" s="72">
        <v>0</v>
      </c>
      <c r="AG809" s="79" t="s">
        <v>73</v>
      </c>
      <c r="AH809" s="102">
        <f t="shared" si="73"/>
        <v>0</v>
      </c>
      <c r="AI809" s="72">
        <v>0</v>
      </c>
      <c r="AJ809" s="76">
        <v>0</v>
      </c>
      <c r="AK809" s="72" t="s">
        <v>73</v>
      </c>
      <c r="AL809" s="80" t="s">
        <v>73</v>
      </c>
      <c r="AM809" s="72">
        <v>0</v>
      </c>
      <c r="AN809" s="80" t="s">
        <v>73</v>
      </c>
      <c r="AO809" s="80" t="s">
        <v>73</v>
      </c>
      <c r="AP809" s="80" t="s">
        <v>73</v>
      </c>
      <c r="AQ809" s="102">
        <f t="shared" si="74"/>
        <v>0</v>
      </c>
      <c r="AR809" s="102">
        <f t="shared" si="75"/>
        <v>9941400</v>
      </c>
      <c r="AS809" s="72" t="s">
        <v>319</v>
      </c>
      <c r="AT809" s="76">
        <v>0</v>
      </c>
      <c r="AU809" s="72" t="s">
        <v>319</v>
      </c>
      <c r="AV809" s="76">
        <v>0</v>
      </c>
      <c r="AW809" s="81" t="s">
        <v>73</v>
      </c>
      <c r="AX809" s="82">
        <v>0</v>
      </c>
      <c r="AY809" s="143">
        <f t="shared" si="76"/>
        <v>9941400</v>
      </c>
      <c r="AZ809" s="84">
        <f t="shared" si="77"/>
        <v>0</v>
      </c>
      <c r="BA809" s="85">
        <v>0</v>
      </c>
      <c r="BB809" s="81" t="s">
        <v>73</v>
      </c>
      <c r="BC809" s="72" t="s">
        <v>123</v>
      </c>
      <c r="BD809" s="289" t="s">
        <v>4940</v>
      </c>
      <c r="BE809" s="71" t="s">
        <v>65</v>
      </c>
      <c r="BF809" s="71" t="s">
        <v>65</v>
      </c>
    </row>
    <row r="810" spans="2:58" x14ac:dyDescent="0.25">
      <c r="B810" s="71">
        <v>2025</v>
      </c>
      <c r="C810" s="71">
        <v>891780111</v>
      </c>
      <c r="D810" s="71" t="s">
        <v>63</v>
      </c>
      <c r="E810" s="102" t="s">
        <v>4939</v>
      </c>
      <c r="F810" s="72" t="s">
        <v>4938</v>
      </c>
      <c r="G810" s="72">
        <v>0</v>
      </c>
      <c r="H810" s="72" t="s">
        <v>71</v>
      </c>
      <c r="I810" s="72" t="s">
        <v>2884</v>
      </c>
      <c r="J810" s="104" t="s">
        <v>81</v>
      </c>
      <c r="K810" s="75" t="s">
        <v>4937</v>
      </c>
      <c r="L810" s="76">
        <v>9941400</v>
      </c>
      <c r="M810" s="72" t="s">
        <v>66</v>
      </c>
      <c r="N810" s="75" t="s">
        <v>4936</v>
      </c>
      <c r="O810" s="75">
        <v>1118852157</v>
      </c>
      <c r="P810" s="75">
        <v>1707</v>
      </c>
      <c r="Q810" s="78">
        <v>45870</v>
      </c>
      <c r="R810" s="75">
        <v>7490134800</v>
      </c>
      <c r="S810" s="78">
        <v>45888</v>
      </c>
      <c r="T810" s="76">
        <v>9941400</v>
      </c>
      <c r="U810" s="76">
        <v>28374</v>
      </c>
      <c r="V810" s="72" t="s">
        <v>65</v>
      </c>
      <c r="W810" s="76">
        <v>1082939683</v>
      </c>
      <c r="X810" s="104" t="s">
        <v>2881</v>
      </c>
      <c r="Y810" s="78">
        <v>45884</v>
      </c>
      <c r="Z810" s="78">
        <v>45888</v>
      </c>
      <c r="AA810" s="78" t="s">
        <v>73</v>
      </c>
      <c r="AB810" s="78">
        <v>45991</v>
      </c>
      <c r="AC810" s="102">
        <f t="shared" si="72"/>
        <v>103</v>
      </c>
      <c r="AD810" s="72">
        <v>0</v>
      </c>
      <c r="AE810" s="76">
        <v>0</v>
      </c>
      <c r="AF810" s="72">
        <v>0</v>
      </c>
      <c r="AG810" s="79" t="s">
        <v>73</v>
      </c>
      <c r="AH810" s="102">
        <f t="shared" si="73"/>
        <v>0</v>
      </c>
      <c r="AI810" s="72">
        <v>0</v>
      </c>
      <c r="AJ810" s="76">
        <v>0</v>
      </c>
      <c r="AK810" s="72" t="s">
        <v>73</v>
      </c>
      <c r="AL810" s="80" t="s">
        <v>73</v>
      </c>
      <c r="AM810" s="72">
        <v>0</v>
      </c>
      <c r="AN810" s="80" t="s">
        <v>73</v>
      </c>
      <c r="AO810" s="80" t="s">
        <v>73</v>
      </c>
      <c r="AP810" s="80" t="s">
        <v>73</v>
      </c>
      <c r="AQ810" s="102">
        <f t="shared" si="74"/>
        <v>0</v>
      </c>
      <c r="AR810" s="102">
        <f t="shared" si="75"/>
        <v>9941400</v>
      </c>
      <c r="AS810" s="72" t="s">
        <v>319</v>
      </c>
      <c r="AT810" s="76">
        <v>0</v>
      </c>
      <c r="AU810" s="72" t="s">
        <v>319</v>
      </c>
      <c r="AV810" s="76">
        <v>0</v>
      </c>
      <c r="AW810" s="81" t="s">
        <v>73</v>
      </c>
      <c r="AX810" s="82">
        <v>0</v>
      </c>
      <c r="AY810" s="143">
        <f t="shared" si="76"/>
        <v>9941400</v>
      </c>
      <c r="AZ810" s="84">
        <f t="shared" si="77"/>
        <v>0</v>
      </c>
      <c r="BA810" s="85">
        <v>0</v>
      </c>
      <c r="BB810" s="81" t="s">
        <v>73</v>
      </c>
      <c r="BC810" s="72" t="s">
        <v>123</v>
      </c>
      <c r="BD810" s="289" t="s">
        <v>4935</v>
      </c>
      <c r="BE810" s="71" t="s">
        <v>65</v>
      </c>
      <c r="BF810" s="71" t="s">
        <v>65</v>
      </c>
    </row>
    <row r="811" spans="2:58" x14ac:dyDescent="0.25">
      <c r="B811" s="71">
        <v>2025</v>
      </c>
      <c r="C811" s="71">
        <v>891780111</v>
      </c>
      <c r="D811" s="71" t="s">
        <v>63</v>
      </c>
      <c r="E811" s="102" t="s">
        <v>4934</v>
      </c>
      <c r="F811" s="72" t="s">
        <v>4933</v>
      </c>
      <c r="G811" s="72">
        <v>0</v>
      </c>
      <c r="H811" s="72" t="s">
        <v>71</v>
      </c>
      <c r="I811" s="72" t="s">
        <v>2884</v>
      </c>
      <c r="J811" s="104" t="s">
        <v>81</v>
      </c>
      <c r="K811" s="75" t="s">
        <v>2895</v>
      </c>
      <c r="L811" s="76">
        <v>9941400</v>
      </c>
      <c r="M811" s="72" t="s">
        <v>66</v>
      </c>
      <c r="N811" s="75" t="s">
        <v>4932</v>
      </c>
      <c r="O811" s="75">
        <v>1042452783</v>
      </c>
      <c r="P811" s="75">
        <v>1707</v>
      </c>
      <c r="Q811" s="78">
        <v>45870</v>
      </c>
      <c r="R811" s="75">
        <v>7490134800</v>
      </c>
      <c r="S811" s="78">
        <v>45888</v>
      </c>
      <c r="T811" s="76">
        <v>9941400</v>
      </c>
      <c r="U811" s="76">
        <v>28346</v>
      </c>
      <c r="V811" s="72" t="s">
        <v>65</v>
      </c>
      <c r="W811" s="76">
        <v>1082939683</v>
      </c>
      <c r="X811" s="104" t="s">
        <v>2881</v>
      </c>
      <c r="Y811" s="78">
        <v>45884</v>
      </c>
      <c r="Z811" s="78">
        <v>45888</v>
      </c>
      <c r="AA811" s="78" t="s">
        <v>73</v>
      </c>
      <c r="AB811" s="78">
        <v>45991</v>
      </c>
      <c r="AC811" s="102">
        <f t="shared" si="72"/>
        <v>103</v>
      </c>
      <c r="AD811" s="72">
        <v>0</v>
      </c>
      <c r="AE811" s="76">
        <v>0</v>
      </c>
      <c r="AF811" s="72">
        <v>0</v>
      </c>
      <c r="AG811" s="79" t="s">
        <v>73</v>
      </c>
      <c r="AH811" s="102">
        <f t="shared" si="73"/>
        <v>0</v>
      </c>
      <c r="AI811" s="72">
        <v>0</v>
      </c>
      <c r="AJ811" s="76">
        <v>0</v>
      </c>
      <c r="AK811" s="72" t="s">
        <v>73</v>
      </c>
      <c r="AL811" s="80" t="s">
        <v>73</v>
      </c>
      <c r="AM811" s="72">
        <v>0</v>
      </c>
      <c r="AN811" s="80" t="s">
        <v>73</v>
      </c>
      <c r="AO811" s="80" t="s">
        <v>73</v>
      </c>
      <c r="AP811" s="80" t="s">
        <v>73</v>
      </c>
      <c r="AQ811" s="102">
        <f t="shared" si="74"/>
        <v>0</v>
      </c>
      <c r="AR811" s="102">
        <f t="shared" si="75"/>
        <v>9941400</v>
      </c>
      <c r="AS811" s="72" t="s">
        <v>319</v>
      </c>
      <c r="AT811" s="76">
        <v>0</v>
      </c>
      <c r="AU811" s="72" t="s">
        <v>319</v>
      </c>
      <c r="AV811" s="76">
        <v>0</v>
      </c>
      <c r="AW811" s="81" t="s">
        <v>73</v>
      </c>
      <c r="AX811" s="82">
        <v>0</v>
      </c>
      <c r="AY811" s="143">
        <f t="shared" si="76"/>
        <v>9941400</v>
      </c>
      <c r="AZ811" s="84">
        <f t="shared" si="77"/>
        <v>0</v>
      </c>
      <c r="BA811" s="85">
        <v>0</v>
      </c>
      <c r="BB811" s="81" t="s">
        <v>73</v>
      </c>
      <c r="BC811" s="72" t="s">
        <v>123</v>
      </c>
      <c r="BD811" s="289" t="s">
        <v>4931</v>
      </c>
      <c r="BE811" s="71" t="s">
        <v>65</v>
      </c>
      <c r="BF811" s="71" t="s">
        <v>65</v>
      </c>
    </row>
    <row r="812" spans="2:58" x14ac:dyDescent="0.25">
      <c r="B812" s="71">
        <v>2025</v>
      </c>
      <c r="C812" s="71">
        <v>891780111</v>
      </c>
      <c r="D812" s="71" t="s">
        <v>63</v>
      </c>
      <c r="E812" s="102" t="s">
        <v>4930</v>
      </c>
      <c r="F812" s="72" t="s">
        <v>4929</v>
      </c>
      <c r="G812" s="72">
        <v>0</v>
      </c>
      <c r="H812" s="72" t="s">
        <v>71</v>
      </c>
      <c r="I812" s="72" t="s">
        <v>2884</v>
      </c>
      <c r="J812" s="104" t="s">
        <v>81</v>
      </c>
      <c r="K812" s="75" t="s">
        <v>4478</v>
      </c>
      <c r="L812" s="76">
        <v>9941400</v>
      </c>
      <c r="M812" s="72" t="s">
        <v>66</v>
      </c>
      <c r="N812" s="75" t="s">
        <v>4928</v>
      </c>
      <c r="O812" s="75">
        <v>1052080389</v>
      </c>
      <c r="P812" s="75">
        <v>1707</v>
      </c>
      <c r="Q812" s="78">
        <v>45870</v>
      </c>
      <c r="R812" s="75">
        <v>7490134800</v>
      </c>
      <c r="S812" s="78">
        <v>45888</v>
      </c>
      <c r="T812" s="76">
        <v>9941400</v>
      </c>
      <c r="U812" s="76">
        <v>28345</v>
      </c>
      <c r="V812" s="72" t="s">
        <v>65</v>
      </c>
      <c r="W812" s="76">
        <v>1082939683</v>
      </c>
      <c r="X812" s="104" t="s">
        <v>2881</v>
      </c>
      <c r="Y812" s="78">
        <v>45884</v>
      </c>
      <c r="Z812" s="78">
        <v>45888</v>
      </c>
      <c r="AA812" s="78" t="s">
        <v>73</v>
      </c>
      <c r="AB812" s="78">
        <v>45991</v>
      </c>
      <c r="AC812" s="102">
        <f t="shared" si="72"/>
        <v>103</v>
      </c>
      <c r="AD812" s="72">
        <v>0</v>
      </c>
      <c r="AE812" s="76">
        <v>0</v>
      </c>
      <c r="AF812" s="72">
        <v>0</v>
      </c>
      <c r="AG812" s="79" t="s">
        <v>73</v>
      </c>
      <c r="AH812" s="102">
        <f t="shared" si="73"/>
        <v>0</v>
      </c>
      <c r="AI812" s="72">
        <v>0</v>
      </c>
      <c r="AJ812" s="76">
        <v>0</v>
      </c>
      <c r="AK812" s="72" t="s">
        <v>73</v>
      </c>
      <c r="AL812" s="80" t="s">
        <v>73</v>
      </c>
      <c r="AM812" s="72">
        <v>0</v>
      </c>
      <c r="AN812" s="80" t="s">
        <v>73</v>
      </c>
      <c r="AO812" s="80" t="s">
        <v>73</v>
      </c>
      <c r="AP812" s="80" t="s">
        <v>73</v>
      </c>
      <c r="AQ812" s="102">
        <f t="shared" si="74"/>
        <v>0</v>
      </c>
      <c r="AR812" s="102">
        <f t="shared" si="75"/>
        <v>9941400</v>
      </c>
      <c r="AS812" s="72" t="s">
        <v>319</v>
      </c>
      <c r="AT812" s="76">
        <v>0</v>
      </c>
      <c r="AU812" s="72" t="s">
        <v>319</v>
      </c>
      <c r="AV812" s="76">
        <v>0</v>
      </c>
      <c r="AW812" s="81" t="s">
        <v>73</v>
      </c>
      <c r="AX812" s="82">
        <v>0</v>
      </c>
      <c r="AY812" s="143">
        <f t="shared" si="76"/>
        <v>9941400</v>
      </c>
      <c r="AZ812" s="84">
        <f t="shared" si="77"/>
        <v>0</v>
      </c>
      <c r="BA812" s="85">
        <v>0</v>
      </c>
      <c r="BB812" s="81" t="s">
        <v>73</v>
      </c>
      <c r="BC812" s="72" t="s">
        <v>123</v>
      </c>
      <c r="BD812" s="289" t="s">
        <v>4927</v>
      </c>
      <c r="BE812" s="71" t="s">
        <v>65</v>
      </c>
      <c r="BF812" s="71" t="s">
        <v>65</v>
      </c>
    </row>
    <row r="813" spans="2:58" x14ac:dyDescent="0.25">
      <c r="B813" s="71">
        <v>2025</v>
      </c>
      <c r="C813" s="71">
        <v>891780111</v>
      </c>
      <c r="D813" s="71" t="s">
        <v>63</v>
      </c>
      <c r="E813" s="102" t="s">
        <v>4926</v>
      </c>
      <c r="F813" s="72" t="s">
        <v>4925</v>
      </c>
      <c r="G813" s="72">
        <v>0</v>
      </c>
      <c r="H813" s="72" t="s">
        <v>71</v>
      </c>
      <c r="I813" s="72" t="s">
        <v>2884</v>
      </c>
      <c r="J813" s="104" t="s">
        <v>81</v>
      </c>
      <c r="K813" s="75" t="s">
        <v>4107</v>
      </c>
      <c r="L813" s="76">
        <v>9941400</v>
      </c>
      <c r="M813" s="72" t="s">
        <v>66</v>
      </c>
      <c r="N813" s="75" t="s">
        <v>4924</v>
      </c>
      <c r="O813" s="75">
        <v>1121328385</v>
      </c>
      <c r="P813" s="75">
        <v>1707</v>
      </c>
      <c r="Q813" s="78">
        <v>45870</v>
      </c>
      <c r="R813" s="75">
        <v>7490134800</v>
      </c>
      <c r="S813" s="78">
        <v>45888</v>
      </c>
      <c r="T813" s="76">
        <v>9941400</v>
      </c>
      <c r="U813" s="76">
        <v>28373</v>
      </c>
      <c r="V813" s="72" t="s">
        <v>65</v>
      </c>
      <c r="W813" s="76">
        <v>1082939683</v>
      </c>
      <c r="X813" s="104" t="s">
        <v>2881</v>
      </c>
      <c r="Y813" s="78">
        <v>45884</v>
      </c>
      <c r="Z813" s="78">
        <v>45888</v>
      </c>
      <c r="AA813" s="78" t="s">
        <v>73</v>
      </c>
      <c r="AB813" s="78">
        <v>45991</v>
      </c>
      <c r="AC813" s="102">
        <f t="shared" si="72"/>
        <v>103</v>
      </c>
      <c r="AD813" s="72">
        <v>0</v>
      </c>
      <c r="AE813" s="76">
        <v>0</v>
      </c>
      <c r="AF813" s="72">
        <v>0</v>
      </c>
      <c r="AG813" s="79" t="s">
        <v>73</v>
      </c>
      <c r="AH813" s="102">
        <f t="shared" si="73"/>
        <v>0</v>
      </c>
      <c r="AI813" s="72">
        <v>0</v>
      </c>
      <c r="AJ813" s="76">
        <v>0</v>
      </c>
      <c r="AK813" s="72" t="s">
        <v>73</v>
      </c>
      <c r="AL813" s="80" t="s">
        <v>73</v>
      </c>
      <c r="AM813" s="72">
        <v>0</v>
      </c>
      <c r="AN813" s="80" t="s">
        <v>73</v>
      </c>
      <c r="AO813" s="80" t="s">
        <v>73</v>
      </c>
      <c r="AP813" s="80" t="s">
        <v>73</v>
      </c>
      <c r="AQ813" s="102">
        <f t="shared" si="74"/>
        <v>0</v>
      </c>
      <c r="AR813" s="102">
        <f t="shared" si="75"/>
        <v>9941400</v>
      </c>
      <c r="AS813" s="72" t="s">
        <v>319</v>
      </c>
      <c r="AT813" s="76">
        <v>0</v>
      </c>
      <c r="AU813" s="72" t="s">
        <v>319</v>
      </c>
      <c r="AV813" s="76">
        <v>0</v>
      </c>
      <c r="AW813" s="81" t="s">
        <v>73</v>
      </c>
      <c r="AX813" s="82">
        <v>0</v>
      </c>
      <c r="AY813" s="143">
        <f t="shared" si="76"/>
        <v>9941400</v>
      </c>
      <c r="AZ813" s="84">
        <f t="shared" si="77"/>
        <v>0</v>
      </c>
      <c r="BA813" s="85">
        <v>0</v>
      </c>
      <c r="BB813" s="81" t="s">
        <v>73</v>
      </c>
      <c r="BC813" s="72" t="s">
        <v>123</v>
      </c>
      <c r="BD813" s="289" t="s">
        <v>4923</v>
      </c>
      <c r="BE813" s="71" t="s">
        <v>65</v>
      </c>
      <c r="BF813" s="71" t="s">
        <v>65</v>
      </c>
    </row>
    <row r="814" spans="2:58" x14ac:dyDescent="0.25">
      <c r="B814" s="71">
        <v>2025</v>
      </c>
      <c r="C814" s="71">
        <v>891780111</v>
      </c>
      <c r="D814" s="71" t="s">
        <v>63</v>
      </c>
      <c r="E814" s="102" t="s">
        <v>4922</v>
      </c>
      <c r="F814" s="72" t="s">
        <v>4921</v>
      </c>
      <c r="G814" s="72">
        <v>0</v>
      </c>
      <c r="H814" s="72" t="s">
        <v>71</v>
      </c>
      <c r="I814" s="72" t="s">
        <v>2884</v>
      </c>
      <c r="J814" s="104" t="s">
        <v>81</v>
      </c>
      <c r="K814" s="75" t="s">
        <v>4112</v>
      </c>
      <c r="L814" s="76">
        <v>9941400</v>
      </c>
      <c r="M814" s="72" t="s">
        <v>66</v>
      </c>
      <c r="N814" s="75" t="s">
        <v>4920</v>
      </c>
      <c r="O814" s="75">
        <v>17955385</v>
      </c>
      <c r="P814" s="75">
        <v>1707</v>
      </c>
      <c r="Q814" s="78">
        <v>45870</v>
      </c>
      <c r="R814" s="75">
        <v>7490134800</v>
      </c>
      <c r="S814" s="78">
        <v>45888</v>
      </c>
      <c r="T814" s="76">
        <v>9941400</v>
      </c>
      <c r="U814" s="76">
        <v>28344</v>
      </c>
      <c r="V814" s="72" t="s">
        <v>65</v>
      </c>
      <c r="W814" s="76">
        <v>1082939683</v>
      </c>
      <c r="X814" s="104" t="s">
        <v>2881</v>
      </c>
      <c r="Y814" s="78">
        <v>45884</v>
      </c>
      <c r="Z814" s="78">
        <v>45888</v>
      </c>
      <c r="AA814" s="78" t="s">
        <v>73</v>
      </c>
      <c r="AB814" s="78">
        <v>45991</v>
      </c>
      <c r="AC814" s="102">
        <f t="shared" si="72"/>
        <v>103</v>
      </c>
      <c r="AD814" s="72">
        <v>0</v>
      </c>
      <c r="AE814" s="76">
        <v>0</v>
      </c>
      <c r="AF814" s="72">
        <v>0</v>
      </c>
      <c r="AG814" s="79" t="s">
        <v>73</v>
      </c>
      <c r="AH814" s="102">
        <f t="shared" si="73"/>
        <v>0</v>
      </c>
      <c r="AI814" s="72">
        <v>0</v>
      </c>
      <c r="AJ814" s="76">
        <v>0</v>
      </c>
      <c r="AK814" s="72" t="s">
        <v>73</v>
      </c>
      <c r="AL814" s="80" t="s">
        <v>73</v>
      </c>
      <c r="AM814" s="72">
        <v>0</v>
      </c>
      <c r="AN814" s="80" t="s">
        <v>73</v>
      </c>
      <c r="AO814" s="80" t="s">
        <v>73</v>
      </c>
      <c r="AP814" s="80" t="s">
        <v>73</v>
      </c>
      <c r="AQ814" s="102">
        <f t="shared" si="74"/>
        <v>0</v>
      </c>
      <c r="AR814" s="102">
        <f t="shared" si="75"/>
        <v>9941400</v>
      </c>
      <c r="AS814" s="72" t="s">
        <v>319</v>
      </c>
      <c r="AT814" s="76">
        <v>0</v>
      </c>
      <c r="AU814" s="72" t="s">
        <v>319</v>
      </c>
      <c r="AV814" s="76">
        <v>0</v>
      </c>
      <c r="AW814" s="81" t="s">
        <v>73</v>
      </c>
      <c r="AX814" s="82">
        <v>0</v>
      </c>
      <c r="AY814" s="143">
        <f t="shared" si="76"/>
        <v>9941400</v>
      </c>
      <c r="AZ814" s="84">
        <f t="shared" si="77"/>
        <v>0</v>
      </c>
      <c r="BA814" s="85">
        <v>0</v>
      </c>
      <c r="BB814" s="81" t="s">
        <v>73</v>
      </c>
      <c r="BC814" s="72" t="s">
        <v>123</v>
      </c>
      <c r="BD814" s="289" t="s">
        <v>4919</v>
      </c>
      <c r="BE814" s="71" t="s">
        <v>65</v>
      </c>
      <c r="BF814" s="71" t="s">
        <v>65</v>
      </c>
    </row>
    <row r="815" spans="2:58" x14ac:dyDescent="0.25">
      <c r="B815" s="71">
        <v>2025</v>
      </c>
      <c r="C815" s="71">
        <v>891780111</v>
      </c>
      <c r="D815" s="71" t="s">
        <v>63</v>
      </c>
      <c r="E815" s="102" t="s">
        <v>4918</v>
      </c>
      <c r="F815" s="72" t="s">
        <v>4917</v>
      </c>
      <c r="G815" s="72">
        <v>0</v>
      </c>
      <c r="H815" s="72" t="s">
        <v>71</v>
      </c>
      <c r="I815" s="72" t="s">
        <v>2884</v>
      </c>
      <c r="J815" s="104" t="s">
        <v>81</v>
      </c>
      <c r="K815" s="75" t="s">
        <v>4916</v>
      </c>
      <c r="L815" s="76">
        <v>9941400</v>
      </c>
      <c r="M815" s="72" t="s">
        <v>66</v>
      </c>
      <c r="N815" s="75" t="s">
        <v>4915</v>
      </c>
      <c r="O815" s="75">
        <v>1062876783</v>
      </c>
      <c r="P815" s="75">
        <v>1707</v>
      </c>
      <c r="Q815" s="78">
        <v>45870</v>
      </c>
      <c r="R815" s="75">
        <v>7490134800</v>
      </c>
      <c r="S815" s="78">
        <v>45888</v>
      </c>
      <c r="T815" s="76">
        <v>9941400</v>
      </c>
      <c r="U815" s="76">
        <v>28343</v>
      </c>
      <c r="V815" s="72" t="s">
        <v>65</v>
      </c>
      <c r="W815" s="76">
        <v>1082939683</v>
      </c>
      <c r="X815" s="104" t="s">
        <v>2881</v>
      </c>
      <c r="Y815" s="78">
        <v>45884</v>
      </c>
      <c r="Z815" s="78">
        <v>45888</v>
      </c>
      <c r="AA815" s="78" t="s">
        <v>73</v>
      </c>
      <c r="AB815" s="78">
        <v>45991</v>
      </c>
      <c r="AC815" s="102">
        <f t="shared" si="72"/>
        <v>103</v>
      </c>
      <c r="AD815" s="72">
        <v>0</v>
      </c>
      <c r="AE815" s="76">
        <v>0</v>
      </c>
      <c r="AF815" s="72">
        <v>0</v>
      </c>
      <c r="AG815" s="79" t="s">
        <v>73</v>
      </c>
      <c r="AH815" s="102">
        <f t="shared" si="73"/>
        <v>0</v>
      </c>
      <c r="AI815" s="72">
        <v>0</v>
      </c>
      <c r="AJ815" s="76">
        <v>0</v>
      </c>
      <c r="AK815" s="72" t="s">
        <v>73</v>
      </c>
      <c r="AL815" s="80" t="s">
        <v>73</v>
      </c>
      <c r="AM815" s="72">
        <v>0</v>
      </c>
      <c r="AN815" s="80" t="s">
        <v>73</v>
      </c>
      <c r="AO815" s="80" t="s">
        <v>73</v>
      </c>
      <c r="AP815" s="80" t="s">
        <v>73</v>
      </c>
      <c r="AQ815" s="102">
        <f t="shared" si="74"/>
        <v>0</v>
      </c>
      <c r="AR815" s="102">
        <f t="shared" si="75"/>
        <v>9941400</v>
      </c>
      <c r="AS815" s="72" t="s">
        <v>319</v>
      </c>
      <c r="AT815" s="76">
        <v>0</v>
      </c>
      <c r="AU815" s="72" t="s">
        <v>319</v>
      </c>
      <c r="AV815" s="76">
        <v>0</v>
      </c>
      <c r="AW815" s="81" t="s">
        <v>73</v>
      </c>
      <c r="AX815" s="82">
        <v>0</v>
      </c>
      <c r="AY815" s="143">
        <f t="shared" si="76"/>
        <v>9941400</v>
      </c>
      <c r="AZ815" s="84">
        <f t="shared" si="77"/>
        <v>0</v>
      </c>
      <c r="BA815" s="85">
        <v>0</v>
      </c>
      <c r="BB815" s="81" t="s">
        <v>73</v>
      </c>
      <c r="BC815" s="72" t="s">
        <v>123</v>
      </c>
      <c r="BD815" s="289" t="s">
        <v>4914</v>
      </c>
      <c r="BE815" s="71" t="s">
        <v>65</v>
      </c>
      <c r="BF815" s="71" t="s">
        <v>65</v>
      </c>
    </row>
    <row r="816" spans="2:58" x14ac:dyDescent="0.25">
      <c r="B816" s="71">
        <v>2025</v>
      </c>
      <c r="C816" s="71">
        <v>891780111</v>
      </c>
      <c r="D816" s="71" t="s">
        <v>63</v>
      </c>
      <c r="E816" s="102" t="s">
        <v>4913</v>
      </c>
      <c r="F816" s="72" t="s">
        <v>4912</v>
      </c>
      <c r="G816" s="72">
        <v>0</v>
      </c>
      <c r="H816" s="72" t="s">
        <v>71</v>
      </c>
      <c r="I816" s="72" t="s">
        <v>2884</v>
      </c>
      <c r="J816" s="104" t="s">
        <v>81</v>
      </c>
      <c r="K816" s="75" t="s">
        <v>4854</v>
      </c>
      <c r="L816" s="76">
        <v>9941400</v>
      </c>
      <c r="M816" s="72" t="s">
        <v>66</v>
      </c>
      <c r="N816" s="75" t="s">
        <v>4911</v>
      </c>
      <c r="O816" s="75">
        <v>23148124</v>
      </c>
      <c r="P816" s="75">
        <v>1707</v>
      </c>
      <c r="Q816" s="78">
        <v>45870</v>
      </c>
      <c r="R816" s="75">
        <v>7490134800</v>
      </c>
      <c r="S816" s="78">
        <v>45888</v>
      </c>
      <c r="T816" s="76">
        <v>9941400</v>
      </c>
      <c r="U816" s="76">
        <v>28342</v>
      </c>
      <c r="V816" s="72" t="s">
        <v>65</v>
      </c>
      <c r="W816" s="76">
        <v>1082939683</v>
      </c>
      <c r="X816" s="104" t="s">
        <v>2881</v>
      </c>
      <c r="Y816" s="78">
        <v>45884</v>
      </c>
      <c r="Z816" s="78">
        <v>45888</v>
      </c>
      <c r="AA816" s="78" t="s">
        <v>73</v>
      </c>
      <c r="AB816" s="78">
        <v>45991</v>
      </c>
      <c r="AC816" s="102">
        <f t="shared" si="72"/>
        <v>103</v>
      </c>
      <c r="AD816" s="72">
        <v>0</v>
      </c>
      <c r="AE816" s="76">
        <v>0</v>
      </c>
      <c r="AF816" s="72">
        <v>0</v>
      </c>
      <c r="AG816" s="79" t="s">
        <v>73</v>
      </c>
      <c r="AH816" s="102">
        <f t="shared" si="73"/>
        <v>0</v>
      </c>
      <c r="AI816" s="72">
        <v>0</v>
      </c>
      <c r="AJ816" s="76">
        <v>0</v>
      </c>
      <c r="AK816" s="72" t="s">
        <v>73</v>
      </c>
      <c r="AL816" s="80" t="s">
        <v>73</v>
      </c>
      <c r="AM816" s="72">
        <v>0</v>
      </c>
      <c r="AN816" s="80" t="s">
        <v>73</v>
      </c>
      <c r="AO816" s="80" t="s">
        <v>73</v>
      </c>
      <c r="AP816" s="80" t="s">
        <v>73</v>
      </c>
      <c r="AQ816" s="102">
        <f t="shared" si="74"/>
        <v>0</v>
      </c>
      <c r="AR816" s="102">
        <f t="shared" si="75"/>
        <v>9941400</v>
      </c>
      <c r="AS816" s="72" t="s">
        <v>319</v>
      </c>
      <c r="AT816" s="76">
        <v>0</v>
      </c>
      <c r="AU816" s="72" t="s">
        <v>319</v>
      </c>
      <c r="AV816" s="76">
        <v>0</v>
      </c>
      <c r="AW816" s="81" t="s">
        <v>73</v>
      </c>
      <c r="AX816" s="82">
        <v>0</v>
      </c>
      <c r="AY816" s="143">
        <f t="shared" si="76"/>
        <v>9941400</v>
      </c>
      <c r="AZ816" s="84">
        <f t="shared" si="77"/>
        <v>0</v>
      </c>
      <c r="BA816" s="85">
        <v>0</v>
      </c>
      <c r="BB816" s="81" t="s">
        <v>73</v>
      </c>
      <c r="BC816" s="72" t="s">
        <v>123</v>
      </c>
      <c r="BD816" s="289" t="s">
        <v>4910</v>
      </c>
      <c r="BE816" s="71" t="s">
        <v>65</v>
      </c>
      <c r="BF816" s="71" t="s">
        <v>65</v>
      </c>
    </row>
    <row r="817" spans="2:58" x14ac:dyDescent="0.25">
      <c r="B817" s="71">
        <v>2025</v>
      </c>
      <c r="C817" s="71">
        <v>891780111</v>
      </c>
      <c r="D817" s="71" t="s">
        <v>63</v>
      </c>
      <c r="E817" s="102" t="s">
        <v>4909</v>
      </c>
      <c r="F817" s="72" t="s">
        <v>4908</v>
      </c>
      <c r="G817" s="72">
        <v>0</v>
      </c>
      <c r="H817" s="72" t="s">
        <v>71</v>
      </c>
      <c r="I817" s="72" t="s">
        <v>2884</v>
      </c>
      <c r="J817" s="104" t="s">
        <v>81</v>
      </c>
      <c r="K817" s="75" t="s">
        <v>4854</v>
      </c>
      <c r="L817" s="76">
        <v>9941400</v>
      </c>
      <c r="M817" s="72" t="s">
        <v>66</v>
      </c>
      <c r="N817" s="75" t="s">
        <v>4907</v>
      </c>
      <c r="O817" s="75">
        <v>17974320</v>
      </c>
      <c r="P817" s="75">
        <v>1707</v>
      </c>
      <c r="Q817" s="78">
        <v>45870</v>
      </c>
      <c r="R817" s="75">
        <v>7490134800</v>
      </c>
      <c r="S817" s="78">
        <v>45888</v>
      </c>
      <c r="T817" s="76">
        <v>9941400</v>
      </c>
      <c r="U817" s="76">
        <v>28370</v>
      </c>
      <c r="V817" s="72" t="s">
        <v>65</v>
      </c>
      <c r="W817" s="76">
        <v>1082939683</v>
      </c>
      <c r="X817" s="104" t="s">
        <v>2881</v>
      </c>
      <c r="Y817" s="78">
        <v>45884</v>
      </c>
      <c r="Z817" s="78">
        <v>45888</v>
      </c>
      <c r="AA817" s="78" t="s">
        <v>73</v>
      </c>
      <c r="AB817" s="78">
        <v>45991</v>
      </c>
      <c r="AC817" s="102">
        <f t="shared" si="72"/>
        <v>103</v>
      </c>
      <c r="AD817" s="72">
        <v>0</v>
      </c>
      <c r="AE817" s="76">
        <v>0</v>
      </c>
      <c r="AF817" s="72">
        <v>0</v>
      </c>
      <c r="AG817" s="79" t="s">
        <v>73</v>
      </c>
      <c r="AH817" s="102">
        <f t="shared" si="73"/>
        <v>0</v>
      </c>
      <c r="AI817" s="72">
        <v>0</v>
      </c>
      <c r="AJ817" s="76">
        <v>0</v>
      </c>
      <c r="AK817" s="72" t="s">
        <v>73</v>
      </c>
      <c r="AL817" s="80" t="s">
        <v>73</v>
      </c>
      <c r="AM817" s="72">
        <v>0</v>
      </c>
      <c r="AN817" s="80" t="s">
        <v>73</v>
      </c>
      <c r="AO817" s="80" t="s">
        <v>73</v>
      </c>
      <c r="AP817" s="80" t="s">
        <v>73</v>
      </c>
      <c r="AQ817" s="102">
        <f t="shared" si="74"/>
        <v>0</v>
      </c>
      <c r="AR817" s="102">
        <f t="shared" si="75"/>
        <v>9941400</v>
      </c>
      <c r="AS817" s="72" t="s">
        <v>319</v>
      </c>
      <c r="AT817" s="76">
        <v>0</v>
      </c>
      <c r="AU817" s="72" t="s">
        <v>319</v>
      </c>
      <c r="AV817" s="76">
        <v>0</v>
      </c>
      <c r="AW817" s="81" t="s">
        <v>73</v>
      </c>
      <c r="AX817" s="82">
        <v>0</v>
      </c>
      <c r="AY817" s="143">
        <f t="shared" si="76"/>
        <v>9941400</v>
      </c>
      <c r="AZ817" s="84">
        <f t="shared" si="77"/>
        <v>0</v>
      </c>
      <c r="BA817" s="85">
        <v>0</v>
      </c>
      <c r="BB817" s="81" t="s">
        <v>73</v>
      </c>
      <c r="BC817" s="72" t="s">
        <v>123</v>
      </c>
      <c r="BD817" s="289" t="s">
        <v>4906</v>
      </c>
      <c r="BE817" s="71" t="s">
        <v>65</v>
      </c>
      <c r="BF817" s="71" t="s">
        <v>65</v>
      </c>
    </row>
    <row r="818" spans="2:58" x14ac:dyDescent="0.25">
      <c r="B818" s="71">
        <v>2025</v>
      </c>
      <c r="C818" s="71">
        <v>891780111</v>
      </c>
      <c r="D818" s="71" t="s">
        <v>63</v>
      </c>
      <c r="E818" s="102" t="s">
        <v>4905</v>
      </c>
      <c r="F818" s="72" t="s">
        <v>4904</v>
      </c>
      <c r="G818" s="72">
        <v>0</v>
      </c>
      <c r="H818" s="72" t="s">
        <v>71</v>
      </c>
      <c r="I818" s="72" t="s">
        <v>2884</v>
      </c>
      <c r="J818" s="104" t="s">
        <v>81</v>
      </c>
      <c r="K818" s="75" t="s">
        <v>4854</v>
      </c>
      <c r="L818" s="76">
        <v>9941400</v>
      </c>
      <c r="M818" s="72" t="s">
        <v>66</v>
      </c>
      <c r="N818" s="75" t="s">
        <v>4903</v>
      </c>
      <c r="O818" s="75">
        <v>1049828686</v>
      </c>
      <c r="P818" s="75">
        <v>1707</v>
      </c>
      <c r="Q818" s="78">
        <v>45870</v>
      </c>
      <c r="R818" s="75">
        <v>7490134800</v>
      </c>
      <c r="S818" s="78">
        <v>45888</v>
      </c>
      <c r="T818" s="76">
        <v>9941400</v>
      </c>
      <c r="U818" s="76">
        <v>28369</v>
      </c>
      <c r="V818" s="72" t="s">
        <v>65</v>
      </c>
      <c r="W818" s="76">
        <v>1082939683</v>
      </c>
      <c r="X818" s="104" t="s">
        <v>2881</v>
      </c>
      <c r="Y818" s="78">
        <v>45884</v>
      </c>
      <c r="Z818" s="78">
        <v>45888</v>
      </c>
      <c r="AA818" s="78" t="s">
        <v>73</v>
      </c>
      <c r="AB818" s="78">
        <v>45991</v>
      </c>
      <c r="AC818" s="102">
        <f t="shared" si="72"/>
        <v>103</v>
      </c>
      <c r="AD818" s="72">
        <v>0</v>
      </c>
      <c r="AE818" s="76">
        <v>0</v>
      </c>
      <c r="AF818" s="72">
        <v>0</v>
      </c>
      <c r="AG818" s="79" t="s">
        <v>73</v>
      </c>
      <c r="AH818" s="102">
        <f t="shared" si="73"/>
        <v>0</v>
      </c>
      <c r="AI818" s="72">
        <v>0</v>
      </c>
      <c r="AJ818" s="76">
        <v>0</v>
      </c>
      <c r="AK818" s="72" t="s">
        <v>73</v>
      </c>
      <c r="AL818" s="80" t="s">
        <v>73</v>
      </c>
      <c r="AM818" s="72">
        <v>0</v>
      </c>
      <c r="AN818" s="80" t="s">
        <v>73</v>
      </c>
      <c r="AO818" s="80" t="s">
        <v>73</v>
      </c>
      <c r="AP818" s="80" t="s">
        <v>73</v>
      </c>
      <c r="AQ818" s="102">
        <f t="shared" si="74"/>
        <v>0</v>
      </c>
      <c r="AR818" s="102">
        <f t="shared" si="75"/>
        <v>9941400</v>
      </c>
      <c r="AS818" s="72" t="s">
        <v>319</v>
      </c>
      <c r="AT818" s="76">
        <v>0</v>
      </c>
      <c r="AU818" s="72" t="s">
        <v>319</v>
      </c>
      <c r="AV818" s="76">
        <v>0</v>
      </c>
      <c r="AW818" s="81" t="s">
        <v>73</v>
      </c>
      <c r="AX818" s="82">
        <v>0</v>
      </c>
      <c r="AY818" s="143">
        <f t="shared" si="76"/>
        <v>9941400</v>
      </c>
      <c r="AZ818" s="84">
        <f t="shared" si="77"/>
        <v>0</v>
      </c>
      <c r="BA818" s="85">
        <v>0</v>
      </c>
      <c r="BB818" s="81" t="s">
        <v>73</v>
      </c>
      <c r="BC818" s="72" t="s">
        <v>123</v>
      </c>
      <c r="BD818" s="289" t="s">
        <v>4902</v>
      </c>
      <c r="BE818" s="71" t="s">
        <v>65</v>
      </c>
      <c r="BF818" s="71" t="s">
        <v>65</v>
      </c>
    </row>
    <row r="819" spans="2:58" x14ac:dyDescent="0.25">
      <c r="B819" s="71">
        <v>2025</v>
      </c>
      <c r="C819" s="71">
        <v>891780111</v>
      </c>
      <c r="D819" s="71" t="s">
        <v>63</v>
      </c>
      <c r="E819" s="102" t="s">
        <v>4901</v>
      </c>
      <c r="F819" s="72" t="s">
        <v>4900</v>
      </c>
      <c r="G819" s="72">
        <v>0</v>
      </c>
      <c r="H819" s="72" t="s">
        <v>71</v>
      </c>
      <c r="I819" s="72" t="s">
        <v>2884</v>
      </c>
      <c r="J819" s="104" t="s">
        <v>81</v>
      </c>
      <c r="K819" s="75" t="s">
        <v>4854</v>
      </c>
      <c r="L819" s="76">
        <v>9941400</v>
      </c>
      <c r="M819" s="72" t="s">
        <v>66</v>
      </c>
      <c r="N819" s="75" t="s">
        <v>4899</v>
      </c>
      <c r="O819" s="75">
        <v>1116239032</v>
      </c>
      <c r="P819" s="75">
        <v>1707</v>
      </c>
      <c r="Q819" s="78">
        <v>45870</v>
      </c>
      <c r="R819" s="75">
        <v>7490134800</v>
      </c>
      <c r="S819" s="78">
        <v>45888</v>
      </c>
      <c r="T819" s="76">
        <v>9941400</v>
      </c>
      <c r="U819" s="76">
        <v>28368</v>
      </c>
      <c r="V819" s="72" t="s">
        <v>65</v>
      </c>
      <c r="W819" s="76">
        <v>1082939683</v>
      </c>
      <c r="X819" s="104" t="s">
        <v>2881</v>
      </c>
      <c r="Y819" s="78">
        <v>45884</v>
      </c>
      <c r="Z819" s="78">
        <v>45888</v>
      </c>
      <c r="AA819" s="78" t="s">
        <v>73</v>
      </c>
      <c r="AB819" s="78">
        <v>45991</v>
      </c>
      <c r="AC819" s="102">
        <f t="shared" si="72"/>
        <v>103</v>
      </c>
      <c r="AD819" s="72">
        <v>0</v>
      </c>
      <c r="AE819" s="76">
        <v>0</v>
      </c>
      <c r="AF819" s="72">
        <v>0</v>
      </c>
      <c r="AG819" s="79" t="s">
        <v>73</v>
      </c>
      <c r="AH819" s="102">
        <f t="shared" si="73"/>
        <v>0</v>
      </c>
      <c r="AI819" s="72">
        <v>0</v>
      </c>
      <c r="AJ819" s="76">
        <v>0</v>
      </c>
      <c r="AK819" s="72" t="s">
        <v>73</v>
      </c>
      <c r="AL819" s="80" t="s">
        <v>73</v>
      </c>
      <c r="AM819" s="72">
        <v>0</v>
      </c>
      <c r="AN819" s="80" t="s">
        <v>73</v>
      </c>
      <c r="AO819" s="80" t="s">
        <v>73</v>
      </c>
      <c r="AP819" s="80" t="s">
        <v>73</v>
      </c>
      <c r="AQ819" s="102">
        <f t="shared" si="74"/>
        <v>0</v>
      </c>
      <c r="AR819" s="102">
        <f t="shared" si="75"/>
        <v>9941400</v>
      </c>
      <c r="AS819" s="72" t="s">
        <v>319</v>
      </c>
      <c r="AT819" s="76">
        <v>0</v>
      </c>
      <c r="AU819" s="72" t="s">
        <v>319</v>
      </c>
      <c r="AV819" s="76">
        <v>0</v>
      </c>
      <c r="AW819" s="81" t="s">
        <v>73</v>
      </c>
      <c r="AX819" s="82">
        <v>0</v>
      </c>
      <c r="AY819" s="143">
        <f t="shared" si="76"/>
        <v>9941400</v>
      </c>
      <c r="AZ819" s="84">
        <f t="shared" si="77"/>
        <v>0</v>
      </c>
      <c r="BA819" s="85">
        <v>0</v>
      </c>
      <c r="BB819" s="81" t="s">
        <v>73</v>
      </c>
      <c r="BC819" s="72" t="s">
        <v>123</v>
      </c>
      <c r="BD819" s="289" t="s">
        <v>4898</v>
      </c>
      <c r="BE819" s="71" t="s">
        <v>65</v>
      </c>
      <c r="BF819" s="71" t="s">
        <v>65</v>
      </c>
    </row>
    <row r="820" spans="2:58" x14ac:dyDescent="0.25">
      <c r="B820" s="71">
        <v>2025</v>
      </c>
      <c r="C820" s="71">
        <v>891780111</v>
      </c>
      <c r="D820" s="71" t="s">
        <v>63</v>
      </c>
      <c r="E820" s="102" t="s">
        <v>4897</v>
      </c>
      <c r="F820" s="72" t="s">
        <v>4896</v>
      </c>
      <c r="G820" s="72">
        <v>0</v>
      </c>
      <c r="H820" s="72" t="s">
        <v>71</v>
      </c>
      <c r="I820" s="72" t="s">
        <v>2884</v>
      </c>
      <c r="J820" s="104" t="s">
        <v>81</v>
      </c>
      <c r="K820" s="75" t="s">
        <v>4895</v>
      </c>
      <c r="L820" s="76">
        <v>9941400</v>
      </c>
      <c r="M820" s="72" t="s">
        <v>66</v>
      </c>
      <c r="N820" s="75" t="s">
        <v>4894</v>
      </c>
      <c r="O820" s="75">
        <v>40931966</v>
      </c>
      <c r="P820" s="75">
        <v>1707</v>
      </c>
      <c r="Q820" s="78">
        <v>45870</v>
      </c>
      <c r="R820" s="75">
        <v>7490134800</v>
      </c>
      <c r="S820" s="78">
        <v>45888</v>
      </c>
      <c r="T820" s="76">
        <v>9941400</v>
      </c>
      <c r="U820" s="76">
        <v>28363</v>
      </c>
      <c r="V820" s="72" t="s">
        <v>65</v>
      </c>
      <c r="W820" s="76">
        <v>1082939683</v>
      </c>
      <c r="X820" s="104" t="s">
        <v>2881</v>
      </c>
      <c r="Y820" s="78">
        <v>45884</v>
      </c>
      <c r="Z820" s="78">
        <v>45888</v>
      </c>
      <c r="AA820" s="78" t="s">
        <v>73</v>
      </c>
      <c r="AB820" s="78">
        <v>45991</v>
      </c>
      <c r="AC820" s="102">
        <f t="shared" si="72"/>
        <v>103</v>
      </c>
      <c r="AD820" s="72">
        <v>0</v>
      </c>
      <c r="AE820" s="76">
        <v>0</v>
      </c>
      <c r="AF820" s="72">
        <v>0</v>
      </c>
      <c r="AG820" s="79" t="s">
        <v>73</v>
      </c>
      <c r="AH820" s="102">
        <f t="shared" si="73"/>
        <v>0</v>
      </c>
      <c r="AI820" s="72">
        <v>0</v>
      </c>
      <c r="AJ820" s="76">
        <v>0</v>
      </c>
      <c r="AK820" s="72" t="s">
        <v>73</v>
      </c>
      <c r="AL820" s="80" t="s">
        <v>73</v>
      </c>
      <c r="AM820" s="72">
        <v>0</v>
      </c>
      <c r="AN820" s="80" t="s">
        <v>73</v>
      </c>
      <c r="AO820" s="80" t="s">
        <v>73</v>
      </c>
      <c r="AP820" s="80" t="s">
        <v>73</v>
      </c>
      <c r="AQ820" s="102">
        <f t="shared" si="74"/>
        <v>0</v>
      </c>
      <c r="AR820" s="102">
        <f t="shared" si="75"/>
        <v>9941400</v>
      </c>
      <c r="AS820" s="72" t="s">
        <v>319</v>
      </c>
      <c r="AT820" s="76">
        <v>0</v>
      </c>
      <c r="AU820" s="72" t="s">
        <v>319</v>
      </c>
      <c r="AV820" s="76">
        <v>0</v>
      </c>
      <c r="AW820" s="81" t="s">
        <v>73</v>
      </c>
      <c r="AX820" s="82">
        <v>0</v>
      </c>
      <c r="AY820" s="143">
        <f t="shared" si="76"/>
        <v>9941400</v>
      </c>
      <c r="AZ820" s="84">
        <f t="shared" si="77"/>
        <v>0</v>
      </c>
      <c r="BA820" s="85">
        <v>0</v>
      </c>
      <c r="BB820" s="81" t="s">
        <v>73</v>
      </c>
      <c r="BC820" s="72" t="s">
        <v>123</v>
      </c>
      <c r="BD820" s="289" t="s">
        <v>4893</v>
      </c>
      <c r="BE820" s="71" t="s">
        <v>65</v>
      </c>
      <c r="BF820" s="71" t="s">
        <v>65</v>
      </c>
    </row>
    <row r="821" spans="2:58" x14ac:dyDescent="0.25">
      <c r="B821" s="71">
        <v>2025</v>
      </c>
      <c r="C821" s="71">
        <v>891780111</v>
      </c>
      <c r="D821" s="71" t="s">
        <v>63</v>
      </c>
      <c r="E821" s="102" t="s">
        <v>4892</v>
      </c>
      <c r="F821" s="72" t="s">
        <v>4891</v>
      </c>
      <c r="G821" s="72">
        <v>0</v>
      </c>
      <c r="H821" s="72" t="s">
        <v>71</v>
      </c>
      <c r="I821" s="72" t="s">
        <v>2884</v>
      </c>
      <c r="J821" s="104" t="s">
        <v>81</v>
      </c>
      <c r="K821" s="75" t="s">
        <v>4890</v>
      </c>
      <c r="L821" s="76">
        <v>9941400</v>
      </c>
      <c r="M821" s="72" t="s">
        <v>66</v>
      </c>
      <c r="N821" s="75" t="s">
        <v>4889</v>
      </c>
      <c r="O821" s="75">
        <v>12693633</v>
      </c>
      <c r="P821" s="75">
        <v>1707</v>
      </c>
      <c r="Q821" s="78">
        <v>45870</v>
      </c>
      <c r="R821" s="75">
        <v>7490134800</v>
      </c>
      <c r="S821" s="78">
        <v>45888</v>
      </c>
      <c r="T821" s="76">
        <v>9941400</v>
      </c>
      <c r="U821" s="76">
        <v>28351</v>
      </c>
      <c r="V821" s="72" t="s">
        <v>65</v>
      </c>
      <c r="W821" s="76">
        <v>1082939683</v>
      </c>
      <c r="X821" s="104" t="s">
        <v>2881</v>
      </c>
      <c r="Y821" s="78">
        <v>45884</v>
      </c>
      <c r="Z821" s="78">
        <v>45888</v>
      </c>
      <c r="AA821" s="78" t="s">
        <v>73</v>
      </c>
      <c r="AB821" s="78">
        <v>45991</v>
      </c>
      <c r="AC821" s="102">
        <f t="shared" si="72"/>
        <v>103</v>
      </c>
      <c r="AD821" s="72">
        <v>0</v>
      </c>
      <c r="AE821" s="76">
        <v>0</v>
      </c>
      <c r="AF821" s="72">
        <v>0</v>
      </c>
      <c r="AG821" s="79" t="s">
        <v>73</v>
      </c>
      <c r="AH821" s="102">
        <f t="shared" si="73"/>
        <v>0</v>
      </c>
      <c r="AI821" s="72">
        <v>0</v>
      </c>
      <c r="AJ821" s="76">
        <v>0</v>
      </c>
      <c r="AK821" s="72" t="s">
        <v>73</v>
      </c>
      <c r="AL821" s="80" t="s">
        <v>73</v>
      </c>
      <c r="AM821" s="72">
        <v>0</v>
      </c>
      <c r="AN821" s="80" t="s">
        <v>73</v>
      </c>
      <c r="AO821" s="80" t="s">
        <v>73</v>
      </c>
      <c r="AP821" s="80" t="s">
        <v>73</v>
      </c>
      <c r="AQ821" s="102">
        <f t="shared" si="74"/>
        <v>0</v>
      </c>
      <c r="AR821" s="102">
        <f t="shared" si="75"/>
        <v>9941400</v>
      </c>
      <c r="AS821" s="72" t="s">
        <v>319</v>
      </c>
      <c r="AT821" s="76">
        <v>0</v>
      </c>
      <c r="AU821" s="72" t="s">
        <v>319</v>
      </c>
      <c r="AV821" s="76">
        <v>0</v>
      </c>
      <c r="AW821" s="81" t="s">
        <v>73</v>
      </c>
      <c r="AX821" s="82">
        <v>0</v>
      </c>
      <c r="AY821" s="143">
        <f t="shared" si="76"/>
        <v>9941400</v>
      </c>
      <c r="AZ821" s="84">
        <f t="shared" si="77"/>
        <v>0</v>
      </c>
      <c r="BA821" s="85">
        <v>0</v>
      </c>
      <c r="BB821" s="81" t="s">
        <v>73</v>
      </c>
      <c r="BC821" s="72" t="s">
        <v>123</v>
      </c>
      <c r="BD821" s="289" t="s">
        <v>4888</v>
      </c>
      <c r="BE821" s="71" t="s">
        <v>65</v>
      </c>
      <c r="BF821" s="71" t="s">
        <v>65</v>
      </c>
    </row>
    <row r="822" spans="2:58" x14ac:dyDescent="0.25">
      <c r="B822" s="71">
        <v>2025</v>
      </c>
      <c r="C822" s="71">
        <v>891780111</v>
      </c>
      <c r="D822" s="71" t="s">
        <v>63</v>
      </c>
      <c r="E822" s="102" t="s">
        <v>4887</v>
      </c>
      <c r="F822" s="72" t="s">
        <v>4886</v>
      </c>
      <c r="G822" s="72">
        <v>0</v>
      </c>
      <c r="H822" s="72" t="s">
        <v>71</v>
      </c>
      <c r="I822" s="72" t="s">
        <v>2884</v>
      </c>
      <c r="J822" s="104" t="s">
        <v>81</v>
      </c>
      <c r="K822" s="75" t="s">
        <v>4854</v>
      </c>
      <c r="L822" s="76">
        <v>9941400</v>
      </c>
      <c r="M822" s="72" t="s">
        <v>66</v>
      </c>
      <c r="N822" s="75" t="s">
        <v>4885</v>
      </c>
      <c r="O822" s="75">
        <v>1122814904</v>
      </c>
      <c r="P822" s="75">
        <v>1707</v>
      </c>
      <c r="Q822" s="78">
        <v>45870</v>
      </c>
      <c r="R822" s="75">
        <v>7490134800</v>
      </c>
      <c r="S822" s="78">
        <v>45888</v>
      </c>
      <c r="T822" s="76">
        <v>9941400</v>
      </c>
      <c r="U822" s="76">
        <v>28367</v>
      </c>
      <c r="V822" s="72" t="s">
        <v>65</v>
      </c>
      <c r="W822" s="76">
        <v>1082939683</v>
      </c>
      <c r="X822" s="104" t="s">
        <v>2881</v>
      </c>
      <c r="Y822" s="78">
        <v>45884</v>
      </c>
      <c r="Z822" s="78">
        <v>45888</v>
      </c>
      <c r="AA822" s="78" t="s">
        <v>73</v>
      </c>
      <c r="AB822" s="78">
        <v>45991</v>
      </c>
      <c r="AC822" s="102">
        <f t="shared" si="72"/>
        <v>103</v>
      </c>
      <c r="AD822" s="72">
        <v>0</v>
      </c>
      <c r="AE822" s="76">
        <v>0</v>
      </c>
      <c r="AF822" s="72">
        <v>0</v>
      </c>
      <c r="AG822" s="79" t="s">
        <v>73</v>
      </c>
      <c r="AH822" s="102">
        <f t="shared" si="73"/>
        <v>0</v>
      </c>
      <c r="AI822" s="72">
        <v>0</v>
      </c>
      <c r="AJ822" s="76">
        <v>0</v>
      </c>
      <c r="AK822" s="72" t="s">
        <v>73</v>
      </c>
      <c r="AL822" s="80" t="s">
        <v>73</v>
      </c>
      <c r="AM822" s="72">
        <v>0</v>
      </c>
      <c r="AN822" s="80" t="s">
        <v>73</v>
      </c>
      <c r="AO822" s="80" t="s">
        <v>73</v>
      </c>
      <c r="AP822" s="80" t="s">
        <v>73</v>
      </c>
      <c r="AQ822" s="102">
        <f t="shared" si="74"/>
        <v>0</v>
      </c>
      <c r="AR822" s="102">
        <f t="shared" si="75"/>
        <v>9941400</v>
      </c>
      <c r="AS822" s="72" t="s">
        <v>319</v>
      </c>
      <c r="AT822" s="76">
        <v>0</v>
      </c>
      <c r="AU822" s="72" t="s">
        <v>319</v>
      </c>
      <c r="AV822" s="76">
        <v>0</v>
      </c>
      <c r="AW822" s="81" t="s">
        <v>73</v>
      </c>
      <c r="AX822" s="82">
        <v>0</v>
      </c>
      <c r="AY822" s="143">
        <f t="shared" si="76"/>
        <v>9941400</v>
      </c>
      <c r="AZ822" s="84">
        <f t="shared" si="77"/>
        <v>0</v>
      </c>
      <c r="BA822" s="85">
        <v>0</v>
      </c>
      <c r="BB822" s="81" t="s">
        <v>73</v>
      </c>
      <c r="BC822" s="72" t="s">
        <v>123</v>
      </c>
      <c r="BD822" s="289" t="s">
        <v>4884</v>
      </c>
      <c r="BE822" s="71" t="s">
        <v>65</v>
      </c>
      <c r="BF822" s="71" t="s">
        <v>65</v>
      </c>
    </row>
    <row r="823" spans="2:58" x14ac:dyDescent="0.25">
      <c r="B823" s="71">
        <v>2025</v>
      </c>
      <c r="C823" s="71">
        <v>891780111</v>
      </c>
      <c r="D823" s="71" t="s">
        <v>63</v>
      </c>
      <c r="E823" s="102" t="s">
        <v>4883</v>
      </c>
      <c r="F823" s="72" t="s">
        <v>4882</v>
      </c>
      <c r="G823" s="72">
        <v>0</v>
      </c>
      <c r="H823" s="72" t="s">
        <v>71</v>
      </c>
      <c r="I823" s="72" t="s">
        <v>2884</v>
      </c>
      <c r="J823" s="104" t="s">
        <v>81</v>
      </c>
      <c r="K823" s="75" t="s">
        <v>4881</v>
      </c>
      <c r="L823" s="76">
        <v>9941400</v>
      </c>
      <c r="M823" s="72" t="s">
        <v>66</v>
      </c>
      <c r="N823" s="75" t="s">
        <v>4880</v>
      </c>
      <c r="O823" s="75">
        <v>1006734917</v>
      </c>
      <c r="P823" s="75">
        <v>1707</v>
      </c>
      <c r="Q823" s="78">
        <v>45870</v>
      </c>
      <c r="R823" s="75">
        <v>7490134800</v>
      </c>
      <c r="S823" s="78">
        <v>45888</v>
      </c>
      <c r="T823" s="76">
        <v>9941400</v>
      </c>
      <c r="U823" s="76">
        <v>28366</v>
      </c>
      <c r="V823" s="72" t="s">
        <v>65</v>
      </c>
      <c r="W823" s="76">
        <v>1082939683</v>
      </c>
      <c r="X823" s="104" t="s">
        <v>2881</v>
      </c>
      <c r="Y823" s="78">
        <v>45884</v>
      </c>
      <c r="Z823" s="78">
        <v>45888</v>
      </c>
      <c r="AA823" s="78" t="s">
        <v>73</v>
      </c>
      <c r="AB823" s="78">
        <v>45991</v>
      </c>
      <c r="AC823" s="102">
        <f t="shared" si="72"/>
        <v>103</v>
      </c>
      <c r="AD823" s="72">
        <v>0</v>
      </c>
      <c r="AE823" s="76">
        <v>0</v>
      </c>
      <c r="AF823" s="72">
        <v>0</v>
      </c>
      <c r="AG823" s="79" t="s">
        <v>73</v>
      </c>
      <c r="AH823" s="102">
        <f t="shared" si="73"/>
        <v>0</v>
      </c>
      <c r="AI823" s="72">
        <v>0</v>
      </c>
      <c r="AJ823" s="76">
        <v>0</v>
      </c>
      <c r="AK823" s="72" t="s">
        <v>73</v>
      </c>
      <c r="AL823" s="80" t="s">
        <v>73</v>
      </c>
      <c r="AM823" s="72">
        <v>0</v>
      </c>
      <c r="AN823" s="80" t="s">
        <v>73</v>
      </c>
      <c r="AO823" s="80" t="s">
        <v>73</v>
      </c>
      <c r="AP823" s="80" t="s">
        <v>73</v>
      </c>
      <c r="AQ823" s="102">
        <f t="shared" si="74"/>
        <v>0</v>
      </c>
      <c r="AR823" s="102">
        <f t="shared" si="75"/>
        <v>9941400</v>
      </c>
      <c r="AS823" s="72" t="s">
        <v>319</v>
      </c>
      <c r="AT823" s="76">
        <v>0</v>
      </c>
      <c r="AU823" s="72" t="s">
        <v>319</v>
      </c>
      <c r="AV823" s="76">
        <v>0</v>
      </c>
      <c r="AW823" s="81" t="s">
        <v>73</v>
      </c>
      <c r="AX823" s="82">
        <v>0</v>
      </c>
      <c r="AY823" s="143">
        <f t="shared" si="76"/>
        <v>9941400</v>
      </c>
      <c r="AZ823" s="84">
        <f t="shared" si="77"/>
        <v>0</v>
      </c>
      <c r="BA823" s="85">
        <v>0</v>
      </c>
      <c r="BB823" s="81" t="s">
        <v>73</v>
      </c>
      <c r="BC823" s="72" t="s">
        <v>123</v>
      </c>
      <c r="BD823" s="289" t="s">
        <v>4879</v>
      </c>
      <c r="BE823" s="71" t="s">
        <v>65</v>
      </c>
      <c r="BF823" s="71" t="s">
        <v>65</v>
      </c>
    </row>
    <row r="824" spans="2:58" x14ac:dyDescent="0.25">
      <c r="B824" s="71">
        <v>2025</v>
      </c>
      <c r="C824" s="71">
        <v>891780111</v>
      </c>
      <c r="D824" s="71" t="s">
        <v>63</v>
      </c>
      <c r="E824" s="102" t="s">
        <v>4878</v>
      </c>
      <c r="F824" s="72" t="s">
        <v>4877</v>
      </c>
      <c r="G824" s="72">
        <v>0</v>
      </c>
      <c r="H824" s="72" t="s">
        <v>71</v>
      </c>
      <c r="I824" s="72" t="s">
        <v>2884</v>
      </c>
      <c r="J824" s="104" t="s">
        <v>81</v>
      </c>
      <c r="K824" s="75" t="s">
        <v>4876</v>
      </c>
      <c r="L824" s="76">
        <v>9941400</v>
      </c>
      <c r="M824" s="72" t="s">
        <v>66</v>
      </c>
      <c r="N824" s="75" t="s">
        <v>4875</v>
      </c>
      <c r="O824" s="75">
        <v>19596603</v>
      </c>
      <c r="P824" s="75">
        <v>1707</v>
      </c>
      <c r="Q824" s="78">
        <v>45870</v>
      </c>
      <c r="R824" s="75">
        <v>7490134800</v>
      </c>
      <c r="S824" s="78">
        <v>45888</v>
      </c>
      <c r="T824" s="76">
        <v>9941400</v>
      </c>
      <c r="U824" s="76">
        <v>28372</v>
      </c>
      <c r="V824" s="72" t="s">
        <v>65</v>
      </c>
      <c r="W824" s="76">
        <v>1082939683</v>
      </c>
      <c r="X824" s="104" t="s">
        <v>2881</v>
      </c>
      <c r="Y824" s="78">
        <v>45884</v>
      </c>
      <c r="Z824" s="78">
        <v>45888</v>
      </c>
      <c r="AA824" s="78" t="s">
        <v>73</v>
      </c>
      <c r="AB824" s="78">
        <v>45991</v>
      </c>
      <c r="AC824" s="102">
        <f t="shared" si="72"/>
        <v>103</v>
      </c>
      <c r="AD824" s="72">
        <v>0</v>
      </c>
      <c r="AE824" s="76">
        <v>0</v>
      </c>
      <c r="AF824" s="72">
        <v>0</v>
      </c>
      <c r="AG824" s="79" t="s">
        <v>73</v>
      </c>
      <c r="AH824" s="102">
        <f t="shared" si="73"/>
        <v>0</v>
      </c>
      <c r="AI824" s="72">
        <v>0</v>
      </c>
      <c r="AJ824" s="76">
        <v>0</v>
      </c>
      <c r="AK824" s="72" t="s">
        <v>73</v>
      </c>
      <c r="AL824" s="80" t="s">
        <v>73</v>
      </c>
      <c r="AM824" s="72">
        <v>0</v>
      </c>
      <c r="AN824" s="80" t="s">
        <v>73</v>
      </c>
      <c r="AO824" s="80" t="s">
        <v>73</v>
      </c>
      <c r="AP824" s="80" t="s">
        <v>73</v>
      </c>
      <c r="AQ824" s="102">
        <f t="shared" si="74"/>
        <v>0</v>
      </c>
      <c r="AR824" s="102">
        <f t="shared" si="75"/>
        <v>9941400</v>
      </c>
      <c r="AS824" s="72" t="s">
        <v>319</v>
      </c>
      <c r="AT824" s="76">
        <v>0</v>
      </c>
      <c r="AU824" s="72" t="s">
        <v>319</v>
      </c>
      <c r="AV824" s="76">
        <v>0</v>
      </c>
      <c r="AW824" s="81" t="s">
        <v>73</v>
      </c>
      <c r="AX824" s="82">
        <v>0</v>
      </c>
      <c r="AY824" s="143">
        <f t="shared" si="76"/>
        <v>9941400</v>
      </c>
      <c r="AZ824" s="84">
        <f t="shared" si="77"/>
        <v>0</v>
      </c>
      <c r="BA824" s="85">
        <v>0</v>
      </c>
      <c r="BB824" s="81" t="s">
        <v>73</v>
      </c>
      <c r="BC824" s="72" t="s">
        <v>123</v>
      </c>
      <c r="BD824" s="289" t="s">
        <v>4874</v>
      </c>
      <c r="BE824" s="71" t="s">
        <v>65</v>
      </c>
      <c r="BF824" s="71" t="s">
        <v>65</v>
      </c>
    </row>
    <row r="825" spans="2:58" x14ac:dyDescent="0.25">
      <c r="B825" s="71">
        <v>2025</v>
      </c>
      <c r="C825" s="71">
        <v>891780111</v>
      </c>
      <c r="D825" s="71" t="s">
        <v>63</v>
      </c>
      <c r="E825" s="102" t="s">
        <v>4873</v>
      </c>
      <c r="F825" s="72" t="s">
        <v>4872</v>
      </c>
      <c r="G825" s="72">
        <v>0</v>
      </c>
      <c r="H825" s="72" t="s">
        <v>71</v>
      </c>
      <c r="I825" s="72" t="s">
        <v>2884</v>
      </c>
      <c r="J825" s="104" t="s">
        <v>81</v>
      </c>
      <c r="K825" s="75" t="s">
        <v>4854</v>
      </c>
      <c r="L825" s="76">
        <v>9941400</v>
      </c>
      <c r="M825" s="72" t="s">
        <v>66</v>
      </c>
      <c r="N825" s="75" t="s">
        <v>4871</v>
      </c>
      <c r="O825" s="75">
        <v>1098624818</v>
      </c>
      <c r="P825" s="75">
        <v>1707</v>
      </c>
      <c r="Q825" s="78">
        <v>45870</v>
      </c>
      <c r="R825" s="75">
        <v>7490134800</v>
      </c>
      <c r="S825" s="78">
        <v>45888</v>
      </c>
      <c r="T825" s="76">
        <v>9941400</v>
      </c>
      <c r="U825" s="76">
        <v>28380</v>
      </c>
      <c r="V825" s="72" t="s">
        <v>65</v>
      </c>
      <c r="W825" s="76">
        <v>1082939683</v>
      </c>
      <c r="X825" s="104" t="s">
        <v>2881</v>
      </c>
      <c r="Y825" s="78">
        <v>45884</v>
      </c>
      <c r="Z825" s="78">
        <v>45888</v>
      </c>
      <c r="AA825" s="78" t="s">
        <v>73</v>
      </c>
      <c r="AB825" s="78">
        <v>45991</v>
      </c>
      <c r="AC825" s="102">
        <f t="shared" si="72"/>
        <v>103</v>
      </c>
      <c r="AD825" s="72">
        <v>0</v>
      </c>
      <c r="AE825" s="76">
        <v>0</v>
      </c>
      <c r="AF825" s="72">
        <v>0</v>
      </c>
      <c r="AG825" s="79" t="s">
        <v>73</v>
      </c>
      <c r="AH825" s="102">
        <f t="shared" si="73"/>
        <v>0</v>
      </c>
      <c r="AI825" s="72">
        <v>0</v>
      </c>
      <c r="AJ825" s="76">
        <v>0</v>
      </c>
      <c r="AK825" s="72" t="s">
        <v>73</v>
      </c>
      <c r="AL825" s="80" t="s">
        <v>73</v>
      </c>
      <c r="AM825" s="72">
        <v>0</v>
      </c>
      <c r="AN825" s="80" t="s">
        <v>73</v>
      </c>
      <c r="AO825" s="80" t="s">
        <v>73</v>
      </c>
      <c r="AP825" s="80" t="s">
        <v>73</v>
      </c>
      <c r="AQ825" s="102">
        <f t="shared" si="74"/>
        <v>0</v>
      </c>
      <c r="AR825" s="102">
        <f t="shared" si="75"/>
        <v>9941400</v>
      </c>
      <c r="AS825" s="72" t="s">
        <v>319</v>
      </c>
      <c r="AT825" s="76">
        <v>0</v>
      </c>
      <c r="AU825" s="72" t="s">
        <v>319</v>
      </c>
      <c r="AV825" s="76">
        <v>0</v>
      </c>
      <c r="AW825" s="81" t="s">
        <v>73</v>
      </c>
      <c r="AX825" s="82">
        <v>0</v>
      </c>
      <c r="AY825" s="143">
        <f t="shared" si="76"/>
        <v>9941400</v>
      </c>
      <c r="AZ825" s="84">
        <f t="shared" si="77"/>
        <v>0</v>
      </c>
      <c r="BA825" s="85">
        <v>0</v>
      </c>
      <c r="BB825" s="81" t="s">
        <v>73</v>
      </c>
      <c r="BC825" s="72" t="s">
        <v>123</v>
      </c>
      <c r="BD825" s="289" t="s">
        <v>4870</v>
      </c>
      <c r="BE825" s="71" t="s">
        <v>65</v>
      </c>
      <c r="BF825" s="71" t="s">
        <v>65</v>
      </c>
    </row>
    <row r="826" spans="2:58" x14ac:dyDescent="0.25">
      <c r="B826" s="71">
        <v>2025</v>
      </c>
      <c r="C826" s="71">
        <v>891780111</v>
      </c>
      <c r="D826" s="71" t="s">
        <v>63</v>
      </c>
      <c r="E826" s="102" t="s">
        <v>4869</v>
      </c>
      <c r="F826" s="72" t="s">
        <v>4868</v>
      </c>
      <c r="G826" s="72">
        <v>0</v>
      </c>
      <c r="H826" s="72" t="s">
        <v>71</v>
      </c>
      <c r="I826" s="72" t="s">
        <v>2884</v>
      </c>
      <c r="J826" s="104" t="s">
        <v>81</v>
      </c>
      <c r="K826" s="75" t="s">
        <v>4854</v>
      </c>
      <c r="L826" s="76">
        <v>9941400</v>
      </c>
      <c r="M826" s="72" t="s">
        <v>66</v>
      </c>
      <c r="N826" s="75" t="s">
        <v>4867</v>
      </c>
      <c r="O826" s="75">
        <v>1122814301</v>
      </c>
      <c r="P826" s="75">
        <v>1707</v>
      </c>
      <c r="Q826" s="78">
        <v>45870</v>
      </c>
      <c r="R826" s="75">
        <v>7490134800</v>
      </c>
      <c r="S826" s="78">
        <v>45888</v>
      </c>
      <c r="T826" s="76">
        <v>9941400</v>
      </c>
      <c r="U826" s="76">
        <v>28379</v>
      </c>
      <c r="V826" s="72" t="s">
        <v>65</v>
      </c>
      <c r="W826" s="76">
        <v>1082939683</v>
      </c>
      <c r="X826" s="104" t="s">
        <v>2881</v>
      </c>
      <c r="Y826" s="78">
        <v>45884</v>
      </c>
      <c r="Z826" s="78">
        <v>45888</v>
      </c>
      <c r="AA826" s="78" t="s">
        <v>73</v>
      </c>
      <c r="AB826" s="78">
        <v>45991</v>
      </c>
      <c r="AC826" s="102">
        <f t="shared" si="72"/>
        <v>103</v>
      </c>
      <c r="AD826" s="72">
        <v>0</v>
      </c>
      <c r="AE826" s="76">
        <v>0</v>
      </c>
      <c r="AF826" s="72">
        <v>0</v>
      </c>
      <c r="AG826" s="79" t="s">
        <v>73</v>
      </c>
      <c r="AH826" s="102">
        <f t="shared" si="73"/>
        <v>0</v>
      </c>
      <c r="AI826" s="72">
        <v>0</v>
      </c>
      <c r="AJ826" s="76">
        <v>0</v>
      </c>
      <c r="AK826" s="72" t="s">
        <v>73</v>
      </c>
      <c r="AL826" s="80" t="s">
        <v>73</v>
      </c>
      <c r="AM826" s="72">
        <v>0</v>
      </c>
      <c r="AN826" s="80" t="s">
        <v>73</v>
      </c>
      <c r="AO826" s="80" t="s">
        <v>73</v>
      </c>
      <c r="AP826" s="80" t="s">
        <v>73</v>
      </c>
      <c r="AQ826" s="102">
        <f t="shared" si="74"/>
        <v>0</v>
      </c>
      <c r="AR826" s="102">
        <f t="shared" si="75"/>
        <v>9941400</v>
      </c>
      <c r="AS826" s="72" t="s">
        <v>319</v>
      </c>
      <c r="AT826" s="76">
        <v>0</v>
      </c>
      <c r="AU826" s="72" t="s">
        <v>319</v>
      </c>
      <c r="AV826" s="76">
        <v>0</v>
      </c>
      <c r="AW826" s="81" t="s">
        <v>73</v>
      </c>
      <c r="AX826" s="82">
        <v>0</v>
      </c>
      <c r="AY826" s="143">
        <f t="shared" si="76"/>
        <v>9941400</v>
      </c>
      <c r="AZ826" s="84">
        <f t="shared" si="77"/>
        <v>0</v>
      </c>
      <c r="BA826" s="85">
        <v>0</v>
      </c>
      <c r="BB826" s="81" t="s">
        <v>73</v>
      </c>
      <c r="BC826" s="72" t="s">
        <v>123</v>
      </c>
      <c r="BD826" s="289" t="s">
        <v>4866</v>
      </c>
      <c r="BE826" s="71" t="s">
        <v>65</v>
      </c>
      <c r="BF826" s="71" t="s">
        <v>65</v>
      </c>
    </row>
    <row r="827" spans="2:58" x14ac:dyDescent="0.25">
      <c r="B827" s="71">
        <v>2025</v>
      </c>
      <c r="C827" s="71">
        <v>891780111</v>
      </c>
      <c r="D827" s="71" t="s">
        <v>63</v>
      </c>
      <c r="E827" s="102" t="s">
        <v>4865</v>
      </c>
      <c r="F827" s="72" t="s">
        <v>4864</v>
      </c>
      <c r="G827" s="72">
        <v>0</v>
      </c>
      <c r="H827" s="72" t="s">
        <v>71</v>
      </c>
      <c r="I827" s="72" t="s">
        <v>2884</v>
      </c>
      <c r="J827" s="104" t="s">
        <v>81</v>
      </c>
      <c r="K827" s="75" t="s">
        <v>4863</v>
      </c>
      <c r="L827" s="76">
        <v>9941400</v>
      </c>
      <c r="M827" s="72" t="s">
        <v>66</v>
      </c>
      <c r="N827" s="75" t="s">
        <v>4862</v>
      </c>
      <c r="O827" s="75">
        <v>73214505</v>
      </c>
      <c r="P827" s="75">
        <v>1707</v>
      </c>
      <c r="Q827" s="78">
        <v>45870</v>
      </c>
      <c r="R827" s="75">
        <v>7490134800</v>
      </c>
      <c r="S827" s="78">
        <v>45888</v>
      </c>
      <c r="T827" s="76">
        <v>9941400</v>
      </c>
      <c r="U827" s="76">
        <v>28365</v>
      </c>
      <c r="V827" s="72" t="s">
        <v>65</v>
      </c>
      <c r="W827" s="76">
        <v>1082939683</v>
      </c>
      <c r="X827" s="104" t="s">
        <v>2881</v>
      </c>
      <c r="Y827" s="78">
        <v>45884</v>
      </c>
      <c r="Z827" s="78">
        <v>45888</v>
      </c>
      <c r="AA827" s="78" t="s">
        <v>73</v>
      </c>
      <c r="AB827" s="78">
        <v>45991</v>
      </c>
      <c r="AC827" s="102">
        <f t="shared" si="72"/>
        <v>103</v>
      </c>
      <c r="AD827" s="72">
        <v>0</v>
      </c>
      <c r="AE827" s="76">
        <v>0</v>
      </c>
      <c r="AF827" s="72">
        <v>0</v>
      </c>
      <c r="AG827" s="79" t="s">
        <v>73</v>
      </c>
      <c r="AH827" s="102">
        <f t="shared" si="73"/>
        <v>0</v>
      </c>
      <c r="AI827" s="72">
        <v>0</v>
      </c>
      <c r="AJ827" s="76">
        <v>0</v>
      </c>
      <c r="AK827" s="72" t="s">
        <v>73</v>
      </c>
      <c r="AL827" s="80" t="s">
        <v>73</v>
      </c>
      <c r="AM827" s="72">
        <v>0</v>
      </c>
      <c r="AN827" s="80" t="s">
        <v>73</v>
      </c>
      <c r="AO827" s="80" t="s">
        <v>73</v>
      </c>
      <c r="AP827" s="80" t="s">
        <v>73</v>
      </c>
      <c r="AQ827" s="102">
        <f t="shared" si="74"/>
        <v>0</v>
      </c>
      <c r="AR827" s="102">
        <f t="shared" si="75"/>
        <v>9941400</v>
      </c>
      <c r="AS827" s="72" t="s">
        <v>319</v>
      </c>
      <c r="AT827" s="76">
        <v>0</v>
      </c>
      <c r="AU827" s="72" t="s">
        <v>319</v>
      </c>
      <c r="AV827" s="76">
        <v>0</v>
      </c>
      <c r="AW827" s="81" t="s">
        <v>73</v>
      </c>
      <c r="AX827" s="82">
        <v>0</v>
      </c>
      <c r="AY827" s="143">
        <f t="shared" si="76"/>
        <v>9941400</v>
      </c>
      <c r="AZ827" s="84">
        <f t="shared" si="77"/>
        <v>0</v>
      </c>
      <c r="BA827" s="85">
        <v>0</v>
      </c>
      <c r="BB827" s="81" t="s">
        <v>73</v>
      </c>
      <c r="BC827" s="72" t="s">
        <v>123</v>
      </c>
      <c r="BD827" s="289" t="s">
        <v>4861</v>
      </c>
      <c r="BE827" s="71" t="s">
        <v>65</v>
      </c>
      <c r="BF827" s="71" t="s">
        <v>65</v>
      </c>
    </row>
    <row r="828" spans="2:58" x14ac:dyDescent="0.25">
      <c r="B828" s="71">
        <v>2025</v>
      </c>
      <c r="C828" s="71">
        <v>891780111</v>
      </c>
      <c r="D828" s="71" t="s">
        <v>63</v>
      </c>
      <c r="E828" s="102" t="s">
        <v>4860</v>
      </c>
      <c r="F828" s="72" t="s">
        <v>4859</v>
      </c>
      <c r="G828" s="72">
        <v>0</v>
      </c>
      <c r="H828" s="72" t="s">
        <v>71</v>
      </c>
      <c r="I828" s="72" t="s">
        <v>2884</v>
      </c>
      <c r="J828" s="104" t="s">
        <v>81</v>
      </c>
      <c r="K828" s="75" t="s">
        <v>4854</v>
      </c>
      <c r="L828" s="76">
        <v>9941400</v>
      </c>
      <c r="M828" s="72" t="s">
        <v>66</v>
      </c>
      <c r="N828" s="75" t="s">
        <v>4858</v>
      </c>
      <c r="O828" s="75">
        <v>5056365</v>
      </c>
      <c r="P828" s="75">
        <v>1707</v>
      </c>
      <c r="Q828" s="78">
        <v>45870</v>
      </c>
      <c r="R828" s="75">
        <v>7490134800</v>
      </c>
      <c r="S828" s="78">
        <v>45888</v>
      </c>
      <c r="T828" s="76">
        <v>9941400</v>
      </c>
      <c r="U828" s="76">
        <v>28378</v>
      </c>
      <c r="V828" s="72" t="s">
        <v>65</v>
      </c>
      <c r="W828" s="76">
        <v>1082939683</v>
      </c>
      <c r="X828" s="104" t="s">
        <v>2881</v>
      </c>
      <c r="Y828" s="78">
        <v>45884</v>
      </c>
      <c r="Z828" s="78">
        <v>45888</v>
      </c>
      <c r="AA828" s="78" t="s">
        <v>73</v>
      </c>
      <c r="AB828" s="78">
        <v>45991</v>
      </c>
      <c r="AC828" s="102">
        <f t="shared" si="72"/>
        <v>103</v>
      </c>
      <c r="AD828" s="72">
        <v>0</v>
      </c>
      <c r="AE828" s="76">
        <v>0</v>
      </c>
      <c r="AF828" s="72">
        <v>0</v>
      </c>
      <c r="AG828" s="79" t="s">
        <v>73</v>
      </c>
      <c r="AH828" s="102">
        <f t="shared" si="73"/>
        <v>0</v>
      </c>
      <c r="AI828" s="72">
        <v>0</v>
      </c>
      <c r="AJ828" s="76">
        <v>0</v>
      </c>
      <c r="AK828" s="72" t="s">
        <v>73</v>
      </c>
      <c r="AL828" s="80" t="s">
        <v>73</v>
      </c>
      <c r="AM828" s="72">
        <v>0</v>
      </c>
      <c r="AN828" s="80" t="s">
        <v>73</v>
      </c>
      <c r="AO828" s="80" t="s">
        <v>73</v>
      </c>
      <c r="AP828" s="80" t="s">
        <v>73</v>
      </c>
      <c r="AQ828" s="102">
        <f t="shared" si="74"/>
        <v>0</v>
      </c>
      <c r="AR828" s="102">
        <f t="shared" si="75"/>
        <v>9941400</v>
      </c>
      <c r="AS828" s="72" t="s">
        <v>319</v>
      </c>
      <c r="AT828" s="76">
        <v>0</v>
      </c>
      <c r="AU828" s="72" t="s">
        <v>319</v>
      </c>
      <c r="AV828" s="76">
        <v>0</v>
      </c>
      <c r="AW828" s="81" t="s">
        <v>73</v>
      </c>
      <c r="AX828" s="82">
        <v>0</v>
      </c>
      <c r="AY828" s="143">
        <f t="shared" si="76"/>
        <v>9941400</v>
      </c>
      <c r="AZ828" s="84">
        <f t="shared" si="77"/>
        <v>0</v>
      </c>
      <c r="BA828" s="85">
        <v>0</v>
      </c>
      <c r="BB828" s="81" t="s">
        <v>73</v>
      </c>
      <c r="BC828" s="72" t="s">
        <v>123</v>
      </c>
      <c r="BD828" s="289" t="s">
        <v>4857</v>
      </c>
      <c r="BE828" s="71" t="s">
        <v>65</v>
      </c>
      <c r="BF828" s="71" t="s">
        <v>65</v>
      </c>
    </row>
    <row r="829" spans="2:58" x14ac:dyDescent="0.25">
      <c r="B829" s="71">
        <v>2025</v>
      </c>
      <c r="C829" s="71">
        <v>891780111</v>
      </c>
      <c r="D829" s="71" t="s">
        <v>63</v>
      </c>
      <c r="E829" s="102" t="s">
        <v>4856</v>
      </c>
      <c r="F829" s="72" t="s">
        <v>4855</v>
      </c>
      <c r="G829" s="72">
        <v>0</v>
      </c>
      <c r="H829" s="72" t="s">
        <v>71</v>
      </c>
      <c r="I829" s="72" t="s">
        <v>2884</v>
      </c>
      <c r="J829" s="104" t="s">
        <v>81</v>
      </c>
      <c r="K829" s="75" t="s">
        <v>4854</v>
      </c>
      <c r="L829" s="76">
        <v>9941400</v>
      </c>
      <c r="M829" s="72" t="s">
        <v>66</v>
      </c>
      <c r="N829" s="75" t="s">
        <v>4853</v>
      </c>
      <c r="O829" s="75">
        <v>8834429</v>
      </c>
      <c r="P829" s="75">
        <v>1707</v>
      </c>
      <c r="Q829" s="78">
        <v>45870</v>
      </c>
      <c r="R829" s="75">
        <v>7490134800</v>
      </c>
      <c r="S829" s="78">
        <v>45888</v>
      </c>
      <c r="T829" s="76">
        <v>9941400</v>
      </c>
      <c r="U829" s="76">
        <v>28364</v>
      </c>
      <c r="V829" s="72" t="s">
        <v>65</v>
      </c>
      <c r="W829" s="76">
        <v>1082939683</v>
      </c>
      <c r="X829" s="104" t="s">
        <v>2881</v>
      </c>
      <c r="Y829" s="78">
        <v>45884</v>
      </c>
      <c r="Z829" s="78">
        <v>45888</v>
      </c>
      <c r="AA829" s="78" t="s">
        <v>73</v>
      </c>
      <c r="AB829" s="78">
        <v>45991</v>
      </c>
      <c r="AC829" s="102">
        <f t="shared" si="72"/>
        <v>103</v>
      </c>
      <c r="AD829" s="72">
        <v>0</v>
      </c>
      <c r="AE829" s="76">
        <v>0</v>
      </c>
      <c r="AF829" s="72">
        <v>0</v>
      </c>
      <c r="AG829" s="79" t="s">
        <v>73</v>
      </c>
      <c r="AH829" s="102">
        <f t="shared" si="73"/>
        <v>0</v>
      </c>
      <c r="AI829" s="72">
        <v>0</v>
      </c>
      <c r="AJ829" s="76">
        <v>0</v>
      </c>
      <c r="AK829" s="72" t="s">
        <v>73</v>
      </c>
      <c r="AL829" s="80" t="s">
        <v>73</v>
      </c>
      <c r="AM829" s="72">
        <v>0</v>
      </c>
      <c r="AN829" s="80" t="s">
        <v>73</v>
      </c>
      <c r="AO829" s="80" t="s">
        <v>73</v>
      </c>
      <c r="AP829" s="80" t="s">
        <v>73</v>
      </c>
      <c r="AQ829" s="102">
        <f t="shared" si="74"/>
        <v>0</v>
      </c>
      <c r="AR829" s="102">
        <f t="shared" si="75"/>
        <v>9941400</v>
      </c>
      <c r="AS829" s="72" t="s">
        <v>319</v>
      </c>
      <c r="AT829" s="76">
        <v>0</v>
      </c>
      <c r="AU829" s="72" t="s">
        <v>319</v>
      </c>
      <c r="AV829" s="76">
        <v>0</v>
      </c>
      <c r="AW829" s="81" t="s">
        <v>73</v>
      </c>
      <c r="AX829" s="82">
        <v>0</v>
      </c>
      <c r="AY829" s="143">
        <f t="shared" si="76"/>
        <v>9941400</v>
      </c>
      <c r="AZ829" s="84">
        <f t="shared" si="77"/>
        <v>0</v>
      </c>
      <c r="BA829" s="85">
        <v>0</v>
      </c>
      <c r="BB829" s="81" t="s">
        <v>73</v>
      </c>
      <c r="BC829" s="72" t="s">
        <v>123</v>
      </c>
      <c r="BD829" s="289" t="s">
        <v>4852</v>
      </c>
      <c r="BE829" s="71" t="s">
        <v>65</v>
      </c>
      <c r="BF829" s="71" t="s">
        <v>65</v>
      </c>
    </row>
    <row r="830" spans="2:58" x14ac:dyDescent="0.25">
      <c r="B830" s="71">
        <v>2025</v>
      </c>
      <c r="C830" s="71">
        <v>891780111</v>
      </c>
      <c r="D830" s="71" t="s">
        <v>63</v>
      </c>
      <c r="E830" s="102" t="s">
        <v>4851</v>
      </c>
      <c r="F830" s="72" t="s">
        <v>4850</v>
      </c>
      <c r="G830" s="72">
        <v>0</v>
      </c>
      <c r="H830" s="72" t="s">
        <v>71</v>
      </c>
      <c r="I830" s="72" t="s">
        <v>2884</v>
      </c>
      <c r="J830" s="104" t="s">
        <v>81</v>
      </c>
      <c r="K830" s="75" t="s">
        <v>4849</v>
      </c>
      <c r="L830" s="76">
        <v>9941400</v>
      </c>
      <c r="M830" s="72" t="s">
        <v>66</v>
      </c>
      <c r="N830" s="75" t="s">
        <v>4848</v>
      </c>
      <c r="O830" s="75">
        <v>1131073516</v>
      </c>
      <c r="P830" s="75">
        <v>1707</v>
      </c>
      <c r="Q830" s="78">
        <v>45870</v>
      </c>
      <c r="R830" s="75">
        <v>7490134800</v>
      </c>
      <c r="S830" s="78">
        <v>45888</v>
      </c>
      <c r="T830" s="76">
        <v>9941400</v>
      </c>
      <c r="U830" s="76">
        <v>28377</v>
      </c>
      <c r="V830" s="72" t="s">
        <v>65</v>
      </c>
      <c r="W830" s="76">
        <v>1082939683</v>
      </c>
      <c r="X830" s="104" t="s">
        <v>2881</v>
      </c>
      <c r="Y830" s="78">
        <v>45884</v>
      </c>
      <c r="Z830" s="78">
        <v>45888</v>
      </c>
      <c r="AA830" s="78" t="s">
        <v>73</v>
      </c>
      <c r="AB830" s="78">
        <v>45991</v>
      </c>
      <c r="AC830" s="102">
        <f t="shared" si="72"/>
        <v>103</v>
      </c>
      <c r="AD830" s="72">
        <v>0</v>
      </c>
      <c r="AE830" s="76">
        <v>0</v>
      </c>
      <c r="AF830" s="72">
        <v>0</v>
      </c>
      <c r="AG830" s="79" t="s">
        <v>73</v>
      </c>
      <c r="AH830" s="102">
        <f t="shared" si="73"/>
        <v>0</v>
      </c>
      <c r="AI830" s="72">
        <v>0</v>
      </c>
      <c r="AJ830" s="76">
        <v>0</v>
      </c>
      <c r="AK830" s="72" t="s">
        <v>73</v>
      </c>
      <c r="AL830" s="80" t="s">
        <v>73</v>
      </c>
      <c r="AM830" s="72">
        <v>0</v>
      </c>
      <c r="AN830" s="80" t="s">
        <v>73</v>
      </c>
      <c r="AO830" s="80" t="s">
        <v>73</v>
      </c>
      <c r="AP830" s="80" t="s">
        <v>73</v>
      </c>
      <c r="AQ830" s="102">
        <f t="shared" si="74"/>
        <v>0</v>
      </c>
      <c r="AR830" s="102">
        <f t="shared" si="75"/>
        <v>9941400</v>
      </c>
      <c r="AS830" s="72" t="s">
        <v>319</v>
      </c>
      <c r="AT830" s="76">
        <v>0</v>
      </c>
      <c r="AU830" s="72" t="s">
        <v>319</v>
      </c>
      <c r="AV830" s="76">
        <v>0</v>
      </c>
      <c r="AW830" s="81" t="s">
        <v>73</v>
      </c>
      <c r="AX830" s="82">
        <v>0</v>
      </c>
      <c r="AY830" s="143">
        <f t="shared" si="76"/>
        <v>9941400</v>
      </c>
      <c r="AZ830" s="84">
        <f t="shared" si="77"/>
        <v>0</v>
      </c>
      <c r="BA830" s="85">
        <v>0</v>
      </c>
      <c r="BB830" s="81" t="s">
        <v>73</v>
      </c>
      <c r="BC830" s="72" t="s">
        <v>123</v>
      </c>
      <c r="BD830" s="289" t="s">
        <v>4847</v>
      </c>
      <c r="BE830" s="71" t="s">
        <v>65</v>
      </c>
      <c r="BF830" s="71" t="s">
        <v>65</v>
      </c>
    </row>
    <row r="831" spans="2:58" x14ac:dyDescent="0.25">
      <c r="B831" s="71">
        <v>2025</v>
      </c>
      <c r="C831" s="71">
        <v>891780111</v>
      </c>
      <c r="D831" s="71" t="s">
        <v>63</v>
      </c>
      <c r="E831" s="102" t="s">
        <v>4846</v>
      </c>
      <c r="F831" s="72" t="s">
        <v>4845</v>
      </c>
      <c r="G831" s="72">
        <v>0</v>
      </c>
      <c r="H831" s="72" t="s">
        <v>71</v>
      </c>
      <c r="I831" s="72" t="s">
        <v>2884</v>
      </c>
      <c r="J831" s="104" t="s">
        <v>81</v>
      </c>
      <c r="K831" s="75" t="s">
        <v>4844</v>
      </c>
      <c r="L831" s="76">
        <v>9941400</v>
      </c>
      <c r="M831" s="72" t="s">
        <v>66</v>
      </c>
      <c r="N831" s="75" t="s">
        <v>4843</v>
      </c>
      <c r="O831" s="75">
        <v>73191663</v>
      </c>
      <c r="P831" s="75">
        <v>1707</v>
      </c>
      <c r="Q831" s="78">
        <v>45870</v>
      </c>
      <c r="R831" s="75">
        <v>7490134800</v>
      </c>
      <c r="S831" s="78">
        <v>45888</v>
      </c>
      <c r="T831" s="76">
        <v>9941400</v>
      </c>
      <c r="U831" s="76">
        <v>28371</v>
      </c>
      <c r="V831" s="72" t="s">
        <v>65</v>
      </c>
      <c r="W831" s="76">
        <v>1082939683</v>
      </c>
      <c r="X831" s="104" t="s">
        <v>2881</v>
      </c>
      <c r="Y831" s="78">
        <v>45884</v>
      </c>
      <c r="Z831" s="78">
        <v>45888</v>
      </c>
      <c r="AA831" s="78" t="s">
        <v>73</v>
      </c>
      <c r="AB831" s="78">
        <v>45991</v>
      </c>
      <c r="AC831" s="102">
        <f t="shared" si="72"/>
        <v>103</v>
      </c>
      <c r="AD831" s="72">
        <v>0</v>
      </c>
      <c r="AE831" s="76">
        <v>0</v>
      </c>
      <c r="AF831" s="72">
        <v>0</v>
      </c>
      <c r="AG831" s="79" t="s">
        <v>73</v>
      </c>
      <c r="AH831" s="102">
        <f t="shared" si="73"/>
        <v>0</v>
      </c>
      <c r="AI831" s="72">
        <v>0</v>
      </c>
      <c r="AJ831" s="76">
        <v>0</v>
      </c>
      <c r="AK831" s="72" t="s">
        <v>73</v>
      </c>
      <c r="AL831" s="80" t="s">
        <v>73</v>
      </c>
      <c r="AM831" s="72">
        <v>0</v>
      </c>
      <c r="AN831" s="80" t="s">
        <v>73</v>
      </c>
      <c r="AO831" s="80" t="s">
        <v>73</v>
      </c>
      <c r="AP831" s="80" t="s">
        <v>73</v>
      </c>
      <c r="AQ831" s="102">
        <f t="shared" si="74"/>
        <v>0</v>
      </c>
      <c r="AR831" s="102">
        <f t="shared" si="75"/>
        <v>9941400</v>
      </c>
      <c r="AS831" s="72" t="s">
        <v>319</v>
      </c>
      <c r="AT831" s="76">
        <v>0</v>
      </c>
      <c r="AU831" s="72" t="s">
        <v>319</v>
      </c>
      <c r="AV831" s="76">
        <v>0</v>
      </c>
      <c r="AW831" s="81" t="s">
        <v>73</v>
      </c>
      <c r="AX831" s="82">
        <v>0</v>
      </c>
      <c r="AY831" s="143">
        <f t="shared" si="76"/>
        <v>9941400</v>
      </c>
      <c r="AZ831" s="84">
        <f t="shared" si="77"/>
        <v>0</v>
      </c>
      <c r="BA831" s="85">
        <v>0</v>
      </c>
      <c r="BB831" s="81" t="s">
        <v>73</v>
      </c>
      <c r="BC831" s="72" t="s">
        <v>123</v>
      </c>
      <c r="BD831" s="289" t="s">
        <v>4842</v>
      </c>
      <c r="BE831" s="71" t="s">
        <v>65</v>
      </c>
      <c r="BF831" s="71" t="s">
        <v>65</v>
      </c>
    </row>
    <row r="832" spans="2:58" x14ac:dyDescent="0.25">
      <c r="B832" s="71">
        <v>2025</v>
      </c>
      <c r="C832" s="71">
        <v>891780111</v>
      </c>
      <c r="D832" s="71" t="s">
        <v>63</v>
      </c>
      <c r="E832" s="102" t="s">
        <v>4841</v>
      </c>
      <c r="F832" s="72" t="s">
        <v>4840</v>
      </c>
      <c r="G832" s="72">
        <v>0</v>
      </c>
      <c r="H832" s="72" t="s">
        <v>71</v>
      </c>
      <c r="I832" s="72" t="s">
        <v>2884</v>
      </c>
      <c r="J832" s="104" t="s">
        <v>81</v>
      </c>
      <c r="K832" s="75" t="s">
        <v>4839</v>
      </c>
      <c r="L832" s="76">
        <v>9941400</v>
      </c>
      <c r="M832" s="72" t="s">
        <v>66</v>
      </c>
      <c r="N832" s="75" t="s">
        <v>4838</v>
      </c>
      <c r="O832" s="75">
        <v>1010084661</v>
      </c>
      <c r="P832" s="75">
        <v>1707</v>
      </c>
      <c r="Q832" s="78">
        <v>45870</v>
      </c>
      <c r="R832" s="75">
        <v>7490134800</v>
      </c>
      <c r="S832" s="78">
        <v>45888</v>
      </c>
      <c r="T832" s="76">
        <v>9941400</v>
      </c>
      <c r="U832" s="76">
        <v>28386</v>
      </c>
      <c r="V832" s="72" t="s">
        <v>65</v>
      </c>
      <c r="W832" s="76">
        <v>1082939683</v>
      </c>
      <c r="X832" s="104" t="s">
        <v>2881</v>
      </c>
      <c r="Y832" s="78">
        <v>45888</v>
      </c>
      <c r="Z832" s="78">
        <v>45888</v>
      </c>
      <c r="AA832" s="78" t="s">
        <v>73</v>
      </c>
      <c r="AB832" s="78">
        <v>45991</v>
      </c>
      <c r="AC832" s="102">
        <f t="shared" si="72"/>
        <v>103</v>
      </c>
      <c r="AD832" s="72">
        <v>0</v>
      </c>
      <c r="AE832" s="76">
        <v>0</v>
      </c>
      <c r="AF832" s="72">
        <v>0</v>
      </c>
      <c r="AG832" s="79" t="s">
        <v>73</v>
      </c>
      <c r="AH832" s="102">
        <f t="shared" si="73"/>
        <v>0</v>
      </c>
      <c r="AI832" s="72">
        <v>0</v>
      </c>
      <c r="AJ832" s="76">
        <v>0</v>
      </c>
      <c r="AK832" s="72" t="s">
        <v>73</v>
      </c>
      <c r="AL832" s="80" t="s">
        <v>73</v>
      </c>
      <c r="AM832" s="72">
        <v>0</v>
      </c>
      <c r="AN832" s="80" t="s">
        <v>73</v>
      </c>
      <c r="AO832" s="80" t="s">
        <v>73</v>
      </c>
      <c r="AP832" s="80" t="s">
        <v>73</v>
      </c>
      <c r="AQ832" s="102">
        <f t="shared" si="74"/>
        <v>0</v>
      </c>
      <c r="AR832" s="102">
        <f t="shared" si="75"/>
        <v>9941400</v>
      </c>
      <c r="AS832" s="72" t="s">
        <v>319</v>
      </c>
      <c r="AT832" s="76">
        <v>0</v>
      </c>
      <c r="AU832" s="72" t="s">
        <v>319</v>
      </c>
      <c r="AV832" s="76">
        <v>0</v>
      </c>
      <c r="AW832" s="81" t="s">
        <v>73</v>
      </c>
      <c r="AX832" s="82">
        <v>0</v>
      </c>
      <c r="AY832" s="143">
        <f t="shared" si="76"/>
        <v>9941400</v>
      </c>
      <c r="AZ832" s="84">
        <f t="shared" si="77"/>
        <v>0</v>
      </c>
      <c r="BA832" s="85">
        <v>0</v>
      </c>
      <c r="BB832" s="81" t="s">
        <v>73</v>
      </c>
      <c r="BC832" s="72" t="s">
        <v>123</v>
      </c>
      <c r="BD832" s="289" t="s">
        <v>4837</v>
      </c>
      <c r="BE832" s="71" t="s">
        <v>65</v>
      </c>
      <c r="BF832" s="71" t="s">
        <v>65</v>
      </c>
    </row>
    <row r="833" spans="2:58" x14ac:dyDescent="0.25">
      <c r="B833" s="71">
        <v>2025</v>
      </c>
      <c r="C833" s="71">
        <v>891780111</v>
      </c>
      <c r="D833" s="71" t="s">
        <v>63</v>
      </c>
      <c r="E833" s="102" t="s">
        <v>4836</v>
      </c>
      <c r="F833" s="72" t="s">
        <v>4835</v>
      </c>
      <c r="G833" s="72">
        <v>0</v>
      </c>
      <c r="H833" s="72" t="s">
        <v>71</v>
      </c>
      <c r="I833" s="72" t="s">
        <v>2884</v>
      </c>
      <c r="J833" s="104" t="s">
        <v>81</v>
      </c>
      <c r="K833" s="75" t="s">
        <v>4834</v>
      </c>
      <c r="L833" s="76">
        <v>9941400</v>
      </c>
      <c r="M833" s="72" t="s">
        <v>66</v>
      </c>
      <c r="N833" s="75" t="s">
        <v>4833</v>
      </c>
      <c r="O833" s="75">
        <v>1120243934</v>
      </c>
      <c r="P833" s="75">
        <v>1707</v>
      </c>
      <c r="Q833" s="78">
        <v>45870</v>
      </c>
      <c r="R833" s="75">
        <v>7490134800</v>
      </c>
      <c r="S833" s="78">
        <v>45888</v>
      </c>
      <c r="T833" s="76">
        <v>9941400</v>
      </c>
      <c r="U833" s="76">
        <v>28387</v>
      </c>
      <c r="V833" s="72" t="s">
        <v>65</v>
      </c>
      <c r="W833" s="76">
        <v>1082939683</v>
      </c>
      <c r="X833" s="104" t="s">
        <v>2881</v>
      </c>
      <c r="Y833" s="78">
        <v>45888</v>
      </c>
      <c r="Z833" s="78">
        <v>45888</v>
      </c>
      <c r="AA833" s="78" t="s">
        <v>73</v>
      </c>
      <c r="AB833" s="78">
        <v>45991</v>
      </c>
      <c r="AC833" s="102">
        <f t="shared" si="72"/>
        <v>103</v>
      </c>
      <c r="AD833" s="72">
        <v>0</v>
      </c>
      <c r="AE833" s="76">
        <v>0</v>
      </c>
      <c r="AF833" s="72">
        <v>0</v>
      </c>
      <c r="AG833" s="79" t="s">
        <v>73</v>
      </c>
      <c r="AH833" s="102">
        <f t="shared" si="73"/>
        <v>0</v>
      </c>
      <c r="AI833" s="72">
        <v>0</v>
      </c>
      <c r="AJ833" s="76">
        <v>0</v>
      </c>
      <c r="AK833" s="72" t="s">
        <v>73</v>
      </c>
      <c r="AL833" s="80" t="s">
        <v>73</v>
      </c>
      <c r="AM833" s="72">
        <v>0</v>
      </c>
      <c r="AN833" s="80" t="s">
        <v>73</v>
      </c>
      <c r="AO833" s="80" t="s">
        <v>73</v>
      </c>
      <c r="AP833" s="80" t="s">
        <v>73</v>
      </c>
      <c r="AQ833" s="102">
        <f t="shared" si="74"/>
        <v>0</v>
      </c>
      <c r="AR833" s="102">
        <f t="shared" si="75"/>
        <v>9941400</v>
      </c>
      <c r="AS833" s="72" t="s">
        <v>319</v>
      </c>
      <c r="AT833" s="76">
        <v>0</v>
      </c>
      <c r="AU833" s="72" t="s">
        <v>319</v>
      </c>
      <c r="AV833" s="76">
        <v>0</v>
      </c>
      <c r="AW833" s="81" t="s">
        <v>73</v>
      </c>
      <c r="AX833" s="82">
        <v>0</v>
      </c>
      <c r="AY833" s="143">
        <f t="shared" si="76"/>
        <v>9941400</v>
      </c>
      <c r="AZ833" s="84">
        <f t="shared" si="77"/>
        <v>0</v>
      </c>
      <c r="BA833" s="85">
        <v>0</v>
      </c>
      <c r="BB833" s="81" t="s">
        <v>73</v>
      </c>
      <c r="BC833" s="72" t="s">
        <v>123</v>
      </c>
      <c r="BD833" s="289" t="s">
        <v>4832</v>
      </c>
      <c r="BE833" s="71" t="s">
        <v>65</v>
      </c>
      <c r="BF833" s="71" t="s">
        <v>65</v>
      </c>
    </row>
    <row r="834" spans="2:58" x14ac:dyDescent="0.25">
      <c r="B834" s="71">
        <v>2025</v>
      </c>
      <c r="C834" s="71">
        <v>891780111</v>
      </c>
      <c r="D834" s="71" t="s">
        <v>63</v>
      </c>
      <c r="E834" s="102" t="s">
        <v>4831</v>
      </c>
      <c r="F834" s="72" t="s">
        <v>4830</v>
      </c>
      <c r="G834" s="72">
        <v>0</v>
      </c>
      <c r="H834" s="72" t="s">
        <v>71</v>
      </c>
      <c r="I834" s="72" t="s">
        <v>2884</v>
      </c>
      <c r="J834" s="104" t="s">
        <v>81</v>
      </c>
      <c r="K834" s="75" t="s">
        <v>3414</v>
      </c>
      <c r="L834" s="76">
        <v>9941400</v>
      </c>
      <c r="M834" s="72" t="s">
        <v>66</v>
      </c>
      <c r="N834" s="75" t="s">
        <v>4829</v>
      </c>
      <c r="O834" s="75">
        <v>1100752479</v>
      </c>
      <c r="P834" s="75">
        <v>1707</v>
      </c>
      <c r="Q834" s="78">
        <v>45870</v>
      </c>
      <c r="R834" s="75">
        <v>7490134800</v>
      </c>
      <c r="S834" s="78">
        <v>45889</v>
      </c>
      <c r="T834" s="76">
        <v>9941400</v>
      </c>
      <c r="U834" s="76">
        <v>28477</v>
      </c>
      <c r="V834" s="72" t="s">
        <v>65</v>
      </c>
      <c r="W834" s="76">
        <v>1082939683</v>
      </c>
      <c r="X834" s="104" t="s">
        <v>2881</v>
      </c>
      <c r="Y834" s="78">
        <v>45888</v>
      </c>
      <c r="Z834" s="78">
        <v>45889</v>
      </c>
      <c r="AA834" s="78" t="s">
        <v>73</v>
      </c>
      <c r="AB834" s="78">
        <v>45991</v>
      </c>
      <c r="AC834" s="102">
        <f t="shared" si="72"/>
        <v>102</v>
      </c>
      <c r="AD834" s="72">
        <v>0</v>
      </c>
      <c r="AE834" s="76">
        <v>0</v>
      </c>
      <c r="AF834" s="72">
        <v>0</v>
      </c>
      <c r="AG834" s="79" t="s">
        <v>73</v>
      </c>
      <c r="AH834" s="102">
        <f t="shared" si="73"/>
        <v>0</v>
      </c>
      <c r="AI834" s="72">
        <v>0</v>
      </c>
      <c r="AJ834" s="76">
        <v>0</v>
      </c>
      <c r="AK834" s="72" t="s">
        <v>73</v>
      </c>
      <c r="AL834" s="80" t="s">
        <v>73</v>
      </c>
      <c r="AM834" s="72">
        <v>0</v>
      </c>
      <c r="AN834" s="80" t="s">
        <v>73</v>
      </c>
      <c r="AO834" s="80" t="s">
        <v>73</v>
      </c>
      <c r="AP834" s="80" t="s">
        <v>73</v>
      </c>
      <c r="AQ834" s="102">
        <f t="shared" si="74"/>
        <v>0</v>
      </c>
      <c r="AR834" s="102">
        <f t="shared" si="75"/>
        <v>9941400</v>
      </c>
      <c r="AS834" s="72" t="s">
        <v>319</v>
      </c>
      <c r="AT834" s="76">
        <v>0</v>
      </c>
      <c r="AU834" s="72" t="s">
        <v>319</v>
      </c>
      <c r="AV834" s="76">
        <v>0</v>
      </c>
      <c r="AW834" s="81" t="s">
        <v>73</v>
      </c>
      <c r="AX834" s="82">
        <v>0</v>
      </c>
      <c r="AY834" s="143">
        <f t="shared" si="76"/>
        <v>9941400</v>
      </c>
      <c r="AZ834" s="84">
        <f t="shared" si="77"/>
        <v>0</v>
      </c>
      <c r="BA834" s="85">
        <v>0</v>
      </c>
      <c r="BB834" s="81" t="s">
        <v>73</v>
      </c>
      <c r="BC834" s="72" t="s">
        <v>123</v>
      </c>
      <c r="BD834" s="289" t="s">
        <v>4828</v>
      </c>
      <c r="BE834" s="71" t="s">
        <v>65</v>
      </c>
      <c r="BF834" s="71" t="s">
        <v>65</v>
      </c>
    </row>
    <row r="835" spans="2:58" x14ac:dyDescent="0.25">
      <c r="B835" s="71">
        <v>2025</v>
      </c>
      <c r="C835" s="71">
        <v>891780111</v>
      </c>
      <c r="D835" s="71" t="s">
        <v>63</v>
      </c>
      <c r="E835" s="102" t="s">
        <v>4827</v>
      </c>
      <c r="F835" s="72" t="s">
        <v>4826</v>
      </c>
      <c r="G835" s="72">
        <v>0</v>
      </c>
      <c r="H835" s="72" t="s">
        <v>71</v>
      </c>
      <c r="I835" s="72" t="s">
        <v>2884</v>
      </c>
      <c r="J835" s="104" t="s">
        <v>81</v>
      </c>
      <c r="K835" s="75" t="s">
        <v>4825</v>
      </c>
      <c r="L835" s="76">
        <v>22500000</v>
      </c>
      <c r="M835" s="72" t="s">
        <v>66</v>
      </c>
      <c r="N835" s="75" t="s">
        <v>4824</v>
      </c>
      <c r="O835" s="75">
        <v>1083022447</v>
      </c>
      <c r="P835" s="75">
        <v>1637</v>
      </c>
      <c r="Q835" s="78">
        <v>45859</v>
      </c>
      <c r="R835" s="75">
        <v>43500000</v>
      </c>
      <c r="S835" s="78">
        <v>45888</v>
      </c>
      <c r="T835" s="76">
        <v>22500000</v>
      </c>
      <c r="U835" s="76">
        <v>28388</v>
      </c>
      <c r="V835" s="72" t="s">
        <v>65</v>
      </c>
      <c r="W835" s="76">
        <v>85155333</v>
      </c>
      <c r="X835" s="104" t="s">
        <v>2931</v>
      </c>
      <c r="Y835" s="78">
        <v>45888</v>
      </c>
      <c r="Z835" s="78">
        <v>45888</v>
      </c>
      <c r="AA835" s="78" t="s">
        <v>73</v>
      </c>
      <c r="AB835" s="78">
        <v>46006</v>
      </c>
      <c r="AC835" s="102">
        <f t="shared" si="72"/>
        <v>118</v>
      </c>
      <c r="AD835" s="72">
        <v>0</v>
      </c>
      <c r="AE835" s="76">
        <v>0</v>
      </c>
      <c r="AF835" s="72">
        <v>0</v>
      </c>
      <c r="AG835" s="79" t="s">
        <v>73</v>
      </c>
      <c r="AH835" s="102">
        <f t="shared" si="73"/>
        <v>0</v>
      </c>
      <c r="AI835" s="72">
        <v>0</v>
      </c>
      <c r="AJ835" s="76">
        <v>0</v>
      </c>
      <c r="AK835" s="72" t="s">
        <v>73</v>
      </c>
      <c r="AL835" s="80" t="s">
        <v>73</v>
      </c>
      <c r="AM835" s="72">
        <v>0</v>
      </c>
      <c r="AN835" s="80" t="s">
        <v>73</v>
      </c>
      <c r="AO835" s="80" t="s">
        <v>73</v>
      </c>
      <c r="AP835" s="80" t="s">
        <v>73</v>
      </c>
      <c r="AQ835" s="102">
        <f t="shared" si="74"/>
        <v>0</v>
      </c>
      <c r="AR835" s="102">
        <f t="shared" si="75"/>
        <v>22500000</v>
      </c>
      <c r="AS835" s="72" t="s">
        <v>319</v>
      </c>
      <c r="AT835" s="76">
        <v>0</v>
      </c>
      <c r="AU835" s="72" t="s">
        <v>319</v>
      </c>
      <c r="AV835" s="76">
        <v>0</v>
      </c>
      <c r="AW835" s="81" t="s">
        <v>73</v>
      </c>
      <c r="AX835" s="82">
        <v>0</v>
      </c>
      <c r="AY835" s="143">
        <f t="shared" si="76"/>
        <v>22500000</v>
      </c>
      <c r="AZ835" s="84">
        <f t="shared" si="77"/>
        <v>0</v>
      </c>
      <c r="BA835" s="85">
        <v>0</v>
      </c>
      <c r="BB835" s="81" t="s">
        <v>73</v>
      </c>
      <c r="BC835" s="72" t="s">
        <v>123</v>
      </c>
      <c r="BD835" s="289" t="s">
        <v>4823</v>
      </c>
      <c r="BE835" s="71" t="s">
        <v>65</v>
      </c>
      <c r="BF835" s="71" t="s">
        <v>65</v>
      </c>
    </row>
    <row r="836" spans="2:58" x14ac:dyDescent="0.25">
      <c r="B836" s="71">
        <v>2025</v>
      </c>
      <c r="C836" s="71">
        <v>891780111</v>
      </c>
      <c r="D836" s="71" t="s">
        <v>63</v>
      </c>
      <c r="E836" s="102" t="s">
        <v>4822</v>
      </c>
      <c r="F836" s="72" t="s">
        <v>4821</v>
      </c>
      <c r="G836" s="72">
        <v>0</v>
      </c>
      <c r="H836" s="72" t="s">
        <v>71</v>
      </c>
      <c r="I836" s="72" t="s">
        <v>2884</v>
      </c>
      <c r="J836" s="104" t="s">
        <v>81</v>
      </c>
      <c r="K836" s="75" t="s">
        <v>4688</v>
      </c>
      <c r="L836" s="76">
        <v>9941400</v>
      </c>
      <c r="M836" s="72" t="s">
        <v>66</v>
      </c>
      <c r="N836" s="75" t="s">
        <v>4820</v>
      </c>
      <c r="O836" s="75">
        <v>3984464</v>
      </c>
      <c r="P836" s="75">
        <v>1707</v>
      </c>
      <c r="Q836" s="78">
        <v>45870</v>
      </c>
      <c r="R836" s="75">
        <v>7490134800</v>
      </c>
      <c r="S836" s="78">
        <v>45888</v>
      </c>
      <c r="T836" s="76">
        <v>9941400</v>
      </c>
      <c r="U836" s="76">
        <v>28385</v>
      </c>
      <c r="V836" s="72" t="s">
        <v>65</v>
      </c>
      <c r="W836" s="76">
        <v>1082939683</v>
      </c>
      <c r="X836" s="104" t="s">
        <v>2881</v>
      </c>
      <c r="Y836" s="78">
        <v>45888</v>
      </c>
      <c r="Z836" s="78">
        <v>45888</v>
      </c>
      <c r="AA836" s="78" t="s">
        <v>73</v>
      </c>
      <c r="AB836" s="78">
        <v>45991</v>
      </c>
      <c r="AC836" s="102">
        <f t="shared" si="72"/>
        <v>103</v>
      </c>
      <c r="AD836" s="72">
        <v>0</v>
      </c>
      <c r="AE836" s="76">
        <v>0</v>
      </c>
      <c r="AF836" s="72">
        <v>0</v>
      </c>
      <c r="AG836" s="79" t="s">
        <v>73</v>
      </c>
      <c r="AH836" s="102">
        <f t="shared" si="73"/>
        <v>0</v>
      </c>
      <c r="AI836" s="72">
        <v>0</v>
      </c>
      <c r="AJ836" s="76">
        <v>0</v>
      </c>
      <c r="AK836" s="72" t="s">
        <v>73</v>
      </c>
      <c r="AL836" s="80" t="s">
        <v>73</v>
      </c>
      <c r="AM836" s="72">
        <v>0</v>
      </c>
      <c r="AN836" s="80" t="s">
        <v>73</v>
      </c>
      <c r="AO836" s="80" t="s">
        <v>73</v>
      </c>
      <c r="AP836" s="80" t="s">
        <v>73</v>
      </c>
      <c r="AQ836" s="102">
        <f t="shared" si="74"/>
        <v>0</v>
      </c>
      <c r="AR836" s="102">
        <f t="shared" si="75"/>
        <v>9941400</v>
      </c>
      <c r="AS836" s="72" t="s">
        <v>319</v>
      </c>
      <c r="AT836" s="76">
        <v>0</v>
      </c>
      <c r="AU836" s="72" t="s">
        <v>319</v>
      </c>
      <c r="AV836" s="76">
        <v>0</v>
      </c>
      <c r="AW836" s="81" t="s">
        <v>73</v>
      </c>
      <c r="AX836" s="82">
        <v>0</v>
      </c>
      <c r="AY836" s="143">
        <f t="shared" si="76"/>
        <v>9941400</v>
      </c>
      <c r="AZ836" s="84">
        <f t="shared" si="77"/>
        <v>0</v>
      </c>
      <c r="BA836" s="85">
        <v>0</v>
      </c>
      <c r="BB836" s="81" t="s">
        <v>73</v>
      </c>
      <c r="BC836" s="72" t="s">
        <v>123</v>
      </c>
      <c r="BD836" s="289" t="s">
        <v>4819</v>
      </c>
      <c r="BE836" s="71" t="s">
        <v>65</v>
      </c>
      <c r="BF836" s="71" t="s">
        <v>65</v>
      </c>
    </row>
    <row r="837" spans="2:58" x14ac:dyDescent="0.25">
      <c r="B837" s="71">
        <v>2025</v>
      </c>
      <c r="C837" s="71">
        <v>891780111</v>
      </c>
      <c r="D837" s="71" t="s">
        <v>63</v>
      </c>
      <c r="E837" s="102" t="s">
        <v>4818</v>
      </c>
      <c r="F837" s="72" t="s">
        <v>4817</v>
      </c>
      <c r="G837" s="72">
        <v>0</v>
      </c>
      <c r="H837" s="72" t="s">
        <v>71</v>
      </c>
      <c r="I837" s="72" t="s">
        <v>2884</v>
      </c>
      <c r="J837" s="104" t="s">
        <v>81</v>
      </c>
      <c r="K837" s="75" t="s">
        <v>4816</v>
      </c>
      <c r="L837" s="76">
        <v>9941400</v>
      </c>
      <c r="M837" s="72" t="s">
        <v>66</v>
      </c>
      <c r="N837" s="75" t="s">
        <v>4815</v>
      </c>
      <c r="O837" s="75">
        <v>1047419253</v>
      </c>
      <c r="P837" s="75">
        <v>1707</v>
      </c>
      <c r="Q837" s="78">
        <v>45870</v>
      </c>
      <c r="R837" s="75">
        <v>7490134800</v>
      </c>
      <c r="S837" s="78">
        <v>45888</v>
      </c>
      <c r="T837" s="76">
        <v>9941400</v>
      </c>
      <c r="U837" s="76">
        <v>28384</v>
      </c>
      <c r="V837" s="72" t="s">
        <v>65</v>
      </c>
      <c r="W837" s="76">
        <v>1082939683</v>
      </c>
      <c r="X837" s="104" t="s">
        <v>2881</v>
      </c>
      <c r="Y837" s="78">
        <v>45888</v>
      </c>
      <c r="Z837" s="78">
        <v>45888</v>
      </c>
      <c r="AA837" s="78" t="s">
        <v>73</v>
      </c>
      <c r="AB837" s="78">
        <v>45991</v>
      </c>
      <c r="AC837" s="102">
        <f t="shared" si="72"/>
        <v>103</v>
      </c>
      <c r="AD837" s="72">
        <v>0</v>
      </c>
      <c r="AE837" s="76">
        <v>0</v>
      </c>
      <c r="AF837" s="72">
        <v>0</v>
      </c>
      <c r="AG837" s="79" t="s">
        <v>73</v>
      </c>
      <c r="AH837" s="102">
        <f t="shared" si="73"/>
        <v>0</v>
      </c>
      <c r="AI837" s="72">
        <v>0</v>
      </c>
      <c r="AJ837" s="76">
        <v>0</v>
      </c>
      <c r="AK837" s="72" t="s">
        <v>73</v>
      </c>
      <c r="AL837" s="80" t="s">
        <v>73</v>
      </c>
      <c r="AM837" s="72">
        <v>0</v>
      </c>
      <c r="AN837" s="80" t="s">
        <v>73</v>
      </c>
      <c r="AO837" s="80" t="s">
        <v>73</v>
      </c>
      <c r="AP837" s="80" t="s">
        <v>73</v>
      </c>
      <c r="AQ837" s="102">
        <f t="shared" si="74"/>
        <v>0</v>
      </c>
      <c r="AR837" s="102">
        <f t="shared" si="75"/>
        <v>9941400</v>
      </c>
      <c r="AS837" s="72" t="s">
        <v>319</v>
      </c>
      <c r="AT837" s="76">
        <v>0</v>
      </c>
      <c r="AU837" s="72" t="s">
        <v>319</v>
      </c>
      <c r="AV837" s="76">
        <v>0</v>
      </c>
      <c r="AW837" s="81" t="s">
        <v>73</v>
      </c>
      <c r="AX837" s="82">
        <v>0</v>
      </c>
      <c r="AY837" s="143">
        <f t="shared" si="76"/>
        <v>9941400</v>
      </c>
      <c r="AZ837" s="84">
        <f t="shared" si="77"/>
        <v>0</v>
      </c>
      <c r="BA837" s="85">
        <v>0</v>
      </c>
      <c r="BB837" s="81" t="s">
        <v>73</v>
      </c>
      <c r="BC837" s="72" t="s">
        <v>123</v>
      </c>
      <c r="BD837" s="289" t="s">
        <v>4814</v>
      </c>
      <c r="BE837" s="71" t="s">
        <v>65</v>
      </c>
      <c r="BF837" s="71" t="s">
        <v>65</v>
      </c>
    </row>
    <row r="838" spans="2:58" x14ac:dyDescent="0.25">
      <c r="B838" s="71">
        <v>2025</v>
      </c>
      <c r="C838" s="71">
        <v>891780111</v>
      </c>
      <c r="D838" s="71" t="s">
        <v>63</v>
      </c>
      <c r="E838" s="102" t="s">
        <v>4813</v>
      </c>
      <c r="F838" s="72" t="s">
        <v>4812</v>
      </c>
      <c r="G838" s="72">
        <v>0</v>
      </c>
      <c r="H838" s="72" t="s">
        <v>71</v>
      </c>
      <c r="I838" s="72" t="s">
        <v>2884</v>
      </c>
      <c r="J838" s="104" t="s">
        <v>81</v>
      </c>
      <c r="K838" s="75" t="s">
        <v>4317</v>
      </c>
      <c r="L838" s="76">
        <v>9941400</v>
      </c>
      <c r="M838" s="72" t="s">
        <v>66</v>
      </c>
      <c r="N838" s="75" t="s">
        <v>4811</v>
      </c>
      <c r="O838" s="75">
        <v>1193125214</v>
      </c>
      <c r="P838" s="75">
        <v>1707</v>
      </c>
      <c r="Q838" s="78">
        <v>45870</v>
      </c>
      <c r="R838" s="75">
        <v>7490134800</v>
      </c>
      <c r="S838" s="78">
        <v>45888</v>
      </c>
      <c r="T838" s="76">
        <v>9941400</v>
      </c>
      <c r="U838" s="76">
        <v>28383</v>
      </c>
      <c r="V838" s="72" t="s">
        <v>65</v>
      </c>
      <c r="W838" s="76">
        <v>1082939683</v>
      </c>
      <c r="X838" s="104" t="s">
        <v>2881</v>
      </c>
      <c r="Y838" s="78">
        <v>45888</v>
      </c>
      <c r="Z838" s="78">
        <v>45888</v>
      </c>
      <c r="AA838" s="78" t="s">
        <v>73</v>
      </c>
      <c r="AB838" s="78">
        <v>45991</v>
      </c>
      <c r="AC838" s="102">
        <f t="shared" si="72"/>
        <v>103</v>
      </c>
      <c r="AD838" s="72">
        <v>0</v>
      </c>
      <c r="AE838" s="76">
        <v>0</v>
      </c>
      <c r="AF838" s="72">
        <v>0</v>
      </c>
      <c r="AG838" s="79" t="s">
        <v>73</v>
      </c>
      <c r="AH838" s="102">
        <f t="shared" si="73"/>
        <v>0</v>
      </c>
      <c r="AI838" s="72">
        <v>0</v>
      </c>
      <c r="AJ838" s="76">
        <v>0</v>
      </c>
      <c r="AK838" s="72" t="s">
        <v>73</v>
      </c>
      <c r="AL838" s="80" t="s">
        <v>73</v>
      </c>
      <c r="AM838" s="72">
        <v>0</v>
      </c>
      <c r="AN838" s="80" t="s">
        <v>73</v>
      </c>
      <c r="AO838" s="80" t="s">
        <v>73</v>
      </c>
      <c r="AP838" s="80" t="s">
        <v>73</v>
      </c>
      <c r="AQ838" s="102">
        <f t="shared" si="74"/>
        <v>0</v>
      </c>
      <c r="AR838" s="102">
        <f t="shared" si="75"/>
        <v>9941400</v>
      </c>
      <c r="AS838" s="72" t="s">
        <v>319</v>
      </c>
      <c r="AT838" s="76">
        <v>0</v>
      </c>
      <c r="AU838" s="72" t="s">
        <v>319</v>
      </c>
      <c r="AV838" s="76">
        <v>0</v>
      </c>
      <c r="AW838" s="81" t="s">
        <v>73</v>
      </c>
      <c r="AX838" s="82">
        <v>0</v>
      </c>
      <c r="AY838" s="143">
        <f t="shared" si="76"/>
        <v>9941400</v>
      </c>
      <c r="AZ838" s="84">
        <f t="shared" si="77"/>
        <v>0</v>
      </c>
      <c r="BA838" s="85">
        <v>0</v>
      </c>
      <c r="BB838" s="81" t="s">
        <v>73</v>
      </c>
      <c r="BC838" s="72" t="s">
        <v>123</v>
      </c>
      <c r="BD838" s="289" t="s">
        <v>4810</v>
      </c>
      <c r="BE838" s="71" t="s">
        <v>65</v>
      </c>
      <c r="BF838" s="71" t="s">
        <v>65</v>
      </c>
    </row>
    <row r="839" spans="2:58" x14ac:dyDescent="0.25">
      <c r="B839" s="71">
        <v>2025</v>
      </c>
      <c r="C839" s="71">
        <v>891780111</v>
      </c>
      <c r="D839" s="71" t="s">
        <v>63</v>
      </c>
      <c r="E839" s="102" t="s">
        <v>4809</v>
      </c>
      <c r="F839" s="72" t="s">
        <v>4808</v>
      </c>
      <c r="G839" s="72">
        <v>0</v>
      </c>
      <c r="H839" s="72" t="s">
        <v>71</v>
      </c>
      <c r="I839" s="72" t="s">
        <v>2884</v>
      </c>
      <c r="J839" s="104" t="s">
        <v>81</v>
      </c>
      <c r="K839" s="75" t="s">
        <v>2895</v>
      </c>
      <c r="L839" s="76">
        <v>9941400</v>
      </c>
      <c r="M839" s="72" t="s">
        <v>66</v>
      </c>
      <c r="N839" s="75" t="s">
        <v>4807</v>
      </c>
      <c r="O839" s="75">
        <v>1046873185</v>
      </c>
      <c r="P839" s="75">
        <v>1707</v>
      </c>
      <c r="Q839" s="78">
        <v>45870</v>
      </c>
      <c r="R839" s="75">
        <v>7490134800</v>
      </c>
      <c r="S839" s="78">
        <v>45888</v>
      </c>
      <c r="T839" s="76">
        <v>9941400</v>
      </c>
      <c r="U839" s="76">
        <v>28382</v>
      </c>
      <c r="V839" s="72" t="s">
        <v>65</v>
      </c>
      <c r="W839" s="76">
        <v>1082939683</v>
      </c>
      <c r="X839" s="104" t="s">
        <v>2881</v>
      </c>
      <c r="Y839" s="78">
        <v>45888</v>
      </c>
      <c r="Z839" s="78">
        <v>45888</v>
      </c>
      <c r="AA839" s="78" t="s">
        <v>73</v>
      </c>
      <c r="AB839" s="78">
        <v>45991</v>
      </c>
      <c r="AC839" s="102">
        <f t="shared" si="72"/>
        <v>103</v>
      </c>
      <c r="AD839" s="72">
        <v>0</v>
      </c>
      <c r="AE839" s="76">
        <v>0</v>
      </c>
      <c r="AF839" s="72">
        <v>0</v>
      </c>
      <c r="AG839" s="79" t="s">
        <v>73</v>
      </c>
      <c r="AH839" s="102">
        <f t="shared" si="73"/>
        <v>0</v>
      </c>
      <c r="AI839" s="72">
        <v>0</v>
      </c>
      <c r="AJ839" s="76">
        <v>0</v>
      </c>
      <c r="AK839" s="72" t="s">
        <v>73</v>
      </c>
      <c r="AL839" s="80" t="s">
        <v>73</v>
      </c>
      <c r="AM839" s="72">
        <v>0</v>
      </c>
      <c r="AN839" s="80" t="s">
        <v>73</v>
      </c>
      <c r="AO839" s="80" t="s">
        <v>73</v>
      </c>
      <c r="AP839" s="80" t="s">
        <v>73</v>
      </c>
      <c r="AQ839" s="102">
        <f t="shared" si="74"/>
        <v>0</v>
      </c>
      <c r="AR839" s="102">
        <f t="shared" si="75"/>
        <v>9941400</v>
      </c>
      <c r="AS839" s="72" t="s">
        <v>319</v>
      </c>
      <c r="AT839" s="76">
        <v>0</v>
      </c>
      <c r="AU839" s="72" t="s">
        <v>319</v>
      </c>
      <c r="AV839" s="76">
        <v>0</v>
      </c>
      <c r="AW839" s="81" t="s">
        <v>73</v>
      </c>
      <c r="AX839" s="82">
        <v>0</v>
      </c>
      <c r="AY839" s="143">
        <f t="shared" si="76"/>
        <v>9941400</v>
      </c>
      <c r="AZ839" s="84">
        <f t="shared" si="77"/>
        <v>0</v>
      </c>
      <c r="BA839" s="85">
        <v>0</v>
      </c>
      <c r="BB839" s="81" t="s">
        <v>73</v>
      </c>
      <c r="BC839" s="72" t="s">
        <v>123</v>
      </c>
      <c r="BD839" s="289" t="s">
        <v>4806</v>
      </c>
      <c r="BE839" s="71" t="s">
        <v>65</v>
      </c>
      <c r="BF839" s="71" t="s">
        <v>65</v>
      </c>
    </row>
    <row r="840" spans="2:58" x14ac:dyDescent="0.25">
      <c r="B840" s="71">
        <v>2025</v>
      </c>
      <c r="C840" s="71">
        <v>891780111</v>
      </c>
      <c r="D840" s="71" t="s">
        <v>63</v>
      </c>
      <c r="E840" s="102" t="s">
        <v>4805</v>
      </c>
      <c r="F840" s="72" t="s">
        <v>4804</v>
      </c>
      <c r="G840" s="72">
        <v>0</v>
      </c>
      <c r="H840" s="72" t="s">
        <v>71</v>
      </c>
      <c r="I840" s="72" t="s">
        <v>2884</v>
      </c>
      <c r="J840" s="104" t="s">
        <v>81</v>
      </c>
      <c r="K840" s="75" t="s">
        <v>4803</v>
      </c>
      <c r="L840" s="76">
        <v>9941400</v>
      </c>
      <c r="M840" s="72" t="s">
        <v>66</v>
      </c>
      <c r="N840" s="75" t="s">
        <v>4802</v>
      </c>
      <c r="O840" s="75">
        <v>72287633</v>
      </c>
      <c r="P840" s="75">
        <v>1707</v>
      </c>
      <c r="Q840" s="78">
        <v>45870</v>
      </c>
      <c r="R840" s="75">
        <v>7490134800</v>
      </c>
      <c r="S840" s="78">
        <v>45888</v>
      </c>
      <c r="T840" s="76">
        <v>9941400</v>
      </c>
      <c r="U840" s="76">
        <v>28381</v>
      </c>
      <c r="V840" s="72" t="s">
        <v>65</v>
      </c>
      <c r="W840" s="76">
        <v>1082939683</v>
      </c>
      <c r="X840" s="104" t="s">
        <v>2881</v>
      </c>
      <c r="Y840" s="78">
        <v>45888</v>
      </c>
      <c r="Z840" s="78">
        <v>45888</v>
      </c>
      <c r="AA840" s="78" t="s">
        <v>73</v>
      </c>
      <c r="AB840" s="78">
        <v>45991</v>
      </c>
      <c r="AC840" s="102">
        <f t="shared" ref="AC840:AC903" si="78">+IF(AA840="1800-01-01",AB840-Z840,AB840-AA840)</f>
        <v>103</v>
      </c>
      <c r="AD840" s="72">
        <v>0</v>
      </c>
      <c r="AE840" s="76">
        <v>0</v>
      </c>
      <c r="AF840" s="72">
        <v>0</v>
      </c>
      <c r="AG840" s="79" t="s">
        <v>73</v>
      </c>
      <c r="AH840" s="102">
        <f t="shared" ref="AH840:AH903" si="79">+IF(AG840="1800-01-01",0,AG840-AB840)</f>
        <v>0</v>
      </c>
      <c r="AI840" s="72">
        <v>0</v>
      </c>
      <c r="AJ840" s="76">
        <v>0</v>
      </c>
      <c r="AK840" s="72" t="s">
        <v>73</v>
      </c>
      <c r="AL840" s="80" t="s">
        <v>73</v>
      </c>
      <c r="AM840" s="72">
        <v>0</v>
      </c>
      <c r="AN840" s="80" t="s">
        <v>73</v>
      </c>
      <c r="AO840" s="80" t="s">
        <v>73</v>
      </c>
      <c r="AP840" s="80" t="s">
        <v>73</v>
      </c>
      <c r="AQ840" s="102">
        <f t="shared" ref="AQ840:AQ903" si="80">+IF(AN840="1800-01-01",0,AO840-AN840)</f>
        <v>0</v>
      </c>
      <c r="AR840" s="102">
        <f t="shared" ref="AR840:AR903" si="81">+L840+AE840-AJ840</f>
        <v>9941400</v>
      </c>
      <c r="AS840" s="72" t="s">
        <v>319</v>
      </c>
      <c r="AT840" s="76">
        <v>0</v>
      </c>
      <c r="AU840" s="72" t="s">
        <v>319</v>
      </c>
      <c r="AV840" s="76">
        <v>0</v>
      </c>
      <c r="AW840" s="81" t="s">
        <v>73</v>
      </c>
      <c r="AX840" s="82">
        <v>0</v>
      </c>
      <c r="AY840" s="143">
        <f t="shared" ref="AY840:AY903" si="82">AR840-AX840</f>
        <v>9941400</v>
      </c>
      <c r="AZ840" s="84">
        <f t="shared" ref="AZ840:AZ903" si="83">+IFERROR(AX840/AR840,"_")</f>
        <v>0</v>
      </c>
      <c r="BA840" s="85">
        <v>0</v>
      </c>
      <c r="BB840" s="81" t="s">
        <v>73</v>
      </c>
      <c r="BC840" s="72" t="s">
        <v>123</v>
      </c>
      <c r="BD840" s="289" t="s">
        <v>4801</v>
      </c>
      <c r="BE840" s="71" t="s">
        <v>65</v>
      </c>
      <c r="BF840" s="71" t="s">
        <v>65</v>
      </c>
    </row>
    <row r="841" spans="2:58" x14ac:dyDescent="0.25">
      <c r="B841" s="71">
        <v>2025</v>
      </c>
      <c r="C841" s="71">
        <v>891780111</v>
      </c>
      <c r="D841" s="71" t="s">
        <v>63</v>
      </c>
      <c r="E841" s="102" t="s">
        <v>4800</v>
      </c>
      <c r="F841" s="72" t="s">
        <v>4799</v>
      </c>
      <c r="G841" s="72">
        <v>0</v>
      </c>
      <c r="H841" s="72" t="s">
        <v>71</v>
      </c>
      <c r="I841" s="72" t="s">
        <v>2884</v>
      </c>
      <c r="J841" s="104" t="s">
        <v>81</v>
      </c>
      <c r="K841" s="102" t="s">
        <v>3584</v>
      </c>
      <c r="L841" s="76">
        <v>9941400</v>
      </c>
      <c r="M841" s="72" t="s">
        <v>66</v>
      </c>
      <c r="N841" s="75" t="s">
        <v>4798</v>
      </c>
      <c r="O841" s="75">
        <v>17957311</v>
      </c>
      <c r="P841" s="102">
        <v>1707</v>
      </c>
      <c r="Q841" s="78">
        <v>45870</v>
      </c>
      <c r="R841" s="75">
        <v>7490134800</v>
      </c>
      <c r="S841" s="78">
        <v>45888</v>
      </c>
      <c r="T841" s="76">
        <v>9941400</v>
      </c>
      <c r="U841" s="76">
        <v>28549</v>
      </c>
      <c r="V841" s="72" t="s">
        <v>65</v>
      </c>
      <c r="W841" s="76">
        <v>1082939683</v>
      </c>
      <c r="X841" s="104" t="s">
        <v>2881</v>
      </c>
      <c r="Y841" s="78">
        <v>45888</v>
      </c>
      <c r="Z841" s="78">
        <v>45890</v>
      </c>
      <c r="AA841" s="78" t="s">
        <v>73</v>
      </c>
      <c r="AB841" s="78">
        <v>45991</v>
      </c>
      <c r="AC841" s="102">
        <f t="shared" si="78"/>
        <v>101</v>
      </c>
      <c r="AD841" s="72">
        <v>0</v>
      </c>
      <c r="AE841" s="76">
        <v>0</v>
      </c>
      <c r="AF841" s="72">
        <v>0</v>
      </c>
      <c r="AG841" s="79" t="s">
        <v>73</v>
      </c>
      <c r="AH841" s="102">
        <f t="shared" si="79"/>
        <v>0</v>
      </c>
      <c r="AI841" s="72">
        <v>0</v>
      </c>
      <c r="AJ841" s="76">
        <v>0</v>
      </c>
      <c r="AK841" s="72" t="s">
        <v>73</v>
      </c>
      <c r="AL841" s="80" t="s">
        <v>73</v>
      </c>
      <c r="AM841" s="72">
        <v>0</v>
      </c>
      <c r="AN841" s="80" t="s">
        <v>73</v>
      </c>
      <c r="AO841" s="80" t="s">
        <v>73</v>
      </c>
      <c r="AP841" s="80" t="s">
        <v>73</v>
      </c>
      <c r="AQ841" s="102">
        <f t="shared" si="80"/>
        <v>0</v>
      </c>
      <c r="AR841" s="102">
        <f t="shared" si="81"/>
        <v>9941400</v>
      </c>
      <c r="AS841" s="72" t="s">
        <v>319</v>
      </c>
      <c r="AT841" s="76">
        <v>0</v>
      </c>
      <c r="AU841" s="72" t="s">
        <v>319</v>
      </c>
      <c r="AV841" s="76">
        <v>0</v>
      </c>
      <c r="AW841" s="81" t="s">
        <v>73</v>
      </c>
      <c r="AX841" s="82">
        <v>0</v>
      </c>
      <c r="AY841" s="143">
        <f t="shared" si="82"/>
        <v>9941400</v>
      </c>
      <c r="AZ841" s="84">
        <f t="shared" si="83"/>
        <v>0</v>
      </c>
      <c r="BA841" s="85">
        <v>0</v>
      </c>
      <c r="BB841" s="81" t="s">
        <v>73</v>
      </c>
      <c r="BC841" s="72" t="s">
        <v>123</v>
      </c>
      <c r="BD841" s="230" t="s">
        <v>4797</v>
      </c>
      <c r="BE841" s="71" t="s">
        <v>65</v>
      </c>
      <c r="BF841" s="71" t="s">
        <v>65</v>
      </c>
    </row>
    <row r="842" spans="2:58" x14ac:dyDescent="0.25">
      <c r="B842" s="71">
        <v>2025</v>
      </c>
      <c r="C842" s="71">
        <v>891780111</v>
      </c>
      <c r="D842" s="71" t="s">
        <v>63</v>
      </c>
      <c r="E842" s="102" t="s">
        <v>4796</v>
      </c>
      <c r="F842" s="72" t="s">
        <v>4795</v>
      </c>
      <c r="G842" s="72">
        <v>0</v>
      </c>
      <c r="H842" s="72" t="s">
        <v>71</v>
      </c>
      <c r="I842" s="72" t="s">
        <v>2884</v>
      </c>
      <c r="J842" s="104" t="s">
        <v>81</v>
      </c>
      <c r="K842" s="75" t="s">
        <v>4317</v>
      </c>
      <c r="L842" s="76">
        <v>9941400</v>
      </c>
      <c r="M842" s="72" t="s">
        <v>66</v>
      </c>
      <c r="N842" s="75" t="s">
        <v>4794</v>
      </c>
      <c r="O842" s="75">
        <v>159701470</v>
      </c>
      <c r="P842" s="75">
        <v>1707</v>
      </c>
      <c r="Q842" s="78">
        <v>45870</v>
      </c>
      <c r="R842" s="75">
        <v>7490134800</v>
      </c>
      <c r="S842" s="78">
        <v>45888</v>
      </c>
      <c r="T842" s="76">
        <v>9941400</v>
      </c>
      <c r="U842" s="76">
        <v>28494</v>
      </c>
      <c r="V842" s="72" t="s">
        <v>65</v>
      </c>
      <c r="W842" s="76">
        <v>1082939683</v>
      </c>
      <c r="X842" s="104" t="s">
        <v>2881</v>
      </c>
      <c r="Y842" s="78">
        <v>45888</v>
      </c>
      <c r="Z842" s="78">
        <v>45889</v>
      </c>
      <c r="AA842" s="78" t="s">
        <v>73</v>
      </c>
      <c r="AB842" s="78">
        <v>45991</v>
      </c>
      <c r="AC842" s="102">
        <f t="shared" si="78"/>
        <v>102</v>
      </c>
      <c r="AD842" s="72">
        <v>0</v>
      </c>
      <c r="AE842" s="76">
        <v>0</v>
      </c>
      <c r="AF842" s="72">
        <v>0</v>
      </c>
      <c r="AG842" s="79" t="s">
        <v>73</v>
      </c>
      <c r="AH842" s="102">
        <f t="shared" si="79"/>
        <v>0</v>
      </c>
      <c r="AI842" s="72">
        <v>0</v>
      </c>
      <c r="AJ842" s="76">
        <v>0</v>
      </c>
      <c r="AK842" s="72" t="s">
        <v>73</v>
      </c>
      <c r="AL842" s="80" t="s">
        <v>73</v>
      </c>
      <c r="AM842" s="72">
        <v>0</v>
      </c>
      <c r="AN842" s="80" t="s">
        <v>73</v>
      </c>
      <c r="AO842" s="80" t="s">
        <v>73</v>
      </c>
      <c r="AP842" s="80" t="s">
        <v>73</v>
      </c>
      <c r="AQ842" s="102">
        <f t="shared" si="80"/>
        <v>0</v>
      </c>
      <c r="AR842" s="102">
        <f t="shared" si="81"/>
        <v>9941400</v>
      </c>
      <c r="AS842" s="72" t="s">
        <v>319</v>
      </c>
      <c r="AT842" s="76">
        <v>0</v>
      </c>
      <c r="AU842" s="72" t="s">
        <v>319</v>
      </c>
      <c r="AV842" s="76">
        <v>0</v>
      </c>
      <c r="AW842" s="81" t="s">
        <v>73</v>
      </c>
      <c r="AX842" s="82">
        <v>0</v>
      </c>
      <c r="AY842" s="143">
        <f t="shared" si="82"/>
        <v>9941400</v>
      </c>
      <c r="AZ842" s="84">
        <f t="shared" si="83"/>
        <v>0</v>
      </c>
      <c r="BA842" s="85">
        <v>0</v>
      </c>
      <c r="BB842" s="81" t="s">
        <v>73</v>
      </c>
      <c r="BC842" s="72" t="s">
        <v>123</v>
      </c>
      <c r="BD842" s="289" t="s">
        <v>4793</v>
      </c>
      <c r="BE842" s="71" t="s">
        <v>65</v>
      </c>
      <c r="BF842" s="71" t="s">
        <v>65</v>
      </c>
    </row>
    <row r="843" spans="2:58" x14ac:dyDescent="0.25">
      <c r="B843" s="71">
        <v>2025</v>
      </c>
      <c r="C843" s="71">
        <v>891780111</v>
      </c>
      <c r="D843" s="71" t="s">
        <v>63</v>
      </c>
      <c r="E843" s="102" t="s">
        <v>4792</v>
      </c>
      <c r="F843" s="72" t="s">
        <v>4791</v>
      </c>
      <c r="G843" s="72">
        <v>0</v>
      </c>
      <c r="H843" s="72" t="s">
        <v>71</v>
      </c>
      <c r="I843" s="72" t="s">
        <v>2884</v>
      </c>
      <c r="J843" s="104" t="s">
        <v>81</v>
      </c>
      <c r="K843" s="102" t="s">
        <v>3584</v>
      </c>
      <c r="L843" s="76">
        <v>9941400</v>
      </c>
      <c r="M843" s="72" t="s">
        <v>66</v>
      </c>
      <c r="N843" s="75" t="s">
        <v>4790</v>
      </c>
      <c r="O843" s="75">
        <v>5046982</v>
      </c>
      <c r="P843" s="75">
        <v>1707</v>
      </c>
      <c r="Q843" s="78">
        <v>45870</v>
      </c>
      <c r="R843" s="75">
        <v>7490134800</v>
      </c>
      <c r="S843" s="78">
        <v>45889</v>
      </c>
      <c r="T843" s="76">
        <v>9941400</v>
      </c>
      <c r="U843" s="76">
        <v>28452</v>
      </c>
      <c r="V843" s="72" t="s">
        <v>65</v>
      </c>
      <c r="W843" s="76">
        <v>1082939683</v>
      </c>
      <c r="X843" s="104" t="s">
        <v>2881</v>
      </c>
      <c r="Y843" s="78">
        <v>45888</v>
      </c>
      <c r="Z843" s="78">
        <v>45889</v>
      </c>
      <c r="AA843" s="78" t="s">
        <v>73</v>
      </c>
      <c r="AB843" s="78">
        <v>45991</v>
      </c>
      <c r="AC843" s="102">
        <f t="shared" si="78"/>
        <v>102</v>
      </c>
      <c r="AD843" s="72">
        <v>0</v>
      </c>
      <c r="AE843" s="76">
        <v>0</v>
      </c>
      <c r="AF843" s="72">
        <v>0</v>
      </c>
      <c r="AG843" s="79" t="s">
        <v>73</v>
      </c>
      <c r="AH843" s="102">
        <f t="shared" si="79"/>
        <v>0</v>
      </c>
      <c r="AI843" s="72">
        <v>0</v>
      </c>
      <c r="AJ843" s="76">
        <v>0</v>
      </c>
      <c r="AK843" s="72" t="s">
        <v>73</v>
      </c>
      <c r="AL843" s="80" t="s">
        <v>73</v>
      </c>
      <c r="AM843" s="72">
        <v>0</v>
      </c>
      <c r="AN843" s="80" t="s">
        <v>73</v>
      </c>
      <c r="AO843" s="80" t="s">
        <v>73</v>
      </c>
      <c r="AP843" s="80" t="s">
        <v>73</v>
      </c>
      <c r="AQ843" s="102">
        <f t="shared" si="80"/>
        <v>0</v>
      </c>
      <c r="AR843" s="102">
        <f t="shared" si="81"/>
        <v>9941400</v>
      </c>
      <c r="AS843" s="72" t="s">
        <v>319</v>
      </c>
      <c r="AT843" s="76">
        <v>0</v>
      </c>
      <c r="AU843" s="72" t="s">
        <v>319</v>
      </c>
      <c r="AV843" s="76">
        <v>0</v>
      </c>
      <c r="AW843" s="81" t="s">
        <v>73</v>
      </c>
      <c r="AX843" s="82">
        <v>0</v>
      </c>
      <c r="AY843" s="143">
        <f t="shared" si="82"/>
        <v>9941400</v>
      </c>
      <c r="AZ843" s="84">
        <f t="shared" si="83"/>
        <v>0</v>
      </c>
      <c r="BA843" s="85">
        <v>0</v>
      </c>
      <c r="BB843" s="81" t="s">
        <v>73</v>
      </c>
      <c r="BC843" s="72" t="s">
        <v>123</v>
      </c>
      <c r="BD843" s="230" t="s">
        <v>4789</v>
      </c>
      <c r="BE843" s="71" t="s">
        <v>65</v>
      </c>
      <c r="BF843" s="71" t="s">
        <v>65</v>
      </c>
    </row>
    <row r="844" spans="2:58" x14ac:dyDescent="0.25">
      <c r="B844" s="71">
        <v>2025</v>
      </c>
      <c r="C844" s="71">
        <v>891780111</v>
      </c>
      <c r="D844" s="71" t="s">
        <v>63</v>
      </c>
      <c r="E844" s="102" t="s">
        <v>4788</v>
      </c>
      <c r="F844" s="72" t="s">
        <v>4787</v>
      </c>
      <c r="G844" s="72">
        <v>0</v>
      </c>
      <c r="H844" s="72" t="s">
        <v>71</v>
      </c>
      <c r="I844" s="72" t="s">
        <v>2884</v>
      </c>
      <c r="J844" s="104" t="s">
        <v>81</v>
      </c>
      <c r="K844" s="102" t="s">
        <v>4758</v>
      </c>
      <c r="L844" s="76">
        <v>9941400</v>
      </c>
      <c r="M844" s="72" t="s">
        <v>66</v>
      </c>
      <c r="N844" s="75" t="s">
        <v>4786</v>
      </c>
      <c r="O844" s="75">
        <v>1044392553</v>
      </c>
      <c r="P844" s="75">
        <v>1707</v>
      </c>
      <c r="Q844" s="78">
        <v>45870</v>
      </c>
      <c r="R844" s="75">
        <v>7490134800</v>
      </c>
      <c r="S844" s="78">
        <v>45889</v>
      </c>
      <c r="T844" s="76">
        <v>9941400</v>
      </c>
      <c r="U844" s="76">
        <v>28443</v>
      </c>
      <c r="V844" s="72" t="s">
        <v>65</v>
      </c>
      <c r="W844" s="76">
        <v>1082939683</v>
      </c>
      <c r="X844" s="104" t="s">
        <v>2881</v>
      </c>
      <c r="Y844" s="78">
        <v>45888</v>
      </c>
      <c r="Z844" s="78">
        <v>45889</v>
      </c>
      <c r="AA844" s="78" t="s">
        <v>73</v>
      </c>
      <c r="AB844" s="78">
        <v>45991</v>
      </c>
      <c r="AC844" s="102">
        <f t="shared" si="78"/>
        <v>102</v>
      </c>
      <c r="AD844" s="72">
        <v>0</v>
      </c>
      <c r="AE844" s="76">
        <v>0</v>
      </c>
      <c r="AF844" s="72">
        <v>0</v>
      </c>
      <c r="AG844" s="79" t="s">
        <v>73</v>
      </c>
      <c r="AH844" s="102">
        <f t="shared" si="79"/>
        <v>0</v>
      </c>
      <c r="AI844" s="72">
        <v>0</v>
      </c>
      <c r="AJ844" s="76">
        <v>0</v>
      </c>
      <c r="AK844" s="72" t="s">
        <v>73</v>
      </c>
      <c r="AL844" s="80" t="s">
        <v>73</v>
      </c>
      <c r="AM844" s="72">
        <v>0</v>
      </c>
      <c r="AN844" s="80" t="s">
        <v>73</v>
      </c>
      <c r="AO844" s="80" t="s">
        <v>73</v>
      </c>
      <c r="AP844" s="80" t="s">
        <v>73</v>
      </c>
      <c r="AQ844" s="102">
        <f t="shared" si="80"/>
        <v>0</v>
      </c>
      <c r="AR844" s="102">
        <f t="shared" si="81"/>
        <v>9941400</v>
      </c>
      <c r="AS844" s="72" t="s">
        <v>319</v>
      </c>
      <c r="AT844" s="76">
        <v>0</v>
      </c>
      <c r="AU844" s="72" t="s">
        <v>319</v>
      </c>
      <c r="AV844" s="76">
        <v>0</v>
      </c>
      <c r="AW844" s="81" t="s">
        <v>73</v>
      </c>
      <c r="AX844" s="82">
        <v>0</v>
      </c>
      <c r="AY844" s="143">
        <f t="shared" si="82"/>
        <v>9941400</v>
      </c>
      <c r="AZ844" s="84">
        <f t="shared" si="83"/>
        <v>0</v>
      </c>
      <c r="BA844" s="85">
        <v>0</v>
      </c>
      <c r="BB844" s="81" t="s">
        <v>73</v>
      </c>
      <c r="BC844" s="72" t="s">
        <v>123</v>
      </c>
      <c r="BD844" s="230" t="s">
        <v>4785</v>
      </c>
      <c r="BE844" s="71" t="s">
        <v>65</v>
      </c>
      <c r="BF844" s="71" t="s">
        <v>65</v>
      </c>
    </row>
    <row r="845" spans="2:58" x14ac:dyDescent="0.25">
      <c r="B845" s="71">
        <v>2025</v>
      </c>
      <c r="C845" s="71">
        <v>891780111</v>
      </c>
      <c r="D845" s="71" t="s">
        <v>63</v>
      </c>
      <c r="E845" s="102" t="s">
        <v>4784</v>
      </c>
      <c r="F845" s="72" t="s">
        <v>4783</v>
      </c>
      <c r="G845" s="72">
        <v>0</v>
      </c>
      <c r="H845" s="72" t="s">
        <v>71</v>
      </c>
      <c r="I845" s="72" t="s">
        <v>2884</v>
      </c>
      <c r="J845" s="104" t="s">
        <v>81</v>
      </c>
      <c r="K845" s="75" t="s">
        <v>4782</v>
      </c>
      <c r="L845" s="76">
        <v>3041704</v>
      </c>
      <c r="M845" s="72" t="s">
        <v>66</v>
      </c>
      <c r="N845" s="75" t="s">
        <v>4781</v>
      </c>
      <c r="O845" s="75">
        <v>1083045979</v>
      </c>
      <c r="P845" s="75">
        <v>1211</v>
      </c>
      <c r="Q845" s="78">
        <v>45807</v>
      </c>
      <c r="R845" s="75">
        <v>145102578</v>
      </c>
      <c r="S845" s="78">
        <v>45888</v>
      </c>
      <c r="T845" s="76">
        <v>3041704</v>
      </c>
      <c r="U845" s="76">
        <v>28335</v>
      </c>
      <c r="V845" s="72" t="s">
        <v>65</v>
      </c>
      <c r="W845" s="76">
        <v>79600056</v>
      </c>
      <c r="X845" s="104" t="s">
        <v>897</v>
      </c>
      <c r="Y845" s="78">
        <v>45888</v>
      </c>
      <c r="Z845" s="78">
        <v>45888</v>
      </c>
      <c r="AA845" s="78" t="s">
        <v>73</v>
      </c>
      <c r="AB845" s="78">
        <v>45919</v>
      </c>
      <c r="AC845" s="102">
        <f t="shared" si="78"/>
        <v>31</v>
      </c>
      <c r="AD845" s="72">
        <v>0</v>
      </c>
      <c r="AE845" s="76">
        <v>0</v>
      </c>
      <c r="AF845" s="72">
        <v>0</v>
      </c>
      <c r="AG845" s="79" t="s">
        <v>73</v>
      </c>
      <c r="AH845" s="102">
        <f t="shared" si="79"/>
        <v>0</v>
      </c>
      <c r="AI845" s="72">
        <v>0</v>
      </c>
      <c r="AJ845" s="76">
        <v>0</v>
      </c>
      <c r="AK845" s="72" t="s">
        <v>73</v>
      </c>
      <c r="AL845" s="80" t="s">
        <v>73</v>
      </c>
      <c r="AM845" s="72">
        <v>0</v>
      </c>
      <c r="AN845" s="80" t="s">
        <v>73</v>
      </c>
      <c r="AO845" s="80" t="s">
        <v>73</v>
      </c>
      <c r="AP845" s="80" t="s">
        <v>73</v>
      </c>
      <c r="AQ845" s="102">
        <f t="shared" si="80"/>
        <v>0</v>
      </c>
      <c r="AR845" s="102">
        <f t="shared" si="81"/>
        <v>3041704</v>
      </c>
      <c r="AS845" s="72" t="s">
        <v>319</v>
      </c>
      <c r="AT845" s="76">
        <v>0</v>
      </c>
      <c r="AU845" s="72" t="s">
        <v>319</v>
      </c>
      <c r="AV845" s="76">
        <v>0</v>
      </c>
      <c r="AW845" s="81" t="s">
        <v>73</v>
      </c>
      <c r="AX845" s="82">
        <v>0</v>
      </c>
      <c r="AY845" s="143">
        <f t="shared" si="82"/>
        <v>3041704</v>
      </c>
      <c r="AZ845" s="84">
        <f t="shared" si="83"/>
        <v>0</v>
      </c>
      <c r="BA845" s="85">
        <v>1</v>
      </c>
      <c r="BB845" s="81" t="s">
        <v>73</v>
      </c>
      <c r="BC845" s="72" t="s">
        <v>208</v>
      </c>
      <c r="BD845" s="289" t="s">
        <v>4780</v>
      </c>
      <c r="BE845" s="71" t="s">
        <v>65</v>
      </c>
      <c r="BF845" s="71" t="s">
        <v>65</v>
      </c>
    </row>
    <row r="846" spans="2:58" x14ac:dyDescent="0.25">
      <c r="B846" s="71">
        <v>2025</v>
      </c>
      <c r="C846" s="71">
        <v>891780111</v>
      </c>
      <c r="D846" s="71" t="s">
        <v>63</v>
      </c>
      <c r="E846" s="102" t="s">
        <v>4779</v>
      </c>
      <c r="F846" s="72" t="s">
        <v>4778</v>
      </c>
      <c r="G846" s="72">
        <v>0</v>
      </c>
      <c r="H846" s="72" t="s">
        <v>71</v>
      </c>
      <c r="I846" s="72" t="s">
        <v>2884</v>
      </c>
      <c r="J846" s="104" t="s">
        <v>81</v>
      </c>
      <c r="K846" s="75" t="s">
        <v>4777</v>
      </c>
      <c r="L846" s="76">
        <v>12000000</v>
      </c>
      <c r="M846" s="72" t="s">
        <v>66</v>
      </c>
      <c r="N846" s="75" t="s">
        <v>4776</v>
      </c>
      <c r="O846" s="75">
        <v>1082857989</v>
      </c>
      <c r="P846" s="75">
        <v>1210</v>
      </c>
      <c r="Q846" s="78">
        <v>45807</v>
      </c>
      <c r="R846" s="75">
        <v>59500000</v>
      </c>
      <c r="S846" s="78">
        <v>45888</v>
      </c>
      <c r="T846" s="76">
        <v>12000000</v>
      </c>
      <c r="U846" s="76">
        <v>28334</v>
      </c>
      <c r="V846" s="72" t="s">
        <v>65</v>
      </c>
      <c r="W846" s="76">
        <v>85155333</v>
      </c>
      <c r="X846" s="104" t="s">
        <v>2931</v>
      </c>
      <c r="Y846" s="78">
        <v>45888</v>
      </c>
      <c r="Z846" s="78">
        <v>45888</v>
      </c>
      <c r="AA846" s="78" t="s">
        <v>73</v>
      </c>
      <c r="AB846" s="78">
        <v>45960</v>
      </c>
      <c r="AC846" s="102">
        <f t="shared" si="78"/>
        <v>72</v>
      </c>
      <c r="AD846" s="72">
        <v>0</v>
      </c>
      <c r="AE846" s="76">
        <v>0</v>
      </c>
      <c r="AF846" s="72">
        <v>0</v>
      </c>
      <c r="AG846" s="79" t="s">
        <v>73</v>
      </c>
      <c r="AH846" s="102">
        <f t="shared" si="79"/>
        <v>0</v>
      </c>
      <c r="AI846" s="72">
        <v>0</v>
      </c>
      <c r="AJ846" s="76">
        <v>0</v>
      </c>
      <c r="AK846" s="72" t="s">
        <v>73</v>
      </c>
      <c r="AL846" s="80" t="s">
        <v>73</v>
      </c>
      <c r="AM846" s="72">
        <v>0</v>
      </c>
      <c r="AN846" s="80" t="s">
        <v>73</v>
      </c>
      <c r="AO846" s="80" t="s">
        <v>73</v>
      </c>
      <c r="AP846" s="80" t="s">
        <v>73</v>
      </c>
      <c r="AQ846" s="102">
        <f t="shared" si="80"/>
        <v>0</v>
      </c>
      <c r="AR846" s="102">
        <f t="shared" si="81"/>
        <v>12000000</v>
      </c>
      <c r="AS846" s="72" t="s">
        <v>319</v>
      </c>
      <c r="AT846" s="76">
        <v>0</v>
      </c>
      <c r="AU846" s="72" t="s">
        <v>319</v>
      </c>
      <c r="AV846" s="76">
        <v>0</v>
      </c>
      <c r="AW846" s="81" t="s">
        <v>73</v>
      </c>
      <c r="AX846" s="82">
        <v>0</v>
      </c>
      <c r="AY846" s="143">
        <f t="shared" si="82"/>
        <v>12000000</v>
      </c>
      <c r="AZ846" s="84">
        <f t="shared" si="83"/>
        <v>0</v>
      </c>
      <c r="BA846" s="85">
        <v>1</v>
      </c>
      <c r="BB846" s="81" t="s">
        <v>73</v>
      </c>
      <c r="BC846" s="72" t="s">
        <v>208</v>
      </c>
      <c r="BD846" s="289" t="s">
        <v>4775</v>
      </c>
      <c r="BE846" s="71" t="s">
        <v>65</v>
      </c>
      <c r="BF846" s="71" t="s">
        <v>65</v>
      </c>
    </row>
    <row r="847" spans="2:58" x14ac:dyDescent="0.25">
      <c r="B847" s="71">
        <v>2025</v>
      </c>
      <c r="C847" s="71">
        <v>891780111</v>
      </c>
      <c r="D847" s="71" t="s">
        <v>63</v>
      </c>
      <c r="E847" s="102" t="s">
        <v>4774</v>
      </c>
      <c r="F847" s="72" t="s">
        <v>4773</v>
      </c>
      <c r="G847" s="72">
        <v>0</v>
      </c>
      <c r="H847" s="72" t="s">
        <v>71</v>
      </c>
      <c r="I847" s="72" t="s">
        <v>2884</v>
      </c>
      <c r="J847" s="104" t="s">
        <v>81</v>
      </c>
      <c r="K847" s="102" t="s">
        <v>3647</v>
      </c>
      <c r="L847" s="76">
        <v>9941400</v>
      </c>
      <c r="M847" s="72" t="s">
        <v>66</v>
      </c>
      <c r="N847" s="75" t="s">
        <v>4772</v>
      </c>
      <c r="O847" s="75">
        <v>1143433746</v>
      </c>
      <c r="P847" s="75">
        <v>1707</v>
      </c>
      <c r="Q847" s="78">
        <v>45870</v>
      </c>
      <c r="R847" s="75">
        <v>7490134800</v>
      </c>
      <c r="S847" s="78">
        <v>45889</v>
      </c>
      <c r="T847" s="76">
        <v>9941400</v>
      </c>
      <c r="U847" s="76">
        <v>28442</v>
      </c>
      <c r="V847" s="72" t="s">
        <v>65</v>
      </c>
      <c r="W847" s="76">
        <v>1082939683</v>
      </c>
      <c r="X847" s="104" t="s">
        <v>2881</v>
      </c>
      <c r="Y847" s="78">
        <v>45888</v>
      </c>
      <c r="Z847" s="78">
        <v>45889</v>
      </c>
      <c r="AA847" s="78" t="s">
        <v>73</v>
      </c>
      <c r="AB847" s="78">
        <v>45991</v>
      </c>
      <c r="AC847" s="102">
        <f t="shared" si="78"/>
        <v>102</v>
      </c>
      <c r="AD847" s="72">
        <v>0</v>
      </c>
      <c r="AE847" s="76">
        <v>0</v>
      </c>
      <c r="AF847" s="72">
        <v>0</v>
      </c>
      <c r="AG847" s="79" t="s">
        <v>73</v>
      </c>
      <c r="AH847" s="102">
        <f t="shared" si="79"/>
        <v>0</v>
      </c>
      <c r="AI847" s="72">
        <v>0</v>
      </c>
      <c r="AJ847" s="76">
        <v>0</v>
      </c>
      <c r="AK847" s="72" t="s">
        <v>73</v>
      </c>
      <c r="AL847" s="80" t="s">
        <v>73</v>
      </c>
      <c r="AM847" s="72">
        <v>0</v>
      </c>
      <c r="AN847" s="80" t="s">
        <v>73</v>
      </c>
      <c r="AO847" s="80" t="s">
        <v>73</v>
      </c>
      <c r="AP847" s="80" t="s">
        <v>73</v>
      </c>
      <c r="AQ847" s="102">
        <f t="shared" si="80"/>
        <v>0</v>
      </c>
      <c r="AR847" s="102">
        <f t="shared" si="81"/>
        <v>9941400</v>
      </c>
      <c r="AS847" s="72" t="s">
        <v>319</v>
      </c>
      <c r="AT847" s="76">
        <v>0</v>
      </c>
      <c r="AU847" s="72" t="s">
        <v>319</v>
      </c>
      <c r="AV847" s="76">
        <v>0</v>
      </c>
      <c r="AW847" s="81" t="s">
        <v>73</v>
      </c>
      <c r="AX847" s="82">
        <v>0</v>
      </c>
      <c r="AY847" s="143">
        <f t="shared" si="82"/>
        <v>9941400</v>
      </c>
      <c r="AZ847" s="84">
        <f t="shared" si="83"/>
        <v>0</v>
      </c>
      <c r="BA847" s="85">
        <v>0</v>
      </c>
      <c r="BB847" s="81" t="s">
        <v>73</v>
      </c>
      <c r="BC847" s="72" t="s">
        <v>123</v>
      </c>
      <c r="BD847" s="230" t="s">
        <v>4771</v>
      </c>
      <c r="BE847" s="71" t="s">
        <v>65</v>
      </c>
      <c r="BF847" s="71" t="s">
        <v>65</v>
      </c>
    </row>
    <row r="848" spans="2:58" x14ac:dyDescent="0.25">
      <c r="B848" s="71">
        <v>2025</v>
      </c>
      <c r="C848" s="71">
        <v>891780111</v>
      </c>
      <c r="D848" s="71" t="s">
        <v>63</v>
      </c>
      <c r="E848" s="102" t="s">
        <v>4770</v>
      </c>
      <c r="F848" s="72" t="s">
        <v>4769</v>
      </c>
      <c r="G848" s="72">
        <v>0</v>
      </c>
      <c r="H848" s="72" t="s">
        <v>71</v>
      </c>
      <c r="I848" s="72" t="s">
        <v>2884</v>
      </c>
      <c r="J848" s="104" t="s">
        <v>81</v>
      </c>
      <c r="K848" s="75" t="s">
        <v>4768</v>
      </c>
      <c r="L848" s="76">
        <v>4600000</v>
      </c>
      <c r="M848" s="72" t="s">
        <v>66</v>
      </c>
      <c r="N848" s="75" t="s">
        <v>4767</v>
      </c>
      <c r="O848" s="75">
        <v>1083027316</v>
      </c>
      <c r="P848" s="75">
        <v>1158</v>
      </c>
      <c r="Q848" s="78">
        <v>45800</v>
      </c>
      <c r="R848" s="75">
        <v>53794260</v>
      </c>
      <c r="S848" s="78">
        <v>45891</v>
      </c>
      <c r="T848" s="76">
        <v>4600000</v>
      </c>
      <c r="U848" s="76">
        <v>28578</v>
      </c>
      <c r="V848" s="72" t="s">
        <v>65</v>
      </c>
      <c r="W848" s="76">
        <v>36559959</v>
      </c>
      <c r="X848" s="104" t="s">
        <v>4766</v>
      </c>
      <c r="Y848" s="78">
        <v>45888</v>
      </c>
      <c r="Z848" s="78">
        <v>45891</v>
      </c>
      <c r="AA848" s="78" t="s">
        <v>73</v>
      </c>
      <c r="AB848" s="78">
        <v>45900</v>
      </c>
      <c r="AC848" s="102">
        <f t="shared" si="78"/>
        <v>9</v>
      </c>
      <c r="AD848" s="72">
        <v>0</v>
      </c>
      <c r="AE848" s="76">
        <v>0</v>
      </c>
      <c r="AF848" s="72">
        <v>0</v>
      </c>
      <c r="AG848" s="79" t="s">
        <v>73</v>
      </c>
      <c r="AH848" s="102">
        <f t="shared" si="79"/>
        <v>0</v>
      </c>
      <c r="AI848" s="72">
        <v>0</v>
      </c>
      <c r="AJ848" s="76">
        <v>0</v>
      </c>
      <c r="AK848" s="72" t="s">
        <v>73</v>
      </c>
      <c r="AL848" s="80" t="s">
        <v>73</v>
      </c>
      <c r="AM848" s="72">
        <v>0</v>
      </c>
      <c r="AN848" s="80" t="s">
        <v>73</v>
      </c>
      <c r="AO848" s="80" t="s">
        <v>73</v>
      </c>
      <c r="AP848" s="80" t="s">
        <v>73</v>
      </c>
      <c r="AQ848" s="102">
        <f t="shared" si="80"/>
        <v>0</v>
      </c>
      <c r="AR848" s="102">
        <f t="shared" si="81"/>
        <v>4600000</v>
      </c>
      <c r="AS848" s="72" t="s">
        <v>319</v>
      </c>
      <c r="AT848" s="76">
        <v>0</v>
      </c>
      <c r="AU848" s="72" t="s">
        <v>319</v>
      </c>
      <c r="AV848" s="76">
        <v>0</v>
      </c>
      <c r="AW848" s="81" t="s">
        <v>73</v>
      </c>
      <c r="AX848" s="82">
        <v>0</v>
      </c>
      <c r="AY848" s="143">
        <f t="shared" si="82"/>
        <v>4600000</v>
      </c>
      <c r="AZ848" s="84">
        <f t="shared" si="83"/>
        <v>0</v>
      </c>
      <c r="BA848" s="85">
        <v>1</v>
      </c>
      <c r="BB848" s="81" t="s">
        <v>73</v>
      </c>
      <c r="BC848" s="72" t="s">
        <v>208</v>
      </c>
      <c r="BD848" s="289" t="s">
        <v>4765</v>
      </c>
      <c r="BE848" s="71" t="s">
        <v>65</v>
      </c>
      <c r="BF848" s="71" t="s">
        <v>65</v>
      </c>
    </row>
    <row r="849" spans="2:58" x14ac:dyDescent="0.25">
      <c r="B849" s="71">
        <v>2025</v>
      </c>
      <c r="C849" s="71">
        <v>891780111</v>
      </c>
      <c r="D849" s="71" t="s">
        <v>63</v>
      </c>
      <c r="E849" s="102" t="s">
        <v>4764</v>
      </c>
      <c r="F849" s="72" t="s">
        <v>4763</v>
      </c>
      <c r="G849" s="72">
        <v>0</v>
      </c>
      <c r="H849" s="72" t="s">
        <v>71</v>
      </c>
      <c r="I849" s="72" t="s">
        <v>2884</v>
      </c>
      <c r="J849" s="104" t="s">
        <v>81</v>
      </c>
      <c r="K849" s="75" t="s">
        <v>2895</v>
      </c>
      <c r="L849" s="76">
        <v>9941400</v>
      </c>
      <c r="M849" s="72" t="s">
        <v>66</v>
      </c>
      <c r="N849" s="75" t="s">
        <v>4762</v>
      </c>
      <c r="O849" s="75">
        <v>73584742</v>
      </c>
      <c r="P849" s="75">
        <v>1707</v>
      </c>
      <c r="Q849" s="78">
        <v>45870</v>
      </c>
      <c r="R849" s="75">
        <v>7490134800</v>
      </c>
      <c r="S849" s="78">
        <v>45889</v>
      </c>
      <c r="T849" s="76">
        <v>9941400</v>
      </c>
      <c r="U849" s="76">
        <v>28451</v>
      </c>
      <c r="V849" s="72" t="s">
        <v>65</v>
      </c>
      <c r="W849" s="76">
        <v>1082939683</v>
      </c>
      <c r="X849" s="104" t="s">
        <v>2881</v>
      </c>
      <c r="Y849" s="78">
        <v>45888</v>
      </c>
      <c r="Z849" s="78">
        <v>45889</v>
      </c>
      <c r="AA849" s="78" t="s">
        <v>73</v>
      </c>
      <c r="AB849" s="78">
        <v>45991</v>
      </c>
      <c r="AC849" s="102">
        <f t="shared" si="78"/>
        <v>102</v>
      </c>
      <c r="AD849" s="72">
        <v>0</v>
      </c>
      <c r="AE849" s="76">
        <v>0</v>
      </c>
      <c r="AF849" s="72">
        <v>0</v>
      </c>
      <c r="AG849" s="79" t="s">
        <v>73</v>
      </c>
      <c r="AH849" s="102">
        <f t="shared" si="79"/>
        <v>0</v>
      </c>
      <c r="AI849" s="72">
        <v>0</v>
      </c>
      <c r="AJ849" s="76">
        <v>0</v>
      </c>
      <c r="AK849" s="72" t="s">
        <v>73</v>
      </c>
      <c r="AL849" s="80" t="s">
        <v>73</v>
      </c>
      <c r="AM849" s="72">
        <v>0</v>
      </c>
      <c r="AN849" s="80" t="s">
        <v>73</v>
      </c>
      <c r="AO849" s="80" t="s">
        <v>73</v>
      </c>
      <c r="AP849" s="80" t="s">
        <v>73</v>
      </c>
      <c r="AQ849" s="102">
        <f t="shared" si="80"/>
        <v>0</v>
      </c>
      <c r="AR849" s="102">
        <f t="shared" si="81"/>
        <v>9941400</v>
      </c>
      <c r="AS849" s="72" t="s">
        <v>319</v>
      </c>
      <c r="AT849" s="76">
        <v>0</v>
      </c>
      <c r="AU849" s="72" t="s">
        <v>319</v>
      </c>
      <c r="AV849" s="76">
        <v>0</v>
      </c>
      <c r="AW849" s="81" t="s">
        <v>73</v>
      </c>
      <c r="AX849" s="82">
        <v>0</v>
      </c>
      <c r="AY849" s="143">
        <f t="shared" si="82"/>
        <v>9941400</v>
      </c>
      <c r="AZ849" s="84">
        <f t="shared" si="83"/>
        <v>0</v>
      </c>
      <c r="BA849" s="85">
        <v>0</v>
      </c>
      <c r="BB849" s="81" t="s">
        <v>73</v>
      </c>
      <c r="BC849" s="72" t="s">
        <v>123</v>
      </c>
      <c r="BD849" s="289" t="s">
        <v>4761</v>
      </c>
      <c r="BE849" s="71" t="s">
        <v>65</v>
      </c>
      <c r="BF849" s="71" t="s">
        <v>65</v>
      </c>
    </row>
    <row r="850" spans="2:58" x14ac:dyDescent="0.25">
      <c r="B850" s="71">
        <v>2025</v>
      </c>
      <c r="C850" s="71">
        <v>891780111</v>
      </c>
      <c r="D850" s="71" t="s">
        <v>63</v>
      </c>
      <c r="E850" s="102" t="s">
        <v>4760</v>
      </c>
      <c r="F850" s="72" t="s">
        <v>4759</v>
      </c>
      <c r="G850" s="72">
        <v>0</v>
      </c>
      <c r="H850" s="72" t="s">
        <v>71</v>
      </c>
      <c r="I850" s="72" t="s">
        <v>2884</v>
      </c>
      <c r="J850" s="104" t="s">
        <v>81</v>
      </c>
      <c r="K850" s="102" t="s">
        <v>4758</v>
      </c>
      <c r="L850" s="76">
        <v>9941400</v>
      </c>
      <c r="M850" s="72" t="s">
        <v>66</v>
      </c>
      <c r="N850" s="75" t="s">
        <v>4757</v>
      </c>
      <c r="O850" s="75">
        <v>8526340</v>
      </c>
      <c r="P850" s="75">
        <v>1707</v>
      </c>
      <c r="Q850" s="78">
        <v>45870</v>
      </c>
      <c r="R850" s="75">
        <v>7490134800</v>
      </c>
      <c r="S850" s="78">
        <v>45889</v>
      </c>
      <c r="T850" s="76">
        <v>9941400</v>
      </c>
      <c r="U850" s="76">
        <v>28450</v>
      </c>
      <c r="V850" s="72" t="s">
        <v>65</v>
      </c>
      <c r="W850" s="76">
        <v>1082939683</v>
      </c>
      <c r="X850" s="104" t="s">
        <v>2881</v>
      </c>
      <c r="Y850" s="78">
        <v>45888</v>
      </c>
      <c r="Z850" s="78">
        <v>45889</v>
      </c>
      <c r="AA850" s="78" t="s">
        <v>73</v>
      </c>
      <c r="AB850" s="78">
        <v>45991</v>
      </c>
      <c r="AC850" s="102">
        <f t="shared" si="78"/>
        <v>102</v>
      </c>
      <c r="AD850" s="72">
        <v>0</v>
      </c>
      <c r="AE850" s="76">
        <v>0</v>
      </c>
      <c r="AF850" s="72">
        <v>0</v>
      </c>
      <c r="AG850" s="79" t="s">
        <v>73</v>
      </c>
      <c r="AH850" s="102">
        <f t="shared" si="79"/>
        <v>0</v>
      </c>
      <c r="AI850" s="72">
        <v>0</v>
      </c>
      <c r="AJ850" s="76">
        <v>0</v>
      </c>
      <c r="AK850" s="72" t="s">
        <v>73</v>
      </c>
      <c r="AL850" s="80" t="s">
        <v>73</v>
      </c>
      <c r="AM850" s="72">
        <v>0</v>
      </c>
      <c r="AN850" s="80" t="s">
        <v>73</v>
      </c>
      <c r="AO850" s="80" t="s">
        <v>73</v>
      </c>
      <c r="AP850" s="80" t="s">
        <v>73</v>
      </c>
      <c r="AQ850" s="102">
        <f t="shared" si="80"/>
        <v>0</v>
      </c>
      <c r="AR850" s="102">
        <f t="shared" si="81"/>
        <v>9941400</v>
      </c>
      <c r="AS850" s="72" t="s">
        <v>319</v>
      </c>
      <c r="AT850" s="76">
        <v>0</v>
      </c>
      <c r="AU850" s="72" t="s">
        <v>319</v>
      </c>
      <c r="AV850" s="76">
        <v>0</v>
      </c>
      <c r="AW850" s="81" t="s">
        <v>73</v>
      </c>
      <c r="AX850" s="82">
        <v>0</v>
      </c>
      <c r="AY850" s="143">
        <f t="shared" si="82"/>
        <v>9941400</v>
      </c>
      <c r="AZ850" s="84">
        <f t="shared" si="83"/>
        <v>0</v>
      </c>
      <c r="BA850" s="85">
        <v>0</v>
      </c>
      <c r="BB850" s="81" t="s">
        <v>73</v>
      </c>
      <c r="BC850" s="72" t="s">
        <v>123</v>
      </c>
      <c r="BD850" s="230" t="s">
        <v>4756</v>
      </c>
      <c r="BE850" s="71" t="s">
        <v>65</v>
      </c>
      <c r="BF850" s="71" t="s">
        <v>65</v>
      </c>
    </row>
    <row r="851" spans="2:58" x14ac:dyDescent="0.25">
      <c r="B851" s="71">
        <v>2025</v>
      </c>
      <c r="C851" s="71">
        <v>891780111</v>
      </c>
      <c r="D851" s="71" t="s">
        <v>63</v>
      </c>
      <c r="E851" s="102" t="s">
        <v>4755</v>
      </c>
      <c r="F851" s="72" t="s">
        <v>4754</v>
      </c>
      <c r="G851" s="72">
        <v>0</v>
      </c>
      <c r="H851" s="72" t="s">
        <v>71</v>
      </c>
      <c r="I851" s="72" t="s">
        <v>2884</v>
      </c>
      <c r="J851" s="104" t="s">
        <v>81</v>
      </c>
      <c r="K851" s="75" t="s">
        <v>3703</v>
      </c>
      <c r="L851" s="76">
        <v>9941400</v>
      </c>
      <c r="M851" s="72" t="s">
        <v>66</v>
      </c>
      <c r="N851" s="75" t="s">
        <v>4753</v>
      </c>
      <c r="O851" s="75">
        <v>7633806</v>
      </c>
      <c r="P851" s="75">
        <v>1707</v>
      </c>
      <c r="Q851" s="78">
        <v>45870</v>
      </c>
      <c r="R851" s="75">
        <v>7490134800</v>
      </c>
      <c r="S851" s="78">
        <v>45889</v>
      </c>
      <c r="T851" s="76">
        <v>9941400</v>
      </c>
      <c r="U851" s="76">
        <v>28449</v>
      </c>
      <c r="V851" s="72" t="s">
        <v>65</v>
      </c>
      <c r="W851" s="76">
        <v>1082939683</v>
      </c>
      <c r="X851" s="104" t="s">
        <v>2881</v>
      </c>
      <c r="Y851" s="78">
        <v>45888</v>
      </c>
      <c r="Z851" s="78">
        <v>45889</v>
      </c>
      <c r="AA851" s="78" t="s">
        <v>73</v>
      </c>
      <c r="AB851" s="78">
        <v>45991</v>
      </c>
      <c r="AC851" s="102">
        <f t="shared" si="78"/>
        <v>102</v>
      </c>
      <c r="AD851" s="72">
        <v>0</v>
      </c>
      <c r="AE851" s="76">
        <v>0</v>
      </c>
      <c r="AF851" s="72">
        <v>0</v>
      </c>
      <c r="AG851" s="79" t="s">
        <v>73</v>
      </c>
      <c r="AH851" s="102">
        <f t="shared" si="79"/>
        <v>0</v>
      </c>
      <c r="AI851" s="72">
        <v>0</v>
      </c>
      <c r="AJ851" s="76">
        <v>0</v>
      </c>
      <c r="AK851" s="72" t="s">
        <v>73</v>
      </c>
      <c r="AL851" s="80" t="s">
        <v>73</v>
      </c>
      <c r="AM851" s="72">
        <v>0</v>
      </c>
      <c r="AN851" s="80" t="s">
        <v>73</v>
      </c>
      <c r="AO851" s="80" t="s">
        <v>73</v>
      </c>
      <c r="AP851" s="80" t="s">
        <v>73</v>
      </c>
      <c r="AQ851" s="102">
        <f t="shared" si="80"/>
        <v>0</v>
      </c>
      <c r="AR851" s="102">
        <f t="shared" si="81"/>
        <v>9941400</v>
      </c>
      <c r="AS851" s="72" t="s">
        <v>319</v>
      </c>
      <c r="AT851" s="76">
        <v>0</v>
      </c>
      <c r="AU851" s="72" t="s">
        <v>319</v>
      </c>
      <c r="AV851" s="76">
        <v>0</v>
      </c>
      <c r="AW851" s="81" t="s">
        <v>73</v>
      </c>
      <c r="AX851" s="82">
        <v>0</v>
      </c>
      <c r="AY851" s="143">
        <f t="shared" si="82"/>
        <v>9941400</v>
      </c>
      <c r="AZ851" s="84">
        <f t="shared" si="83"/>
        <v>0</v>
      </c>
      <c r="BA851" s="85">
        <v>0</v>
      </c>
      <c r="BB851" s="81" t="s">
        <v>73</v>
      </c>
      <c r="BC851" s="72" t="s">
        <v>123</v>
      </c>
      <c r="BD851" s="289" t="s">
        <v>4752</v>
      </c>
      <c r="BE851" s="71" t="s">
        <v>65</v>
      </c>
      <c r="BF851" s="71" t="s">
        <v>65</v>
      </c>
    </row>
    <row r="852" spans="2:58" x14ac:dyDescent="0.25">
      <c r="B852" s="71">
        <v>2025</v>
      </c>
      <c r="C852" s="71">
        <v>891780111</v>
      </c>
      <c r="D852" s="71" t="s">
        <v>63</v>
      </c>
      <c r="E852" s="102" t="s">
        <v>4751</v>
      </c>
      <c r="F852" s="72" t="s">
        <v>4750</v>
      </c>
      <c r="G852" s="72">
        <v>0</v>
      </c>
      <c r="H852" s="72" t="s">
        <v>71</v>
      </c>
      <c r="I852" s="72" t="s">
        <v>2884</v>
      </c>
      <c r="J852" s="104" t="s">
        <v>81</v>
      </c>
      <c r="K852" s="102" t="s">
        <v>2895</v>
      </c>
      <c r="L852" s="76">
        <v>9941400</v>
      </c>
      <c r="M852" s="72" t="s">
        <v>66</v>
      </c>
      <c r="N852" s="75" t="s">
        <v>4749</v>
      </c>
      <c r="O852" s="75">
        <v>1079914258</v>
      </c>
      <c r="P852" s="75">
        <v>1707</v>
      </c>
      <c r="Q852" s="78">
        <v>45870</v>
      </c>
      <c r="R852" s="75">
        <v>7490134800</v>
      </c>
      <c r="S852" s="78">
        <v>45889</v>
      </c>
      <c r="T852" s="76">
        <v>9941400</v>
      </c>
      <c r="U852" s="76">
        <v>28448</v>
      </c>
      <c r="V852" s="72" t="s">
        <v>65</v>
      </c>
      <c r="W852" s="76">
        <v>1082939683</v>
      </c>
      <c r="X852" s="104" t="s">
        <v>2881</v>
      </c>
      <c r="Y852" s="78">
        <v>45888</v>
      </c>
      <c r="Z852" s="78">
        <v>45889</v>
      </c>
      <c r="AA852" s="78" t="s">
        <v>73</v>
      </c>
      <c r="AB852" s="78">
        <v>45991</v>
      </c>
      <c r="AC852" s="102">
        <f t="shared" si="78"/>
        <v>102</v>
      </c>
      <c r="AD852" s="72">
        <v>0</v>
      </c>
      <c r="AE852" s="76">
        <v>0</v>
      </c>
      <c r="AF852" s="72">
        <v>0</v>
      </c>
      <c r="AG852" s="79" t="s">
        <v>73</v>
      </c>
      <c r="AH852" s="102">
        <f t="shared" si="79"/>
        <v>0</v>
      </c>
      <c r="AI852" s="72">
        <v>0</v>
      </c>
      <c r="AJ852" s="76">
        <v>0</v>
      </c>
      <c r="AK852" s="72" t="s">
        <v>73</v>
      </c>
      <c r="AL852" s="80" t="s">
        <v>73</v>
      </c>
      <c r="AM852" s="72">
        <v>0</v>
      </c>
      <c r="AN852" s="80" t="s">
        <v>73</v>
      </c>
      <c r="AO852" s="80" t="s">
        <v>73</v>
      </c>
      <c r="AP852" s="80" t="s">
        <v>73</v>
      </c>
      <c r="AQ852" s="102">
        <f t="shared" si="80"/>
        <v>0</v>
      </c>
      <c r="AR852" s="102">
        <f t="shared" si="81"/>
        <v>9941400</v>
      </c>
      <c r="AS852" s="72" t="s">
        <v>319</v>
      </c>
      <c r="AT852" s="76">
        <v>0</v>
      </c>
      <c r="AU852" s="72" t="s">
        <v>319</v>
      </c>
      <c r="AV852" s="76">
        <v>0</v>
      </c>
      <c r="AW852" s="81" t="s">
        <v>73</v>
      </c>
      <c r="AX852" s="82">
        <v>0</v>
      </c>
      <c r="AY852" s="143">
        <f t="shared" si="82"/>
        <v>9941400</v>
      </c>
      <c r="AZ852" s="84">
        <f t="shared" si="83"/>
        <v>0</v>
      </c>
      <c r="BA852" s="85">
        <v>0</v>
      </c>
      <c r="BB852" s="81" t="s">
        <v>73</v>
      </c>
      <c r="BC852" s="72" t="s">
        <v>123</v>
      </c>
      <c r="BD852" s="230" t="s">
        <v>4748</v>
      </c>
      <c r="BE852" s="71" t="s">
        <v>65</v>
      </c>
      <c r="BF852" s="71" t="s">
        <v>65</v>
      </c>
    </row>
    <row r="853" spans="2:58" x14ac:dyDescent="0.25">
      <c r="B853" s="71">
        <v>2025</v>
      </c>
      <c r="C853" s="71">
        <v>891780111</v>
      </c>
      <c r="D853" s="71" t="s">
        <v>63</v>
      </c>
      <c r="E853" s="102" t="s">
        <v>4747</v>
      </c>
      <c r="F853" s="72" t="s">
        <v>4746</v>
      </c>
      <c r="G853" s="72">
        <v>0</v>
      </c>
      <c r="H853" s="72" t="s">
        <v>71</v>
      </c>
      <c r="I853" s="72" t="s">
        <v>2884</v>
      </c>
      <c r="J853" s="104" t="s">
        <v>81</v>
      </c>
      <c r="K853" s="102" t="s">
        <v>2895</v>
      </c>
      <c r="L853" s="76">
        <v>9941400</v>
      </c>
      <c r="M853" s="72" t="s">
        <v>66</v>
      </c>
      <c r="N853" s="75" t="s">
        <v>4745</v>
      </c>
      <c r="O853" s="75">
        <v>1128058193</v>
      </c>
      <c r="P853" s="75">
        <v>1707</v>
      </c>
      <c r="Q853" s="78">
        <v>45870</v>
      </c>
      <c r="R853" s="75">
        <v>7490134800</v>
      </c>
      <c r="S853" s="78">
        <v>45889</v>
      </c>
      <c r="T853" s="76">
        <v>9941400</v>
      </c>
      <c r="U853" s="76">
        <v>28447</v>
      </c>
      <c r="V853" s="72" t="s">
        <v>65</v>
      </c>
      <c r="W853" s="76">
        <v>1082939683</v>
      </c>
      <c r="X853" s="104" t="s">
        <v>2881</v>
      </c>
      <c r="Y853" s="78">
        <v>45888</v>
      </c>
      <c r="Z853" s="78">
        <v>45889</v>
      </c>
      <c r="AA853" s="78" t="s">
        <v>73</v>
      </c>
      <c r="AB853" s="78">
        <v>45991</v>
      </c>
      <c r="AC853" s="102">
        <f t="shared" si="78"/>
        <v>102</v>
      </c>
      <c r="AD853" s="72">
        <v>0</v>
      </c>
      <c r="AE853" s="76">
        <v>0</v>
      </c>
      <c r="AF853" s="72">
        <v>0</v>
      </c>
      <c r="AG853" s="79" t="s">
        <v>73</v>
      </c>
      <c r="AH853" s="102">
        <f t="shared" si="79"/>
        <v>0</v>
      </c>
      <c r="AI853" s="72">
        <v>0</v>
      </c>
      <c r="AJ853" s="76">
        <v>0</v>
      </c>
      <c r="AK853" s="72" t="s">
        <v>73</v>
      </c>
      <c r="AL853" s="80" t="s">
        <v>73</v>
      </c>
      <c r="AM853" s="72">
        <v>0</v>
      </c>
      <c r="AN853" s="80" t="s">
        <v>73</v>
      </c>
      <c r="AO853" s="80" t="s">
        <v>73</v>
      </c>
      <c r="AP853" s="80" t="s">
        <v>73</v>
      </c>
      <c r="AQ853" s="102">
        <f t="shared" si="80"/>
        <v>0</v>
      </c>
      <c r="AR853" s="102">
        <f t="shared" si="81"/>
        <v>9941400</v>
      </c>
      <c r="AS853" s="72" t="s">
        <v>319</v>
      </c>
      <c r="AT853" s="76">
        <v>0</v>
      </c>
      <c r="AU853" s="72" t="s">
        <v>319</v>
      </c>
      <c r="AV853" s="76">
        <v>0</v>
      </c>
      <c r="AW853" s="81" t="s">
        <v>73</v>
      </c>
      <c r="AX853" s="82">
        <v>0</v>
      </c>
      <c r="AY853" s="143">
        <f t="shared" si="82"/>
        <v>9941400</v>
      </c>
      <c r="AZ853" s="84">
        <f t="shared" si="83"/>
        <v>0</v>
      </c>
      <c r="BA853" s="85">
        <v>0</v>
      </c>
      <c r="BB853" s="81" t="s">
        <v>73</v>
      </c>
      <c r="BC853" s="72" t="s">
        <v>123</v>
      </c>
      <c r="BD853" s="230" t="s">
        <v>4744</v>
      </c>
      <c r="BE853" s="71" t="s">
        <v>65</v>
      </c>
      <c r="BF853" s="71" t="s">
        <v>65</v>
      </c>
    </row>
    <row r="854" spans="2:58" x14ac:dyDescent="0.25">
      <c r="B854" s="71">
        <v>2025</v>
      </c>
      <c r="C854" s="71">
        <v>891780111</v>
      </c>
      <c r="D854" s="71" t="s">
        <v>63</v>
      </c>
      <c r="E854" s="102" t="s">
        <v>4743</v>
      </c>
      <c r="F854" s="72" t="s">
        <v>4742</v>
      </c>
      <c r="G854" s="72">
        <v>0</v>
      </c>
      <c r="H854" s="72" t="s">
        <v>71</v>
      </c>
      <c r="I854" s="72" t="s">
        <v>2884</v>
      </c>
      <c r="J854" s="104" t="s">
        <v>81</v>
      </c>
      <c r="K854" s="75" t="s">
        <v>4741</v>
      </c>
      <c r="L854" s="76">
        <v>9941400</v>
      </c>
      <c r="M854" s="72" t="s">
        <v>66</v>
      </c>
      <c r="N854" s="75" t="s">
        <v>4740</v>
      </c>
      <c r="O854" s="75">
        <v>1082475708</v>
      </c>
      <c r="P854" s="75">
        <v>1707</v>
      </c>
      <c r="Q854" s="78">
        <v>45870</v>
      </c>
      <c r="R854" s="75">
        <v>7490134800</v>
      </c>
      <c r="S854" s="78">
        <v>45889</v>
      </c>
      <c r="T854" s="76">
        <v>9941400</v>
      </c>
      <c r="U854" s="76">
        <v>28446</v>
      </c>
      <c r="V854" s="72" t="s">
        <v>65</v>
      </c>
      <c r="W854" s="76">
        <v>1082939683</v>
      </c>
      <c r="X854" s="104" t="s">
        <v>2881</v>
      </c>
      <c r="Y854" s="78">
        <v>45888</v>
      </c>
      <c r="Z854" s="78">
        <v>45889</v>
      </c>
      <c r="AA854" s="78" t="s">
        <v>73</v>
      </c>
      <c r="AB854" s="78">
        <v>45991</v>
      </c>
      <c r="AC854" s="102">
        <f t="shared" si="78"/>
        <v>102</v>
      </c>
      <c r="AD854" s="72">
        <v>0</v>
      </c>
      <c r="AE854" s="76">
        <v>0</v>
      </c>
      <c r="AF854" s="72">
        <v>0</v>
      </c>
      <c r="AG854" s="79" t="s">
        <v>73</v>
      </c>
      <c r="AH854" s="102">
        <f t="shared" si="79"/>
        <v>0</v>
      </c>
      <c r="AI854" s="72">
        <v>0</v>
      </c>
      <c r="AJ854" s="76">
        <v>0</v>
      </c>
      <c r="AK854" s="72" t="s">
        <v>73</v>
      </c>
      <c r="AL854" s="80" t="s">
        <v>73</v>
      </c>
      <c r="AM854" s="72">
        <v>0</v>
      </c>
      <c r="AN854" s="80" t="s">
        <v>73</v>
      </c>
      <c r="AO854" s="80" t="s">
        <v>73</v>
      </c>
      <c r="AP854" s="80" t="s">
        <v>73</v>
      </c>
      <c r="AQ854" s="102">
        <f t="shared" si="80"/>
        <v>0</v>
      </c>
      <c r="AR854" s="102">
        <f t="shared" si="81"/>
        <v>9941400</v>
      </c>
      <c r="AS854" s="72" t="s">
        <v>319</v>
      </c>
      <c r="AT854" s="76">
        <v>0</v>
      </c>
      <c r="AU854" s="72" t="s">
        <v>319</v>
      </c>
      <c r="AV854" s="76">
        <v>0</v>
      </c>
      <c r="AW854" s="81" t="s">
        <v>73</v>
      </c>
      <c r="AX854" s="82">
        <v>0</v>
      </c>
      <c r="AY854" s="143">
        <f t="shared" si="82"/>
        <v>9941400</v>
      </c>
      <c r="AZ854" s="84">
        <f t="shared" si="83"/>
        <v>0</v>
      </c>
      <c r="BA854" s="85">
        <v>0</v>
      </c>
      <c r="BB854" s="81" t="s">
        <v>73</v>
      </c>
      <c r="BC854" s="72" t="s">
        <v>123</v>
      </c>
      <c r="BD854" s="289" t="s">
        <v>4739</v>
      </c>
      <c r="BE854" s="71" t="s">
        <v>65</v>
      </c>
      <c r="BF854" s="71" t="s">
        <v>65</v>
      </c>
    </row>
    <row r="855" spans="2:58" x14ac:dyDescent="0.25">
      <c r="B855" s="71">
        <v>2025</v>
      </c>
      <c r="C855" s="71">
        <v>891780111</v>
      </c>
      <c r="D855" s="71" t="s">
        <v>63</v>
      </c>
      <c r="E855" s="102" t="s">
        <v>4738</v>
      </c>
      <c r="F855" s="72" t="s">
        <v>4737</v>
      </c>
      <c r="G855" s="72">
        <v>0</v>
      </c>
      <c r="H855" s="72" t="s">
        <v>71</v>
      </c>
      <c r="I855" s="72" t="s">
        <v>2884</v>
      </c>
      <c r="J855" s="104" t="s">
        <v>81</v>
      </c>
      <c r="K855" s="75" t="s">
        <v>2895</v>
      </c>
      <c r="L855" s="76">
        <v>9941400</v>
      </c>
      <c r="M855" s="72" t="s">
        <v>66</v>
      </c>
      <c r="N855" s="75" t="s">
        <v>4736</v>
      </c>
      <c r="O855" s="75">
        <v>1084733437</v>
      </c>
      <c r="P855" s="75">
        <v>1707</v>
      </c>
      <c r="Q855" s="78">
        <v>45870</v>
      </c>
      <c r="R855" s="75">
        <v>7490134800</v>
      </c>
      <c r="S855" s="78">
        <v>45890</v>
      </c>
      <c r="T855" s="76">
        <v>9941400</v>
      </c>
      <c r="U855" s="76">
        <v>28550</v>
      </c>
      <c r="V855" s="72" t="s">
        <v>65</v>
      </c>
      <c r="W855" s="76">
        <v>1082939683</v>
      </c>
      <c r="X855" s="104" t="s">
        <v>2881</v>
      </c>
      <c r="Y855" s="78">
        <v>45888</v>
      </c>
      <c r="Z855" s="78">
        <v>45890</v>
      </c>
      <c r="AA855" s="78" t="s">
        <v>73</v>
      </c>
      <c r="AB855" s="78">
        <v>45991</v>
      </c>
      <c r="AC855" s="102">
        <f t="shared" si="78"/>
        <v>101</v>
      </c>
      <c r="AD855" s="72">
        <v>0</v>
      </c>
      <c r="AE855" s="76">
        <v>0</v>
      </c>
      <c r="AF855" s="72">
        <v>0</v>
      </c>
      <c r="AG855" s="79" t="s">
        <v>73</v>
      </c>
      <c r="AH855" s="102">
        <f t="shared" si="79"/>
        <v>0</v>
      </c>
      <c r="AI855" s="72">
        <v>0</v>
      </c>
      <c r="AJ855" s="76">
        <v>0</v>
      </c>
      <c r="AK855" s="72" t="s">
        <v>73</v>
      </c>
      <c r="AL855" s="80" t="s">
        <v>73</v>
      </c>
      <c r="AM855" s="72">
        <v>0</v>
      </c>
      <c r="AN855" s="80" t="s">
        <v>73</v>
      </c>
      <c r="AO855" s="80" t="s">
        <v>73</v>
      </c>
      <c r="AP855" s="80" t="s">
        <v>73</v>
      </c>
      <c r="AQ855" s="102">
        <f t="shared" si="80"/>
        <v>0</v>
      </c>
      <c r="AR855" s="102">
        <f t="shared" si="81"/>
        <v>9941400</v>
      </c>
      <c r="AS855" s="72" t="s">
        <v>319</v>
      </c>
      <c r="AT855" s="76">
        <v>0</v>
      </c>
      <c r="AU855" s="72" t="s">
        <v>319</v>
      </c>
      <c r="AV855" s="76">
        <v>0</v>
      </c>
      <c r="AW855" s="81" t="s">
        <v>73</v>
      </c>
      <c r="AX855" s="82">
        <v>0</v>
      </c>
      <c r="AY855" s="143">
        <f t="shared" si="82"/>
        <v>9941400</v>
      </c>
      <c r="AZ855" s="84">
        <f t="shared" si="83"/>
        <v>0</v>
      </c>
      <c r="BA855" s="85">
        <v>0</v>
      </c>
      <c r="BB855" s="81" t="s">
        <v>73</v>
      </c>
      <c r="BC855" s="72" t="s">
        <v>123</v>
      </c>
      <c r="BD855" s="289" t="s">
        <v>4735</v>
      </c>
      <c r="BE855" s="71" t="s">
        <v>65</v>
      </c>
      <c r="BF855" s="71" t="s">
        <v>65</v>
      </c>
    </row>
    <row r="856" spans="2:58" x14ac:dyDescent="0.25">
      <c r="B856" s="71">
        <v>2025</v>
      </c>
      <c r="C856" s="71">
        <v>891780111</v>
      </c>
      <c r="D856" s="71" t="s">
        <v>63</v>
      </c>
      <c r="E856" s="102" t="s">
        <v>4734</v>
      </c>
      <c r="F856" s="72" t="s">
        <v>4733</v>
      </c>
      <c r="G856" s="72">
        <v>0</v>
      </c>
      <c r="H856" s="72" t="s">
        <v>71</v>
      </c>
      <c r="I856" s="72" t="s">
        <v>2884</v>
      </c>
      <c r="J856" s="104" t="s">
        <v>81</v>
      </c>
      <c r="K856" s="102" t="s">
        <v>2895</v>
      </c>
      <c r="L856" s="76">
        <v>9941400</v>
      </c>
      <c r="M856" s="72" t="s">
        <v>66</v>
      </c>
      <c r="N856" s="75" t="s">
        <v>4732</v>
      </c>
      <c r="O856" s="75">
        <v>19561053</v>
      </c>
      <c r="P856" s="75">
        <v>1707</v>
      </c>
      <c r="Q856" s="78">
        <v>45870</v>
      </c>
      <c r="R856" s="75">
        <v>7490134800</v>
      </c>
      <c r="S856" s="78">
        <v>45889</v>
      </c>
      <c r="T856" s="76">
        <v>9941400</v>
      </c>
      <c r="U856" s="76">
        <v>28445</v>
      </c>
      <c r="V856" s="72" t="s">
        <v>65</v>
      </c>
      <c r="W856" s="76">
        <v>1082939683</v>
      </c>
      <c r="X856" s="104" t="s">
        <v>2881</v>
      </c>
      <c r="Y856" s="78">
        <v>45888</v>
      </c>
      <c r="Z856" s="78">
        <v>45889</v>
      </c>
      <c r="AA856" s="78" t="s">
        <v>73</v>
      </c>
      <c r="AB856" s="78">
        <v>45991</v>
      </c>
      <c r="AC856" s="102">
        <f t="shared" si="78"/>
        <v>102</v>
      </c>
      <c r="AD856" s="72">
        <v>0</v>
      </c>
      <c r="AE856" s="76">
        <v>0</v>
      </c>
      <c r="AF856" s="72">
        <v>0</v>
      </c>
      <c r="AG856" s="79" t="s">
        <v>73</v>
      </c>
      <c r="AH856" s="102">
        <f t="shared" si="79"/>
        <v>0</v>
      </c>
      <c r="AI856" s="72">
        <v>0</v>
      </c>
      <c r="AJ856" s="76">
        <v>0</v>
      </c>
      <c r="AK856" s="72" t="s">
        <v>73</v>
      </c>
      <c r="AL856" s="80" t="s">
        <v>73</v>
      </c>
      <c r="AM856" s="72">
        <v>0</v>
      </c>
      <c r="AN856" s="80" t="s">
        <v>73</v>
      </c>
      <c r="AO856" s="80" t="s">
        <v>73</v>
      </c>
      <c r="AP856" s="80" t="s">
        <v>73</v>
      </c>
      <c r="AQ856" s="102">
        <f t="shared" si="80"/>
        <v>0</v>
      </c>
      <c r="AR856" s="102">
        <f t="shared" si="81"/>
        <v>9941400</v>
      </c>
      <c r="AS856" s="72" t="s">
        <v>319</v>
      </c>
      <c r="AT856" s="76">
        <v>0</v>
      </c>
      <c r="AU856" s="72" t="s">
        <v>319</v>
      </c>
      <c r="AV856" s="76">
        <v>0</v>
      </c>
      <c r="AW856" s="81" t="s">
        <v>73</v>
      </c>
      <c r="AX856" s="82">
        <v>0</v>
      </c>
      <c r="AY856" s="143">
        <f t="shared" si="82"/>
        <v>9941400</v>
      </c>
      <c r="AZ856" s="84">
        <f t="shared" si="83"/>
        <v>0</v>
      </c>
      <c r="BA856" s="85">
        <v>0</v>
      </c>
      <c r="BB856" s="81" t="s">
        <v>73</v>
      </c>
      <c r="BC856" s="72" t="s">
        <v>123</v>
      </c>
      <c r="BD856" s="230" t="s">
        <v>4731</v>
      </c>
      <c r="BE856" s="71" t="s">
        <v>65</v>
      </c>
      <c r="BF856" s="71" t="s">
        <v>65</v>
      </c>
    </row>
    <row r="857" spans="2:58" x14ac:dyDescent="0.25">
      <c r="B857" s="71">
        <v>2025</v>
      </c>
      <c r="C857" s="71">
        <v>891780111</v>
      </c>
      <c r="D857" s="71" t="s">
        <v>63</v>
      </c>
      <c r="E857" s="102" t="s">
        <v>4730</v>
      </c>
      <c r="F857" s="72" t="s">
        <v>4729</v>
      </c>
      <c r="G857" s="72">
        <v>0</v>
      </c>
      <c r="H857" s="72" t="s">
        <v>71</v>
      </c>
      <c r="I857" s="72" t="s">
        <v>2884</v>
      </c>
      <c r="J857" s="104" t="s">
        <v>81</v>
      </c>
      <c r="K857" s="75" t="s">
        <v>3703</v>
      </c>
      <c r="L857" s="76">
        <v>9941400</v>
      </c>
      <c r="M857" s="72" t="s">
        <v>66</v>
      </c>
      <c r="N857" s="75" t="s">
        <v>4728</v>
      </c>
      <c r="O857" s="75">
        <v>1049930564</v>
      </c>
      <c r="P857" s="75">
        <v>1707</v>
      </c>
      <c r="Q857" s="78">
        <v>45870</v>
      </c>
      <c r="R857" s="75">
        <v>7490134800</v>
      </c>
      <c r="S857" s="78">
        <v>45889</v>
      </c>
      <c r="T857" s="76">
        <v>9941400</v>
      </c>
      <c r="U857" s="76">
        <v>28493</v>
      </c>
      <c r="V857" s="72" t="s">
        <v>65</v>
      </c>
      <c r="W857" s="76">
        <v>1082939683</v>
      </c>
      <c r="X857" s="104" t="s">
        <v>2881</v>
      </c>
      <c r="Y857" s="78">
        <v>45888</v>
      </c>
      <c r="Z857" s="78">
        <v>45889</v>
      </c>
      <c r="AA857" s="78" t="s">
        <v>73</v>
      </c>
      <c r="AB857" s="78">
        <v>45991</v>
      </c>
      <c r="AC857" s="102">
        <f t="shared" si="78"/>
        <v>102</v>
      </c>
      <c r="AD857" s="72">
        <v>0</v>
      </c>
      <c r="AE857" s="76">
        <v>0</v>
      </c>
      <c r="AF857" s="72">
        <v>0</v>
      </c>
      <c r="AG857" s="79" t="s">
        <v>73</v>
      </c>
      <c r="AH857" s="102">
        <f t="shared" si="79"/>
        <v>0</v>
      </c>
      <c r="AI857" s="72">
        <v>0</v>
      </c>
      <c r="AJ857" s="76">
        <v>0</v>
      </c>
      <c r="AK857" s="72" t="s">
        <v>73</v>
      </c>
      <c r="AL857" s="80" t="s">
        <v>73</v>
      </c>
      <c r="AM857" s="72">
        <v>0</v>
      </c>
      <c r="AN857" s="80" t="s">
        <v>73</v>
      </c>
      <c r="AO857" s="80" t="s">
        <v>73</v>
      </c>
      <c r="AP857" s="80" t="s">
        <v>73</v>
      </c>
      <c r="AQ857" s="102">
        <f t="shared" si="80"/>
        <v>0</v>
      </c>
      <c r="AR857" s="102">
        <f t="shared" si="81"/>
        <v>9941400</v>
      </c>
      <c r="AS857" s="72" t="s">
        <v>319</v>
      </c>
      <c r="AT857" s="76">
        <v>0</v>
      </c>
      <c r="AU857" s="72" t="s">
        <v>319</v>
      </c>
      <c r="AV857" s="76">
        <v>0</v>
      </c>
      <c r="AW857" s="81" t="s">
        <v>73</v>
      </c>
      <c r="AX857" s="82">
        <v>0</v>
      </c>
      <c r="AY857" s="143">
        <f t="shared" si="82"/>
        <v>9941400</v>
      </c>
      <c r="AZ857" s="84">
        <f t="shared" si="83"/>
        <v>0</v>
      </c>
      <c r="BA857" s="85">
        <v>0</v>
      </c>
      <c r="BB857" s="81" t="s">
        <v>73</v>
      </c>
      <c r="BC857" s="72" t="s">
        <v>123</v>
      </c>
      <c r="BD857" s="289" t="s">
        <v>4727</v>
      </c>
      <c r="BE857" s="71" t="s">
        <v>65</v>
      </c>
      <c r="BF857" s="71" t="s">
        <v>65</v>
      </c>
    </row>
    <row r="858" spans="2:58" x14ac:dyDescent="0.25">
      <c r="B858" s="71">
        <v>2025</v>
      </c>
      <c r="C858" s="71">
        <v>891780111</v>
      </c>
      <c r="D858" s="71" t="s">
        <v>63</v>
      </c>
      <c r="E858" s="102" t="s">
        <v>4726</v>
      </c>
      <c r="F858" s="72" t="s">
        <v>4725</v>
      </c>
      <c r="G858" s="72">
        <v>0</v>
      </c>
      <c r="H858" s="72" t="s">
        <v>71</v>
      </c>
      <c r="I858" s="72" t="s">
        <v>2884</v>
      </c>
      <c r="J858" s="104" t="s">
        <v>81</v>
      </c>
      <c r="K858" s="102" t="s">
        <v>2895</v>
      </c>
      <c r="L858" s="76">
        <v>9941400</v>
      </c>
      <c r="M858" s="72" t="s">
        <v>66</v>
      </c>
      <c r="N858" s="75" t="s">
        <v>4724</v>
      </c>
      <c r="O858" s="75">
        <v>1081913847</v>
      </c>
      <c r="P858" s="75">
        <v>1707</v>
      </c>
      <c r="Q858" s="78">
        <v>45870</v>
      </c>
      <c r="R858" s="75">
        <v>7490134800</v>
      </c>
      <c r="S858" s="78">
        <v>45889</v>
      </c>
      <c r="T858" s="76">
        <v>9941400</v>
      </c>
      <c r="U858" s="76">
        <v>28441</v>
      </c>
      <c r="V858" s="72" t="s">
        <v>65</v>
      </c>
      <c r="W858" s="76">
        <v>1082939683</v>
      </c>
      <c r="X858" s="104" t="s">
        <v>2881</v>
      </c>
      <c r="Y858" s="78">
        <v>45888</v>
      </c>
      <c r="Z858" s="78">
        <v>45889</v>
      </c>
      <c r="AA858" s="78" t="s">
        <v>73</v>
      </c>
      <c r="AB858" s="78">
        <v>45991</v>
      </c>
      <c r="AC858" s="102">
        <f t="shared" si="78"/>
        <v>102</v>
      </c>
      <c r="AD858" s="72">
        <v>0</v>
      </c>
      <c r="AE858" s="76">
        <v>0</v>
      </c>
      <c r="AF858" s="72">
        <v>0</v>
      </c>
      <c r="AG858" s="79" t="s">
        <v>73</v>
      </c>
      <c r="AH858" s="102">
        <f t="shared" si="79"/>
        <v>0</v>
      </c>
      <c r="AI858" s="72">
        <v>0</v>
      </c>
      <c r="AJ858" s="76">
        <v>0</v>
      </c>
      <c r="AK858" s="72" t="s">
        <v>73</v>
      </c>
      <c r="AL858" s="80" t="s">
        <v>73</v>
      </c>
      <c r="AM858" s="72">
        <v>0</v>
      </c>
      <c r="AN858" s="80" t="s">
        <v>73</v>
      </c>
      <c r="AO858" s="80" t="s">
        <v>73</v>
      </c>
      <c r="AP858" s="80" t="s">
        <v>73</v>
      </c>
      <c r="AQ858" s="102">
        <f t="shared" si="80"/>
        <v>0</v>
      </c>
      <c r="AR858" s="102">
        <f t="shared" si="81"/>
        <v>9941400</v>
      </c>
      <c r="AS858" s="72" t="s">
        <v>319</v>
      </c>
      <c r="AT858" s="76">
        <v>0</v>
      </c>
      <c r="AU858" s="72" t="s">
        <v>319</v>
      </c>
      <c r="AV858" s="76">
        <v>0</v>
      </c>
      <c r="AW858" s="81" t="s">
        <v>73</v>
      </c>
      <c r="AX858" s="82">
        <v>0</v>
      </c>
      <c r="AY858" s="143">
        <f t="shared" si="82"/>
        <v>9941400</v>
      </c>
      <c r="AZ858" s="84">
        <f t="shared" si="83"/>
        <v>0</v>
      </c>
      <c r="BA858" s="85">
        <v>0</v>
      </c>
      <c r="BB858" s="81" t="s">
        <v>73</v>
      </c>
      <c r="BC858" s="72" t="s">
        <v>123</v>
      </c>
      <c r="BD858" s="230" t="s">
        <v>4723</v>
      </c>
      <c r="BE858" s="71" t="s">
        <v>65</v>
      </c>
      <c r="BF858" s="71" t="s">
        <v>65</v>
      </c>
    </row>
    <row r="859" spans="2:58" x14ac:dyDescent="0.25">
      <c r="B859" s="71">
        <v>2025</v>
      </c>
      <c r="C859" s="71">
        <v>891780111</v>
      </c>
      <c r="D859" s="71" t="s">
        <v>63</v>
      </c>
      <c r="E859" s="102" t="s">
        <v>4722</v>
      </c>
      <c r="F859" s="72" t="s">
        <v>4721</v>
      </c>
      <c r="G859" s="72">
        <v>0</v>
      </c>
      <c r="H859" s="72" t="s">
        <v>71</v>
      </c>
      <c r="I859" s="72" t="s">
        <v>2884</v>
      </c>
      <c r="J859" s="104" t="s">
        <v>81</v>
      </c>
      <c r="K859" s="75" t="s">
        <v>2895</v>
      </c>
      <c r="L859" s="76">
        <v>9941400</v>
      </c>
      <c r="M859" s="72" t="s">
        <v>66</v>
      </c>
      <c r="N859" s="75" t="s">
        <v>4720</v>
      </c>
      <c r="O859" s="75">
        <v>12603359</v>
      </c>
      <c r="P859" s="75">
        <v>1707</v>
      </c>
      <c r="Q859" s="78">
        <v>45870</v>
      </c>
      <c r="R859" s="75">
        <v>7490134800</v>
      </c>
      <c r="S859" s="78">
        <v>45889</v>
      </c>
      <c r="T859" s="76">
        <v>9941400</v>
      </c>
      <c r="U859" s="76">
        <v>28440</v>
      </c>
      <c r="V859" s="72" t="s">
        <v>65</v>
      </c>
      <c r="W859" s="76">
        <v>1082939683</v>
      </c>
      <c r="X859" s="104" t="s">
        <v>2881</v>
      </c>
      <c r="Y859" s="78">
        <v>45888</v>
      </c>
      <c r="Z859" s="78">
        <v>45889</v>
      </c>
      <c r="AA859" s="78" t="s">
        <v>73</v>
      </c>
      <c r="AB859" s="78">
        <v>45991</v>
      </c>
      <c r="AC859" s="102">
        <f t="shared" si="78"/>
        <v>102</v>
      </c>
      <c r="AD859" s="72">
        <v>0</v>
      </c>
      <c r="AE859" s="76">
        <v>0</v>
      </c>
      <c r="AF859" s="72">
        <v>0</v>
      </c>
      <c r="AG859" s="79" t="s">
        <v>73</v>
      </c>
      <c r="AH859" s="102">
        <f t="shared" si="79"/>
        <v>0</v>
      </c>
      <c r="AI859" s="72">
        <v>0</v>
      </c>
      <c r="AJ859" s="76">
        <v>0</v>
      </c>
      <c r="AK859" s="72" t="s">
        <v>73</v>
      </c>
      <c r="AL859" s="80" t="s">
        <v>73</v>
      </c>
      <c r="AM859" s="72">
        <v>0</v>
      </c>
      <c r="AN859" s="80" t="s">
        <v>73</v>
      </c>
      <c r="AO859" s="80" t="s">
        <v>73</v>
      </c>
      <c r="AP859" s="80" t="s">
        <v>73</v>
      </c>
      <c r="AQ859" s="102">
        <f t="shared" si="80"/>
        <v>0</v>
      </c>
      <c r="AR859" s="102">
        <f t="shared" si="81"/>
        <v>9941400</v>
      </c>
      <c r="AS859" s="72" t="s">
        <v>319</v>
      </c>
      <c r="AT859" s="76">
        <v>0</v>
      </c>
      <c r="AU859" s="72" t="s">
        <v>319</v>
      </c>
      <c r="AV859" s="76">
        <v>0</v>
      </c>
      <c r="AW859" s="81" t="s">
        <v>73</v>
      </c>
      <c r="AX859" s="82">
        <v>0</v>
      </c>
      <c r="AY859" s="143">
        <f t="shared" si="82"/>
        <v>9941400</v>
      </c>
      <c r="AZ859" s="84">
        <f t="shared" si="83"/>
        <v>0</v>
      </c>
      <c r="BA859" s="85">
        <v>0</v>
      </c>
      <c r="BB859" s="81" t="s">
        <v>73</v>
      </c>
      <c r="BC859" s="72" t="s">
        <v>123</v>
      </c>
      <c r="BD859" s="289" t="s">
        <v>4719</v>
      </c>
      <c r="BE859" s="71" t="s">
        <v>65</v>
      </c>
      <c r="BF859" s="71" t="s">
        <v>65</v>
      </c>
    </row>
    <row r="860" spans="2:58" x14ac:dyDescent="0.25">
      <c r="B860" s="71">
        <v>2025</v>
      </c>
      <c r="C860" s="71">
        <v>891780111</v>
      </c>
      <c r="D860" s="71" t="s">
        <v>63</v>
      </c>
      <c r="E860" s="102" t="s">
        <v>4718</v>
      </c>
      <c r="F860" s="72" t="s">
        <v>4717</v>
      </c>
      <c r="G860" s="72">
        <v>0</v>
      </c>
      <c r="H860" s="72" t="s">
        <v>71</v>
      </c>
      <c r="I860" s="72" t="s">
        <v>2884</v>
      </c>
      <c r="J860" s="104" t="s">
        <v>81</v>
      </c>
      <c r="K860" s="102" t="s">
        <v>3414</v>
      </c>
      <c r="L860" s="76">
        <v>9941400</v>
      </c>
      <c r="M860" s="72" t="s">
        <v>66</v>
      </c>
      <c r="N860" s="75" t="s">
        <v>4716</v>
      </c>
      <c r="O860" s="75">
        <v>1104013054</v>
      </c>
      <c r="P860" s="75">
        <v>1707</v>
      </c>
      <c r="Q860" s="78">
        <v>45870</v>
      </c>
      <c r="R860" s="75">
        <v>7490134800</v>
      </c>
      <c r="S860" s="78">
        <v>45889</v>
      </c>
      <c r="T860" s="76">
        <v>9941400</v>
      </c>
      <c r="U860" s="76">
        <v>28466</v>
      </c>
      <c r="V860" s="72" t="s">
        <v>65</v>
      </c>
      <c r="W860" s="76">
        <v>1082939683</v>
      </c>
      <c r="X860" s="104" t="s">
        <v>2881</v>
      </c>
      <c r="Y860" s="78">
        <v>45888</v>
      </c>
      <c r="Z860" s="78">
        <v>45889</v>
      </c>
      <c r="AA860" s="78" t="s">
        <v>73</v>
      </c>
      <c r="AB860" s="78">
        <v>45991</v>
      </c>
      <c r="AC860" s="102">
        <f t="shared" si="78"/>
        <v>102</v>
      </c>
      <c r="AD860" s="72">
        <v>0</v>
      </c>
      <c r="AE860" s="76">
        <v>0</v>
      </c>
      <c r="AF860" s="72">
        <v>0</v>
      </c>
      <c r="AG860" s="79" t="s">
        <v>73</v>
      </c>
      <c r="AH860" s="102">
        <f t="shared" si="79"/>
        <v>0</v>
      </c>
      <c r="AI860" s="72">
        <v>0</v>
      </c>
      <c r="AJ860" s="76">
        <v>0</v>
      </c>
      <c r="AK860" s="72" t="s">
        <v>73</v>
      </c>
      <c r="AL860" s="80" t="s">
        <v>73</v>
      </c>
      <c r="AM860" s="72">
        <v>0</v>
      </c>
      <c r="AN860" s="80" t="s">
        <v>73</v>
      </c>
      <c r="AO860" s="80" t="s">
        <v>73</v>
      </c>
      <c r="AP860" s="80" t="s">
        <v>73</v>
      </c>
      <c r="AQ860" s="102">
        <f t="shared" si="80"/>
        <v>0</v>
      </c>
      <c r="AR860" s="102">
        <f t="shared" si="81"/>
        <v>9941400</v>
      </c>
      <c r="AS860" s="72" t="s">
        <v>319</v>
      </c>
      <c r="AT860" s="76">
        <v>0</v>
      </c>
      <c r="AU860" s="72" t="s">
        <v>319</v>
      </c>
      <c r="AV860" s="76">
        <v>0</v>
      </c>
      <c r="AW860" s="81" t="s">
        <v>73</v>
      </c>
      <c r="AX860" s="82">
        <v>0</v>
      </c>
      <c r="AY860" s="143">
        <f t="shared" si="82"/>
        <v>9941400</v>
      </c>
      <c r="AZ860" s="84">
        <f t="shared" si="83"/>
        <v>0</v>
      </c>
      <c r="BA860" s="85">
        <v>0</v>
      </c>
      <c r="BB860" s="81" t="s">
        <v>73</v>
      </c>
      <c r="BC860" s="72" t="s">
        <v>123</v>
      </c>
      <c r="BD860" s="230" t="s">
        <v>4715</v>
      </c>
      <c r="BE860" s="71" t="s">
        <v>65</v>
      </c>
      <c r="BF860" s="71" t="s">
        <v>65</v>
      </c>
    </row>
    <row r="861" spans="2:58" x14ac:dyDescent="0.25">
      <c r="B861" s="71">
        <v>2025</v>
      </c>
      <c r="C861" s="71">
        <v>891780111</v>
      </c>
      <c r="D861" s="71" t="s">
        <v>63</v>
      </c>
      <c r="E861" s="102" t="s">
        <v>4714</v>
      </c>
      <c r="F861" s="72" t="s">
        <v>4713</v>
      </c>
      <c r="G861" s="72">
        <v>0</v>
      </c>
      <c r="H861" s="72" t="s">
        <v>71</v>
      </c>
      <c r="I861" s="72" t="s">
        <v>2884</v>
      </c>
      <c r="J861" s="104" t="s">
        <v>81</v>
      </c>
      <c r="K861" s="75" t="s">
        <v>3703</v>
      </c>
      <c r="L861" s="76">
        <v>9941400</v>
      </c>
      <c r="M861" s="72" t="s">
        <v>66</v>
      </c>
      <c r="N861" s="75" t="s">
        <v>4712</v>
      </c>
      <c r="O861" s="75">
        <v>1082406264</v>
      </c>
      <c r="P861" s="75">
        <v>1707</v>
      </c>
      <c r="Q861" s="78">
        <v>45870</v>
      </c>
      <c r="R861" s="75">
        <v>7490134800</v>
      </c>
      <c r="S861" s="78">
        <v>45889</v>
      </c>
      <c r="T861" s="76">
        <v>9941400</v>
      </c>
      <c r="U861" s="76">
        <v>28492</v>
      </c>
      <c r="V861" s="72" t="s">
        <v>65</v>
      </c>
      <c r="W861" s="76">
        <v>1082939683</v>
      </c>
      <c r="X861" s="104" t="s">
        <v>2881</v>
      </c>
      <c r="Y861" s="78">
        <v>45888</v>
      </c>
      <c r="Z861" s="78">
        <v>45889</v>
      </c>
      <c r="AA861" s="78" t="s">
        <v>73</v>
      </c>
      <c r="AB861" s="78">
        <v>45991</v>
      </c>
      <c r="AC861" s="102">
        <f t="shared" si="78"/>
        <v>102</v>
      </c>
      <c r="AD861" s="72">
        <v>0</v>
      </c>
      <c r="AE861" s="76">
        <v>0</v>
      </c>
      <c r="AF861" s="72">
        <v>0</v>
      </c>
      <c r="AG861" s="79" t="s">
        <v>73</v>
      </c>
      <c r="AH861" s="102">
        <f t="shared" si="79"/>
        <v>0</v>
      </c>
      <c r="AI861" s="72">
        <v>0</v>
      </c>
      <c r="AJ861" s="76">
        <v>0</v>
      </c>
      <c r="AK861" s="72" t="s">
        <v>73</v>
      </c>
      <c r="AL861" s="80" t="s">
        <v>73</v>
      </c>
      <c r="AM861" s="72">
        <v>0</v>
      </c>
      <c r="AN861" s="80" t="s">
        <v>73</v>
      </c>
      <c r="AO861" s="80" t="s">
        <v>73</v>
      </c>
      <c r="AP861" s="80" t="s">
        <v>73</v>
      </c>
      <c r="AQ861" s="102">
        <f t="shared" si="80"/>
        <v>0</v>
      </c>
      <c r="AR861" s="102">
        <f t="shared" si="81"/>
        <v>9941400</v>
      </c>
      <c r="AS861" s="72" t="s">
        <v>319</v>
      </c>
      <c r="AT861" s="76">
        <v>0</v>
      </c>
      <c r="AU861" s="72" t="s">
        <v>319</v>
      </c>
      <c r="AV861" s="76">
        <v>0</v>
      </c>
      <c r="AW861" s="81" t="s">
        <v>73</v>
      </c>
      <c r="AX861" s="82">
        <v>0</v>
      </c>
      <c r="AY861" s="143">
        <f t="shared" si="82"/>
        <v>9941400</v>
      </c>
      <c r="AZ861" s="84">
        <f t="shared" si="83"/>
        <v>0</v>
      </c>
      <c r="BA861" s="85">
        <v>0</v>
      </c>
      <c r="BB861" s="81" t="s">
        <v>73</v>
      </c>
      <c r="BC861" s="72" t="s">
        <v>123</v>
      </c>
      <c r="BD861" s="289" t="s">
        <v>4711</v>
      </c>
      <c r="BE861" s="71" t="s">
        <v>65</v>
      </c>
      <c r="BF861" s="71" t="s">
        <v>65</v>
      </c>
    </row>
    <row r="862" spans="2:58" x14ac:dyDescent="0.25">
      <c r="B862" s="71">
        <v>2025</v>
      </c>
      <c r="C862" s="71">
        <v>891780111</v>
      </c>
      <c r="D862" s="71" t="s">
        <v>63</v>
      </c>
      <c r="E862" s="102" t="s">
        <v>4710</v>
      </c>
      <c r="F862" s="72" t="s">
        <v>4709</v>
      </c>
      <c r="G862" s="72">
        <v>0</v>
      </c>
      <c r="H862" s="72" t="s">
        <v>71</v>
      </c>
      <c r="I862" s="72" t="s">
        <v>2884</v>
      </c>
      <c r="J862" s="104" t="s">
        <v>81</v>
      </c>
      <c r="K862" s="102" t="s">
        <v>4185</v>
      </c>
      <c r="L862" s="76">
        <v>9941400</v>
      </c>
      <c r="M862" s="72" t="s">
        <v>66</v>
      </c>
      <c r="N862" s="75" t="s">
        <v>4708</v>
      </c>
      <c r="O862" s="75">
        <v>1045682838</v>
      </c>
      <c r="P862" s="75">
        <v>1707</v>
      </c>
      <c r="Q862" s="78">
        <v>45870</v>
      </c>
      <c r="R862" s="75">
        <v>7490134800</v>
      </c>
      <c r="S862" s="78">
        <v>45889</v>
      </c>
      <c r="T862" s="76">
        <v>9941400</v>
      </c>
      <c r="U862" s="76">
        <v>28465</v>
      </c>
      <c r="V862" s="72" t="s">
        <v>65</v>
      </c>
      <c r="W862" s="76">
        <v>1082939683</v>
      </c>
      <c r="X862" s="104" t="s">
        <v>2881</v>
      </c>
      <c r="Y862" s="78">
        <v>45888</v>
      </c>
      <c r="Z862" s="78">
        <v>45889</v>
      </c>
      <c r="AA862" s="78" t="s">
        <v>73</v>
      </c>
      <c r="AB862" s="78">
        <v>45991</v>
      </c>
      <c r="AC862" s="102">
        <f t="shared" si="78"/>
        <v>102</v>
      </c>
      <c r="AD862" s="72">
        <v>0</v>
      </c>
      <c r="AE862" s="76">
        <v>0</v>
      </c>
      <c r="AF862" s="72">
        <v>0</v>
      </c>
      <c r="AG862" s="79" t="s">
        <v>73</v>
      </c>
      <c r="AH862" s="102">
        <f t="shared" si="79"/>
        <v>0</v>
      </c>
      <c r="AI862" s="72">
        <v>0</v>
      </c>
      <c r="AJ862" s="76">
        <v>0</v>
      </c>
      <c r="AK862" s="72" t="s">
        <v>73</v>
      </c>
      <c r="AL862" s="80" t="s">
        <v>73</v>
      </c>
      <c r="AM862" s="72">
        <v>0</v>
      </c>
      <c r="AN862" s="80" t="s">
        <v>73</v>
      </c>
      <c r="AO862" s="80" t="s">
        <v>73</v>
      </c>
      <c r="AP862" s="80" t="s">
        <v>73</v>
      </c>
      <c r="AQ862" s="102">
        <f t="shared" si="80"/>
        <v>0</v>
      </c>
      <c r="AR862" s="102">
        <f t="shared" si="81"/>
        <v>9941400</v>
      </c>
      <c r="AS862" s="72" t="s">
        <v>319</v>
      </c>
      <c r="AT862" s="76">
        <v>0</v>
      </c>
      <c r="AU862" s="72" t="s">
        <v>319</v>
      </c>
      <c r="AV862" s="76">
        <v>0</v>
      </c>
      <c r="AW862" s="81" t="s">
        <v>73</v>
      </c>
      <c r="AX862" s="82">
        <v>0</v>
      </c>
      <c r="AY862" s="143">
        <f t="shared" si="82"/>
        <v>9941400</v>
      </c>
      <c r="AZ862" s="84">
        <f t="shared" si="83"/>
        <v>0</v>
      </c>
      <c r="BA862" s="85">
        <v>0</v>
      </c>
      <c r="BB862" s="81" t="s">
        <v>73</v>
      </c>
      <c r="BC862" s="72" t="s">
        <v>123</v>
      </c>
      <c r="BD862" s="230" t="s">
        <v>4707</v>
      </c>
      <c r="BE862" s="71" t="s">
        <v>65</v>
      </c>
      <c r="BF862" s="71" t="s">
        <v>65</v>
      </c>
    </row>
    <row r="863" spans="2:58" x14ac:dyDescent="0.25">
      <c r="B863" s="71">
        <v>2025</v>
      </c>
      <c r="C863" s="71">
        <v>891780111</v>
      </c>
      <c r="D863" s="71" t="s">
        <v>63</v>
      </c>
      <c r="E863" s="102" t="s">
        <v>4706</v>
      </c>
      <c r="F863" s="72" t="s">
        <v>4705</v>
      </c>
      <c r="G863" s="72">
        <v>0</v>
      </c>
      <c r="H863" s="72" t="s">
        <v>71</v>
      </c>
      <c r="I863" s="72" t="s">
        <v>2884</v>
      </c>
      <c r="J863" s="104" t="s">
        <v>81</v>
      </c>
      <c r="K863" s="75" t="s">
        <v>2895</v>
      </c>
      <c r="L863" s="76">
        <v>9941400</v>
      </c>
      <c r="M863" s="72" t="s">
        <v>66</v>
      </c>
      <c r="N863" s="75" t="s">
        <v>4704</v>
      </c>
      <c r="O863" s="75">
        <v>1081821312</v>
      </c>
      <c r="P863" s="75">
        <v>1707</v>
      </c>
      <c r="Q863" s="78">
        <v>45870</v>
      </c>
      <c r="R863" s="75">
        <v>7490134800</v>
      </c>
      <c r="S863" s="78">
        <v>45889</v>
      </c>
      <c r="T863" s="76">
        <v>9941400</v>
      </c>
      <c r="U863" s="76">
        <v>28490</v>
      </c>
      <c r="V863" s="72" t="s">
        <v>65</v>
      </c>
      <c r="W863" s="76">
        <v>1082939683</v>
      </c>
      <c r="X863" s="104" t="s">
        <v>2881</v>
      </c>
      <c r="Y863" s="78">
        <v>45888</v>
      </c>
      <c r="Z863" s="78">
        <v>45889</v>
      </c>
      <c r="AA863" s="78" t="s">
        <v>73</v>
      </c>
      <c r="AB863" s="78">
        <v>45991</v>
      </c>
      <c r="AC863" s="102">
        <f t="shared" si="78"/>
        <v>102</v>
      </c>
      <c r="AD863" s="72">
        <v>0</v>
      </c>
      <c r="AE863" s="76">
        <v>0</v>
      </c>
      <c r="AF863" s="72">
        <v>0</v>
      </c>
      <c r="AG863" s="79" t="s">
        <v>73</v>
      </c>
      <c r="AH863" s="102">
        <f t="shared" si="79"/>
        <v>0</v>
      </c>
      <c r="AI863" s="72">
        <v>0</v>
      </c>
      <c r="AJ863" s="76">
        <v>0</v>
      </c>
      <c r="AK863" s="72" t="s">
        <v>73</v>
      </c>
      <c r="AL863" s="80" t="s">
        <v>73</v>
      </c>
      <c r="AM863" s="72">
        <v>0</v>
      </c>
      <c r="AN863" s="80" t="s">
        <v>73</v>
      </c>
      <c r="AO863" s="80" t="s">
        <v>73</v>
      </c>
      <c r="AP863" s="80" t="s">
        <v>73</v>
      </c>
      <c r="AQ863" s="102">
        <f t="shared" si="80"/>
        <v>0</v>
      </c>
      <c r="AR863" s="102">
        <f t="shared" si="81"/>
        <v>9941400</v>
      </c>
      <c r="AS863" s="72" t="s">
        <v>319</v>
      </c>
      <c r="AT863" s="76">
        <v>0</v>
      </c>
      <c r="AU863" s="72" t="s">
        <v>319</v>
      </c>
      <c r="AV863" s="76">
        <v>0</v>
      </c>
      <c r="AW863" s="81" t="s">
        <v>73</v>
      </c>
      <c r="AX863" s="82">
        <v>0</v>
      </c>
      <c r="AY863" s="143">
        <f t="shared" si="82"/>
        <v>9941400</v>
      </c>
      <c r="AZ863" s="84">
        <f t="shared" si="83"/>
        <v>0</v>
      </c>
      <c r="BA863" s="85">
        <v>0</v>
      </c>
      <c r="BB863" s="81" t="s">
        <v>73</v>
      </c>
      <c r="BC863" s="72" t="s">
        <v>123</v>
      </c>
      <c r="BD863" s="289" t="s">
        <v>4703</v>
      </c>
      <c r="BE863" s="71" t="s">
        <v>65</v>
      </c>
      <c r="BF863" s="71" t="s">
        <v>65</v>
      </c>
    </row>
    <row r="864" spans="2:58" x14ac:dyDescent="0.25">
      <c r="B864" s="71">
        <v>2025</v>
      </c>
      <c r="C864" s="71">
        <v>891780111</v>
      </c>
      <c r="D864" s="71" t="s">
        <v>63</v>
      </c>
      <c r="E864" s="102" t="s">
        <v>4702</v>
      </c>
      <c r="F864" s="72" t="s">
        <v>4701</v>
      </c>
      <c r="G864" s="72">
        <v>0</v>
      </c>
      <c r="H864" s="72" t="s">
        <v>71</v>
      </c>
      <c r="I864" s="72" t="s">
        <v>2884</v>
      </c>
      <c r="J864" s="104" t="s">
        <v>81</v>
      </c>
      <c r="K864" s="102" t="s">
        <v>4317</v>
      </c>
      <c r="L864" s="76">
        <v>9941400</v>
      </c>
      <c r="M864" s="72" t="s">
        <v>66</v>
      </c>
      <c r="N864" s="75" t="s">
        <v>4700</v>
      </c>
      <c r="O864" s="75">
        <v>1043849321</v>
      </c>
      <c r="P864" s="75">
        <v>1707</v>
      </c>
      <c r="Q864" s="78">
        <v>45870</v>
      </c>
      <c r="R864" s="75">
        <v>7490134800</v>
      </c>
      <c r="S864" s="78">
        <v>45889</v>
      </c>
      <c r="T864" s="76">
        <v>9941400</v>
      </c>
      <c r="U864" s="76">
        <v>28491</v>
      </c>
      <c r="V864" s="72" t="s">
        <v>65</v>
      </c>
      <c r="W864" s="76">
        <v>1082939683</v>
      </c>
      <c r="X864" s="104" t="s">
        <v>2881</v>
      </c>
      <c r="Y864" s="78">
        <v>45888</v>
      </c>
      <c r="Z864" s="78">
        <v>45889</v>
      </c>
      <c r="AA864" s="78" t="s">
        <v>73</v>
      </c>
      <c r="AB864" s="78">
        <v>45991</v>
      </c>
      <c r="AC864" s="102">
        <f t="shared" si="78"/>
        <v>102</v>
      </c>
      <c r="AD864" s="72">
        <v>0</v>
      </c>
      <c r="AE864" s="76">
        <v>0</v>
      </c>
      <c r="AF864" s="72">
        <v>0</v>
      </c>
      <c r="AG864" s="79" t="s">
        <v>73</v>
      </c>
      <c r="AH864" s="102">
        <f t="shared" si="79"/>
        <v>0</v>
      </c>
      <c r="AI864" s="72">
        <v>0</v>
      </c>
      <c r="AJ864" s="76">
        <v>0</v>
      </c>
      <c r="AK864" s="72" t="s">
        <v>73</v>
      </c>
      <c r="AL864" s="80" t="s">
        <v>73</v>
      </c>
      <c r="AM864" s="72">
        <v>0</v>
      </c>
      <c r="AN864" s="80" t="s">
        <v>73</v>
      </c>
      <c r="AO864" s="80" t="s">
        <v>73</v>
      </c>
      <c r="AP864" s="80" t="s">
        <v>73</v>
      </c>
      <c r="AQ864" s="102">
        <f t="shared" si="80"/>
        <v>0</v>
      </c>
      <c r="AR864" s="102">
        <f t="shared" si="81"/>
        <v>9941400</v>
      </c>
      <c r="AS864" s="72" t="s">
        <v>319</v>
      </c>
      <c r="AT864" s="76">
        <v>0</v>
      </c>
      <c r="AU864" s="72" t="s">
        <v>319</v>
      </c>
      <c r="AV864" s="76">
        <v>0</v>
      </c>
      <c r="AW864" s="81" t="s">
        <v>73</v>
      </c>
      <c r="AX864" s="82">
        <v>0</v>
      </c>
      <c r="AY864" s="143">
        <f t="shared" si="82"/>
        <v>9941400</v>
      </c>
      <c r="AZ864" s="84">
        <f t="shared" si="83"/>
        <v>0</v>
      </c>
      <c r="BA864" s="85">
        <v>0</v>
      </c>
      <c r="BB864" s="81" t="s">
        <v>73</v>
      </c>
      <c r="BC864" s="72" t="s">
        <v>123</v>
      </c>
      <c r="BD864" s="230" t="s">
        <v>4699</v>
      </c>
      <c r="BE864" s="71" t="s">
        <v>65</v>
      </c>
      <c r="BF864" s="71" t="s">
        <v>65</v>
      </c>
    </row>
    <row r="865" spans="2:58" x14ac:dyDescent="0.25">
      <c r="B865" s="71">
        <v>2025</v>
      </c>
      <c r="C865" s="71">
        <v>891780111</v>
      </c>
      <c r="D865" s="71" t="s">
        <v>63</v>
      </c>
      <c r="E865" s="102" t="s">
        <v>4698</v>
      </c>
      <c r="F865" s="72" t="s">
        <v>4697</v>
      </c>
      <c r="G865" s="72">
        <v>0</v>
      </c>
      <c r="H865" s="72" t="s">
        <v>71</v>
      </c>
      <c r="I865" s="72" t="s">
        <v>2884</v>
      </c>
      <c r="J865" s="104" t="s">
        <v>81</v>
      </c>
      <c r="K865" s="102" t="s">
        <v>2895</v>
      </c>
      <c r="L865" s="76">
        <v>9941400</v>
      </c>
      <c r="M865" s="72" t="s">
        <v>66</v>
      </c>
      <c r="N865" s="75" t="s">
        <v>4696</v>
      </c>
      <c r="O865" s="75">
        <v>1043933539</v>
      </c>
      <c r="P865" s="75">
        <v>1707</v>
      </c>
      <c r="Q865" s="78">
        <v>45870</v>
      </c>
      <c r="R865" s="75">
        <v>7490134800</v>
      </c>
      <c r="S865" s="78">
        <v>45889</v>
      </c>
      <c r="T865" s="76">
        <v>9941400</v>
      </c>
      <c r="U865" s="76">
        <v>28489</v>
      </c>
      <c r="V865" s="72" t="s">
        <v>65</v>
      </c>
      <c r="W865" s="76">
        <v>1082939683</v>
      </c>
      <c r="X865" s="104" t="s">
        <v>2881</v>
      </c>
      <c r="Y865" s="78">
        <v>45888</v>
      </c>
      <c r="Z865" s="78">
        <v>45889</v>
      </c>
      <c r="AA865" s="78" t="s">
        <v>73</v>
      </c>
      <c r="AB865" s="78">
        <v>45991</v>
      </c>
      <c r="AC865" s="102">
        <f t="shared" si="78"/>
        <v>102</v>
      </c>
      <c r="AD865" s="72">
        <v>0</v>
      </c>
      <c r="AE865" s="76">
        <v>0</v>
      </c>
      <c r="AF865" s="72">
        <v>0</v>
      </c>
      <c r="AG865" s="79" t="s">
        <v>73</v>
      </c>
      <c r="AH865" s="102">
        <f t="shared" si="79"/>
        <v>0</v>
      </c>
      <c r="AI865" s="72">
        <v>0</v>
      </c>
      <c r="AJ865" s="76">
        <v>0</v>
      </c>
      <c r="AK865" s="72" t="s">
        <v>73</v>
      </c>
      <c r="AL865" s="80" t="s">
        <v>73</v>
      </c>
      <c r="AM865" s="72">
        <v>0</v>
      </c>
      <c r="AN865" s="80" t="s">
        <v>73</v>
      </c>
      <c r="AO865" s="80" t="s">
        <v>73</v>
      </c>
      <c r="AP865" s="80" t="s">
        <v>73</v>
      </c>
      <c r="AQ865" s="102">
        <f t="shared" si="80"/>
        <v>0</v>
      </c>
      <c r="AR865" s="102">
        <f t="shared" si="81"/>
        <v>9941400</v>
      </c>
      <c r="AS865" s="72" t="s">
        <v>319</v>
      </c>
      <c r="AT865" s="76">
        <v>0</v>
      </c>
      <c r="AU865" s="72" t="s">
        <v>319</v>
      </c>
      <c r="AV865" s="76">
        <v>0</v>
      </c>
      <c r="AW865" s="81" t="s">
        <v>73</v>
      </c>
      <c r="AX865" s="82">
        <v>0</v>
      </c>
      <c r="AY865" s="143">
        <f t="shared" si="82"/>
        <v>9941400</v>
      </c>
      <c r="AZ865" s="84">
        <f t="shared" si="83"/>
        <v>0</v>
      </c>
      <c r="BA865" s="85">
        <v>0</v>
      </c>
      <c r="BB865" s="81" t="s">
        <v>73</v>
      </c>
      <c r="BC865" s="72" t="s">
        <v>123</v>
      </c>
      <c r="BD865" s="230" t="s">
        <v>4695</v>
      </c>
      <c r="BE865" s="71" t="s">
        <v>65</v>
      </c>
      <c r="BF865" s="71" t="s">
        <v>65</v>
      </c>
    </row>
    <row r="866" spans="2:58" x14ac:dyDescent="0.25">
      <c r="B866" s="71">
        <v>2025</v>
      </c>
      <c r="C866" s="71">
        <v>891780111</v>
      </c>
      <c r="D866" s="71" t="s">
        <v>63</v>
      </c>
      <c r="E866" s="102" t="s">
        <v>4694</v>
      </c>
      <c r="F866" s="72" t="s">
        <v>4693</v>
      </c>
      <c r="G866" s="72">
        <v>0</v>
      </c>
      <c r="H866" s="72" t="s">
        <v>71</v>
      </c>
      <c r="I866" s="72" t="s">
        <v>2884</v>
      </c>
      <c r="J866" s="104" t="s">
        <v>81</v>
      </c>
      <c r="K866" s="75" t="s">
        <v>4360</v>
      </c>
      <c r="L866" s="76">
        <v>9941400</v>
      </c>
      <c r="M866" s="72" t="s">
        <v>66</v>
      </c>
      <c r="N866" s="75" t="s">
        <v>4692</v>
      </c>
      <c r="O866" s="75">
        <v>1143394112</v>
      </c>
      <c r="P866" s="75">
        <v>1707</v>
      </c>
      <c r="Q866" s="78">
        <v>45870</v>
      </c>
      <c r="R866" s="75">
        <v>7490134800</v>
      </c>
      <c r="S866" s="78">
        <v>45889</v>
      </c>
      <c r="T866" s="76">
        <v>9941400</v>
      </c>
      <c r="U866" s="76">
        <v>28488</v>
      </c>
      <c r="V866" s="72" t="s">
        <v>65</v>
      </c>
      <c r="W866" s="76">
        <v>1082939683</v>
      </c>
      <c r="X866" s="104" t="s">
        <v>2881</v>
      </c>
      <c r="Y866" s="78">
        <v>45888</v>
      </c>
      <c r="Z866" s="78">
        <v>45889</v>
      </c>
      <c r="AA866" s="78" t="s">
        <v>73</v>
      </c>
      <c r="AB866" s="78">
        <v>45991</v>
      </c>
      <c r="AC866" s="102">
        <f t="shared" si="78"/>
        <v>102</v>
      </c>
      <c r="AD866" s="72">
        <v>0</v>
      </c>
      <c r="AE866" s="76">
        <v>0</v>
      </c>
      <c r="AF866" s="72">
        <v>0</v>
      </c>
      <c r="AG866" s="79" t="s">
        <v>73</v>
      </c>
      <c r="AH866" s="102">
        <f t="shared" si="79"/>
        <v>0</v>
      </c>
      <c r="AI866" s="72">
        <v>0</v>
      </c>
      <c r="AJ866" s="76">
        <v>0</v>
      </c>
      <c r="AK866" s="72" t="s">
        <v>73</v>
      </c>
      <c r="AL866" s="80" t="s">
        <v>73</v>
      </c>
      <c r="AM866" s="72">
        <v>0</v>
      </c>
      <c r="AN866" s="80" t="s">
        <v>73</v>
      </c>
      <c r="AO866" s="80" t="s">
        <v>73</v>
      </c>
      <c r="AP866" s="80" t="s">
        <v>73</v>
      </c>
      <c r="AQ866" s="102">
        <f t="shared" si="80"/>
        <v>0</v>
      </c>
      <c r="AR866" s="102">
        <f t="shared" si="81"/>
        <v>9941400</v>
      </c>
      <c r="AS866" s="72" t="s">
        <v>319</v>
      </c>
      <c r="AT866" s="76">
        <v>0</v>
      </c>
      <c r="AU866" s="72" t="s">
        <v>319</v>
      </c>
      <c r="AV866" s="76">
        <v>0</v>
      </c>
      <c r="AW866" s="81" t="s">
        <v>73</v>
      </c>
      <c r="AX866" s="82">
        <v>0</v>
      </c>
      <c r="AY866" s="143">
        <f t="shared" si="82"/>
        <v>9941400</v>
      </c>
      <c r="AZ866" s="84">
        <f t="shared" si="83"/>
        <v>0</v>
      </c>
      <c r="BA866" s="85">
        <v>0</v>
      </c>
      <c r="BB866" s="81" t="s">
        <v>73</v>
      </c>
      <c r="BC866" s="72" t="s">
        <v>123</v>
      </c>
      <c r="BD866" s="289" t="s">
        <v>4691</v>
      </c>
      <c r="BE866" s="71" t="s">
        <v>65</v>
      </c>
      <c r="BF866" s="71" t="s">
        <v>65</v>
      </c>
    </row>
    <row r="867" spans="2:58" x14ac:dyDescent="0.25">
      <c r="B867" s="71">
        <v>2025</v>
      </c>
      <c r="C867" s="71">
        <v>891780111</v>
      </c>
      <c r="D867" s="71" t="s">
        <v>63</v>
      </c>
      <c r="E867" s="102" t="s">
        <v>4690</v>
      </c>
      <c r="F867" s="72" t="s">
        <v>4689</v>
      </c>
      <c r="G867" s="72">
        <v>0</v>
      </c>
      <c r="H867" s="72" t="s">
        <v>71</v>
      </c>
      <c r="I867" s="72" t="s">
        <v>2884</v>
      </c>
      <c r="J867" s="104" t="s">
        <v>81</v>
      </c>
      <c r="K867" s="75" t="s">
        <v>4688</v>
      </c>
      <c r="L867" s="76">
        <v>9941400</v>
      </c>
      <c r="M867" s="72" t="s">
        <v>66</v>
      </c>
      <c r="N867" s="75" t="s">
        <v>4687</v>
      </c>
      <c r="O867" s="75">
        <v>19595384</v>
      </c>
      <c r="P867" s="75">
        <v>1707</v>
      </c>
      <c r="Q867" s="78">
        <v>45870</v>
      </c>
      <c r="R867" s="75">
        <v>7490134800</v>
      </c>
      <c r="S867" s="78">
        <v>45890</v>
      </c>
      <c r="T867" s="76">
        <v>9941400</v>
      </c>
      <c r="U867" s="76">
        <v>28548</v>
      </c>
      <c r="V867" s="72" t="s">
        <v>65</v>
      </c>
      <c r="W867" s="76">
        <v>1082939683</v>
      </c>
      <c r="X867" s="104" t="s">
        <v>2881</v>
      </c>
      <c r="Y867" s="78">
        <v>45889</v>
      </c>
      <c r="Z867" s="78">
        <v>45890</v>
      </c>
      <c r="AA867" s="78" t="s">
        <v>73</v>
      </c>
      <c r="AB867" s="78">
        <v>45991</v>
      </c>
      <c r="AC867" s="102">
        <f t="shared" si="78"/>
        <v>101</v>
      </c>
      <c r="AD867" s="72">
        <v>0</v>
      </c>
      <c r="AE867" s="76">
        <v>0</v>
      </c>
      <c r="AF867" s="72">
        <v>0</v>
      </c>
      <c r="AG867" s="79" t="s">
        <v>73</v>
      </c>
      <c r="AH867" s="102">
        <f t="shared" si="79"/>
        <v>0</v>
      </c>
      <c r="AI867" s="72">
        <v>0</v>
      </c>
      <c r="AJ867" s="76">
        <v>0</v>
      </c>
      <c r="AK867" s="72" t="s">
        <v>73</v>
      </c>
      <c r="AL867" s="80" t="s">
        <v>73</v>
      </c>
      <c r="AM867" s="72">
        <v>0</v>
      </c>
      <c r="AN867" s="80" t="s">
        <v>73</v>
      </c>
      <c r="AO867" s="80" t="s">
        <v>73</v>
      </c>
      <c r="AP867" s="80" t="s">
        <v>73</v>
      </c>
      <c r="AQ867" s="102">
        <f t="shared" si="80"/>
        <v>0</v>
      </c>
      <c r="AR867" s="102">
        <f t="shared" si="81"/>
        <v>9941400</v>
      </c>
      <c r="AS867" s="72" t="s">
        <v>319</v>
      </c>
      <c r="AT867" s="76">
        <v>0</v>
      </c>
      <c r="AU867" s="72" t="s">
        <v>319</v>
      </c>
      <c r="AV867" s="76">
        <v>0</v>
      </c>
      <c r="AW867" s="81" t="s">
        <v>73</v>
      </c>
      <c r="AX867" s="82">
        <v>0</v>
      </c>
      <c r="AY867" s="143">
        <f t="shared" si="82"/>
        <v>9941400</v>
      </c>
      <c r="AZ867" s="84">
        <f t="shared" si="83"/>
        <v>0</v>
      </c>
      <c r="BA867" s="85">
        <v>0</v>
      </c>
      <c r="BB867" s="81" t="s">
        <v>73</v>
      </c>
      <c r="BC867" s="72" t="s">
        <v>123</v>
      </c>
      <c r="BD867" s="289" t="s">
        <v>4686</v>
      </c>
      <c r="BE867" s="71" t="s">
        <v>65</v>
      </c>
      <c r="BF867" s="71" t="s">
        <v>65</v>
      </c>
    </row>
    <row r="868" spans="2:58" x14ac:dyDescent="0.25">
      <c r="B868" s="71">
        <v>2025</v>
      </c>
      <c r="C868" s="71">
        <v>891780111</v>
      </c>
      <c r="D868" s="71" t="s">
        <v>63</v>
      </c>
      <c r="E868" s="102" t="s">
        <v>4685</v>
      </c>
      <c r="F868" s="72" t="s">
        <v>4684</v>
      </c>
      <c r="G868" s="72">
        <v>0</v>
      </c>
      <c r="H868" s="72" t="s">
        <v>71</v>
      </c>
      <c r="I868" s="72" t="s">
        <v>2884</v>
      </c>
      <c r="J868" s="104" t="s">
        <v>81</v>
      </c>
      <c r="K868" s="75" t="s">
        <v>3414</v>
      </c>
      <c r="L868" s="76">
        <v>9941400</v>
      </c>
      <c r="M868" s="72" t="s">
        <v>66</v>
      </c>
      <c r="N868" s="75" t="s">
        <v>4683</v>
      </c>
      <c r="O868" s="75">
        <v>1096246987</v>
      </c>
      <c r="P868" s="75">
        <v>1707</v>
      </c>
      <c r="Q868" s="78">
        <v>45870</v>
      </c>
      <c r="R868" s="75">
        <v>7490134800</v>
      </c>
      <c r="S868" s="78">
        <v>45889</v>
      </c>
      <c r="T868" s="76">
        <v>9941400</v>
      </c>
      <c r="U868" s="76">
        <v>28464</v>
      </c>
      <c r="V868" s="72" t="s">
        <v>65</v>
      </c>
      <c r="W868" s="76">
        <v>1082939683</v>
      </c>
      <c r="X868" s="104" t="s">
        <v>2881</v>
      </c>
      <c r="Y868" s="78">
        <v>45889</v>
      </c>
      <c r="Z868" s="78">
        <v>45889</v>
      </c>
      <c r="AA868" s="78" t="s">
        <v>73</v>
      </c>
      <c r="AB868" s="78">
        <v>45991</v>
      </c>
      <c r="AC868" s="102">
        <f t="shared" si="78"/>
        <v>102</v>
      </c>
      <c r="AD868" s="72">
        <v>0</v>
      </c>
      <c r="AE868" s="76">
        <v>0</v>
      </c>
      <c r="AF868" s="72">
        <v>0</v>
      </c>
      <c r="AG868" s="79" t="s">
        <v>73</v>
      </c>
      <c r="AH868" s="102">
        <f t="shared" si="79"/>
        <v>0</v>
      </c>
      <c r="AI868" s="72">
        <v>0</v>
      </c>
      <c r="AJ868" s="76">
        <v>0</v>
      </c>
      <c r="AK868" s="72" t="s">
        <v>73</v>
      </c>
      <c r="AL868" s="80" t="s">
        <v>73</v>
      </c>
      <c r="AM868" s="72">
        <v>0</v>
      </c>
      <c r="AN868" s="80" t="s">
        <v>73</v>
      </c>
      <c r="AO868" s="80" t="s">
        <v>73</v>
      </c>
      <c r="AP868" s="80" t="s">
        <v>73</v>
      </c>
      <c r="AQ868" s="102">
        <f t="shared" si="80"/>
        <v>0</v>
      </c>
      <c r="AR868" s="102">
        <f t="shared" si="81"/>
        <v>9941400</v>
      </c>
      <c r="AS868" s="72" t="s">
        <v>319</v>
      </c>
      <c r="AT868" s="76">
        <v>0</v>
      </c>
      <c r="AU868" s="72" t="s">
        <v>319</v>
      </c>
      <c r="AV868" s="76">
        <v>0</v>
      </c>
      <c r="AW868" s="81" t="s">
        <v>73</v>
      </c>
      <c r="AX868" s="82">
        <v>0</v>
      </c>
      <c r="AY868" s="143">
        <f t="shared" si="82"/>
        <v>9941400</v>
      </c>
      <c r="AZ868" s="84">
        <f t="shared" si="83"/>
        <v>0</v>
      </c>
      <c r="BA868" s="85">
        <v>0</v>
      </c>
      <c r="BB868" s="81" t="s">
        <v>73</v>
      </c>
      <c r="BC868" s="72" t="s">
        <v>123</v>
      </c>
      <c r="BD868" s="289" t="s">
        <v>4682</v>
      </c>
      <c r="BE868" s="71" t="s">
        <v>65</v>
      </c>
      <c r="BF868" s="71" t="s">
        <v>65</v>
      </c>
    </row>
    <row r="869" spans="2:58" x14ac:dyDescent="0.25">
      <c r="B869" s="71">
        <v>2025</v>
      </c>
      <c r="C869" s="71">
        <v>891780111</v>
      </c>
      <c r="D869" s="71" t="s">
        <v>63</v>
      </c>
      <c r="E869" s="102" t="s">
        <v>4681</v>
      </c>
      <c r="F869" s="72" t="s">
        <v>4680</v>
      </c>
      <c r="G869" s="72">
        <v>0</v>
      </c>
      <c r="H869" s="72" t="s">
        <v>71</v>
      </c>
      <c r="I869" s="72" t="s">
        <v>2884</v>
      </c>
      <c r="J869" s="104" t="s">
        <v>81</v>
      </c>
      <c r="K869" s="75" t="s">
        <v>4555</v>
      </c>
      <c r="L869" s="76">
        <v>9941400</v>
      </c>
      <c r="M869" s="72" t="s">
        <v>66</v>
      </c>
      <c r="N869" s="75" t="s">
        <v>4679</v>
      </c>
      <c r="O869" s="75">
        <v>1193514729</v>
      </c>
      <c r="P869" s="75">
        <v>1707</v>
      </c>
      <c r="Q869" s="78">
        <v>45870</v>
      </c>
      <c r="R869" s="75">
        <v>7490134800</v>
      </c>
      <c r="S869" s="78">
        <v>45889</v>
      </c>
      <c r="T869" s="76">
        <v>9941400</v>
      </c>
      <c r="U869" s="76">
        <v>28463</v>
      </c>
      <c r="V869" s="72" t="s">
        <v>65</v>
      </c>
      <c r="W869" s="76">
        <v>1082939683</v>
      </c>
      <c r="X869" s="104" t="s">
        <v>2881</v>
      </c>
      <c r="Y869" s="78">
        <v>45889</v>
      </c>
      <c r="Z869" s="78">
        <v>45889</v>
      </c>
      <c r="AA869" s="78" t="s">
        <v>73</v>
      </c>
      <c r="AB869" s="78">
        <v>45991</v>
      </c>
      <c r="AC869" s="102">
        <f t="shared" si="78"/>
        <v>102</v>
      </c>
      <c r="AD869" s="72">
        <v>0</v>
      </c>
      <c r="AE869" s="76">
        <v>0</v>
      </c>
      <c r="AF869" s="72">
        <v>0</v>
      </c>
      <c r="AG869" s="79" t="s">
        <v>73</v>
      </c>
      <c r="AH869" s="102">
        <f t="shared" si="79"/>
        <v>0</v>
      </c>
      <c r="AI869" s="72">
        <v>0</v>
      </c>
      <c r="AJ869" s="76">
        <v>0</v>
      </c>
      <c r="AK869" s="72" t="s">
        <v>73</v>
      </c>
      <c r="AL869" s="80" t="s">
        <v>73</v>
      </c>
      <c r="AM869" s="72">
        <v>0</v>
      </c>
      <c r="AN869" s="80" t="s">
        <v>73</v>
      </c>
      <c r="AO869" s="80" t="s">
        <v>73</v>
      </c>
      <c r="AP869" s="80" t="s">
        <v>73</v>
      </c>
      <c r="AQ869" s="102">
        <f t="shared" si="80"/>
        <v>0</v>
      </c>
      <c r="AR869" s="102">
        <f t="shared" si="81"/>
        <v>9941400</v>
      </c>
      <c r="AS869" s="72" t="s">
        <v>319</v>
      </c>
      <c r="AT869" s="76">
        <v>0</v>
      </c>
      <c r="AU869" s="72" t="s">
        <v>319</v>
      </c>
      <c r="AV869" s="76">
        <v>0</v>
      </c>
      <c r="AW869" s="81" t="s">
        <v>73</v>
      </c>
      <c r="AX869" s="82">
        <v>0</v>
      </c>
      <c r="AY869" s="143">
        <f t="shared" si="82"/>
        <v>9941400</v>
      </c>
      <c r="AZ869" s="84">
        <f t="shared" si="83"/>
        <v>0</v>
      </c>
      <c r="BA869" s="85">
        <v>0</v>
      </c>
      <c r="BB869" s="81" t="s">
        <v>73</v>
      </c>
      <c r="BC869" s="72" t="s">
        <v>123</v>
      </c>
      <c r="BD869" s="289" t="s">
        <v>4678</v>
      </c>
      <c r="BE869" s="71" t="s">
        <v>65</v>
      </c>
      <c r="BF869" s="71" t="s">
        <v>65</v>
      </c>
    </row>
    <row r="870" spans="2:58" x14ac:dyDescent="0.25">
      <c r="B870" s="71">
        <v>2025</v>
      </c>
      <c r="C870" s="71">
        <v>891780111</v>
      </c>
      <c r="D870" s="71" t="s">
        <v>63</v>
      </c>
      <c r="E870" s="102" t="s">
        <v>4677</v>
      </c>
      <c r="F870" s="72" t="s">
        <v>4676</v>
      </c>
      <c r="G870" s="72">
        <v>0</v>
      </c>
      <c r="H870" s="72" t="s">
        <v>71</v>
      </c>
      <c r="I870" s="72" t="s">
        <v>2884</v>
      </c>
      <c r="J870" s="104" t="s">
        <v>81</v>
      </c>
      <c r="K870" s="75" t="s">
        <v>4112</v>
      </c>
      <c r="L870" s="76">
        <v>9941400</v>
      </c>
      <c r="M870" s="72" t="s">
        <v>66</v>
      </c>
      <c r="N870" s="75" t="s">
        <v>4675</v>
      </c>
      <c r="O870" s="75">
        <v>15186553</v>
      </c>
      <c r="P870" s="75">
        <v>1707</v>
      </c>
      <c r="Q870" s="78">
        <v>45870</v>
      </c>
      <c r="R870" s="75">
        <v>7490134800</v>
      </c>
      <c r="S870" s="78">
        <v>45889</v>
      </c>
      <c r="T870" s="76">
        <v>9941400</v>
      </c>
      <c r="U870" s="76">
        <v>28487</v>
      </c>
      <c r="V870" s="72" t="s">
        <v>65</v>
      </c>
      <c r="W870" s="76">
        <v>1082939683</v>
      </c>
      <c r="X870" s="104" t="s">
        <v>2881</v>
      </c>
      <c r="Y870" s="78">
        <v>45889</v>
      </c>
      <c r="Z870" s="78">
        <v>45889</v>
      </c>
      <c r="AA870" s="78" t="s">
        <v>73</v>
      </c>
      <c r="AB870" s="78">
        <v>45991</v>
      </c>
      <c r="AC870" s="102">
        <f t="shared" si="78"/>
        <v>102</v>
      </c>
      <c r="AD870" s="72">
        <v>0</v>
      </c>
      <c r="AE870" s="76">
        <v>0</v>
      </c>
      <c r="AF870" s="72">
        <v>0</v>
      </c>
      <c r="AG870" s="79" t="s">
        <v>73</v>
      </c>
      <c r="AH870" s="102">
        <f t="shared" si="79"/>
        <v>0</v>
      </c>
      <c r="AI870" s="72">
        <v>0</v>
      </c>
      <c r="AJ870" s="76">
        <v>0</v>
      </c>
      <c r="AK870" s="72" t="s">
        <v>73</v>
      </c>
      <c r="AL870" s="80" t="s">
        <v>73</v>
      </c>
      <c r="AM870" s="72">
        <v>0</v>
      </c>
      <c r="AN870" s="80" t="s">
        <v>73</v>
      </c>
      <c r="AO870" s="80" t="s">
        <v>73</v>
      </c>
      <c r="AP870" s="80" t="s">
        <v>73</v>
      </c>
      <c r="AQ870" s="102">
        <f t="shared" si="80"/>
        <v>0</v>
      </c>
      <c r="AR870" s="102">
        <f t="shared" si="81"/>
        <v>9941400</v>
      </c>
      <c r="AS870" s="72" t="s">
        <v>319</v>
      </c>
      <c r="AT870" s="76">
        <v>0</v>
      </c>
      <c r="AU870" s="72" t="s">
        <v>319</v>
      </c>
      <c r="AV870" s="76">
        <v>0</v>
      </c>
      <c r="AW870" s="81" t="s">
        <v>73</v>
      </c>
      <c r="AX870" s="82">
        <v>0</v>
      </c>
      <c r="AY870" s="143">
        <f t="shared" si="82"/>
        <v>9941400</v>
      </c>
      <c r="AZ870" s="84">
        <f t="shared" si="83"/>
        <v>0</v>
      </c>
      <c r="BA870" s="85">
        <v>0</v>
      </c>
      <c r="BB870" s="81" t="s">
        <v>73</v>
      </c>
      <c r="BC870" s="72" t="s">
        <v>123</v>
      </c>
      <c r="BD870" s="289" t="s">
        <v>4674</v>
      </c>
      <c r="BE870" s="71" t="s">
        <v>65</v>
      </c>
      <c r="BF870" s="71" t="s">
        <v>65</v>
      </c>
    </row>
    <row r="871" spans="2:58" x14ac:dyDescent="0.25">
      <c r="B871" s="71">
        <v>2025</v>
      </c>
      <c r="C871" s="71">
        <v>891780111</v>
      </c>
      <c r="D871" s="71" t="s">
        <v>63</v>
      </c>
      <c r="E871" s="102" t="s">
        <v>4673</v>
      </c>
      <c r="F871" s="72" t="s">
        <v>4672</v>
      </c>
      <c r="G871" s="72">
        <v>0</v>
      </c>
      <c r="H871" s="72" t="s">
        <v>71</v>
      </c>
      <c r="I871" s="72" t="s">
        <v>2884</v>
      </c>
      <c r="J871" s="104" t="s">
        <v>81</v>
      </c>
      <c r="K871" s="75" t="s">
        <v>4112</v>
      </c>
      <c r="L871" s="76">
        <v>9941400</v>
      </c>
      <c r="M871" s="72" t="s">
        <v>66</v>
      </c>
      <c r="N871" s="75" t="s">
        <v>4671</v>
      </c>
      <c r="O871" s="75">
        <v>1121329456</v>
      </c>
      <c r="P871" s="75">
        <v>1707</v>
      </c>
      <c r="Q871" s="78">
        <v>45870</v>
      </c>
      <c r="R871" s="75">
        <v>7490134800</v>
      </c>
      <c r="S871" s="78">
        <v>45889</v>
      </c>
      <c r="T871" s="76">
        <v>9941400</v>
      </c>
      <c r="U871" s="76">
        <v>28486</v>
      </c>
      <c r="V871" s="72" t="s">
        <v>65</v>
      </c>
      <c r="W871" s="76">
        <v>1082939683</v>
      </c>
      <c r="X871" s="104" t="s">
        <v>2881</v>
      </c>
      <c r="Y871" s="78">
        <v>45889</v>
      </c>
      <c r="Z871" s="78">
        <v>45889</v>
      </c>
      <c r="AA871" s="78" t="s">
        <v>73</v>
      </c>
      <c r="AB871" s="78">
        <v>45991</v>
      </c>
      <c r="AC871" s="102">
        <f t="shared" si="78"/>
        <v>102</v>
      </c>
      <c r="AD871" s="72">
        <v>0</v>
      </c>
      <c r="AE871" s="76">
        <v>0</v>
      </c>
      <c r="AF871" s="72">
        <v>0</v>
      </c>
      <c r="AG871" s="79" t="s">
        <v>73</v>
      </c>
      <c r="AH871" s="102">
        <f t="shared" si="79"/>
        <v>0</v>
      </c>
      <c r="AI871" s="72">
        <v>0</v>
      </c>
      <c r="AJ871" s="76">
        <v>0</v>
      </c>
      <c r="AK871" s="72" t="s">
        <v>73</v>
      </c>
      <c r="AL871" s="80" t="s">
        <v>73</v>
      </c>
      <c r="AM871" s="72">
        <v>0</v>
      </c>
      <c r="AN871" s="80" t="s">
        <v>73</v>
      </c>
      <c r="AO871" s="80" t="s">
        <v>73</v>
      </c>
      <c r="AP871" s="80" t="s">
        <v>73</v>
      </c>
      <c r="AQ871" s="102">
        <f t="shared" si="80"/>
        <v>0</v>
      </c>
      <c r="AR871" s="102">
        <f t="shared" si="81"/>
        <v>9941400</v>
      </c>
      <c r="AS871" s="72" t="s">
        <v>319</v>
      </c>
      <c r="AT871" s="76">
        <v>0</v>
      </c>
      <c r="AU871" s="72" t="s">
        <v>319</v>
      </c>
      <c r="AV871" s="76">
        <v>0</v>
      </c>
      <c r="AW871" s="81" t="s">
        <v>73</v>
      </c>
      <c r="AX871" s="82">
        <v>0</v>
      </c>
      <c r="AY871" s="143">
        <f t="shared" si="82"/>
        <v>9941400</v>
      </c>
      <c r="AZ871" s="84">
        <f t="shared" si="83"/>
        <v>0</v>
      </c>
      <c r="BA871" s="85">
        <v>0</v>
      </c>
      <c r="BB871" s="81" t="s">
        <v>73</v>
      </c>
      <c r="BC871" s="72" t="s">
        <v>123</v>
      </c>
      <c r="BD871" s="289" t="s">
        <v>4670</v>
      </c>
      <c r="BE871" s="71" t="s">
        <v>65</v>
      </c>
      <c r="BF871" s="71" t="s">
        <v>65</v>
      </c>
    </row>
    <row r="872" spans="2:58" x14ac:dyDescent="0.25">
      <c r="B872" s="71">
        <v>2025</v>
      </c>
      <c r="C872" s="71">
        <v>891780111</v>
      </c>
      <c r="D872" s="71" t="s">
        <v>63</v>
      </c>
      <c r="E872" s="102" t="s">
        <v>4669</v>
      </c>
      <c r="F872" s="72" t="s">
        <v>4668</v>
      </c>
      <c r="G872" s="72">
        <v>0</v>
      </c>
      <c r="H872" s="72" t="s">
        <v>71</v>
      </c>
      <c r="I872" s="72" t="s">
        <v>2884</v>
      </c>
      <c r="J872" s="104" t="s">
        <v>81</v>
      </c>
      <c r="K872" s="75" t="s">
        <v>4667</v>
      </c>
      <c r="L872" s="76">
        <v>9941400</v>
      </c>
      <c r="M872" s="72" t="s">
        <v>66</v>
      </c>
      <c r="N872" s="75" t="s">
        <v>4666</v>
      </c>
      <c r="O872" s="75">
        <v>17901141</v>
      </c>
      <c r="P872" s="75">
        <v>1707</v>
      </c>
      <c r="Q872" s="78">
        <v>45870</v>
      </c>
      <c r="R872" s="75">
        <v>7490134800</v>
      </c>
      <c r="S872" s="78">
        <v>45889</v>
      </c>
      <c r="T872" s="76">
        <v>9941400</v>
      </c>
      <c r="U872" s="76">
        <v>28485</v>
      </c>
      <c r="V872" s="72" t="s">
        <v>65</v>
      </c>
      <c r="W872" s="76">
        <v>1082939683</v>
      </c>
      <c r="X872" s="104" t="s">
        <v>2881</v>
      </c>
      <c r="Y872" s="78">
        <v>45889</v>
      </c>
      <c r="Z872" s="78">
        <v>45889</v>
      </c>
      <c r="AA872" s="78" t="s">
        <v>73</v>
      </c>
      <c r="AB872" s="78">
        <v>45991</v>
      </c>
      <c r="AC872" s="102">
        <f t="shared" si="78"/>
        <v>102</v>
      </c>
      <c r="AD872" s="72">
        <v>0</v>
      </c>
      <c r="AE872" s="76">
        <v>0</v>
      </c>
      <c r="AF872" s="72">
        <v>0</v>
      </c>
      <c r="AG872" s="79" t="s">
        <v>73</v>
      </c>
      <c r="AH872" s="102">
        <f t="shared" si="79"/>
        <v>0</v>
      </c>
      <c r="AI872" s="72">
        <v>0</v>
      </c>
      <c r="AJ872" s="76">
        <v>0</v>
      </c>
      <c r="AK872" s="72" t="s">
        <v>73</v>
      </c>
      <c r="AL872" s="80" t="s">
        <v>73</v>
      </c>
      <c r="AM872" s="72">
        <v>0</v>
      </c>
      <c r="AN872" s="80" t="s">
        <v>73</v>
      </c>
      <c r="AO872" s="80" t="s">
        <v>73</v>
      </c>
      <c r="AP872" s="80" t="s">
        <v>73</v>
      </c>
      <c r="AQ872" s="102">
        <f t="shared" si="80"/>
        <v>0</v>
      </c>
      <c r="AR872" s="102">
        <f t="shared" si="81"/>
        <v>9941400</v>
      </c>
      <c r="AS872" s="72" t="s">
        <v>319</v>
      </c>
      <c r="AT872" s="76">
        <v>0</v>
      </c>
      <c r="AU872" s="72" t="s">
        <v>319</v>
      </c>
      <c r="AV872" s="76">
        <v>0</v>
      </c>
      <c r="AW872" s="81" t="s">
        <v>73</v>
      </c>
      <c r="AX872" s="82">
        <v>0</v>
      </c>
      <c r="AY872" s="143">
        <f t="shared" si="82"/>
        <v>9941400</v>
      </c>
      <c r="AZ872" s="84">
        <f t="shared" si="83"/>
        <v>0</v>
      </c>
      <c r="BA872" s="85">
        <v>0</v>
      </c>
      <c r="BB872" s="81" t="s">
        <v>73</v>
      </c>
      <c r="BC872" s="72" t="s">
        <v>123</v>
      </c>
      <c r="BD872" s="289" t="s">
        <v>4665</v>
      </c>
      <c r="BE872" s="71" t="s">
        <v>65</v>
      </c>
      <c r="BF872" s="71" t="s">
        <v>65</v>
      </c>
    </row>
    <row r="873" spans="2:58" x14ac:dyDescent="0.25">
      <c r="B873" s="71">
        <v>2025</v>
      </c>
      <c r="C873" s="71">
        <v>891780111</v>
      </c>
      <c r="D873" s="71" t="s">
        <v>63</v>
      </c>
      <c r="E873" s="102" t="s">
        <v>4664</v>
      </c>
      <c r="F873" s="72" t="s">
        <v>4663</v>
      </c>
      <c r="G873" s="72">
        <v>0</v>
      </c>
      <c r="H873" s="72" t="s">
        <v>71</v>
      </c>
      <c r="I873" s="72" t="s">
        <v>2884</v>
      </c>
      <c r="J873" s="104" t="s">
        <v>81</v>
      </c>
      <c r="K873" s="75" t="s">
        <v>2895</v>
      </c>
      <c r="L873" s="76">
        <v>9941400</v>
      </c>
      <c r="M873" s="72" t="s">
        <v>66</v>
      </c>
      <c r="N873" s="75" t="s">
        <v>4662</v>
      </c>
      <c r="O873" s="75">
        <v>8649015</v>
      </c>
      <c r="P873" s="75">
        <v>1707</v>
      </c>
      <c r="Q873" s="78">
        <v>45870</v>
      </c>
      <c r="R873" s="75">
        <v>7490134800</v>
      </c>
      <c r="S873" s="78">
        <v>45889</v>
      </c>
      <c r="T873" s="76">
        <v>9941400</v>
      </c>
      <c r="U873" s="76">
        <v>28484</v>
      </c>
      <c r="V873" s="72" t="s">
        <v>65</v>
      </c>
      <c r="W873" s="76">
        <v>1082939683</v>
      </c>
      <c r="X873" s="104" t="s">
        <v>2881</v>
      </c>
      <c r="Y873" s="78">
        <v>45889</v>
      </c>
      <c r="Z873" s="78">
        <v>45889</v>
      </c>
      <c r="AA873" s="78" t="s">
        <v>73</v>
      </c>
      <c r="AB873" s="78">
        <v>45991</v>
      </c>
      <c r="AC873" s="102">
        <f t="shared" si="78"/>
        <v>102</v>
      </c>
      <c r="AD873" s="72">
        <v>0</v>
      </c>
      <c r="AE873" s="76">
        <v>0</v>
      </c>
      <c r="AF873" s="72">
        <v>0</v>
      </c>
      <c r="AG873" s="79" t="s">
        <v>73</v>
      </c>
      <c r="AH873" s="102">
        <f t="shared" si="79"/>
        <v>0</v>
      </c>
      <c r="AI873" s="72">
        <v>0</v>
      </c>
      <c r="AJ873" s="76">
        <v>0</v>
      </c>
      <c r="AK873" s="72" t="s">
        <v>73</v>
      </c>
      <c r="AL873" s="80" t="s">
        <v>73</v>
      </c>
      <c r="AM873" s="72">
        <v>0</v>
      </c>
      <c r="AN873" s="80" t="s">
        <v>73</v>
      </c>
      <c r="AO873" s="80" t="s">
        <v>73</v>
      </c>
      <c r="AP873" s="80" t="s">
        <v>73</v>
      </c>
      <c r="AQ873" s="102">
        <f t="shared" si="80"/>
        <v>0</v>
      </c>
      <c r="AR873" s="102">
        <f t="shared" si="81"/>
        <v>9941400</v>
      </c>
      <c r="AS873" s="72" t="s">
        <v>319</v>
      </c>
      <c r="AT873" s="76">
        <v>0</v>
      </c>
      <c r="AU873" s="72" t="s">
        <v>319</v>
      </c>
      <c r="AV873" s="76">
        <v>0</v>
      </c>
      <c r="AW873" s="81" t="s">
        <v>73</v>
      </c>
      <c r="AX873" s="82">
        <v>0</v>
      </c>
      <c r="AY873" s="143">
        <f t="shared" si="82"/>
        <v>9941400</v>
      </c>
      <c r="AZ873" s="84">
        <f t="shared" si="83"/>
        <v>0</v>
      </c>
      <c r="BA873" s="85">
        <v>0</v>
      </c>
      <c r="BB873" s="81" t="s">
        <v>73</v>
      </c>
      <c r="BC873" s="72" t="s">
        <v>123</v>
      </c>
      <c r="BD873" s="289" t="s">
        <v>4661</v>
      </c>
      <c r="BE873" s="71" t="s">
        <v>65</v>
      </c>
      <c r="BF873" s="71" t="s">
        <v>65</v>
      </c>
    </row>
    <row r="874" spans="2:58" x14ac:dyDescent="0.25">
      <c r="B874" s="71">
        <v>2025</v>
      </c>
      <c r="C874" s="71">
        <v>891780111</v>
      </c>
      <c r="D874" s="71" t="s">
        <v>63</v>
      </c>
      <c r="E874" s="102" t="s">
        <v>4660</v>
      </c>
      <c r="F874" s="72" t="s">
        <v>4659</v>
      </c>
      <c r="G874" s="72">
        <v>0</v>
      </c>
      <c r="H874" s="72" t="s">
        <v>71</v>
      </c>
      <c r="I874" s="72" t="s">
        <v>2884</v>
      </c>
      <c r="J874" s="104" t="s">
        <v>81</v>
      </c>
      <c r="K874" s="75" t="s">
        <v>2895</v>
      </c>
      <c r="L874" s="76">
        <v>9941400</v>
      </c>
      <c r="M874" s="72" t="s">
        <v>66</v>
      </c>
      <c r="N874" s="75" t="s">
        <v>4658</v>
      </c>
      <c r="O874" s="75">
        <v>73376860</v>
      </c>
      <c r="P874" s="75">
        <v>1707</v>
      </c>
      <c r="Q874" s="78">
        <v>45870</v>
      </c>
      <c r="R874" s="75">
        <v>7490134800</v>
      </c>
      <c r="S874" s="78">
        <v>45889</v>
      </c>
      <c r="T874" s="76">
        <v>9941400</v>
      </c>
      <c r="U874" s="76">
        <v>28483</v>
      </c>
      <c r="V874" s="72" t="s">
        <v>65</v>
      </c>
      <c r="W874" s="76">
        <v>1082939683</v>
      </c>
      <c r="X874" s="104" t="s">
        <v>2881</v>
      </c>
      <c r="Y874" s="78">
        <v>45889</v>
      </c>
      <c r="Z874" s="78">
        <v>45889</v>
      </c>
      <c r="AA874" s="78" t="s">
        <v>73</v>
      </c>
      <c r="AB874" s="78">
        <v>45991</v>
      </c>
      <c r="AC874" s="102">
        <f t="shared" si="78"/>
        <v>102</v>
      </c>
      <c r="AD874" s="72">
        <v>0</v>
      </c>
      <c r="AE874" s="76">
        <v>0</v>
      </c>
      <c r="AF874" s="72">
        <v>0</v>
      </c>
      <c r="AG874" s="79" t="s">
        <v>73</v>
      </c>
      <c r="AH874" s="102">
        <f t="shared" si="79"/>
        <v>0</v>
      </c>
      <c r="AI874" s="72">
        <v>0</v>
      </c>
      <c r="AJ874" s="76">
        <v>0</v>
      </c>
      <c r="AK874" s="72" t="s">
        <v>73</v>
      </c>
      <c r="AL874" s="80" t="s">
        <v>73</v>
      </c>
      <c r="AM874" s="72">
        <v>0</v>
      </c>
      <c r="AN874" s="80" t="s">
        <v>73</v>
      </c>
      <c r="AO874" s="80" t="s">
        <v>73</v>
      </c>
      <c r="AP874" s="80" t="s">
        <v>73</v>
      </c>
      <c r="AQ874" s="102">
        <f t="shared" si="80"/>
        <v>0</v>
      </c>
      <c r="AR874" s="102">
        <f t="shared" si="81"/>
        <v>9941400</v>
      </c>
      <c r="AS874" s="72" t="s">
        <v>319</v>
      </c>
      <c r="AT874" s="76">
        <v>0</v>
      </c>
      <c r="AU874" s="72" t="s">
        <v>319</v>
      </c>
      <c r="AV874" s="76">
        <v>0</v>
      </c>
      <c r="AW874" s="81" t="s">
        <v>73</v>
      </c>
      <c r="AX874" s="82">
        <v>0</v>
      </c>
      <c r="AY874" s="143">
        <f t="shared" si="82"/>
        <v>9941400</v>
      </c>
      <c r="AZ874" s="84">
        <f t="shared" si="83"/>
        <v>0</v>
      </c>
      <c r="BA874" s="85">
        <v>0</v>
      </c>
      <c r="BB874" s="81" t="s">
        <v>73</v>
      </c>
      <c r="BC874" s="72" t="s">
        <v>123</v>
      </c>
      <c r="BD874" s="289" t="s">
        <v>4657</v>
      </c>
      <c r="BE874" s="71" t="s">
        <v>65</v>
      </c>
      <c r="BF874" s="71" t="s">
        <v>65</v>
      </c>
    </row>
    <row r="875" spans="2:58" x14ac:dyDescent="0.25">
      <c r="B875" s="71">
        <v>2025</v>
      </c>
      <c r="C875" s="71">
        <v>891780111</v>
      </c>
      <c r="D875" s="71" t="s">
        <v>63</v>
      </c>
      <c r="E875" s="102" t="s">
        <v>4656</v>
      </c>
      <c r="F875" s="72" t="s">
        <v>4655</v>
      </c>
      <c r="G875" s="72">
        <v>0</v>
      </c>
      <c r="H875" s="72" t="s">
        <v>71</v>
      </c>
      <c r="I875" s="72" t="s">
        <v>2884</v>
      </c>
      <c r="J875" s="104" t="s">
        <v>81</v>
      </c>
      <c r="K875" s="75" t="s">
        <v>4650</v>
      </c>
      <c r="L875" s="76">
        <v>9941400</v>
      </c>
      <c r="M875" s="72" t="s">
        <v>66</v>
      </c>
      <c r="N875" s="75" t="s">
        <v>4654</v>
      </c>
      <c r="O875" s="75">
        <v>1042997078</v>
      </c>
      <c r="P875" s="75">
        <v>1707</v>
      </c>
      <c r="Q875" s="78">
        <v>45870</v>
      </c>
      <c r="R875" s="75">
        <v>7490134800</v>
      </c>
      <c r="S875" s="78">
        <v>45889</v>
      </c>
      <c r="T875" s="76">
        <v>9941400</v>
      </c>
      <c r="U875" s="76">
        <v>28462</v>
      </c>
      <c r="V875" s="72" t="s">
        <v>65</v>
      </c>
      <c r="W875" s="76">
        <v>1082939683</v>
      </c>
      <c r="X875" s="104" t="s">
        <v>2881</v>
      </c>
      <c r="Y875" s="78">
        <v>45889</v>
      </c>
      <c r="Z875" s="78">
        <v>45889</v>
      </c>
      <c r="AA875" s="78" t="s">
        <v>73</v>
      </c>
      <c r="AB875" s="78">
        <v>45991</v>
      </c>
      <c r="AC875" s="102">
        <f t="shared" si="78"/>
        <v>102</v>
      </c>
      <c r="AD875" s="72">
        <v>0</v>
      </c>
      <c r="AE875" s="76">
        <v>0</v>
      </c>
      <c r="AF875" s="72">
        <v>0</v>
      </c>
      <c r="AG875" s="79" t="s">
        <v>73</v>
      </c>
      <c r="AH875" s="102">
        <f t="shared" si="79"/>
        <v>0</v>
      </c>
      <c r="AI875" s="72">
        <v>0</v>
      </c>
      <c r="AJ875" s="76">
        <v>0</v>
      </c>
      <c r="AK875" s="72" t="s">
        <v>73</v>
      </c>
      <c r="AL875" s="80" t="s">
        <v>73</v>
      </c>
      <c r="AM875" s="72">
        <v>0</v>
      </c>
      <c r="AN875" s="80" t="s">
        <v>73</v>
      </c>
      <c r="AO875" s="80" t="s">
        <v>73</v>
      </c>
      <c r="AP875" s="80" t="s">
        <v>73</v>
      </c>
      <c r="AQ875" s="102">
        <f t="shared" si="80"/>
        <v>0</v>
      </c>
      <c r="AR875" s="102">
        <f t="shared" si="81"/>
        <v>9941400</v>
      </c>
      <c r="AS875" s="72" t="s">
        <v>319</v>
      </c>
      <c r="AT875" s="76">
        <v>0</v>
      </c>
      <c r="AU875" s="72" t="s">
        <v>319</v>
      </c>
      <c r="AV875" s="76">
        <v>0</v>
      </c>
      <c r="AW875" s="81" t="s">
        <v>73</v>
      </c>
      <c r="AX875" s="82">
        <v>0</v>
      </c>
      <c r="AY875" s="143">
        <f t="shared" si="82"/>
        <v>9941400</v>
      </c>
      <c r="AZ875" s="84">
        <f t="shared" si="83"/>
        <v>0</v>
      </c>
      <c r="BA875" s="85">
        <v>0</v>
      </c>
      <c r="BB875" s="81" t="s">
        <v>73</v>
      </c>
      <c r="BC875" s="72" t="s">
        <v>123</v>
      </c>
      <c r="BD875" s="289" t="s">
        <v>4653</v>
      </c>
      <c r="BE875" s="71" t="s">
        <v>65</v>
      </c>
      <c r="BF875" s="71" t="s">
        <v>65</v>
      </c>
    </row>
    <row r="876" spans="2:58" x14ac:dyDescent="0.25">
      <c r="B876" s="71">
        <v>2025</v>
      </c>
      <c r="C876" s="71">
        <v>891780111</v>
      </c>
      <c r="D876" s="71" t="s">
        <v>63</v>
      </c>
      <c r="E876" s="102" t="s">
        <v>4652</v>
      </c>
      <c r="F876" s="72" t="s">
        <v>4651</v>
      </c>
      <c r="G876" s="72">
        <v>0</v>
      </c>
      <c r="H876" s="72" t="s">
        <v>71</v>
      </c>
      <c r="I876" s="72" t="s">
        <v>2884</v>
      </c>
      <c r="J876" s="104" t="s">
        <v>81</v>
      </c>
      <c r="K876" s="75" t="s">
        <v>4650</v>
      </c>
      <c r="L876" s="76">
        <v>9941400</v>
      </c>
      <c r="M876" s="72" t="s">
        <v>66</v>
      </c>
      <c r="N876" s="75" t="s">
        <v>4649</v>
      </c>
      <c r="O876" s="75">
        <v>72279327</v>
      </c>
      <c r="P876" s="75">
        <v>1707</v>
      </c>
      <c r="Q876" s="78">
        <v>45870</v>
      </c>
      <c r="R876" s="75">
        <v>7490134800</v>
      </c>
      <c r="S876" s="78">
        <v>45889</v>
      </c>
      <c r="T876" s="76">
        <v>9941400</v>
      </c>
      <c r="U876" s="76">
        <v>28461</v>
      </c>
      <c r="V876" s="72" t="s">
        <v>65</v>
      </c>
      <c r="W876" s="76">
        <v>1082939683</v>
      </c>
      <c r="X876" s="104" t="s">
        <v>2881</v>
      </c>
      <c r="Y876" s="78">
        <v>45889</v>
      </c>
      <c r="Z876" s="78">
        <v>45889</v>
      </c>
      <c r="AA876" s="78" t="s">
        <v>73</v>
      </c>
      <c r="AB876" s="78">
        <v>45991</v>
      </c>
      <c r="AC876" s="102">
        <f t="shared" si="78"/>
        <v>102</v>
      </c>
      <c r="AD876" s="72">
        <v>0</v>
      </c>
      <c r="AE876" s="76">
        <v>0</v>
      </c>
      <c r="AF876" s="72">
        <v>0</v>
      </c>
      <c r="AG876" s="79" t="s">
        <v>73</v>
      </c>
      <c r="AH876" s="102">
        <f t="shared" si="79"/>
        <v>0</v>
      </c>
      <c r="AI876" s="72">
        <v>0</v>
      </c>
      <c r="AJ876" s="76">
        <v>0</v>
      </c>
      <c r="AK876" s="72" t="s">
        <v>73</v>
      </c>
      <c r="AL876" s="80" t="s">
        <v>73</v>
      </c>
      <c r="AM876" s="72">
        <v>0</v>
      </c>
      <c r="AN876" s="80" t="s">
        <v>73</v>
      </c>
      <c r="AO876" s="80" t="s">
        <v>73</v>
      </c>
      <c r="AP876" s="80" t="s">
        <v>73</v>
      </c>
      <c r="AQ876" s="102">
        <f t="shared" si="80"/>
        <v>0</v>
      </c>
      <c r="AR876" s="102">
        <f t="shared" si="81"/>
        <v>9941400</v>
      </c>
      <c r="AS876" s="72" t="s">
        <v>319</v>
      </c>
      <c r="AT876" s="76">
        <v>0</v>
      </c>
      <c r="AU876" s="72" t="s">
        <v>319</v>
      </c>
      <c r="AV876" s="76">
        <v>0</v>
      </c>
      <c r="AW876" s="81" t="s">
        <v>73</v>
      </c>
      <c r="AX876" s="82">
        <v>0</v>
      </c>
      <c r="AY876" s="143">
        <f t="shared" si="82"/>
        <v>9941400</v>
      </c>
      <c r="AZ876" s="84">
        <f t="shared" si="83"/>
        <v>0</v>
      </c>
      <c r="BA876" s="85">
        <v>0</v>
      </c>
      <c r="BB876" s="81" t="s">
        <v>73</v>
      </c>
      <c r="BC876" s="72" t="s">
        <v>123</v>
      </c>
      <c r="BD876" s="289" t="s">
        <v>4648</v>
      </c>
      <c r="BE876" s="71" t="s">
        <v>65</v>
      </c>
      <c r="BF876" s="71" t="s">
        <v>65</v>
      </c>
    </row>
    <row r="877" spans="2:58" x14ac:dyDescent="0.25">
      <c r="B877" s="71">
        <v>2025</v>
      </c>
      <c r="C877" s="71">
        <v>891780111</v>
      </c>
      <c r="D877" s="71" t="s">
        <v>63</v>
      </c>
      <c r="E877" s="102" t="s">
        <v>4647</v>
      </c>
      <c r="F877" s="72" t="s">
        <v>4646</v>
      </c>
      <c r="G877" s="72">
        <v>0</v>
      </c>
      <c r="H877" s="72" t="s">
        <v>71</v>
      </c>
      <c r="I877" s="72" t="s">
        <v>2884</v>
      </c>
      <c r="J877" s="104" t="s">
        <v>81</v>
      </c>
      <c r="K877" s="75" t="s">
        <v>3842</v>
      </c>
      <c r="L877" s="76">
        <v>9941400</v>
      </c>
      <c r="M877" s="72" t="s">
        <v>66</v>
      </c>
      <c r="N877" s="75" t="s">
        <v>4645</v>
      </c>
      <c r="O877" s="75">
        <v>73125539</v>
      </c>
      <c r="P877" s="75">
        <v>1707</v>
      </c>
      <c r="Q877" s="78">
        <v>45870</v>
      </c>
      <c r="R877" s="75">
        <v>7490134800</v>
      </c>
      <c r="S877" s="78">
        <v>45889</v>
      </c>
      <c r="T877" s="76">
        <v>9941400</v>
      </c>
      <c r="U877" s="76">
        <v>28460</v>
      </c>
      <c r="V877" s="72" t="s">
        <v>65</v>
      </c>
      <c r="W877" s="76">
        <v>1082939683</v>
      </c>
      <c r="X877" s="104" t="s">
        <v>2881</v>
      </c>
      <c r="Y877" s="78">
        <v>45889</v>
      </c>
      <c r="Z877" s="78">
        <v>45889</v>
      </c>
      <c r="AA877" s="78" t="s">
        <v>73</v>
      </c>
      <c r="AB877" s="78">
        <v>45991</v>
      </c>
      <c r="AC877" s="102">
        <f t="shared" si="78"/>
        <v>102</v>
      </c>
      <c r="AD877" s="72">
        <v>0</v>
      </c>
      <c r="AE877" s="76">
        <v>0</v>
      </c>
      <c r="AF877" s="72">
        <v>0</v>
      </c>
      <c r="AG877" s="79" t="s">
        <v>73</v>
      </c>
      <c r="AH877" s="102">
        <f t="shared" si="79"/>
        <v>0</v>
      </c>
      <c r="AI877" s="72">
        <v>0</v>
      </c>
      <c r="AJ877" s="76">
        <v>0</v>
      </c>
      <c r="AK877" s="72" t="s">
        <v>73</v>
      </c>
      <c r="AL877" s="80" t="s">
        <v>73</v>
      </c>
      <c r="AM877" s="72">
        <v>0</v>
      </c>
      <c r="AN877" s="80" t="s">
        <v>73</v>
      </c>
      <c r="AO877" s="80" t="s">
        <v>73</v>
      </c>
      <c r="AP877" s="80" t="s">
        <v>73</v>
      </c>
      <c r="AQ877" s="102">
        <f t="shared" si="80"/>
        <v>0</v>
      </c>
      <c r="AR877" s="102">
        <f t="shared" si="81"/>
        <v>9941400</v>
      </c>
      <c r="AS877" s="72" t="s">
        <v>319</v>
      </c>
      <c r="AT877" s="76">
        <v>0</v>
      </c>
      <c r="AU877" s="72" t="s">
        <v>319</v>
      </c>
      <c r="AV877" s="76">
        <v>0</v>
      </c>
      <c r="AW877" s="81" t="s">
        <v>73</v>
      </c>
      <c r="AX877" s="82">
        <v>0</v>
      </c>
      <c r="AY877" s="143">
        <f t="shared" si="82"/>
        <v>9941400</v>
      </c>
      <c r="AZ877" s="84">
        <f t="shared" si="83"/>
        <v>0</v>
      </c>
      <c r="BA877" s="85">
        <v>0</v>
      </c>
      <c r="BB877" s="81" t="s">
        <v>73</v>
      </c>
      <c r="BC877" s="72" t="s">
        <v>123</v>
      </c>
      <c r="BD877" s="289" t="s">
        <v>4644</v>
      </c>
      <c r="BE877" s="71" t="s">
        <v>65</v>
      </c>
      <c r="BF877" s="71" t="s">
        <v>65</v>
      </c>
    </row>
    <row r="878" spans="2:58" x14ac:dyDescent="0.25">
      <c r="B878" s="71">
        <v>2025</v>
      </c>
      <c r="C878" s="71">
        <v>891780111</v>
      </c>
      <c r="D878" s="71" t="s">
        <v>63</v>
      </c>
      <c r="E878" s="102" t="s">
        <v>4643</v>
      </c>
      <c r="F878" s="72" t="s">
        <v>4642</v>
      </c>
      <c r="G878" s="72">
        <v>0</v>
      </c>
      <c r="H878" s="72" t="s">
        <v>71</v>
      </c>
      <c r="I878" s="72" t="s">
        <v>2884</v>
      </c>
      <c r="J878" s="104" t="s">
        <v>81</v>
      </c>
      <c r="K878" s="75" t="s">
        <v>3913</v>
      </c>
      <c r="L878" s="76">
        <v>9941400</v>
      </c>
      <c r="M878" s="72" t="s">
        <v>66</v>
      </c>
      <c r="N878" s="75" t="s">
        <v>4641</v>
      </c>
      <c r="O878" s="75">
        <v>3742766</v>
      </c>
      <c r="P878" s="75">
        <v>1707</v>
      </c>
      <c r="Q878" s="78">
        <v>45870</v>
      </c>
      <c r="R878" s="75">
        <v>7490134800</v>
      </c>
      <c r="S878" s="78">
        <v>45889</v>
      </c>
      <c r="T878" s="76">
        <v>9941400</v>
      </c>
      <c r="U878" s="76">
        <v>28482</v>
      </c>
      <c r="V878" s="72" t="s">
        <v>65</v>
      </c>
      <c r="W878" s="76">
        <v>1082939683</v>
      </c>
      <c r="X878" s="104" t="s">
        <v>2881</v>
      </c>
      <c r="Y878" s="78">
        <v>45889</v>
      </c>
      <c r="Z878" s="78">
        <v>45889</v>
      </c>
      <c r="AA878" s="78" t="s">
        <v>73</v>
      </c>
      <c r="AB878" s="78">
        <v>45991</v>
      </c>
      <c r="AC878" s="102">
        <f t="shared" si="78"/>
        <v>102</v>
      </c>
      <c r="AD878" s="72">
        <v>0</v>
      </c>
      <c r="AE878" s="76">
        <v>0</v>
      </c>
      <c r="AF878" s="72">
        <v>0</v>
      </c>
      <c r="AG878" s="79" t="s">
        <v>73</v>
      </c>
      <c r="AH878" s="102">
        <f t="shared" si="79"/>
        <v>0</v>
      </c>
      <c r="AI878" s="72">
        <v>0</v>
      </c>
      <c r="AJ878" s="76">
        <v>0</v>
      </c>
      <c r="AK878" s="72" t="s">
        <v>73</v>
      </c>
      <c r="AL878" s="80" t="s">
        <v>73</v>
      </c>
      <c r="AM878" s="72">
        <v>0</v>
      </c>
      <c r="AN878" s="80" t="s">
        <v>73</v>
      </c>
      <c r="AO878" s="80" t="s">
        <v>73</v>
      </c>
      <c r="AP878" s="80" t="s">
        <v>73</v>
      </c>
      <c r="AQ878" s="102">
        <f t="shared" si="80"/>
        <v>0</v>
      </c>
      <c r="AR878" s="102">
        <f t="shared" si="81"/>
        <v>9941400</v>
      </c>
      <c r="AS878" s="72" t="s">
        <v>319</v>
      </c>
      <c r="AT878" s="76">
        <v>0</v>
      </c>
      <c r="AU878" s="72" t="s">
        <v>319</v>
      </c>
      <c r="AV878" s="76">
        <v>0</v>
      </c>
      <c r="AW878" s="81" t="s">
        <v>73</v>
      </c>
      <c r="AX878" s="82">
        <v>0</v>
      </c>
      <c r="AY878" s="143">
        <f t="shared" si="82"/>
        <v>9941400</v>
      </c>
      <c r="AZ878" s="84">
        <f t="shared" si="83"/>
        <v>0</v>
      </c>
      <c r="BA878" s="85">
        <v>0</v>
      </c>
      <c r="BB878" s="81" t="s">
        <v>73</v>
      </c>
      <c r="BC878" s="72" t="s">
        <v>123</v>
      </c>
      <c r="BD878" s="289" t="s">
        <v>4640</v>
      </c>
      <c r="BE878" s="71" t="s">
        <v>65</v>
      </c>
      <c r="BF878" s="71" t="s">
        <v>65</v>
      </c>
    </row>
    <row r="879" spans="2:58" x14ac:dyDescent="0.25">
      <c r="B879" s="71">
        <v>2025</v>
      </c>
      <c r="C879" s="71">
        <v>891780111</v>
      </c>
      <c r="D879" s="71" t="s">
        <v>63</v>
      </c>
      <c r="E879" s="102" t="s">
        <v>4639</v>
      </c>
      <c r="F879" s="72" t="s">
        <v>4638</v>
      </c>
      <c r="G879" s="72">
        <v>0</v>
      </c>
      <c r="H879" s="72" t="s">
        <v>71</v>
      </c>
      <c r="I879" s="72" t="s">
        <v>2884</v>
      </c>
      <c r="J879" s="104" t="s">
        <v>81</v>
      </c>
      <c r="K879" s="75" t="s">
        <v>3913</v>
      </c>
      <c r="L879" s="76">
        <v>9941400</v>
      </c>
      <c r="M879" s="72" t="s">
        <v>66</v>
      </c>
      <c r="N879" s="75" t="s">
        <v>4637</v>
      </c>
      <c r="O879" s="75">
        <v>85168462</v>
      </c>
      <c r="P879" s="75">
        <v>1707</v>
      </c>
      <c r="Q879" s="78">
        <v>45870</v>
      </c>
      <c r="R879" s="75">
        <v>7490134800</v>
      </c>
      <c r="S879" s="78">
        <v>45889</v>
      </c>
      <c r="T879" s="76">
        <v>9941400</v>
      </c>
      <c r="U879" s="76">
        <v>28481</v>
      </c>
      <c r="V879" s="72" t="s">
        <v>65</v>
      </c>
      <c r="W879" s="76">
        <v>1082939683</v>
      </c>
      <c r="X879" s="104" t="s">
        <v>2881</v>
      </c>
      <c r="Y879" s="78">
        <v>45889</v>
      </c>
      <c r="Z879" s="78">
        <v>45889</v>
      </c>
      <c r="AA879" s="78" t="s">
        <v>73</v>
      </c>
      <c r="AB879" s="78">
        <v>45991</v>
      </c>
      <c r="AC879" s="102">
        <f t="shared" si="78"/>
        <v>102</v>
      </c>
      <c r="AD879" s="72">
        <v>0</v>
      </c>
      <c r="AE879" s="76">
        <v>0</v>
      </c>
      <c r="AF879" s="72">
        <v>0</v>
      </c>
      <c r="AG879" s="79" t="s">
        <v>73</v>
      </c>
      <c r="AH879" s="102">
        <f t="shared" si="79"/>
        <v>0</v>
      </c>
      <c r="AI879" s="72">
        <v>0</v>
      </c>
      <c r="AJ879" s="76">
        <v>0</v>
      </c>
      <c r="AK879" s="72" t="s">
        <v>73</v>
      </c>
      <c r="AL879" s="80" t="s">
        <v>73</v>
      </c>
      <c r="AM879" s="72">
        <v>0</v>
      </c>
      <c r="AN879" s="80" t="s">
        <v>73</v>
      </c>
      <c r="AO879" s="80" t="s">
        <v>73</v>
      </c>
      <c r="AP879" s="80" t="s">
        <v>73</v>
      </c>
      <c r="AQ879" s="102">
        <f t="shared" si="80"/>
        <v>0</v>
      </c>
      <c r="AR879" s="102">
        <f t="shared" si="81"/>
        <v>9941400</v>
      </c>
      <c r="AS879" s="72" t="s">
        <v>319</v>
      </c>
      <c r="AT879" s="76">
        <v>0</v>
      </c>
      <c r="AU879" s="72" t="s">
        <v>319</v>
      </c>
      <c r="AV879" s="76">
        <v>0</v>
      </c>
      <c r="AW879" s="81" t="s">
        <v>73</v>
      </c>
      <c r="AX879" s="82">
        <v>0</v>
      </c>
      <c r="AY879" s="143">
        <f t="shared" si="82"/>
        <v>9941400</v>
      </c>
      <c r="AZ879" s="84">
        <f t="shared" si="83"/>
        <v>0</v>
      </c>
      <c r="BA879" s="85">
        <v>0</v>
      </c>
      <c r="BB879" s="81" t="s">
        <v>73</v>
      </c>
      <c r="BC879" s="72" t="s">
        <v>123</v>
      </c>
      <c r="BD879" s="289" t="s">
        <v>4636</v>
      </c>
      <c r="BE879" s="71" t="s">
        <v>65</v>
      </c>
      <c r="BF879" s="71" t="s">
        <v>65</v>
      </c>
    </row>
    <row r="880" spans="2:58" x14ac:dyDescent="0.25">
      <c r="B880" s="71">
        <v>2025</v>
      </c>
      <c r="C880" s="71">
        <v>891780111</v>
      </c>
      <c r="D880" s="71" t="s">
        <v>63</v>
      </c>
      <c r="E880" s="102" t="s">
        <v>4635</v>
      </c>
      <c r="F880" s="72" t="s">
        <v>4634</v>
      </c>
      <c r="G880" s="72">
        <v>0</v>
      </c>
      <c r="H880" s="72" t="s">
        <v>71</v>
      </c>
      <c r="I880" s="72" t="s">
        <v>2884</v>
      </c>
      <c r="J880" s="104" t="s">
        <v>81</v>
      </c>
      <c r="K880" s="75" t="s">
        <v>3913</v>
      </c>
      <c r="L880" s="76">
        <v>9941400</v>
      </c>
      <c r="M880" s="72" t="s">
        <v>66</v>
      </c>
      <c r="N880" s="75" t="s">
        <v>4633</v>
      </c>
      <c r="O880" s="75">
        <v>1002070164</v>
      </c>
      <c r="P880" s="75">
        <v>1707</v>
      </c>
      <c r="Q880" s="78">
        <v>45870</v>
      </c>
      <c r="R880" s="75">
        <v>7490134800</v>
      </c>
      <c r="S880" s="78">
        <v>45889</v>
      </c>
      <c r="T880" s="76">
        <v>9941400</v>
      </c>
      <c r="U880" s="76">
        <v>28480</v>
      </c>
      <c r="V880" s="72" t="s">
        <v>65</v>
      </c>
      <c r="W880" s="76">
        <v>1082939683</v>
      </c>
      <c r="X880" s="104" t="s">
        <v>2881</v>
      </c>
      <c r="Y880" s="78">
        <v>45889</v>
      </c>
      <c r="Z880" s="78">
        <v>45889</v>
      </c>
      <c r="AA880" s="78" t="s">
        <v>73</v>
      </c>
      <c r="AB880" s="78">
        <v>45991</v>
      </c>
      <c r="AC880" s="102">
        <f t="shared" si="78"/>
        <v>102</v>
      </c>
      <c r="AD880" s="72">
        <v>0</v>
      </c>
      <c r="AE880" s="76">
        <v>0</v>
      </c>
      <c r="AF880" s="72">
        <v>0</v>
      </c>
      <c r="AG880" s="79" t="s">
        <v>73</v>
      </c>
      <c r="AH880" s="102">
        <f t="shared" si="79"/>
        <v>0</v>
      </c>
      <c r="AI880" s="72">
        <v>0</v>
      </c>
      <c r="AJ880" s="76">
        <v>0</v>
      </c>
      <c r="AK880" s="72" t="s">
        <v>73</v>
      </c>
      <c r="AL880" s="80" t="s">
        <v>73</v>
      </c>
      <c r="AM880" s="72">
        <v>0</v>
      </c>
      <c r="AN880" s="80" t="s">
        <v>73</v>
      </c>
      <c r="AO880" s="80" t="s">
        <v>73</v>
      </c>
      <c r="AP880" s="80" t="s">
        <v>73</v>
      </c>
      <c r="AQ880" s="102">
        <f t="shared" si="80"/>
        <v>0</v>
      </c>
      <c r="AR880" s="102">
        <f t="shared" si="81"/>
        <v>9941400</v>
      </c>
      <c r="AS880" s="72" t="s">
        <v>319</v>
      </c>
      <c r="AT880" s="76">
        <v>0</v>
      </c>
      <c r="AU880" s="72" t="s">
        <v>319</v>
      </c>
      <c r="AV880" s="76">
        <v>0</v>
      </c>
      <c r="AW880" s="81" t="s">
        <v>73</v>
      </c>
      <c r="AX880" s="82">
        <v>0</v>
      </c>
      <c r="AY880" s="143">
        <f t="shared" si="82"/>
        <v>9941400</v>
      </c>
      <c r="AZ880" s="84">
        <f t="shared" si="83"/>
        <v>0</v>
      </c>
      <c r="BA880" s="85">
        <v>0</v>
      </c>
      <c r="BB880" s="81" t="s">
        <v>73</v>
      </c>
      <c r="BC880" s="72" t="s">
        <v>123</v>
      </c>
      <c r="BD880" s="289" t="s">
        <v>4632</v>
      </c>
      <c r="BE880" s="71" t="s">
        <v>65</v>
      </c>
      <c r="BF880" s="71" t="s">
        <v>65</v>
      </c>
    </row>
    <row r="881" spans="2:58" x14ac:dyDescent="0.25">
      <c r="B881" s="71">
        <v>2025</v>
      </c>
      <c r="C881" s="71">
        <v>891780111</v>
      </c>
      <c r="D881" s="71" t="s">
        <v>63</v>
      </c>
      <c r="E881" s="102" t="s">
        <v>4631</v>
      </c>
      <c r="F881" s="72" t="s">
        <v>4630</v>
      </c>
      <c r="G881" s="72">
        <v>0</v>
      </c>
      <c r="H881" s="72" t="s">
        <v>71</v>
      </c>
      <c r="I881" s="72" t="s">
        <v>2884</v>
      </c>
      <c r="J881" s="104" t="s">
        <v>81</v>
      </c>
      <c r="K881" s="75" t="s">
        <v>3414</v>
      </c>
      <c r="L881" s="76">
        <v>9941400</v>
      </c>
      <c r="M881" s="72" t="s">
        <v>66</v>
      </c>
      <c r="N881" s="75" t="s">
        <v>4629</v>
      </c>
      <c r="O881" s="75">
        <v>1007162924</v>
      </c>
      <c r="P881" s="75">
        <v>1707</v>
      </c>
      <c r="Q881" s="78">
        <v>45870</v>
      </c>
      <c r="R881" s="75">
        <v>7490134800</v>
      </c>
      <c r="S881" s="78">
        <v>45889</v>
      </c>
      <c r="T881" s="76">
        <v>9941400</v>
      </c>
      <c r="U881" s="76">
        <v>28459</v>
      </c>
      <c r="V881" s="72" t="s">
        <v>65</v>
      </c>
      <c r="W881" s="76">
        <v>1082939683</v>
      </c>
      <c r="X881" s="104" t="s">
        <v>2881</v>
      </c>
      <c r="Y881" s="78">
        <v>45889</v>
      </c>
      <c r="Z881" s="78">
        <v>45889</v>
      </c>
      <c r="AA881" s="78" t="s">
        <v>73</v>
      </c>
      <c r="AB881" s="78">
        <v>45991</v>
      </c>
      <c r="AC881" s="102">
        <f t="shared" si="78"/>
        <v>102</v>
      </c>
      <c r="AD881" s="72">
        <v>0</v>
      </c>
      <c r="AE881" s="76">
        <v>0</v>
      </c>
      <c r="AF881" s="72">
        <v>0</v>
      </c>
      <c r="AG881" s="79" t="s">
        <v>73</v>
      </c>
      <c r="AH881" s="102">
        <f t="shared" si="79"/>
        <v>0</v>
      </c>
      <c r="AI881" s="72">
        <v>0</v>
      </c>
      <c r="AJ881" s="76">
        <v>0</v>
      </c>
      <c r="AK881" s="72" t="s">
        <v>73</v>
      </c>
      <c r="AL881" s="80" t="s">
        <v>73</v>
      </c>
      <c r="AM881" s="72">
        <v>0</v>
      </c>
      <c r="AN881" s="80" t="s">
        <v>73</v>
      </c>
      <c r="AO881" s="80" t="s">
        <v>73</v>
      </c>
      <c r="AP881" s="80" t="s">
        <v>73</v>
      </c>
      <c r="AQ881" s="102">
        <f t="shared" si="80"/>
        <v>0</v>
      </c>
      <c r="AR881" s="102">
        <f t="shared" si="81"/>
        <v>9941400</v>
      </c>
      <c r="AS881" s="72" t="s">
        <v>319</v>
      </c>
      <c r="AT881" s="76">
        <v>0</v>
      </c>
      <c r="AU881" s="72" t="s">
        <v>319</v>
      </c>
      <c r="AV881" s="76">
        <v>0</v>
      </c>
      <c r="AW881" s="81" t="s">
        <v>73</v>
      </c>
      <c r="AX881" s="82">
        <v>0</v>
      </c>
      <c r="AY881" s="143">
        <f t="shared" si="82"/>
        <v>9941400</v>
      </c>
      <c r="AZ881" s="84">
        <f t="shared" si="83"/>
        <v>0</v>
      </c>
      <c r="BA881" s="85">
        <v>0</v>
      </c>
      <c r="BB881" s="81" t="s">
        <v>73</v>
      </c>
      <c r="BC881" s="72" t="s">
        <v>123</v>
      </c>
      <c r="BD881" s="289" t="s">
        <v>4628</v>
      </c>
      <c r="BE881" s="71" t="s">
        <v>65</v>
      </c>
      <c r="BF881" s="71" t="s">
        <v>65</v>
      </c>
    </row>
    <row r="882" spans="2:58" x14ac:dyDescent="0.25">
      <c r="B882" s="71">
        <v>2025</v>
      </c>
      <c r="C882" s="71">
        <v>891780111</v>
      </c>
      <c r="D882" s="71" t="s">
        <v>63</v>
      </c>
      <c r="E882" s="102" t="s">
        <v>4627</v>
      </c>
      <c r="F882" s="72" t="s">
        <v>4626</v>
      </c>
      <c r="G882" s="72">
        <v>0</v>
      </c>
      <c r="H882" s="72" t="s">
        <v>71</v>
      </c>
      <c r="I882" s="72" t="s">
        <v>2884</v>
      </c>
      <c r="J882" s="104" t="s">
        <v>81</v>
      </c>
      <c r="K882" s="75" t="s">
        <v>2895</v>
      </c>
      <c r="L882" s="76">
        <v>9941400</v>
      </c>
      <c r="M882" s="72" t="s">
        <v>66</v>
      </c>
      <c r="N882" s="75" t="s">
        <v>4625</v>
      </c>
      <c r="O882" s="75">
        <v>1030661695</v>
      </c>
      <c r="P882" s="75">
        <v>1707</v>
      </c>
      <c r="Q882" s="78">
        <v>45870</v>
      </c>
      <c r="R882" s="75">
        <v>7490134800</v>
      </c>
      <c r="S882" s="78">
        <v>45889</v>
      </c>
      <c r="T882" s="76">
        <v>9941400</v>
      </c>
      <c r="U882" s="76">
        <v>28479</v>
      </c>
      <c r="V882" s="72" t="s">
        <v>65</v>
      </c>
      <c r="W882" s="76">
        <v>1082939683</v>
      </c>
      <c r="X882" s="104" t="s">
        <v>2881</v>
      </c>
      <c r="Y882" s="78">
        <v>45889</v>
      </c>
      <c r="Z882" s="78">
        <v>45889</v>
      </c>
      <c r="AA882" s="78" t="s">
        <v>73</v>
      </c>
      <c r="AB882" s="78">
        <v>45991</v>
      </c>
      <c r="AC882" s="102">
        <f t="shared" si="78"/>
        <v>102</v>
      </c>
      <c r="AD882" s="72">
        <v>0</v>
      </c>
      <c r="AE882" s="76">
        <v>0</v>
      </c>
      <c r="AF882" s="72">
        <v>0</v>
      </c>
      <c r="AG882" s="79" t="s">
        <v>73</v>
      </c>
      <c r="AH882" s="102">
        <f t="shared" si="79"/>
        <v>0</v>
      </c>
      <c r="AI882" s="72">
        <v>0</v>
      </c>
      <c r="AJ882" s="76">
        <v>0</v>
      </c>
      <c r="AK882" s="72" t="s">
        <v>73</v>
      </c>
      <c r="AL882" s="80" t="s">
        <v>73</v>
      </c>
      <c r="AM882" s="72">
        <v>0</v>
      </c>
      <c r="AN882" s="80" t="s">
        <v>73</v>
      </c>
      <c r="AO882" s="80" t="s">
        <v>73</v>
      </c>
      <c r="AP882" s="80" t="s">
        <v>73</v>
      </c>
      <c r="AQ882" s="102">
        <f t="shared" si="80"/>
        <v>0</v>
      </c>
      <c r="AR882" s="102">
        <f t="shared" si="81"/>
        <v>9941400</v>
      </c>
      <c r="AS882" s="72" t="s">
        <v>319</v>
      </c>
      <c r="AT882" s="76">
        <v>0</v>
      </c>
      <c r="AU882" s="72" t="s">
        <v>319</v>
      </c>
      <c r="AV882" s="76">
        <v>0</v>
      </c>
      <c r="AW882" s="81" t="s">
        <v>73</v>
      </c>
      <c r="AX882" s="82">
        <v>0</v>
      </c>
      <c r="AY882" s="143">
        <f t="shared" si="82"/>
        <v>9941400</v>
      </c>
      <c r="AZ882" s="84">
        <f t="shared" si="83"/>
        <v>0</v>
      </c>
      <c r="BA882" s="85">
        <v>0</v>
      </c>
      <c r="BB882" s="81" t="s">
        <v>73</v>
      </c>
      <c r="BC882" s="72" t="s">
        <v>123</v>
      </c>
      <c r="BD882" s="289" t="s">
        <v>4624</v>
      </c>
      <c r="BE882" s="71" t="s">
        <v>65</v>
      </c>
      <c r="BF882" s="71" t="s">
        <v>65</v>
      </c>
    </row>
    <row r="883" spans="2:58" x14ac:dyDescent="0.25">
      <c r="B883" s="71">
        <v>2025</v>
      </c>
      <c r="C883" s="71">
        <v>891780111</v>
      </c>
      <c r="D883" s="71" t="s">
        <v>63</v>
      </c>
      <c r="E883" s="102" t="s">
        <v>4623</v>
      </c>
      <c r="F883" s="72" t="s">
        <v>4622</v>
      </c>
      <c r="G883" s="72">
        <v>0</v>
      </c>
      <c r="H883" s="72" t="s">
        <v>71</v>
      </c>
      <c r="I883" s="72" t="s">
        <v>2884</v>
      </c>
      <c r="J883" s="104" t="s">
        <v>81</v>
      </c>
      <c r="K883" s="75" t="s">
        <v>3703</v>
      </c>
      <c r="L883" s="76">
        <v>9941400</v>
      </c>
      <c r="M883" s="72" t="s">
        <v>66</v>
      </c>
      <c r="N883" s="75" t="s">
        <v>4621</v>
      </c>
      <c r="O883" s="75">
        <v>73267118</v>
      </c>
      <c r="P883" s="75">
        <v>1707</v>
      </c>
      <c r="Q883" s="78">
        <v>45870</v>
      </c>
      <c r="R883" s="75">
        <v>7490134800</v>
      </c>
      <c r="S883" s="78">
        <v>45889</v>
      </c>
      <c r="T883" s="76">
        <v>9941400</v>
      </c>
      <c r="U883" s="76">
        <v>28478</v>
      </c>
      <c r="V883" s="72" t="s">
        <v>65</v>
      </c>
      <c r="W883" s="76">
        <v>1082939683</v>
      </c>
      <c r="X883" s="104" t="s">
        <v>2881</v>
      </c>
      <c r="Y883" s="78">
        <v>45889</v>
      </c>
      <c r="Z883" s="78">
        <v>45889</v>
      </c>
      <c r="AA883" s="78" t="s">
        <v>73</v>
      </c>
      <c r="AB883" s="78">
        <v>45991</v>
      </c>
      <c r="AC883" s="102">
        <f t="shared" si="78"/>
        <v>102</v>
      </c>
      <c r="AD883" s="72">
        <v>0</v>
      </c>
      <c r="AE883" s="76">
        <v>0</v>
      </c>
      <c r="AF883" s="72">
        <v>0</v>
      </c>
      <c r="AG883" s="79" t="s">
        <v>73</v>
      </c>
      <c r="AH883" s="102">
        <f t="shared" si="79"/>
        <v>0</v>
      </c>
      <c r="AI883" s="72">
        <v>0</v>
      </c>
      <c r="AJ883" s="76">
        <v>0</v>
      </c>
      <c r="AK883" s="72" t="s">
        <v>73</v>
      </c>
      <c r="AL883" s="80" t="s">
        <v>73</v>
      </c>
      <c r="AM883" s="72">
        <v>0</v>
      </c>
      <c r="AN883" s="80" t="s">
        <v>73</v>
      </c>
      <c r="AO883" s="80" t="s">
        <v>73</v>
      </c>
      <c r="AP883" s="80" t="s">
        <v>73</v>
      </c>
      <c r="AQ883" s="102">
        <f t="shared" si="80"/>
        <v>0</v>
      </c>
      <c r="AR883" s="102">
        <f t="shared" si="81"/>
        <v>9941400</v>
      </c>
      <c r="AS883" s="72" t="s">
        <v>319</v>
      </c>
      <c r="AT883" s="76">
        <v>0</v>
      </c>
      <c r="AU883" s="72" t="s">
        <v>319</v>
      </c>
      <c r="AV883" s="76">
        <v>0</v>
      </c>
      <c r="AW883" s="81" t="s">
        <v>73</v>
      </c>
      <c r="AX883" s="82">
        <v>0</v>
      </c>
      <c r="AY883" s="143">
        <f t="shared" si="82"/>
        <v>9941400</v>
      </c>
      <c r="AZ883" s="84">
        <f t="shared" si="83"/>
        <v>0</v>
      </c>
      <c r="BA883" s="85">
        <v>0</v>
      </c>
      <c r="BB883" s="81" t="s">
        <v>73</v>
      </c>
      <c r="BC883" s="72" t="s">
        <v>123</v>
      </c>
      <c r="BD883" s="289" t="s">
        <v>4620</v>
      </c>
      <c r="BE883" s="71" t="s">
        <v>65</v>
      </c>
      <c r="BF883" s="71" t="s">
        <v>65</v>
      </c>
    </row>
    <row r="884" spans="2:58" x14ac:dyDescent="0.25">
      <c r="B884" s="71">
        <v>2025</v>
      </c>
      <c r="C884" s="71">
        <v>891780111</v>
      </c>
      <c r="D884" s="71" t="s">
        <v>63</v>
      </c>
      <c r="E884" s="102" t="s">
        <v>4619</v>
      </c>
      <c r="F884" s="72" t="s">
        <v>4618</v>
      </c>
      <c r="G884" s="72">
        <v>0</v>
      </c>
      <c r="H884" s="72" t="s">
        <v>71</v>
      </c>
      <c r="I884" s="72" t="s">
        <v>2884</v>
      </c>
      <c r="J884" s="104" t="s">
        <v>81</v>
      </c>
      <c r="K884" s="75" t="s">
        <v>4617</v>
      </c>
      <c r="L884" s="76">
        <v>36500000</v>
      </c>
      <c r="M884" s="72" t="s">
        <v>66</v>
      </c>
      <c r="N884" s="75" t="s">
        <v>4616</v>
      </c>
      <c r="O884" s="75">
        <v>22565375</v>
      </c>
      <c r="P884" s="75">
        <v>1507</v>
      </c>
      <c r="Q884" s="78">
        <v>45848</v>
      </c>
      <c r="R884" s="75">
        <v>182500000</v>
      </c>
      <c r="S884" s="78">
        <v>45889</v>
      </c>
      <c r="T884" s="76">
        <v>36500000</v>
      </c>
      <c r="U884" s="76">
        <v>28435</v>
      </c>
      <c r="V884" s="72" t="s">
        <v>65</v>
      </c>
      <c r="W884" s="76">
        <v>85155333</v>
      </c>
      <c r="X884" s="104" t="s">
        <v>2931</v>
      </c>
      <c r="Y884" s="78">
        <v>45889</v>
      </c>
      <c r="Z884" s="78">
        <v>45889</v>
      </c>
      <c r="AA884" s="78" t="s">
        <v>73</v>
      </c>
      <c r="AB884" s="78">
        <v>46011</v>
      </c>
      <c r="AC884" s="102">
        <f t="shared" si="78"/>
        <v>122</v>
      </c>
      <c r="AD884" s="72">
        <v>0</v>
      </c>
      <c r="AE884" s="76">
        <v>0</v>
      </c>
      <c r="AF884" s="72">
        <v>0</v>
      </c>
      <c r="AG884" s="79" t="s">
        <v>73</v>
      </c>
      <c r="AH884" s="102">
        <f t="shared" si="79"/>
        <v>0</v>
      </c>
      <c r="AI884" s="72">
        <v>0</v>
      </c>
      <c r="AJ884" s="76">
        <v>0</v>
      </c>
      <c r="AK884" s="72" t="s">
        <v>73</v>
      </c>
      <c r="AL884" s="80" t="s">
        <v>73</v>
      </c>
      <c r="AM884" s="72">
        <v>0</v>
      </c>
      <c r="AN884" s="80" t="s">
        <v>73</v>
      </c>
      <c r="AO884" s="80" t="s">
        <v>73</v>
      </c>
      <c r="AP884" s="80" t="s">
        <v>73</v>
      </c>
      <c r="AQ884" s="102">
        <f t="shared" si="80"/>
        <v>0</v>
      </c>
      <c r="AR884" s="102">
        <f t="shared" si="81"/>
        <v>36500000</v>
      </c>
      <c r="AS884" s="72" t="s">
        <v>319</v>
      </c>
      <c r="AT884" s="76">
        <v>0</v>
      </c>
      <c r="AU884" s="72" t="s">
        <v>319</v>
      </c>
      <c r="AV884" s="76">
        <v>0</v>
      </c>
      <c r="AW884" s="81" t="s">
        <v>73</v>
      </c>
      <c r="AX884" s="82">
        <v>0</v>
      </c>
      <c r="AY884" s="143">
        <f t="shared" si="82"/>
        <v>36500000</v>
      </c>
      <c r="AZ884" s="84">
        <f t="shared" si="83"/>
        <v>0</v>
      </c>
      <c r="BA884" s="85">
        <v>0</v>
      </c>
      <c r="BB884" s="81" t="s">
        <v>73</v>
      </c>
      <c r="BC884" s="72" t="s">
        <v>123</v>
      </c>
      <c r="BD884" s="289" t="s">
        <v>4615</v>
      </c>
      <c r="BE884" s="71" t="s">
        <v>65</v>
      </c>
      <c r="BF884" s="71" t="s">
        <v>65</v>
      </c>
    </row>
    <row r="885" spans="2:58" x14ac:dyDescent="0.25">
      <c r="B885" s="71">
        <v>2025</v>
      </c>
      <c r="C885" s="71">
        <v>891780111</v>
      </c>
      <c r="D885" s="71" t="s">
        <v>63</v>
      </c>
      <c r="E885" s="102" t="s">
        <v>4614</v>
      </c>
      <c r="F885" s="72" t="s">
        <v>4613</v>
      </c>
      <c r="G885" s="72">
        <v>0</v>
      </c>
      <c r="H885" s="72" t="s">
        <v>71</v>
      </c>
      <c r="I885" s="72" t="s">
        <v>2884</v>
      </c>
      <c r="J885" s="104" t="s">
        <v>81</v>
      </c>
      <c r="K885" s="75" t="s">
        <v>4612</v>
      </c>
      <c r="L885" s="76">
        <v>9941400</v>
      </c>
      <c r="M885" s="72" t="s">
        <v>66</v>
      </c>
      <c r="N885" s="75" t="s">
        <v>4611</v>
      </c>
      <c r="O885" s="75">
        <v>22698146</v>
      </c>
      <c r="P885" s="75">
        <v>1707</v>
      </c>
      <c r="Q885" s="78">
        <v>45870</v>
      </c>
      <c r="R885" s="75">
        <v>7490134800</v>
      </c>
      <c r="S885" s="78">
        <v>45889</v>
      </c>
      <c r="T885" s="76">
        <v>9941400</v>
      </c>
      <c r="U885" s="76">
        <v>28458</v>
      </c>
      <c r="V885" s="72" t="s">
        <v>65</v>
      </c>
      <c r="W885" s="76">
        <v>1082939683</v>
      </c>
      <c r="X885" s="104" t="s">
        <v>2881</v>
      </c>
      <c r="Y885" s="78">
        <v>45889</v>
      </c>
      <c r="Z885" s="78">
        <v>45889</v>
      </c>
      <c r="AA885" s="78" t="s">
        <v>73</v>
      </c>
      <c r="AB885" s="78">
        <v>45991</v>
      </c>
      <c r="AC885" s="102">
        <f t="shared" si="78"/>
        <v>102</v>
      </c>
      <c r="AD885" s="72">
        <v>0</v>
      </c>
      <c r="AE885" s="76">
        <v>0</v>
      </c>
      <c r="AF885" s="72">
        <v>0</v>
      </c>
      <c r="AG885" s="79" t="s">
        <v>73</v>
      </c>
      <c r="AH885" s="102">
        <f t="shared" si="79"/>
        <v>0</v>
      </c>
      <c r="AI885" s="72">
        <v>0</v>
      </c>
      <c r="AJ885" s="76">
        <v>0</v>
      </c>
      <c r="AK885" s="72" t="s">
        <v>73</v>
      </c>
      <c r="AL885" s="80" t="s">
        <v>73</v>
      </c>
      <c r="AM885" s="72">
        <v>0</v>
      </c>
      <c r="AN885" s="80" t="s">
        <v>73</v>
      </c>
      <c r="AO885" s="80" t="s">
        <v>73</v>
      </c>
      <c r="AP885" s="80" t="s">
        <v>73</v>
      </c>
      <c r="AQ885" s="102">
        <f t="shared" si="80"/>
        <v>0</v>
      </c>
      <c r="AR885" s="102">
        <f t="shared" si="81"/>
        <v>9941400</v>
      </c>
      <c r="AS885" s="72" t="s">
        <v>319</v>
      </c>
      <c r="AT885" s="76">
        <v>0</v>
      </c>
      <c r="AU885" s="72" t="s">
        <v>319</v>
      </c>
      <c r="AV885" s="76">
        <v>0</v>
      </c>
      <c r="AW885" s="81" t="s">
        <v>73</v>
      </c>
      <c r="AX885" s="82">
        <v>0</v>
      </c>
      <c r="AY885" s="143">
        <f t="shared" si="82"/>
        <v>9941400</v>
      </c>
      <c r="AZ885" s="84">
        <f t="shared" si="83"/>
        <v>0</v>
      </c>
      <c r="BA885" s="85">
        <v>0</v>
      </c>
      <c r="BB885" s="81" t="s">
        <v>73</v>
      </c>
      <c r="BC885" s="72" t="s">
        <v>123</v>
      </c>
      <c r="BD885" s="289" t="s">
        <v>4610</v>
      </c>
      <c r="BE885" s="71" t="s">
        <v>65</v>
      </c>
      <c r="BF885" s="71" t="s">
        <v>65</v>
      </c>
    </row>
    <row r="886" spans="2:58" x14ac:dyDescent="0.25">
      <c r="B886" s="71">
        <v>2025</v>
      </c>
      <c r="C886" s="71">
        <v>891780111</v>
      </c>
      <c r="D886" s="71" t="s">
        <v>63</v>
      </c>
      <c r="E886" s="102" t="s">
        <v>4609</v>
      </c>
      <c r="F886" s="72" t="s">
        <v>4608</v>
      </c>
      <c r="G886" s="72">
        <v>0</v>
      </c>
      <c r="H886" s="72" t="s">
        <v>71</v>
      </c>
      <c r="I886" s="72" t="s">
        <v>2884</v>
      </c>
      <c r="J886" s="104" t="s">
        <v>81</v>
      </c>
      <c r="K886" s="75" t="s">
        <v>2895</v>
      </c>
      <c r="L886" s="76">
        <v>9941400</v>
      </c>
      <c r="M886" s="72" t="s">
        <v>66</v>
      </c>
      <c r="N886" s="75" t="s">
        <v>4607</v>
      </c>
      <c r="O886" s="75">
        <v>12647665</v>
      </c>
      <c r="P886" s="75">
        <v>1707</v>
      </c>
      <c r="Q886" s="78">
        <v>45870</v>
      </c>
      <c r="R886" s="75">
        <v>7490134800</v>
      </c>
      <c r="S886" s="78">
        <v>45889</v>
      </c>
      <c r="T886" s="76">
        <v>9941400</v>
      </c>
      <c r="U886" s="76">
        <v>28473</v>
      </c>
      <c r="V886" s="72" t="s">
        <v>65</v>
      </c>
      <c r="W886" s="76">
        <v>1082939683</v>
      </c>
      <c r="X886" s="104" t="s">
        <v>2881</v>
      </c>
      <c r="Y886" s="78">
        <v>45889</v>
      </c>
      <c r="Z886" s="78">
        <v>45889</v>
      </c>
      <c r="AA886" s="78" t="s">
        <v>73</v>
      </c>
      <c r="AB886" s="78">
        <v>45991</v>
      </c>
      <c r="AC886" s="102">
        <f t="shared" si="78"/>
        <v>102</v>
      </c>
      <c r="AD886" s="72">
        <v>0</v>
      </c>
      <c r="AE886" s="76">
        <v>0</v>
      </c>
      <c r="AF886" s="72">
        <v>0</v>
      </c>
      <c r="AG886" s="79" t="s">
        <v>73</v>
      </c>
      <c r="AH886" s="102">
        <f t="shared" si="79"/>
        <v>0</v>
      </c>
      <c r="AI886" s="72">
        <v>0</v>
      </c>
      <c r="AJ886" s="76">
        <v>0</v>
      </c>
      <c r="AK886" s="72" t="s">
        <v>73</v>
      </c>
      <c r="AL886" s="80" t="s">
        <v>73</v>
      </c>
      <c r="AM886" s="72">
        <v>0</v>
      </c>
      <c r="AN886" s="80" t="s">
        <v>73</v>
      </c>
      <c r="AO886" s="80" t="s">
        <v>73</v>
      </c>
      <c r="AP886" s="80" t="s">
        <v>73</v>
      </c>
      <c r="AQ886" s="102">
        <f t="shared" si="80"/>
        <v>0</v>
      </c>
      <c r="AR886" s="102">
        <f t="shared" si="81"/>
        <v>9941400</v>
      </c>
      <c r="AS886" s="72" t="s">
        <v>319</v>
      </c>
      <c r="AT886" s="76">
        <v>0</v>
      </c>
      <c r="AU886" s="72" t="s">
        <v>319</v>
      </c>
      <c r="AV886" s="76">
        <v>0</v>
      </c>
      <c r="AW886" s="81" t="s">
        <v>73</v>
      </c>
      <c r="AX886" s="82">
        <v>0</v>
      </c>
      <c r="AY886" s="143">
        <f t="shared" si="82"/>
        <v>9941400</v>
      </c>
      <c r="AZ886" s="84">
        <f t="shared" si="83"/>
        <v>0</v>
      </c>
      <c r="BA886" s="85">
        <v>0</v>
      </c>
      <c r="BB886" s="81" t="s">
        <v>73</v>
      </c>
      <c r="BC886" s="72" t="s">
        <v>123</v>
      </c>
      <c r="BD886" s="289" t="s">
        <v>4606</v>
      </c>
      <c r="BE886" s="71" t="s">
        <v>65</v>
      </c>
      <c r="BF886" s="71" t="s">
        <v>65</v>
      </c>
    </row>
    <row r="887" spans="2:58" x14ac:dyDescent="0.25">
      <c r="B887" s="71">
        <v>2025</v>
      </c>
      <c r="C887" s="71">
        <v>891780111</v>
      </c>
      <c r="D887" s="71" t="s">
        <v>63</v>
      </c>
      <c r="E887" s="102" t="s">
        <v>4605</v>
      </c>
      <c r="F887" s="72" t="s">
        <v>4604</v>
      </c>
      <c r="G887" s="72">
        <v>0</v>
      </c>
      <c r="H887" s="72" t="s">
        <v>71</v>
      </c>
      <c r="I887" s="72" t="s">
        <v>2884</v>
      </c>
      <c r="J887" s="104" t="s">
        <v>81</v>
      </c>
      <c r="K887" s="75" t="s">
        <v>3698</v>
      </c>
      <c r="L887" s="76">
        <v>9941400</v>
      </c>
      <c r="M887" s="72" t="s">
        <v>66</v>
      </c>
      <c r="N887" s="75" t="s">
        <v>4603</v>
      </c>
      <c r="O887" s="75">
        <v>79357325</v>
      </c>
      <c r="P887" s="75">
        <v>1707</v>
      </c>
      <c r="Q887" s="78">
        <v>45870</v>
      </c>
      <c r="R887" s="75">
        <v>7490134800</v>
      </c>
      <c r="S887" s="78">
        <v>45889</v>
      </c>
      <c r="T887" s="76">
        <v>9941400</v>
      </c>
      <c r="U887" s="76">
        <v>28457</v>
      </c>
      <c r="V887" s="72" t="s">
        <v>65</v>
      </c>
      <c r="W887" s="76">
        <v>1082939683</v>
      </c>
      <c r="X887" s="104" t="s">
        <v>2881</v>
      </c>
      <c r="Y887" s="78">
        <v>45889</v>
      </c>
      <c r="Z887" s="78">
        <v>45889</v>
      </c>
      <c r="AA887" s="78" t="s">
        <v>73</v>
      </c>
      <c r="AB887" s="78">
        <v>45991</v>
      </c>
      <c r="AC887" s="102">
        <f t="shared" si="78"/>
        <v>102</v>
      </c>
      <c r="AD887" s="72">
        <v>0</v>
      </c>
      <c r="AE887" s="76">
        <v>0</v>
      </c>
      <c r="AF887" s="72">
        <v>0</v>
      </c>
      <c r="AG887" s="79" t="s">
        <v>73</v>
      </c>
      <c r="AH887" s="102">
        <f t="shared" si="79"/>
        <v>0</v>
      </c>
      <c r="AI887" s="72">
        <v>0</v>
      </c>
      <c r="AJ887" s="76">
        <v>0</v>
      </c>
      <c r="AK887" s="72" t="s">
        <v>73</v>
      </c>
      <c r="AL887" s="80" t="s">
        <v>73</v>
      </c>
      <c r="AM887" s="72">
        <v>0</v>
      </c>
      <c r="AN887" s="80" t="s">
        <v>73</v>
      </c>
      <c r="AO887" s="80" t="s">
        <v>73</v>
      </c>
      <c r="AP887" s="80" t="s">
        <v>73</v>
      </c>
      <c r="AQ887" s="102">
        <f t="shared" si="80"/>
        <v>0</v>
      </c>
      <c r="AR887" s="102">
        <f t="shared" si="81"/>
        <v>9941400</v>
      </c>
      <c r="AS887" s="72" t="s">
        <v>319</v>
      </c>
      <c r="AT887" s="76">
        <v>0</v>
      </c>
      <c r="AU887" s="72" t="s">
        <v>319</v>
      </c>
      <c r="AV887" s="76">
        <v>0</v>
      </c>
      <c r="AW887" s="81" t="s">
        <v>73</v>
      </c>
      <c r="AX887" s="82">
        <v>0</v>
      </c>
      <c r="AY887" s="143">
        <f t="shared" si="82"/>
        <v>9941400</v>
      </c>
      <c r="AZ887" s="84">
        <f t="shared" si="83"/>
        <v>0</v>
      </c>
      <c r="BA887" s="85">
        <v>0</v>
      </c>
      <c r="BB887" s="81" t="s">
        <v>73</v>
      </c>
      <c r="BC887" s="72" t="s">
        <v>123</v>
      </c>
      <c r="BD887" s="289" t="s">
        <v>4602</v>
      </c>
      <c r="BE887" s="71" t="s">
        <v>65</v>
      </c>
      <c r="BF887" s="71" t="s">
        <v>65</v>
      </c>
    </row>
    <row r="888" spans="2:58" x14ac:dyDescent="0.25">
      <c r="B888" s="71">
        <v>2025</v>
      </c>
      <c r="C888" s="71">
        <v>891780111</v>
      </c>
      <c r="D888" s="71" t="s">
        <v>63</v>
      </c>
      <c r="E888" s="102" t="s">
        <v>4601</v>
      </c>
      <c r="F888" s="72" t="s">
        <v>4600</v>
      </c>
      <c r="G888" s="72">
        <v>0</v>
      </c>
      <c r="H888" s="72" t="s">
        <v>71</v>
      </c>
      <c r="I888" s="72" t="s">
        <v>2884</v>
      </c>
      <c r="J888" s="104" t="s">
        <v>81</v>
      </c>
      <c r="K888" s="75" t="s">
        <v>3703</v>
      </c>
      <c r="L888" s="76">
        <v>9941400</v>
      </c>
      <c r="M888" s="72" t="s">
        <v>66</v>
      </c>
      <c r="N888" s="75" t="s">
        <v>4599</v>
      </c>
      <c r="O888" s="75">
        <v>1001997020</v>
      </c>
      <c r="P888" s="75">
        <v>1707</v>
      </c>
      <c r="Q888" s="78">
        <v>45870</v>
      </c>
      <c r="R888" s="75">
        <v>7490134800</v>
      </c>
      <c r="S888" s="78">
        <v>45889</v>
      </c>
      <c r="T888" s="76">
        <v>9941400</v>
      </c>
      <c r="U888" s="76">
        <v>28472</v>
      </c>
      <c r="V888" s="72" t="s">
        <v>65</v>
      </c>
      <c r="W888" s="76">
        <v>1082939683</v>
      </c>
      <c r="X888" s="104" t="s">
        <v>2881</v>
      </c>
      <c r="Y888" s="78">
        <v>45889</v>
      </c>
      <c r="Z888" s="78">
        <v>45889</v>
      </c>
      <c r="AA888" s="78" t="s">
        <v>73</v>
      </c>
      <c r="AB888" s="78">
        <v>45991</v>
      </c>
      <c r="AC888" s="102">
        <f t="shared" si="78"/>
        <v>102</v>
      </c>
      <c r="AD888" s="72">
        <v>0</v>
      </c>
      <c r="AE888" s="76">
        <v>0</v>
      </c>
      <c r="AF888" s="72">
        <v>0</v>
      </c>
      <c r="AG888" s="79" t="s">
        <v>73</v>
      </c>
      <c r="AH888" s="102">
        <f t="shared" si="79"/>
        <v>0</v>
      </c>
      <c r="AI888" s="72">
        <v>0</v>
      </c>
      <c r="AJ888" s="76">
        <v>0</v>
      </c>
      <c r="AK888" s="72" t="s">
        <v>73</v>
      </c>
      <c r="AL888" s="80" t="s">
        <v>73</v>
      </c>
      <c r="AM888" s="72">
        <v>0</v>
      </c>
      <c r="AN888" s="80" t="s">
        <v>73</v>
      </c>
      <c r="AO888" s="80" t="s">
        <v>73</v>
      </c>
      <c r="AP888" s="80" t="s">
        <v>73</v>
      </c>
      <c r="AQ888" s="102">
        <f t="shared" si="80"/>
        <v>0</v>
      </c>
      <c r="AR888" s="102">
        <f t="shared" si="81"/>
        <v>9941400</v>
      </c>
      <c r="AS888" s="72" t="s">
        <v>319</v>
      </c>
      <c r="AT888" s="76">
        <v>0</v>
      </c>
      <c r="AU888" s="72" t="s">
        <v>319</v>
      </c>
      <c r="AV888" s="76">
        <v>0</v>
      </c>
      <c r="AW888" s="81" t="s">
        <v>73</v>
      </c>
      <c r="AX888" s="82">
        <v>0</v>
      </c>
      <c r="AY888" s="143">
        <f t="shared" si="82"/>
        <v>9941400</v>
      </c>
      <c r="AZ888" s="84">
        <f t="shared" si="83"/>
        <v>0</v>
      </c>
      <c r="BA888" s="85">
        <v>0</v>
      </c>
      <c r="BB888" s="81" t="s">
        <v>73</v>
      </c>
      <c r="BC888" s="72" t="s">
        <v>123</v>
      </c>
      <c r="BD888" s="289" t="s">
        <v>4598</v>
      </c>
      <c r="BE888" s="71" t="s">
        <v>65</v>
      </c>
      <c r="BF888" s="71" t="s">
        <v>65</v>
      </c>
    </row>
    <row r="889" spans="2:58" x14ac:dyDescent="0.25">
      <c r="B889" s="71">
        <v>2025</v>
      </c>
      <c r="C889" s="71">
        <v>891780111</v>
      </c>
      <c r="D889" s="71" t="s">
        <v>63</v>
      </c>
      <c r="E889" s="102" t="s">
        <v>4597</v>
      </c>
      <c r="F889" s="72" t="s">
        <v>4596</v>
      </c>
      <c r="G889" s="72">
        <v>0</v>
      </c>
      <c r="H889" s="72" t="s">
        <v>71</v>
      </c>
      <c r="I889" s="72" t="s">
        <v>2884</v>
      </c>
      <c r="J889" s="104" t="s">
        <v>81</v>
      </c>
      <c r="K889" s="75" t="s">
        <v>2895</v>
      </c>
      <c r="L889" s="76">
        <v>9941400</v>
      </c>
      <c r="M889" s="72" t="s">
        <v>66</v>
      </c>
      <c r="N889" s="75" t="s">
        <v>4595</v>
      </c>
      <c r="O889" s="75">
        <v>1002308252</v>
      </c>
      <c r="P889" s="75">
        <v>1707</v>
      </c>
      <c r="Q889" s="78">
        <v>45870</v>
      </c>
      <c r="R889" s="75">
        <v>7490134800</v>
      </c>
      <c r="S889" s="78">
        <v>45889</v>
      </c>
      <c r="T889" s="76">
        <v>9941400</v>
      </c>
      <c r="U889" s="76">
        <v>28471</v>
      </c>
      <c r="V889" s="72" t="s">
        <v>65</v>
      </c>
      <c r="W889" s="76">
        <v>1082939683</v>
      </c>
      <c r="X889" s="104" t="s">
        <v>2881</v>
      </c>
      <c r="Y889" s="78">
        <v>45889</v>
      </c>
      <c r="Z889" s="78">
        <v>45889</v>
      </c>
      <c r="AA889" s="78" t="s">
        <v>73</v>
      </c>
      <c r="AB889" s="78">
        <v>45991</v>
      </c>
      <c r="AC889" s="102">
        <f t="shared" si="78"/>
        <v>102</v>
      </c>
      <c r="AD889" s="72">
        <v>0</v>
      </c>
      <c r="AE889" s="76">
        <v>0</v>
      </c>
      <c r="AF889" s="72">
        <v>0</v>
      </c>
      <c r="AG889" s="79" t="s">
        <v>73</v>
      </c>
      <c r="AH889" s="102">
        <f t="shared" si="79"/>
        <v>0</v>
      </c>
      <c r="AI889" s="72">
        <v>0</v>
      </c>
      <c r="AJ889" s="76">
        <v>0</v>
      </c>
      <c r="AK889" s="72" t="s">
        <v>73</v>
      </c>
      <c r="AL889" s="80" t="s">
        <v>73</v>
      </c>
      <c r="AM889" s="72">
        <v>0</v>
      </c>
      <c r="AN889" s="80" t="s">
        <v>73</v>
      </c>
      <c r="AO889" s="80" t="s">
        <v>73</v>
      </c>
      <c r="AP889" s="80" t="s">
        <v>73</v>
      </c>
      <c r="AQ889" s="102">
        <f t="shared" si="80"/>
        <v>0</v>
      </c>
      <c r="AR889" s="102">
        <f t="shared" si="81"/>
        <v>9941400</v>
      </c>
      <c r="AS889" s="72" t="s">
        <v>319</v>
      </c>
      <c r="AT889" s="76">
        <v>0</v>
      </c>
      <c r="AU889" s="72" t="s">
        <v>319</v>
      </c>
      <c r="AV889" s="76">
        <v>0</v>
      </c>
      <c r="AW889" s="81" t="s">
        <v>73</v>
      </c>
      <c r="AX889" s="82">
        <v>0</v>
      </c>
      <c r="AY889" s="143">
        <f t="shared" si="82"/>
        <v>9941400</v>
      </c>
      <c r="AZ889" s="84">
        <f t="shared" si="83"/>
        <v>0</v>
      </c>
      <c r="BA889" s="85">
        <v>0</v>
      </c>
      <c r="BB889" s="81" t="s">
        <v>73</v>
      </c>
      <c r="BC889" s="72" t="s">
        <v>123</v>
      </c>
      <c r="BD889" s="289" t="s">
        <v>4594</v>
      </c>
      <c r="BE889" s="71" t="s">
        <v>65</v>
      </c>
      <c r="BF889" s="71" t="s">
        <v>65</v>
      </c>
    </row>
    <row r="890" spans="2:58" x14ac:dyDescent="0.25">
      <c r="B890" s="71">
        <v>2025</v>
      </c>
      <c r="C890" s="71">
        <v>891780111</v>
      </c>
      <c r="D890" s="71" t="s">
        <v>63</v>
      </c>
      <c r="E890" s="102" t="s">
        <v>4593</v>
      </c>
      <c r="F890" s="72" t="s">
        <v>4592</v>
      </c>
      <c r="G890" s="72">
        <v>0</v>
      </c>
      <c r="H890" s="72" t="s">
        <v>71</v>
      </c>
      <c r="I890" s="72" t="s">
        <v>2884</v>
      </c>
      <c r="J890" s="104" t="s">
        <v>81</v>
      </c>
      <c r="K890" s="75" t="s">
        <v>2895</v>
      </c>
      <c r="L890" s="76">
        <v>9941400</v>
      </c>
      <c r="M890" s="72" t="s">
        <v>66</v>
      </c>
      <c r="N890" s="75" t="s">
        <v>4591</v>
      </c>
      <c r="O890" s="75">
        <v>1082044166</v>
      </c>
      <c r="P890" s="75">
        <v>1707</v>
      </c>
      <c r="Q890" s="78">
        <v>45870</v>
      </c>
      <c r="R890" s="75">
        <v>7490134800</v>
      </c>
      <c r="S890" s="78">
        <v>45889</v>
      </c>
      <c r="T890" s="76">
        <v>9941400</v>
      </c>
      <c r="U890" s="76">
        <v>28470</v>
      </c>
      <c r="V890" s="72" t="s">
        <v>65</v>
      </c>
      <c r="W890" s="76">
        <v>1082939683</v>
      </c>
      <c r="X890" s="104" t="s">
        <v>2881</v>
      </c>
      <c r="Y890" s="78">
        <v>45889</v>
      </c>
      <c r="Z890" s="78">
        <v>45889</v>
      </c>
      <c r="AA890" s="78" t="s">
        <v>73</v>
      </c>
      <c r="AB890" s="78">
        <v>45991</v>
      </c>
      <c r="AC890" s="102">
        <f t="shared" si="78"/>
        <v>102</v>
      </c>
      <c r="AD890" s="72">
        <v>0</v>
      </c>
      <c r="AE890" s="76">
        <v>0</v>
      </c>
      <c r="AF890" s="72">
        <v>0</v>
      </c>
      <c r="AG890" s="79" t="s">
        <v>73</v>
      </c>
      <c r="AH890" s="102">
        <f t="shared" si="79"/>
        <v>0</v>
      </c>
      <c r="AI890" s="72">
        <v>0</v>
      </c>
      <c r="AJ890" s="76">
        <v>0</v>
      </c>
      <c r="AK890" s="72" t="s">
        <v>73</v>
      </c>
      <c r="AL890" s="80" t="s">
        <v>73</v>
      </c>
      <c r="AM890" s="72">
        <v>0</v>
      </c>
      <c r="AN890" s="80" t="s">
        <v>73</v>
      </c>
      <c r="AO890" s="80" t="s">
        <v>73</v>
      </c>
      <c r="AP890" s="80" t="s">
        <v>73</v>
      </c>
      <c r="AQ890" s="102">
        <f t="shared" si="80"/>
        <v>0</v>
      </c>
      <c r="AR890" s="102">
        <f t="shared" si="81"/>
        <v>9941400</v>
      </c>
      <c r="AS890" s="72" t="s">
        <v>319</v>
      </c>
      <c r="AT890" s="76">
        <v>0</v>
      </c>
      <c r="AU890" s="72" t="s">
        <v>319</v>
      </c>
      <c r="AV890" s="76">
        <v>0</v>
      </c>
      <c r="AW890" s="81" t="s">
        <v>73</v>
      </c>
      <c r="AX890" s="82">
        <v>0</v>
      </c>
      <c r="AY890" s="143">
        <f t="shared" si="82"/>
        <v>9941400</v>
      </c>
      <c r="AZ890" s="84">
        <f t="shared" si="83"/>
        <v>0</v>
      </c>
      <c r="BA890" s="85">
        <v>0</v>
      </c>
      <c r="BB890" s="81" t="s">
        <v>73</v>
      </c>
      <c r="BC890" s="72" t="s">
        <v>123</v>
      </c>
      <c r="BD890" s="289" t="s">
        <v>4590</v>
      </c>
      <c r="BE890" s="71" t="s">
        <v>65</v>
      </c>
      <c r="BF890" s="71" t="s">
        <v>65</v>
      </c>
    </row>
    <row r="891" spans="2:58" x14ac:dyDescent="0.25">
      <c r="B891" s="71">
        <v>2025</v>
      </c>
      <c r="C891" s="71">
        <v>891780111</v>
      </c>
      <c r="D891" s="71" t="s">
        <v>63</v>
      </c>
      <c r="E891" s="102" t="s">
        <v>4589</v>
      </c>
      <c r="F891" s="72" t="s">
        <v>4588</v>
      </c>
      <c r="G891" s="72">
        <v>0</v>
      </c>
      <c r="H891" s="72" t="s">
        <v>71</v>
      </c>
      <c r="I891" s="72" t="s">
        <v>2884</v>
      </c>
      <c r="J891" s="104" t="s">
        <v>81</v>
      </c>
      <c r="K891" s="75" t="s">
        <v>3703</v>
      </c>
      <c r="L891" s="76">
        <v>9941400</v>
      </c>
      <c r="M891" s="72" t="s">
        <v>66</v>
      </c>
      <c r="N891" s="75" t="s">
        <v>4587</v>
      </c>
      <c r="O891" s="75">
        <v>1128126468</v>
      </c>
      <c r="P891" s="75">
        <v>1707</v>
      </c>
      <c r="Q891" s="78">
        <v>45870</v>
      </c>
      <c r="R891" s="75">
        <v>7490134800</v>
      </c>
      <c r="S891" s="78">
        <v>45889</v>
      </c>
      <c r="T891" s="76">
        <v>9941400</v>
      </c>
      <c r="U891" s="76">
        <v>28469</v>
      </c>
      <c r="V891" s="72" t="s">
        <v>65</v>
      </c>
      <c r="W891" s="76">
        <v>1082939683</v>
      </c>
      <c r="X891" s="104" t="s">
        <v>2881</v>
      </c>
      <c r="Y891" s="78">
        <v>45889</v>
      </c>
      <c r="Z891" s="78">
        <v>45889</v>
      </c>
      <c r="AA891" s="78" t="s">
        <v>73</v>
      </c>
      <c r="AB891" s="78">
        <v>45991</v>
      </c>
      <c r="AC891" s="102">
        <f t="shared" si="78"/>
        <v>102</v>
      </c>
      <c r="AD891" s="72">
        <v>0</v>
      </c>
      <c r="AE891" s="76">
        <v>0</v>
      </c>
      <c r="AF891" s="72">
        <v>0</v>
      </c>
      <c r="AG891" s="79" t="s">
        <v>73</v>
      </c>
      <c r="AH891" s="102">
        <f t="shared" si="79"/>
        <v>0</v>
      </c>
      <c r="AI891" s="72">
        <v>0</v>
      </c>
      <c r="AJ891" s="76">
        <v>0</v>
      </c>
      <c r="AK891" s="72" t="s">
        <v>73</v>
      </c>
      <c r="AL891" s="80" t="s">
        <v>73</v>
      </c>
      <c r="AM891" s="72">
        <v>0</v>
      </c>
      <c r="AN891" s="80" t="s">
        <v>73</v>
      </c>
      <c r="AO891" s="80" t="s">
        <v>73</v>
      </c>
      <c r="AP891" s="80" t="s">
        <v>73</v>
      </c>
      <c r="AQ891" s="102">
        <f t="shared" si="80"/>
        <v>0</v>
      </c>
      <c r="AR891" s="102">
        <f t="shared" si="81"/>
        <v>9941400</v>
      </c>
      <c r="AS891" s="72" t="s">
        <v>319</v>
      </c>
      <c r="AT891" s="76">
        <v>0</v>
      </c>
      <c r="AU891" s="72" t="s">
        <v>319</v>
      </c>
      <c r="AV891" s="76">
        <v>0</v>
      </c>
      <c r="AW891" s="81" t="s">
        <v>73</v>
      </c>
      <c r="AX891" s="82">
        <v>0</v>
      </c>
      <c r="AY891" s="143">
        <f t="shared" si="82"/>
        <v>9941400</v>
      </c>
      <c r="AZ891" s="84">
        <f t="shared" si="83"/>
        <v>0</v>
      </c>
      <c r="BA891" s="85">
        <v>0</v>
      </c>
      <c r="BB891" s="81" t="s">
        <v>73</v>
      </c>
      <c r="BC891" s="72" t="s">
        <v>123</v>
      </c>
      <c r="BD891" s="289" t="s">
        <v>4586</v>
      </c>
      <c r="BE891" s="71" t="s">
        <v>65</v>
      </c>
      <c r="BF891" s="71" t="s">
        <v>65</v>
      </c>
    </row>
    <row r="892" spans="2:58" x14ac:dyDescent="0.25">
      <c r="B892" s="71">
        <v>2025</v>
      </c>
      <c r="C892" s="71">
        <v>891780111</v>
      </c>
      <c r="D892" s="71" t="s">
        <v>63</v>
      </c>
      <c r="E892" s="102" t="s">
        <v>4585</v>
      </c>
      <c r="F892" s="72" t="s">
        <v>4584</v>
      </c>
      <c r="G892" s="72">
        <v>0</v>
      </c>
      <c r="H892" s="72" t="s">
        <v>71</v>
      </c>
      <c r="I892" s="72" t="s">
        <v>2884</v>
      </c>
      <c r="J892" s="104" t="s">
        <v>81</v>
      </c>
      <c r="K892" s="75" t="s">
        <v>4126</v>
      </c>
      <c r="L892" s="76">
        <v>9941400</v>
      </c>
      <c r="M892" s="72" t="s">
        <v>66</v>
      </c>
      <c r="N892" s="75" t="s">
        <v>4583</v>
      </c>
      <c r="O892" s="75">
        <v>23105273</v>
      </c>
      <c r="P892" s="75">
        <v>1707</v>
      </c>
      <c r="Q892" s="78">
        <v>45870</v>
      </c>
      <c r="R892" s="75">
        <v>7490134800</v>
      </c>
      <c r="S892" s="78">
        <v>45890</v>
      </c>
      <c r="T892" s="76">
        <v>9941400</v>
      </c>
      <c r="U892" s="76">
        <v>28547</v>
      </c>
      <c r="V892" s="72" t="s">
        <v>65</v>
      </c>
      <c r="W892" s="76">
        <v>1082939683</v>
      </c>
      <c r="X892" s="104" t="s">
        <v>2881</v>
      </c>
      <c r="Y892" s="78">
        <v>45889</v>
      </c>
      <c r="Z892" s="78">
        <v>45890</v>
      </c>
      <c r="AA892" s="78" t="s">
        <v>73</v>
      </c>
      <c r="AB892" s="78">
        <v>45991</v>
      </c>
      <c r="AC892" s="102">
        <f t="shared" si="78"/>
        <v>101</v>
      </c>
      <c r="AD892" s="72">
        <v>0</v>
      </c>
      <c r="AE892" s="76">
        <v>0</v>
      </c>
      <c r="AF892" s="72">
        <v>0</v>
      </c>
      <c r="AG892" s="79" t="s">
        <v>73</v>
      </c>
      <c r="AH892" s="102">
        <f t="shared" si="79"/>
        <v>0</v>
      </c>
      <c r="AI892" s="72">
        <v>0</v>
      </c>
      <c r="AJ892" s="76">
        <v>0</v>
      </c>
      <c r="AK892" s="72" t="s">
        <v>73</v>
      </c>
      <c r="AL892" s="80" t="s">
        <v>73</v>
      </c>
      <c r="AM892" s="72">
        <v>0</v>
      </c>
      <c r="AN892" s="80" t="s">
        <v>73</v>
      </c>
      <c r="AO892" s="80" t="s">
        <v>73</v>
      </c>
      <c r="AP892" s="80" t="s">
        <v>73</v>
      </c>
      <c r="AQ892" s="102">
        <f t="shared" si="80"/>
        <v>0</v>
      </c>
      <c r="AR892" s="102">
        <f t="shared" si="81"/>
        <v>9941400</v>
      </c>
      <c r="AS892" s="72" t="s">
        <v>319</v>
      </c>
      <c r="AT892" s="76">
        <v>0</v>
      </c>
      <c r="AU892" s="72" t="s">
        <v>319</v>
      </c>
      <c r="AV892" s="76">
        <v>0</v>
      </c>
      <c r="AW892" s="81" t="s">
        <v>73</v>
      </c>
      <c r="AX892" s="82">
        <v>0</v>
      </c>
      <c r="AY892" s="143">
        <f t="shared" si="82"/>
        <v>9941400</v>
      </c>
      <c r="AZ892" s="84">
        <f t="shared" si="83"/>
        <v>0</v>
      </c>
      <c r="BA892" s="85">
        <v>0</v>
      </c>
      <c r="BB892" s="81" t="s">
        <v>73</v>
      </c>
      <c r="BC892" s="72" t="s">
        <v>123</v>
      </c>
      <c r="BD892" s="289" t="s">
        <v>4582</v>
      </c>
      <c r="BE892" s="71" t="s">
        <v>65</v>
      </c>
      <c r="BF892" s="71" t="s">
        <v>65</v>
      </c>
    </row>
    <row r="893" spans="2:58" x14ac:dyDescent="0.25">
      <c r="B893" s="71">
        <v>2025</v>
      </c>
      <c r="C893" s="71">
        <v>891780111</v>
      </c>
      <c r="D893" s="71" t="s">
        <v>63</v>
      </c>
      <c r="E893" s="102" t="s">
        <v>4581</v>
      </c>
      <c r="F893" s="72" t="s">
        <v>4580</v>
      </c>
      <c r="G893" s="72">
        <v>0</v>
      </c>
      <c r="H893" s="72" t="s">
        <v>71</v>
      </c>
      <c r="I893" s="72" t="s">
        <v>2884</v>
      </c>
      <c r="J893" s="104" t="s">
        <v>81</v>
      </c>
      <c r="K893" s="75" t="s">
        <v>2895</v>
      </c>
      <c r="L893" s="76">
        <v>11361600</v>
      </c>
      <c r="M893" s="72" t="s">
        <v>66</v>
      </c>
      <c r="N893" s="75" t="s">
        <v>4579</v>
      </c>
      <c r="O893" s="75">
        <v>19588449</v>
      </c>
      <c r="P893" s="75">
        <v>1707</v>
      </c>
      <c r="Q893" s="78">
        <v>45870</v>
      </c>
      <c r="R893" s="75">
        <v>7490134800</v>
      </c>
      <c r="S893" s="78">
        <v>45889</v>
      </c>
      <c r="T893" s="76">
        <v>11361600</v>
      </c>
      <c r="U893" s="76">
        <v>28468</v>
      </c>
      <c r="V893" s="72" t="s">
        <v>65</v>
      </c>
      <c r="W893" s="76">
        <v>1082939683</v>
      </c>
      <c r="X893" s="104" t="s">
        <v>2881</v>
      </c>
      <c r="Y893" s="78">
        <v>45889</v>
      </c>
      <c r="Z893" s="78">
        <v>45889</v>
      </c>
      <c r="AA893" s="78" t="s">
        <v>73</v>
      </c>
      <c r="AB893" s="78">
        <v>45991</v>
      </c>
      <c r="AC893" s="102">
        <f t="shared" si="78"/>
        <v>102</v>
      </c>
      <c r="AD893" s="72">
        <v>0</v>
      </c>
      <c r="AE893" s="76">
        <v>0</v>
      </c>
      <c r="AF893" s="72">
        <v>0</v>
      </c>
      <c r="AG893" s="79" t="s">
        <v>73</v>
      </c>
      <c r="AH893" s="102">
        <f t="shared" si="79"/>
        <v>0</v>
      </c>
      <c r="AI893" s="72">
        <v>0</v>
      </c>
      <c r="AJ893" s="76">
        <v>0</v>
      </c>
      <c r="AK893" s="72" t="s">
        <v>73</v>
      </c>
      <c r="AL893" s="80" t="s">
        <v>73</v>
      </c>
      <c r="AM893" s="72">
        <v>0</v>
      </c>
      <c r="AN893" s="80" t="s">
        <v>73</v>
      </c>
      <c r="AO893" s="80" t="s">
        <v>73</v>
      </c>
      <c r="AP893" s="80" t="s">
        <v>73</v>
      </c>
      <c r="AQ893" s="102">
        <f t="shared" si="80"/>
        <v>0</v>
      </c>
      <c r="AR893" s="102">
        <f t="shared" si="81"/>
        <v>11361600</v>
      </c>
      <c r="AS893" s="72" t="s">
        <v>319</v>
      </c>
      <c r="AT893" s="76">
        <v>0</v>
      </c>
      <c r="AU893" s="72" t="s">
        <v>319</v>
      </c>
      <c r="AV893" s="76">
        <v>0</v>
      </c>
      <c r="AW893" s="81" t="s">
        <v>73</v>
      </c>
      <c r="AX893" s="82">
        <v>0</v>
      </c>
      <c r="AY893" s="143">
        <f t="shared" si="82"/>
        <v>11361600</v>
      </c>
      <c r="AZ893" s="84">
        <f t="shared" si="83"/>
        <v>0</v>
      </c>
      <c r="BA893" s="85">
        <v>0</v>
      </c>
      <c r="BB893" s="81" t="s">
        <v>73</v>
      </c>
      <c r="BC893" s="72" t="s">
        <v>123</v>
      </c>
      <c r="BD893" s="289" t="s">
        <v>4578</v>
      </c>
      <c r="BE893" s="71" t="s">
        <v>65</v>
      </c>
      <c r="BF893" s="71" t="s">
        <v>65</v>
      </c>
    </row>
    <row r="894" spans="2:58" x14ac:dyDescent="0.25">
      <c r="B894" s="71">
        <v>2025</v>
      </c>
      <c r="C894" s="71">
        <v>891780111</v>
      </c>
      <c r="D894" s="71" t="s">
        <v>63</v>
      </c>
      <c r="E894" s="102" t="s">
        <v>4577</v>
      </c>
      <c r="F894" s="72" t="s">
        <v>4576</v>
      </c>
      <c r="G894" s="72">
        <v>0</v>
      </c>
      <c r="H894" s="72" t="s">
        <v>71</v>
      </c>
      <c r="I894" s="72" t="s">
        <v>2884</v>
      </c>
      <c r="J894" s="104" t="s">
        <v>81</v>
      </c>
      <c r="K894" s="75" t="s">
        <v>2895</v>
      </c>
      <c r="L894" s="76">
        <v>9941400</v>
      </c>
      <c r="M894" s="72" t="s">
        <v>66</v>
      </c>
      <c r="N894" s="75" t="s">
        <v>4575</v>
      </c>
      <c r="O894" s="75">
        <v>1143242866</v>
      </c>
      <c r="P894" s="75">
        <v>1707</v>
      </c>
      <c r="Q894" s="78">
        <v>45870</v>
      </c>
      <c r="R894" s="75">
        <v>7490134800</v>
      </c>
      <c r="S894" s="78">
        <v>45890</v>
      </c>
      <c r="T894" s="76">
        <v>9941400</v>
      </c>
      <c r="U894" s="76">
        <v>28546</v>
      </c>
      <c r="V894" s="72" t="s">
        <v>65</v>
      </c>
      <c r="W894" s="76">
        <v>1082939683</v>
      </c>
      <c r="X894" s="104" t="s">
        <v>2881</v>
      </c>
      <c r="Y894" s="78">
        <v>45889</v>
      </c>
      <c r="Z894" s="78">
        <v>45890</v>
      </c>
      <c r="AA894" s="78" t="s">
        <v>73</v>
      </c>
      <c r="AB894" s="78">
        <v>45991</v>
      </c>
      <c r="AC894" s="102">
        <f t="shared" si="78"/>
        <v>101</v>
      </c>
      <c r="AD894" s="72">
        <v>0</v>
      </c>
      <c r="AE894" s="76">
        <v>0</v>
      </c>
      <c r="AF894" s="72">
        <v>0</v>
      </c>
      <c r="AG894" s="79" t="s">
        <v>73</v>
      </c>
      <c r="AH894" s="102">
        <f t="shared" si="79"/>
        <v>0</v>
      </c>
      <c r="AI894" s="72">
        <v>0</v>
      </c>
      <c r="AJ894" s="76">
        <v>0</v>
      </c>
      <c r="AK894" s="72" t="s">
        <v>73</v>
      </c>
      <c r="AL894" s="80" t="s">
        <v>73</v>
      </c>
      <c r="AM894" s="72">
        <v>0</v>
      </c>
      <c r="AN894" s="80" t="s">
        <v>73</v>
      </c>
      <c r="AO894" s="80" t="s">
        <v>73</v>
      </c>
      <c r="AP894" s="80" t="s">
        <v>73</v>
      </c>
      <c r="AQ894" s="102">
        <f t="shared" si="80"/>
        <v>0</v>
      </c>
      <c r="AR894" s="102">
        <f t="shared" si="81"/>
        <v>9941400</v>
      </c>
      <c r="AS894" s="72" t="s">
        <v>319</v>
      </c>
      <c r="AT894" s="76">
        <v>0</v>
      </c>
      <c r="AU894" s="72" t="s">
        <v>319</v>
      </c>
      <c r="AV894" s="76">
        <v>0</v>
      </c>
      <c r="AW894" s="81" t="s">
        <v>73</v>
      </c>
      <c r="AX894" s="82">
        <v>0</v>
      </c>
      <c r="AY894" s="143">
        <f t="shared" si="82"/>
        <v>9941400</v>
      </c>
      <c r="AZ894" s="84">
        <f t="shared" si="83"/>
        <v>0</v>
      </c>
      <c r="BA894" s="85">
        <v>0</v>
      </c>
      <c r="BB894" s="81" t="s">
        <v>73</v>
      </c>
      <c r="BC894" s="72" t="s">
        <v>123</v>
      </c>
      <c r="BD894" s="289" t="s">
        <v>4574</v>
      </c>
      <c r="BE894" s="71" t="s">
        <v>65</v>
      </c>
      <c r="BF894" s="71" t="s">
        <v>65</v>
      </c>
    </row>
    <row r="895" spans="2:58" x14ac:dyDescent="0.25">
      <c r="B895" s="71">
        <v>2025</v>
      </c>
      <c r="C895" s="71">
        <v>891780111</v>
      </c>
      <c r="D895" s="71" t="s">
        <v>63</v>
      </c>
      <c r="E895" s="102" t="s">
        <v>4573</v>
      </c>
      <c r="F895" s="72" t="s">
        <v>4572</v>
      </c>
      <c r="G895" s="72">
        <v>0</v>
      </c>
      <c r="H895" s="72" t="s">
        <v>71</v>
      </c>
      <c r="I895" s="72" t="s">
        <v>2884</v>
      </c>
      <c r="J895" s="104" t="s">
        <v>81</v>
      </c>
      <c r="K895" s="75" t="s">
        <v>3414</v>
      </c>
      <c r="L895" s="76">
        <v>9941400</v>
      </c>
      <c r="M895" s="72" t="s">
        <v>66</v>
      </c>
      <c r="N895" s="75" t="s">
        <v>4571</v>
      </c>
      <c r="O895" s="75">
        <v>72312861</v>
      </c>
      <c r="P895" s="75">
        <v>1707</v>
      </c>
      <c r="Q895" s="78">
        <v>45870</v>
      </c>
      <c r="R895" s="75">
        <v>7490134800</v>
      </c>
      <c r="S895" s="78">
        <v>45889</v>
      </c>
      <c r="T895" s="76">
        <v>9941400</v>
      </c>
      <c r="U895" s="76">
        <v>28476</v>
      </c>
      <c r="V895" s="72" t="s">
        <v>65</v>
      </c>
      <c r="W895" s="76">
        <v>1082939683</v>
      </c>
      <c r="X895" s="104" t="s">
        <v>2881</v>
      </c>
      <c r="Y895" s="78">
        <v>45889</v>
      </c>
      <c r="Z895" s="78">
        <v>45889</v>
      </c>
      <c r="AA895" s="78" t="s">
        <v>73</v>
      </c>
      <c r="AB895" s="78">
        <v>45991</v>
      </c>
      <c r="AC895" s="102">
        <f t="shared" si="78"/>
        <v>102</v>
      </c>
      <c r="AD895" s="72">
        <v>0</v>
      </c>
      <c r="AE895" s="76">
        <v>0</v>
      </c>
      <c r="AF895" s="72">
        <v>0</v>
      </c>
      <c r="AG895" s="79" t="s">
        <v>73</v>
      </c>
      <c r="AH895" s="102">
        <f t="shared" si="79"/>
        <v>0</v>
      </c>
      <c r="AI895" s="72">
        <v>0</v>
      </c>
      <c r="AJ895" s="76">
        <v>0</v>
      </c>
      <c r="AK895" s="72" t="s">
        <v>73</v>
      </c>
      <c r="AL895" s="80" t="s">
        <v>73</v>
      </c>
      <c r="AM895" s="72">
        <v>0</v>
      </c>
      <c r="AN895" s="80" t="s">
        <v>73</v>
      </c>
      <c r="AO895" s="80" t="s">
        <v>73</v>
      </c>
      <c r="AP895" s="80" t="s">
        <v>73</v>
      </c>
      <c r="AQ895" s="102">
        <f t="shared" si="80"/>
        <v>0</v>
      </c>
      <c r="AR895" s="102">
        <f t="shared" si="81"/>
        <v>9941400</v>
      </c>
      <c r="AS895" s="72" t="s">
        <v>319</v>
      </c>
      <c r="AT895" s="76">
        <v>0</v>
      </c>
      <c r="AU895" s="72" t="s">
        <v>319</v>
      </c>
      <c r="AV895" s="76">
        <v>0</v>
      </c>
      <c r="AW895" s="81" t="s">
        <v>73</v>
      </c>
      <c r="AX895" s="82">
        <v>0</v>
      </c>
      <c r="AY895" s="143">
        <f t="shared" si="82"/>
        <v>9941400</v>
      </c>
      <c r="AZ895" s="84">
        <f t="shared" si="83"/>
        <v>0</v>
      </c>
      <c r="BA895" s="85">
        <v>0</v>
      </c>
      <c r="BB895" s="81" t="s">
        <v>73</v>
      </c>
      <c r="BC895" s="72" t="s">
        <v>123</v>
      </c>
      <c r="BD895" s="289" t="s">
        <v>4570</v>
      </c>
      <c r="BE895" s="71" t="s">
        <v>65</v>
      </c>
      <c r="BF895" s="71" t="s">
        <v>65</v>
      </c>
    </row>
    <row r="896" spans="2:58" x14ac:dyDescent="0.25">
      <c r="B896" s="71">
        <v>2025</v>
      </c>
      <c r="C896" s="71">
        <v>891780111</v>
      </c>
      <c r="D896" s="71" t="s">
        <v>63</v>
      </c>
      <c r="E896" s="102" t="s">
        <v>4569</v>
      </c>
      <c r="F896" s="72" t="s">
        <v>4568</v>
      </c>
      <c r="G896" s="72">
        <v>0</v>
      </c>
      <c r="H896" s="72" t="s">
        <v>71</v>
      </c>
      <c r="I896" s="72" t="s">
        <v>2884</v>
      </c>
      <c r="J896" s="104" t="s">
        <v>81</v>
      </c>
      <c r="K896" s="75" t="s">
        <v>3499</v>
      </c>
      <c r="L896" s="76">
        <v>9941400</v>
      </c>
      <c r="M896" s="72" t="s">
        <v>66</v>
      </c>
      <c r="N896" s="75" t="s">
        <v>4567</v>
      </c>
      <c r="O896" s="75">
        <v>1004361691</v>
      </c>
      <c r="P896" s="75">
        <v>1707</v>
      </c>
      <c r="Q896" s="78">
        <v>45870</v>
      </c>
      <c r="R896" s="75">
        <v>7490134800</v>
      </c>
      <c r="S896" s="78">
        <v>45889</v>
      </c>
      <c r="T896" s="76">
        <v>9941400</v>
      </c>
      <c r="U896" s="76">
        <v>28467</v>
      </c>
      <c r="V896" s="72" t="s">
        <v>65</v>
      </c>
      <c r="W896" s="76">
        <v>1082939683</v>
      </c>
      <c r="X896" s="104" t="s">
        <v>2881</v>
      </c>
      <c r="Y896" s="78">
        <v>45889</v>
      </c>
      <c r="Z896" s="78">
        <v>45889</v>
      </c>
      <c r="AA896" s="78" t="s">
        <v>73</v>
      </c>
      <c r="AB896" s="78">
        <v>45991</v>
      </c>
      <c r="AC896" s="102">
        <f t="shared" si="78"/>
        <v>102</v>
      </c>
      <c r="AD896" s="72">
        <v>0</v>
      </c>
      <c r="AE896" s="76">
        <v>0</v>
      </c>
      <c r="AF896" s="72">
        <v>0</v>
      </c>
      <c r="AG896" s="79" t="s">
        <v>73</v>
      </c>
      <c r="AH896" s="102">
        <f t="shared" si="79"/>
        <v>0</v>
      </c>
      <c r="AI896" s="72">
        <v>0</v>
      </c>
      <c r="AJ896" s="76">
        <v>0</v>
      </c>
      <c r="AK896" s="72" t="s">
        <v>73</v>
      </c>
      <c r="AL896" s="80" t="s">
        <v>73</v>
      </c>
      <c r="AM896" s="72">
        <v>0</v>
      </c>
      <c r="AN896" s="80" t="s">
        <v>73</v>
      </c>
      <c r="AO896" s="80" t="s">
        <v>73</v>
      </c>
      <c r="AP896" s="80" t="s">
        <v>73</v>
      </c>
      <c r="AQ896" s="102">
        <f t="shared" si="80"/>
        <v>0</v>
      </c>
      <c r="AR896" s="102">
        <f t="shared" si="81"/>
        <v>9941400</v>
      </c>
      <c r="AS896" s="72" t="s">
        <v>319</v>
      </c>
      <c r="AT896" s="76">
        <v>0</v>
      </c>
      <c r="AU896" s="72" t="s">
        <v>319</v>
      </c>
      <c r="AV896" s="76">
        <v>0</v>
      </c>
      <c r="AW896" s="81" t="s">
        <v>73</v>
      </c>
      <c r="AX896" s="82">
        <v>0</v>
      </c>
      <c r="AY896" s="143">
        <f t="shared" si="82"/>
        <v>9941400</v>
      </c>
      <c r="AZ896" s="84">
        <f t="shared" si="83"/>
        <v>0</v>
      </c>
      <c r="BA896" s="85">
        <v>0</v>
      </c>
      <c r="BB896" s="81" t="s">
        <v>73</v>
      </c>
      <c r="BC896" s="72" t="s">
        <v>123</v>
      </c>
      <c r="BD896" s="289" t="s">
        <v>4566</v>
      </c>
      <c r="BE896" s="71" t="s">
        <v>65</v>
      </c>
      <c r="BF896" s="71" t="s">
        <v>65</v>
      </c>
    </row>
    <row r="897" spans="2:58" x14ac:dyDescent="0.25">
      <c r="B897" s="71">
        <v>2025</v>
      </c>
      <c r="C897" s="71">
        <v>891780111</v>
      </c>
      <c r="D897" s="71" t="s">
        <v>63</v>
      </c>
      <c r="E897" s="102" t="s">
        <v>4565</v>
      </c>
      <c r="F897" s="72" t="s">
        <v>4564</v>
      </c>
      <c r="G897" s="72">
        <v>0</v>
      </c>
      <c r="H897" s="72" t="s">
        <v>71</v>
      </c>
      <c r="I897" s="72" t="s">
        <v>2884</v>
      </c>
      <c r="J897" s="104" t="s">
        <v>81</v>
      </c>
      <c r="K897" s="75" t="s">
        <v>4555</v>
      </c>
      <c r="L897" s="76">
        <v>9941400</v>
      </c>
      <c r="M897" s="72" t="s">
        <v>66</v>
      </c>
      <c r="N897" s="75" t="s">
        <v>4563</v>
      </c>
      <c r="O897" s="75">
        <v>73184302</v>
      </c>
      <c r="P897" s="75">
        <v>1707</v>
      </c>
      <c r="Q897" s="78">
        <v>45870</v>
      </c>
      <c r="R897" s="75">
        <v>7490134800</v>
      </c>
      <c r="S897" s="78">
        <v>45890</v>
      </c>
      <c r="T897" s="76">
        <v>9941400</v>
      </c>
      <c r="U897" s="76">
        <v>28545</v>
      </c>
      <c r="V897" s="72" t="s">
        <v>65</v>
      </c>
      <c r="W897" s="76">
        <v>1082939683</v>
      </c>
      <c r="X897" s="104" t="s">
        <v>2881</v>
      </c>
      <c r="Y897" s="78">
        <v>45889</v>
      </c>
      <c r="Z897" s="78">
        <v>45890</v>
      </c>
      <c r="AA897" s="78" t="s">
        <v>73</v>
      </c>
      <c r="AB897" s="78">
        <v>45991</v>
      </c>
      <c r="AC897" s="102">
        <f t="shared" si="78"/>
        <v>101</v>
      </c>
      <c r="AD897" s="72">
        <v>0</v>
      </c>
      <c r="AE897" s="76">
        <v>0</v>
      </c>
      <c r="AF897" s="72">
        <v>0</v>
      </c>
      <c r="AG897" s="79" t="s">
        <v>73</v>
      </c>
      <c r="AH897" s="102">
        <f t="shared" si="79"/>
        <v>0</v>
      </c>
      <c r="AI897" s="72">
        <v>0</v>
      </c>
      <c r="AJ897" s="76">
        <v>0</v>
      </c>
      <c r="AK897" s="72" t="s">
        <v>73</v>
      </c>
      <c r="AL897" s="80" t="s">
        <v>73</v>
      </c>
      <c r="AM897" s="72">
        <v>0</v>
      </c>
      <c r="AN897" s="80" t="s">
        <v>73</v>
      </c>
      <c r="AO897" s="80" t="s">
        <v>73</v>
      </c>
      <c r="AP897" s="80" t="s">
        <v>73</v>
      </c>
      <c r="AQ897" s="102">
        <f t="shared" si="80"/>
        <v>0</v>
      </c>
      <c r="AR897" s="102">
        <f t="shared" si="81"/>
        <v>9941400</v>
      </c>
      <c r="AS897" s="72" t="s">
        <v>319</v>
      </c>
      <c r="AT897" s="76">
        <v>0</v>
      </c>
      <c r="AU897" s="72" t="s">
        <v>319</v>
      </c>
      <c r="AV897" s="76">
        <v>0</v>
      </c>
      <c r="AW897" s="81" t="s">
        <v>73</v>
      </c>
      <c r="AX897" s="82">
        <v>0</v>
      </c>
      <c r="AY897" s="143">
        <f t="shared" si="82"/>
        <v>9941400</v>
      </c>
      <c r="AZ897" s="84">
        <f t="shared" si="83"/>
        <v>0</v>
      </c>
      <c r="BA897" s="85">
        <v>0</v>
      </c>
      <c r="BB897" s="81" t="s">
        <v>73</v>
      </c>
      <c r="BC897" s="72" t="s">
        <v>123</v>
      </c>
      <c r="BD897" s="289" t="s">
        <v>4562</v>
      </c>
      <c r="BE897" s="71" t="s">
        <v>65</v>
      </c>
      <c r="BF897" s="71" t="s">
        <v>65</v>
      </c>
    </row>
    <row r="898" spans="2:58" x14ac:dyDescent="0.25">
      <c r="B898" s="71">
        <v>2025</v>
      </c>
      <c r="C898" s="71">
        <v>891780111</v>
      </c>
      <c r="D898" s="71" t="s">
        <v>63</v>
      </c>
      <c r="E898" s="102" t="s">
        <v>4561</v>
      </c>
      <c r="F898" s="72" t="s">
        <v>4560</v>
      </c>
      <c r="G898" s="72">
        <v>0</v>
      </c>
      <c r="H898" s="72" t="s">
        <v>71</v>
      </c>
      <c r="I898" s="72" t="s">
        <v>2884</v>
      </c>
      <c r="J898" s="104" t="s">
        <v>81</v>
      </c>
      <c r="K898" s="75" t="s">
        <v>3414</v>
      </c>
      <c r="L898" s="76">
        <v>9941400</v>
      </c>
      <c r="M898" s="72" t="s">
        <v>66</v>
      </c>
      <c r="N898" s="75" t="s">
        <v>4559</v>
      </c>
      <c r="O898" s="75">
        <v>1081791693</v>
      </c>
      <c r="P898" s="75">
        <v>1707</v>
      </c>
      <c r="Q898" s="78">
        <v>45870</v>
      </c>
      <c r="R898" s="75">
        <v>7490134800</v>
      </c>
      <c r="S898" s="78">
        <v>45889</v>
      </c>
      <c r="T898" s="76">
        <v>9941400</v>
      </c>
      <c r="U898" s="76">
        <v>28475</v>
      </c>
      <c r="V898" s="72" t="s">
        <v>65</v>
      </c>
      <c r="W898" s="76">
        <v>1082939683</v>
      </c>
      <c r="X898" s="104" t="s">
        <v>2881</v>
      </c>
      <c r="Y898" s="78">
        <v>45889</v>
      </c>
      <c r="Z898" s="78">
        <v>45889</v>
      </c>
      <c r="AA898" s="78" t="s">
        <v>73</v>
      </c>
      <c r="AB898" s="78">
        <v>45991</v>
      </c>
      <c r="AC898" s="102">
        <f t="shared" si="78"/>
        <v>102</v>
      </c>
      <c r="AD898" s="72">
        <v>0</v>
      </c>
      <c r="AE898" s="76">
        <v>0</v>
      </c>
      <c r="AF898" s="72">
        <v>0</v>
      </c>
      <c r="AG898" s="79" t="s">
        <v>73</v>
      </c>
      <c r="AH898" s="102">
        <f t="shared" si="79"/>
        <v>0</v>
      </c>
      <c r="AI898" s="72">
        <v>0</v>
      </c>
      <c r="AJ898" s="76">
        <v>0</v>
      </c>
      <c r="AK898" s="72" t="s">
        <v>73</v>
      </c>
      <c r="AL898" s="80" t="s">
        <v>73</v>
      </c>
      <c r="AM898" s="72">
        <v>0</v>
      </c>
      <c r="AN898" s="80" t="s">
        <v>73</v>
      </c>
      <c r="AO898" s="80" t="s">
        <v>73</v>
      </c>
      <c r="AP898" s="80" t="s">
        <v>73</v>
      </c>
      <c r="AQ898" s="102">
        <f t="shared" si="80"/>
        <v>0</v>
      </c>
      <c r="AR898" s="102">
        <f t="shared" si="81"/>
        <v>9941400</v>
      </c>
      <c r="AS898" s="72" t="s">
        <v>319</v>
      </c>
      <c r="AT898" s="76">
        <v>0</v>
      </c>
      <c r="AU898" s="72" t="s">
        <v>319</v>
      </c>
      <c r="AV898" s="76">
        <v>0</v>
      </c>
      <c r="AW898" s="81" t="s">
        <v>73</v>
      </c>
      <c r="AX898" s="82">
        <v>0</v>
      </c>
      <c r="AY898" s="143">
        <f t="shared" si="82"/>
        <v>9941400</v>
      </c>
      <c r="AZ898" s="84">
        <f t="shared" si="83"/>
        <v>0</v>
      </c>
      <c r="BA898" s="85">
        <v>0</v>
      </c>
      <c r="BB898" s="81" t="s">
        <v>73</v>
      </c>
      <c r="BC898" s="72" t="s">
        <v>123</v>
      </c>
      <c r="BD898" s="289" t="s">
        <v>4558</v>
      </c>
      <c r="BE898" s="71" t="s">
        <v>65</v>
      </c>
      <c r="BF898" s="71" t="s">
        <v>65</v>
      </c>
    </row>
    <row r="899" spans="2:58" x14ac:dyDescent="0.25">
      <c r="B899" s="71">
        <v>2025</v>
      </c>
      <c r="C899" s="71">
        <v>891780111</v>
      </c>
      <c r="D899" s="71" t="s">
        <v>63</v>
      </c>
      <c r="E899" s="102" t="s">
        <v>4557</v>
      </c>
      <c r="F899" s="72" t="s">
        <v>4556</v>
      </c>
      <c r="G899" s="72">
        <v>0</v>
      </c>
      <c r="H899" s="72" t="s">
        <v>71</v>
      </c>
      <c r="I899" s="72" t="s">
        <v>2884</v>
      </c>
      <c r="J899" s="104" t="s">
        <v>81</v>
      </c>
      <c r="K899" s="75" t="s">
        <v>4555</v>
      </c>
      <c r="L899" s="76">
        <v>9941400</v>
      </c>
      <c r="M899" s="72" t="s">
        <v>66</v>
      </c>
      <c r="N899" s="75" t="s">
        <v>4554</v>
      </c>
      <c r="O899" s="75">
        <v>40932686</v>
      </c>
      <c r="P899" s="75">
        <v>1707</v>
      </c>
      <c r="Q899" s="78">
        <v>45870</v>
      </c>
      <c r="R899" s="75">
        <v>7490134800</v>
      </c>
      <c r="S899" s="78">
        <v>45889</v>
      </c>
      <c r="T899" s="76">
        <v>9941400</v>
      </c>
      <c r="U899" s="102">
        <v>28456</v>
      </c>
      <c r="V899" s="72" t="s">
        <v>65</v>
      </c>
      <c r="W899" s="76">
        <v>1082939683</v>
      </c>
      <c r="X899" s="104" t="s">
        <v>2881</v>
      </c>
      <c r="Y899" s="78">
        <v>45889</v>
      </c>
      <c r="Z899" s="78">
        <v>45889</v>
      </c>
      <c r="AA899" s="78" t="s">
        <v>73</v>
      </c>
      <c r="AB899" s="78">
        <v>45991</v>
      </c>
      <c r="AC899" s="102">
        <f t="shared" si="78"/>
        <v>102</v>
      </c>
      <c r="AD899" s="72">
        <v>0</v>
      </c>
      <c r="AE899" s="76">
        <v>0</v>
      </c>
      <c r="AF899" s="72">
        <v>0</v>
      </c>
      <c r="AG899" s="79" t="s">
        <v>73</v>
      </c>
      <c r="AH899" s="102">
        <f t="shared" si="79"/>
        <v>0</v>
      </c>
      <c r="AI899" s="72">
        <v>0</v>
      </c>
      <c r="AJ899" s="76">
        <v>0</v>
      </c>
      <c r="AK899" s="72" t="s">
        <v>73</v>
      </c>
      <c r="AL899" s="80" t="s">
        <v>73</v>
      </c>
      <c r="AM899" s="72">
        <v>0</v>
      </c>
      <c r="AN899" s="80" t="s">
        <v>73</v>
      </c>
      <c r="AO899" s="80" t="s">
        <v>73</v>
      </c>
      <c r="AP899" s="80" t="s">
        <v>73</v>
      </c>
      <c r="AQ899" s="102">
        <f t="shared" si="80"/>
        <v>0</v>
      </c>
      <c r="AR899" s="102">
        <f t="shared" si="81"/>
        <v>9941400</v>
      </c>
      <c r="AS899" s="72" t="s">
        <v>319</v>
      </c>
      <c r="AT899" s="76">
        <v>0</v>
      </c>
      <c r="AU899" s="72" t="s">
        <v>319</v>
      </c>
      <c r="AV899" s="76">
        <v>0</v>
      </c>
      <c r="AW899" s="81" t="s">
        <v>73</v>
      </c>
      <c r="AX899" s="82">
        <v>0</v>
      </c>
      <c r="AY899" s="143">
        <f t="shared" si="82"/>
        <v>9941400</v>
      </c>
      <c r="AZ899" s="84">
        <f t="shared" si="83"/>
        <v>0</v>
      </c>
      <c r="BA899" s="85">
        <v>0</v>
      </c>
      <c r="BB899" s="81" t="s">
        <v>73</v>
      </c>
      <c r="BC899" s="72" t="s">
        <v>123</v>
      </c>
      <c r="BD899" s="289" t="s">
        <v>4553</v>
      </c>
      <c r="BE899" s="71" t="s">
        <v>65</v>
      </c>
      <c r="BF899" s="71" t="s">
        <v>65</v>
      </c>
    </row>
    <row r="900" spans="2:58" x14ac:dyDescent="0.25">
      <c r="B900" s="71">
        <v>2025</v>
      </c>
      <c r="C900" s="71">
        <v>891780111</v>
      </c>
      <c r="D900" s="71" t="s">
        <v>63</v>
      </c>
      <c r="E900" s="102" t="s">
        <v>4552</v>
      </c>
      <c r="F900" s="72" t="s">
        <v>4551</v>
      </c>
      <c r="G900" s="72">
        <v>0</v>
      </c>
      <c r="H900" s="72" t="s">
        <v>71</v>
      </c>
      <c r="I900" s="72" t="s">
        <v>2884</v>
      </c>
      <c r="J900" s="104" t="s">
        <v>81</v>
      </c>
      <c r="K900" s="75" t="s">
        <v>3414</v>
      </c>
      <c r="L900" s="76">
        <v>9941400</v>
      </c>
      <c r="M900" s="72" t="s">
        <v>66</v>
      </c>
      <c r="N900" s="75" t="s">
        <v>4550</v>
      </c>
      <c r="O900" s="75">
        <v>32798520</v>
      </c>
      <c r="P900" s="75">
        <v>1707</v>
      </c>
      <c r="Q900" s="78">
        <v>45870</v>
      </c>
      <c r="R900" s="75">
        <v>7490134800</v>
      </c>
      <c r="S900" s="78">
        <v>45890</v>
      </c>
      <c r="T900" s="76">
        <v>9941400</v>
      </c>
      <c r="U900" s="76">
        <v>28544</v>
      </c>
      <c r="V900" s="72" t="s">
        <v>65</v>
      </c>
      <c r="W900" s="76">
        <v>1082939683</v>
      </c>
      <c r="X900" s="104" t="s">
        <v>2881</v>
      </c>
      <c r="Y900" s="78">
        <v>45889</v>
      </c>
      <c r="Z900" s="78">
        <v>45890</v>
      </c>
      <c r="AA900" s="78" t="s">
        <v>73</v>
      </c>
      <c r="AB900" s="78">
        <v>45991</v>
      </c>
      <c r="AC900" s="102">
        <f t="shared" si="78"/>
        <v>101</v>
      </c>
      <c r="AD900" s="72">
        <v>0</v>
      </c>
      <c r="AE900" s="76">
        <v>0</v>
      </c>
      <c r="AF900" s="72">
        <v>0</v>
      </c>
      <c r="AG900" s="79" t="s">
        <v>73</v>
      </c>
      <c r="AH900" s="102">
        <f t="shared" si="79"/>
        <v>0</v>
      </c>
      <c r="AI900" s="72">
        <v>0</v>
      </c>
      <c r="AJ900" s="76">
        <v>0</v>
      </c>
      <c r="AK900" s="72" t="s">
        <v>73</v>
      </c>
      <c r="AL900" s="80" t="s">
        <v>73</v>
      </c>
      <c r="AM900" s="72">
        <v>0</v>
      </c>
      <c r="AN900" s="80" t="s">
        <v>73</v>
      </c>
      <c r="AO900" s="80" t="s">
        <v>73</v>
      </c>
      <c r="AP900" s="80" t="s">
        <v>73</v>
      </c>
      <c r="AQ900" s="102">
        <f t="shared" si="80"/>
        <v>0</v>
      </c>
      <c r="AR900" s="102">
        <f t="shared" si="81"/>
        <v>9941400</v>
      </c>
      <c r="AS900" s="72" t="s">
        <v>319</v>
      </c>
      <c r="AT900" s="76">
        <v>0</v>
      </c>
      <c r="AU900" s="72" t="s">
        <v>319</v>
      </c>
      <c r="AV900" s="76">
        <v>0</v>
      </c>
      <c r="AW900" s="81" t="s">
        <v>73</v>
      </c>
      <c r="AX900" s="82">
        <v>0</v>
      </c>
      <c r="AY900" s="143">
        <f t="shared" si="82"/>
        <v>9941400</v>
      </c>
      <c r="AZ900" s="84">
        <f t="shared" si="83"/>
        <v>0</v>
      </c>
      <c r="BA900" s="85">
        <v>0</v>
      </c>
      <c r="BB900" s="81" t="s">
        <v>73</v>
      </c>
      <c r="BC900" s="72" t="s">
        <v>123</v>
      </c>
      <c r="BD900" s="289" t="s">
        <v>4549</v>
      </c>
      <c r="BE900" s="71" t="s">
        <v>65</v>
      </c>
      <c r="BF900" s="71" t="s">
        <v>65</v>
      </c>
    </row>
    <row r="901" spans="2:58" x14ac:dyDescent="0.25">
      <c r="B901" s="71">
        <v>2025</v>
      </c>
      <c r="C901" s="71">
        <v>891780111</v>
      </c>
      <c r="D901" s="71" t="s">
        <v>63</v>
      </c>
      <c r="E901" s="102" t="s">
        <v>4548</v>
      </c>
      <c r="F901" s="72" t="s">
        <v>4547</v>
      </c>
      <c r="G901" s="72">
        <v>0</v>
      </c>
      <c r="H901" s="72" t="s">
        <v>71</v>
      </c>
      <c r="I901" s="72" t="s">
        <v>2884</v>
      </c>
      <c r="J901" s="104" t="s">
        <v>81</v>
      </c>
      <c r="K901" s="75" t="s">
        <v>4546</v>
      </c>
      <c r="L901" s="76">
        <v>23500000</v>
      </c>
      <c r="M901" s="72" t="s">
        <v>66</v>
      </c>
      <c r="N901" s="75" t="s">
        <v>4545</v>
      </c>
      <c r="O901" s="75">
        <v>1082981011</v>
      </c>
      <c r="P901" s="75">
        <v>1825</v>
      </c>
      <c r="Q901" s="78">
        <v>45884</v>
      </c>
      <c r="R901" s="75">
        <v>23500000</v>
      </c>
      <c r="S901" s="78">
        <v>45889</v>
      </c>
      <c r="T901" s="76">
        <v>23500000</v>
      </c>
      <c r="U901" s="76">
        <v>28436</v>
      </c>
      <c r="V901" s="72" t="s">
        <v>65</v>
      </c>
      <c r="W901" s="76">
        <v>1082939683</v>
      </c>
      <c r="X901" s="104" t="s">
        <v>2881</v>
      </c>
      <c r="Y901" s="78">
        <v>45889</v>
      </c>
      <c r="Z901" s="78">
        <v>45889</v>
      </c>
      <c r="AA901" s="78" t="s">
        <v>73</v>
      </c>
      <c r="AB901" s="78">
        <v>46022</v>
      </c>
      <c r="AC901" s="102">
        <f t="shared" si="78"/>
        <v>133</v>
      </c>
      <c r="AD901" s="72">
        <v>0</v>
      </c>
      <c r="AE901" s="76">
        <v>0</v>
      </c>
      <c r="AF901" s="72">
        <v>0</v>
      </c>
      <c r="AG901" s="79" t="s">
        <v>73</v>
      </c>
      <c r="AH901" s="102">
        <f t="shared" si="79"/>
        <v>0</v>
      </c>
      <c r="AI901" s="72">
        <v>0</v>
      </c>
      <c r="AJ901" s="76">
        <v>0</v>
      </c>
      <c r="AK901" s="72" t="s">
        <v>73</v>
      </c>
      <c r="AL901" s="80" t="s">
        <v>73</v>
      </c>
      <c r="AM901" s="72">
        <v>0</v>
      </c>
      <c r="AN901" s="80" t="s">
        <v>73</v>
      </c>
      <c r="AO901" s="80" t="s">
        <v>73</v>
      </c>
      <c r="AP901" s="80" t="s">
        <v>73</v>
      </c>
      <c r="AQ901" s="102">
        <f t="shared" si="80"/>
        <v>0</v>
      </c>
      <c r="AR901" s="102">
        <f t="shared" si="81"/>
        <v>23500000</v>
      </c>
      <c r="AS901" s="72" t="s">
        <v>319</v>
      </c>
      <c r="AT901" s="76">
        <v>0</v>
      </c>
      <c r="AU901" s="72" t="s">
        <v>319</v>
      </c>
      <c r="AV901" s="76">
        <v>0</v>
      </c>
      <c r="AW901" s="81" t="s">
        <v>73</v>
      </c>
      <c r="AX901" s="82">
        <v>0</v>
      </c>
      <c r="AY901" s="143">
        <f t="shared" si="82"/>
        <v>23500000</v>
      </c>
      <c r="AZ901" s="84">
        <f t="shared" si="83"/>
        <v>0</v>
      </c>
      <c r="BA901" s="85">
        <v>0</v>
      </c>
      <c r="BB901" s="81" t="s">
        <v>73</v>
      </c>
      <c r="BC901" s="72" t="s">
        <v>123</v>
      </c>
      <c r="BD901" s="289" t="s">
        <v>4544</v>
      </c>
      <c r="BE901" s="71" t="s">
        <v>65</v>
      </c>
      <c r="BF901" s="71" t="s">
        <v>65</v>
      </c>
    </row>
    <row r="902" spans="2:58" x14ac:dyDescent="0.25">
      <c r="B902" s="71">
        <v>2025</v>
      </c>
      <c r="C902" s="71">
        <v>891780111</v>
      </c>
      <c r="D902" s="71" t="s">
        <v>63</v>
      </c>
      <c r="E902" s="102" t="s">
        <v>4543</v>
      </c>
      <c r="F902" s="72" t="s">
        <v>4542</v>
      </c>
      <c r="G902" s="72">
        <v>0</v>
      </c>
      <c r="H902" s="72" t="s">
        <v>71</v>
      </c>
      <c r="I902" s="72" t="s">
        <v>2884</v>
      </c>
      <c r="J902" s="104" t="s">
        <v>81</v>
      </c>
      <c r="K902" s="75" t="s">
        <v>4541</v>
      </c>
      <c r="L902" s="76">
        <v>23500000</v>
      </c>
      <c r="M902" s="72" t="s">
        <v>66</v>
      </c>
      <c r="N902" s="75" t="s">
        <v>4540</v>
      </c>
      <c r="O902" s="75">
        <v>1082999611</v>
      </c>
      <c r="P902" s="75">
        <v>1828</v>
      </c>
      <c r="Q902" s="78">
        <v>45884</v>
      </c>
      <c r="R902" s="75">
        <v>23500000</v>
      </c>
      <c r="S902" s="78">
        <v>45889</v>
      </c>
      <c r="T902" s="76">
        <v>23500000</v>
      </c>
      <c r="U902" s="76">
        <v>28437</v>
      </c>
      <c r="V902" s="72" t="s">
        <v>65</v>
      </c>
      <c r="W902" s="76">
        <v>1082939683</v>
      </c>
      <c r="X902" s="104" t="s">
        <v>2881</v>
      </c>
      <c r="Y902" s="78">
        <v>45889</v>
      </c>
      <c r="Z902" s="78">
        <v>45889</v>
      </c>
      <c r="AA902" s="78" t="s">
        <v>73</v>
      </c>
      <c r="AB902" s="78">
        <v>46022</v>
      </c>
      <c r="AC902" s="102">
        <f t="shared" si="78"/>
        <v>133</v>
      </c>
      <c r="AD902" s="72">
        <v>0</v>
      </c>
      <c r="AE902" s="76">
        <v>0</v>
      </c>
      <c r="AF902" s="72">
        <v>0</v>
      </c>
      <c r="AG902" s="79" t="s">
        <v>73</v>
      </c>
      <c r="AH902" s="102">
        <f t="shared" si="79"/>
        <v>0</v>
      </c>
      <c r="AI902" s="72">
        <v>0</v>
      </c>
      <c r="AJ902" s="76">
        <v>0</v>
      </c>
      <c r="AK902" s="72" t="s">
        <v>73</v>
      </c>
      <c r="AL902" s="80" t="s">
        <v>73</v>
      </c>
      <c r="AM902" s="72">
        <v>0</v>
      </c>
      <c r="AN902" s="80" t="s">
        <v>73</v>
      </c>
      <c r="AO902" s="80" t="s">
        <v>73</v>
      </c>
      <c r="AP902" s="80" t="s">
        <v>73</v>
      </c>
      <c r="AQ902" s="102">
        <f t="shared" si="80"/>
        <v>0</v>
      </c>
      <c r="AR902" s="102">
        <f t="shared" si="81"/>
        <v>23500000</v>
      </c>
      <c r="AS902" s="72" t="s">
        <v>319</v>
      </c>
      <c r="AT902" s="76">
        <v>0</v>
      </c>
      <c r="AU902" s="72" t="s">
        <v>319</v>
      </c>
      <c r="AV902" s="76">
        <v>0</v>
      </c>
      <c r="AW902" s="81" t="s">
        <v>73</v>
      </c>
      <c r="AX902" s="82">
        <v>0</v>
      </c>
      <c r="AY902" s="143">
        <f t="shared" si="82"/>
        <v>23500000</v>
      </c>
      <c r="AZ902" s="84">
        <f t="shared" si="83"/>
        <v>0</v>
      </c>
      <c r="BA902" s="85">
        <v>0</v>
      </c>
      <c r="BB902" s="81" t="s">
        <v>73</v>
      </c>
      <c r="BC902" s="72" t="s">
        <v>123</v>
      </c>
      <c r="BD902" s="289" t="s">
        <v>4539</v>
      </c>
      <c r="BE902" s="71" t="s">
        <v>65</v>
      </c>
      <c r="BF902" s="71" t="s">
        <v>65</v>
      </c>
    </row>
    <row r="903" spans="2:58" x14ac:dyDescent="0.25">
      <c r="B903" s="71">
        <v>2025</v>
      </c>
      <c r="C903" s="71">
        <v>891780111</v>
      </c>
      <c r="D903" s="71" t="s">
        <v>63</v>
      </c>
      <c r="E903" s="102" t="s">
        <v>4538</v>
      </c>
      <c r="F903" s="72" t="s">
        <v>4537</v>
      </c>
      <c r="G903" s="72">
        <v>0</v>
      </c>
      <c r="H903" s="72" t="s">
        <v>71</v>
      </c>
      <c r="I903" s="72" t="s">
        <v>2884</v>
      </c>
      <c r="J903" s="104" t="s">
        <v>81</v>
      </c>
      <c r="K903" s="75" t="s">
        <v>4536</v>
      </c>
      <c r="L903" s="76">
        <v>26000000</v>
      </c>
      <c r="M903" s="72" t="s">
        <v>66</v>
      </c>
      <c r="N903" s="75" t="s">
        <v>4535</v>
      </c>
      <c r="O903" s="75">
        <v>1193545149</v>
      </c>
      <c r="P903" s="75">
        <v>1674</v>
      </c>
      <c r="Q903" s="78">
        <v>45862</v>
      </c>
      <c r="R903" s="75">
        <v>2142840000</v>
      </c>
      <c r="S903" s="78">
        <v>45889</v>
      </c>
      <c r="T903" s="76">
        <v>26000000</v>
      </c>
      <c r="U903" s="76">
        <v>28495</v>
      </c>
      <c r="V903" s="72" t="s">
        <v>65</v>
      </c>
      <c r="W903" s="76">
        <v>1082939683</v>
      </c>
      <c r="X903" s="104" t="s">
        <v>2881</v>
      </c>
      <c r="Y903" s="78">
        <v>45889</v>
      </c>
      <c r="Z903" s="78">
        <v>45889</v>
      </c>
      <c r="AA903" s="78" t="s">
        <v>73</v>
      </c>
      <c r="AB903" s="78">
        <v>46003</v>
      </c>
      <c r="AC903" s="102">
        <f t="shared" si="78"/>
        <v>114</v>
      </c>
      <c r="AD903" s="72">
        <v>0</v>
      </c>
      <c r="AE903" s="76">
        <v>0</v>
      </c>
      <c r="AF903" s="72">
        <v>0</v>
      </c>
      <c r="AG903" s="79" t="s">
        <v>73</v>
      </c>
      <c r="AH903" s="102">
        <f t="shared" si="79"/>
        <v>0</v>
      </c>
      <c r="AI903" s="72">
        <v>0</v>
      </c>
      <c r="AJ903" s="76">
        <v>0</v>
      </c>
      <c r="AK903" s="72" t="s">
        <v>73</v>
      </c>
      <c r="AL903" s="80" t="s">
        <v>73</v>
      </c>
      <c r="AM903" s="72">
        <v>0</v>
      </c>
      <c r="AN903" s="80" t="s">
        <v>73</v>
      </c>
      <c r="AO903" s="80" t="s">
        <v>73</v>
      </c>
      <c r="AP903" s="80" t="s">
        <v>73</v>
      </c>
      <c r="AQ903" s="102">
        <f t="shared" si="80"/>
        <v>0</v>
      </c>
      <c r="AR903" s="102">
        <f t="shared" si="81"/>
        <v>26000000</v>
      </c>
      <c r="AS903" s="72" t="s">
        <v>319</v>
      </c>
      <c r="AT903" s="76">
        <v>0</v>
      </c>
      <c r="AU903" s="72" t="s">
        <v>319</v>
      </c>
      <c r="AV903" s="76">
        <v>0</v>
      </c>
      <c r="AW903" s="81" t="s">
        <v>73</v>
      </c>
      <c r="AX903" s="82">
        <v>0</v>
      </c>
      <c r="AY903" s="143">
        <f t="shared" si="82"/>
        <v>26000000</v>
      </c>
      <c r="AZ903" s="84">
        <f t="shared" si="83"/>
        <v>0</v>
      </c>
      <c r="BA903" s="85">
        <v>0</v>
      </c>
      <c r="BB903" s="81" t="s">
        <v>73</v>
      </c>
      <c r="BC903" s="72" t="s">
        <v>123</v>
      </c>
      <c r="BD903" s="289" t="s">
        <v>4534</v>
      </c>
      <c r="BE903" s="71" t="s">
        <v>65</v>
      </c>
      <c r="BF903" s="71" t="s">
        <v>65</v>
      </c>
    </row>
    <row r="904" spans="2:58" x14ac:dyDescent="0.25">
      <c r="B904" s="71">
        <v>2025</v>
      </c>
      <c r="C904" s="71">
        <v>891780111</v>
      </c>
      <c r="D904" s="71" t="s">
        <v>63</v>
      </c>
      <c r="E904" s="102" t="s">
        <v>4533</v>
      </c>
      <c r="F904" s="72" t="s">
        <v>4532</v>
      </c>
      <c r="G904" s="72">
        <v>0</v>
      </c>
      <c r="H904" s="72" t="s">
        <v>71</v>
      </c>
      <c r="I904" s="72" t="s">
        <v>2884</v>
      </c>
      <c r="J904" s="104" t="s">
        <v>81</v>
      </c>
      <c r="K904" s="75" t="s">
        <v>3007</v>
      </c>
      <c r="L904" s="76">
        <v>9941400</v>
      </c>
      <c r="M904" s="72" t="s">
        <v>66</v>
      </c>
      <c r="N904" s="75" t="s">
        <v>4531</v>
      </c>
      <c r="O904" s="75">
        <v>1103218906</v>
      </c>
      <c r="P904" s="75">
        <v>1707</v>
      </c>
      <c r="Q904" s="78">
        <v>45870</v>
      </c>
      <c r="R904" s="75">
        <v>7490134800</v>
      </c>
      <c r="S904" s="78">
        <v>45891</v>
      </c>
      <c r="T904" s="76">
        <v>9941400</v>
      </c>
      <c r="U904" s="76">
        <v>28635</v>
      </c>
      <c r="V904" s="72" t="s">
        <v>65</v>
      </c>
      <c r="W904" s="76">
        <v>1082939683</v>
      </c>
      <c r="X904" s="104" t="s">
        <v>2881</v>
      </c>
      <c r="Y904" s="78">
        <v>45890</v>
      </c>
      <c r="Z904" s="78">
        <v>45891</v>
      </c>
      <c r="AA904" s="78" t="s">
        <v>73</v>
      </c>
      <c r="AB904" s="78">
        <v>45991</v>
      </c>
      <c r="AC904" s="102">
        <f t="shared" ref="AC904:AC967" si="84">+IF(AA904="1800-01-01",AB904-Z904,AB904-AA904)</f>
        <v>100</v>
      </c>
      <c r="AD904" s="72">
        <v>0</v>
      </c>
      <c r="AE904" s="76">
        <v>0</v>
      </c>
      <c r="AF904" s="72">
        <v>0</v>
      </c>
      <c r="AG904" s="79" t="s">
        <v>73</v>
      </c>
      <c r="AH904" s="102">
        <f t="shared" ref="AH904:AH967" si="85">+IF(AG904="1800-01-01",0,AG904-AB904)</f>
        <v>0</v>
      </c>
      <c r="AI904" s="72">
        <v>0</v>
      </c>
      <c r="AJ904" s="76">
        <v>0</v>
      </c>
      <c r="AK904" s="72" t="s">
        <v>73</v>
      </c>
      <c r="AL904" s="80" t="s">
        <v>73</v>
      </c>
      <c r="AM904" s="72">
        <v>0</v>
      </c>
      <c r="AN904" s="80" t="s">
        <v>73</v>
      </c>
      <c r="AO904" s="80" t="s">
        <v>73</v>
      </c>
      <c r="AP904" s="80" t="s">
        <v>73</v>
      </c>
      <c r="AQ904" s="102">
        <f t="shared" ref="AQ904:AQ967" si="86">+IF(AN904="1800-01-01",0,AO904-AN904)</f>
        <v>0</v>
      </c>
      <c r="AR904" s="102">
        <f t="shared" ref="AR904:AR967" si="87">+L904+AE904-AJ904</f>
        <v>9941400</v>
      </c>
      <c r="AS904" s="72" t="s">
        <v>319</v>
      </c>
      <c r="AT904" s="76">
        <v>0</v>
      </c>
      <c r="AU904" s="72" t="s">
        <v>319</v>
      </c>
      <c r="AV904" s="76">
        <v>0</v>
      </c>
      <c r="AW904" s="81" t="s">
        <v>73</v>
      </c>
      <c r="AX904" s="82">
        <v>0</v>
      </c>
      <c r="AY904" s="143">
        <f t="shared" ref="AY904:AY967" si="88">AR904-AX904</f>
        <v>9941400</v>
      </c>
      <c r="AZ904" s="84">
        <f t="shared" ref="AZ904:AZ967" si="89">+IFERROR(AX904/AR904,"_")</f>
        <v>0</v>
      </c>
      <c r="BA904" s="85">
        <v>0</v>
      </c>
      <c r="BB904" s="81" t="s">
        <v>73</v>
      </c>
      <c r="BC904" s="72" t="s">
        <v>123</v>
      </c>
      <c r="BD904" s="289" t="s">
        <v>4530</v>
      </c>
      <c r="BE904" s="71" t="s">
        <v>65</v>
      </c>
      <c r="BF904" s="71" t="s">
        <v>65</v>
      </c>
    </row>
    <row r="905" spans="2:58" x14ac:dyDescent="0.25">
      <c r="B905" s="71">
        <v>2025</v>
      </c>
      <c r="C905" s="71">
        <v>891780111</v>
      </c>
      <c r="D905" s="71" t="s">
        <v>63</v>
      </c>
      <c r="E905" s="102" t="s">
        <v>4529</v>
      </c>
      <c r="F905" s="72" t="s">
        <v>4528</v>
      </c>
      <c r="G905" s="72">
        <v>0</v>
      </c>
      <c r="H905" s="72" t="s">
        <v>71</v>
      </c>
      <c r="I905" s="72" t="s">
        <v>2884</v>
      </c>
      <c r="J905" s="104" t="s">
        <v>81</v>
      </c>
      <c r="K905" s="75" t="s">
        <v>4239</v>
      </c>
      <c r="L905" s="76">
        <v>9941400</v>
      </c>
      <c r="M905" s="72" t="s">
        <v>66</v>
      </c>
      <c r="N905" s="75" t="s">
        <v>4527</v>
      </c>
      <c r="O905" s="75">
        <v>1049349847</v>
      </c>
      <c r="P905" s="75">
        <v>1707</v>
      </c>
      <c r="Q905" s="78">
        <v>45870</v>
      </c>
      <c r="R905" s="75">
        <v>7490134800</v>
      </c>
      <c r="S905" s="78">
        <v>45891</v>
      </c>
      <c r="T905" s="76">
        <v>9941400</v>
      </c>
      <c r="U905" s="76">
        <v>28634</v>
      </c>
      <c r="V905" s="72" t="s">
        <v>65</v>
      </c>
      <c r="W905" s="76">
        <v>1082939683</v>
      </c>
      <c r="X905" s="104" t="s">
        <v>2881</v>
      </c>
      <c r="Y905" s="78">
        <v>45890</v>
      </c>
      <c r="Z905" s="78">
        <v>45891</v>
      </c>
      <c r="AA905" s="78" t="s">
        <v>73</v>
      </c>
      <c r="AB905" s="78">
        <v>45991</v>
      </c>
      <c r="AC905" s="102">
        <f t="shared" si="84"/>
        <v>100</v>
      </c>
      <c r="AD905" s="72">
        <v>0</v>
      </c>
      <c r="AE905" s="76">
        <v>0</v>
      </c>
      <c r="AF905" s="72">
        <v>0</v>
      </c>
      <c r="AG905" s="79" t="s">
        <v>73</v>
      </c>
      <c r="AH905" s="102">
        <f t="shared" si="85"/>
        <v>0</v>
      </c>
      <c r="AI905" s="72">
        <v>0</v>
      </c>
      <c r="AJ905" s="76">
        <v>0</v>
      </c>
      <c r="AK905" s="72" t="s">
        <v>73</v>
      </c>
      <c r="AL905" s="80" t="s">
        <v>73</v>
      </c>
      <c r="AM905" s="72">
        <v>0</v>
      </c>
      <c r="AN905" s="80" t="s">
        <v>73</v>
      </c>
      <c r="AO905" s="80" t="s">
        <v>73</v>
      </c>
      <c r="AP905" s="80" t="s">
        <v>73</v>
      </c>
      <c r="AQ905" s="102">
        <f t="shared" si="86"/>
        <v>0</v>
      </c>
      <c r="AR905" s="102">
        <f t="shared" si="87"/>
        <v>9941400</v>
      </c>
      <c r="AS905" s="72" t="s">
        <v>319</v>
      </c>
      <c r="AT905" s="76">
        <v>0</v>
      </c>
      <c r="AU905" s="72" t="s">
        <v>319</v>
      </c>
      <c r="AV905" s="76">
        <v>0</v>
      </c>
      <c r="AW905" s="81" t="s">
        <v>73</v>
      </c>
      <c r="AX905" s="82">
        <v>0</v>
      </c>
      <c r="AY905" s="143">
        <f t="shared" si="88"/>
        <v>9941400</v>
      </c>
      <c r="AZ905" s="84">
        <f t="shared" si="89"/>
        <v>0</v>
      </c>
      <c r="BA905" s="85">
        <v>0</v>
      </c>
      <c r="BB905" s="81" t="s">
        <v>73</v>
      </c>
      <c r="BC905" s="72" t="s">
        <v>123</v>
      </c>
      <c r="BD905" s="289" t="s">
        <v>4526</v>
      </c>
      <c r="BE905" s="71" t="s">
        <v>65</v>
      </c>
      <c r="BF905" s="71" t="s">
        <v>65</v>
      </c>
    </row>
    <row r="906" spans="2:58" x14ac:dyDescent="0.25">
      <c r="B906" s="71">
        <v>2025</v>
      </c>
      <c r="C906" s="71">
        <v>891780111</v>
      </c>
      <c r="D906" s="71" t="s">
        <v>63</v>
      </c>
      <c r="E906" s="102" t="s">
        <v>4525</v>
      </c>
      <c r="F906" s="72" t="s">
        <v>4524</v>
      </c>
      <c r="G906" s="72">
        <v>0</v>
      </c>
      <c r="H906" s="72" t="s">
        <v>71</v>
      </c>
      <c r="I906" s="72" t="s">
        <v>2884</v>
      </c>
      <c r="J906" s="104" t="s">
        <v>81</v>
      </c>
      <c r="K906" s="75" t="s">
        <v>2895</v>
      </c>
      <c r="L906" s="76">
        <v>9941400</v>
      </c>
      <c r="M906" s="72" t="s">
        <v>66</v>
      </c>
      <c r="N906" s="75" t="s">
        <v>4523</v>
      </c>
      <c r="O906" s="75">
        <v>15247383</v>
      </c>
      <c r="P906" s="75">
        <v>1707</v>
      </c>
      <c r="Q906" s="78">
        <v>45870</v>
      </c>
      <c r="R906" s="75">
        <v>7490134800</v>
      </c>
      <c r="S906" s="78">
        <v>45891</v>
      </c>
      <c r="T906" s="76">
        <v>9941400</v>
      </c>
      <c r="U906" s="76">
        <v>28633</v>
      </c>
      <c r="V906" s="72" t="s">
        <v>65</v>
      </c>
      <c r="W906" s="76">
        <v>1082939683</v>
      </c>
      <c r="X906" s="104" t="s">
        <v>2881</v>
      </c>
      <c r="Y906" s="78">
        <v>45890</v>
      </c>
      <c r="Z906" s="78">
        <v>45891</v>
      </c>
      <c r="AA906" s="78" t="s">
        <v>73</v>
      </c>
      <c r="AB906" s="78">
        <v>45991</v>
      </c>
      <c r="AC906" s="102">
        <f t="shared" si="84"/>
        <v>100</v>
      </c>
      <c r="AD906" s="72">
        <v>0</v>
      </c>
      <c r="AE906" s="76">
        <v>0</v>
      </c>
      <c r="AF906" s="72">
        <v>0</v>
      </c>
      <c r="AG906" s="79" t="s">
        <v>73</v>
      </c>
      <c r="AH906" s="102">
        <f t="shared" si="85"/>
        <v>0</v>
      </c>
      <c r="AI906" s="72">
        <v>0</v>
      </c>
      <c r="AJ906" s="76">
        <v>0</v>
      </c>
      <c r="AK906" s="72" t="s">
        <v>73</v>
      </c>
      <c r="AL906" s="80" t="s">
        <v>73</v>
      </c>
      <c r="AM906" s="72">
        <v>0</v>
      </c>
      <c r="AN906" s="80" t="s">
        <v>73</v>
      </c>
      <c r="AO906" s="80" t="s">
        <v>73</v>
      </c>
      <c r="AP906" s="80" t="s">
        <v>73</v>
      </c>
      <c r="AQ906" s="102">
        <f t="shared" si="86"/>
        <v>0</v>
      </c>
      <c r="AR906" s="102">
        <f t="shared" si="87"/>
        <v>9941400</v>
      </c>
      <c r="AS906" s="72" t="s">
        <v>319</v>
      </c>
      <c r="AT906" s="76">
        <v>0</v>
      </c>
      <c r="AU906" s="72" t="s">
        <v>319</v>
      </c>
      <c r="AV906" s="76">
        <v>0</v>
      </c>
      <c r="AW906" s="81" t="s">
        <v>73</v>
      </c>
      <c r="AX906" s="82">
        <v>0</v>
      </c>
      <c r="AY906" s="143">
        <f t="shared" si="88"/>
        <v>9941400</v>
      </c>
      <c r="AZ906" s="84">
        <f t="shared" si="89"/>
        <v>0</v>
      </c>
      <c r="BA906" s="85">
        <v>0</v>
      </c>
      <c r="BB906" s="81" t="s">
        <v>73</v>
      </c>
      <c r="BC906" s="72" t="s">
        <v>123</v>
      </c>
      <c r="BD906" s="289" t="s">
        <v>4522</v>
      </c>
      <c r="BE906" s="71" t="s">
        <v>65</v>
      </c>
      <c r="BF906" s="71" t="s">
        <v>65</v>
      </c>
    </row>
    <row r="907" spans="2:58" x14ac:dyDescent="0.25">
      <c r="B907" s="71">
        <v>2025</v>
      </c>
      <c r="C907" s="71">
        <v>891780111</v>
      </c>
      <c r="D907" s="71" t="s">
        <v>63</v>
      </c>
      <c r="E907" s="102" t="s">
        <v>4521</v>
      </c>
      <c r="F907" s="72" t="s">
        <v>4520</v>
      </c>
      <c r="G907" s="72">
        <v>0</v>
      </c>
      <c r="H907" s="72" t="s">
        <v>71</v>
      </c>
      <c r="I907" s="72" t="s">
        <v>2884</v>
      </c>
      <c r="J907" s="104" t="s">
        <v>81</v>
      </c>
      <c r="K907" s="75" t="s">
        <v>2895</v>
      </c>
      <c r="L907" s="76">
        <v>9941400</v>
      </c>
      <c r="M907" s="72" t="s">
        <v>66</v>
      </c>
      <c r="N907" s="75" t="s">
        <v>4519</v>
      </c>
      <c r="O907" s="75">
        <v>1046404124</v>
      </c>
      <c r="P907" s="75">
        <v>1707</v>
      </c>
      <c r="Q907" s="78">
        <v>45870</v>
      </c>
      <c r="R907" s="75">
        <v>7490134800</v>
      </c>
      <c r="S907" s="78">
        <v>45891</v>
      </c>
      <c r="T907" s="76">
        <v>9941400</v>
      </c>
      <c r="U907" s="76">
        <v>28632</v>
      </c>
      <c r="V907" s="72" t="s">
        <v>65</v>
      </c>
      <c r="W907" s="76">
        <v>1082939683</v>
      </c>
      <c r="X907" s="104" t="s">
        <v>2881</v>
      </c>
      <c r="Y907" s="78">
        <v>45890</v>
      </c>
      <c r="Z907" s="78">
        <v>45891</v>
      </c>
      <c r="AA907" s="78" t="s">
        <v>73</v>
      </c>
      <c r="AB907" s="78">
        <v>45991</v>
      </c>
      <c r="AC907" s="102">
        <f t="shared" si="84"/>
        <v>100</v>
      </c>
      <c r="AD907" s="72">
        <v>0</v>
      </c>
      <c r="AE907" s="76">
        <v>0</v>
      </c>
      <c r="AF907" s="72">
        <v>0</v>
      </c>
      <c r="AG907" s="79" t="s">
        <v>73</v>
      </c>
      <c r="AH907" s="102">
        <f t="shared" si="85"/>
        <v>0</v>
      </c>
      <c r="AI907" s="72">
        <v>0</v>
      </c>
      <c r="AJ907" s="76">
        <v>0</v>
      </c>
      <c r="AK907" s="72" t="s">
        <v>73</v>
      </c>
      <c r="AL907" s="80" t="s">
        <v>73</v>
      </c>
      <c r="AM907" s="72">
        <v>0</v>
      </c>
      <c r="AN907" s="80" t="s">
        <v>73</v>
      </c>
      <c r="AO907" s="80" t="s">
        <v>73</v>
      </c>
      <c r="AP907" s="80" t="s">
        <v>73</v>
      </c>
      <c r="AQ907" s="102">
        <f t="shared" si="86"/>
        <v>0</v>
      </c>
      <c r="AR907" s="102">
        <f t="shared" si="87"/>
        <v>9941400</v>
      </c>
      <c r="AS907" s="72" t="s">
        <v>319</v>
      </c>
      <c r="AT907" s="76">
        <v>0</v>
      </c>
      <c r="AU907" s="72" t="s">
        <v>319</v>
      </c>
      <c r="AV907" s="76">
        <v>0</v>
      </c>
      <c r="AW907" s="81" t="s">
        <v>73</v>
      </c>
      <c r="AX907" s="82">
        <v>0</v>
      </c>
      <c r="AY907" s="143">
        <f t="shared" si="88"/>
        <v>9941400</v>
      </c>
      <c r="AZ907" s="84">
        <f t="shared" si="89"/>
        <v>0</v>
      </c>
      <c r="BA907" s="85">
        <v>0</v>
      </c>
      <c r="BB907" s="81" t="s">
        <v>73</v>
      </c>
      <c r="BC907" s="72" t="s">
        <v>123</v>
      </c>
      <c r="BD907" s="289" t="s">
        <v>4518</v>
      </c>
      <c r="BE907" s="71" t="s">
        <v>65</v>
      </c>
      <c r="BF907" s="71" t="s">
        <v>65</v>
      </c>
    </row>
    <row r="908" spans="2:58" x14ac:dyDescent="0.25">
      <c r="B908" s="71">
        <v>2025</v>
      </c>
      <c r="C908" s="71">
        <v>891780111</v>
      </c>
      <c r="D908" s="71" t="s">
        <v>63</v>
      </c>
      <c r="E908" s="102" t="s">
        <v>4517</v>
      </c>
      <c r="F908" s="72" t="s">
        <v>4516</v>
      </c>
      <c r="G908" s="72">
        <v>0</v>
      </c>
      <c r="H908" s="72" t="s">
        <v>71</v>
      </c>
      <c r="I908" s="72" t="s">
        <v>2884</v>
      </c>
      <c r="J908" s="104" t="s">
        <v>81</v>
      </c>
      <c r="K908" s="75" t="s">
        <v>2895</v>
      </c>
      <c r="L908" s="76">
        <v>9941400</v>
      </c>
      <c r="M908" s="72" t="s">
        <v>66</v>
      </c>
      <c r="N908" s="75" t="s">
        <v>4515</v>
      </c>
      <c r="O908" s="75">
        <v>8603071</v>
      </c>
      <c r="P908" s="75">
        <v>1707</v>
      </c>
      <c r="Q908" s="78">
        <v>45870</v>
      </c>
      <c r="R908" s="75">
        <v>7490134800</v>
      </c>
      <c r="S908" s="78">
        <v>45891</v>
      </c>
      <c r="T908" s="76">
        <v>9941400</v>
      </c>
      <c r="U908" s="76">
        <v>28631</v>
      </c>
      <c r="V908" s="72" t="s">
        <v>65</v>
      </c>
      <c r="W908" s="76">
        <v>1082939683</v>
      </c>
      <c r="X908" s="104" t="s">
        <v>2881</v>
      </c>
      <c r="Y908" s="78">
        <v>45890</v>
      </c>
      <c r="Z908" s="78">
        <v>45891</v>
      </c>
      <c r="AA908" s="78" t="s">
        <v>73</v>
      </c>
      <c r="AB908" s="78">
        <v>45991</v>
      </c>
      <c r="AC908" s="102">
        <f t="shared" si="84"/>
        <v>100</v>
      </c>
      <c r="AD908" s="72">
        <v>0</v>
      </c>
      <c r="AE908" s="76">
        <v>0</v>
      </c>
      <c r="AF908" s="72">
        <v>0</v>
      </c>
      <c r="AG908" s="79" t="s">
        <v>73</v>
      </c>
      <c r="AH908" s="102">
        <f t="shared" si="85"/>
        <v>0</v>
      </c>
      <c r="AI908" s="72">
        <v>0</v>
      </c>
      <c r="AJ908" s="76">
        <v>0</v>
      </c>
      <c r="AK908" s="72" t="s">
        <v>73</v>
      </c>
      <c r="AL908" s="80" t="s">
        <v>73</v>
      </c>
      <c r="AM908" s="72">
        <v>0</v>
      </c>
      <c r="AN908" s="80" t="s">
        <v>73</v>
      </c>
      <c r="AO908" s="80" t="s">
        <v>73</v>
      </c>
      <c r="AP908" s="80" t="s">
        <v>73</v>
      </c>
      <c r="AQ908" s="102">
        <f t="shared" si="86"/>
        <v>0</v>
      </c>
      <c r="AR908" s="102">
        <f t="shared" si="87"/>
        <v>9941400</v>
      </c>
      <c r="AS908" s="72" t="s">
        <v>319</v>
      </c>
      <c r="AT908" s="76">
        <v>0</v>
      </c>
      <c r="AU908" s="72" t="s">
        <v>319</v>
      </c>
      <c r="AV908" s="76">
        <v>0</v>
      </c>
      <c r="AW908" s="81" t="s">
        <v>73</v>
      </c>
      <c r="AX908" s="82">
        <v>0</v>
      </c>
      <c r="AY908" s="143">
        <f t="shared" si="88"/>
        <v>9941400</v>
      </c>
      <c r="AZ908" s="84">
        <f t="shared" si="89"/>
        <v>0</v>
      </c>
      <c r="BA908" s="85">
        <v>0</v>
      </c>
      <c r="BB908" s="81" t="s">
        <v>73</v>
      </c>
      <c r="BC908" s="72" t="s">
        <v>123</v>
      </c>
      <c r="BD908" s="289" t="s">
        <v>4514</v>
      </c>
      <c r="BE908" s="71" t="s">
        <v>65</v>
      </c>
      <c r="BF908" s="71" t="s">
        <v>65</v>
      </c>
    </row>
    <row r="909" spans="2:58" x14ac:dyDescent="0.25">
      <c r="B909" s="71">
        <v>2025</v>
      </c>
      <c r="C909" s="71">
        <v>891780111</v>
      </c>
      <c r="D909" s="71" t="s">
        <v>63</v>
      </c>
      <c r="E909" s="102" t="s">
        <v>4513</v>
      </c>
      <c r="F909" s="72" t="s">
        <v>4512</v>
      </c>
      <c r="G909" s="72">
        <v>0</v>
      </c>
      <c r="H909" s="72" t="s">
        <v>71</v>
      </c>
      <c r="I909" s="72" t="s">
        <v>2884</v>
      </c>
      <c r="J909" s="104" t="s">
        <v>81</v>
      </c>
      <c r="K909" s="75" t="s">
        <v>2895</v>
      </c>
      <c r="L909" s="76">
        <v>9941400</v>
      </c>
      <c r="M909" s="72" t="s">
        <v>66</v>
      </c>
      <c r="N909" s="75" t="s">
        <v>4511</v>
      </c>
      <c r="O909" s="75">
        <v>1221965473</v>
      </c>
      <c r="P909" s="75">
        <v>1707</v>
      </c>
      <c r="Q909" s="78">
        <v>45870</v>
      </c>
      <c r="R909" s="75">
        <v>7490134800</v>
      </c>
      <c r="S909" s="78">
        <v>45891</v>
      </c>
      <c r="T909" s="76">
        <v>9941400</v>
      </c>
      <c r="U909" s="76">
        <v>28630</v>
      </c>
      <c r="V909" s="72" t="s">
        <v>65</v>
      </c>
      <c r="W909" s="76">
        <v>1082939683</v>
      </c>
      <c r="X909" s="104" t="s">
        <v>2881</v>
      </c>
      <c r="Y909" s="78">
        <v>45890</v>
      </c>
      <c r="Z909" s="78">
        <v>45891</v>
      </c>
      <c r="AA909" s="78" t="s">
        <v>73</v>
      </c>
      <c r="AB909" s="78">
        <v>45991</v>
      </c>
      <c r="AC909" s="102">
        <f t="shared" si="84"/>
        <v>100</v>
      </c>
      <c r="AD909" s="72">
        <v>0</v>
      </c>
      <c r="AE909" s="76">
        <v>0</v>
      </c>
      <c r="AF909" s="72">
        <v>0</v>
      </c>
      <c r="AG909" s="79" t="s">
        <v>73</v>
      </c>
      <c r="AH909" s="102">
        <f t="shared" si="85"/>
        <v>0</v>
      </c>
      <c r="AI909" s="72">
        <v>0</v>
      </c>
      <c r="AJ909" s="76">
        <v>0</v>
      </c>
      <c r="AK909" s="72" t="s">
        <v>73</v>
      </c>
      <c r="AL909" s="80" t="s">
        <v>73</v>
      </c>
      <c r="AM909" s="72">
        <v>0</v>
      </c>
      <c r="AN909" s="80" t="s">
        <v>73</v>
      </c>
      <c r="AO909" s="80" t="s">
        <v>73</v>
      </c>
      <c r="AP909" s="80" t="s">
        <v>73</v>
      </c>
      <c r="AQ909" s="102">
        <f t="shared" si="86"/>
        <v>0</v>
      </c>
      <c r="AR909" s="102">
        <f t="shared" si="87"/>
        <v>9941400</v>
      </c>
      <c r="AS909" s="72" t="s">
        <v>319</v>
      </c>
      <c r="AT909" s="76">
        <v>0</v>
      </c>
      <c r="AU909" s="72" t="s">
        <v>319</v>
      </c>
      <c r="AV909" s="76">
        <v>0</v>
      </c>
      <c r="AW909" s="81" t="s">
        <v>73</v>
      </c>
      <c r="AX909" s="82">
        <v>0</v>
      </c>
      <c r="AY909" s="143">
        <f t="shared" si="88"/>
        <v>9941400</v>
      </c>
      <c r="AZ909" s="84">
        <f t="shared" si="89"/>
        <v>0</v>
      </c>
      <c r="BA909" s="85">
        <v>0</v>
      </c>
      <c r="BB909" s="81" t="s">
        <v>73</v>
      </c>
      <c r="BC909" s="72" t="s">
        <v>123</v>
      </c>
      <c r="BD909" s="289" t="s">
        <v>4510</v>
      </c>
      <c r="BE909" s="71" t="s">
        <v>65</v>
      </c>
      <c r="BF909" s="71" t="s">
        <v>65</v>
      </c>
    </row>
    <row r="910" spans="2:58" x14ac:dyDescent="0.25">
      <c r="B910" s="71">
        <v>2025</v>
      </c>
      <c r="C910" s="71">
        <v>891780111</v>
      </c>
      <c r="D910" s="71" t="s">
        <v>63</v>
      </c>
      <c r="E910" s="102" t="s">
        <v>4509</v>
      </c>
      <c r="F910" s="72" t="s">
        <v>4508</v>
      </c>
      <c r="G910" s="72">
        <v>0</v>
      </c>
      <c r="H910" s="72" t="s">
        <v>71</v>
      </c>
      <c r="I910" s="72" t="s">
        <v>2884</v>
      </c>
      <c r="J910" s="104" t="s">
        <v>81</v>
      </c>
      <c r="K910" s="75" t="s">
        <v>2895</v>
      </c>
      <c r="L910" s="76">
        <v>9941400</v>
      </c>
      <c r="M910" s="72" t="s">
        <v>66</v>
      </c>
      <c r="N910" s="75" t="s">
        <v>4507</v>
      </c>
      <c r="O910" s="75">
        <v>1128124474</v>
      </c>
      <c r="P910" s="75">
        <v>1707</v>
      </c>
      <c r="Q910" s="78">
        <v>45870</v>
      </c>
      <c r="R910" s="75">
        <v>7490134800</v>
      </c>
      <c r="S910" s="78">
        <v>45891</v>
      </c>
      <c r="T910" s="76">
        <v>9941400</v>
      </c>
      <c r="U910" s="76">
        <v>28629</v>
      </c>
      <c r="V910" s="72" t="s">
        <v>65</v>
      </c>
      <c r="W910" s="76">
        <v>1082939683</v>
      </c>
      <c r="X910" s="104" t="s">
        <v>2881</v>
      </c>
      <c r="Y910" s="78">
        <v>45890</v>
      </c>
      <c r="Z910" s="78">
        <v>45891</v>
      </c>
      <c r="AA910" s="78" t="s">
        <v>73</v>
      </c>
      <c r="AB910" s="78">
        <v>45991</v>
      </c>
      <c r="AC910" s="102">
        <f t="shared" si="84"/>
        <v>100</v>
      </c>
      <c r="AD910" s="72">
        <v>0</v>
      </c>
      <c r="AE910" s="76">
        <v>0</v>
      </c>
      <c r="AF910" s="72">
        <v>0</v>
      </c>
      <c r="AG910" s="79" t="s">
        <v>73</v>
      </c>
      <c r="AH910" s="102">
        <f t="shared" si="85"/>
        <v>0</v>
      </c>
      <c r="AI910" s="72">
        <v>0</v>
      </c>
      <c r="AJ910" s="76">
        <v>0</v>
      </c>
      <c r="AK910" s="72" t="s">
        <v>73</v>
      </c>
      <c r="AL910" s="80" t="s">
        <v>73</v>
      </c>
      <c r="AM910" s="72">
        <v>0</v>
      </c>
      <c r="AN910" s="80" t="s">
        <v>73</v>
      </c>
      <c r="AO910" s="80" t="s">
        <v>73</v>
      </c>
      <c r="AP910" s="80" t="s">
        <v>73</v>
      </c>
      <c r="AQ910" s="102">
        <f t="shared" si="86"/>
        <v>0</v>
      </c>
      <c r="AR910" s="102">
        <f t="shared" si="87"/>
        <v>9941400</v>
      </c>
      <c r="AS910" s="72" t="s">
        <v>319</v>
      </c>
      <c r="AT910" s="76">
        <v>0</v>
      </c>
      <c r="AU910" s="72" t="s">
        <v>319</v>
      </c>
      <c r="AV910" s="76">
        <v>0</v>
      </c>
      <c r="AW910" s="81" t="s">
        <v>73</v>
      </c>
      <c r="AX910" s="82">
        <v>0</v>
      </c>
      <c r="AY910" s="143">
        <f t="shared" si="88"/>
        <v>9941400</v>
      </c>
      <c r="AZ910" s="84">
        <f t="shared" si="89"/>
        <v>0</v>
      </c>
      <c r="BA910" s="85">
        <v>0</v>
      </c>
      <c r="BB910" s="81" t="s">
        <v>73</v>
      </c>
      <c r="BC910" s="72" t="s">
        <v>123</v>
      </c>
      <c r="BD910" s="289" t="s">
        <v>4506</v>
      </c>
      <c r="BE910" s="71" t="s">
        <v>65</v>
      </c>
      <c r="BF910" s="71" t="s">
        <v>65</v>
      </c>
    </row>
    <row r="911" spans="2:58" x14ac:dyDescent="0.25">
      <c r="B911" s="71">
        <v>2025</v>
      </c>
      <c r="C911" s="71">
        <v>891780111</v>
      </c>
      <c r="D911" s="71" t="s">
        <v>63</v>
      </c>
      <c r="E911" s="102" t="s">
        <v>4505</v>
      </c>
      <c r="F911" s="72" t="s">
        <v>4504</v>
      </c>
      <c r="G911" s="72">
        <v>0</v>
      </c>
      <c r="H911" s="72" t="s">
        <v>71</v>
      </c>
      <c r="I911" s="72" t="s">
        <v>2884</v>
      </c>
      <c r="J911" s="104" t="s">
        <v>81</v>
      </c>
      <c r="K911" s="75" t="s">
        <v>3703</v>
      </c>
      <c r="L911" s="76">
        <v>9941400</v>
      </c>
      <c r="M911" s="72" t="s">
        <v>66</v>
      </c>
      <c r="N911" s="75" t="s">
        <v>4503</v>
      </c>
      <c r="O911" s="75">
        <v>1051657805</v>
      </c>
      <c r="P911" s="75">
        <v>1707</v>
      </c>
      <c r="Q911" s="78">
        <v>45870</v>
      </c>
      <c r="R911" s="75">
        <v>7490134800</v>
      </c>
      <c r="S911" s="78">
        <v>45891</v>
      </c>
      <c r="T911" s="76">
        <v>9941400</v>
      </c>
      <c r="U911" s="76">
        <v>28628</v>
      </c>
      <c r="V911" s="72" t="s">
        <v>65</v>
      </c>
      <c r="W911" s="76">
        <v>1082939683</v>
      </c>
      <c r="X911" s="104" t="s">
        <v>2881</v>
      </c>
      <c r="Y911" s="78">
        <v>45890</v>
      </c>
      <c r="Z911" s="78">
        <v>45891</v>
      </c>
      <c r="AA911" s="78" t="s">
        <v>73</v>
      </c>
      <c r="AB911" s="78">
        <v>45991</v>
      </c>
      <c r="AC911" s="102">
        <f t="shared" si="84"/>
        <v>100</v>
      </c>
      <c r="AD911" s="72">
        <v>0</v>
      </c>
      <c r="AE911" s="76">
        <v>0</v>
      </c>
      <c r="AF911" s="72">
        <v>0</v>
      </c>
      <c r="AG911" s="79" t="s">
        <v>73</v>
      </c>
      <c r="AH911" s="102">
        <f t="shared" si="85"/>
        <v>0</v>
      </c>
      <c r="AI911" s="72">
        <v>0</v>
      </c>
      <c r="AJ911" s="76">
        <v>0</v>
      </c>
      <c r="AK911" s="72" t="s">
        <v>73</v>
      </c>
      <c r="AL911" s="80" t="s">
        <v>73</v>
      </c>
      <c r="AM911" s="72">
        <v>0</v>
      </c>
      <c r="AN911" s="80" t="s">
        <v>73</v>
      </c>
      <c r="AO911" s="80" t="s">
        <v>73</v>
      </c>
      <c r="AP911" s="80" t="s">
        <v>73</v>
      </c>
      <c r="AQ911" s="102">
        <f t="shared" si="86"/>
        <v>0</v>
      </c>
      <c r="AR911" s="102">
        <f t="shared" si="87"/>
        <v>9941400</v>
      </c>
      <c r="AS911" s="72" t="s">
        <v>319</v>
      </c>
      <c r="AT911" s="76">
        <v>0</v>
      </c>
      <c r="AU911" s="72" t="s">
        <v>319</v>
      </c>
      <c r="AV911" s="76">
        <v>0</v>
      </c>
      <c r="AW911" s="81" t="s">
        <v>73</v>
      </c>
      <c r="AX911" s="82">
        <v>0</v>
      </c>
      <c r="AY911" s="143">
        <f t="shared" si="88"/>
        <v>9941400</v>
      </c>
      <c r="AZ911" s="84">
        <f t="shared" si="89"/>
        <v>0</v>
      </c>
      <c r="BA911" s="85">
        <v>0</v>
      </c>
      <c r="BB911" s="81" t="s">
        <v>73</v>
      </c>
      <c r="BC911" s="72" t="s">
        <v>123</v>
      </c>
      <c r="BD911" s="289" t="s">
        <v>4502</v>
      </c>
      <c r="BE911" s="71" t="s">
        <v>65</v>
      </c>
      <c r="BF911" s="71" t="s">
        <v>65</v>
      </c>
    </row>
    <row r="912" spans="2:58" x14ac:dyDescent="0.25">
      <c r="B912" s="71">
        <v>2025</v>
      </c>
      <c r="C912" s="71">
        <v>891780111</v>
      </c>
      <c r="D912" s="71" t="s">
        <v>63</v>
      </c>
      <c r="E912" s="102" t="s">
        <v>4501</v>
      </c>
      <c r="F912" s="72" t="s">
        <v>4500</v>
      </c>
      <c r="G912" s="72">
        <v>0</v>
      </c>
      <c r="H912" s="72" t="s">
        <v>71</v>
      </c>
      <c r="I912" s="72" t="s">
        <v>2884</v>
      </c>
      <c r="J912" s="104" t="s">
        <v>81</v>
      </c>
      <c r="K912" s="75" t="s">
        <v>2895</v>
      </c>
      <c r="L912" s="76">
        <v>9941400</v>
      </c>
      <c r="M912" s="72" t="s">
        <v>66</v>
      </c>
      <c r="N912" s="75" t="s">
        <v>4499</v>
      </c>
      <c r="O912" s="75">
        <v>1007951332</v>
      </c>
      <c r="P912" s="75">
        <v>1707</v>
      </c>
      <c r="Q912" s="78">
        <v>45870</v>
      </c>
      <c r="R912" s="75">
        <v>7490134800</v>
      </c>
      <c r="S912" s="78">
        <v>45891</v>
      </c>
      <c r="T912" s="76">
        <v>9941400</v>
      </c>
      <c r="U912" s="76">
        <v>28627</v>
      </c>
      <c r="V912" s="72" t="s">
        <v>65</v>
      </c>
      <c r="W912" s="76">
        <v>1082939683</v>
      </c>
      <c r="X912" s="104" t="s">
        <v>2881</v>
      </c>
      <c r="Y912" s="78">
        <v>45890</v>
      </c>
      <c r="Z912" s="78">
        <v>45891</v>
      </c>
      <c r="AA912" s="78" t="s">
        <v>73</v>
      </c>
      <c r="AB912" s="78">
        <v>45991</v>
      </c>
      <c r="AC912" s="102">
        <f t="shared" si="84"/>
        <v>100</v>
      </c>
      <c r="AD912" s="72">
        <v>0</v>
      </c>
      <c r="AE912" s="76">
        <v>0</v>
      </c>
      <c r="AF912" s="72">
        <v>0</v>
      </c>
      <c r="AG912" s="79" t="s">
        <v>73</v>
      </c>
      <c r="AH912" s="102">
        <f t="shared" si="85"/>
        <v>0</v>
      </c>
      <c r="AI912" s="72">
        <v>0</v>
      </c>
      <c r="AJ912" s="76">
        <v>0</v>
      </c>
      <c r="AK912" s="72" t="s">
        <v>73</v>
      </c>
      <c r="AL912" s="80" t="s">
        <v>73</v>
      </c>
      <c r="AM912" s="72">
        <v>0</v>
      </c>
      <c r="AN912" s="80" t="s">
        <v>73</v>
      </c>
      <c r="AO912" s="80" t="s">
        <v>73</v>
      </c>
      <c r="AP912" s="80" t="s">
        <v>73</v>
      </c>
      <c r="AQ912" s="102">
        <f t="shared" si="86"/>
        <v>0</v>
      </c>
      <c r="AR912" s="102">
        <f t="shared" si="87"/>
        <v>9941400</v>
      </c>
      <c r="AS912" s="72" t="s">
        <v>319</v>
      </c>
      <c r="AT912" s="76">
        <v>0</v>
      </c>
      <c r="AU912" s="72" t="s">
        <v>319</v>
      </c>
      <c r="AV912" s="76">
        <v>0</v>
      </c>
      <c r="AW912" s="81" t="s">
        <v>73</v>
      </c>
      <c r="AX912" s="82">
        <v>0</v>
      </c>
      <c r="AY912" s="143">
        <f t="shared" si="88"/>
        <v>9941400</v>
      </c>
      <c r="AZ912" s="84">
        <f t="shared" si="89"/>
        <v>0</v>
      </c>
      <c r="BA912" s="85">
        <v>0</v>
      </c>
      <c r="BB912" s="81" t="s">
        <v>73</v>
      </c>
      <c r="BC912" s="72" t="s">
        <v>123</v>
      </c>
      <c r="BD912" s="289" t="s">
        <v>4498</v>
      </c>
      <c r="BE912" s="71" t="s">
        <v>65</v>
      </c>
      <c r="BF912" s="71" t="s">
        <v>65</v>
      </c>
    </row>
    <row r="913" spans="2:58" x14ac:dyDescent="0.25">
      <c r="B913" s="71">
        <v>2025</v>
      </c>
      <c r="C913" s="71">
        <v>891780111</v>
      </c>
      <c r="D913" s="71" t="s">
        <v>63</v>
      </c>
      <c r="E913" s="102" t="s">
        <v>4497</v>
      </c>
      <c r="F913" s="72" t="s">
        <v>4496</v>
      </c>
      <c r="G913" s="72">
        <v>0</v>
      </c>
      <c r="H913" s="72" t="s">
        <v>71</v>
      </c>
      <c r="I913" s="72" t="s">
        <v>2884</v>
      </c>
      <c r="J913" s="104" t="s">
        <v>81</v>
      </c>
      <c r="K913" s="75" t="s">
        <v>4317</v>
      </c>
      <c r="L913" s="76">
        <v>9941400</v>
      </c>
      <c r="M913" s="72" t="s">
        <v>66</v>
      </c>
      <c r="N913" s="75" t="s">
        <v>4495</v>
      </c>
      <c r="O913" s="75">
        <v>8816334</v>
      </c>
      <c r="P913" s="75">
        <v>1707</v>
      </c>
      <c r="Q913" s="78">
        <v>45870</v>
      </c>
      <c r="R913" s="75">
        <v>7490134800</v>
      </c>
      <c r="S913" s="78">
        <v>45891</v>
      </c>
      <c r="T913" s="76">
        <v>9941400</v>
      </c>
      <c r="U913" s="76">
        <v>28626</v>
      </c>
      <c r="V913" s="72" t="s">
        <v>65</v>
      </c>
      <c r="W913" s="76">
        <v>1082939683</v>
      </c>
      <c r="X913" s="104" t="s">
        <v>2881</v>
      </c>
      <c r="Y913" s="78">
        <v>45890</v>
      </c>
      <c r="Z913" s="78">
        <v>45891</v>
      </c>
      <c r="AA913" s="78" t="s">
        <v>73</v>
      </c>
      <c r="AB913" s="78">
        <v>45991</v>
      </c>
      <c r="AC913" s="102">
        <f t="shared" si="84"/>
        <v>100</v>
      </c>
      <c r="AD913" s="72">
        <v>0</v>
      </c>
      <c r="AE913" s="76">
        <v>0</v>
      </c>
      <c r="AF913" s="72">
        <v>0</v>
      </c>
      <c r="AG913" s="79" t="s">
        <v>73</v>
      </c>
      <c r="AH913" s="102">
        <f t="shared" si="85"/>
        <v>0</v>
      </c>
      <c r="AI913" s="72">
        <v>0</v>
      </c>
      <c r="AJ913" s="76">
        <v>0</v>
      </c>
      <c r="AK913" s="72" t="s">
        <v>73</v>
      </c>
      <c r="AL913" s="80" t="s">
        <v>73</v>
      </c>
      <c r="AM913" s="72">
        <v>0</v>
      </c>
      <c r="AN913" s="80" t="s">
        <v>73</v>
      </c>
      <c r="AO913" s="80" t="s">
        <v>73</v>
      </c>
      <c r="AP913" s="80" t="s">
        <v>73</v>
      </c>
      <c r="AQ913" s="102">
        <f t="shared" si="86"/>
        <v>0</v>
      </c>
      <c r="AR913" s="102">
        <f t="shared" si="87"/>
        <v>9941400</v>
      </c>
      <c r="AS913" s="72" t="s">
        <v>319</v>
      </c>
      <c r="AT913" s="76">
        <v>0</v>
      </c>
      <c r="AU913" s="72" t="s">
        <v>319</v>
      </c>
      <c r="AV913" s="76">
        <v>0</v>
      </c>
      <c r="AW913" s="81" t="s">
        <v>73</v>
      </c>
      <c r="AX913" s="82">
        <v>0</v>
      </c>
      <c r="AY913" s="143">
        <f t="shared" si="88"/>
        <v>9941400</v>
      </c>
      <c r="AZ913" s="84">
        <f t="shared" si="89"/>
        <v>0</v>
      </c>
      <c r="BA913" s="85">
        <v>0</v>
      </c>
      <c r="BB913" s="81" t="s">
        <v>73</v>
      </c>
      <c r="BC913" s="72" t="s">
        <v>123</v>
      </c>
      <c r="BD913" s="289" t="s">
        <v>4494</v>
      </c>
      <c r="BE913" s="71" t="s">
        <v>65</v>
      </c>
      <c r="BF913" s="71" t="s">
        <v>65</v>
      </c>
    </row>
    <row r="914" spans="2:58" x14ac:dyDescent="0.25">
      <c r="B914" s="71">
        <v>2025</v>
      </c>
      <c r="C914" s="71">
        <v>891780111</v>
      </c>
      <c r="D914" s="71" t="s">
        <v>63</v>
      </c>
      <c r="E914" s="102" t="s">
        <v>4493</v>
      </c>
      <c r="F914" s="72" t="s">
        <v>4492</v>
      </c>
      <c r="G914" s="72">
        <v>0</v>
      </c>
      <c r="H914" s="72" t="s">
        <v>71</v>
      </c>
      <c r="I914" s="72" t="s">
        <v>2884</v>
      </c>
      <c r="J914" s="104" t="s">
        <v>81</v>
      </c>
      <c r="K914" s="75" t="s">
        <v>2895</v>
      </c>
      <c r="L914" s="76">
        <v>9941400</v>
      </c>
      <c r="M914" s="72" t="s">
        <v>66</v>
      </c>
      <c r="N914" s="75" t="s">
        <v>4491</v>
      </c>
      <c r="O914" s="75">
        <v>1047459199</v>
      </c>
      <c r="P914" s="75">
        <v>1707</v>
      </c>
      <c r="Q914" s="78">
        <v>45870</v>
      </c>
      <c r="R914" s="75">
        <v>7490134800</v>
      </c>
      <c r="S914" s="78">
        <v>45891</v>
      </c>
      <c r="T914" s="76">
        <v>9941400</v>
      </c>
      <c r="U914" s="76">
        <v>28625</v>
      </c>
      <c r="V914" s="72" t="s">
        <v>65</v>
      </c>
      <c r="W914" s="76">
        <v>1082939683</v>
      </c>
      <c r="X914" s="104" t="s">
        <v>2881</v>
      </c>
      <c r="Y914" s="78">
        <v>45890</v>
      </c>
      <c r="Z914" s="78">
        <v>45891</v>
      </c>
      <c r="AA914" s="78" t="s">
        <v>73</v>
      </c>
      <c r="AB914" s="78">
        <v>45991</v>
      </c>
      <c r="AC914" s="102">
        <f t="shared" si="84"/>
        <v>100</v>
      </c>
      <c r="AD914" s="72">
        <v>0</v>
      </c>
      <c r="AE914" s="76">
        <v>0</v>
      </c>
      <c r="AF914" s="72">
        <v>0</v>
      </c>
      <c r="AG914" s="79" t="s">
        <v>73</v>
      </c>
      <c r="AH914" s="102">
        <f t="shared" si="85"/>
        <v>0</v>
      </c>
      <c r="AI914" s="72">
        <v>0</v>
      </c>
      <c r="AJ914" s="76">
        <v>0</v>
      </c>
      <c r="AK914" s="72" t="s">
        <v>73</v>
      </c>
      <c r="AL914" s="80" t="s">
        <v>73</v>
      </c>
      <c r="AM914" s="72">
        <v>0</v>
      </c>
      <c r="AN914" s="80" t="s">
        <v>73</v>
      </c>
      <c r="AO914" s="80" t="s">
        <v>73</v>
      </c>
      <c r="AP914" s="80" t="s">
        <v>73</v>
      </c>
      <c r="AQ914" s="102">
        <f t="shared" si="86"/>
        <v>0</v>
      </c>
      <c r="AR914" s="102">
        <f t="shared" si="87"/>
        <v>9941400</v>
      </c>
      <c r="AS914" s="72" t="s">
        <v>319</v>
      </c>
      <c r="AT914" s="76">
        <v>0</v>
      </c>
      <c r="AU914" s="72" t="s">
        <v>319</v>
      </c>
      <c r="AV914" s="76">
        <v>0</v>
      </c>
      <c r="AW914" s="81" t="s">
        <v>73</v>
      </c>
      <c r="AX914" s="82">
        <v>0</v>
      </c>
      <c r="AY914" s="143">
        <f t="shared" si="88"/>
        <v>9941400</v>
      </c>
      <c r="AZ914" s="84">
        <f t="shared" si="89"/>
        <v>0</v>
      </c>
      <c r="BA914" s="85">
        <v>0</v>
      </c>
      <c r="BB914" s="81" t="s">
        <v>73</v>
      </c>
      <c r="BC914" s="72" t="s">
        <v>123</v>
      </c>
      <c r="BD914" s="289" t="s">
        <v>4490</v>
      </c>
      <c r="BE914" s="71" t="s">
        <v>65</v>
      </c>
      <c r="BF914" s="71" t="s">
        <v>65</v>
      </c>
    </row>
    <row r="915" spans="2:58" x14ac:dyDescent="0.25">
      <c r="B915" s="71">
        <v>2025</v>
      </c>
      <c r="C915" s="71">
        <v>891780111</v>
      </c>
      <c r="D915" s="71" t="s">
        <v>63</v>
      </c>
      <c r="E915" s="102" t="s">
        <v>4489</v>
      </c>
      <c r="F915" s="72" t="s">
        <v>4488</v>
      </c>
      <c r="G915" s="72">
        <v>0</v>
      </c>
      <c r="H915" s="72" t="s">
        <v>71</v>
      </c>
      <c r="I915" s="72" t="s">
        <v>2884</v>
      </c>
      <c r="J915" s="104" t="s">
        <v>81</v>
      </c>
      <c r="K915" s="75" t="s">
        <v>4487</v>
      </c>
      <c r="L915" s="76">
        <v>9941400</v>
      </c>
      <c r="M915" s="72" t="s">
        <v>66</v>
      </c>
      <c r="N915" s="75" t="s">
        <v>4486</v>
      </c>
      <c r="O915" s="75">
        <v>85203791</v>
      </c>
      <c r="P915" s="75">
        <v>1707</v>
      </c>
      <c r="Q915" s="78">
        <v>45870</v>
      </c>
      <c r="R915" s="75">
        <v>7490134800</v>
      </c>
      <c r="S915" s="78">
        <v>45891</v>
      </c>
      <c r="T915" s="76">
        <v>9941400</v>
      </c>
      <c r="U915" s="76">
        <v>28624</v>
      </c>
      <c r="V915" s="72" t="s">
        <v>65</v>
      </c>
      <c r="W915" s="76">
        <v>1082939683</v>
      </c>
      <c r="X915" s="104" t="s">
        <v>2881</v>
      </c>
      <c r="Y915" s="78">
        <v>45890</v>
      </c>
      <c r="Z915" s="78">
        <v>45891</v>
      </c>
      <c r="AA915" s="78" t="s">
        <v>73</v>
      </c>
      <c r="AB915" s="78">
        <v>45991</v>
      </c>
      <c r="AC915" s="102">
        <f t="shared" si="84"/>
        <v>100</v>
      </c>
      <c r="AD915" s="72">
        <v>0</v>
      </c>
      <c r="AE915" s="76">
        <v>0</v>
      </c>
      <c r="AF915" s="72">
        <v>0</v>
      </c>
      <c r="AG915" s="79" t="s">
        <v>73</v>
      </c>
      <c r="AH915" s="102">
        <f t="shared" si="85"/>
        <v>0</v>
      </c>
      <c r="AI915" s="72">
        <v>0</v>
      </c>
      <c r="AJ915" s="76">
        <v>0</v>
      </c>
      <c r="AK915" s="72" t="s">
        <v>73</v>
      </c>
      <c r="AL915" s="80" t="s">
        <v>73</v>
      </c>
      <c r="AM915" s="72">
        <v>0</v>
      </c>
      <c r="AN915" s="80" t="s">
        <v>73</v>
      </c>
      <c r="AO915" s="80" t="s">
        <v>73</v>
      </c>
      <c r="AP915" s="80" t="s">
        <v>73</v>
      </c>
      <c r="AQ915" s="102">
        <f t="shared" si="86"/>
        <v>0</v>
      </c>
      <c r="AR915" s="102">
        <f t="shared" si="87"/>
        <v>9941400</v>
      </c>
      <c r="AS915" s="72" t="s">
        <v>319</v>
      </c>
      <c r="AT915" s="76">
        <v>0</v>
      </c>
      <c r="AU915" s="72" t="s">
        <v>319</v>
      </c>
      <c r="AV915" s="76">
        <v>0</v>
      </c>
      <c r="AW915" s="81" t="s">
        <v>73</v>
      </c>
      <c r="AX915" s="82">
        <v>0</v>
      </c>
      <c r="AY915" s="143">
        <f t="shared" si="88"/>
        <v>9941400</v>
      </c>
      <c r="AZ915" s="84">
        <f t="shared" si="89"/>
        <v>0</v>
      </c>
      <c r="BA915" s="85">
        <v>0</v>
      </c>
      <c r="BB915" s="81" t="s">
        <v>73</v>
      </c>
      <c r="BC915" s="72" t="s">
        <v>123</v>
      </c>
      <c r="BD915" s="289" t="s">
        <v>4485</v>
      </c>
      <c r="BE915" s="71" t="s">
        <v>65</v>
      </c>
      <c r="BF915" s="71" t="s">
        <v>65</v>
      </c>
    </row>
    <row r="916" spans="2:58" x14ac:dyDescent="0.25">
      <c r="B916" s="71">
        <v>2025</v>
      </c>
      <c r="C916" s="71">
        <v>891780111</v>
      </c>
      <c r="D916" s="71" t="s">
        <v>63</v>
      </c>
      <c r="E916" s="102" t="s">
        <v>4484</v>
      </c>
      <c r="F916" s="72" t="s">
        <v>4483</v>
      </c>
      <c r="G916" s="72">
        <v>0</v>
      </c>
      <c r="H916" s="72" t="s">
        <v>71</v>
      </c>
      <c r="I916" s="72" t="s">
        <v>2884</v>
      </c>
      <c r="J916" s="104" t="s">
        <v>81</v>
      </c>
      <c r="K916" s="75" t="s">
        <v>3698</v>
      </c>
      <c r="L916" s="76">
        <v>9941400</v>
      </c>
      <c r="M916" s="72" t="s">
        <v>66</v>
      </c>
      <c r="N916" s="75" t="s">
        <v>4482</v>
      </c>
      <c r="O916" s="75">
        <v>73433350</v>
      </c>
      <c r="P916" s="75">
        <v>1707</v>
      </c>
      <c r="Q916" s="78">
        <v>45870</v>
      </c>
      <c r="R916" s="75">
        <v>7490134800</v>
      </c>
      <c r="S916" s="78">
        <v>45891</v>
      </c>
      <c r="T916" s="76">
        <v>9941400</v>
      </c>
      <c r="U916" s="76">
        <v>28637</v>
      </c>
      <c r="V916" s="72" t="s">
        <v>65</v>
      </c>
      <c r="W916" s="76">
        <v>1082939683</v>
      </c>
      <c r="X916" s="104" t="s">
        <v>2881</v>
      </c>
      <c r="Y916" s="78">
        <v>45890</v>
      </c>
      <c r="Z916" s="78">
        <v>45891</v>
      </c>
      <c r="AA916" s="78" t="s">
        <v>73</v>
      </c>
      <c r="AB916" s="78">
        <v>45991</v>
      </c>
      <c r="AC916" s="102">
        <f t="shared" si="84"/>
        <v>100</v>
      </c>
      <c r="AD916" s="72">
        <v>0</v>
      </c>
      <c r="AE916" s="76">
        <v>0</v>
      </c>
      <c r="AF916" s="72">
        <v>0</v>
      </c>
      <c r="AG916" s="79" t="s">
        <v>73</v>
      </c>
      <c r="AH916" s="102">
        <f t="shared" si="85"/>
        <v>0</v>
      </c>
      <c r="AI916" s="72">
        <v>0</v>
      </c>
      <c r="AJ916" s="76">
        <v>0</v>
      </c>
      <c r="AK916" s="72" t="s">
        <v>73</v>
      </c>
      <c r="AL916" s="80" t="s">
        <v>73</v>
      </c>
      <c r="AM916" s="72">
        <v>0</v>
      </c>
      <c r="AN916" s="80" t="s">
        <v>73</v>
      </c>
      <c r="AO916" s="80" t="s">
        <v>73</v>
      </c>
      <c r="AP916" s="80" t="s">
        <v>73</v>
      </c>
      <c r="AQ916" s="102">
        <f t="shared" si="86"/>
        <v>0</v>
      </c>
      <c r="AR916" s="102">
        <f t="shared" si="87"/>
        <v>9941400</v>
      </c>
      <c r="AS916" s="72" t="s">
        <v>319</v>
      </c>
      <c r="AT916" s="76">
        <v>0</v>
      </c>
      <c r="AU916" s="72" t="s">
        <v>319</v>
      </c>
      <c r="AV916" s="76">
        <v>0</v>
      </c>
      <c r="AW916" s="81" t="s">
        <v>73</v>
      </c>
      <c r="AX916" s="82">
        <v>0</v>
      </c>
      <c r="AY916" s="143">
        <f t="shared" si="88"/>
        <v>9941400</v>
      </c>
      <c r="AZ916" s="84">
        <f t="shared" si="89"/>
        <v>0</v>
      </c>
      <c r="BA916" s="85">
        <v>0</v>
      </c>
      <c r="BB916" s="81" t="s">
        <v>73</v>
      </c>
      <c r="BC916" s="72" t="s">
        <v>123</v>
      </c>
      <c r="BD916" s="289" t="s">
        <v>4481</v>
      </c>
      <c r="BE916" s="71" t="s">
        <v>65</v>
      </c>
      <c r="BF916" s="71" t="s">
        <v>65</v>
      </c>
    </row>
    <row r="917" spans="2:58" x14ac:dyDescent="0.25">
      <c r="B917" s="71">
        <v>2025</v>
      </c>
      <c r="C917" s="71">
        <v>891780111</v>
      </c>
      <c r="D917" s="71" t="s">
        <v>63</v>
      </c>
      <c r="E917" s="102" t="s">
        <v>4480</v>
      </c>
      <c r="F917" s="72" t="s">
        <v>4479</v>
      </c>
      <c r="G917" s="72">
        <v>0</v>
      </c>
      <c r="H917" s="72" t="s">
        <v>71</v>
      </c>
      <c r="I917" s="72" t="s">
        <v>2884</v>
      </c>
      <c r="J917" s="104" t="s">
        <v>81</v>
      </c>
      <c r="K917" s="75" t="s">
        <v>4478</v>
      </c>
      <c r="L917" s="76">
        <v>9941400</v>
      </c>
      <c r="M917" s="72" t="s">
        <v>66</v>
      </c>
      <c r="N917" s="75" t="s">
        <v>4477</v>
      </c>
      <c r="O917" s="75">
        <v>1068346863</v>
      </c>
      <c r="P917" s="75">
        <v>1707</v>
      </c>
      <c r="Q917" s="78">
        <v>45870</v>
      </c>
      <c r="R917" s="75">
        <v>7490134800</v>
      </c>
      <c r="S917" s="78">
        <v>45891</v>
      </c>
      <c r="T917" s="76">
        <v>9941400</v>
      </c>
      <c r="U917" s="76">
        <v>28623</v>
      </c>
      <c r="V917" s="72" t="s">
        <v>65</v>
      </c>
      <c r="W917" s="76">
        <v>1082939683</v>
      </c>
      <c r="X917" s="104" t="s">
        <v>2881</v>
      </c>
      <c r="Y917" s="78">
        <v>45890</v>
      </c>
      <c r="Z917" s="78">
        <v>45891</v>
      </c>
      <c r="AA917" s="78" t="s">
        <v>73</v>
      </c>
      <c r="AB917" s="78">
        <v>45991</v>
      </c>
      <c r="AC917" s="102">
        <f t="shared" si="84"/>
        <v>100</v>
      </c>
      <c r="AD917" s="72">
        <v>0</v>
      </c>
      <c r="AE917" s="76">
        <v>0</v>
      </c>
      <c r="AF917" s="72">
        <v>0</v>
      </c>
      <c r="AG917" s="79" t="s">
        <v>73</v>
      </c>
      <c r="AH917" s="102">
        <f t="shared" si="85"/>
        <v>0</v>
      </c>
      <c r="AI917" s="72">
        <v>0</v>
      </c>
      <c r="AJ917" s="76">
        <v>0</v>
      </c>
      <c r="AK917" s="72" t="s">
        <v>73</v>
      </c>
      <c r="AL917" s="80" t="s">
        <v>73</v>
      </c>
      <c r="AM917" s="72">
        <v>0</v>
      </c>
      <c r="AN917" s="80" t="s">
        <v>73</v>
      </c>
      <c r="AO917" s="80" t="s">
        <v>73</v>
      </c>
      <c r="AP917" s="80" t="s">
        <v>73</v>
      </c>
      <c r="AQ917" s="102">
        <f t="shared" si="86"/>
        <v>0</v>
      </c>
      <c r="AR917" s="102">
        <f t="shared" si="87"/>
        <v>9941400</v>
      </c>
      <c r="AS917" s="72" t="s">
        <v>319</v>
      </c>
      <c r="AT917" s="76">
        <v>0</v>
      </c>
      <c r="AU917" s="72" t="s">
        <v>319</v>
      </c>
      <c r="AV917" s="76">
        <v>0</v>
      </c>
      <c r="AW917" s="81" t="s">
        <v>73</v>
      </c>
      <c r="AX917" s="82">
        <v>0</v>
      </c>
      <c r="AY917" s="143">
        <f t="shared" si="88"/>
        <v>9941400</v>
      </c>
      <c r="AZ917" s="84">
        <f t="shared" si="89"/>
        <v>0</v>
      </c>
      <c r="BA917" s="85">
        <v>0</v>
      </c>
      <c r="BB917" s="81" t="s">
        <v>73</v>
      </c>
      <c r="BC917" s="72" t="s">
        <v>123</v>
      </c>
      <c r="BD917" s="289" t="s">
        <v>4476</v>
      </c>
      <c r="BE917" s="71" t="s">
        <v>65</v>
      </c>
      <c r="BF917" s="71" t="s">
        <v>65</v>
      </c>
    </row>
    <row r="918" spans="2:58" x14ac:dyDescent="0.25">
      <c r="B918" s="71">
        <v>2025</v>
      </c>
      <c r="C918" s="71">
        <v>891780111</v>
      </c>
      <c r="D918" s="71" t="s">
        <v>63</v>
      </c>
      <c r="E918" s="102" t="s">
        <v>4475</v>
      </c>
      <c r="F918" s="72" t="s">
        <v>4474</v>
      </c>
      <c r="G918" s="72">
        <v>0</v>
      </c>
      <c r="H918" s="72" t="s">
        <v>71</v>
      </c>
      <c r="I918" s="72" t="s">
        <v>2884</v>
      </c>
      <c r="J918" s="104" t="s">
        <v>81</v>
      </c>
      <c r="K918" s="75" t="s">
        <v>3703</v>
      </c>
      <c r="L918" s="76">
        <v>9941400</v>
      </c>
      <c r="M918" s="72" t="s">
        <v>66</v>
      </c>
      <c r="N918" s="75" t="s">
        <v>4473</v>
      </c>
      <c r="O918" s="75">
        <v>1049454315</v>
      </c>
      <c r="P918" s="75">
        <v>1707</v>
      </c>
      <c r="Q918" s="78">
        <v>45870</v>
      </c>
      <c r="R918" s="75">
        <v>7490134800</v>
      </c>
      <c r="S918" s="78">
        <v>45891</v>
      </c>
      <c r="T918" s="76">
        <v>9941400</v>
      </c>
      <c r="U918" s="76">
        <v>28622</v>
      </c>
      <c r="V918" s="72" t="s">
        <v>65</v>
      </c>
      <c r="W918" s="76">
        <v>1082939683</v>
      </c>
      <c r="X918" s="104" t="s">
        <v>2881</v>
      </c>
      <c r="Y918" s="78">
        <v>45890</v>
      </c>
      <c r="Z918" s="78">
        <v>45891</v>
      </c>
      <c r="AA918" s="78" t="s">
        <v>73</v>
      </c>
      <c r="AB918" s="78">
        <v>45991</v>
      </c>
      <c r="AC918" s="102">
        <f t="shared" si="84"/>
        <v>100</v>
      </c>
      <c r="AD918" s="72">
        <v>0</v>
      </c>
      <c r="AE918" s="76">
        <v>0</v>
      </c>
      <c r="AF918" s="72">
        <v>0</v>
      </c>
      <c r="AG918" s="79" t="s">
        <v>73</v>
      </c>
      <c r="AH918" s="102">
        <f t="shared" si="85"/>
        <v>0</v>
      </c>
      <c r="AI918" s="72">
        <v>0</v>
      </c>
      <c r="AJ918" s="76">
        <v>0</v>
      </c>
      <c r="AK918" s="72" t="s">
        <v>73</v>
      </c>
      <c r="AL918" s="80" t="s">
        <v>73</v>
      </c>
      <c r="AM918" s="72">
        <v>0</v>
      </c>
      <c r="AN918" s="80" t="s">
        <v>73</v>
      </c>
      <c r="AO918" s="80" t="s">
        <v>73</v>
      </c>
      <c r="AP918" s="80" t="s">
        <v>73</v>
      </c>
      <c r="AQ918" s="102">
        <f t="shared" si="86"/>
        <v>0</v>
      </c>
      <c r="AR918" s="102">
        <f t="shared" si="87"/>
        <v>9941400</v>
      </c>
      <c r="AS918" s="72" t="s">
        <v>319</v>
      </c>
      <c r="AT918" s="76">
        <v>0</v>
      </c>
      <c r="AU918" s="72" t="s">
        <v>319</v>
      </c>
      <c r="AV918" s="76">
        <v>0</v>
      </c>
      <c r="AW918" s="81" t="s">
        <v>73</v>
      </c>
      <c r="AX918" s="82">
        <v>0</v>
      </c>
      <c r="AY918" s="143">
        <f t="shared" si="88"/>
        <v>9941400</v>
      </c>
      <c r="AZ918" s="84">
        <f t="shared" si="89"/>
        <v>0</v>
      </c>
      <c r="BA918" s="85">
        <v>0</v>
      </c>
      <c r="BB918" s="81" t="s">
        <v>73</v>
      </c>
      <c r="BC918" s="72" t="s">
        <v>123</v>
      </c>
      <c r="BD918" s="289" t="s">
        <v>4472</v>
      </c>
      <c r="BE918" s="71" t="s">
        <v>65</v>
      </c>
      <c r="BF918" s="71" t="s">
        <v>65</v>
      </c>
    </row>
    <row r="919" spans="2:58" x14ac:dyDescent="0.25">
      <c r="B919" s="71">
        <v>2025</v>
      </c>
      <c r="C919" s="71">
        <v>891780111</v>
      </c>
      <c r="D919" s="71" t="s">
        <v>63</v>
      </c>
      <c r="E919" s="102" t="s">
        <v>4471</v>
      </c>
      <c r="F919" s="72" t="s">
        <v>4470</v>
      </c>
      <c r="G919" s="72">
        <v>0</v>
      </c>
      <c r="H919" s="72" t="s">
        <v>71</v>
      </c>
      <c r="I919" s="72" t="s">
        <v>2884</v>
      </c>
      <c r="J919" s="104" t="s">
        <v>81</v>
      </c>
      <c r="K919" s="75" t="s">
        <v>3414</v>
      </c>
      <c r="L919" s="76">
        <v>9941400</v>
      </c>
      <c r="M919" s="72" t="s">
        <v>66</v>
      </c>
      <c r="N919" s="75" t="s">
        <v>4469</v>
      </c>
      <c r="O919" s="75">
        <v>3738796</v>
      </c>
      <c r="P919" s="75">
        <v>1707</v>
      </c>
      <c r="Q919" s="78">
        <v>45870</v>
      </c>
      <c r="R919" s="75">
        <v>7490134800</v>
      </c>
      <c r="S919" s="78">
        <v>45891</v>
      </c>
      <c r="T919" s="76">
        <v>9941400</v>
      </c>
      <c r="U919" s="76">
        <v>28636</v>
      </c>
      <c r="V919" s="72" t="s">
        <v>65</v>
      </c>
      <c r="W919" s="76">
        <v>1082939683</v>
      </c>
      <c r="X919" s="104" t="s">
        <v>2881</v>
      </c>
      <c r="Y919" s="78">
        <v>45891</v>
      </c>
      <c r="Z919" s="78">
        <v>45891</v>
      </c>
      <c r="AA919" s="78" t="s">
        <v>73</v>
      </c>
      <c r="AB919" s="78">
        <v>45991</v>
      </c>
      <c r="AC919" s="102">
        <f t="shared" si="84"/>
        <v>100</v>
      </c>
      <c r="AD919" s="72">
        <v>0</v>
      </c>
      <c r="AE919" s="76">
        <v>0</v>
      </c>
      <c r="AF919" s="72">
        <v>0</v>
      </c>
      <c r="AG919" s="79" t="s">
        <v>73</v>
      </c>
      <c r="AH919" s="102">
        <f t="shared" si="85"/>
        <v>0</v>
      </c>
      <c r="AI919" s="72">
        <v>0</v>
      </c>
      <c r="AJ919" s="76">
        <v>0</v>
      </c>
      <c r="AK919" s="72" t="s">
        <v>73</v>
      </c>
      <c r="AL919" s="80" t="s">
        <v>73</v>
      </c>
      <c r="AM919" s="72">
        <v>0</v>
      </c>
      <c r="AN919" s="80" t="s">
        <v>73</v>
      </c>
      <c r="AO919" s="80" t="s">
        <v>73</v>
      </c>
      <c r="AP919" s="80" t="s">
        <v>73</v>
      </c>
      <c r="AQ919" s="102">
        <f t="shared" si="86"/>
        <v>0</v>
      </c>
      <c r="AR919" s="102">
        <f t="shared" si="87"/>
        <v>9941400</v>
      </c>
      <c r="AS919" s="72" t="s">
        <v>319</v>
      </c>
      <c r="AT919" s="76">
        <v>0</v>
      </c>
      <c r="AU919" s="72" t="s">
        <v>319</v>
      </c>
      <c r="AV919" s="76">
        <v>0</v>
      </c>
      <c r="AW919" s="81" t="s">
        <v>73</v>
      </c>
      <c r="AX919" s="82">
        <v>0</v>
      </c>
      <c r="AY919" s="143">
        <f t="shared" si="88"/>
        <v>9941400</v>
      </c>
      <c r="AZ919" s="84">
        <f t="shared" si="89"/>
        <v>0</v>
      </c>
      <c r="BA919" s="85">
        <v>0</v>
      </c>
      <c r="BB919" s="81" t="s">
        <v>73</v>
      </c>
      <c r="BC919" s="72" t="s">
        <v>123</v>
      </c>
      <c r="BD919" s="289" t="s">
        <v>4468</v>
      </c>
      <c r="BE919" s="71" t="s">
        <v>65</v>
      </c>
      <c r="BF919" s="71" t="s">
        <v>65</v>
      </c>
    </row>
    <row r="920" spans="2:58" x14ac:dyDescent="0.25">
      <c r="B920" s="71">
        <v>2025</v>
      </c>
      <c r="C920" s="71">
        <v>891780111</v>
      </c>
      <c r="D920" s="71" t="s">
        <v>63</v>
      </c>
      <c r="E920" s="102" t="s">
        <v>4467</v>
      </c>
      <c r="F920" s="72" t="s">
        <v>4466</v>
      </c>
      <c r="G920" s="72">
        <v>0</v>
      </c>
      <c r="H920" s="72" t="s">
        <v>71</v>
      </c>
      <c r="I920" s="72" t="s">
        <v>2884</v>
      </c>
      <c r="J920" s="104" t="s">
        <v>81</v>
      </c>
      <c r="K920" s="75" t="s">
        <v>4465</v>
      </c>
      <c r="L920" s="76">
        <v>9941400</v>
      </c>
      <c r="M920" s="72" t="s">
        <v>66</v>
      </c>
      <c r="N920" s="75" t="s">
        <v>4464</v>
      </c>
      <c r="O920" s="75">
        <v>1143247283</v>
      </c>
      <c r="P920" s="75">
        <v>1707</v>
      </c>
      <c r="Q920" s="78">
        <v>45870</v>
      </c>
      <c r="R920" s="75">
        <v>7490134800</v>
      </c>
      <c r="S920" s="78">
        <v>45891</v>
      </c>
      <c r="T920" s="76">
        <v>9941400</v>
      </c>
      <c r="U920" s="76">
        <v>28621</v>
      </c>
      <c r="V920" s="72" t="s">
        <v>65</v>
      </c>
      <c r="W920" s="76">
        <v>1082939683</v>
      </c>
      <c r="X920" s="104" t="s">
        <v>2881</v>
      </c>
      <c r="Y920" s="78">
        <v>45891</v>
      </c>
      <c r="Z920" s="78">
        <v>45891</v>
      </c>
      <c r="AA920" s="78" t="s">
        <v>73</v>
      </c>
      <c r="AB920" s="78">
        <v>45991</v>
      </c>
      <c r="AC920" s="102">
        <f t="shared" si="84"/>
        <v>100</v>
      </c>
      <c r="AD920" s="72">
        <v>0</v>
      </c>
      <c r="AE920" s="76">
        <v>0</v>
      </c>
      <c r="AF920" s="72">
        <v>0</v>
      </c>
      <c r="AG920" s="79" t="s">
        <v>73</v>
      </c>
      <c r="AH920" s="102">
        <f t="shared" si="85"/>
        <v>0</v>
      </c>
      <c r="AI920" s="72">
        <v>0</v>
      </c>
      <c r="AJ920" s="76">
        <v>0</v>
      </c>
      <c r="AK920" s="72" t="s">
        <v>73</v>
      </c>
      <c r="AL920" s="80" t="s">
        <v>73</v>
      </c>
      <c r="AM920" s="72">
        <v>0</v>
      </c>
      <c r="AN920" s="80" t="s">
        <v>73</v>
      </c>
      <c r="AO920" s="80" t="s">
        <v>73</v>
      </c>
      <c r="AP920" s="80" t="s">
        <v>73</v>
      </c>
      <c r="AQ920" s="102">
        <f t="shared" si="86"/>
        <v>0</v>
      </c>
      <c r="AR920" s="102">
        <f t="shared" si="87"/>
        <v>9941400</v>
      </c>
      <c r="AS920" s="72" t="s">
        <v>319</v>
      </c>
      <c r="AT920" s="76">
        <v>0</v>
      </c>
      <c r="AU920" s="72" t="s">
        <v>319</v>
      </c>
      <c r="AV920" s="76">
        <v>0</v>
      </c>
      <c r="AW920" s="81" t="s">
        <v>73</v>
      </c>
      <c r="AX920" s="82">
        <v>0</v>
      </c>
      <c r="AY920" s="143">
        <f t="shared" si="88"/>
        <v>9941400</v>
      </c>
      <c r="AZ920" s="84">
        <f t="shared" si="89"/>
        <v>0</v>
      </c>
      <c r="BA920" s="85">
        <v>0</v>
      </c>
      <c r="BB920" s="81" t="s">
        <v>73</v>
      </c>
      <c r="BC920" s="72" t="s">
        <v>123</v>
      </c>
      <c r="BD920" s="289" t="s">
        <v>4463</v>
      </c>
      <c r="BE920" s="71" t="s">
        <v>65</v>
      </c>
      <c r="BF920" s="71" t="s">
        <v>65</v>
      </c>
    </row>
    <row r="921" spans="2:58" x14ac:dyDescent="0.25">
      <c r="B921" s="71">
        <v>2025</v>
      </c>
      <c r="C921" s="71">
        <v>891780111</v>
      </c>
      <c r="D921" s="71" t="s">
        <v>63</v>
      </c>
      <c r="E921" s="102" t="s">
        <v>4462</v>
      </c>
      <c r="F921" s="72" t="s">
        <v>4461</v>
      </c>
      <c r="G921" s="72">
        <v>0</v>
      </c>
      <c r="H921" s="72" t="s">
        <v>71</v>
      </c>
      <c r="I921" s="72" t="s">
        <v>2884</v>
      </c>
      <c r="J921" s="104" t="s">
        <v>81</v>
      </c>
      <c r="K921" s="75" t="s">
        <v>4460</v>
      </c>
      <c r="L921" s="76">
        <v>9941400</v>
      </c>
      <c r="M921" s="72" t="s">
        <v>66</v>
      </c>
      <c r="N921" s="75" t="s">
        <v>4459</v>
      </c>
      <c r="O921" s="75">
        <v>73569983</v>
      </c>
      <c r="P921" s="75">
        <v>1707</v>
      </c>
      <c r="Q921" s="78">
        <v>45870</v>
      </c>
      <c r="R921" s="75">
        <v>7490134800</v>
      </c>
      <c r="S921" s="78">
        <v>45891</v>
      </c>
      <c r="T921" s="76">
        <v>9941400</v>
      </c>
      <c r="U921" s="76">
        <v>28620</v>
      </c>
      <c r="V921" s="72" t="s">
        <v>65</v>
      </c>
      <c r="W921" s="76">
        <v>1082939683</v>
      </c>
      <c r="X921" s="104" t="s">
        <v>2881</v>
      </c>
      <c r="Y921" s="78">
        <v>45891</v>
      </c>
      <c r="Z921" s="78">
        <v>45891</v>
      </c>
      <c r="AA921" s="78" t="s">
        <v>73</v>
      </c>
      <c r="AB921" s="78">
        <v>45991</v>
      </c>
      <c r="AC921" s="102">
        <f t="shared" si="84"/>
        <v>100</v>
      </c>
      <c r="AD921" s="72">
        <v>0</v>
      </c>
      <c r="AE921" s="76">
        <v>0</v>
      </c>
      <c r="AF921" s="72">
        <v>0</v>
      </c>
      <c r="AG921" s="79" t="s">
        <v>73</v>
      </c>
      <c r="AH921" s="102">
        <f t="shared" si="85"/>
        <v>0</v>
      </c>
      <c r="AI921" s="72">
        <v>0</v>
      </c>
      <c r="AJ921" s="76">
        <v>0</v>
      </c>
      <c r="AK921" s="72" t="s">
        <v>73</v>
      </c>
      <c r="AL921" s="80" t="s">
        <v>73</v>
      </c>
      <c r="AM921" s="72">
        <v>0</v>
      </c>
      <c r="AN921" s="80" t="s">
        <v>73</v>
      </c>
      <c r="AO921" s="80" t="s">
        <v>73</v>
      </c>
      <c r="AP921" s="80" t="s">
        <v>73</v>
      </c>
      <c r="AQ921" s="102">
        <f t="shared" si="86"/>
        <v>0</v>
      </c>
      <c r="AR921" s="102">
        <f t="shared" si="87"/>
        <v>9941400</v>
      </c>
      <c r="AS921" s="72" t="s">
        <v>319</v>
      </c>
      <c r="AT921" s="76">
        <v>0</v>
      </c>
      <c r="AU921" s="72" t="s">
        <v>319</v>
      </c>
      <c r="AV921" s="76">
        <v>0</v>
      </c>
      <c r="AW921" s="81" t="s">
        <v>73</v>
      </c>
      <c r="AX921" s="82">
        <v>0</v>
      </c>
      <c r="AY921" s="143">
        <f t="shared" si="88"/>
        <v>9941400</v>
      </c>
      <c r="AZ921" s="84">
        <f t="shared" si="89"/>
        <v>0</v>
      </c>
      <c r="BA921" s="85">
        <v>0</v>
      </c>
      <c r="BB921" s="81" t="s">
        <v>73</v>
      </c>
      <c r="BC921" s="72" t="s">
        <v>123</v>
      </c>
      <c r="BD921" s="289" t="s">
        <v>4458</v>
      </c>
      <c r="BE921" s="71" t="s">
        <v>65</v>
      </c>
      <c r="BF921" s="71" t="s">
        <v>65</v>
      </c>
    </row>
    <row r="922" spans="2:58" x14ac:dyDescent="0.25">
      <c r="B922" s="71">
        <v>2025</v>
      </c>
      <c r="C922" s="71">
        <v>891780111</v>
      </c>
      <c r="D922" s="71" t="s">
        <v>63</v>
      </c>
      <c r="E922" s="102" t="s">
        <v>4457</v>
      </c>
      <c r="F922" s="72" t="s">
        <v>4456</v>
      </c>
      <c r="G922" s="72">
        <v>0</v>
      </c>
      <c r="H922" s="72" t="s">
        <v>71</v>
      </c>
      <c r="I922" s="72" t="s">
        <v>2884</v>
      </c>
      <c r="J922" s="104" t="s">
        <v>81</v>
      </c>
      <c r="K922" s="75" t="s">
        <v>4112</v>
      </c>
      <c r="L922" s="76">
        <v>9941400</v>
      </c>
      <c r="M922" s="72" t="s">
        <v>66</v>
      </c>
      <c r="N922" s="75" t="s">
        <v>4455</v>
      </c>
      <c r="O922" s="75">
        <v>1048993053</v>
      </c>
      <c r="P922" s="75">
        <v>1707</v>
      </c>
      <c r="Q922" s="78">
        <v>45870</v>
      </c>
      <c r="R922" s="75">
        <v>7490134800</v>
      </c>
      <c r="S922" s="78">
        <v>45891</v>
      </c>
      <c r="T922" s="76">
        <v>9941400</v>
      </c>
      <c r="U922" s="76">
        <v>28619</v>
      </c>
      <c r="V922" s="72" t="s">
        <v>65</v>
      </c>
      <c r="W922" s="76">
        <v>1082939683</v>
      </c>
      <c r="X922" s="104" t="s">
        <v>2881</v>
      </c>
      <c r="Y922" s="78">
        <v>45891</v>
      </c>
      <c r="Z922" s="78">
        <v>45891</v>
      </c>
      <c r="AA922" s="78" t="s">
        <v>73</v>
      </c>
      <c r="AB922" s="78">
        <v>45991</v>
      </c>
      <c r="AC922" s="102">
        <f t="shared" si="84"/>
        <v>100</v>
      </c>
      <c r="AD922" s="72">
        <v>0</v>
      </c>
      <c r="AE922" s="76">
        <v>0</v>
      </c>
      <c r="AF922" s="72">
        <v>0</v>
      </c>
      <c r="AG922" s="79" t="s">
        <v>73</v>
      </c>
      <c r="AH922" s="102">
        <f t="shared" si="85"/>
        <v>0</v>
      </c>
      <c r="AI922" s="72">
        <v>0</v>
      </c>
      <c r="AJ922" s="76">
        <v>0</v>
      </c>
      <c r="AK922" s="72" t="s">
        <v>73</v>
      </c>
      <c r="AL922" s="80" t="s">
        <v>73</v>
      </c>
      <c r="AM922" s="72">
        <v>0</v>
      </c>
      <c r="AN922" s="80" t="s">
        <v>73</v>
      </c>
      <c r="AO922" s="80" t="s">
        <v>73</v>
      </c>
      <c r="AP922" s="80" t="s">
        <v>73</v>
      </c>
      <c r="AQ922" s="102">
        <f t="shared" si="86"/>
        <v>0</v>
      </c>
      <c r="AR922" s="102">
        <f t="shared" si="87"/>
        <v>9941400</v>
      </c>
      <c r="AS922" s="72" t="s">
        <v>319</v>
      </c>
      <c r="AT922" s="76">
        <v>0</v>
      </c>
      <c r="AU922" s="72" t="s">
        <v>319</v>
      </c>
      <c r="AV922" s="76">
        <v>0</v>
      </c>
      <c r="AW922" s="81" t="s">
        <v>73</v>
      </c>
      <c r="AX922" s="82">
        <v>0</v>
      </c>
      <c r="AY922" s="143">
        <f t="shared" si="88"/>
        <v>9941400</v>
      </c>
      <c r="AZ922" s="84">
        <f t="shared" si="89"/>
        <v>0</v>
      </c>
      <c r="BA922" s="85">
        <v>0</v>
      </c>
      <c r="BB922" s="81" t="s">
        <v>73</v>
      </c>
      <c r="BC922" s="72" t="s">
        <v>123</v>
      </c>
      <c r="BD922" s="289" t="s">
        <v>4454</v>
      </c>
      <c r="BE922" s="71" t="s">
        <v>65</v>
      </c>
      <c r="BF922" s="71" t="s">
        <v>65</v>
      </c>
    </row>
    <row r="923" spans="2:58" x14ac:dyDescent="0.25">
      <c r="B923" s="71">
        <v>2025</v>
      </c>
      <c r="C923" s="71">
        <v>891780111</v>
      </c>
      <c r="D923" s="71" t="s">
        <v>63</v>
      </c>
      <c r="E923" s="102" t="s">
        <v>4453</v>
      </c>
      <c r="F923" s="72" t="s">
        <v>4452</v>
      </c>
      <c r="G923" s="72">
        <v>0</v>
      </c>
      <c r="H923" s="72" t="s">
        <v>71</v>
      </c>
      <c r="I923" s="72" t="s">
        <v>2884</v>
      </c>
      <c r="J923" s="104" t="s">
        <v>81</v>
      </c>
      <c r="K923" s="75" t="s">
        <v>4360</v>
      </c>
      <c r="L923" s="76">
        <v>9941400</v>
      </c>
      <c r="M923" s="72" t="s">
        <v>66</v>
      </c>
      <c r="N923" s="75" t="s">
        <v>4451</v>
      </c>
      <c r="O923" s="75">
        <v>84103247</v>
      </c>
      <c r="P923" s="75">
        <v>1707</v>
      </c>
      <c r="Q923" s="78">
        <v>45870</v>
      </c>
      <c r="R923" s="75">
        <v>7490134800</v>
      </c>
      <c r="S923" s="78">
        <v>45891</v>
      </c>
      <c r="T923" s="76">
        <v>9941400</v>
      </c>
      <c r="U923" s="76">
        <v>28618</v>
      </c>
      <c r="V923" s="72" t="s">
        <v>65</v>
      </c>
      <c r="W923" s="76">
        <v>1082939683</v>
      </c>
      <c r="X923" s="104" t="s">
        <v>2881</v>
      </c>
      <c r="Y923" s="78">
        <v>45891</v>
      </c>
      <c r="Z923" s="78">
        <v>45891</v>
      </c>
      <c r="AA923" s="78" t="s">
        <v>73</v>
      </c>
      <c r="AB923" s="78">
        <v>45991</v>
      </c>
      <c r="AC923" s="102">
        <f t="shared" si="84"/>
        <v>100</v>
      </c>
      <c r="AD923" s="72">
        <v>0</v>
      </c>
      <c r="AE923" s="76">
        <v>0</v>
      </c>
      <c r="AF923" s="72">
        <v>0</v>
      </c>
      <c r="AG923" s="79" t="s">
        <v>73</v>
      </c>
      <c r="AH923" s="102">
        <f t="shared" si="85"/>
        <v>0</v>
      </c>
      <c r="AI923" s="72">
        <v>0</v>
      </c>
      <c r="AJ923" s="76">
        <v>0</v>
      </c>
      <c r="AK923" s="72" t="s">
        <v>73</v>
      </c>
      <c r="AL923" s="80" t="s">
        <v>73</v>
      </c>
      <c r="AM923" s="72">
        <v>0</v>
      </c>
      <c r="AN923" s="80" t="s">
        <v>73</v>
      </c>
      <c r="AO923" s="80" t="s">
        <v>73</v>
      </c>
      <c r="AP923" s="80" t="s">
        <v>73</v>
      </c>
      <c r="AQ923" s="102">
        <f t="shared" si="86"/>
        <v>0</v>
      </c>
      <c r="AR923" s="102">
        <f t="shared" si="87"/>
        <v>9941400</v>
      </c>
      <c r="AS923" s="72" t="s">
        <v>319</v>
      </c>
      <c r="AT923" s="76">
        <v>0</v>
      </c>
      <c r="AU923" s="72" t="s">
        <v>319</v>
      </c>
      <c r="AV923" s="76">
        <v>0</v>
      </c>
      <c r="AW923" s="81" t="s">
        <v>73</v>
      </c>
      <c r="AX923" s="82">
        <v>0</v>
      </c>
      <c r="AY923" s="143">
        <f t="shared" si="88"/>
        <v>9941400</v>
      </c>
      <c r="AZ923" s="84">
        <f t="shared" si="89"/>
        <v>0</v>
      </c>
      <c r="BA923" s="85">
        <v>0</v>
      </c>
      <c r="BB923" s="81" t="s">
        <v>73</v>
      </c>
      <c r="BC923" s="72" t="s">
        <v>123</v>
      </c>
      <c r="BD923" s="289" t="s">
        <v>4450</v>
      </c>
      <c r="BE923" s="71" t="s">
        <v>65</v>
      </c>
      <c r="BF923" s="71" t="s">
        <v>65</v>
      </c>
    </row>
    <row r="924" spans="2:58" x14ac:dyDescent="0.25">
      <c r="B924" s="71">
        <v>2025</v>
      </c>
      <c r="C924" s="71">
        <v>891780111</v>
      </c>
      <c r="D924" s="71" t="s">
        <v>63</v>
      </c>
      <c r="E924" s="102" t="s">
        <v>4449</v>
      </c>
      <c r="F924" s="72" t="s">
        <v>4448</v>
      </c>
      <c r="G924" s="72">
        <v>0</v>
      </c>
      <c r="H924" s="72" t="s">
        <v>71</v>
      </c>
      <c r="I924" s="72" t="s">
        <v>2884</v>
      </c>
      <c r="J924" s="104" t="s">
        <v>81</v>
      </c>
      <c r="K924" s="75" t="s">
        <v>4447</v>
      </c>
      <c r="L924" s="76">
        <v>9941400</v>
      </c>
      <c r="M924" s="72" t="s">
        <v>66</v>
      </c>
      <c r="N924" s="75" t="s">
        <v>4446</v>
      </c>
      <c r="O924" s="75">
        <v>1050918502</v>
      </c>
      <c r="P924" s="75">
        <v>1707</v>
      </c>
      <c r="Q924" s="78">
        <v>45870</v>
      </c>
      <c r="R924" s="75">
        <v>7490134800</v>
      </c>
      <c r="S924" s="78">
        <v>45891</v>
      </c>
      <c r="T924" s="76">
        <v>9941400</v>
      </c>
      <c r="U924" s="76">
        <v>28617</v>
      </c>
      <c r="V924" s="72" t="s">
        <v>65</v>
      </c>
      <c r="W924" s="76">
        <v>1082939683</v>
      </c>
      <c r="X924" s="104" t="s">
        <v>2881</v>
      </c>
      <c r="Y924" s="78">
        <v>45891</v>
      </c>
      <c r="Z924" s="78">
        <v>45891</v>
      </c>
      <c r="AA924" s="78" t="s">
        <v>73</v>
      </c>
      <c r="AB924" s="78">
        <v>45991</v>
      </c>
      <c r="AC924" s="102">
        <f t="shared" si="84"/>
        <v>100</v>
      </c>
      <c r="AD924" s="72">
        <v>0</v>
      </c>
      <c r="AE924" s="76">
        <v>0</v>
      </c>
      <c r="AF924" s="72">
        <v>0</v>
      </c>
      <c r="AG924" s="79" t="s">
        <v>73</v>
      </c>
      <c r="AH924" s="102">
        <f t="shared" si="85"/>
        <v>0</v>
      </c>
      <c r="AI924" s="72">
        <v>0</v>
      </c>
      <c r="AJ924" s="76">
        <v>0</v>
      </c>
      <c r="AK924" s="72" t="s">
        <v>73</v>
      </c>
      <c r="AL924" s="80" t="s">
        <v>73</v>
      </c>
      <c r="AM924" s="72">
        <v>0</v>
      </c>
      <c r="AN924" s="80" t="s">
        <v>73</v>
      </c>
      <c r="AO924" s="80" t="s">
        <v>73</v>
      </c>
      <c r="AP924" s="80" t="s">
        <v>73</v>
      </c>
      <c r="AQ924" s="102">
        <f t="shared" si="86"/>
        <v>0</v>
      </c>
      <c r="AR924" s="102">
        <f t="shared" si="87"/>
        <v>9941400</v>
      </c>
      <c r="AS924" s="72" t="s">
        <v>319</v>
      </c>
      <c r="AT924" s="76">
        <v>0</v>
      </c>
      <c r="AU924" s="72" t="s">
        <v>319</v>
      </c>
      <c r="AV924" s="76">
        <v>0</v>
      </c>
      <c r="AW924" s="81" t="s">
        <v>73</v>
      </c>
      <c r="AX924" s="82">
        <v>0</v>
      </c>
      <c r="AY924" s="143">
        <f t="shared" si="88"/>
        <v>9941400</v>
      </c>
      <c r="AZ924" s="84">
        <f t="shared" si="89"/>
        <v>0</v>
      </c>
      <c r="BA924" s="85">
        <v>0</v>
      </c>
      <c r="BB924" s="81" t="s">
        <v>73</v>
      </c>
      <c r="BC924" s="72" t="s">
        <v>123</v>
      </c>
      <c r="BD924" s="289" t="s">
        <v>4445</v>
      </c>
      <c r="BE924" s="71" t="s">
        <v>65</v>
      </c>
      <c r="BF924" s="71" t="s">
        <v>65</v>
      </c>
    </row>
    <row r="925" spans="2:58" x14ac:dyDescent="0.25">
      <c r="B925" s="71">
        <v>2025</v>
      </c>
      <c r="C925" s="71">
        <v>891780111</v>
      </c>
      <c r="D925" s="71" t="s">
        <v>63</v>
      </c>
      <c r="E925" s="102" t="s">
        <v>4444</v>
      </c>
      <c r="F925" s="72" t="s">
        <v>4443</v>
      </c>
      <c r="G925" s="72">
        <v>0</v>
      </c>
      <c r="H925" s="72" t="s">
        <v>71</v>
      </c>
      <c r="I925" s="72" t="s">
        <v>2884</v>
      </c>
      <c r="J925" s="104" t="s">
        <v>81</v>
      </c>
      <c r="K925" s="75" t="s">
        <v>3703</v>
      </c>
      <c r="L925" s="76">
        <v>9941400</v>
      </c>
      <c r="M925" s="72" t="s">
        <v>66</v>
      </c>
      <c r="N925" s="75" t="s">
        <v>4442</v>
      </c>
      <c r="O925" s="75">
        <v>72329141</v>
      </c>
      <c r="P925" s="75">
        <v>1707</v>
      </c>
      <c r="Q925" s="78">
        <v>45870</v>
      </c>
      <c r="R925" s="75">
        <v>7490134800</v>
      </c>
      <c r="S925" s="78">
        <v>45891</v>
      </c>
      <c r="T925" s="76">
        <v>9941400</v>
      </c>
      <c r="U925" s="76">
        <v>28616</v>
      </c>
      <c r="V925" s="72" t="s">
        <v>65</v>
      </c>
      <c r="W925" s="76">
        <v>1082939683</v>
      </c>
      <c r="X925" s="104" t="s">
        <v>2881</v>
      </c>
      <c r="Y925" s="78">
        <v>45891</v>
      </c>
      <c r="Z925" s="78">
        <v>45891</v>
      </c>
      <c r="AA925" s="78" t="s">
        <v>73</v>
      </c>
      <c r="AB925" s="78">
        <v>45991</v>
      </c>
      <c r="AC925" s="102">
        <f t="shared" si="84"/>
        <v>100</v>
      </c>
      <c r="AD925" s="72">
        <v>0</v>
      </c>
      <c r="AE925" s="76">
        <v>0</v>
      </c>
      <c r="AF925" s="72">
        <v>0</v>
      </c>
      <c r="AG925" s="79" t="s">
        <v>73</v>
      </c>
      <c r="AH925" s="102">
        <f t="shared" si="85"/>
        <v>0</v>
      </c>
      <c r="AI925" s="72">
        <v>0</v>
      </c>
      <c r="AJ925" s="76">
        <v>0</v>
      </c>
      <c r="AK925" s="72" t="s">
        <v>73</v>
      </c>
      <c r="AL925" s="80" t="s">
        <v>73</v>
      </c>
      <c r="AM925" s="72">
        <v>0</v>
      </c>
      <c r="AN925" s="80" t="s">
        <v>73</v>
      </c>
      <c r="AO925" s="80" t="s">
        <v>73</v>
      </c>
      <c r="AP925" s="80" t="s">
        <v>73</v>
      </c>
      <c r="AQ925" s="102">
        <f t="shared" si="86"/>
        <v>0</v>
      </c>
      <c r="AR925" s="102">
        <f t="shared" si="87"/>
        <v>9941400</v>
      </c>
      <c r="AS925" s="72" t="s">
        <v>319</v>
      </c>
      <c r="AT925" s="76">
        <v>0</v>
      </c>
      <c r="AU925" s="72" t="s">
        <v>319</v>
      </c>
      <c r="AV925" s="76">
        <v>0</v>
      </c>
      <c r="AW925" s="81" t="s">
        <v>73</v>
      </c>
      <c r="AX925" s="82">
        <v>0</v>
      </c>
      <c r="AY925" s="143">
        <f t="shared" si="88"/>
        <v>9941400</v>
      </c>
      <c r="AZ925" s="84">
        <f t="shared" si="89"/>
        <v>0</v>
      </c>
      <c r="BA925" s="85">
        <v>0</v>
      </c>
      <c r="BB925" s="81" t="s">
        <v>73</v>
      </c>
      <c r="BC925" s="72" t="s">
        <v>123</v>
      </c>
      <c r="BD925" s="289" t="s">
        <v>4441</v>
      </c>
      <c r="BE925" s="71" t="s">
        <v>65</v>
      </c>
      <c r="BF925" s="71" t="s">
        <v>65</v>
      </c>
    </row>
    <row r="926" spans="2:58" x14ac:dyDescent="0.25">
      <c r="B926" s="71">
        <v>2025</v>
      </c>
      <c r="C926" s="71">
        <v>891780111</v>
      </c>
      <c r="D926" s="71" t="s">
        <v>63</v>
      </c>
      <c r="E926" s="102" t="s">
        <v>4440</v>
      </c>
      <c r="F926" s="72" t="s">
        <v>4439</v>
      </c>
      <c r="G926" s="72">
        <v>0</v>
      </c>
      <c r="H926" s="72" t="s">
        <v>71</v>
      </c>
      <c r="I926" s="72" t="s">
        <v>2884</v>
      </c>
      <c r="J926" s="104" t="s">
        <v>81</v>
      </c>
      <c r="K926" s="75" t="s">
        <v>4438</v>
      </c>
      <c r="L926" s="76">
        <v>9941400</v>
      </c>
      <c r="M926" s="72" t="s">
        <v>66</v>
      </c>
      <c r="N926" s="75" t="s">
        <v>4437</v>
      </c>
      <c r="O926" s="75">
        <v>1082945909</v>
      </c>
      <c r="P926" s="75">
        <v>1707</v>
      </c>
      <c r="Q926" s="78">
        <v>45870</v>
      </c>
      <c r="R926" s="75">
        <v>7490134800</v>
      </c>
      <c r="S926" s="78">
        <v>45891</v>
      </c>
      <c r="T926" s="76">
        <v>9941400</v>
      </c>
      <c r="U926" s="76">
        <v>28615</v>
      </c>
      <c r="V926" s="72" t="s">
        <v>65</v>
      </c>
      <c r="W926" s="76">
        <v>1082939683</v>
      </c>
      <c r="X926" s="104" t="s">
        <v>2881</v>
      </c>
      <c r="Y926" s="78">
        <v>45891</v>
      </c>
      <c r="Z926" s="78">
        <v>45891</v>
      </c>
      <c r="AA926" s="78" t="s">
        <v>73</v>
      </c>
      <c r="AB926" s="78">
        <v>45991</v>
      </c>
      <c r="AC926" s="102">
        <f t="shared" si="84"/>
        <v>100</v>
      </c>
      <c r="AD926" s="72">
        <v>0</v>
      </c>
      <c r="AE926" s="76">
        <v>0</v>
      </c>
      <c r="AF926" s="72">
        <v>0</v>
      </c>
      <c r="AG926" s="79" t="s">
        <v>73</v>
      </c>
      <c r="AH926" s="102">
        <f t="shared" si="85"/>
        <v>0</v>
      </c>
      <c r="AI926" s="72">
        <v>0</v>
      </c>
      <c r="AJ926" s="76">
        <v>0</v>
      </c>
      <c r="AK926" s="72" t="s">
        <v>73</v>
      </c>
      <c r="AL926" s="80" t="s">
        <v>73</v>
      </c>
      <c r="AM926" s="72">
        <v>0</v>
      </c>
      <c r="AN926" s="80" t="s">
        <v>73</v>
      </c>
      <c r="AO926" s="80" t="s">
        <v>73</v>
      </c>
      <c r="AP926" s="80" t="s">
        <v>73</v>
      </c>
      <c r="AQ926" s="102">
        <f t="shared" si="86"/>
        <v>0</v>
      </c>
      <c r="AR926" s="102">
        <f t="shared" si="87"/>
        <v>9941400</v>
      </c>
      <c r="AS926" s="72" t="s">
        <v>319</v>
      </c>
      <c r="AT926" s="76">
        <v>0</v>
      </c>
      <c r="AU926" s="72" t="s">
        <v>319</v>
      </c>
      <c r="AV926" s="76">
        <v>0</v>
      </c>
      <c r="AW926" s="81" t="s">
        <v>73</v>
      </c>
      <c r="AX926" s="82">
        <v>0</v>
      </c>
      <c r="AY926" s="143">
        <f t="shared" si="88"/>
        <v>9941400</v>
      </c>
      <c r="AZ926" s="84">
        <f t="shared" si="89"/>
        <v>0</v>
      </c>
      <c r="BA926" s="85">
        <v>0</v>
      </c>
      <c r="BB926" s="81" t="s">
        <v>73</v>
      </c>
      <c r="BC926" s="72" t="s">
        <v>123</v>
      </c>
      <c r="BD926" s="289" t="s">
        <v>4436</v>
      </c>
      <c r="BE926" s="71" t="s">
        <v>65</v>
      </c>
      <c r="BF926" s="71" t="s">
        <v>65</v>
      </c>
    </row>
    <row r="927" spans="2:58" x14ac:dyDescent="0.25">
      <c r="B927" s="71">
        <v>2025</v>
      </c>
      <c r="C927" s="71">
        <v>891780111</v>
      </c>
      <c r="D927" s="71" t="s">
        <v>63</v>
      </c>
      <c r="E927" s="102" t="s">
        <v>4435</v>
      </c>
      <c r="F927" s="72" t="s">
        <v>4434</v>
      </c>
      <c r="G927" s="72">
        <v>0</v>
      </c>
      <c r="H927" s="72" t="s">
        <v>71</v>
      </c>
      <c r="I927" s="72" t="s">
        <v>2884</v>
      </c>
      <c r="J927" s="104" t="s">
        <v>81</v>
      </c>
      <c r="K927" s="75" t="s">
        <v>4317</v>
      </c>
      <c r="L927" s="76">
        <v>9941400</v>
      </c>
      <c r="M927" s="72" t="s">
        <v>66</v>
      </c>
      <c r="N927" s="75" t="s">
        <v>4433</v>
      </c>
      <c r="O927" s="75">
        <v>1152934278</v>
      </c>
      <c r="P927" s="75">
        <v>1707</v>
      </c>
      <c r="Q927" s="78">
        <v>45870</v>
      </c>
      <c r="R927" s="75">
        <v>7490134800</v>
      </c>
      <c r="S927" s="78">
        <v>45891</v>
      </c>
      <c r="T927" s="76">
        <v>9941400</v>
      </c>
      <c r="U927" s="76">
        <v>28614</v>
      </c>
      <c r="V927" s="72" t="s">
        <v>65</v>
      </c>
      <c r="W927" s="76">
        <v>1082939683</v>
      </c>
      <c r="X927" s="104" t="s">
        <v>2881</v>
      </c>
      <c r="Y927" s="78">
        <v>45891</v>
      </c>
      <c r="Z927" s="78">
        <v>45891</v>
      </c>
      <c r="AA927" s="78" t="s">
        <v>73</v>
      </c>
      <c r="AB927" s="78">
        <v>45991</v>
      </c>
      <c r="AC927" s="102">
        <f t="shared" si="84"/>
        <v>100</v>
      </c>
      <c r="AD927" s="72">
        <v>0</v>
      </c>
      <c r="AE927" s="76">
        <v>0</v>
      </c>
      <c r="AF927" s="72">
        <v>0</v>
      </c>
      <c r="AG927" s="79" t="s">
        <v>73</v>
      </c>
      <c r="AH927" s="102">
        <f t="shared" si="85"/>
        <v>0</v>
      </c>
      <c r="AI927" s="72">
        <v>0</v>
      </c>
      <c r="AJ927" s="76">
        <v>0</v>
      </c>
      <c r="AK927" s="72" t="s">
        <v>73</v>
      </c>
      <c r="AL927" s="80" t="s">
        <v>73</v>
      </c>
      <c r="AM927" s="72">
        <v>0</v>
      </c>
      <c r="AN927" s="80" t="s">
        <v>73</v>
      </c>
      <c r="AO927" s="80" t="s">
        <v>73</v>
      </c>
      <c r="AP927" s="80" t="s">
        <v>73</v>
      </c>
      <c r="AQ927" s="102">
        <f t="shared" si="86"/>
        <v>0</v>
      </c>
      <c r="AR927" s="102">
        <f t="shared" si="87"/>
        <v>9941400</v>
      </c>
      <c r="AS927" s="72" t="s">
        <v>319</v>
      </c>
      <c r="AT927" s="76">
        <v>0</v>
      </c>
      <c r="AU927" s="72" t="s">
        <v>319</v>
      </c>
      <c r="AV927" s="76">
        <v>0</v>
      </c>
      <c r="AW927" s="81" t="s">
        <v>73</v>
      </c>
      <c r="AX927" s="82">
        <v>0</v>
      </c>
      <c r="AY927" s="143">
        <f t="shared" si="88"/>
        <v>9941400</v>
      </c>
      <c r="AZ927" s="84">
        <f t="shared" si="89"/>
        <v>0</v>
      </c>
      <c r="BA927" s="85">
        <v>0</v>
      </c>
      <c r="BB927" s="81" t="s">
        <v>73</v>
      </c>
      <c r="BC927" s="72" t="s">
        <v>123</v>
      </c>
      <c r="BD927" s="289" t="s">
        <v>4432</v>
      </c>
      <c r="BE927" s="71" t="s">
        <v>65</v>
      </c>
      <c r="BF927" s="71" t="s">
        <v>65</v>
      </c>
    </row>
    <row r="928" spans="2:58" x14ac:dyDescent="0.25">
      <c r="B928" s="71">
        <v>2025</v>
      </c>
      <c r="C928" s="71">
        <v>891780111</v>
      </c>
      <c r="D928" s="71" t="s">
        <v>63</v>
      </c>
      <c r="E928" s="102" t="s">
        <v>4431</v>
      </c>
      <c r="F928" s="72" t="s">
        <v>4430</v>
      </c>
      <c r="G928" s="72">
        <v>0</v>
      </c>
      <c r="H928" s="72" t="s">
        <v>71</v>
      </c>
      <c r="I928" s="72" t="s">
        <v>2884</v>
      </c>
      <c r="J928" s="104" t="s">
        <v>81</v>
      </c>
      <c r="K928" s="75" t="s">
        <v>3703</v>
      </c>
      <c r="L928" s="76">
        <v>9941400</v>
      </c>
      <c r="M928" s="72" t="s">
        <v>66</v>
      </c>
      <c r="N928" s="75" t="s">
        <v>4429</v>
      </c>
      <c r="O928" s="75">
        <v>1002144903</v>
      </c>
      <c r="P928" s="75">
        <v>1707</v>
      </c>
      <c r="Q928" s="78">
        <v>45870</v>
      </c>
      <c r="R928" s="75">
        <v>7490134800</v>
      </c>
      <c r="S928" s="78">
        <v>45891</v>
      </c>
      <c r="T928" s="76">
        <v>9941400</v>
      </c>
      <c r="U928" s="76">
        <v>28613</v>
      </c>
      <c r="V928" s="72" t="s">
        <v>65</v>
      </c>
      <c r="W928" s="76">
        <v>1082939683</v>
      </c>
      <c r="X928" s="104" t="s">
        <v>2881</v>
      </c>
      <c r="Y928" s="78">
        <v>45891</v>
      </c>
      <c r="Z928" s="78">
        <v>45891</v>
      </c>
      <c r="AA928" s="78" t="s">
        <v>73</v>
      </c>
      <c r="AB928" s="78">
        <v>45991</v>
      </c>
      <c r="AC928" s="102">
        <f t="shared" si="84"/>
        <v>100</v>
      </c>
      <c r="AD928" s="72">
        <v>0</v>
      </c>
      <c r="AE928" s="76">
        <v>0</v>
      </c>
      <c r="AF928" s="72">
        <v>0</v>
      </c>
      <c r="AG928" s="79" t="s">
        <v>73</v>
      </c>
      <c r="AH928" s="102">
        <f t="shared" si="85"/>
        <v>0</v>
      </c>
      <c r="AI928" s="72">
        <v>0</v>
      </c>
      <c r="AJ928" s="76">
        <v>0</v>
      </c>
      <c r="AK928" s="72" t="s">
        <v>73</v>
      </c>
      <c r="AL928" s="80" t="s">
        <v>73</v>
      </c>
      <c r="AM928" s="72">
        <v>0</v>
      </c>
      <c r="AN928" s="80" t="s">
        <v>73</v>
      </c>
      <c r="AO928" s="80" t="s">
        <v>73</v>
      </c>
      <c r="AP928" s="80" t="s">
        <v>73</v>
      </c>
      <c r="AQ928" s="102">
        <f t="shared" si="86"/>
        <v>0</v>
      </c>
      <c r="AR928" s="102">
        <f t="shared" si="87"/>
        <v>9941400</v>
      </c>
      <c r="AS928" s="72" t="s">
        <v>319</v>
      </c>
      <c r="AT928" s="76">
        <v>0</v>
      </c>
      <c r="AU928" s="72" t="s">
        <v>319</v>
      </c>
      <c r="AV928" s="76">
        <v>0</v>
      </c>
      <c r="AW928" s="81" t="s">
        <v>73</v>
      </c>
      <c r="AX928" s="82">
        <v>0</v>
      </c>
      <c r="AY928" s="143">
        <f t="shared" si="88"/>
        <v>9941400</v>
      </c>
      <c r="AZ928" s="84">
        <f t="shared" si="89"/>
        <v>0</v>
      </c>
      <c r="BA928" s="85">
        <v>0</v>
      </c>
      <c r="BB928" s="81" t="s">
        <v>73</v>
      </c>
      <c r="BC928" s="72" t="s">
        <v>123</v>
      </c>
      <c r="BD928" s="289" t="s">
        <v>4428</v>
      </c>
      <c r="BE928" s="71" t="s">
        <v>65</v>
      </c>
      <c r="BF928" s="71" t="s">
        <v>65</v>
      </c>
    </row>
    <row r="929" spans="2:58" x14ac:dyDescent="0.25">
      <c r="B929" s="71">
        <v>2025</v>
      </c>
      <c r="C929" s="71">
        <v>891780111</v>
      </c>
      <c r="D929" s="71" t="s">
        <v>63</v>
      </c>
      <c r="E929" s="102" t="s">
        <v>4427</v>
      </c>
      <c r="F929" s="72" t="s">
        <v>4426</v>
      </c>
      <c r="G929" s="72">
        <v>0</v>
      </c>
      <c r="H929" s="72" t="s">
        <v>71</v>
      </c>
      <c r="I929" s="72" t="s">
        <v>2884</v>
      </c>
      <c r="J929" s="104" t="s">
        <v>81</v>
      </c>
      <c r="K929" s="75" t="s">
        <v>4112</v>
      </c>
      <c r="L929" s="76">
        <v>9941400</v>
      </c>
      <c r="M929" s="72" t="s">
        <v>66</v>
      </c>
      <c r="N929" s="75" t="s">
        <v>4425</v>
      </c>
      <c r="O929" s="75">
        <v>17973209</v>
      </c>
      <c r="P929" s="75">
        <v>1707</v>
      </c>
      <c r="Q929" s="78">
        <v>45870</v>
      </c>
      <c r="R929" s="75">
        <v>7490134800</v>
      </c>
      <c r="S929" s="78">
        <v>45891</v>
      </c>
      <c r="T929" s="76">
        <v>9941400</v>
      </c>
      <c r="U929" s="76">
        <v>28612</v>
      </c>
      <c r="V929" s="72" t="s">
        <v>65</v>
      </c>
      <c r="W929" s="76">
        <v>1082939683</v>
      </c>
      <c r="X929" s="104" t="s">
        <v>2881</v>
      </c>
      <c r="Y929" s="78">
        <v>45891</v>
      </c>
      <c r="Z929" s="78">
        <v>45891</v>
      </c>
      <c r="AA929" s="78" t="s">
        <v>73</v>
      </c>
      <c r="AB929" s="78">
        <v>45991</v>
      </c>
      <c r="AC929" s="102">
        <f t="shared" si="84"/>
        <v>100</v>
      </c>
      <c r="AD929" s="72">
        <v>0</v>
      </c>
      <c r="AE929" s="76">
        <v>0</v>
      </c>
      <c r="AF929" s="72">
        <v>0</v>
      </c>
      <c r="AG929" s="79" t="s">
        <v>73</v>
      </c>
      <c r="AH929" s="102">
        <f t="shared" si="85"/>
        <v>0</v>
      </c>
      <c r="AI929" s="72">
        <v>0</v>
      </c>
      <c r="AJ929" s="76">
        <v>0</v>
      </c>
      <c r="AK929" s="72" t="s">
        <v>73</v>
      </c>
      <c r="AL929" s="80" t="s">
        <v>73</v>
      </c>
      <c r="AM929" s="72">
        <v>0</v>
      </c>
      <c r="AN929" s="80" t="s">
        <v>73</v>
      </c>
      <c r="AO929" s="80" t="s">
        <v>73</v>
      </c>
      <c r="AP929" s="80" t="s">
        <v>73</v>
      </c>
      <c r="AQ929" s="102">
        <f t="shared" si="86"/>
        <v>0</v>
      </c>
      <c r="AR929" s="102">
        <f t="shared" si="87"/>
        <v>9941400</v>
      </c>
      <c r="AS929" s="72" t="s">
        <v>319</v>
      </c>
      <c r="AT929" s="76">
        <v>0</v>
      </c>
      <c r="AU929" s="72" t="s">
        <v>319</v>
      </c>
      <c r="AV929" s="76">
        <v>0</v>
      </c>
      <c r="AW929" s="81" t="s">
        <v>73</v>
      </c>
      <c r="AX929" s="82">
        <v>0</v>
      </c>
      <c r="AY929" s="143">
        <f t="shared" si="88"/>
        <v>9941400</v>
      </c>
      <c r="AZ929" s="84">
        <f t="shared" si="89"/>
        <v>0</v>
      </c>
      <c r="BA929" s="85">
        <v>0</v>
      </c>
      <c r="BB929" s="81" t="s">
        <v>73</v>
      </c>
      <c r="BC929" s="72" t="s">
        <v>123</v>
      </c>
      <c r="BD929" s="289" t="s">
        <v>4424</v>
      </c>
      <c r="BE929" s="71" t="s">
        <v>65</v>
      </c>
      <c r="BF929" s="71" t="s">
        <v>65</v>
      </c>
    </row>
    <row r="930" spans="2:58" x14ac:dyDescent="0.25">
      <c r="B930" s="71">
        <v>2025</v>
      </c>
      <c r="C930" s="71">
        <v>891780111</v>
      </c>
      <c r="D930" s="71" t="s">
        <v>63</v>
      </c>
      <c r="E930" s="102" t="s">
        <v>4423</v>
      </c>
      <c r="F930" s="72" t="s">
        <v>4422</v>
      </c>
      <c r="G930" s="72">
        <v>0</v>
      </c>
      <c r="H930" s="72" t="s">
        <v>71</v>
      </c>
      <c r="I930" s="72" t="s">
        <v>2884</v>
      </c>
      <c r="J930" s="104" t="s">
        <v>81</v>
      </c>
      <c r="K930" s="75" t="s">
        <v>4417</v>
      </c>
      <c r="L930" s="76">
        <v>9941400</v>
      </c>
      <c r="M930" s="72" t="s">
        <v>66</v>
      </c>
      <c r="N930" s="75" t="s">
        <v>4421</v>
      </c>
      <c r="O930" s="75">
        <v>1143123831</v>
      </c>
      <c r="P930" s="75">
        <v>1707</v>
      </c>
      <c r="Q930" s="78">
        <v>45870</v>
      </c>
      <c r="R930" s="75">
        <v>7490134800</v>
      </c>
      <c r="S930" s="78">
        <v>45891</v>
      </c>
      <c r="T930" s="76">
        <v>9941400</v>
      </c>
      <c r="U930" s="76">
        <v>28611</v>
      </c>
      <c r="V930" s="72" t="s">
        <v>65</v>
      </c>
      <c r="W930" s="76">
        <v>1082939683</v>
      </c>
      <c r="X930" s="104" t="s">
        <v>2881</v>
      </c>
      <c r="Y930" s="78">
        <v>45891</v>
      </c>
      <c r="Z930" s="78">
        <v>45891</v>
      </c>
      <c r="AA930" s="78" t="s">
        <v>73</v>
      </c>
      <c r="AB930" s="78">
        <v>45991</v>
      </c>
      <c r="AC930" s="102">
        <f t="shared" si="84"/>
        <v>100</v>
      </c>
      <c r="AD930" s="72">
        <v>0</v>
      </c>
      <c r="AE930" s="76">
        <v>0</v>
      </c>
      <c r="AF930" s="72">
        <v>0</v>
      </c>
      <c r="AG930" s="79" t="s">
        <v>73</v>
      </c>
      <c r="AH930" s="102">
        <f t="shared" si="85"/>
        <v>0</v>
      </c>
      <c r="AI930" s="72">
        <v>0</v>
      </c>
      <c r="AJ930" s="76">
        <v>0</v>
      </c>
      <c r="AK930" s="72" t="s">
        <v>73</v>
      </c>
      <c r="AL930" s="80" t="s">
        <v>73</v>
      </c>
      <c r="AM930" s="72">
        <v>0</v>
      </c>
      <c r="AN930" s="80" t="s">
        <v>73</v>
      </c>
      <c r="AO930" s="80" t="s">
        <v>73</v>
      </c>
      <c r="AP930" s="80" t="s">
        <v>73</v>
      </c>
      <c r="AQ930" s="102">
        <f t="shared" si="86"/>
        <v>0</v>
      </c>
      <c r="AR930" s="102">
        <f t="shared" si="87"/>
        <v>9941400</v>
      </c>
      <c r="AS930" s="72" t="s">
        <v>319</v>
      </c>
      <c r="AT930" s="76">
        <v>0</v>
      </c>
      <c r="AU930" s="72" t="s">
        <v>319</v>
      </c>
      <c r="AV930" s="76">
        <v>0</v>
      </c>
      <c r="AW930" s="81" t="s">
        <v>73</v>
      </c>
      <c r="AX930" s="82">
        <v>0</v>
      </c>
      <c r="AY930" s="143">
        <f t="shared" si="88"/>
        <v>9941400</v>
      </c>
      <c r="AZ930" s="84">
        <f t="shared" si="89"/>
        <v>0</v>
      </c>
      <c r="BA930" s="85">
        <v>0</v>
      </c>
      <c r="BB930" s="81" t="s">
        <v>73</v>
      </c>
      <c r="BC930" s="72" t="s">
        <v>123</v>
      </c>
      <c r="BD930" s="289" t="s">
        <v>4420</v>
      </c>
      <c r="BE930" s="71" t="s">
        <v>65</v>
      </c>
      <c r="BF930" s="71" t="s">
        <v>65</v>
      </c>
    </row>
    <row r="931" spans="2:58" x14ac:dyDescent="0.25">
      <c r="B931" s="71">
        <v>2025</v>
      </c>
      <c r="C931" s="71">
        <v>891780111</v>
      </c>
      <c r="D931" s="71" t="s">
        <v>63</v>
      </c>
      <c r="E931" s="102" t="s">
        <v>4419</v>
      </c>
      <c r="F931" s="72" t="s">
        <v>4418</v>
      </c>
      <c r="G931" s="72">
        <v>0</v>
      </c>
      <c r="H931" s="72" t="s">
        <v>71</v>
      </c>
      <c r="I931" s="72" t="s">
        <v>2884</v>
      </c>
      <c r="J931" s="104" t="s">
        <v>81</v>
      </c>
      <c r="K931" s="75" t="s">
        <v>4417</v>
      </c>
      <c r="L931" s="76">
        <v>9941400</v>
      </c>
      <c r="M931" s="72" t="s">
        <v>66</v>
      </c>
      <c r="N931" s="75" t="s">
        <v>4416</v>
      </c>
      <c r="O931" s="75">
        <v>1007890906</v>
      </c>
      <c r="P931" s="75">
        <v>1707</v>
      </c>
      <c r="Q931" s="78">
        <v>45870</v>
      </c>
      <c r="R931" s="75">
        <v>7490134800</v>
      </c>
      <c r="S931" s="78">
        <v>45894</v>
      </c>
      <c r="T931" s="76">
        <v>9941400</v>
      </c>
      <c r="U931" s="76">
        <v>28677</v>
      </c>
      <c r="V931" s="72" t="s">
        <v>65</v>
      </c>
      <c r="W931" s="76">
        <v>1082939683</v>
      </c>
      <c r="X931" s="104" t="s">
        <v>2881</v>
      </c>
      <c r="Y931" s="78">
        <v>45891</v>
      </c>
      <c r="Z931" s="78">
        <v>45894</v>
      </c>
      <c r="AA931" s="78" t="s">
        <v>73</v>
      </c>
      <c r="AB931" s="78">
        <v>45991</v>
      </c>
      <c r="AC931" s="102">
        <f t="shared" si="84"/>
        <v>97</v>
      </c>
      <c r="AD931" s="72">
        <v>0</v>
      </c>
      <c r="AE931" s="76">
        <v>0</v>
      </c>
      <c r="AF931" s="72">
        <v>0</v>
      </c>
      <c r="AG931" s="79" t="s">
        <v>73</v>
      </c>
      <c r="AH931" s="102">
        <f t="shared" si="85"/>
        <v>0</v>
      </c>
      <c r="AI931" s="72">
        <v>0</v>
      </c>
      <c r="AJ931" s="76">
        <v>0</v>
      </c>
      <c r="AK931" s="72" t="s">
        <v>73</v>
      </c>
      <c r="AL931" s="80" t="s">
        <v>73</v>
      </c>
      <c r="AM931" s="72">
        <v>0</v>
      </c>
      <c r="AN931" s="80" t="s">
        <v>73</v>
      </c>
      <c r="AO931" s="80" t="s">
        <v>73</v>
      </c>
      <c r="AP931" s="80" t="s">
        <v>73</v>
      </c>
      <c r="AQ931" s="102">
        <f t="shared" si="86"/>
        <v>0</v>
      </c>
      <c r="AR931" s="102">
        <f t="shared" si="87"/>
        <v>9941400</v>
      </c>
      <c r="AS931" s="72" t="s">
        <v>319</v>
      </c>
      <c r="AT931" s="76">
        <v>0</v>
      </c>
      <c r="AU931" s="72" t="s">
        <v>319</v>
      </c>
      <c r="AV931" s="76">
        <v>0</v>
      </c>
      <c r="AW931" s="81" t="s">
        <v>73</v>
      </c>
      <c r="AX931" s="82">
        <v>0</v>
      </c>
      <c r="AY931" s="143">
        <f t="shared" si="88"/>
        <v>9941400</v>
      </c>
      <c r="AZ931" s="84">
        <f t="shared" si="89"/>
        <v>0</v>
      </c>
      <c r="BA931" s="85">
        <v>0</v>
      </c>
      <c r="BB931" s="81" t="s">
        <v>73</v>
      </c>
      <c r="BC931" s="72" t="s">
        <v>123</v>
      </c>
      <c r="BD931" s="289" t="s">
        <v>4415</v>
      </c>
      <c r="BE931" s="71" t="s">
        <v>65</v>
      </c>
      <c r="BF931" s="71" t="s">
        <v>65</v>
      </c>
    </row>
    <row r="932" spans="2:58" x14ac:dyDescent="0.25">
      <c r="B932" s="71">
        <v>2025</v>
      </c>
      <c r="C932" s="71">
        <v>891780111</v>
      </c>
      <c r="D932" s="71" t="s">
        <v>63</v>
      </c>
      <c r="E932" s="102" t="s">
        <v>4414</v>
      </c>
      <c r="F932" s="72" t="s">
        <v>4413</v>
      </c>
      <c r="G932" s="72">
        <v>0</v>
      </c>
      <c r="H932" s="72" t="s">
        <v>71</v>
      </c>
      <c r="I932" s="72" t="s">
        <v>64</v>
      </c>
      <c r="J932" s="104" t="s">
        <v>81</v>
      </c>
      <c r="K932" s="75" t="s">
        <v>4412</v>
      </c>
      <c r="L932" s="76">
        <v>14850000</v>
      </c>
      <c r="M932" s="72" t="s">
        <v>66</v>
      </c>
      <c r="N932" s="75" t="s">
        <v>4411</v>
      </c>
      <c r="O932" s="75">
        <v>1082988749</v>
      </c>
      <c r="P932" s="75">
        <v>123</v>
      </c>
      <c r="Q932" s="78">
        <v>45679</v>
      </c>
      <c r="R932" s="75">
        <v>1353279124</v>
      </c>
      <c r="S932" s="78">
        <v>45891</v>
      </c>
      <c r="T932" s="76">
        <v>14850000</v>
      </c>
      <c r="U932" s="76">
        <v>28603</v>
      </c>
      <c r="V932" s="72" t="s">
        <v>65</v>
      </c>
      <c r="W932" s="76">
        <v>1082939683</v>
      </c>
      <c r="X932" s="104" t="s">
        <v>2881</v>
      </c>
      <c r="Y932" s="78">
        <v>45891</v>
      </c>
      <c r="Z932" s="78">
        <v>45891</v>
      </c>
      <c r="AA932" s="78" t="s">
        <v>73</v>
      </c>
      <c r="AB932" s="78">
        <v>46006</v>
      </c>
      <c r="AC932" s="102">
        <f t="shared" si="84"/>
        <v>115</v>
      </c>
      <c r="AD932" s="72">
        <v>0</v>
      </c>
      <c r="AE932" s="76">
        <v>0</v>
      </c>
      <c r="AF932" s="72">
        <v>0</v>
      </c>
      <c r="AG932" s="79" t="s">
        <v>73</v>
      </c>
      <c r="AH932" s="102">
        <f t="shared" si="85"/>
        <v>0</v>
      </c>
      <c r="AI932" s="72">
        <v>0</v>
      </c>
      <c r="AJ932" s="76">
        <v>0</v>
      </c>
      <c r="AK932" s="72" t="s">
        <v>73</v>
      </c>
      <c r="AL932" s="80" t="s">
        <v>73</v>
      </c>
      <c r="AM932" s="72">
        <v>0</v>
      </c>
      <c r="AN932" s="80" t="s">
        <v>73</v>
      </c>
      <c r="AO932" s="80" t="s">
        <v>73</v>
      </c>
      <c r="AP932" s="80" t="s">
        <v>73</v>
      </c>
      <c r="AQ932" s="102">
        <f t="shared" si="86"/>
        <v>0</v>
      </c>
      <c r="AR932" s="102">
        <f t="shared" si="87"/>
        <v>14850000</v>
      </c>
      <c r="AS932" s="72" t="s">
        <v>65</v>
      </c>
      <c r="AT932" s="76">
        <v>14850000</v>
      </c>
      <c r="AU932" s="72" t="s">
        <v>319</v>
      </c>
      <c r="AV932" s="76">
        <v>0</v>
      </c>
      <c r="AW932" s="81" t="s">
        <v>73</v>
      </c>
      <c r="AX932" s="82">
        <v>0</v>
      </c>
      <c r="AY932" s="143">
        <f t="shared" si="88"/>
        <v>14850000</v>
      </c>
      <c r="AZ932" s="84">
        <f t="shared" si="89"/>
        <v>0</v>
      </c>
      <c r="BA932" s="85">
        <v>0</v>
      </c>
      <c r="BB932" s="81" t="s">
        <v>73</v>
      </c>
      <c r="BC932" s="72" t="s">
        <v>123</v>
      </c>
      <c r="BD932" s="289" t="s">
        <v>4410</v>
      </c>
      <c r="BE932" s="71" t="s">
        <v>65</v>
      </c>
      <c r="BF932" s="71" t="s">
        <v>65</v>
      </c>
    </row>
    <row r="933" spans="2:58" x14ac:dyDescent="0.25">
      <c r="B933" s="71">
        <v>2025</v>
      </c>
      <c r="C933" s="71">
        <v>891780111</v>
      </c>
      <c r="D933" s="71" t="s">
        <v>63</v>
      </c>
      <c r="E933" s="102" t="s">
        <v>4409</v>
      </c>
      <c r="F933" s="72" t="s">
        <v>4408</v>
      </c>
      <c r="G933" s="72">
        <v>0</v>
      </c>
      <c r="H933" s="72" t="s">
        <v>71</v>
      </c>
      <c r="I933" s="72" t="s">
        <v>2884</v>
      </c>
      <c r="J933" s="104" t="s">
        <v>81</v>
      </c>
      <c r="K933" s="75" t="s">
        <v>2895</v>
      </c>
      <c r="L933" s="76">
        <v>9941400</v>
      </c>
      <c r="M933" s="72" t="s">
        <v>66</v>
      </c>
      <c r="N933" s="75" t="s">
        <v>4407</v>
      </c>
      <c r="O933" s="75">
        <v>1081806544</v>
      </c>
      <c r="P933" s="75">
        <v>1707</v>
      </c>
      <c r="Q933" s="78">
        <v>45870</v>
      </c>
      <c r="R933" s="75">
        <v>7490134800</v>
      </c>
      <c r="S933" s="78">
        <v>45891</v>
      </c>
      <c r="T933" s="76">
        <v>9941400</v>
      </c>
      <c r="U933" s="76">
        <v>28610</v>
      </c>
      <c r="V933" s="72" t="s">
        <v>65</v>
      </c>
      <c r="W933" s="76">
        <v>1082939683</v>
      </c>
      <c r="X933" s="104" t="s">
        <v>2881</v>
      </c>
      <c r="Y933" s="78">
        <v>45891</v>
      </c>
      <c r="Z933" s="78">
        <v>45891</v>
      </c>
      <c r="AA933" s="78" t="s">
        <v>73</v>
      </c>
      <c r="AB933" s="78">
        <v>45991</v>
      </c>
      <c r="AC933" s="102">
        <f t="shared" si="84"/>
        <v>100</v>
      </c>
      <c r="AD933" s="72">
        <v>0</v>
      </c>
      <c r="AE933" s="76">
        <v>0</v>
      </c>
      <c r="AF933" s="72">
        <v>0</v>
      </c>
      <c r="AG933" s="79" t="s">
        <v>73</v>
      </c>
      <c r="AH933" s="102">
        <f t="shared" si="85"/>
        <v>0</v>
      </c>
      <c r="AI933" s="72">
        <v>0</v>
      </c>
      <c r="AJ933" s="76">
        <v>0</v>
      </c>
      <c r="AK933" s="72" t="s">
        <v>73</v>
      </c>
      <c r="AL933" s="80" t="s">
        <v>73</v>
      </c>
      <c r="AM933" s="72">
        <v>0</v>
      </c>
      <c r="AN933" s="80" t="s">
        <v>73</v>
      </c>
      <c r="AO933" s="80" t="s">
        <v>73</v>
      </c>
      <c r="AP933" s="80" t="s">
        <v>73</v>
      </c>
      <c r="AQ933" s="102">
        <f t="shared" si="86"/>
        <v>0</v>
      </c>
      <c r="AR933" s="102">
        <f t="shared" si="87"/>
        <v>9941400</v>
      </c>
      <c r="AS933" s="72" t="s">
        <v>319</v>
      </c>
      <c r="AT933" s="76">
        <v>0</v>
      </c>
      <c r="AU933" s="72" t="s">
        <v>319</v>
      </c>
      <c r="AV933" s="76">
        <v>0</v>
      </c>
      <c r="AW933" s="81" t="s">
        <v>73</v>
      </c>
      <c r="AX933" s="82">
        <v>0</v>
      </c>
      <c r="AY933" s="143">
        <f t="shared" si="88"/>
        <v>9941400</v>
      </c>
      <c r="AZ933" s="84">
        <f t="shared" si="89"/>
        <v>0</v>
      </c>
      <c r="BA933" s="85">
        <v>0</v>
      </c>
      <c r="BB933" s="81" t="s">
        <v>73</v>
      </c>
      <c r="BC933" s="72" t="s">
        <v>123</v>
      </c>
      <c r="BD933" s="289" t="s">
        <v>4406</v>
      </c>
      <c r="BE933" s="71" t="s">
        <v>65</v>
      </c>
      <c r="BF933" s="71" t="s">
        <v>65</v>
      </c>
    </row>
    <row r="934" spans="2:58" x14ac:dyDescent="0.25">
      <c r="B934" s="71">
        <v>2025</v>
      </c>
      <c r="C934" s="71">
        <v>891780111</v>
      </c>
      <c r="D934" s="71" t="s">
        <v>63</v>
      </c>
      <c r="E934" s="102" t="s">
        <v>4405</v>
      </c>
      <c r="F934" s="72" t="s">
        <v>4404</v>
      </c>
      <c r="G934" s="72">
        <v>0</v>
      </c>
      <c r="H934" s="72" t="s">
        <v>71</v>
      </c>
      <c r="I934" s="72" t="s">
        <v>2884</v>
      </c>
      <c r="J934" s="104" t="s">
        <v>81</v>
      </c>
      <c r="K934" s="75" t="s">
        <v>4317</v>
      </c>
      <c r="L934" s="76">
        <v>9941400</v>
      </c>
      <c r="M934" s="72" t="s">
        <v>66</v>
      </c>
      <c r="N934" s="75" t="s">
        <v>4403</v>
      </c>
      <c r="O934" s="75">
        <v>84079426</v>
      </c>
      <c r="P934" s="75">
        <v>1707</v>
      </c>
      <c r="Q934" s="78">
        <v>45870</v>
      </c>
      <c r="R934" s="75">
        <v>7490134800</v>
      </c>
      <c r="S934" s="78">
        <v>45894</v>
      </c>
      <c r="T934" s="76">
        <v>9941400</v>
      </c>
      <c r="U934" s="76">
        <v>28678</v>
      </c>
      <c r="V934" s="72" t="s">
        <v>65</v>
      </c>
      <c r="W934" s="76">
        <v>1082939683</v>
      </c>
      <c r="X934" s="104" t="s">
        <v>2881</v>
      </c>
      <c r="Y934" s="78">
        <v>45891</v>
      </c>
      <c r="Z934" s="78">
        <v>45894</v>
      </c>
      <c r="AA934" s="78" t="s">
        <v>73</v>
      </c>
      <c r="AB934" s="78">
        <v>45991</v>
      </c>
      <c r="AC934" s="102">
        <f t="shared" si="84"/>
        <v>97</v>
      </c>
      <c r="AD934" s="72">
        <v>0</v>
      </c>
      <c r="AE934" s="76">
        <v>0</v>
      </c>
      <c r="AF934" s="72">
        <v>0</v>
      </c>
      <c r="AG934" s="79" t="s">
        <v>73</v>
      </c>
      <c r="AH934" s="102">
        <f t="shared" si="85"/>
        <v>0</v>
      </c>
      <c r="AI934" s="72">
        <v>0</v>
      </c>
      <c r="AJ934" s="76">
        <v>0</v>
      </c>
      <c r="AK934" s="72" t="s">
        <v>73</v>
      </c>
      <c r="AL934" s="80" t="s">
        <v>73</v>
      </c>
      <c r="AM934" s="72">
        <v>0</v>
      </c>
      <c r="AN934" s="80" t="s">
        <v>73</v>
      </c>
      <c r="AO934" s="80" t="s">
        <v>73</v>
      </c>
      <c r="AP934" s="80" t="s">
        <v>73</v>
      </c>
      <c r="AQ934" s="102">
        <f t="shared" si="86"/>
        <v>0</v>
      </c>
      <c r="AR934" s="102">
        <f t="shared" si="87"/>
        <v>9941400</v>
      </c>
      <c r="AS934" s="72" t="s">
        <v>319</v>
      </c>
      <c r="AT934" s="76">
        <v>0</v>
      </c>
      <c r="AU934" s="72" t="s">
        <v>319</v>
      </c>
      <c r="AV934" s="76">
        <v>0</v>
      </c>
      <c r="AW934" s="81" t="s">
        <v>73</v>
      </c>
      <c r="AX934" s="82">
        <v>0</v>
      </c>
      <c r="AY934" s="143">
        <f t="shared" si="88"/>
        <v>9941400</v>
      </c>
      <c r="AZ934" s="84">
        <f t="shared" si="89"/>
        <v>0</v>
      </c>
      <c r="BA934" s="85">
        <v>0</v>
      </c>
      <c r="BB934" s="81" t="s">
        <v>73</v>
      </c>
      <c r="BC934" s="72" t="s">
        <v>123</v>
      </c>
      <c r="BD934" s="289" t="s">
        <v>4402</v>
      </c>
      <c r="BE934" s="71" t="s">
        <v>65</v>
      </c>
      <c r="BF934" s="71" t="s">
        <v>65</v>
      </c>
    </row>
    <row r="935" spans="2:58" x14ac:dyDescent="0.25">
      <c r="B935" s="71">
        <v>2025</v>
      </c>
      <c r="C935" s="71">
        <v>891780111</v>
      </c>
      <c r="D935" s="71" t="s">
        <v>63</v>
      </c>
      <c r="E935" s="102" t="s">
        <v>4401</v>
      </c>
      <c r="F935" s="72" t="s">
        <v>4400</v>
      </c>
      <c r="G935" s="72">
        <v>0</v>
      </c>
      <c r="H935" s="72" t="s">
        <v>71</v>
      </c>
      <c r="I935" s="72" t="s">
        <v>2884</v>
      </c>
      <c r="J935" s="104" t="s">
        <v>81</v>
      </c>
      <c r="K935" s="75" t="s">
        <v>3414</v>
      </c>
      <c r="L935" s="76">
        <v>9941400</v>
      </c>
      <c r="M935" s="72" t="s">
        <v>66</v>
      </c>
      <c r="N935" s="75" t="s">
        <v>4399</v>
      </c>
      <c r="O935" s="75">
        <v>1007122148</v>
      </c>
      <c r="P935" s="75">
        <v>1707</v>
      </c>
      <c r="Q935" s="78">
        <v>45870</v>
      </c>
      <c r="R935" s="75">
        <v>7490134800</v>
      </c>
      <c r="S935" s="78">
        <v>45894</v>
      </c>
      <c r="T935" s="76">
        <v>9941400</v>
      </c>
      <c r="U935" s="76">
        <v>28676</v>
      </c>
      <c r="V935" s="72" t="s">
        <v>65</v>
      </c>
      <c r="W935" s="76">
        <v>1082939683</v>
      </c>
      <c r="X935" s="104" t="s">
        <v>2881</v>
      </c>
      <c r="Y935" s="78">
        <v>45891</v>
      </c>
      <c r="Z935" s="78">
        <v>45894</v>
      </c>
      <c r="AA935" s="78" t="s">
        <v>73</v>
      </c>
      <c r="AB935" s="78">
        <v>45991</v>
      </c>
      <c r="AC935" s="102">
        <f t="shared" si="84"/>
        <v>97</v>
      </c>
      <c r="AD935" s="72">
        <v>0</v>
      </c>
      <c r="AE935" s="76">
        <v>0</v>
      </c>
      <c r="AF935" s="72">
        <v>0</v>
      </c>
      <c r="AG935" s="79" t="s">
        <v>73</v>
      </c>
      <c r="AH935" s="102">
        <f t="shared" si="85"/>
        <v>0</v>
      </c>
      <c r="AI935" s="72">
        <v>0</v>
      </c>
      <c r="AJ935" s="76">
        <v>0</v>
      </c>
      <c r="AK935" s="72" t="s">
        <v>73</v>
      </c>
      <c r="AL935" s="80" t="s">
        <v>73</v>
      </c>
      <c r="AM935" s="72">
        <v>0</v>
      </c>
      <c r="AN935" s="80" t="s">
        <v>73</v>
      </c>
      <c r="AO935" s="80" t="s">
        <v>73</v>
      </c>
      <c r="AP935" s="80" t="s">
        <v>73</v>
      </c>
      <c r="AQ935" s="102">
        <f t="shared" si="86"/>
        <v>0</v>
      </c>
      <c r="AR935" s="102">
        <f t="shared" si="87"/>
        <v>9941400</v>
      </c>
      <c r="AS935" s="72" t="s">
        <v>319</v>
      </c>
      <c r="AT935" s="76">
        <v>0</v>
      </c>
      <c r="AU935" s="72" t="s">
        <v>319</v>
      </c>
      <c r="AV935" s="76">
        <v>0</v>
      </c>
      <c r="AW935" s="81" t="s">
        <v>73</v>
      </c>
      <c r="AX935" s="82">
        <v>0</v>
      </c>
      <c r="AY935" s="143">
        <f t="shared" si="88"/>
        <v>9941400</v>
      </c>
      <c r="AZ935" s="84">
        <f t="shared" si="89"/>
        <v>0</v>
      </c>
      <c r="BA935" s="85">
        <v>0</v>
      </c>
      <c r="BB935" s="81" t="s">
        <v>73</v>
      </c>
      <c r="BC935" s="72" t="s">
        <v>123</v>
      </c>
      <c r="BD935" s="289" t="s">
        <v>4398</v>
      </c>
      <c r="BE935" s="71" t="s">
        <v>65</v>
      </c>
      <c r="BF935" s="71" t="s">
        <v>65</v>
      </c>
    </row>
    <row r="936" spans="2:58" x14ac:dyDescent="0.25">
      <c r="B936" s="71">
        <v>2025</v>
      </c>
      <c r="C936" s="71">
        <v>891780111</v>
      </c>
      <c r="D936" s="71" t="s">
        <v>63</v>
      </c>
      <c r="E936" s="102" t="s">
        <v>4397</v>
      </c>
      <c r="F936" s="72" t="s">
        <v>4396</v>
      </c>
      <c r="G936" s="72">
        <v>0</v>
      </c>
      <c r="H936" s="72" t="s">
        <v>71</v>
      </c>
      <c r="I936" s="72" t="s">
        <v>2884</v>
      </c>
      <c r="J936" s="104" t="s">
        <v>81</v>
      </c>
      <c r="K936" s="75" t="s">
        <v>2895</v>
      </c>
      <c r="L936" s="76">
        <v>9941400</v>
      </c>
      <c r="M936" s="72" t="s">
        <v>66</v>
      </c>
      <c r="N936" s="75" t="s">
        <v>4395</v>
      </c>
      <c r="O936" s="75">
        <v>1004380298</v>
      </c>
      <c r="P936" s="75">
        <v>1707</v>
      </c>
      <c r="Q936" s="78">
        <v>45870</v>
      </c>
      <c r="R936" s="75">
        <v>7490134800</v>
      </c>
      <c r="S936" s="78">
        <v>45891</v>
      </c>
      <c r="T936" s="76">
        <v>9941400</v>
      </c>
      <c r="U936" s="76">
        <v>28638</v>
      </c>
      <c r="V936" s="72" t="s">
        <v>65</v>
      </c>
      <c r="W936" s="76">
        <v>1082939683</v>
      </c>
      <c r="X936" s="104" t="s">
        <v>2881</v>
      </c>
      <c r="Y936" s="78">
        <v>45891</v>
      </c>
      <c r="Z936" s="78">
        <v>45891</v>
      </c>
      <c r="AA936" s="78" t="s">
        <v>73</v>
      </c>
      <c r="AB936" s="78">
        <v>45991</v>
      </c>
      <c r="AC936" s="102">
        <f t="shared" si="84"/>
        <v>100</v>
      </c>
      <c r="AD936" s="72">
        <v>0</v>
      </c>
      <c r="AE936" s="76">
        <v>0</v>
      </c>
      <c r="AF936" s="72">
        <v>0</v>
      </c>
      <c r="AG936" s="79" t="s">
        <v>73</v>
      </c>
      <c r="AH936" s="102">
        <f t="shared" si="85"/>
        <v>0</v>
      </c>
      <c r="AI936" s="72">
        <v>0</v>
      </c>
      <c r="AJ936" s="76">
        <v>0</v>
      </c>
      <c r="AK936" s="72" t="s">
        <v>73</v>
      </c>
      <c r="AL936" s="80" t="s">
        <v>73</v>
      </c>
      <c r="AM936" s="72">
        <v>0</v>
      </c>
      <c r="AN936" s="80" t="s">
        <v>73</v>
      </c>
      <c r="AO936" s="80" t="s">
        <v>73</v>
      </c>
      <c r="AP936" s="80" t="s">
        <v>73</v>
      </c>
      <c r="AQ936" s="102">
        <f t="shared" si="86"/>
        <v>0</v>
      </c>
      <c r="AR936" s="102">
        <f t="shared" si="87"/>
        <v>9941400</v>
      </c>
      <c r="AS936" s="72" t="s">
        <v>319</v>
      </c>
      <c r="AT936" s="76">
        <v>0</v>
      </c>
      <c r="AU936" s="72" t="s">
        <v>319</v>
      </c>
      <c r="AV936" s="76">
        <v>0</v>
      </c>
      <c r="AW936" s="81" t="s">
        <v>73</v>
      </c>
      <c r="AX936" s="82">
        <v>0</v>
      </c>
      <c r="AY936" s="143">
        <f t="shared" si="88"/>
        <v>9941400</v>
      </c>
      <c r="AZ936" s="84">
        <f t="shared" si="89"/>
        <v>0</v>
      </c>
      <c r="BA936" s="85">
        <v>0</v>
      </c>
      <c r="BB936" s="81" t="s">
        <v>73</v>
      </c>
      <c r="BC936" s="72" t="s">
        <v>123</v>
      </c>
      <c r="BD936" s="289" t="s">
        <v>4394</v>
      </c>
      <c r="BE936" s="71" t="s">
        <v>65</v>
      </c>
      <c r="BF936" s="71" t="s">
        <v>65</v>
      </c>
    </row>
    <row r="937" spans="2:58" x14ac:dyDescent="0.25">
      <c r="B937" s="71">
        <v>2025</v>
      </c>
      <c r="C937" s="71">
        <v>891780111</v>
      </c>
      <c r="D937" s="71" t="s">
        <v>63</v>
      </c>
      <c r="E937" s="102" t="s">
        <v>4393</v>
      </c>
      <c r="F937" s="72" t="s">
        <v>4392</v>
      </c>
      <c r="G937" s="72">
        <v>0</v>
      </c>
      <c r="H937" s="72" t="s">
        <v>71</v>
      </c>
      <c r="I937" s="72" t="s">
        <v>2884</v>
      </c>
      <c r="J937" s="104" t="s">
        <v>81</v>
      </c>
      <c r="K937" s="75" t="s">
        <v>4391</v>
      </c>
      <c r="L937" s="76">
        <v>36500000</v>
      </c>
      <c r="M937" s="72" t="s">
        <v>66</v>
      </c>
      <c r="N937" s="75" t="s">
        <v>4390</v>
      </c>
      <c r="O937" s="75">
        <v>1082927490</v>
      </c>
      <c r="P937" s="75">
        <v>1698</v>
      </c>
      <c r="Q937" s="78">
        <v>45866</v>
      </c>
      <c r="R937" s="75">
        <v>219000000</v>
      </c>
      <c r="S937" s="78">
        <v>45891</v>
      </c>
      <c r="T937" s="76">
        <v>36500000</v>
      </c>
      <c r="U937" s="76">
        <v>28602</v>
      </c>
      <c r="V937" s="72" t="s">
        <v>65</v>
      </c>
      <c r="W937" s="76">
        <v>85155333</v>
      </c>
      <c r="X937" s="104" t="s">
        <v>2931</v>
      </c>
      <c r="Y937" s="78">
        <v>45891</v>
      </c>
      <c r="Z937" s="78">
        <v>45891</v>
      </c>
      <c r="AA937" s="78" t="s">
        <v>73</v>
      </c>
      <c r="AB937" s="78">
        <v>46011</v>
      </c>
      <c r="AC937" s="102">
        <f t="shared" si="84"/>
        <v>120</v>
      </c>
      <c r="AD937" s="72">
        <v>0</v>
      </c>
      <c r="AE937" s="76">
        <v>0</v>
      </c>
      <c r="AF937" s="72">
        <v>0</v>
      </c>
      <c r="AG937" s="79" t="s">
        <v>73</v>
      </c>
      <c r="AH937" s="102">
        <f t="shared" si="85"/>
        <v>0</v>
      </c>
      <c r="AI937" s="72">
        <v>0</v>
      </c>
      <c r="AJ937" s="76">
        <v>0</v>
      </c>
      <c r="AK937" s="72" t="s">
        <v>73</v>
      </c>
      <c r="AL937" s="80" t="s">
        <v>73</v>
      </c>
      <c r="AM937" s="72">
        <v>0</v>
      </c>
      <c r="AN937" s="80" t="s">
        <v>73</v>
      </c>
      <c r="AO937" s="80" t="s">
        <v>73</v>
      </c>
      <c r="AP937" s="80" t="s">
        <v>73</v>
      </c>
      <c r="AQ937" s="102">
        <f t="shared" si="86"/>
        <v>0</v>
      </c>
      <c r="AR937" s="102">
        <f t="shared" si="87"/>
        <v>36500000</v>
      </c>
      <c r="AS937" s="72" t="s">
        <v>319</v>
      </c>
      <c r="AT937" s="76">
        <v>0</v>
      </c>
      <c r="AU937" s="72" t="s">
        <v>319</v>
      </c>
      <c r="AV937" s="76">
        <v>0</v>
      </c>
      <c r="AW937" s="81" t="s">
        <v>73</v>
      </c>
      <c r="AX937" s="82">
        <v>0</v>
      </c>
      <c r="AY937" s="143">
        <f t="shared" si="88"/>
        <v>36500000</v>
      </c>
      <c r="AZ937" s="84">
        <f t="shared" si="89"/>
        <v>0</v>
      </c>
      <c r="BA937" s="85">
        <v>0</v>
      </c>
      <c r="BB937" s="81" t="s">
        <v>73</v>
      </c>
      <c r="BC937" s="72" t="s">
        <v>123</v>
      </c>
      <c r="BD937" s="289" t="s">
        <v>4389</v>
      </c>
      <c r="BE937" s="71" t="s">
        <v>65</v>
      </c>
      <c r="BF937" s="71" t="s">
        <v>65</v>
      </c>
    </row>
    <row r="938" spans="2:58" x14ac:dyDescent="0.25">
      <c r="B938" s="71">
        <v>2025</v>
      </c>
      <c r="C938" s="71">
        <v>891780111</v>
      </c>
      <c r="D938" s="71" t="s">
        <v>63</v>
      </c>
      <c r="E938" s="102" t="s">
        <v>4388</v>
      </c>
      <c r="F938" s="72" t="s">
        <v>4387</v>
      </c>
      <c r="G938" s="72">
        <v>0</v>
      </c>
      <c r="H938" s="72" t="s">
        <v>71</v>
      </c>
      <c r="I938" s="72" t="s">
        <v>2884</v>
      </c>
      <c r="J938" s="104" t="s">
        <v>81</v>
      </c>
      <c r="K938" s="75" t="s">
        <v>4386</v>
      </c>
      <c r="L938" s="76">
        <v>29000000</v>
      </c>
      <c r="M938" s="72" t="s">
        <v>66</v>
      </c>
      <c r="N938" s="75" t="s">
        <v>4385</v>
      </c>
      <c r="O938" s="75">
        <v>73127805</v>
      </c>
      <c r="P938" s="75">
        <v>1674</v>
      </c>
      <c r="Q938" s="78">
        <v>45862</v>
      </c>
      <c r="R938" s="75">
        <v>2142840000</v>
      </c>
      <c r="S938" s="78">
        <v>45894</v>
      </c>
      <c r="T938" s="76">
        <v>29000000</v>
      </c>
      <c r="U938" s="76">
        <v>28674</v>
      </c>
      <c r="V938" s="72" t="s">
        <v>65</v>
      </c>
      <c r="W938" s="76">
        <v>1082939683</v>
      </c>
      <c r="X938" s="104" t="s">
        <v>2881</v>
      </c>
      <c r="Y938" s="78">
        <v>45891</v>
      </c>
      <c r="Z938" s="78">
        <v>45894</v>
      </c>
      <c r="AA938" s="78" t="s">
        <v>73</v>
      </c>
      <c r="AB938" s="78">
        <v>46003</v>
      </c>
      <c r="AC938" s="102">
        <f t="shared" si="84"/>
        <v>109</v>
      </c>
      <c r="AD938" s="72">
        <v>0</v>
      </c>
      <c r="AE938" s="76">
        <v>0</v>
      </c>
      <c r="AF938" s="72">
        <v>0</v>
      </c>
      <c r="AG938" s="79" t="s">
        <v>73</v>
      </c>
      <c r="AH938" s="102">
        <f t="shared" si="85"/>
        <v>0</v>
      </c>
      <c r="AI938" s="72">
        <v>0</v>
      </c>
      <c r="AJ938" s="76">
        <v>0</v>
      </c>
      <c r="AK938" s="72" t="s">
        <v>73</v>
      </c>
      <c r="AL938" s="80" t="s">
        <v>73</v>
      </c>
      <c r="AM938" s="72">
        <v>0</v>
      </c>
      <c r="AN938" s="80" t="s">
        <v>73</v>
      </c>
      <c r="AO938" s="80" t="s">
        <v>73</v>
      </c>
      <c r="AP938" s="80" t="s">
        <v>73</v>
      </c>
      <c r="AQ938" s="102">
        <f t="shared" si="86"/>
        <v>0</v>
      </c>
      <c r="AR938" s="102">
        <f t="shared" si="87"/>
        <v>29000000</v>
      </c>
      <c r="AS938" s="72" t="s">
        <v>319</v>
      </c>
      <c r="AT938" s="76">
        <v>0</v>
      </c>
      <c r="AU938" s="72" t="s">
        <v>319</v>
      </c>
      <c r="AV938" s="76">
        <v>0</v>
      </c>
      <c r="AW938" s="81" t="s">
        <v>73</v>
      </c>
      <c r="AX938" s="82">
        <v>0</v>
      </c>
      <c r="AY938" s="143">
        <f t="shared" si="88"/>
        <v>29000000</v>
      </c>
      <c r="AZ938" s="84">
        <f t="shared" si="89"/>
        <v>0</v>
      </c>
      <c r="BA938" s="85">
        <v>0</v>
      </c>
      <c r="BB938" s="81" t="s">
        <v>73</v>
      </c>
      <c r="BC938" s="72" t="s">
        <v>123</v>
      </c>
      <c r="BD938" s="289" t="s">
        <v>4384</v>
      </c>
      <c r="BE938" s="71" t="s">
        <v>65</v>
      </c>
      <c r="BF938" s="71" t="s">
        <v>65</v>
      </c>
    </row>
    <row r="939" spans="2:58" x14ac:dyDescent="0.25">
      <c r="B939" s="71">
        <v>2025</v>
      </c>
      <c r="C939" s="71">
        <v>891780111</v>
      </c>
      <c r="D939" s="71" t="s">
        <v>63</v>
      </c>
      <c r="E939" s="102" t="s">
        <v>4383</v>
      </c>
      <c r="F939" s="72" t="s">
        <v>4382</v>
      </c>
      <c r="G939" s="72">
        <v>0</v>
      </c>
      <c r="H939" s="72" t="s">
        <v>71</v>
      </c>
      <c r="I939" s="72" t="s">
        <v>2884</v>
      </c>
      <c r="J939" s="104" t="s">
        <v>81</v>
      </c>
      <c r="K939" s="75" t="s">
        <v>4346</v>
      </c>
      <c r="L939" s="76">
        <v>9941400</v>
      </c>
      <c r="M939" s="72" t="s">
        <v>66</v>
      </c>
      <c r="N939" s="75" t="s">
        <v>4381</v>
      </c>
      <c r="O939" s="75">
        <v>1121045519</v>
      </c>
      <c r="P939" s="75">
        <v>1707</v>
      </c>
      <c r="Q939" s="78">
        <v>45870</v>
      </c>
      <c r="R939" s="75">
        <v>7490134800</v>
      </c>
      <c r="S939" s="78">
        <v>45894</v>
      </c>
      <c r="T939" s="76">
        <v>9941400</v>
      </c>
      <c r="U939" s="76">
        <v>28706</v>
      </c>
      <c r="V939" s="72" t="s">
        <v>65</v>
      </c>
      <c r="W939" s="76">
        <v>1082939683</v>
      </c>
      <c r="X939" s="104" t="s">
        <v>2881</v>
      </c>
      <c r="Y939" s="78">
        <v>45894</v>
      </c>
      <c r="Z939" s="78">
        <v>45894</v>
      </c>
      <c r="AA939" s="78" t="s">
        <v>73</v>
      </c>
      <c r="AB939" s="78">
        <v>45991</v>
      </c>
      <c r="AC939" s="102">
        <f t="shared" si="84"/>
        <v>97</v>
      </c>
      <c r="AD939" s="72">
        <v>0</v>
      </c>
      <c r="AE939" s="76">
        <v>0</v>
      </c>
      <c r="AF939" s="72">
        <v>0</v>
      </c>
      <c r="AG939" s="79" t="s">
        <v>73</v>
      </c>
      <c r="AH939" s="102">
        <f t="shared" si="85"/>
        <v>0</v>
      </c>
      <c r="AI939" s="72">
        <v>0</v>
      </c>
      <c r="AJ939" s="76">
        <v>0</v>
      </c>
      <c r="AK939" s="72" t="s">
        <v>73</v>
      </c>
      <c r="AL939" s="80" t="s">
        <v>73</v>
      </c>
      <c r="AM939" s="72">
        <v>0</v>
      </c>
      <c r="AN939" s="80" t="s">
        <v>73</v>
      </c>
      <c r="AO939" s="80" t="s">
        <v>73</v>
      </c>
      <c r="AP939" s="80" t="s">
        <v>73</v>
      </c>
      <c r="AQ939" s="102">
        <f t="shared" si="86"/>
        <v>0</v>
      </c>
      <c r="AR939" s="102">
        <f t="shared" si="87"/>
        <v>9941400</v>
      </c>
      <c r="AS939" s="72" t="s">
        <v>319</v>
      </c>
      <c r="AT939" s="76">
        <v>0</v>
      </c>
      <c r="AU939" s="72" t="s">
        <v>319</v>
      </c>
      <c r="AV939" s="76">
        <v>0</v>
      </c>
      <c r="AW939" s="81" t="s">
        <v>73</v>
      </c>
      <c r="AX939" s="82">
        <v>0</v>
      </c>
      <c r="AY939" s="143">
        <f t="shared" si="88"/>
        <v>9941400</v>
      </c>
      <c r="AZ939" s="84">
        <f t="shared" si="89"/>
        <v>0</v>
      </c>
      <c r="BA939" s="85">
        <v>0</v>
      </c>
      <c r="BB939" s="81" t="s">
        <v>73</v>
      </c>
      <c r="BC939" s="72" t="s">
        <v>123</v>
      </c>
      <c r="BD939" s="289" t="s">
        <v>4380</v>
      </c>
      <c r="BE939" s="71" t="s">
        <v>65</v>
      </c>
      <c r="BF939" s="71" t="s">
        <v>65</v>
      </c>
    </row>
    <row r="940" spans="2:58" x14ac:dyDescent="0.25">
      <c r="B940" s="71">
        <v>2025</v>
      </c>
      <c r="C940" s="71">
        <v>891780111</v>
      </c>
      <c r="D940" s="71" t="s">
        <v>63</v>
      </c>
      <c r="E940" s="102" t="s">
        <v>4379</v>
      </c>
      <c r="F940" s="72" t="s">
        <v>4378</v>
      </c>
      <c r="G940" s="72">
        <v>0</v>
      </c>
      <c r="H940" s="72" t="s">
        <v>71</v>
      </c>
      <c r="I940" s="72" t="s">
        <v>2884</v>
      </c>
      <c r="J940" s="104" t="s">
        <v>81</v>
      </c>
      <c r="K940" s="75" t="s">
        <v>3913</v>
      </c>
      <c r="L940" s="76">
        <v>9941400</v>
      </c>
      <c r="M940" s="72" t="s">
        <v>66</v>
      </c>
      <c r="N940" s="75" t="s">
        <v>4377</v>
      </c>
      <c r="O940" s="75">
        <v>12584970</v>
      </c>
      <c r="P940" s="75">
        <v>1707</v>
      </c>
      <c r="Q940" s="78">
        <v>45870</v>
      </c>
      <c r="R940" s="75">
        <v>7490134800</v>
      </c>
      <c r="S940" s="78">
        <v>45894</v>
      </c>
      <c r="T940" s="76">
        <v>9941400</v>
      </c>
      <c r="U940" s="76">
        <v>28705</v>
      </c>
      <c r="V940" s="72" t="s">
        <v>65</v>
      </c>
      <c r="W940" s="76">
        <v>1082939683</v>
      </c>
      <c r="X940" s="104" t="s">
        <v>2881</v>
      </c>
      <c r="Y940" s="78">
        <v>45894</v>
      </c>
      <c r="Z940" s="78">
        <v>45894</v>
      </c>
      <c r="AA940" s="78" t="s">
        <v>73</v>
      </c>
      <c r="AB940" s="78">
        <v>45991</v>
      </c>
      <c r="AC940" s="102">
        <f t="shared" si="84"/>
        <v>97</v>
      </c>
      <c r="AD940" s="72">
        <v>0</v>
      </c>
      <c r="AE940" s="76">
        <v>0</v>
      </c>
      <c r="AF940" s="72">
        <v>0</v>
      </c>
      <c r="AG940" s="79" t="s">
        <v>73</v>
      </c>
      <c r="AH940" s="102">
        <f t="shared" si="85"/>
        <v>0</v>
      </c>
      <c r="AI940" s="72">
        <v>0</v>
      </c>
      <c r="AJ940" s="76">
        <v>0</v>
      </c>
      <c r="AK940" s="72" t="s">
        <v>73</v>
      </c>
      <c r="AL940" s="80" t="s">
        <v>73</v>
      </c>
      <c r="AM940" s="72">
        <v>0</v>
      </c>
      <c r="AN940" s="80" t="s">
        <v>73</v>
      </c>
      <c r="AO940" s="80" t="s">
        <v>73</v>
      </c>
      <c r="AP940" s="80" t="s">
        <v>73</v>
      </c>
      <c r="AQ940" s="102">
        <f t="shared" si="86"/>
        <v>0</v>
      </c>
      <c r="AR940" s="102">
        <f t="shared" si="87"/>
        <v>9941400</v>
      </c>
      <c r="AS940" s="72" t="s">
        <v>319</v>
      </c>
      <c r="AT940" s="76">
        <v>0</v>
      </c>
      <c r="AU940" s="72" t="s">
        <v>319</v>
      </c>
      <c r="AV940" s="76">
        <v>0</v>
      </c>
      <c r="AW940" s="81" t="s">
        <v>73</v>
      </c>
      <c r="AX940" s="82">
        <v>0</v>
      </c>
      <c r="AY940" s="143">
        <f t="shared" si="88"/>
        <v>9941400</v>
      </c>
      <c r="AZ940" s="84">
        <f t="shared" si="89"/>
        <v>0</v>
      </c>
      <c r="BA940" s="85">
        <v>0</v>
      </c>
      <c r="BB940" s="81" t="s">
        <v>73</v>
      </c>
      <c r="BC940" s="72" t="s">
        <v>123</v>
      </c>
      <c r="BD940" s="289" t="s">
        <v>4376</v>
      </c>
      <c r="BE940" s="71" t="s">
        <v>65</v>
      </c>
      <c r="BF940" s="71" t="s">
        <v>65</v>
      </c>
    </row>
    <row r="941" spans="2:58" x14ac:dyDescent="0.25">
      <c r="B941" s="71">
        <v>2025</v>
      </c>
      <c r="C941" s="71">
        <v>891780111</v>
      </c>
      <c r="D941" s="71" t="s">
        <v>63</v>
      </c>
      <c r="E941" s="102" t="s">
        <v>4375</v>
      </c>
      <c r="F941" s="72" t="s">
        <v>4374</v>
      </c>
      <c r="G941" s="72">
        <v>0</v>
      </c>
      <c r="H941" s="72" t="s">
        <v>71</v>
      </c>
      <c r="I941" s="72" t="s">
        <v>2884</v>
      </c>
      <c r="J941" s="104" t="s">
        <v>81</v>
      </c>
      <c r="K941" s="75" t="s">
        <v>4117</v>
      </c>
      <c r="L941" s="76">
        <v>9941400</v>
      </c>
      <c r="M941" s="72" t="s">
        <v>66</v>
      </c>
      <c r="N941" s="75" t="s">
        <v>4373</v>
      </c>
      <c r="O941" s="75">
        <v>5164400</v>
      </c>
      <c r="P941" s="75">
        <v>1707</v>
      </c>
      <c r="Q941" s="78">
        <v>45870</v>
      </c>
      <c r="R941" s="75">
        <v>7490134800</v>
      </c>
      <c r="S941" s="78">
        <v>45894</v>
      </c>
      <c r="T941" s="76">
        <v>9941400</v>
      </c>
      <c r="U941" s="76">
        <v>28703</v>
      </c>
      <c r="V941" s="72" t="s">
        <v>65</v>
      </c>
      <c r="W941" s="76">
        <v>1082939683</v>
      </c>
      <c r="X941" s="104" t="s">
        <v>2881</v>
      </c>
      <c r="Y941" s="78">
        <v>45894</v>
      </c>
      <c r="Z941" s="78">
        <v>45894</v>
      </c>
      <c r="AA941" s="78" t="s">
        <v>73</v>
      </c>
      <c r="AB941" s="78">
        <v>45991</v>
      </c>
      <c r="AC941" s="102">
        <f t="shared" si="84"/>
        <v>97</v>
      </c>
      <c r="AD941" s="72">
        <v>0</v>
      </c>
      <c r="AE941" s="76">
        <v>0</v>
      </c>
      <c r="AF941" s="72">
        <v>0</v>
      </c>
      <c r="AG941" s="79" t="s">
        <v>73</v>
      </c>
      <c r="AH941" s="102">
        <f t="shared" si="85"/>
        <v>0</v>
      </c>
      <c r="AI941" s="72">
        <v>0</v>
      </c>
      <c r="AJ941" s="76">
        <v>0</v>
      </c>
      <c r="AK941" s="72" t="s">
        <v>73</v>
      </c>
      <c r="AL941" s="80" t="s">
        <v>73</v>
      </c>
      <c r="AM941" s="72">
        <v>0</v>
      </c>
      <c r="AN941" s="80" t="s">
        <v>73</v>
      </c>
      <c r="AO941" s="80" t="s">
        <v>73</v>
      </c>
      <c r="AP941" s="80" t="s">
        <v>73</v>
      </c>
      <c r="AQ941" s="102">
        <f t="shared" si="86"/>
        <v>0</v>
      </c>
      <c r="AR941" s="102">
        <f t="shared" si="87"/>
        <v>9941400</v>
      </c>
      <c r="AS941" s="72" t="s">
        <v>319</v>
      </c>
      <c r="AT941" s="76">
        <v>0</v>
      </c>
      <c r="AU941" s="72" t="s">
        <v>319</v>
      </c>
      <c r="AV941" s="76">
        <v>0</v>
      </c>
      <c r="AW941" s="81" t="s">
        <v>73</v>
      </c>
      <c r="AX941" s="82">
        <v>0</v>
      </c>
      <c r="AY941" s="143">
        <f t="shared" si="88"/>
        <v>9941400</v>
      </c>
      <c r="AZ941" s="84">
        <f t="shared" si="89"/>
        <v>0</v>
      </c>
      <c r="BA941" s="85">
        <v>0</v>
      </c>
      <c r="BB941" s="81" t="s">
        <v>73</v>
      </c>
      <c r="BC941" s="72" t="s">
        <v>123</v>
      </c>
      <c r="BD941" s="289" t="s">
        <v>4372</v>
      </c>
      <c r="BE941" s="71" t="s">
        <v>65</v>
      </c>
      <c r="BF941" s="71" t="s">
        <v>65</v>
      </c>
    </row>
    <row r="942" spans="2:58" x14ac:dyDescent="0.25">
      <c r="B942" s="71">
        <v>2025</v>
      </c>
      <c r="C942" s="71">
        <v>891780111</v>
      </c>
      <c r="D942" s="71" t="s">
        <v>63</v>
      </c>
      <c r="E942" s="102" t="s">
        <v>4371</v>
      </c>
      <c r="F942" s="72" t="s">
        <v>4370</v>
      </c>
      <c r="G942" s="72">
        <v>0</v>
      </c>
      <c r="H942" s="72" t="s">
        <v>71</v>
      </c>
      <c r="I942" s="72" t="s">
        <v>2884</v>
      </c>
      <c r="J942" s="104" t="s">
        <v>81</v>
      </c>
      <c r="K942" s="75" t="s">
        <v>4369</v>
      </c>
      <c r="L942" s="76">
        <v>9941400</v>
      </c>
      <c r="M942" s="72" t="s">
        <v>66</v>
      </c>
      <c r="N942" s="75" t="s">
        <v>4368</v>
      </c>
      <c r="O942" s="75">
        <v>1002316072</v>
      </c>
      <c r="P942" s="75">
        <v>1707</v>
      </c>
      <c r="Q942" s="78">
        <v>45870</v>
      </c>
      <c r="R942" s="75">
        <v>7490134800</v>
      </c>
      <c r="S942" s="78">
        <v>45894</v>
      </c>
      <c r="T942" s="76">
        <v>9941400</v>
      </c>
      <c r="U942" s="76">
        <v>28704</v>
      </c>
      <c r="V942" s="72" t="s">
        <v>65</v>
      </c>
      <c r="W942" s="76">
        <v>1082939683</v>
      </c>
      <c r="X942" s="104" t="s">
        <v>2881</v>
      </c>
      <c r="Y942" s="78">
        <v>45894</v>
      </c>
      <c r="Z942" s="78">
        <v>45894</v>
      </c>
      <c r="AA942" s="78" t="s">
        <v>73</v>
      </c>
      <c r="AB942" s="78">
        <v>45991</v>
      </c>
      <c r="AC942" s="102">
        <f t="shared" si="84"/>
        <v>97</v>
      </c>
      <c r="AD942" s="72">
        <v>0</v>
      </c>
      <c r="AE942" s="76">
        <v>0</v>
      </c>
      <c r="AF942" s="72">
        <v>0</v>
      </c>
      <c r="AG942" s="79" t="s">
        <v>73</v>
      </c>
      <c r="AH942" s="102">
        <f t="shared" si="85"/>
        <v>0</v>
      </c>
      <c r="AI942" s="72">
        <v>0</v>
      </c>
      <c r="AJ942" s="76">
        <v>0</v>
      </c>
      <c r="AK942" s="72" t="s">
        <v>73</v>
      </c>
      <c r="AL942" s="80" t="s">
        <v>73</v>
      </c>
      <c r="AM942" s="72">
        <v>0</v>
      </c>
      <c r="AN942" s="80" t="s">
        <v>73</v>
      </c>
      <c r="AO942" s="80" t="s">
        <v>73</v>
      </c>
      <c r="AP942" s="80" t="s">
        <v>73</v>
      </c>
      <c r="AQ942" s="102">
        <f t="shared" si="86"/>
        <v>0</v>
      </c>
      <c r="AR942" s="102">
        <f t="shared" si="87"/>
        <v>9941400</v>
      </c>
      <c r="AS942" s="72" t="s">
        <v>319</v>
      </c>
      <c r="AT942" s="76">
        <v>0</v>
      </c>
      <c r="AU942" s="72" t="s">
        <v>319</v>
      </c>
      <c r="AV942" s="76">
        <v>0</v>
      </c>
      <c r="AW942" s="81" t="s">
        <v>73</v>
      </c>
      <c r="AX942" s="82">
        <v>0</v>
      </c>
      <c r="AY942" s="143">
        <f t="shared" si="88"/>
        <v>9941400</v>
      </c>
      <c r="AZ942" s="84">
        <f t="shared" si="89"/>
        <v>0</v>
      </c>
      <c r="BA942" s="85">
        <v>0</v>
      </c>
      <c r="BB942" s="81" t="s">
        <v>73</v>
      </c>
      <c r="BC942" s="72" t="s">
        <v>123</v>
      </c>
      <c r="BD942" s="289" t="s">
        <v>4367</v>
      </c>
      <c r="BE942" s="71" t="s">
        <v>65</v>
      </c>
      <c r="BF942" s="71" t="s">
        <v>65</v>
      </c>
    </row>
    <row r="943" spans="2:58" x14ac:dyDescent="0.25">
      <c r="B943" s="71">
        <v>2025</v>
      </c>
      <c r="C943" s="71">
        <v>891780111</v>
      </c>
      <c r="D943" s="71" t="s">
        <v>63</v>
      </c>
      <c r="E943" s="102" t="s">
        <v>4366</v>
      </c>
      <c r="F943" s="72" t="s">
        <v>4365</v>
      </c>
      <c r="G943" s="72">
        <v>0</v>
      </c>
      <c r="H943" s="72" t="s">
        <v>71</v>
      </c>
      <c r="I943" s="72" t="s">
        <v>2884</v>
      </c>
      <c r="J943" s="104" t="s">
        <v>81</v>
      </c>
      <c r="K943" s="75" t="s">
        <v>4360</v>
      </c>
      <c r="L943" s="76">
        <v>9941400</v>
      </c>
      <c r="M943" s="72" t="s">
        <v>66</v>
      </c>
      <c r="N943" s="75" t="s">
        <v>4364</v>
      </c>
      <c r="O943" s="75">
        <v>73021385</v>
      </c>
      <c r="P943" s="75">
        <v>1707</v>
      </c>
      <c r="Q943" s="78">
        <v>45870</v>
      </c>
      <c r="R943" s="75">
        <v>7490134800</v>
      </c>
      <c r="S943" s="78">
        <v>45894</v>
      </c>
      <c r="T943" s="76">
        <v>9941400</v>
      </c>
      <c r="U943" s="76">
        <v>28702</v>
      </c>
      <c r="V943" s="72" t="s">
        <v>65</v>
      </c>
      <c r="W943" s="76">
        <v>1082939683</v>
      </c>
      <c r="X943" s="104" t="s">
        <v>2881</v>
      </c>
      <c r="Y943" s="78">
        <v>45894</v>
      </c>
      <c r="Z943" s="78">
        <v>45894</v>
      </c>
      <c r="AA943" s="78" t="s">
        <v>73</v>
      </c>
      <c r="AB943" s="78">
        <v>45991</v>
      </c>
      <c r="AC943" s="102">
        <f t="shared" si="84"/>
        <v>97</v>
      </c>
      <c r="AD943" s="72">
        <v>0</v>
      </c>
      <c r="AE943" s="76">
        <v>0</v>
      </c>
      <c r="AF943" s="72">
        <v>0</v>
      </c>
      <c r="AG943" s="79" t="s">
        <v>73</v>
      </c>
      <c r="AH943" s="102">
        <f t="shared" si="85"/>
        <v>0</v>
      </c>
      <c r="AI943" s="72">
        <v>0</v>
      </c>
      <c r="AJ943" s="76">
        <v>0</v>
      </c>
      <c r="AK943" s="72" t="s">
        <v>73</v>
      </c>
      <c r="AL943" s="80" t="s">
        <v>73</v>
      </c>
      <c r="AM943" s="72">
        <v>0</v>
      </c>
      <c r="AN943" s="80" t="s">
        <v>73</v>
      </c>
      <c r="AO943" s="80" t="s">
        <v>73</v>
      </c>
      <c r="AP943" s="80" t="s">
        <v>73</v>
      </c>
      <c r="AQ943" s="102">
        <f t="shared" si="86"/>
        <v>0</v>
      </c>
      <c r="AR943" s="102">
        <f t="shared" si="87"/>
        <v>9941400</v>
      </c>
      <c r="AS943" s="72" t="s">
        <v>319</v>
      </c>
      <c r="AT943" s="76">
        <v>0</v>
      </c>
      <c r="AU943" s="72" t="s">
        <v>319</v>
      </c>
      <c r="AV943" s="76">
        <v>0</v>
      </c>
      <c r="AW943" s="81" t="s">
        <v>73</v>
      </c>
      <c r="AX943" s="82">
        <v>0</v>
      </c>
      <c r="AY943" s="143">
        <f t="shared" si="88"/>
        <v>9941400</v>
      </c>
      <c r="AZ943" s="84">
        <f t="shared" si="89"/>
        <v>0</v>
      </c>
      <c r="BA943" s="85">
        <v>0</v>
      </c>
      <c r="BB943" s="81" t="s">
        <v>73</v>
      </c>
      <c r="BC943" s="72" t="s">
        <v>123</v>
      </c>
      <c r="BD943" s="289" t="s">
        <v>4363</v>
      </c>
      <c r="BE943" s="71" t="s">
        <v>65</v>
      </c>
      <c r="BF943" s="71" t="s">
        <v>65</v>
      </c>
    </row>
    <row r="944" spans="2:58" x14ac:dyDescent="0.25">
      <c r="B944" s="71">
        <v>2025</v>
      </c>
      <c r="C944" s="71">
        <v>891780111</v>
      </c>
      <c r="D944" s="71" t="s">
        <v>63</v>
      </c>
      <c r="E944" s="102" t="s">
        <v>4362</v>
      </c>
      <c r="F944" s="72" t="s">
        <v>4361</v>
      </c>
      <c r="G944" s="72">
        <v>0</v>
      </c>
      <c r="H944" s="72" t="s">
        <v>71</v>
      </c>
      <c r="I944" s="72" t="s">
        <v>2884</v>
      </c>
      <c r="J944" s="104" t="s">
        <v>81</v>
      </c>
      <c r="K944" s="75" t="s">
        <v>4360</v>
      </c>
      <c r="L944" s="76">
        <v>9941400</v>
      </c>
      <c r="M944" s="72" t="s">
        <v>66</v>
      </c>
      <c r="N944" s="75" t="s">
        <v>4359</v>
      </c>
      <c r="O944" s="75">
        <v>19897600</v>
      </c>
      <c r="P944" s="75">
        <v>1707</v>
      </c>
      <c r="Q944" s="78">
        <v>45870</v>
      </c>
      <c r="R944" s="75">
        <v>7490134800</v>
      </c>
      <c r="S944" s="78">
        <v>45894</v>
      </c>
      <c r="T944" s="76">
        <v>9941400</v>
      </c>
      <c r="U944" s="76">
        <v>28701</v>
      </c>
      <c r="V944" s="72" t="s">
        <v>65</v>
      </c>
      <c r="W944" s="76">
        <v>1082939683</v>
      </c>
      <c r="X944" s="104" t="s">
        <v>2881</v>
      </c>
      <c r="Y944" s="78">
        <v>45894</v>
      </c>
      <c r="Z944" s="78">
        <v>45894</v>
      </c>
      <c r="AA944" s="78" t="s">
        <v>73</v>
      </c>
      <c r="AB944" s="78">
        <v>45991</v>
      </c>
      <c r="AC944" s="102">
        <f t="shared" si="84"/>
        <v>97</v>
      </c>
      <c r="AD944" s="72">
        <v>0</v>
      </c>
      <c r="AE944" s="76">
        <v>0</v>
      </c>
      <c r="AF944" s="72">
        <v>0</v>
      </c>
      <c r="AG944" s="79" t="s">
        <v>73</v>
      </c>
      <c r="AH944" s="102">
        <f t="shared" si="85"/>
        <v>0</v>
      </c>
      <c r="AI944" s="72">
        <v>0</v>
      </c>
      <c r="AJ944" s="76">
        <v>0</v>
      </c>
      <c r="AK944" s="72" t="s">
        <v>73</v>
      </c>
      <c r="AL944" s="80" t="s">
        <v>73</v>
      </c>
      <c r="AM944" s="72">
        <v>0</v>
      </c>
      <c r="AN944" s="80" t="s">
        <v>73</v>
      </c>
      <c r="AO944" s="80" t="s">
        <v>73</v>
      </c>
      <c r="AP944" s="80" t="s">
        <v>73</v>
      </c>
      <c r="AQ944" s="102">
        <f t="shared" si="86"/>
        <v>0</v>
      </c>
      <c r="AR944" s="102">
        <f t="shared" si="87"/>
        <v>9941400</v>
      </c>
      <c r="AS944" s="72" t="s">
        <v>319</v>
      </c>
      <c r="AT944" s="76">
        <v>0</v>
      </c>
      <c r="AU944" s="72" t="s">
        <v>319</v>
      </c>
      <c r="AV944" s="76">
        <v>0</v>
      </c>
      <c r="AW944" s="81" t="s">
        <v>73</v>
      </c>
      <c r="AX944" s="82">
        <v>0</v>
      </c>
      <c r="AY944" s="143">
        <f t="shared" si="88"/>
        <v>9941400</v>
      </c>
      <c r="AZ944" s="84">
        <f t="shared" si="89"/>
        <v>0</v>
      </c>
      <c r="BA944" s="85">
        <v>0</v>
      </c>
      <c r="BB944" s="81" t="s">
        <v>73</v>
      </c>
      <c r="BC944" s="72" t="s">
        <v>123</v>
      </c>
      <c r="BD944" s="289" t="s">
        <v>4358</v>
      </c>
      <c r="BE944" s="71" t="s">
        <v>65</v>
      </c>
      <c r="BF944" s="71" t="s">
        <v>65</v>
      </c>
    </row>
    <row r="945" spans="2:58" x14ac:dyDescent="0.25">
      <c r="B945" s="71">
        <v>2025</v>
      </c>
      <c r="C945" s="71">
        <v>891780111</v>
      </c>
      <c r="D945" s="71" t="s">
        <v>63</v>
      </c>
      <c r="E945" s="102" t="s">
        <v>4357</v>
      </c>
      <c r="F945" s="72" t="s">
        <v>4356</v>
      </c>
      <c r="G945" s="72">
        <v>0</v>
      </c>
      <c r="H945" s="72" t="s">
        <v>71</v>
      </c>
      <c r="I945" s="72" t="s">
        <v>2884</v>
      </c>
      <c r="J945" s="104" t="s">
        <v>81</v>
      </c>
      <c r="K945" s="75" t="s">
        <v>3414</v>
      </c>
      <c r="L945" s="76">
        <v>9941400</v>
      </c>
      <c r="M945" s="72" t="s">
        <v>66</v>
      </c>
      <c r="N945" s="75" t="s">
        <v>4355</v>
      </c>
      <c r="O945" s="75">
        <v>1098823080</v>
      </c>
      <c r="P945" s="75">
        <v>1707</v>
      </c>
      <c r="Q945" s="78">
        <v>45870</v>
      </c>
      <c r="R945" s="75">
        <v>7490134800</v>
      </c>
      <c r="S945" s="78">
        <v>45894</v>
      </c>
      <c r="T945" s="76">
        <v>9941400</v>
      </c>
      <c r="U945" s="76">
        <v>28680</v>
      </c>
      <c r="V945" s="72" t="s">
        <v>65</v>
      </c>
      <c r="W945" s="76">
        <v>1082939683</v>
      </c>
      <c r="X945" s="104" t="s">
        <v>2881</v>
      </c>
      <c r="Y945" s="78">
        <v>45894</v>
      </c>
      <c r="Z945" s="78">
        <v>45894</v>
      </c>
      <c r="AA945" s="78" t="s">
        <v>73</v>
      </c>
      <c r="AB945" s="78">
        <v>45991</v>
      </c>
      <c r="AC945" s="102">
        <f t="shared" si="84"/>
        <v>97</v>
      </c>
      <c r="AD945" s="72">
        <v>0</v>
      </c>
      <c r="AE945" s="76">
        <v>0</v>
      </c>
      <c r="AF945" s="72">
        <v>0</v>
      </c>
      <c r="AG945" s="79" t="s">
        <v>73</v>
      </c>
      <c r="AH945" s="102">
        <f t="shared" si="85"/>
        <v>0</v>
      </c>
      <c r="AI945" s="72">
        <v>0</v>
      </c>
      <c r="AJ945" s="76">
        <v>0</v>
      </c>
      <c r="AK945" s="72" t="s">
        <v>73</v>
      </c>
      <c r="AL945" s="80" t="s">
        <v>73</v>
      </c>
      <c r="AM945" s="72">
        <v>0</v>
      </c>
      <c r="AN945" s="80" t="s">
        <v>73</v>
      </c>
      <c r="AO945" s="80" t="s">
        <v>73</v>
      </c>
      <c r="AP945" s="80" t="s">
        <v>73</v>
      </c>
      <c r="AQ945" s="102">
        <f t="shared" si="86"/>
        <v>0</v>
      </c>
      <c r="AR945" s="102">
        <f t="shared" si="87"/>
        <v>9941400</v>
      </c>
      <c r="AS945" s="72" t="s">
        <v>319</v>
      </c>
      <c r="AT945" s="76">
        <v>0</v>
      </c>
      <c r="AU945" s="72" t="s">
        <v>319</v>
      </c>
      <c r="AV945" s="76">
        <v>0</v>
      </c>
      <c r="AW945" s="81" t="s">
        <v>73</v>
      </c>
      <c r="AX945" s="82">
        <v>0</v>
      </c>
      <c r="AY945" s="143">
        <f t="shared" si="88"/>
        <v>9941400</v>
      </c>
      <c r="AZ945" s="84">
        <f t="shared" si="89"/>
        <v>0</v>
      </c>
      <c r="BA945" s="85">
        <v>0</v>
      </c>
      <c r="BB945" s="81" t="s">
        <v>73</v>
      </c>
      <c r="BC945" s="72" t="s">
        <v>123</v>
      </c>
      <c r="BD945" s="289" t="s">
        <v>4354</v>
      </c>
      <c r="BE945" s="71" t="s">
        <v>65</v>
      </c>
      <c r="BF945" s="71" t="s">
        <v>65</v>
      </c>
    </row>
    <row r="946" spans="2:58" x14ac:dyDescent="0.25">
      <c r="B946" s="71">
        <v>2025</v>
      </c>
      <c r="C946" s="71">
        <v>891780111</v>
      </c>
      <c r="D946" s="71" t="s">
        <v>63</v>
      </c>
      <c r="E946" s="102" t="s">
        <v>4353</v>
      </c>
      <c r="F946" s="72" t="s">
        <v>4352</v>
      </c>
      <c r="G946" s="72">
        <v>0</v>
      </c>
      <c r="H946" s="72" t="s">
        <v>71</v>
      </c>
      <c r="I946" s="72" t="s">
        <v>2884</v>
      </c>
      <c r="J946" s="104" t="s">
        <v>81</v>
      </c>
      <c r="K946" s="75" t="s">
        <v>4351</v>
      </c>
      <c r="L946" s="76">
        <v>9941400</v>
      </c>
      <c r="M946" s="72" t="s">
        <v>66</v>
      </c>
      <c r="N946" s="75" t="s">
        <v>4350</v>
      </c>
      <c r="O946" s="75">
        <v>1047373994</v>
      </c>
      <c r="P946" s="75">
        <v>1707</v>
      </c>
      <c r="Q946" s="78">
        <v>45870</v>
      </c>
      <c r="R946" s="75">
        <v>7490134800</v>
      </c>
      <c r="S946" s="78">
        <v>45894</v>
      </c>
      <c r="T946" s="76">
        <v>9941400</v>
      </c>
      <c r="U946" s="76">
        <v>28700</v>
      </c>
      <c r="V946" s="72" t="s">
        <v>65</v>
      </c>
      <c r="W946" s="76">
        <v>1082939683</v>
      </c>
      <c r="X946" s="104" t="s">
        <v>2881</v>
      </c>
      <c r="Y946" s="78">
        <v>45894</v>
      </c>
      <c r="Z946" s="78">
        <v>45894</v>
      </c>
      <c r="AA946" s="78" t="s">
        <v>73</v>
      </c>
      <c r="AB946" s="78">
        <v>45991</v>
      </c>
      <c r="AC946" s="102">
        <f t="shared" si="84"/>
        <v>97</v>
      </c>
      <c r="AD946" s="72">
        <v>0</v>
      </c>
      <c r="AE946" s="76">
        <v>0</v>
      </c>
      <c r="AF946" s="72">
        <v>0</v>
      </c>
      <c r="AG946" s="79" t="s">
        <v>73</v>
      </c>
      <c r="AH946" s="102">
        <f t="shared" si="85"/>
        <v>0</v>
      </c>
      <c r="AI946" s="72">
        <v>0</v>
      </c>
      <c r="AJ946" s="76">
        <v>0</v>
      </c>
      <c r="AK946" s="72" t="s">
        <v>73</v>
      </c>
      <c r="AL946" s="80" t="s">
        <v>73</v>
      </c>
      <c r="AM946" s="72">
        <v>0</v>
      </c>
      <c r="AN946" s="80" t="s">
        <v>73</v>
      </c>
      <c r="AO946" s="80" t="s">
        <v>73</v>
      </c>
      <c r="AP946" s="80" t="s">
        <v>73</v>
      </c>
      <c r="AQ946" s="102">
        <f t="shared" si="86"/>
        <v>0</v>
      </c>
      <c r="AR946" s="102">
        <f t="shared" si="87"/>
        <v>9941400</v>
      </c>
      <c r="AS946" s="72" t="s">
        <v>319</v>
      </c>
      <c r="AT946" s="76">
        <v>0</v>
      </c>
      <c r="AU946" s="72" t="s">
        <v>319</v>
      </c>
      <c r="AV946" s="76">
        <v>0</v>
      </c>
      <c r="AW946" s="81" t="s">
        <v>73</v>
      </c>
      <c r="AX946" s="82">
        <v>0</v>
      </c>
      <c r="AY946" s="143">
        <f t="shared" si="88"/>
        <v>9941400</v>
      </c>
      <c r="AZ946" s="84">
        <f t="shared" si="89"/>
        <v>0</v>
      </c>
      <c r="BA946" s="85">
        <v>0</v>
      </c>
      <c r="BB946" s="81" t="s">
        <v>73</v>
      </c>
      <c r="BC946" s="72" t="s">
        <v>123</v>
      </c>
      <c r="BD946" s="289" t="s">
        <v>4349</v>
      </c>
      <c r="BE946" s="71" t="s">
        <v>65</v>
      </c>
      <c r="BF946" s="71" t="s">
        <v>65</v>
      </c>
    </row>
    <row r="947" spans="2:58" x14ac:dyDescent="0.25">
      <c r="B947" s="71">
        <v>2025</v>
      </c>
      <c r="C947" s="71">
        <v>891780111</v>
      </c>
      <c r="D947" s="71" t="s">
        <v>63</v>
      </c>
      <c r="E947" s="102" t="s">
        <v>4348</v>
      </c>
      <c r="F947" s="72" t="s">
        <v>4347</v>
      </c>
      <c r="G947" s="72">
        <v>0</v>
      </c>
      <c r="H947" s="72" t="s">
        <v>71</v>
      </c>
      <c r="I947" s="72" t="s">
        <v>2884</v>
      </c>
      <c r="J947" s="104" t="s">
        <v>81</v>
      </c>
      <c r="K947" s="75" t="s">
        <v>4346</v>
      </c>
      <c r="L947" s="76">
        <v>9941400</v>
      </c>
      <c r="M947" s="72" t="s">
        <v>66</v>
      </c>
      <c r="N947" s="75" t="s">
        <v>4345</v>
      </c>
      <c r="O947" s="75">
        <v>1002444576</v>
      </c>
      <c r="P947" s="75">
        <v>1707</v>
      </c>
      <c r="Q947" s="78">
        <v>45870</v>
      </c>
      <c r="R947" s="75">
        <v>7490134800</v>
      </c>
      <c r="S947" s="78">
        <v>45894</v>
      </c>
      <c r="T947" s="76">
        <v>9941400</v>
      </c>
      <c r="U947" s="76">
        <v>28693</v>
      </c>
      <c r="V947" s="72" t="s">
        <v>65</v>
      </c>
      <c r="W947" s="76">
        <v>1082939683</v>
      </c>
      <c r="X947" s="104" t="s">
        <v>2881</v>
      </c>
      <c r="Y947" s="78">
        <v>45894</v>
      </c>
      <c r="Z947" s="78">
        <v>45894</v>
      </c>
      <c r="AA947" s="78" t="s">
        <v>73</v>
      </c>
      <c r="AB947" s="78">
        <v>45991</v>
      </c>
      <c r="AC947" s="102">
        <f t="shared" si="84"/>
        <v>97</v>
      </c>
      <c r="AD947" s="72">
        <v>0</v>
      </c>
      <c r="AE947" s="76">
        <v>0</v>
      </c>
      <c r="AF947" s="72">
        <v>0</v>
      </c>
      <c r="AG947" s="79" t="s">
        <v>73</v>
      </c>
      <c r="AH947" s="102">
        <f t="shared" si="85"/>
        <v>0</v>
      </c>
      <c r="AI947" s="72">
        <v>0</v>
      </c>
      <c r="AJ947" s="76">
        <v>0</v>
      </c>
      <c r="AK947" s="72" t="s">
        <v>73</v>
      </c>
      <c r="AL947" s="80" t="s">
        <v>73</v>
      </c>
      <c r="AM947" s="72">
        <v>0</v>
      </c>
      <c r="AN947" s="80" t="s">
        <v>73</v>
      </c>
      <c r="AO947" s="80" t="s">
        <v>73</v>
      </c>
      <c r="AP947" s="80" t="s">
        <v>73</v>
      </c>
      <c r="AQ947" s="102">
        <f t="shared" si="86"/>
        <v>0</v>
      </c>
      <c r="AR947" s="102">
        <f t="shared" si="87"/>
        <v>9941400</v>
      </c>
      <c r="AS947" s="72" t="s">
        <v>319</v>
      </c>
      <c r="AT947" s="76">
        <v>0</v>
      </c>
      <c r="AU947" s="72" t="s">
        <v>319</v>
      </c>
      <c r="AV947" s="76">
        <v>0</v>
      </c>
      <c r="AW947" s="81" t="s">
        <v>73</v>
      </c>
      <c r="AX947" s="82">
        <v>0</v>
      </c>
      <c r="AY947" s="143">
        <f t="shared" si="88"/>
        <v>9941400</v>
      </c>
      <c r="AZ947" s="84">
        <f t="shared" si="89"/>
        <v>0</v>
      </c>
      <c r="BA947" s="85">
        <v>0</v>
      </c>
      <c r="BB947" s="81" t="s">
        <v>73</v>
      </c>
      <c r="BC947" s="72" t="s">
        <v>123</v>
      </c>
      <c r="BD947" s="289" t="s">
        <v>4344</v>
      </c>
      <c r="BE947" s="71" t="s">
        <v>65</v>
      </c>
      <c r="BF947" s="71" t="s">
        <v>65</v>
      </c>
    </row>
    <row r="948" spans="2:58" x14ac:dyDescent="0.25">
      <c r="B948" s="71">
        <v>2025</v>
      </c>
      <c r="C948" s="71">
        <v>891780111</v>
      </c>
      <c r="D948" s="71" t="s">
        <v>63</v>
      </c>
      <c r="E948" s="102" t="s">
        <v>4343</v>
      </c>
      <c r="F948" s="72" t="s">
        <v>4342</v>
      </c>
      <c r="G948" s="72">
        <v>0</v>
      </c>
      <c r="H948" s="72" t="s">
        <v>71</v>
      </c>
      <c r="I948" s="72" t="s">
        <v>2884</v>
      </c>
      <c r="J948" s="104" t="s">
        <v>81</v>
      </c>
      <c r="K948" s="75" t="s">
        <v>3763</v>
      </c>
      <c r="L948" s="76">
        <v>9941400</v>
      </c>
      <c r="M948" s="72" t="s">
        <v>66</v>
      </c>
      <c r="N948" s="75" t="s">
        <v>4341</v>
      </c>
      <c r="O948" s="75">
        <v>1007271166</v>
      </c>
      <c r="P948" s="75">
        <v>1707</v>
      </c>
      <c r="Q948" s="78">
        <v>45870</v>
      </c>
      <c r="R948" s="75">
        <v>7490134800</v>
      </c>
      <c r="S948" s="78">
        <v>45894</v>
      </c>
      <c r="T948" s="76">
        <v>9941400</v>
      </c>
      <c r="U948" s="76">
        <v>28699</v>
      </c>
      <c r="V948" s="72" t="s">
        <v>65</v>
      </c>
      <c r="W948" s="76">
        <v>1082939683</v>
      </c>
      <c r="X948" s="104" t="s">
        <v>2881</v>
      </c>
      <c r="Y948" s="78">
        <v>45894</v>
      </c>
      <c r="Z948" s="78">
        <v>45894</v>
      </c>
      <c r="AA948" s="78" t="s">
        <v>73</v>
      </c>
      <c r="AB948" s="78">
        <v>45991</v>
      </c>
      <c r="AC948" s="102">
        <f t="shared" si="84"/>
        <v>97</v>
      </c>
      <c r="AD948" s="72">
        <v>0</v>
      </c>
      <c r="AE948" s="76">
        <v>0</v>
      </c>
      <c r="AF948" s="72">
        <v>0</v>
      </c>
      <c r="AG948" s="79" t="s">
        <v>73</v>
      </c>
      <c r="AH948" s="102">
        <f t="shared" si="85"/>
        <v>0</v>
      </c>
      <c r="AI948" s="72">
        <v>0</v>
      </c>
      <c r="AJ948" s="76">
        <v>0</v>
      </c>
      <c r="AK948" s="72" t="s">
        <v>73</v>
      </c>
      <c r="AL948" s="80" t="s">
        <v>73</v>
      </c>
      <c r="AM948" s="72">
        <v>0</v>
      </c>
      <c r="AN948" s="80" t="s">
        <v>73</v>
      </c>
      <c r="AO948" s="80" t="s">
        <v>73</v>
      </c>
      <c r="AP948" s="80" t="s">
        <v>73</v>
      </c>
      <c r="AQ948" s="102">
        <f t="shared" si="86"/>
        <v>0</v>
      </c>
      <c r="AR948" s="102">
        <f t="shared" si="87"/>
        <v>9941400</v>
      </c>
      <c r="AS948" s="72" t="s">
        <v>319</v>
      </c>
      <c r="AT948" s="76">
        <v>0</v>
      </c>
      <c r="AU948" s="72" t="s">
        <v>319</v>
      </c>
      <c r="AV948" s="76">
        <v>0</v>
      </c>
      <c r="AW948" s="81" t="s">
        <v>73</v>
      </c>
      <c r="AX948" s="82">
        <v>0</v>
      </c>
      <c r="AY948" s="143">
        <f t="shared" si="88"/>
        <v>9941400</v>
      </c>
      <c r="AZ948" s="84">
        <f t="shared" si="89"/>
        <v>0</v>
      </c>
      <c r="BA948" s="85">
        <v>0</v>
      </c>
      <c r="BB948" s="81" t="s">
        <v>73</v>
      </c>
      <c r="BC948" s="72" t="s">
        <v>123</v>
      </c>
      <c r="BD948" s="289" t="s">
        <v>4340</v>
      </c>
      <c r="BE948" s="71" t="s">
        <v>65</v>
      </c>
      <c r="BF948" s="71" t="s">
        <v>65</v>
      </c>
    </row>
    <row r="949" spans="2:58" x14ac:dyDescent="0.25">
      <c r="B949" s="71">
        <v>2025</v>
      </c>
      <c r="C949" s="71">
        <v>891780111</v>
      </c>
      <c r="D949" s="71" t="s">
        <v>63</v>
      </c>
      <c r="E949" s="102" t="s">
        <v>4339</v>
      </c>
      <c r="F949" s="72" t="s">
        <v>4338</v>
      </c>
      <c r="G949" s="72">
        <v>0</v>
      </c>
      <c r="H949" s="72" t="s">
        <v>71</v>
      </c>
      <c r="I949" s="72" t="s">
        <v>2884</v>
      </c>
      <c r="J949" s="104" t="s">
        <v>81</v>
      </c>
      <c r="K949" s="75" t="s">
        <v>4112</v>
      </c>
      <c r="L949" s="76">
        <v>9941400</v>
      </c>
      <c r="M949" s="72" t="s">
        <v>66</v>
      </c>
      <c r="N949" s="75" t="s">
        <v>4337</v>
      </c>
      <c r="O949" s="75">
        <v>8980465</v>
      </c>
      <c r="P949" s="75">
        <v>1707</v>
      </c>
      <c r="Q949" s="78">
        <v>45870</v>
      </c>
      <c r="R949" s="75">
        <v>7490134800</v>
      </c>
      <c r="S949" s="78">
        <v>45894</v>
      </c>
      <c r="T949" s="76">
        <v>9941400</v>
      </c>
      <c r="U949" s="76">
        <v>28698</v>
      </c>
      <c r="V949" s="72" t="s">
        <v>65</v>
      </c>
      <c r="W949" s="76">
        <v>1082939683</v>
      </c>
      <c r="X949" s="104" t="s">
        <v>2881</v>
      </c>
      <c r="Y949" s="78">
        <v>45894</v>
      </c>
      <c r="Z949" s="78">
        <v>45894</v>
      </c>
      <c r="AA949" s="78" t="s">
        <v>73</v>
      </c>
      <c r="AB949" s="78">
        <v>45991</v>
      </c>
      <c r="AC949" s="102">
        <f t="shared" si="84"/>
        <v>97</v>
      </c>
      <c r="AD949" s="72">
        <v>0</v>
      </c>
      <c r="AE949" s="76">
        <v>0</v>
      </c>
      <c r="AF949" s="72">
        <v>0</v>
      </c>
      <c r="AG949" s="79" t="s">
        <v>73</v>
      </c>
      <c r="AH949" s="102">
        <f t="shared" si="85"/>
        <v>0</v>
      </c>
      <c r="AI949" s="72">
        <v>0</v>
      </c>
      <c r="AJ949" s="76">
        <v>0</v>
      </c>
      <c r="AK949" s="72" t="s">
        <v>73</v>
      </c>
      <c r="AL949" s="80" t="s">
        <v>73</v>
      </c>
      <c r="AM949" s="72">
        <v>0</v>
      </c>
      <c r="AN949" s="80" t="s">
        <v>73</v>
      </c>
      <c r="AO949" s="80" t="s">
        <v>73</v>
      </c>
      <c r="AP949" s="80" t="s">
        <v>73</v>
      </c>
      <c r="AQ949" s="102">
        <f t="shared" si="86"/>
        <v>0</v>
      </c>
      <c r="AR949" s="102">
        <f t="shared" si="87"/>
        <v>9941400</v>
      </c>
      <c r="AS949" s="72" t="s">
        <v>319</v>
      </c>
      <c r="AT949" s="76">
        <v>0</v>
      </c>
      <c r="AU949" s="72" t="s">
        <v>319</v>
      </c>
      <c r="AV949" s="76">
        <v>0</v>
      </c>
      <c r="AW949" s="81" t="s">
        <v>73</v>
      </c>
      <c r="AX949" s="82">
        <v>0</v>
      </c>
      <c r="AY949" s="143">
        <f t="shared" si="88"/>
        <v>9941400</v>
      </c>
      <c r="AZ949" s="84">
        <f t="shared" si="89"/>
        <v>0</v>
      </c>
      <c r="BA949" s="85">
        <v>0</v>
      </c>
      <c r="BB949" s="81" t="s">
        <v>73</v>
      </c>
      <c r="BC949" s="72" t="s">
        <v>123</v>
      </c>
      <c r="BD949" s="289" t="s">
        <v>4336</v>
      </c>
      <c r="BE949" s="71" t="s">
        <v>65</v>
      </c>
      <c r="BF949" s="71" t="s">
        <v>65</v>
      </c>
    </row>
    <row r="950" spans="2:58" x14ac:dyDescent="0.25">
      <c r="B950" s="71">
        <v>2025</v>
      </c>
      <c r="C950" s="71">
        <v>891780111</v>
      </c>
      <c r="D950" s="71" t="s">
        <v>63</v>
      </c>
      <c r="E950" s="102" t="s">
        <v>4335</v>
      </c>
      <c r="F950" s="72" t="s">
        <v>4334</v>
      </c>
      <c r="G950" s="72">
        <v>0</v>
      </c>
      <c r="H950" s="72" t="s">
        <v>71</v>
      </c>
      <c r="I950" s="72" t="s">
        <v>2884</v>
      </c>
      <c r="J950" s="104" t="s">
        <v>81</v>
      </c>
      <c r="K950" s="75" t="s">
        <v>3499</v>
      </c>
      <c r="L950" s="76">
        <v>9941400</v>
      </c>
      <c r="M950" s="72" t="s">
        <v>66</v>
      </c>
      <c r="N950" s="75" t="s">
        <v>4333</v>
      </c>
      <c r="O950" s="75">
        <v>1051358360</v>
      </c>
      <c r="P950" s="75">
        <v>1707</v>
      </c>
      <c r="Q950" s="78">
        <v>45870</v>
      </c>
      <c r="R950" s="75">
        <v>7490134800</v>
      </c>
      <c r="S950" s="78">
        <v>45894</v>
      </c>
      <c r="T950" s="76">
        <v>9941400</v>
      </c>
      <c r="U950" s="76">
        <v>28697</v>
      </c>
      <c r="V950" s="72" t="s">
        <v>65</v>
      </c>
      <c r="W950" s="76">
        <v>1082939683</v>
      </c>
      <c r="X950" s="104" t="s">
        <v>2881</v>
      </c>
      <c r="Y950" s="78">
        <v>45894</v>
      </c>
      <c r="Z950" s="78">
        <v>45894</v>
      </c>
      <c r="AA950" s="78" t="s">
        <v>73</v>
      </c>
      <c r="AB950" s="78">
        <v>45991</v>
      </c>
      <c r="AC950" s="102">
        <f t="shared" si="84"/>
        <v>97</v>
      </c>
      <c r="AD950" s="72">
        <v>0</v>
      </c>
      <c r="AE950" s="76">
        <v>0</v>
      </c>
      <c r="AF950" s="72">
        <v>0</v>
      </c>
      <c r="AG950" s="79" t="s">
        <v>73</v>
      </c>
      <c r="AH950" s="102">
        <f t="shared" si="85"/>
        <v>0</v>
      </c>
      <c r="AI950" s="72">
        <v>0</v>
      </c>
      <c r="AJ950" s="76">
        <v>0</v>
      </c>
      <c r="AK950" s="72" t="s">
        <v>73</v>
      </c>
      <c r="AL950" s="80" t="s">
        <v>73</v>
      </c>
      <c r="AM950" s="72">
        <v>0</v>
      </c>
      <c r="AN950" s="80" t="s">
        <v>73</v>
      </c>
      <c r="AO950" s="80" t="s">
        <v>73</v>
      </c>
      <c r="AP950" s="80" t="s">
        <v>73</v>
      </c>
      <c r="AQ950" s="102">
        <f t="shared" si="86"/>
        <v>0</v>
      </c>
      <c r="AR950" s="102">
        <f t="shared" si="87"/>
        <v>9941400</v>
      </c>
      <c r="AS950" s="72" t="s">
        <v>319</v>
      </c>
      <c r="AT950" s="76">
        <v>0</v>
      </c>
      <c r="AU950" s="72" t="s">
        <v>319</v>
      </c>
      <c r="AV950" s="76">
        <v>0</v>
      </c>
      <c r="AW950" s="81" t="s">
        <v>73</v>
      </c>
      <c r="AX950" s="82">
        <v>0</v>
      </c>
      <c r="AY950" s="143">
        <f t="shared" si="88"/>
        <v>9941400</v>
      </c>
      <c r="AZ950" s="84">
        <f t="shared" si="89"/>
        <v>0</v>
      </c>
      <c r="BA950" s="85">
        <v>0</v>
      </c>
      <c r="BB950" s="81" t="s">
        <v>73</v>
      </c>
      <c r="BC950" s="72" t="s">
        <v>123</v>
      </c>
      <c r="BD950" s="289" t="s">
        <v>4332</v>
      </c>
      <c r="BE950" s="71" t="s">
        <v>65</v>
      </c>
      <c r="BF950" s="71" t="s">
        <v>65</v>
      </c>
    </row>
    <row r="951" spans="2:58" x14ac:dyDescent="0.25">
      <c r="B951" s="71">
        <v>2025</v>
      </c>
      <c r="C951" s="71">
        <v>891780111</v>
      </c>
      <c r="D951" s="71" t="s">
        <v>63</v>
      </c>
      <c r="E951" s="102" t="s">
        <v>4331</v>
      </c>
      <c r="F951" s="72" t="s">
        <v>4330</v>
      </c>
      <c r="G951" s="72">
        <v>0</v>
      </c>
      <c r="H951" s="72" t="s">
        <v>71</v>
      </c>
      <c r="I951" s="72" t="s">
        <v>2884</v>
      </c>
      <c r="J951" s="104" t="s">
        <v>81</v>
      </c>
      <c r="K951" s="75" t="s">
        <v>2895</v>
      </c>
      <c r="L951" s="76">
        <v>9941400</v>
      </c>
      <c r="M951" s="72" t="s">
        <v>66</v>
      </c>
      <c r="N951" s="75" t="s">
        <v>4329</v>
      </c>
      <c r="O951" s="75">
        <v>9314899</v>
      </c>
      <c r="P951" s="75">
        <v>1707</v>
      </c>
      <c r="Q951" s="78">
        <v>45870</v>
      </c>
      <c r="R951" s="75">
        <v>7490134800</v>
      </c>
      <c r="S951" s="78">
        <v>45894</v>
      </c>
      <c r="T951" s="76">
        <v>9941400</v>
      </c>
      <c r="U951" s="76">
        <v>28692</v>
      </c>
      <c r="V951" s="72" t="s">
        <v>65</v>
      </c>
      <c r="W951" s="76">
        <v>1082939683</v>
      </c>
      <c r="X951" s="104" t="s">
        <v>2881</v>
      </c>
      <c r="Y951" s="78">
        <v>45894</v>
      </c>
      <c r="Z951" s="78">
        <v>45894</v>
      </c>
      <c r="AA951" s="78" t="s">
        <v>73</v>
      </c>
      <c r="AB951" s="78">
        <v>45991</v>
      </c>
      <c r="AC951" s="102">
        <f t="shared" si="84"/>
        <v>97</v>
      </c>
      <c r="AD951" s="72">
        <v>0</v>
      </c>
      <c r="AE951" s="76">
        <v>0</v>
      </c>
      <c r="AF951" s="72">
        <v>0</v>
      </c>
      <c r="AG951" s="79" t="s">
        <v>73</v>
      </c>
      <c r="AH951" s="102">
        <f t="shared" si="85"/>
        <v>0</v>
      </c>
      <c r="AI951" s="72">
        <v>0</v>
      </c>
      <c r="AJ951" s="76">
        <v>0</v>
      </c>
      <c r="AK951" s="72" t="s">
        <v>73</v>
      </c>
      <c r="AL951" s="80" t="s">
        <v>73</v>
      </c>
      <c r="AM951" s="72">
        <v>0</v>
      </c>
      <c r="AN951" s="80" t="s">
        <v>73</v>
      </c>
      <c r="AO951" s="80" t="s">
        <v>73</v>
      </c>
      <c r="AP951" s="80" t="s">
        <v>73</v>
      </c>
      <c r="AQ951" s="102">
        <f t="shared" si="86"/>
        <v>0</v>
      </c>
      <c r="AR951" s="102">
        <f t="shared" si="87"/>
        <v>9941400</v>
      </c>
      <c r="AS951" s="72" t="s">
        <v>319</v>
      </c>
      <c r="AT951" s="76">
        <v>0</v>
      </c>
      <c r="AU951" s="72" t="s">
        <v>319</v>
      </c>
      <c r="AV951" s="76">
        <v>0</v>
      </c>
      <c r="AW951" s="81" t="s">
        <v>73</v>
      </c>
      <c r="AX951" s="82">
        <v>0</v>
      </c>
      <c r="AY951" s="143">
        <f t="shared" si="88"/>
        <v>9941400</v>
      </c>
      <c r="AZ951" s="84">
        <f t="shared" si="89"/>
        <v>0</v>
      </c>
      <c r="BA951" s="85">
        <v>0</v>
      </c>
      <c r="BB951" s="81" t="s">
        <v>73</v>
      </c>
      <c r="BC951" s="72" t="s">
        <v>123</v>
      </c>
      <c r="BD951" s="289" t="s">
        <v>4328</v>
      </c>
      <c r="BE951" s="71" t="s">
        <v>65</v>
      </c>
      <c r="BF951" s="71" t="s">
        <v>65</v>
      </c>
    </row>
    <row r="952" spans="2:58" x14ac:dyDescent="0.25">
      <c r="B952" s="71">
        <v>2025</v>
      </c>
      <c r="C952" s="71">
        <v>891780111</v>
      </c>
      <c r="D952" s="71" t="s">
        <v>63</v>
      </c>
      <c r="E952" s="102" t="s">
        <v>4327</v>
      </c>
      <c r="F952" s="72" t="s">
        <v>4326</v>
      </c>
      <c r="G952" s="72">
        <v>0</v>
      </c>
      <c r="H952" s="72" t="s">
        <v>71</v>
      </c>
      <c r="I952" s="72" t="s">
        <v>2884</v>
      </c>
      <c r="J952" s="104" t="s">
        <v>81</v>
      </c>
      <c r="K952" s="75" t="s">
        <v>2895</v>
      </c>
      <c r="L952" s="76">
        <v>9941400</v>
      </c>
      <c r="M952" s="72" t="s">
        <v>66</v>
      </c>
      <c r="N952" s="75" t="s">
        <v>4325</v>
      </c>
      <c r="O952" s="75">
        <v>1001934773</v>
      </c>
      <c r="P952" s="75">
        <v>1707</v>
      </c>
      <c r="Q952" s="78">
        <v>45870</v>
      </c>
      <c r="R952" s="75">
        <v>7490134800</v>
      </c>
      <c r="S952" s="78">
        <v>45894</v>
      </c>
      <c r="T952" s="76">
        <v>9941400</v>
      </c>
      <c r="U952" s="76">
        <v>28696</v>
      </c>
      <c r="V952" s="72" t="s">
        <v>65</v>
      </c>
      <c r="W952" s="76">
        <v>1082939683</v>
      </c>
      <c r="X952" s="104" t="s">
        <v>2881</v>
      </c>
      <c r="Y952" s="78">
        <v>45894</v>
      </c>
      <c r="Z952" s="78">
        <v>45894</v>
      </c>
      <c r="AA952" s="78" t="s">
        <v>73</v>
      </c>
      <c r="AB952" s="78">
        <v>45991</v>
      </c>
      <c r="AC952" s="102">
        <f t="shared" si="84"/>
        <v>97</v>
      </c>
      <c r="AD952" s="72">
        <v>0</v>
      </c>
      <c r="AE952" s="76">
        <v>0</v>
      </c>
      <c r="AF952" s="72">
        <v>0</v>
      </c>
      <c r="AG952" s="79" t="s">
        <v>73</v>
      </c>
      <c r="AH952" s="102">
        <f t="shared" si="85"/>
        <v>0</v>
      </c>
      <c r="AI952" s="72">
        <v>0</v>
      </c>
      <c r="AJ952" s="76">
        <v>0</v>
      </c>
      <c r="AK952" s="72" t="s">
        <v>73</v>
      </c>
      <c r="AL952" s="80" t="s">
        <v>73</v>
      </c>
      <c r="AM952" s="72">
        <v>0</v>
      </c>
      <c r="AN952" s="80" t="s">
        <v>73</v>
      </c>
      <c r="AO952" s="80" t="s">
        <v>73</v>
      </c>
      <c r="AP952" s="80" t="s">
        <v>73</v>
      </c>
      <c r="AQ952" s="102">
        <f t="shared" si="86"/>
        <v>0</v>
      </c>
      <c r="AR952" s="102">
        <f t="shared" si="87"/>
        <v>9941400</v>
      </c>
      <c r="AS952" s="72" t="s">
        <v>319</v>
      </c>
      <c r="AT952" s="76">
        <v>0</v>
      </c>
      <c r="AU952" s="72" t="s">
        <v>319</v>
      </c>
      <c r="AV952" s="76">
        <v>0</v>
      </c>
      <c r="AW952" s="81" t="s">
        <v>73</v>
      </c>
      <c r="AX952" s="82">
        <v>0</v>
      </c>
      <c r="AY952" s="143">
        <f t="shared" si="88"/>
        <v>9941400</v>
      </c>
      <c r="AZ952" s="84">
        <f t="shared" si="89"/>
        <v>0</v>
      </c>
      <c r="BA952" s="85">
        <v>0</v>
      </c>
      <c r="BB952" s="81" t="s">
        <v>73</v>
      </c>
      <c r="BC952" s="72" t="s">
        <v>123</v>
      </c>
      <c r="BD952" s="289" t="s">
        <v>4324</v>
      </c>
      <c r="BE952" s="71" t="s">
        <v>65</v>
      </c>
      <c r="BF952" s="71" t="s">
        <v>65</v>
      </c>
    </row>
    <row r="953" spans="2:58" x14ac:dyDescent="0.25">
      <c r="B953" s="71">
        <v>2025</v>
      </c>
      <c r="C953" s="71">
        <v>891780111</v>
      </c>
      <c r="D953" s="71" t="s">
        <v>63</v>
      </c>
      <c r="E953" s="102" t="s">
        <v>4323</v>
      </c>
      <c r="F953" s="72" t="s">
        <v>4322</v>
      </c>
      <c r="G953" s="72">
        <v>0</v>
      </c>
      <c r="H953" s="72" t="s">
        <v>71</v>
      </c>
      <c r="I953" s="72" t="s">
        <v>2884</v>
      </c>
      <c r="J953" s="104" t="s">
        <v>81</v>
      </c>
      <c r="K953" s="75" t="s">
        <v>2895</v>
      </c>
      <c r="L953" s="76">
        <v>9941400</v>
      </c>
      <c r="M953" s="72" t="s">
        <v>66</v>
      </c>
      <c r="N953" s="75" t="s">
        <v>4321</v>
      </c>
      <c r="O953" s="75">
        <v>85444286</v>
      </c>
      <c r="P953" s="75">
        <v>1707</v>
      </c>
      <c r="Q953" s="78">
        <v>45870</v>
      </c>
      <c r="R953" s="75">
        <v>7490134800</v>
      </c>
      <c r="S953" s="78">
        <v>45894</v>
      </c>
      <c r="T953" s="76">
        <v>9941400</v>
      </c>
      <c r="U953" s="76">
        <v>28695</v>
      </c>
      <c r="V953" s="72" t="s">
        <v>65</v>
      </c>
      <c r="W953" s="76">
        <v>1082939683</v>
      </c>
      <c r="X953" s="104" t="s">
        <v>2881</v>
      </c>
      <c r="Y953" s="78">
        <v>45894</v>
      </c>
      <c r="Z953" s="78">
        <v>45894</v>
      </c>
      <c r="AA953" s="78" t="s">
        <v>73</v>
      </c>
      <c r="AB953" s="78">
        <v>45991</v>
      </c>
      <c r="AC953" s="102">
        <f t="shared" si="84"/>
        <v>97</v>
      </c>
      <c r="AD953" s="72">
        <v>0</v>
      </c>
      <c r="AE953" s="76">
        <v>0</v>
      </c>
      <c r="AF953" s="72">
        <v>0</v>
      </c>
      <c r="AG953" s="79" t="s">
        <v>73</v>
      </c>
      <c r="AH953" s="102">
        <f t="shared" si="85"/>
        <v>0</v>
      </c>
      <c r="AI953" s="72">
        <v>0</v>
      </c>
      <c r="AJ953" s="76">
        <v>0</v>
      </c>
      <c r="AK953" s="72" t="s">
        <v>73</v>
      </c>
      <c r="AL953" s="80" t="s">
        <v>73</v>
      </c>
      <c r="AM953" s="72">
        <v>0</v>
      </c>
      <c r="AN953" s="80" t="s">
        <v>73</v>
      </c>
      <c r="AO953" s="80" t="s">
        <v>73</v>
      </c>
      <c r="AP953" s="80" t="s">
        <v>73</v>
      </c>
      <c r="AQ953" s="102">
        <f t="shared" si="86"/>
        <v>0</v>
      </c>
      <c r="AR953" s="102">
        <f t="shared" si="87"/>
        <v>9941400</v>
      </c>
      <c r="AS953" s="72" t="s">
        <v>319</v>
      </c>
      <c r="AT953" s="76">
        <v>0</v>
      </c>
      <c r="AU953" s="72" t="s">
        <v>319</v>
      </c>
      <c r="AV953" s="76">
        <v>0</v>
      </c>
      <c r="AW953" s="81" t="s">
        <v>73</v>
      </c>
      <c r="AX953" s="82">
        <v>0</v>
      </c>
      <c r="AY953" s="143">
        <f t="shared" si="88"/>
        <v>9941400</v>
      </c>
      <c r="AZ953" s="84">
        <f t="shared" si="89"/>
        <v>0</v>
      </c>
      <c r="BA953" s="85">
        <v>0</v>
      </c>
      <c r="BB953" s="81" t="s">
        <v>73</v>
      </c>
      <c r="BC953" s="72" t="s">
        <v>123</v>
      </c>
      <c r="BD953" s="289" t="s">
        <v>4320</v>
      </c>
      <c r="BE953" s="71" t="s">
        <v>65</v>
      </c>
      <c r="BF953" s="71" t="s">
        <v>65</v>
      </c>
    </row>
    <row r="954" spans="2:58" x14ac:dyDescent="0.25">
      <c r="B954" s="71">
        <v>2025</v>
      </c>
      <c r="C954" s="71">
        <v>891780111</v>
      </c>
      <c r="D954" s="71" t="s">
        <v>63</v>
      </c>
      <c r="E954" s="102" t="s">
        <v>4319</v>
      </c>
      <c r="F954" s="72" t="s">
        <v>4318</v>
      </c>
      <c r="G954" s="72">
        <v>0</v>
      </c>
      <c r="H954" s="72" t="s">
        <v>71</v>
      </c>
      <c r="I954" s="72" t="s">
        <v>2884</v>
      </c>
      <c r="J954" s="104" t="s">
        <v>81</v>
      </c>
      <c r="K954" s="75" t="s">
        <v>4317</v>
      </c>
      <c r="L954" s="76">
        <v>9941400</v>
      </c>
      <c r="M954" s="72" t="s">
        <v>66</v>
      </c>
      <c r="N954" s="75" t="s">
        <v>4316</v>
      </c>
      <c r="O954" s="75">
        <v>1084791760</v>
      </c>
      <c r="P954" s="75">
        <v>1707</v>
      </c>
      <c r="Q954" s="78">
        <v>45870</v>
      </c>
      <c r="R954" s="75">
        <v>7490134800</v>
      </c>
      <c r="S954" s="78">
        <v>45894</v>
      </c>
      <c r="T954" s="76">
        <v>9941400</v>
      </c>
      <c r="U954" s="76">
        <v>28691</v>
      </c>
      <c r="V954" s="72" t="s">
        <v>65</v>
      </c>
      <c r="W954" s="76">
        <v>1082939683</v>
      </c>
      <c r="X954" s="104" t="s">
        <v>2881</v>
      </c>
      <c r="Y954" s="78">
        <v>45894</v>
      </c>
      <c r="Z954" s="78">
        <v>45894</v>
      </c>
      <c r="AA954" s="78" t="s">
        <v>73</v>
      </c>
      <c r="AB954" s="78">
        <v>45991</v>
      </c>
      <c r="AC954" s="102">
        <f t="shared" si="84"/>
        <v>97</v>
      </c>
      <c r="AD954" s="72">
        <v>0</v>
      </c>
      <c r="AE954" s="76">
        <v>0</v>
      </c>
      <c r="AF954" s="72">
        <v>0</v>
      </c>
      <c r="AG954" s="79" t="s">
        <v>73</v>
      </c>
      <c r="AH954" s="102">
        <f t="shared" si="85"/>
        <v>0</v>
      </c>
      <c r="AI954" s="72">
        <v>0</v>
      </c>
      <c r="AJ954" s="76">
        <v>0</v>
      </c>
      <c r="AK954" s="72" t="s">
        <v>73</v>
      </c>
      <c r="AL954" s="80" t="s">
        <v>73</v>
      </c>
      <c r="AM954" s="72">
        <v>0</v>
      </c>
      <c r="AN954" s="80" t="s">
        <v>73</v>
      </c>
      <c r="AO954" s="80" t="s">
        <v>73</v>
      </c>
      <c r="AP954" s="80" t="s">
        <v>73</v>
      </c>
      <c r="AQ954" s="102">
        <f t="shared" si="86"/>
        <v>0</v>
      </c>
      <c r="AR954" s="102">
        <f t="shared" si="87"/>
        <v>9941400</v>
      </c>
      <c r="AS954" s="72" t="s">
        <v>319</v>
      </c>
      <c r="AT954" s="76">
        <v>0</v>
      </c>
      <c r="AU954" s="72" t="s">
        <v>319</v>
      </c>
      <c r="AV954" s="76">
        <v>0</v>
      </c>
      <c r="AW954" s="81" t="s">
        <v>73</v>
      </c>
      <c r="AX954" s="82">
        <v>0</v>
      </c>
      <c r="AY954" s="143">
        <f t="shared" si="88"/>
        <v>9941400</v>
      </c>
      <c r="AZ954" s="84">
        <f t="shared" si="89"/>
        <v>0</v>
      </c>
      <c r="BA954" s="85">
        <v>0</v>
      </c>
      <c r="BB954" s="81" t="s">
        <v>73</v>
      </c>
      <c r="BC954" s="72" t="s">
        <v>123</v>
      </c>
      <c r="BD954" s="289" t="s">
        <v>4315</v>
      </c>
      <c r="BE954" s="71" t="s">
        <v>65</v>
      </c>
      <c r="BF954" s="71" t="s">
        <v>65</v>
      </c>
    </row>
    <row r="955" spans="2:58" x14ac:dyDescent="0.25">
      <c r="B955" s="71">
        <v>2025</v>
      </c>
      <c r="C955" s="71">
        <v>891780111</v>
      </c>
      <c r="D955" s="71" t="s">
        <v>63</v>
      </c>
      <c r="E955" s="102" t="s">
        <v>4314</v>
      </c>
      <c r="F955" s="72" t="s">
        <v>4313</v>
      </c>
      <c r="G955" s="72">
        <v>0</v>
      </c>
      <c r="H955" s="72" t="s">
        <v>71</v>
      </c>
      <c r="I955" s="72" t="s">
        <v>2884</v>
      </c>
      <c r="J955" s="104" t="s">
        <v>81</v>
      </c>
      <c r="K955" s="75" t="s">
        <v>4312</v>
      </c>
      <c r="L955" s="76">
        <v>36500000</v>
      </c>
      <c r="M955" s="72" t="s">
        <v>66</v>
      </c>
      <c r="N955" s="75" t="s">
        <v>4311</v>
      </c>
      <c r="O955" s="75">
        <v>1082961384</v>
      </c>
      <c r="P955" s="75">
        <v>1698</v>
      </c>
      <c r="Q955" s="78">
        <v>45866</v>
      </c>
      <c r="R955" s="75">
        <v>219000000</v>
      </c>
      <c r="S955" s="78">
        <v>45894</v>
      </c>
      <c r="T955" s="76">
        <v>36500000</v>
      </c>
      <c r="U955" s="76">
        <v>28673</v>
      </c>
      <c r="V955" s="72" t="s">
        <v>65</v>
      </c>
      <c r="W955" s="76">
        <v>85155333</v>
      </c>
      <c r="X955" s="104" t="s">
        <v>2931</v>
      </c>
      <c r="Y955" s="78">
        <v>45894</v>
      </c>
      <c r="Z955" s="78">
        <v>45894</v>
      </c>
      <c r="AA955" s="78" t="s">
        <v>73</v>
      </c>
      <c r="AB955" s="78">
        <v>46011</v>
      </c>
      <c r="AC955" s="102">
        <f t="shared" si="84"/>
        <v>117</v>
      </c>
      <c r="AD955" s="72">
        <v>0</v>
      </c>
      <c r="AE955" s="76">
        <v>0</v>
      </c>
      <c r="AF955" s="72">
        <v>0</v>
      </c>
      <c r="AG955" s="79" t="s">
        <v>73</v>
      </c>
      <c r="AH955" s="102">
        <f t="shared" si="85"/>
        <v>0</v>
      </c>
      <c r="AI955" s="72">
        <v>0</v>
      </c>
      <c r="AJ955" s="76">
        <v>0</v>
      </c>
      <c r="AK955" s="72" t="s">
        <v>73</v>
      </c>
      <c r="AL955" s="80" t="s">
        <v>73</v>
      </c>
      <c r="AM955" s="72">
        <v>0</v>
      </c>
      <c r="AN955" s="80" t="s">
        <v>73</v>
      </c>
      <c r="AO955" s="80" t="s">
        <v>73</v>
      </c>
      <c r="AP955" s="80" t="s">
        <v>73</v>
      </c>
      <c r="AQ955" s="102">
        <f t="shared" si="86"/>
        <v>0</v>
      </c>
      <c r="AR955" s="102">
        <f t="shared" si="87"/>
        <v>36500000</v>
      </c>
      <c r="AS955" s="72" t="s">
        <v>319</v>
      </c>
      <c r="AT955" s="76">
        <v>0</v>
      </c>
      <c r="AU955" s="72" t="s">
        <v>319</v>
      </c>
      <c r="AV955" s="76">
        <v>0</v>
      </c>
      <c r="AW955" s="81" t="s">
        <v>73</v>
      </c>
      <c r="AX955" s="82">
        <v>0</v>
      </c>
      <c r="AY955" s="143">
        <f t="shared" si="88"/>
        <v>36500000</v>
      </c>
      <c r="AZ955" s="84">
        <f t="shared" si="89"/>
        <v>0</v>
      </c>
      <c r="BA955" s="85">
        <v>0</v>
      </c>
      <c r="BB955" s="81" t="s">
        <v>73</v>
      </c>
      <c r="BC955" s="72" t="s">
        <v>123</v>
      </c>
      <c r="BD955" s="289" t="s">
        <v>4310</v>
      </c>
      <c r="BE955" s="71" t="s">
        <v>65</v>
      </c>
      <c r="BF955" s="71" t="s">
        <v>65</v>
      </c>
    </row>
    <row r="956" spans="2:58" x14ac:dyDescent="0.25">
      <c r="B956" s="71">
        <v>2025</v>
      </c>
      <c r="C956" s="71">
        <v>891780111</v>
      </c>
      <c r="D956" s="71" t="s">
        <v>63</v>
      </c>
      <c r="E956" s="102" t="s">
        <v>4309</v>
      </c>
      <c r="F956" s="72" t="s">
        <v>4308</v>
      </c>
      <c r="G956" s="72">
        <v>0</v>
      </c>
      <c r="H956" s="72" t="s">
        <v>71</v>
      </c>
      <c r="I956" s="72" t="s">
        <v>2884</v>
      </c>
      <c r="J956" s="104" t="s">
        <v>81</v>
      </c>
      <c r="K956" s="75" t="s">
        <v>3414</v>
      </c>
      <c r="L956" s="76">
        <v>9941400</v>
      </c>
      <c r="M956" s="72" t="s">
        <v>66</v>
      </c>
      <c r="N956" s="75" t="s">
        <v>4307</v>
      </c>
      <c r="O956" s="75">
        <v>8799815</v>
      </c>
      <c r="P956" s="75">
        <v>1707</v>
      </c>
      <c r="Q956" s="78">
        <v>45870</v>
      </c>
      <c r="R956" s="75">
        <v>7490134800</v>
      </c>
      <c r="S956" s="78">
        <v>45894</v>
      </c>
      <c r="T956" s="76">
        <v>9941400</v>
      </c>
      <c r="U956" s="76">
        <v>28719</v>
      </c>
      <c r="V956" s="72" t="s">
        <v>65</v>
      </c>
      <c r="W956" s="76">
        <v>1082939683</v>
      </c>
      <c r="X956" s="104" t="s">
        <v>2881</v>
      </c>
      <c r="Y956" s="78">
        <v>45894</v>
      </c>
      <c r="Z956" s="78">
        <v>45894</v>
      </c>
      <c r="AA956" s="78" t="s">
        <v>73</v>
      </c>
      <c r="AB956" s="78">
        <v>45991</v>
      </c>
      <c r="AC956" s="102">
        <f t="shared" si="84"/>
        <v>97</v>
      </c>
      <c r="AD956" s="72">
        <v>0</v>
      </c>
      <c r="AE956" s="76">
        <v>0</v>
      </c>
      <c r="AF956" s="72">
        <v>0</v>
      </c>
      <c r="AG956" s="79" t="s">
        <v>73</v>
      </c>
      <c r="AH956" s="102">
        <f t="shared" si="85"/>
        <v>0</v>
      </c>
      <c r="AI956" s="72">
        <v>0</v>
      </c>
      <c r="AJ956" s="76">
        <v>0</v>
      </c>
      <c r="AK956" s="72" t="s">
        <v>73</v>
      </c>
      <c r="AL956" s="80" t="s">
        <v>73</v>
      </c>
      <c r="AM956" s="72">
        <v>0</v>
      </c>
      <c r="AN956" s="80" t="s">
        <v>73</v>
      </c>
      <c r="AO956" s="80" t="s">
        <v>73</v>
      </c>
      <c r="AP956" s="80" t="s">
        <v>73</v>
      </c>
      <c r="AQ956" s="102">
        <f t="shared" si="86"/>
        <v>0</v>
      </c>
      <c r="AR956" s="102">
        <f t="shared" si="87"/>
        <v>9941400</v>
      </c>
      <c r="AS956" s="72" t="s">
        <v>319</v>
      </c>
      <c r="AT956" s="76">
        <v>0</v>
      </c>
      <c r="AU956" s="72" t="s">
        <v>319</v>
      </c>
      <c r="AV956" s="76">
        <v>0</v>
      </c>
      <c r="AW956" s="81" t="s">
        <v>73</v>
      </c>
      <c r="AX956" s="82">
        <v>0</v>
      </c>
      <c r="AY956" s="143">
        <f t="shared" si="88"/>
        <v>9941400</v>
      </c>
      <c r="AZ956" s="84">
        <f t="shared" si="89"/>
        <v>0</v>
      </c>
      <c r="BA956" s="85">
        <v>0</v>
      </c>
      <c r="BB956" s="81" t="s">
        <v>73</v>
      </c>
      <c r="BC956" s="72" t="s">
        <v>123</v>
      </c>
      <c r="BD956" s="289" t="s">
        <v>4306</v>
      </c>
      <c r="BE956" s="71" t="s">
        <v>65</v>
      </c>
      <c r="BF956" s="71" t="s">
        <v>65</v>
      </c>
    </row>
    <row r="957" spans="2:58" x14ac:dyDescent="0.25">
      <c r="B957" s="71">
        <v>2025</v>
      </c>
      <c r="C957" s="71">
        <v>891780111</v>
      </c>
      <c r="D957" s="71" t="s">
        <v>63</v>
      </c>
      <c r="E957" s="102" t="s">
        <v>4305</v>
      </c>
      <c r="F957" s="72" t="s">
        <v>4304</v>
      </c>
      <c r="G957" s="72">
        <v>0</v>
      </c>
      <c r="H957" s="72" t="s">
        <v>71</v>
      </c>
      <c r="I957" s="72" t="s">
        <v>2884</v>
      </c>
      <c r="J957" s="104" t="s">
        <v>81</v>
      </c>
      <c r="K957" s="75" t="s">
        <v>3703</v>
      </c>
      <c r="L957" s="76">
        <v>9941400</v>
      </c>
      <c r="M957" s="72" t="s">
        <v>66</v>
      </c>
      <c r="N957" s="75" t="s">
        <v>4303</v>
      </c>
      <c r="O957" s="75">
        <v>1001934617</v>
      </c>
      <c r="P957" s="75">
        <v>1707</v>
      </c>
      <c r="Q957" s="78">
        <v>45870</v>
      </c>
      <c r="R957" s="75">
        <v>7490134800</v>
      </c>
      <c r="S957" s="78">
        <v>45894</v>
      </c>
      <c r="T957" s="76">
        <v>9941400</v>
      </c>
      <c r="U957" s="76">
        <v>28690</v>
      </c>
      <c r="V957" s="72" t="s">
        <v>65</v>
      </c>
      <c r="W957" s="76">
        <v>1082939683</v>
      </c>
      <c r="X957" s="104" t="s">
        <v>2881</v>
      </c>
      <c r="Y957" s="78">
        <v>45894</v>
      </c>
      <c r="Z957" s="78">
        <v>45894</v>
      </c>
      <c r="AA957" s="78" t="s">
        <v>73</v>
      </c>
      <c r="AB957" s="78">
        <v>45991</v>
      </c>
      <c r="AC957" s="102">
        <f t="shared" si="84"/>
        <v>97</v>
      </c>
      <c r="AD957" s="72">
        <v>0</v>
      </c>
      <c r="AE957" s="76">
        <v>0</v>
      </c>
      <c r="AF957" s="72">
        <v>0</v>
      </c>
      <c r="AG957" s="79" t="s">
        <v>73</v>
      </c>
      <c r="AH957" s="102">
        <f t="shared" si="85"/>
        <v>0</v>
      </c>
      <c r="AI957" s="72">
        <v>0</v>
      </c>
      <c r="AJ957" s="76">
        <v>0</v>
      </c>
      <c r="AK957" s="72" t="s">
        <v>73</v>
      </c>
      <c r="AL957" s="80" t="s">
        <v>73</v>
      </c>
      <c r="AM957" s="72">
        <v>0</v>
      </c>
      <c r="AN957" s="80" t="s">
        <v>73</v>
      </c>
      <c r="AO957" s="80" t="s">
        <v>73</v>
      </c>
      <c r="AP957" s="80" t="s">
        <v>73</v>
      </c>
      <c r="AQ957" s="102">
        <f t="shared" si="86"/>
        <v>0</v>
      </c>
      <c r="AR957" s="102">
        <f t="shared" si="87"/>
        <v>9941400</v>
      </c>
      <c r="AS957" s="72" t="s">
        <v>319</v>
      </c>
      <c r="AT957" s="76">
        <v>0</v>
      </c>
      <c r="AU957" s="72" t="s">
        <v>319</v>
      </c>
      <c r="AV957" s="76">
        <v>0</v>
      </c>
      <c r="AW957" s="81" t="s">
        <v>73</v>
      </c>
      <c r="AX957" s="82">
        <v>0</v>
      </c>
      <c r="AY957" s="143">
        <f t="shared" si="88"/>
        <v>9941400</v>
      </c>
      <c r="AZ957" s="84">
        <f t="shared" si="89"/>
        <v>0</v>
      </c>
      <c r="BA957" s="85">
        <v>0</v>
      </c>
      <c r="BB957" s="81" t="s">
        <v>73</v>
      </c>
      <c r="BC957" s="72" t="s">
        <v>123</v>
      </c>
      <c r="BD957" s="289" t="s">
        <v>4302</v>
      </c>
      <c r="BE957" s="71" t="s">
        <v>65</v>
      </c>
      <c r="BF957" s="71" t="s">
        <v>65</v>
      </c>
    </row>
    <row r="958" spans="2:58" x14ac:dyDescent="0.25">
      <c r="B958" s="71">
        <v>2025</v>
      </c>
      <c r="C958" s="71">
        <v>891780111</v>
      </c>
      <c r="D958" s="71" t="s">
        <v>63</v>
      </c>
      <c r="E958" s="102" t="s">
        <v>4301</v>
      </c>
      <c r="F958" s="72" t="s">
        <v>4300</v>
      </c>
      <c r="G958" s="72">
        <v>0</v>
      </c>
      <c r="H958" s="72" t="s">
        <v>71</v>
      </c>
      <c r="I958" s="72" t="s">
        <v>2884</v>
      </c>
      <c r="J958" s="104" t="s">
        <v>81</v>
      </c>
      <c r="K958" s="75" t="s">
        <v>3703</v>
      </c>
      <c r="L958" s="76">
        <v>9941400</v>
      </c>
      <c r="M958" s="72" t="s">
        <v>66</v>
      </c>
      <c r="N958" s="75" t="s">
        <v>4299</v>
      </c>
      <c r="O958" s="75">
        <v>1221972505</v>
      </c>
      <c r="P958" s="75">
        <v>1707</v>
      </c>
      <c r="Q958" s="78">
        <v>45870</v>
      </c>
      <c r="R958" s="75">
        <v>7490134800</v>
      </c>
      <c r="S958" s="78">
        <v>45894</v>
      </c>
      <c r="T958" s="76">
        <v>9941400</v>
      </c>
      <c r="U958" s="76">
        <v>28694</v>
      </c>
      <c r="V958" s="72" t="s">
        <v>65</v>
      </c>
      <c r="W958" s="76">
        <v>1082939683</v>
      </c>
      <c r="X958" s="104" t="s">
        <v>2881</v>
      </c>
      <c r="Y958" s="78">
        <v>45894</v>
      </c>
      <c r="Z958" s="78">
        <v>45894</v>
      </c>
      <c r="AA958" s="78" t="s">
        <v>73</v>
      </c>
      <c r="AB958" s="78">
        <v>45991</v>
      </c>
      <c r="AC958" s="102">
        <f t="shared" si="84"/>
        <v>97</v>
      </c>
      <c r="AD958" s="72">
        <v>0</v>
      </c>
      <c r="AE958" s="76">
        <v>0</v>
      </c>
      <c r="AF958" s="72">
        <v>0</v>
      </c>
      <c r="AG958" s="79" t="s">
        <v>73</v>
      </c>
      <c r="AH958" s="102">
        <f t="shared" si="85"/>
        <v>0</v>
      </c>
      <c r="AI958" s="72">
        <v>0</v>
      </c>
      <c r="AJ958" s="76">
        <v>0</v>
      </c>
      <c r="AK958" s="72" t="s">
        <v>73</v>
      </c>
      <c r="AL958" s="80" t="s">
        <v>73</v>
      </c>
      <c r="AM958" s="72">
        <v>0</v>
      </c>
      <c r="AN958" s="80" t="s">
        <v>73</v>
      </c>
      <c r="AO958" s="80" t="s">
        <v>73</v>
      </c>
      <c r="AP958" s="80" t="s">
        <v>73</v>
      </c>
      <c r="AQ958" s="102">
        <f t="shared" si="86"/>
        <v>0</v>
      </c>
      <c r="AR958" s="102">
        <f t="shared" si="87"/>
        <v>9941400</v>
      </c>
      <c r="AS958" s="72" t="s">
        <v>319</v>
      </c>
      <c r="AT958" s="76">
        <v>0</v>
      </c>
      <c r="AU958" s="72" t="s">
        <v>319</v>
      </c>
      <c r="AV958" s="76">
        <v>0</v>
      </c>
      <c r="AW958" s="81" t="s">
        <v>73</v>
      </c>
      <c r="AX958" s="82">
        <v>0</v>
      </c>
      <c r="AY958" s="143">
        <f t="shared" si="88"/>
        <v>9941400</v>
      </c>
      <c r="AZ958" s="84">
        <f t="shared" si="89"/>
        <v>0</v>
      </c>
      <c r="BA958" s="85">
        <v>0</v>
      </c>
      <c r="BB958" s="81" t="s">
        <v>73</v>
      </c>
      <c r="BC958" s="72" t="s">
        <v>123</v>
      </c>
      <c r="BD958" s="289" t="s">
        <v>4298</v>
      </c>
      <c r="BE958" s="71" t="s">
        <v>65</v>
      </c>
      <c r="BF958" s="71" t="s">
        <v>65</v>
      </c>
    </row>
    <row r="959" spans="2:58" x14ac:dyDescent="0.25">
      <c r="B959" s="71">
        <v>2025</v>
      </c>
      <c r="C959" s="71">
        <v>891780111</v>
      </c>
      <c r="D959" s="71" t="s">
        <v>63</v>
      </c>
      <c r="E959" s="102" t="s">
        <v>4297</v>
      </c>
      <c r="F959" s="72" t="s">
        <v>4296</v>
      </c>
      <c r="G959" s="72">
        <v>0</v>
      </c>
      <c r="H959" s="72" t="s">
        <v>71</v>
      </c>
      <c r="I959" s="72" t="s">
        <v>2884</v>
      </c>
      <c r="J959" s="104" t="s">
        <v>81</v>
      </c>
      <c r="K959" s="75" t="s">
        <v>3913</v>
      </c>
      <c r="L959" s="76">
        <v>9941400</v>
      </c>
      <c r="M959" s="72" t="s">
        <v>66</v>
      </c>
      <c r="N959" s="75" t="s">
        <v>4295</v>
      </c>
      <c r="O959" s="75">
        <v>1049349261</v>
      </c>
      <c r="P959" s="75">
        <v>1707</v>
      </c>
      <c r="Q959" s="78">
        <v>45870</v>
      </c>
      <c r="R959" s="75">
        <v>7490134800</v>
      </c>
      <c r="S959" s="78">
        <v>45894</v>
      </c>
      <c r="T959" s="76">
        <v>9941400</v>
      </c>
      <c r="U959" s="76">
        <v>28689</v>
      </c>
      <c r="V959" s="72" t="s">
        <v>65</v>
      </c>
      <c r="W959" s="76">
        <v>1082939683</v>
      </c>
      <c r="X959" s="104" t="s">
        <v>2881</v>
      </c>
      <c r="Y959" s="78">
        <v>45894</v>
      </c>
      <c r="Z959" s="78">
        <v>45894</v>
      </c>
      <c r="AA959" s="78" t="s">
        <v>73</v>
      </c>
      <c r="AB959" s="78">
        <v>45991</v>
      </c>
      <c r="AC959" s="102">
        <f t="shared" si="84"/>
        <v>97</v>
      </c>
      <c r="AD959" s="72">
        <v>0</v>
      </c>
      <c r="AE959" s="76">
        <v>0</v>
      </c>
      <c r="AF959" s="72">
        <v>0</v>
      </c>
      <c r="AG959" s="79" t="s">
        <v>73</v>
      </c>
      <c r="AH959" s="102">
        <f t="shared" si="85"/>
        <v>0</v>
      </c>
      <c r="AI959" s="72">
        <v>0</v>
      </c>
      <c r="AJ959" s="76">
        <v>0</v>
      </c>
      <c r="AK959" s="72" t="s">
        <v>73</v>
      </c>
      <c r="AL959" s="80" t="s">
        <v>73</v>
      </c>
      <c r="AM959" s="72">
        <v>0</v>
      </c>
      <c r="AN959" s="80" t="s">
        <v>73</v>
      </c>
      <c r="AO959" s="80" t="s">
        <v>73</v>
      </c>
      <c r="AP959" s="80" t="s">
        <v>73</v>
      </c>
      <c r="AQ959" s="102">
        <f t="shared" si="86"/>
        <v>0</v>
      </c>
      <c r="AR959" s="102">
        <f t="shared" si="87"/>
        <v>9941400</v>
      </c>
      <c r="AS959" s="72" t="s">
        <v>319</v>
      </c>
      <c r="AT959" s="76">
        <v>0</v>
      </c>
      <c r="AU959" s="72" t="s">
        <v>319</v>
      </c>
      <c r="AV959" s="76">
        <v>0</v>
      </c>
      <c r="AW959" s="81" t="s">
        <v>73</v>
      </c>
      <c r="AX959" s="82">
        <v>0</v>
      </c>
      <c r="AY959" s="143">
        <f t="shared" si="88"/>
        <v>9941400</v>
      </c>
      <c r="AZ959" s="84">
        <f t="shared" si="89"/>
        <v>0</v>
      </c>
      <c r="BA959" s="85">
        <v>0</v>
      </c>
      <c r="BB959" s="81" t="s">
        <v>73</v>
      </c>
      <c r="BC959" s="72" t="s">
        <v>123</v>
      </c>
      <c r="BD959" s="289" t="s">
        <v>4294</v>
      </c>
      <c r="BE959" s="71" t="s">
        <v>65</v>
      </c>
      <c r="BF959" s="71" t="s">
        <v>65</v>
      </c>
    </row>
    <row r="960" spans="2:58" x14ac:dyDescent="0.25">
      <c r="B960" s="71">
        <v>2025</v>
      </c>
      <c r="C960" s="71">
        <v>891780111</v>
      </c>
      <c r="D960" s="71" t="s">
        <v>63</v>
      </c>
      <c r="E960" s="102" t="s">
        <v>4293</v>
      </c>
      <c r="F960" s="72" t="s">
        <v>4292</v>
      </c>
      <c r="G960" s="72">
        <v>0</v>
      </c>
      <c r="H960" s="72" t="s">
        <v>71</v>
      </c>
      <c r="I960" s="72" t="s">
        <v>2884</v>
      </c>
      <c r="J960" s="104" t="s">
        <v>81</v>
      </c>
      <c r="K960" s="75" t="s">
        <v>3414</v>
      </c>
      <c r="L960" s="76">
        <v>9941400</v>
      </c>
      <c r="M960" s="72" t="s">
        <v>66</v>
      </c>
      <c r="N960" s="75" t="s">
        <v>4291</v>
      </c>
      <c r="O960" s="75">
        <v>84458258</v>
      </c>
      <c r="P960" s="75">
        <v>1707</v>
      </c>
      <c r="Q960" s="78">
        <v>45870</v>
      </c>
      <c r="R960" s="75">
        <v>7490134800</v>
      </c>
      <c r="S960" s="78">
        <v>45894</v>
      </c>
      <c r="T960" s="76">
        <v>9941400</v>
      </c>
      <c r="U960" s="76">
        <v>28679</v>
      </c>
      <c r="V960" s="72" t="s">
        <v>65</v>
      </c>
      <c r="W960" s="76">
        <v>1082939683</v>
      </c>
      <c r="X960" s="104" t="s">
        <v>2881</v>
      </c>
      <c r="Y960" s="78">
        <v>45894</v>
      </c>
      <c r="Z960" s="78">
        <v>45894</v>
      </c>
      <c r="AA960" s="78" t="s">
        <v>73</v>
      </c>
      <c r="AB960" s="78">
        <v>45991</v>
      </c>
      <c r="AC960" s="102">
        <f t="shared" si="84"/>
        <v>97</v>
      </c>
      <c r="AD960" s="72">
        <v>0</v>
      </c>
      <c r="AE960" s="76">
        <v>0</v>
      </c>
      <c r="AF960" s="72">
        <v>0</v>
      </c>
      <c r="AG960" s="79" t="s">
        <v>73</v>
      </c>
      <c r="AH960" s="102">
        <f t="shared" si="85"/>
        <v>0</v>
      </c>
      <c r="AI960" s="72">
        <v>0</v>
      </c>
      <c r="AJ960" s="76">
        <v>0</v>
      </c>
      <c r="AK960" s="72" t="s">
        <v>73</v>
      </c>
      <c r="AL960" s="80" t="s">
        <v>73</v>
      </c>
      <c r="AM960" s="72">
        <v>0</v>
      </c>
      <c r="AN960" s="80" t="s">
        <v>73</v>
      </c>
      <c r="AO960" s="80" t="s">
        <v>73</v>
      </c>
      <c r="AP960" s="80" t="s">
        <v>73</v>
      </c>
      <c r="AQ960" s="102">
        <f t="shared" si="86"/>
        <v>0</v>
      </c>
      <c r="AR960" s="102">
        <f t="shared" si="87"/>
        <v>9941400</v>
      </c>
      <c r="AS960" s="72" t="s">
        <v>319</v>
      </c>
      <c r="AT960" s="76">
        <v>0</v>
      </c>
      <c r="AU960" s="72" t="s">
        <v>319</v>
      </c>
      <c r="AV960" s="76">
        <v>0</v>
      </c>
      <c r="AW960" s="81" t="s">
        <v>73</v>
      </c>
      <c r="AX960" s="82">
        <v>0</v>
      </c>
      <c r="AY960" s="143">
        <f t="shared" si="88"/>
        <v>9941400</v>
      </c>
      <c r="AZ960" s="84">
        <f t="shared" si="89"/>
        <v>0</v>
      </c>
      <c r="BA960" s="85">
        <v>0</v>
      </c>
      <c r="BB960" s="81" t="s">
        <v>73</v>
      </c>
      <c r="BC960" s="72" t="s">
        <v>123</v>
      </c>
      <c r="BD960" s="289" t="s">
        <v>4290</v>
      </c>
      <c r="BE960" s="71" t="s">
        <v>65</v>
      </c>
      <c r="BF960" s="71" t="s">
        <v>65</v>
      </c>
    </row>
    <row r="961" spans="2:58" x14ac:dyDescent="0.25">
      <c r="B961" s="71">
        <v>2025</v>
      </c>
      <c r="C961" s="71">
        <v>891780111</v>
      </c>
      <c r="D961" s="71" t="s">
        <v>63</v>
      </c>
      <c r="E961" s="102" t="s">
        <v>4289</v>
      </c>
      <c r="F961" s="72" t="s">
        <v>4288</v>
      </c>
      <c r="G961" s="72">
        <v>0</v>
      </c>
      <c r="H961" s="72" t="s">
        <v>71</v>
      </c>
      <c r="I961" s="72" t="s">
        <v>2884</v>
      </c>
      <c r="J961" s="104" t="s">
        <v>81</v>
      </c>
      <c r="K961" s="75" t="s">
        <v>2895</v>
      </c>
      <c r="L961" s="76">
        <v>9941400</v>
      </c>
      <c r="M961" s="72" t="s">
        <v>66</v>
      </c>
      <c r="N961" s="75" t="s">
        <v>4287</v>
      </c>
      <c r="O961" s="75">
        <v>1007133032</v>
      </c>
      <c r="P961" s="75">
        <v>1707</v>
      </c>
      <c r="Q961" s="78">
        <v>45870</v>
      </c>
      <c r="R961" s="75">
        <v>7490134800</v>
      </c>
      <c r="S961" s="78">
        <v>45894</v>
      </c>
      <c r="T961" s="76">
        <v>9941400</v>
      </c>
      <c r="U961" s="76">
        <v>28688</v>
      </c>
      <c r="V961" s="72" t="s">
        <v>65</v>
      </c>
      <c r="W961" s="76">
        <v>1082939683</v>
      </c>
      <c r="X961" s="104" t="s">
        <v>2881</v>
      </c>
      <c r="Y961" s="78">
        <v>45894</v>
      </c>
      <c r="Z961" s="78">
        <v>45894</v>
      </c>
      <c r="AA961" s="78" t="s">
        <v>73</v>
      </c>
      <c r="AB961" s="78">
        <v>45991</v>
      </c>
      <c r="AC961" s="102">
        <f t="shared" si="84"/>
        <v>97</v>
      </c>
      <c r="AD961" s="72">
        <v>0</v>
      </c>
      <c r="AE961" s="76">
        <v>0</v>
      </c>
      <c r="AF961" s="72">
        <v>0</v>
      </c>
      <c r="AG961" s="79" t="s">
        <v>73</v>
      </c>
      <c r="AH961" s="102">
        <f t="shared" si="85"/>
        <v>0</v>
      </c>
      <c r="AI961" s="72">
        <v>0</v>
      </c>
      <c r="AJ961" s="76">
        <v>0</v>
      </c>
      <c r="AK961" s="72" t="s">
        <v>73</v>
      </c>
      <c r="AL961" s="80" t="s">
        <v>73</v>
      </c>
      <c r="AM961" s="72">
        <v>0</v>
      </c>
      <c r="AN961" s="80" t="s">
        <v>73</v>
      </c>
      <c r="AO961" s="80" t="s">
        <v>73</v>
      </c>
      <c r="AP961" s="80" t="s">
        <v>73</v>
      </c>
      <c r="AQ961" s="102">
        <f t="shared" si="86"/>
        <v>0</v>
      </c>
      <c r="AR961" s="102">
        <f t="shared" si="87"/>
        <v>9941400</v>
      </c>
      <c r="AS961" s="72" t="s">
        <v>319</v>
      </c>
      <c r="AT961" s="76">
        <v>0</v>
      </c>
      <c r="AU961" s="72" t="s">
        <v>319</v>
      </c>
      <c r="AV961" s="76">
        <v>0</v>
      </c>
      <c r="AW961" s="81" t="s">
        <v>73</v>
      </c>
      <c r="AX961" s="82">
        <v>0</v>
      </c>
      <c r="AY961" s="143">
        <f t="shared" si="88"/>
        <v>9941400</v>
      </c>
      <c r="AZ961" s="84">
        <f t="shared" si="89"/>
        <v>0</v>
      </c>
      <c r="BA961" s="85">
        <v>0</v>
      </c>
      <c r="BB961" s="81" t="s">
        <v>73</v>
      </c>
      <c r="BC961" s="72" t="s">
        <v>123</v>
      </c>
      <c r="BD961" s="289" t="s">
        <v>4286</v>
      </c>
      <c r="BE961" s="71" t="s">
        <v>65</v>
      </c>
      <c r="BF961" s="71" t="s">
        <v>65</v>
      </c>
    </row>
    <row r="962" spans="2:58" x14ac:dyDescent="0.25">
      <c r="B962" s="71">
        <v>2025</v>
      </c>
      <c r="C962" s="71">
        <v>891780111</v>
      </c>
      <c r="D962" s="71" t="s">
        <v>63</v>
      </c>
      <c r="E962" s="102" t="s">
        <v>4285</v>
      </c>
      <c r="F962" s="72" t="s">
        <v>4284</v>
      </c>
      <c r="G962" s="72">
        <v>0</v>
      </c>
      <c r="H962" s="72" t="s">
        <v>71</v>
      </c>
      <c r="I962" s="72" t="s">
        <v>2884</v>
      </c>
      <c r="J962" s="104" t="s">
        <v>81</v>
      </c>
      <c r="K962" s="75" t="s">
        <v>2895</v>
      </c>
      <c r="L962" s="76">
        <v>9941400</v>
      </c>
      <c r="M962" s="72" t="s">
        <v>66</v>
      </c>
      <c r="N962" s="75" t="s">
        <v>4283</v>
      </c>
      <c r="O962" s="75">
        <v>12631010</v>
      </c>
      <c r="P962" s="75">
        <v>1707</v>
      </c>
      <c r="Q962" s="78">
        <v>45870</v>
      </c>
      <c r="R962" s="75">
        <v>7490134800</v>
      </c>
      <c r="S962" s="78">
        <v>45894</v>
      </c>
      <c r="T962" s="76">
        <v>9941400</v>
      </c>
      <c r="U962" s="76">
        <v>28687</v>
      </c>
      <c r="V962" s="72" t="s">
        <v>65</v>
      </c>
      <c r="W962" s="76">
        <v>1082939683</v>
      </c>
      <c r="X962" s="104" t="s">
        <v>2881</v>
      </c>
      <c r="Y962" s="78">
        <v>45894</v>
      </c>
      <c r="Z962" s="78">
        <v>45894</v>
      </c>
      <c r="AA962" s="78" t="s">
        <v>73</v>
      </c>
      <c r="AB962" s="78">
        <v>45991</v>
      </c>
      <c r="AC962" s="102">
        <f t="shared" si="84"/>
        <v>97</v>
      </c>
      <c r="AD962" s="72">
        <v>0</v>
      </c>
      <c r="AE962" s="76">
        <v>0</v>
      </c>
      <c r="AF962" s="72">
        <v>0</v>
      </c>
      <c r="AG962" s="79" t="s">
        <v>73</v>
      </c>
      <c r="AH962" s="102">
        <f t="shared" si="85"/>
        <v>0</v>
      </c>
      <c r="AI962" s="72">
        <v>0</v>
      </c>
      <c r="AJ962" s="76">
        <v>0</v>
      </c>
      <c r="AK962" s="72" t="s">
        <v>73</v>
      </c>
      <c r="AL962" s="80" t="s">
        <v>73</v>
      </c>
      <c r="AM962" s="72">
        <v>0</v>
      </c>
      <c r="AN962" s="80" t="s">
        <v>73</v>
      </c>
      <c r="AO962" s="80" t="s">
        <v>73</v>
      </c>
      <c r="AP962" s="80" t="s">
        <v>73</v>
      </c>
      <c r="AQ962" s="102">
        <f t="shared" si="86"/>
        <v>0</v>
      </c>
      <c r="AR962" s="102">
        <f t="shared" si="87"/>
        <v>9941400</v>
      </c>
      <c r="AS962" s="72" t="s">
        <v>319</v>
      </c>
      <c r="AT962" s="76">
        <v>0</v>
      </c>
      <c r="AU962" s="72" t="s">
        <v>319</v>
      </c>
      <c r="AV962" s="76">
        <v>0</v>
      </c>
      <c r="AW962" s="81" t="s">
        <v>73</v>
      </c>
      <c r="AX962" s="82">
        <v>0</v>
      </c>
      <c r="AY962" s="143">
        <f t="shared" si="88"/>
        <v>9941400</v>
      </c>
      <c r="AZ962" s="84">
        <f t="shared" si="89"/>
        <v>0</v>
      </c>
      <c r="BA962" s="85">
        <v>0</v>
      </c>
      <c r="BB962" s="81" t="s">
        <v>73</v>
      </c>
      <c r="BC962" s="72" t="s">
        <v>123</v>
      </c>
      <c r="BD962" s="289" t="s">
        <v>4282</v>
      </c>
      <c r="BE962" s="71" t="s">
        <v>65</v>
      </c>
      <c r="BF962" s="71" t="s">
        <v>65</v>
      </c>
    </row>
    <row r="963" spans="2:58" x14ac:dyDescent="0.25">
      <c r="B963" s="71">
        <v>2025</v>
      </c>
      <c r="C963" s="71">
        <v>891780111</v>
      </c>
      <c r="D963" s="71" t="s">
        <v>63</v>
      </c>
      <c r="E963" s="102" t="s">
        <v>4281</v>
      </c>
      <c r="F963" s="72" t="s">
        <v>4280</v>
      </c>
      <c r="G963" s="72">
        <v>0</v>
      </c>
      <c r="H963" s="72" t="s">
        <v>71</v>
      </c>
      <c r="I963" s="72" t="s">
        <v>2884</v>
      </c>
      <c r="J963" s="104" t="s">
        <v>81</v>
      </c>
      <c r="K963" s="75" t="s">
        <v>3913</v>
      </c>
      <c r="L963" s="76">
        <v>9941400</v>
      </c>
      <c r="M963" s="72" t="s">
        <v>66</v>
      </c>
      <c r="N963" s="75" t="s">
        <v>4279</v>
      </c>
      <c r="O963" s="75">
        <v>1085229769</v>
      </c>
      <c r="P963" s="75">
        <v>1707</v>
      </c>
      <c r="Q963" s="78">
        <v>45870</v>
      </c>
      <c r="R963" s="75">
        <v>7490134800</v>
      </c>
      <c r="S963" s="78">
        <v>45894</v>
      </c>
      <c r="T963" s="76">
        <v>9941400</v>
      </c>
      <c r="U963" s="76">
        <v>28686</v>
      </c>
      <c r="V963" s="72" t="s">
        <v>65</v>
      </c>
      <c r="W963" s="76">
        <v>1082939683</v>
      </c>
      <c r="X963" s="104" t="s">
        <v>2881</v>
      </c>
      <c r="Y963" s="78">
        <v>45894</v>
      </c>
      <c r="Z963" s="78">
        <v>45894</v>
      </c>
      <c r="AA963" s="78" t="s">
        <v>73</v>
      </c>
      <c r="AB963" s="78">
        <v>45991</v>
      </c>
      <c r="AC963" s="102">
        <f t="shared" si="84"/>
        <v>97</v>
      </c>
      <c r="AD963" s="72">
        <v>0</v>
      </c>
      <c r="AE963" s="76">
        <v>0</v>
      </c>
      <c r="AF963" s="72">
        <v>0</v>
      </c>
      <c r="AG963" s="79" t="s">
        <v>73</v>
      </c>
      <c r="AH963" s="102">
        <f t="shared" si="85"/>
        <v>0</v>
      </c>
      <c r="AI963" s="72">
        <v>0</v>
      </c>
      <c r="AJ963" s="76">
        <v>0</v>
      </c>
      <c r="AK963" s="72" t="s">
        <v>73</v>
      </c>
      <c r="AL963" s="80" t="s">
        <v>73</v>
      </c>
      <c r="AM963" s="72">
        <v>0</v>
      </c>
      <c r="AN963" s="80" t="s">
        <v>73</v>
      </c>
      <c r="AO963" s="80" t="s">
        <v>73</v>
      </c>
      <c r="AP963" s="80" t="s">
        <v>73</v>
      </c>
      <c r="AQ963" s="102">
        <f t="shared" si="86"/>
        <v>0</v>
      </c>
      <c r="AR963" s="102">
        <f t="shared" si="87"/>
        <v>9941400</v>
      </c>
      <c r="AS963" s="72" t="s">
        <v>319</v>
      </c>
      <c r="AT963" s="76">
        <v>0</v>
      </c>
      <c r="AU963" s="72" t="s">
        <v>319</v>
      </c>
      <c r="AV963" s="76">
        <v>0</v>
      </c>
      <c r="AW963" s="81" t="s">
        <v>73</v>
      </c>
      <c r="AX963" s="82">
        <v>0</v>
      </c>
      <c r="AY963" s="143">
        <f t="shared" si="88"/>
        <v>9941400</v>
      </c>
      <c r="AZ963" s="84">
        <f t="shared" si="89"/>
        <v>0</v>
      </c>
      <c r="BA963" s="85">
        <v>0</v>
      </c>
      <c r="BB963" s="81" t="s">
        <v>73</v>
      </c>
      <c r="BC963" s="72" t="s">
        <v>123</v>
      </c>
      <c r="BD963" s="289" t="s">
        <v>4278</v>
      </c>
      <c r="BE963" s="71" t="s">
        <v>65</v>
      </c>
      <c r="BF963" s="71" t="s">
        <v>65</v>
      </c>
    </row>
    <row r="964" spans="2:58" x14ac:dyDescent="0.25">
      <c r="B964" s="71">
        <v>2025</v>
      </c>
      <c r="C964" s="71">
        <v>891780111</v>
      </c>
      <c r="D964" s="71" t="s">
        <v>63</v>
      </c>
      <c r="E964" s="102" t="s">
        <v>4277</v>
      </c>
      <c r="F964" s="72" t="s">
        <v>4276</v>
      </c>
      <c r="G964" s="72">
        <v>0</v>
      </c>
      <c r="H964" s="72" t="s">
        <v>71</v>
      </c>
      <c r="I964" s="72" t="s">
        <v>2884</v>
      </c>
      <c r="J964" s="104" t="s">
        <v>81</v>
      </c>
      <c r="K964" s="75" t="s">
        <v>4126</v>
      </c>
      <c r="L964" s="76">
        <v>9941400</v>
      </c>
      <c r="M964" s="72" t="s">
        <v>66</v>
      </c>
      <c r="N964" s="75" t="s">
        <v>4275</v>
      </c>
      <c r="O964" s="75">
        <v>1100011338</v>
      </c>
      <c r="P964" s="75">
        <v>1707</v>
      </c>
      <c r="Q964" s="78">
        <v>45870</v>
      </c>
      <c r="R964" s="75">
        <v>7490134800</v>
      </c>
      <c r="S964" s="78">
        <v>45894</v>
      </c>
      <c r="T964" s="76">
        <v>9941400</v>
      </c>
      <c r="U964" s="76">
        <v>28685</v>
      </c>
      <c r="V964" s="72" t="s">
        <v>65</v>
      </c>
      <c r="W964" s="76">
        <v>1082939683</v>
      </c>
      <c r="X964" s="104" t="s">
        <v>2881</v>
      </c>
      <c r="Y964" s="78">
        <v>45894</v>
      </c>
      <c r="Z964" s="78">
        <v>45894</v>
      </c>
      <c r="AA964" s="78" t="s">
        <v>73</v>
      </c>
      <c r="AB964" s="78">
        <v>45991</v>
      </c>
      <c r="AC964" s="102">
        <f t="shared" si="84"/>
        <v>97</v>
      </c>
      <c r="AD964" s="72">
        <v>0</v>
      </c>
      <c r="AE964" s="76">
        <v>0</v>
      </c>
      <c r="AF964" s="72">
        <v>0</v>
      </c>
      <c r="AG964" s="79" t="s">
        <v>73</v>
      </c>
      <c r="AH964" s="102">
        <f t="shared" si="85"/>
        <v>0</v>
      </c>
      <c r="AI964" s="72">
        <v>0</v>
      </c>
      <c r="AJ964" s="76">
        <v>0</v>
      </c>
      <c r="AK964" s="72" t="s">
        <v>73</v>
      </c>
      <c r="AL964" s="80" t="s">
        <v>73</v>
      </c>
      <c r="AM964" s="72">
        <v>0</v>
      </c>
      <c r="AN964" s="80" t="s">
        <v>73</v>
      </c>
      <c r="AO964" s="80" t="s">
        <v>73</v>
      </c>
      <c r="AP964" s="80" t="s">
        <v>73</v>
      </c>
      <c r="AQ964" s="102">
        <f t="shared" si="86"/>
        <v>0</v>
      </c>
      <c r="AR964" s="102">
        <f t="shared" si="87"/>
        <v>9941400</v>
      </c>
      <c r="AS964" s="72" t="s">
        <v>319</v>
      </c>
      <c r="AT964" s="76">
        <v>0</v>
      </c>
      <c r="AU964" s="72" t="s">
        <v>319</v>
      </c>
      <c r="AV964" s="76">
        <v>0</v>
      </c>
      <c r="AW964" s="81" t="s">
        <v>73</v>
      </c>
      <c r="AX964" s="82">
        <v>0</v>
      </c>
      <c r="AY964" s="143">
        <f t="shared" si="88"/>
        <v>9941400</v>
      </c>
      <c r="AZ964" s="84">
        <f t="shared" si="89"/>
        <v>0</v>
      </c>
      <c r="BA964" s="85">
        <v>0</v>
      </c>
      <c r="BB964" s="81" t="s">
        <v>73</v>
      </c>
      <c r="BC964" s="72" t="s">
        <v>123</v>
      </c>
      <c r="BD964" s="289" t="s">
        <v>4274</v>
      </c>
      <c r="BE964" s="71" t="s">
        <v>65</v>
      </c>
      <c r="BF964" s="71" t="s">
        <v>65</v>
      </c>
    </row>
    <row r="965" spans="2:58" x14ac:dyDescent="0.25">
      <c r="B965" s="71">
        <v>2025</v>
      </c>
      <c r="C965" s="71">
        <v>891780111</v>
      </c>
      <c r="D965" s="71" t="s">
        <v>63</v>
      </c>
      <c r="E965" s="102" t="s">
        <v>4273</v>
      </c>
      <c r="F965" s="72" t="s">
        <v>4272</v>
      </c>
      <c r="G965" s="72">
        <v>0</v>
      </c>
      <c r="H965" s="72" t="s">
        <v>71</v>
      </c>
      <c r="I965" s="72" t="s">
        <v>2884</v>
      </c>
      <c r="J965" s="104" t="s">
        <v>81</v>
      </c>
      <c r="K965" s="75" t="s">
        <v>3703</v>
      </c>
      <c r="L965" s="76">
        <v>9941400</v>
      </c>
      <c r="M965" s="72" t="s">
        <v>66</v>
      </c>
      <c r="N965" s="75" t="s">
        <v>4271</v>
      </c>
      <c r="O965" s="75">
        <v>5184917</v>
      </c>
      <c r="P965" s="75">
        <v>1707</v>
      </c>
      <c r="Q965" s="78">
        <v>45870</v>
      </c>
      <c r="R965" s="75">
        <v>7490134800</v>
      </c>
      <c r="S965" s="78">
        <v>45894</v>
      </c>
      <c r="T965" s="76">
        <v>9941400</v>
      </c>
      <c r="U965" s="76">
        <v>28684</v>
      </c>
      <c r="V965" s="72" t="s">
        <v>65</v>
      </c>
      <c r="W965" s="76">
        <v>1082939683</v>
      </c>
      <c r="X965" s="104" t="s">
        <v>2881</v>
      </c>
      <c r="Y965" s="78">
        <v>45894</v>
      </c>
      <c r="Z965" s="78">
        <v>45894</v>
      </c>
      <c r="AA965" s="78" t="s">
        <v>73</v>
      </c>
      <c r="AB965" s="78">
        <v>45991</v>
      </c>
      <c r="AC965" s="102">
        <f t="shared" si="84"/>
        <v>97</v>
      </c>
      <c r="AD965" s="72">
        <v>0</v>
      </c>
      <c r="AE965" s="76">
        <v>0</v>
      </c>
      <c r="AF965" s="72">
        <v>0</v>
      </c>
      <c r="AG965" s="79" t="s">
        <v>73</v>
      </c>
      <c r="AH965" s="102">
        <f t="shared" si="85"/>
        <v>0</v>
      </c>
      <c r="AI965" s="72">
        <v>0</v>
      </c>
      <c r="AJ965" s="76">
        <v>0</v>
      </c>
      <c r="AK965" s="72" t="s">
        <v>73</v>
      </c>
      <c r="AL965" s="80" t="s">
        <v>73</v>
      </c>
      <c r="AM965" s="72">
        <v>0</v>
      </c>
      <c r="AN965" s="80" t="s">
        <v>73</v>
      </c>
      <c r="AO965" s="80" t="s">
        <v>73</v>
      </c>
      <c r="AP965" s="80" t="s">
        <v>73</v>
      </c>
      <c r="AQ965" s="102">
        <f t="shared" si="86"/>
        <v>0</v>
      </c>
      <c r="AR965" s="102">
        <f t="shared" si="87"/>
        <v>9941400</v>
      </c>
      <c r="AS965" s="72" t="s">
        <v>319</v>
      </c>
      <c r="AT965" s="76">
        <v>0</v>
      </c>
      <c r="AU965" s="72" t="s">
        <v>319</v>
      </c>
      <c r="AV965" s="76">
        <v>0</v>
      </c>
      <c r="AW965" s="81" t="s">
        <v>73</v>
      </c>
      <c r="AX965" s="82">
        <v>0</v>
      </c>
      <c r="AY965" s="143">
        <f t="shared" si="88"/>
        <v>9941400</v>
      </c>
      <c r="AZ965" s="84">
        <f t="shared" si="89"/>
        <v>0</v>
      </c>
      <c r="BA965" s="85">
        <v>0</v>
      </c>
      <c r="BB965" s="81" t="s">
        <v>73</v>
      </c>
      <c r="BC965" s="72" t="s">
        <v>123</v>
      </c>
      <c r="BD965" s="289" t="s">
        <v>4270</v>
      </c>
      <c r="BE965" s="71" t="s">
        <v>65</v>
      </c>
      <c r="BF965" s="71" t="s">
        <v>65</v>
      </c>
    </row>
    <row r="966" spans="2:58" x14ac:dyDescent="0.25">
      <c r="B966" s="71">
        <v>2025</v>
      </c>
      <c r="C966" s="71">
        <v>891780111</v>
      </c>
      <c r="D966" s="71" t="s">
        <v>63</v>
      </c>
      <c r="E966" s="102" t="s">
        <v>4269</v>
      </c>
      <c r="F966" s="72" t="s">
        <v>4268</v>
      </c>
      <c r="G966" s="72">
        <v>0</v>
      </c>
      <c r="H966" s="72" t="s">
        <v>71</v>
      </c>
      <c r="I966" s="72" t="s">
        <v>2884</v>
      </c>
      <c r="J966" s="104" t="s">
        <v>81</v>
      </c>
      <c r="K966" s="75" t="s">
        <v>4126</v>
      </c>
      <c r="L966" s="76">
        <v>9941400</v>
      </c>
      <c r="M966" s="72" t="s">
        <v>66</v>
      </c>
      <c r="N966" s="75" t="s">
        <v>4267</v>
      </c>
      <c r="O966" s="75">
        <v>3729869</v>
      </c>
      <c r="P966" s="75">
        <v>1707</v>
      </c>
      <c r="Q966" s="78">
        <v>45870</v>
      </c>
      <c r="R966" s="75">
        <v>7490134800</v>
      </c>
      <c r="S966" s="78">
        <v>45894</v>
      </c>
      <c r="T966" s="76">
        <v>9941400</v>
      </c>
      <c r="U966" s="76">
        <v>28683</v>
      </c>
      <c r="V966" s="72" t="s">
        <v>65</v>
      </c>
      <c r="W966" s="76">
        <v>1082939683</v>
      </c>
      <c r="X966" s="104" t="s">
        <v>2881</v>
      </c>
      <c r="Y966" s="78">
        <v>45894</v>
      </c>
      <c r="Z966" s="78">
        <v>45894</v>
      </c>
      <c r="AA966" s="78" t="s">
        <v>73</v>
      </c>
      <c r="AB966" s="78">
        <v>45991</v>
      </c>
      <c r="AC966" s="102">
        <f t="shared" si="84"/>
        <v>97</v>
      </c>
      <c r="AD966" s="72">
        <v>0</v>
      </c>
      <c r="AE966" s="76">
        <v>0</v>
      </c>
      <c r="AF966" s="72">
        <v>0</v>
      </c>
      <c r="AG966" s="79" t="s">
        <v>73</v>
      </c>
      <c r="AH966" s="102">
        <f t="shared" si="85"/>
        <v>0</v>
      </c>
      <c r="AI966" s="72">
        <v>0</v>
      </c>
      <c r="AJ966" s="76">
        <v>0</v>
      </c>
      <c r="AK966" s="72" t="s">
        <v>73</v>
      </c>
      <c r="AL966" s="80" t="s">
        <v>73</v>
      </c>
      <c r="AM966" s="72">
        <v>0</v>
      </c>
      <c r="AN966" s="80" t="s">
        <v>73</v>
      </c>
      <c r="AO966" s="80" t="s">
        <v>73</v>
      </c>
      <c r="AP966" s="80" t="s">
        <v>73</v>
      </c>
      <c r="AQ966" s="102">
        <f t="shared" si="86"/>
        <v>0</v>
      </c>
      <c r="AR966" s="102">
        <f t="shared" si="87"/>
        <v>9941400</v>
      </c>
      <c r="AS966" s="72" t="s">
        <v>319</v>
      </c>
      <c r="AT966" s="76">
        <v>0</v>
      </c>
      <c r="AU966" s="72" t="s">
        <v>319</v>
      </c>
      <c r="AV966" s="76">
        <v>0</v>
      </c>
      <c r="AW966" s="81" t="s">
        <v>73</v>
      </c>
      <c r="AX966" s="82">
        <v>0</v>
      </c>
      <c r="AY966" s="143">
        <f t="shared" si="88"/>
        <v>9941400</v>
      </c>
      <c r="AZ966" s="84">
        <f t="shared" si="89"/>
        <v>0</v>
      </c>
      <c r="BA966" s="85">
        <v>0</v>
      </c>
      <c r="BB966" s="81" t="s">
        <v>73</v>
      </c>
      <c r="BC966" s="72" t="s">
        <v>123</v>
      </c>
      <c r="BD966" s="289" t="s">
        <v>4266</v>
      </c>
      <c r="BE966" s="71" t="s">
        <v>65</v>
      </c>
      <c r="BF966" s="71" t="s">
        <v>65</v>
      </c>
    </row>
    <row r="967" spans="2:58" x14ac:dyDescent="0.25">
      <c r="B967" s="71">
        <v>2025</v>
      </c>
      <c r="C967" s="71">
        <v>891780111</v>
      </c>
      <c r="D967" s="71" t="s">
        <v>63</v>
      </c>
      <c r="E967" s="102" t="s">
        <v>4265</v>
      </c>
      <c r="F967" s="72" t="s">
        <v>4264</v>
      </c>
      <c r="G967" s="72">
        <v>0</v>
      </c>
      <c r="H967" s="72" t="s">
        <v>71</v>
      </c>
      <c r="I967" s="72" t="s">
        <v>2884</v>
      </c>
      <c r="J967" s="104" t="s">
        <v>81</v>
      </c>
      <c r="K967" s="75" t="s">
        <v>3913</v>
      </c>
      <c r="L967" s="76">
        <v>9941400</v>
      </c>
      <c r="M967" s="72" t="s">
        <v>66</v>
      </c>
      <c r="N967" s="75" t="s">
        <v>4263</v>
      </c>
      <c r="O967" s="75">
        <v>1192812197</v>
      </c>
      <c r="P967" s="75">
        <v>1707</v>
      </c>
      <c r="Q967" s="78">
        <v>45870</v>
      </c>
      <c r="R967" s="75">
        <v>7490134800</v>
      </c>
      <c r="S967" s="78">
        <v>45894</v>
      </c>
      <c r="T967" s="76">
        <v>9941400</v>
      </c>
      <c r="U967" s="76">
        <v>28682</v>
      </c>
      <c r="V967" s="72" t="s">
        <v>65</v>
      </c>
      <c r="W967" s="76">
        <v>1082939683</v>
      </c>
      <c r="X967" s="104" t="s">
        <v>2881</v>
      </c>
      <c r="Y967" s="78">
        <v>45894</v>
      </c>
      <c r="Z967" s="78">
        <v>45894</v>
      </c>
      <c r="AA967" s="78" t="s">
        <v>73</v>
      </c>
      <c r="AB967" s="78">
        <v>45991</v>
      </c>
      <c r="AC967" s="102">
        <f t="shared" si="84"/>
        <v>97</v>
      </c>
      <c r="AD967" s="72">
        <v>0</v>
      </c>
      <c r="AE967" s="76">
        <v>0</v>
      </c>
      <c r="AF967" s="72">
        <v>0</v>
      </c>
      <c r="AG967" s="79" t="s">
        <v>73</v>
      </c>
      <c r="AH967" s="102">
        <f t="shared" si="85"/>
        <v>0</v>
      </c>
      <c r="AI967" s="72">
        <v>0</v>
      </c>
      <c r="AJ967" s="76">
        <v>0</v>
      </c>
      <c r="AK967" s="72" t="s">
        <v>73</v>
      </c>
      <c r="AL967" s="80" t="s">
        <v>73</v>
      </c>
      <c r="AM967" s="72">
        <v>0</v>
      </c>
      <c r="AN967" s="80" t="s">
        <v>73</v>
      </c>
      <c r="AO967" s="80" t="s">
        <v>73</v>
      </c>
      <c r="AP967" s="80" t="s">
        <v>73</v>
      </c>
      <c r="AQ967" s="102">
        <f t="shared" si="86"/>
        <v>0</v>
      </c>
      <c r="AR967" s="102">
        <f t="shared" si="87"/>
        <v>9941400</v>
      </c>
      <c r="AS967" s="72" t="s">
        <v>319</v>
      </c>
      <c r="AT967" s="76">
        <v>0</v>
      </c>
      <c r="AU967" s="72" t="s">
        <v>319</v>
      </c>
      <c r="AV967" s="76">
        <v>0</v>
      </c>
      <c r="AW967" s="81" t="s">
        <v>73</v>
      </c>
      <c r="AX967" s="82">
        <v>0</v>
      </c>
      <c r="AY967" s="143">
        <f t="shared" si="88"/>
        <v>9941400</v>
      </c>
      <c r="AZ967" s="84">
        <f t="shared" si="89"/>
        <v>0</v>
      </c>
      <c r="BA967" s="85">
        <v>0</v>
      </c>
      <c r="BB967" s="81" t="s">
        <v>73</v>
      </c>
      <c r="BC967" s="72" t="s">
        <v>123</v>
      </c>
      <c r="BD967" s="289" t="s">
        <v>4262</v>
      </c>
      <c r="BE967" s="71" t="s">
        <v>65</v>
      </c>
      <c r="BF967" s="71" t="s">
        <v>65</v>
      </c>
    </row>
    <row r="968" spans="2:58" x14ac:dyDescent="0.25">
      <c r="B968" s="71">
        <v>2025</v>
      </c>
      <c r="C968" s="71">
        <v>891780111</v>
      </c>
      <c r="D968" s="71" t="s">
        <v>63</v>
      </c>
      <c r="E968" s="102" t="s">
        <v>4261</v>
      </c>
      <c r="F968" s="72" t="s">
        <v>4260</v>
      </c>
      <c r="G968" s="72">
        <v>0</v>
      </c>
      <c r="H968" s="72" t="s">
        <v>71</v>
      </c>
      <c r="I968" s="72" t="s">
        <v>2884</v>
      </c>
      <c r="J968" s="104" t="s">
        <v>81</v>
      </c>
      <c r="K968" s="75" t="s">
        <v>4126</v>
      </c>
      <c r="L968" s="76">
        <v>9941400</v>
      </c>
      <c r="M968" s="72" t="s">
        <v>66</v>
      </c>
      <c r="N968" s="75" t="s">
        <v>4259</v>
      </c>
      <c r="O968" s="75">
        <v>91003047</v>
      </c>
      <c r="P968" s="75">
        <v>1707</v>
      </c>
      <c r="Q968" s="78">
        <v>45870</v>
      </c>
      <c r="R968" s="75">
        <v>7490134800</v>
      </c>
      <c r="S968" s="78">
        <v>45894</v>
      </c>
      <c r="T968" s="76">
        <v>9941400</v>
      </c>
      <c r="U968" s="76">
        <v>28681</v>
      </c>
      <c r="V968" s="72" t="s">
        <v>65</v>
      </c>
      <c r="W968" s="76">
        <v>1082939683</v>
      </c>
      <c r="X968" s="104" t="s">
        <v>2881</v>
      </c>
      <c r="Y968" s="78">
        <v>45894</v>
      </c>
      <c r="Z968" s="78">
        <v>45894</v>
      </c>
      <c r="AA968" s="78" t="s">
        <v>73</v>
      </c>
      <c r="AB968" s="78">
        <v>45991</v>
      </c>
      <c r="AC968" s="102">
        <f t="shared" ref="AC968:AC1031" si="90">+IF(AA968="1800-01-01",AB968-Z968,AB968-AA968)</f>
        <v>97</v>
      </c>
      <c r="AD968" s="72">
        <v>0</v>
      </c>
      <c r="AE968" s="76">
        <v>0</v>
      </c>
      <c r="AF968" s="72">
        <v>0</v>
      </c>
      <c r="AG968" s="79" t="s">
        <v>73</v>
      </c>
      <c r="AH968" s="102">
        <f t="shared" ref="AH968:AH1031" si="91">+IF(AG968="1800-01-01",0,AG968-AB968)</f>
        <v>0</v>
      </c>
      <c r="AI968" s="72">
        <v>0</v>
      </c>
      <c r="AJ968" s="76">
        <v>0</v>
      </c>
      <c r="AK968" s="72" t="s">
        <v>73</v>
      </c>
      <c r="AL968" s="80" t="s">
        <v>73</v>
      </c>
      <c r="AM968" s="72">
        <v>0</v>
      </c>
      <c r="AN968" s="80" t="s">
        <v>73</v>
      </c>
      <c r="AO968" s="80" t="s">
        <v>73</v>
      </c>
      <c r="AP968" s="80" t="s">
        <v>73</v>
      </c>
      <c r="AQ968" s="102">
        <f t="shared" ref="AQ968:AQ1031" si="92">+IF(AN968="1800-01-01",0,AO968-AN968)</f>
        <v>0</v>
      </c>
      <c r="AR968" s="102">
        <f t="shared" ref="AR968:AR1031" si="93">+L968+AE968-AJ968</f>
        <v>9941400</v>
      </c>
      <c r="AS968" s="72" t="s">
        <v>319</v>
      </c>
      <c r="AT968" s="76">
        <v>0</v>
      </c>
      <c r="AU968" s="72" t="s">
        <v>319</v>
      </c>
      <c r="AV968" s="76">
        <v>0</v>
      </c>
      <c r="AW968" s="81" t="s">
        <v>73</v>
      </c>
      <c r="AX968" s="82">
        <v>0</v>
      </c>
      <c r="AY968" s="143">
        <f t="shared" ref="AY968:AY1031" si="94">AR968-AX968</f>
        <v>9941400</v>
      </c>
      <c r="AZ968" s="84">
        <f t="shared" ref="AZ968:AZ1031" si="95">+IFERROR(AX968/AR968,"_")</f>
        <v>0</v>
      </c>
      <c r="BA968" s="85">
        <v>0</v>
      </c>
      <c r="BB968" s="81" t="s">
        <v>73</v>
      </c>
      <c r="BC968" s="72" t="s">
        <v>123</v>
      </c>
      <c r="BD968" s="289" t="s">
        <v>4258</v>
      </c>
      <c r="BE968" s="71" t="s">
        <v>65</v>
      </c>
      <c r="BF968" s="71" t="s">
        <v>65</v>
      </c>
    </row>
    <row r="969" spans="2:58" x14ac:dyDescent="0.25">
      <c r="B969" s="71">
        <v>2025</v>
      </c>
      <c r="C969" s="71">
        <v>891780111</v>
      </c>
      <c r="D969" s="71" t="s">
        <v>63</v>
      </c>
      <c r="E969" s="102" t="s">
        <v>4257</v>
      </c>
      <c r="F969" s="72" t="s">
        <v>4256</v>
      </c>
      <c r="G969" s="72">
        <v>0</v>
      </c>
      <c r="H969" s="72" t="s">
        <v>71</v>
      </c>
      <c r="I969" s="72" t="s">
        <v>2884</v>
      </c>
      <c r="J969" s="104" t="s">
        <v>3376</v>
      </c>
      <c r="K969" s="75" t="s">
        <v>4255</v>
      </c>
      <c r="L969" s="76">
        <v>135000000</v>
      </c>
      <c r="M969" s="72" t="s">
        <v>66</v>
      </c>
      <c r="N969" s="75" t="s">
        <v>555</v>
      </c>
      <c r="O969" s="75">
        <v>900845290</v>
      </c>
      <c r="P969" s="75">
        <v>1857</v>
      </c>
      <c r="Q969" s="78">
        <v>45890</v>
      </c>
      <c r="R969" s="75">
        <v>135000000</v>
      </c>
      <c r="S969" s="78">
        <v>45894</v>
      </c>
      <c r="T969" s="76">
        <v>135000000</v>
      </c>
      <c r="U969" s="76">
        <v>28675</v>
      </c>
      <c r="V969" s="72" t="s">
        <v>65</v>
      </c>
      <c r="W969" s="76">
        <v>1082939683</v>
      </c>
      <c r="X969" s="104" t="s">
        <v>2881</v>
      </c>
      <c r="Y969" s="78">
        <v>45894</v>
      </c>
      <c r="Z969" s="78">
        <v>45895</v>
      </c>
      <c r="AA969" s="78">
        <v>45895</v>
      </c>
      <c r="AB969" s="78">
        <v>46011</v>
      </c>
      <c r="AC969" s="102">
        <f t="shared" si="90"/>
        <v>116</v>
      </c>
      <c r="AD969" s="72">
        <v>0</v>
      </c>
      <c r="AE969" s="76">
        <v>0</v>
      </c>
      <c r="AF969" s="72">
        <v>0</v>
      </c>
      <c r="AG969" s="79" t="s">
        <v>73</v>
      </c>
      <c r="AH969" s="102">
        <f t="shared" si="91"/>
        <v>0</v>
      </c>
      <c r="AI969" s="72">
        <v>0</v>
      </c>
      <c r="AJ969" s="76">
        <v>0</v>
      </c>
      <c r="AK969" s="72" t="s">
        <v>73</v>
      </c>
      <c r="AL969" s="80" t="s">
        <v>73</v>
      </c>
      <c r="AM969" s="72">
        <v>0</v>
      </c>
      <c r="AN969" s="80" t="s">
        <v>73</v>
      </c>
      <c r="AO969" s="80" t="s">
        <v>73</v>
      </c>
      <c r="AP969" s="80" t="s">
        <v>73</v>
      </c>
      <c r="AQ969" s="102">
        <f t="shared" si="92"/>
        <v>0</v>
      </c>
      <c r="AR969" s="102">
        <f t="shared" si="93"/>
        <v>135000000</v>
      </c>
      <c r="AS969" s="72" t="s">
        <v>319</v>
      </c>
      <c r="AT969" s="76">
        <v>0</v>
      </c>
      <c r="AU969" s="72" t="s">
        <v>65</v>
      </c>
      <c r="AV969" s="76">
        <v>67500000</v>
      </c>
      <c r="AW969" s="80">
        <v>45901</v>
      </c>
      <c r="AX969" s="76">
        <v>67500000</v>
      </c>
      <c r="AY969" s="143">
        <f t="shared" si="94"/>
        <v>67500000</v>
      </c>
      <c r="AZ969" s="84">
        <f t="shared" si="95"/>
        <v>0.5</v>
      </c>
      <c r="BA969" s="85">
        <v>0.5</v>
      </c>
      <c r="BB969" s="81" t="s">
        <v>73</v>
      </c>
      <c r="BC969" s="72" t="s">
        <v>123</v>
      </c>
      <c r="BD969" s="289" t="s">
        <v>4254</v>
      </c>
      <c r="BE969" s="71" t="s">
        <v>65</v>
      </c>
      <c r="BF969" s="71" t="s">
        <v>65</v>
      </c>
    </row>
    <row r="970" spans="2:58" x14ac:dyDescent="0.25">
      <c r="B970" s="71">
        <v>2025</v>
      </c>
      <c r="C970" s="71">
        <v>891780111</v>
      </c>
      <c r="D970" s="71" t="s">
        <v>63</v>
      </c>
      <c r="E970" s="102" t="s">
        <v>4253</v>
      </c>
      <c r="F970" s="72" t="s">
        <v>4252</v>
      </c>
      <c r="G970" s="72">
        <v>0</v>
      </c>
      <c r="H970" s="72" t="s">
        <v>71</v>
      </c>
      <c r="I970" s="72" t="s">
        <v>2884</v>
      </c>
      <c r="J970" s="104" t="s">
        <v>81</v>
      </c>
      <c r="K970" s="75" t="s">
        <v>4251</v>
      </c>
      <c r="L970" s="76">
        <v>302432876</v>
      </c>
      <c r="M970" s="72" t="s">
        <v>66</v>
      </c>
      <c r="N970" s="75" t="s">
        <v>555</v>
      </c>
      <c r="O970" s="75">
        <v>900845290</v>
      </c>
      <c r="P970" s="75">
        <v>1831</v>
      </c>
      <c r="Q970" s="78">
        <v>45884</v>
      </c>
      <c r="R970" s="76">
        <v>302432876</v>
      </c>
      <c r="S970" s="78">
        <v>45895</v>
      </c>
      <c r="T970" s="76">
        <v>302432876</v>
      </c>
      <c r="U970" s="76">
        <v>28988</v>
      </c>
      <c r="V970" s="72" t="s">
        <v>65</v>
      </c>
      <c r="W970" s="76">
        <v>16078654</v>
      </c>
      <c r="X970" s="104" t="s">
        <v>365</v>
      </c>
      <c r="Y970" s="78">
        <v>45895</v>
      </c>
      <c r="Z970" s="78">
        <v>45895</v>
      </c>
      <c r="AA970" s="78">
        <v>45895</v>
      </c>
      <c r="AB970" s="78">
        <v>46014</v>
      </c>
      <c r="AC970" s="102">
        <f t="shared" si="90"/>
        <v>119</v>
      </c>
      <c r="AD970" s="72">
        <v>0</v>
      </c>
      <c r="AE970" s="76">
        <v>0</v>
      </c>
      <c r="AF970" s="72">
        <v>0</v>
      </c>
      <c r="AG970" s="79" t="s">
        <v>73</v>
      </c>
      <c r="AH970" s="102">
        <f t="shared" si="91"/>
        <v>0</v>
      </c>
      <c r="AI970" s="72">
        <v>0</v>
      </c>
      <c r="AJ970" s="76">
        <v>0</v>
      </c>
      <c r="AK970" s="72" t="s">
        <v>73</v>
      </c>
      <c r="AL970" s="80" t="s">
        <v>73</v>
      </c>
      <c r="AM970" s="72">
        <v>0</v>
      </c>
      <c r="AN970" s="80" t="s">
        <v>73</v>
      </c>
      <c r="AO970" s="80" t="s">
        <v>73</v>
      </c>
      <c r="AP970" s="80" t="s">
        <v>73</v>
      </c>
      <c r="AQ970" s="102">
        <f t="shared" si="92"/>
        <v>0</v>
      </c>
      <c r="AR970" s="102">
        <f t="shared" si="93"/>
        <v>302432876</v>
      </c>
      <c r="AS970" s="72" t="s">
        <v>319</v>
      </c>
      <c r="AT970" s="76">
        <v>0</v>
      </c>
      <c r="AU970" s="72" t="s">
        <v>65</v>
      </c>
      <c r="AV970" s="76">
        <v>151216438</v>
      </c>
      <c r="AW970" s="80">
        <v>45901</v>
      </c>
      <c r="AX970" s="76">
        <v>151216438</v>
      </c>
      <c r="AY970" s="143">
        <f t="shared" si="94"/>
        <v>151216438</v>
      </c>
      <c r="AZ970" s="84">
        <f t="shared" si="95"/>
        <v>0.5</v>
      </c>
      <c r="BA970" s="85">
        <v>0.5</v>
      </c>
      <c r="BB970" s="81" t="s">
        <v>73</v>
      </c>
      <c r="BC970" s="72" t="s">
        <v>123</v>
      </c>
      <c r="BD970" s="289" t="s">
        <v>4250</v>
      </c>
      <c r="BE970" s="71" t="s">
        <v>65</v>
      </c>
      <c r="BF970" s="71" t="s">
        <v>65</v>
      </c>
    </row>
    <row r="971" spans="2:58" x14ac:dyDescent="0.25">
      <c r="B971" s="71">
        <v>2025</v>
      </c>
      <c r="C971" s="71">
        <v>891780111</v>
      </c>
      <c r="D971" s="71" t="s">
        <v>63</v>
      </c>
      <c r="E971" s="102" t="s">
        <v>4249</v>
      </c>
      <c r="F971" s="72" t="s">
        <v>4248</v>
      </c>
      <c r="G971" s="72">
        <v>0</v>
      </c>
      <c r="H971" s="72" t="s">
        <v>71</v>
      </c>
      <c r="I971" s="72" t="s">
        <v>2884</v>
      </c>
      <c r="J971" s="104" t="s">
        <v>81</v>
      </c>
      <c r="K971" s="75" t="s">
        <v>3414</v>
      </c>
      <c r="L971" s="76">
        <v>9941400</v>
      </c>
      <c r="M971" s="72" t="s">
        <v>66</v>
      </c>
      <c r="N971" s="75" t="s">
        <v>4247</v>
      </c>
      <c r="O971" s="75">
        <v>1128107114</v>
      </c>
      <c r="P971" s="75">
        <v>1707</v>
      </c>
      <c r="Q971" s="78">
        <v>45870</v>
      </c>
      <c r="R971" s="75">
        <v>7490134800</v>
      </c>
      <c r="S971" s="78">
        <v>45895</v>
      </c>
      <c r="T971" s="76">
        <v>9941400</v>
      </c>
      <c r="U971" s="76">
        <v>30071</v>
      </c>
      <c r="V971" s="72" t="s">
        <v>65</v>
      </c>
      <c r="W971" s="76">
        <v>1082939683</v>
      </c>
      <c r="X971" s="104" t="s">
        <v>2881</v>
      </c>
      <c r="Y971" s="78">
        <v>45895</v>
      </c>
      <c r="Z971" s="78">
        <v>45895</v>
      </c>
      <c r="AA971" s="78" t="s">
        <v>73</v>
      </c>
      <c r="AB971" s="78">
        <v>45991</v>
      </c>
      <c r="AC971" s="102">
        <f t="shared" si="90"/>
        <v>96</v>
      </c>
      <c r="AD971" s="72">
        <v>0</v>
      </c>
      <c r="AE971" s="76">
        <v>0</v>
      </c>
      <c r="AF971" s="72">
        <v>0</v>
      </c>
      <c r="AG971" s="79" t="s">
        <v>73</v>
      </c>
      <c r="AH971" s="102">
        <f t="shared" si="91"/>
        <v>0</v>
      </c>
      <c r="AI971" s="72">
        <v>0</v>
      </c>
      <c r="AJ971" s="76">
        <v>0</v>
      </c>
      <c r="AK971" s="72" t="s">
        <v>73</v>
      </c>
      <c r="AL971" s="80" t="s">
        <v>73</v>
      </c>
      <c r="AM971" s="72">
        <v>0</v>
      </c>
      <c r="AN971" s="80" t="s">
        <v>73</v>
      </c>
      <c r="AO971" s="80" t="s">
        <v>73</v>
      </c>
      <c r="AP971" s="80" t="s">
        <v>73</v>
      </c>
      <c r="AQ971" s="102">
        <f t="shared" si="92"/>
        <v>0</v>
      </c>
      <c r="AR971" s="102">
        <f t="shared" si="93"/>
        <v>9941400</v>
      </c>
      <c r="AS971" s="72" t="s">
        <v>319</v>
      </c>
      <c r="AT971" s="76">
        <v>0</v>
      </c>
      <c r="AU971" s="72" t="s">
        <v>319</v>
      </c>
      <c r="AV971" s="76">
        <v>0</v>
      </c>
      <c r="AW971" s="81" t="s">
        <v>73</v>
      </c>
      <c r="AX971" s="82">
        <v>0</v>
      </c>
      <c r="AY971" s="143">
        <f t="shared" si="94"/>
        <v>9941400</v>
      </c>
      <c r="AZ971" s="84">
        <f t="shared" si="95"/>
        <v>0</v>
      </c>
      <c r="BA971" s="85">
        <v>0</v>
      </c>
      <c r="BB971" s="81" t="s">
        <v>73</v>
      </c>
      <c r="BC971" s="72" t="s">
        <v>123</v>
      </c>
      <c r="BD971" s="289" t="s">
        <v>4246</v>
      </c>
      <c r="BE971" s="71" t="s">
        <v>65</v>
      </c>
      <c r="BF971" s="71" t="s">
        <v>65</v>
      </c>
    </row>
    <row r="972" spans="2:58" x14ac:dyDescent="0.25">
      <c r="B972" s="71">
        <v>2025</v>
      </c>
      <c r="C972" s="71">
        <v>891780111</v>
      </c>
      <c r="D972" s="71" t="s">
        <v>63</v>
      </c>
      <c r="E972" s="102" t="s">
        <v>4245</v>
      </c>
      <c r="F972" s="72" t="s">
        <v>4244</v>
      </c>
      <c r="G972" s="72">
        <v>0</v>
      </c>
      <c r="H972" s="72" t="s">
        <v>71</v>
      </c>
      <c r="I972" s="72" t="s">
        <v>2884</v>
      </c>
      <c r="J972" s="104" t="s">
        <v>81</v>
      </c>
      <c r="K972" s="75" t="s">
        <v>3703</v>
      </c>
      <c r="L972" s="76">
        <v>9941400</v>
      </c>
      <c r="M972" s="72" t="s">
        <v>66</v>
      </c>
      <c r="N972" s="75" t="s">
        <v>4243</v>
      </c>
      <c r="O972" s="75">
        <v>1083434250</v>
      </c>
      <c r="P972" s="75">
        <v>1707</v>
      </c>
      <c r="Q972" s="78">
        <v>45870</v>
      </c>
      <c r="R972" s="75">
        <v>7490134800</v>
      </c>
      <c r="S972" s="78">
        <v>45895</v>
      </c>
      <c r="T972" s="76">
        <v>9941400</v>
      </c>
      <c r="U972" s="76">
        <v>30079</v>
      </c>
      <c r="V972" s="72" t="s">
        <v>65</v>
      </c>
      <c r="W972" s="76">
        <v>1082939683</v>
      </c>
      <c r="X972" s="104" t="s">
        <v>2881</v>
      </c>
      <c r="Y972" s="78">
        <v>45895</v>
      </c>
      <c r="Z972" s="78">
        <v>45895</v>
      </c>
      <c r="AA972" s="78" t="s">
        <v>73</v>
      </c>
      <c r="AB972" s="78">
        <v>45991</v>
      </c>
      <c r="AC972" s="102">
        <f t="shared" si="90"/>
        <v>96</v>
      </c>
      <c r="AD972" s="72">
        <v>0</v>
      </c>
      <c r="AE972" s="76">
        <v>0</v>
      </c>
      <c r="AF972" s="72">
        <v>0</v>
      </c>
      <c r="AG972" s="79" t="s">
        <v>73</v>
      </c>
      <c r="AH972" s="102">
        <f t="shared" si="91"/>
        <v>0</v>
      </c>
      <c r="AI972" s="72">
        <v>0</v>
      </c>
      <c r="AJ972" s="76">
        <v>0</v>
      </c>
      <c r="AK972" s="72" t="s">
        <v>73</v>
      </c>
      <c r="AL972" s="80" t="s">
        <v>73</v>
      </c>
      <c r="AM972" s="72">
        <v>0</v>
      </c>
      <c r="AN972" s="80" t="s">
        <v>73</v>
      </c>
      <c r="AO972" s="80" t="s">
        <v>73</v>
      </c>
      <c r="AP972" s="80" t="s">
        <v>73</v>
      </c>
      <c r="AQ972" s="102">
        <f t="shared" si="92"/>
        <v>0</v>
      </c>
      <c r="AR972" s="102">
        <f t="shared" si="93"/>
        <v>9941400</v>
      </c>
      <c r="AS972" s="72" t="s">
        <v>319</v>
      </c>
      <c r="AT972" s="76">
        <v>0</v>
      </c>
      <c r="AU972" s="72" t="s">
        <v>319</v>
      </c>
      <c r="AV972" s="76">
        <v>0</v>
      </c>
      <c r="AW972" s="81" t="s">
        <v>73</v>
      </c>
      <c r="AX972" s="82">
        <v>0</v>
      </c>
      <c r="AY972" s="143">
        <f t="shared" si="94"/>
        <v>9941400</v>
      </c>
      <c r="AZ972" s="84">
        <f t="shared" si="95"/>
        <v>0</v>
      </c>
      <c r="BA972" s="85">
        <v>0</v>
      </c>
      <c r="BB972" s="81" t="s">
        <v>73</v>
      </c>
      <c r="BC972" s="72" t="s">
        <v>123</v>
      </c>
      <c r="BD972" s="289" t="s">
        <v>4242</v>
      </c>
      <c r="BE972" s="71" t="s">
        <v>65</v>
      </c>
      <c r="BF972" s="71" t="s">
        <v>65</v>
      </c>
    </row>
    <row r="973" spans="2:58" x14ac:dyDescent="0.25">
      <c r="B973" s="71">
        <v>2025</v>
      </c>
      <c r="C973" s="71">
        <v>891780111</v>
      </c>
      <c r="D973" s="71" t="s">
        <v>63</v>
      </c>
      <c r="E973" s="102" t="s">
        <v>4241</v>
      </c>
      <c r="F973" s="72" t="s">
        <v>4240</v>
      </c>
      <c r="G973" s="72">
        <v>0</v>
      </c>
      <c r="H973" s="72" t="s">
        <v>71</v>
      </c>
      <c r="I973" s="72" t="s">
        <v>2884</v>
      </c>
      <c r="J973" s="104" t="s">
        <v>81</v>
      </c>
      <c r="K973" s="75" t="s">
        <v>4239</v>
      </c>
      <c r="L973" s="76">
        <v>9941400</v>
      </c>
      <c r="M973" s="72" t="s">
        <v>66</v>
      </c>
      <c r="N973" s="75" t="s">
        <v>4238</v>
      </c>
      <c r="O973" s="75">
        <v>1051660178</v>
      </c>
      <c r="P973" s="75">
        <v>1707</v>
      </c>
      <c r="Q973" s="78">
        <v>45870</v>
      </c>
      <c r="R973" s="75">
        <v>7490134800</v>
      </c>
      <c r="S973" s="78">
        <v>45895</v>
      </c>
      <c r="T973" s="76">
        <v>9941400</v>
      </c>
      <c r="U973" s="76">
        <v>30078</v>
      </c>
      <c r="V973" s="72" t="s">
        <v>65</v>
      </c>
      <c r="W973" s="76">
        <v>1082939683</v>
      </c>
      <c r="X973" s="104" t="s">
        <v>2881</v>
      </c>
      <c r="Y973" s="78">
        <v>45895</v>
      </c>
      <c r="Z973" s="78">
        <v>45895</v>
      </c>
      <c r="AA973" s="78" t="s">
        <v>73</v>
      </c>
      <c r="AB973" s="78">
        <v>45991</v>
      </c>
      <c r="AC973" s="102">
        <f t="shared" si="90"/>
        <v>96</v>
      </c>
      <c r="AD973" s="72">
        <v>0</v>
      </c>
      <c r="AE973" s="76">
        <v>0</v>
      </c>
      <c r="AF973" s="72">
        <v>0</v>
      </c>
      <c r="AG973" s="79" t="s">
        <v>73</v>
      </c>
      <c r="AH973" s="102">
        <f t="shared" si="91"/>
        <v>0</v>
      </c>
      <c r="AI973" s="72">
        <v>0</v>
      </c>
      <c r="AJ973" s="76">
        <v>0</v>
      </c>
      <c r="AK973" s="72" t="s">
        <v>73</v>
      </c>
      <c r="AL973" s="80" t="s">
        <v>73</v>
      </c>
      <c r="AM973" s="72">
        <v>0</v>
      </c>
      <c r="AN973" s="80" t="s">
        <v>73</v>
      </c>
      <c r="AO973" s="80" t="s">
        <v>73</v>
      </c>
      <c r="AP973" s="80" t="s">
        <v>73</v>
      </c>
      <c r="AQ973" s="102">
        <f t="shared" si="92"/>
        <v>0</v>
      </c>
      <c r="AR973" s="102">
        <f t="shared" si="93"/>
        <v>9941400</v>
      </c>
      <c r="AS973" s="72" t="s">
        <v>319</v>
      </c>
      <c r="AT973" s="76">
        <v>0</v>
      </c>
      <c r="AU973" s="72" t="s">
        <v>319</v>
      </c>
      <c r="AV973" s="76">
        <v>0</v>
      </c>
      <c r="AW973" s="81" t="s">
        <v>73</v>
      </c>
      <c r="AX973" s="82">
        <v>0</v>
      </c>
      <c r="AY973" s="143">
        <f t="shared" si="94"/>
        <v>9941400</v>
      </c>
      <c r="AZ973" s="84">
        <f t="shared" si="95"/>
        <v>0</v>
      </c>
      <c r="BA973" s="85">
        <v>0</v>
      </c>
      <c r="BB973" s="81" t="s">
        <v>73</v>
      </c>
      <c r="BC973" s="72" t="s">
        <v>123</v>
      </c>
      <c r="BD973" s="289" t="s">
        <v>4237</v>
      </c>
      <c r="BE973" s="71" t="s">
        <v>65</v>
      </c>
      <c r="BF973" s="71" t="s">
        <v>65</v>
      </c>
    </row>
    <row r="974" spans="2:58" x14ac:dyDescent="0.25">
      <c r="B974" s="71">
        <v>2025</v>
      </c>
      <c r="C974" s="71">
        <v>891780111</v>
      </c>
      <c r="D974" s="71" t="s">
        <v>63</v>
      </c>
      <c r="E974" s="102" t="s">
        <v>4236</v>
      </c>
      <c r="F974" s="72" t="s">
        <v>4235</v>
      </c>
      <c r="G974" s="72">
        <v>0</v>
      </c>
      <c r="H974" s="72" t="s">
        <v>71</v>
      </c>
      <c r="I974" s="72" t="s">
        <v>2884</v>
      </c>
      <c r="J974" s="104" t="s">
        <v>81</v>
      </c>
      <c r="K974" s="75" t="s">
        <v>3703</v>
      </c>
      <c r="L974" s="76">
        <v>9941400</v>
      </c>
      <c r="M974" s="72" t="s">
        <v>66</v>
      </c>
      <c r="N974" s="75" t="s">
        <v>4234</v>
      </c>
      <c r="O974" s="75">
        <v>1046875028</v>
      </c>
      <c r="P974" s="75">
        <v>1707</v>
      </c>
      <c r="Q974" s="78">
        <v>45870</v>
      </c>
      <c r="R974" s="75">
        <v>7490134800</v>
      </c>
      <c r="S974" s="78">
        <v>45895</v>
      </c>
      <c r="T974" s="76">
        <v>9941400</v>
      </c>
      <c r="U974" s="76">
        <v>30077</v>
      </c>
      <c r="V974" s="72" t="s">
        <v>65</v>
      </c>
      <c r="W974" s="76">
        <v>1082939683</v>
      </c>
      <c r="X974" s="104" t="s">
        <v>2881</v>
      </c>
      <c r="Y974" s="78">
        <v>45895</v>
      </c>
      <c r="Z974" s="78">
        <v>45895</v>
      </c>
      <c r="AA974" s="78" t="s">
        <v>73</v>
      </c>
      <c r="AB974" s="78">
        <v>45991</v>
      </c>
      <c r="AC974" s="102">
        <f t="shared" si="90"/>
        <v>96</v>
      </c>
      <c r="AD974" s="72">
        <v>0</v>
      </c>
      <c r="AE974" s="76">
        <v>0</v>
      </c>
      <c r="AF974" s="72">
        <v>0</v>
      </c>
      <c r="AG974" s="79" t="s">
        <v>73</v>
      </c>
      <c r="AH974" s="102">
        <f t="shared" si="91"/>
        <v>0</v>
      </c>
      <c r="AI974" s="72">
        <v>0</v>
      </c>
      <c r="AJ974" s="76">
        <v>0</v>
      </c>
      <c r="AK974" s="72" t="s">
        <v>73</v>
      </c>
      <c r="AL974" s="80" t="s">
        <v>73</v>
      </c>
      <c r="AM974" s="72">
        <v>0</v>
      </c>
      <c r="AN974" s="80" t="s">
        <v>73</v>
      </c>
      <c r="AO974" s="80" t="s">
        <v>73</v>
      </c>
      <c r="AP974" s="80" t="s">
        <v>73</v>
      </c>
      <c r="AQ974" s="102">
        <f t="shared" si="92"/>
        <v>0</v>
      </c>
      <c r="AR974" s="102">
        <f t="shared" si="93"/>
        <v>9941400</v>
      </c>
      <c r="AS974" s="72" t="s">
        <v>319</v>
      </c>
      <c r="AT974" s="76">
        <v>0</v>
      </c>
      <c r="AU974" s="72" t="s">
        <v>319</v>
      </c>
      <c r="AV974" s="76">
        <v>0</v>
      </c>
      <c r="AW974" s="81" t="s">
        <v>73</v>
      </c>
      <c r="AX974" s="82">
        <v>0</v>
      </c>
      <c r="AY974" s="143">
        <f t="shared" si="94"/>
        <v>9941400</v>
      </c>
      <c r="AZ974" s="84">
        <f t="shared" si="95"/>
        <v>0</v>
      </c>
      <c r="BA974" s="85">
        <v>0</v>
      </c>
      <c r="BB974" s="81" t="s">
        <v>73</v>
      </c>
      <c r="BC974" s="72" t="s">
        <v>123</v>
      </c>
      <c r="BD974" s="289" t="s">
        <v>4233</v>
      </c>
      <c r="BE974" s="71" t="s">
        <v>65</v>
      </c>
      <c r="BF974" s="71" t="s">
        <v>65</v>
      </c>
    </row>
    <row r="975" spans="2:58" x14ac:dyDescent="0.25">
      <c r="B975" s="71">
        <v>2025</v>
      </c>
      <c r="C975" s="71">
        <v>891780111</v>
      </c>
      <c r="D975" s="71" t="s">
        <v>63</v>
      </c>
      <c r="E975" s="102" t="s">
        <v>4232</v>
      </c>
      <c r="F975" s="72" t="s">
        <v>4231</v>
      </c>
      <c r="G975" s="72">
        <v>0</v>
      </c>
      <c r="H975" s="72" t="s">
        <v>71</v>
      </c>
      <c r="I975" s="72" t="s">
        <v>2884</v>
      </c>
      <c r="J975" s="104" t="s">
        <v>81</v>
      </c>
      <c r="K975" s="75" t="s">
        <v>3703</v>
      </c>
      <c r="L975" s="76">
        <v>9941400</v>
      </c>
      <c r="M975" s="72" t="s">
        <v>66</v>
      </c>
      <c r="N975" s="75" t="s">
        <v>4230</v>
      </c>
      <c r="O975" s="75">
        <v>1002371543</v>
      </c>
      <c r="P975" s="75">
        <v>1707</v>
      </c>
      <c r="Q975" s="78">
        <v>45870</v>
      </c>
      <c r="R975" s="75">
        <v>7490134800</v>
      </c>
      <c r="S975" s="78">
        <v>45895</v>
      </c>
      <c r="T975" s="76">
        <v>9941400</v>
      </c>
      <c r="U975" s="76">
        <v>30076</v>
      </c>
      <c r="V975" s="72" t="s">
        <v>65</v>
      </c>
      <c r="W975" s="76">
        <v>1082939683</v>
      </c>
      <c r="X975" s="104" t="s">
        <v>2881</v>
      </c>
      <c r="Y975" s="78">
        <v>45895</v>
      </c>
      <c r="Z975" s="78">
        <v>45895</v>
      </c>
      <c r="AA975" s="78" t="s">
        <v>73</v>
      </c>
      <c r="AB975" s="78">
        <v>45991</v>
      </c>
      <c r="AC975" s="102">
        <f t="shared" si="90"/>
        <v>96</v>
      </c>
      <c r="AD975" s="72">
        <v>0</v>
      </c>
      <c r="AE975" s="76">
        <v>0</v>
      </c>
      <c r="AF975" s="72">
        <v>0</v>
      </c>
      <c r="AG975" s="79" t="s">
        <v>73</v>
      </c>
      <c r="AH975" s="102">
        <f t="shared" si="91"/>
        <v>0</v>
      </c>
      <c r="AI975" s="72">
        <v>0</v>
      </c>
      <c r="AJ975" s="76">
        <v>0</v>
      </c>
      <c r="AK975" s="72" t="s">
        <v>73</v>
      </c>
      <c r="AL975" s="80" t="s">
        <v>73</v>
      </c>
      <c r="AM975" s="72">
        <v>0</v>
      </c>
      <c r="AN975" s="80" t="s">
        <v>73</v>
      </c>
      <c r="AO975" s="80" t="s">
        <v>73</v>
      </c>
      <c r="AP975" s="80" t="s">
        <v>73</v>
      </c>
      <c r="AQ975" s="102">
        <f t="shared" si="92"/>
        <v>0</v>
      </c>
      <c r="AR975" s="102">
        <f t="shared" si="93"/>
        <v>9941400</v>
      </c>
      <c r="AS975" s="72" t="s">
        <v>319</v>
      </c>
      <c r="AT975" s="76">
        <v>0</v>
      </c>
      <c r="AU975" s="72" t="s">
        <v>319</v>
      </c>
      <c r="AV975" s="76">
        <v>0</v>
      </c>
      <c r="AW975" s="81" t="s">
        <v>73</v>
      </c>
      <c r="AX975" s="82">
        <v>0</v>
      </c>
      <c r="AY975" s="143">
        <f t="shared" si="94"/>
        <v>9941400</v>
      </c>
      <c r="AZ975" s="84">
        <f t="shared" si="95"/>
        <v>0</v>
      </c>
      <c r="BA975" s="85">
        <v>0</v>
      </c>
      <c r="BB975" s="81" t="s">
        <v>73</v>
      </c>
      <c r="BC975" s="72" t="s">
        <v>123</v>
      </c>
      <c r="BD975" s="289" t="s">
        <v>4229</v>
      </c>
      <c r="BE975" s="71" t="s">
        <v>65</v>
      </c>
      <c r="BF975" s="71" t="s">
        <v>65</v>
      </c>
    </row>
    <row r="976" spans="2:58" x14ac:dyDescent="0.25">
      <c r="B976" s="71">
        <v>2025</v>
      </c>
      <c r="C976" s="71">
        <v>891780111</v>
      </c>
      <c r="D976" s="71" t="s">
        <v>63</v>
      </c>
      <c r="E976" s="102" t="s">
        <v>4228</v>
      </c>
      <c r="F976" s="72" t="s">
        <v>4227</v>
      </c>
      <c r="G976" s="72">
        <v>0</v>
      </c>
      <c r="H976" s="72" t="s">
        <v>71</v>
      </c>
      <c r="I976" s="72" t="s">
        <v>2884</v>
      </c>
      <c r="J976" s="104" t="s">
        <v>81</v>
      </c>
      <c r="K976" s="75" t="s">
        <v>3414</v>
      </c>
      <c r="L976" s="76">
        <v>9941400</v>
      </c>
      <c r="M976" s="72" t="s">
        <v>66</v>
      </c>
      <c r="N976" s="75" t="s">
        <v>4226</v>
      </c>
      <c r="O976" s="75">
        <v>1006571788</v>
      </c>
      <c r="P976" s="75">
        <v>1707</v>
      </c>
      <c r="Q976" s="78">
        <v>45870</v>
      </c>
      <c r="R976" s="75">
        <v>7490134800</v>
      </c>
      <c r="S976" s="78">
        <v>45895</v>
      </c>
      <c r="T976" s="76">
        <v>9941400</v>
      </c>
      <c r="U976" s="76">
        <v>30070</v>
      </c>
      <c r="V976" s="72" t="s">
        <v>65</v>
      </c>
      <c r="W976" s="76">
        <v>1082939683</v>
      </c>
      <c r="X976" s="104" t="s">
        <v>2881</v>
      </c>
      <c r="Y976" s="78">
        <v>45895</v>
      </c>
      <c r="Z976" s="78">
        <v>45895</v>
      </c>
      <c r="AA976" s="78" t="s">
        <v>73</v>
      </c>
      <c r="AB976" s="78">
        <v>45991</v>
      </c>
      <c r="AC976" s="102">
        <f t="shared" si="90"/>
        <v>96</v>
      </c>
      <c r="AD976" s="72">
        <v>0</v>
      </c>
      <c r="AE976" s="76">
        <v>0</v>
      </c>
      <c r="AF976" s="72">
        <v>0</v>
      </c>
      <c r="AG976" s="79" t="s">
        <v>73</v>
      </c>
      <c r="AH976" s="102">
        <f t="shared" si="91"/>
        <v>0</v>
      </c>
      <c r="AI976" s="72">
        <v>0</v>
      </c>
      <c r="AJ976" s="76">
        <v>0</v>
      </c>
      <c r="AK976" s="72" t="s">
        <v>73</v>
      </c>
      <c r="AL976" s="80" t="s">
        <v>73</v>
      </c>
      <c r="AM976" s="72">
        <v>0</v>
      </c>
      <c r="AN976" s="80" t="s">
        <v>73</v>
      </c>
      <c r="AO976" s="80" t="s">
        <v>73</v>
      </c>
      <c r="AP976" s="80" t="s">
        <v>73</v>
      </c>
      <c r="AQ976" s="102">
        <f t="shared" si="92"/>
        <v>0</v>
      </c>
      <c r="AR976" s="102">
        <f t="shared" si="93"/>
        <v>9941400</v>
      </c>
      <c r="AS976" s="72" t="s">
        <v>319</v>
      </c>
      <c r="AT976" s="76">
        <v>0</v>
      </c>
      <c r="AU976" s="72" t="s">
        <v>319</v>
      </c>
      <c r="AV976" s="76">
        <v>0</v>
      </c>
      <c r="AW976" s="81" t="s">
        <v>73</v>
      </c>
      <c r="AX976" s="82">
        <v>0</v>
      </c>
      <c r="AY976" s="143">
        <f t="shared" si="94"/>
        <v>9941400</v>
      </c>
      <c r="AZ976" s="84">
        <f t="shared" si="95"/>
        <v>0</v>
      </c>
      <c r="BA976" s="85">
        <v>0</v>
      </c>
      <c r="BB976" s="81" t="s">
        <v>73</v>
      </c>
      <c r="BC976" s="72" t="s">
        <v>123</v>
      </c>
      <c r="BD976" s="289" t="s">
        <v>4225</v>
      </c>
      <c r="BE976" s="71" t="s">
        <v>65</v>
      </c>
      <c r="BF976" s="71" t="s">
        <v>65</v>
      </c>
    </row>
    <row r="977" spans="2:58" x14ac:dyDescent="0.25">
      <c r="B977" s="71">
        <v>2025</v>
      </c>
      <c r="C977" s="71">
        <v>891780111</v>
      </c>
      <c r="D977" s="71" t="s">
        <v>63</v>
      </c>
      <c r="E977" s="102" t="s">
        <v>4224</v>
      </c>
      <c r="F977" s="72" t="s">
        <v>4223</v>
      </c>
      <c r="G977" s="72">
        <v>0</v>
      </c>
      <c r="H977" s="72" t="s">
        <v>71</v>
      </c>
      <c r="I977" s="72" t="s">
        <v>2884</v>
      </c>
      <c r="J977" s="104" t="s">
        <v>81</v>
      </c>
      <c r="K977" s="75" t="s">
        <v>3703</v>
      </c>
      <c r="L977" s="76">
        <v>9941400</v>
      </c>
      <c r="M977" s="72" t="s">
        <v>66</v>
      </c>
      <c r="N977" s="75" t="s">
        <v>4222</v>
      </c>
      <c r="O977" s="75">
        <v>9271165</v>
      </c>
      <c r="P977" s="75">
        <v>1707</v>
      </c>
      <c r="Q977" s="78">
        <v>45870</v>
      </c>
      <c r="R977" s="75">
        <v>7490134800</v>
      </c>
      <c r="S977" s="78">
        <v>45895</v>
      </c>
      <c r="T977" s="76">
        <v>9941400</v>
      </c>
      <c r="U977" s="76">
        <v>30075</v>
      </c>
      <c r="V977" s="72" t="s">
        <v>65</v>
      </c>
      <c r="W977" s="76">
        <v>1082939683</v>
      </c>
      <c r="X977" s="104" t="s">
        <v>2881</v>
      </c>
      <c r="Y977" s="78">
        <v>45895</v>
      </c>
      <c r="Z977" s="78">
        <v>45895</v>
      </c>
      <c r="AA977" s="78" t="s">
        <v>73</v>
      </c>
      <c r="AB977" s="78">
        <v>45991</v>
      </c>
      <c r="AC977" s="102">
        <f t="shared" si="90"/>
        <v>96</v>
      </c>
      <c r="AD977" s="72">
        <v>0</v>
      </c>
      <c r="AE977" s="76">
        <v>0</v>
      </c>
      <c r="AF977" s="72">
        <v>0</v>
      </c>
      <c r="AG977" s="79" t="s">
        <v>73</v>
      </c>
      <c r="AH977" s="102">
        <f t="shared" si="91"/>
        <v>0</v>
      </c>
      <c r="AI977" s="72">
        <v>0</v>
      </c>
      <c r="AJ977" s="76">
        <v>0</v>
      </c>
      <c r="AK977" s="72" t="s">
        <v>73</v>
      </c>
      <c r="AL977" s="80" t="s">
        <v>73</v>
      </c>
      <c r="AM977" s="72">
        <v>0</v>
      </c>
      <c r="AN977" s="80" t="s">
        <v>73</v>
      </c>
      <c r="AO977" s="80" t="s">
        <v>73</v>
      </c>
      <c r="AP977" s="80" t="s">
        <v>73</v>
      </c>
      <c r="AQ977" s="102">
        <f t="shared" si="92"/>
        <v>0</v>
      </c>
      <c r="AR977" s="102">
        <f t="shared" si="93"/>
        <v>9941400</v>
      </c>
      <c r="AS977" s="72" t="s">
        <v>319</v>
      </c>
      <c r="AT977" s="76">
        <v>0</v>
      </c>
      <c r="AU977" s="72" t="s">
        <v>319</v>
      </c>
      <c r="AV977" s="76">
        <v>0</v>
      </c>
      <c r="AW977" s="81" t="s">
        <v>73</v>
      </c>
      <c r="AX977" s="82">
        <v>0</v>
      </c>
      <c r="AY977" s="143">
        <f t="shared" si="94"/>
        <v>9941400</v>
      </c>
      <c r="AZ977" s="84">
        <f t="shared" si="95"/>
        <v>0</v>
      </c>
      <c r="BA977" s="85">
        <v>0</v>
      </c>
      <c r="BB977" s="81" t="s">
        <v>73</v>
      </c>
      <c r="BC977" s="72" t="s">
        <v>123</v>
      </c>
      <c r="BD977" s="289" t="s">
        <v>4221</v>
      </c>
      <c r="BE977" s="71" t="s">
        <v>65</v>
      </c>
      <c r="BF977" s="71" t="s">
        <v>65</v>
      </c>
    </row>
    <row r="978" spans="2:58" x14ac:dyDescent="0.25">
      <c r="B978" s="71">
        <v>2025</v>
      </c>
      <c r="C978" s="71">
        <v>891780111</v>
      </c>
      <c r="D978" s="71" t="s">
        <v>63</v>
      </c>
      <c r="E978" s="102" t="s">
        <v>4220</v>
      </c>
      <c r="F978" s="72" t="s">
        <v>4219</v>
      </c>
      <c r="G978" s="72">
        <v>0</v>
      </c>
      <c r="H978" s="72" t="s">
        <v>71</v>
      </c>
      <c r="I978" s="72" t="s">
        <v>2884</v>
      </c>
      <c r="J978" s="104" t="s">
        <v>81</v>
      </c>
      <c r="K978" s="75" t="s">
        <v>3703</v>
      </c>
      <c r="L978" s="76">
        <v>9941400</v>
      </c>
      <c r="M978" s="72" t="s">
        <v>66</v>
      </c>
      <c r="N978" s="75" t="s">
        <v>4218</v>
      </c>
      <c r="O978" s="75">
        <v>1079884663</v>
      </c>
      <c r="P978" s="75">
        <v>1707</v>
      </c>
      <c r="Q978" s="78">
        <v>45870</v>
      </c>
      <c r="R978" s="75">
        <v>7490134800</v>
      </c>
      <c r="S978" s="78">
        <v>45895</v>
      </c>
      <c r="T978" s="76">
        <v>9941400</v>
      </c>
      <c r="U978" s="76">
        <v>30074</v>
      </c>
      <c r="V978" s="72" t="s">
        <v>65</v>
      </c>
      <c r="W978" s="76">
        <v>1082939683</v>
      </c>
      <c r="X978" s="104" t="s">
        <v>2881</v>
      </c>
      <c r="Y978" s="78">
        <v>45895</v>
      </c>
      <c r="Z978" s="78">
        <v>45895</v>
      </c>
      <c r="AA978" s="78" t="s">
        <v>73</v>
      </c>
      <c r="AB978" s="78">
        <v>45991</v>
      </c>
      <c r="AC978" s="102">
        <f t="shared" si="90"/>
        <v>96</v>
      </c>
      <c r="AD978" s="72">
        <v>0</v>
      </c>
      <c r="AE978" s="76">
        <v>0</v>
      </c>
      <c r="AF978" s="72">
        <v>0</v>
      </c>
      <c r="AG978" s="79" t="s">
        <v>73</v>
      </c>
      <c r="AH978" s="102">
        <f t="shared" si="91"/>
        <v>0</v>
      </c>
      <c r="AI978" s="72">
        <v>0</v>
      </c>
      <c r="AJ978" s="76">
        <v>0</v>
      </c>
      <c r="AK978" s="72" t="s">
        <v>73</v>
      </c>
      <c r="AL978" s="80" t="s">
        <v>73</v>
      </c>
      <c r="AM978" s="72">
        <v>0</v>
      </c>
      <c r="AN978" s="80" t="s">
        <v>73</v>
      </c>
      <c r="AO978" s="80" t="s">
        <v>73</v>
      </c>
      <c r="AP978" s="80" t="s">
        <v>73</v>
      </c>
      <c r="AQ978" s="102">
        <f t="shared" si="92"/>
        <v>0</v>
      </c>
      <c r="AR978" s="102">
        <f t="shared" si="93"/>
        <v>9941400</v>
      </c>
      <c r="AS978" s="72" t="s">
        <v>319</v>
      </c>
      <c r="AT978" s="76">
        <v>0</v>
      </c>
      <c r="AU978" s="72" t="s">
        <v>319</v>
      </c>
      <c r="AV978" s="76">
        <v>0</v>
      </c>
      <c r="AW978" s="81" t="s">
        <v>73</v>
      </c>
      <c r="AX978" s="82">
        <v>0</v>
      </c>
      <c r="AY978" s="143">
        <f t="shared" si="94"/>
        <v>9941400</v>
      </c>
      <c r="AZ978" s="84">
        <f t="shared" si="95"/>
        <v>0</v>
      </c>
      <c r="BA978" s="85">
        <v>0</v>
      </c>
      <c r="BB978" s="81" t="s">
        <v>73</v>
      </c>
      <c r="BC978" s="72" t="s">
        <v>123</v>
      </c>
      <c r="BD978" s="289" t="s">
        <v>4217</v>
      </c>
      <c r="BE978" s="71" t="s">
        <v>65</v>
      </c>
      <c r="BF978" s="71" t="s">
        <v>65</v>
      </c>
    </row>
    <row r="979" spans="2:58" x14ac:dyDescent="0.25">
      <c r="B979" s="71">
        <v>2025</v>
      </c>
      <c r="C979" s="71">
        <v>891780111</v>
      </c>
      <c r="D979" s="71" t="s">
        <v>63</v>
      </c>
      <c r="E979" s="102" t="s">
        <v>4216</v>
      </c>
      <c r="F979" s="72" t="s">
        <v>4215</v>
      </c>
      <c r="G979" s="72">
        <v>0</v>
      </c>
      <c r="H979" s="72" t="s">
        <v>71</v>
      </c>
      <c r="I979" s="72" t="s">
        <v>2884</v>
      </c>
      <c r="J979" s="104" t="s">
        <v>81</v>
      </c>
      <c r="K979" s="75" t="s">
        <v>3703</v>
      </c>
      <c r="L979" s="76">
        <v>9941400</v>
      </c>
      <c r="M979" s="72" t="s">
        <v>66</v>
      </c>
      <c r="N979" s="75" t="s">
        <v>4214</v>
      </c>
      <c r="O979" s="75">
        <v>1192784466</v>
      </c>
      <c r="P979" s="75">
        <v>1707</v>
      </c>
      <c r="Q979" s="78">
        <v>45870</v>
      </c>
      <c r="R979" s="75">
        <v>7490134800</v>
      </c>
      <c r="S979" s="78">
        <v>45895</v>
      </c>
      <c r="T979" s="76">
        <v>9941400</v>
      </c>
      <c r="U979" s="76">
        <v>30073</v>
      </c>
      <c r="V979" s="72" t="s">
        <v>65</v>
      </c>
      <c r="W979" s="76">
        <v>1082939683</v>
      </c>
      <c r="X979" s="104" t="s">
        <v>2881</v>
      </c>
      <c r="Y979" s="78">
        <v>45895</v>
      </c>
      <c r="Z979" s="78">
        <v>45895</v>
      </c>
      <c r="AA979" s="78" t="s">
        <v>73</v>
      </c>
      <c r="AB979" s="78">
        <v>45991</v>
      </c>
      <c r="AC979" s="102">
        <f t="shared" si="90"/>
        <v>96</v>
      </c>
      <c r="AD979" s="72">
        <v>0</v>
      </c>
      <c r="AE979" s="76">
        <v>0</v>
      </c>
      <c r="AF979" s="72">
        <v>0</v>
      </c>
      <c r="AG979" s="79" t="s">
        <v>73</v>
      </c>
      <c r="AH979" s="102">
        <f t="shared" si="91"/>
        <v>0</v>
      </c>
      <c r="AI979" s="72">
        <v>0</v>
      </c>
      <c r="AJ979" s="76">
        <v>0</v>
      </c>
      <c r="AK979" s="72" t="s">
        <v>73</v>
      </c>
      <c r="AL979" s="80" t="s">
        <v>73</v>
      </c>
      <c r="AM979" s="72">
        <v>0</v>
      </c>
      <c r="AN979" s="80" t="s">
        <v>73</v>
      </c>
      <c r="AO979" s="80" t="s">
        <v>73</v>
      </c>
      <c r="AP979" s="80" t="s">
        <v>73</v>
      </c>
      <c r="AQ979" s="102">
        <f t="shared" si="92"/>
        <v>0</v>
      </c>
      <c r="AR979" s="102">
        <f t="shared" si="93"/>
        <v>9941400</v>
      </c>
      <c r="AS979" s="72" t="s">
        <v>319</v>
      </c>
      <c r="AT979" s="76">
        <v>0</v>
      </c>
      <c r="AU979" s="72" t="s">
        <v>319</v>
      </c>
      <c r="AV979" s="76">
        <v>0</v>
      </c>
      <c r="AW979" s="81" t="s">
        <v>73</v>
      </c>
      <c r="AX979" s="82">
        <v>0</v>
      </c>
      <c r="AY979" s="143">
        <f t="shared" si="94"/>
        <v>9941400</v>
      </c>
      <c r="AZ979" s="84">
        <f t="shared" si="95"/>
        <v>0</v>
      </c>
      <c r="BA979" s="85">
        <v>0</v>
      </c>
      <c r="BB979" s="81" t="s">
        <v>73</v>
      </c>
      <c r="BC979" s="72" t="s">
        <v>123</v>
      </c>
      <c r="BD979" s="289" t="s">
        <v>4213</v>
      </c>
      <c r="BE979" s="71" t="s">
        <v>65</v>
      </c>
      <c r="BF979" s="71" t="s">
        <v>65</v>
      </c>
    </row>
    <row r="980" spans="2:58" x14ac:dyDescent="0.25">
      <c r="B980" s="71">
        <v>2025</v>
      </c>
      <c r="C980" s="71">
        <v>891780111</v>
      </c>
      <c r="D980" s="71" t="s">
        <v>63</v>
      </c>
      <c r="E980" s="102" t="s">
        <v>4212</v>
      </c>
      <c r="F980" s="72" t="s">
        <v>4211</v>
      </c>
      <c r="G980" s="72">
        <v>0</v>
      </c>
      <c r="H980" s="72" t="s">
        <v>71</v>
      </c>
      <c r="I980" s="72" t="s">
        <v>2884</v>
      </c>
      <c r="J980" s="104" t="s">
        <v>81</v>
      </c>
      <c r="K980" s="75" t="s">
        <v>3414</v>
      </c>
      <c r="L980" s="76">
        <v>9941400</v>
      </c>
      <c r="M980" s="72" t="s">
        <v>66</v>
      </c>
      <c r="N980" s="75" t="s">
        <v>4210</v>
      </c>
      <c r="O980" s="75">
        <v>9142645</v>
      </c>
      <c r="P980" s="75">
        <v>1707</v>
      </c>
      <c r="Q980" s="78">
        <v>45870</v>
      </c>
      <c r="R980" s="75">
        <v>7490134800</v>
      </c>
      <c r="S980" s="78">
        <v>45895</v>
      </c>
      <c r="T980" s="76">
        <v>9941400</v>
      </c>
      <c r="U980" s="76">
        <v>30072</v>
      </c>
      <c r="V980" s="72" t="s">
        <v>65</v>
      </c>
      <c r="W980" s="76">
        <v>1082939683</v>
      </c>
      <c r="X980" s="104" t="s">
        <v>2881</v>
      </c>
      <c r="Y980" s="78">
        <v>45895</v>
      </c>
      <c r="Z980" s="78">
        <v>45895</v>
      </c>
      <c r="AA980" s="78" t="s">
        <v>73</v>
      </c>
      <c r="AB980" s="78">
        <v>45991</v>
      </c>
      <c r="AC980" s="102">
        <f t="shared" si="90"/>
        <v>96</v>
      </c>
      <c r="AD980" s="72">
        <v>0</v>
      </c>
      <c r="AE980" s="76">
        <v>0</v>
      </c>
      <c r="AF980" s="72">
        <v>0</v>
      </c>
      <c r="AG980" s="79" t="s">
        <v>73</v>
      </c>
      <c r="AH980" s="102">
        <f t="shared" si="91"/>
        <v>0</v>
      </c>
      <c r="AI980" s="72">
        <v>0</v>
      </c>
      <c r="AJ980" s="76">
        <v>0</v>
      </c>
      <c r="AK980" s="72" t="s">
        <v>73</v>
      </c>
      <c r="AL980" s="80" t="s">
        <v>73</v>
      </c>
      <c r="AM980" s="72">
        <v>0</v>
      </c>
      <c r="AN980" s="80" t="s">
        <v>73</v>
      </c>
      <c r="AO980" s="80" t="s">
        <v>73</v>
      </c>
      <c r="AP980" s="80" t="s">
        <v>73</v>
      </c>
      <c r="AQ980" s="102">
        <f t="shared" si="92"/>
        <v>0</v>
      </c>
      <c r="AR980" s="102">
        <f t="shared" si="93"/>
        <v>9941400</v>
      </c>
      <c r="AS980" s="72" t="s">
        <v>319</v>
      </c>
      <c r="AT980" s="76">
        <v>0</v>
      </c>
      <c r="AU980" s="72" t="s">
        <v>319</v>
      </c>
      <c r="AV980" s="76">
        <v>0</v>
      </c>
      <c r="AW980" s="81" t="s">
        <v>73</v>
      </c>
      <c r="AX980" s="82">
        <v>0</v>
      </c>
      <c r="AY980" s="143">
        <f t="shared" si="94"/>
        <v>9941400</v>
      </c>
      <c r="AZ980" s="84">
        <f t="shared" si="95"/>
        <v>0</v>
      </c>
      <c r="BA980" s="85">
        <v>0</v>
      </c>
      <c r="BB980" s="81" t="s">
        <v>73</v>
      </c>
      <c r="BC980" s="72" t="s">
        <v>123</v>
      </c>
      <c r="BD980" s="289" t="s">
        <v>4209</v>
      </c>
      <c r="BE980" s="71" t="s">
        <v>65</v>
      </c>
      <c r="BF980" s="71" t="s">
        <v>65</v>
      </c>
    </row>
    <row r="981" spans="2:58" x14ac:dyDescent="0.25">
      <c r="B981" s="71">
        <v>2025</v>
      </c>
      <c r="C981" s="71">
        <v>891780111</v>
      </c>
      <c r="D981" s="71" t="s">
        <v>63</v>
      </c>
      <c r="E981" s="102" t="s">
        <v>4208</v>
      </c>
      <c r="F981" s="72" t="s">
        <v>4207</v>
      </c>
      <c r="G981" s="72">
        <v>0</v>
      </c>
      <c r="H981" s="72" t="s">
        <v>71</v>
      </c>
      <c r="I981" s="72" t="s">
        <v>2884</v>
      </c>
      <c r="J981" s="104" t="s">
        <v>81</v>
      </c>
      <c r="K981" s="75" t="s">
        <v>3414</v>
      </c>
      <c r="L981" s="76">
        <v>9941400</v>
      </c>
      <c r="M981" s="72" t="s">
        <v>66</v>
      </c>
      <c r="N981" s="75" t="s">
        <v>4206</v>
      </c>
      <c r="O981" s="75">
        <v>1065912187</v>
      </c>
      <c r="P981" s="75">
        <v>1707</v>
      </c>
      <c r="Q981" s="78">
        <v>45870</v>
      </c>
      <c r="R981" s="75">
        <v>7490134800</v>
      </c>
      <c r="S981" s="78">
        <v>45895</v>
      </c>
      <c r="T981" s="76">
        <v>9941400</v>
      </c>
      <c r="U981" s="76">
        <v>30069</v>
      </c>
      <c r="V981" s="72" t="s">
        <v>65</v>
      </c>
      <c r="W981" s="76">
        <v>1082939683</v>
      </c>
      <c r="X981" s="104" t="s">
        <v>2881</v>
      </c>
      <c r="Y981" s="78">
        <v>45895</v>
      </c>
      <c r="Z981" s="78">
        <v>45895</v>
      </c>
      <c r="AA981" s="78" t="s">
        <v>73</v>
      </c>
      <c r="AB981" s="78">
        <v>45991</v>
      </c>
      <c r="AC981" s="102">
        <f t="shared" si="90"/>
        <v>96</v>
      </c>
      <c r="AD981" s="72">
        <v>0</v>
      </c>
      <c r="AE981" s="76">
        <v>0</v>
      </c>
      <c r="AF981" s="72">
        <v>0</v>
      </c>
      <c r="AG981" s="79" t="s">
        <v>73</v>
      </c>
      <c r="AH981" s="102">
        <f t="shared" si="91"/>
        <v>0</v>
      </c>
      <c r="AI981" s="72">
        <v>0</v>
      </c>
      <c r="AJ981" s="76">
        <v>0</v>
      </c>
      <c r="AK981" s="72" t="s">
        <v>73</v>
      </c>
      <c r="AL981" s="80" t="s">
        <v>73</v>
      </c>
      <c r="AM981" s="72">
        <v>0</v>
      </c>
      <c r="AN981" s="80" t="s">
        <v>73</v>
      </c>
      <c r="AO981" s="80" t="s">
        <v>73</v>
      </c>
      <c r="AP981" s="80" t="s">
        <v>73</v>
      </c>
      <c r="AQ981" s="102">
        <f t="shared" si="92"/>
        <v>0</v>
      </c>
      <c r="AR981" s="102">
        <f t="shared" si="93"/>
        <v>9941400</v>
      </c>
      <c r="AS981" s="72" t="s">
        <v>319</v>
      </c>
      <c r="AT981" s="76">
        <v>0</v>
      </c>
      <c r="AU981" s="72" t="s">
        <v>319</v>
      </c>
      <c r="AV981" s="76">
        <v>0</v>
      </c>
      <c r="AW981" s="81" t="s">
        <v>73</v>
      </c>
      <c r="AX981" s="82">
        <v>0</v>
      </c>
      <c r="AY981" s="143">
        <f t="shared" si="94"/>
        <v>9941400</v>
      </c>
      <c r="AZ981" s="84">
        <f t="shared" si="95"/>
        <v>0</v>
      </c>
      <c r="BA981" s="85">
        <v>0</v>
      </c>
      <c r="BB981" s="81" t="s">
        <v>73</v>
      </c>
      <c r="BC981" s="72" t="s">
        <v>123</v>
      </c>
      <c r="BD981" s="289" t="s">
        <v>4205</v>
      </c>
      <c r="BE981" s="71" t="s">
        <v>65</v>
      </c>
      <c r="BF981" s="71" t="s">
        <v>65</v>
      </c>
    </row>
    <row r="982" spans="2:58" x14ac:dyDescent="0.25">
      <c r="B982" s="71">
        <v>2025</v>
      </c>
      <c r="C982" s="71">
        <v>891780111</v>
      </c>
      <c r="D982" s="71" t="s">
        <v>63</v>
      </c>
      <c r="E982" s="102" t="s">
        <v>4204</v>
      </c>
      <c r="F982" s="72" t="s">
        <v>4203</v>
      </c>
      <c r="G982" s="72">
        <v>0</v>
      </c>
      <c r="H982" s="72" t="s">
        <v>71</v>
      </c>
      <c r="I982" s="72" t="s">
        <v>2884</v>
      </c>
      <c r="J982" s="104" t="s">
        <v>81</v>
      </c>
      <c r="K982" s="75" t="s">
        <v>3414</v>
      </c>
      <c r="L982" s="76">
        <v>9941400</v>
      </c>
      <c r="M982" s="72" t="s">
        <v>66</v>
      </c>
      <c r="N982" s="75" t="s">
        <v>4202</v>
      </c>
      <c r="O982" s="75">
        <v>32784010</v>
      </c>
      <c r="P982" s="75">
        <v>1707</v>
      </c>
      <c r="Q982" s="78">
        <v>45870</v>
      </c>
      <c r="R982" s="75">
        <v>7490134800</v>
      </c>
      <c r="S982" s="78">
        <v>45895</v>
      </c>
      <c r="T982" s="76">
        <v>9941400</v>
      </c>
      <c r="U982" s="76">
        <v>30068</v>
      </c>
      <c r="V982" s="72" t="s">
        <v>65</v>
      </c>
      <c r="W982" s="76">
        <v>1082939683</v>
      </c>
      <c r="X982" s="104" t="s">
        <v>2881</v>
      </c>
      <c r="Y982" s="78">
        <v>45895</v>
      </c>
      <c r="Z982" s="78">
        <v>45895</v>
      </c>
      <c r="AA982" s="78" t="s">
        <v>73</v>
      </c>
      <c r="AB982" s="78">
        <v>45991</v>
      </c>
      <c r="AC982" s="102">
        <f t="shared" si="90"/>
        <v>96</v>
      </c>
      <c r="AD982" s="72">
        <v>0</v>
      </c>
      <c r="AE982" s="76">
        <v>0</v>
      </c>
      <c r="AF982" s="72">
        <v>0</v>
      </c>
      <c r="AG982" s="79" t="s">
        <v>73</v>
      </c>
      <c r="AH982" s="102">
        <f t="shared" si="91"/>
        <v>0</v>
      </c>
      <c r="AI982" s="72">
        <v>0</v>
      </c>
      <c r="AJ982" s="76">
        <v>0</v>
      </c>
      <c r="AK982" s="72" t="s">
        <v>73</v>
      </c>
      <c r="AL982" s="80" t="s">
        <v>73</v>
      </c>
      <c r="AM982" s="72">
        <v>0</v>
      </c>
      <c r="AN982" s="80" t="s">
        <v>73</v>
      </c>
      <c r="AO982" s="80" t="s">
        <v>73</v>
      </c>
      <c r="AP982" s="80" t="s">
        <v>73</v>
      </c>
      <c r="AQ982" s="102">
        <f t="shared" si="92"/>
        <v>0</v>
      </c>
      <c r="AR982" s="102">
        <f t="shared" si="93"/>
        <v>9941400</v>
      </c>
      <c r="AS982" s="72" t="s">
        <v>319</v>
      </c>
      <c r="AT982" s="76">
        <v>0</v>
      </c>
      <c r="AU982" s="72" t="s">
        <v>319</v>
      </c>
      <c r="AV982" s="76">
        <v>0</v>
      </c>
      <c r="AW982" s="81" t="s">
        <v>73</v>
      </c>
      <c r="AX982" s="82">
        <v>0</v>
      </c>
      <c r="AY982" s="143">
        <f t="shared" si="94"/>
        <v>9941400</v>
      </c>
      <c r="AZ982" s="84">
        <f t="shared" si="95"/>
        <v>0</v>
      </c>
      <c r="BA982" s="85">
        <v>0</v>
      </c>
      <c r="BB982" s="81" t="s">
        <v>73</v>
      </c>
      <c r="BC982" s="72" t="s">
        <v>123</v>
      </c>
      <c r="BD982" s="289" t="s">
        <v>4201</v>
      </c>
      <c r="BE982" s="71" t="s">
        <v>65</v>
      </c>
      <c r="BF982" s="71" t="s">
        <v>65</v>
      </c>
    </row>
    <row r="983" spans="2:58" x14ac:dyDescent="0.25">
      <c r="B983" s="71">
        <v>2025</v>
      </c>
      <c r="C983" s="71">
        <v>891780111</v>
      </c>
      <c r="D983" s="71" t="s">
        <v>63</v>
      </c>
      <c r="E983" s="102" t="s">
        <v>4200</v>
      </c>
      <c r="F983" s="72" t="s">
        <v>4199</v>
      </c>
      <c r="G983" s="72">
        <v>0</v>
      </c>
      <c r="H983" s="72" t="s">
        <v>71</v>
      </c>
      <c r="I983" s="72" t="s">
        <v>2884</v>
      </c>
      <c r="J983" s="104" t="s">
        <v>81</v>
      </c>
      <c r="K983" s="75" t="s">
        <v>2895</v>
      </c>
      <c r="L983" s="76">
        <v>9941400</v>
      </c>
      <c r="M983" s="72" t="s">
        <v>66</v>
      </c>
      <c r="N983" s="75" t="s">
        <v>4198</v>
      </c>
      <c r="O983" s="75">
        <v>9173017</v>
      </c>
      <c r="P983" s="75">
        <v>1707</v>
      </c>
      <c r="Q983" s="78">
        <v>45870</v>
      </c>
      <c r="R983" s="75">
        <v>7490134800</v>
      </c>
      <c r="S983" s="78">
        <v>45896</v>
      </c>
      <c r="T983" s="76">
        <v>9941400</v>
      </c>
      <c r="U983" s="76">
        <v>30473</v>
      </c>
      <c r="V983" s="72" t="s">
        <v>65</v>
      </c>
      <c r="W983" s="76">
        <v>1082939683</v>
      </c>
      <c r="X983" s="104" t="s">
        <v>2881</v>
      </c>
      <c r="Y983" s="78">
        <v>45896</v>
      </c>
      <c r="Z983" s="78">
        <v>45896</v>
      </c>
      <c r="AA983" s="78" t="s">
        <v>73</v>
      </c>
      <c r="AB983" s="78">
        <v>45991</v>
      </c>
      <c r="AC983" s="102">
        <f t="shared" si="90"/>
        <v>95</v>
      </c>
      <c r="AD983" s="72">
        <v>0</v>
      </c>
      <c r="AE983" s="76">
        <v>0</v>
      </c>
      <c r="AF983" s="72">
        <v>0</v>
      </c>
      <c r="AG983" s="79" t="s">
        <v>73</v>
      </c>
      <c r="AH983" s="102">
        <f t="shared" si="91"/>
        <v>0</v>
      </c>
      <c r="AI983" s="72">
        <v>0</v>
      </c>
      <c r="AJ983" s="76">
        <v>0</v>
      </c>
      <c r="AK983" s="72" t="s">
        <v>73</v>
      </c>
      <c r="AL983" s="80" t="s">
        <v>73</v>
      </c>
      <c r="AM983" s="72">
        <v>0</v>
      </c>
      <c r="AN983" s="80" t="s">
        <v>73</v>
      </c>
      <c r="AO983" s="80" t="s">
        <v>73</v>
      </c>
      <c r="AP983" s="80" t="s">
        <v>73</v>
      </c>
      <c r="AQ983" s="102">
        <f t="shared" si="92"/>
        <v>0</v>
      </c>
      <c r="AR983" s="102">
        <f t="shared" si="93"/>
        <v>9941400</v>
      </c>
      <c r="AS983" s="72" t="s">
        <v>319</v>
      </c>
      <c r="AT983" s="76">
        <v>0</v>
      </c>
      <c r="AU983" s="72" t="s">
        <v>319</v>
      </c>
      <c r="AV983" s="76">
        <v>0</v>
      </c>
      <c r="AW983" s="81" t="s">
        <v>73</v>
      </c>
      <c r="AX983" s="82">
        <v>0</v>
      </c>
      <c r="AY983" s="143">
        <f t="shared" si="94"/>
        <v>9941400</v>
      </c>
      <c r="AZ983" s="84">
        <f t="shared" si="95"/>
        <v>0</v>
      </c>
      <c r="BA983" s="85">
        <v>0</v>
      </c>
      <c r="BB983" s="81" t="s">
        <v>73</v>
      </c>
      <c r="BC983" s="72" t="s">
        <v>123</v>
      </c>
      <c r="BD983" s="289" t="s">
        <v>4197</v>
      </c>
      <c r="BE983" s="71" t="s">
        <v>65</v>
      </c>
      <c r="BF983" s="71" t="s">
        <v>65</v>
      </c>
    </row>
    <row r="984" spans="2:58" x14ac:dyDescent="0.25">
      <c r="B984" s="71">
        <v>2025</v>
      </c>
      <c r="C984" s="71">
        <v>891780111</v>
      </c>
      <c r="D984" s="71" t="s">
        <v>63</v>
      </c>
      <c r="E984" s="102" t="s">
        <v>4196</v>
      </c>
      <c r="F984" s="72" t="s">
        <v>4195</v>
      </c>
      <c r="G984" s="72">
        <v>0</v>
      </c>
      <c r="H984" s="72" t="s">
        <v>71</v>
      </c>
      <c r="I984" s="72" t="s">
        <v>2884</v>
      </c>
      <c r="J984" s="104" t="s">
        <v>81</v>
      </c>
      <c r="K984" s="75" t="s">
        <v>4194</v>
      </c>
      <c r="L984" s="76">
        <v>9941400</v>
      </c>
      <c r="M984" s="72" t="s">
        <v>66</v>
      </c>
      <c r="N984" s="75" t="s">
        <v>4193</v>
      </c>
      <c r="O984" s="75">
        <v>26998878</v>
      </c>
      <c r="P984" s="75">
        <v>1707</v>
      </c>
      <c r="Q984" s="78">
        <v>45870</v>
      </c>
      <c r="R984" s="75">
        <v>7490134800</v>
      </c>
      <c r="S984" s="78">
        <v>45896</v>
      </c>
      <c r="T984" s="76">
        <v>9941400</v>
      </c>
      <c r="U984" s="76">
        <v>30478</v>
      </c>
      <c r="V984" s="72" t="s">
        <v>65</v>
      </c>
      <c r="W984" s="76">
        <v>1082939683</v>
      </c>
      <c r="X984" s="104" t="s">
        <v>2881</v>
      </c>
      <c r="Y984" s="78">
        <v>45896</v>
      </c>
      <c r="Z984" s="78">
        <v>45896</v>
      </c>
      <c r="AA984" s="78" t="s">
        <v>73</v>
      </c>
      <c r="AB984" s="78">
        <v>45991</v>
      </c>
      <c r="AC984" s="102">
        <f t="shared" si="90"/>
        <v>95</v>
      </c>
      <c r="AD984" s="72">
        <v>0</v>
      </c>
      <c r="AE984" s="76">
        <v>0</v>
      </c>
      <c r="AF984" s="72">
        <v>0</v>
      </c>
      <c r="AG984" s="79" t="s">
        <v>73</v>
      </c>
      <c r="AH984" s="102">
        <f t="shared" si="91"/>
        <v>0</v>
      </c>
      <c r="AI984" s="72">
        <v>0</v>
      </c>
      <c r="AJ984" s="76">
        <v>0</v>
      </c>
      <c r="AK984" s="72" t="s">
        <v>73</v>
      </c>
      <c r="AL984" s="80" t="s">
        <v>73</v>
      </c>
      <c r="AM984" s="72">
        <v>0</v>
      </c>
      <c r="AN984" s="80" t="s">
        <v>73</v>
      </c>
      <c r="AO984" s="80" t="s">
        <v>73</v>
      </c>
      <c r="AP984" s="80" t="s">
        <v>73</v>
      </c>
      <c r="AQ984" s="102">
        <f t="shared" si="92"/>
        <v>0</v>
      </c>
      <c r="AR984" s="102">
        <f t="shared" si="93"/>
        <v>9941400</v>
      </c>
      <c r="AS984" s="72" t="s">
        <v>319</v>
      </c>
      <c r="AT984" s="76">
        <v>0</v>
      </c>
      <c r="AU984" s="72" t="s">
        <v>319</v>
      </c>
      <c r="AV984" s="76">
        <v>0</v>
      </c>
      <c r="AW984" s="81" t="s">
        <v>73</v>
      </c>
      <c r="AX984" s="82">
        <v>0</v>
      </c>
      <c r="AY984" s="143">
        <f t="shared" si="94"/>
        <v>9941400</v>
      </c>
      <c r="AZ984" s="84">
        <f t="shared" si="95"/>
        <v>0</v>
      </c>
      <c r="BA984" s="85">
        <v>0</v>
      </c>
      <c r="BB984" s="81" t="s">
        <v>73</v>
      </c>
      <c r="BC984" s="72" t="s">
        <v>123</v>
      </c>
      <c r="BD984" s="289" t="s">
        <v>4192</v>
      </c>
      <c r="BE984" s="71" t="s">
        <v>65</v>
      </c>
      <c r="BF984" s="71" t="s">
        <v>65</v>
      </c>
    </row>
    <row r="985" spans="2:58" x14ac:dyDescent="0.25">
      <c r="B985" s="71">
        <v>2025</v>
      </c>
      <c r="C985" s="71">
        <v>891780111</v>
      </c>
      <c r="D985" s="71" t="s">
        <v>63</v>
      </c>
      <c r="E985" s="102" t="s">
        <v>4191</v>
      </c>
      <c r="F985" s="72" t="s">
        <v>4190</v>
      </c>
      <c r="G985" s="72">
        <v>0</v>
      </c>
      <c r="H985" s="72" t="s">
        <v>71</v>
      </c>
      <c r="I985" s="72" t="s">
        <v>2884</v>
      </c>
      <c r="J985" s="104" t="s">
        <v>81</v>
      </c>
      <c r="K985" s="75" t="s">
        <v>4112</v>
      </c>
      <c r="L985" s="76">
        <v>9941400</v>
      </c>
      <c r="M985" s="72" t="s">
        <v>66</v>
      </c>
      <c r="N985" s="75" t="s">
        <v>4189</v>
      </c>
      <c r="O985" s="75">
        <v>3984587</v>
      </c>
      <c r="P985" s="75">
        <v>1707</v>
      </c>
      <c r="Q985" s="78">
        <v>45870</v>
      </c>
      <c r="R985" s="75">
        <v>7490134800</v>
      </c>
      <c r="S985" s="78">
        <v>45896</v>
      </c>
      <c r="T985" s="76">
        <v>9941400</v>
      </c>
      <c r="U985" s="76">
        <v>30477</v>
      </c>
      <c r="V985" s="72" t="s">
        <v>65</v>
      </c>
      <c r="W985" s="76">
        <v>1082939683</v>
      </c>
      <c r="X985" s="104" t="s">
        <v>2881</v>
      </c>
      <c r="Y985" s="78">
        <v>45896</v>
      </c>
      <c r="Z985" s="78">
        <v>45896</v>
      </c>
      <c r="AA985" s="78" t="s">
        <v>73</v>
      </c>
      <c r="AB985" s="78">
        <v>45991</v>
      </c>
      <c r="AC985" s="102">
        <f t="shared" si="90"/>
        <v>95</v>
      </c>
      <c r="AD985" s="72">
        <v>0</v>
      </c>
      <c r="AE985" s="76">
        <v>0</v>
      </c>
      <c r="AF985" s="72">
        <v>0</v>
      </c>
      <c r="AG985" s="79" t="s">
        <v>73</v>
      </c>
      <c r="AH985" s="102">
        <f t="shared" si="91"/>
        <v>0</v>
      </c>
      <c r="AI985" s="72">
        <v>0</v>
      </c>
      <c r="AJ985" s="76">
        <v>0</v>
      </c>
      <c r="AK985" s="72" t="s">
        <v>73</v>
      </c>
      <c r="AL985" s="80" t="s">
        <v>73</v>
      </c>
      <c r="AM985" s="72">
        <v>0</v>
      </c>
      <c r="AN985" s="80" t="s">
        <v>73</v>
      </c>
      <c r="AO985" s="80" t="s">
        <v>73</v>
      </c>
      <c r="AP985" s="80" t="s">
        <v>73</v>
      </c>
      <c r="AQ985" s="102">
        <f t="shared" si="92"/>
        <v>0</v>
      </c>
      <c r="AR985" s="102">
        <f t="shared" si="93"/>
        <v>9941400</v>
      </c>
      <c r="AS985" s="72" t="s">
        <v>319</v>
      </c>
      <c r="AT985" s="76">
        <v>0</v>
      </c>
      <c r="AU985" s="72" t="s">
        <v>319</v>
      </c>
      <c r="AV985" s="76">
        <v>0</v>
      </c>
      <c r="AW985" s="81" t="s">
        <v>73</v>
      </c>
      <c r="AX985" s="82">
        <v>0</v>
      </c>
      <c r="AY985" s="143">
        <f t="shared" si="94"/>
        <v>9941400</v>
      </c>
      <c r="AZ985" s="84">
        <f t="shared" si="95"/>
        <v>0</v>
      </c>
      <c r="BA985" s="85">
        <v>0</v>
      </c>
      <c r="BB985" s="81" t="s">
        <v>73</v>
      </c>
      <c r="BC985" s="72" t="s">
        <v>123</v>
      </c>
      <c r="BD985" s="289" t="s">
        <v>4188</v>
      </c>
      <c r="BE985" s="71" t="s">
        <v>65</v>
      </c>
      <c r="BF985" s="71" t="s">
        <v>65</v>
      </c>
    </row>
    <row r="986" spans="2:58" x14ac:dyDescent="0.25">
      <c r="B986" s="71">
        <v>2025</v>
      </c>
      <c r="C986" s="71">
        <v>891780111</v>
      </c>
      <c r="D986" s="71" t="s">
        <v>63</v>
      </c>
      <c r="E986" s="102" t="s">
        <v>4187</v>
      </c>
      <c r="F986" s="72" t="s">
        <v>4186</v>
      </c>
      <c r="G986" s="72">
        <v>0</v>
      </c>
      <c r="H986" s="72" t="s">
        <v>71</v>
      </c>
      <c r="I986" s="72" t="s">
        <v>2884</v>
      </c>
      <c r="J986" s="104" t="s">
        <v>81</v>
      </c>
      <c r="K986" s="75" t="s">
        <v>4185</v>
      </c>
      <c r="L986" s="76">
        <v>9941400</v>
      </c>
      <c r="M986" s="72" t="s">
        <v>66</v>
      </c>
      <c r="N986" s="75" t="s">
        <v>4184</v>
      </c>
      <c r="O986" s="75">
        <v>44157598</v>
      </c>
      <c r="P986" s="75">
        <v>1707</v>
      </c>
      <c r="Q986" s="78">
        <v>45870</v>
      </c>
      <c r="R986" s="75">
        <v>7490134800</v>
      </c>
      <c r="S986" s="78">
        <v>45896</v>
      </c>
      <c r="T986" s="76">
        <v>9941400</v>
      </c>
      <c r="U986" s="76">
        <v>30475</v>
      </c>
      <c r="V986" s="72" t="s">
        <v>65</v>
      </c>
      <c r="W986" s="76">
        <v>1082939683</v>
      </c>
      <c r="X986" s="104" t="s">
        <v>2881</v>
      </c>
      <c r="Y986" s="78">
        <v>45896</v>
      </c>
      <c r="Z986" s="78">
        <v>45896</v>
      </c>
      <c r="AA986" s="78" t="s">
        <v>73</v>
      </c>
      <c r="AB986" s="78">
        <v>45991</v>
      </c>
      <c r="AC986" s="102">
        <f t="shared" si="90"/>
        <v>95</v>
      </c>
      <c r="AD986" s="72">
        <v>0</v>
      </c>
      <c r="AE986" s="76">
        <v>0</v>
      </c>
      <c r="AF986" s="72">
        <v>0</v>
      </c>
      <c r="AG986" s="79" t="s">
        <v>73</v>
      </c>
      <c r="AH986" s="102">
        <f t="shared" si="91"/>
        <v>0</v>
      </c>
      <c r="AI986" s="72">
        <v>0</v>
      </c>
      <c r="AJ986" s="76">
        <v>0</v>
      </c>
      <c r="AK986" s="72" t="s">
        <v>73</v>
      </c>
      <c r="AL986" s="80" t="s">
        <v>73</v>
      </c>
      <c r="AM986" s="72">
        <v>0</v>
      </c>
      <c r="AN986" s="80" t="s">
        <v>73</v>
      </c>
      <c r="AO986" s="80" t="s">
        <v>73</v>
      </c>
      <c r="AP986" s="80" t="s">
        <v>73</v>
      </c>
      <c r="AQ986" s="102">
        <f t="shared" si="92"/>
        <v>0</v>
      </c>
      <c r="AR986" s="102">
        <f t="shared" si="93"/>
        <v>9941400</v>
      </c>
      <c r="AS986" s="72" t="s">
        <v>319</v>
      </c>
      <c r="AT986" s="76">
        <v>0</v>
      </c>
      <c r="AU986" s="72" t="s">
        <v>319</v>
      </c>
      <c r="AV986" s="76">
        <v>0</v>
      </c>
      <c r="AW986" s="81" t="s">
        <v>73</v>
      </c>
      <c r="AX986" s="82">
        <v>0</v>
      </c>
      <c r="AY986" s="143">
        <f t="shared" si="94"/>
        <v>9941400</v>
      </c>
      <c r="AZ986" s="84">
        <f t="shared" si="95"/>
        <v>0</v>
      </c>
      <c r="BA986" s="85">
        <v>0</v>
      </c>
      <c r="BB986" s="81" t="s">
        <v>73</v>
      </c>
      <c r="BC986" s="72" t="s">
        <v>123</v>
      </c>
      <c r="BD986" s="289" t="s">
        <v>4183</v>
      </c>
      <c r="BE986" s="71" t="s">
        <v>65</v>
      </c>
      <c r="BF986" s="71" t="s">
        <v>65</v>
      </c>
    </row>
    <row r="987" spans="2:58" x14ac:dyDescent="0.25">
      <c r="B987" s="71">
        <v>2025</v>
      </c>
      <c r="C987" s="71">
        <v>891780111</v>
      </c>
      <c r="D987" s="71" t="s">
        <v>63</v>
      </c>
      <c r="E987" s="102" t="s">
        <v>4182</v>
      </c>
      <c r="F987" s="72" t="s">
        <v>4181</v>
      </c>
      <c r="G987" s="72">
        <v>0</v>
      </c>
      <c r="H987" s="72" t="s">
        <v>71</v>
      </c>
      <c r="I987" s="72" t="s">
        <v>2884</v>
      </c>
      <c r="J987" s="104" t="s">
        <v>81</v>
      </c>
      <c r="K987" s="75" t="s">
        <v>3414</v>
      </c>
      <c r="L987" s="76">
        <v>9941400</v>
      </c>
      <c r="M987" s="72" t="s">
        <v>66</v>
      </c>
      <c r="N987" s="75" t="s">
        <v>4180</v>
      </c>
      <c r="O987" s="75">
        <v>1140887192</v>
      </c>
      <c r="P987" s="75">
        <v>1707</v>
      </c>
      <c r="Q987" s="78">
        <v>45870</v>
      </c>
      <c r="R987" s="75">
        <v>7490134800</v>
      </c>
      <c r="S987" s="78">
        <v>45896</v>
      </c>
      <c r="T987" s="76">
        <v>9941400</v>
      </c>
      <c r="U987" s="76">
        <v>30474</v>
      </c>
      <c r="V987" s="72" t="s">
        <v>65</v>
      </c>
      <c r="W987" s="76">
        <v>1082939683</v>
      </c>
      <c r="X987" s="104" t="s">
        <v>2881</v>
      </c>
      <c r="Y987" s="78">
        <v>45896</v>
      </c>
      <c r="Z987" s="78">
        <v>45896</v>
      </c>
      <c r="AA987" s="78" t="s">
        <v>73</v>
      </c>
      <c r="AB987" s="78">
        <v>45991</v>
      </c>
      <c r="AC987" s="102">
        <f t="shared" si="90"/>
        <v>95</v>
      </c>
      <c r="AD987" s="72">
        <v>0</v>
      </c>
      <c r="AE987" s="76">
        <v>0</v>
      </c>
      <c r="AF987" s="72">
        <v>0</v>
      </c>
      <c r="AG987" s="79" t="s">
        <v>73</v>
      </c>
      <c r="AH987" s="102">
        <f t="shared" si="91"/>
        <v>0</v>
      </c>
      <c r="AI987" s="72">
        <v>0</v>
      </c>
      <c r="AJ987" s="76">
        <v>0</v>
      </c>
      <c r="AK987" s="72" t="s">
        <v>73</v>
      </c>
      <c r="AL987" s="80" t="s">
        <v>73</v>
      </c>
      <c r="AM987" s="72">
        <v>0</v>
      </c>
      <c r="AN987" s="80" t="s">
        <v>73</v>
      </c>
      <c r="AO987" s="80" t="s">
        <v>73</v>
      </c>
      <c r="AP987" s="80" t="s">
        <v>73</v>
      </c>
      <c r="AQ987" s="102">
        <f t="shared" si="92"/>
        <v>0</v>
      </c>
      <c r="AR987" s="102">
        <f t="shared" si="93"/>
        <v>9941400</v>
      </c>
      <c r="AS987" s="72" t="s">
        <v>319</v>
      </c>
      <c r="AT987" s="76">
        <v>0</v>
      </c>
      <c r="AU987" s="72" t="s">
        <v>319</v>
      </c>
      <c r="AV987" s="76">
        <v>0</v>
      </c>
      <c r="AW987" s="81" t="s">
        <v>73</v>
      </c>
      <c r="AX987" s="82">
        <v>0</v>
      </c>
      <c r="AY987" s="143">
        <f t="shared" si="94"/>
        <v>9941400</v>
      </c>
      <c r="AZ987" s="84">
        <f t="shared" si="95"/>
        <v>0</v>
      </c>
      <c r="BA987" s="85">
        <v>0</v>
      </c>
      <c r="BB987" s="81" t="s">
        <v>73</v>
      </c>
      <c r="BC987" s="72" t="s">
        <v>123</v>
      </c>
      <c r="BD987" s="289" t="s">
        <v>4179</v>
      </c>
      <c r="BE987" s="71" t="s">
        <v>65</v>
      </c>
      <c r="BF987" s="71" t="s">
        <v>65</v>
      </c>
    </row>
    <row r="988" spans="2:58" x14ac:dyDescent="0.25">
      <c r="B988" s="71">
        <v>2025</v>
      </c>
      <c r="C988" s="71">
        <v>891780111</v>
      </c>
      <c r="D988" s="71" t="s">
        <v>63</v>
      </c>
      <c r="E988" s="102" t="s">
        <v>4178</v>
      </c>
      <c r="F988" s="72" t="s">
        <v>4177</v>
      </c>
      <c r="G988" s="72">
        <v>0</v>
      </c>
      <c r="H988" s="72" t="s">
        <v>71</v>
      </c>
      <c r="I988" s="72" t="s">
        <v>2884</v>
      </c>
      <c r="J988" s="104" t="s">
        <v>81</v>
      </c>
      <c r="K988" s="75" t="s">
        <v>2895</v>
      </c>
      <c r="L988" s="76">
        <v>9941400</v>
      </c>
      <c r="M988" s="72" t="s">
        <v>66</v>
      </c>
      <c r="N988" s="75" t="s">
        <v>4176</v>
      </c>
      <c r="O988" s="75">
        <v>8774169</v>
      </c>
      <c r="P988" s="75">
        <v>1707</v>
      </c>
      <c r="Q988" s="78">
        <v>45870</v>
      </c>
      <c r="R988" s="75">
        <v>7490134800</v>
      </c>
      <c r="S988" s="78">
        <v>45896</v>
      </c>
      <c r="T988" s="76">
        <v>9941400</v>
      </c>
      <c r="U988" s="76">
        <v>30472</v>
      </c>
      <c r="V988" s="72" t="s">
        <v>65</v>
      </c>
      <c r="W988" s="76">
        <v>1082939683</v>
      </c>
      <c r="X988" s="104" t="s">
        <v>2881</v>
      </c>
      <c r="Y988" s="78">
        <v>45896</v>
      </c>
      <c r="Z988" s="78">
        <v>45897</v>
      </c>
      <c r="AA988" s="78" t="s">
        <v>73</v>
      </c>
      <c r="AB988" s="78">
        <v>45991</v>
      </c>
      <c r="AC988" s="102">
        <f t="shared" si="90"/>
        <v>94</v>
      </c>
      <c r="AD988" s="72">
        <v>0</v>
      </c>
      <c r="AE988" s="76">
        <v>0</v>
      </c>
      <c r="AF988" s="72">
        <v>0</v>
      </c>
      <c r="AG988" s="79" t="s">
        <v>73</v>
      </c>
      <c r="AH988" s="102">
        <f t="shared" si="91"/>
        <v>0</v>
      </c>
      <c r="AI988" s="72">
        <v>0</v>
      </c>
      <c r="AJ988" s="76">
        <v>0</v>
      </c>
      <c r="AK988" s="72" t="s">
        <v>73</v>
      </c>
      <c r="AL988" s="80" t="s">
        <v>73</v>
      </c>
      <c r="AM988" s="72">
        <v>0</v>
      </c>
      <c r="AN988" s="80" t="s">
        <v>73</v>
      </c>
      <c r="AO988" s="80" t="s">
        <v>73</v>
      </c>
      <c r="AP988" s="80" t="s">
        <v>73</v>
      </c>
      <c r="AQ988" s="102">
        <f t="shared" si="92"/>
        <v>0</v>
      </c>
      <c r="AR988" s="102">
        <f t="shared" si="93"/>
        <v>9941400</v>
      </c>
      <c r="AS988" s="72" t="s">
        <v>319</v>
      </c>
      <c r="AT988" s="76">
        <v>0</v>
      </c>
      <c r="AU988" s="72" t="s">
        <v>319</v>
      </c>
      <c r="AV988" s="76">
        <v>0</v>
      </c>
      <c r="AW988" s="81" t="s">
        <v>73</v>
      </c>
      <c r="AX988" s="82">
        <v>0</v>
      </c>
      <c r="AY988" s="143">
        <f t="shared" si="94"/>
        <v>9941400</v>
      </c>
      <c r="AZ988" s="84">
        <f t="shared" si="95"/>
        <v>0</v>
      </c>
      <c r="BA988" s="85">
        <v>0</v>
      </c>
      <c r="BB988" s="81" t="s">
        <v>73</v>
      </c>
      <c r="BC988" s="72" t="s">
        <v>123</v>
      </c>
      <c r="BD988" s="289" t="s">
        <v>4175</v>
      </c>
      <c r="BE988" s="71" t="s">
        <v>65</v>
      </c>
      <c r="BF988" s="71" t="s">
        <v>65</v>
      </c>
    </row>
    <row r="989" spans="2:58" x14ac:dyDescent="0.25">
      <c r="B989" s="71">
        <v>2025</v>
      </c>
      <c r="C989" s="71">
        <v>891780111</v>
      </c>
      <c r="D989" s="71" t="s">
        <v>63</v>
      </c>
      <c r="E989" s="102" t="s">
        <v>4174</v>
      </c>
      <c r="F989" s="72" t="s">
        <v>4173</v>
      </c>
      <c r="G989" s="72">
        <v>0</v>
      </c>
      <c r="H989" s="72" t="s">
        <v>71</v>
      </c>
      <c r="I989" s="72" t="s">
        <v>2884</v>
      </c>
      <c r="J989" s="104" t="s">
        <v>81</v>
      </c>
      <c r="K989" s="75" t="s">
        <v>2895</v>
      </c>
      <c r="L989" s="76">
        <v>9941400</v>
      </c>
      <c r="M989" s="72" t="s">
        <v>66</v>
      </c>
      <c r="N989" s="75" t="s">
        <v>4172</v>
      </c>
      <c r="O989" s="75">
        <v>9157176</v>
      </c>
      <c r="P989" s="75">
        <v>1707</v>
      </c>
      <c r="Q989" s="78">
        <v>45870</v>
      </c>
      <c r="R989" s="75">
        <v>7490134800</v>
      </c>
      <c r="S989" s="78">
        <v>45896</v>
      </c>
      <c r="T989" s="76">
        <v>9941400</v>
      </c>
      <c r="U989" s="76">
        <v>30476</v>
      </c>
      <c r="V989" s="72" t="s">
        <v>65</v>
      </c>
      <c r="W989" s="76">
        <v>1082939683</v>
      </c>
      <c r="X989" s="104" t="s">
        <v>2881</v>
      </c>
      <c r="Y989" s="78">
        <v>45896</v>
      </c>
      <c r="Z989" s="78">
        <v>45896</v>
      </c>
      <c r="AA989" s="78" t="s">
        <v>73</v>
      </c>
      <c r="AB989" s="78">
        <v>45991</v>
      </c>
      <c r="AC989" s="102">
        <f t="shared" si="90"/>
        <v>95</v>
      </c>
      <c r="AD989" s="72">
        <v>0</v>
      </c>
      <c r="AE989" s="76">
        <v>0</v>
      </c>
      <c r="AF989" s="72">
        <v>0</v>
      </c>
      <c r="AG989" s="79" t="s">
        <v>73</v>
      </c>
      <c r="AH989" s="102">
        <f t="shared" si="91"/>
        <v>0</v>
      </c>
      <c r="AI989" s="72">
        <v>0</v>
      </c>
      <c r="AJ989" s="76">
        <v>0</v>
      </c>
      <c r="AK989" s="72" t="s">
        <v>73</v>
      </c>
      <c r="AL989" s="80" t="s">
        <v>73</v>
      </c>
      <c r="AM989" s="72">
        <v>0</v>
      </c>
      <c r="AN989" s="80" t="s">
        <v>73</v>
      </c>
      <c r="AO989" s="80" t="s">
        <v>73</v>
      </c>
      <c r="AP989" s="80" t="s">
        <v>73</v>
      </c>
      <c r="AQ989" s="102">
        <f t="shared" si="92"/>
        <v>0</v>
      </c>
      <c r="AR989" s="102">
        <f t="shared" si="93"/>
        <v>9941400</v>
      </c>
      <c r="AS989" s="72" t="s">
        <v>319</v>
      </c>
      <c r="AT989" s="76">
        <v>0</v>
      </c>
      <c r="AU989" s="72" t="s">
        <v>319</v>
      </c>
      <c r="AV989" s="76">
        <v>0</v>
      </c>
      <c r="AW989" s="81" t="s">
        <v>73</v>
      </c>
      <c r="AX989" s="82">
        <v>0</v>
      </c>
      <c r="AY989" s="143">
        <f t="shared" si="94"/>
        <v>9941400</v>
      </c>
      <c r="AZ989" s="84">
        <f t="shared" si="95"/>
        <v>0</v>
      </c>
      <c r="BA989" s="85">
        <v>0</v>
      </c>
      <c r="BB989" s="81" t="s">
        <v>73</v>
      </c>
      <c r="BC989" s="72" t="s">
        <v>123</v>
      </c>
      <c r="BD989" s="289" t="s">
        <v>4171</v>
      </c>
      <c r="BE989" s="71" t="s">
        <v>65</v>
      </c>
      <c r="BF989" s="71" t="s">
        <v>65</v>
      </c>
    </row>
    <row r="990" spans="2:58" x14ac:dyDescent="0.25">
      <c r="B990" s="71">
        <v>2025</v>
      </c>
      <c r="C990" s="71">
        <v>891780111</v>
      </c>
      <c r="D990" s="71" t="s">
        <v>63</v>
      </c>
      <c r="E990" s="102" t="s">
        <v>4170</v>
      </c>
      <c r="F990" s="72" t="s">
        <v>4169</v>
      </c>
      <c r="G990" s="72">
        <v>0</v>
      </c>
      <c r="H990" s="72" t="s">
        <v>71</v>
      </c>
      <c r="I990" s="72" t="s">
        <v>2884</v>
      </c>
      <c r="J990" s="104" t="s">
        <v>81</v>
      </c>
      <c r="K990" s="75" t="s">
        <v>4066</v>
      </c>
      <c r="L990" s="76">
        <v>20000000</v>
      </c>
      <c r="M990" s="72" t="s">
        <v>66</v>
      </c>
      <c r="N990" s="75" t="s">
        <v>4168</v>
      </c>
      <c r="O990" s="75">
        <v>1065595690</v>
      </c>
      <c r="P990" s="75">
        <v>1823</v>
      </c>
      <c r="Q990" s="78">
        <v>45884</v>
      </c>
      <c r="R990" s="75">
        <v>200000000</v>
      </c>
      <c r="S990" s="78">
        <v>45896</v>
      </c>
      <c r="T990" s="76">
        <v>20000000</v>
      </c>
      <c r="U990" s="76">
        <v>30467</v>
      </c>
      <c r="V990" s="72" t="s">
        <v>65</v>
      </c>
      <c r="W990" s="76">
        <v>1082939683</v>
      </c>
      <c r="X990" s="104" t="s">
        <v>2881</v>
      </c>
      <c r="Y990" s="78">
        <v>45896</v>
      </c>
      <c r="Z990" s="78">
        <v>45901</v>
      </c>
      <c r="AA990" s="78" t="s">
        <v>73</v>
      </c>
      <c r="AB990" s="78">
        <v>46022</v>
      </c>
      <c r="AC990" s="102">
        <f t="shared" si="90"/>
        <v>121</v>
      </c>
      <c r="AD990" s="72">
        <v>0</v>
      </c>
      <c r="AE990" s="76">
        <v>0</v>
      </c>
      <c r="AF990" s="72">
        <v>0</v>
      </c>
      <c r="AG990" s="79" t="s">
        <v>73</v>
      </c>
      <c r="AH990" s="102">
        <f t="shared" si="91"/>
        <v>0</v>
      </c>
      <c r="AI990" s="72">
        <v>0</v>
      </c>
      <c r="AJ990" s="76">
        <v>0</v>
      </c>
      <c r="AK990" s="72" t="s">
        <v>73</v>
      </c>
      <c r="AL990" s="80" t="s">
        <v>73</v>
      </c>
      <c r="AM990" s="72">
        <v>0</v>
      </c>
      <c r="AN990" s="80" t="s">
        <v>73</v>
      </c>
      <c r="AO990" s="80" t="s">
        <v>73</v>
      </c>
      <c r="AP990" s="80" t="s">
        <v>73</v>
      </c>
      <c r="AQ990" s="102">
        <f t="shared" si="92"/>
        <v>0</v>
      </c>
      <c r="AR990" s="102">
        <f t="shared" si="93"/>
        <v>20000000</v>
      </c>
      <c r="AS990" s="72" t="s">
        <v>319</v>
      </c>
      <c r="AT990" s="76">
        <v>0</v>
      </c>
      <c r="AU990" s="72" t="s">
        <v>319</v>
      </c>
      <c r="AV990" s="76">
        <v>0</v>
      </c>
      <c r="AW990" s="81" t="s">
        <v>73</v>
      </c>
      <c r="AX990" s="82">
        <v>0</v>
      </c>
      <c r="AY990" s="143">
        <f t="shared" si="94"/>
        <v>20000000</v>
      </c>
      <c r="AZ990" s="84">
        <f t="shared" si="95"/>
        <v>0</v>
      </c>
      <c r="BA990" s="85">
        <v>0</v>
      </c>
      <c r="BB990" s="81" t="s">
        <v>73</v>
      </c>
      <c r="BC990" s="72" t="s">
        <v>123</v>
      </c>
      <c r="BD990" s="289" t="s">
        <v>4167</v>
      </c>
      <c r="BE990" s="71" t="s">
        <v>65</v>
      </c>
      <c r="BF990" s="71" t="s">
        <v>65</v>
      </c>
    </row>
    <row r="991" spans="2:58" x14ac:dyDescent="0.25">
      <c r="B991" s="71">
        <v>2025</v>
      </c>
      <c r="C991" s="71">
        <v>891780111</v>
      </c>
      <c r="D991" s="71" t="s">
        <v>63</v>
      </c>
      <c r="E991" s="102" t="s">
        <v>4166</v>
      </c>
      <c r="F991" s="72" t="s">
        <v>4165</v>
      </c>
      <c r="G991" s="72">
        <v>0</v>
      </c>
      <c r="H991" s="72" t="s">
        <v>71</v>
      </c>
      <c r="I991" s="72" t="s">
        <v>2884</v>
      </c>
      <c r="J991" s="104" t="s">
        <v>81</v>
      </c>
      <c r="K991" s="75" t="s">
        <v>4066</v>
      </c>
      <c r="L991" s="76">
        <v>20000000</v>
      </c>
      <c r="M991" s="72" t="s">
        <v>66</v>
      </c>
      <c r="N991" s="75" t="s">
        <v>4164</v>
      </c>
      <c r="O991" s="75">
        <v>1045702679</v>
      </c>
      <c r="P991" s="75">
        <v>1823</v>
      </c>
      <c r="Q991" s="78">
        <v>45884</v>
      </c>
      <c r="R991" s="75">
        <v>200000000</v>
      </c>
      <c r="S991" s="78">
        <v>45896</v>
      </c>
      <c r="T991" s="76">
        <v>20000000</v>
      </c>
      <c r="U991" s="76">
        <v>30468</v>
      </c>
      <c r="V991" s="72" t="s">
        <v>65</v>
      </c>
      <c r="W991" s="76">
        <v>1082939683</v>
      </c>
      <c r="X991" s="104" t="s">
        <v>2881</v>
      </c>
      <c r="Y991" s="78">
        <v>45896</v>
      </c>
      <c r="Z991" s="78">
        <v>45901</v>
      </c>
      <c r="AA991" s="78" t="s">
        <v>73</v>
      </c>
      <c r="AB991" s="78">
        <v>46022</v>
      </c>
      <c r="AC991" s="102">
        <f t="shared" si="90"/>
        <v>121</v>
      </c>
      <c r="AD991" s="72">
        <v>0</v>
      </c>
      <c r="AE991" s="76">
        <v>0</v>
      </c>
      <c r="AF991" s="72">
        <v>0</v>
      </c>
      <c r="AG991" s="79" t="s">
        <v>73</v>
      </c>
      <c r="AH991" s="102">
        <f t="shared" si="91"/>
        <v>0</v>
      </c>
      <c r="AI991" s="72">
        <v>0</v>
      </c>
      <c r="AJ991" s="76">
        <v>0</v>
      </c>
      <c r="AK991" s="72" t="s">
        <v>73</v>
      </c>
      <c r="AL991" s="80" t="s">
        <v>73</v>
      </c>
      <c r="AM991" s="72">
        <v>0</v>
      </c>
      <c r="AN991" s="80" t="s">
        <v>73</v>
      </c>
      <c r="AO991" s="80" t="s">
        <v>73</v>
      </c>
      <c r="AP991" s="80" t="s">
        <v>73</v>
      </c>
      <c r="AQ991" s="102">
        <f t="shared" si="92"/>
        <v>0</v>
      </c>
      <c r="AR991" s="102">
        <f t="shared" si="93"/>
        <v>20000000</v>
      </c>
      <c r="AS991" s="72" t="s">
        <v>319</v>
      </c>
      <c r="AT991" s="76">
        <v>0</v>
      </c>
      <c r="AU991" s="72" t="s">
        <v>319</v>
      </c>
      <c r="AV991" s="76">
        <v>0</v>
      </c>
      <c r="AW991" s="81" t="s">
        <v>73</v>
      </c>
      <c r="AX991" s="82">
        <v>0</v>
      </c>
      <c r="AY991" s="143">
        <f t="shared" si="94"/>
        <v>20000000</v>
      </c>
      <c r="AZ991" s="84">
        <f t="shared" si="95"/>
        <v>0</v>
      </c>
      <c r="BA991" s="85">
        <v>0</v>
      </c>
      <c r="BB991" s="81" t="s">
        <v>73</v>
      </c>
      <c r="BC991" s="72" t="s">
        <v>123</v>
      </c>
      <c r="BD991" s="289" t="s">
        <v>4163</v>
      </c>
      <c r="BE991" s="71" t="s">
        <v>65</v>
      </c>
      <c r="BF991" s="71" t="s">
        <v>65</v>
      </c>
    </row>
    <row r="992" spans="2:58" x14ac:dyDescent="0.25">
      <c r="B992" s="71">
        <v>2025</v>
      </c>
      <c r="C992" s="71">
        <v>891780111</v>
      </c>
      <c r="D992" s="71" t="s">
        <v>63</v>
      </c>
      <c r="E992" s="102" t="s">
        <v>4162</v>
      </c>
      <c r="F992" s="72" t="s">
        <v>4161</v>
      </c>
      <c r="G992" s="72">
        <v>0</v>
      </c>
      <c r="H992" s="72" t="s">
        <v>71</v>
      </c>
      <c r="I992" s="72" t="s">
        <v>2884</v>
      </c>
      <c r="J992" s="104" t="s">
        <v>81</v>
      </c>
      <c r="K992" s="75" t="s">
        <v>4066</v>
      </c>
      <c r="L992" s="76">
        <v>20000000</v>
      </c>
      <c r="M992" s="72" t="s">
        <v>66</v>
      </c>
      <c r="N992" s="75" t="s">
        <v>4160</v>
      </c>
      <c r="O992" s="75">
        <v>23012905</v>
      </c>
      <c r="P992" s="75">
        <v>1823</v>
      </c>
      <c r="Q992" s="78">
        <v>45884</v>
      </c>
      <c r="R992" s="75">
        <v>200000000</v>
      </c>
      <c r="S992" s="78">
        <v>45896</v>
      </c>
      <c r="T992" s="76">
        <v>20000000</v>
      </c>
      <c r="U992" s="102">
        <v>30469</v>
      </c>
      <c r="V992" s="72" t="s">
        <v>65</v>
      </c>
      <c r="W992" s="76">
        <v>1082939683</v>
      </c>
      <c r="X992" s="104" t="s">
        <v>2881</v>
      </c>
      <c r="Y992" s="78">
        <v>45896</v>
      </c>
      <c r="Z992" s="78">
        <v>45901</v>
      </c>
      <c r="AA992" s="78" t="s">
        <v>73</v>
      </c>
      <c r="AB992" s="78">
        <v>46022</v>
      </c>
      <c r="AC992" s="102">
        <f t="shared" si="90"/>
        <v>121</v>
      </c>
      <c r="AD992" s="72">
        <v>0</v>
      </c>
      <c r="AE992" s="76">
        <v>0</v>
      </c>
      <c r="AF992" s="72">
        <v>0</v>
      </c>
      <c r="AG992" s="79" t="s">
        <v>73</v>
      </c>
      <c r="AH992" s="102">
        <f t="shared" si="91"/>
        <v>0</v>
      </c>
      <c r="AI992" s="72">
        <v>0</v>
      </c>
      <c r="AJ992" s="76">
        <v>0</v>
      </c>
      <c r="AK992" s="72" t="s">
        <v>73</v>
      </c>
      <c r="AL992" s="80" t="s">
        <v>73</v>
      </c>
      <c r="AM992" s="72">
        <v>0</v>
      </c>
      <c r="AN992" s="80" t="s">
        <v>73</v>
      </c>
      <c r="AO992" s="80" t="s">
        <v>73</v>
      </c>
      <c r="AP992" s="80" t="s">
        <v>73</v>
      </c>
      <c r="AQ992" s="102">
        <f t="shared" si="92"/>
        <v>0</v>
      </c>
      <c r="AR992" s="102">
        <f t="shared" si="93"/>
        <v>20000000</v>
      </c>
      <c r="AS992" s="72" t="s">
        <v>319</v>
      </c>
      <c r="AT992" s="76">
        <v>0</v>
      </c>
      <c r="AU992" s="72" t="s">
        <v>319</v>
      </c>
      <c r="AV992" s="76">
        <v>0</v>
      </c>
      <c r="AW992" s="81" t="s">
        <v>73</v>
      </c>
      <c r="AX992" s="82">
        <v>0</v>
      </c>
      <c r="AY992" s="143">
        <f t="shared" si="94"/>
        <v>20000000</v>
      </c>
      <c r="AZ992" s="84">
        <f t="shared" si="95"/>
        <v>0</v>
      </c>
      <c r="BA992" s="85">
        <v>0</v>
      </c>
      <c r="BB992" s="81" t="s">
        <v>73</v>
      </c>
      <c r="BC992" s="72" t="s">
        <v>123</v>
      </c>
      <c r="BD992" s="289" t="s">
        <v>4159</v>
      </c>
      <c r="BE992" s="71" t="s">
        <v>65</v>
      </c>
      <c r="BF992" s="71" t="s">
        <v>65</v>
      </c>
    </row>
    <row r="993" spans="2:58" x14ac:dyDescent="0.25">
      <c r="B993" s="71">
        <v>2025</v>
      </c>
      <c r="C993" s="71">
        <v>891780111</v>
      </c>
      <c r="D993" s="71" t="s">
        <v>63</v>
      </c>
      <c r="E993" s="102" t="s">
        <v>4158</v>
      </c>
      <c r="F993" s="72" t="s">
        <v>4157</v>
      </c>
      <c r="G993" s="72">
        <v>0</v>
      </c>
      <c r="H993" s="72" t="s">
        <v>71</v>
      </c>
      <c r="I993" s="72" t="s">
        <v>2884</v>
      </c>
      <c r="J993" s="104" t="s">
        <v>81</v>
      </c>
      <c r="K993" s="75" t="s">
        <v>4139</v>
      </c>
      <c r="L993" s="76">
        <v>20000000</v>
      </c>
      <c r="M993" s="72" t="s">
        <v>66</v>
      </c>
      <c r="N993" s="75" t="s">
        <v>4156</v>
      </c>
      <c r="O993" s="75">
        <v>1047235577</v>
      </c>
      <c r="P993" s="75">
        <v>1823</v>
      </c>
      <c r="Q993" s="78">
        <v>45884</v>
      </c>
      <c r="R993" s="75">
        <v>200000000</v>
      </c>
      <c r="S993" s="78">
        <v>45896</v>
      </c>
      <c r="T993" s="76">
        <v>20000000</v>
      </c>
      <c r="U993" s="102">
        <v>30470</v>
      </c>
      <c r="V993" s="72" t="s">
        <v>65</v>
      </c>
      <c r="W993" s="76">
        <v>1082939683</v>
      </c>
      <c r="X993" s="104" t="s">
        <v>2881</v>
      </c>
      <c r="Y993" s="78">
        <v>45896</v>
      </c>
      <c r="Z993" s="78">
        <v>45901</v>
      </c>
      <c r="AA993" s="78" t="s">
        <v>73</v>
      </c>
      <c r="AB993" s="78">
        <v>46022</v>
      </c>
      <c r="AC993" s="102">
        <f t="shared" si="90"/>
        <v>121</v>
      </c>
      <c r="AD993" s="72">
        <v>0</v>
      </c>
      <c r="AE993" s="76">
        <v>0</v>
      </c>
      <c r="AF993" s="72">
        <v>0</v>
      </c>
      <c r="AG993" s="79" t="s">
        <v>73</v>
      </c>
      <c r="AH993" s="102">
        <f t="shared" si="91"/>
        <v>0</v>
      </c>
      <c r="AI993" s="72">
        <v>0</v>
      </c>
      <c r="AJ993" s="76">
        <v>0</v>
      </c>
      <c r="AK993" s="72" t="s">
        <v>73</v>
      </c>
      <c r="AL993" s="80" t="s">
        <v>73</v>
      </c>
      <c r="AM993" s="72">
        <v>0</v>
      </c>
      <c r="AN993" s="80" t="s">
        <v>73</v>
      </c>
      <c r="AO993" s="80" t="s">
        <v>73</v>
      </c>
      <c r="AP993" s="80" t="s">
        <v>73</v>
      </c>
      <c r="AQ993" s="102">
        <f t="shared" si="92"/>
        <v>0</v>
      </c>
      <c r="AR993" s="102">
        <f t="shared" si="93"/>
        <v>20000000</v>
      </c>
      <c r="AS993" s="72" t="s">
        <v>319</v>
      </c>
      <c r="AT993" s="76">
        <v>0</v>
      </c>
      <c r="AU993" s="72" t="s">
        <v>319</v>
      </c>
      <c r="AV993" s="76">
        <v>0</v>
      </c>
      <c r="AW993" s="81" t="s">
        <v>73</v>
      </c>
      <c r="AX993" s="82">
        <v>0</v>
      </c>
      <c r="AY993" s="143">
        <f t="shared" si="94"/>
        <v>20000000</v>
      </c>
      <c r="AZ993" s="84">
        <f t="shared" si="95"/>
        <v>0</v>
      </c>
      <c r="BA993" s="85">
        <v>0</v>
      </c>
      <c r="BB993" s="81" t="s">
        <v>73</v>
      </c>
      <c r="BC993" s="72" t="s">
        <v>123</v>
      </c>
      <c r="BD993" s="289" t="s">
        <v>4155</v>
      </c>
      <c r="BE993" s="71" t="s">
        <v>65</v>
      </c>
      <c r="BF993" s="71" t="s">
        <v>65</v>
      </c>
    </row>
    <row r="994" spans="2:58" x14ac:dyDescent="0.25">
      <c r="B994" s="71">
        <v>2025</v>
      </c>
      <c r="C994" s="71">
        <v>891780111</v>
      </c>
      <c r="D994" s="71" t="s">
        <v>63</v>
      </c>
      <c r="E994" s="102" t="s">
        <v>4154</v>
      </c>
      <c r="F994" s="72" t="s">
        <v>4153</v>
      </c>
      <c r="G994" s="72">
        <v>0</v>
      </c>
      <c r="H994" s="72" t="s">
        <v>71</v>
      </c>
      <c r="I994" s="72" t="s">
        <v>2884</v>
      </c>
      <c r="J994" s="104" t="s">
        <v>81</v>
      </c>
      <c r="K994" s="75" t="s">
        <v>4152</v>
      </c>
      <c r="L994" s="76">
        <v>9941400</v>
      </c>
      <c r="M994" s="72" t="s">
        <v>66</v>
      </c>
      <c r="N994" s="75" t="s">
        <v>4151</v>
      </c>
      <c r="O994" s="75">
        <v>1065652539</v>
      </c>
      <c r="P994" s="75">
        <v>1707</v>
      </c>
      <c r="Q994" s="78">
        <v>45870</v>
      </c>
      <c r="R994" s="75">
        <v>7490134800</v>
      </c>
      <c r="S994" s="78">
        <v>45896</v>
      </c>
      <c r="T994" s="76">
        <v>9941400</v>
      </c>
      <c r="U994" s="102">
        <v>30471</v>
      </c>
      <c r="V994" s="72" t="s">
        <v>65</v>
      </c>
      <c r="W994" s="76">
        <v>1082939683</v>
      </c>
      <c r="X994" s="104" t="s">
        <v>2881</v>
      </c>
      <c r="Y994" s="78">
        <v>45896</v>
      </c>
      <c r="Z994" s="78">
        <v>45896</v>
      </c>
      <c r="AA994" s="78" t="s">
        <v>73</v>
      </c>
      <c r="AB994" s="78">
        <v>45991</v>
      </c>
      <c r="AC994" s="102">
        <f t="shared" si="90"/>
        <v>95</v>
      </c>
      <c r="AD994" s="72">
        <v>0</v>
      </c>
      <c r="AE994" s="76">
        <v>0</v>
      </c>
      <c r="AF994" s="72">
        <v>0</v>
      </c>
      <c r="AG994" s="79" t="s">
        <v>73</v>
      </c>
      <c r="AH994" s="102">
        <f t="shared" si="91"/>
        <v>0</v>
      </c>
      <c r="AI994" s="72">
        <v>0</v>
      </c>
      <c r="AJ994" s="76">
        <v>0</v>
      </c>
      <c r="AK994" s="72" t="s">
        <v>73</v>
      </c>
      <c r="AL994" s="80" t="s">
        <v>73</v>
      </c>
      <c r="AM994" s="72">
        <v>0</v>
      </c>
      <c r="AN994" s="80" t="s">
        <v>73</v>
      </c>
      <c r="AO994" s="80" t="s">
        <v>73</v>
      </c>
      <c r="AP994" s="80" t="s">
        <v>73</v>
      </c>
      <c r="AQ994" s="102">
        <f t="shared" si="92"/>
        <v>0</v>
      </c>
      <c r="AR994" s="102">
        <f t="shared" si="93"/>
        <v>9941400</v>
      </c>
      <c r="AS994" s="72" t="s">
        <v>319</v>
      </c>
      <c r="AT994" s="76">
        <v>0</v>
      </c>
      <c r="AU994" s="72" t="s">
        <v>319</v>
      </c>
      <c r="AV994" s="76">
        <v>0</v>
      </c>
      <c r="AW994" s="81" t="s">
        <v>73</v>
      </c>
      <c r="AX994" s="82">
        <v>0</v>
      </c>
      <c r="AY994" s="143">
        <f t="shared" si="94"/>
        <v>9941400</v>
      </c>
      <c r="AZ994" s="84">
        <f t="shared" si="95"/>
        <v>0</v>
      </c>
      <c r="BA994" s="85">
        <v>0</v>
      </c>
      <c r="BB994" s="81" t="s">
        <v>73</v>
      </c>
      <c r="BC994" s="72" t="s">
        <v>123</v>
      </c>
      <c r="BD994" s="289" t="s">
        <v>4150</v>
      </c>
      <c r="BE994" s="71" t="s">
        <v>65</v>
      </c>
      <c r="BF994" s="71" t="s">
        <v>65</v>
      </c>
    </row>
    <row r="995" spans="2:58" x14ac:dyDescent="0.25">
      <c r="B995" s="71">
        <v>2025</v>
      </c>
      <c r="C995" s="71">
        <v>891780111</v>
      </c>
      <c r="D995" s="71" t="s">
        <v>63</v>
      </c>
      <c r="E995" s="102" t="s">
        <v>4149</v>
      </c>
      <c r="F995" s="72" t="s">
        <v>4148</v>
      </c>
      <c r="G995" s="72">
        <v>0</v>
      </c>
      <c r="H995" s="72" t="s">
        <v>71</v>
      </c>
      <c r="I995" s="72" t="s">
        <v>2884</v>
      </c>
      <c r="J995" s="104" t="s">
        <v>81</v>
      </c>
      <c r="K995" s="75" t="s">
        <v>4147</v>
      </c>
      <c r="L995" s="76">
        <v>302432876</v>
      </c>
      <c r="M995" s="72" t="s">
        <v>66</v>
      </c>
      <c r="N995" s="75" t="s">
        <v>507</v>
      </c>
      <c r="O995" s="75">
        <v>900845290</v>
      </c>
      <c r="P995" s="75">
        <v>1873</v>
      </c>
      <c r="Q995" s="78">
        <v>45891</v>
      </c>
      <c r="R995" s="75">
        <v>302432876</v>
      </c>
      <c r="S995" s="78">
        <v>45897</v>
      </c>
      <c r="T995" s="76">
        <v>302432876</v>
      </c>
      <c r="U995" s="102">
        <v>30599</v>
      </c>
      <c r="V995" s="72" t="s">
        <v>65</v>
      </c>
      <c r="W995" s="76">
        <v>16078654</v>
      </c>
      <c r="X995" s="104" t="s">
        <v>365</v>
      </c>
      <c r="Y995" s="78">
        <v>45896</v>
      </c>
      <c r="Z995" s="78">
        <v>45897</v>
      </c>
      <c r="AA995" s="78">
        <v>45897</v>
      </c>
      <c r="AB995" s="78">
        <v>46014</v>
      </c>
      <c r="AC995" s="102">
        <f t="shared" si="90"/>
        <v>117</v>
      </c>
      <c r="AD995" s="72">
        <v>0</v>
      </c>
      <c r="AE995" s="76">
        <v>0</v>
      </c>
      <c r="AF995" s="72">
        <v>0</v>
      </c>
      <c r="AG995" s="79" t="s">
        <v>73</v>
      </c>
      <c r="AH995" s="102">
        <f t="shared" si="91"/>
        <v>0</v>
      </c>
      <c r="AI995" s="72">
        <v>0</v>
      </c>
      <c r="AJ995" s="76">
        <v>0</v>
      </c>
      <c r="AK995" s="72" t="s">
        <v>73</v>
      </c>
      <c r="AL995" s="80" t="s">
        <v>73</v>
      </c>
      <c r="AM995" s="72">
        <v>0</v>
      </c>
      <c r="AN995" s="80" t="s">
        <v>73</v>
      </c>
      <c r="AO995" s="80" t="s">
        <v>73</v>
      </c>
      <c r="AP995" s="80" t="s">
        <v>73</v>
      </c>
      <c r="AQ995" s="102">
        <f t="shared" si="92"/>
        <v>0</v>
      </c>
      <c r="AR995" s="102">
        <f t="shared" si="93"/>
        <v>302432876</v>
      </c>
      <c r="AS995" s="72" t="s">
        <v>319</v>
      </c>
      <c r="AT995" s="76">
        <v>0</v>
      </c>
      <c r="AU995" s="72" t="s">
        <v>65</v>
      </c>
      <c r="AV995" s="76">
        <v>151216438</v>
      </c>
      <c r="AW995" s="81" t="s">
        <v>73</v>
      </c>
      <c r="AX995" s="76">
        <v>151216438</v>
      </c>
      <c r="AY995" s="143">
        <f t="shared" si="94"/>
        <v>151216438</v>
      </c>
      <c r="AZ995" s="84">
        <f t="shared" si="95"/>
        <v>0.5</v>
      </c>
      <c r="BA995" s="85">
        <v>0.5</v>
      </c>
      <c r="BB995" s="81" t="s">
        <v>73</v>
      </c>
      <c r="BC995" s="72" t="s">
        <v>123</v>
      </c>
      <c r="BD995" s="289" t="s">
        <v>4146</v>
      </c>
      <c r="BE995" s="71" t="s">
        <v>65</v>
      </c>
      <c r="BF995" s="71" t="s">
        <v>65</v>
      </c>
    </row>
    <row r="996" spans="2:58" x14ac:dyDescent="0.25">
      <c r="B996" s="71">
        <v>2025</v>
      </c>
      <c r="C996" s="71">
        <v>891780111</v>
      </c>
      <c r="D996" s="71" t="s">
        <v>63</v>
      </c>
      <c r="E996" s="102" t="s">
        <v>4145</v>
      </c>
      <c r="F996" s="72" t="s">
        <v>4144</v>
      </c>
      <c r="G996" s="72">
        <v>0</v>
      </c>
      <c r="H996" s="72" t="s">
        <v>71</v>
      </c>
      <c r="I996" s="72" t="s">
        <v>2884</v>
      </c>
      <c r="J996" s="104" t="s">
        <v>81</v>
      </c>
      <c r="K996" s="75" t="s">
        <v>4139</v>
      </c>
      <c r="L996" s="76">
        <v>20000000</v>
      </c>
      <c r="M996" s="72" t="s">
        <v>66</v>
      </c>
      <c r="N996" s="75" t="s">
        <v>4143</v>
      </c>
      <c r="O996" s="75">
        <v>1082986157</v>
      </c>
      <c r="P996" s="75">
        <v>1823</v>
      </c>
      <c r="Q996" s="78">
        <v>45884</v>
      </c>
      <c r="R996" s="75">
        <v>200000000</v>
      </c>
      <c r="S996" s="78">
        <v>45897</v>
      </c>
      <c r="T996" s="76">
        <v>20000000</v>
      </c>
      <c r="U996" s="102">
        <v>30600</v>
      </c>
      <c r="V996" s="72" t="s">
        <v>65</v>
      </c>
      <c r="W996" s="76">
        <v>1082939683</v>
      </c>
      <c r="X996" s="104" t="s">
        <v>2881</v>
      </c>
      <c r="Y996" s="78">
        <v>45897</v>
      </c>
      <c r="Z996" s="78">
        <v>45901</v>
      </c>
      <c r="AA996" s="78" t="s">
        <v>73</v>
      </c>
      <c r="AB996" s="78">
        <v>46022</v>
      </c>
      <c r="AC996" s="102">
        <f t="shared" si="90"/>
        <v>121</v>
      </c>
      <c r="AD996" s="72">
        <v>0</v>
      </c>
      <c r="AE996" s="76">
        <v>0</v>
      </c>
      <c r="AF996" s="72">
        <v>0</v>
      </c>
      <c r="AG996" s="79" t="s">
        <v>73</v>
      </c>
      <c r="AH996" s="102">
        <f t="shared" si="91"/>
        <v>0</v>
      </c>
      <c r="AI996" s="72">
        <v>0</v>
      </c>
      <c r="AJ996" s="76">
        <v>0</v>
      </c>
      <c r="AK996" s="72" t="s">
        <v>73</v>
      </c>
      <c r="AL996" s="80" t="s">
        <v>73</v>
      </c>
      <c r="AM996" s="72">
        <v>0</v>
      </c>
      <c r="AN996" s="80" t="s">
        <v>73</v>
      </c>
      <c r="AO996" s="80" t="s">
        <v>73</v>
      </c>
      <c r="AP996" s="80" t="s">
        <v>73</v>
      </c>
      <c r="AQ996" s="102">
        <f t="shared" si="92"/>
        <v>0</v>
      </c>
      <c r="AR996" s="102">
        <f t="shared" si="93"/>
        <v>20000000</v>
      </c>
      <c r="AS996" s="72" t="s">
        <v>319</v>
      </c>
      <c r="AT996" s="76">
        <v>0</v>
      </c>
      <c r="AU996" s="72" t="s">
        <v>319</v>
      </c>
      <c r="AV996" s="76">
        <v>0</v>
      </c>
      <c r="AW996" s="81" t="s">
        <v>73</v>
      </c>
      <c r="AX996" s="82">
        <v>0</v>
      </c>
      <c r="AY996" s="143">
        <f t="shared" si="94"/>
        <v>20000000</v>
      </c>
      <c r="AZ996" s="84">
        <f t="shared" si="95"/>
        <v>0</v>
      </c>
      <c r="BA996" s="85">
        <v>0</v>
      </c>
      <c r="BB996" s="81" t="s">
        <v>73</v>
      </c>
      <c r="BC996" s="72" t="s">
        <v>123</v>
      </c>
      <c r="BD996" s="289" t="s">
        <v>4142</v>
      </c>
      <c r="BE996" s="71" t="s">
        <v>65</v>
      </c>
      <c r="BF996" s="71" t="s">
        <v>65</v>
      </c>
    </row>
    <row r="997" spans="2:58" x14ac:dyDescent="0.25">
      <c r="B997" s="71">
        <v>2025</v>
      </c>
      <c r="C997" s="71">
        <v>891780111</v>
      </c>
      <c r="D997" s="71" t="s">
        <v>63</v>
      </c>
      <c r="E997" s="102" t="s">
        <v>4141</v>
      </c>
      <c r="F997" s="72" t="s">
        <v>4140</v>
      </c>
      <c r="G997" s="72">
        <v>0</v>
      </c>
      <c r="H997" s="72" t="s">
        <v>71</v>
      </c>
      <c r="I997" s="72" t="s">
        <v>2884</v>
      </c>
      <c r="J997" s="104" t="s">
        <v>81</v>
      </c>
      <c r="K997" s="75" t="s">
        <v>4139</v>
      </c>
      <c r="L997" s="76">
        <v>20000000</v>
      </c>
      <c r="M997" s="72" t="s">
        <v>66</v>
      </c>
      <c r="N997" s="75" t="s">
        <v>4138</v>
      </c>
      <c r="O997" s="75">
        <v>1050974178</v>
      </c>
      <c r="P997" s="75">
        <v>1823</v>
      </c>
      <c r="Q997" s="78">
        <v>45884</v>
      </c>
      <c r="R997" s="75">
        <v>200000000</v>
      </c>
      <c r="S997" s="78">
        <v>45898</v>
      </c>
      <c r="T997" s="76">
        <v>20000000</v>
      </c>
      <c r="U997" s="102">
        <v>31074</v>
      </c>
      <c r="V997" s="72" t="s">
        <v>65</v>
      </c>
      <c r="W997" s="76">
        <v>1082939683</v>
      </c>
      <c r="X997" s="104" t="s">
        <v>2881</v>
      </c>
      <c r="Y997" s="78">
        <v>45897</v>
      </c>
      <c r="Z997" s="78">
        <v>45901</v>
      </c>
      <c r="AA997" s="78" t="s">
        <v>73</v>
      </c>
      <c r="AB997" s="78">
        <v>46022</v>
      </c>
      <c r="AC997" s="102">
        <f t="shared" si="90"/>
        <v>121</v>
      </c>
      <c r="AD997" s="72">
        <v>0</v>
      </c>
      <c r="AE997" s="76">
        <v>0</v>
      </c>
      <c r="AF997" s="72">
        <v>0</v>
      </c>
      <c r="AG997" s="79" t="s">
        <v>73</v>
      </c>
      <c r="AH997" s="102">
        <f t="shared" si="91"/>
        <v>0</v>
      </c>
      <c r="AI997" s="72">
        <v>0</v>
      </c>
      <c r="AJ997" s="76">
        <v>0</v>
      </c>
      <c r="AK997" s="72" t="s">
        <v>73</v>
      </c>
      <c r="AL997" s="80" t="s">
        <v>73</v>
      </c>
      <c r="AM997" s="72">
        <v>0</v>
      </c>
      <c r="AN997" s="80" t="s">
        <v>73</v>
      </c>
      <c r="AO997" s="80" t="s">
        <v>73</v>
      </c>
      <c r="AP997" s="80" t="s">
        <v>73</v>
      </c>
      <c r="AQ997" s="102">
        <f t="shared" si="92"/>
        <v>0</v>
      </c>
      <c r="AR997" s="102">
        <f t="shared" si="93"/>
        <v>20000000</v>
      </c>
      <c r="AS997" s="72" t="s">
        <v>319</v>
      </c>
      <c r="AT997" s="76">
        <v>0</v>
      </c>
      <c r="AU997" s="72" t="s">
        <v>319</v>
      </c>
      <c r="AV997" s="76">
        <v>0</v>
      </c>
      <c r="AW997" s="81" t="s">
        <v>73</v>
      </c>
      <c r="AX997" s="82">
        <v>0</v>
      </c>
      <c r="AY997" s="143">
        <f t="shared" si="94"/>
        <v>20000000</v>
      </c>
      <c r="AZ997" s="84">
        <f t="shared" si="95"/>
        <v>0</v>
      </c>
      <c r="BA997" s="85">
        <v>0</v>
      </c>
      <c r="BB997" s="81" t="s">
        <v>73</v>
      </c>
      <c r="BC997" s="72" t="s">
        <v>123</v>
      </c>
      <c r="BD997" s="289" t="s">
        <v>4137</v>
      </c>
      <c r="BE997" s="71" t="s">
        <v>65</v>
      </c>
      <c r="BF997" s="71" t="s">
        <v>65</v>
      </c>
    </row>
    <row r="998" spans="2:58" x14ac:dyDescent="0.25">
      <c r="B998" s="71">
        <v>2025</v>
      </c>
      <c r="C998" s="71">
        <v>891780111</v>
      </c>
      <c r="D998" s="71" t="s">
        <v>63</v>
      </c>
      <c r="E998" s="102" t="s">
        <v>4136</v>
      </c>
      <c r="F998" s="72" t="s">
        <v>4135</v>
      </c>
      <c r="G998" s="72">
        <v>0</v>
      </c>
      <c r="H998" s="72" t="s">
        <v>71</v>
      </c>
      <c r="I998" s="72" t="s">
        <v>2884</v>
      </c>
      <c r="J998" s="104" t="s">
        <v>81</v>
      </c>
      <c r="K998" s="75" t="s">
        <v>2895</v>
      </c>
      <c r="L998" s="76">
        <v>9941400</v>
      </c>
      <c r="M998" s="72" t="s">
        <v>66</v>
      </c>
      <c r="N998" s="75" t="s">
        <v>4134</v>
      </c>
      <c r="O998" s="75">
        <v>1051675675</v>
      </c>
      <c r="P998" s="75">
        <v>1707</v>
      </c>
      <c r="Q998" s="78">
        <v>45870</v>
      </c>
      <c r="R998" s="75">
        <v>7490134800</v>
      </c>
      <c r="S998" s="78">
        <v>45898</v>
      </c>
      <c r="T998" s="76">
        <v>9941400</v>
      </c>
      <c r="U998" s="102">
        <v>31086</v>
      </c>
      <c r="V998" s="72" t="s">
        <v>65</v>
      </c>
      <c r="W998" s="76">
        <v>1082939683</v>
      </c>
      <c r="X998" s="104" t="s">
        <v>2881</v>
      </c>
      <c r="Y998" s="78">
        <v>45898</v>
      </c>
      <c r="Z998" s="78">
        <v>45898</v>
      </c>
      <c r="AA998" s="78" t="s">
        <v>73</v>
      </c>
      <c r="AB998" s="78">
        <v>45991</v>
      </c>
      <c r="AC998" s="102">
        <f t="shared" si="90"/>
        <v>93</v>
      </c>
      <c r="AD998" s="72">
        <v>0</v>
      </c>
      <c r="AE998" s="76">
        <v>0</v>
      </c>
      <c r="AF998" s="72">
        <v>0</v>
      </c>
      <c r="AG998" s="79" t="s">
        <v>73</v>
      </c>
      <c r="AH998" s="102">
        <f t="shared" si="91"/>
        <v>0</v>
      </c>
      <c r="AI998" s="72">
        <v>0</v>
      </c>
      <c r="AJ998" s="76">
        <v>0</v>
      </c>
      <c r="AK998" s="72" t="s">
        <v>73</v>
      </c>
      <c r="AL998" s="80" t="s">
        <v>73</v>
      </c>
      <c r="AM998" s="72">
        <v>0</v>
      </c>
      <c r="AN998" s="80" t="s">
        <v>73</v>
      </c>
      <c r="AO998" s="80" t="s">
        <v>73</v>
      </c>
      <c r="AP998" s="80" t="s">
        <v>73</v>
      </c>
      <c r="AQ998" s="102">
        <f t="shared" si="92"/>
        <v>0</v>
      </c>
      <c r="AR998" s="102">
        <f t="shared" si="93"/>
        <v>9941400</v>
      </c>
      <c r="AS998" s="72" t="s">
        <v>319</v>
      </c>
      <c r="AT998" s="76">
        <v>0</v>
      </c>
      <c r="AU998" s="72" t="s">
        <v>319</v>
      </c>
      <c r="AV998" s="76">
        <v>0</v>
      </c>
      <c r="AW998" s="81" t="s">
        <v>73</v>
      </c>
      <c r="AX998" s="82">
        <v>0</v>
      </c>
      <c r="AY998" s="143">
        <f t="shared" si="94"/>
        <v>9941400</v>
      </c>
      <c r="AZ998" s="84">
        <f t="shared" si="95"/>
        <v>0</v>
      </c>
      <c r="BA998" s="85">
        <v>0</v>
      </c>
      <c r="BB998" s="81" t="s">
        <v>73</v>
      </c>
      <c r="BC998" s="72" t="s">
        <v>123</v>
      </c>
      <c r="BD998" s="289" t="s">
        <v>4133</v>
      </c>
      <c r="BE998" s="71" t="s">
        <v>65</v>
      </c>
      <c r="BF998" s="71" t="s">
        <v>65</v>
      </c>
    </row>
    <row r="999" spans="2:58" x14ac:dyDescent="0.25">
      <c r="B999" s="71">
        <v>2025</v>
      </c>
      <c r="C999" s="71">
        <v>891780111</v>
      </c>
      <c r="D999" s="71" t="s">
        <v>63</v>
      </c>
      <c r="E999" s="102" t="s">
        <v>4132</v>
      </c>
      <c r="F999" s="72" t="s">
        <v>4131</v>
      </c>
      <c r="G999" s="72">
        <v>0</v>
      </c>
      <c r="H999" s="72" t="s">
        <v>71</v>
      </c>
      <c r="I999" s="72" t="s">
        <v>2884</v>
      </c>
      <c r="J999" s="104" t="s">
        <v>81</v>
      </c>
      <c r="K999" s="75" t="s">
        <v>4126</v>
      </c>
      <c r="L999" s="76">
        <v>9941400</v>
      </c>
      <c r="M999" s="72" t="s">
        <v>66</v>
      </c>
      <c r="N999" s="75" t="s">
        <v>4130</v>
      </c>
      <c r="O999" s="75">
        <v>12401348</v>
      </c>
      <c r="P999" s="75">
        <v>1707</v>
      </c>
      <c r="Q999" s="78">
        <v>45870</v>
      </c>
      <c r="R999" s="75">
        <v>7490134800</v>
      </c>
      <c r="S999" s="78">
        <v>45898</v>
      </c>
      <c r="T999" s="76">
        <v>9941400</v>
      </c>
      <c r="U999" s="102">
        <v>31085</v>
      </c>
      <c r="V999" s="72" t="s">
        <v>65</v>
      </c>
      <c r="W999" s="76">
        <v>1082939683</v>
      </c>
      <c r="X999" s="104" t="s">
        <v>2881</v>
      </c>
      <c r="Y999" s="78">
        <v>45898</v>
      </c>
      <c r="Z999" s="78">
        <v>45898</v>
      </c>
      <c r="AA999" s="78" t="s">
        <v>73</v>
      </c>
      <c r="AB999" s="78">
        <v>45991</v>
      </c>
      <c r="AC999" s="102">
        <f t="shared" si="90"/>
        <v>93</v>
      </c>
      <c r="AD999" s="72">
        <v>0</v>
      </c>
      <c r="AE999" s="76">
        <v>0</v>
      </c>
      <c r="AF999" s="72">
        <v>0</v>
      </c>
      <c r="AG999" s="79" t="s">
        <v>73</v>
      </c>
      <c r="AH999" s="102">
        <f t="shared" si="91"/>
        <v>0</v>
      </c>
      <c r="AI999" s="72">
        <v>0</v>
      </c>
      <c r="AJ999" s="76">
        <v>0</v>
      </c>
      <c r="AK999" s="72" t="s">
        <v>73</v>
      </c>
      <c r="AL999" s="80" t="s">
        <v>73</v>
      </c>
      <c r="AM999" s="72">
        <v>0</v>
      </c>
      <c r="AN999" s="80" t="s">
        <v>73</v>
      </c>
      <c r="AO999" s="80" t="s">
        <v>73</v>
      </c>
      <c r="AP999" s="80" t="s">
        <v>73</v>
      </c>
      <c r="AQ999" s="102">
        <f t="shared" si="92"/>
        <v>0</v>
      </c>
      <c r="AR999" s="102">
        <f t="shared" si="93"/>
        <v>9941400</v>
      </c>
      <c r="AS999" s="72" t="s">
        <v>319</v>
      </c>
      <c r="AT999" s="76">
        <v>0</v>
      </c>
      <c r="AU999" s="72" t="s">
        <v>319</v>
      </c>
      <c r="AV999" s="76">
        <v>0</v>
      </c>
      <c r="AW999" s="81" t="s">
        <v>73</v>
      </c>
      <c r="AX999" s="82">
        <v>0</v>
      </c>
      <c r="AY999" s="143">
        <f t="shared" si="94"/>
        <v>9941400</v>
      </c>
      <c r="AZ999" s="84">
        <f t="shared" si="95"/>
        <v>0</v>
      </c>
      <c r="BA999" s="85">
        <v>0</v>
      </c>
      <c r="BB999" s="81" t="s">
        <v>73</v>
      </c>
      <c r="BC999" s="72" t="s">
        <v>123</v>
      </c>
      <c r="BD999" s="289" t="s">
        <v>4129</v>
      </c>
      <c r="BE999" s="71" t="s">
        <v>65</v>
      </c>
      <c r="BF999" s="71" t="s">
        <v>65</v>
      </c>
    </row>
    <row r="1000" spans="2:58" ht="13.9" customHeight="1" x14ac:dyDescent="0.25">
      <c r="B1000" s="71">
        <v>2025</v>
      </c>
      <c r="C1000" s="71">
        <v>891780111</v>
      </c>
      <c r="D1000" s="71" t="s">
        <v>63</v>
      </c>
      <c r="E1000" s="102" t="s">
        <v>4128</v>
      </c>
      <c r="F1000" s="72" t="s">
        <v>4127</v>
      </c>
      <c r="G1000" s="72">
        <v>0</v>
      </c>
      <c r="H1000" s="72" t="s">
        <v>71</v>
      </c>
      <c r="I1000" s="72" t="s">
        <v>2884</v>
      </c>
      <c r="J1000" s="104" t="s">
        <v>81</v>
      </c>
      <c r="K1000" s="75" t="s">
        <v>4126</v>
      </c>
      <c r="L1000" s="76">
        <v>9941400</v>
      </c>
      <c r="M1000" s="72" t="s">
        <v>66</v>
      </c>
      <c r="N1000" s="75" t="s">
        <v>4125</v>
      </c>
      <c r="O1000" s="75">
        <v>23109560</v>
      </c>
      <c r="P1000" s="75">
        <v>1707</v>
      </c>
      <c r="Q1000" s="78">
        <v>45870</v>
      </c>
      <c r="R1000" s="75">
        <v>7490134800</v>
      </c>
      <c r="S1000" s="78">
        <v>45898</v>
      </c>
      <c r="T1000" s="76">
        <v>9941400</v>
      </c>
      <c r="U1000" s="102">
        <v>31084</v>
      </c>
      <c r="V1000" s="72" t="s">
        <v>65</v>
      </c>
      <c r="W1000" s="76">
        <v>1082939683</v>
      </c>
      <c r="X1000" s="104" t="s">
        <v>2881</v>
      </c>
      <c r="Y1000" s="78">
        <v>45898</v>
      </c>
      <c r="Z1000" s="78">
        <v>45898</v>
      </c>
      <c r="AA1000" s="78" t="s">
        <v>73</v>
      </c>
      <c r="AB1000" s="78">
        <v>45991</v>
      </c>
      <c r="AC1000" s="102">
        <f t="shared" si="90"/>
        <v>93</v>
      </c>
      <c r="AD1000" s="72">
        <v>0</v>
      </c>
      <c r="AE1000" s="76">
        <v>0</v>
      </c>
      <c r="AF1000" s="72">
        <v>0</v>
      </c>
      <c r="AG1000" s="79" t="s">
        <v>73</v>
      </c>
      <c r="AH1000" s="102">
        <f t="shared" si="91"/>
        <v>0</v>
      </c>
      <c r="AI1000" s="72">
        <v>0</v>
      </c>
      <c r="AJ1000" s="76">
        <v>0</v>
      </c>
      <c r="AK1000" s="72" t="s">
        <v>73</v>
      </c>
      <c r="AL1000" s="80" t="s">
        <v>73</v>
      </c>
      <c r="AM1000" s="72">
        <v>0</v>
      </c>
      <c r="AN1000" s="80" t="s">
        <v>73</v>
      </c>
      <c r="AO1000" s="80" t="s">
        <v>73</v>
      </c>
      <c r="AP1000" s="80" t="s">
        <v>73</v>
      </c>
      <c r="AQ1000" s="102">
        <f t="shared" si="92"/>
        <v>0</v>
      </c>
      <c r="AR1000" s="102">
        <f t="shared" si="93"/>
        <v>9941400</v>
      </c>
      <c r="AS1000" s="72" t="s">
        <v>319</v>
      </c>
      <c r="AT1000" s="76">
        <v>0</v>
      </c>
      <c r="AU1000" s="72" t="s">
        <v>319</v>
      </c>
      <c r="AV1000" s="76">
        <v>0</v>
      </c>
      <c r="AW1000" s="81" t="s">
        <v>73</v>
      </c>
      <c r="AX1000" s="82">
        <v>0</v>
      </c>
      <c r="AY1000" s="143">
        <f t="shared" si="94"/>
        <v>9941400</v>
      </c>
      <c r="AZ1000" s="84">
        <f t="shared" si="95"/>
        <v>0</v>
      </c>
      <c r="BA1000" s="85">
        <v>0</v>
      </c>
      <c r="BB1000" s="81" t="s">
        <v>73</v>
      </c>
      <c r="BC1000" s="72" t="s">
        <v>123</v>
      </c>
      <c r="BD1000" s="289" t="s">
        <v>4124</v>
      </c>
      <c r="BE1000" s="71" t="s">
        <v>65</v>
      </c>
      <c r="BF1000" s="71" t="s">
        <v>65</v>
      </c>
    </row>
    <row r="1001" spans="2:58" x14ac:dyDescent="0.25">
      <c r="B1001" s="71">
        <v>2025</v>
      </c>
      <c r="C1001" s="71">
        <v>891780111</v>
      </c>
      <c r="D1001" s="71" t="s">
        <v>63</v>
      </c>
      <c r="E1001" s="102" t="s">
        <v>4123</v>
      </c>
      <c r="F1001" s="72" t="s">
        <v>4122</v>
      </c>
      <c r="G1001" s="72">
        <v>0</v>
      </c>
      <c r="H1001" s="72" t="s">
        <v>71</v>
      </c>
      <c r="I1001" s="72" t="s">
        <v>2884</v>
      </c>
      <c r="J1001" s="104" t="s">
        <v>81</v>
      </c>
      <c r="K1001" s="75" t="s">
        <v>3913</v>
      </c>
      <c r="L1001" s="76">
        <v>9941400</v>
      </c>
      <c r="M1001" s="72" t="s">
        <v>66</v>
      </c>
      <c r="N1001" s="75" t="s">
        <v>4121</v>
      </c>
      <c r="O1001" s="75">
        <v>39015187</v>
      </c>
      <c r="P1001" s="75">
        <v>1707</v>
      </c>
      <c r="Q1001" s="78">
        <v>45870</v>
      </c>
      <c r="R1001" s="75">
        <v>7490134800</v>
      </c>
      <c r="S1001" s="78">
        <v>45898</v>
      </c>
      <c r="T1001" s="76">
        <v>9941400</v>
      </c>
      <c r="U1001" s="102">
        <v>31083</v>
      </c>
      <c r="V1001" s="72" t="s">
        <v>65</v>
      </c>
      <c r="W1001" s="76">
        <v>1082939683</v>
      </c>
      <c r="X1001" s="104" t="s">
        <v>2881</v>
      </c>
      <c r="Y1001" s="78">
        <v>45898</v>
      </c>
      <c r="Z1001" s="78">
        <v>45898</v>
      </c>
      <c r="AA1001" s="78" t="s">
        <v>73</v>
      </c>
      <c r="AB1001" s="78">
        <v>45991</v>
      </c>
      <c r="AC1001" s="102">
        <f t="shared" si="90"/>
        <v>93</v>
      </c>
      <c r="AD1001" s="72">
        <v>0</v>
      </c>
      <c r="AE1001" s="76">
        <v>0</v>
      </c>
      <c r="AF1001" s="72">
        <v>0</v>
      </c>
      <c r="AG1001" s="79" t="s">
        <v>73</v>
      </c>
      <c r="AH1001" s="102">
        <f t="shared" si="91"/>
        <v>0</v>
      </c>
      <c r="AI1001" s="72">
        <v>0</v>
      </c>
      <c r="AJ1001" s="76">
        <v>0</v>
      </c>
      <c r="AK1001" s="72" t="s">
        <v>73</v>
      </c>
      <c r="AL1001" s="80" t="s">
        <v>73</v>
      </c>
      <c r="AM1001" s="72">
        <v>0</v>
      </c>
      <c r="AN1001" s="80" t="s">
        <v>73</v>
      </c>
      <c r="AO1001" s="80" t="s">
        <v>73</v>
      </c>
      <c r="AP1001" s="80" t="s">
        <v>73</v>
      </c>
      <c r="AQ1001" s="102">
        <f t="shared" si="92"/>
        <v>0</v>
      </c>
      <c r="AR1001" s="102">
        <f t="shared" si="93"/>
        <v>9941400</v>
      </c>
      <c r="AS1001" s="72" t="s">
        <v>319</v>
      </c>
      <c r="AT1001" s="76">
        <v>0</v>
      </c>
      <c r="AU1001" s="72" t="s">
        <v>319</v>
      </c>
      <c r="AV1001" s="76">
        <v>0</v>
      </c>
      <c r="AW1001" s="81" t="s">
        <v>73</v>
      </c>
      <c r="AX1001" s="82">
        <v>0</v>
      </c>
      <c r="AY1001" s="143">
        <f t="shared" si="94"/>
        <v>9941400</v>
      </c>
      <c r="AZ1001" s="84">
        <f t="shared" si="95"/>
        <v>0</v>
      </c>
      <c r="BA1001" s="85">
        <v>0</v>
      </c>
      <c r="BB1001" s="81" t="s">
        <v>73</v>
      </c>
      <c r="BC1001" s="72" t="s">
        <v>123</v>
      </c>
      <c r="BD1001" s="289" t="s">
        <v>4120</v>
      </c>
      <c r="BE1001" s="71" t="s">
        <v>65</v>
      </c>
      <c r="BF1001" s="71" t="s">
        <v>65</v>
      </c>
    </row>
    <row r="1002" spans="2:58" x14ac:dyDescent="0.25">
      <c r="B1002" s="71">
        <v>2025</v>
      </c>
      <c r="C1002" s="71">
        <v>891780111</v>
      </c>
      <c r="D1002" s="71" t="s">
        <v>63</v>
      </c>
      <c r="E1002" s="102" t="s">
        <v>4119</v>
      </c>
      <c r="F1002" s="72" t="s">
        <v>4118</v>
      </c>
      <c r="G1002" s="72">
        <v>0</v>
      </c>
      <c r="H1002" s="72" t="s">
        <v>71</v>
      </c>
      <c r="I1002" s="72" t="s">
        <v>2884</v>
      </c>
      <c r="J1002" s="104" t="s">
        <v>81</v>
      </c>
      <c r="K1002" s="75" t="s">
        <v>4117</v>
      </c>
      <c r="L1002" s="76">
        <v>9941400</v>
      </c>
      <c r="M1002" s="72" t="s">
        <v>66</v>
      </c>
      <c r="N1002" s="75" t="s">
        <v>4116</v>
      </c>
      <c r="O1002" s="75">
        <v>1123731542</v>
      </c>
      <c r="P1002" s="75">
        <v>1707</v>
      </c>
      <c r="Q1002" s="78">
        <v>45870</v>
      </c>
      <c r="R1002" s="75">
        <v>7490134800</v>
      </c>
      <c r="S1002" s="78">
        <v>45898</v>
      </c>
      <c r="T1002" s="76">
        <v>9941400</v>
      </c>
      <c r="U1002" s="102">
        <v>31082</v>
      </c>
      <c r="V1002" s="72" t="s">
        <v>65</v>
      </c>
      <c r="W1002" s="76">
        <v>1082939683</v>
      </c>
      <c r="X1002" s="104" t="s">
        <v>2881</v>
      </c>
      <c r="Y1002" s="78">
        <v>45898</v>
      </c>
      <c r="Z1002" s="78">
        <v>45898</v>
      </c>
      <c r="AA1002" s="78" t="s">
        <v>73</v>
      </c>
      <c r="AB1002" s="78">
        <v>45991</v>
      </c>
      <c r="AC1002" s="102">
        <f t="shared" si="90"/>
        <v>93</v>
      </c>
      <c r="AD1002" s="72">
        <v>0</v>
      </c>
      <c r="AE1002" s="76">
        <v>0</v>
      </c>
      <c r="AF1002" s="72">
        <v>0</v>
      </c>
      <c r="AG1002" s="79" t="s">
        <v>73</v>
      </c>
      <c r="AH1002" s="102">
        <f t="shared" si="91"/>
        <v>0</v>
      </c>
      <c r="AI1002" s="72">
        <v>0</v>
      </c>
      <c r="AJ1002" s="76">
        <v>0</v>
      </c>
      <c r="AK1002" s="72" t="s">
        <v>73</v>
      </c>
      <c r="AL1002" s="80" t="s">
        <v>73</v>
      </c>
      <c r="AM1002" s="72">
        <v>0</v>
      </c>
      <c r="AN1002" s="80" t="s">
        <v>73</v>
      </c>
      <c r="AO1002" s="80" t="s">
        <v>73</v>
      </c>
      <c r="AP1002" s="80" t="s">
        <v>73</v>
      </c>
      <c r="AQ1002" s="102">
        <f t="shared" si="92"/>
        <v>0</v>
      </c>
      <c r="AR1002" s="102">
        <f t="shared" si="93"/>
        <v>9941400</v>
      </c>
      <c r="AS1002" s="72" t="s">
        <v>319</v>
      </c>
      <c r="AT1002" s="76">
        <v>0</v>
      </c>
      <c r="AU1002" s="72" t="s">
        <v>319</v>
      </c>
      <c r="AV1002" s="76">
        <v>0</v>
      </c>
      <c r="AW1002" s="81" t="s">
        <v>73</v>
      </c>
      <c r="AX1002" s="82">
        <v>0</v>
      </c>
      <c r="AY1002" s="143">
        <f t="shared" si="94"/>
        <v>9941400</v>
      </c>
      <c r="AZ1002" s="84">
        <f t="shared" si="95"/>
        <v>0</v>
      </c>
      <c r="BA1002" s="85">
        <v>0</v>
      </c>
      <c r="BB1002" s="81" t="s">
        <v>73</v>
      </c>
      <c r="BC1002" s="72" t="s">
        <v>123</v>
      </c>
      <c r="BD1002" s="289" t="s">
        <v>4115</v>
      </c>
      <c r="BE1002" s="71" t="s">
        <v>65</v>
      </c>
      <c r="BF1002" s="71" t="s">
        <v>65</v>
      </c>
    </row>
    <row r="1003" spans="2:58" x14ac:dyDescent="0.25">
      <c r="B1003" s="71">
        <v>2025</v>
      </c>
      <c r="C1003" s="71">
        <v>891780111</v>
      </c>
      <c r="D1003" s="71" t="s">
        <v>63</v>
      </c>
      <c r="E1003" s="102" t="s">
        <v>4114</v>
      </c>
      <c r="F1003" s="72" t="s">
        <v>4113</v>
      </c>
      <c r="G1003" s="72">
        <v>0</v>
      </c>
      <c r="H1003" s="72" t="s">
        <v>71</v>
      </c>
      <c r="I1003" s="72" t="s">
        <v>2884</v>
      </c>
      <c r="J1003" s="104" t="s">
        <v>81</v>
      </c>
      <c r="K1003" s="75" t="s">
        <v>4112</v>
      </c>
      <c r="L1003" s="76">
        <v>9941400</v>
      </c>
      <c r="M1003" s="72" t="s">
        <v>66</v>
      </c>
      <c r="N1003" s="75" t="s">
        <v>4111</v>
      </c>
      <c r="O1003" s="75">
        <v>1122407910</v>
      </c>
      <c r="P1003" s="75">
        <v>1707</v>
      </c>
      <c r="Q1003" s="78">
        <v>45870</v>
      </c>
      <c r="R1003" s="75">
        <v>7490134800</v>
      </c>
      <c r="S1003" s="78">
        <v>45898</v>
      </c>
      <c r="T1003" s="76">
        <v>9941400</v>
      </c>
      <c r="U1003" s="76">
        <v>31081</v>
      </c>
      <c r="V1003" s="72" t="s">
        <v>65</v>
      </c>
      <c r="W1003" s="76">
        <v>1082939683</v>
      </c>
      <c r="X1003" s="104" t="s">
        <v>2881</v>
      </c>
      <c r="Y1003" s="78">
        <v>45898</v>
      </c>
      <c r="Z1003" s="78">
        <v>45898</v>
      </c>
      <c r="AA1003" s="78" t="s">
        <v>73</v>
      </c>
      <c r="AB1003" s="78">
        <v>45991</v>
      </c>
      <c r="AC1003" s="102">
        <f t="shared" si="90"/>
        <v>93</v>
      </c>
      <c r="AD1003" s="72">
        <v>0</v>
      </c>
      <c r="AE1003" s="76">
        <v>0</v>
      </c>
      <c r="AF1003" s="72">
        <v>0</v>
      </c>
      <c r="AG1003" s="79" t="s">
        <v>73</v>
      </c>
      <c r="AH1003" s="102">
        <f t="shared" si="91"/>
        <v>0</v>
      </c>
      <c r="AI1003" s="72">
        <v>0</v>
      </c>
      <c r="AJ1003" s="76">
        <v>0</v>
      </c>
      <c r="AK1003" s="72" t="s">
        <v>73</v>
      </c>
      <c r="AL1003" s="80" t="s">
        <v>73</v>
      </c>
      <c r="AM1003" s="72">
        <v>0</v>
      </c>
      <c r="AN1003" s="80" t="s">
        <v>73</v>
      </c>
      <c r="AO1003" s="80" t="s">
        <v>73</v>
      </c>
      <c r="AP1003" s="80" t="s">
        <v>73</v>
      </c>
      <c r="AQ1003" s="102">
        <f t="shared" si="92"/>
        <v>0</v>
      </c>
      <c r="AR1003" s="102">
        <f t="shared" si="93"/>
        <v>9941400</v>
      </c>
      <c r="AS1003" s="72" t="s">
        <v>319</v>
      </c>
      <c r="AT1003" s="76">
        <v>0</v>
      </c>
      <c r="AU1003" s="72" t="s">
        <v>319</v>
      </c>
      <c r="AV1003" s="76">
        <v>0</v>
      </c>
      <c r="AW1003" s="81" t="s">
        <v>73</v>
      </c>
      <c r="AX1003" s="82">
        <v>0</v>
      </c>
      <c r="AY1003" s="143">
        <f t="shared" si="94"/>
        <v>9941400</v>
      </c>
      <c r="AZ1003" s="84">
        <f t="shared" si="95"/>
        <v>0</v>
      </c>
      <c r="BA1003" s="85">
        <v>0</v>
      </c>
      <c r="BB1003" s="81" t="s">
        <v>73</v>
      </c>
      <c r="BC1003" s="72" t="s">
        <v>123</v>
      </c>
      <c r="BD1003" s="289" t="s">
        <v>4110</v>
      </c>
      <c r="BE1003" s="71" t="s">
        <v>65</v>
      </c>
      <c r="BF1003" s="71" t="s">
        <v>65</v>
      </c>
    </row>
    <row r="1004" spans="2:58" x14ac:dyDescent="0.25">
      <c r="B1004" s="71">
        <v>2025</v>
      </c>
      <c r="C1004" s="71">
        <v>891780111</v>
      </c>
      <c r="D1004" s="71" t="s">
        <v>63</v>
      </c>
      <c r="E1004" s="102" t="s">
        <v>4109</v>
      </c>
      <c r="F1004" s="72" t="s">
        <v>4108</v>
      </c>
      <c r="G1004" s="72">
        <v>0</v>
      </c>
      <c r="H1004" s="72" t="s">
        <v>71</v>
      </c>
      <c r="I1004" s="72" t="s">
        <v>2884</v>
      </c>
      <c r="J1004" s="104" t="s">
        <v>81</v>
      </c>
      <c r="K1004" s="75" t="s">
        <v>4107</v>
      </c>
      <c r="L1004" s="76">
        <v>9941400</v>
      </c>
      <c r="M1004" s="72" t="s">
        <v>66</v>
      </c>
      <c r="N1004" s="75" t="s">
        <v>4106</v>
      </c>
      <c r="O1004" s="75">
        <v>84037681</v>
      </c>
      <c r="P1004" s="75">
        <v>1707</v>
      </c>
      <c r="Q1004" s="78">
        <v>45870</v>
      </c>
      <c r="R1004" s="75">
        <v>7490134800</v>
      </c>
      <c r="S1004" s="78">
        <v>45898</v>
      </c>
      <c r="T1004" s="76">
        <v>9941400</v>
      </c>
      <c r="U1004" s="76">
        <v>31076</v>
      </c>
      <c r="V1004" s="72" t="s">
        <v>65</v>
      </c>
      <c r="W1004" s="76">
        <v>1082939683</v>
      </c>
      <c r="X1004" s="104" t="s">
        <v>2881</v>
      </c>
      <c r="Y1004" s="78">
        <v>45898</v>
      </c>
      <c r="Z1004" s="78">
        <v>45898</v>
      </c>
      <c r="AA1004" s="78" t="s">
        <v>73</v>
      </c>
      <c r="AB1004" s="78">
        <v>45991</v>
      </c>
      <c r="AC1004" s="102">
        <f t="shared" si="90"/>
        <v>93</v>
      </c>
      <c r="AD1004" s="72">
        <v>0</v>
      </c>
      <c r="AE1004" s="76">
        <v>0</v>
      </c>
      <c r="AF1004" s="72">
        <v>0</v>
      </c>
      <c r="AG1004" s="79" t="s">
        <v>73</v>
      </c>
      <c r="AH1004" s="102">
        <f t="shared" si="91"/>
        <v>0</v>
      </c>
      <c r="AI1004" s="72">
        <v>0</v>
      </c>
      <c r="AJ1004" s="76">
        <v>0</v>
      </c>
      <c r="AK1004" s="72" t="s">
        <v>73</v>
      </c>
      <c r="AL1004" s="80" t="s">
        <v>73</v>
      </c>
      <c r="AM1004" s="72">
        <v>0</v>
      </c>
      <c r="AN1004" s="80" t="s">
        <v>73</v>
      </c>
      <c r="AO1004" s="80" t="s">
        <v>73</v>
      </c>
      <c r="AP1004" s="80" t="s">
        <v>73</v>
      </c>
      <c r="AQ1004" s="102">
        <f t="shared" si="92"/>
        <v>0</v>
      </c>
      <c r="AR1004" s="102">
        <f t="shared" si="93"/>
        <v>9941400</v>
      </c>
      <c r="AS1004" s="72" t="s">
        <v>319</v>
      </c>
      <c r="AT1004" s="76">
        <v>0</v>
      </c>
      <c r="AU1004" s="72" t="s">
        <v>319</v>
      </c>
      <c r="AV1004" s="76">
        <v>0</v>
      </c>
      <c r="AW1004" s="81" t="s">
        <v>73</v>
      </c>
      <c r="AX1004" s="82">
        <v>0</v>
      </c>
      <c r="AY1004" s="143">
        <f t="shared" si="94"/>
        <v>9941400</v>
      </c>
      <c r="AZ1004" s="84">
        <f t="shared" si="95"/>
        <v>0</v>
      </c>
      <c r="BA1004" s="85">
        <v>0</v>
      </c>
      <c r="BB1004" s="81" t="s">
        <v>73</v>
      </c>
      <c r="BC1004" s="72" t="s">
        <v>123</v>
      </c>
      <c r="BD1004" s="289" t="s">
        <v>4105</v>
      </c>
      <c r="BE1004" s="71" t="s">
        <v>65</v>
      </c>
      <c r="BF1004" s="71" t="s">
        <v>65</v>
      </c>
    </row>
    <row r="1005" spans="2:58" x14ac:dyDescent="0.25">
      <c r="B1005" s="71">
        <v>2025</v>
      </c>
      <c r="C1005" s="71">
        <v>891780111</v>
      </c>
      <c r="D1005" s="71" t="s">
        <v>63</v>
      </c>
      <c r="E1005" s="102" t="s">
        <v>4104</v>
      </c>
      <c r="F1005" s="72" t="s">
        <v>4103</v>
      </c>
      <c r="G1005" s="72">
        <v>0</v>
      </c>
      <c r="H1005" s="72" t="s">
        <v>71</v>
      </c>
      <c r="I1005" s="72" t="s">
        <v>2884</v>
      </c>
      <c r="J1005" s="104" t="s">
        <v>81</v>
      </c>
      <c r="K1005" s="75" t="s">
        <v>3913</v>
      </c>
      <c r="L1005" s="76">
        <v>9941400</v>
      </c>
      <c r="M1005" s="72" t="s">
        <v>66</v>
      </c>
      <c r="N1005" s="75" t="s">
        <v>4102</v>
      </c>
      <c r="O1005" s="75">
        <v>19769572</v>
      </c>
      <c r="P1005" s="75">
        <v>1707</v>
      </c>
      <c r="Q1005" s="78">
        <v>45870</v>
      </c>
      <c r="R1005" s="75">
        <v>7490134800</v>
      </c>
      <c r="S1005" s="78">
        <v>45898</v>
      </c>
      <c r="T1005" s="76">
        <v>9941400</v>
      </c>
      <c r="U1005" s="76">
        <v>31080</v>
      </c>
      <c r="V1005" s="72" t="s">
        <v>65</v>
      </c>
      <c r="W1005" s="76">
        <v>1082939683</v>
      </c>
      <c r="X1005" s="104" t="s">
        <v>2881</v>
      </c>
      <c r="Y1005" s="78">
        <v>45898</v>
      </c>
      <c r="Z1005" s="78">
        <v>45898</v>
      </c>
      <c r="AA1005" s="78" t="s">
        <v>73</v>
      </c>
      <c r="AB1005" s="78">
        <v>45991</v>
      </c>
      <c r="AC1005" s="102">
        <f t="shared" si="90"/>
        <v>93</v>
      </c>
      <c r="AD1005" s="72">
        <v>0</v>
      </c>
      <c r="AE1005" s="76">
        <v>0</v>
      </c>
      <c r="AF1005" s="72">
        <v>0</v>
      </c>
      <c r="AG1005" s="79" t="s">
        <v>73</v>
      </c>
      <c r="AH1005" s="102">
        <f t="shared" si="91"/>
        <v>0</v>
      </c>
      <c r="AI1005" s="72">
        <v>0</v>
      </c>
      <c r="AJ1005" s="76">
        <v>0</v>
      </c>
      <c r="AK1005" s="72" t="s">
        <v>73</v>
      </c>
      <c r="AL1005" s="80" t="s">
        <v>73</v>
      </c>
      <c r="AM1005" s="72">
        <v>0</v>
      </c>
      <c r="AN1005" s="80" t="s">
        <v>73</v>
      </c>
      <c r="AO1005" s="80" t="s">
        <v>73</v>
      </c>
      <c r="AP1005" s="80" t="s">
        <v>73</v>
      </c>
      <c r="AQ1005" s="102">
        <f t="shared" si="92"/>
        <v>0</v>
      </c>
      <c r="AR1005" s="102">
        <f t="shared" si="93"/>
        <v>9941400</v>
      </c>
      <c r="AS1005" s="72" t="s">
        <v>319</v>
      </c>
      <c r="AT1005" s="76">
        <v>0</v>
      </c>
      <c r="AU1005" s="72" t="s">
        <v>319</v>
      </c>
      <c r="AV1005" s="76">
        <v>0</v>
      </c>
      <c r="AW1005" s="81" t="s">
        <v>73</v>
      </c>
      <c r="AX1005" s="82">
        <v>0</v>
      </c>
      <c r="AY1005" s="143">
        <f t="shared" si="94"/>
        <v>9941400</v>
      </c>
      <c r="AZ1005" s="84">
        <f t="shared" si="95"/>
        <v>0</v>
      </c>
      <c r="BA1005" s="85">
        <v>0</v>
      </c>
      <c r="BB1005" s="81" t="s">
        <v>73</v>
      </c>
      <c r="BC1005" s="72" t="s">
        <v>123</v>
      </c>
      <c r="BD1005" s="289" t="s">
        <v>4101</v>
      </c>
      <c r="BE1005" s="71" t="s">
        <v>65</v>
      </c>
      <c r="BF1005" s="71" t="s">
        <v>65</v>
      </c>
    </row>
    <row r="1006" spans="2:58" x14ac:dyDescent="0.25">
      <c r="B1006" s="71">
        <v>2025</v>
      </c>
      <c r="C1006" s="71">
        <v>891780111</v>
      </c>
      <c r="D1006" s="71" t="s">
        <v>63</v>
      </c>
      <c r="E1006" s="102" t="s">
        <v>4100</v>
      </c>
      <c r="F1006" s="72" t="s">
        <v>4099</v>
      </c>
      <c r="G1006" s="72">
        <v>0</v>
      </c>
      <c r="H1006" s="72" t="s">
        <v>71</v>
      </c>
      <c r="I1006" s="72" t="s">
        <v>2884</v>
      </c>
      <c r="J1006" s="104" t="s">
        <v>81</v>
      </c>
      <c r="K1006" s="75" t="s">
        <v>3913</v>
      </c>
      <c r="L1006" s="76">
        <v>9941400</v>
      </c>
      <c r="M1006" s="72" t="s">
        <v>66</v>
      </c>
      <c r="N1006" s="75" t="s">
        <v>4098</v>
      </c>
      <c r="O1006" s="75">
        <v>1051660996</v>
      </c>
      <c r="P1006" s="75">
        <v>1707</v>
      </c>
      <c r="Q1006" s="78">
        <v>45870</v>
      </c>
      <c r="R1006" s="75">
        <v>7490134800</v>
      </c>
      <c r="S1006" s="78">
        <v>45898</v>
      </c>
      <c r="T1006" s="76">
        <v>9941400</v>
      </c>
      <c r="U1006" s="76">
        <v>31079</v>
      </c>
      <c r="V1006" s="72" t="s">
        <v>65</v>
      </c>
      <c r="W1006" s="76">
        <v>1082939683</v>
      </c>
      <c r="X1006" s="104" t="s">
        <v>2881</v>
      </c>
      <c r="Y1006" s="78">
        <v>45898</v>
      </c>
      <c r="Z1006" s="78">
        <v>45898</v>
      </c>
      <c r="AA1006" s="78" t="s">
        <v>73</v>
      </c>
      <c r="AB1006" s="78">
        <v>45991</v>
      </c>
      <c r="AC1006" s="102">
        <f t="shared" si="90"/>
        <v>93</v>
      </c>
      <c r="AD1006" s="72">
        <v>0</v>
      </c>
      <c r="AE1006" s="76">
        <v>0</v>
      </c>
      <c r="AF1006" s="72">
        <v>0</v>
      </c>
      <c r="AG1006" s="79" t="s">
        <v>73</v>
      </c>
      <c r="AH1006" s="102">
        <f t="shared" si="91"/>
        <v>0</v>
      </c>
      <c r="AI1006" s="72">
        <v>0</v>
      </c>
      <c r="AJ1006" s="76">
        <v>0</v>
      </c>
      <c r="AK1006" s="72" t="s">
        <v>73</v>
      </c>
      <c r="AL1006" s="80" t="s">
        <v>73</v>
      </c>
      <c r="AM1006" s="72">
        <v>0</v>
      </c>
      <c r="AN1006" s="80" t="s">
        <v>73</v>
      </c>
      <c r="AO1006" s="80" t="s">
        <v>73</v>
      </c>
      <c r="AP1006" s="80" t="s">
        <v>73</v>
      </c>
      <c r="AQ1006" s="102">
        <f t="shared" si="92"/>
        <v>0</v>
      </c>
      <c r="AR1006" s="102">
        <f t="shared" si="93"/>
        <v>9941400</v>
      </c>
      <c r="AS1006" s="72" t="s">
        <v>319</v>
      </c>
      <c r="AT1006" s="76">
        <v>0</v>
      </c>
      <c r="AU1006" s="72" t="s">
        <v>319</v>
      </c>
      <c r="AV1006" s="76">
        <v>0</v>
      </c>
      <c r="AW1006" s="81" t="s">
        <v>73</v>
      </c>
      <c r="AX1006" s="82">
        <v>0</v>
      </c>
      <c r="AY1006" s="143">
        <f t="shared" si="94"/>
        <v>9941400</v>
      </c>
      <c r="AZ1006" s="84">
        <f t="shared" si="95"/>
        <v>0</v>
      </c>
      <c r="BA1006" s="85">
        <v>0</v>
      </c>
      <c r="BB1006" s="81" t="s">
        <v>73</v>
      </c>
      <c r="BC1006" s="72" t="s">
        <v>123</v>
      </c>
      <c r="BD1006" s="289" t="s">
        <v>4097</v>
      </c>
      <c r="BE1006" s="71" t="s">
        <v>65</v>
      </c>
      <c r="BF1006" s="71" t="s">
        <v>65</v>
      </c>
    </row>
    <row r="1007" spans="2:58" x14ac:dyDescent="0.25">
      <c r="B1007" s="71">
        <v>2025</v>
      </c>
      <c r="C1007" s="71">
        <v>891780111</v>
      </c>
      <c r="D1007" s="71" t="s">
        <v>63</v>
      </c>
      <c r="E1007" s="102" t="s">
        <v>4096</v>
      </c>
      <c r="F1007" s="72" t="s">
        <v>4095</v>
      </c>
      <c r="G1007" s="72">
        <v>0</v>
      </c>
      <c r="H1007" s="72" t="s">
        <v>71</v>
      </c>
      <c r="I1007" s="72" t="s">
        <v>2884</v>
      </c>
      <c r="J1007" s="104" t="s">
        <v>81</v>
      </c>
      <c r="K1007" s="75" t="s">
        <v>2895</v>
      </c>
      <c r="L1007" s="76">
        <v>9941400</v>
      </c>
      <c r="M1007" s="72" t="s">
        <v>66</v>
      </c>
      <c r="N1007" s="75" t="s">
        <v>4094</v>
      </c>
      <c r="O1007" s="75">
        <v>12637569</v>
      </c>
      <c r="P1007" s="75">
        <v>1707</v>
      </c>
      <c r="Q1007" s="78">
        <v>45870</v>
      </c>
      <c r="R1007" s="75">
        <v>7490134800</v>
      </c>
      <c r="S1007" s="78">
        <v>45898</v>
      </c>
      <c r="T1007" s="76">
        <v>9941400</v>
      </c>
      <c r="U1007" s="76">
        <v>31078</v>
      </c>
      <c r="V1007" s="72" t="s">
        <v>65</v>
      </c>
      <c r="W1007" s="76">
        <v>1082939683</v>
      </c>
      <c r="X1007" s="104" t="s">
        <v>2881</v>
      </c>
      <c r="Y1007" s="78">
        <v>45898</v>
      </c>
      <c r="Z1007" s="78">
        <v>45898</v>
      </c>
      <c r="AA1007" s="78" t="s">
        <v>73</v>
      </c>
      <c r="AB1007" s="78">
        <v>45991</v>
      </c>
      <c r="AC1007" s="102">
        <f t="shared" si="90"/>
        <v>93</v>
      </c>
      <c r="AD1007" s="72">
        <v>0</v>
      </c>
      <c r="AE1007" s="76">
        <v>0</v>
      </c>
      <c r="AF1007" s="72">
        <v>0</v>
      </c>
      <c r="AG1007" s="79" t="s">
        <v>73</v>
      </c>
      <c r="AH1007" s="102">
        <f t="shared" si="91"/>
        <v>0</v>
      </c>
      <c r="AI1007" s="72">
        <v>0</v>
      </c>
      <c r="AJ1007" s="76">
        <v>0</v>
      </c>
      <c r="AK1007" s="72" t="s">
        <v>73</v>
      </c>
      <c r="AL1007" s="80" t="s">
        <v>73</v>
      </c>
      <c r="AM1007" s="72">
        <v>0</v>
      </c>
      <c r="AN1007" s="80" t="s">
        <v>73</v>
      </c>
      <c r="AO1007" s="80" t="s">
        <v>73</v>
      </c>
      <c r="AP1007" s="80" t="s">
        <v>73</v>
      </c>
      <c r="AQ1007" s="102">
        <f t="shared" si="92"/>
        <v>0</v>
      </c>
      <c r="AR1007" s="102">
        <f t="shared" si="93"/>
        <v>9941400</v>
      </c>
      <c r="AS1007" s="72" t="s">
        <v>319</v>
      </c>
      <c r="AT1007" s="76">
        <v>0</v>
      </c>
      <c r="AU1007" s="72" t="s">
        <v>319</v>
      </c>
      <c r="AV1007" s="76">
        <v>0</v>
      </c>
      <c r="AW1007" s="81" t="s">
        <v>73</v>
      </c>
      <c r="AX1007" s="82">
        <v>0</v>
      </c>
      <c r="AY1007" s="143">
        <f t="shared" si="94"/>
        <v>9941400</v>
      </c>
      <c r="AZ1007" s="84">
        <f t="shared" si="95"/>
        <v>0</v>
      </c>
      <c r="BA1007" s="85">
        <v>0</v>
      </c>
      <c r="BB1007" s="81" t="s">
        <v>73</v>
      </c>
      <c r="BC1007" s="72" t="s">
        <v>123</v>
      </c>
      <c r="BD1007" s="289" t="s">
        <v>4093</v>
      </c>
      <c r="BE1007" s="71" t="s">
        <v>65</v>
      </c>
      <c r="BF1007" s="71" t="s">
        <v>65</v>
      </c>
    </row>
    <row r="1008" spans="2:58" x14ac:dyDescent="0.25">
      <c r="B1008" s="71">
        <v>2025</v>
      </c>
      <c r="C1008" s="71">
        <v>891780111</v>
      </c>
      <c r="D1008" s="71" t="s">
        <v>63</v>
      </c>
      <c r="E1008" s="102" t="s">
        <v>4092</v>
      </c>
      <c r="F1008" s="72" t="s">
        <v>4091</v>
      </c>
      <c r="G1008" s="72">
        <v>0</v>
      </c>
      <c r="H1008" s="72" t="s">
        <v>71</v>
      </c>
      <c r="I1008" s="72" t="s">
        <v>2884</v>
      </c>
      <c r="J1008" s="104" t="s">
        <v>81</v>
      </c>
      <c r="K1008" s="75" t="s">
        <v>2895</v>
      </c>
      <c r="L1008" s="76">
        <v>9941400</v>
      </c>
      <c r="M1008" s="72" t="s">
        <v>66</v>
      </c>
      <c r="N1008" s="75" t="s">
        <v>4090</v>
      </c>
      <c r="O1008" s="75">
        <v>1050067947</v>
      </c>
      <c r="P1008" s="75">
        <v>1707</v>
      </c>
      <c r="Q1008" s="78">
        <v>45870</v>
      </c>
      <c r="R1008" s="75">
        <v>7490134800</v>
      </c>
      <c r="S1008" s="78">
        <v>45898</v>
      </c>
      <c r="T1008" s="76">
        <v>9941400</v>
      </c>
      <c r="U1008" s="76">
        <v>31077</v>
      </c>
      <c r="V1008" s="72" t="s">
        <v>65</v>
      </c>
      <c r="W1008" s="76">
        <v>1082939683</v>
      </c>
      <c r="X1008" s="104" t="s">
        <v>2881</v>
      </c>
      <c r="Y1008" s="78">
        <v>45898</v>
      </c>
      <c r="Z1008" s="78">
        <v>45898</v>
      </c>
      <c r="AA1008" s="78" t="s">
        <v>73</v>
      </c>
      <c r="AB1008" s="78">
        <v>45991</v>
      </c>
      <c r="AC1008" s="102">
        <f t="shared" si="90"/>
        <v>93</v>
      </c>
      <c r="AD1008" s="72">
        <v>0</v>
      </c>
      <c r="AE1008" s="76">
        <v>0</v>
      </c>
      <c r="AF1008" s="72">
        <v>0</v>
      </c>
      <c r="AG1008" s="79" t="s">
        <v>73</v>
      </c>
      <c r="AH1008" s="102">
        <f t="shared" si="91"/>
        <v>0</v>
      </c>
      <c r="AI1008" s="72">
        <v>0</v>
      </c>
      <c r="AJ1008" s="76">
        <v>0</v>
      </c>
      <c r="AK1008" s="72" t="s">
        <v>73</v>
      </c>
      <c r="AL1008" s="80" t="s">
        <v>73</v>
      </c>
      <c r="AM1008" s="72">
        <v>0</v>
      </c>
      <c r="AN1008" s="80" t="s">
        <v>73</v>
      </c>
      <c r="AO1008" s="80" t="s">
        <v>73</v>
      </c>
      <c r="AP1008" s="80" t="s">
        <v>73</v>
      </c>
      <c r="AQ1008" s="102">
        <f t="shared" si="92"/>
        <v>0</v>
      </c>
      <c r="AR1008" s="102">
        <f t="shared" si="93"/>
        <v>9941400</v>
      </c>
      <c r="AS1008" s="72" t="s">
        <v>319</v>
      </c>
      <c r="AT1008" s="76">
        <v>0</v>
      </c>
      <c r="AU1008" s="72" t="s">
        <v>319</v>
      </c>
      <c r="AV1008" s="76">
        <v>0</v>
      </c>
      <c r="AW1008" s="81" t="s">
        <v>73</v>
      </c>
      <c r="AX1008" s="82">
        <v>0</v>
      </c>
      <c r="AY1008" s="143">
        <f t="shared" si="94"/>
        <v>9941400</v>
      </c>
      <c r="AZ1008" s="84">
        <f t="shared" si="95"/>
        <v>0</v>
      </c>
      <c r="BA1008" s="85">
        <v>0</v>
      </c>
      <c r="BB1008" s="81" t="s">
        <v>73</v>
      </c>
      <c r="BC1008" s="72" t="s">
        <v>123</v>
      </c>
      <c r="BD1008" s="289" t="s">
        <v>4089</v>
      </c>
      <c r="BE1008" s="71" t="s">
        <v>65</v>
      </c>
      <c r="BF1008" s="71" t="s">
        <v>65</v>
      </c>
    </row>
    <row r="1009" spans="2:58" x14ac:dyDescent="0.25">
      <c r="B1009" s="71">
        <v>2025</v>
      </c>
      <c r="C1009" s="71">
        <v>891780111</v>
      </c>
      <c r="D1009" s="71" t="s">
        <v>63</v>
      </c>
      <c r="E1009" s="102" t="s">
        <v>4088</v>
      </c>
      <c r="F1009" s="72" t="s">
        <v>4087</v>
      </c>
      <c r="G1009" s="72">
        <v>0</v>
      </c>
      <c r="H1009" s="72" t="s">
        <v>71</v>
      </c>
      <c r="I1009" s="72" t="s">
        <v>64</v>
      </c>
      <c r="J1009" s="104" t="s">
        <v>81</v>
      </c>
      <c r="K1009" s="75" t="s">
        <v>4086</v>
      </c>
      <c r="L1009" s="76">
        <v>6300000</v>
      </c>
      <c r="M1009" s="72" t="s">
        <v>66</v>
      </c>
      <c r="N1009" s="75" t="s">
        <v>4085</v>
      </c>
      <c r="O1009" s="75">
        <v>1082982365</v>
      </c>
      <c r="P1009" s="75">
        <v>1947</v>
      </c>
      <c r="Q1009" s="78">
        <v>45898</v>
      </c>
      <c r="R1009" s="75">
        <v>327000000</v>
      </c>
      <c r="S1009" s="78">
        <v>45901</v>
      </c>
      <c r="T1009" s="76">
        <v>6300000</v>
      </c>
      <c r="U1009" s="76">
        <v>31133</v>
      </c>
      <c r="V1009" s="72" t="s">
        <v>65</v>
      </c>
      <c r="W1009" s="76">
        <v>1072646524</v>
      </c>
      <c r="X1009" s="104" t="s">
        <v>3050</v>
      </c>
      <c r="Y1009" s="78">
        <v>45898</v>
      </c>
      <c r="Z1009" s="78">
        <v>45901</v>
      </c>
      <c r="AA1009" s="78" t="s">
        <v>73</v>
      </c>
      <c r="AB1009" s="78">
        <v>46021</v>
      </c>
      <c r="AC1009" s="102">
        <f t="shared" si="90"/>
        <v>120</v>
      </c>
      <c r="AD1009" s="72">
        <v>0</v>
      </c>
      <c r="AE1009" s="76">
        <v>0</v>
      </c>
      <c r="AF1009" s="72">
        <v>0</v>
      </c>
      <c r="AG1009" s="79" t="s">
        <v>73</v>
      </c>
      <c r="AH1009" s="102">
        <f t="shared" si="91"/>
        <v>0</v>
      </c>
      <c r="AI1009" s="72">
        <v>0</v>
      </c>
      <c r="AJ1009" s="76">
        <v>0</v>
      </c>
      <c r="AK1009" s="72" t="s">
        <v>73</v>
      </c>
      <c r="AL1009" s="80" t="s">
        <v>73</v>
      </c>
      <c r="AM1009" s="72">
        <v>0</v>
      </c>
      <c r="AN1009" s="80" t="s">
        <v>73</v>
      </c>
      <c r="AO1009" s="80" t="s">
        <v>73</v>
      </c>
      <c r="AP1009" s="80" t="s">
        <v>73</v>
      </c>
      <c r="AQ1009" s="102">
        <f t="shared" si="92"/>
        <v>0</v>
      </c>
      <c r="AR1009" s="102">
        <f t="shared" si="93"/>
        <v>6300000</v>
      </c>
      <c r="AS1009" s="72" t="s">
        <v>319</v>
      </c>
      <c r="AT1009" s="76">
        <v>0</v>
      </c>
      <c r="AU1009" s="72" t="s">
        <v>319</v>
      </c>
      <c r="AV1009" s="76">
        <v>0</v>
      </c>
      <c r="AW1009" s="81" t="s">
        <v>73</v>
      </c>
      <c r="AX1009" s="82">
        <v>0</v>
      </c>
      <c r="AY1009" s="143">
        <f t="shared" si="94"/>
        <v>6300000</v>
      </c>
      <c r="AZ1009" s="84">
        <f t="shared" si="95"/>
        <v>0</v>
      </c>
      <c r="BA1009" s="85">
        <v>0</v>
      </c>
      <c r="BB1009" s="81" t="s">
        <v>73</v>
      </c>
      <c r="BC1009" s="72" t="s">
        <v>123</v>
      </c>
      <c r="BD1009" s="289" t="s">
        <v>4084</v>
      </c>
      <c r="BE1009" s="71" t="s">
        <v>65</v>
      </c>
      <c r="BF1009" s="71" t="s">
        <v>65</v>
      </c>
    </row>
    <row r="1010" spans="2:58" x14ac:dyDescent="0.25">
      <c r="B1010" s="71">
        <v>2025</v>
      </c>
      <c r="C1010" s="71">
        <v>891780111</v>
      </c>
      <c r="D1010" s="71" t="s">
        <v>63</v>
      </c>
      <c r="E1010" s="102" t="s">
        <v>4083</v>
      </c>
      <c r="F1010" s="72" t="s">
        <v>4082</v>
      </c>
      <c r="G1010" s="72">
        <v>0</v>
      </c>
      <c r="H1010" s="72" t="s">
        <v>71</v>
      </c>
      <c r="I1010" s="72" t="s">
        <v>2884</v>
      </c>
      <c r="J1010" s="104" t="s">
        <v>81</v>
      </c>
      <c r="K1010" s="75" t="s">
        <v>4081</v>
      </c>
      <c r="L1010" s="76">
        <v>7000000</v>
      </c>
      <c r="M1010" s="72" t="s">
        <v>66</v>
      </c>
      <c r="N1010" s="75" t="s">
        <v>4080</v>
      </c>
      <c r="O1010" s="75">
        <v>43974435</v>
      </c>
      <c r="P1010" s="75">
        <v>1575</v>
      </c>
      <c r="Q1010" s="78">
        <v>45854</v>
      </c>
      <c r="R1010" s="75">
        <v>30144000</v>
      </c>
      <c r="S1010" s="78">
        <v>45901</v>
      </c>
      <c r="T1010" s="76">
        <v>7000000</v>
      </c>
      <c r="U1010" s="76">
        <v>31132</v>
      </c>
      <c r="V1010" s="72" t="s">
        <v>65</v>
      </c>
      <c r="W1010" s="76">
        <v>1082939683</v>
      </c>
      <c r="X1010" s="104" t="s">
        <v>2881</v>
      </c>
      <c r="Y1010" s="78">
        <v>45901</v>
      </c>
      <c r="Z1010" s="78">
        <v>45901</v>
      </c>
      <c r="AA1010" s="78" t="s">
        <v>73</v>
      </c>
      <c r="AB1010" s="78">
        <v>45930</v>
      </c>
      <c r="AC1010" s="102">
        <f t="shared" si="90"/>
        <v>29</v>
      </c>
      <c r="AD1010" s="72">
        <v>0</v>
      </c>
      <c r="AE1010" s="76">
        <v>0</v>
      </c>
      <c r="AF1010" s="72">
        <v>0</v>
      </c>
      <c r="AG1010" s="79" t="s">
        <v>73</v>
      </c>
      <c r="AH1010" s="102">
        <f t="shared" si="91"/>
        <v>0</v>
      </c>
      <c r="AI1010" s="72">
        <v>0</v>
      </c>
      <c r="AJ1010" s="76">
        <v>0</v>
      </c>
      <c r="AK1010" s="72" t="s">
        <v>73</v>
      </c>
      <c r="AL1010" s="80" t="s">
        <v>73</v>
      </c>
      <c r="AM1010" s="72">
        <v>0</v>
      </c>
      <c r="AN1010" s="80" t="s">
        <v>73</v>
      </c>
      <c r="AO1010" s="80" t="s">
        <v>73</v>
      </c>
      <c r="AP1010" s="80" t="s">
        <v>73</v>
      </c>
      <c r="AQ1010" s="102">
        <f t="shared" si="92"/>
        <v>0</v>
      </c>
      <c r="AR1010" s="102">
        <f t="shared" si="93"/>
        <v>7000000</v>
      </c>
      <c r="AS1010" s="72" t="s">
        <v>319</v>
      </c>
      <c r="AT1010" s="76">
        <v>0</v>
      </c>
      <c r="AU1010" s="72" t="s">
        <v>319</v>
      </c>
      <c r="AV1010" s="76">
        <v>0</v>
      </c>
      <c r="AW1010" s="81" t="s">
        <v>73</v>
      </c>
      <c r="AX1010" s="82">
        <v>0</v>
      </c>
      <c r="AY1010" s="143">
        <f t="shared" si="94"/>
        <v>7000000</v>
      </c>
      <c r="AZ1010" s="84">
        <f t="shared" si="95"/>
        <v>0</v>
      </c>
      <c r="BA1010" s="85">
        <v>1</v>
      </c>
      <c r="BB1010" s="81" t="s">
        <v>73</v>
      </c>
      <c r="BC1010" s="72" t="s">
        <v>208</v>
      </c>
      <c r="BD1010" s="289" t="s">
        <v>4079</v>
      </c>
      <c r="BE1010" s="71" t="s">
        <v>65</v>
      </c>
      <c r="BF1010" s="71" t="s">
        <v>65</v>
      </c>
    </row>
    <row r="1011" spans="2:58" x14ac:dyDescent="0.25">
      <c r="B1011" s="71">
        <v>2025</v>
      </c>
      <c r="C1011" s="71">
        <v>891780111</v>
      </c>
      <c r="D1011" s="71" t="s">
        <v>63</v>
      </c>
      <c r="E1011" s="102" t="s">
        <v>4078</v>
      </c>
      <c r="F1011" s="72" t="s">
        <v>4077</v>
      </c>
      <c r="G1011" s="72">
        <v>0</v>
      </c>
      <c r="H1011" s="72" t="s">
        <v>71</v>
      </c>
      <c r="I1011" s="72" t="s">
        <v>2884</v>
      </c>
      <c r="J1011" s="104" t="s">
        <v>81</v>
      </c>
      <c r="K1011" s="75" t="s">
        <v>4076</v>
      </c>
      <c r="L1011" s="76">
        <v>12000000</v>
      </c>
      <c r="M1011" s="72" t="s">
        <v>66</v>
      </c>
      <c r="N1011" s="75" t="s">
        <v>4075</v>
      </c>
      <c r="O1011" s="75">
        <v>1083033805</v>
      </c>
      <c r="P1011" s="75">
        <v>1290</v>
      </c>
      <c r="Q1011" s="78">
        <v>45819</v>
      </c>
      <c r="R1011" s="75">
        <v>644600000</v>
      </c>
      <c r="S1011" s="78">
        <v>45901</v>
      </c>
      <c r="T1011" s="76">
        <v>12000000</v>
      </c>
      <c r="U1011" s="76">
        <v>31124</v>
      </c>
      <c r="V1011" s="72" t="s">
        <v>65</v>
      </c>
      <c r="W1011" s="76">
        <v>16078654</v>
      </c>
      <c r="X1011" s="104" t="s">
        <v>365</v>
      </c>
      <c r="Y1011" s="78">
        <v>45901</v>
      </c>
      <c r="Z1011" s="78">
        <v>45901</v>
      </c>
      <c r="AA1011" s="78" t="s">
        <v>73</v>
      </c>
      <c r="AB1011" s="78">
        <v>45976</v>
      </c>
      <c r="AC1011" s="102">
        <f t="shared" si="90"/>
        <v>75</v>
      </c>
      <c r="AD1011" s="72">
        <v>0</v>
      </c>
      <c r="AE1011" s="76">
        <v>0</v>
      </c>
      <c r="AF1011" s="72">
        <v>0</v>
      </c>
      <c r="AG1011" s="79" t="s">
        <v>73</v>
      </c>
      <c r="AH1011" s="102">
        <f t="shared" si="91"/>
        <v>0</v>
      </c>
      <c r="AI1011" s="72">
        <v>0</v>
      </c>
      <c r="AJ1011" s="76">
        <v>0</v>
      </c>
      <c r="AK1011" s="72" t="s">
        <v>73</v>
      </c>
      <c r="AL1011" s="80" t="s">
        <v>73</v>
      </c>
      <c r="AM1011" s="72">
        <v>0</v>
      </c>
      <c r="AN1011" s="80" t="s">
        <v>73</v>
      </c>
      <c r="AO1011" s="80" t="s">
        <v>73</v>
      </c>
      <c r="AP1011" s="80" t="s">
        <v>73</v>
      </c>
      <c r="AQ1011" s="102">
        <f t="shared" si="92"/>
        <v>0</v>
      </c>
      <c r="AR1011" s="102">
        <f t="shared" si="93"/>
        <v>12000000</v>
      </c>
      <c r="AS1011" s="72" t="s">
        <v>319</v>
      </c>
      <c r="AT1011" s="76">
        <v>0</v>
      </c>
      <c r="AU1011" s="72" t="s">
        <v>319</v>
      </c>
      <c r="AV1011" s="76">
        <v>0</v>
      </c>
      <c r="AW1011" s="81" t="s">
        <v>73</v>
      </c>
      <c r="AX1011" s="82">
        <v>0</v>
      </c>
      <c r="AY1011" s="143">
        <f t="shared" si="94"/>
        <v>12000000</v>
      </c>
      <c r="AZ1011" s="84">
        <f t="shared" si="95"/>
        <v>0</v>
      </c>
      <c r="BA1011" s="85">
        <v>0</v>
      </c>
      <c r="BB1011" s="81" t="s">
        <v>73</v>
      </c>
      <c r="BC1011" s="72" t="s">
        <v>123</v>
      </c>
      <c r="BD1011" s="289" t="s">
        <v>4074</v>
      </c>
      <c r="BE1011" s="71" t="s">
        <v>65</v>
      </c>
      <c r="BF1011" s="71" t="s">
        <v>65</v>
      </c>
    </row>
    <row r="1012" spans="2:58" x14ac:dyDescent="0.25">
      <c r="B1012" s="71">
        <v>2025</v>
      </c>
      <c r="C1012" s="71">
        <v>891780111</v>
      </c>
      <c r="D1012" s="71" t="s">
        <v>63</v>
      </c>
      <c r="E1012" s="102" t="s">
        <v>4073</v>
      </c>
      <c r="F1012" s="72" t="s">
        <v>4072</v>
      </c>
      <c r="G1012" s="72">
        <v>0</v>
      </c>
      <c r="H1012" s="72" t="s">
        <v>71</v>
      </c>
      <c r="I1012" s="72" t="s">
        <v>2884</v>
      </c>
      <c r="J1012" s="104" t="s">
        <v>81</v>
      </c>
      <c r="K1012" s="75" t="s">
        <v>4071</v>
      </c>
      <c r="L1012" s="76">
        <v>30000000</v>
      </c>
      <c r="M1012" s="72" t="s">
        <v>66</v>
      </c>
      <c r="N1012" s="75" t="s">
        <v>4070</v>
      </c>
      <c r="O1012" s="75">
        <v>1001911525</v>
      </c>
      <c r="P1012" s="75">
        <v>1822</v>
      </c>
      <c r="Q1012" s="78">
        <v>45884</v>
      </c>
      <c r="R1012" s="75">
        <v>30000000</v>
      </c>
      <c r="S1012" s="78">
        <v>45902</v>
      </c>
      <c r="T1012" s="76">
        <v>30000000</v>
      </c>
      <c r="U1012" s="76">
        <v>31167</v>
      </c>
      <c r="V1012" s="72" t="s">
        <v>65</v>
      </c>
      <c r="W1012" s="76">
        <v>1082939683</v>
      </c>
      <c r="X1012" s="104" t="s">
        <v>2881</v>
      </c>
      <c r="Y1012" s="78">
        <v>45902</v>
      </c>
      <c r="Z1012" s="78">
        <v>45902</v>
      </c>
      <c r="AA1012" s="78" t="s">
        <v>73</v>
      </c>
      <c r="AB1012" s="78">
        <v>46022</v>
      </c>
      <c r="AC1012" s="102">
        <f t="shared" si="90"/>
        <v>120</v>
      </c>
      <c r="AD1012" s="72">
        <v>0</v>
      </c>
      <c r="AE1012" s="76">
        <v>0</v>
      </c>
      <c r="AF1012" s="72">
        <v>0</v>
      </c>
      <c r="AG1012" s="79" t="s">
        <v>73</v>
      </c>
      <c r="AH1012" s="102">
        <f t="shared" si="91"/>
        <v>0</v>
      </c>
      <c r="AI1012" s="72">
        <v>0</v>
      </c>
      <c r="AJ1012" s="76">
        <v>0</v>
      </c>
      <c r="AK1012" s="72" t="s">
        <v>73</v>
      </c>
      <c r="AL1012" s="80" t="s">
        <v>73</v>
      </c>
      <c r="AM1012" s="72">
        <v>0</v>
      </c>
      <c r="AN1012" s="80" t="s">
        <v>73</v>
      </c>
      <c r="AO1012" s="80" t="s">
        <v>73</v>
      </c>
      <c r="AP1012" s="80" t="s">
        <v>73</v>
      </c>
      <c r="AQ1012" s="102">
        <f t="shared" si="92"/>
        <v>0</v>
      </c>
      <c r="AR1012" s="102">
        <f t="shared" si="93"/>
        <v>30000000</v>
      </c>
      <c r="AS1012" s="72" t="s">
        <v>319</v>
      </c>
      <c r="AT1012" s="76">
        <v>0</v>
      </c>
      <c r="AU1012" s="72" t="s">
        <v>319</v>
      </c>
      <c r="AV1012" s="76">
        <v>0</v>
      </c>
      <c r="AW1012" s="81" t="s">
        <v>73</v>
      </c>
      <c r="AX1012" s="82">
        <v>0</v>
      </c>
      <c r="AY1012" s="143">
        <f t="shared" si="94"/>
        <v>30000000</v>
      </c>
      <c r="AZ1012" s="84">
        <f t="shared" si="95"/>
        <v>0</v>
      </c>
      <c r="BA1012" s="85">
        <v>0</v>
      </c>
      <c r="BB1012" s="81" t="s">
        <v>73</v>
      </c>
      <c r="BC1012" s="72" t="s">
        <v>123</v>
      </c>
      <c r="BD1012" s="289" t="s">
        <v>4069</v>
      </c>
      <c r="BE1012" s="71" t="s">
        <v>65</v>
      </c>
      <c r="BF1012" s="71" t="s">
        <v>65</v>
      </c>
    </row>
    <row r="1013" spans="2:58" x14ac:dyDescent="0.25">
      <c r="B1013" s="71">
        <v>2025</v>
      </c>
      <c r="C1013" s="71">
        <v>891780111</v>
      </c>
      <c r="D1013" s="71" t="s">
        <v>63</v>
      </c>
      <c r="E1013" s="102" t="s">
        <v>4068</v>
      </c>
      <c r="F1013" s="72" t="s">
        <v>4067</v>
      </c>
      <c r="G1013" s="72">
        <v>0</v>
      </c>
      <c r="H1013" s="72" t="s">
        <v>71</v>
      </c>
      <c r="I1013" s="72" t="s">
        <v>2884</v>
      </c>
      <c r="J1013" s="104" t="s">
        <v>81</v>
      </c>
      <c r="K1013" s="75" t="s">
        <v>4066</v>
      </c>
      <c r="L1013" s="76">
        <v>20000000</v>
      </c>
      <c r="M1013" s="72" t="s">
        <v>66</v>
      </c>
      <c r="N1013" s="75" t="s">
        <v>4065</v>
      </c>
      <c r="O1013" s="75">
        <v>72098721</v>
      </c>
      <c r="P1013" s="75">
        <v>1823</v>
      </c>
      <c r="Q1013" s="78">
        <v>45884</v>
      </c>
      <c r="R1013" s="75">
        <v>200000000</v>
      </c>
      <c r="S1013" s="78">
        <v>45903</v>
      </c>
      <c r="T1013" s="76">
        <v>20000000</v>
      </c>
      <c r="U1013" s="76">
        <v>31251</v>
      </c>
      <c r="V1013" s="72" t="s">
        <v>65</v>
      </c>
      <c r="W1013" s="76">
        <v>1082939683</v>
      </c>
      <c r="X1013" s="104" t="s">
        <v>2881</v>
      </c>
      <c r="Y1013" s="78">
        <v>45902</v>
      </c>
      <c r="Z1013" s="78">
        <v>45903</v>
      </c>
      <c r="AA1013" s="78" t="s">
        <v>73</v>
      </c>
      <c r="AB1013" s="78">
        <v>46022</v>
      </c>
      <c r="AC1013" s="102">
        <f t="shared" si="90"/>
        <v>119</v>
      </c>
      <c r="AD1013" s="72">
        <v>0</v>
      </c>
      <c r="AE1013" s="76">
        <v>0</v>
      </c>
      <c r="AF1013" s="72">
        <v>0</v>
      </c>
      <c r="AG1013" s="79" t="s">
        <v>73</v>
      </c>
      <c r="AH1013" s="102">
        <f t="shared" si="91"/>
        <v>0</v>
      </c>
      <c r="AI1013" s="72">
        <v>0</v>
      </c>
      <c r="AJ1013" s="76">
        <v>0</v>
      </c>
      <c r="AK1013" s="72" t="s">
        <v>73</v>
      </c>
      <c r="AL1013" s="80" t="s">
        <v>73</v>
      </c>
      <c r="AM1013" s="72">
        <v>0</v>
      </c>
      <c r="AN1013" s="80" t="s">
        <v>73</v>
      </c>
      <c r="AO1013" s="80" t="s">
        <v>73</v>
      </c>
      <c r="AP1013" s="80" t="s">
        <v>73</v>
      </c>
      <c r="AQ1013" s="102">
        <f t="shared" si="92"/>
        <v>0</v>
      </c>
      <c r="AR1013" s="102">
        <f t="shared" si="93"/>
        <v>20000000</v>
      </c>
      <c r="AS1013" s="72" t="s">
        <v>319</v>
      </c>
      <c r="AT1013" s="76">
        <v>0</v>
      </c>
      <c r="AU1013" s="72" t="s">
        <v>319</v>
      </c>
      <c r="AV1013" s="76">
        <v>0</v>
      </c>
      <c r="AW1013" s="81" t="s">
        <v>73</v>
      </c>
      <c r="AX1013" s="82">
        <v>0</v>
      </c>
      <c r="AY1013" s="143">
        <f t="shared" si="94"/>
        <v>20000000</v>
      </c>
      <c r="AZ1013" s="84">
        <f t="shared" si="95"/>
        <v>0</v>
      </c>
      <c r="BA1013" s="85">
        <v>0</v>
      </c>
      <c r="BB1013" s="81" t="s">
        <v>73</v>
      </c>
      <c r="BC1013" s="72" t="s">
        <v>123</v>
      </c>
      <c r="BD1013" s="289" t="s">
        <v>4064</v>
      </c>
      <c r="BE1013" s="71" t="s">
        <v>65</v>
      </c>
      <c r="BF1013" s="71" t="s">
        <v>65</v>
      </c>
    </row>
    <row r="1014" spans="2:58" x14ac:dyDescent="0.25">
      <c r="B1014" s="71">
        <v>2025</v>
      </c>
      <c r="C1014" s="71">
        <v>891780111</v>
      </c>
      <c r="D1014" s="71" t="s">
        <v>63</v>
      </c>
      <c r="E1014" s="102" t="s">
        <v>4063</v>
      </c>
      <c r="F1014" s="72" t="s">
        <v>4062</v>
      </c>
      <c r="G1014" s="72">
        <v>0</v>
      </c>
      <c r="H1014" s="72" t="s">
        <v>71</v>
      </c>
      <c r="I1014" s="72" t="s">
        <v>2884</v>
      </c>
      <c r="J1014" s="104" t="s">
        <v>81</v>
      </c>
      <c r="K1014" s="75" t="s">
        <v>4057</v>
      </c>
      <c r="L1014" s="76">
        <v>11400000</v>
      </c>
      <c r="M1014" s="72" t="s">
        <v>66</v>
      </c>
      <c r="N1014" s="75" t="s">
        <v>4061</v>
      </c>
      <c r="O1014" s="75">
        <v>1067590562</v>
      </c>
      <c r="P1014" s="75">
        <v>1826</v>
      </c>
      <c r="Q1014" s="78">
        <v>45884</v>
      </c>
      <c r="R1014" s="75">
        <v>22800000</v>
      </c>
      <c r="S1014" s="78">
        <v>45902</v>
      </c>
      <c r="T1014" s="76">
        <v>11400000</v>
      </c>
      <c r="U1014" s="76">
        <v>31168</v>
      </c>
      <c r="V1014" s="72" t="s">
        <v>65</v>
      </c>
      <c r="W1014" s="76">
        <v>1082939683</v>
      </c>
      <c r="X1014" s="104" t="s">
        <v>2881</v>
      </c>
      <c r="Y1014" s="78">
        <v>45902</v>
      </c>
      <c r="Z1014" s="78">
        <v>45902</v>
      </c>
      <c r="AA1014" s="78" t="s">
        <v>73</v>
      </c>
      <c r="AB1014" s="78">
        <v>45991</v>
      </c>
      <c r="AC1014" s="102">
        <f t="shared" si="90"/>
        <v>89</v>
      </c>
      <c r="AD1014" s="72">
        <v>0</v>
      </c>
      <c r="AE1014" s="76">
        <v>0</v>
      </c>
      <c r="AF1014" s="72">
        <v>0</v>
      </c>
      <c r="AG1014" s="79" t="s">
        <v>73</v>
      </c>
      <c r="AH1014" s="102">
        <f t="shared" si="91"/>
        <v>0</v>
      </c>
      <c r="AI1014" s="72">
        <v>0</v>
      </c>
      <c r="AJ1014" s="76">
        <v>0</v>
      </c>
      <c r="AK1014" s="72" t="s">
        <v>73</v>
      </c>
      <c r="AL1014" s="80" t="s">
        <v>73</v>
      </c>
      <c r="AM1014" s="72">
        <v>0</v>
      </c>
      <c r="AN1014" s="80" t="s">
        <v>73</v>
      </c>
      <c r="AO1014" s="80" t="s">
        <v>73</v>
      </c>
      <c r="AP1014" s="80" t="s">
        <v>73</v>
      </c>
      <c r="AQ1014" s="102">
        <f t="shared" si="92"/>
        <v>0</v>
      </c>
      <c r="AR1014" s="102">
        <f t="shared" si="93"/>
        <v>11400000</v>
      </c>
      <c r="AS1014" s="72" t="s">
        <v>319</v>
      </c>
      <c r="AT1014" s="76">
        <v>0</v>
      </c>
      <c r="AU1014" s="72" t="s">
        <v>319</v>
      </c>
      <c r="AV1014" s="76">
        <v>0</v>
      </c>
      <c r="AW1014" s="81" t="s">
        <v>73</v>
      </c>
      <c r="AX1014" s="82">
        <v>0</v>
      </c>
      <c r="AY1014" s="143">
        <f t="shared" si="94"/>
        <v>11400000</v>
      </c>
      <c r="AZ1014" s="84">
        <f t="shared" si="95"/>
        <v>0</v>
      </c>
      <c r="BA1014" s="85">
        <v>0</v>
      </c>
      <c r="BB1014" s="81" t="s">
        <v>73</v>
      </c>
      <c r="BC1014" s="72" t="s">
        <v>123</v>
      </c>
      <c r="BD1014" s="289" t="s">
        <v>4060</v>
      </c>
      <c r="BE1014" s="71" t="s">
        <v>65</v>
      </c>
      <c r="BF1014" s="71" t="s">
        <v>65</v>
      </c>
    </row>
    <row r="1015" spans="2:58" x14ac:dyDescent="0.25">
      <c r="B1015" s="71">
        <v>2025</v>
      </c>
      <c r="C1015" s="71">
        <v>891780111</v>
      </c>
      <c r="D1015" s="71" t="s">
        <v>63</v>
      </c>
      <c r="E1015" s="102" t="s">
        <v>4059</v>
      </c>
      <c r="F1015" s="72" t="s">
        <v>4058</v>
      </c>
      <c r="G1015" s="72">
        <v>0</v>
      </c>
      <c r="H1015" s="72" t="s">
        <v>71</v>
      </c>
      <c r="I1015" s="72" t="s">
        <v>2884</v>
      </c>
      <c r="J1015" s="104" t="s">
        <v>81</v>
      </c>
      <c r="K1015" s="75" t="s">
        <v>4057</v>
      </c>
      <c r="L1015" s="76">
        <v>11400000</v>
      </c>
      <c r="M1015" s="72" t="s">
        <v>66</v>
      </c>
      <c r="N1015" s="75" t="s">
        <v>4056</v>
      </c>
      <c r="O1015" s="75">
        <v>1193050847</v>
      </c>
      <c r="P1015" s="75">
        <v>1826</v>
      </c>
      <c r="Q1015" s="78">
        <v>45884</v>
      </c>
      <c r="R1015" s="75">
        <v>22800000</v>
      </c>
      <c r="S1015" s="78">
        <v>45902</v>
      </c>
      <c r="T1015" s="76">
        <v>11400000</v>
      </c>
      <c r="U1015" s="76">
        <v>31169</v>
      </c>
      <c r="V1015" s="72" t="s">
        <v>65</v>
      </c>
      <c r="W1015" s="76">
        <v>1082939683</v>
      </c>
      <c r="X1015" s="104" t="s">
        <v>2881</v>
      </c>
      <c r="Y1015" s="78">
        <v>45902</v>
      </c>
      <c r="Z1015" s="78">
        <v>45902</v>
      </c>
      <c r="AA1015" s="78" t="s">
        <v>73</v>
      </c>
      <c r="AB1015" s="78">
        <v>45991</v>
      </c>
      <c r="AC1015" s="102">
        <f t="shared" si="90"/>
        <v>89</v>
      </c>
      <c r="AD1015" s="72">
        <v>0</v>
      </c>
      <c r="AE1015" s="76">
        <v>0</v>
      </c>
      <c r="AF1015" s="72">
        <v>0</v>
      </c>
      <c r="AG1015" s="79" t="s">
        <v>73</v>
      </c>
      <c r="AH1015" s="102">
        <f t="shared" si="91"/>
        <v>0</v>
      </c>
      <c r="AI1015" s="72">
        <v>0</v>
      </c>
      <c r="AJ1015" s="76">
        <v>0</v>
      </c>
      <c r="AK1015" s="72" t="s">
        <v>73</v>
      </c>
      <c r="AL1015" s="80" t="s">
        <v>73</v>
      </c>
      <c r="AM1015" s="72">
        <v>0</v>
      </c>
      <c r="AN1015" s="80" t="s">
        <v>73</v>
      </c>
      <c r="AO1015" s="80" t="s">
        <v>73</v>
      </c>
      <c r="AP1015" s="80" t="s">
        <v>73</v>
      </c>
      <c r="AQ1015" s="102">
        <f t="shared" si="92"/>
        <v>0</v>
      </c>
      <c r="AR1015" s="102">
        <f t="shared" si="93"/>
        <v>11400000</v>
      </c>
      <c r="AS1015" s="72" t="s">
        <v>319</v>
      </c>
      <c r="AT1015" s="76">
        <v>0</v>
      </c>
      <c r="AU1015" s="72" t="s">
        <v>319</v>
      </c>
      <c r="AV1015" s="76">
        <v>0</v>
      </c>
      <c r="AW1015" s="81" t="s">
        <v>73</v>
      </c>
      <c r="AX1015" s="82">
        <v>0</v>
      </c>
      <c r="AY1015" s="143">
        <f t="shared" si="94"/>
        <v>11400000</v>
      </c>
      <c r="AZ1015" s="84">
        <f t="shared" si="95"/>
        <v>0</v>
      </c>
      <c r="BA1015" s="85">
        <v>0</v>
      </c>
      <c r="BB1015" s="81" t="s">
        <v>73</v>
      </c>
      <c r="BC1015" s="72" t="s">
        <v>123</v>
      </c>
      <c r="BD1015" s="289" t="s">
        <v>4055</v>
      </c>
      <c r="BE1015" s="71" t="s">
        <v>65</v>
      </c>
      <c r="BF1015" s="71" t="s">
        <v>65</v>
      </c>
    </row>
    <row r="1016" spans="2:58" x14ac:dyDescent="0.25">
      <c r="B1016" s="71">
        <v>2025</v>
      </c>
      <c r="C1016" s="71">
        <v>891780111</v>
      </c>
      <c r="D1016" s="71" t="s">
        <v>63</v>
      </c>
      <c r="E1016" s="102" t="s">
        <v>4054</v>
      </c>
      <c r="F1016" s="72" t="s">
        <v>4053</v>
      </c>
      <c r="G1016" s="72">
        <v>0</v>
      </c>
      <c r="H1016" s="72" t="s">
        <v>71</v>
      </c>
      <c r="I1016" s="72" t="s">
        <v>2884</v>
      </c>
      <c r="J1016" s="104" t="s">
        <v>81</v>
      </c>
      <c r="K1016" s="75" t="s">
        <v>4052</v>
      </c>
      <c r="L1016" s="76">
        <v>7000000</v>
      </c>
      <c r="M1016" s="72" t="s">
        <v>66</v>
      </c>
      <c r="N1016" s="75" t="s">
        <v>4051</v>
      </c>
      <c r="O1016" s="75">
        <v>1143366456</v>
      </c>
      <c r="P1016" s="75">
        <v>1263</v>
      </c>
      <c r="Q1016" s="78">
        <v>45813</v>
      </c>
      <c r="R1016" s="75">
        <v>22000000</v>
      </c>
      <c r="S1016" s="78">
        <v>45902</v>
      </c>
      <c r="T1016" s="76">
        <v>7000000</v>
      </c>
      <c r="U1016" s="76">
        <v>31163</v>
      </c>
      <c r="V1016" s="72" t="s">
        <v>65</v>
      </c>
      <c r="W1016" s="76">
        <v>16078654</v>
      </c>
      <c r="X1016" s="104" t="s">
        <v>365</v>
      </c>
      <c r="Y1016" s="78">
        <v>45902</v>
      </c>
      <c r="Z1016" s="78">
        <v>45902</v>
      </c>
      <c r="AA1016" s="78" t="s">
        <v>73</v>
      </c>
      <c r="AB1016" s="78">
        <v>45917</v>
      </c>
      <c r="AC1016" s="102">
        <f t="shared" si="90"/>
        <v>15</v>
      </c>
      <c r="AD1016" s="72">
        <v>0</v>
      </c>
      <c r="AE1016" s="76">
        <v>0</v>
      </c>
      <c r="AF1016" s="72">
        <v>0</v>
      </c>
      <c r="AG1016" s="79" t="s">
        <v>73</v>
      </c>
      <c r="AH1016" s="102">
        <f t="shared" si="91"/>
        <v>0</v>
      </c>
      <c r="AI1016" s="72">
        <v>0</v>
      </c>
      <c r="AJ1016" s="76">
        <v>0</v>
      </c>
      <c r="AK1016" s="72" t="s">
        <v>73</v>
      </c>
      <c r="AL1016" s="80" t="s">
        <v>73</v>
      </c>
      <c r="AM1016" s="72">
        <v>0</v>
      </c>
      <c r="AN1016" s="80" t="s">
        <v>73</v>
      </c>
      <c r="AO1016" s="80" t="s">
        <v>73</v>
      </c>
      <c r="AP1016" s="80" t="s">
        <v>73</v>
      </c>
      <c r="AQ1016" s="102">
        <f t="shared" si="92"/>
        <v>0</v>
      </c>
      <c r="AR1016" s="102">
        <f t="shared" si="93"/>
        <v>7000000</v>
      </c>
      <c r="AS1016" s="72" t="s">
        <v>319</v>
      </c>
      <c r="AT1016" s="76">
        <v>0</v>
      </c>
      <c r="AU1016" s="72" t="s">
        <v>319</v>
      </c>
      <c r="AV1016" s="76">
        <v>0</v>
      </c>
      <c r="AW1016" s="81" t="s">
        <v>73</v>
      </c>
      <c r="AX1016" s="82">
        <v>0</v>
      </c>
      <c r="AY1016" s="143">
        <f t="shared" si="94"/>
        <v>7000000</v>
      </c>
      <c r="AZ1016" s="84">
        <f t="shared" si="95"/>
        <v>0</v>
      </c>
      <c r="BA1016" s="85">
        <v>1</v>
      </c>
      <c r="BB1016" s="81" t="s">
        <v>73</v>
      </c>
      <c r="BC1016" s="72" t="s">
        <v>208</v>
      </c>
      <c r="BD1016" s="289" t="s">
        <v>4050</v>
      </c>
      <c r="BE1016" s="71" t="s">
        <v>65</v>
      </c>
      <c r="BF1016" s="71" t="s">
        <v>65</v>
      </c>
    </row>
    <row r="1017" spans="2:58" x14ac:dyDescent="0.25">
      <c r="B1017" s="71">
        <v>2025</v>
      </c>
      <c r="C1017" s="71">
        <v>891780111</v>
      </c>
      <c r="D1017" s="71" t="s">
        <v>63</v>
      </c>
      <c r="E1017" s="102" t="s">
        <v>4049</v>
      </c>
      <c r="F1017" s="72" t="s">
        <v>4048</v>
      </c>
      <c r="G1017" s="72">
        <v>0</v>
      </c>
      <c r="H1017" s="72" t="s">
        <v>71</v>
      </c>
      <c r="I1017" s="72" t="s">
        <v>2884</v>
      </c>
      <c r="J1017" s="104" t="s">
        <v>81</v>
      </c>
      <c r="K1017" s="75" t="s">
        <v>4047</v>
      </c>
      <c r="L1017" s="76">
        <v>11200000</v>
      </c>
      <c r="M1017" s="72" t="s">
        <v>66</v>
      </c>
      <c r="N1017" s="75" t="s">
        <v>4046</v>
      </c>
      <c r="O1017" s="75">
        <v>64571469</v>
      </c>
      <c r="P1017" s="75">
        <v>1944</v>
      </c>
      <c r="Q1017" s="78">
        <v>45897</v>
      </c>
      <c r="R1017" s="75">
        <v>20000000</v>
      </c>
      <c r="S1017" s="78">
        <v>45903</v>
      </c>
      <c r="T1017" s="76">
        <v>11200000</v>
      </c>
      <c r="U1017" s="76">
        <v>31253</v>
      </c>
      <c r="V1017" s="72" t="s">
        <v>65</v>
      </c>
      <c r="W1017" s="76">
        <v>85155333</v>
      </c>
      <c r="X1017" s="104" t="s">
        <v>2931</v>
      </c>
      <c r="Y1017" s="78">
        <v>45903</v>
      </c>
      <c r="Z1017" s="78">
        <v>45903</v>
      </c>
      <c r="AA1017" s="78" t="s">
        <v>73</v>
      </c>
      <c r="AB1017" s="78">
        <v>46022</v>
      </c>
      <c r="AC1017" s="102">
        <f t="shared" si="90"/>
        <v>119</v>
      </c>
      <c r="AD1017" s="72">
        <v>0</v>
      </c>
      <c r="AE1017" s="76">
        <v>0</v>
      </c>
      <c r="AF1017" s="72">
        <v>0</v>
      </c>
      <c r="AG1017" s="79" t="s">
        <v>73</v>
      </c>
      <c r="AH1017" s="102">
        <f t="shared" si="91"/>
        <v>0</v>
      </c>
      <c r="AI1017" s="72">
        <v>0</v>
      </c>
      <c r="AJ1017" s="76">
        <v>0</v>
      </c>
      <c r="AK1017" s="72" t="s">
        <v>73</v>
      </c>
      <c r="AL1017" s="80" t="s">
        <v>73</v>
      </c>
      <c r="AM1017" s="72">
        <v>0</v>
      </c>
      <c r="AN1017" s="80" t="s">
        <v>73</v>
      </c>
      <c r="AO1017" s="80" t="s">
        <v>73</v>
      </c>
      <c r="AP1017" s="80" t="s">
        <v>73</v>
      </c>
      <c r="AQ1017" s="102">
        <f t="shared" si="92"/>
        <v>0</v>
      </c>
      <c r="AR1017" s="102">
        <f t="shared" si="93"/>
        <v>11200000</v>
      </c>
      <c r="AS1017" s="72" t="s">
        <v>319</v>
      </c>
      <c r="AT1017" s="76">
        <v>0</v>
      </c>
      <c r="AU1017" s="72" t="s">
        <v>319</v>
      </c>
      <c r="AV1017" s="76">
        <v>0</v>
      </c>
      <c r="AW1017" s="81" t="s">
        <v>73</v>
      </c>
      <c r="AX1017" s="82">
        <v>0</v>
      </c>
      <c r="AY1017" s="143">
        <f t="shared" si="94"/>
        <v>11200000</v>
      </c>
      <c r="AZ1017" s="84">
        <f t="shared" si="95"/>
        <v>0</v>
      </c>
      <c r="BA1017" s="85">
        <v>0</v>
      </c>
      <c r="BB1017" s="81" t="s">
        <v>73</v>
      </c>
      <c r="BC1017" s="72" t="s">
        <v>123</v>
      </c>
      <c r="BD1017" s="289" t="s">
        <v>4045</v>
      </c>
      <c r="BE1017" s="71" t="s">
        <v>65</v>
      </c>
      <c r="BF1017" s="71" t="s">
        <v>65</v>
      </c>
    </row>
    <row r="1018" spans="2:58" x14ac:dyDescent="0.25">
      <c r="B1018" s="71">
        <v>2025</v>
      </c>
      <c r="C1018" s="71">
        <v>891780111</v>
      </c>
      <c r="D1018" s="71" t="s">
        <v>63</v>
      </c>
      <c r="E1018" s="102" t="s">
        <v>4044</v>
      </c>
      <c r="F1018" s="72" t="s">
        <v>4043</v>
      </c>
      <c r="G1018" s="72">
        <v>0</v>
      </c>
      <c r="H1018" s="72" t="s">
        <v>71</v>
      </c>
      <c r="I1018" s="72" t="s">
        <v>2884</v>
      </c>
      <c r="J1018" s="104" t="s">
        <v>81</v>
      </c>
      <c r="K1018" s="75" t="s">
        <v>4042</v>
      </c>
      <c r="L1018" s="76">
        <v>20000000</v>
      </c>
      <c r="M1018" s="72" t="s">
        <v>66</v>
      </c>
      <c r="N1018" s="75" t="s">
        <v>4041</v>
      </c>
      <c r="O1018" s="75">
        <v>1082904923</v>
      </c>
      <c r="P1018" s="75">
        <v>1847</v>
      </c>
      <c r="Q1018" s="78">
        <v>45889</v>
      </c>
      <c r="R1018" s="75">
        <v>20000000</v>
      </c>
      <c r="S1018" s="78">
        <v>45903</v>
      </c>
      <c r="T1018" s="76">
        <v>20000000</v>
      </c>
      <c r="U1018" s="76">
        <v>31254</v>
      </c>
      <c r="V1018" s="72" t="s">
        <v>65</v>
      </c>
      <c r="W1018" s="76">
        <v>85155333</v>
      </c>
      <c r="X1018" s="104" t="s">
        <v>2931</v>
      </c>
      <c r="Y1018" s="78">
        <v>45903</v>
      </c>
      <c r="Z1018" s="78">
        <v>45903</v>
      </c>
      <c r="AA1018" s="78" t="s">
        <v>73</v>
      </c>
      <c r="AB1018" s="78">
        <v>46022</v>
      </c>
      <c r="AC1018" s="102">
        <f t="shared" si="90"/>
        <v>119</v>
      </c>
      <c r="AD1018" s="72">
        <v>0</v>
      </c>
      <c r="AE1018" s="76">
        <v>0</v>
      </c>
      <c r="AF1018" s="72">
        <v>0</v>
      </c>
      <c r="AG1018" s="79" t="s">
        <v>73</v>
      </c>
      <c r="AH1018" s="102">
        <f t="shared" si="91"/>
        <v>0</v>
      </c>
      <c r="AI1018" s="72">
        <v>0</v>
      </c>
      <c r="AJ1018" s="76">
        <v>0</v>
      </c>
      <c r="AK1018" s="72" t="s">
        <v>73</v>
      </c>
      <c r="AL1018" s="80" t="s">
        <v>73</v>
      </c>
      <c r="AM1018" s="72">
        <v>0</v>
      </c>
      <c r="AN1018" s="80" t="s">
        <v>73</v>
      </c>
      <c r="AO1018" s="80" t="s">
        <v>73</v>
      </c>
      <c r="AP1018" s="80" t="s">
        <v>73</v>
      </c>
      <c r="AQ1018" s="102">
        <f t="shared" si="92"/>
        <v>0</v>
      </c>
      <c r="AR1018" s="102">
        <f t="shared" si="93"/>
        <v>20000000</v>
      </c>
      <c r="AS1018" s="72" t="s">
        <v>319</v>
      </c>
      <c r="AT1018" s="76">
        <v>0</v>
      </c>
      <c r="AU1018" s="72" t="s">
        <v>319</v>
      </c>
      <c r="AV1018" s="76">
        <v>0</v>
      </c>
      <c r="AW1018" s="81" t="s">
        <v>73</v>
      </c>
      <c r="AX1018" s="82">
        <v>0</v>
      </c>
      <c r="AY1018" s="143">
        <f t="shared" si="94"/>
        <v>20000000</v>
      </c>
      <c r="AZ1018" s="84">
        <f t="shared" si="95"/>
        <v>0</v>
      </c>
      <c r="BA1018" s="85">
        <v>0</v>
      </c>
      <c r="BB1018" s="81" t="s">
        <v>73</v>
      </c>
      <c r="BC1018" s="72" t="s">
        <v>123</v>
      </c>
      <c r="BD1018" s="289" t="s">
        <v>4040</v>
      </c>
      <c r="BE1018" s="71" t="s">
        <v>65</v>
      </c>
      <c r="BF1018" s="71" t="s">
        <v>65</v>
      </c>
    </row>
    <row r="1019" spans="2:58" x14ac:dyDescent="0.25">
      <c r="B1019" s="71">
        <v>2025</v>
      </c>
      <c r="C1019" s="71">
        <v>891780111</v>
      </c>
      <c r="D1019" s="71" t="s">
        <v>63</v>
      </c>
      <c r="E1019" s="102" t="s">
        <v>4039</v>
      </c>
      <c r="F1019" s="72" t="s">
        <v>4038</v>
      </c>
      <c r="G1019" s="72">
        <v>0</v>
      </c>
      <c r="H1019" s="72" t="s">
        <v>71</v>
      </c>
      <c r="I1019" s="72" t="s">
        <v>2884</v>
      </c>
      <c r="J1019" s="104" t="s">
        <v>81</v>
      </c>
      <c r="K1019" s="75" t="s">
        <v>4037</v>
      </c>
      <c r="L1019" s="76">
        <v>12000000</v>
      </c>
      <c r="M1019" s="72" t="s">
        <v>66</v>
      </c>
      <c r="N1019" s="75" t="s">
        <v>4036</v>
      </c>
      <c r="O1019" s="75">
        <v>1082968202</v>
      </c>
      <c r="P1019" s="75">
        <v>1969</v>
      </c>
      <c r="Q1019" s="78">
        <v>45901</v>
      </c>
      <c r="R1019" s="75">
        <v>12000000</v>
      </c>
      <c r="S1019" s="78">
        <v>45903</v>
      </c>
      <c r="T1019" s="76">
        <v>12000000</v>
      </c>
      <c r="U1019" s="76">
        <v>31252</v>
      </c>
      <c r="V1019" s="72" t="s">
        <v>65</v>
      </c>
      <c r="W1019" s="76">
        <v>1082939683</v>
      </c>
      <c r="X1019" s="104" t="s">
        <v>2881</v>
      </c>
      <c r="Y1019" s="78">
        <v>45903</v>
      </c>
      <c r="Z1019" s="78">
        <v>45903</v>
      </c>
      <c r="AA1019" s="78" t="s">
        <v>73</v>
      </c>
      <c r="AB1019" s="78">
        <v>45961</v>
      </c>
      <c r="AC1019" s="102">
        <f t="shared" si="90"/>
        <v>58</v>
      </c>
      <c r="AD1019" s="72">
        <v>0</v>
      </c>
      <c r="AE1019" s="76">
        <v>0</v>
      </c>
      <c r="AF1019" s="72">
        <v>0</v>
      </c>
      <c r="AG1019" s="79" t="s">
        <v>73</v>
      </c>
      <c r="AH1019" s="102">
        <f t="shared" si="91"/>
        <v>0</v>
      </c>
      <c r="AI1019" s="72">
        <v>0</v>
      </c>
      <c r="AJ1019" s="76">
        <v>0</v>
      </c>
      <c r="AK1019" s="72" t="s">
        <v>73</v>
      </c>
      <c r="AL1019" s="80" t="s">
        <v>73</v>
      </c>
      <c r="AM1019" s="72">
        <v>0</v>
      </c>
      <c r="AN1019" s="80" t="s">
        <v>73</v>
      </c>
      <c r="AO1019" s="80" t="s">
        <v>73</v>
      </c>
      <c r="AP1019" s="80" t="s">
        <v>73</v>
      </c>
      <c r="AQ1019" s="102">
        <f t="shared" si="92"/>
        <v>0</v>
      </c>
      <c r="AR1019" s="102">
        <f t="shared" si="93"/>
        <v>12000000</v>
      </c>
      <c r="AS1019" s="72" t="s">
        <v>319</v>
      </c>
      <c r="AT1019" s="76">
        <v>0</v>
      </c>
      <c r="AU1019" s="72" t="s">
        <v>319</v>
      </c>
      <c r="AV1019" s="76">
        <v>0</v>
      </c>
      <c r="AW1019" s="81" t="s">
        <v>73</v>
      </c>
      <c r="AX1019" s="82">
        <v>0</v>
      </c>
      <c r="AY1019" s="143">
        <f t="shared" si="94"/>
        <v>12000000</v>
      </c>
      <c r="AZ1019" s="84">
        <f t="shared" si="95"/>
        <v>0</v>
      </c>
      <c r="BA1019" s="85">
        <v>1</v>
      </c>
      <c r="BB1019" s="81" t="s">
        <v>73</v>
      </c>
      <c r="BC1019" s="72" t="s">
        <v>208</v>
      </c>
      <c r="BD1019" s="289" t="s">
        <v>4035</v>
      </c>
      <c r="BE1019" s="71" t="s">
        <v>65</v>
      </c>
      <c r="BF1019" s="71" t="s">
        <v>65</v>
      </c>
    </row>
    <row r="1020" spans="2:58" x14ac:dyDescent="0.25">
      <c r="B1020" s="71">
        <v>2025</v>
      </c>
      <c r="C1020" s="71">
        <v>891780111</v>
      </c>
      <c r="D1020" s="71" t="s">
        <v>63</v>
      </c>
      <c r="E1020" s="102" t="s">
        <v>4034</v>
      </c>
      <c r="F1020" s="72" t="s">
        <v>4033</v>
      </c>
      <c r="G1020" s="72">
        <v>0</v>
      </c>
      <c r="H1020" s="72" t="s">
        <v>71</v>
      </c>
      <c r="I1020" s="72" t="s">
        <v>64</v>
      </c>
      <c r="J1020" s="104" t="s">
        <v>81</v>
      </c>
      <c r="K1020" s="75" t="s">
        <v>4032</v>
      </c>
      <c r="L1020" s="76">
        <v>8000000</v>
      </c>
      <c r="M1020" s="72" t="s">
        <v>66</v>
      </c>
      <c r="N1020" s="75" t="s">
        <v>4031</v>
      </c>
      <c r="O1020" s="75">
        <v>1082923287</v>
      </c>
      <c r="P1020" s="75">
        <v>1967</v>
      </c>
      <c r="Q1020" s="78">
        <v>45901</v>
      </c>
      <c r="R1020" s="75">
        <v>20000000</v>
      </c>
      <c r="S1020" s="78">
        <v>45904</v>
      </c>
      <c r="T1020" s="76">
        <v>8000000</v>
      </c>
      <c r="U1020" s="76">
        <v>31357</v>
      </c>
      <c r="V1020" s="72" t="s">
        <v>65</v>
      </c>
      <c r="W1020" s="76">
        <v>40039797</v>
      </c>
      <c r="X1020" s="104" t="s">
        <v>3851</v>
      </c>
      <c r="Y1020" s="78">
        <v>45904</v>
      </c>
      <c r="Z1020" s="78">
        <v>45904</v>
      </c>
      <c r="AA1020" s="78" t="s">
        <v>73</v>
      </c>
      <c r="AB1020" s="78">
        <v>45961</v>
      </c>
      <c r="AC1020" s="102">
        <f t="shared" si="90"/>
        <v>57</v>
      </c>
      <c r="AD1020" s="72">
        <v>0</v>
      </c>
      <c r="AE1020" s="76">
        <v>0</v>
      </c>
      <c r="AF1020" s="72">
        <v>0</v>
      </c>
      <c r="AG1020" s="79" t="s">
        <v>73</v>
      </c>
      <c r="AH1020" s="102">
        <f t="shared" si="91"/>
        <v>0</v>
      </c>
      <c r="AI1020" s="72">
        <v>0</v>
      </c>
      <c r="AJ1020" s="76">
        <v>0</v>
      </c>
      <c r="AK1020" s="72" t="s">
        <v>73</v>
      </c>
      <c r="AL1020" s="80" t="s">
        <v>73</v>
      </c>
      <c r="AM1020" s="72">
        <v>0</v>
      </c>
      <c r="AN1020" s="80" t="s">
        <v>73</v>
      </c>
      <c r="AO1020" s="80" t="s">
        <v>73</v>
      </c>
      <c r="AP1020" s="80" t="s">
        <v>73</v>
      </c>
      <c r="AQ1020" s="102">
        <f t="shared" si="92"/>
        <v>0</v>
      </c>
      <c r="AR1020" s="102">
        <f t="shared" si="93"/>
        <v>8000000</v>
      </c>
      <c r="AS1020" s="72" t="s">
        <v>65</v>
      </c>
      <c r="AT1020" s="76">
        <v>8000000</v>
      </c>
      <c r="AU1020" s="72" t="s">
        <v>319</v>
      </c>
      <c r="AV1020" s="76">
        <v>0</v>
      </c>
      <c r="AW1020" s="81" t="s">
        <v>73</v>
      </c>
      <c r="AX1020" s="82">
        <v>0</v>
      </c>
      <c r="AY1020" s="143">
        <f t="shared" si="94"/>
        <v>8000000</v>
      </c>
      <c r="AZ1020" s="84">
        <f t="shared" si="95"/>
        <v>0</v>
      </c>
      <c r="BA1020" s="85">
        <v>1</v>
      </c>
      <c r="BB1020" s="81" t="s">
        <v>73</v>
      </c>
      <c r="BC1020" s="72" t="s">
        <v>208</v>
      </c>
      <c r="BD1020" s="289" t="s">
        <v>4030</v>
      </c>
      <c r="BE1020" s="71" t="s">
        <v>65</v>
      </c>
      <c r="BF1020" s="71" t="s">
        <v>65</v>
      </c>
    </row>
    <row r="1021" spans="2:58" x14ac:dyDescent="0.25">
      <c r="B1021" s="71">
        <v>2025</v>
      </c>
      <c r="C1021" s="71">
        <v>891780111</v>
      </c>
      <c r="D1021" s="71" t="s">
        <v>63</v>
      </c>
      <c r="E1021" s="102" t="s">
        <v>4029</v>
      </c>
      <c r="F1021" s="72" t="s">
        <v>4028</v>
      </c>
      <c r="G1021" s="72">
        <v>0</v>
      </c>
      <c r="H1021" s="72" t="s">
        <v>71</v>
      </c>
      <c r="I1021" s="72" t="s">
        <v>64</v>
      </c>
      <c r="J1021" s="104" t="s">
        <v>81</v>
      </c>
      <c r="K1021" s="75" t="s">
        <v>4027</v>
      </c>
      <c r="L1021" s="76">
        <v>14000000</v>
      </c>
      <c r="M1021" s="72" t="s">
        <v>66</v>
      </c>
      <c r="N1021" s="75" t="s">
        <v>4026</v>
      </c>
      <c r="O1021" s="75">
        <v>85470058</v>
      </c>
      <c r="P1021" s="75">
        <v>1930</v>
      </c>
      <c r="Q1021" s="78">
        <v>45896</v>
      </c>
      <c r="R1021" s="75">
        <v>47700000</v>
      </c>
      <c r="S1021" s="78">
        <v>45904</v>
      </c>
      <c r="T1021" s="76">
        <v>14000000</v>
      </c>
      <c r="U1021" s="76">
        <v>31356</v>
      </c>
      <c r="V1021" s="72" t="s">
        <v>65</v>
      </c>
      <c r="W1021" s="76">
        <v>22793763</v>
      </c>
      <c r="X1021" s="104" t="s">
        <v>4025</v>
      </c>
      <c r="Y1021" s="78">
        <v>45904</v>
      </c>
      <c r="Z1021" s="78">
        <v>45904</v>
      </c>
      <c r="AA1021" s="78" t="s">
        <v>73</v>
      </c>
      <c r="AB1021" s="78">
        <v>45991</v>
      </c>
      <c r="AC1021" s="102">
        <f t="shared" si="90"/>
        <v>87</v>
      </c>
      <c r="AD1021" s="72">
        <v>0</v>
      </c>
      <c r="AE1021" s="76">
        <v>0</v>
      </c>
      <c r="AF1021" s="72">
        <v>0</v>
      </c>
      <c r="AG1021" s="79" t="s">
        <v>73</v>
      </c>
      <c r="AH1021" s="102">
        <f t="shared" si="91"/>
        <v>0</v>
      </c>
      <c r="AI1021" s="72">
        <v>0</v>
      </c>
      <c r="AJ1021" s="76">
        <v>0</v>
      </c>
      <c r="AK1021" s="72" t="s">
        <v>73</v>
      </c>
      <c r="AL1021" s="80" t="s">
        <v>73</v>
      </c>
      <c r="AM1021" s="72">
        <v>0</v>
      </c>
      <c r="AN1021" s="80" t="s">
        <v>73</v>
      </c>
      <c r="AO1021" s="80" t="s">
        <v>73</v>
      </c>
      <c r="AP1021" s="80" t="s">
        <v>73</v>
      </c>
      <c r="AQ1021" s="102">
        <f t="shared" si="92"/>
        <v>0</v>
      </c>
      <c r="AR1021" s="102">
        <f t="shared" si="93"/>
        <v>14000000</v>
      </c>
      <c r="AS1021" s="72" t="s">
        <v>65</v>
      </c>
      <c r="AT1021" s="76">
        <v>14000000</v>
      </c>
      <c r="AU1021" s="72" t="s">
        <v>319</v>
      </c>
      <c r="AV1021" s="76">
        <v>0</v>
      </c>
      <c r="AW1021" s="81" t="s">
        <v>73</v>
      </c>
      <c r="AX1021" s="82">
        <v>0</v>
      </c>
      <c r="AY1021" s="143">
        <f t="shared" si="94"/>
        <v>14000000</v>
      </c>
      <c r="AZ1021" s="84">
        <f t="shared" si="95"/>
        <v>0</v>
      </c>
      <c r="BA1021" s="85">
        <v>0</v>
      </c>
      <c r="BB1021" s="81" t="s">
        <v>73</v>
      </c>
      <c r="BC1021" s="72" t="s">
        <v>123</v>
      </c>
      <c r="BD1021" s="289" t="s">
        <v>4024</v>
      </c>
      <c r="BE1021" s="71" t="s">
        <v>65</v>
      </c>
      <c r="BF1021" s="71" t="s">
        <v>65</v>
      </c>
    </row>
    <row r="1022" spans="2:58" x14ac:dyDescent="0.25">
      <c r="B1022" s="71">
        <v>2025</v>
      </c>
      <c r="C1022" s="71">
        <v>891780111</v>
      </c>
      <c r="D1022" s="71" t="s">
        <v>63</v>
      </c>
      <c r="E1022" s="102" t="s">
        <v>4023</v>
      </c>
      <c r="F1022" s="72" t="s">
        <v>4022</v>
      </c>
      <c r="G1022" s="72">
        <v>0</v>
      </c>
      <c r="H1022" s="72" t="s">
        <v>71</v>
      </c>
      <c r="I1022" s="72" t="s">
        <v>2884</v>
      </c>
      <c r="J1022" s="104" t="s">
        <v>81</v>
      </c>
      <c r="K1022" s="75" t="s">
        <v>4021</v>
      </c>
      <c r="L1022" s="76">
        <v>12000000</v>
      </c>
      <c r="M1022" s="72" t="s">
        <v>66</v>
      </c>
      <c r="N1022" s="75" t="s">
        <v>4020</v>
      </c>
      <c r="O1022" s="75">
        <v>1079938053</v>
      </c>
      <c r="P1022" s="75">
        <v>1942</v>
      </c>
      <c r="Q1022" s="78">
        <v>45897</v>
      </c>
      <c r="R1022" s="75">
        <v>82961200</v>
      </c>
      <c r="S1022" s="78">
        <v>45904</v>
      </c>
      <c r="T1022" s="76">
        <v>12000000</v>
      </c>
      <c r="U1022" s="76">
        <v>31355</v>
      </c>
      <c r="V1022" s="72" t="s">
        <v>65</v>
      </c>
      <c r="W1022" s="76">
        <v>1082939683</v>
      </c>
      <c r="X1022" s="104" t="s">
        <v>2881</v>
      </c>
      <c r="Y1022" s="78">
        <v>45904</v>
      </c>
      <c r="Z1022" s="78">
        <v>45904</v>
      </c>
      <c r="AA1022" s="78" t="s">
        <v>73</v>
      </c>
      <c r="AB1022" s="78">
        <v>46021</v>
      </c>
      <c r="AC1022" s="102">
        <f t="shared" si="90"/>
        <v>117</v>
      </c>
      <c r="AD1022" s="72">
        <v>0</v>
      </c>
      <c r="AE1022" s="76">
        <v>0</v>
      </c>
      <c r="AF1022" s="72">
        <v>0</v>
      </c>
      <c r="AG1022" s="79" t="s">
        <v>73</v>
      </c>
      <c r="AH1022" s="102">
        <f t="shared" si="91"/>
        <v>0</v>
      </c>
      <c r="AI1022" s="72">
        <v>0</v>
      </c>
      <c r="AJ1022" s="76">
        <v>0</v>
      </c>
      <c r="AK1022" s="72" t="s">
        <v>73</v>
      </c>
      <c r="AL1022" s="80" t="s">
        <v>73</v>
      </c>
      <c r="AM1022" s="72">
        <v>0</v>
      </c>
      <c r="AN1022" s="80" t="s">
        <v>73</v>
      </c>
      <c r="AO1022" s="80" t="s">
        <v>73</v>
      </c>
      <c r="AP1022" s="80" t="s">
        <v>73</v>
      </c>
      <c r="AQ1022" s="102">
        <f t="shared" si="92"/>
        <v>0</v>
      </c>
      <c r="AR1022" s="102">
        <f t="shared" si="93"/>
        <v>12000000</v>
      </c>
      <c r="AS1022" s="72" t="s">
        <v>319</v>
      </c>
      <c r="AT1022" s="76">
        <v>0</v>
      </c>
      <c r="AU1022" s="72" t="s">
        <v>319</v>
      </c>
      <c r="AV1022" s="76">
        <v>0</v>
      </c>
      <c r="AW1022" s="81" t="s">
        <v>73</v>
      </c>
      <c r="AX1022" s="82">
        <v>0</v>
      </c>
      <c r="AY1022" s="143">
        <f t="shared" si="94"/>
        <v>12000000</v>
      </c>
      <c r="AZ1022" s="84">
        <f t="shared" si="95"/>
        <v>0</v>
      </c>
      <c r="BA1022" s="85">
        <v>0</v>
      </c>
      <c r="BB1022" s="81" t="s">
        <v>73</v>
      </c>
      <c r="BC1022" s="72" t="s">
        <v>123</v>
      </c>
      <c r="BD1022" s="289" t="s">
        <v>4019</v>
      </c>
      <c r="BE1022" s="71" t="s">
        <v>65</v>
      </c>
      <c r="BF1022" s="71" t="s">
        <v>65</v>
      </c>
    </row>
    <row r="1023" spans="2:58" x14ac:dyDescent="0.25">
      <c r="B1023" s="71">
        <v>2025</v>
      </c>
      <c r="C1023" s="71">
        <v>891780111</v>
      </c>
      <c r="D1023" s="71" t="s">
        <v>63</v>
      </c>
      <c r="E1023" s="102" t="s">
        <v>4018</v>
      </c>
      <c r="F1023" s="72" t="s">
        <v>4017</v>
      </c>
      <c r="G1023" s="72">
        <v>0</v>
      </c>
      <c r="H1023" s="72" t="s">
        <v>71</v>
      </c>
      <c r="I1023" s="72" t="s">
        <v>2884</v>
      </c>
      <c r="J1023" s="104" t="s">
        <v>81</v>
      </c>
      <c r="K1023" s="75" t="s">
        <v>3647</v>
      </c>
      <c r="L1023" s="76">
        <v>8142480</v>
      </c>
      <c r="M1023" s="72" t="s">
        <v>66</v>
      </c>
      <c r="N1023" s="75" t="s">
        <v>4016</v>
      </c>
      <c r="O1023" s="75">
        <v>73376856</v>
      </c>
      <c r="P1023" s="75">
        <v>1707</v>
      </c>
      <c r="Q1023" s="78">
        <v>45870</v>
      </c>
      <c r="R1023" s="75">
        <v>7490134800</v>
      </c>
      <c r="S1023" s="78">
        <v>45905</v>
      </c>
      <c r="T1023" s="76">
        <v>8142480</v>
      </c>
      <c r="U1023" s="76">
        <v>31425</v>
      </c>
      <c r="V1023" s="72" t="s">
        <v>65</v>
      </c>
      <c r="W1023" s="76">
        <v>1082939683</v>
      </c>
      <c r="X1023" s="104" t="s">
        <v>2881</v>
      </c>
      <c r="Y1023" s="78">
        <v>45905</v>
      </c>
      <c r="Z1023" s="78">
        <v>45905</v>
      </c>
      <c r="AA1023" s="78" t="s">
        <v>73</v>
      </c>
      <c r="AB1023" s="78">
        <v>45991</v>
      </c>
      <c r="AC1023" s="102">
        <f t="shared" si="90"/>
        <v>86</v>
      </c>
      <c r="AD1023" s="72">
        <v>0</v>
      </c>
      <c r="AE1023" s="76">
        <v>0</v>
      </c>
      <c r="AF1023" s="72">
        <v>0</v>
      </c>
      <c r="AG1023" s="79" t="s">
        <v>73</v>
      </c>
      <c r="AH1023" s="102">
        <f t="shared" si="91"/>
        <v>0</v>
      </c>
      <c r="AI1023" s="72">
        <v>0</v>
      </c>
      <c r="AJ1023" s="76">
        <v>0</v>
      </c>
      <c r="AK1023" s="72" t="s">
        <v>73</v>
      </c>
      <c r="AL1023" s="80" t="s">
        <v>73</v>
      </c>
      <c r="AM1023" s="72">
        <v>0</v>
      </c>
      <c r="AN1023" s="80" t="s">
        <v>73</v>
      </c>
      <c r="AO1023" s="80" t="s">
        <v>73</v>
      </c>
      <c r="AP1023" s="80" t="s">
        <v>73</v>
      </c>
      <c r="AQ1023" s="102">
        <f t="shared" si="92"/>
        <v>0</v>
      </c>
      <c r="AR1023" s="102">
        <f t="shared" si="93"/>
        <v>8142480</v>
      </c>
      <c r="AS1023" s="72" t="s">
        <v>319</v>
      </c>
      <c r="AT1023" s="76">
        <v>0</v>
      </c>
      <c r="AU1023" s="72" t="s">
        <v>319</v>
      </c>
      <c r="AV1023" s="76">
        <v>0</v>
      </c>
      <c r="AW1023" s="81" t="s">
        <v>73</v>
      </c>
      <c r="AX1023" s="82">
        <v>0</v>
      </c>
      <c r="AY1023" s="143">
        <f t="shared" si="94"/>
        <v>8142480</v>
      </c>
      <c r="AZ1023" s="84">
        <f t="shared" si="95"/>
        <v>0</v>
      </c>
      <c r="BA1023" s="85">
        <v>0</v>
      </c>
      <c r="BB1023" s="81" t="s">
        <v>73</v>
      </c>
      <c r="BC1023" s="72" t="s">
        <v>123</v>
      </c>
      <c r="BD1023" s="289" t="s">
        <v>4015</v>
      </c>
      <c r="BE1023" s="71" t="s">
        <v>65</v>
      </c>
      <c r="BF1023" s="71" t="s">
        <v>65</v>
      </c>
    </row>
    <row r="1024" spans="2:58" x14ac:dyDescent="0.25">
      <c r="B1024" s="71">
        <v>2025</v>
      </c>
      <c r="C1024" s="71">
        <v>891780111</v>
      </c>
      <c r="D1024" s="71" t="s">
        <v>63</v>
      </c>
      <c r="E1024" s="102" t="s">
        <v>4014</v>
      </c>
      <c r="F1024" s="72" t="s">
        <v>4013</v>
      </c>
      <c r="G1024" s="72">
        <v>0</v>
      </c>
      <c r="H1024" s="72" t="s">
        <v>71</v>
      </c>
      <c r="I1024" s="72" t="s">
        <v>2884</v>
      </c>
      <c r="J1024" s="104" t="s">
        <v>81</v>
      </c>
      <c r="K1024" s="75" t="s">
        <v>3647</v>
      </c>
      <c r="L1024" s="76">
        <v>8142480</v>
      </c>
      <c r="M1024" s="72" t="s">
        <v>66</v>
      </c>
      <c r="N1024" s="75" t="s">
        <v>4012</v>
      </c>
      <c r="O1024" s="75">
        <v>3742445</v>
      </c>
      <c r="P1024" s="75">
        <v>1707</v>
      </c>
      <c r="Q1024" s="78">
        <v>45870</v>
      </c>
      <c r="R1024" s="75">
        <v>7490134800</v>
      </c>
      <c r="S1024" s="78">
        <v>45905</v>
      </c>
      <c r="T1024" s="76">
        <v>8142480</v>
      </c>
      <c r="U1024" s="76">
        <v>31432</v>
      </c>
      <c r="V1024" s="72" t="s">
        <v>65</v>
      </c>
      <c r="W1024" s="76">
        <v>1082939683</v>
      </c>
      <c r="X1024" s="104" t="s">
        <v>2881</v>
      </c>
      <c r="Y1024" s="78">
        <v>45905</v>
      </c>
      <c r="Z1024" s="78">
        <v>45905</v>
      </c>
      <c r="AA1024" s="78" t="s">
        <v>73</v>
      </c>
      <c r="AB1024" s="78">
        <v>45991</v>
      </c>
      <c r="AC1024" s="102">
        <f t="shared" si="90"/>
        <v>86</v>
      </c>
      <c r="AD1024" s="72">
        <v>0</v>
      </c>
      <c r="AE1024" s="76">
        <v>0</v>
      </c>
      <c r="AF1024" s="72">
        <v>0</v>
      </c>
      <c r="AG1024" s="79" t="s">
        <v>73</v>
      </c>
      <c r="AH1024" s="102">
        <f t="shared" si="91"/>
        <v>0</v>
      </c>
      <c r="AI1024" s="72">
        <v>0</v>
      </c>
      <c r="AJ1024" s="76">
        <v>0</v>
      </c>
      <c r="AK1024" s="72" t="s">
        <v>73</v>
      </c>
      <c r="AL1024" s="80" t="s">
        <v>73</v>
      </c>
      <c r="AM1024" s="72">
        <v>0</v>
      </c>
      <c r="AN1024" s="80" t="s">
        <v>73</v>
      </c>
      <c r="AO1024" s="80" t="s">
        <v>73</v>
      </c>
      <c r="AP1024" s="80" t="s">
        <v>73</v>
      </c>
      <c r="AQ1024" s="102">
        <f t="shared" si="92"/>
        <v>0</v>
      </c>
      <c r="AR1024" s="102">
        <f t="shared" si="93"/>
        <v>8142480</v>
      </c>
      <c r="AS1024" s="72" t="s">
        <v>319</v>
      </c>
      <c r="AT1024" s="76">
        <v>0</v>
      </c>
      <c r="AU1024" s="72" t="s">
        <v>319</v>
      </c>
      <c r="AV1024" s="76">
        <v>0</v>
      </c>
      <c r="AW1024" s="81" t="s">
        <v>73</v>
      </c>
      <c r="AX1024" s="82">
        <v>0</v>
      </c>
      <c r="AY1024" s="143">
        <f t="shared" si="94"/>
        <v>8142480</v>
      </c>
      <c r="AZ1024" s="84">
        <f t="shared" si="95"/>
        <v>0</v>
      </c>
      <c r="BA1024" s="85">
        <v>0</v>
      </c>
      <c r="BB1024" s="81" t="s">
        <v>73</v>
      </c>
      <c r="BC1024" s="72" t="s">
        <v>123</v>
      </c>
      <c r="BD1024" s="289" t="s">
        <v>4011</v>
      </c>
      <c r="BE1024" s="71" t="s">
        <v>65</v>
      </c>
      <c r="BF1024" s="71" t="s">
        <v>65</v>
      </c>
    </row>
    <row r="1025" spans="2:58" x14ac:dyDescent="0.25">
      <c r="B1025" s="71">
        <v>2025</v>
      </c>
      <c r="C1025" s="71">
        <v>891780111</v>
      </c>
      <c r="D1025" s="71" t="s">
        <v>63</v>
      </c>
      <c r="E1025" s="102" t="s">
        <v>4010</v>
      </c>
      <c r="F1025" s="72" t="s">
        <v>4009</v>
      </c>
      <c r="G1025" s="72">
        <v>0</v>
      </c>
      <c r="H1025" s="72" t="s">
        <v>71</v>
      </c>
      <c r="I1025" s="72" t="s">
        <v>2884</v>
      </c>
      <c r="J1025" s="104" t="s">
        <v>81</v>
      </c>
      <c r="K1025" s="75" t="s">
        <v>4008</v>
      </c>
      <c r="L1025" s="76">
        <v>8142480</v>
      </c>
      <c r="M1025" s="72" t="s">
        <v>66</v>
      </c>
      <c r="N1025" s="75" t="s">
        <v>4007</v>
      </c>
      <c r="O1025" s="75">
        <v>1052986223</v>
      </c>
      <c r="P1025" s="75">
        <v>1707</v>
      </c>
      <c r="Q1025" s="78">
        <v>45870</v>
      </c>
      <c r="R1025" s="75">
        <v>7490134800</v>
      </c>
      <c r="S1025" s="78">
        <v>45905</v>
      </c>
      <c r="T1025" s="76">
        <v>8142480</v>
      </c>
      <c r="U1025" s="76">
        <v>31414</v>
      </c>
      <c r="V1025" s="72" t="s">
        <v>65</v>
      </c>
      <c r="W1025" s="76">
        <v>1082939683</v>
      </c>
      <c r="X1025" s="104" t="s">
        <v>2881</v>
      </c>
      <c r="Y1025" s="78">
        <v>45905</v>
      </c>
      <c r="Z1025" s="78">
        <v>45905</v>
      </c>
      <c r="AA1025" s="78" t="s">
        <v>73</v>
      </c>
      <c r="AB1025" s="78">
        <v>45991</v>
      </c>
      <c r="AC1025" s="102">
        <f t="shared" si="90"/>
        <v>86</v>
      </c>
      <c r="AD1025" s="72">
        <v>0</v>
      </c>
      <c r="AE1025" s="76">
        <v>0</v>
      </c>
      <c r="AF1025" s="72">
        <v>0</v>
      </c>
      <c r="AG1025" s="79" t="s">
        <v>73</v>
      </c>
      <c r="AH1025" s="102">
        <f t="shared" si="91"/>
        <v>0</v>
      </c>
      <c r="AI1025" s="72">
        <v>0</v>
      </c>
      <c r="AJ1025" s="76">
        <v>0</v>
      </c>
      <c r="AK1025" s="72" t="s">
        <v>73</v>
      </c>
      <c r="AL1025" s="80" t="s">
        <v>73</v>
      </c>
      <c r="AM1025" s="72">
        <v>0</v>
      </c>
      <c r="AN1025" s="80" t="s">
        <v>73</v>
      </c>
      <c r="AO1025" s="80" t="s">
        <v>73</v>
      </c>
      <c r="AP1025" s="80" t="s">
        <v>73</v>
      </c>
      <c r="AQ1025" s="102">
        <f t="shared" si="92"/>
        <v>0</v>
      </c>
      <c r="AR1025" s="102">
        <f t="shared" si="93"/>
        <v>8142480</v>
      </c>
      <c r="AS1025" s="72" t="s">
        <v>319</v>
      </c>
      <c r="AT1025" s="76">
        <v>0</v>
      </c>
      <c r="AU1025" s="72" t="s">
        <v>319</v>
      </c>
      <c r="AV1025" s="76">
        <v>0</v>
      </c>
      <c r="AW1025" s="81" t="s">
        <v>73</v>
      </c>
      <c r="AX1025" s="82">
        <v>0</v>
      </c>
      <c r="AY1025" s="143">
        <f t="shared" si="94"/>
        <v>8142480</v>
      </c>
      <c r="AZ1025" s="84">
        <f t="shared" si="95"/>
        <v>0</v>
      </c>
      <c r="BA1025" s="85">
        <v>0</v>
      </c>
      <c r="BB1025" s="81" t="s">
        <v>73</v>
      </c>
      <c r="BC1025" s="72" t="s">
        <v>123</v>
      </c>
      <c r="BD1025" s="289" t="s">
        <v>4006</v>
      </c>
      <c r="BE1025" s="71" t="s">
        <v>65</v>
      </c>
      <c r="BF1025" s="71" t="s">
        <v>65</v>
      </c>
    </row>
    <row r="1026" spans="2:58" x14ac:dyDescent="0.25">
      <c r="B1026" s="71">
        <v>2025</v>
      </c>
      <c r="C1026" s="71">
        <v>891780111</v>
      </c>
      <c r="D1026" s="71" t="s">
        <v>63</v>
      </c>
      <c r="E1026" s="102" t="s">
        <v>4005</v>
      </c>
      <c r="F1026" s="72" t="s">
        <v>4004</v>
      </c>
      <c r="G1026" s="72">
        <v>0</v>
      </c>
      <c r="H1026" s="72" t="s">
        <v>71</v>
      </c>
      <c r="I1026" s="72" t="s">
        <v>2884</v>
      </c>
      <c r="J1026" s="104" t="s">
        <v>81</v>
      </c>
      <c r="K1026" s="75" t="s">
        <v>3647</v>
      </c>
      <c r="L1026" s="76">
        <v>8142480</v>
      </c>
      <c r="M1026" s="72" t="s">
        <v>66</v>
      </c>
      <c r="N1026" s="75" t="s">
        <v>4003</v>
      </c>
      <c r="O1026" s="75">
        <v>1124052585</v>
      </c>
      <c r="P1026" s="75">
        <v>1707</v>
      </c>
      <c r="Q1026" s="78">
        <v>45870</v>
      </c>
      <c r="R1026" s="75">
        <v>7490134800</v>
      </c>
      <c r="S1026" s="78">
        <v>45905</v>
      </c>
      <c r="T1026" s="76">
        <v>8142480</v>
      </c>
      <c r="U1026" s="76">
        <v>31431</v>
      </c>
      <c r="V1026" s="72" t="s">
        <v>65</v>
      </c>
      <c r="W1026" s="76">
        <v>1082939683</v>
      </c>
      <c r="X1026" s="104" t="s">
        <v>2881</v>
      </c>
      <c r="Y1026" s="78">
        <v>45905</v>
      </c>
      <c r="Z1026" s="78">
        <v>45905</v>
      </c>
      <c r="AA1026" s="78" t="s">
        <v>73</v>
      </c>
      <c r="AB1026" s="78">
        <v>45991</v>
      </c>
      <c r="AC1026" s="102">
        <f t="shared" si="90"/>
        <v>86</v>
      </c>
      <c r="AD1026" s="72">
        <v>0</v>
      </c>
      <c r="AE1026" s="76">
        <v>0</v>
      </c>
      <c r="AF1026" s="72">
        <v>0</v>
      </c>
      <c r="AG1026" s="79" t="s">
        <v>73</v>
      </c>
      <c r="AH1026" s="102">
        <f t="shared" si="91"/>
        <v>0</v>
      </c>
      <c r="AI1026" s="72">
        <v>0</v>
      </c>
      <c r="AJ1026" s="76">
        <v>0</v>
      </c>
      <c r="AK1026" s="72" t="s">
        <v>73</v>
      </c>
      <c r="AL1026" s="80" t="s">
        <v>73</v>
      </c>
      <c r="AM1026" s="72">
        <v>0</v>
      </c>
      <c r="AN1026" s="80" t="s">
        <v>73</v>
      </c>
      <c r="AO1026" s="80" t="s">
        <v>73</v>
      </c>
      <c r="AP1026" s="80" t="s">
        <v>73</v>
      </c>
      <c r="AQ1026" s="102">
        <f t="shared" si="92"/>
        <v>0</v>
      </c>
      <c r="AR1026" s="102">
        <f t="shared" si="93"/>
        <v>8142480</v>
      </c>
      <c r="AS1026" s="72" t="s">
        <v>319</v>
      </c>
      <c r="AT1026" s="76">
        <v>0</v>
      </c>
      <c r="AU1026" s="72" t="s">
        <v>319</v>
      </c>
      <c r="AV1026" s="76">
        <v>0</v>
      </c>
      <c r="AW1026" s="81" t="s">
        <v>73</v>
      </c>
      <c r="AX1026" s="82">
        <v>0</v>
      </c>
      <c r="AY1026" s="143">
        <f t="shared" si="94"/>
        <v>8142480</v>
      </c>
      <c r="AZ1026" s="84">
        <f t="shared" si="95"/>
        <v>0</v>
      </c>
      <c r="BA1026" s="85">
        <v>0</v>
      </c>
      <c r="BB1026" s="81" t="s">
        <v>73</v>
      </c>
      <c r="BC1026" s="72" t="s">
        <v>123</v>
      </c>
      <c r="BD1026" s="289" t="s">
        <v>4002</v>
      </c>
      <c r="BE1026" s="71" t="s">
        <v>65</v>
      </c>
      <c r="BF1026" s="71" t="s">
        <v>65</v>
      </c>
    </row>
    <row r="1027" spans="2:58" x14ac:dyDescent="0.25">
      <c r="B1027" s="71">
        <v>2025</v>
      </c>
      <c r="C1027" s="71">
        <v>891780111</v>
      </c>
      <c r="D1027" s="71" t="s">
        <v>63</v>
      </c>
      <c r="E1027" s="102" t="s">
        <v>4001</v>
      </c>
      <c r="F1027" s="72" t="s">
        <v>4000</v>
      </c>
      <c r="G1027" s="72">
        <v>0</v>
      </c>
      <c r="H1027" s="72" t="s">
        <v>71</v>
      </c>
      <c r="I1027" s="72" t="s">
        <v>2884</v>
      </c>
      <c r="J1027" s="104" t="s">
        <v>81</v>
      </c>
      <c r="K1027" s="75" t="s">
        <v>2895</v>
      </c>
      <c r="L1027" s="76">
        <v>8142480</v>
      </c>
      <c r="M1027" s="72" t="s">
        <v>66</v>
      </c>
      <c r="N1027" s="75" t="s">
        <v>3999</v>
      </c>
      <c r="O1027" s="75">
        <v>1065562834</v>
      </c>
      <c r="P1027" s="75">
        <v>1707</v>
      </c>
      <c r="Q1027" s="78">
        <v>45870</v>
      </c>
      <c r="R1027" s="75">
        <v>7490134800</v>
      </c>
      <c r="S1027" s="78">
        <v>45905</v>
      </c>
      <c r="T1027" s="76">
        <v>8142480</v>
      </c>
      <c r="U1027" s="76">
        <v>31424</v>
      </c>
      <c r="V1027" s="72" t="s">
        <v>65</v>
      </c>
      <c r="W1027" s="76">
        <v>1082939683</v>
      </c>
      <c r="X1027" s="104" t="s">
        <v>2881</v>
      </c>
      <c r="Y1027" s="78">
        <v>45905</v>
      </c>
      <c r="Z1027" s="78">
        <v>45905</v>
      </c>
      <c r="AA1027" s="78" t="s">
        <v>73</v>
      </c>
      <c r="AB1027" s="78">
        <v>45991</v>
      </c>
      <c r="AC1027" s="102">
        <f t="shared" si="90"/>
        <v>86</v>
      </c>
      <c r="AD1027" s="72">
        <v>0</v>
      </c>
      <c r="AE1027" s="76">
        <v>0</v>
      </c>
      <c r="AF1027" s="72">
        <v>0</v>
      </c>
      <c r="AG1027" s="79" t="s">
        <v>73</v>
      </c>
      <c r="AH1027" s="102">
        <f t="shared" si="91"/>
        <v>0</v>
      </c>
      <c r="AI1027" s="72">
        <v>0</v>
      </c>
      <c r="AJ1027" s="76">
        <v>0</v>
      </c>
      <c r="AK1027" s="72" t="s">
        <v>73</v>
      </c>
      <c r="AL1027" s="80" t="s">
        <v>73</v>
      </c>
      <c r="AM1027" s="72">
        <v>0</v>
      </c>
      <c r="AN1027" s="80" t="s">
        <v>73</v>
      </c>
      <c r="AO1027" s="80" t="s">
        <v>73</v>
      </c>
      <c r="AP1027" s="80" t="s">
        <v>73</v>
      </c>
      <c r="AQ1027" s="102">
        <f t="shared" si="92"/>
        <v>0</v>
      </c>
      <c r="AR1027" s="102">
        <f t="shared" si="93"/>
        <v>8142480</v>
      </c>
      <c r="AS1027" s="72" t="s">
        <v>319</v>
      </c>
      <c r="AT1027" s="76">
        <v>0</v>
      </c>
      <c r="AU1027" s="72" t="s">
        <v>319</v>
      </c>
      <c r="AV1027" s="76">
        <v>0</v>
      </c>
      <c r="AW1027" s="81" t="s">
        <v>73</v>
      </c>
      <c r="AX1027" s="82">
        <v>0</v>
      </c>
      <c r="AY1027" s="143">
        <f t="shared" si="94"/>
        <v>8142480</v>
      </c>
      <c r="AZ1027" s="84">
        <f t="shared" si="95"/>
        <v>0</v>
      </c>
      <c r="BA1027" s="85">
        <v>0</v>
      </c>
      <c r="BB1027" s="81" t="s">
        <v>73</v>
      </c>
      <c r="BC1027" s="72" t="s">
        <v>123</v>
      </c>
      <c r="BD1027" s="289" t="s">
        <v>3998</v>
      </c>
      <c r="BE1027" s="71" t="s">
        <v>65</v>
      </c>
      <c r="BF1027" s="71" t="s">
        <v>65</v>
      </c>
    </row>
    <row r="1028" spans="2:58" x14ac:dyDescent="0.25">
      <c r="B1028" s="71">
        <v>2025</v>
      </c>
      <c r="C1028" s="71">
        <v>891780111</v>
      </c>
      <c r="D1028" s="71" t="s">
        <v>63</v>
      </c>
      <c r="E1028" s="102" t="s">
        <v>3997</v>
      </c>
      <c r="F1028" s="72" t="s">
        <v>3996</v>
      </c>
      <c r="G1028" s="72">
        <v>0</v>
      </c>
      <c r="H1028" s="72" t="s">
        <v>71</v>
      </c>
      <c r="I1028" s="72" t="s">
        <v>2884</v>
      </c>
      <c r="J1028" s="104" t="s">
        <v>81</v>
      </c>
      <c r="K1028" s="75" t="s">
        <v>3647</v>
      </c>
      <c r="L1028" s="76">
        <v>8142480</v>
      </c>
      <c r="M1028" s="72" t="s">
        <v>66</v>
      </c>
      <c r="N1028" s="75" t="s">
        <v>3995</v>
      </c>
      <c r="O1028" s="75">
        <v>10878043</v>
      </c>
      <c r="P1028" s="75">
        <v>1707</v>
      </c>
      <c r="Q1028" s="78">
        <v>45870</v>
      </c>
      <c r="R1028" s="75">
        <v>7490134800</v>
      </c>
      <c r="S1028" s="78">
        <v>45905</v>
      </c>
      <c r="T1028" s="76">
        <v>8142480</v>
      </c>
      <c r="U1028" s="76">
        <v>31430</v>
      </c>
      <c r="V1028" s="72" t="s">
        <v>65</v>
      </c>
      <c r="W1028" s="76">
        <v>1082939683</v>
      </c>
      <c r="X1028" s="104" t="s">
        <v>2881</v>
      </c>
      <c r="Y1028" s="78">
        <v>45905</v>
      </c>
      <c r="Z1028" s="78">
        <v>45905</v>
      </c>
      <c r="AA1028" s="78" t="s">
        <v>73</v>
      </c>
      <c r="AB1028" s="78">
        <v>45991</v>
      </c>
      <c r="AC1028" s="102">
        <f t="shared" si="90"/>
        <v>86</v>
      </c>
      <c r="AD1028" s="72">
        <v>0</v>
      </c>
      <c r="AE1028" s="76">
        <v>0</v>
      </c>
      <c r="AF1028" s="72">
        <v>0</v>
      </c>
      <c r="AG1028" s="79" t="s">
        <v>73</v>
      </c>
      <c r="AH1028" s="102">
        <f t="shared" si="91"/>
        <v>0</v>
      </c>
      <c r="AI1028" s="72">
        <v>0</v>
      </c>
      <c r="AJ1028" s="76">
        <v>0</v>
      </c>
      <c r="AK1028" s="72" t="s">
        <v>73</v>
      </c>
      <c r="AL1028" s="80" t="s">
        <v>73</v>
      </c>
      <c r="AM1028" s="72">
        <v>0</v>
      </c>
      <c r="AN1028" s="80" t="s">
        <v>73</v>
      </c>
      <c r="AO1028" s="80" t="s">
        <v>73</v>
      </c>
      <c r="AP1028" s="80" t="s">
        <v>73</v>
      </c>
      <c r="AQ1028" s="102">
        <f t="shared" si="92"/>
        <v>0</v>
      </c>
      <c r="AR1028" s="102">
        <f t="shared" si="93"/>
        <v>8142480</v>
      </c>
      <c r="AS1028" s="72" t="s">
        <v>319</v>
      </c>
      <c r="AT1028" s="76">
        <v>0</v>
      </c>
      <c r="AU1028" s="72" t="s">
        <v>319</v>
      </c>
      <c r="AV1028" s="76">
        <v>0</v>
      </c>
      <c r="AW1028" s="81" t="s">
        <v>73</v>
      </c>
      <c r="AX1028" s="82">
        <v>0</v>
      </c>
      <c r="AY1028" s="143">
        <f t="shared" si="94"/>
        <v>8142480</v>
      </c>
      <c r="AZ1028" s="84">
        <f t="shared" si="95"/>
        <v>0</v>
      </c>
      <c r="BA1028" s="85">
        <v>0</v>
      </c>
      <c r="BB1028" s="81" t="s">
        <v>73</v>
      </c>
      <c r="BC1028" s="72" t="s">
        <v>123</v>
      </c>
      <c r="BD1028" s="289" t="s">
        <v>3994</v>
      </c>
      <c r="BE1028" s="71" t="s">
        <v>65</v>
      </c>
      <c r="BF1028" s="71" t="s">
        <v>65</v>
      </c>
    </row>
    <row r="1029" spans="2:58" x14ac:dyDescent="0.25">
      <c r="B1029" s="71">
        <v>2025</v>
      </c>
      <c r="C1029" s="71">
        <v>891780111</v>
      </c>
      <c r="D1029" s="71" t="s">
        <v>63</v>
      </c>
      <c r="E1029" s="102" t="s">
        <v>3993</v>
      </c>
      <c r="F1029" s="72" t="s">
        <v>3992</v>
      </c>
      <c r="G1029" s="72">
        <v>0</v>
      </c>
      <c r="H1029" s="72" t="s">
        <v>71</v>
      </c>
      <c r="I1029" s="72" t="s">
        <v>2884</v>
      </c>
      <c r="J1029" s="104" t="s">
        <v>81</v>
      </c>
      <c r="K1029" s="75" t="s">
        <v>3647</v>
      </c>
      <c r="L1029" s="76">
        <v>8142480</v>
      </c>
      <c r="M1029" s="72" t="s">
        <v>66</v>
      </c>
      <c r="N1029" s="75" t="s">
        <v>3991</v>
      </c>
      <c r="O1029" s="75">
        <v>1002421548</v>
      </c>
      <c r="P1029" s="75">
        <v>1707</v>
      </c>
      <c r="Q1029" s="78">
        <v>45870</v>
      </c>
      <c r="R1029" s="75">
        <v>7490134800</v>
      </c>
      <c r="S1029" s="78">
        <v>45905</v>
      </c>
      <c r="T1029" s="76">
        <v>8142480</v>
      </c>
      <c r="U1029" s="76">
        <v>31429</v>
      </c>
      <c r="V1029" s="72" t="s">
        <v>65</v>
      </c>
      <c r="W1029" s="76">
        <v>1082939683</v>
      </c>
      <c r="X1029" s="104" t="s">
        <v>2881</v>
      </c>
      <c r="Y1029" s="78">
        <v>45905</v>
      </c>
      <c r="Z1029" s="78">
        <v>45905</v>
      </c>
      <c r="AA1029" s="78" t="s">
        <v>73</v>
      </c>
      <c r="AB1029" s="78">
        <v>45991</v>
      </c>
      <c r="AC1029" s="102">
        <f t="shared" si="90"/>
        <v>86</v>
      </c>
      <c r="AD1029" s="72">
        <v>0</v>
      </c>
      <c r="AE1029" s="76">
        <v>0</v>
      </c>
      <c r="AF1029" s="72">
        <v>0</v>
      </c>
      <c r="AG1029" s="79" t="s">
        <v>73</v>
      </c>
      <c r="AH1029" s="102">
        <f t="shared" si="91"/>
        <v>0</v>
      </c>
      <c r="AI1029" s="72">
        <v>0</v>
      </c>
      <c r="AJ1029" s="76">
        <v>0</v>
      </c>
      <c r="AK1029" s="72" t="s">
        <v>73</v>
      </c>
      <c r="AL1029" s="80" t="s">
        <v>73</v>
      </c>
      <c r="AM1029" s="72">
        <v>0</v>
      </c>
      <c r="AN1029" s="80" t="s">
        <v>73</v>
      </c>
      <c r="AO1029" s="80" t="s">
        <v>73</v>
      </c>
      <c r="AP1029" s="80" t="s">
        <v>73</v>
      </c>
      <c r="AQ1029" s="102">
        <f t="shared" si="92"/>
        <v>0</v>
      </c>
      <c r="AR1029" s="102">
        <f t="shared" si="93"/>
        <v>8142480</v>
      </c>
      <c r="AS1029" s="72" t="s">
        <v>319</v>
      </c>
      <c r="AT1029" s="76">
        <v>0</v>
      </c>
      <c r="AU1029" s="72" t="s">
        <v>319</v>
      </c>
      <c r="AV1029" s="76">
        <v>0</v>
      </c>
      <c r="AW1029" s="81" t="s">
        <v>73</v>
      </c>
      <c r="AX1029" s="82">
        <v>0</v>
      </c>
      <c r="AY1029" s="143">
        <f t="shared" si="94"/>
        <v>8142480</v>
      </c>
      <c r="AZ1029" s="84">
        <f t="shared" si="95"/>
        <v>0</v>
      </c>
      <c r="BA1029" s="85">
        <v>0</v>
      </c>
      <c r="BB1029" s="81" t="s">
        <v>73</v>
      </c>
      <c r="BC1029" s="72" t="s">
        <v>123</v>
      </c>
      <c r="BD1029" s="289" t="s">
        <v>3990</v>
      </c>
      <c r="BE1029" s="71" t="s">
        <v>65</v>
      </c>
      <c r="BF1029" s="71" t="s">
        <v>65</v>
      </c>
    </row>
    <row r="1030" spans="2:58" x14ac:dyDescent="0.25">
      <c r="B1030" s="71">
        <v>2025</v>
      </c>
      <c r="C1030" s="71">
        <v>891780111</v>
      </c>
      <c r="D1030" s="71" t="s">
        <v>63</v>
      </c>
      <c r="E1030" s="102" t="s">
        <v>3989</v>
      </c>
      <c r="F1030" s="72" t="s">
        <v>3988</v>
      </c>
      <c r="G1030" s="72">
        <v>0</v>
      </c>
      <c r="H1030" s="72" t="s">
        <v>71</v>
      </c>
      <c r="I1030" s="72" t="s">
        <v>2884</v>
      </c>
      <c r="J1030" s="104" t="s">
        <v>81</v>
      </c>
      <c r="K1030" s="75" t="s">
        <v>3647</v>
      </c>
      <c r="L1030" s="76">
        <v>8142480</v>
      </c>
      <c r="M1030" s="72" t="s">
        <v>66</v>
      </c>
      <c r="N1030" s="75" t="s">
        <v>3987</v>
      </c>
      <c r="O1030" s="75">
        <v>72300003</v>
      </c>
      <c r="P1030" s="75">
        <v>1707</v>
      </c>
      <c r="Q1030" s="78">
        <v>45870</v>
      </c>
      <c r="R1030" s="75">
        <v>7490134800</v>
      </c>
      <c r="S1030" s="78">
        <v>45905</v>
      </c>
      <c r="T1030" s="76">
        <v>8142480</v>
      </c>
      <c r="U1030" s="76">
        <v>31423</v>
      </c>
      <c r="V1030" s="72" t="s">
        <v>65</v>
      </c>
      <c r="W1030" s="76">
        <v>1082939683</v>
      </c>
      <c r="X1030" s="104" t="s">
        <v>2881</v>
      </c>
      <c r="Y1030" s="78">
        <v>45905</v>
      </c>
      <c r="Z1030" s="78">
        <v>45905</v>
      </c>
      <c r="AA1030" s="78" t="s">
        <v>73</v>
      </c>
      <c r="AB1030" s="78">
        <v>45991</v>
      </c>
      <c r="AC1030" s="102">
        <f t="shared" si="90"/>
        <v>86</v>
      </c>
      <c r="AD1030" s="72">
        <v>0</v>
      </c>
      <c r="AE1030" s="76">
        <v>0</v>
      </c>
      <c r="AF1030" s="72">
        <v>0</v>
      </c>
      <c r="AG1030" s="79" t="s">
        <v>73</v>
      </c>
      <c r="AH1030" s="102">
        <f t="shared" si="91"/>
        <v>0</v>
      </c>
      <c r="AI1030" s="72">
        <v>0</v>
      </c>
      <c r="AJ1030" s="76">
        <v>0</v>
      </c>
      <c r="AK1030" s="72" t="s">
        <v>73</v>
      </c>
      <c r="AL1030" s="80" t="s">
        <v>73</v>
      </c>
      <c r="AM1030" s="72">
        <v>0</v>
      </c>
      <c r="AN1030" s="80" t="s">
        <v>73</v>
      </c>
      <c r="AO1030" s="80" t="s">
        <v>73</v>
      </c>
      <c r="AP1030" s="80" t="s">
        <v>73</v>
      </c>
      <c r="AQ1030" s="102">
        <f t="shared" si="92"/>
        <v>0</v>
      </c>
      <c r="AR1030" s="102">
        <f t="shared" si="93"/>
        <v>8142480</v>
      </c>
      <c r="AS1030" s="72" t="s">
        <v>319</v>
      </c>
      <c r="AT1030" s="76">
        <v>0</v>
      </c>
      <c r="AU1030" s="72" t="s">
        <v>319</v>
      </c>
      <c r="AV1030" s="76">
        <v>0</v>
      </c>
      <c r="AW1030" s="81" t="s">
        <v>73</v>
      </c>
      <c r="AX1030" s="82">
        <v>0</v>
      </c>
      <c r="AY1030" s="143">
        <f t="shared" si="94"/>
        <v>8142480</v>
      </c>
      <c r="AZ1030" s="84">
        <f t="shared" si="95"/>
        <v>0</v>
      </c>
      <c r="BA1030" s="85">
        <v>0</v>
      </c>
      <c r="BB1030" s="81" t="s">
        <v>73</v>
      </c>
      <c r="BC1030" s="72" t="s">
        <v>123</v>
      </c>
      <c r="BD1030" s="289" t="s">
        <v>3986</v>
      </c>
      <c r="BE1030" s="71" t="s">
        <v>65</v>
      </c>
      <c r="BF1030" s="71" t="s">
        <v>65</v>
      </c>
    </row>
    <row r="1031" spans="2:58" x14ac:dyDescent="0.25">
      <c r="B1031" s="71">
        <v>2025</v>
      </c>
      <c r="C1031" s="71">
        <v>891780111</v>
      </c>
      <c r="D1031" s="71" t="s">
        <v>63</v>
      </c>
      <c r="E1031" s="102" t="s">
        <v>3985</v>
      </c>
      <c r="F1031" s="72" t="s">
        <v>3984</v>
      </c>
      <c r="G1031" s="72">
        <v>0</v>
      </c>
      <c r="H1031" s="72" t="s">
        <v>71</v>
      </c>
      <c r="I1031" s="72" t="s">
        <v>2884</v>
      </c>
      <c r="J1031" s="104" t="s">
        <v>81</v>
      </c>
      <c r="K1031" s="75" t="s">
        <v>3647</v>
      </c>
      <c r="L1031" s="76">
        <v>8142480</v>
      </c>
      <c r="M1031" s="72" t="s">
        <v>66</v>
      </c>
      <c r="N1031" s="75" t="s">
        <v>3983</v>
      </c>
      <c r="O1031" s="75">
        <v>1065835751</v>
      </c>
      <c r="P1031" s="75">
        <v>1707</v>
      </c>
      <c r="Q1031" s="78">
        <v>45870</v>
      </c>
      <c r="R1031" s="75">
        <v>7490134800</v>
      </c>
      <c r="S1031" s="78">
        <v>45905</v>
      </c>
      <c r="T1031" s="76">
        <v>8142480</v>
      </c>
      <c r="U1031" s="76">
        <v>31422</v>
      </c>
      <c r="V1031" s="72" t="s">
        <v>65</v>
      </c>
      <c r="W1031" s="76">
        <v>1082939683</v>
      </c>
      <c r="X1031" s="104" t="s">
        <v>2881</v>
      </c>
      <c r="Y1031" s="78">
        <v>45905</v>
      </c>
      <c r="Z1031" s="78">
        <v>45905</v>
      </c>
      <c r="AA1031" s="78" t="s">
        <v>73</v>
      </c>
      <c r="AB1031" s="78">
        <v>45991</v>
      </c>
      <c r="AC1031" s="102">
        <f t="shared" si="90"/>
        <v>86</v>
      </c>
      <c r="AD1031" s="72">
        <v>0</v>
      </c>
      <c r="AE1031" s="76">
        <v>0</v>
      </c>
      <c r="AF1031" s="72">
        <v>0</v>
      </c>
      <c r="AG1031" s="79" t="s">
        <v>73</v>
      </c>
      <c r="AH1031" s="102">
        <f t="shared" si="91"/>
        <v>0</v>
      </c>
      <c r="AI1031" s="72">
        <v>0</v>
      </c>
      <c r="AJ1031" s="76">
        <v>0</v>
      </c>
      <c r="AK1031" s="72" t="s">
        <v>73</v>
      </c>
      <c r="AL1031" s="80" t="s">
        <v>73</v>
      </c>
      <c r="AM1031" s="72">
        <v>0</v>
      </c>
      <c r="AN1031" s="80" t="s">
        <v>73</v>
      </c>
      <c r="AO1031" s="80" t="s">
        <v>73</v>
      </c>
      <c r="AP1031" s="80" t="s">
        <v>73</v>
      </c>
      <c r="AQ1031" s="102">
        <f t="shared" si="92"/>
        <v>0</v>
      </c>
      <c r="AR1031" s="102">
        <f t="shared" si="93"/>
        <v>8142480</v>
      </c>
      <c r="AS1031" s="72" t="s">
        <v>319</v>
      </c>
      <c r="AT1031" s="76">
        <v>0</v>
      </c>
      <c r="AU1031" s="72" t="s">
        <v>319</v>
      </c>
      <c r="AV1031" s="76">
        <v>0</v>
      </c>
      <c r="AW1031" s="81" t="s">
        <v>73</v>
      </c>
      <c r="AX1031" s="82">
        <v>0</v>
      </c>
      <c r="AY1031" s="143">
        <f t="shared" si="94"/>
        <v>8142480</v>
      </c>
      <c r="AZ1031" s="84">
        <f t="shared" si="95"/>
        <v>0</v>
      </c>
      <c r="BA1031" s="85">
        <v>0</v>
      </c>
      <c r="BB1031" s="81" t="s">
        <v>73</v>
      </c>
      <c r="BC1031" s="72" t="s">
        <v>123</v>
      </c>
      <c r="BD1031" s="289" t="s">
        <v>3982</v>
      </c>
      <c r="BE1031" s="71" t="s">
        <v>65</v>
      </c>
      <c r="BF1031" s="71" t="s">
        <v>65</v>
      </c>
    </row>
    <row r="1032" spans="2:58" x14ac:dyDescent="0.25">
      <c r="B1032" s="71">
        <v>2025</v>
      </c>
      <c r="C1032" s="71">
        <v>891780111</v>
      </c>
      <c r="D1032" s="71" t="s">
        <v>63</v>
      </c>
      <c r="E1032" s="102" t="s">
        <v>3981</v>
      </c>
      <c r="F1032" s="72" t="s">
        <v>3980</v>
      </c>
      <c r="G1032" s="72">
        <v>0</v>
      </c>
      <c r="H1032" s="72" t="s">
        <v>71</v>
      </c>
      <c r="I1032" s="72" t="s">
        <v>2884</v>
      </c>
      <c r="J1032" s="104" t="s">
        <v>81</v>
      </c>
      <c r="K1032" s="75" t="s">
        <v>3674</v>
      </c>
      <c r="L1032" s="76">
        <v>8142480</v>
      </c>
      <c r="M1032" s="72" t="s">
        <v>66</v>
      </c>
      <c r="N1032" s="75" t="s">
        <v>3979</v>
      </c>
      <c r="O1032" s="75">
        <v>1049930424</v>
      </c>
      <c r="P1032" s="75">
        <v>1707</v>
      </c>
      <c r="Q1032" s="78">
        <v>45870</v>
      </c>
      <c r="R1032" s="75">
        <v>7490134800</v>
      </c>
      <c r="S1032" s="78">
        <v>45905</v>
      </c>
      <c r="T1032" s="76">
        <v>8142480</v>
      </c>
      <c r="U1032" s="76">
        <v>31421</v>
      </c>
      <c r="V1032" s="72" t="s">
        <v>65</v>
      </c>
      <c r="W1032" s="76">
        <v>1082939683</v>
      </c>
      <c r="X1032" s="104" t="s">
        <v>2881</v>
      </c>
      <c r="Y1032" s="78">
        <v>45905</v>
      </c>
      <c r="Z1032" s="78">
        <v>45905</v>
      </c>
      <c r="AA1032" s="78" t="s">
        <v>73</v>
      </c>
      <c r="AB1032" s="78">
        <v>45991</v>
      </c>
      <c r="AC1032" s="102">
        <f t="shared" ref="AC1032:AC1095" si="96">+IF(AA1032="1800-01-01",AB1032-Z1032,AB1032-AA1032)</f>
        <v>86</v>
      </c>
      <c r="AD1032" s="72">
        <v>0</v>
      </c>
      <c r="AE1032" s="76">
        <v>0</v>
      </c>
      <c r="AF1032" s="72">
        <v>0</v>
      </c>
      <c r="AG1032" s="79" t="s">
        <v>73</v>
      </c>
      <c r="AH1032" s="102">
        <f t="shared" ref="AH1032:AH1095" si="97">+IF(AG1032="1800-01-01",0,AG1032-AB1032)</f>
        <v>0</v>
      </c>
      <c r="AI1032" s="72">
        <v>0</v>
      </c>
      <c r="AJ1032" s="76">
        <v>0</v>
      </c>
      <c r="AK1032" s="72" t="s">
        <v>73</v>
      </c>
      <c r="AL1032" s="80" t="s">
        <v>73</v>
      </c>
      <c r="AM1032" s="72">
        <v>0</v>
      </c>
      <c r="AN1032" s="80" t="s">
        <v>73</v>
      </c>
      <c r="AO1032" s="80" t="s">
        <v>73</v>
      </c>
      <c r="AP1032" s="80" t="s">
        <v>73</v>
      </c>
      <c r="AQ1032" s="102">
        <f t="shared" ref="AQ1032:AQ1095" si="98">+IF(AN1032="1800-01-01",0,AO1032-AN1032)</f>
        <v>0</v>
      </c>
      <c r="AR1032" s="102">
        <f t="shared" ref="AR1032:AR1095" si="99">+L1032+AE1032-AJ1032</f>
        <v>8142480</v>
      </c>
      <c r="AS1032" s="72" t="s">
        <v>319</v>
      </c>
      <c r="AT1032" s="76">
        <v>0</v>
      </c>
      <c r="AU1032" s="72" t="s">
        <v>319</v>
      </c>
      <c r="AV1032" s="76">
        <v>0</v>
      </c>
      <c r="AW1032" s="81" t="s">
        <v>73</v>
      </c>
      <c r="AX1032" s="82">
        <v>0</v>
      </c>
      <c r="AY1032" s="143">
        <f t="shared" ref="AY1032:AY1095" si="100">AR1032-AX1032</f>
        <v>8142480</v>
      </c>
      <c r="AZ1032" s="84">
        <f t="shared" ref="AZ1032:AZ1095" si="101">+IFERROR(AX1032/AR1032,"_")</f>
        <v>0</v>
      </c>
      <c r="BA1032" s="85">
        <v>0</v>
      </c>
      <c r="BB1032" s="81" t="s">
        <v>73</v>
      </c>
      <c r="BC1032" s="72" t="s">
        <v>123</v>
      </c>
      <c r="BD1032" s="289" t="s">
        <v>3978</v>
      </c>
      <c r="BE1032" s="71" t="s">
        <v>65</v>
      </c>
      <c r="BF1032" s="71" t="s">
        <v>65</v>
      </c>
    </row>
    <row r="1033" spans="2:58" x14ac:dyDescent="0.25">
      <c r="B1033" s="71">
        <v>2025</v>
      </c>
      <c r="C1033" s="71">
        <v>891780111</v>
      </c>
      <c r="D1033" s="71" t="s">
        <v>63</v>
      </c>
      <c r="E1033" s="102" t="s">
        <v>3977</v>
      </c>
      <c r="F1033" s="72" t="s">
        <v>3976</v>
      </c>
      <c r="G1033" s="72">
        <v>0</v>
      </c>
      <c r="H1033" s="72" t="s">
        <v>71</v>
      </c>
      <c r="I1033" s="72" t="s">
        <v>2884</v>
      </c>
      <c r="J1033" s="104" t="s">
        <v>81</v>
      </c>
      <c r="K1033" s="75" t="s">
        <v>3975</v>
      </c>
      <c r="L1033" s="76">
        <v>8142480</v>
      </c>
      <c r="M1033" s="72" t="s">
        <v>66</v>
      </c>
      <c r="N1033" s="75" t="s">
        <v>3974</v>
      </c>
      <c r="O1033" s="75">
        <v>1140889143</v>
      </c>
      <c r="P1033" s="75">
        <v>1707</v>
      </c>
      <c r="Q1033" s="78">
        <v>45870</v>
      </c>
      <c r="R1033" s="75">
        <v>7490134800</v>
      </c>
      <c r="S1033" s="78">
        <v>45905</v>
      </c>
      <c r="T1033" s="76">
        <v>8142480</v>
      </c>
      <c r="U1033" s="76">
        <v>31417</v>
      </c>
      <c r="V1033" s="72" t="s">
        <v>65</v>
      </c>
      <c r="W1033" s="76">
        <v>1082939683</v>
      </c>
      <c r="X1033" s="104" t="s">
        <v>2881</v>
      </c>
      <c r="Y1033" s="78">
        <v>45905</v>
      </c>
      <c r="Z1033" s="78">
        <v>45905</v>
      </c>
      <c r="AA1033" s="78" t="s">
        <v>73</v>
      </c>
      <c r="AB1033" s="78">
        <v>45991</v>
      </c>
      <c r="AC1033" s="102">
        <f t="shared" si="96"/>
        <v>86</v>
      </c>
      <c r="AD1033" s="72">
        <v>0</v>
      </c>
      <c r="AE1033" s="76">
        <v>0</v>
      </c>
      <c r="AF1033" s="72">
        <v>0</v>
      </c>
      <c r="AG1033" s="79" t="s">
        <v>73</v>
      </c>
      <c r="AH1033" s="102">
        <f t="shared" si="97"/>
        <v>0</v>
      </c>
      <c r="AI1033" s="72">
        <v>0</v>
      </c>
      <c r="AJ1033" s="76">
        <v>0</v>
      </c>
      <c r="AK1033" s="72" t="s">
        <v>73</v>
      </c>
      <c r="AL1033" s="80" t="s">
        <v>73</v>
      </c>
      <c r="AM1033" s="72">
        <v>0</v>
      </c>
      <c r="AN1033" s="80" t="s">
        <v>73</v>
      </c>
      <c r="AO1033" s="80" t="s">
        <v>73</v>
      </c>
      <c r="AP1033" s="80" t="s">
        <v>73</v>
      </c>
      <c r="AQ1033" s="102">
        <f t="shared" si="98"/>
        <v>0</v>
      </c>
      <c r="AR1033" s="102">
        <f t="shared" si="99"/>
        <v>8142480</v>
      </c>
      <c r="AS1033" s="72" t="s">
        <v>319</v>
      </c>
      <c r="AT1033" s="76">
        <v>0</v>
      </c>
      <c r="AU1033" s="72" t="s">
        <v>319</v>
      </c>
      <c r="AV1033" s="76">
        <v>0</v>
      </c>
      <c r="AW1033" s="81" t="s">
        <v>73</v>
      </c>
      <c r="AX1033" s="82">
        <v>0</v>
      </c>
      <c r="AY1033" s="143">
        <f t="shared" si="100"/>
        <v>8142480</v>
      </c>
      <c r="AZ1033" s="84">
        <f t="shared" si="101"/>
        <v>0</v>
      </c>
      <c r="BA1033" s="85">
        <v>0</v>
      </c>
      <c r="BB1033" s="81" t="s">
        <v>73</v>
      </c>
      <c r="BC1033" s="72" t="s">
        <v>123</v>
      </c>
      <c r="BD1033" s="289" t="s">
        <v>3973</v>
      </c>
      <c r="BE1033" s="71" t="s">
        <v>65</v>
      </c>
      <c r="BF1033" s="71" t="s">
        <v>65</v>
      </c>
    </row>
    <row r="1034" spans="2:58" x14ac:dyDescent="0.25">
      <c r="B1034" s="71">
        <v>2025</v>
      </c>
      <c r="C1034" s="71">
        <v>891780111</v>
      </c>
      <c r="D1034" s="71" t="s">
        <v>63</v>
      </c>
      <c r="E1034" s="102" t="s">
        <v>3972</v>
      </c>
      <c r="F1034" s="72" t="s">
        <v>3971</v>
      </c>
      <c r="G1034" s="72">
        <v>0</v>
      </c>
      <c r="H1034" s="72" t="s">
        <v>71</v>
      </c>
      <c r="I1034" s="72" t="s">
        <v>2884</v>
      </c>
      <c r="J1034" s="104" t="s">
        <v>81</v>
      </c>
      <c r="K1034" s="75" t="s">
        <v>3970</v>
      </c>
      <c r="L1034" s="76">
        <v>8142480</v>
      </c>
      <c r="M1034" s="72" t="s">
        <v>66</v>
      </c>
      <c r="N1034" s="75" t="s">
        <v>3969</v>
      </c>
      <c r="O1034" s="75">
        <v>84104643</v>
      </c>
      <c r="P1034" s="75">
        <v>1707</v>
      </c>
      <c r="Q1034" s="78">
        <v>45870</v>
      </c>
      <c r="R1034" s="75">
        <v>7490134800</v>
      </c>
      <c r="S1034" s="78">
        <v>45905</v>
      </c>
      <c r="T1034" s="76">
        <v>8142480</v>
      </c>
      <c r="U1034" s="76">
        <v>31428</v>
      </c>
      <c r="V1034" s="72" t="s">
        <v>65</v>
      </c>
      <c r="W1034" s="76">
        <v>1082939683</v>
      </c>
      <c r="X1034" s="104" t="s">
        <v>2881</v>
      </c>
      <c r="Y1034" s="78">
        <v>45905</v>
      </c>
      <c r="Z1034" s="78">
        <v>45905</v>
      </c>
      <c r="AA1034" s="78" t="s">
        <v>73</v>
      </c>
      <c r="AB1034" s="78">
        <v>45991</v>
      </c>
      <c r="AC1034" s="102">
        <f t="shared" si="96"/>
        <v>86</v>
      </c>
      <c r="AD1034" s="72">
        <v>0</v>
      </c>
      <c r="AE1034" s="76">
        <v>0</v>
      </c>
      <c r="AF1034" s="72">
        <v>0</v>
      </c>
      <c r="AG1034" s="79" t="s">
        <v>73</v>
      </c>
      <c r="AH1034" s="102">
        <f t="shared" si="97"/>
        <v>0</v>
      </c>
      <c r="AI1034" s="72">
        <v>0</v>
      </c>
      <c r="AJ1034" s="76">
        <v>0</v>
      </c>
      <c r="AK1034" s="72" t="s">
        <v>73</v>
      </c>
      <c r="AL1034" s="80" t="s">
        <v>73</v>
      </c>
      <c r="AM1034" s="72">
        <v>0</v>
      </c>
      <c r="AN1034" s="80" t="s">
        <v>73</v>
      </c>
      <c r="AO1034" s="80" t="s">
        <v>73</v>
      </c>
      <c r="AP1034" s="80" t="s">
        <v>73</v>
      </c>
      <c r="AQ1034" s="102">
        <f t="shared" si="98"/>
        <v>0</v>
      </c>
      <c r="AR1034" s="102">
        <f t="shared" si="99"/>
        <v>8142480</v>
      </c>
      <c r="AS1034" s="72" t="s">
        <v>319</v>
      </c>
      <c r="AT1034" s="76">
        <v>0</v>
      </c>
      <c r="AU1034" s="72" t="s">
        <v>319</v>
      </c>
      <c r="AV1034" s="76">
        <v>0</v>
      </c>
      <c r="AW1034" s="81" t="s">
        <v>73</v>
      </c>
      <c r="AX1034" s="82">
        <v>0</v>
      </c>
      <c r="AY1034" s="143">
        <f t="shared" si="100"/>
        <v>8142480</v>
      </c>
      <c r="AZ1034" s="84">
        <f t="shared" si="101"/>
        <v>0</v>
      </c>
      <c r="BA1034" s="85">
        <v>0</v>
      </c>
      <c r="BB1034" s="81" t="s">
        <v>73</v>
      </c>
      <c r="BC1034" s="72" t="s">
        <v>123</v>
      </c>
      <c r="BD1034" s="289" t="s">
        <v>3968</v>
      </c>
      <c r="BE1034" s="71" t="s">
        <v>65</v>
      </c>
      <c r="BF1034" s="71" t="s">
        <v>65</v>
      </c>
    </row>
    <row r="1035" spans="2:58" x14ac:dyDescent="0.25">
      <c r="B1035" s="71">
        <v>2025</v>
      </c>
      <c r="C1035" s="71">
        <v>891780111</v>
      </c>
      <c r="D1035" s="71" t="s">
        <v>63</v>
      </c>
      <c r="E1035" s="102" t="s">
        <v>3967</v>
      </c>
      <c r="F1035" s="72" t="s">
        <v>3966</v>
      </c>
      <c r="G1035" s="72">
        <v>0</v>
      </c>
      <c r="H1035" s="72" t="s">
        <v>71</v>
      </c>
      <c r="I1035" s="72" t="s">
        <v>2884</v>
      </c>
      <c r="J1035" s="104" t="s">
        <v>81</v>
      </c>
      <c r="K1035" s="75" t="s">
        <v>3965</v>
      </c>
      <c r="L1035" s="76">
        <v>8142480</v>
      </c>
      <c r="M1035" s="72" t="s">
        <v>66</v>
      </c>
      <c r="N1035" s="75" t="s">
        <v>3964</v>
      </c>
      <c r="O1035" s="75">
        <v>1002277098</v>
      </c>
      <c r="P1035" s="75">
        <v>1707</v>
      </c>
      <c r="Q1035" s="78">
        <v>45870</v>
      </c>
      <c r="R1035" s="75">
        <v>7490134800</v>
      </c>
      <c r="S1035" s="78">
        <v>45905</v>
      </c>
      <c r="T1035" s="76">
        <v>8142480</v>
      </c>
      <c r="U1035" s="76">
        <v>31427</v>
      </c>
      <c r="V1035" s="72" t="s">
        <v>65</v>
      </c>
      <c r="W1035" s="76">
        <v>1082939683</v>
      </c>
      <c r="X1035" s="104" t="s">
        <v>2881</v>
      </c>
      <c r="Y1035" s="78">
        <v>45905</v>
      </c>
      <c r="Z1035" s="78">
        <v>45905</v>
      </c>
      <c r="AA1035" s="78" t="s">
        <v>73</v>
      </c>
      <c r="AB1035" s="78">
        <v>45991</v>
      </c>
      <c r="AC1035" s="102">
        <f t="shared" si="96"/>
        <v>86</v>
      </c>
      <c r="AD1035" s="72">
        <v>0</v>
      </c>
      <c r="AE1035" s="76">
        <v>0</v>
      </c>
      <c r="AF1035" s="72">
        <v>0</v>
      </c>
      <c r="AG1035" s="79" t="s">
        <v>73</v>
      </c>
      <c r="AH1035" s="102">
        <f t="shared" si="97"/>
        <v>0</v>
      </c>
      <c r="AI1035" s="72">
        <v>0</v>
      </c>
      <c r="AJ1035" s="76">
        <v>0</v>
      </c>
      <c r="AK1035" s="72" t="s">
        <v>73</v>
      </c>
      <c r="AL1035" s="80" t="s">
        <v>73</v>
      </c>
      <c r="AM1035" s="72">
        <v>0</v>
      </c>
      <c r="AN1035" s="80" t="s">
        <v>73</v>
      </c>
      <c r="AO1035" s="80" t="s">
        <v>73</v>
      </c>
      <c r="AP1035" s="80" t="s">
        <v>73</v>
      </c>
      <c r="AQ1035" s="102">
        <f t="shared" si="98"/>
        <v>0</v>
      </c>
      <c r="AR1035" s="102">
        <f t="shared" si="99"/>
        <v>8142480</v>
      </c>
      <c r="AS1035" s="72" t="s">
        <v>319</v>
      </c>
      <c r="AT1035" s="76">
        <v>0</v>
      </c>
      <c r="AU1035" s="72" t="s">
        <v>319</v>
      </c>
      <c r="AV1035" s="76">
        <v>0</v>
      </c>
      <c r="AW1035" s="81" t="s">
        <v>73</v>
      </c>
      <c r="AX1035" s="82">
        <v>0</v>
      </c>
      <c r="AY1035" s="143">
        <f t="shared" si="100"/>
        <v>8142480</v>
      </c>
      <c r="AZ1035" s="84">
        <f t="shared" si="101"/>
        <v>0</v>
      </c>
      <c r="BA1035" s="85">
        <v>0</v>
      </c>
      <c r="BB1035" s="81" t="s">
        <v>73</v>
      </c>
      <c r="BC1035" s="72" t="s">
        <v>123</v>
      </c>
      <c r="BD1035" s="289" t="s">
        <v>3963</v>
      </c>
      <c r="BE1035" s="71" t="s">
        <v>65</v>
      </c>
      <c r="BF1035" s="71" t="s">
        <v>65</v>
      </c>
    </row>
    <row r="1036" spans="2:58" x14ac:dyDescent="0.25">
      <c r="B1036" s="71">
        <v>2025</v>
      </c>
      <c r="C1036" s="71">
        <v>891780111</v>
      </c>
      <c r="D1036" s="71" t="s">
        <v>63</v>
      </c>
      <c r="E1036" s="102" t="s">
        <v>3962</v>
      </c>
      <c r="F1036" s="72" t="s">
        <v>3961</v>
      </c>
      <c r="G1036" s="72">
        <v>0</v>
      </c>
      <c r="H1036" s="72" t="s">
        <v>71</v>
      </c>
      <c r="I1036" s="72" t="s">
        <v>2884</v>
      </c>
      <c r="J1036" s="104" t="s">
        <v>81</v>
      </c>
      <c r="K1036" s="75" t="s">
        <v>3758</v>
      </c>
      <c r="L1036" s="76">
        <v>8142480</v>
      </c>
      <c r="M1036" s="72" t="s">
        <v>66</v>
      </c>
      <c r="N1036" s="75" t="s">
        <v>3960</v>
      </c>
      <c r="O1036" s="75">
        <v>19897181</v>
      </c>
      <c r="P1036" s="75">
        <v>1707</v>
      </c>
      <c r="Q1036" s="78">
        <v>45870</v>
      </c>
      <c r="R1036" s="75">
        <v>7490134800</v>
      </c>
      <c r="S1036" s="78">
        <v>45905</v>
      </c>
      <c r="T1036" s="76">
        <v>8142480</v>
      </c>
      <c r="U1036" s="76">
        <v>31420</v>
      </c>
      <c r="V1036" s="72" t="s">
        <v>65</v>
      </c>
      <c r="W1036" s="76">
        <v>1082939683</v>
      </c>
      <c r="X1036" s="104" t="s">
        <v>2881</v>
      </c>
      <c r="Y1036" s="78">
        <v>45905</v>
      </c>
      <c r="Z1036" s="78">
        <v>45905</v>
      </c>
      <c r="AA1036" s="78" t="s">
        <v>73</v>
      </c>
      <c r="AB1036" s="78">
        <v>45991</v>
      </c>
      <c r="AC1036" s="102">
        <f t="shared" si="96"/>
        <v>86</v>
      </c>
      <c r="AD1036" s="72">
        <v>0</v>
      </c>
      <c r="AE1036" s="76">
        <v>0</v>
      </c>
      <c r="AF1036" s="72">
        <v>0</v>
      </c>
      <c r="AG1036" s="79" t="s">
        <v>73</v>
      </c>
      <c r="AH1036" s="102">
        <f t="shared" si="97"/>
        <v>0</v>
      </c>
      <c r="AI1036" s="72">
        <v>0</v>
      </c>
      <c r="AJ1036" s="76">
        <v>0</v>
      </c>
      <c r="AK1036" s="72" t="s">
        <v>73</v>
      </c>
      <c r="AL1036" s="80" t="s">
        <v>73</v>
      </c>
      <c r="AM1036" s="72">
        <v>0</v>
      </c>
      <c r="AN1036" s="80" t="s">
        <v>73</v>
      </c>
      <c r="AO1036" s="80" t="s">
        <v>73</v>
      </c>
      <c r="AP1036" s="80" t="s">
        <v>73</v>
      </c>
      <c r="AQ1036" s="102">
        <f t="shared" si="98"/>
        <v>0</v>
      </c>
      <c r="AR1036" s="102">
        <f t="shared" si="99"/>
        <v>8142480</v>
      </c>
      <c r="AS1036" s="72" t="s">
        <v>319</v>
      </c>
      <c r="AT1036" s="76">
        <v>0</v>
      </c>
      <c r="AU1036" s="72" t="s">
        <v>319</v>
      </c>
      <c r="AV1036" s="76">
        <v>0</v>
      </c>
      <c r="AW1036" s="81" t="s">
        <v>73</v>
      </c>
      <c r="AX1036" s="82">
        <v>0</v>
      </c>
      <c r="AY1036" s="143">
        <f t="shared" si="100"/>
        <v>8142480</v>
      </c>
      <c r="AZ1036" s="84">
        <f t="shared" si="101"/>
        <v>0</v>
      </c>
      <c r="BA1036" s="85">
        <v>0</v>
      </c>
      <c r="BB1036" s="81" t="s">
        <v>73</v>
      </c>
      <c r="BC1036" s="72" t="s">
        <v>123</v>
      </c>
      <c r="BD1036" s="289" t="s">
        <v>3959</v>
      </c>
      <c r="BE1036" s="71" t="s">
        <v>65</v>
      </c>
      <c r="BF1036" s="71" t="s">
        <v>65</v>
      </c>
    </row>
    <row r="1037" spans="2:58" x14ac:dyDescent="0.25">
      <c r="B1037" s="71">
        <v>2025</v>
      </c>
      <c r="C1037" s="71">
        <v>891780111</v>
      </c>
      <c r="D1037" s="71" t="s">
        <v>63</v>
      </c>
      <c r="E1037" s="102" t="s">
        <v>3958</v>
      </c>
      <c r="F1037" s="72" t="s">
        <v>3957</v>
      </c>
      <c r="G1037" s="72">
        <v>0</v>
      </c>
      <c r="H1037" s="72" t="s">
        <v>71</v>
      </c>
      <c r="I1037" s="72" t="s">
        <v>2884</v>
      </c>
      <c r="J1037" s="104" t="s">
        <v>81</v>
      </c>
      <c r="K1037" s="75" t="s">
        <v>3758</v>
      </c>
      <c r="L1037" s="76">
        <v>8142480</v>
      </c>
      <c r="M1037" s="72" t="s">
        <v>66</v>
      </c>
      <c r="N1037" s="75" t="s">
        <v>3956</v>
      </c>
      <c r="O1037" s="75">
        <v>1122400383</v>
      </c>
      <c r="P1037" s="75">
        <v>1707</v>
      </c>
      <c r="Q1037" s="78">
        <v>45870</v>
      </c>
      <c r="R1037" s="75">
        <v>7490134800</v>
      </c>
      <c r="S1037" s="78">
        <v>45905</v>
      </c>
      <c r="T1037" s="76">
        <v>8142480</v>
      </c>
      <c r="U1037" s="76">
        <v>31426</v>
      </c>
      <c r="V1037" s="72" t="s">
        <v>65</v>
      </c>
      <c r="W1037" s="76">
        <v>1082939683</v>
      </c>
      <c r="X1037" s="104" t="s">
        <v>2881</v>
      </c>
      <c r="Y1037" s="78">
        <v>45905</v>
      </c>
      <c r="Z1037" s="78">
        <v>45905</v>
      </c>
      <c r="AA1037" s="78" t="s">
        <v>73</v>
      </c>
      <c r="AB1037" s="78">
        <v>45991</v>
      </c>
      <c r="AC1037" s="102">
        <f t="shared" si="96"/>
        <v>86</v>
      </c>
      <c r="AD1037" s="72">
        <v>0</v>
      </c>
      <c r="AE1037" s="76">
        <v>0</v>
      </c>
      <c r="AF1037" s="72">
        <v>0</v>
      </c>
      <c r="AG1037" s="79" t="s">
        <v>73</v>
      </c>
      <c r="AH1037" s="102">
        <f t="shared" si="97"/>
        <v>0</v>
      </c>
      <c r="AI1037" s="72">
        <v>0</v>
      </c>
      <c r="AJ1037" s="76">
        <v>0</v>
      </c>
      <c r="AK1037" s="72" t="s">
        <v>73</v>
      </c>
      <c r="AL1037" s="80" t="s">
        <v>73</v>
      </c>
      <c r="AM1037" s="72">
        <v>0</v>
      </c>
      <c r="AN1037" s="80" t="s">
        <v>73</v>
      </c>
      <c r="AO1037" s="80" t="s">
        <v>73</v>
      </c>
      <c r="AP1037" s="80" t="s">
        <v>73</v>
      </c>
      <c r="AQ1037" s="102">
        <f t="shared" si="98"/>
        <v>0</v>
      </c>
      <c r="AR1037" s="102">
        <f t="shared" si="99"/>
        <v>8142480</v>
      </c>
      <c r="AS1037" s="72" t="s">
        <v>319</v>
      </c>
      <c r="AT1037" s="76">
        <v>0</v>
      </c>
      <c r="AU1037" s="72" t="s">
        <v>319</v>
      </c>
      <c r="AV1037" s="76">
        <v>0</v>
      </c>
      <c r="AW1037" s="81" t="s">
        <v>73</v>
      </c>
      <c r="AX1037" s="82">
        <v>0</v>
      </c>
      <c r="AY1037" s="143">
        <f t="shared" si="100"/>
        <v>8142480</v>
      </c>
      <c r="AZ1037" s="84">
        <f t="shared" si="101"/>
        <v>0</v>
      </c>
      <c r="BA1037" s="85">
        <v>0</v>
      </c>
      <c r="BB1037" s="81" t="s">
        <v>73</v>
      </c>
      <c r="BC1037" s="72" t="s">
        <v>123</v>
      </c>
      <c r="BD1037" s="289" t="s">
        <v>3955</v>
      </c>
      <c r="BE1037" s="71" t="s">
        <v>65</v>
      </c>
      <c r="BF1037" s="71" t="s">
        <v>65</v>
      </c>
    </row>
    <row r="1038" spans="2:58" x14ac:dyDescent="0.25">
      <c r="B1038" s="71">
        <v>2025</v>
      </c>
      <c r="C1038" s="71">
        <v>891780111</v>
      </c>
      <c r="D1038" s="71" t="s">
        <v>63</v>
      </c>
      <c r="E1038" s="102" t="s">
        <v>3954</v>
      </c>
      <c r="F1038" s="72" t="s">
        <v>3953</v>
      </c>
      <c r="G1038" s="72">
        <v>0</v>
      </c>
      <c r="H1038" s="72" t="s">
        <v>71</v>
      </c>
      <c r="I1038" s="72" t="s">
        <v>2884</v>
      </c>
      <c r="J1038" s="104" t="s">
        <v>81</v>
      </c>
      <c r="K1038" s="75" t="s">
        <v>3647</v>
      </c>
      <c r="L1038" s="76">
        <v>8142480</v>
      </c>
      <c r="M1038" s="72" t="s">
        <v>66</v>
      </c>
      <c r="N1038" s="75" t="s">
        <v>3952</v>
      </c>
      <c r="O1038" s="75">
        <v>1082480235</v>
      </c>
      <c r="P1038" s="75">
        <v>1707</v>
      </c>
      <c r="Q1038" s="78">
        <v>45870</v>
      </c>
      <c r="R1038" s="75">
        <v>7490134800</v>
      </c>
      <c r="S1038" s="78">
        <v>45905</v>
      </c>
      <c r="T1038" s="76">
        <v>8142480</v>
      </c>
      <c r="U1038" s="76">
        <v>31419</v>
      </c>
      <c r="V1038" s="72" t="s">
        <v>65</v>
      </c>
      <c r="W1038" s="76">
        <v>1082939683</v>
      </c>
      <c r="X1038" s="104" t="s">
        <v>2881</v>
      </c>
      <c r="Y1038" s="78">
        <v>45905</v>
      </c>
      <c r="Z1038" s="78">
        <v>45905</v>
      </c>
      <c r="AA1038" s="78" t="s">
        <v>73</v>
      </c>
      <c r="AB1038" s="78">
        <v>45991</v>
      </c>
      <c r="AC1038" s="102">
        <f t="shared" si="96"/>
        <v>86</v>
      </c>
      <c r="AD1038" s="72">
        <v>0</v>
      </c>
      <c r="AE1038" s="76">
        <v>0</v>
      </c>
      <c r="AF1038" s="72">
        <v>0</v>
      </c>
      <c r="AG1038" s="79" t="s">
        <v>73</v>
      </c>
      <c r="AH1038" s="102">
        <f t="shared" si="97"/>
        <v>0</v>
      </c>
      <c r="AI1038" s="72">
        <v>0</v>
      </c>
      <c r="AJ1038" s="76">
        <v>0</v>
      </c>
      <c r="AK1038" s="72" t="s">
        <v>73</v>
      </c>
      <c r="AL1038" s="80" t="s">
        <v>73</v>
      </c>
      <c r="AM1038" s="72">
        <v>0</v>
      </c>
      <c r="AN1038" s="80" t="s">
        <v>73</v>
      </c>
      <c r="AO1038" s="80" t="s">
        <v>73</v>
      </c>
      <c r="AP1038" s="80" t="s">
        <v>73</v>
      </c>
      <c r="AQ1038" s="102">
        <f t="shared" si="98"/>
        <v>0</v>
      </c>
      <c r="AR1038" s="102">
        <f t="shared" si="99"/>
        <v>8142480</v>
      </c>
      <c r="AS1038" s="72" t="s">
        <v>319</v>
      </c>
      <c r="AT1038" s="76">
        <v>0</v>
      </c>
      <c r="AU1038" s="72" t="s">
        <v>319</v>
      </c>
      <c r="AV1038" s="76">
        <v>0</v>
      </c>
      <c r="AW1038" s="81" t="s">
        <v>73</v>
      </c>
      <c r="AX1038" s="82">
        <v>0</v>
      </c>
      <c r="AY1038" s="143">
        <f t="shared" si="100"/>
        <v>8142480</v>
      </c>
      <c r="AZ1038" s="84">
        <f t="shared" si="101"/>
        <v>0</v>
      </c>
      <c r="BA1038" s="85">
        <v>0</v>
      </c>
      <c r="BB1038" s="81" t="s">
        <v>73</v>
      </c>
      <c r="BC1038" s="72" t="s">
        <v>123</v>
      </c>
      <c r="BD1038" s="289" t="s">
        <v>3951</v>
      </c>
      <c r="BE1038" s="71" t="s">
        <v>65</v>
      </c>
      <c r="BF1038" s="71" t="s">
        <v>65</v>
      </c>
    </row>
    <row r="1039" spans="2:58" x14ac:dyDescent="0.25">
      <c r="B1039" s="71">
        <v>2025</v>
      </c>
      <c r="C1039" s="71">
        <v>891780111</v>
      </c>
      <c r="D1039" s="71" t="s">
        <v>63</v>
      </c>
      <c r="E1039" s="102" t="s">
        <v>3950</v>
      </c>
      <c r="F1039" s="72" t="s">
        <v>3949</v>
      </c>
      <c r="G1039" s="72">
        <v>0</v>
      </c>
      <c r="H1039" s="72" t="s">
        <v>71</v>
      </c>
      <c r="I1039" s="72" t="s">
        <v>2884</v>
      </c>
      <c r="J1039" s="104" t="s">
        <v>81</v>
      </c>
      <c r="K1039" s="75" t="s">
        <v>3948</v>
      </c>
      <c r="L1039" s="76">
        <v>8142480</v>
      </c>
      <c r="M1039" s="72" t="s">
        <v>66</v>
      </c>
      <c r="N1039" s="75" t="s">
        <v>3947</v>
      </c>
      <c r="O1039" s="75">
        <v>1004375009</v>
      </c>
      <c r="P1039" s="75">
        <v>1707</v>
      </c>
      <c r="Q1039" s="78">
        <v>45870</v>
      </c>
      <c r="R1039" s="75">
        <v>7490134800</v>
      </c>
      <c r="S1039" s="78">
        <v>45905</v>
      </c>
      <c r="T1039" s="76">
        <v>8142480</v>
      </c>
      <c r="U1039" s="76">
        <v>31416</v>
      </c>
      <c r="V1039" s="72" t="s">
        <v>65</v>
      </c>
      <c r="W1039" s="76">
        <v>1082939683</v>
      </c>
      <c r="X1039" s="104" t="s">
        <v>2881</v>
      </c>
      <c r="Y1039" s="78">
        <v>45905</v>
      </c>
      <c r="Z1039" s="78">
        <v>45905</v>
      </c>
      <c r="AA1039" s="78" t="s">
        <v>73</v>
      </c>
      <c r="AB1039" s="78">
        <v>45991</v>
      </c>
      <c r="AC1039" s="102">
        <f t="shared" si="96"/>
        <v>86</v>
      </c>
      <c r="AD1039" s="72">
        <v>0</v>
      </c>
      <c r="AE1039" s="76">
        <v>0</v>
      </c>
      <c r="AF1039" s="72">
        <v>0</v>
      </c>
      <c r="AG1039" s="79" t="s">
        <v>73</v>
      </c>
      <c r="AH1039" s="102">
        <f t="shared" si="97"/>
        <v>0</v>
      </c>
      <c r="AI1039" s="72">
        <v>0</v>
      </c>
      <c r="AJ1039" s="76">
        <v>0</v>
      </c>
      <c r="AK1039" s="72" t="s">
        <v>73</v>
      </c>
      <c r="AL1039" s="80" t="s">
        <v>73</v>
      </c>
      <c r="AM1039" s="72">
        <v>0</v>
      </c>
      <c r="AN1039" s="80" t="s">
        <v>73</v>
      </c>
      <c r="AO1039" s="80" t="s">
        <v>73</v>
      </c>
      <c r="AP1039" s="80" t="s">
        <v>73</v>
      </c>
      <c r="AQ1039" s="102">
        <f t="shared" si="98"/>
        <v>0</v>
      </c>
      <c r="AR1039" s="102">
        <f t="shared" si="99"/>
        <v>8142480</v>
      </c>
      <c r="AS1039" s="72" t="s">
        <v>319</v>
      </c>
      <c r="AT1039" s="76">
        <v>0</v>
      </c>
      <c r="AU1039" s="72" t="s">
        <v>319</v>
      </c>
      <c r="AV1039" s="76">
        <v>0</v>
      </c>
      <c r="AW1039" s="81" t="s">
        <v>73</v>
      </c>
      <c r="AX1039" s="82">
        <v>0</v>
      </c>
      <c r="AY1039" s="143">
        <f t="shared" si="100"/>
        <v>8142480</v>
      </c>
      <c r="AZ1039" s="84">
        <f t="shared" si="101"/>
        <v>0</v>
      </c>
      <c r="BA1039" s="85">
        <v>0</v>
      </c>
      <c r="BB1039" s="81" t="s">
        <v>73</v>
      </c>
      <c r="BC1039" s="72" t="s">
        <v>123</v>
      </c>
      <c r="BD1039" s="289" t="s">
        <v>3946</v>
      </c>
      <c r="BE1039" s="71" t="s">
        <v>65</v>
      </c>
      <c r="BF1039" s="71" t="s">
        <v>65</v>
      </c>
    </row>
    <row r="1040" spans="2:58" x14ac:dyDescent="0.25">
      <c r="B1040" s="71">
        <v>2025</v>
      </c>
      <c r="C1040" s="71">
        <v>891780111</v>
      </c>
      <c r="D1040" s="71" t="s">
        <v>63</v>
      </c>
      <c r="E1040" s="102" t="s">
        <v>3945</v>
      </c>
      <c r="F1040" s="72" t="s">
        <v>3944</v>
      </c>
      <c r="G1040" s="72">
        <v>0</v>
      </c>
      <c r="H1040" s="72" t="s">
        <v>71</v>
      </c>
      <c r="I1040" s="72" t="s">
        <v>2884</v>
      </c>
      <c r="J1040" s="104" t="s">
        <v>81</v>
      </c>
      <c r="K1040" s="75" t="s">
        <v>3943</v>
      </c>
      <c r="L1040" s="76">
        <v>8142480</v>
      </c>
      <c r="M1040" s="72" t="s">
        <v>66</v>
      </c>
      <c r="N1040" s="75" t="s">
        <v>3942</v>
      </c>
      <c r="O1040" s="75">
        <v>3753843</v>
      </c>
      <c r="P1040" s="75">
        <v>1707</v>
      </c>
      <c r="Q1040" s="78">
        <v>45870</v>
      </c>
      <c r="R1040" s="75">
        <v>7490134800</v>
      </c>
      <c r="S1040" s="78">
        <v>45905</v>
      </c>
      <c r="T1040" s="76">
        <v>8142480</v>
      </c>
      <c r="U1040" s="76">
        <v>31413</v>
      </c>
      <c r="V1040" s="72" t="s">
        <v>65</v>
      </c>
      <c r="W1040" s="76">
        <v>1082939683</v>
      </c>
      <c r="X1040" s="104" t="s">
        <v>2881</v>
      </c>
      <c r="Y1040" s="78">
        <v>45905</v>
      </c>
      <c r="Z1040" s="78">
        <v>45905</v>
      </c>
      <c r="AA1040" s="78" t="s">
        <v>73</v>
      </c>
      <c r="AB1040" s="78">
        <v>45991</v>
      </c>
      <c r="AC1040" s="102">
        <f t="shared" si="96"/>
        <v>86</v>
      </c>
      <c r="AD1040" s="72">
        <v>0</v>
      </c>
      <c r="AE1040" s="76">
        <v>0</v>
      </c>
      <c r="AF1040" s="72">
        <v>0</v>
      </c>
      <c r="AG1040" s="79" t="s">
        <v>73</v>
      </c>
      <c r="AH1040" s="102">
        <f t="shared" si="97"/>
        <v>0</v>
      </c>
      <c r="AI1040" s="72">
        <v>0</v>
      </c>
      <c r="AJ1040" s="76">
        <v>0</v>
      </c>
      <c r="AK1040" s="72" t="s">
        <v>73</v>
      </c>
      <c r="AL1040" s="80" t="s">
        <v>73</v>
      </c>
      <c r="AM1040" s="72">
        <v>0</v>
      </c>
      <c r="AN1040" s="80" t="s">
        <v>73</v>
      </c>
      <c r="AO1040" s="80" t="s">
        <v>73</v>
      </c>
      <c r="AP1040" s="80" t="s">
        <v>73</v>
      </c>
      <c r="AQ1040" s="102">
        <f t="shared" si="98"/>
        <v>0</v>
      </c>
      <c r="AR1040" s="102">
        <f t="shared" si="99"/>
        <v>8142480</v>
      </c>
      <c r="AS1040" s="72" t="s">
        <v>319</v>
      </c>
      <c r="AT1040" s="76">
        <v>0</v>
      </c>
      <c r="AU1040" s="72" t="s">
        <v>319</v>
      </c>
      <c r="AV1040" s="76">
        <v>0</v>
      </c>
      <c r="AW1040" s="81" t="s">
        <v>73</v>
      </c>
      <c r="AX1040" s="82">
        <v>0</v>
      </c>
      <c r="AY1040" s="143">
        <f t="shared" si="100"/>
        <v>8142480</v>
      </c>
      <c r="AZ1040" s="84">
        <f t="shared" si="101"/>
        <v>0</v>
      </c>
      <c r="BA1040" s="85">
        <v>0</v>
      </c>
      <c r="BB1040" s="81" t="s">
        <v>73</v>
      </c>
      <c r="BC1040" s="72" t="s">
        <v>123</v>
      </c>
      <c r="BD1040" s="289" t="s">
        <v>3941</v>
      </c>
      <c r="BE1040" s="71" t="s">
        <v>65</v>
      </c>
      <c r="BF1040" s="71" t="s">
        <v>65</v>
      </c>
    </row>
    <row r="1041" spans="2:58" x14ac:dyDescent="0.25">
      <c r="B1041" s="71">
        <v>2025</v>
      </c>
      <c r="C1041" s="71">
        <v>891780111</v>
      </c>
      <c r="D1041" s="71" t="s">
        <v>63</v>
      </c>
      <c r="E1041" s="102" t="s">
        <v>3940</v>
      </c>
      <c r="F1041" s="72" t="s">
        <v>3939</v>
      </c>
      <c r="G1041" s="72">
        <v>0</v>
      </c>
      <c r="H1041" s="72" t="s">
        <v>71</v>
      </c>
      <c r="I1041" s="72" t="s">
        <v>2884</v>
      </c>
      <c r="J1041" s="104" t="s">
        <v>81</v>
      </c>
      <c r="K1041" s="75" t="s">
        <v>3647</v>
      </c>
      <c r="L1041" s="76">
        <v>8142480</v>
      </c>
      <c r="M1041" s="72" t="s">
        <v>66</v>
      </c>
      <c r="N1041" s="75" t="s">
        <v>3938</v>
      </c>
      <c r="O1041" s="75">
        <v>92529323</v>
      </c>
      <c r="P1041" s="75">
        <v>1707</v>
      </c>
      <c r="Q1041" s="78">
        <v>45870</v>
      </c>
      <c r="R1041" s="75">
        <v>7490134800</v>
      </c>
      <c r="S1041" s="78">
        <v>45905</v>
      </c>
      <c r="T1041" s="76">
        <v>8142480</v>
      </c>
      <c r="U1041" s="76">
        <v>31418</v>
      </c>
      <c r="V1041" s="72" t="s">
        <v>65</v>
      </c>
      <c r="W1041" s="76">
        <v>1082939683</v>
      </c>
      <c r="X1041" s="104" t="s">
        <v>2881</v>
      </c>
      <c r="Y1041" s="78">
        <v>45905</v>
      </c>
      <c r="Z1041" s="78">
        <v>45905</v>
      </c>
      <c r="AA1041" s="78" t="s">
        <v>73</v>
      </c>
      <c r="AB1041" s="78">
        <v>45991</v>
      </c>
      <c r="AC1041" s="102">
        <f t="shared" si="96"/>
        <v>86</v>
      </c>
      <c r="AD1041" s="72">
        <v>0</v>
      </c>
      <c r="AE1041" s="76">
        <v>0</v>
      </c>
      <c r="AF1041" s="72">
        <v>0</v>
      </c>
      <c r="AG1041" s="79" t="s">
        <v>73</v>
      </c>
      <c r="AH1041" s="102">
        <f t="shared" si="97"/>
        <v>0</v>
      </c>
      <c r="AI1041" s="72">
        <v>0</v>
      </c>
      <c r="AJ1041" s="76">
        <v>0</v>
      </c>
      <c r="AK1041" s="72" t="s">
        <v>73</v>
      </c>
      <c r="AL1041" s="80" t="s">
        <v>73</v>
      </c>
      <c r="AM1041" s="72">
        <v>0</v>
      </c>
      <c r="AN1041" s="80" t="s">
        <v>73</v>
      </c>
      <c r="AO1041" s="80" t="s">
        <v>73</v>
      </c>
      <c r="AP1041" s="80" t="s">
        <v>73</v>
      </c>
      <c r="AQ1041" s="102">
        <f t="shared" si="98"/>
        <v>0</v>
      </c>
      <c r="AR1041" s="102">
        <f t="shared" si="99"/>
        <v>8142480</v>
      </c>
      <c r="AS1041" s="72" t="s">
        <v>319</v>
      </c>
      <c r="AT1041" s="76">
        <v>0</v>
      </c>
      <c r="AU1041" s="72" t="s">
        <v>319</v>
      </c>
      <c r="AV1041" s="76">
        <v>0</v>
      </c>
      <c r="AW1041" s="81" t="s">
        <v>73</v>
      </c>
      <c r="AX1041" s="82">
        <v>0</v>
      </c>
      <c r="AY1041" s="143">
        <f t="shared" si="100"/>
        <v>8142480</v>
      </c>
      <c r="AZ1041" s="84">
        <f t="shared" si="101"/>
        <v>0</v>
      </c>
      <c r="BA1041" s="85">
        <v>0</v>
      </c>
      <c r="BB1041" s="81" t="s">
        <v>73</v>
      </c>
      <c r="BC1041" s="72" t="s">
        <v>123</v>
      </c>
      <c r="BD1041" s="289" t="s">
        <v>3937</v>
      </c>
      <c r="BE1041" s="71" t="s">
        <v>65</v>
      </c>
      <c r="BF1041" s="71" t="s">
        <v>65</v>
      </c>
    </row>
    <row r="1042" spans="2:58" x14ac:dyDescent="0.25">
      <c r="B1042" s="71">
        <v>2025</v>
      </c>
      <c r="C1042" s="71">
        <v>891780111</v>
      </c>
      <c r="D1042" s="71" t="s">
        <v>63</v>
      </c>
      <c r="E1042" s="102" t="s">
        <v>3936</v>
      </c>
      <c r="F1042" s="72" t="s">
        <v>3935</v>
      </c>
      <c r="G1042" s="72">
        <v>0</v>
      </c>
      <c r="H1042" s="72" t="s">
        <v>71</v>
      </c>
      <c r="I1042" s="72" t="s">
        <v>2884</v>
      </c>
      <c r="J1042" s="104" t="s">
        <v>81</v>
      </c>
      <c r="K1042" s="75" t="s">
        <v>3647</v>
      </c>
      <c r="L1042" s="76">
        <v>8142480</v>
      </c>
      <c r="M1042" s="72" t="s">
        <v>66</v>
      </c>
      <c r="N1042" s="75" t="s">
        <v>3934</v>
      </c>
      <c r="O1042" s="75">
        <v>1050919282</v>
      </c>
      <c r="P1042" s="75">
        <v>1707</v>
      </c>
      <c r="Q1042" s="78">
        <v>45870</v>
      </c>
      <c r="R1042" s="75">
        <v>7490134800</v>
      </c>
      <c r="S1042" s="78">
        <v>45905</v>
      </c>
      <c r="T1042" s="76">
        <v>8142480</v>
      </c>
      <c r="U1042" s="76">
        <v>31415</v>
      </c>
      <c r="V1042" s="72" t="s">
        <v>65</v>
      </c>
      <c r="W1042" s="76">
        <v>1082939683</v>
      </c>
      <c r="X1042" s="104" t="s">
        <v>2881</v>
      </c>
      <c r="Y1042" s="78">
        <v>45905</v>
      </c>
      <c r="Z1042" s="78">
        <v>45905</v>
      </c>
      <c r="AA1042" s="78" t="s">
        <v>73</v>
      </c>
      <c r="AB1042" s="78">
        <v>45991</v>
      </c>
      <c r="AC1042" s="102">
        <f t="shared" si="96"/>
        <v>86</v>
      </c>
      <c r="AD1042" s="72">
        <v>0</v>
      </c>
      <c r="AE1042" s="76">
        <v>0</v>
      </c>
      <c r="AF1042" s="72">
        <v>0</v>
      </c>
      <c r="AG1042" s="79" t="s">
        <v>73</v>
      </c>
      <c r="AH1042" s="102">
        <f t="shared" si="97"/>
        <v>0</v>
      </c>
      <c r="AI1042" s="72">
        <v>0</v>
      </c>
      <c r="AJ1042" s="76">
        <v>0</v>
      </c>
      <c r="AK1042" s="72" t="s">
        <v>73</v>
      </c>
      <c r="AL1042" s="80" t="s">
        <v>73</v>
      </c>
      <c r="AM1042" s="72">
        <v>0</v>
      </c>
      <c r="AN1042" s="80" t="s">
        <v>73</v>
      </c>
      <c r="AO1042" s="80" t="s">
        <v>73</v>
      </c>
      <c r="AP1042" s="80" t="s">
        <v>73</v>
      </c>
      <c r="AQ1042" s="102">
        <f t="shared" si="98"/>
        <v>0</v>
      </c>
      <c r="AR1042" s="102">
        <f t="shared" si="99"/>
        <v>8142480</v>
      </c>
      <c r="AS1042" s="72" t="s">
        <v>319</v>
      </c>
      <c r="AT1042" s="76">
        <v>0</v>
      </c>
      <c r="AU1042" s="72" t="s">
        <v>319</v>
      </c>
      <c r="AV1042" s="76">
        <v>0</v>
      </c>
      <c r="AW1042" s="81" t="s">
        <v>73</v>
      </c>
      <c r="AX1042" s="82">
        <v>0</v>
      </c>
      <c r="AY1042" s="143">
        <f t="shared" si="100"/>
        <v>8142480</v>
      </c>
      <c r="AZ1042" s="84">
        <f t="shared" si="101"/>
        <v>0</v>
      </c>
      <c r="BA1042" s="85">
        <v>0</v>
      </c>
      <c r="BB1042" s="81" t="s">
        <v>73</v>
      </c>
      <c r="BC1042" s="72" t="s">
        <v>123</v>
      </c>
      <c r="BD1042" s="289" t="s">
        <v>3933</v>
      </c>
      <c r="BE1042" s="71" t="s">
        <v>65</v>
      </c>
      <c r="BF1042" s="71" t="s">
        <v>65</v>
      </c>
    </row>
    <row r="1043" spans="2:58" x14ac:dyDescent="0.25">
      <c r="B1043" s="71">
        <v>2025</v>
      </c>
      <c r="C1043" s="71">
        <v>891780111</v>
      </c>
      <c r="D1043" s="71" t="s">
        <v>63</v>
      </c>
      <c r="E1043" s="102" t="s">
        <v>3932</v>
      </c>
      <c r="F1043" s="72" t="s">
        <v>3931</v>
      </c>
      <c r="G1043" s="72">
        <v>0</v>
      </c>
      <c r="H1043" s="72" t="s">
        <v>71</v>
      </c>
      <c r="I1043" s="72" t="s">
        <v>2884</v>
      </c>
      <c r="J1043" s="104" t="s">
        <v>81</v>
      </c>
      <c r="K1043" s="75" t="s">
        <v>3930</v>
      </c>
      <c r="L1043" s="76">
        <v>8142480</v>
      </c>
      <c r="M1043" s="72" t="s">
        <v>66</v>
      </c>
      <c r="N1043" s="75" t="s">
        <v>3929</v>
      </c>
      <c r="O1043" s="75">
        <v>1052243113</v>
      </c>
      <c r="P1043" s="75">
        <v>1707</v>
      </c>
      <c r="Q1043" s="78">
        <v>45870</v>
      </c>
      <c r="R1043" s="75">
        <v>7490134800</v>
      </c>
      <c r="S1043" s="78">
        <v>45905</v>
      </c>
      <c r="T1043" s="76">
        <v>8142480</v>
      </c>
      <c r="U1043" s="76">
        <v>31409</v>
      </c>
      <c r="V1043" s="72" t="s">
        <v>65</v>
      </c>
      <c r="W1043" s="76">
        <v>1082939683</v>
      </c>
      <c r="X1043" s="104" t="s">
        <v>2881</v>
      </c>
      <c r="Y1043" s="78">
        <v>45905</v>
      </c>
      <c r="Z1043" s="78">
        <v>45905</v>
      </c>
      <c r="AA1043" s="78" t="s">
        <v>73</v>
      </c>
      <c r="AB1043" s="78">
        <v>45991</v>
      </c>
      <c r="AC1043" s="102">
        <f t="shared" si="96"/>
        <v>86</v>
      </c>
      <c r="AD1043" s="72">
        <v>0</v>
      </c>
      <c r="AE1043" s="76">
        <v>0</v>
      </c>
      <c r="AF1043" s="72">
        <v>0</v>
      </c>
      <c r="AG1043" s="79" t="s">
        <v>73</v>
      </c>
      <c r="AH1043" s="102">
        <f t="shared" si="97"/>
        <v>0</v>
      </c>
      <c r="AI1043" s="72">
        <v>0</v>
      </c>
      <c r="AJ1043" s="76">
        <v>0</v>
      </c>
      <c r="AK1043" s="72" t="s">
        <v>73</v>
      </c>
      <c r="AL1043" s="80" t="s">
        <v>73</v>
      </c>
      <c r="AM1043" s="72">
        <v>0</v>
      </c>
      <c r="AN1043" s="80" t="s">
        <v>73</v>
      </c>
      <c r="AO1043" s="80" t="s">
        <v>73</v>
      </c>
      <c r="AP1043" s="80" t="s">
        <v>73</v>
      </c>
      <c r="AQ1043" s="102">
        <f t="shared" si="98"/>
        <v>0</v>
      </c>
      <c r="AR1043" s="102">
        <f t="shared" si="99"/>
        <v>8142480</v>
      </c>
      <c r="AS1043" s="72" t="s">
        <v>319</v>
      </c>
      <c r="AT1043" s="76">
        <v>0</v>
      </c>
      <c r="AU1043" s="72" t="s">
        <v>319</v>
      </c>
      <c r="AV1043" s="76">
        <v>0</v>
      </c>
      <c r="AW1043" s="81" t="s">
        <v>73</v>
      </c>
      <c r="AX1043" s="82">
        <v>0</v>
      </c>
      <c r="AY1043" s="143">
        <f t="shared" si="100"/>
        <v>8142480</v>
      </c>
      <c r="AZ1043" s="84">
        <f t="shared" si="101"/>
        <v>0</v>
      </c>
      <c r="BA1043" s="85">
        <v>0</v>
      </c>
      <c r="BB1043" s="81" t="s">
        <v>73</v>
      </c>
      <c r="BC1043" s="72" t="s">
        <v>123</v>
      </c>
      <c r="BD1043" s="289" t="s">
        <v>3928</v>
      </c>
      <c r="BE1043" s="71" t="s">
        <v>65</v>
      </c>
      <c r="BF1043" s="71" t="s">
        <v>65</v>
      </c>
    </row>
    <row r="1044" spans="2:58" x14ac:dyDescent="0.25">
      <c r="B1044" s="71">
        <v>2025</v>
      </c>
      <c r="C1044" s="71">
        <v>891780111</v>
      </c>
      <c r="D1044" s="71" t="s">
        <v>63</v>
      </c>
      <c r="E1044" s="102" t="s">
        <v>3927</v>
      </c>
      <c r="F1044" s="72" t="s">
        <v>3926</v>
      </c>
      <c r="G1044" s="72">
        <v>0</v>
      </c>
      <c r="H1044" s="72" t="s">
        <v>71</v>
      </c>
      <c r="I1044" s="72" t="s">
        <v>2884</v>
      </c>
      <c r="J1044" s="104" t="s">
        <v>81</v>
      </c>
      <c r="K1044" s="75" t="s">
        <v>3647</v>
      </c>
      <c r="L1044" s="76">
        <v>8142480</v>
      </c>
      <c r="M1044" s="72" t="s">
        <v>66</v>
      </c>
      <c r="N1044" s="75" t="s">
        <v>3925</v>
      </c>
      <c r="O1044" s="75">
        <v>8500940</v>
      </c>
      <c r="P1044" s="75">
        <v>1707</v>
      </c>
      <c r="Q1044" s="78">
        <v>45870</v>
      </c>
      <c r="R1044" s="75">
        <v>7490134800</v>
      </c>
      <c r="S1044" s="78">
        <v>45905</v>
      </c>
      <c r="T1044" s="76">
        <v>8142480</v>
      </c>
      <c r="U1044" s="76">
        <v>31410</v>
      </c>
      <c r="V1044" s="72" t="s">
        <v>65</v>
      </c>
      <c r="W1044" s="76">
        <v>1082939683</v>
      </c>
      <c r="X1044" s="104" t="s">
        <v>2881</v>
      </c>
      <c r="Y1044" s="78">
        <v>45905</v>
      </c>
      <c r="Z1044" s="78">
        <v>45905</v>
      </c>
      <c r="AA1044" s="78" t="s">
        <v>73</v>
      </c>
      <c r="AB1044" s="78">
        <v>45991</v>
      </c>
      <c r="AC1044" s="102">
        <f t="shared" si="96"/>
        <v>86</v>
      </c>
      <c r="AD1044" s="72">
        <v>0</v>
      </c>
      <c r="AE1044" s="76">
        <v>0</v>
      </c>
      <c r="AF1044" s="72">
        <v>0</v>
      </c>
      <c r="AG1044" s="79" t="s">
        <v>73</v>
      </c>
      <c r="AH1044" s="102">
        <f t="shared" si="97"/>
        <v>0</v>
      </c>
      <c r="AI1044" s="72">
        <v>0</v>
      </c>
      <c r="AJ1044" s="76">
        <v>0</v>
      </c>
      <c r="AK1044" s="72" t="s">
        <v>73</v>
      </c>
      <c r="AL1044" s="80" t="s">
        <v>73</v>
      </c>
      <c r="AM1044" s="72">
        <v>0</v>
      </c>
      <c r="AN1044" s="80" t="s">
        <v>73</v>
      </c>
      <c r="AO1044" s="80" t="s">
        <v>73</v>
      </c>
      <c r="AP1044" s="80" t="s">
        <v>73</v>
      </c>
      <c r="AQ1044" s="102">
        <f t="shared" si="98"/>
        <v>0</v>
      </c>
      <c r="AR1044" s="102">
        <f t="shared" si="99"/>
        <v>8142480</v>
      </c>
      <c r="AS1044" s="72" t="s">
        <v>319</v>
      </c>
      <c r="AT1044" s="76">
        <v>0</v>
      </c>
      <c r="AU1044" s="72" t="s">
        <v>319</v>
      </c>
      <c r="AV1044" s="76">
        <v>0</v>
      </c>
      <c r="AW1044" s="81" t="s">
        <v>73</v>
      </c>
      <c r="AX1044" s="82">
        <v>0</v>
      </c>
      <c r="AY1044" s="143">
        <f t="shared" si="100"/>
        <v>8142480</v>
      </c>
      <c r="AZ1044" s="84">
        <f t="shared" si="101"/>
        <v>0</v>
      </c>
      <c r="BA1044" s="85">
        <v>0</v>
      </c>
      <c r="BB1044" s="81" t="s">
        <v>73</v>
      </c>
      <c r="BC1044" s="72" t="s">
        <v>123</v>
      </c>
      <c r="BD1044" s="289" t="s">
        <v>3924</v>
      </c>
      <c r="BE1044" s="71" t="s">
        <v>65</v>
      </c>
      <c r="BF1044" s="71" t="s">
        <v>65</v>
      </c>
    </row>
    <row r="1045" spans="2:58" x14ac:dyDescent="0.25">
      <c r="B1045" s="71">
        <v>2025</v>
      </c>
      <c r="C1045" s="71">
        <v>891780111</v>
      </c>
      <c r="D1045" s="71" t="s">
        <v>63</v>
      </c>
      <c r="E1045" s="102" t="s">
        <v>3923</v>
      </c>
      <c r="F1045" s="72" t="s">
        <v>3922</v>
      </c>
      <c r="G1045" s="72">
        <v>0</v>
      </c>
      <c r="H1045" s="72" t="s">
        <v>71</v>
      </c>
      <c r="I1045" s="72" t="s">
        <v>2884</v>
      </c>
      <c r="J1045" s="104" t="s">
        <v>81</v>
      </c>
      <c r="K1045" s="75" t="s">
        <v>3913</v>
      </c>
      <c r="L1045" s="76">
        <v>8142480</v>
      </c>
      <c r="M1045" s="72" t="s">
        <v>66</v>
      </c>
      <c r="N1045" s="75" t="s">
        <v>3921</v>
      </c>
      <c r="O1045" s="75">
        <v>1046430976</v>
      </c>
      <c r="P1045" s="75">
        <v>1707</v>
      </c>
      <c r="Q1045" s="78">
        <v>45870</v>
      </c>
      <c r="R1045" s="75">
        <v>7490134800</v>
      </c>
      <c r="S1045" s="78">
        <v>45905</v>
      </c>
      <c r="T1045" s="76">
        <v>8142480</v>
      </c>
      <c r="U1045" s="76">
        <v>31411</v>
      </c>
      <c r="V1045" s="72" t="s">
        <v>65</v>
      </c>
      <c r="W1045" s="76">
        <v>1082939683</v>
      </c>
      <c r="X1045" s="104" t="s">
        <v>2881</v>
      </c>
      <c r="Y1045" s="78">
        <v>45905</v>
      </c>
      <c r="Z1045" s="78">
        <v>45905</v>
      </c>
      <c r="AA1045" s="78" t="s">
        <v>73</v>
      </c>
      <c r="AB1045" s="78">
        <v>45991</v>
      </c>
      <c r="AC1045" s="102">
        <f t="shared" si="96"/>
        <v>86</v>
      </c>
      <c r="AD1045" s="72">
        <v>0</v>
      </c>
      <c r="AE1045" s="76">
        <v>0</v>
      </c>
      <c r="AF1045" s="72">
        <v>0</v>
      </c>
      <c r="AG1045" s="79" t="s">
        <v>73</v>
      </c>
      <c r="AH1045" s="102">
        <f t="shared" si="97"/>
        <v>0</v>
      </c>
      <c r="AI1045" s="72">
        <v>0</v>
      </c>
      <c r="AJ1045" s="76">
        <v>0</v>
      </c>
      <c r="AK1045" s="72" t="s">
        <v>73</v>
      </c>
      <c r="AL1045" s="80" t="s">
        <v>73</v>
      </c>
      <c r="AM1045" s="72">
        <v>0</v>
      </c>
      <c r="AN1045" s="80" t="s">
        <v>73</v>
      </c>
      <c r="AO1045" s="80" t="s">
        <v>73</v>
      </c>
      <c r="AP1045" s="80" t="s">
        <v>73</v>
      </c>
      <c r="AQ1045" s="102">
        <f t="shared" si="98"/>
        <v>0</v>
      </c>
      <c r="AR1045" s="102">
        <f t="shared" si="99"/>
        <v>8142480</v>
      </c>
      <c r="AS1045" s="72" t="s">
        <v>319</v>
      </c>
      <c r="AT1045" s="76">
        <v>0</v>
      </c>
      <c r="AU1045" s="72" t="s">
        <v>319</v>
      </c>
      <c r="AV1045" s="76">
        <v>0</v>
      </c>
      <c r="AW1045" s="81" t="s">
        <v>73</v>
      </c>
      <c r="AX1045" s="82">
        <v>0</v>
      </c>
      <c r="AY1045" s="143">
        <f t="shared" si="100"/>
        <v>8142480</v>
      </c>
      <c r="AZ1045" s="84">
        <f t="shared" si="101"/>
        <v>0</v>
      </c>
      <c r="BA1045" s="85">
        <v>0</v>
      </c>
      <c r="BB1045" s="81" t="s">
        <v>73</v>
      </c>
      <c r="BC1045" s="72" t="s">
        <v>123</v>
      </c>
      <c r="BD1045" s="289" t="s">
        <v>3920</v>
      </c>
      <c r="BE1045" s="71" t="s">
        <v>65</v>
      </c>
      <c r="BF1045" s="71" t="s">
        <v>65</v>
      </c>
    </row>
    <row r="1046" spans="2:58" x14ac:dyDescent="0.25">
      <c r="B1046" s="71">
        <v>2025</v>
      </c>
      <c r="C1046" s="71">
        <v>891780111</v>
      </c>
      <c r="D1046" s="71" t="s">
        <v>63</v>
      </c>
      <c r="E1046" s="102" t="s">
        <v>3919</v>
      </c>
      <c r="F1046" s="72" t="s">
        <v>3918</v>
      </c>
      <c r="G1046" s="72">
        <v>0</v>
      </c>
      <c r="H1046" s="72" t="s">
        <v>71</v>
      </c>
      <c r="I1046" s="72" t="s">
        <v>2884</v>
      </c>
      <c r="J1046" s="104" t="s">
        <v>81</v>
      </c>
      <c r="K1046" s="75" t="s">
        <v>3913</v>
      </c>
      <c r="L1046" s="76">
        <v>8142480</v>
      </c>
      <c r="M1046" s="72" t="s">
        <v>66</v>
      </c>
      <c r="N1046" s="75" t="s">
        <v>3917</v>
      </c>
      <c r="O1046" s="75">
        <v>1081827016</v>
      </c>
      <c r="P1046" s="75">
        <v>1707</v>
      </c>
      <c r="Q1046" s="78">
        <v>45870</v>
      </c>
      <c r="R1046" s="75">
        <v>7490134800</v>
      </c>
      <c r="S1046" s="78">
        <v>45905</v>
      </c>
      <c r="T1046" s="76">
        <v>8142480</v>
      </c>
      <c r="U1046" s="76">
        <v>31412</v>
      </c>
      <c r="V1046" s="72" t="s">
        <v>65</v>
      </c>
      <c r="W1046" s="76">
        <v>1082939683</v>
      </c>
      <c r="X1046" s="104" t="s">
        <v>2881</v>
      </c>
      <c r="Y1046" s="78">
        <v>45905</v>
      </c>
      <c r="Z1046" s="78">
        <v>45905</v>
      </c>
      <c r="AA1046" s="78" t="s">
        <v>73</v>
      </c>
      <c r="AB1046" s="78">
        <v>45991</v>
      </c>
      <c r="AC1046" s="102">
        <f t="shared" si="96"/>
        <v>86</v>
      </c>
      <c r="AD1046" s="72">
        <v>0</v>
      </c>
      <c r="AE1046" s="76">
        <v>0</v>
      </c>
      <c r="AF1046" s="72">
        <v>0</v>
      </c>
      <c r="AG1046" s="79" t="s">
        <v>73</v>
      </c>
      <c r="AH1046" s="102">
        <f t="shared" si="97"/>
        <v>0</v>
      </c>
      <c r="AI1046" s="72">
        <v>0</v>
      </c>
      <c r="AJ1046" s="76">
        <v>0</v>
      </c>
      <c r="AK1046" s="72" t="s">
        <v>73</v>
      </c>
      <c r="AL1046" s="80" t="s">
        <v>73</v>
      </c>
      <c r="AM1046" s="72">
        <v>0</v>
      </c>
      <c r="AN1046" s="80" t="s">
        <v>73</v>
      </c>
      <c r="AO1046" s="80" t="s">
        <v>73</v>
      </c>
      <c r="AP1046" s="80" t="s">
        <v>73</v>
      </c>
      <c r="AQ1046" s="102">
        <f t="shared" si="98"/>
        <v>0</v>
      </c>
      <c r="AR1046" s="102">
        <f t="shared" si="99"/>
        <v>8142480</v>
      </c>
      <c r="AS1046" s="72" t="s">
        <v>319</v>
      </c>
      <c r="AT1046" s="76">
        <v>0</v>
      </c>
      <c r="AU1046" s="72" t="s">
        <v>319</v>
      </c>
      <c r="AV1046" s="76">
        <v>0</v>
      </c>
      <c r="AW1046" s="81" t="s">
        <v>73</v>
      </c>
      <c r="AX1046" s="82">
        <v>0</v>
      </c>
      <c r="AY1046" s="143">
        <f t="shared" si="100"/>
        <v>8142480</v>
      </c>
      <c r="AZ1046" s="84">
        <f t="shared" si="101"/>
        <v>0</v>
      </c>
      <c r="BA1046" s="85">
        <v>0</v>
      </c>
      <c r="BB1046" s="81" t="s">
        <v>73</v>
      </c>
      <c r="BC1046" s="72" t="s">
        <v>123</v>
      </c>
      <c r="BD1046" s="289" t="s">
        <v>3916</v>
      </c>
      <c r="BE1046" s="71" t="s">
        <v>65</v>
      </c>
      <c r="BF1046" s="71" t="s">
        <v>65</v>
      </c>
    </row>
    <row r="1047" spans="2:58" x14ac:dyDescent="0.25">
      <c r="B1047" s="71">
        <v>2025</v>
      </c>
      <c r="C1047" s="71">
        <v>891780111</v>
      </c>
      <c r="D1047" s="71" t="s">
        <v>63</v>
      </c>
      <c r="E1047" s="102" t="s">
        <v>3915</v>
      </c>
      <c r="F1047" s="72" t="s">
        <v>3914</v>
      </c>
      <c r="G1047" s="72">
        <v>0</v>
      </c>
      <c r="H1047" s="72" t="s">
        <v>71</v>
      </c>
      <c r="I1047" s="72" t="s">
        <v>2884</v>
      </c>
      <c r="J1047" s="104" t="s">
        <v>81</v>
      </c>
      <c r="K1047" s="75" t="s">
        <v>3913</v>
      </c>
      <c r="L1047" s="76">
        <v>8142480</v>
      </c>
      <c r="M1047" s="72" t="s">
        <v>66</v>
      </c>
      <c r="N1047" s="75" t="s">
        <v>3912</v>
      </c>
      <c r="O1047" s="75">
        <v>1193371331</v>
      </c>
      <c r="P1047" s="75">
        <v>1707</v>
      </c>
      <c r="Q1047" s="78">
        <v>45870</v>
      </c>
      <c r="R1047" s="75">
        <v>7490134800</v>
      </c>
      <c r="S1047" s="78">
        <v>45905</v>
      </c>
      <c r="T1047" s="76">
        <v>8142480</v>
      </c>
      <c r="U1047" s="76">
        <v>31407</v>
      </c>
      <c r="V1047" s="72" t="s">
        <v>65</v>
      </c>
      <c r="W1047" s="76">
        <v>1082939683</v>
      </c>
      <c r="X1047" s="104" t="s">
        <v>2881</v>
      </c>
      <c r="Y1047" s="78">
        <v>45905</v>
      </c>
      <c r="Z1047" s="78">
        <v>45905</v>
      </c>
      <c r="AA1047" s="78" t="s">
        <v>73</v>
      </c>
      <c r="AB1047" s="78">
        <v>45991</v>
      </c>
      <c r="AC1047" s="102">
        <f t="shared" si="96"/>
        <v>86</v>
      </c>
      <c r="AD1047" s="72">
        <v>0</v>
      </c>
      <c r="AE1047" s="76">
        <v>0</v>
      </c>
      <c r="AF1047" s="72">
        <v>0</v>
      </c>
      <c r="AG1047" s="79" t="s">
        <v>73</v>
      </c>
      <c r="AH1047" s="102">
        <f t="shared" si="97"/>
        <v>0</v>
      </c>
      <c r="AI1047" s="72">
        <v>0</v>
      </c>
      <c r="AJ1047" s="76">
        <v>0</v>
      </c>
      <c r="AK1047" s="72" t="s">
        <v>73</v>
      </c>
      <c r="AL1047" s="80" t="s">
        <v>73</v>
      </c>
      <c r="AM1047" s="72">
        <v>0</v>
      </c>
      <c r="AN1047" s="80" t="s">
        <v>73</v>
      </c>
      <c r="AO1047" s="80" t="s">
        <v>73</v>
      </c>
      <c r="AP1047" s="80" t="s">
        <v>73</v>
      </c>
      <c r="AQ1047" s="102">
        <f t="shared" si="98"/>
        <v>0</v>
      </c>
      <c r="AR1047" s="102">
        <f t="shared" si="99"/>
        <v>8142480</v>
      </c>
      <c r="AS1047" s="72" t="s">
        <v>319</v>
      </c>
      <c r="AT1047" s="76">
        <v>0</v>
      </c>
      <c r="AU1047" s="72" t="s">
        <v>319</v>
      </c>
      <c r="AV1047" s="76">
        <v>0</v>
      </c>
      <c r="AW1047" s="81" t="s">
        <v>73</v>
      </c>
      <c r="AX1047" s="82">
        <v>0</v>
      </c>
      <c r="AY1047" s="143">
        <f t="shared" si="100"/>
        <v>8142480</v>
      </c>
      <c r="AZ1047" s="84">
        <f t="shared" si="101"/>
        <v>0</v>
      </c>
      <c r="BA1047" s="85">
        <v>0</v>
      </c>
      <c r="BB1047" s="81" t="s">
        <v>73</v>
      </c>
      <c r="BC1047" s="72" t="s">
        <v>123</v>
      </c>
      <c r="BD1047" s="289" t="s">
        <v>3911</v>
      </c>
      <c r="BE1047" s="71" t="s">
        <v>65</v>
      </c>
      <c r="BF1047" s="71" t="s">
        <v>65</v>
      </c>
    </row>
    <row r="1048" spans="2:58" x14ac:dyDescent="0.25">
      <c r="B1048" s="71">
        <v>2025</v>
      </c>
      <c r="C1048" s="71">
        <v>891780111</v>
      </c>
      <c r="D1048" s="71" t="s">
        <v>63</v>
      </c>
      <c r="E1048" s="102" t="s">
        <v>3910</v>
      </c>
      <c r="F1048" s="72" t="s">
        <v>3909</v>
      </c>
      <c r="G1048" s="72">
        <v>0</v>
      </c>
      <c r="H1048" s="72" t="s">
        <v>71</v>
      </c>
      <c r="I1048" s="72" t="s">
        <v>2884</v>
      </c>
      <c r="J1048" s="104" t="s">
        <v>81</v>
      </c>
      <c r="K1048" s="75" t="s">
        <v>3908</v>
      </c>
      <c r="L1048" s="76">
        <v>8142480</v>
      </c>
      <c r="M1048" s="72" t="s">
        <v>66</v>
      </c>
      <c r="N1048" s="75" t="s">
        <v>3907</v>
      </c>
      <c r="O1048" s="75">
        <v>1046430609</v>
      </c>
      <c r="P1048" s="75">
        <v>1707</v>
      </c>
      <c r="Q1048" s="78">
        <v>45870</v>
      </c>
      <c r="R1048" s="75">
        <v>7490134800</v>
      </c>
      <c r="S1048" s="78">
        <v>45905</v>
      </c>
      <c r="T1048" s="76">
        <v>8142480</v>
      </c>
      <c r="U1048" s="76">
        <v>31408</v>
      </c>
      <c r="V1048" s="72" t="s">
        <v>65</v>
      </c>
      <c r="W1048" s="76">
        <v>1082939683</v>
      </c>
      <c r="X1048" s="104" t="s">
        <v>2881</v>
      </c>
      <c r="Y1048" s="78">
        <v>45905</v>
      </c>
      <c r="Z1048" s="78">
        <v>45905</v>
      </c>
      <c r="AA1048" s="78" t="s">
        <v>73</v>
      </c>
      <c r="AB1048" s="78">
        <v>45991</v>
      </c>
      <c r="AC1048" s="102">
        <f t="shared" si="96"/>
        <v>86</v>
      </c>
      <c r="AD1048" s="72">
        <v>0</v>
      </c>
      <c r="AE1048" s="76">
        <v>0</v>
      </c>
      <c r="AF1048" s="72">
        <v>0</v>
      </c>
      <c r="AG1048" s="79" t="s">
        <v>73</v>
      </c>
      <c r="AH1048" s="102">
        <f t="shared" si="97"/>
        <v>0</v>
      </c>
      <c r="AI1048" s="72">
        <v>0</v>
      </c>
      <c r="AJ1048" s="76">
        <v>0</v>
      </c>
      <c r="AK1048" s="72" t="s">
        <v>73</v>
      </c>
      <c r="AL1048" s="80" t="s">
        <v>73</v>
      </c>
      <c r="AM1048" s="72">
        <v>0</v>
      </c>
      <c r="AN1048" s="80" t="s">
        <v>73</v>
      </c>
      <c r="AO1048" s="80" t="s">
        <v>73</v>
      </c>
      <c r="AP1048" s="80" t="s">
        <v>73</v>
      </c>
      <c r="AQ1048" s="102">
        <f t="shared" si="98"/>
        <v>0</v>
      </c>
      <c r="AR1048" s="102">
        <f t="shared" si="99"/>
        <v>8142480</v>
      </c>
      <c r="AS1048" s="72" t="s">
        <v>319</v>
      </c>
      <c r="AT1048" s="76">
        <v>0</v>
      </c>
      <c r="AU1048" s="72" t="s">
        <v>319</v>
      </c>
      <c r="AV1048" s="76">
        <v>0</v>
      </c>
      <c r="AW1048" s="81" t="s">
        <v>73</v>
      </c>
      <c r="AX1048" s="82">
        <v>0</v>
      </c>
      <c r="AY1048" s="143">
        <f t="shared" si="100"/>
        <v>8142480</v>
      </c>
      <c r="AZ1048" s="84">
        <f t="shared" si="101"/>
        <v>0</v>
      </c>
      <c r="BA1048" s="85">
        <v>0</v>
      </c>
      <c r="BB1048" s="81" t="s">
        <v>73</v>
      </c>
      <c r="BC1048" s="72" t="s">
        <v>123</v>
      </c>
      <c r="BD1048" s="289" t="s">
        <v>3906</v>
      </c>
      <c r="BE1048" s="71" t="s">
        <v>65</v>
      </c>
      <c r="BF1048" s="71" t="s">
        <v>65</v>
      </c>
    </row>
    <row r="1049" spans="2:58" x14ac:dyDescent="0.25">
      <c r="B1049" s="71">
        <v>2025</v>
      </c>
      <c r="C1049" s="71">
        <v>891780111</v>
      </c>
      <c r="D1049" s="71" t="s">
        <v>63</v>
      </c>
      <c r="E1049" s="102" t="s">
        <v>3905</v>
      </c>
      <c r="F1049" s="72" t="s">
        <v>3904</v>
      </c>
      <c r="G1049" s="72">
        <v>0</v>
      </c>
      <c r="H1049" s="72" t="s">
        <v>71</v>
      </c>
      <c r="I1049" s="72" t="s">
        <v>2884</v>
      </c>
      <c r="J1049" s="104" t="s">
        <v>81</v>
      </c>
      <c r="K1049" s="75" t="s">
        <v>3725</v>
      </c>
      <c r="L1049" s="76">
        <v>8142480</v>
      </c>
      <c r="M1049" s="72" t="s">
        <v>66</v>
      </c>
      <c r="N1049" s="75" t="s">
        <v>3903</v>
      </c>
      <c r="O1049" s="75">
        <v>84009923</v>
      </c>
      <c r="P1049" s="75">
        <v>1707</v>
      </c>
      <c r="Q1049" s="78">
        <v>45870</v>
      </c>
      <c r="R1049" s="75">
        <v>7490134800</v>
      </c>
      <c r="S1049" s="78">
        <v>45905</v>
      </c>
      <c r="T1049" s="76">
        <v>8142480</v>
      </c>
      <c r="U1049" s="76">
        <v>31435</v>
      </c>
      <c r="V1049" s="72" t="s">
        <v>65</v>
      </c>
      <c r="W1049" s="76">
        <v>1082939683</v>
      </c>
      <c r="X1049" s="104" t="s">
        <v>2881</v>
      </c>
      <c r="Y1049" s="78">
        <v>45905</v>
      </c>
      <c r="Z1049" s="78">
        <v>45905</v>
      </c>
      <c r="AA1049" s="78" t="s">
        <v>73</v>
      </c>
      <c r="AB1049" s="78">
        <v>45991</v>
      </c>
      <c r="AC1049" s="102">
        <f t="shared" si="96"/>
        <v>86</v>
      </c>
      <c r="AD1049" s="72">
        <v>0</v>
      </c>
      <c r="AE1049" s="76">
        <v>0</v>
      </c>
      <c r="AF1049" s="72">
        <v>0</v>
      </c>
      <c r="AG1049" s="79" t="s">
        <v>73</v>
      </c>
      <c r="AH1049" s="102">
        <f t="shared" si="97"/>
        <v>0</v>
      </c>
      <c r="AI1049" s="72">
        <v>0</v>
      </c>
      <c r="AJ1049" s="76">
        <v>0</v>
      </c>
      <c r="AK1049" s="72" t="s">
        <v>73</v>
      </c>
      <c r="AL1049" s="80" t="s">
        <v>73</v>
      </c>
      <c r="AM1049" s="72">
        <v>0</v>
      </c>
      <c r="AN1049" s="80" t="s">
        <v>73</v>
      </c>
      <c r="AO1049" s="80" t="s">
        <v>73</v>
      </c>
      <c r="AP1049" s="80" t="s">
        <v>73</v>
      </c>
      <c r="AQ1049" s="102">
        <f t="shared" si="98"/>
        <v>0</v>
      </c>
      <c r="AR1049" s="102">
        <f t="shared" si="99"/>
        <v>8142480</v>
      </c>
      <c r="AS1049" s="72" t="s">
        <v>319</v>
      </c>
      <c r="AT1049" s="76">
        <v>0</v>
      </c>
      <c r="AU1049" s="72" t="s">
        <v>319</v>
      </c>
      <c r="AV1049" s="76">
        <v>0</v>
      </c>
      <c r="AW1049" s="81" t="s">
        <v>73</v>
      </c>
      <c r="AX1049" s="82">
        <v>0</v>
      </c>
      <c r="AY1049" s="143">
        <f t="shared" si="100"/>
        <v>8142480</v>
      </c>
      <c r="AZ1049" s="84">
        <f t="shared" si="101"/>
        <v>0</v>
      </c>
      <c r="BA1049" s="85">
        <v>0</v>
      </c>
      <c r="BB1049" s="81" t="s">
        <v>73</v>
      </c>
      <c r="BC1049" s="72" t="s">
        <v>123</v>
      </c>
      <c r="BD1049" s="289" t="s">
        <v>3902</v>
      </c>
      <c r="BE1049" s="71" t="s">
        <v>65</v>
      </c>
      <c r="BF1049" s="71" t="s">
        <v>65</v>
      </c>
    </row>
    <row r="1050" spans="2:58" x14ac:dyDescent="0.25">
      <c r="B1050" s="71">
        <v>2025</v>
      </c>
      <c r="C1050" s="71">
        <v>891780111</v>
      </c>
      <c r="D1050" s="71" t="s">
        <v>63</v>
      </c>
      <c r="E1050" s="102" t="s">
        <v>3901</v>
      </c>
      <c r="F1050" s="72" t="s">
        <v>3900</v>
      </c>
      <c r="G1050" s="72">
        <v>0</v>
      </c>
      <c r="H1050" s="72" t="s">
        <v>71</v>
      </c>
      <c r="I1050" s="72" t="s">
        <v>2884</v>
      </c>
      <c r="J1050" s="104" t="s">
        <v>81</v>
      </c>
      <c r="K1050" s="75" t="s">
        <v>3647</v>
      </c>
      <c r="L1050" s="76">
        <v>8142480</v>
      </c>
      <c r="M1050" s="72" t="s">
        <v>66</v>
      </c>
      <c r="N1050" s="75" t="s">
        <v>3899</v>
      </c>
      <c r="O1050" s="75">
        <v>19621024</v>
      </c>
      <c r="P1050" s="75">
        <v>1707</v>
      </c>
      <c r="Q1050" s="78">
        <v>45870</v>
      </c>
      <c r="R1050" s="75">
        <v>7490134800</v>
      </c>
      <c r="S1050" s="78">
        <v>45905</v>
      </c>
      <c r="T1050" s="76">
        <v>8142480</v>
      </c>
      <c r="U1050" s="76">
        <v>31436</v>
      </c>
      <c r="V1050" s="72" t="s">
        <v>65</v>
      </c>
      <c r="W1050" s="76">
        <v>1082939683</v>
      </c>
      <c r="X1050" s="104" t="s">
        <v>2881</v>
      </c>
      <c r="Y1050" s="78">
        <v>45905</v>
      </c>
      <c r="Z1050" s="78">
        <v>45905</v>
      </c>
      <c r="AA1050" s="78" t="s">
        <v>73</v>
      </c>
      <c r="AB1050" s="78">
        <v>45991</v>
      </c>
      <c r="AC1050" s="102">
        <f t="shared" si="96"/>
        <v>86</v>
      </c>
      <c r="AD1050" s="72">
        <v>0</v>
      </c>
      <c r="AE1050" s="76">
        <v>0</v>
      </c>
      <c r="AF1050" s="72">
        <v>0</v>
      </c>
      <c r="AG1050" s="79" t="s">
        <v>73</v>
      </c>
      <c r="AH1050" s="102">
        <f t="shared" si="97"/>
        <v>0</v>
      </c>
      <c r="AI1050" s="72">
        <v>0</v>
      </c>
      <c r="AJ1050" s="76">
        <v>0</v>
      </c>
      <c r="AK1050" s="72" t="s">
        <v>73</v>
      </c>
      <c r="AL1050" s="80" t="s">
        <v>73</v>
      </c>
      <c r="AM1050" s="72">
        <v>0</v>
      </c>
      <c r="AN1050" s="80" t="s">
        <v>73</v>
      </c>
      <c r="AO1050" s="80" t="s">
        <v>73</v>
      </c>
      <c r="AP1050" s="80" t="s">
        <v>73</v>
      </c>
      <c r="AQ1050" s="102">
        <f t="shared" si="98"/>
        <v>0</v>
      </c>
      <c r="AR1050" s="102">
        <f t="shared" si="99"/>
        <v>8142480</v>
      </c>
      <c r="AS1050" s="72" t="s">
        <v>319</v>
      </c>
      <c r="AT1050" s="76">
        <v>0</v>
      </c>
      <c r="AU1050" s="72" t="s">
        <v>319</v>
      </c>
      <c r="AV1050" s="76">
        <v>0</v>
      </c>
      <c r="AW1050" s="81" t="s">
        <v>73</v>
      </c>
      <c r="AX1050" s="82">
        <v>0</v>
      </c>
      <c r="AY1050" s="143">
        <f t="shared" si="100"/>
        <v>8142480</v>
      </c>
      <c r="AZ1050" s="84">
        <f t="shared" si="101"/>
        <v>0</v>
      </c>
      <c r="BA1050" s="85">
        <v>0</v>
      </c>
      <c r="BB1050" s="81" t="s">
        <v>73</v>
      </c>
      <c r="BC1050" s="72" t="s">
        <v>123</v>
      </c>
      <c r="BD1050" s="289" t="s">
        <v>3898</v>
      </c>
      <c r="BE1050" s="71" t="s">
        <v>65</v>
      </c>
      <c r="BF1050" s="71" t="s">
        <v>65</v>
      </c>
    </row>
    <row r="1051" spans="2:58" x14ac:dyDescent="0.25">
      <c r="B1051" s="71">
        <v>2025</v>
      </c>
      <c r="C1051" s="71">
        <v>891780111</v>
      </c>
      <c r="D1051" s="71" t="s">
        <v>63</v>
      </c>
      <c r="E1051" s="102" t="s">
        <v>3897</v>
      </c>
      <c r="F1051" s="72" t="s">
        <v>3896</v>
      </c>
      <c r="G1051" s="72">
        <v>0</v>
      </c>
      <c r="H1051" s="72" t="s">
        <v>71</v>
      </c>
      <c r="I1051" s="72" t="s">
        <v>2884</v>
      </c>
      <c r="J1051" s="104" t="s">
        <v>81</v>
      </c>
      <c r="K1051" s="75" t="s">
        <v>3116</v>
      </c>
      <c r="L1051" s="76">
        <v>8142480</v>
      </c>
      <c r="M1051" s="72" t="s">
        <v>66</v>
      </c>
      <c r="N1051" s="75" t="s">
        <v>3895</v>
      </c>
      <c r="O1051" s="75">
        <v>1085110899</v>
      </c>
      <c r="P1051" s="75">
        <v>1707</v>
      </c>
      <c r="Q1051" s="78">
        <v>45870</v>
      </c>
      <c r="R1051" s="75">
        <v>7490134800</v>
      </c>
      <c r="S1051" s="78">
        <v>45905</v>
      </c>
      <c r="T1051" s="76">
        <v>8142480</v>
      </c>
      <c r="U1051" s="76">
        <v>31406</v>
      </c>
      <c r="V1051" s="72" t="s">
        <v>65</v>
      </c>
      <c r="W1051" s="76">
        <v>1082939683</v>
      </c>
      <c r="X1051" s="104" t="s">
        <v>2881</v>
      </c>
      <c r="Y1051" s="78">
        <v>45905</v>
      </c>
      <c r="Z1051" s="78">
        <v>45905</v>
      </c>
      <c r="AA1051" s="78" t="s">
        <v>73</v>
      </c>
      <c r="AB1051" s="78">
        <v>45991</v>
      </c>
      <c r="AC1051" s="102">
        <f t="shared" si="96"/>
        <v>86</v>
      </c>
      <c r="AD1051" s="72">
        <v>0</v>
      </c>
      <c r="AE1051" s="76">
        <v>0</v>
      </c>
      <c r="AF1051" s="72">
        <v>0</v>
      </c>
      <c r="AG1051" s="79" t="s">
        <v>73</v>
      </c>
      <c r="AH1051" s="102">
        <f t="shared" si="97"/>
        <v>0</v>
      </c>
      <c r="AI1051" s="72">
        <v>0</v>
      </c>
      <c r="AJ1051" s="76">
        <v>0</v>
      </c>
      <c r="AK1051" s="72" t="s">
        <v>73</v>
      </c>
      <c r="AL1051" s="80" t="s">
        <v>73</v>
      </c>
      <c r="AM1051" s="72">
        <v>0</v>
      </c>
      <c r="AN1051" s="80" t="s">
        <v>73</v>
      </c>
      <c r="AO1051" s="80" t="s">
        <v>73</v>
      </c>
      <c r="AP1051" s="80" t="s">
        <v>73</v>
      </c>
      <c r="AQ1051" s="102">
        <f t="shared" si="98"/>
        <v>0</v>
      </c>
      <c r="AR1051" s="102">
        <f t="shared" si="99"/>
        <v>8142480</v>
      </c>
      <c r="AS1051" s="72" t="s">
        <v>319</v>
      </c>
      <c r="AT1051" s="76">
        <v>0</v>
      </c>
      <c r="AU1051" s="72" t="s">
        <v>319</v>
      </c>
      <c r="AV1051" s="76">
        <v>0</v>
      </c>
      <c r="AW1051" s="81" t="s">
        <v>73</v>
      </c>
      <c r="AX1051" s="82">
        <v>0</v>
      </c>
      <c r="AY1051" s="143">
        <f t="shared" si="100"/>
        <v>8142480</v>
      </c>
      <c r="AZ1051" s="84">
        <f t="shared" si="101"/>
        <v>0</v>
      </c>
      <c r="BA1051" s="85">
        <v>0</v>
      </c>
      <c r="BB1051" s="81" t="s">
        <v>73</v>
      </c>
      <c r="BC1051" s="72" t="s">
        <v>123</v>
      </c>
      <c r="BD1051" s="289" t="s">
        <v>3894</v>
      </c>
      <c r="BE1051" s="71" t="s">
        <v>65</v>
      </c>
      <c r="BF1051" s="71" t="s">
        <v>65</v>
      </c>
    </row>
    <row r="1052" spans="2:58" x14ac:dyDescent="0.25">
      <c r="B1052" s="71">
        <v>2025</v>
      </c>
      <c r="C1052" s="71">
        <v>891780111</v>
      </c>
      <c r="D1052" s="71" t="s">
        <v>63</v>
      </c>
      <c r="E1052" s="102" t="s">
        <v>3893</v>
      </c>
      <c r="F1052" s="72" t="s">
        <v>3892</v>
      </c>
      <c r="G1052" s="72">
        <v>0</v>
      </c>
      <c r="H1052" s="72" t="s">
        <v>71</v>
      </c>
      <c r="I1052" s="72" t="s">
        <v>2884</v>
      </c>
      <c r="J1052" s="104" t="s">
        <v>81</v>
      </c>
      <c r="K1052" s="75" t="s">
        <v>3647</v>
      </c>
      <c r="L1052" s="76">
        <v>7858440</v>
      </c>
      <c r="M1052" s="72" t="s">
        <v>66</v>
      </c>
      <c r="N1052" s="75" t="s">
        <v>3891</v>
      </c>
      <c r="O1052" s="75">
        <v>1047450672</v>
      </c>
      <c r="P1052" s="75">
        <v>1707</v>
      </c>
      <c r="Q1052" s="78">
        <v>45870</v>
      </c>
      <c r="R1052" s="75">
        <v>7490134800</v>
      </c>
      <c r="S1052" s="78">
        <v>45908</v>
      </c>
      <c r="T1052" s="76">
        <v>7858440</v>
      </c>
      <c r="U1052" s="76">
        <v>31526</v>
      </c>
      <c r="V1052" s="72" t="s">
        <v>65</v>
      </c>
      <c r="W1052" s="76">
        <v>1082939683</v>
      </c>
      <c r="X1052" s="104" t="s">
        <v>2881</v>
      </c>
      <c r="Y1052" s="78">
        <v>45908</v>
      </c>
      <c r="Z1052" s="78">
        <v>45908</v>
      </c>
      <c r="AA1052" s="78" t="s">
        <v>73</v>
      </c>
      <c r="AB1052" s="78">
        <v>45991</v>
      </c>
      <c r="AC1052" s="102">
        <f t="shared" si="96"/>
        <v>83</v>
      </c>
      <c r="AD1052" s="72">
        <v>0</v>
      </c>
      <c r="AE1052" s="76">
        <v>0</v>
      </c>
      <c r="AF1052" s="72">
        <v>0</v>
      </c>
      <c r="AG1052" s="79" t="s">
        <v>73</v>
      </c>
      <c r="AH1052" s="102">
        <f t="shared" si="97"/>
        <v>0</v>
      </c>
      <c r="AI1052" s="72">
        <v>0</v>
      </c>
      <c r="AJ1052" s="76">
        <v>0</v>
      </c>
      <c r="AK1052" s="72" t="s">
        <v>73</v>
      </c>
      <c r="AL1052" s="80" t="s">
        <v>73</v>
      </c>
      <c r="AM1052" s="72">
        <v>0</v>
      </c>
      <c r="AN1052" s="80" t="s">
        <v>73</v>
      </c>
      <c r="AO1052" s="80" t="s">
        <v>73</v>
      </c>
      <c r="AP1052" s="80" t="s">
        <v>73</v>
      </c>
      <c r="AQ1052" s="102">
        <f t="shared" si="98"/>
        <v>0</v>
      </c>
      <c r="AR1052" s="102">
        <f t="shared" si="99"/>
        <v>7858440</v>
      </c>
      <c r="AS1052" s="72" t="s">
        <v>319</v>
      </c>
      <c r="AT1052" s="76">
        <v>0</v>
      </c>
      <c r="AU1052" s="72" t="s">
        <v>319</v>
      </c>
      <c r="AV1052" s="76">
        <v>0</v>
      </c>
      <c r="AW1052" s="81" t="s">
        <v>73</v>
      </c>
      <c r="AX1052" s="82">
        <v>0</v>
      </c>
      <c r="AY1052" s="143">
        <f t="shared" si="100"/>
        <v>7858440</v>
      </c>
      <c r="AZ1052" s="84">
        <f t="shared" si="101"/>
        <v>0</v>
      </c>
      <c r="BA1052" s="85">
        <v>0</v>
      </c>
      <c r="BB1052" s="81" t="s">
        <v>73</v>
      </c>
      <c r="BC1052" s="72" t="s">
        <v>123</v>
      </c>
      <c r="BD1052" s="289" t="s">
        <v>3890</v>
      </c>
      <c r="BE1052" s="71" t="s">
        <v>65</v>
      </c>
      <c r="BF1052" s="71" t="s">
        <v>65</v>
      </c>
    </row>
    <row r="1053" spans="2:58" x14ac:dyDescent="0.25">
      <c r="B1053" s="71">
        <v>2025</v>
      </c>
      <c r="C1053" s="71">
        <v>891780111</v>
      </c>
      <c r="D1053" s="71" t="s">
        <v>63</v>
      </c>
      <c r="E1053" s="102" t="s">
        <v>3889</v>
      </c>
      <c r="F1053" s="72" t="s">
        <v>3888</v>
      </c>
      <c r="G1053" s="72">
        <v>0</v>
      </c>
      <c r="H1053" s="72" t="s">
        <v>71</v>
      </c>
      <c r="I1053" s="72" t="s">
        <v>2884</v>
      </c>
      <c r="J1053" s="104" t="s">
        <v>81</v>
      </c>
      <c r="K1053" s="75" t="s">
        <v>3647</v>
      </c>
      <c r="L1053" s="76">
        <v>7858440</v>
      </c>
      <c r="M1053" s="72" t="s">
        <v>66</v>
      </c>
      <c r="N1053" s="75" t="s">
        <v>3887</v>
      </c>
      <c r="O1053" s="75">
        <v>9167656</v>
      </c>
      <c r="P1053" s="75">
        <v>1707</v>
      </c>
      <c r="Q1053" s="78">
        <v>45870</v>
      </c>
      <c r="R1053" s="75">
        <v>7490134800</v>
      </c>
      <c r="S1053" s="78">
        <v>45908</v>
      </c>
      <c r="T1053" s="76">
        <v>7858440</v>
      </c>
      <c r="U1053" s="76">
        <v>31531</v>
      </c>
      <c r="V1053" s="72" t="s">
        <v>65</v>
      </c>
      <c r="W1053" s="76">
        <v>1082939683</v>
      </c>
      <c r="X1053" s="104" t="s">
        <v>2881</v>
      </c>
      <c r="Y1053" s="78">
        <v>45908</v>
      </c>
      <c r="Z1053" s="78">
        <v>45908</v>
      </c>
      <c r="AA1053" s="78" t="s">
        <v>73</v>
      </c>
      <c r="AB1053" s="78">
        <v>45991</v>
      </c>
      <c r="AC1053" s="102">
        <f t="shared" si="96"/>
        <v>83</v>
      </c>
      <c r="AD1053" s="72">
        <v>0</v>
      </c>
      <c r="AE1053" s="76">
        <v>0</v>
      </c>
      <c r="AF1053" s="72">
        <v>0</v>
      </c>
      <c r="AG1053" s="79" t="s">
        <v>73</v>
      </c>
      <c r="AH1053" s="102">
        <f t="shared" si="97"/>
        <v>0</v>
      </c>
      <c r="AI1053" s="72">
        <v>0</v>
      </c>
      <c r="AJ1053" s="76">
        <v>0</v>
      </c>
      <c r="AK1053" s="72" t="s">
        <v>73</v>
      </c>
      <c r="AL1053" s="80" t="s">
        <v>73</v>
      </c>
      <c r="AM1053" s="72">
        <v>0</v>
      </c>
      <c r="AN1053" s="80" t="s">
        <v>73</v>
      </c>
      <c r="AO1053" s="80" t="s">
        <v>73</v>
      </c>
      <c r="AP1053" s="80" t="s">
        <v>73</v>
      </c>
      <c r="AQ1053" s="102">
        <f t="shared" si="98"/>
        <v>0</v>
      </c>
      <c r="AR1053" s="102">
        <f t="shared" si="99"/>
        <v>7858440</v>
      </c>
      <c r="AS1053" s="72" t="s">
        <v>319</v>
      </c>
      <c r="AT1053" s="76">
        <v>0</v>
      </c>
      <c r="AU1053" s="72" t="s">
        <v>319</v>
      </c>
      <c r="AV1053" s="76">
        <v>0</v>
      </c>
      <c r="AW1053" s="81" t="s">
        <v>73</v>
      </c>
      <c r="AX1053" s="82">
        <v>0</v>
      </c>
      <c r="AY1053" s="143">
        <f t="shared" si="100"/>
        <v>7858440</v>
      </c>
      <c r="AZ1053" s="84">
        <f t="shared" si="101"/>
        <v>0</v>
      </c>
      <c r="BA1053" s="85">
        <v>0</v>
      </c>
      <c r="BB1053" s="81" t="s">
        <v>73</v>
      </c>
      <c r="BC1053" s="72" t="s">
        <v>123</v>
      </c>
      <c r="BD1053" s="289" t="s">
        <v>3886</v>
      </c>
      <c r="BE1053" s="71" t="s">
        <v>65</v>
      </c>
      <c r="BF1053" s="71" t="s">
        <v>65</v>
      </c>
    </row>
    <row r="1054" spans="2:58" x14ac:dyDescent="0.25">
      <c r="B1054" s="71">
        <v>2025</v>
      </c>
      <c r="C1054" s="71">
        <v>891780111</v>
      </c>
      <c r="D1054" s="71" t="s">
        <v>63</v>
      </c>
      <c r="E1054" s="102" t="s">
        <v>3885</v>
      </c>
      <c r="F1054" s="72" t="s">
        <v>3884</v>
      </c>
      <c r="G1054" s="72">
        <v>0</v>
      </c>
      <c r="H1054" s="72" t="s">
        <v>71</v>
      </c>
      <c r="I1054" s="72" t="s">
        <v>2884</v>
      </c>
      <c r="J1054" s="104" t="s">
        <v>81</v>
      </c>
      <c r="K1054" s="75" t="s">
        <v>3647</v>
      </c>
      <c r="L1054" s="76">
        <v>7858440</v>
      </c>
      <c r="M1054" s="72" t="s">
        <v>66</v>
      </c>
      <c r="N1054" s="75" t="s">
        <v>3883</v>
      </c>
      <c r="O1054" s="75">
        <v>1051668895</v>
      </c>
      <c r="P1054" s="75">
        <v>1707</v>
      </c>
      <c r="Q1054" s="78">
        <v>45870</v>
      </c>
      <c r="R1054" s="75">
        <v>7490134800</v>
      </c>
      <c r="S1054" s="78">
        <v>45908</v>
      </c>
      <c r="T1054" s="76">
        <v>7858440</v>
      </c>
      <c r="U1054" s="76">
        <v>31530</v>
      </c>
      <c r="V1054" s="72" t="s">
        <v>65</v>
      </c>
      <c r="W1054" s="76">
        <v>1082939683</v>
      </c>
      <c r="X1054" s="104" t="s">
        <v>2881</v>
      </c>
      <c r="Y1054" s="78">
        <v>45908</v>
      </c>
      <c r="Z1054" s="78">
        <v>45908</v>
      </c>
      <c r="AA1054" s="78" t="s">
        <v>73</v>
      </c>
      <c r="AB1054" s="78">
        <v>45991</v>
      </c>
      <c r="AC1054" s="102">
        <f t="shared" si="96"/>
        <v>83</v>
      </c>
      <c r="AD1054" s="72">
        <v>0</v>
      </c>
      <c r="AE1054" s="76">
        <v>0</v>
      </c>
      <c r="AF1054" s="72">
        <v>0</v>
      </c>
      <c r="AG1054" s="79" t="s">
        <v>73</v>
      </c>
      <c r="AH1054" s="102">
        <f t="shared" si="97"/>
        <v>0</v>
      </c>
      <c r="AI1054" s="72">
        <v>0</v>
      </c>
      <c r="AJ1054" s="76">
        <v>0</v>
      </c>
      <c r="AK1054" s="72" t="s">
        <v>73</v>
      </c>
      <c r="AL1054" s="80" t="s">
        <v>73</v>
      </c>
      <c r="AM1054" s="72">
        <v>0</v>
      </c>
      <c r="AN1054" s="80" t="s">
        <v>73</v>
      </c>
      <c r="AO1054" s="80" t="s">
        <v>73</v>
      </c>
      <c r="AP1054" s="80" t="s">
        <v>73</v>
      </c>
      <c r="AQ1054" s="102">
        <f t="shared" si="98"/>
        <v>0</v>
      </c>
      <c r="AR1054" s="102">
        <f t="shared" si="99"/>
        <v>7858440</v>
      </c>
      <c r="AS1054" s="72" t="s">
        <v>319</v>
      </c>
      <c r="AT1054" s="76">
        <v>0</v>
      </c>
      <c r="AU1054" s="72" t="s">
        <v>319</v>
      </c>
      <c r="AV1054" s="76">
        <v>0</v>
      </c>
      <c r="AW1054" s="81" t="s">
        <v>73</v>
      </c>
      <c r="AX1054" s="82">
        <v>0</v>
      </c>
      <c r="AY1054" s="143">
        <f t="shared" si="100"/>
        <v>7858440</v>
      </c>
      <c r="AZ1054" s="84">
        <f t="shared" si="101"/>
        <v>0</v>
      </c>
      <c r="BA1054" s="85">
        <v>0</v>
      </c>
      <c r="BB1054" s="81" t="s">
        <v>73</v>
      </c>
      <c r="BC1054" s="72" t="s">
        <v>123</v>
      </c>
      <c r="BD1054" s="289" t="s">
        <v>3882</v>
      </c>
      <c r="BE1054" s="71" t="s">
        <v>65</v>
      </c>
      <c r="BF1054" s="71" t="s">
        <v>65</v>
      </c>
    </row>
    <row r="1055" spans="2:58" x14ac:dyDescent="0.25">
      <c r="B1055" s="71">
        <v>2025</v>
      </c>
      <c r="C1055" s="71">
        <v>891780111</v>
      </c>
      <c r="D1055" s="71" t="s">
        <v>63</v>
      </c>
      <c r="E1055" s="102" t="s">
        <v>3881</v>
      </c>
      <c r="F1055" s="72" t="s">
        <v>3880</v>
      </c>
      <c r="G1055" s="72">
        <v>0</v>
      </c>
      <c r="H1055" s="72" t="s">
        <v>71</v>
      </c>
      <c r="I1055" s="72" t="s">
        <v>2884</v>
      </c>
      <c r="J1055" s="104" t="s">
        <v>81</v>
      </c>
      <c r="K1055" s="75" t="s">
        <v>3647</v>
      </c>
      <c r="L1055" s="76">
        <v>7858440</v>
      </c>
      <c r="M1055" s="72" t="s">
        <v>66</v>
      </c>
      <c r="N1055" s="75" t="s">
        <v>3879</v>
      </c>
      <c r="O1055" s="75">
        <v>72052812</v>
      </c>
      <c r="P1055" s="75">
        <v>1707</v>
      </c>
      <c r="Q1055" s="78">
        <v>45870</v>
      </c>
      <c r="R1055" s="75">
        <v>7490134800</v>
      </c>
      <c r="S1055" s="78">
        <v>45908</v>
      </c>
      <c r="T1055" s="76">
        <v>7858440</v>
      </c>
      <c r="U1055" s="76">
        <v>31528</v>
      </c>
      <c r="V1055" s="72" t="s">
        <v>65</v>
      </c>
      <c r="W1055" s="76">
        <v>1082939683</v>
      </c>
      <c r="X1055" s="104" t="s">
        <v>2881</v>
      </c>
      <c r="Y1055" s="78">
        <v>45908</v>
      </c>
      <c r="Z1055" s="78">
        <v>45908</v>
      </c>
      <c r="AA1055" s="78" t="s">
        <v>73</v>
      </c>
      <c r="AB1055" s="78">
        <v>45991</v>
      </c>
      <c r="AC1055" s="102">
        <f t="shared" si="96"/>
        <v>83</v>
      </c>
      <c r="AD1055" s="72">
        <v>0</v>
      </c>
      <c r="AE1055" s="76">
        <v>0</v>
      </c>
      <c r="AF1055" s="72">
        <v>0</v>
      </c>
      <c r="AG1055" s="79" t="s">
        <v>73</v>
      </c>
      <c r="AH1055" s="102">
        <f t="shared" si="97"/>
        <v>0</v>
      </c>
      <c r="AI1055" s="72">
        <v>0</v>
      </c>
      <c r="AJ1055" s="76">
        <v>0</v>
      </c>
      <c r="AK1055" s="72" t="s">
        <v>73</v>
      </c>
      <c r="AL1055" s="80" t="s">
        <v>73</v>
      </c>
      <c r="AM1055" s="72">
        <v>0</v>
      </c>
      <c r="AN1055" s="80" t="s">
        <v>73</v>
      </c>
      <c r="AO1055" s="80" t="s">
        <v>73</v>
      </c>
      <c r="AP1055" s="80" t="s">
        <v>73</v>
      </c>
      <c r="AQ1055" s="102">
        <f t="shared" si="98"/>
        <v>0</v>
      </c>
      <c r="AR1055" s="102">
        <f t="shared" si="99"/>
        <v>7858440</v>
      </c>
      <c r="AS1055" s="72" t="s">
        <v>319</v>
      </c>
      <c r="AT1055" s="76">
        <v>0</v>
      </c>
      <c r="AU1055" s="72" t="s">
        <v>319</v>
      </c>
      <c r="AV1055" s="76">
        <v>0</v>
      </c>
      <c r="AW1055" s="81" t="s">
        <v>73</v>
      </c>
      <c r="AX1055" s="82">
        <v>0</v>
      </c>
      <c r="AY1055" s="143">
        <f t="shared" si="100"/>
        <v>7858440</v>
      </c>
      <c r="AZ1055" s="84">
        <f t="shared" si="101"/>
        <v>0</v>
      </c>
      <c r="BA1055" s="85">
        <v>0</v>
      </c>
      <c r="BB1055" s="81" t="s">
        <v>73</v>
      </c>
      <c r="BC1055" s="72" t="s">
        <v>123</v>
      </c>
      <c r="BD1055" s="289" t="s">
        <v>3878</v>
      </c>
      <c r="BE1055" s="71" t="s">
        <v>65</v>
      </c>
      <c r="BF1055" s="71" t="s">
        <v>65</v>
      </c>
    </row>
    <row r="1056" spans="2:58" x14ac:dyDescent="0.25">
      <c r="B1056" s="71">
        <v>2025</v>
      </c>
      <c r="C1056" s="71">
        <v>891780111</v>
      </c>
      <c r="D1056" s="71" t="s">
        <v>63</v>
      </c>
      <c r="E1056" s="102" t="s">
        <v>3877</v>
      </c>
      <c r="F1056" s="72" t="s">
        <v>3876</v>
      </c>
      <c r="G1056" s="72">
        <v>0</v>
      </c>
      <c r="H1056" s="72" t="s">
        <v>71</v>
      </c>
      <c r="I1056" s="72" t="s">
        <v>2884</v>
      </c>
      <c r="J1056" s="104" t="s">
        <v>81</v>
      </c>
      <c r="K1056" s="75" t="s">
        <v>3647</v>
      </c>
      <c r="L1056" s="76">
        <v>7858440</v>
      </c>
      <c r="M1056" s="72" t="s">
        <v>66</v>
      </c>
      <c r="N1056" s="75" t="s">
        <v>3875</v>
      </c>
      <c r="O1056" s="75">
        <v>1051669000</v>
      </c>
      <c r="P1056" s="75">
        <v>1707</v>
      </c>
      <c r="Q1056" s="78">
        <v>45870</v>
      </c>
      <c r="R1056" s="75">
        <v>7490134800</v>
      </c>
      <c r="S1056" s="78">
        <v>45908</v>
      </c>
      <c r="T1056" s="76">
        <v>7858440</v>
      </c>
      <c r="U1056" s="76">
        <v>31529</v>
      </c>
      <c r="V1056" s="72" t="s">
        <v>65</v>
      </c>
      <c r="W1056" s="76">
        <v>1082939683</v>
      </c>
      <c r="X1056" s="104" t="s">
        <v>2881</v>
      </c>
      <c r="Y1056" s="78">
        <v>45908</v>
      </c>
      <c r="Z1056" s="78">
        <v>45908</v>
      </c>
      <c r="AA1056" s="78" t="s">
        <v>73</v>
      </c>
      <c r="AB1056" s="78">
        <v>45991</v>
      </c>
      <c r="AC1056" s="102">
        <f t="shared" si="96"/>
        <v>83</v>
      </c>
      <c r="AD1056" s="72">
        <v>0</v>
      </c>
      <c r="AE1056" s="76">
        <v>0</v>
      </c>
      <c r="AF1056" s="72">
        <v>0</v>
      </c>
      <c r="AG1056" s="79" t="s">
        <v>73</v>
      </c>
      <c r="AH1056" s="102">
        <f t="shared" si="97"/>
        <v>0</v>
      </c>
      <c r="AI1056" s="72">
        <v>0</v>
      </c>
      <c r="AJ1056" s="76">
        <v>0</v>
      </c>
      <c r="AK1056" s="72" t="s">
        <v>73</v>
      </c>
      <c r="AL1056" s="80" t="s">
        <v>73</v>
      </c>
      <c r="AM1056" s="72">
        <v>0</v>
      </c>
      <c r="AN1056" s="80" t="s">
        <v>73</v>
      </c>
      <c r="AO1056" s="80" t="s">
        <v>73</v>
      </c>
      <c r="AP1056" s="80" t="s">
        <v>73</v>
      </c>
      <c r="AQ1056" s="102">
        <f t="shared" si="98"/>
        <v>0</v>
      </c>
      <c r="AR1056" s="102">
        <f t="shared" si="99"/>
        <v>7858440</v>
      </c>
      <c r="AS1056" s="72" t="s">
        <v>319</v>
      </c>
      <c r="AT1056" s="76">
        <v>0</v>
      </c>
      <c r="AU1056" s="72" t="s">
        <v>319</v>
      </c>
      <c r="AV1056" s="76">
        <v>0</v>
      </c>
      <c r="AW1056" s="81" t="s">
        <v>73</v>
      </c>
      <c r="AX1056" s="82">
        <v>0</v>
      </c>
      <c r="AY1056" s="143">
        <f t="shared" si="100"/>
        <v>7858440</v>
      </c>
      <c r="AZ1056" s="84">
        <f t="shared" si="101"/>
        <v>0</v>
      </c>
      <c r="BA1056" s="85">
        <v>0</v>
      </c>
      <c r="BB1056" s="81" t="s">
        <v>73</v>
      </c>
      <c r="BC1056" s="72" t="s">
        <v>123</v>
      </c>
      <c r="BD1056" s="289" t="s">
        <v>3874</v>
      </c>
      <c r="BE1056" s="71" t="s">
        <v>65</v>
      </c>
      <c r="BF1056" s="71" t="s">
        <v>65</v>
      </c>
    </row>
    <row r="1057" spans="2:58" x14ac:dyDescent="0.25">
      <c r="B1057" s="71">
        <v>2025</v>
      </c>
      <c r="C1057" s="71">
        <v>891780111</v>
      </c>
      <c r="D1057" s="71" t="s">
        <v>63</v>
      </c>
      <c r="E1057" s="102" t="s">
        <v>3873</v>
      </c>
      <c r="F1057" s="72" t="s">
        <v>3872</v>
      </c>
      <c r="G1057" s="72">
        <v>0</v>
      </c>
      <c r="H1057" s="72" t="s">
        <v>71</v>
      </c>
      <c r="I1057" s="72" t="s">
        <v>2884</v>
      </c>
      <c r="J1057" s="104" t="s">
        <v>81</v>
      </c>
      <c r="K1057" s="75" t="s">
        <v>3647</v>
      </c>
      <c r="L1057" s="76">
        <v>7858440</v>
      </c>
      <c r="M1057" s="72" t="s">
        <v>66</v>
      </c>
      <c r="N1057" s="75" t="s">
        <v>3871</v>
      </c>
      <c r="O1057" s="75">
        <v>77021670</v>
      </c>
      <c r="P1057" s="75">
        <v>1707</v>
      </c>
      <c r="Q1057" s="78">
        <v>45870</v>
      </c>
      <c r="R1057" s="75">
        <v>7490134800</v>
      </c>
      <c r="S1057" s="78">
        <v>45908</v>
      </c>
      <c r="T1057" s="76">
        <v>7858440</v>
      </c>
      <c r="U1057" s="76">
        <v>31527</v>
      </c>
      <c r="V1057" s="72" t="s">
        <v>65</v>
      </c>
      <c r="W1057" s="76">
        <v>1082939683</v>
      </c>
      <c r="X1057" s="104" t="s">
        <v>2881</v>
      </c>
      <c r="Y1057" s="78">
        <v>45908</v>
      </c>
      <c r="Z1057" s="78">
        <v>45908</v>
      </c>
      <c r="AA1057" s="78" t="s">
        <v>73</v>
      </c>
      <c r="AB1057" s="78">
        <v>45991</v>
      </c>
      <c r="AC1057" s="102">
        <f t="shared" si="96"/>
        <v>83</v>
      </c>
      <c r="AD1057" s="72">
        <v>0</v>
      </c>
      <c r="AE1057" s="76">
        <v>0</v>
      </c>
      <c r="AF1057" s="72">
        <v>0</v>
      </c>
      <c r="AG1057" s="79" t="s">
        <v>73</v>
      </c>
      <c r="AH1057" s="102">
        <f t="shared" si="97"/>
        <v>0</v>
      </c>
      <c r="AI1057" s="72">
        <v>0</v>
      </c>
      <c r="AJ1057" s="76">
        <v>0</v>
      </c>
      <c r="AK1057" s="72" t="s">
        <v>73</v>
      </c>
      <c r="AL1057" s="80" t="s">
        <v>73</v>
      </c>
      <c r="AM1057" s="72">
        <v>0</v>
      </c>
      <c r="AN1057" s="80" t="s">
        <v>73</v>
      </c>
      <c r="AO1057" s="80" t="s">
        <v>73</v>
      </c>
      <c r="AP1057" s="80" t="s">
        <v>73</v>
      </c>
      <c r="AQ1057" s="102">
        <f t="shared" si="98"/>
        <v>0</v>
      </c>
      <c r="AR1057" s="102">
        <f t="shared" si="99"/>
        <v>7858440</v>
      </c>
      <c r="AS1057" s="72" t="s">
        <v>319</v>
      </c>
      <c r="AT1057" s="76">
        <v>0</v>
      </c>
      <c r="AU1057" s="72" t="s">
        <v>319</v>
      </c>
      <c r="AV1057" s="76">
        <v>0</v>
      </c>
      <c r="AW1057" s="81" t="s">
        <v>73</v>
      </c>
      <c r="AX1057" s="82">
        <v>0</v>
      </c>
      <c r="AY1057" s="143">
        <f t="shared" si="100"/>
        <v>7858440</v>
      </c>
      <c r="AZ1057" s="84">
        <f t="shared" si="101"/>
        <v>0</v>
      </c>
      <c r="BA1057" s="85">
        <v>0</v>
      </c>
      <c r="BB1057" s="81" t="s">
        <v>73</v>
      </c>
      <c r="BC1057" s="72" t="s">
        <v>123</v>
      </c>
      <c r="BD1057" s="289" t="s">
        <v>3870</v>
      </c>
      <c r="BE1057" s="71" t="s">
        <v>65</v>
      </c>
      <c r="BF1057" s="71" t="s">
        <v>65</v>
      </c>
    </row>
    <row r="1058" spans="2:58" x14ac:dyDescent="0.25">
      <c r="B1058" s="71">
        <v>2025</v>
      </c>
      <c r="C1058" s="71">
        <v>891780111</v>
      </c>
      <c r="D1058" s="71" t="s">
        <v>63</v>
      </c>
      <c r="E1058" s="102" t="s">
        <v>3869</v>
      </c>
      <c r="F1058" s="72" t="s">
        <v>3868</v>
      </c>
      <c r="G1058" s="72">
        <v>0</v>
      </c>
      <c r="H1058" s="72" t="s">
        <v>71</v>
      </c>
      <c r="I1058" s="72" t="s">
        <v>2884</v>
      </c>
      <c r="J1058" s="104" t="s">
        <v>81</v>
      </c>
      <c r="K1058" s="75" t="s">
        <v>3647</v>
      </c>
      <c r="L1058" s="76">
        <v>7763760</v>
      </c>
      <c r="M1058" s="72" t="s">
        <v>66</v>
      </c>
      <c r="N1058" s="75" t="s">
        <v>3867</v>
      </c>
      <c r="O1058" s="75">
        <v>4021975</v>
      </c>
      <c r="P1058" s="75">
        <v>1707</v>
      </c>
      <c r="Q1058" s="78">
        <v>45870</v>
      </c>
      <c r="R1058" s="75">
        <v>7490134800</v>
      </c>
      <c r="S1058" s="78">
        <v>45909</v>
      </c>
      <c r="T1058" s="76">
        <v>7763760</v>
      </c>
      <c r="U1058" s="76">
        <v>31582</v>
      </c>
      <c r="V1058" s="72" t="s">
        <v>65</v>
      </c>
      <c r="W1058" s="76">
        <v>1082939683</v>
      </c>
      <c r="X1058" s="104" t="s">
        <v>2881</v>
      </c>
      <c r="Y1058" s="78">
        <v>45909</v>
      </c>
      <c r="Z1058" s="78">
        <v>45909</v>
      </c>
      <c r="AA1058" s="78" t="s">
        <v>73</v>
      </c>
      <c r="AB1058" s="78">
        <v>45991</v>
      </c>
      <c r="AC1058" s="102">
        <f t="shared" si="96"/>
        <v>82</v>
      </c>
      <c r="AD1058" s="72">
        <v>0</v>
      </c>
      <c r="AE1058" s="76">
        <v>0</v>
      </c>
      <c r="AF1058" s="72">
        <v>0</v>
      </c>
      <c r="AG1058" s="79" t="s">
        <v>73</v>
      </c>
      <c r="AH1058" s="102">
        <f t="shared" si="97"/>
        <v>0</v>
      </c>
      <c r="AI1058" s="72">
        <v>0</v>
      </c>
      <c r="AJ1058" s="76">
        <v>0</v>
      </c>
      <c r="AK1058" s="72" t="s">
        <v>73</v>
      </c>
      <c r="AL1058" s="80" t="s">
        <v>73</v>
      </c>
      <c r="AM1058" s="72">
        <v>0</v>
      </c>
      <c r="AN1058" s="80" t="s">
        <v>73</v>
      </c>
      <c r="AO1058" s="80" t="s">
        <v>73</v>
      </c>
      <c r="AP1058" s="80" t="s">
        <v>73</v>
      </c>
      <c r="AQ1058" s="102">
        <f t="shared" si="98"/>
        <v>0</v>
      </c>
      <c r="AR1058" s="102">
        <f t="shared" si="99"/>
        <v>7763760</v>
      </c>
      <c r="AS1058" s="72" t="s">
        <v>319</v>
      </c>
      <c r="AT1058" s="76">
        <v>0</v>
      </c>
      <c r="AU1058" s="72" t="s">
        <v>319</v>
      </c>
      <c r="AV1058" s="76">
        <v>0</v>
      </c>
      <c r="AW1058" s="81" t="s">
        <v>73</v>
      </c>
      <c r="AX1058" s="82">
        <v>0</v>
      </c>
      <c r="AY1058" s="143">
        <f t="shared" si="100"/>
        <v>7763760</v>
      </c>
      <c r="AZ1058" s="84">
        <f t="shared" si="101"/>
        <v>0</v>
      </c>
      <c r="BA1058" s="85">
        <v>0</v>
      </c>
      <c r="BB1058" s="81" t="s">
        <v>73</v>
      </c>
      <c r="BC1058" s="72" t="s">
        <v>123</v>
      </c>
      <c r="BD1058" s="289" t="s">
        <v>3866</v>
      </c>
      <c r="BE1058" s="71" t="s">
        <v>65</v>
      </c>
      <c r="BF1058" s="71" t="s">
        <v>65</v>
      </c>
    </row>
    <row r="1059" spans="2:58" x14ac:dyDescent="0.25">
      <c r="B1059" s="71">
        <v>2025</v>
      </c>
      <c r="C1059" s="71">
        <v>891780111</v>
      </c>
      <c r="D1059" s="71" t="s">
        <v>63</v>
      </c>
      <c r="E1059" s="102" t="s">
        <v>3865</v>
      </c>
      <c r="F1059" s="72" t="s">
        <v>3864</v>
      </c>
      <c r="G1059" s="72">
        <v>0</v>
      </c>
      <c r="H1059" s="72" t="s">
        <v>71</v>
      </c>
      <c r="I1059" s="72" t="s">
        <v>64</v>
      </c>
      <c r="J1059" s="104" t="s">
        <v>81</v>
      </c>
      <c r="K1059" s="75" t="s">
        <v>3863</v>
      </c>
      <c r="L1059" s="76">
        <v>12400000</v>
      </c>
      <c r="M1059" s="72" t="s">
        <v>66</v>
      </c>
      <c r="N1059" s="75" t="s">
        <v>3862</v>
      </c>
      <c r="O1059" s="75">
        <v>1004354575</v>
      </c>
      <c r="P1059" s="75">
        <v>1930</v>
      </c>
      <c r="Q1059" s="78">
        <v>45896</v>
      </c>
      <c r="R1059" s="75">
        <v>47700000</v>
      </c>
      <c r="S1059" s="78">
        <v>45910</v>
      </c>
      <c r="T1059" s="76">
        <v>12400000</v>
      </c>
      <c r="U1059" s="76">
        <v>31624</v>
      </c>
      <c r="V1059" s="72" t="s">
        <v>65</v>
      </c>
      <c r="W1059" s="76">
        <v>1192791759</v>
      </c>
      <c r="X1059" s="104" t="s">
        <v>3787</v>
      </c>
      <c r="Y1059" s="78">
        <v>45910</v>
      </c>
      <c r="Z1059" s="78">
        <v>45910</v>
      </c>
      <c r="AA1059" s="78" t="s">
        <v>73</v>
      </c>
      <c r="AB1059" s="78">
        <v>46006</v>
      </c>
      <c r="AC1059" s="102">
        <f t="shared" si="96"/>
        <v>96</v>
      </c>
      <c r="AD1059" s="72">
        <v>0</v>
      </c>
      <c r="AE1059" s="76">
        <v>0</v>
      </c>
      <c r="AF1059" s="72">
        <v>0</v>
      </c>
      <c r="AG1059" s="79" t="s">
        <v>73</v>
      </c>
      <c r="AH1059" s="102">
        <f t="shared" si="97"/>
        <v>0</v>
      </c>
      <c r="AI1059" s="72">
        <v>0</v>
      </c>
      <c r="AJ1059" s="76">
        <v>0</v>
      </c>
      <c r="AK1059" s="72" t="s">
        <v>73</v>
      </c>
      <c r="AL1059" s="80" t="s">
        <v>73</v>
      </c>
      <c r="AM1059" s="72">
        <v>0</v>
      </c>
      <c r="AN1059" s="80" t="s">
        <v>73</v>
      </c>
      <c r="AO1059" s="80" t="s">
        <v>73</v>
      </c>
      <c r="AP1059" s="80" t="s">
        <v>73</v>
      </c>
      <c r="AQ1059" s="102">
        <f t="shared" si="98"/>
        <v>0</v>
      </c>
      <c r="AR1059" s="102">
        <f t="shared" si="99"/>
        <v>12400000</v>
      </c>
      <c r="AS1059" s="72" t="s">
        <v>65</v>
      </c>
      <c r="AT1059" s="76">
        <v>12400000</v>
      </c>
      <c r="AU1059" s="72" t="s">
        <v>319</v>
      </c>
      <c r="AV1059" s="76">
        <v>0</v>
      </c>
      <c r="AW1059" s="81" t="s">
        <v>73</v>
      </c>
      <c r="AX1059" s="82">
        <v>0</v>
      </c>
      <c r="AY1059" s="143">
        <f t="shared" si="100"/>
        <v>12400000</v>
      </c>
      <c r="AZ1059" s="84">
        <f t="shared" si="101"/>
        <v>0</v>
      </c>
      <c r="BA1059" s="85">
        <v>0</v>
      </c>
      <c r="BB1059" s="81" t="s">
        <v>73</v>
      </c>
      <c r="BC1059" s="72" t="s">
        <v>123</v>
      </c>
      <c r="BD1059" s="289" t="s">
        <v>3861</v>
      </c>
      <c r="BE1059" s="71" t="s">
        <v>65</v>
      </c>
      <c r="BF1059" s="71" t="s">
        <v>65</v>
      </c>
    </row>
    <row r="1060" spans="2:58" x14ac:dyDescent="0.25">
      <c r="B1060" s="71">
        <v>2025</v>
      </c>
      <c r="C1060" s="71">
        <v>891780111</v>
      </c>
      <c r="D1060" s="71" t="s">
        <v>63</v>
      </c>
      <c r="E1060" s="102" t="s">
        <v>3860</v>
      </c>
      <c r="F1060" s="72" t="s">
        <v>3859</v>
      </c>
      <c r="G1060" s="72">
        <v>0</v>
      </c>
      <c r="H1060" s="72" t="s">
        <v>71</v>
      </c>
      <c r="I1060" s="72" t="s">
        <v>2884</v>
      </c>
      <c r="J1060" s="104" t="s">
        <v>81</v>
      </c>
      <c r="K1060" s="75" t="s">
        <v>3858</v>
      </c>
      <c r="L1060" s="76">
        <v>18000000</v>
      </c>
      <c r="M1060" s="72" t="s">
        <v>66</v>
      </c>
      <c r="N1060" s="75" t="s">
        <v>3857</v>
      </c>
      <c r="O1060" s="75">
        <v>1081819445</v>
      </c>
      <c r="P1060" s="75">
        <v>1942</v>
      </c>
      <c r="Q1060" s="78">
        <v>45897</v>
      </c>
      <c r="R1060" s="75">
        <v>82961200</v>
      </c>
      <c r="S1060" s="78">
        <v>45910</v>
      </c>
      <c r="T1060" s="76">
        <v>18000000</v>
      </c>
      <c r="U1060" s="76">
        <v>31625</v>
      </c>
      <c r="V1060" s="72" t="s">
        <v>65</v>
      </c>
      <c r="W1060" s="76">
        <v>1082939683</v>
      </c>
      <c r="X1060" s="104" t="s">
        <v>2881</v>
      </c>
      <c r="Y1060" s="78">
        <v>45910</v>
      </c>
      <c r="Z1060" s="78">
        <v>45910</v>
      </c>
      <c r="AA1060" s="78" t="s">
        <v>73</v>
      </c>
      <c r="AB1060" s="78">
        <v>46021</v>
      </c>
      <c r="AC1060" s="102">
        <f t="shared" si="96"/>
        <v>111</v>
      </c>
      <c r="AD1060" s="72">
        <v>0</v>
      </c>
      <c r="AE1060" s="76">
        <v>0</v>
      </c>
      <c r="AF1060" s="72">
        <v>0</v>
      </c>
      <c r="AG1060" s="79" t="s">
        <v>73</v>
      </c>
      <c r="AH1060" s="102">
        <f t="shared" si="97"/>
        <v>0</v>
      </c>
      <c r="AI1060" s="72">
        <v>0</v>
      </c>
      <c r="AJ1060" s="76">
        <v>0</v>
      </c>
      <c r="AK1060" s="72" t="s">
        <v>73</v>
      </c>
      <c r="AL1060" s="80" t="s">
        <v>73</v>
      </c>
      <c r="AM1060" s="72">
        <v>0</v>
      </c>
      <c r="AN1060" s="80" t="s">
        <v>73</v>
      </c>
      <c r="AO1060" s="80" t="s">
        <v>73</v>
      </c>
      <c r="AP1060" s="80" t="s">
        <v>73</v>
      </c>
      <c r="AQ1060" s="102">
        <f t="shared" si="98"/>
        <v>0</v>
      </c>
      <c r="AR1060" s="102">
        <f t="shared" si="99"/>
        <v>18000000</v>
      </c>
      <c r="AS1060" s="72" t="s">
        <v>319</v>
      </c>
      <c r="AT1060" s="76">
        <v>0</v>
      </c>
      <c r="AU1060" s="72" t="s">
        <v>319</v>
      </c>
      <c r="AV1060" s="76">
        <v>0</v>
      </c>
      <c r="AW1060" s="81" t="s">
        <v>73</v>
      </c>
      <c r="AX1060" s="82">
        <v>0</v>
      </c>
      <c r="AY1060" s="143">
        <f t="shared" si="100"/>
        <v>18000000</v>
      </c>
      <c r="AZ1060" s="84">
        <f t="shared" si="101"/>
        <v>0</v>
      </c>
      <c r="BA1060" s="85">
        <v>0</v>
      </c>
      <c r="BB1060" s="81" t="s">
        <v>73</v>
      </c>
      <c r="BC1060" s="72" t="s">
        <v>123</v>
      </c>
      <c r="BD1060" s="289" t="s">
        <v>3856</v>
      </c>
      <c r="BE1060" s="71" t="s">
        <v>65</v>
      </c>
      <c r="BF1060" s="71" t="s">
        <v>65</v>
      </c>
    </row>
    <row r="1061" spans="2:58" x14ac:dyDescent="0.25">
      <c r="B1061" s="71">
        <v>2025</v>
      </c>
      <c r="C1061" s="71">
        <v>891780111</v>
      </c>
      <c r="D1061" s="71" t="s">
        <v>63</v>
      </c>
      <c r="E1061" s="102" t="s">
        <v>3855</v>
      </c>
      <c r="F1061" s="72" t="s">
        <v>3854</v>
      </c>
      <c r="G1061" s="72">
        <v>0</v>
      </c>
      <c r="H1061" s="72" t="s">
        <v>71</v>
      </c>
      <c r="I1061" s="72" t="s">
        <v>64</v>
      </c>
      <c r="J1061" s="104" t="s">
        <v>81</v>
      </c>
      <c r="K1061" s="75" t="s">
        <v>3853</v>
      </c>
      <c r="L1061" s="76">
        <v>12000000</v>
      </c>
      <c r="M1061" s="72" t="s">
        <v>66</v>
      </c>
      <c r="N1061" s="75" t="s">
        <v>3852</v>
      </c>
      <c r="O1061" s="75">
        <v>1193110090</v>
      </c>
      <c r="P1061" s="75">
        <v>1930</v>
      </c>
      <c r="Q1061" s="78">
        <v>45896</v>
      </c>
      <c r="R1061" s="75">
        <v>47700000</v>
      </c>
      <c r="S1061" s="78">
        <v>45910</v>
      </c>
      <c r="T1061" s="76">
        <v>12000000</v>
      </c>
      <c r="U1061" s="76">
        <v>31623</v>
      </c>
      <c r="V1061" s="72" t="s">
        <v>65</v>
      </c>
      <c r="W1061" s="76">
        <v>40039797</v>
      </c>
      <c r="X1061" s="104" t="s">
        <v>3851</v>
      </c>
      <c r="Y1061" s="78">
        <v>45910</v>
      </c>
      <c r="Z1061" s="78">
        <v>45910</v>
      </c>
      <c r="AA1061" s="78" t="s">
        <v>73</v>
      </c>
      <c r="AB1061" s="78">
        <v>46022</v>
      </c>
      <c r="AC1061" s="102">
        <f t="shared" si="96"/>
        <v>112</v>
      </c>
      <c r="AD1061" s="72">
        <v>0</v>
      </c>
      <c r="AE1061" s="76">
        <v>0</v>
      </c>
      <c r="AF1061" s="72">
        <v>0</v>
      </c>
      <c r="AG1061" s="79" t="s">
        <v>73</v>
      </c>
      <c r="AH1061" s="102">
        <f t="shared" si="97"/>
        <v>0</v>
      </c>
      <c r="AI1061" s="72">
        <v>0</v>
      </c>
      <c r="AJ1061" s="76">
        <v>0</v>
      </c>
      <c r="AK1061" s="72" t="s">
        <v>73</v>
      </c>
      <c r="AL1061" s="80" t="s">
        <v>73</v>
      </c>
      <c r="AM1061" s="72">
        <v>0</v>
      </c>
      <c r="AN1061" s="80" t="s">
        <v>73</v>
      </c>
      <c r="AO1061" s="80" t="s">
        <v>73</v>
      </c>
      <c r="AP1061" s="80" t="s">
        <v>73</v>
      </c>
      <c r="AQ1061" s="102">
        <f t="shared" si="98"/>
        <v>0</v>
      </c>
      <c r="AR1061" s="102">
        <f t="shared" si="99"/>
        <v>12000000</v>
      </c>
      <c r="AS1061" s="72" t="s">
        <v>319</v>
      </c>
      <c r="AT1061" s="76">
        <v>0</v>
      </c>
      <c r="AU1061" s="72" t="s">
        <v>319</v>
      </c>
      <c r="AV1061" s="76">
        <v>0</v>
      </c>
      <c r="AW1061" s="81" t="s">
        <v>73</v>
      </c>
      <c r="AX1061" s="82">
        <v>0</v>
      </c>
      <c r="AY1061" s="143">
        <f t="shared" si="100"/>
        <v>12000000</v>
      </c>
      <c r="AZ1061" s="84">
        <f t="shared" si="101"/>
        <v>0</v>
      </c>
      <c r="BA1061" s="85">
        <v>0</v>
      </c>
      <c r="BB1061" s="81" t="s">
        <v>73</v>
      </c>
      <c r="BC1061" s="72" t="s">
        <v>123</v>
      </c>
      <c r="BD1061" s="289" t="s">
        <v>3850</v>
      </c>
      <c r="BE1061" s="71" t="s">
        <v>65</v>
      </c>
      <c r="BF1061" s="71" t="s">
        <v>65</v>
      </c>
    </row>
    <row r="1062" spans="2:58" x14ac:dyDescent="0.25">
      <c r="B1062" s="71">
        <v>2025</v>
      </c>
      <c r="C1062" s="71">
        <v>891780111</v>
      </c>
      <c r="D1062" s="71" t="s">
        <v>63</v>
      </c>
      <c r="E1062" s="102" t="s">
        <v>3849</v>
      </c>
      <c r="F1062" s="72" t="s">
        <v>3848</v>
      </c>
      <c r="G1062" s="72">
        <v>0</v>
      </c>
      <c r="H1062" s="72" t="s">
        <v>71</v>
      </c>
      <c r="I1062" s="72" t="s">
        <v>2884</v>
      </c>
      <c r="J1062" s="104" t="s">
        <v>81</v>
      </c>
      <c r="K1062" s="75" t="s">
        <v>3847</v>
      </c>
      <c r="L1062" s="76">
        <v>7669080</v>
      </c>
      <c r="M1062" s="72" t="s">
        <v>66</v>
      </c>
      <c r="N1062" s="75" t="s">
        <v>3846</v>
      </c>
      <c r="O1062" s="75">
        <v>1005473269</v>
      </c>
      <c r="P1062" s="75">
        <v>1707</v>
      </c>
      <c r="Q1062" s="78">
        <v>45870</v>
      </c>
      <c r="R1062" s="75">
        <v>7490134800</v>
      </c>
      <c r="S1062" s="78">
        <v>45910</v>
      </c>
      <c r="T1062" s="76">
        <v>7669080</v>
      </c>
      <c r="U1062" s="76">
        <v>31622</v>
      </c>
      <c r="V1062" s="72" t="s">
        <v>65</v>
      </c>
      <c r="W1062" s="76">
        <v>1082939683</v>
      </c>
      <c r="X1062" s="104" t="s">
        <v>2881</v>
      </c>
      <c r="Y1062" s="78">
        <v>45910</v>
      </c>
      <c r="Z1062" s="78">
        <v>45910</v>
      </c>
      <c r="AA1062" s="78" t="s">
        <v>73</v>
      </c>
      <c r="AB1062" s="78">
        <v>45991</v>
      </c>
      <c r="AC1062" s="102">
        <f t="shared" si="96"/>
        <v>81</v>
      </c>
      <c r="AD1062" s="72">
        <v>0</v>
      </c>
      <c r="AE1062" s="76">
        <v>0</v>
      </c>
      <c r="AF1062" s="72">
        <v>0</v>
      </c>
      <c r="AG1062" s="79" t="s">
        <v>73</v>
      </c>
      <c r="AH1062" s="102">
        <f t="shared" si="97"/>
        <v>0</v>
      </c>
      <c r="AI1062" s="72">
        <v>0</v>
      </c>
      <c r="AJ1062" s="76">
        <v>0</v>
      </c>
      <c r="AK1062" s="72" t="s">
        <v>73</v>
      </c>
      <c r="AL1062" s="80" t="s">
        <v>73</v>
      </c>
      <c r="AM1062" s="72">
        <v>0</v>
      </c>
      <c r="AN1062" s="80" t="s">
        <v>73</v>
      </c>
      <c r="AO1062" s="80" t="s">
        <v>73</v>
      </c>
      <c r="AP1062" s="80" t="s">
        <v>73</v>
      </c>
      <c r="AQ1062" s="102">
        <f t="shared" si="98"/>
        <v>0</v>
      </c>
      <c r="AR1062" s="102">
        <f t="shared" si="99"/>
        <v>7669080</v>
      </c>
      <c r="AS1062" s="72" t="s">
        <v>319</v>
      </c>
      <c r="AT1062" s="76">
        <v>0</v>
      </c>
      <c r="AU1062" s="72" t="s">
        <v>319</v>
      </c>
      <c r="AV1062" s="76">
        <v>0</v>
      </c>
      <c r="AW1062" s="81" t="s">
        <v>73</v>
      </c>
      <c r="AX1062" s="82">
        <v>0</v>
      </c>
      <c r="AY1062" s="143">
        <f t="shared" si="100"/>
        <v>7669080</v>
      </c>
      <c r="AZ1062" s="84">
        <f t="shared" si="101"/>
        <v>0</v>
      </c>
      <c r="BA1062" s="85">
        <v>0</v>
      </c>
      <c r="BB1062" s="81" t="s">
        <v>73</v>
      </c>
      <c r="BC1062" s="72" t="s">
        <v>123</v>
      </c>
      <c r="BD1062" s="289" t="s">
        <v>3845</v>
      </c>
      <c r="BE1062" s="71" t="s">
        <v>65</v>
      </c>
      <c r="BF1062" s="71" t="s">
        <v>65</v>
      </c>
    </row>
    <row r="1063" spans="2:58" x14ac:dyDescent="0.25">
      <c r="B1063" s="71">
        <v>2025</v>
      </c>
      <c r="C1063" s="71">
        <v>891780111</v>
      </c>
      <c r="D1063" s="71" t="s">
        <v>63</v>
      </c>
      <c r="E1063" s="102" t="s">
        <v>3844</v>
      </c>
      <c r="F1063" s="72" t="s">
        <v>3843</v>
      </c>
      <c r="G1063" s="72">
        <v>0</v>
      </c>
      <c r="H1063" s="72" t="s">
        <v>71</v>
      </c>
      <c r="I1063" s="72" t="s">
        <v>2884</v>
      </c>
      <c r="J1063" s="104" t="s">
        <v>81</v>
      </c>
      <c r="K1063" s="75" t="s">
        <v>3842</v>
      </c>
      <c r="L1063" s="75">
        <v>7669080</v>
      </c>
      <c r="M1063" s="72" t="s">
        <v>66</v>
      </c>
      <c r="N1063" s="75" t="s">
        <v>3841</v>
      </c>
      <c r="O1063" s="75">
        <v>1046342037</v>
      </c>
      <c r="P1063" s="75">
        <v>1707</v>
      </c>
      <c r="Q1063" s="78">
        <v>45870</v>
      </c>
      <c r="R1063" s="75">
        <v>7490134800</v>
      </c>
      <c r="S1063" s="78">
        <v>45910</v>
      </c>
      <c r="T1063" s="76">
        <v>7669080</v>
      </c>
      <c r="U1063" s="76">
        <v>31621</v>
      </c>
      <c r="V1063" s="72" t="s">
        <v>65</v>
      </c>
      <c r="W1063" s="76">
        <v>1082939683</v>
      </c>
      <c r="X1063" s="104" t="s">
        <v>2881</v>
      </c>
      <c r="Y1063" s="78">
        <v>45910</v>
      </c>
      <c r="Z1063" s="78">
        <v>45910</v>
      </c>
      <c r="AA1063" s="78" t="s">
        <v>73</v>
      </c>
      <c r="AB1063" s="78">
        <v>45991</v>
      </c>
      <c r="AC1063" s="102">
        <f t="shared" si="96"/>
        <v>81</v>
      </c>
      <c r="AD1063" s="72">
        <v>0</v>
      </c>
      <c r="AE1063" s="76">
        <v>0</v>
      </c>
      <c r="AF1063" s="72">
        <v>0</v>
      </c>
      <c r="AG1063" s="79" t="s">
        <v>73</v>
      </c>
      <c r="AH1063" s="102">
        <f t="shared" si="97"/>
        <v>0</v>
      </c>
      <c r="AI1063" s="72">
        <v>0</v>
      </c>
      <c r="AJ1063" s="76">
        <v>0</v>
      </c>
      <c r="AK1063" s="72" t="s">
        <v>73</v>
      </c>
      <c r="AL1063" s="80" t="s">
        <v>73</v>
      </c>
      <c r="AM1063" s="72">
        <v>0</v>
      </c>
      <c r="AN1063" s="80" t="s">
        <v>73</v>
      </c>
      <c r="AO1063" s="80" t="s">
        <v>73</v>
      </c>
      <c r="AP1063" s="80" t="s">
        <v>73</v>
      </c>
      <c r="AQ1063" s="102">
        <f t="shared" si="98"/>
        <v>0</v>
      </c>
      <c r="AR1063" s="102">
        <f t="shared" si="99"/>
        <v>7669080</v>
      </c>
      <c r="AS1063" s="72" t="s">
        <v>319</v>
      </c>
      <c r="AT1063" s="76">
        <v>0</v>
      </c>
      <c r="AU1063" s="72" t="s">
        <v>319</v>
      </c>
      <c r="AV1063" s="76">
        <v>0</v>
      </c>
      <c r="AW1063" s="81" t="s">
        <v>73</v>
      </c>
      <c r="AX1063" s="82">
        <v>0</v>
      </c>
      <c r="AY1063" s="143">
        <f t="shared" si="100"/>
        <v>7669080</v>
      </c>
      <c r="AZ1063" s="84">
        <f t="shared" si="101"/>
        <v>0</v>
      </c>
      <c r="BA1063" s="85">
        <v>0</v>
      </c>
      <c r="BB1063" s="81" t="s">
        <v>73</v>
      </c>
      <c r="BC1063" s="72" t="s">
        <v>123</v>
      </c>
      <c r="BD1063" s="289" t="s">
        <v>3840</v>
      </c>
      <c r="BE1063" s="71" t="s">
        <v>65</v>
      </c>
      <c r="BF1063" s="71" t="s">
        <v>65</v>
      </c>
    </row>
    <row r="1064" spans="2:58" x14ac:dyDescent="0.25">
      <c r="B1064" s="71">
        <v>2025</v>
      </c>
      <c r="C1064" s="71">
        <v>891780111</v>
      </c>
      <c r="D1064" s="71" t="s">
        <v>63</v>
      </c>
      <c r="E1064" s="102" t="s">
        <v>3839</v>
      </c>
      <c r="F1064" s="72" t="s">
        <v>3838</v>
      </c>
      <c r="G1064" s="72">
        <v>0</v>
      </c>
      <c r="H1064" s="72" t="s">
        <v>71</v>
      </c>
      <c r="I1064" s="72" t="s">
        <v>2884</v>
      </c>
      <c r="J1064" s="104" t="s">
        <v>81</v>
      </c>
      <c r="K1064" s="75" t="s">
        <v>3837</v>
      </c>
      <c r="L1064" s="76">
        <v>14000000</v>
      </c>
      <c r="M1064" s="72" t="s">
        <v>66</v>
      </c>
      <c r="N1064" s="75" t="s">
        <v>3836</v>
      </c>
      <c r="O1064" s="75">
        <v>1083047070</v>
      </c>
      <c r="P1064" s="75">
        <v>1942</v>
      </c>
      <c r="Q1064" s="78">
        <v>45897</v>
      </c>
      <c r="R1064" s="75">
        <v>82961200</v>
      </c>
      <c r="S1064" s="78">
        <v>45911</v>
      </c>
      <c r="T1064" s="76">
        <v>14000000</v>
      </c>
      <c r="U1064" s="76">
        <v>31708</v>
      </c>
      <c r="V1064" s="72" t="s">
        <v>65</v>
      </c>
      <c r="W1064" s="76">
        <v>1082939683</v>
      </c>
      <c r="X1064" s="104" t="s">
        <v>2881</v>
      </c>
      <c r="Y1064" s="78">
        <v>45911</v>
      </c>
      <c r="Z1064" s="78">
        <v>45911</v>
      </c>
      <c r="AA1064" s="78" t="s">
        <v>73</v>
      </c>
      <c r="AB1064" s="78">
        <v>46021</v>
      </c>
      <c r="AC1064" s="102">
        <f t="shared" si="96"/>
        <v>110</v>
      </c>
      <c r="AD1064" s="72">
        <v>0</v>
      </c>
      <c r="AE1064" s="76">
        <v>0</v>
      </c>
      <c r="AF1064" s="72">
        <v>0</v>
      </c>
      <c r="AG1064" s="79" t="s">
        <v>73</v>
      </c>
      <c r="AH1064" s="102">
        <f t="shared" si="97"/>
        <v>0</v>
      </c>
      <c r="AI1064" s="72">
        <v>0</v>
      </c>
      <c r="AJ1064" s="76">
        <v>0</v>
      </c>
      <c r="AK1064" s="72" t="s">
        <v>73</v>
      </c>
      <c r="AL1064" s="80" t="s">
        <v>73</v>
      </c>
      <c r="AM1064" s="72">
        <v>0</v>
      </c>
      <c r="AN1064" s="80" t="s">
        <v>73</v>
      </c>
      <c r="AO1064" s="80" t="s">
        <v>73</v>
      </c>
      <c r="AP1064" s="80" t="s">
        <v>73</v>
      </c>
      <c r="AQ1064" s="102">
        <f t="shared" si="98"/>
        <v>0</v>
      </c>
      <c r="AR1064" s="102">
        <f t="shared" si="99"/>
        <v>14000000</v>
      </c>
      <c r="AS1064" s="72" t="s">
        <v>319</v>
      </c>
      <c r="AT1064" s="76">
        <v>0</v>
      </c>
      <c r="AU1064" s="72" t="s">
        <v>319</v>
      </c>
      <c r="AV1064" s="76">
        <v>0</v>
      </c>
      <c r="AW1064" s="81" t="s">
        <v>73</v>
      </c>
      <c r="AX1064" s="82">
        <v>0</v>
      </c>
      <c r="AY1064" s="143">
        <f t="shared" si="100"/>
        <v>14000000</v>
      </c>
      <c r="AZ1064" s="84">
        <f t="shared" si="101"/>
        <v>0</v>
      </c>
      <c r="BA1064" s="85">
        <v>0</v>
      </c>
      <c r="BB1064" s="81" t="s">
        <v>73</v>
      </c>
      <c r="BC1064" s="72" t="s">
        <v>123</v>
      </c>
      <c r="BD1064" s="289" t="s">
        <v>3835</v>
      </c>
      <c r="BE1064" s="71" t="s">
        <v>65</v>
      </c>
      <c r="BF1064" s="71" t="s">
        <v>65</v>
      </c>
    </row>
    <row r="1065" spans="2:58" x14ac:dyDescent="0.25">
      <c r="B1065" s="71">
        <v>2025</v>
      </c>
      <c r="C1065" s="71">
        <v>891780111</v>
      </c>
      <c r="D1065" s="71" t="s">
        <v>63</v>
      </c>
      <c r="E1065" s="102" t="s">
        <v>3834</v>
      </c>
      <c r="F1065" s="72" t="s">
        <v>3833</v>
      </c>
      <c r="G1065" s="72">
        <v>0</v>
      </c>
      <c r="H1065" s="72" t="s">
        <v>71</v>
      </c>
      <c r="I1065" s="72" t="s">
        <v>64</v>
      </c>
      <c r="J1065" s="104" t="s">
        <v>81</v>
      </c>
      <c r="K1065" s="75" t="s">
        <v>3832</v>
      </c>
      <c r="L1065" s="76">
        <v>10500000</v>
      </c>
      <c r="M1065" s="72" t="s">
        <v>66</v>
      </c>
      <c r="N1065" s="75" t="s">
        <v>3831</v>
      </c>
      <c r="O1065" s="75">
        <v>1083040721</v>
      </c>
      <c r="P1065" s="75">
        <v>1930</v>
      </c>
      <c r="Q1065" s="78">
        <v>45896</v>
      </c>
      <c r="R1065" s="75">
        <v>47700000</v>
      </c>
      <c r="S1065" s="78">
        <v>45911</v>
      </c>
      <c r="T1065" s="76">
        <v>10500000</v>
      </c>
      <c r="U1065" s="76">
        <v>31707</v>
      </c>
      <c r="V1065" s="72" t="s">
        <v>65</v>
      </c>
      <c r="W1065" s="76">
        <v>1082939683</v>
      </c>
      <c r="X1065" s="104" t="s">
        <v>2881</v>
      </c>
      <c r="Y1065" s="78">
        <v>45911</v>
      </c>
      <c r="Z1065" s="78">
        <v>45911</v>
      </c>
      <c r="AA1065" s="78" t="s">
        <v>73</v>
      </c>
      <c r="AB1065" s="78">
        <v>46006</v>
      </c>
      <c r="AC1065" s="102">
        <f t="shared" si="96"/>
        <v>95</v>
      </c>
      <c r="AD1065" s="72">
        <v>0</v>
      </c>
      <c r="AE1065" s="76">
        <v>0</v>
      </c>
      <c r="AF1065" s="72">
        <v>0</v>
      </c>
      <c r="AG1065" s="79" t="s">
        <v>73</v>
      </c>
      <c r="AH1065" s="102">
        <f t="shared" si="97"/>
        <v>0</v>
      </c>
      <c r="AI1065" s="72">
        <v>0</v>
      </c>
      <c r="AJ1065" s="76">
        <v>0</v>
      </c>
      <c r="AK1065" s="72" t="s">
        <v>73</v>
      </c>
      <c r="AL1065" s="80" t="s">
        <v>73</v>
      </c>
      <c r="AM1065" s="72">
        <v>0</v>
      </c>
      <c r="AN1065" s="80" t="s">
        <v>73</v>
      </c>
      <c r="AO1065" s="80" t="s">
        <v>73</v>
      </c>
      <c r="AP1065" s="80" t="s">
        <v>73</v>
      </c>
      <c r="AQ1065" s="102">
        <f t="shared" si="98"/>
        <v>0</v>
      </c>
      <c r="AR1065" s="102">
        <f t="shared" si="99"/>
        <v>10500000</v>
      </c>
      <c r="AS1065" s="72" t="s">
        <v>65</v>
      </c>
      <c r="AT1065" s="76">
        <v>10500000</v>
      </c>
      <c r="AU1065" s="72" t="s">
        <v>319</v>
      </c>
      <c r="AV1065" s="76">
        <v>0</v>
      </c>
      <c r="AW1065" s="81" t="s">
        <v>73</v>
      </c>
      <c r="AX1065" s="82">
        <v>0</v>
      </c>
      <c r="AY1065" s="143">
        <f t="shared" si="100"/>
        <v>10500000</v>
      </c>
      <c r="AZ1065" s="84">
        <f t="shared" si="101"/>
        <v>0</v>
      </c>
      <c r="BA1065" s="85">
        <v>0</v>
      </c>
      <c r="BB1065" s="81" t="s">
        <v>73</v>
      </c>
      <c r="BC1065" s="72" t="s">
        <v>123</v>
      </c>
      <c r="BD1065" s="289" t="s">
        <v>3830</v>
      </c>
      <c r="BE1065" s="71" t="s">
        <v>65</v>
      </c>
      <c r="BF1065" s="71" t="s">
        <v>65</v>
      </c>
    </row>
    <row r="1066" spans="2:58" x14ac:dyDescent="0.25">
      <c r="B1066" s="71">
        <v>2025</v>
      </c>
      <c r="C1066" s="71">
        <v>891780111</v>
      </c>
      <c r="D1066" s="71" t="s">
        <v>63</v>
      </c>
      <c r="E1066" s="102" t="s">
        <v>3829</v>
      </c>
      <c r="F1066" s="72" t="s">
        <v>3828</v>
      </c>
      <c r="G1066" s="72">
        <v>0</v>
      </c>
      <c r="H1066" s="72" t="s">
        <v>71</v>
      </c>
      <c r="I1066" s="72" t="s">
        <v>64</v>
      </c>
      <c r="J1066" s="104" t="s">
        <v>81</v>
      </c>
      <c r="K1066" s="75" t="s">
        <v>3827</v>
      </c>
      <c r="L1066" s="76">
        <v>20000000</v>
      </c>
      <c r="M1066" s="72" t="s">
        <v>66</v>
      </c>
      <c r="N1066" s="75" t="s">
        <v>3399</v>
      </c>
      <c r="O1066" s="75">
        <v>1082845298</v>
      </c>
      <c r="P1066" s="75">
        <v>1964</v>
      </c>
      <c r="Q1066" s="78">
        <v>45901</v>
      </c>
      <c r="R1066" s="75">
        <v>20000000</v>
      </c>
      <c r="S1066" s="78">
        <v>45911</v>
      </c>
      <c r="T1066" s="76">
        <v>20000000</v>
      </c>
      <c r="U1066" s="76">
        <v>31706</v>
      </c>
      <c r="V1066" s="72" t="s">
        <v>65</v>
      </c>
      <c r="W1066" s="76">
        <v>85155333</v>
      </c>
      <c r="X1066" s="104" t="s">
        <v>2931</v>
      </c>
      <c r="Y1066" s="78">
        <v>45911</v>
      </c>
      <c r="Z1066" s="78">
        <v>45911</v>
      </c>
      <c r="AA1066" s="78" t="s">
        <v>73</v>
      </c>
      <c r="AB1066" s="78">
        <v>45960</v>
      </c>
      <c r="AC1066" s="102">
        <f t="shared" si="96"/>
        <v>49</v>
      </c>
      <c r="AD1066" s="72">
        <v>0</v>
      </c>
      <c r="AE1066" s="76">
        <v>0</v>
      </c>
      <c r="AF1066" s="72">
        <v>0</v>
      </c>
      <c r="AG1066" s="79" t="s">
        <v>73</v>
      </c>
      <c r="AH1066" s="102">
        <f t="shared" si="97"/>
        <v>0</v>
      </c>
      <c r="AI1066" s="72">
        <v>0</v>
      </c>
      <c r="AJ1066" s="76">
        <v>0</v>
      </c>
      <c r="AK1066" s="72" t="s">
        <v>73</v>
      </c>
      <c r="AL1066" s="80" t="s">
        <v>73</v>
      </c>
      <c r="AM1066" s="72">
        <v>0</v>
      </c>
      <c r="AN1066" s="80" t="s">
        <v>73</v>
      </c>
      <c r="AO1066" s="80" t="s">
        <v>73</v>
      </c>
      <c r="AP1066" s="80" t="s">
        <v>73</v>
      </c>
      <c r="AQ1066" s="102">
        <f t="shared" si="98"/>
        <v>0</v>
      </c>
      <c r="AR1066" s="102">
        <f t="shared" si="99"/>
        <v>20000000</v>
      </c>
      <c r="AS1066" s="72" t="s">
        <v>65</v>
      </c>
      <c r="AT1066" s="76">
        <v>20000000</v>
      </c>
      <c r="AU1066" s="72" t="s">
        <v>319</v>
      </c>
      <c r="AV1066" s="76">
        <v>0</v>
      </c>
      <c r="AW1066" s="81" t="s">
        <v>73</v>
      </c>
      <c r="AX1066" s="82">
        <v>0</v>
      </c>
      <c r="AY1066" s="143">
        <f t="shared" si="100"/>
        <v>20000000</v>
      </c>
      <c r="AZ1066" s="84">
        <f t="shared" si="101"/>
        <v>0</v>
      </c>
      <c r="BA1066" s="85">
        <v>1</v>
      </c>
      <c r="BB1066" s="81" t="s">
        <v>73</v>
      </c>
      <c r="BC1066" s="72" t="s">
        <v>208</v>
      </c>
      <c r="BD1066" s="289" t="s">
        <v>3826</v>
      </c>
      <c r="BE1066" s="71" t="s">
        <v>65</v>
      </c>
      <c r="BF1066" s="71" t="s">
        <v>65</v>
      </c>
    </row>
    <row r="1067" spans="2:58" x14ac:dyDescent="0.25">
      <c r="B1067" s="71">
        <v>2025</v>
      </c>
      <c r="C1067" s="71">
        <v>891780111</v>
      </c>
      <c r="D1067" s="71" t="s">
        <v>63</v>
      </c>
      <c r="E1067" s="102" t="s">
        <v>3825</v>
      </c>
      <c r="F1067" s="72" t="s">
        <v>3824</v>
      </c>
      <c r="G1067" s="72">
        <v>0</v>
      </c>
      <c r="H1067" s="72" t="s">
        <v>71</v>
      </c>
      <c r="I1067" s="72" t="s">
        <v>2884</v>
      </c>
      <c r="J1067" s="104" t="s">
        <v>81</v>
      </c>
      <c r="K1067" s="75" t="s">
        <v>3499</v>
      </c>
      <c r="L1067" s="76">
        <v>7574400</v>
      </c>
      <c r="M1067" s="72" t="s">
        <v>66</v>
      </c>
      <c r="N1067" s="75" t="s">
        <v>3823</v>
      </c>
      <c r="O1067" s="75">
        <v>1047341308</v>
      </c>
      <c r="P1067" s="75">
        <v>1707</v>
      </c>
      <c r="Q1067" s="78">
        <v>45870</v>
      </c>
      <c r="R1067" s="75">
        <v>7490134800</v>
      </c>
      <c r="S1067" s="78">
        <v>45911</v>
      </c>
      <c r="T1067" s="76">
        <v>7574400</v>
      </c>
      <c r="U1067" s="76">
        <v>31704</v>
      </c>
      <c r="V1067" s="72" t="s">
        <v>65</v>
      </c>
      <c r="W1067" s="76">
        <v>1082939683</v>
      </c>
      <c r="X1067" s="104" t="s">
        <v>2881</v>
      </c>
      <c r="Y1067" s="78">
        <v>45911</v>
      </c>
      <c r="Z1067" s="78">
        <v>45911</v>
      </c>
      <c r="AA1067" s="78" t="s">
        <v>73</v>
      </c>
      <c r="AB1067" s="78">
        <v>45991</v>
      </c>
      <c r="AC1067" s="102">
        <f t="shared" si="96"/>
        <v>80</v>
      </c>
      <c r="AD1067" s="72">
        <v>0</v>
      </c>
      <c r="AE1067" s="76">
        <v>0</v>
      </c>
      <c r="AF1067" s="72">
        <v>0</v>
      </c>
      <c r="AG1067" s="79" t="s">
        <v>73</v>
      </c>
      <c r="AH1067" s="102">
        <f t="shared" si="97"/>
        <v>0</v>
      </c>
      <c r="AI1067" s="72">
        <v>0</v>
      </c>
      <c r="AJ1067" s="76">
        <v>0</v>
      </c>
      <c r="AK1067" s="72" t="s">
        <v>73</v>
      </c>
      <c r="AL1067" s="80" t="s">
        <v>73</v>
      </c>
      <c r="AM1067" s="72">
        <v>0</v>
      </c>
      <c r="AN1067" s="80" t="s">
        <v>73</v>
      </c>
      <c r="AO1067" s="80" t="s">
        <v>73</v>
      </c>
      <c r="AP1067" s="80" t="s">
        <v>73</v>
      </c>
      <c r="AQ1067" s="102">
        <f t="shared" si="98"/>
        <v>0</v>
      </c>
      <c r="AR1067" s="102">
        <f t="shared" si="99"/>
        <v>7574400</v>
      </c>
      <c r="AS1067" s="72" t="s">
        <v>319</v>
      </c>
      <c r="AT1067" s="76">
        <v>0</v>
      </c>
      <c r="AU1067" s="72" t="s">
        <v>319</v>
      </c>
      <c r="AV1067" s="76">
        <v>0</v>
      </c>
      <c r="AW1067" s="81" t="s">
        <v>73</v>
      </c>
      <c r="AX1067" s="82">
        <v>0</v>
      </c>
      <c r="AY1067" s="143">
        <f t="shared" si="100"/>
        <v>7574400</v>
      </c>
      <c r="AZ1067" s="84">
        <f t="shared" si="101"/>
        <v>0</v>
      </c>
      <c r="BA1067" s="85">
        <v>0</v>
      </c>
      <c r="BB1067" s="81" t="s">
        <v>73</v>
      </c>
      <c r="BC1067" s="72" t="s">
        <v>123</v>
      </c>
      <c r="BD1067" s="289" t="s">
        <v>3822</v>
      </c>
      <c r="BE1067" s="71" t="s">
        <v>65</v>
      </c>
      <c r="BF1067" s="71" t="s">
        <v>65</v>
      </c>
    </row>
    <row r="1068" spans="2:58" x14ac:dyDescent="0.25">
      <c r="B1068" s="71">
        <v>2025</v>
      </c>
      <c r="C1068" s="71">
        <v>891780111</v>
      </c>
      <c r="D1068" s="71" t="s">
        <v>63</v>
      </c>
      <c r="E1068" s="102" t="s">
        <v>3821</v>
      </c>
      <c r="F1068" s="72" t="s">
        <v>3820</v>
      </c>
      <c r="G1068" s="72">
        <v>0</v>
      </c>
      <c r="H1068" s="72" t="s">
        <v>71</v>
      </c>
      <c r="I1068" s="72" t="s">
        <v>64</v>
      </c>
      <c r="J1068" s="104" t="s">
        <v>81</v>
      </c>
      <c r="K1068" s="75" t="s">
        <v>3819</v>
      </c>
      <c r="L1068" s="76">
        <v>6300000</v>
      </c>
      <c r="M1068" s="72" t="s">
        <v>66</v>
      </c>
      <c r="N1068" s="75" t="s">
        <v>3818</v>
      </c>
      <c r="O1068" s="75">
        <v>85154107</v>
      </c>
      <c r="P1068" s="75">
        <v>1947</v>
      </c>
      <c r="Q1068" s="78">
        <v>45898</v>
      </c>
      <c r="R1068" s="75">
        <v>327000000</v>
      </c>
      <c r="S1068" s="78">
        <v>45912</v>
      </c>
      <c r="T1068" s="76">
        <v>6300000</v>
      </c>
      <c r="U1068" s="76">
        <v>31782</v>
      </c>
      <c r="V1068" s="72" t="s">
        <v>65</v>
      </c>
      <c r="W1068" s="76">
        <v>1072646524</v>
      </c>
      <c r="X1068" s="104" t="s">
        <v>3050</v>
      </c>
      <c r="Y1068" s="78">
        <v>45912</v>
      </c>
      <c r="Z1068" s="78">
        <v>45912</v>
      </c>
      <c r="AA1068" s="78" t="s">
        <v>73</v>
      </c>
      <c r="AB1068" s="78">
        <v>46111</v>
      </c>
      <c r="AC1068" s="102">
        <f t="shared" si="96"/>
        <v>199</v>
      </c>
      <c r="AD1068" s="72">
        <v>0</v>
      </c>
      <c r="AE1068" s="76">
        <v>0</v>
      </c>
      <c r="AF1068" s="72">
        <v>0</v>
      </c>
      <c r="AG1068" s="79" t="s">
        <v>73</v>
      </c>
      <c r="AH1068" s="102">
        <f t="shared" si="97"/>
        <v>0</v>
      </c>
      <c r="AI1068" s="72">
        <v>0</v>
      </c>
      <c r="AJ1068" s="76">
        <v>0</v>
      </c>
      <c r="AK1068" s="72" t="s">
        <v>73</v>
      </c>
      <c r="AL1068" s="80" t="s">
        <v>73</v>
      </c>
      <c r="AM1068" s="72">
        <v>0</v>
      </c>
      <c r="AN1068" s="80" t="s">
        <v>73</v>
      </c>
      <c r="AO1068" s="80" t="s">
        <v>73</v>
      </c>
      <c r="AP1068" s="80" t="s">
        <v>73</v>
      </c>
      <c r="AQ1068" s="102">
        <f t="shared" si="98"/>
        <v>0</v>
      </c>
      <c r="AR1068" s="102">
        <f t="shared" si="99"/>
        <v>6300000</v>
      </c>
      <c r="AS1068" s="72" t="s">
        <v>65</v>
      </c>
      <c r="AT1068" s="76">
        <v>6300000</v>
      </c>
      <c r="AU1068" s="72" t="s">
        <v>319</v>
      </c>
      <c r="AV1068" s="76">
        <v>0</v>
      </c>
      <c r="AW1068" s="81" t="s">
        <v>73</v>
      </c>
      <c r="AX1068" s="82">
        <v>0</v>
      </c>
      <c r="AY1068" s="143">
        <f t="shared" si="100"/>
        <v>6300000</v>
      </c>
      <c r="AZ1068" s="84">
        <f t="shared" si="101"/>
        <v>0</v>
      </c>
      <c r="BA1068" s="85">
        <v>0</v>
      </c>
      <c r="BB1068" s="81" t="s">
        <v>73</v>
      </c>
      <c r="BC1068" s="72" t="s">
        <v>123</v>
      </c>
      <c r="BD1068" s="289" t="s">
        <v>3817</v>
      </c>
      <c r="BE1068" s="71" t="s">
        <v>65</v>
      </c>
      <c r="BF1068" s="71" t="s">
        <v>65</v>
      </c>
    </row>
    <row r="1069" spans="2:58" x14ac:dyDescent="0.25">
      <c r="B1069" s="71">
        <v>2025</v>
      </c>
      <c r="C1069" s="71">
        <v>891780111</v>
      </c>
      <c r="D1069" s="71" t="s">
        <v>63</v>
      </c>
      <c r="E1069" s="102" t="s">
        <v>3816</v>
      </c>
      <c r="F1069" s="72" t="s">
        <v>3815</v>
      </c>
      <c r="G1069" s="72">
        <v>0</v>
      </c>
      <c r="H1069" s="72" t="s">
        <v>71</v>
      </c>
      <c r="I1069" s="72" t="s">
        <v>2884</v>
      </c>
      <c r="J1069" s="104" t="s">
        <v>81</v>
      </c>
      <c r="K1069" s="75" t="s">
        <v>3814</v>
      </c>
      <c r="L1069" s="76">
        <v>14000000</v>
      </c>
      <c r="M1069" s="72" t="s">
        <v>66</v>
      </c>
      <c r="N1069" s="75" t="s">
        <v>3813</v>
      </c>
      <c r="O1069" s="75">
        <v>1082963810</v>
      </c>
      <c r="P1069" s="75">
        <v>2059</v>
      </c>
      <c r="Q1069" s="78">
        <v>45908</v>
      </c>
      <c r="R1069" s="75">
        <v>66400000</v>
      </c>
      <c r="S1069" s="78">
        <v>45912</v>
      </c>
      <c r="T1069" s="76">
        <v>14000000</v>
      </c>
      <c r="U1069" s="76">
        <v>31781</v>
      </c>
      <c r="V1069" s="72" t="s">
        <v>65</v>
      </c>
      <c r="W1069" s="76">
        <v>22545553</v>
      </c>
      <c r="X1069" s="104" t="s">
        <v>600</v>
      </c>
      <c r="Y1069" s="78">
        <v>45912</v>
      </c>
      <c r="Z1069" s="78">
        <v>45912</v>
      </c>
      <c r="AA1069" s="78" t="s">
        <v>73</v>
      </c>
      <c r="AB1069" s="78">
        <v>46022</v>
      </c>
      <c r="AC1069" s="102">
        <f t="shared" si="96"/>
        <v>110</v>
      </c>
      <c r="AD1069" s="72">
        <v>0</v>
      </c>
      <c r="AE1069" s="76">
        <v>0</v>
      </c>
      <c r="AF1069" s="72">
        <v>0</v>
      </c>
      <c r="AG1069" s="79" t="s">
        <v>73</v>
      </c>
      <c r="AH1069" s="102">
        <f t="shared" si="97"/>
        <v>0</v>
      </c>
      <c r="AI1069" s="72">
        <v>0</v>
      </c>
      <c r="AJ1069" s="76">
        <v>0</v>
      </c>
      <c r="AK1069" s="72" t="s">
        <v>73</v>
      </c>
      <c r="AL1069" s="80" t="s">
        <v>73</v>
      </c>
      <c r="AM1069" s="72">
        <v>0</v>
      </c>
      <c r="AN1069" s="80" t="s">
        <v>73</v>
      </c>
      <c r="AO1069" s="80" t="s">
        <v>73</v>
      </c>
      <c r="AP1069" s="80" t="s">
        <v>73</v>
      </c>
      <c r="AQ1069" s="102">
        <f t="shared" si="98"/>
        <v>0</v>
      </c>
      <c r="AR1069" s="102">
        <f t="shared" si="99"/>
        <v>14000000</v>
      </c>
      <c r="AS1069" s="72" t="s">
        <v>319</v>
      </c>
      <c r="AT1069" s="76">
        <v>0</v>
      </c>
      <c r="AU1069" s="72" t="s">
        <v>319</v>
      </c>
      <c r="AV1069" s="76">
        <v>0</v>
      </c>
      <c r="AW1069" s="81" t="s">
        <v>73</v>
      </c>
      <c r="AX1069" s="82">
        <v>0</v>
      </c>
      <c r="AY1069" s="143">
        <f t="shared" si="100"/>
        <v>14000000</v>
      </c>
      <c r="AZ1069" s="84">
        <f t="shared" si="101"/>
        <v>0</v>
      </c>
      <c r="BA1069" s="85">
        <v>0</v>
      </c>
      <c r="BB1069" s="81" t="s">
        <v>73</v>
      </c>
      <c r="BC1069" s="72" t="s">
        <v>123</v>
      </c>
      <c r="BD1069" s="289" t="s">
        <v>3812</v>
      </c>
      <c r="BE1069" s="71" t="s">
        <v>65</v>
      </c>
      <c r="BF1069" s="71" t="s">
        <v>65</v>
      </c>
    </row>
    <row r="1070" spans="2:58" x14ac:dyDescent="0.25">
      <c r="B1070" s="71">
        <v>2025</v>
      </c>
      <c r="C1070" s="71">
        <v>891780111</v>
      </c>
      <c r="D1070" s="71" t="s">
        <v>63</v>
      </c>
      <c r="E1070" s="102" t="s">
        <v>3811</v>
      </c>
      <c r="F1070" s="72" t="s">
        <v>3810</v>
      </c>
      <c r="G1070" s="72">
        <v>0</v>
      </c>
      <c r="H1070" s="72" t="s">
        <v>71</v>
      </c>
      <c r="I1070" s="72" t="s">
        <v>2884</v>
      </c>
      <c r="J1070" s="104" t="s">
        <v>81</v>
      </c>
      <c r="K1070" s="75" t="s">
        <v>3809</v>
      </c>
      <c r="L1070" s="76">
        <v>14000000</v>
      </c>
      <c r="M1070" s="72" t="s">
        <v>66</v>
      </c>
      <c r="N1070" s="75" t="s">
        <v>3808</v>
      </c>
      <c r="O1070" s="75">
        <v>1083034025</v>
      </c>
      <c r="P1070" s="75">
        <v>2059</v>
      </c>
      <c r="Q1070" s="78">
        <v>45908</v>
      </c>
      <c r="R1070" s="75">
        <v>66400000</v>
      </c>
      <c r="S1070" s="78">
        <v>45912</v>
      </c>
      <c r="T1070" s="76">
        <v>14000000</v>
      </c>
      <c r="U1070" s="76">
        <v>31780</v>
      </c>
      <c r="V1070" s="72" t="s">
        <v>65</v>
      </c>
      <c r="W1070" s="76">
        <v>22545553</v>
      </c>
      <c r="X1070" s="104" t="s">
        <v>600</v>
      </c>
      <c r="Y1070" s="78">
        <v>45912</v>
      </c>
      <c r="Z1070" s="78">
        <v>45912</v>
      </c>
      <c r="AA1070" s="78" t="s">
        <v>73</v>
      </c>
      <c r="AB1070" s="78">
        <v>46022</v>
      </c>
      <c r="AC1070" s="102">
        <f t="shared" si="96"/>
        <v>110</v>
      </c>
      <c r="AD1070" s="72">
        <v>0</v>
      </c>
      <c r="AE1070" s="76">
        <v>0</v>
      </c>
      <c r="AF1070" s="72">
        <v>0</v>
      </c>
      <c r="AG1070" s="79" t="s">
        <v>73</v>
      </c>
      <c r="AH1070" s="102">
        <f t="shared" si="97"/>
        <v>0</v>
      </c>
      <c r="AI1070" s="72">
        <v>0</v>
      </c>
      <c r="AJ1070" s="76">
        <v>0</v>
      </c>
      <c r="AK1070" s="72" t="s">
        <v>73</v>
      </c>
      <c r="AL1070" s="80" t="s">
        <v>73</v>
      </c>
      <c r="AM1070" s="72">
        <v>0</v>
      </c>
      <c r="AN1070" s="80" t="s">
        <v>73</v>
      </c>
      <c r="AO1070" s="80" t="s">
        <v>73</v>
      </c>
      <c r="AP1070" s="80" t="s">
        <v>73</v>
      </c>
      <c r="AQ1070" s="102">
        <f t="shared" si="98"/>
        <v>0</v>
      </c>
      <c r="AR1070" s="102">
        <f t="shared" si="99"/>
        <v>14000000</v>
      </c>
      <c r="AS1070" s="72" t="s">
        <v>319</v>
      </c>
      <c r="AT1070" s="76">
        <v>0</v>
      </c>
      <c r="AU1070" s="72" t="s">
        <v>319</v>
      </c>
      <c r="AV1070" s="76">
        <v>0</v>
      </c>
      <c r="AW1070" s="81" t="s">
        <v>73</v>
      </c>
      <c r="AX1070" s="82">
        <v>0</v>
      </c>
      <c r="AY1070" s="143">
        <f t="shared" si="100"/>
        <v>14000000</v>
      </c>
      <c r="AZ1070" s="84">
        <f t="shared" si="101"/>
        <v>0</v>
      </c>
      <c r="BA1070" s="85">
        <v>0</v>
      </c>
      <c r="BB1070" s="81" t="s">
        <v>73</v>
      </c>
      <c r="BC1070" s="72" t="s">
        <v>123</v>
      </c>
      <c r="BD1070" s="289" t="s">
        <v>3807</v>
      </c>
      <c r="BE1070" s="71" t="s">
        <v>65</v>
      </c>
      <c r="BF1070" s="71" t="s">
        <v>65</v>
      </c>
    </row>
    <row r="1071" spans="2:58" x14ac:dyDescent="0.25">
      <c r="B1071" s="71">
        <v>2025</v>
      </c>
      <c r="C1071" s="71">
        <v>891780111</v>
      </c>
      <c r="D1071" s="71" t="s">
        <v>63</v>
      </c>
      <c r="E1071" s="102" t="s">
        <v>3806</v>
      </c>
      <c r="F1071" s="72" t="s">
        <v>3805</v>
      </c>
      <c r="G1071" s="72">
        <v>0</v>
      </c>
      <c r="H1071" s="72" t="s">
        <v>71</v>
      </c>
      <c r="I1071" s="72" t="s">
        <v>64</v>
      </c>
      <c r="J1071" s="104" t="s">
        <v>81</v>
      </c>
      <c r="K1071" s="75" t="s">
        <v>3804</v>
      </c>
      <c r="L1071" s="76">
        <v>6300000</v>
      </c>
      <c r="M1071" s="72" t="s">
        <v>66</v>
      </c>
      <c r="N1071" s="75" t="s">
        <v>3803</v>
      </c>
      <c r="O1071" s="75">
        <v>12556078</v>
      </c>
      <c r="P1071" s="75">
        <v>1947</v>
      </c>
      <c r="Q1071" s="78">
        <v>45898</v>
      </c>
      <c r="R1071" s="75">
        <v>327000000</v>
      </c>
      <c r="S1071" s="78">
        <v>45912</v>
      </c>
      <c r="T1071" s="76">
        <v>6300000</v>
      </c>
      <c r="U1071" s="76">
        <v>31779</v>
      </c>
      <c r="V1071" s="72" t="s">
        <v>65</v>
      </c>
      <c r="W1071" s="76">
        <v>1072646524</v>
      </c>
      <c r="X1071" s="104" t="s">
        <v>3050</v>
      </c>
      <c r="Y1071" s="78">
        <v>45912</v>
      </c>
      <c r="Z1071" s="78">
        <v>45912</v>
      </c>
      <c r="AA1071" s="78" t="s">
        <v>73</v>
      </c>
      <c r="AB1071" s="78">
        <v>46111</v>
      </c>
      <c r="AC1071" s="102">
        <f t="shared" si="96"/>
        <v>199</v>
      </c>
      <c r="AD1071" s="72">
        <v>0</v>
      </c>
      <c r="AE1071" s="76">
        <v>0</v>
      </c>
      <c r="AF1071" s="72">
        <v>0</v>
      </c>
      <c r="AG1071" s="79" t="s">
        <v>73</v>
      </c>
      <c r="AH1071" s="102">
        <f t="shared" si="97"/>
        <v>0</v>
      </c>
      <c r="AI1071" s="72">
        <v>0</v>
      </c>
      <c r="AJ1071" s="76">
        <v>0</v>
      </c>
      <c r="AK1071" s="72" t="s">
        <v>73</v>
      </c>
      <c r="AL1071" s="80" t="s">
        <v>73</v>
      </c>
      <c r="AM1071" s="72">
        <v>0</v>
      </c>
      <c r="AN1071" s="80" t="s">
        <v>73</v>
      </c>
      <c r="AO1071" s="80" t="s">
        <v>73</v>
      </c>
      <c r="AP1071" s="80" t="s">
        <v>73</v>
      </c>
      <c r="AQ1071" s="102">
        <f t="shared" si="98"/>
        <v>0</v>
      </c>
      <c r="AR1071" s="102">
        <f t="shared" si="99"/>
        <v>6300000</v>
      </c>
      <c r="AS1071" s="72" t="s">
        <v>65</v>
      </c>
      <c r="AT1071" s="76">
        <v>6300000</v>
      </c>
      <c r="AU1071" s="72" t="s">
        <v>319</v>
      </c>
      <c r="AV1071" s="76">
        <v>0</v>
      </c>
      <c r="AW1071" s="81" t="s">
        <v>73</v>
      </c>
      <c r="AX1071" s="82">
        <v>0</v>
      </c>
      <c r="AY1071" s="143">
        <f t="shared" si="100"/>
        <v>6300000</v>
      </c>
      <c r="AZ1071" s="84">
        <f t="shared" si="101"/>
        <v>0</v>
      </c>
      <c r="BA1071" s="85">
        <v>0</v>
      </c>
      <c r="BB1071" s="81" t="s">
        <v>73</v>
      </c>
      <c r="BC1071" s="72" t="s">
        <v>123</v>
      </c>
      <c r="BD1071" s="289" t="s">
        <v>3802</v>
      </c>
      <c r="BE1071" s="71" t="s">
        <v>65</v>
      </c>
      <c r="BF1071" s="71" t="s">
        <v>65</v>
      </c>
    </row>
    <row r="1072" spans="2:58" x14ac:dyDescent="0.25">
      <c r="B1072" s="71">
        <v>2025</v>
      </c>
      <c r="C1072" s="71">
        <v>891780111</v>
      </c>
      <c r="D1072" s="71" t="s">
        <v>63</v>
      </c>
      <c r="E1072" s="102" t="s">
        <v>3801</v>
      </c>
      <c r="F1072" s="72" t="s">
        <v>3800</v>
      </c>
      <c r="G1072" s="72">
        <v>0</v>
      </c>
      <c r="H1072" s="72" t="s">
        <v>71</v>
      </c>
      <c r="I1072" s="72" t="s">
        <v>2884</v>
      </c>
      <c r="J1072" s="104" t="s">
        <v>81</v>
      </c>
      <c r="K1072" s="75" t="s">
        <v>3799</v>
      </c>
      <c r="L1072" s="76">
        <v>19200000</v>
      </c>
      <c r="M1072" s="72" t="s">
        <v>66</v>
      </c>
      <c r="N1072" s="75" t="s">
        <v>3798</v>
      </c>
      <c r="O1072" s="75">
        <v>1140904772</v>
      </c>
      <c r="P1072" s="75">
        <v>2059</v>
      </c>
      <c r="Q1072" s="78">
        <v>45908</v>
      </c>
      <c r="R1072" s="75">
        <v>66400000</v>
      </c>
      <c r="S1072" s="78">
        <v>45912</v>
      </c>
      <c r="T1072" s="76">
        <v>19200000</v>
      </c>
      <c r="U1072" s="76">
        <v>31778</v>
      </c>
      <c r="V1072" s="72" t="s">
        <v>65</v>
      </c>
      <c r="W1072" s="76">
        <v>22545553</v>
      </c>
      <c r="X1072" s="104" t="s">
        <v>600</v>
      </c>
      <c r="Y1072" s="78">
        <v>45912</v>
      </c>
      <c r="Z1072" s="78">
        <v>45912</v>
      </c>
      <c r="AA1072" s="78" t="s">
        <v>73</v>
      </c>
      <c r="AB1072" s="78">
        <v>46022</v>
      </c>
      <c r="AC1072" s="102">
        <f t="shared" si="96"/>
        <v>110</v>
      </c>
      <c r="AD1072" s="72">
        <v>0</v>
      </c>
      <c r="AE1072" s="76">
        <v>0</v>
      </c>
      <c r="AF1072" s="72">
        <v>0</v>
      </c>
      <c r="AG1072" s="79" t="s">
        <v>73</v>
      </c>
      <c r="AH1072" s="102">
        <f t="shared" si="97"/>
        <v>0</v>
      </c>
      <c r="AI1072" s="72">
        <v>0</v>
      </c>
      <c r="AJ1072" s="76">
        <v>0</v>
      </c>
      <c r="AK1072" s="72" t="s">
        <v>73</v>
      </c>
      <c r="AL1072" s="80" t="s">
        <v>73</v>
      </c>
      <c r="AM1072" s="72">
        <v>0</v>
      </c>
      <c r="AN1072" s="80" t="s">
        <v>73</v>
      </c>
      <c r="AO1072" s="80" t="s">
        <v>73</v>
      </c>
      <c r="AP1072" s="80" t="s">
        <v>73</v>
      </c>
      <c r="AQ1072" s="102">
        <f t="shared" si="98"/>
        <v>0</v>
      </c>
      <c r="AR1072" s="102">
        <f t="shared" si="99"/>
        <v>19200000</v>
      </c>
      <c r="AS1072" s="72" t="s">
        <v>319</v>
      </c>
      <c r="AT1072" s="76">
        <v>0</v>
      </c>
      <c r="AU1072" s="72" t="s">
        <v>319</v>
      </c>
      <c r="AV1072" s="76">
        <v>0</v>
      </c>
      <c r="AW1072" s="81" t="s">
        <v>73</v>
      </c>
      <c r="AX1072" s="82">
        <v>0</v>
      </c>
      <c r="AY1072" s="143">
        <f t="shared" si="100"/>
        <v>19200000</v>
      </c>
      <c r="AZ1072" s="84">
        <f t="shared" si="101"/>
        <v>0</v>
      </c>
      <c r="BA1072" s="85">
        <v>0</v>
      </c>
      <c r="BB1072" s="81" t="s">
        <v>73</v>
      </c>
      <c r="BC1072" s="72" t="s">
        <v>123</v>
      </c>
      <c r="BD1072" s="289" t="s">
        <v>3797</v>
      </c>
      <c r="BE1072" s="71" t="s">
        <v>65</v>
      </c>
      <c r="BF1072" s="71" t="s">
        <v>65</v>
      </c>
    </row>
    <row r="1073" spans="2:58" x14ac:dyDescent="0.25">
      <c r="B1073" s="71">
        <v>2025</v>
      </c>
      <c r="C1073" s="71">
        <v>891780111</v>
      </c>
      <c r="D1073" s="71" t="s">
        <v>63</v>
      </c>
      <c r="E1073" s="102" t="s">
        <v>3796</v>
      </c>
      <c r="F1073" s="72" t="s">
        <v>3795</v>
      </c>
      <c r="G1073" s="72">
        <v>0</v>
      </c>
      <c r="H1073" s="72" t="s">
        <v>71</v>
      </c>
      <c r="I1073" s="72" t="s">
        <v>2884</v>
      </c>
      <c r="J1073" s="104" t="s">
        <v>81</v>
      </c>
      <c r="K1073" s="75" t="s">
        <v>3794</v>
      </c>
      <c r="L1073" s="76">
        <v>19200000</v>
      </c>
      <c r="M1073" s="72" t="s">
        <v>66</v>
      </c>
      <c r="N1073" s="75" t="s">
        <v>3793</v>
      </c>
      <c r="O1073" s="75">
        <v>1082927236</v>
      </c>
      <c r="P1073" s="75">
        <v>2059</v>
      </c>
      <c r="Q1073" s="78">
        <v>45908</v>
      </c>
      <c r="R1073" s="75">
        <v>66400000</v>
      </c>
      <c r="S1073" s="78">
        <v>45912</v>
      </c>
      <c r="T1073" s="76">
        <v>19200000</v>
      </c>
      <c r="U1073" s="76">
        <v>31777</v>
      </c>
      <c r="V1073" s="72" t="s">
        <v>65</v>
      </c>
      <c r="W1073" s="76">
        <v>22545553</v>
      </c>
      <c r="X1073" s="104" t="s">
        <v>600</v>
      </c>
      <c r="Y1073" s="78">
        <v>45912</v>
      </c>
      <c r="Z1073" s="78">
        <v>45912</v>
      </c>
      <c r="AA1073" s="78" t="s">
        <v>73</v>
      </c>
      <c r="AB1073" s="78">
        <v>46022</v>
      </c>
      <c r="AC1073" s="102">
        <f t="shared" si="96"/>
        <v>110</v>
      </c>
      <c r="AD1073" s="72">
        <v>0</v>
      </c>
      <c r="AE1073" s="76">
        <v>0</v>
      </c>
      <c r="AF1073" s="72">
        <v>0</v>
      </c>
      <c r="AG1073" s="79" t="s">
        <v>73</v>
      </c>
      <c r="AH1073" s="102">
        <f t="shared" si="97"/>
        <v>0</v>
      </c>
      <c r="AI1073" s="72">
        <v>0</v>
      </c>
      <c r="AJ1073" s="76">
        <v>0</v>
      </c>
      <c r="AK1073" s="72" t="s">
        <v>73</v>
      </c>
      <c r="AL1073" s="80" t="s">
        <v>73</v>
      </c>
      <c r="AM1073" s="72">
        <v>0</v>
      </c>
      <c r="AN1073" s="80" t="s">
        <v>73</v>
      </c>
      <c r="AO1073" s="80" t="s">
        <v>73</v>
      </c>
      <c r="AP1073" s="80" t="s">
        <v>73</v>
      </c>
      <c r="AQ1073" s="102">
        <f t="shared" si="98"/>
        <v>0</v>
      </c>
      <c r="AR1073" s="102">
        <f t="shared" si="99"/>
        <v>19200000</v>
      </c>
      <c r="AS1073" s="72" t="s">
        <v>319</v>
      </c>
      <c r="AT1073" s="76">
        <v>0</v>
      </c>
      <c r="AU1073" s="72" t="s">
        <v>319</v>
      </c>
      <c r="AV1073" s="76">
        <v>0</v>
      </c>
      <c r="AW1073" s="81" t="s">
        <v>73</v>
      </c>
      <c r="AX1073" s="82">
        <v>0</v>
      </c>
      <c r="AY1073" s="143">
        <f t="shared" si="100"/>
        <v>19200000</v>
      </c>
      <c r="AZ1073" s="84">
        <f t="shared" si="101"/>
        <v>0</v>
      </c>
      <c r="BA1073" s="85">
        <v>0</v>
      </c>
      <c r="BB1073" s="81" t="s">
        <v>73</v>
      </c>
      <c r="BC1073" s="72" t="s">
        <v>123</v>
      </c>
      <c r="BD1073" s="289" t="s">
        <v>3792</v>
      </c>
      <c r="BE1073" s="71" t="s">
        <v>65</v>
      </c>
      <c r="BF1073" s="71" t="s">
        <v>65</v>
      </c>
    </row>
    <row r="1074" spans="2:58" x14ac:dyDescent="0.25">
      <c r="B1074" s="71">
        <v>2025</v>
      </c>
      <c r="C1074" s="71">
        <v>891780111</v>
      </c>
      <c r="D1074" s="71" t="s">
        <v>63</v>
      </c>
      <c r="E1074" s="102" t="s">
        <v>3791</v>
      </c>
      <c r="F1074" s="72" t="s">
        <v>3790</v>
      </c>
      <c r="G1074" s="72">
        <v>0</v>
      </c>
      <c r="H1074" s="72" t="s">
        <v>71</v>
      </c>
      <c r="I1074" s="72" t="s">
        <v>64</v>
      </c>
      <c r="J1074" s="104" t="s">
        <v>81</v>
      </c>
      <c r="K1074" s="75" t="s">
        <v>3789</v>
      </c>
      <c r="L1074" s="76">
        <v>12400000</v>
      </c>
      <c r="M1074" s="72" t="s">
        <v>66</v>
      </c>
      <c r="N1074" s="75" t="s">
        <v>3788</v>
      </c>
      <c r="O1074" s="75">
        <v>1002210892</v>
      </c>
      <c r="P1074" s="75">
        <v>2086</v>
      </c>
      <c r="Q1074" s="78">
        <v>45911</v>
      </c>
      <c r="R1074" s="75">
        <v>12400000</v>
      </c>
      <c r="S1074" s="78">
        <v>45912</v>
      </c>
      <c r="T1074" s="76">
        <v>12400000</v>
      </c>
      <c r="U1074" s="76">
        <v>31776</v>
      </c>
      <c r="V1074" s="72" t="s">
        <v>65</v>
      </c>
      <c r="W1074" s="76">
        <v>1192791759</v>
      </c>
      <c r="X1074" s="104" t="s">
        <v>3787</v>
      </c>
      <c r="Y1074" s="78">
        <v>45912</v>
      </c>
      <c r="Z1074" s="78">
        <v>45912</v>
      </c>
      <c r="AA1074" s="78" t="s">
        <v>73</v>
      </c>
      <c r="AB1074" s="78">
        <v>46006</v>
      </c>
      <c r="AC1074" s="102">
        <f t="shared" si="96"/>
        <v>94</v>
      </c>
      <c r="AD1074" s="72">
        <v>0</v>
      </c>
      <c r="AE1074" s="76">
        <v>0</v>
      </c>
      <c r="AF1074" s="72">
        <v>0</v>
      </c>
      <c r="AG1074" s="79" t="s">
        <v>73</v>
      </c>
      <c r="AH1074" s="102">
        <f t="shared" si="97"/>
        <v>0</v>
      </c>
      <c r="AI1074" s="72">
        <v>0</v>
      </c>
      <c r="AJ1074" s="76">
        <v>0</v>
      </c>
      <c r="AK1074" s="72" t="s">
        <v>73</v>
      </c>
      <c r="AL1074" s="80" t="s">
        <v>73</v>
      </c>
      <c r="AM1074" s="72">
        <v>0</v>
      </c>
      <c r="AN1074" s="80" t="s">
        <v>73</v>
      </c>
      <c r="AO1074" s="80" t="s">
        <v>73</v>
      </c>
      <c r="AP1074" s="80" t="s">
        <v>73</v>
      </c>
      <c r="AQ1074" s="102">
        <f t="shared" si="98"/>
        <v>0</v>
      </c>
      <c r="AR1074" s="102">
        <f t="shared" si="99"/>
        <v>12400000</v>
      </c>
      <c r="AS1074" s="72" t="s">
        <v>65</v>
      </c>
      <c r="AT1074" s="76">
        <v>12400000</v>
      </c>
      <c r="AU1074" s="72" t="s">
        <v>319</v>
      </c>
      <c r="AV1074" s="76">
        <v>0</v>
      </c>
      <c r="AW1074" s="81" t="s">
        <v>73</v>
      </c>
      <c r="AX1074" s="82">
        <v>0</v>
      </c>
      <c r="AY1074" s="143">
        <f t="shared" si="100"/>
        <v>12400000</v>
      </c>
      <c r="AZ1074" s="84">
        <f t="shared" si="101"/>
        <v>0</v>
      </c>
      <c r="BA1074" s="85">
        <v>0</v>
      </c>
      <c r="BB1074" s="81" t="s">
        <v>73</v>
      </c>
      <c r="BC1074" s="72" t="s">
        <v>123</v>
      </c>
      <c r="BD1074" s="289" t="s">
        <v>3786</v>
      </c>
      <c r="BE1074" s="71" t="s">
        <v>65</v>
      </c>
      <c r="BF1074" s="71" t="s">
        <v>65</v>
      </c>
    </row>
    <row r="1075" spans="2:58" x14ac:dyDescent="0.25">
      <c r="B1075" s="71">
        <v>2025</v>
      </c>
      <c r="C1075" s="71">
        <v>891780111</v>
      </c>
      <c r="D1075" s="71" t="s">
        <v>63</v>
      </c>
      <c r="E1075" s="102" t="s">
        <v>3785</v>
      </c>
      <c r="F1075" s="72" t="s">
        <v>3784</v>
      </c>
      <c r="G1075" s="72">
        <v>0</v>
      </c>
      <c r="H1075" s="72" t="s">
        <v>71</v>
      </c>
      <c r="I1075" s="72" t="s">
        <v>2884</v>
      </c>
      <c r="J1075" s="104" t="s">
        <v>81</v>
      </c>
      <c r="K1075" s="75" t="s">
        <v>3783</v>
      </c>
      <c r="L1075" s="76">
        <v>15832000</v>
      </c>
      <c r="M1075" s="72" t="s">
        <v>66</v>
      </c>
      <c r="N1075" s="75" t="s">
        <v>3782</v>
      </c>
      <c r="O1075" s="75">
        <v>18955666</v>
      </c>
      <c r="P1075" s="75">
        <v>2050</v>
      </c>
      <c r="Q1075" s="78">
        <v>45908</v>
      </c>
      <c r="R1075" s="75">
        <v>47496000</v>
      </c>
      <c r="S1075" s="78">
        <v>45912</v>
      </c>
      <c r="T1075" s="76">
        <v>15832000</v>
      </c>
      <c r="U1075" s="76">
        <v>31775</v>
      </c>
      <c r="V1075" s="72" t="s">
        <v>65</v>
      </c>
      <c r="W1075" s="76">
        <v>22545553</v>
      </c>
      <c r="X1075" s="104" t="s">
        <v>600</v>
      </c>
      <c r="Y1075" s="78">
        <v>45912</v>
      </c>
      <c r="Z1075" s="78">
        <v>45912</v>
      </c>
      <c r="AA1075" s="78" t="s">
        <v>73</v>
      </c>
      <c r="AB1075" s="78">
        <v>46022</v>
      </c>
      <c r="AC1075" s="102">
        <f t="shared" si="96"/>
        <v>110</v>
      </c>
      <c r="AD1075" s="72">
        <v>0</v>
      </c>
      <c r="AE1075" s="76">
        <v>0</v>
      </c>
      <c r="AF1075" s="72">
        <v>0</v>
      </c>
      <c r="AG1075" s="79" t="s">
        <v>73</v>
      </c>
      <c r="AH1075" s="102">
        <f t="shared" si="97"/>
        <v>0</v>
      </c>
      <c r="AI1075" s="72">
        <v>0</v>
      </c>
      <c r="AJ1075" s="76">
        <v>0</v>
      </c>
      <c r="AK1075" s="72" t="s">
        <v>73</v>
      </c>
      <c r="AL1075" s="80" t="s">
        <v>73</v>
      </c>
      <c r="AM1075" s="72">
        <v>0</v>
      </c>
      <c r="AN1075" s="80" t="s">
        <v>73</v>
      </c>
      <c r="AO1075" s="80" t="s">
        <v>73</v>
      </c>
      <c r="AP1075" s="80" t="s">
        <v>73</v>
      </c>
      <c r="AQ1075" s="102">
        <f t="shared" si="98"/>
        <v>0</v>
      </c>
      <c r="AR1075" s="102">
        <f t="shared" si="99"/>
        <v>15832000</v>
      </c>
      <c r="AS1075" s="72" t="s">
        <v>319</v>
      </c>
      <c r="AT1075" s="76">
        <v>0</v>
      </c>
      <c r="AU1075" s="72" t="s">
        <v>319</v>
      </c>
      <c r="AV1075" s="76">
        <v>0</v>
      </c>
      <c r="AW1075" s="81" t="s">
        <v>73</v>
      </c>
      <c r="AX1075" s="82">
        <v>0</v>
      </c>
      <c r="AY1075" s="143">
        <f t="shared" si="100"/>
        <v>15832000</v>
      </c>
      <c r="AZ1075" s="84">
        <f t="shared" si="101"/>
        <v>0</v>
      </c>
      <c r="BA1075" s="85">
        <v>0</v>
      </c>
      <c r="BB1075" s="81" t="s">
        <v>73</v>
      </c>
      <c r="BC1075" s="72" t="s">
        <v>123</v>
      </c>
      <c r="BD1075" s="289" t="s">
        <v>3781</v>
      </c>
      <c r="BE1075" s="71" t="s">
        <v>65</v>
      </c>
      <c r="BF1075" s="71" t="s">
        <v>65</v>
      </c>
    </row>
    <row r="1076" spans="2:58" x14ac:dyDescent="0.25">
      <c r="B1076" s="71">
        <v>2025</v>
      </c>
      <c r="C1076" s="71">
        <v>891780111</v>
      </c>
      <c r="D1076" s="71" t="s">
        <v>63</v>
      </c>
      <c r="E1076" s="102" t="s">
        <v>3780</v>
      </c>
      <c r="F1076" s="72" t="s">
        <v>3779</v>
      </c>
      <c r="G1076" s="72">
        <v>0</v>
      </c>
      <c r="H1076" s="72" t="s">
        <v>71</v>
      </c>
      <c r="I1076" s="72" t="s">
        <v>2884</v>
      </c>
      <c r="J1076" s="104" t="s">
        <v>81</v>
      </c>
      <c r="K1076" s="75" t="s">
        <v>3778</v>
      </c>
      <c r="L1076" s="76">
        <v>12906272</v>
      </c>
      <c r="M1076" s="72" t="s">
        <v>66</v>
      </c>
      <c r="N1076" s="75" t="s">
        <v>3777</v>
      </c>
      <c r="O1076" s="75">
        <v>1028030207</v>
      </c>
      <c r="P1076" s="75">
        <v>2051</v>
      </c>
      <c r="Q1076" s="78">
        <v>45908</v>
      </c>
      <c r="R1076" s="75">
        <v>25912844</v>
      </c>
      <c r="S1076" s="78">
        <v>45915</v>
      </c>
      <c r="T1076" s="76">
        <v>12906272</v>
      </c>
      <c r="U1076" s="76">
        <v>31840</v>
      </c>
      <c r="V1076" s="72" t="s">
        <v>65</v>
      </c>
      <c r="W1076" s="76">
        <v>22545553</v>
      </c>
      <c r="X1076" s="104" t="s">
        <v>600</v>
      </c>
      <c r="Y1076" s="78">
        <v>45915</v>
      </c>
      <c r="Z1076" s="78">
        <v>45915</v>
      </c>
      <c r="AA1076" s="78" t="s">
        <v>73</v>
      </c>
      <c r="AB1076" s="78">
        <v>46022</v>
      </c>
      <c r="AC1076" s="102">
        <f t="shared" si="96"/>
        <v>107</v>
      </c>
      <c r="AD1076" s="72">
        <v>0</v>
      </c>
      <c r="AE1076" s="76">
        <v>0</v>
      </c>
      <c r="AF1076" s="72">
        <v>0</v>
      </c>
      <c r="AG1076" s="79" t="s">
        <v>73</v>
      </c>
      <c r="AH1076" s="102">
        <f t="shared" si="97"/>
        <v>0</v>
      </c>
      <c r="AI1076" s="72">
        <v>0</v>
      </c>
      <c r="AJ1076" s="76">
        <v>0</v>
      </c>
      <c r="AK1076" s="72" t="s">
        <v>73</v>
      </c>
      <c r="AL1076" s="80" t="s">
        <v>73</v>
      </c>
      <c r="AM1076" s="72">
        <v>0</v>
      </c>
      <c r="AN1076" s="80" t="s">
        <v>73</v>
      </c>
      <c r="AO1076" s="80" t="s">
        <v>73</v>
      </c>
      <c r="AP1076" s="80" t="s">
        <v>73</v>
      </c>
      <c r="AQ1076" s="102">
        <f t="shared" si="98"/>
        <v>0</v>
      </c>
      <c r="AR1076" s="102">
        <f t="shared" si="99"/>
        <v>12906272</v>
      </c>
      <c r="AS1076" s="72" t="s">
        <v>319</v>
      </c>
      <c r="AT1076" s="76">
        <v>0</v>
      </c>
      <c r="AU1076" s="72" t="s">
        <v>319</v>
      </c>
      <c r="AV1076" s="76">
        <v>0</v>
      </c>
      <c r="AW1076" s="81" t="s">
        <v>73</v>
      </c>
      <c r="AX1076" s="82">
        <v>0</v>
      </c>
      <c r="AY1076" s="143">
        <f t="shared" si="100"/>
        <v>12906272</v>
      </c>
      <c r="AZ1076" s="84">
        <f t="shared" si="101"/>
        <v>0</v>
      </c>
      <c r="BA1076" s="85">
        <v>0</v>
      </c>
      <c r="BB1076" s="81" t="s">
        <v>73</v>
      </c>
      <c r="BC1076" s="72" t="s">
        <v>123</v>
      </c>
      <c r="BD1076" s="289" t="s">
        <v>3776</v>
      </c>
      <c r="BE1076" s="71" t="s">
        <v>65</v>
      </c>
      <c r="BF1076" s="71" t="s">
        <v>65</v>
      </c>
    </row>
    <row r="1077" spans="2:58" x14ac:dyDescent="0.25">
      <c r="B1077" s="71">
        <v>2025</v>
      </c>
      <c r="C1077" s="71">
        <v>891780111</v>
      </c>
      <c r="D1077" s="71" t="s">
        <v>63</v>
      </c>
      <c r="E1077" s="102" t="s">
        <v>3775</v>
      </c>
      <c r="F1077" s="72" t="s">
        <v>3774</v>
      </c>
      <c r="G1077" s="72">
        <v>0</v>
      </c>
      <c r="H1077" s="72" t="s">
        <v>71</v>
      </c>
      <c r="I1077" s="72" t="s">
        <v>2884</v>
      </c>
      <c r="J1077" s="104" t="s">
        <v>81</v>
      </c>
      <c r="K1077" s="75" t="s">
        <v>3773</v>
      </c>
      <c r="L1077" s="76">
        <v>15832000</v>
      </c>
      <c r="M1077" s="72" t="s">
        <v>66</v>
      </c>
      <c r="N1077" s="75" t="s">
        <v>3772</v>
      </c>
      <c r="O1077" s="75">
        <v>1082878766</v>
      </c>
      <c r="P1077" s="75">
        <v>2050</v>
      </c>
      <c r="Q1077" s="78">
        <v>45908</v>
      </c>
      <c r="R1077" s="75">
        <v>47496000</v>
      </c>
      <c r="S1077" s="78">
        <v>45915</v>
      </c>
      <c r="T1077" s="76">
        <v>15832000</v>
      </c>
      <c r="U1077" s="76">
        <v>31841</v>
      </c>
      <c r="V1077" s="72" t="s">
        <v>65</v>
      </c>
      <c r="W1077" s="76">
        <v>22545553</v>
      </c>
      <c r="X1077" s="104" t="s">
        <v>600</v>
      </c>
      <c r="Y1077" s="78">
        <v>45915</v>
      </c>
      <c r="Z1077" s="78">
        <v>45915</v>
      </c>
      <c r="AA1077" s="78" t="s">
        <v>73</v>
      </c>
      <c r="AB1077" s="78">
        <v>46022</v>
      </c>
      <c r="AC1077" s="102">
        <f t="shared" si="96"/>
        <v>107</v>
      </c>
      <c r="AD1077" s="72">
        <v>0</v>
      </c>
      <c r="AE1077" s="76">
        <v>0</v>
      </c>
      <c r="AF1077" s="72">
        <v>0</v>
      </c>
      <c r="AG1077" s="79" t="s">
        <v>73</v>
      </c>
      <c r="AH1077" s="102">
        <f t="shared" si="97"/>
        <v>0</v>
      </c>
      <c r="AI1077" s="72">
        <v>0</v>
      </c>
      <c r="AJ1077" s="76">
        <v>0</v>
      </c>
      <c r="AK1077" s="72" t="s">
        <v>73</v>
      </c>
      <c r="AL1077" s="80" t="s">
        <v>73</v>
      </c>
      <c r="AM1077" s="72">
        <v>0</v>
      </c>
      <c r="AN1077" s="80" t="s">
        <v>73</v>
      </c>
      <c r="AO1077" s="80" t="s">
        <v>73</v>
      </c>
      <c r="AP1077" s="80" t="s">
        <v>73</v>
      </c>
      <c r="AQ1077" s="102">
        <f t="shared" si="98"/>
        <v>0</v>
      </c>
      <c r="AR1077" s="102">
        <f t="shared" si="99"/>
        <v>15832000</v>
      </c>
      <c r="AS1077" s="72" t="s">
        <v>319</v>
      </c>
      <c r="AT1077" s="76">
        <v>0</v>
      </c>
      <c r="AU1077" s="72" t="s">
        <v>319</v>
      </c>
      <c r="AV1077" s="76">
        <v>0</v>
      </c>
      <c r="AW1077" s="81" t="s">
        <v>73</v>
      </c>
      <c r="AX1077" s="82">
        <v>0</v>
      </c>
      <c r="AY1077" s="143">
        <f t="shared" si="100"/>
        <v>15832000</v>
      </c>
      <c r="AZ1077" s="84">
        <f t="shared" si="101"/>
        <v>0</v>
      </c>
      <c r="BA1077" s="85">
        <v>0</v>
      </c>
      <c r="BB1077" s="81" t="s">
        <v>73</v>
      </c>
      <c r="BC1077" s="72" t="s">
        <v>123</v>
      </c>
      <c r="BD1077" s="289" t="s">
        <v>3771</v>
      </c>
      <c r="BE1077" s="71" t="s">
        <v>65</v>
      </c>
      <c r="BF1077" s="71" t="s">
        <v>65</v>
      </c>
    </row>
    <row r="1078" spans="2:58" x14ac:dyDescent="0.25">
      <c r="B1078" s="71">
        <v>2025</v>
      </c>
      <c r="C1078" s="71">
        <v>891780111</v>
      </c>
      <c r="D1078" s="71" t="s">
        <v>63</v>
      </c>
      <c r="E1078" s="102" t="s">
        <v>3770</v>
      </c>
      <c r="F1078" s="72" t="s">
        <v>3769</v>
      </c>
      <c r="G1078" s="72">
        <v>0</v>
      </c>
      <c r="H1078" s="72" t="s">
        <v>71</v>
      </c>
      <c r="I1078" s="72" t="s">
        <v>2884</v>
      </c>
      <c r="J1078" s="104" t="s">
        <v>81</v>
      </c>
      <c r="K1078" s="75" t="s">
        <v>3768</v>
      </c>
      <c r="L1078" s="76">
        <v>12906272</v>
      </c>
      <c r="M1078" s="72" t="s">
        <v>66</v>
      </c>
      <c r="N1078" s="75" t="s">
        <v>3767</v>
      </c>
      <c r="O1078" s="75">
        <v>1004344740</v>
      </c>
      <c r="P1078" s="75">
        <v>2051</v>
      </c>
      <c r="Q1078" s="78">
        <v>45908</v>
      </c>
      <c r="R1078" s="75">
        <v>25912844</v>
      </c>
      <c r="S1078" s="78">
        <v>45915</v>
      </c>
      <c r="T1078" s="76">
        <v>12906272</v>
      </c>
      <c r="U1078" s="76">
        <v>31842</v>
      </c>
      <c r="V1078" s="72" t="s">
        <v>65</v>
      </c>
      <c r="W1078" s="76">
        <v>22545553</v>
      </c>
      <c r="X1078" s="104" t="s">
        <v>600</v>
      </c>
      <c r="Y1078" s="78">
        <v>45915</v>
      </c>
      <c r="Z1078" s="78">
        <v>45915</v>
      </c>
      <c r="AA1078" s="78" t="s">
        <v>73</v>
      </c>
      <c r="AB1078" s="78">
        <v>46022</v>
      </c>
      <c r="AC1078" s="102">
        <f t="shared" si="96"/>
        <v>107</v>
      </c>
      <c r="AD1078" s="72">
        <v>0</v>
      </c>
      <c r="AE1078" s="76">
        <v>0</v>
      </c>
      <c r="AF1078" s="72">
        <v>0</v>
      </c>
      <c r="AG1078" s="79" t="s">
        <v>73</v>
      </c>
      <c r="AH1078" s="102">
        <f t="shared" si="97"/>
        <v>0</v>
      </c>
      <c r="AI1078" s="72">
        <v>0</v>
      </c>
      <c r="AJ1078" s="76">
        <v>0</v>
      </c>
      <c r="AK1078" s="72" t="s">
        <v>73</v>
      </c>
      <c r="AL1078" s="80" t="s">
        <v>73</v>
      </c>
      <c r="AM1078" s="72">
        <v>0</v>
      </c>
      <c r="AN1078" s="80" t="s">
        <v>73</v>
      </c>
      <c r="AO1078" s="80" t="s">
        <v>73</v>
      </c>
      <c r="AP1078" s="80" t="s">
        <v>73</v>
      </c>
      <c r="AQ1078" s="102">
        <f t="shared" si="98"/>
        <v>0</v>
      </c>
      <c r="AR1078" s="102">
        <f t="shared" si="99"/>
        <v>12906272</v>
      </c>
      <c r="AS1078" s="72" t="s">
        <v>319</v>
      </c>
      <c r="AT1078" s="76">
        <v>0</v>
      </c>
      <c r="AU1078" s="72" t="s">
        <v>319</v>
      </c>
      <c r="AV1078" s="76">
        <v>0</v>
      </c>
      <c r="AW1078" s="81" t="s">
        <v>73</v>
      </c>
      <c r="AX1078" s="82">
        <v>0</v>
      </c>
      <c r="AY1078" s="143">
        <f t="shared" si="100"/>
        <v>12906272</v>
      </c>
      <c r="AZ1078" s="84">
        <f t="shared" si="101"/>
        <v>0</v>
      </c>
      <c r="BA1078" s="85">
        <v>0</v>
      </c>
      <c r="BB1078" s="81" t="s">
        <v>73</v>
      </c>
      <c r="BC1078" s="72" t="s">
        <v>123</v>
      </c>
      <c r="BD1078" s="289" t="s">
        <v>3766</v>
      </c>
      <c r="BE1078" s="71" t="s">
        <v>65</v>
      </c>
      <c r="BF1078" s="71" t="s">
        <v>65</v>
      </c>
    </row>
    <row r="1079" spans="2:58" x14ac:dyDescent="0.25">
      <c r="B1079" s="71">
        <v>2025</v>
      </c>
      <c r="C1079" s="71">
        <v>891780111</v>
      </c>
      <c r="D1079" s="71" t="s">
        <v>63</v>
      </c>
      <c r="E1079" s="102" t="s">
        <v>3765</v>
      </c>
      <c r="F1079" s="72" t="s">
        <v>3764</v>
      </c>
      <c r="G1079" s="72">
        <v>0</v>
      </c>
      <c r="H1079" s="72" t="s">
        <v>71</v>
      </c>
      <c r="I1079" s="72" t="s">
        <v>2884</v>
      </c>
      <c r="J1079" s="104" t="s">
        <v>81</v>
      </c>
      <c r="K1079" s="75" t="s">
        <v>3763</v>
      </c>
      <c r="L1079" s="76">
        <v>7195680</v>
      </c>
      <c r="M1079" s="72" t="s">
        <v>66</v>
      </c>
      <c r="N1079" s="75" t="s">
        <v>3762</v>
      </c>
      <c r="O1079" s="75">
        <v>1122405238</v>
      </c>
      <c r="P1079" s="75">
        <v>1707</v>
      </c>
      <c r="Q1079" s="78">
        <v>45870</v>
      </c>
      <c r="R1079" s="75">
        <v>7490134800</v>
      </c>
      <c r="S1079" s="78">
        <v>45915</v>
      </c>
      <c r="T1079" s="76">
        <v>7195680</v>
      </c>
      <c r="U1079" s="76">
        <v>31849</v>
      </c>
      <c r="V1079" s="72" t="s">
        <v>65</v>
      </c>
      <c r="W1079" s="76">
        <v>1082939683</v>
      </c>
      <c r="X1079" s="104" t="s">
        <v>2881</v>
      </c>
      <c r="Y1079" s="78">
        <v>45915</v>
      </c>
      <c r="Z1079" s="78">
        <v>45915</v>
      </c>
      <c r="AA1079" s="78" t="s">
        <v>73</v>
      </c>
      <c r="AB1079" s="78">
        <v>45991</v>
      </c>
      <c r="AC1079" s="102">
        <f t="shared" si="96"/>
        <v>76</v>
      </c>
      <c r="AD1079" s="72">
        <v>0</v>
      </c>
      <c r="AE1079" s="76">
        <v>0</v>
      </c>
      <c r="AF1079" s="72">
        <v>0</v>
      </c>
      <c r="AG1079" s="79" t="s">
        <v>73</v>
      </c>
      <c r="AH1079" s="102">
        <f t="shared" si="97"/>
        <v>0</v>
      </c>
      <c r="AI1079" s="72">
        <v>0</v>
      </c>
      <c r="AJ1079" s="76">
        <v>0</v>
      </c>
      <c r="AK1079" s="72" t="s">
        <v>73</v>
      </c>
      <c r="AL1079" s="80" t="s">
        <v>73</v>
      </c>
      <c r="AM1079" s="72">
        <v>0</v>
      </c>
      <c r="AN1079" s="80" t="s">
        <v>73</v>
      </c>
      <c r="AO1079" s="80" t="s">
        <v>73</v>
      </c>
      <c r="AP1079" s="80" t="s">
        <v>73</v>
      </c>
      <c r="AQ1079" s="102">
        <f t="shared" si="98"/>
        <v>0</v>
      </c>
      <c r="AR1079" s="102">
        <f t="shared" si="99"/>
        <v>7195680</v>
      </c>
      <c r="AS1079" s="72" t="s">
        <v>319</v>
      </c>
      <c r="AT1079" s="76">
        <v>0</v>
      </c>
      <c r="AU1079" s="72" t="s">
        <v>319</v>
      </c>
      <c r="AV1079" s="76">
        <v>0</v>
      </c>
      <c r="AW1079" s="81" t="s">
        <v>73</v>
      </c>
      <c r="AX1079" s="82">
        <v>0</v>
      </c>
      <c r="AY1079" s="143">
        <f t="shared" si="100"/>
        <v>7195680</v>
      </c>
      <c r="AZ1079" s="84">
        <f t="shared" si="101"/>
        <v>0</v>
      </c>
      <c r="BA1079" s="85">
        <v>0</v>
      </c>
      <c r="BB1079" s="81" t="s">
        <v>73</v>
      </c>
      <c r="BC1079" s="72" t="s">
        <v>123</v>
      </c>
      <c r="BD1079" s="289" t="s">
        <v>3761</v>
      </c>
      <c r="BE1079" s="71" t="s">
        <v>65</v>
      </c>
      <c r="BF1079" s="71" t="s">
        <v>65</v>
      </c>
    </row>
    <row r="1080" spans="2:58" x14ac:dyDescent="0.25">
      <c r="B1080" s="71">
        <v>2025</v>
      </c>
      <c r="C1080" s="71">
        <v>891780111</v>
      </c>
      <c r="D1080" s="71" t="s">
        <v>63</v>
      </c>
      <c r="E1080" s="102" t="s">
        <v>3760</v>
      </c>
      <c r="F1080" s="72" t="s">
        <v>3759</v>
      </c>
      <c r="G1080" s="72">
        <v>0</v>
      </c>
      <c r="H1080" s="72" t="s">
        <v>71</v>
      </c>
      <c r="I1080" s="72" t="s">
        <v>2884</v>
      </c>
      <c r="J1080" s="104" t="s">
        <v>81</v>
      </c>
      <c r="K1080" s="75" t="s">
        <v>3758</v>
      </c>
      <c r="L1080" s="76">
        <v>7195680</v>
      </c>
      <c r="M1080" s="72" t="s">
        <v>66</v>
      </c>
      <c r="N1080" s="75" t="s">
        <v>3757</v>
      </c>
      <c r="O1080" s="75">
        <v>1122417606</v>
      </c>
      <c r="P1080" s="75">
        <v>1707</v>
      </c>
      <c r="Q1080" s="78">
        <v>45870</v>
      </c>
      <c r="R1080" s="75">
        <v>7490134800</v>
      </c>
      <c r="S1080" s="78">
        <v>45915</v>
      </c>
      <c r="T1080" s="76">
        <v>7195680</v>
      </c>
      <c r="U1080" s="76">
        <v>31850</v>
      </c>
      <c r="V1080" s="72" t="s">
        <v>65</v>
      </c>
      <c r="W1080" s="76">
        <v>1082939683</v>
      </c>
      <c r="X1080" s="104" t="s">
        <v>2881</v>
      </c>
      <c r="Y1080" s="78">
        <v>45915</v>
      </c>
      <c r="Z1080" s="78">
        <v>45915</v>
      </c>
      <c r="AA1080" s="78" t="s">
        <v>73</v>
      </c>
      <c r="AB1080" s="78">
        <v>45991</v>
      </c>
      <c r="AC1080" s="102">
        <f t="shared" si="96"/>
        <v>76</v>
      </c>
      <c r="AD1080" s="72">
        <v>0</v>
      </c>
      <c r="AE1080" s="76">
        <v>0</v>
      </c>
      <c r="AF1080" s="72">
        <v>0</v>
      </c>
      <c r="AG1080" s="79" t="s">
        <v>73</v>
      </c>
      <c r="AH1080" s="102">
        <f t="shared" si="97"/>
        <v>0</v>
      </c>
      <c r="AI1080" s="72">
        <v>0</v>
      </c>
      <c r="AJ1080" s="76">
        <v>0</v>
      </c>
      <c r="AK1080" s="72" t="s">
        <v>73</v>
      </c>
      <c r="AL1080" s="80" t="s">
        <v>73</v>
      </c>
      <c r="AM1080" s="72">
        <v>0</v>
      </c>
      <c r="AN1080" s="80" t="s">
        <v>73</v>
      </c>
      <c r="AO1080" s="80" t="s">
        <v>73</v>
      </c>
      <c r="AP1080" s="80" t="s">
        <v>73</v>
      </c>
      <c r="AQ1080" s="102">
        <f t="shared" si="98"/>
        <v>0</v>
      </c>
      <c r="AR1080" s="102">
        <f t="shared" si="99"/>
        <v>7195680</v>
      </c>
      <c r="AS1080" s="72" t="s">
        <v>319</v>
      </c>
      <c r="AT1080" s="76">
        <v>0</v>
      </c>
      <c r="AU1080" s="72" t="s">
        <v>319</v>
      </c>
      <c r="AV1080" s="76">
        <v>0</v>
      </c>
      <c r="AW1080" s="81" t="s">
        <v>73</v>
      </c>
      <c r="AX1080" s="82">
        <v>0</v>
      </c>
      <c r="AY1080" s="143">
        <f t="shared" si="100"/>
        <v>7195680</v>
      </c>
      <c r="AZ1080" s="84">
        <f t="shared" si="101"/>
        <v>0</v>
      </c>
      <c r="BA1080" s="85">
        <v>0</v>
      </c>
      <c r="BB1080" s="81" t="s">
        <v>73</v>
      </c>
      <c r="BC1080" s="72" t="s">
        <v>123</v>
      </c>
      <c r="BD1080" s="289" t="s">
        <v>3756</v>
      </c>
      <c r="BE1080" s="71" t="s">
        <v>65</v>
      </c>
      <c r="BF1080" s="71" t="s">
        <v>65</v>
      </c>
    </row>
    <row r="1081" spans="2:58" x14ac:dyDescent="0.25">
      <c r="B1081" s="71">
        <v>2025</v>
      </c>
      <c r="C1081" s="71">
        <v>891780111</v>
      </c>
      <c r="D1081" s="71" t="s">
        <v>63</v>
      </c>
      <c r="E1081" s="102" t="s">
        <v>3755</v>
      </c>
      <c r="F1081" s="72" t="s">
        <v>3754</v>
      </c>
      <c r="G1081" s="72">
        <v>0</v>
      </c>
      <c r="H1081" s="72" t="s">
        <v>71</v>
      </c>
      <c r="I1081" s="72" t="s">
        <v>2884</v>
      </c>
      <c r="J1081" s="104" t="s">
        <v>81</v>
      </c>
      <c r="K1081" s="75" t="s">
        <v>3753</v>
      </c>
      <c r="L1081" s="76">
        <v>7195680</v>
      </c>
      <c r="M1081" s="72" t="s">
        <v>66</v>
      </c>
      <c r="N1081" s="75" t="s">
        <v>3752</v>
      </c>
      <c r="O1081" s="75">
        <v>1123414652</v>
      </c>
      <c r="P1081" s="75">
        <v>1707</v>
      </c>
      <c r="Q1081" s="78">
        <v>45870</v>
      </c>
      <c r="R1081" s="75">
        <v>7490134800</v>
      </c>
      <c r="S1081" s="78">
        <v>45915</v>
      </c>
      <c r="T1081" s="76">
        <v>7195680</v>
      </c>
      <c r="U1081" s="76">
        <v>31851</v>
      </c>
      <c r="V1081" s="72" t="s">
        <v>65</v>
      </c>
      <c r="W1081" s="76">
        <v>1082939683</v>
      </c>
      <c r="X1081" s="104" t="s">
        <v>2881</v>
      </c>
      <c r="Y1081" s="78">
        <v>45915</v>
      </c>
      <c r="Z1081" s="78">
        <v>45915</v>
      </c>
      <c r="AA1081" s="78" t="s">
        <v>73</v>
      </c>
      <c r="AB1081" s="78">
        <v>45991</v>
      </c>
      <c r="AC1081" s="102">
        <f t="shared" si="96"/>
        <v>76</v>
      </c>
      <c r="AD1081" s="72">
        <v>0</v>
      </c>
      <c r="AE1081" s="76">
        <v>0</v>
      </c>
      <c r="AF1081" s="72">
        <v>0</v>
      </c>
      <c r="AG1081" s="79" t="s">
        <v>73</v>
      </c>
      <c r="AH1081" s="102">
        <f t="shared" si="97"/>
        <v>0</v>
      </c>
      <c r="AI1081" s="72">
        <v>0</v>
      </c>
      <c r="AJ1081" s="76">
        <v>0</v>
      </c>
      <c r="AK1081" s="72" t="s">
        <v>73</v>
      </c>
      <c r="AL1081" s="80" t="s">
        <v>73</v>
      </c>
      <c r="AM1081" s="72">
        <v>0</v>
      </c>
      <c r="AN1081" s="80" t="s">
        <v>73</v>
      </c>
      <c r="AO1081" s="80" t="s">
        <v>73</v>
      </c>
      <c r="AP1081" s="80" t="s">
        <v>73</v>
      </c>
      <c r="AQ1081" s="102">
        <f t="shared" si="98"/>
        <v>0</v>
      </c>
      <c r="AR1081" s="102">
        <f t="shared" si="99"/>
        <v>7195680</v>
      </c>
      <c r="AS1081" s="72" t="s">
        <v>319</v>
      </c>
      <c r="AT1081" s="76">
        <v>0</v>
      </c>
      <c r="AU1081" s="72" t="s">
        <v>319</v>
      </c>
      <c r="AV1081" s="76">
        <v>0</v>
      </c>
      <c r="AW1081" s="81" t="s">
        <v>73</v>
      </c>
      <c r="AX1081" s="82">
        <v>0</v>
      </c>
      <c r="AY1081" s="143">
        <f t="shared" si="100"/>
        <v>7195680</v>
      </c>
      <c r="AZ1081" s="84">
        <f t="shared" si="101"/>
        <v>0</v>
      </c>
      <c r="BA1081" s="85">
        <v>0</v>
      </c>
      <c r="BB1081" s="81" t="s">
        <v>73</v>
      </c>
      <c r="BC1081" s="72" t="s">
        <v>123</v>
      </c>
      <c r="BD1081" s="289" t="s">
        <v>3751</v>
      </c>
      <c r="BE1081" s="71" t="s">
        <v>65</v>
      </c>
      <c r="BF1081" s="71" t="s">
        <v>65</v>
      </c>
    </row>
    <row r="1082" spans="2:58" x14ac:dyDescent="0.25">
      <c r="B1082" s="71">
        <v>2025</v>
      </c>
      <c r="C1082" s="71">
        <v>891780111</v>
      </c>
      <c r="D1082" s="71" t="s">
        <v>63</v>
      </c>
      <c r="E1082" s="102" t="s">
        <v>3750</v>
      </c>
      <c r="F1082" s="72" t="s">
        <v>3749</v>
      </c>
      <c r="G1082" s="72">
        <v>0</v>
      </c>
      <c r="H1082" s="72" t="s">
        <v>71</v>
      </c>
      <c r="I1082" s="72" t="s">
        <v>2884</v>
      </c>
      <c r="J1082" s="104" t="s">
        <v>81</v>
      </c>
      <c r="K1082" s="75" t="s">
        <v>3748</v>
      </c>
      <c r="L1082" s="76">
        <v>7195680</v>
      </c>
      <c r="M1082" s="72" t="s">
        <v>66</v>
      </c>
      <c r="N1082" s="75" t="s">
        <v>3747</v>
      </c>
      <c r="O1082" s="75">
        <v>1006570970</v>
      </c>
      <c r="P1082" s="75">
        <v>1707</v>
      </c>
      <c r="Q1082" s="78">
        <v>45870</v>
      </c>
      <c r="R1082" s="75">
        <v>7490134800</v>
      </c>
      <c r="S1082" s="78">
        <v>45915</v>
      </c>
      <c r="T1082" s="76">
        <v>7195680</v>
      </c>
      <c r="U1082" s="76">
        <v>31856</v>
      </c>
      <c r="V1082" s="72" t="s">
        <v>65</v>
      </c>
      <c r="W1082" s="76">
        <v>1082939683</v>
      </c>
      <c r="X1082" s="104" t="s">
        <v>2881</v>
      </c>
      <c r="Y1082" s="78">
        <v>45915</v>
      </c>
      <c r="Z1082" s="78">
        <v>45915</v>
      </c>
      <c r="AA1082" s="78" t="s">
        <v>73</v>
      </c>
      <c r="AB1082" s="78">
        <v>45991</v>
      </c>
      <c r="AC1082" s="102">
        <f t="shared" si="96"/>
        <v>76</v>
      </c>
      <c r="AD1082" s="72">
        <v>0</v>
      </c>
      <c r="AE1082" s="76">
        <v>0</v>
      </c>
      <c r="AF1082" s="72">
        <v>0</v>
      </c>
      <c r="AG1082" s="79" t="s">
        <v>73</v>
      </c>
      <c r="AH1082" s="102">
        <f t="shared" si="97"/>
        <v>0</v>
      </c>
      <c r="AI1082" s="72">
        <v>0</v>
      </c>
      <c r="AJ1082" s="76">
        <v>0</v>
      </c>
      <c r="AK1082" s="72" t="s">
        <v>73</v>
      </c>
      <c r="AL1082" s="80" t="s">
        <v>73</v>
      </c>
      <c r="AM1082" s="72">
        <v>0</v>
      </c>
      <c r="AN1082" s="80" t="s">
        <v>73</v>
      </c>
      <c r="AO1082" s="80" t="s">
        <v>73</v>
      </c>
      <c r="AP1082" s="80" t="s">
        <v>73</v>
      </c>
      <c r="AQ1082" s="102">
        <f t="shared" si="98"/>
        <v>0</v>
      </c>
      <c r="AR1082" s="102">
        <f t="shared" si="99"/>
        <v>7195680</v>
      </c>
      <c r="AS1082" s="72" t="s">
        <v>319</v>
      </c>
      <c r="AT1082" s="76">
        <v>0</v>
      </c>
      <c r="AU1082" s="72" t="s">
        <v>319</v>
      </c>
      <c r="AV1082" s="76">
        <v>0</v>
      </c>
      <c r="AW1082" s="81" t="s">
        <v>73</v>
      </c>
      <c r="AX1082" s="82">
        <v>0</v>
      </c>
      <c r="AY1082" s="143">
        <f t="shared" si="100"/>
        <v>7195680</v>
      </c>
      <c r="AZ1082" s="84">
        <f t="shared" si="101"/>
        <v>0</v>
      </c>
      <c r="BA1082" s="85">
        <v>0</v>
      </c>
      <c r="BB1082" s="81" t="s">
        <v>73</v>
      </c>
      <c r="BC1082" s="72" t="s">
        <v>123</v>
      </c>
      <c r="BD1082" s="289" t="s">
        <v>3746</v>
      </c>
      <c r="BE1082" s="71" t="s">
        <v>65</v>
      </c>
      <c r="BF1082" s="71" t="s">
        <v>65</v>
      </c>
    </row>
    <row r="1083" spans="2:58" x14ac:dyDescent="0.25">
      <c r="B1083" s="71">
        <v>2025</v>
      </c>
      <c r="C1083" s="71">
        <v>891780111</v>
      </c>
      <c r="D1083" s="71" t="s">
        <v>63</v>
      </c>
      <c r="E1083" s="102" t="s">
        <v>3745</v>
      </c>
      <c r="F1083" s="72" t="s">
        <v>3744</v>
      </c>
      <c r="G1083" s="72">
        <v>0</v>
      </c>
      <c r="H1083" s="72" t="s">
        <v>71</v>
      </c>
      <c r="I1083" s="72" t="s">
        <v>2884</v>
      </c>
      <c r="J1083" s="104" t="s">
        <v>81</v>
      </c>
      <c r="K1083" s="75" t="s">
        <v>3743</v>
      </c>
      <c r="L1083" s="76">
        <v>17500000</v>
      </c>
      <c r="M1083" s="72" t="s">
        <v>66</v>
      </c>
      <c r="N1083" s="75" t="s">
        <v>3742</v>
      </c>
      <c r="O1083" s="75">
        <v>1047342021</v>
      </c>
      <c r="P1083" s="75">
        <v>1823</v>
      </c>
      <c r="Q1083" s="78">
        <v>45884</v>
      </c>
      <c r="R1083" s="75">
        <v>200000000</v>
      </c>
      <c r="S1083" s="78">
        <v>45915</v>
      </c>
      <c r="T1083" s="76">
        <v>17500000</v>
      </c>
      <c r="U1083" s="76">
        <v>31855</v>
      </c>
      <c r="V1083" s="72" t="s">
        <v>65</v>
      </c>
      <c r="W1083" s="76">
        <v>1082939683</v>
      </c>
      <c r="X1083" s="104" t="s">
        <v>2881</v>
      </c>
      <c r="Y1083" s="78">
        <v>45915</v>
      </c>
      <c r="Z1083" s="78">
        <v>45915</v>
      </c>
      <c r="AA1083" s="78" t="s">
        <v>73</v>
      </c>
      <c r="AB1083" s="78">
        <v>46022</v>
      </c>
      <c r="AC1083" s="102">
        <f t="shared" si="96"/>
        <v>107</v>
      </c>
      <c r="AD1083" s="72">
        <v>0</v>
      </c>
      <c r="AE1083" s="76">
        <v>0</v>
      </c>
      <c r="AF1083" s="72">
        <v>0</v>
      </c>
      <c r="AG1083" s="79" t="s">
        <v>73</v>
      </c>
      <c r="AH1083" s="102">
        <f t="shared" si="97"/>
        <v>0</v>
      </c>
      <c r="AI1083" s="72">
        <v>0</v>
      </c>
      <c r="AJ1083" s="76">
        <v>0</v>
      </c>
      <c r="AK1083" s="72" t="s">
        <v>73</v>
      </c>
      <c r="AL1083" s="80" t="s">
        <v>73</v>
      </c>
      <c r="AM1083" s="72">
        <v>0</v>
      </c>
      <c r="AN1083" s="80" t="s">
        <v>73</v>
      </c>
      <c r="AO1083" s="80" t="s">
        <v>73</v>
      </c>
      <c r="AP1083" s="80" t="s">
        <v>73</v>
      </c>
      <c r="AQ1083" s="102">
        <f t="shared" si="98"/>
        <v>0</v>
      </c>
      <c r="AR1083" s="102">
        <f t="shared" si="99"/>
        <v>17500000</v>
      </c>
      <c r="AS1083" s="72" t="s">
        <v>319</v>
      </c>
      <c r="AT1083" s="76">
        <v>0</v>
      </c>
      <c r="AU1083" s="72" t="s">
        <v>319</v>
      </c>
      <c r="AV1083" s="76">
        <v>0</v>
      </c>
      <c r="AW1083" s="81" t="s">
        <v>73</v>
      </c>
      <c r="AX1083" s="82">
        <v>0</v>
      </c>
      <c r="AY1083" s="143">
        <f t="shared" si="100"/>
        <v>17500000</v>
      </c>
      <c r="AZ1083" s="84">
        <f t="shared" si="101"/>
        <v>0</v>
      </c>
      <c r="BA1083" s="85">
        <v>0</v>
      </c>
      <c r="BB1083" s="81" t="s">
        <v>73</v>
      </c>
      <c r="BC1083" s="72" t="s">
        <v>123</v>
      </c>
      <c r="BD1083" s="289" t="s">
        <v>3741</v>
      </c>
      <c r="BE1083" s="71" t="s">
        <v>65</v>
      </c>
      <c r="BF1083" s="71" t="s">
        <v>65</v>
      </c>
    </row>
    <row r="1084" spans="2:58" x14ac:dyDescent="0.25">
      <c r="B1084" s="71">
        <v>2025</v>
      </c>
      <c r="C1084" s="71">
        <v>891780111</v>
      </c>
      <c r="D1084" s="71" t="s">
        <v>63</v>
      </c>
      <c r="E1084" s="102" t="s">
        <v>3740</v>
      </c>
      <c r="F1084" s="72" t="s">
        <v>3739</v>
      </c>
      <c r="G1084" s="72">
        <v>0</v>
      </c>
      <c r="H1084" s="72" t="s">
        <v>71</v>
      </c>
      <c r="I1084" s="72" t="s">
        <v>64</v>
      </c>
      <c r="J1084" s="104" t="s">
        <v>81</v>
      </c>
      <c r="K1084" s="75" t="s">
        <v>3633</v>
      </c>
      <c r="L1084" s="76">
        <v>6300000</v>
      </c>
      <c r="M1084" s="72" t="s">
        <v>66</v>
      </c>
      <c r="N1084" s="75" t="s">
        <v>3738</v>
      </c>
      <c r="O1084" s="75">
        <v>73152018</v>
      </c>
      <c r="P1084" s="75">
        <v>1947</v>
      </c>
      <c r="Q1084" s="78">
        <v>45898</v>
      </c>
      <c r="R1084" s="75">
        <v>327000000</v>
      </c>
      <c r="S1084" s="78">
        <v>45916</v>
      </c>
      <c r="T1084" s="76">
        <v>6300000</v>
      </c>
      <c r="U1084" s="76">
        <v>31922</v>
      </c>
      <c r="V1084" s="72" t="s">
        <v>65</v>
      </c>
      <c r="W1084" s="76">
        <v>1072646524</v>
      </c>
      <c r="X1084" s="104" t="s">
        <v>3050</v>
      </c>
      <c r="Y1084" s="78">
        <v>45916</v>
      </c>
      <c r="Z1084" s="78">
        <v>45916</v>
      </c>
      <c r="AA1084" s="78" t="s">
        <v>73</v>
      </c>
      <c r="AB1084" s="78">
        <v>46111</v>
      </c>
      <c r="AC1084" s="102">
        <f t="shared" si="96"/>
        <v>195</v>
      </c>
      <c r="AD1084" s="72">
        <v>0</v>
      </c>
      <c r="AE1084" s="76">
        <v>0</v>
      </c>
      <c r="AF1084" s="72">
        <v>0</v>
      </c>
      <c r="AG1084" s="79" t="s">
        <v>73</v>
      </c>
      <c r="AH1084" s="102">
        <f t="shared" si="97"/>
        <v>0</v>
      </c>
      <c r="AI1084" s="72">
        <v>0</v>
      </c>
      <c r="AJ1084" s="76">
        <v>0</v>
      </c>
      <c r="AK1084" s="72" t="s">
        <v>73</v>
      </c>
      <c r="AL1084" s="80" t="s">
        <v>73</v>
      </c>
      <c r="AM1084" s="72">
        <v>0</v>
      </c>
      <c r="AN1084" s="80" t="s">
        <v>73</v>
      </c>
      <c r="AO1084" s="80" t="s">
        <v>73</v>
      </c>
      <c r="AP1084" s="80" t="s">
        <v>73</v>
      </c>
      <c r="AQ1084" s="102">
        <f t="shared" si="98"/>
        <v>0</v>
      </c>
      <c r="AR1084" s="102">
        <f t="shared" si="99"/>
        <v>6300000</v>
      </c>
      <c r="AS1084" s="72" t="s">
        <v>65</v>
      </c>
      <c r="AT1084" s="76">
        <v>6300000</v>
      </c>
      <c r="AU1084" s="72" t="s">
        <v>319</v>
      </c>
      <c r="AV1084" s="76">
        <v>0</v>
      </c>
      <c r="AW1084" s="81" t="s">
        <v>73</v>
      </c>
      <c r="AX1084" s="82">
        <v>0</v>
      </c>
      <c r="AY1084" s="143">
        <f t="shared" si="100"/>
        <v>6300000</v>
      </c>
      <c r="AZ1084" s="84">
        <f t="shared" si="101"/>
        <v>0</v>
      </c>
      <c r="BA1084" s="85">
        <v>0</v>
      </c>
      <c r="BB1084" s="81" t="s">
        <v>73</v>
      </c>
      <c r="BC1084" s="72" t="s">
        <v>123</v>
      </c>
      <c r="BD1084" s="289" t="s">
        <v>3737</v>
      </c>
      <c r="BE1084" s="71" t="s">
        <v>65</v>
      </c>
      <c r="BF1084" s="71" t="s">
        <v>65</v>
      </c>
    </row>
    <row r="1085" spans="2:58" x14ac:dyDescent="0.25">
      <c r="B1085" s="71">
        <v>2025</v>
      </c>
      <c r="C1085" s="71">
        <v>891780111</v>
      </c>
      <c r="D1085" s="71" t="s">
        <v>63</v>
      </c>
      <c r="E1085" s="102" t="s">
        <v>3736</v>
      </c>
      <c r="F1085" s="72" t="s">
        <v>3735</v>
      </c>
      <c r="G1085" s="72">
        <v>0</v>
      </c>
      <c r="H1085" s="72" t="s">
        <v>71</v>
      </c>
      <c r="I1085" s="72" t="s">
        <v>64</v>
      </c>
      <c r="J1085" s="104" t="s">
        <v>81</v>
      </c>
      <c r="K1085" s="75" t="s">
        <v>3734</v>
      </c>
      <c r="L1085" s="76">
        <v>6300000</v>
      </c>
      <c r="M1085" s="72" t="s">
        <v>66</v>
      </c>
      <c r="N1085" s="75" t="s">
        <v>3733</v>
      </c>
      <c r="O1085" s="75">
        <v>7528454</v>
      </c>
      <c r="P1085" s="75">
        <v>1947</v>
      </c>
      <c r="Q1085" s="78">
        <v>45898</v>
      </c>
      <c r="R1085" s="75">
        <v>327000000</v>
      </c>
      <c r="S1085" s="78">
        <v>45916</v>
      </c>
      <c r="T1085" s="76">
        <v>6300000</v>
      </c>
      <c r="U1085" s="76">
        <v>31923</v>
      </c>
      <c r="V1085" s="72" t="s">
        <v>65</v>
      </c>
      <c r="W1085" s="76">
        <v>1072646524</v>
      </c>
      <c r="X1085" s="104" t="s">
        <v>3050</v>
      </c>
      <c r="Y1085" s="78">
        <v>45916</v>
      </c>
      <c r="Z1085" s="78">
        <v>45916</v>
      </c>
      <c r="AA1085" s="78" t="s">
        <v>73</v>
      </c>
      <c r="AB1085" s="78">
        <v>46111</v>
      </c>
      <c r="AC1085" s="102">
        <f t="shared" si="96"/>
        <v>195</v>
      </c>
      <c r="AD1085" s="72">
        <v>0</v>
      </c>
      <c r="AE1085" s="76">
        <v>0</v>
      </c>
      <c r="AF1085" s="72">
        <v>0</v>
      </c>
      <c r="AG1085" s="79" t="s">
        <v>73</v>
      </c>
      <c r="AH1085" s="102">
        <f t="shared" si="97"/>
        <v>0</v>
      </c>
      <c r="AI1085" s="72">
        <v>0</v>
      </c>
      <c r="AJ1085" s="76">
        <v>0</v>
      </c>
      <c r="AK1085" s="72" t="s">
        <v>73</v>
      </c>
      <c r="AL1085" s="80" t="s">
        <v>73</v>
      </c>
      <c r="AM1085" s="72">
        <v>0</v>
      </c>
      <c r="AN1085" s="80" t="s">
        <v>73</v>
      </c>
      <c r="AO1085" s="80" t="s">
        <v>73</v>
      </c>
      <c r="AP1085" s="80" t="s">
        <v>73</v>
      </c>
      <c r="AQ1085" s="102">
        <f t="shared" si="98"/>
        <v>0</v>
      </c>
      <c r="AR1085" s="102">
        <f t="shared" si="99"/>
        <v>6300000</v>
      </c>
      <c r="AS1085" s="72" t="s">
        <v>65</v>
      </c>
      <c r="AT1085" s="76">
        <v>6300000</v>
      </c>
      <c r="AU1085" s="72" t="s">
        <v>319</v>
      </c>
      <c r="AV1085" s="76">
        <v>0</v>
      </c>
      <c r="AW1085" s="81" t="s">
        <v>73</v>
      </c>
      <c r="AX1085" s="82">
        <v>0</v>
      </c>
      <c r="AY1085" s="143">
        <f t="shared" si="100"/>
        <v>6300000</v>
      </c>
      <c r="AZ1085" s="84">
        <f t="shared" si="101"/>
        <v>0</v>
      </c>
      <c r="BA1085" s="85">
        <v>0</v>
      </c>
      <c r="BB1085" s="81" t="s">
        <v>73</v>
      </c>
      <c r="BC1085" s="72" t="s">
        <v>123</v>
      </c>
      <c r="BD1085" s="289" t="s">
        <v>3732</v>
      </c>
      <c r="BE1085" s="71" t="s">
        <v>65</v>
      </c>
      <c r="BF1085" s="71" t="s">
        <v>65</v>
      </c>
    </row>
    <row r="1086" spans="2:58" x14ac:dyDescent="0.25">
      <c r="B1086" s="71">
        <v>2025</v>
      </c>
      <c r="C1086" s="71">
        <v>891780111</v>
      </c>
      <c r="D1086" s="71" t="s">
        <v>63</v>
      </c>
      <c r="E1086" s="102" t="s">
        <v>3731</v>
      </c>
      <c r="F1086" s="72" t="s">
        <v>3730</v>
      </c>
      <c r="G1086" s="72">
        <v>0</v>
      </c>
      <c r="H1086" s="72" t="s">
        <v>71</v>
      </c>
      <c r="I1086" s="72" t="s">
        <v>2884</v>
      </c>
      <c r="J1086" s="104" t="s">
        <v>81</v>
      </c>
      <c r="K1086" s="75" t="s">
        <v>3729</v>
      </c>
      <c r="L1086" s="76">
        <v>4000000</v>
      </c>
      <c r="M1086" s="72" t="s">
        <v>66</v>
      </c>
      <c r="N1086" s="75" t="s">
        <v>2922</v>
      </c>
      <c r="O1086" s="75">
        <v>57299411</v>
      </c>
      <c r="P1086" s="75">
        <v>1263</v>
      </c>
      <c r="Q1086" s="78">
        <v>45813</v>
      </c>
      <c r="R1086" s="75">
        <v>22000000</v>
      </c>
      <c r="S1086" s="78">
        <v>45917</v>
      </c>
      <c r="T1086" s="76">
        <v>4000000</v>
      </c>
      <c r="U1086" s="76">
        <v>32130</v>
      </c>
      <c r="V1086" s="72" t="s">
        <v>65</v>
      </c>
      <c r="W1086" s="76">
        <v>16078654</v>
      </c>
      <c r="X1086" s="104" t="s">
        <v>365</v>
      </c>
      <c r="Y1086" s="78">
        <v>45917</v>
      </c>
      <c r="Z1086" s="78">
        <v>45917</v>
      </c>
      <c r="AA1086" s="78" t="s">
        <v>73</v>
      </c>
      <c r="AB1086" s="78">
        <v>45947</v>
      </c>
      <c r="AC1086" s="102">
        <f t="shared" si="96"/>
        <v>30</v>
      </c>
      <c r="AD1086" s="72">
        <v>0</v>
      </c>
      <c r="AE1086" s="76">
        <v>0</v>
      </c>
      <c r="AF1086" s="72">
        <v>0</v>
      </c>
      <c r="AG1086" s="79" t="s">
        <v>73</v>
      </c>
      <c r="AH1086" s="102">
        <f t="shared" si="97"/>
        <v>0</v>
      </c>
      <c r="AI1086" s="72">
        <v>0</v>
      </c>
      <c r="AJ1086" s="76">
        <v>0</v>
      </c>
      <c r="AK1086" s="72" t="s">
        <v>73</v>
      </c>
      <c r="AL1086" s="80" t="s">
        <v>73</v>
      </c>
      <c r="AM1086" s="72">
        <v>0</v>
      </c>
      <c r="AN1086" s="80" t="s">
        <v>73</v>
      </c>
      <c r="AO1086" s="80" t="s">
        <v>73</v>
      </c>
      <c r="AP1086" s="80" t="s">
        <v>73</v>
      </c>
      <c r="AQ1086" s="102">
        <f t="shared" si="98"/>
        <v>0</v>
      </c>
      <c r="AR1086" s="102">
        <f t="shared" si="99"/>
        <v>4000000</v>
      </c>
      <c r="AS1086" s="72" t="s">
        <v>319</v>
      </c>
      <c r="AT1086" s="76">
        <v>0</v>
      </c>
      <c r="AU1086" s="72" t="s">
        <v>319</v>
      </c>
      <c r="AV1086" s="76">
        <v>0</v>
      </c>
      <c r="AW1086" s="81" t="s">
        <v>73</v>
      </c>
      <c r="AX1086" s="82">
        <v>0</v>
      </c>
      <c r="AY1086" s="143">
        <f t="shared" si="100"/>
        <v>4000000</v>
      </c>
      <c r="AZ1086" s="84">
        <f t="shared" si="101"/>
        <v>0</v>
      </c>
      <c r="BA1086" s="85">
        <v>1</v>
      </c>
      <c r="BB1086" s="81" t="s">
        <v>73</v>
      </c>
      <c r="BC1086" s="72" t="s">
        <v>208</v>
      </c>
      <c r="BD1086" s="289" t="s">
        <v>3728</v>
      </c>
      <c r="BE1086" s="71" t="s">
        <v>65</v>
      </c>
      <c r="BF1086" s="71" t="s">
        <v>65</v>
      </c>
    </row>
    <row r="1087" spans="2:58" x14ac:dyDescent="0.25">
      <c r="B1087" s="71">
        <v>2025</v>
      </c>
      <c r="C1087" s="71">
        <v>891780111</v>
      </c>
      <c r="D1087" s="71" t="s">
        <v>63</v>
      </c>
      <c r="E1087" s="102" t="s">
        <v>3727</v>
      </c>
      <c r="F1087" s="72" t="s">
        <v>3726</v>
      </c>
      <c r="G1087" s="72">
        <v>0</v>
      </c>
      <c r="H1087" s="72" t="s">
        <v>71</v>
      </c>
      <c r="I1087" s="72" t="s">
        <v>2884</v>
      </c>
      <c r="J1087" s="104" t="s">
        <v>81</v>
      </c>
      <c r="K1087" s="75" t="s">
        <v>3725</v>
      </c>
      <c r="L1087" s="76">
        <v>7006320</v>
      </c>
      <c r="M1087" s="72" t="s">
        <v>66</v>
      </c>
      <c r="N1087" s="75" t="s">
        <v>3724</v>
      </c>
      <c r="O1087" s="75">
        <v>77172977</v>
      </c>
      <c r="P1087" s="75">
        <v>1707</v>
      </c>
      <c r="Q1087" s="78">
        <v>45870</v>
      </c>
      <c r="R1087" s="75">
        <v>7490134800</v>
      </c>
      <c r="S1087" s="78">
        <v>45917</v>
      </c>
      <c r="T1087" s="76">
        <v>7006320</v>
      </c>
      <c r="U1087" s="76">
        <v>32133</v>
      </c>
      <c r="V1087" s="72" t="s">
        <v>65</v>
      </c>
      <c r="W1087" s="76">
        <v>1082939683</v>
      </c>
      <c r="X1087" s="104" t="s">
        <v>2881</v>
      </c>
      <c r="Y1087" s="78">
        <v>45917</v>
      </c>
      <c r="Z1087" s="78">
        <v>45917</v>
      </c>
      <c r="AA1087" s="78" t="s">
        <v>73</v>
      </c>
      <c r="AB1087" s="78">
        <v>45991</v>
      </c>
      <c r="AC1087" s="102">
        <f t="shared" si="96"/>
        <v>74</v>
      </c>
      <c r="AD1087" s="72">
        <v>0</v>
      </c>
      <c r="AE1087" s="76">
        <v>0</v>
      </c>
      <c r="AF1087" s="72">
        <v>0</v>
      </c>
      <c r="AG1087" s="79" t="s">
        <v>73</v>
      </c>
      <c r="AH1087" s="102">
        <f t="shared" si="97"/>
        <v>0</v>
      </c>
      <c r="AI1087" s="72">
        <v>0</v>
      </c>
      <c r="AJ1087" s="76">
        <v>0</v>
      </c>
      <c r="AK1087" s="72" t="s">
        <v>73</v>
      </c>
      <c r="AL1087" s="80" t="s">
        <v>73</v>
      </c>
      <c r="AM1087" s="72">
        <v>0</v>
      </c>
      <c r="AN1087" s="80" t="s">
        <v>73</v>
      </c>
      <c r="AO1087" s="80" t="s">
        <v>73</v>
      </c>
      <c r="AP1087" s="80" t="s">
        <v>73</v>
      </c>
      <c r="AQ1087" s="102">
        <f t="shared" si="98"/>
        <v>0</v>
      </c>
      <c r="AR1087" s="102">
        <f t="shared" si="99"/>
        <v>7006320</v>
      </c>
      <c r="AS1087" s="72" t="s">
        <v>319</v>
      </c>
      <c r="AT1087" s="76">
        <v>0</v>
      </c>
      <c r="AU1087" s="72" t="s">
        <v>319</v>
      </c>
      <c r="AV1087" s="76">
        <v>0</v>
      </c>
      <c r="AW1087" s="81" t="s">
        <v>73</v>
      </c>
      <c r="AX1087" s="82">
        <v>0</v>
      </c>
      <c r="AY1087" s="143">
        <f t="shared" si="100"/>
        <v>7006320</v>
      </c>
      <c r="AZ1087" s="84">
        <f t="shared" si="101"/>
        <v>0</v>
      </c>
      <c r="BA1087" s="85">
        <v>0</v>
      </c>
      <c r="BB1087" s="81" t="s">
        <v>73</v>
      </c>
      <c r="BC1087" s="72" t="s">
        <v>123</v>
      </c>
      <c r="BD1087" s="289" t="s">
        <v>3723</v>
      </c>
      <c r="BE1087" s="71" t="s">
        <v>65</v>
      </c>
      <c r="BF1087" s="71" t="s">
        <v>65</v>
      </c>
    </row>
    <row r="1088" spans="2:58" x14ac:dyDescent="0.25">
      <c r="B1088" s="71">
        <v>2025</v>
      </c>
      <c r="C1088" s="71">
        <v>891780111</v>
      </c>
      <c r="D1088" s="71" t="s">
        <v>63</v>
      </c>
      <c r="E1088" s="102" t="s">
        <v>3722</v>
      </c>
      <c r="F1088" s="72" t="s">
        <v>3721</v>
      </c>
      <c r="G1088" s="72">
        <v>0</v>
      </c>
      <c r="H1088" s="72" t="s">
        <v>71</v>
      </c>
      <c r="I1088" s="72" t="s">
        <v>2884</v>
      </c>
      <c r="J1088" s="104" t="s">
        <v>81</v>
      </c>
      <c r="K1088" s="75" t="s">
        <v>3603</v>
      </c>
      <c r="L1088" s="76">
        <v>7006320</v>
      </c>
      <c r="M1088" s="72" t="s">
        <v>66</v>
      </c>
      <c r="N1088" s="75" t="s">
        <v>3720</v>
      </c>
      <c r="O1088" s="75">
        <v>1006713409</v>
      </c>
      <c r="P1088" s="75">
        <v>1707</v>
      </c>
      <c r="Q1088" s="78">
        <v>45870</v>
      </c>
      <c r="R1088" s="75">
        <v>7490134800</v>
      </c>
      <c r="S1088" s="78">
        <v>45917</v>
      </c>
      <c r="T1088" s="76">
        <v>7006320</v>
      </c>
      <c r="U1088" s="76">
        <v>32134</v>
      </c>
      <c r="V1088" s="72" t="s">
        <v>65</v>
      </c>
      <c r="W1088" s="76">
        <v>1082939683</v>
      </c>
      <c r="X1088" s="104" t="s">
        <v>2881</v>
      </c>
      <c r="Y1088" s="78">
        <v>45917</v>
      </c>
      <c r="Z1088" s="78">
        <v>45917</v>
      </c>
      <c r="AA1088" s="78" t="s">
        <v>73</v>
      </c>
      <c r="AB1088" s="78">
        <v>45991</v>
      </c>
      <c r="AC1088" s="102">
        <f t="shared" si="96"/>
        <v>74</v>
      </c>
      <c r="AD1088" s="72">
        <v>0</v>
      </c>
      <c r="AE1088" s="76">
        <v>0</v>
      </c>
      <c r="AF1088" s="72">
        <v>0</v>
      </c>
      <c r="AG1088" s="79" t="s">
        <v>73</v>
      </c>
      <c r="AH1088" s="102">
        <f t="shared" si="97"/>
        <v>0</v>
      </c>
      <c r="AI1088" s="72">
        <v>0</v>
      </c>
      <c r="AJ1088" s="76">
        <v>0</v>
      </c>
      <c r="AK1088" s="72" t="s">
        <v>73</v>
      </c>
      <c r="AL1088" s="80" t="s">
        <v>73</v>
      </c>
      <c r="AM1088" s="72">
        <v>0</v>
      </c>
      <c r="AN1088" s="80" t="s">
        <v>73</v>
      </c>
      <c r="AO1088" s="80" t="s">
        <v>73</v>
      </c>
      <c r="AP1088" s="80" t="s">
        <v>73</v>
      </c>
      <c r="AQ1088" s="102">
        <f t="shared" si="98"/>
        <v>0</v>
      </c>
      <c r="AR1088" s="102">
        <f t="shared" si="99"/>
        <v>7006320</v>
      </c>
      <c r="AS1088" s="72" t="s">
        <v>319</v>
      </c>
      <c r="AT1088" s="76">
        <v>0</v>
      </c>
      <c r="AU1088" s="72" t="s">
        <v>319</v>
      </c>
      <c r="AV1088" s="76">
        <v>0</v>
      </c>
      <c r="AW1088" s="81" t="s">
        <v>73</v>
      </c>
      <c r="AX1088" s="82">
        <v>0</v>
      </c>
      <c r="AY1088" s="143">
        <f t="shared" si="100"/>
        <v>7006320</v>
      </c>
      <c r="AZ1088" s="84">
        <f t="shared" si="101"/>
        <v>0</v>
      </c>
      <c r="BA1088" s="85">
        <v>0</v>
      </c>
      <c r="BB1088" s="81" t="s">
        <v>73</v>
      </c>
      <c r="BC1088" s="72" t="s">
        <v>123</v>
      </c>
      <c r="BD1088" s="289" t="s">
        <v>3719</v>
      </c>
      <c r="BE1088" s="71" t="s">
        <v>65</v>
      </c>
      <c r="BF1088" s="71" t="s">
        <v>65</v>
      </c>
    </row>
    <row r="1089" spans="2:58" x14ac:dyDescent="0.25">
      <c r="B1089" s="71">
        <v>2025</v>
      </c>
      <c r="C1089" s="71">
        <v>891780111</v>
      </c>
      <c r="D1089" s="71" t="s">
        <v>63</v>
      </c>
      <c r="E1089" s="102" t="s">
        <v>3718</v>
      </c>
      <c r="F1089" s="72" t="s">
        <v>3717</v>
      </c>
      <c r="G1089" s="72">
        <v>0</v>
      </c>
      <c r="H1089" s="72" t="s">
        <v>71</v>
      </c>
      <c r="I1089" s="72" t="s">
        <v>2884</v>
      </c>
      <c r="J1089" s="104" t="s">
        <v>81</v>
      </c>
      <c r="K1089" s="75" t="s">
        <v>3716</v>
      </c>
      <c r="L1089" s="76">
        <v>7006320</v>
      </c>
      <c r="M1089" s="72" t="s">
        <v>66</v>
      </c>
      <c r="N1089" s="75" t="s">
        <v>3715</v>
      </c>
      <c r="O1089" s="75">
        <v>17955098</v>
      </c>
      <c r="P1089" s="75">
        <v>1707</v>
      </c>
      <c r="Q1089" s="78">
        <v>45870</v>
      </c>
      <c r="R1089" s="75">
        <v>7490134800</v>
      </c>
      <c r="S1089" s="78">
        <v>45917</v>
      </c>
      <c r="T1089" s="76">
        <v>7006320</v>
      </c>
      <c r="U1089" s="76">
        <v>32132</v>
      </c>
      <c r="V1089" s="72" t="s">
        <v>65</v>
      </c>
      <c r="W1089" s="76">
        <v>1082939683</v>
      </c>
      <c r="X1089" s="104" t="s">
        <v>2881</v>
      </c>
      <c r="Y1089" s="78">
        <v>45917</v>
      </c>
      <c r="Z1089" s="78">
        <v>45917</v>
      </c>
      <c r="AA1089" s="78" t="s">
        <v>73</v>
      </c>
      <c r="AB1089" s="78">
        <v>45991</v>
      </c>
      <c r="AC1089" s="102">
        <f t="shared" si="96"/>
        <v>74</v>
      </c>
      <c r="AD1089" s="72">
        <v>0</v>
      </c>
      <c r="AE1089" s="76">
        <v>0</v>
      </c>
      <c r="AF1089" s="72">
        <v>0</v>
      </c>
      <c r="AG1089" s="79" t="s">
        <v>73</v>
      </c>
      <c r="AH1089" s="102">
        <f t="shared" si="97"/>
        <v>0</v>
      </c>
      <c r="AI1089" s="72">
        <v>0</v>
      </c>
      <c r="AJ1089" s="76">
        <v>0</v>
      </c>
      <c r="AK1089" s="72" t="s">
        <v>73</v>
      </c>
      <c r="AL1089" s="80" t="s">
        <v>73</v>
      </c>
      <c r="AM1089" s="72">
        <v>0</v>
      </c>
      <c r="AN1089" s="80" t="s">
        <v>73</v>
      </c>
      <c r="AO1089" s="80" t="s">
        <v>73</v>
      </c>
      <c r="AP1089" s="80" t="s">
        <v>73</v>
      </c>
      <c r="AQ1089" s="102">
        <f t="shared" si="98"/>
        <v>0</v>
      </c>
      <c r="AR1089" s="102">
        <f t="shared" si="99"/>
        <v>7006320</v>
      </c>
      <c r="AS1089" s="72" t="s">
        <v>319</v>
      </c>
      <c r="AT1089" s="76">
        <v>0</v>
      </c>
      <c r="AU1089" s="72" t="s">
        <v>319</v>
      </c>
      <c r="AV1089" s="76">
        <v>0</v>
      </c>
      <c r="AW1089" s="81" t="s">
        <v>73</v>
      </c>
      <c r="AX1089" s="82">
        <v>0</v>
      </c>
      <c r="AY1089" s="143">
        <f t="shared" si="100"/>
        <v>7006320</v>
      </c>
      <c r="AZ1089" s="84">
        <f t="shared" si="101"/>
        <v>0</v>
      </c>
      <c r="BA1089" s="85">
        <v>0</v>
      </c>
      <c r="BB1089" s="81" t="s">
        <v>73</v>
      </c>
      <c r="BC1089" s="72" t="s">
        <v>123</v>
      </c>
      <c r="BD1089" s="289" t="s">
        <v>3714</v>
      </c>
      <c r="BE1089" s="71" t="s">
        <v>65</v>
      </c>
      <c r="BF1089" s="71" t="s">
        <v>65</v>
      </c>
    </row>
    <row r="1090" spans="2:58" x14ac:dyDescent="0.25">
      <c r="B1090" s="71">
        <v>2025</v>
      </c>
      <c r="C1090" s="71">
        <v>891780111</v>
      </c>
      <c r="D1090" s="71" t="s">
        <v>63</v>
      </c>
      <c r="E1090" s="102" t="s">
        <v>3713</v>
      </c>
      <c r="F1090" s="72" t="s">
        <v>3712</v>
      </c>
      <c r="G1090" s="72">
        <v>0</v>
      </c>
      <c r="H1090" s="72" t="s">
        <v>71</v>
      </c>
      <c r="I1090" s="72" t="s">
        <v>2884</v>
      </c>
      <c r="J1090" s="104" t="s">
        <v>81</v>
      </c>
      <c r="K1090" s="75" t="s">
        <v>3647</v>
      </c>
      <c r="L1090" s="76">
        <v>7006320</v>
      </c>
      <c r="M1090" s="72" t="s">
        <v>66</v>
      </c>
      <c r="N1090" s="75" t="s">
        <v>3711</v>
      </c>
      <c r="O1090" s="75">
        <v>12448679</v>
      </c>
      <c r="P1090" s="75">
        <v>1707</v>
      </c>
      <c r="Q1090" s="78">
        <v>45870</v>
      </c>
      <c r="R1090" s="75">
        <v>7490134800</v>
      </c>
      <c r="S1090" s="78">
        <v>45917</v>
      </c>
      <c r="T1090" s="76">
        <v>7006320</v>
      </c>
      <c r="U1090" s="76">
        <v>34053</v>
      </c>
      <c r="V1090" s="72" t="s">
        <v>65</v>
      </c>
      <c r="W1090" s="76">
        <v>1082939683</v>
      </c>
      <c r="X1090" s="104" t="s">
        <v>2881</v>
      </c>
      <c r="Y1090" s="78">
        <v>45917</v>
      </c>
      <c r="Z1090" s="78">
        <v>45917</v>
      </c>
      <c r="AA1090" s="78" t="s">
        <v>73</v>
      </c>
      <c r="AB1090" s="78">
        <v>45991</v>
      </c>
      <c r="AC1090" s="102">
        <f t="shared" si="96"/>
        <v>74</v>
      </c>
      <c r="AD1090" s="72">
        <v>0</v>
      </c>
      <c r="AE1090" s="76">
        <v>0</v>
      </c>
      <c r="AF1090" s="72">
        <v>0</v>
      </c>
      <c r="AG1090" s="79" t="s">
        <v>73</v>
      </c>
      <c r="AH1090" s="102">
        <f t="shared" si="97"/>
        <v>0</v>
      </c>
      <c r="AI1090" s="72">
        <v>0</v>
      </c>
      <c r="AJ1090" s="76">
        <v>0</v>
      </c>
      <c r="AK1090" s="72" t="s">
        <v>73</v>
      </c>
      <c r="AL1090" s="80" t="s">
        <v>73</v>
      </c>
      <c r="AM1090" s="72">
        <v>0</v>
      </c>
      <c r="AN1090" s="80" t="s">
        <v>73</v>
      </c>
      <c r="AO1090" s="80" t="s">
        <v>73</v>
      </c>
      <c r="AP1090" s="80" t="s">
        <v>73</v>
      </c>
      <c r="AQ1090" s="102">
        <f t="shared" si="98"/>
        <v>0</v>
      </c>
      <c r="AR1090" s="102">
        <f t="shared" si="99"/>
        <v>7006320</v>
      </c>
      <c r="AS1090" s="72" t="s">
        <v>319</v>
      </c>
      <c r="AT1090" s="76">
        <v>0</v>
      </c>
      <c r="AU1090" s="72" t="s">
        <v>319</v>
      </c>
      <c r="AV1090" s="76">
        <v>0</v>
      </c>
      <c r="AW1090" s="81" t="s">
        <v>73</v>
      </c>
      <c r="AX1090" s="82">
        <v>0</v>
      </c>
      <c r="AY1090" s="143">
        <f t="shared" si="100"/>
        <v>7006320</v>
      </c>
      <c r="AZ1090" s="84">
        <f t="shared" si="101"/>
        <v>0</v>
      </c>
      <c r="BA1090" s="85">
        <v>0</v>
      </c>
      <c r="BB1090" s="81" t="s">
        <v>73</v>
      </c>
      <c r="BC1090" s="72" t="s">
        <v>123</v>
      </c>
      <c r="BD1090" s="289" t="s">
        <v>3710</v>
      </c>
      <c r="BE1090" s="71" t="s">
        <v>65</v>
      </c>
      <c r="BF1090" s="71" t="s">
        <v>65</v>
      </c>
    </row>
    <row r="1091" spans="2:58" x14ac:dyDescent="0.25">
      <c r="B1091" s="71">
        <v>2025</v>
      </c>
      <c r="C1091" s="71">
        <v>891780111</v>
      </c>
      <c r="D1091" s="71" t="s">
        <v>63</v>
      </c>
      <c r="E1091" s="102" t="s">
        <v>3709</v>
      </c>
      <c r="F1091" s="72" t="s">
        <v>3708</v>
      </c>
      <c r="G1091" s="72">
        <v>0</v>
      </c>
      <c r="H1091" s="72" t="s">
        <v>71</v>
      </c>
      <c r="I1091" s="72" t="s">
        <v>2884</v>
      </c>
      <c r="J1091" s="104" t="s">
        <v>81</v>
      </c>
      <c r="K1091" s="75" t="s">
        <v>3618</v>
      </c>
      <c r="L1091" s="76">
        <v>7006320</v>
      </c>
      <c r="M1091" s="72" t="s">
        <v>66</v>
      </c>
      <c r="N1091" s="75" t="s">
        <v>3707</v>
      </c>
      <c r="O1091" s="75">
        <v>84067857</v>
      </c>
      <c r="P1091" s="75">
        <v>1707</v>
      </c>
      <c r="Q1091" s="78">
        <v>45870</v>
      </c>
      <c r="R1091" s="75">
        <v>7490134800</v>
      </c>
      <c r="S1091" s="78">
        <v>45917</v>
      </c>
      <c r="T1091" s="76">
        <v>7006320</v>
      </c>
      <c r="U1091" s="76">
        <v>34051</v>
      </c>
      <c r="V1091" s="72" t="s">
        <v>65</v>
      </c>
      <c r="W1091" s="76">
        <v>1082939683</v>
      </c>
      <c r="X1091" s="104" t="s">
        <v>2881</v>
      </c>
      <c r="Y1091" s="78">
        <v>45917</v>
      </c>
      <c r="Z1091" s="78">
        <v>45917</v>
      </c>
      <c r="AA1091" s="78" t="s">
        <v>73</v>
      </c>
      <c r="AB1091" s="78">
        <v>45991</v>
      </c>
      <c r="AC1091" s="102">
        <f t="shared" si="96"/>
        <v>74</v>
      </c>
      <c r="AD1091" s="72">
        <v>0</v>
      </c>
      <c r="AE1091" s="76">
        <v>0</v>
      </c>
      <c r="AF1091" s="72">
        <v>0</v>
      </c>
      <c r="AG1091" s="79" t="s">
        <v>73</v>
      </c>
      <c r="AH1091" s="102">
        <f t="shared" si="97"/>
        <v>0</v>
      </c>
      <c r="AI1091" s="72">
        <v>0</v>
      </c>
      <c r="AJ1091" s="76">
        <v>0</v>
      </c>
      <c r="AK1091" s="72" t="s">
        <v>73</v>
      </c>
      <c r="AL1091" s="80" t="s">
        <v>73</v>
      </c>
      <c r="AM1091" s="72">
        <v>0</v>
      </c>
      <c r="AN1091" s="80" t="s">
        <v>73</v>
      </c>
      <c r="AO1091" s="80" t="s">
        <v>73</v>
      </c>
      <c r="AP1091" s="80" t="s">
        <v>73</v>
      </c>
      <c r="AQ1091" s="102">
        <f t="shared" si="98"/>
        <v>0</v>
      </c>
      <c r="AR1091" s="102">
        <f t="shared" si="99"/>
        <v>7006320</v>
      </c>
      <c r="AS1091" s="72" t="s">
        <v>319</v>
      </c>
      <c r="AT1091" s="76">
        <v>0</v>
      </c>
      <c r="AU1091" s="72" t="s">
        <v>319</v>
      </c>
      <c r="AV1091" s="76">
        <v>0</v>
      </c>
      <c r="AW1091" s="81" t="s">
        <v>73</v>
      </c>
      <c r="AX1091" s="82">
        <v>0</v>
      </c>
      <c r="AY1091" s="143">
        <f t="shared" si="100"/>
        <v>7006320</v>
      </c>
      <c r="AZ1091" s="84">
        <f t="shared" si="101"/>
        <v>0</v>
      </c>
      <c r="BA1091" s="85">
        <v>0</v>
      </c>
      <c r="BB1091" s="81" t="s">
        <v>73</v>
      </c>
      <c r="BC1091" s="72" t="s">
        <v>123</v>
      </c>
      <c r="BD1091" s="289" t="s">
        <v>3706</v>
      </c>
      <c r="BE1091" s="71" t="s">
        <v>65</v>
      </c>
      <c r="BF1091" s="71" t="s">
        <v>65</v>
      </c>
    </row>
    <row r="1092" spans="2:58" x14ac:dyDescent="0.25">
      <c r="B1092" s="71">
        <v>2025</v>
      </c>
      <c r="C1092" s="71">
        <v>891780111</v>
      </c>
      <c r="D1092" s="71" t="s">
        <v>63</v>
      </c>
      <c r="E1092" s="102" t="s">
        <v>3705</v>
      </c>
      <c r="F1092" s="72" t="s">
        <v>3704</v>
      </c>
      <c r="G1092" s="72">
        <v>0</v>
      </c>
      <c r="H1092" s="72" t="s">
        <v>71</v>
      </c>
      <c r="I1092" s="72" t="s">
        <v>2884</v>
      </c>
      <c r="J1092" s="104" t="s">
        <v>81</v>
      </c>
      <c r="K1092" s="75" t="s">
        <v>3703</v>
      </c>
      <c r="L1092" s="76">
        <v>7006320</v>
      </c>
      <c r="M1092" s="72" t="s">
        <v>66</v>
      </c>
      <c r="N1092" s="75" t="s">
        <v>3702</v>
      </c>
      <c r="O1092" s="75">
        <v>1051671699</v>
      </c>
      <c r="P1092" s="75">
        <v>1707</v>
      </c>
      <c r="Q1092" s="78">
        <v>45870</v>
      </c>
      <c r="R1092" s="75">
        <v>7490134800</v>
      </c>
      <c r="S1092" s="78">
        <v>45917</v>
      </c>
      <c r="T1092" s="76">
        <v>7006320</v>
      </c>
      <c r="U1092" s="76">
        <v>34052</v>
      </c>
      <c r="V1092" s="72" t="s">
        <v>65</v>
      </c>
      <c r="W1092" s="76">
        <v>1082939683</v>
      </c>
      <c r="X1092" s="104" t="s">
        <v>2881</v>
      </c>
      <c r="Y1092" s="78">
        <v>45917</v>
      </c>
      <c r="Z1092" s="78">
        <v>45917</v>
      </c>
      <c r="AA1092" s="78" t="s">
        <v>73</v>
      </c>
      <c r="AB1092" s="78">
        <v>45991</v>
      </c>
      <c r="AC1092" s="102">
        <f t="shared" si="96"/>
        <v>74</v>
      </c>
      <c r="AD1092" s="72">
        <v>0</v>
      </c>
      <c r="AE1092" s="76">
        <v>0</v>
      </c>
      <c r="AF1092" s="72">
        <v>0</v>
      </c>
      <c r="AG1092" s="79" t="s">
        <v>73</v>
      </c>
      <c r="AH1092" s="102">
        <f t="shared" si="97"/>
        <v>0</v>
      </c>
      <c r="AI1092" s="72">
        <v>0</v>
      </c>
      <c r="AJ1092" s="76">
        <v>0</v>
      </c>
      <c r="AK1092" s="72" t="s">
        <v>73</v>
      </c>
      <c r="AL1092" s="80" t="s">
        <v>73</v>
      </c>
      <c r="AM1092" s="72">
        <v>0</v>
      </c>
      <c r="AN1092" s="80" t="s">
        <v>73</v>
      </c>
      <c r="AO1092" s="80" t="s">
        <v>73</v>
      </c>
      <c r="AP1092" s="80" t="s">
        <v>73</v>
      </c>
      <c r="AQ1092" s="102">
        <f t="shared" si="98"/>
        <v>0</v>
      </c>
      <c r="AR1092" s="102">
        <f t="shared" si="99"/>
        <v>7006320</v>
      </c>
      <c r="AS1092" s="72" t="s">
        <v>319</v>
      </c>
      <c r="AT1092" s="76">
        <v>0</v>
      </c>
      <c r="AU1092" s="72" t="s">
        <v>319</v>
      </c>
      <c r="AV1092" s="76">
        <v>0</v>
      </c>
      <c r="AW1092" s="81" t="s">
        <v>73</v>
      </c>
      <c r="AX1092" s="82">
        <v>0</v>
      </c>
      <c r="AY1092" s="143">
        <f t="shared" si="100"/>
        <v>7006320</v>
      </c>
      <c r="AZ1092" s="84">
        <f t="shared" si="101"/>
        <v>0</v>
      </c>
      <c r="BA1092" s="85">
        <v>0</v>
      </c>
      <c r="BB1092" s="81" t="s">
        <v>73</v>
      </c>
      <c r="BC1092" s="72" t="s">
        <v>123</v>
      </c>
      <c r="BD1092" s="289" t="s">
        <v>3701</v>
      </c>
      <c r="BE1092" s="71" t="s">
        <v>65</v>
      </c>
      <c r="BF1092" s="71" t="s">
        <v>65</v>
      </c>
    </row>
    <row r="1093" spans="2:58" x14ac:dyDescent="0.25">
      <c r="B1093" s="71">
        <v>2025</v>
      </c>
      <c r="C1093" s="71">
        <v>891780111</v>
      </c>
      <c r="D1093" s="71" t="s">
        <v>63</v>
      </c>
      <c r="E1093" s="102" t="s">
        <v>3700</v>
      </c>
      <c r="F1093" s="72" t="s">
        <v>3699</v>
      </c>
      <c r="G1093" s="72">
        <v>0</v>
      </c>
      <c r="H1093" s="72" t="s">
        <v>71</v>
      </c>
      <c r="I1093" s="72" t="s">
        <v>2884</v>
      </c>
      <c r="J1093" s="104" t="s">
        <v>81</v>
      </c>
      <c r="K1093" s="75" t="s">
        <v>3698</v>
      </c>
      <c r="L1093" s="76">
        <v>6911640</v>
      </c>
      <c r="M1093" s="72" t="s">
        <v>66</v>
      </c>
      <c r="N1093" s="75" t="s">
        <v>3697</v>
      </c>
      <c r="O1093" s="75">
        <v>22622272</v>
      </c>
      <c r="P1093" s="75">
        <v>1707</v>
      </c>
      <c r="Q1093" s="78">
        <v>45870</v>
      </c>
      <c r="R1093" s="75">
        <v>7490134800</v>
      </c>
      <c r="S1093" s="78">
        <v>45918</v>
      </c>
      <c r="T1093" s="76">
        <v>6911640</v>
      </c>
      <c r="U1093" s="76">
        <v>34107</v>
      </c>
      <c r="V1093" s="72" t="s">
        <v>65</v>
      </c>
      <c r="W1093" s="76">
        <v>1082939683</v>
      </c>
      <c r="X1093" s="104" t="s">
        <v>2881</v>
      </c>
      <c r="Y1093" s="78">
        <v>45918</v>
      </c>
      <c r="Z1093" s="78">
        <v>45918</v>
      </c>
      <c r="AA1093" s="78" t="s">
        <v>73</v>
      </c>
      <c r="AB1093" s="78">
        <v>45991</v>
      </c>
      <c r="AC1093" s="102">
        <f t="shared" si="96"/>
        <v>73</v>
      </c>
      <c r="AD1093" s="72">
        <v>0</v>
      </c>
      <c r="AE1093" s="76">
        <v>0</v>
      </c>
      <c r="AF1093" s="72">
        <v>0</v>
      </c>
      <c r="AG1093" s="79" t="s">
        <v>73</v>
      </c>
      <c r="AH1093" s="102">
        <f t="shared" si="97"/>
        <v>0</v>
      </c>
      <c r="AI1093" s="72">
        <v>0</v>
      </c>
      <c r="AJ1093" s="76">
        <v>0</v>
      </c>
      <c r="AK1093" s="72" t="s">
        <v>73</v>
      </c>
      <c r="AL1093" s="80" t="s">
        <v>73</v>
      </c>
      <c r="AM1093" s="72">
        <v>0</v>
      </c>
      <c r="AN1093" s="80" t="s">
        <v>73</v>
      </c>
      <c r="AO1093" s="80" t="s">
        <v>73</v>
      </c>
      <c r="AP1093" s="80" t="s">
        <v>73</v>
      </c>
      <c r="AQ1093" s="102">
        <f t="shared" si="98"/>
        <v>0</v>
      </c>
      <c r="AR1093" s="102">
        <f t="shared" si="99"/>
        <v>6911640</v>
      </c>
      <c r="AS1093" s="72" t="s">
        <v>319</v>
      </c>
      <c r="AT1093" s="76">
        <v>0</v>
      </c>
      <c r="AU1093" s="72" t="s">
        <v>319</v>
      </c>
      <c r="AV1093" s="76">
        <v>0</v>
      </c>
      <c r="AW1093" s="81" t="s">
        <v>73</v>
      </c>
      <c r="AX1093" s="82">
        <v>0</v>
      </c>
      <c r="AY1093" s="143">
        <f t="shared" si="100"/>
        <v>6911640</v>
      </c>
      <c r="AZ1093" s="84">
        <f t="shared" si="101"/>
        <v>0</v>
      </c>
      <c r="BA1093" s="85">
        <v>0</v>
      </c>
      <c r="BB1093" s="81" t="s">
        <v>73</v>
      </c>
      <c r="BC1093" s="72" t="s">
        <v>123</v>
      </c>
      <c r="BD1093" s="289" t="s">
        <v>3696</v>
      </c>
      <c r="BE1093" s="71" t="s">
        <v>65</v>
      </c>
      <c r="BF1093" s="71" t="s">
        <v>65</v>
      </c>
    </row>
    <row r="1094" spans="2:58" x14ac:dyDescent="0.25">
      <c r="B1094" s="71">
        <v>2025</v>
      </c>
      <c r="C1094" s="71">
        <v>891780111</v>
      </c>
      <c r="D1094" s="71" t="s">
        <v>63</v>
      </c>
      <c r="E1094" s="102" t="s">
        <v>3695</v>
      </c>
      <c r="F1094" s="72" t="s">
        <v>3694</v>
      </c>
      <c r="G1094" s="72">
        <v>0</v>
      </c>
      <c r="H1094" s="72" t="s">
        <v>71</v>
      </c>
      <c r="I1094" s="72" t="s">
        <v>2884</v>
      </c>
      <c r="J1094" s="104" t="s">
        <v>81</v>
      </c>
      <c r="K1094" s="75" t="s">
        <v>3693</v>
      </c>
      <c r="L1094" s="76">
        <v>8906271</v>
      </c>
      <c r="M1094" s="72" t="s">
        <v>66</v>
      </c>
      <c r="N1094" s="75" t="s">
        <v>3692</v>
      </c>
      <c r="O1094" s="75">
        <v>1082917647</v>
      </c>
      <c r="P1094" s="75">
        <v>2065</v>
      </c>
      <c r="Q1094" s="78">
        <v>45909</v>
      </c>
      <c r="R1094" s="75">
        <v>12906272</v>
      </c>
      <c r="S1094" s="78">
        <v>45918</v>
      </c>
      <c r="T1094" s="76">
        <v>8906271</v>
      </c>
      <c r="U1094" s="76">
        <v>34110</v>
      </c>
      <c r="V1094" s="72" t="s">
        <v>65</v>
      </c>
      <c r="W1094" s="76">
        <v>22545553</v>
      </c>
      <c r="X1094" s="104" t="s">
        <v>600</v>
      </c>
      <c r="Y1094" s="78">
        <v>45918</v>
      </c>
      <c r="Z1094" s="78">
        <v>45918</v>
      </c>
      <c r="AA1094" s="78" t="s">
        <v>73</v>
      </c>
      <c r="AB1094" s="78">
        <v>45991</v>
      </c>
      <c r="AC1094" s="102">
        <f t="shared" si="96"/>
        <v>73</v>
      </c>
      <c r="AD1094" s="72">
        <v>0</v>
      </c>
      <c r="AE1094" s="76">
        <v>0</v>
      </c>
      <c r="AF1094" s="72">
        <v>0</v>
      </c>
      <c r="AG1094" s="79" t="s">
        <v>73</v>
      </c>
      <c r="AH1094" s="102">
        <f t="shared" si="97"/>
        <v>0</v>
      </c>
      <c r="AI1094" s="72">
        <v>0</v>
      </c>
      <c r="AJ1094" s="76">
        <v>0</v>
      </c>
      <c r="AK1094" s="72" t="s">
        <v>73</v>
      </c>
      <c r="AL1094" s="80" t="s">
        <v>73</v>
      </c>
      <c r="AM1094" s="72">
        <v>0</v>
      </c>
      <c r="AN1094" s="80" t="s">
        <v>73</v>
      </c>
      <c r="AO1094" s="80" t="s">
        <v>73</v>
      </c>
      <c r="AP1094" s="80" t="s">
        <v>73</v>
      </c>
      <c r="AQ1094" s="102">
        <f t="shared" si="98"/>
        <v>0</v>
      </c>
      <c r="AR1094" s="102">
        <f t="shared" si="99"/>
        <v>8906271</v>
      </c>
      <c r="AS1094" s="72" t="s">
        <v>319</v>
      </c>
      <c r="AT1094" s="76">
        <v>0</v>
      </c>
      <c r="AU1094" s="72" t="s">
        <v>319</v>
      </c>
      <c r="AV1094" s="76">
        <v>0</v>
      </c>
      <c r="AW1094" s="81" t="s">
        <v>73</v>
      </c>
      <c r="AX1094" s="82">
        <v>0</v>
      </c>
      <c r="AY1094" s="143">
        <f t="shared" si="100"/>
        <v>8906271</v>
      </c>
      <c r="AZ1094" s="84">
        <f t="shared" si="101"/>
        <v>0</v>
      </c>
      <c r="BA1094" s="85">
        <v>0</v>
      </c>
      <c r="BB1094" s="81" t="s">
        <v>73</v>
      </c>
      <c r="BC1094" s="72" t="s">
        <v>123</v>
      </c>
      <c r="BD1094" s="289" t="s">
        <v>3691</v>
      </c>
      <c r="BE1094" s="71" t="s">
        <v>65</v>
      </c>
      <c r="BF1094" s="71" t="s">
        <v>65</v>
      </c>
    </row>
    <row r="1095" spans="2:58" x14ac:dyDescent="0.25">
      <c r="B1095" s="71">
        <v>2025</v>
      </c>
      <c r="C1095" s="71">
        <v>891780111</v>
      </c>
      <c r="D1095" s="71" t="s">
        <v>63</v>
      </c>
      <c r="E1095" s="102" t="s">
        <v>3690</v>
      </c>
      <c r="F1095" s="72" t="s">
        <v>3689</v>
      </c>
      <c r="G1095" s="72">
        <v>0</v>
      </c>
      <c r="H1095" s="72" t="s">
        <v>71</v>
      </c>
      <c r="I1095" s="72" t="s">
        <v>2884</v>
      </c>
      <c r="J1095" s="104" t="s">
        <v>81</v>
      </c>
      <c r="K1095" s="75" t="s">
        <v>3688</v>
      </c>
      <c r="L1095" s="76">
        <v>6911640</v>
      </c>
      <c r="M1095" s="72" t="s">
        <v>66</v>
      </c>
      <c r="N1095" s="75" t="s">
        <v>3687</v>
      </c>
      <c r="O1095" s="75">
        <v>84066334</v>
      </c>
      <c r="P1095" s="75">
        <v>1707</v>
      </c>
      <c r="Q1095" s="78">
        <v>45870</v>
      </c>
      <c r="R1095" s="75">
        <v>7490134800</v>
      </c>
      <c r="S1095" s="78">
        <v>45918</v>
      </c>
      <c r="T1095" s="76">
        <v>6911640</v>
      </c>
      <c r="U1095" s="76">
        <v>34106</v>
      </c>
      <c r="V1095" s="72" t="s">
        <v>65</v>
      </c>
      <c r="W1095" s="76">
        <v>1082939683</v>
      </c>
      <c r="X1095" s="104" t="s">
        <v>2881</v>
      </c>
      <c r="Y1095" s="78">
        <v>45918</v>
      </c>
      <c r="Z1095" s="78">
        <v>45918</v>
      </c>
      <c r="AA1095" s="78" t="s">
        <v>73</v>
      </c>
      <c r="AB1095" s="78">
        <v>45991</v>
      </c>
      <c r="AC1095" s="102">
        <f t="shared" si="96"/>
        <v>73</v>
      </c>
      <c r="AD1095" s="72">
        <v>0</v>
      </c>
      <c r="AE1095" s="76">
        <v>0</v>
      </c>
      <c r="AF1095" s="72">
        <v>0</v>
      </c>
      <c r="AG1095" s="79" t="s">
        <v>73</v>
      </c>
      <c r="AH1095" s="102">
        <f t="shared" si="97"/>
        <v>0</v>
      </c>
      <c r="AI1095" s="72">
        <v>0</v>
      </c>
      <c r="AJ1095" s="76">
        <v>0</v>
      </c>
      <c r="AK1095" s="72" t="s">
        <v>73</v>
      </c>
      <c r="AL1095" s="80" t="s">
        <v>73</v>
      </c>
      <c r="AM1095" s="72">
        <v>0</v>
      </c>
      <c r="AN1095" s="80" t="s">
        <v>73</v>
      </c>
      <c r="AO1095" s="80" t="s">
        <v>73</v>
      </c>
      <c r="AP1095" s="80" t="s">
        <v>73</v>
      </c>
      <c r="AQ1095" s="102">
        <f t="shared" si="98"/>
        <v>0</v>
      </c>
      <c r="AR1095" s="102">
        <f t="shared" si="99"/>
        <v>6911640</v>
      </c>
      <c r="AS1095" s="72" t="s">
        <v>319</v>
      </c>
      <c r="AT1095" s="76">
        <v>0</v>
      </c>
      <c r="AU1095" s="72" t="s">
        <v>319</v>
      </c>
      <c r="AV1095" s="76">
        <v>0</v>
      </c>
      <c r="AW1095" s="81" t="s">
        <v>73</v>
      </c>
      <c r="AX1095" s="82">
        <v>0</v>
      </c>
      <c r="AY1095" s="143">
        <f t="shared" si="100"/>
        <v>6911640</v>
      </c>
      <c r="AZ1095" s="84">
        <f t="shared" si="101"/>
        <v>0</v>
      </c>
      <c r="BA1095" s="85">
        <v>0</v>
      </c>
      <c r="BB1095" s="81" t="s">
        <v>73</v>
      </c>
      <c r="BC1095" s="72" t="s">
        <v>123</v>
      </c>
      <c r="BD1095" s="289" t="s">
        <v>3686</v>
      </c>
      <c r="BE1095" s="71" t="s">
        <v>65</v>
      </c>
      <c r="BF1095" s="71" t="s">
        <v>65</v>
      </c>
    </row>
    <row r="1096" spans="2:58" x14ac:dyDescent="0.25">
      <c r="B1096" s="71">
        <v>2025</v>
      </c>
      <c r="C1096" s="71">
        <v>891780111</v>
      </c>
      <c r="D1096" s="71" t="s">
        <v>63</v>
      </c>
      <c r="E1096" s="102" t="s">
        <v>3685</v>
      </c>
      <c r="F1096" s="72" t="s">
        <v>3684</v>
      </c>
      <c r="G1096" s="72">
        <v>0</v>
      </c>
      <c r="H1096" s="72" t="s">
        <v>71</v>
      </c>
      <c r="I1096" s="72" t="s">
        <v>2884</v>
      </c>
      <c r="J1096" s="104" t="s">
        <v>81</v>
      </c>
      <c r="K1096" s="75" t="s">
        <v>3579</v>
      </c>
      <c r="L1096" s="76">
        <v>6911640</v>
      </c>
      <c r="M1096" s="72" t="s">
        <v>66</v>
      </c>
      <c r="N1096" s="75" t="s">
        <v>3683</v>
      </c>
      <c r="O1096" s="75">
        <v>1051669741</v>
      </c>
      <c r="P1096" s="75">
        <v>1707</v>
      </c>
      <c r="Q1096" s="78">
        <v>45870</v>
      </c>
      <c r="R1096" s="75">
        <v>7490134800</v>
      </c>
      <c r="S1096" s="78">
        <v>45918</v>
      </c>
      <c r="T1096" s="76">
        <v>6911640</v>
      </c>
      <c r="U1096" s="76">
        <v>34105</v>
      </c>
      <c r="V1096" s="72" t="s">
        <v>65</v>
      </c>
      <c r="W1096" s="76">
        <v>1082939683</v>
      </c>
      <c r="X1096" s="104" t="s">
        <v>2881</v>
      </c>
      <c r="Y1096" s="78">
        <v>45918</v>
      </c>
      <c r="Z1096" s="78">
        <v>45918</v>
      </c>
      <c r="AA1096" s="78" t="s">
        <v>73</v>
      </c>
      <c r="AB1096" s="78">
        <v>45991</v>
      </c>
      <c r="AC1096" s="102">
        <f t="shared" ref="AC1096:AC1159" si="102">+IF(AA1096="1800-01-01",AB1096-Z1096,AB1096-AA1096)</f>
        <v>73</v>
      </c>
      <c r="AD1096" s="72">
        <v>0</v>
      </c>
      <c r="AE1096" s="76">
        <v>0</v>
      </c>
      <c r="AF1096" s="72">
        <v>0</v>
      </c>
      <c r="AG1096" s="79" t="s">
        <v>73</v>
      </c>
      <c r="AH1096" s="102">
        <f t="shared" ref="AH1096:AH1159" si="103">+IF(AG1096="1800-01-01",0,AG1096-AB1096)</f>
        <v>0</v>
      </c>
      <c r="AI1096" s="72">
        <v>0</v>
      </c>
      <c r="AJ1096" s="76">
        <v>0</v>
      </c>
      <c r="AK1096" s="72" t="s">
        <v>73</v>
      </c>
      <c r="AL1096" s="80" t="s">
        <v>73</v>
      </c>
      <c r="AM1096" s="72">
        <v>0</v>
      </c>
      <c r="AN1096" s="80" t="s">
        <v>73</v>
      </c>
      <c r="AO1096" s="80" t="s">
        <v>73</v>
      </c>
      <c r="AP1096" s="80" t="s">
        <v>73</v>
      </c>
      <c r="AQ1096" s="102">
        <f t="shared" ref="AQ1096:AQ1159" si="104">+IF(AN1096="1800-01-01",0,AO1096-AN1096)</f>
        <v>0</v>
      </c>
      <c r="AR1096" s="102">
        <f t="shared" ref="AR1096:AR1159" si="105">+L1096+AE1096-AJ1096</f>
        <v>6911640</v>
      </c>
      <c r="AS1096" s="72" t="s">
        <v>319</v>
      </c>
      <c r="AT1096" s="76">
        <v>0</v>
      </c>
      <c r="AU1096" s="72" t="s">
        <v>319</v>
      </c>
      <c r="AV1096" s="76">
        <v>0</v>
      </c>
      <c r="AW1096" s="81" t="s">
        <v>73</v>
      </c>
      <c r="AX1096" s="82">
        <v>0</v>
      </c>
      <c r="AY1096" s="143">
        <f t="shared" ref="AY1096:AY1159" si="106">AR1096-AX1096</f>
        <v>6911640</v>
      </c>
      <c r="AZ1096" s="84">
        <f t="shared" ref="AZ1096:AZ1159" si="107">+IFERROR(AX1096/AR1096,"_")</f>
        <v>0</v>
      </c>
      <c r="BA1096" s="85">
        <v>0</v>
      </c>
      <c r="BB1096" s="81" t="s">
        <v>73</v>
      </c>
      <c r="BC1096" s="72" t="s">
        <v>123</v>
      </c>
      <c r="BD1096" s="289" t="s">
        <v>3682</v>
      </c>
      <c r="BE1096" s="71" t="s">
        <v>65</v>
      </c>
      <c r="BF1096" s="71" t="s">
        <v>65</v>
      </c>
    </row>
    <row r="1097" spans="2:58" x14ac:dyDescent="0.25">
      <c r="B1097" s="71">
        <v>2025</v>
      </c>
      <c r="C1097" s="71">
        <v>891780111</v>
      </c>
      <c r="D1097" s="71" t="s">
        <v>63</v>
      </c>
      <c r="E1097" s="102" t="s">
        <v>3681</v>
      </c>
      <c r="F1097" s="72" t="s">
        <v>3680</v>
      </c>
      <c r="G1097" s="72">
        <v>0</v>
      </c>
      <c r="H1097" s="72" t="s">
        <v>71</v>
      </c>
      <c r="I1097" s="72" t="s">
        <v>64</v>
      </c>
      <c r="J1097" s="104" t="s">
        <v>81</v>
      </c>
      <c r="K1097" s="75" t="s">
        <v>3679</v>
      </c>
      <c r="L1097" s="76">
        <v>3200000</v>
      </c>
      <c r="M1097" s="72" t="s">
        <v>66</v>
      </c>
      <c r="N1097" s="75" t="s">
        <v>3678</v>
      </c>
      <c r="O1097" s="75">
        <v>85153338</v>
      </c>
      <c r="P1097" s="75">
        <v>2085</v>
      </c>
      <c r="Q1097" s="78">
        <v>45911</v>
      </c>
      <c r="R1097" s="75">
        <v>15200000</v>
      </c>
      <c r="S1097" s="78">
        <v>45918</v>
      </c>
      <c r="T1097" s="76">
        <v>3200000</v>
      </c>
      <c r="U1097" s="76">
        <v>34103</v>
      </c>
      <c r="V1097" s="72" t="s">
        <v>65</v>
      </c>
      <c r="W1097" s="76">
        <v>1082939683</v>
      </c>
      <c r="X1097" s="104" t="s">
        <v>2881</v>
      </c>
      <c r="Y1097" s="78">
        <v>45918</v>
      </c>
      <c r="Z1097" s="78">
        <v>45918</v>
      </c>
      <c r="AA1097" s="78" t="s">
        <v>73</v>
      </c>
      <c r="AB1097" s="78">
        <v>45948</v>
      </c>
      <c r="AC1097" s="102">
        <f t="shared" si="102"/>
        <v>30</v>
      </c>
      <c r="AD1097" s="72">
        <v>0</v>
      </c>
      <c r="AE1097" s="76">
        <v>0</v>
      </c>
      <c r="AF1097" s="72">
        <v>0</v>
      </c>
      <c r="AG1097" s="79" t="s">
        <v>73</v>
      </c>
      <c r="AH1097" s="102">
        <f t="shared" si="103"/>
        <v>0</v>
      </c>
      <c r="AI1097" s="72">
        <v>0</v>
      </c>
      <c r="AJ1097" s="76">
        <v>0</v>
      </c>
      <c r="AK1097" s="72" t="s">
        <v>73</v>
      </c>
      <c r="AL1097" s="80" t="s">
        <v>73</v>
      </c>
      <c r="AM1097" s="72">
        <v>0</v>
      </c>
      <c r="AN1097" s="80" t="s">
        <v>73</v>
      </c>
      <c r="AO1097" s="80" t="s">
        <v>73</v>
      </c>
      <c r="AP1097" s="80" t="s">
        <v>73</v>
      </c>
      <c r="AQ1097" s="102">
        <f t="shared" si="104"/>
        <v>0</v>
      </c>
      <c r="AR1097" s="102">
        <f t="shared" si="105"/>
        <v>3200000</v>
      </c>
      <c r="AS1097" s="72" t="s">
        <v>319</v>
      </c>
      <c r="AT1097" s="76">
        <v>0</v>
      </c>
      <c r="AU1097" s="72" t="s">
        <v>319</v>
      </c>
      <c r="AV1097" s="76">
        <v>0</v>
      </c>
      <c r="AW1097" s="81" t="s">
        <v>73</v>
      </c>
      <c r="AX1097" s="82">
        <v>0</v>
      </c>
      <c r="AY1097" s="143">
        <f t="shared" si="106"/>
        <v>3200000</v>
      </c>
      <c r="AZ1097" s="84">
        <f t="shared" si="107"/>
        <v>0</v>
      </c>
      <c r="BA1097" s="85">
        <v>1</v>
      </c>
      <c r="BB1097" s="81" t="s">
        <v>73</v>
      </c>
      <c r="BC1097" s="72" t="s">
        <v>208</v>
      </c>
      <c r="BD1097" s="289" t="s">
        <v>3677</v>
      </c>
      <c r="BE1097" s="71" t="s">
        <v>65</v>
      </c>
      <c r="BF1097" s="71" t="s">
        <v>65</v>
      </c>
    </row>
    <row r="1098" spans="2:58" x14ac:dyDescent="0.25">
      <c r="B1098" s="71">
        <v>2025</v>
      </c>
      <c r="C1098" s="71">
        <v>891780111</v>
      </c>
      <c r="D1098" s="71" t="s">
        <v>63</v>
      </c>
      <c r="E1098" s="102" t="s">
        <v>3676</v>
      </c>
      <c r="F1098" s="72" t="s">
        <v>3675</v>
      </c>
      <c r="G1098" s="72">
        <v>0</v>
      </c>
      <c r="H1098" s="72" t="s">
        <v>71</v>
      </c>
      <c r="I1098" s="72" t="s">
        <v>2884</v>
      </c>
      <c r="J1098" s="104" t="s">
        <v>81</v>
      </c>
      <c r="K1098" s="75" t="s">
        <v>3674</v>
      </c>
      <c r="L1098" s="76">
        <v>6911640</v>
      </c>
      <c r="M1098" s="72" t="s">
        <v>66</v>
      </c>
      <c r="N1098" s="75" t="s">
        <v>3673</v>
      </c>
      <c r="O1098" s="75">
        <v>1120742064</v>
      </c>
      <c r="P1098" s="75">
        <v>1707</v>
      </c>
      <c r="Q1098" s="78">
        <v>45870</v>
      </c>
      <c r="R1098" s="75">
        <v>7490134800</v>
      </c>
      <c r="S1098" s="78">
        <v>45918</v>
      </c>
      <c r="T1098" s="76">
        <v>6911640</v>
      </c>
      <c r="U1098" s="76">
        <v>34104</v>
      </c>
      <c r="V1098" s="72" t="s">
        <v>65</v>
      </c>
      <c r="W1098" s="76">
        <v>1082939683</v>
      </c>
      <c r="X1098" s="104" t="s">
        <v>2881</v>
      </c>
      <c r="Y1098" s="78">
        <v>45918</v>
      </c>
      <c r="Z1098" s="78">
        <v>45918</v>
      </c>
      <c r="AA1098" s="78" t="s">
        <v>73</v>
      </c>
      <c r="AB1098" s="78">
        <v>45991</v>
      </c>
      <c r="AC1098" s="102">
        <f t="shared" si="102"/>
        <v>73</v>
      </c>
      <c r="AD1098" s="72">
        <v>0</v>
      </c>
      <c r="AE1098" s="76">
        <v>0</v>
      </c>
      <c r="AF1098" s="72">
        <v>0</v>
      </c>
      <c r="AG1098" s="79" t="s">
        <v>73</v>
      </c>
      <c r="AH1098" s="102">
        <f t="shared" si="103"/>
        <v>0</v>
      </c>
      <c r="AI1098" s="72">
        <v>0</v>
      </c>
      <c r="AJ1098" s="76">
        <v>0</v>
      </c>
      <c r="AK1098" s="72" t="s">
        <v>73</v>
      </c>
      <c r="AL1098" s="80" t="s">
        <v>73</v>
      </c>
      <c r="AM1098" s="72">
        <v>0</v>
      </c>
      <c r="AN1098" s="80" t="s">
        <v>73</v>
      </c>
      <c r="AO1098" s="80" t="s">
        <v>73</v>
      </c>
      <c r="AP1098" s="80" t="s">
        <v>73</v>
      </c>
      <c r="AQ1098" s="102">
        <f t="shared" si="104"/>
        <v>0</v>
      </c>
      <c r="AR1098" s="102">
        <f t="shared" si="105"/>
        <v>6911640</v>
      </c>
      <c r="AS1098" s="72" t="s">
        <v>319</v>
      </c>
      <c r="AT1098" s="76">
        <v>0</v>
      </c>
      <c r="AU1098" s="72" t="s">
        <v>319</v>
      </c>
      <c r="AV1098" s="76">
        <v>0</v>
      </c>
      <c r="AW1098" s="81" t="s">
        <v>73</v>
      </c>
      <c r="AX1098" s="82">
        <v>0</v>
      </c>
      <c r="AY1098" s="143">
        <f t="shared" si="106"/>
        <v>6911640</v>
      </c>
      <c r="AZ1098" s="84">
        <f t="shared" si="107"/>
        <v>0</v>
      </c>
      <c r="BA1098" s="85">
        <v>0</v>
      </c>
      <c r="BB1098" s="81" t="s">
        <v>73</v>
      </c>
      <c r="BC1098" s="72" t="s">
        <v>123</v>
      </c>
      <c r="BD1098" s="289" t="s">
        <v>3672</v>
      </c>
      <c r="BE1098" s="71" t="s">
        <v>65</v>
      </c>
      <c r="BF1098" s="71" t="s">
        <v>65</v>
      </c>
    </row>
    <row r="1099" spans="2:58" x14ac:dyDescent="0.25">
      <c r="B1099" s="71">
        <v>2025</v>
      </c>
      <c r="C1099" s="71">
        <v>891780111</v>
      </c>
      <c r="D1099" s="71" t="s">
        <v>63</v>
      </c>
      <c r="E1099" s="102" t="s">
        <v>3671</v>
      </c>
      <c r="F1099" s="72" t="s">
        <v>3670</v>
      </c>
      <c r="G1099" s="72">
        <v>0</v>
      </c>
      <c r="H1099" s="72" t="s">
        <v>71</v>
      </c>
      <c r="I1099" s="72" t="s">
        <v>2884</v>
      </c>
      <c r="J1099" s="104" t="s">
        <v>81</v>
      </c>
      <c r="K1099" s="75" t="s">
        <v>3669</v>
      </c>
      <c r="L1099" s="76">
        <v>6911640</v>
      </c>
      <c r="M1099" s="72" t="s">
        <v>66</v>
      </c>
      <c r="N1099" s="75" t="s">
        <v>3668</v>
      </c>
      <c r="O1099" s="75">
        <v>17903400</v>
      </c>
      <c r="P1099" s="75">
        <v>1707</v>
      </c>
      <c r="Q1099" s="78">
        <v>45870</v>
      </c>
      <c r="R1099" s="75">
        <v>7490134800</v>
      </c>
      <c r="S1099" s="78">
        <v>45918</v>
      </c>
      <c r="T1099" s="76">
        <v>6911640</v>
      </c>
      <c r="U1099" s="76">
        <v>34108</v>
      </c>
      <c r="V1099" s="72" t="s">
        <v>65</v>
      </c>
      <c r="W1099" s="76">
        <v>1082939683</v>
      </c>
      <c r="X1099" s="104" t="s">
        <v>2881</v>
      </c>
      <c r="Y1099" s="78">
        <v>45918</v>
      </c>
      <c r="Z1099" s="78">
        <v>45918</v>
      </c>
      <c r="AA1099" s="78" t="s">
        <v>73</v>
      </c>
      <c r="AB1099" s="78">
        <v>45991</v>
      </c>
      <c r="AC1099" s="102">
        <f t="shared" si="102"/>
        <v>73</v>
      </c>
      <c r="AD1099" s="72">
        <v>0</v>
      </c>
      <c r="AE1099" s="76">
        <v>0</v>
      </c>
      <c r="AF1099" s="72">
        <v>0</v>
      </c>
      <c r="AG1099" s="79" t="s">
        <v>73</v>
      </c>
      <c r="AH1099" s="102">
        <f t="shared" si="103"/>
        <v>0</v>
      </c>
      <c r="AI1099" s="72">
        <v>0</v>
      </c>
      <c r="AJ1099" s="76">
        <v>0</v>
      </c>
      <c r="AK1099" s="72" t="s">
        <v>73</v>
      </c>
      <c r="AL1099" s="80" t="s">
        <v>73</v>
      </c>
      <c r="AM1099" s="72">
        <v>0</v>
      </c>
      <c r="AN1099" s="80" t="s">
        <v>73</v>
      </c>
      <c r="AO1099" s="80" t="s">
        <v>73</v>
      </c>
      <c r="AP1099" s="80" t="s">
        <v>73</v>
      </c>
      <c r="AQ1099" s="102">
        <f t="shared" si="104"/>
        <v>0</v>
      </c>
      <c r="AR1099" s="102">
        <f t="shared" si="105"/>
        <v>6911640</v>
      </c>
      <c r="AS1099" s="72" t="s">
        <v>319</v>
      </c>
      <c r="AT1099" s="76">
        <v>0</v>
      </c>
      <c r="AU1099" s="72" t="s">
        <v>319</v>
      </c>
      <c r="AV1099" s="76">
        <v>0</v>
      </c>
      <c r="AW1099" s="81" t="s">
        <v>73</v>
      </c>
      <c r="AX1099" s="82">
        <v>0</v>
      </c>
      <c r="AY1099" s="143">
        <f t="shared" si="106"/>
        <v>6911640</v>
      </c>
      <c r="AZ1099" s="84">
        <f t="shared" si="107"/>
        <v>0</v>
      </c>
      <c r="BA1099" s="85">
        <v>0</v>
      </c>
      <c r="BB1099" s="81" t="s">
        <v>73</v>
      </c>
      <c r="BC1099" s="72" t="s">
        <v>123</v>
      </c>
      <c r="BD1099" s="289" t="s">
        <v>3667</v>
      </c>
      <c r="BE1099" s="71" t="s">
        <v>65</v>
      </c>
      <c r="BF1099" s="71" t="s">
        <v>65</v>
      </c>
    </row>
    <row r="1100" spans="2:58" x14ac:dyDescent="0.25">
      <c r="B1100" s="71">
        <v>2025</v>
      </c>
      <c r="C1100" s="71">
        <v>891780111</v>
      </c>
      <c r="D1100" s="71" t="s">
        <v>63</v>
      </c>
      <c r="E1100" s="102" t="s">
        <v>3666</v>
      </c>
      <c r="F1100" s="72" t="s">
        <v>3665</v>
      </c>
      <c r="G1100" s="72">
        <v>0</v>
      </c>
      <c r="H1100" s="72" t="s">
        <v>71</v>
      </c>
      <c r="I1100" s="72" t="s">
        <v>2884</v>
      </c>
      <c r="J1100" s="104" t="s">
        <v>81</v>
      </c>
      <c r="K1100" s="75" t="s">
        <v>3414</v>
      </c>
      <c r="L1100" s="76">
        <v>6911640</v>
      </c>
      <c r="M1100" s="72" t="s">
        <v>66</v>
      </c>
      <c r="N1100" s="75" t="s">
        <v>3664</v>
      </c>
      <c r="O1100" s="75">
        <v>1051675410</v>
      </c>
      <c r="P1100" s="75">
        <v>1707</v>
      </c>
      <c r="Q1100" s="78">
        <v>45870</v>
      </c>
      <c r="R1100" s="75">
        <v>7490134800</v>
      </c>
      <c r="S1100" s="78">
        <v>45918</v>
      </c>
      <c r="T1100" s="76">
        <v>6911640</v>
      </c>
      <c r="U1100" s="76">
        <v>34100</v>
      </c>
      <c r="V1100" s="72" t="s">
        <v>65</v>
      </c>
      <c r="W1100" s="76">
        <v>1082939683</v>
      </c>
      <c r="X1100" s="104" t="s">
        <v>2881</v>
      </c>
      <c r="Y1100" s="78">
        <v>45918</v>
      </c>
      <c r="Z1100" s="78">
        <v>45918</v>
      </c>
      <c r="AA1100" s="78" t="s">
        <v>73</v>
      </c>
      <c r="AB1100" s="78">
        <v>45991</v>
      </c>
      <c r="AC1100" s="102">
        <f t="shared" si="102"/>
        <v>73</v>
      </c>
      <c r="AD1100" s="72">
        <v>0</v>
      </c>
      <c r="AE1100" s="76">
        <v>0</v>
      </c>
      <c r="AF1100" s="72">
        <v>0</v>
      </c>
      <c r="AG1100" s="79" t="s">
        <v>73</v>
      </c>
      <c r="AH1100" s="102">
        <f t="shared" si="103"/>
        <v>0</v>
      </c>
      <c r="AI1100" s="72">
        <v>0</v>
      </c>
      <c r="AJ1100" s="76">
        <v>0</v>
      </c>
      <c r="AK1100" s="72" t="s">
        <v>73</v>
      </c>
      <c r="AL1100" s="80" t="s">
        <v>73</v>
      </c>
      <c r="AM1100" s="72">
        <v>0</v>
      </c>
      <c r="AN1100" s="80" t="s">
        <v>73</v>
      </c>
      <c r="AO1100" s="80" t="s">
        <v>73</v>
      </c>
      <c r="AP1100" s="80" t="s">
        <v>73</v>
      </c>
      <c r="AQ1100" s="102">
        <f t="shared" si="104"/>
        <v>0</v>
      </c>
      <c r="AR1100" s="102">
        <f t="shared" si="105"/>
        <v>6911640</v>
      </c>
      <c r="AS1100" s="72" t="s">
        <v>319</v>
      </c>
      <c r="AT1100" s="76">
        <v>0</v>
      </c>
      <c r="AU1100" s="72" t="s">
        <v>319</v>
      </c>
      <c r="AV1100" s="76">
        <v>0</v>
      </c>
      <c r="AW1100" s="81" t="s">
        <v>73</v>
      </c>
      <c r="AX1100" s="82">
        <v>0</v>
      </c>
      <c r="AY1100" s="143">
        <f t="shared" si="106"/>
        <v>6911640</v>
      </c>
      <c r="AZ1100" s="84">
        <f t="shared" si="107"/>
        <v>0</v>
      </c>
      <c r="BA1100" s="85">
        <v>0</v>
      </c>
      <c r="BB1100" s="81" t="s">
        <v>73</v>
      </c>
      <c r="BC1100" s="72" t="s">
        <v>123</v>
      </c>
      <c r="BD1100" s="289" t="s">
        <v>3663</v>
      </c>
      <c r="BE1100" s="71" t="s">
        <v>65</v>
      </c>
      <c r="BF1100" s="71" t="s">
        <v>65</v>
      </c>
    </row>
    <row r="1101" spans="2:58" x14ac:dyDescent="0.25">
      <c r="B1101" s="71">
        <v>2025</v>
      </c>
      <c r="C1101" s="71">
        <v>891780111</v>
      </c>
      <c r="D1101" s="71" t="s">
        <v>63</v>
      </c>
      <c r="E1101" s="102" t="s">
        <v>3662</v>
      </c>
      <c r="F1101" s="72" t="s">
        <v>3661</v>
      </c>
      <c r="G1101" s="72">
        <v>0</v>
      </c>
      <c r="H1101" s="72" t="s">
        <v>71</v>
      </c>
      <c r="I1101" s="72" t="s">
        <v>64</v>
      </c>
      <c r="J1101" s="104" t="s">
        <v>81</v>
      </c>
      <c r="K1101" s="75" t="s">
        <v>3638</v>
      </c>
      <c r="L1101" s="76">
        <v>3200000</v>
      </c>
      <c r="M1101" s="72" t="s">
        <v>66</v>
      </c>
      <c r="N1101" s="75" t="s">
        <v>3660</v>
      </c>
      <c r="O1101" s="75">
        <v>1083009643</v>
      </c>
      <c r="P1101" s="75">
        <v>2085</v>
      </c>
      <c r="Q1101" s="78">
        <v>45911</v>
      </c>
      <c r="R1101" s="75">
        <v>15200000</v>
      </c>
      <c r="S1101" s="78">
        <v>45918</v>
      </c>
      <c r="T1101" s="76">
        <v>3200000</v>
      </c>
      <c r="U1101" s="76">
        <v>34099</v>
      </c>
      <c r="V1101" s="72" t="s">
        <v>65</v>
      </c>
      <c r="W1101" s="76">
        <v>1082939683</v>
      </c>
      <c r="X1101" s="104" t="s">
        <v>2881</v>
      </c>
      <c r="Y1101" s="78">
        <v>45918</v>
      </c>
      <c r="Z1101" s="78">
        <v>45918</v>
      </c>
      <c r="AA1101" s="78" t="s">
        <v>73</v>
      </c>
      <c r="AB1101" s="78">
        <v>45948</v>
      </c>
      <c r="AC1101" s="102">
        <f t="shared" si="102"/>
        <v>30</v>
      </c>
      <c r="AD1101" s="72">
        <v>0</v>
      </c>
      <c r="AE1101" s="76">
        <v>0</v>
      </c>
      <c r="AF1101" s="72">
        <v>0</v>
      </c>
      <c r="AG1101" s="79" t="s">
        <v>73</v>
      </c>
      <c r="AH1101" s="102">
        <f t="shared" si="103"/>
        <v>0</v>
      </c>
      <c r="AI1101" s="72">
        <v>0</v>
      </c>
      <c r="AJ1101" s="76">
        <v>0</v>
      </c>
      <c r="AK1101" s="72" t="s">
        <v>73</v>
      </c>
      <c r="AL1101" s="80" t="s">
        <v>73</v>
      </c>
      <c r="AM1101" s="72">
        <v>0</v>
      </c>
      <c r="AN1101" s="80" t="s">
        <v>73</v>
      </c>
      <c r="AO1101" s="80" t="s">
        <v>73</v>
      </c>
      <c r="AP1101" s="80" t="s">
        <v>73</v>
      </c>
      <c r="AQ1101" s="102">
        <f t="shared" si="104"/>
        <v>0</v>
      </c>
      <c r="AR1101" s="102">
        <f t="shared" si="105"/>
        <v>3200000</v>
      </c>
      <c r="AS1101" s="72" t="s">
        <v>65</v>
      </c>
      <c r="AT1101" s="76">
        <v>3200000</v>
      </c>
      <c r="AU1101" s="72" t="s">
        <v>319</v>
      </c>
      <c r="AV1101" s="76">
        <v>0</v>
      </c>
      <c r="AW1101" s="81" t="s">
        <v>73</v>
      </c>
      <c r="AX1101" s="82">
        <v>0</v>
      </c>
      <c r="AY1101" s="143">
        <f t="shared" si="106"/>
        <v>3200000</v>
      </c>
      <c r="AZ1101" s="84">
        <f t="shared" si="107"/>
        <v>0</v>
      </c>
      <c r="BA1101" s="85">
        <v>1</v>
      </c>
      <c r="BB1101" s="81" t="s">
        <v>73</v>
      </c>
      <c r="BC1101" s="72" t="s">
        <v>208</v>
      </c>
      <c r="BD1101" s="289" t="s">
        <v>3659</v>
      </c>
      <c r="BE1101" s="71" t="s">
        <v>65</v>
      </c>
      <c r="BF1101" s="71" t="s">
        <v>65</v>
      </c>
    </row>
    <row r="1102" spans="2:58" x14ac:dyDescent="0.25">
      <c r="B1102" s="71">
        <v>2025</v>
      </c>
      <c r="C1102" s="71">
        <v>891780111</v>
      </c>
      <c r="D1102" s="71" t="s">
        <v>63</v>
      </c>
      <c r="E1102" s="102" t="s">
        <v>3658</v>
      </c>
      <c r="F1102" s="72" t="s">
        <v>3657</v>
      </c>
      <c r="G1102" s="72">
        <v>0</v>
      </c>
      <c r="H1102" s="72" t="s">
        <v>71</v>
      </c>
      <c r="I1102" s="72" t="s">
        <v>2884</v>
      </c>
      <c r="J1102" s="104" t="s">
        <v>81</v>
      </c>
      <c r="K1102" s="75" t="s">
        <v>3656</v>
      </c>
      <c r="L1102" s="76">
        <v>11000000</v>
      </c>
      <c r="M1102" s="72" t="s">
        <v>66</v>
      </c>
      <c r="N1102" s="75" t="s">
        <v>3655</v>
      </c>
      <c r="O1102" s="75">
        <v>1082946330</v>
      </c>
      <c r="P1102" s="75">
        <v>1210</v>
      </c>
      <c r="Q1102" s="78">
        <v>45807</v>
      </c>
      <c r="R1102" s="75">
        <v>59500000</v>
      </c>
      <c r="S1102" s="78">
        <v>45919</v>
      </c>
      <c r="T1102" s="76">
        <v>11000000</v>
      </c>
      <c r="U1102" s="76">
        <v>34417</v>
      </c>
      <c r="V1102" s="72" t="s">
        <v>65</v>
      </c>
      <c r="W1102" s="76">
        <v>85155333</v>
      </c>
      <c r="X1102" s="104" t="s">
        <v>2931</v>
      </c>
      <c r="Y1102" s="78">
        <v>45919</v>
      </c>
      <c r="Z1102" s="78">
        <v>45919</v>
      </c>
      <c r="AA1102" s="78" t="s">
        <v>73</v>
      </c>
      <c r="AB1102" s="78">
        <v>45960</v>
      </c>
      <c r="AC1102" s="102">
        <f t="shared" si="102"/>
        <v>41</v>
      </c>
      <c r="AD1102" s="72">
        <v>0</v>
      </c>
      <c r="AE1102" s="76">
        <v>0</v>
      </c>
      <c r="AF1102" s="72">
        <v>0</v>
      </c>
      <c r="AG1102" s="79" t="s">
        <v>73</v>
      </c>
      <c r="AH1102" s="102">
        <f t="shared" si="103"/>
        <v>0</v>
      </c>
      <c r="AI1102" s="72">
        <v>0</v>
      </c>
      <c r="AJ1102" s="76">
        <v>0</v>
      </c>
      <c r="AK1102" s="72" t="s">
        <v>73</v>
      </c>
      <c r="AL1102" s="80" t="s">
        <v>73</v>
      </c>
      <c r="AM1102" s="72">
        <v>0</v>
      </c>
      <c r="AN1102" s="80" t="s">
        <v>73</v>
      </c>
      <c r="AO1102" s="80" t="s">
        <v>73</v>
      </c>
      <c r="AP1102" s="80" t="s">
        <v>73</v>
      </c>
      <c r="AQ1102" s="102">
        <f t="shared" si="104"/>
        <v>0</v>
      </c>
      <c r="AR1102" s="102">
        <f t="shared" si="105"/>
        <v>11000000</v>
      </c>
      <c r="AS1102" s="72" t="s">
        <v>319</v>
      </c>
      <c r="AT1102" s="76">
        <v>0</v>
      </c>
      <c r="AU1102" s="72" t="s">
        <v>319</v>
      </c>
      <c r="AV1102" s="76">
        <v>0</v>
      </c>
      <c r="AW1102" s="81" t="s">
        <v>73</v>
      </c>
      <c r="AX1102" s="82">
        <v>0</v>
      </c>
      <c r="AY1102" s="143">
        <f t="shared" si="106"/>
        <v>11000000</v>
      </c>
      <c r="AZ1102" s="84">
        <f t="shared" si="107"/>
        <v>0</v>
      </c>
      <c r="BA1102" s="85">
        <v>1</v>
      </c>
      <c r="BB1102" s="81" t="s">
        <v>73</v>
      </c>
      <c r="BC1102" s="72" t="s">
        <v>208</v>
      </c>
      <c r="BD1102" s="289" t="s">
        <v>3654</v>
      </c>
      <c r="BE1102" s="71" t="s">
        <v>65</v>
      </c>
      <c r="BF1102" s="71" t="s">
        <v>65</v>
      </c>
    </row>
    <row r="1103" spans="2:58" x14ac:dyDescent="0.25">
      <c r="B1103" s="71">
        <v>2025</v>
      </c>
      <c r="C1103" s="71">
        <v>891780111</v>
      </c>
      <c r="D1103" s="71" t="s">
        <v>63</v>
      </c>
      <c r="E1103" s="102" t="s">
        <v>3653</v>
      </c>
      <c r="F1103" s="72" t="s">
        <v>3652</v>
      </c>
      <c r="G1103" s="72">
        <v>0</v>
      </c>
      <c r="H1103" s="72" t="s">
        <v>71</v>
      </c>
      <c r="I1103" s="72" t="s">
        <v>2884</v>
      </c>
      <c r="J1103" s="104" t="s">
        <v>81</v>
      </c>
      <c r="K1103" s="75" t="s">
        <v>3618</v>
      </c>
      <c r="L1103" s="76">
        <v>6816960</v>
      </c>
      <c r="M1103" s="72" t="s">
        <v>66</v>
      </c>
      <c r="N1103" s="75" t="s">
        <v>3651</v>
      </c>
      <c r="O1103" s="75">
        <v>1118811052</v>
      </c>
      <c r="P1103" s="75">
        <v>1707</v>
      </c>
      <c r="Q1103" s="78">
        <v>45870</v>
      </c>
      <c r="R1103" s="75">
        <v>7490134800</v>
      </c>
      <c r="S1103" s="78">
        <v>45919</v>
      </c>
      <c r="T1103" s="76">
        <v>6816960</v>
      </c>
      <c r="U1103" s="76">
        <v>34419</v>
      </c>
      <c r="V1103" s="72" t="s">
        <v>65</v>
      </c>
      <c r="W1103" s="76">
        <v>1082939683</v>
      </c>
      <c r="X1103" s="104" t="s">
        <v>2881</v>
      </c>
      <c r="Y1103" s="78">
        <v>45919</v>
      </c>
      <c r="Z1103" s="78">
        <v>45919</v>
      </c>
      <c r="AA1103" s="78" t="s">
        <v>73</v>
      </c>
      <c r="AB1103" s="78">
        <v>45991</v>
      </c>
      <c r="AC1103" s="102">
        <f t="shared" si="102"/>
        <v>72</v>
      </c>
      <c r="AD1103" s="72">
        <v>0</v>
      </c>
      <c r="AE1103" s="76">
        <v>0</v>
      </c>
      <c r="AF1103" s="72">
        <v>0</v>
      </c>
      <c r="AG1103" s="79" t="s">
        <v>73</v>
      </c>
      <c r="AH1103" s="102">
        <f t="shared" si="103"/>
        <v>0</v>
      </c>
      <c r="AI1103" s="72">
        <v>0</v>
      </c>
      <c r="AJ1103" s="76">
        <v>0</v>
      </c>
      <c r="AK1103" s="72" t="s">
        <v>73</v>
      </c>
      <c r="AL1103" s="80" t="s">
        <v>73</v>
      </c>
      <c r="AM1103" s="72">
        <v>0</v>
      </c>
      <c r="AN1103" s="80" t="s">
        <v>73</v>
      </c>
      <c r="AO1103" s="80" t="s">
        <v>73</v>
      </c>
      <c r="AP1103" s="80" t="s">
        <v>73</v>
      </c>
      <c r="AQ1103" s="102">
        <f t="shared" si="104"/>
        <v>0</v>
      </c>
      <c r="AR1103" s="102">
        <f t="shared" si="105"/>
        <v>6816960</v>
      </c>
      <c r="AS1103" s="72" t="s">
        <v>319</v>
      </c>
      <c r="AT1103" s="76">
        <v>0</v>
      </c>
      <c r="AU1103" s="72" t="s">
        <v>319</v>
      </c>
      <c r="AV1103" s="76">
        <v>0</v>
      </c>
      <c r="AW1103" s="81" t="s">
        <v>73</v>
      </c>
      <c r="AX1103" s="82">
        <v>0</v>
      </c>
      <c r="AY1103" s="143">
        <f t="shared" si="106"/>
        <v>6816960</v>
      </c>
      <c r="AZ1103" s="84">
        <f t="shared" si="107"/>
        <v>0</v>
      </c>
      <c r="BA1103" s="85">
        <v>0</v>
      </c>
      <c r="BB1103" s="81" t="s">
        <v>73</v>
      </c>
      <c r="BC1103" s="72" t="s">
        <v>123</v>
      </c>
      <c r="BD1103" s="289" t="s">
        <v>3650</v>
      </c>
      <c r="BE1103" s="71" t="s">
        <v>65</v>
      </c>
      <c r="BF1103" s="71" t="s">
        <v>65</v>
      </c>
    </row>
    <row r="1104" spans="2:58" x14ac:dyDescent="0.25">
      <c r="B1104" s="71">
        <v>2025</v>
      </c>
      <c r="C1104" s="71">
        <v>891780111</v>
      </c>
      <c r="D1104" s="71" t="s">
        <v>63</v>
      </c>
      <c r="E1104" s="102" t="s">
        <v>3649</v>
      </c>
      <c r="F1104" s="72" t="s">
        <v>3648</v>
      </c>
      <c r="G1104" s="72">
        <v>0</v>
      </c>
      <c r="H1104" s="72" t="s">
        <v>71</v>
      </c>
      <c r="I1104" s="72" t="s">
        <v>2884</v>
      </c>
      <c r="J1104" s="104" t="s">
        <v>81</v>
      </c>
      <c r="K1104" s="75" t="s">
        <v>3647</v>
      </c>
      <c r="L1104" s="76">
        <v>6816960</v>
      </c>
      <c r="M1104" s="72" t="s">
        <v>66</v>
      </c>
      <c r="N1104" s="75" t="s">
        <v>3646</v>
      </c>
      <c r="O1104" s="75">
        <v>73182260</v>
      </c>
      <c r="P1104" s="75">
        <v>1707</v>
      </c>
      <c r="Q1104" s="78">
        <v>45870</v>
      </c>
      <c r="R1104" s="75">
        <v>7490134800</v>
      </c>
      <c r="S1104" s="78">
        <v>45919</v>
      </c>
      <c r="T1104" s="76">
        <v>6816960</v>
      </c>
      <c r="U1104" s="76">
        <v>34420</v>
      </c>
      <c r="V1104" s="72" t="s">
        <v>65</v>
      </c>
      <c r="W1104" s="76">
        <v>1082939683</v>
      </c>
      <c r="X1104" s="104" t="s">
        <v>2881</v>
      </c>
      <c r="Y1104" s="78">
        <v>45919</v>
      </c>
      <c r="Z1104" s="78">
        <v>45919</v>
      </c>
      <c r="AA1104" s="78" t="s">
        <v>73</v>
      </c>
      <c r="AB1104" s="78">
        <v>45991</v>
      </c>
      <c r="AC1104" s="102">
        <f t="shared" si="102"/>
        <v>72</v>
      </c>
      <c r="AD1104" s="72">
        <v>0</v>
      </c>
      <c r="AE1104" s="76">
        <v>0</v>
      </c>
      <c r="AF1104" s="72">
        <v>0</v>
      </c>
      <c r="AG1104" s="79" t="s">
        <v>73</v>
      </c>
      <c r="AH1104" s="102">
        <f t="shared" si="103"/>
        <v>0</v>
      </c>
      <c r="AI1104" s="72">
        <v>0</v>
      </c>
      <c r="AJ1104" s="76">
        <v>0</v>
      </c>
      <c r="AK1104" s="72" t="s">
        <v>73</v>
      </c>
      <c r="AL1104" s="80" t="s">
        <v>73</v>
      </c>
      <c r="AM1104" s="72">
        <v>0</v>
      </c>
      <c r="AN1104" s="80" t="s">
        <v>73</v>
      </c>
      <c r="AO1104" s="80" t="s">
        <v>73</v>
      </c>
      <c r="AP1104" s="80" t="s">
        <v>73</v>
      </c>
      <c r="AQ1104" s="102">
        <f t="shared" si="104"/>
        <v>0</v>
      </c>
      <c r="AR1104" s="102">
        <f t="shared" si="105"/>
        <v>6816960</v>
      </c>
      <c r="AS1104" s="72" t="s">
        <v>319</v>
      </c>
      <c r="AT1104" s="76">
        <v>0</v>
      </c>
      <c r="AU1104" s="72" t="s">
        <v>319</v>
      </c>
      <c r="AV1104" s="76">
        <v>0</v>
      </c>
      <c r="AW1104" s="81" t="s">
        <v>73</v>
      </c>
      <c r="AX1104" s="82">
        <v>0</v>
      </c>
      <c r="AY1104" s="143">
        <f t="shared" si="106"/>
        <v>6816960</v>
      </c>
      <c r="AZ1104" s="84">
        <f t="shared" si="107"/>
        <v>0</v>
      </c>
      <c r="BA1104" s="85">
        <v>0</v>
      </c>
      <c r="BB1104" s="81" t="s">
        <v>73</v>
      </c>
      <c r="BC1104" s="72" t="s">
        <v>123</v>
      </c>
      <c r="BD1104" s="289" t="s">
        <v>3645</v>
      </c>
      <c r="BE1104" s="71" t="s">
        <v>65</v>
      </c>
      <c r="BF1104" s="71" t="s">
        <v>65</v>
      </c>
    </row>
    <row r="1105" spans="2:58" x14ac:dyDescent="0.25">
      <c r="B1105" s="71">
        <v>2025</v>
      </c>
      <c r="C1105" s="71">
        <v>891780111</v>
      </c>
      <c r="D1105" s="71" t="s">
        <v>63</v>
      </c>
      <c r="E1105" s="102" t="s">
        <v>3644</v>
      </c>
      <c r="F1105" s="72" t="s">
        <v>3643</v>
      </c>
      <c r="G1105" s="72">
        <v>0</v>
      </c>
      <c r="H1105" s="72" t="s">
        <v>71</v>
      </c>
      <c r="I1105" s="72" t="s">
        <v>2884</v>
      </c>
      <c r="J1105" s="104" t="s">
        <v>81</v>
      </c>
      <c r="K1105" s="75" t="s">
        <v>3618</v>
      </c>
      <c r="L1105" s="76">
        <v>6816960</v>
      </c>
      <c r="M1105" s="72" t="s">
        <v>66</v>
      </c>
      <c r="N1105" s="75" t="s">
        <v>3642</v>
      </c>
      <c r="O1105" s="75">
        <v>1121299283</v>
      </c>
      <c r="P1105" s="75">
        <v>1707</v>
      </c>
      <c r="Q1105" s="78">
        <v>45870</v>
      </c>
      <c r="R1105" s="75">
        <v>7490134800</v>
      </c>
      <c r="S1105" s="78">
        <v>45919</v>
      </c>
      <c r="T1105" s="76">
        <v>6816960</v>
      </c>
      <c r="U1105" s="76">
        <v>34421</v>
      </c>
      <c r="V1105" s="72" t="s">
        <v>65</v>
      </c>
      <c r="W1105" s="76">
        <v>1082939683</v>
      </c>
      <c r="X1105" s="104" t="s">
        <v>2881</v>
      </c>
      <c r="Y1105" s="78">
        <v>45919</v>
      </c>
      <c r="Z1105" s="78">
        <v>45919</v>
      </c>
      <c r="AA1105" s="78" t="s">
        <v>73</v>
      </c>
      <c r="AB1105" s="78">
        <v>45991</v>
      </c>
      <c r="AC1105" s="102">
        <f t="shared" si="102"/>
        <v>72</v>
      </c>
      <c r="AD1105" s="72">
        <v>0</v>
      </c>
      <c r="AE1105" s="76">
        <v>0</v>
      </c>
      <c r="AF1105" s="72">
        <v>0</v>
      </c>
      <c r="AG1105" s="79" t="s">
        <v>73</v>
      </c>
      <c r="AH1105" s="102">
        <f t="shared" si="103"/>
        <v>0</v>
      </c>
      <c r="AI1105" s="72">
        <v>0</v>
      </c>
      <c r="AJ1105" s="76">
        <v>0</v>
      </c>
      <c r="AK1105" s="72" t="s">
        <v>73</v>
      </c>
      <c r="AL1105" s="80" t="s">
        <v>73</v>
      </c>
      <c r="AM1105" s="72">
        <v>0</v>
      </c>
      <c r="AN1105" s="80" t="s">
        <v>73</v>
      </c>
      <c r="AO1105" s="80" t="s">
        <v>73</v>
      </c>
      <c r="AP1105" s="80" t="s">
        <v>73</v>
      </c>
      <c r="AQ1105" s="102">
        <f t="shared" si="104"/>
        <v>0</v>
      </c>
      <c r="AR1105" s="102">
        <f t="shared" si="105"/>
        <v>6816960</v>
      </c>
      <c r="AS1105" s="72" t="s">
        <v>319</v>
      </c>
      <c r="AT1105" s="76">
        <v>0</v>
      </c>
      <c r="AU1105" s="72" t="s">
        <v>319</v>
      </c>
      <c r="AV1105" s="76">
        <v>0</v>
      </c>
      <c r="AW1105" s="81" t="s">
        <v>73</v>
      </c>
      <c r="AX1105" s="82">
        <v>0</v>
      </c>
      <c r="AY1105" s="143">
        <f t="shared" si="106"/>
        <v>6816960</v>
      </c>
      <c r="AZ1105" s="84">
        <f t="shared" si="107"/>
        <v>0</v>
      </c>
      <c r="BA1105" s="85">
        <v>0</v>
      </c>
      <c r="BB1105" s="81" t="s">
        <v>73</v>
      </c>
      <c r="BC1105" s="72" t="s">
        <v>123</v>
      </c>
      <c r="BD1105" s="289" t="s">
        <v>3641</v>
      </c>
      <c r="BE1105" s="71" t="s">
        <v>65</v>
      </c>
      <c r="BF1105" s="71" t="s">
        <v>65</v>
      </c>
    </row>
    <row r="1106" spans="2:58" x14ac:dyDescent="0.25">
      <c r="B1106" s="71">
        <v>2025</v>
      </c>
      <c r="C1106" s="71">
        <v>891780111</v>
      </c>
      <c r="D1106" s="71" t="s">
        <v>63</v>
      </c>
      <c r="E1106" s="102" t="s">
        <v>3640</v>
      </c>
      <c r="F1106" s="72" t="s">
        <v>3639</v>
      </c>
      <c r="G1106" s="72">
        <v>0</v>
      </c>
      <c r="H1106" s="72" t="s">
        <v>71</v>
      </c>
      <c r="I1106" s="72" t="s">
        <v>64</v>
      </c>
      <c r="J1106" s="104" t="s">
        <v>81</v>
      </c>
      <c r="K1106" s="75" t="s">
        <v>3638</v>
      </c>
      <c r="L1106" s="76">
        <v>3200000</v>
      </c>
      <c r="M1106" s="72" t="s">
        <v>66</v>
      </c>
      <c r="N1106" s="75" t="s">
        <v>3637</v>
      </c>
      <c r="O1106" s="75">
        <v>1082833690</v>
      </c>
      <c r="P1106" s="75">
        <v>2085</v>
      </c>
      <c r="Q1106" s="78">
        <v>45911</v>
      </c>
      <c r="R1106" s="75">
        <v>15200000</v>
      </c>
      <c r="S1106" s="78">
        <v>45922</v>
      </c>
      <c r="T1106" s="76">
        <v>3200000</v>
      </c>
      <c r="U1106" s="76">
        <v>35081</v>
      </c>
      <c r="V1106" s="72" t="s">
        <v>65</v>
      </c>
      <c r="W1106" s="76">
        <v>1082939683</v>
      </c>
      <c r="X1106" s="104" t="s">
        <v>2881</v>
      </c>
      <c r="Y1106" s="78">
        <v>45919</v>
      </c>
      <c r="Z1106" s="78">
        <v>45922</v>
      </c>
      <c r="AA1106" s="78" t="s">
        <v>73</v>
      </c>
      <c r="AB1106" s="78">
        <v>45952</v>
      </c>
      <c r="AC1106" s="102">
        <f t="shared" si="102"/>
        <v>30</v>
      </c>
      <c r="AD1106" s="72">
        <v>0</v>
      </c>
      <c r="AE1106" s="76">
        <v>0</v>
      </c>
      <c r="AF1106" s="72">
        <v>0</v>
      </c>
      <c r="AG1106" s="79" t="s">
        <v>73</v>
      </c>
      <c r="AH1106" s="102">
        <f t="shared" si="103"/>
        <v>0</v>
      </c>
      <c r="AI1106" s="72">
        <v>0</v>
      </c>
      <c r="AJ1106" s="76">
        <v>0</v>
      </c>
      <c r="AK1106" s="72" t="s">
        <v>73</v>
      </c>
      <c r="AL1106" s="80" t="s">
        <v>73</v>
      </c>
      <c r="AM1106" s="72">
        <v>0</v>
      </c>
      <c r="AN1106" s="80" t="s">
        <v>73</v>
      </c>
      <c r="AO1106" s="80" t="s">
        <v>73</v>
      </c>
      <c r="AP1106" s="80" t="s">
        <v>73</v>
      </c>
      <c r="AQ1106" s="102">
        <f t="shared" si="104"/>
        <v>0</v>
      </c>
      <c r="AR1106" s="102">
        <f t="shared" si="105"/>
        <v>3200000</v>
      </c>
      <c r="AS1106" s="72" t="s">
        <v>65</v>
      </c>
      <c r="AT1106" s="76">
        <v>3200000</v>
      </c>
      <c r="AU1106" s="72" t="s">
        <v>319</v>
      </c>
      <c r="AV1106" s="76">
        <v>0</v>
      </c>
      <c r="AW1106" s="81" t="s">
        <v>73</v>
      </c>
      <c r="AX1106" s="82">
        <v>0</v>
      </c>
      <c r="AY1106" s="143">
        <f t="shared" si="106"/>
        <v>3200000</v>
      </c>
      <c r="AZ1106" s="84">
        <f t="shared" si="107"/>
        <v>0</v>
      </c>
      <c r="BA1106" s="85">
        <v>1</v>
      </c>
      <c r="BB1106" s="81" t="s">
        <v>73</v>
      </c>
      <c r="BC1106" s="72" t="s">
        <v>208</v>
      </c>
      <c r="BD1106" s="289" t="s">
        <v>3636</v>
      </c>
      <c r="BE1106" s="71" t="s">
        <v>65</v>
      </c>
      <c r="BF1106" s="71" t="s">
        <v>65</v>
      </c>
    </row>
    <row r="1107" spans="2:58" x14ac:dyDescent="0.25">
      <c r="B1107" s="71">
        <v>2025</v>
      </c>
      <c r="C1107" s="71">
        <v>891780111</v>
      </c>
      <c r="D1107" s="71" t="s">
        <v>63</v>
      </c>
      <c r="E1107" s="102" t="s">
        <v>3635</v>
      </c>
      <c r="F1107" s="72" t="s">
        <v>3634</v>
      </c>
      <c r="G1107" s="72">
        <v>0</v>
      </c>
      <c r="H1107" s="72" t="s">
        <v>71</v>
      </c>
      <c r="I1107" s="72" t="s">
        <v>64</v>
      </c>
      <c r="J1107" s="104" t="s">
        <v>81</v>
      </c>
      <c r="K1107" s="75" t="s">
        <v>3633</v>
      </c>
      <c r="L1107" s="76">
        <v>6300000</v>
      </c>
      <c r="M1107" s="72" t="s">
        <v>66</v>
      </c>
      <c r="N1107" s="75" t="s">
        <v>3632</v>
      </c>
      <c r="O1107" s="75">
        <v>45487112</v>
      </c>
      <c r="P1107" s="75">
        <v>1947</v>
      </c>
      <c r="Q1107" s="78">
        <v>45898</v>
      </c>
      <c r="R1107" s="75">
        <v>327000000</v>
      </c>
      <c r="S1107" s="78">
        <v>45922</v>
      </c>
      <c r="T1107" s="76">
        <v>6300000</v>
      </c>
      <c r="U1107" s="76">
        <v>35080</v>
      </c>
      <c r="V1107" s="72" t="s">
        <v>65</v>
      </c>
      <c r="W1107" s="76">
        <v>1072646524</v>
      </c>
      <c r="X1107" s="104" t="s">
        <v>3050</v>
      </c>
      <c r="Y1107" s="78">
        <v>45919</v>
      </c>
      <c r="Z1107" s="78">
        <v>45922</v>
      </c>
      <c r="AA1107" s="78" t="s">
        <v>73</v>
      </c>
      <c r="AB1107" s="78">
        <v>46111</v>
      </c>
      <c r="AC1107" s="102">
        <f t="shared" si="102"/>
        <v>189</v>
      </c>
      <c r="AD1107" s="72">
        <v>0</v>
      </c>
      <c r="AE1107" s="76">
        <v>0</v>
      </c>
      <c r="AF1107" s="72">
        <v>0</v>
      </c>
      <c r="AG1107" s="79" t="s">
        <v>73</v>
      </c>
      <c r="AH1107" s="102">
        <f t="shared" si="103"/>
        <v>0</v>
      </c>
      <c r="AI1107" s="72">
        <v>0</v>
      </c>
      <c r="AJ1107" s="76">
        <v>0</v>
      </c>
      <c r="AK1107" s="72" t="s">
        <v>73</v>
      </c>
      <c r="AL1107" s="80" t="s">
        <v>73</v>
      </c>
      <c r="AM1107" s="72">
        <v>0</v>
      </c>
      <c r="AN1107" s="80" t="s">
        <v>73</v>
      </c>
      <c r="AO1107" s="80" t="s">
        <v>73</v>
      </c>
      <c r="AP1107" s="80" t="s">
        <v>73</v>
      </c>
      <c r="AQ1107" s="102">
        <f t="shared" si="104"/>
        <v>0</v>
      </c>
      <c r="AR1107" s="102">
        <f t="shared" si="105"/>
        <v>6300000</v>
      </c>
      <c r="AS1107" s="72" t="s">
        <v>65</v>
      </c>
      <c r="AT1107" s="76">
        <v>6300000</v>
      </c>
      <c r="AU1107" s="72" t="s">
        <v>319</v>
      </c>
      <c r="AV1107" s="76">
        <v>0</v>
      </c>
      <c r="AW1107" s="81" t="s">
        <v>73</v>
      </c>
      <c r="AX1107" s="82">
        <v>0</v>
      </c>
      <c r="AY1107" s="143">
        <f t="shared" si="106"/>
        <v>6300000</v>
      </c>
      <c r="AZ1107" s="84">
        <f t="shared" si="107"/>
        <v>0</v>
      </c>
      <c r="BA1107" s="85">
        <v>0</v>
      </c>
      <c r="BB1107" s="81" t="s">
        <v>73</v>
      </c>
      <c r="BC1107" s="72" t="s">
        <v>123</v>
      </c>
      <c r="BD1107" s="289" t="s">
        <v>3631</v>
      </c>
      <c r="BE1107" s="71" t="s">
        <v>65</v>
      </c>
      <c r="BF1107" s="71" t="s">
        <v>65</v>
      </c>
    </row>
    <row r="1108" spans="2:58" x14ac:dyDescent="0.25">
      <c r="B1108" s="71">
        <v>2025</v>
      </c>
      <c r="C1108" s="71">
        <v>891780111</v>
      </c>
      <c r="D1108" s="71" t="s">
        <v>63</v>
      </c>
      <c r="E1108" s="102" t="s">
        <v>3630</v>
      </c>
      <c r="F1108" s="72" t="s">
        <v>3629</v>
      </c>
      <c r="G1108" s="72">
        <v>0</v>
      </c>
      <c r="H1108" s="72" t="s">
        <v>71</v>
      </c>
      <c r="I1108" s="72" t="s">
        <v>64</v>
      </c>
      <c r="J1108" s="104" t="s">
        <v>81</v>
      </c>
      <c r="K1108" s="75" t="s">
        <v>3628</v>
      </c>
      <c r="L1108" s="76">
        <v>6300000</v>
      </c>
      <c r="M1108" s="72" t="s">
        <v>66</v>
      </c>
      <c r="N1108" s="75" t="s">
        <v>3627</v>
      </c>
      <c r="O1108" s="75">
        <v>1082956840</v>
      </c>
      <c r="P1108" s="75">
        <v>1947</v>
      </c>
      <c r="Q1108" s="78">
        <v>45898</v>
      </c>
      <c r="R1108" s="75">
        <v>327000000</v>
      </c>
      <c r="S1108" s="78">
        <v>45922</v>
      </c>
      <c r="T1108" s="76">
        <v>6300000</v>
      </c>
      <c r="U1108" s="76">
        <v>35082</v>
      </c>
      <c r="V1108" s="72" t="s">
        <v>65</v>
      </c>
      <c r="W1108" s="76">
        <v>1072646524</v>
      </c>
      <c r="X1108" s="104" t="s">
        <v>3050</v>
      </c>
      <c r="Y1108" s="78">
        <v>45919</v>
      </c>
      <c r="Z1108" s="78">
        <v>45922</v>
      </c>
      <c r="AA1108" s="78" t="s">
        <v>73</v>
      </c>
      <c r="AB1108" s="78">
        <v>46111</v>
      </c>
      <c r="AC1108" s="102">
        <f t="shared" si="102"/>
        <v>189</v>
      </c>
      <c r="AD1108" s="72">
        <v>0</v>
      </c>
      <c r="AE1108" s="76">
        <v>0</v>
      </c>
      <c r="AF1108" s="72">
        <v>0</v>
      </c>
      <c r="AG1108" s="79" t="s">
        <v>73</v>
      </c>
      <c r="AH1108" s="102">
        <f t="shared" si="103"/>
        <v>0</v>
      </c>
      <c r="AI1108" s="72">
        <v>0</v>
      </c>
      <c r="AJ1108" s="76">
        <v>0</v>
      </c>
      <c r="AK1108" s="72" t="s">
        <v>73</v>
      </c>
      <c r="AL1108" s="80" t="s">
        <v>73</v>
      </c>
      <c r="AM1108" s="72">
        <v>0</v>
      </c>
      <c r="AN1108" s="80" t="s">
        <v>73</v>
      </c>
      <c r="AO1108" s="80" t="s">
        <v>73</v>
      </c>
      <c r="AP1108" s="80" t="s">
        <v>73</v>
      </c>
      <c r="AQ1108" s="102">
        <f t="shared" si="104"/>
        <v>0</v>
      </c>
      <c r="AR1108" s="102">
        <f t="shared" si="105"/>
        <v>6300000</v>
      </c>
      <c r="AS1108" s="72" t="s">
        <v>319</v>
      </c>
      <c r="AT1108" s="76">
        <v>0</v>
      </c>
      <c r="AU1108" s="72" t="s">
        <v>319</v>
      </c>
      <c r="AV1108" s="76">
        <v>0</v>
      </c>
      <c r="AW1108" s="81" t="s">
        <v>73</v>
      </c>
      <c r="AX1108" s="82">
        <v>0</v>
      </c>
      <c r="AY1108" s="143">
        <f t="shared" si="106"/>
        <v>6300000</v>
      </c>
      <c r="AZ1108" s="84">
        <f t="shared" si="107"/>
        <v>0</v>
      </c>
      <c r="BA1108" s="85">
        <v>0</v>
      </c>
      <c r="BB1108" s="81" t="s">
        <v>73</v>
      </c>
      <c r="BC1108" s="72" t="s">
        <v>123</v>
      </c>
      <c r="BD1108" s="289" t="s">
        <v>3626</v>
      </c>
      <c r="BE1108" s="71" t="s">
        <v>65</v>
      </c>
      <c r="BF1108" s="71" t="s">
        <v>65</v>
      </c>
    </row>
    <row r="1109" spans="2:58" x14ac:dyDescent="0.25">
      <c r="B1109" s="71">
        <v>2025</v>
      </c>
      <c r="C1109" s="71">
        <v>891780111</v>
      </c>
      <c r="D1109" s="71" t="s">
        <v>63</v>
      </c>
      <c r="E1109" s="102" t="s">
        <v>3625</v>
      </c>
      <c r="F1109" s="72" t="s">
        <v>3624</v>
      </c>
      <c r="G1109" s="72">
        <v>0</v>
      </c>
      <c r="H1109" s="72" t="s">
        <v>71</v>
      </c>
      <c r="I1109" s="72" t="s">
        <v>64</v>
      </c>
      <c r="J1109" s="104" t="s">
        <v>81</v>
      </c>
      <c r="K1109" s="75" t="s">
        <v>3623</v>
      </c>
      <c r="L1109" s="76">
        <v>350000000</v>
      </c>
      <c r="M1109" s="72" t="s">
        <v>66</v>
      </c>
      <c r="N1109" s="75" t="s">
        <v>3622</v>
      </c>
      <c r="O1109" s="75">
        <v>901395162</v>
      </c>
      <c r="P1109" s="75">
        <v>2134</v>
      </c>
      <c r="Q1109" s="78">
        <v>45916</v>
      </c>
      <c r="R1109" s="75">
        <v>350000000</v>
      </c>
      <c r="S1109" s="78">
        <v>45919</v>
      </c>
      <c r="T1109" s="76">
        <v>350000000</v>
      </c>
      <c r="U1109" s="76">
        <v>34418</v>
      </c>
      <c r="V1109" s="72" t="s">
        <v>65</v>
      </c>
      <c r="W1109" s="76">
        <v>85155333</v>
      </c>
      <c r="X1109" s="104" t="s">
        <v>2931</v>
      </c>
      <c r="Y1109" s="78">
        <v>45919</v>
      </c>
      <c r="Z1109" s="78">
        <v>45922</v>
      </c>
      <c r="AA1109" s="78">
        <v>45922</v>
      </c>
      <c r="AB1109" s="78">
        <v>46021</v>
      </c>
      <c r="AC1109" s="102">
        <f t="shared" si="102"/>
        <v>99</v>
      </c>
      <c r="AD1109" s="72">
        <v>0</v>
      </c>
      <c r="AE1109" s="76">
        <v>0</v>
      </c>
      <c r="AF1109" s="72">
        <v>0</v>
      </c>
      <c r="AG1109" s="79" t="s">
        <v>73</v>
      </c>
      <c r="AH1109" s="102">
        <f t="shared" si="103"/>
        <v>0</v>
      </c>
      <c r="AI1109" s="72">
        <v>0</v>
      </c>
      <c r="AJ1109" s="76">
        <v>0</v>
      </c>
      <c r="AK1109" s="72" t="s">
        <v>73</v>
      </c>
      <c r="AL1109" s="80" t="s">
        <v>73</v>
      </c>
      <c r="AM1109" s="72">
        <v>0</v>
      </c>
      <c r="AN1109" s="80" t="s">
        <v>73</v>
      </c>
      <c r="AO1109" s="80" t="s">
        <v>73</v>
      </c>
      <c r="AP1109" s="80" t="s">
        <v>73</v>
      </c>
      <c r="AQ1109" s="102">
        <f t="shared" si="104"/>
        <v>0</v>
      </c>
      <c r="AR1109" s="102">
        <f t="shared" si="105"/>
        <v>350000000</v>
      </c>
      <c r="AS1109" s="72" t="s">
        <v>65</v>
      </c>
      <c r="AT1109" s="76">
        <v>350000000</v>
      </c>
      <c r="AU1109" s="72" t="s">
        <v>319</v>
      </c>
      <c r="AV1109" s="76">
        <v>0</v>
      </c>
      <c r="AW1109" s="81" t="s">
        <v>73</v>
      </c>
      <c r="AX1109" s="82">
        <v>0</v>
      </c>
      <c r="AY1109" s="143">
        <f t="shared" si="106"/>
        <v>350000000</v>
      </c>
      <c r="AZ1109" s="84">
        <f t="shared" si="107"/>
        <v>0</v>
      </c>
      <c r="BA1109" s="85">
        <v>0</v>
      </c>
      <c r="BB1109" s="81" t="s">
        <v>73</v>
      </c>
      <c r="BC1109" s="72" t="s">
        <v>123</v>
      </c>
      <c r="BD1109" s="289" t="s">
        <v>3621</v>
      </c>
      <c r="BE1109" s="71" t="s">
        <v>65</v>
      </c>
      <c r="BF1109" s="71" t="s">
        <v>65</v>
      </c>
    </row>
    <row r="1110" spans="2:58" x14ac:dyDescent="0.25">
      <c r="B1110" s="71">
        <v>2025</v>
      </c>
      <c r="C1110" s="71">
        <v>891780111</v>
      </c>
      <c r="D1110" s="71" t="s">
        <v>63</v>
      </c>
      <c r="E1110" s="102" t="s">
        <v>3620</v>
      </c>
      <c r="F1110" s="72" t="s">
        <v>3619</v>
      </c>
      <c r="G1110" s="72">
        <v>0</v>
      </c>
      <c r="H1110" s="72" t="s">
        <v>71</v>
      </c>
      <c r="I1110" s="72" t="s">
        <v>2884</v>
      </c>
      <c r="J1110" s="104" t="s">
        <v>81</v>
      </c>
      <c r="K1110" s="75" t="s">
        <v>3618</v>
      </c>
      <c r="L1110" s="76">
        <v>6532920</v>
      </c>
      <c r="M1110" s="72" t="s">
        <v>66</v>
      </c>
      <c r="N1110" s="75" t="s">
        <v>3617</v>
      </c>
      <c r="O1110" s="75">
        <v>17815307</v>
      </c>
      <c r="P1110" s="75">
        <v>1707</v>
      </c>
      <c r="Q1110" s="78">
        <v>45870</v>
      </c>
      <c r="R1110" s="75">
        <v>7490134800</v>
      </c>
      <c r="S1110" s="78">
        <v>45922</v>
      </c>
      <c r="T1110" s="76">
        <v>6532920</v>
      </c>
      <c r="U1110" s="76">
        <v>35078</v>
      </c>
      <c r="V1110" s="72" t="s">
        <v>65</v>
      </c>
      <c r="W1110" s="76">
        <v>1082939683</v>
      </c>
      <c r="X1110" s="104" t="s">
        <v>2881</v>
      </c>
      <c r="Y1110" s="78">
        <v>45922</v>
      </c>
      <c r="Z1110" s="78">
        <v>45922</v>
      </c>
      <c r="AA1110" s="78" t="s">
        <v>73</v>
      </c>
      <c r="AB1110" s="78">
        <v>45991</v>
      </c>
      <c r="AC1110" s="102">
        <f t="shared" si="102"/>
        <v>69</v>
      </c>
      <c r="AD1110" s="72">
        <v>0</v>
      </c>
      <c r="AE1110" s="76">
        <v>0</v>
      </c>
      <c r="AF1110" s="72">
        <v>0</v>
      </c>
      <c r="AG1110" s="79" t="s">
        <v>73</v>
      </c>
      <c r="AH1110" s="102">
        <f t="shared" si="103"/>
        <v>0</v>
      </c>
      <c r="AI1110" s="72">
        <v>0</v>
      </c>
      <c r="AJ1110" s="76">
        <v>0</v>
      </c>
      <c r="AK1110" s="72" t="s">
        <v>73</v>
      </c>
      <c r="AL1110" s="80" t="s">
        <v>73</v>
      </c>
      <c r="AM1110" s="72">
        <v>0</v>
      </c>
      <c r="AN1110" s="80" t="s">
        <v>73</v>
      </c>
      <c r="AO1110" s="80" t="s">
        <v>73</v>
      </c>
      <c r="AP1110" s="80" t="s">
        <v>73</v>
      </c>
      <c r="AQ1110" s="102">
        <f t="shared" si="104"/>
        <v>0</v>
      </c>
      <c r="AR1110" s="102">
        <f t="shared" si="105"/>
        <v>6532920</v>
      </c>
      <c r="AS1110" s="72" t="s">
        <v>319</v>
      </c>
      <c r="AT1110" s="76">
        <v>0</v>
      </c>
      <c r="AU1110" s="72" t="s">
        <v>319</v>
      </c>
      <c r="AV1110" s="76">
        <v>0</v>
      </c>
      <c r="AW1110" s="81" t="s">
        <v>73</v>
      </c>
      <c r="AX1110" s="82">
        <v>0</v>
      </c>
      <c r="AY1110" s="143">
        <f t="shared" si="106"/>
        <v>6532920</v>
      </c>
      <c r="AZ1110" s="84">
        <f t="shared" si="107"/>
        <v>0</v>
      </c>
      <c r="BA1110" s="85">
        <v>0</v>
      </c>
      <c r="BB1110" s="81" t="s">
        <v>73</v>
      </c>
      <c r="BC1110" s="72" t="s">
        <v>123</v>
      </c>
      <c r="BD1110" s="289" t="s">
        <v>3616</v>
      </c>
      <c r="BE1110" s="71" t="s">
        <v>65</v>
      </c>
      <c r="BF1110" s="71" t="s">
        <v>65</v>
      </c>
    </row>
    <row r="1111" spans="2:58" x14ac:dyDescent="0.25">
      <c r="B1111" s="71">
        <v>2025</v>
      </c>
      <c r="C1111" s="71">
        <v>891780111</v>
      </c>
      <c r="D1111" s="71" t="s">
        <v>63</v>
      </c>
      <c r="E1111" s="102" t="s">
        <v>3615</v>
      </c>
      <c r="F1111" s="72" t="s">
        <v>3614</v>
      </c>
      <c r="G1111" s="72">
        <v>0</v>
      </c>
      <c r="H1111" s="72" t="s">
        <v>71</v>
      </c>
      <c r="I1111" s="72" t="s">
        <v>64</v>
      </c>
      <c r="J1111" s="104" t="s">
        <v>81</v>
      </c>
      <c r="K1111" s="75" t="s">
        <v>3613</v>
      </c>
      <c r="L1111" s="76">
        <v>6300000</v>
      </c>
      <c r="M1111" s="72" t="s">
        <v>66</v>
      </c>
      <c r="N1111" s="75" t="s">
        <v>3612</v>
      </c>
      <c r="O1111" s="75">
        <v>32766967</v>
      </c>
      <c r="P1111" s="75">
        <v>1947</v>
      </c>
      <c r="Q1111" s="78">
        <v>45898</v>
      </c>
      <c r="R1111" s="75">
        <v>327000000</v>
      </c>
      <c r="S1111" s="78">
        <v>45922</v>
      </c>
      <c r="T1111" s="76">
        <v>6300000</v>
      </c>
      <c r="U1111" s="76">
        <v>35097</v>
      </c>
      <c r="V1111" s="72" t="s">
        <v>65</v>
      </c>
      <c r="W1111" s="76">
        <v>1072646524</v>
      </c>
      <c r="X1111" s="104" t="s">
        <v>3050</v>
      </c>
      <c r="Y1111" s="78">
        <v>45922</v>
      </c>
      <c r="Z1111" s="78">
        <v>45922</v>
      </c>
      <c r="AA1111" s="78" t="s">
        <v>73</v>
      </c>
      <c r="AB1111" s="78">
        <v>46111</v>
      </c>
      <c r="AC1111" s="102">
        <f t="shared" si="102"/>
        <v>189</v>
      </c>
      <c r="AD1111" s="72">
        <v>0</v>
      </c>
      <c r="AE1111" s="76">
        <v>0</v>
      </c>
      <c r="AF1111" s="72">
        <v>0</v>
      </c>
      <c r="AG1111" s="79" t="s">
        <v>73</v>
      </c>
      <c r="AH1111" s="102">
        <f t="shared" si="103"/>
        <v>0</v>
      </c>
      <c r="AI1111" s="72">
        <v>0</v>
      </c>
      <c r="AJ1111" s="76">
        <v>0</v>
      </c>
      <c r="AK1111" s="72" t="s">
        <v>73</v>
      </c>
      <c r="AL1111" s="80" t="s">
        <v>73</v>
      </c>
      <c r="AM1111" s="72">
        <v>0</v>
      </c>
      <c r="AN1111" s="80" t="s">
        <v>73</v>
      </c>
      <c r="AO1111" s="80" t="s">
        <v>73</v>
      </c>
      <c r="AP1111" s="80" t="s">
        <v>73</v>
      </c>
      <c r="AQ1111" s="102">
        <f t="shared" si="104"/>
        <v>0</v>
      </c>
      <c r="AR1111" s="102">
        <f t="shared" si="105"/>
        <v>6300000</v>
      </c>
      <c r="AS1111" s="72" t="s">
        <v>65</v>
      </c>
      <c r="AT1111" s="76">
        <v>6300000</v>
      </c>
      <c r="AU1111" s="72" t="s">
        <v>319</v>
      </c>
      <c r="AV1111" s="76">
        <v>0</v>
      </c>
      <c r="AW1111" s="81" t="s">
        <v>73</v>
      </c>
      <c r="AX1111" s="82">
        <v>0</v>
      </c>
      <c r="AY1111" s="143">
        <f t="shared" si="106"/>
        <v>6300000</v>
      </c>
      <c r="AZ1111" s="84">
        <f t="shared" si="107"/>
        <v>0</v>
      </c>
      <c r="BA1111" s="85">
        <v>0</v>
      </c>
      <c r="BB1111" s="81" t="s">
        <v>73</v>
      </c>
      <c r="BC1111" s="72" t="s">
        <v>123</v>
      </c>
      <c r="BD1111" s="289" t="s">
        <v>3611</v>
      </c>
      <c r="BE1111" s="71" t="s">
        <v>65</v>
      </c>
      <c r="BF1111" s="71" t="s">
        <v>65</v>
      </c>
    </row>
    <row r="1112" spans="2:58" x14ac:dyDescent="0.25">
      <c r="B1112" s="71">
        <v>2025</v>
      </c>
      <c r="C1112" s="71">
        <v>891780111</v>
      </c>
      <c r="D1112" s="71" t="s">
        <v>63</v>
      </c>
      <c r="E1112" s="102" t="s">
        <v>3610</v>
      </c>
      <c r="F1112" s="72" t="s">
        <v>3609</v>
      </c>
      <c r="G1112" s="72">
        <v>0</v>
      </c>
      <c r="H1112" s="72" t="s">
        <v>71</v>
      </c>
      <c r="I1112" s="72" t="s">
        <v>64</v>
      </c>
      <c r="J1112" s="104" t="s">
        <v>81</v>
      </c>
      <c r="K1112" s="75" t="s">
        <v>3608</v>
      </c>
      <c r="L1112" s="76">
        <v>13784579</v>
      </c>
      <c r="M1112" s="72" t="s">
        <v>66</v>
      </c>
      <c r="N1112" s="75" t="s">
        <v>3607</v>
      </c>
      <c r="O1112" s="75">
        <v>85469041</v>
      </c>
      <c r="P1112" s="75">
        <v>1929</v>
      </c>
      <c r="Q1112" s="78">
        <v>45896</v>
      </c>
      <c r="R1112" s="75">
        <v>13784579</v>
      </c>
      <c r="S1112" s="78">
        <v>45924</v>
      </c>
      <c r="T1112" s="75">
        <v>13784579</v>
      </c>
      <c r="U1112" s="76">
        <v>36053</v>
      </c>
      <c r="V1112" s="72" t="s">
        <v>65</v>
      </c>
      <c r="W1112" s="76">
        <v>1082939683</v>
      </c>
      <c r="X1112" s="104" t="s">
        <v>2881</v>
      </c>
      <c r="Y1112" s="78">
        <v>45924</v>
      </c>
      <c r="Z1112" s="78">
        <v>45924</v>
      </c>
      <c r="AA1112" s="78" t="s">
        <v>73</v>
      </c>
      <c r="AB1112" s="78">
        <v>46022</v>
      </c>
      <c r="AC1112" s="102">
        <f t="shared" si="102"/>
        <v>98</v>
      </c>
      <c r="AD1112" s="72">
        <v>0</v>
      </c>
      <c r="AE1112" s="76">
        <v>0</v>
      </c>
      <c r="AF1112" s="72">
        <v>0</v>
      </c>
      <c r="AG1112" s="79" t="s">
        <v>73</v>
      </c>
      <c r="AH1112" s="102">
        <f t="shared" si="103"/>
        <v>0</v>
      </c>
      <c r="AI1112" s="72">
        <v>0</v>
      </c>
      <c r="AJ1112" s="76">
        <v>0</v>
      </c>
      <c r="AK1112" s="72" t="s">
        <v>73</v>
      </c>
      <c r="AL1112" s="80" t="s">
        <v>73</v>
      </c>
      <c r="AM1112" s="72">
        <v>0</v>
      </c>
      <c r="AN1112" s="80" t="s">
        <v>73</v>
      </c>
      <c r="AO1112" s="80" t="s">
        <v>73</v>
      </c>
      <c r="AP1112" s="80" t="s">
        <v>73</v>
      </c>
      <c r="AQ1112" s="102">
        <f t="shared" si="104"/>
        <v>0</v>
      </c>
      <c r="AR1112" s="102">
        <f t="shared" si="105"/>
        <v>13784579</v>
      </c>
      <c r="AS1112" s="72" t="s">
        <v>65</v>
      </c>
      <c r="AT1112" s="76">
        <v>13784579</v>
      </c>
      <c r="AU1112" s="72" t="s">
        <v>319</v>
      </c>
      <c r="AV1112" s="76">
        <v>0</v>
      </c>
      <c r="AW1112" s="81" t="s">
        <v>73</v>
      </c>
      <c r="AX1112" s="82">
        <v>0</v>
      </c>
      <c r="AY1112" s="143">
        <f t="shared" si="106"/>
        <v>13784579</v>
      </c>
      <c r="AZ1112" s="84">
        <f t="shared" si="107"/>
        <v>0</v>
      </c>
      <c r="BA1112" s="85">
        <v>0</v>
      </c>
      <c r="BB1112" s="81" t="s">
        <v>73</v>
      </c>
      <c r="BC1112" s="72" t="s">
        <v>123</v>
      </c>
      <c r="BD1112" s="289" t="s">
        <v>3606</v>
      </c>
      <c r="BE1112" s="71" t="s">
        <v>65</v>
      </c>
      <c r="BF1112" s="71" t="s">
        <v>65</v>
      </c>
    </row>
    <row r="1113" spans="2:58" x14ac:dyDescent="0.25">
      <c r="B1113" s="71">
        <v>2025</v>
      </c>
      <c r="C1113" s="71">
        <v>891780111</v>
      </c>
      <c r="D1113" s="71" t="s">
        <v>63</v>
      </c>
      <c r="E1113" s="102" t="s">
        <v>3605</v>
      </c>
      <c r="F1113" s="72" t="s">
        <v>3604</v>
      </c>
      <c r="G1113" s="72">
        <v>0</v>
      </c>
      <c r="H1113" s="72" t="s">
        <v>71</v>
      </c>
      <c r="I1113" s="72" t="s">
        <v>2884</v>
      </c>
      <c r="J1113" s="104" t="s">
        <v>81</v>
      </c>
      <c r="K1113" s="75" t="s">
        <v>3603</v>
      </c>
      <c r="L1113" s="76">
        <v>6248880</v>
      </c>
      <c r="M1113" s="72" t="s">
        <v>66</v>
      </c>
      <c r="N1113" s="75" t="s">
        <v>3602</v>
      </c>
      <c r="O1113" s="75">
        <v>26984720</v>
      </c>
      <c r="P1113" s="75">
        <v>1707</v>
      </c>
      <c r="Q1113" s="78">
        <v>45870</v>
      </c>
      <c r="R1113" s="75">
        <v>7490134800</v>
      </c>
      <c r="S1113" s="78">
        <v>45925</v>
      </c>
      <c r="T1113" s="76">
        <v>6248880</v>
      </c>
      <c r="U1113" s="76">
        <v>36106</v>
      </c>
      <c r="V1113" s="72" t="s">
        <v>65</v>
      </c>
      <c r="W1113" s="76">
        <v>1082939683</v>
      </c>
      <c r="X1113" s="104" t="s">
        <v>2881</v>
      </c>
      <c r="Y1113" s="78">
        <v>45925</v>
      </c>
      <c r="Z1113" s="78">
        <v>45925</v>
      </c>
      <c r="AA1113" s="78" t="s">
        <v>73</v>
      </c>
      <c r="AB1113" s="78">
        <v>45991</v>
      </c>
      <c r="AC1113" s="102">
        <f t="shared" si="102"/>
        <v>66</v>
      </c>
      <c r="AD1113" s="72">
        <v>0</v>
      </c>
      <c r="AE1113" s="76">
        <v>0</v>
      </c>
      <c r="AF1113" s="72">
        <v>0</v>
      </c>
      <c r="AG1113" s="79" t="s">
        <v>73</v>
      </c>
      <c r="AH1113" s="102">
        <f t="shared" si="103"/>
        <v>0</v>
      </c>
      <c r="AI1113" s="72">
        <v>0</v>
      </c>
      <c r="AJ1113" s="76">
        <v>0</v>
      </c>
      <c r="AK1113" s="72" t="s">
        <v>73</v>
      </c>
      <c r="AL1113" s="80" t="s">
        <v>73</v>
      </c>
      <c r="AM1113" s="72">
        <v>0</v>
      </c>
      <c r="AN1113" s="80" t="s">
        <v>73</v>
      </c>
      <c r="AO1113" s="80" t="s">
        <v>73</v>
      </c>
      <c r="AP1113" s="80" t="s">
        <v>73</v>
      </c>
      <c r="AQ1113" s="102">
        <f t="shared" si="104"/>
        <v>0</v>
      </c>
      <c r="AR1113" s="102">
        <f t="shared" si="105"/>
        <v>6248880</v>
      </c>
      <c r="AS1113" s="72" t="s">
        <v>319</v>
      </c>
      <c r="AT1113" s="76">
        <v>0</v>
      </c>
      <c r="AU1113" s="72" t="s">
        <v>319</v>
      </c>
      <c r="AV1113" s="76">
        <v>0</v>
      </c>
      <c r="AW1113" s="81" t="s">
        <v>73</v>
      </c>
      <c r="AX1113" s="82">
        <v>0</v>
      </c>
      <c r="AY1113" s="143">
        <f t="shared" si="106"/>
        <v>6248880</v>
      </c>
      <c r="AZ1113" s="84">
        <f t="shared" si="107"/>
        <v>0</v>
      </c>
      <c r="BA1113" s="85">
        <v>0</v>
      </c>
      <c r="BB1113" s="81" t="s">
        <v>73</v>
      </c>
      <c r="BC1113" s="72" t="s">
        <v>123</v>
      </c>
      <c r="BD1113" s="289" t="s">
        <v>3601</v>
      </c>
      <c r="BE1113" s="71" t="s">
        <v>65</v>
      </c>
      <c r="BF1113" s="71" t="s">
        <v>65</v>
      </c>
    </row>
    <row r="1114" spans="2:58" x14ac:dyDescent="0.25">
      <c r="B1114" s="71">
        <v>2025</v>
      </c>
      <c r="C1114" s="71">
        <v>891780111</v>
      </c>
      <c r="D1114" s="71" t="s">
        <v>63</v>
      </c>
      <c r="E1114" s="102" t="s">
        <v>3600</v>
      </c>
      <c r="F1114" s="72" t="s">
        <v>3599</v>
      </c>
      <c r="G1114" s="72">
        <v>0</v>
      </c>
      <c r="H1114" s="72" t="s">
        <v>71</v>
      </c>
      <c r="I1114" s="72" t="s">
        <v>2884</v>
      </c>
      <c r="J1114" s="104" t="s">
        <v>81</v>
      </c>
      <c r="K1114" s="75" t="s">
        <v>3414</v>
      </c>
      <c r="L1114" s="76">
        <v>6248880</v>
      </c>
      <c r="M1114" s="72" t="s">
        <v>66</v>
      </c>
      <c r="N1114" s="75" t="s">
        <v>3598</v>
      </c>
      <c r="O1114" s="75">
        <v>1118840830</v>
      </c>
      <c r="P1114" s="75">
        <v>1707</v>
      </c>
      <c r="Q1114" s="78">
        <v>45870</v>
      </c>
      <c r="R1114" s="75">
        <v>7490134800</v>
      </c>
      <c r="S1114" s="78">
        <v>45925</v>
      </c>
      <c r="T1114" s="76">
        <v>6248880</v>
      </c>
      <c r="U1114" s="76">
        <v>36105</v>
      </c>
      <c r="V1114" s="72" t="s">
        <v>65</v>
      </c>
      <c r="W1114" s="76">
        <v>1082939683</v>
      </c>
      <c r="X1114" s="104" t="s">
        <v>2881</v>
      </c>
      <c r="Y1114" s="78">
        <v>45925</v>
      </c>
      <c r="Z1114" s="78">
        <v>45925</v>
      </c>
      <c r="AA1114" s="78" t="s">
        <v>73</v>
      </c>
      <c r="AB1114" s="78">
        <v>45991</v>
      </c>
      <c r="AC1114" s="102">
        <f t="shared" si="102"/>
        <v>66</v>
      </c>
      <c r="AD1114" s="72">
        <v>0</v>
      </c>
      <c r="AE1114" s="76">
        <v>0</v>
      </c>
      <c r="AF1114" s="72">
        <v>0</v>
      </c>
      <c r="AG1114" s="79" t="s">
        <v>73</v>
      </c>
      <c r="AH1114" s="102">
        <f t="shared" si="103"/>
        <v>0</v>
      </c>
      <c r="AI1114" s="72">
        <v>0</v>
      </c>
      <c r="AJ1114" s="76">
        <v>0</v>
      </c>
      <c r="AK1114" s="72" t="s">
        <v>73</v>
      </c>
      <c r="AL1114" s="80" t="s">
        <v>73</v>
      </c>
      <c r="AM1114" s="72">
        <v>0</v>
      </c>
      <c r="AN1114" s="80" t="s">
        <v>73</v>
      </c>
      <c r="AO1114" s="80" t="s">
        <v>73</v>
      </c>
      <c r="AP1114" s="80" t="s">
        <v>73</v>
      </c>
      <c r="AQ1114" s="102">
        <f t="shared" si="104"/>
        <v>0</v>
      </c>
      <c r="AR1114" s="102">
        <f t="shared" si="105"/>
        <v>6248880</v>
      </c>
      <c r="AS1114" s="72" t="s">
        <v>319</v>
      </c>
      <c r="AT1114" s="76">
        <v>0</v>
      </c>
      <c r="AU1114" s="72" t="s">
        <v>319</v>
      </c>
      <c r="AV1114" s="76">
        <v>0</v>
      </c>
      <c r="AW1114" s="81" t="s">
        <v>73</v>
      </c>
      <c r="AX1114" s="82">
        <v>0</v>
      </c>
      <c r="AY1114" s="143">
        <f t="shared" si="106"/>
        <v>6248880</v>
      </c>
      <c r="AZ1114" s="84">
        <f t="shared" si="107"/>
        <v>0</v>
      </c>
      <c r="BA1114" s="85">
        <v>0</v>
      </c>
      <c r="BB1114" s="81" t="s">
        <v>73</v>
      </c>
      <c r="BC1114" s="72" t="s">
        <v>123</v>
      </c>
      <c r="BD1114" s="289" t="s">
        <v>3597</v>
      </c>
      <c r="BE1114" s="71" t="s">
        <v>65</v>
      </c>
      <c r="BF1114" s="71" t="s">
        <v>65</v>
      </c>
    </row>
    <row r="1115" spans="2:58" x14ac:dyDescent="0.25">
      <c r="B1115" s="71">
        <v>2025</v>
      </c>
      <c r="C1115" s="71">
        <v>891780111</v>
      </c>
      <c r="D1115" s="71" t="s">
        <v>63</v>
      </c>
      <c r="E1115" s="102" t="s">
        <v>3596</v>
      </c>
      <c r="F1115" s="72" t="s">
        <v>3595</v>
      </c>
      <c r="G1115" s="72">
        <v>0</v>
      </c>
      <c r="H1115" s="72" t="s">
        <v>71</v>
      </c>
      <c r="I1115" s="72" t="s">
        <v>64</v>
      </c>
      <c r="J1115" s="104" t="s">
        <v>81</v>
      </c>
      <c r="K1115" s="75" t="s">
        <v>3594</v>
      </c>
      <c r="L1115" s="76">
        <v>6312000</v>
      </c>
      <c r="M1115" s="72" t="s">
        <v>66</v>
      </c>
      <c r="N1115" s="75" t="s">
        <v>3593</v>
      </c>
      <c r="O1115" s="75">
        <v>1082981467</v>
      </c>
      <c r="P1115" s="75">
        <v>2187</v>
      </c>
      <c r="Q1115" s="78">
        <v>45922</v>
      </c>
      <c r="R1115" s="75">
        <v>6312000</v>
      </c>
      <c r="S1115" s="78">
        <v>45926</v>
      </c>
      <c r="T1115" s="76">
        <v>6312000</v>
      </c>
      <c r="U1115" s="76">
        <v>36641</v>
      </c>
      <c r="V1115" s="72" t="s">
        <v>65</v>
      </c>
      <c r="W1115" s="76">
        <v>85155333</v>
      </c>
      <c r="X1115" s="104" t="s">
        <v>2931</v>
      </c>
      <c r="Y1115" s="78">
        <v>45926</v>
      </c>
      <c r="Z1115" s="78">
        <v>45926</v>
      </c>
      <c r="AA1115" s="78" t="s">
        <v>73</v>
      </c>
      <c r="AB1115" s="78">
        <v>45987</v>
      </c>
      <c r="AC1115" s="102">
        <f t="shared" si="102"/>
        <v>61</v>
      </c>
      <c r="AD1115" s="72">
        <v>0</v>
      </c>
      <c r="AE1115" s="76">
        <v>0</v>
      </c>
      <c r="AF1115" s="72">
        <v>0</v>
      </c>
      <c r="AG1115" s="79" t="s">
        <v>73</v>
      </c>
      <c r="AH1115" s="102">
        <f t="shared" si="103"/>
        <v>0</v>
      </c>
      <c r="AI1115" s="72">
        <v>0</v>
      </c>
      <c r="AJ1115" s="76">
        <v>0</v>
      </c>
      <c r="AK1115" s="72" t="s">
        <v>73</v>
      </c>
      <c r="AL1115" s="80" t="s">
        <v>73</v>
      </c>
      <c r="AM1115" s="72">
        <v>0</v>
      </c>
      <c r="AN1115" s="80" t="s">
        <v>73</v>
      </c>
      <c r="AO1115" s="80" t="s">
        <v>73</v>
      </c>
      <c r="AP1115" s="80" t="s">
        <v>73</v>
      </c>
      <c r="AQ1115" s="102">
        <f t="shared" si="104"/>
        <v>0</v>
      </c>
      <c r="AR1115" s="102">
        <f t="shared" si="105"/>
        <v>6312000</v>
      </c>
      <c r="AS1115" s="72" t="s">
        <v>65</v>
      </c>
      <c r="AT1115" s="76">
        <v>6312000</v>
      </c>
      <c r="AU1115" s="72" t="s">
        <v>319</v>
      </c>
      <c r="AV1115" s="76">
        <v>0</v>
      </c>
      <c r="AW1115" s="81" t="s">
        <v>73</v>
      </c>
      <c r="AX1115" s="82">
        <v>0</v>
      </c>
      <c r="AY1115" s="143">
        <f t="shared" si="106"/>
        <v>6312000</v>
      </c>
      <c r="AZ1115" s="84">
        <f t="shared" si="107"/>
        <v>0</v>
      </c>
      <c r="BA1115" s="85">
        <v>0</v>
      </c>
      <c r="BB1115" s="81" t="s">
        <v>73</v>
      </c>
      <c r="BC1115" s="72" t="s">
        <v>123</v>
      </c>
      <c r="BD1115" s="289" t="s">
        <v>3592</v>
      </c>
      <c r="BE1115" s="71" t="s">
        <v>65</v>
      </c>
      <c r="BF1115" s="71" t="s">
        <v>65</v>
      </c>
    </row>
    <row r="1116" spans="2:58" x14ac:dyDescent="0.25">
      <c r="B1116" s="71">
        <v>2025</v>
      </c>
      <c r="C1116" s="71">
        <v>891780111</v>
      </c>
      <c r="D1116" s="71" t="s">
        <v>63</v>
      </c>
      <c r="E1116" s="102" t="s">
        <v>3591</v>
      </c>
      <c r="F1116" s="72" t="s">
        <v>3590</v>
      </c>
      <c r="G1116" s="72">
        <v>0</v>
      </c>
      <c r="H1116" s="72" t="s">
        <v>71</v>
      </c>
      <c r="I1116" s="72" t="s">
        <v>2884</v>
      </c>
      <c r="J1116" s="104" t="s">
        <v>81</v>
      </c>
      <c r="K1116" s="75" t="s">
        <v>3589</v>
      </c>
      <c r="L1116" s="76">
        <v>15832000</v>
      </c>
      <c r="M1116" s="72" t="s">
        <v>66</v>
      </c>
      <c r="N1116" s="75" t="s">
        <v>3588</v>
      </c>
      <c r="O1116" s="75">
        <v>1032462798</v>
      </c>
      <c r="P1116" s="75">
        <v>2050</v>
      </c>
      <c r="Q1116" s="78">
        <v>45908</v>
      </c>
      <c r="R1116" s="75">
        <v>47496000</v>
      </c>
      <c r="S1116" s="78">
        <v>45926</v>
      </c>
      <c r="T1116" s="76">
        <v>15832000</v>
      </c>
      <c r="U1116" s="76">
        <v>36640</v>
      </c>
      <c r="V1116" s="72" t="s">
        <v>65</v>
      </c>
      <c r="W1116" s="76">
        <v>22545553</v>
      </c>
      <c r="X1116" s="104" t="s">
        <v>600</v>
      </c>
      <c r="Y1116" s="78">
        <v>45926</v>
      </c>
      <c r="Z1116" s="78">
        <v>45926</v>
      </c>
      <c r="AA1116" s="78" t="s">
        <v>73</v>
      </c>
      <c r="AB1116" s="78">
        <v>45991</v>
      </c>
      <c r="AC1116" s="102">
        <f t="shared" si="102"/>
        <v>65</v>
      </c>
      <c r="AD1116" s="72">
        <v>0</v>
      </c>
      <c r="AE1116" s="76">
        <v>0</v>
      </c>
      <c r="AF1116" s="72">
        <v>0</v>
      </c>
      <c r="AG1116" s="79" t="s">
        <v>73</v>
      </c>
      <c r="AH1116" s="102">
        <f t="shared" si="103"/>
        <v>0</v>
      </c>
      <c r="AI1116" s="72">
        <v>0</v>
      </c>
      <c r="AJ1116" s="76">
        <v>0</v>
      </c>
      <c r="AK1116" s="72" t="s">
        <v>73</v>
      </c>
      <c r="AL1116" s="80" t="s">
        <v>73</v>
      </c>
      <c r="AM1116" s="72">
        <v>0</v>
      </c>
      <c r="AN1116" s="80" t="s">
        <v>73</v>
      </c>
      <c r="AO1116" s="80" t="s">
        <v>73</v>
      </c>
      <c r="AP1116" s="80" t="s">
        <v>73</v>
      </c>
      <c r="AQ1116" s="102">
        <f t="shared" si="104"/>
        <v>0</v>
      </c>
      <c r="AR1116" s="102">
        <f t="shared" si="105"/>
        <v>15832000</v>
      </c>
      <c r="AS1116" s="72" t="s">
        <v>319</v>
      </c>
      <c r="AT1116" s="76">
        <v>0</v>
      </c>
      <c r="AU1116" s="72" t="s">
        <v>319</v>
      </c>
      <c r="AV1116" s="76">
        <v>0</v>
      </c>
      <c r="AW1116" s="81" t="s">
        <v>73</v>
      </c>
      <c r="AX1116" s="82">
        <v>0</v>
      </c>
      <c r="AY1116" s="143">
        <f t="shared" si="106"/>
        <v>15832000</v>
      </c>
      <c r="AZ1116" s="84">
        <f t="shared" si="107"/>
        <v>0</v>
      </c>
      <c r="BA1116" s="85">
        <v>0</v>
      </c>
      <c r="BB1116" s="81" t="s">
        <v>73</v>
      </c>
      <c r="BC1116" s="72" t="s">
        <v>123</v>
      </c>
      <c r="BD1116" s="289" t="s">
        <v>3587</v>
      </c>
      <c r="BE1116" s="71" t="s">
        <v>65</v>
      </c>
      <c r="BF1116" s="71" t="s">
        <v>65</v>
      </c>
    </row>
    <row r="1117" spans="2:58" x14ac:dyDescent="0.25">
      <c r="B1117" s="71">
        <v>2025</v>
      </c>
      <c r="C1117" s="71">
        <v>891780111</v>
      </c>
      <c r="D1117" s="71" t="s">
        <v>63</v>
      </c>
      <c r="E1117" s="102" t="s">
        <v>3586</v>
      </c>
      <c r="F1117" s="72" t="s">
        <v>3585</v>
      </c>
      <c r="G1117" s="72">
        <v>0</v>
      </c>
      <c r="H1117" s="72" t="s">
        <v>71</v>
      </c>
      <c r="I1117" s="72" t="s">
        <v>2884</v>
      </c>
      <c r="J1117" s="104" t="s">
        <v>81</v>
      </c>
      <c r="K1117" s="75" t="s">
        <v>3584</v>
      </c>
      <c r="L1117" s="76">
        <v>5775480</v>
      </c>
      <c r="M1117" s="72" t="s">
        <v>66</v>
      </c>
      <c r="N1117" s="75" t="s">
        <v>3583</v>
      </c>
      <c r="O1117" s="75">
        <v>19895480</v>
      </c>
      <c r="P1117" s="75">
        <v>1707</v>
      </c>
      <c r="Q1117" s="78">
        <v>45870</v>
      </c>
      <c r="R1117" s="75">
        <v>7490134800</v>
      </c>
      <c r="S1117" s="78">
        <v>45930</v>
      </c>
      <c r="T1117" s="76">
        <v>5775480</v>
      </c>
      <c r="U1117" s="76">
        <v>36789</v>
      </c>
      <c r="V1117" s="72" t="s">
        <v>65</v>
      </c>
      <c r="W1117" s="76">
        <v>1082939683</v>
      </c>
      <c r="X1117" s="104" t="s">
        <v>2881</v>
      </c>
      <c r="Y1117" s="78">
        <v>45930</v>
      </c>
      <c r="Z1117" s="78">
        <v>45930</v>
      </c>
      <c r="AA1117" s="78" t="s">
        <v>73</v>
      </c>
      <c r="AB1117" s="78">
        <v>45991</v>
      </c>
      <c r="AC1117" s="102">
        <f t="shared" si="102"/>
        <v>61</v>
      </c>
      <c r="AD1117" s="72">
        <v>0</v>
      </c>
      <c r="AE1117" s="76">
        <v>0</v>
      </c>
      <c r="AF1117" s="72">
        <v>0</v>
      </c>
      <c r="AG1117" s="79" t="s">
        <v>73</v>
      </c>
      <c r="AH1117" s="102">
        <f t="shared" si="103"/>
        <v>0</v>
      </c>
      <c r="AI1117" s="72">
        <v>0</v>
      </c>
      <c r="AJ1117" s="76">
        <v>0</v>
      </c>
      <c r="AK1117" s="72" t="s">
        <v>73</v>
      </c>
      <c r="AL1117" s="80" t="s">
        <v>73</v>
      </c>
      <c r="AM1117" s="72">
        <v>0</v>
      </c>
      <c r="AN1117" s="80" t="s">
        <v>73</v>
      </c>
      <c r="AO1117" s="80" t="s">
        <v>73</v>
      </c>
      <c r="AP1117" s="80" t="s">
        <v>73</v>
      </c>
      <c r="AQ1117" s="102">
        <f t="shared" si="104"/>
        <v>0</v>
      </c>
      <c r="AR1117" s="102">
        <f t="shared" si="105"/>
        <v>5775480</v>
      </c>
      <c r="AS1117" s="72" t="s">
        <v>319</v>
      </c>
      <c r="AT1117" s="76">
        <v>0</v>
      </c>
      <c r="AU1117" s="72" t="s">
        <v>319</v>
      </c>
      <c r="AV1117" s="76">
        <v>0</v>
      </c>
      <c r="AW1117" s="81" t="s">
        <v>73</v>
      </c>
      <c r="AX1117" s="82">
        <v>0</v>
      </c>
      <c r="AY1117" s="143">
        <f t="shared" si="106"/>
        <v>5775480</v>
      </c>
      <c r="AZ1117" s="84">
        <f t="shared" si="107"/>
        <v>0</v>
      </c>
      <c r="BA1117" s="85">
        <v>0</v>
      </c>
      <c r="BB1117" s="81" t="s">
        <v>73</v>
      </c>
      <c r="BC1117" s="72" t="s">
        <v>123</v>
      </c>
      <c r="BD1117" s="289" t="s">
        <v>3582</v>
      </c>
      <c r="BE1117" s="71" t="s">
        <v>65</v>
      </c>
      <c r="BF1117" s="71" t="s">
        <v>65</v>
      </c>
    </row>
    <row r="1118" spans="2:58" x14ac:dyDescent="0.25">
      <c r="B1118" s="71">
        <v>2025</v>
      </c>
      <c r="C1118" s="71">
        <v>891780111</v>
      </c>
      <c r="D1118" s="71" t="s">
        <v>63</v>
      </c>
      <c r="E1118" s="102" t="s">
        <v>3581</v>
      </c>
      <c r="F1118" s="72" t="s">
        <v>3580</v>
      </c>
      <c r="G1118" s="72">
        <v>0</v>
      </c>
      <c r="H1118" s="72" t="s">
        <v>71</v>
      </c>
      <c r="I1118" s="72" t="s">
        <v>2884</v>
      </c>
      <c r="J1118" s="104" t="s">
        <v>81</v>
      </c>
      <c r="K1118" s="75" t="s">
        <v>3579</v>
      </c>
      <c r="L1118" s="76">
        <v>5775480</v>
      </c>
      <c r="M1118" s="72" t="s">
        <v>66</v>
      </c>
      <c r="N1118" s="75" t="s">
        <v>3578</v>
      </c>
      <c r="O1118" s="75">
        <v>1124053138</v>
      </c>
      <c r="P1118" s="75">
        <v>1707</v>
      </c>
      <c r="Q1118" s="78">
        <v>45870</v>
      </c>
      <c r="R1118" s="75">
        <v>7490134800</v>
      </c>
      <c r="S1118" s="78">
        <v>45930</v>
      </c>
      <c r="T1118" s="76">
        <v>5775480</v>
      </c>
      <c r="U1118" s="76">
        <v>36788</v>
      </c>
      <c r="V1118" s="72" t="s">
        <v>65</v>
      </c>
      <c r="W1118" s="76">
        <v>1082939683</v>
      </c>
      <c r="X1118" s="104" t="s">
        <v>2881</v>
      </c>
      <c r="Y1118" s="78">
        <v>45930</v>
      </c>
      <c r="Z1118" s="78">
        <v>45930</v>
      </c>
      <c r="AA1118" s="78" t="s">
        <v>73</v>
      </c>
      <c r="AB1118" s="78">
        <v>45991</v>
      </c>
      <c r="AC1118" s="102">
        <f t="shared" si="102"/>
        <v>61</v>
      </c>
      <c r="AD1118" s="72">
        <v>0</v>
      </c>
      <c r="AE1118" s="76">
        <v>0</v>
      </c>
      <c r="AF1118" s="72">
        <v>0</v>
      </c>
      <c r="AG1118" s="79" t="s">
        <v>73</v>
      </c>
      <c r="AH1118" s="102">
        <f t="shared" si="103"/>
        <v>0</v>
      </c>
      <c r="AI1118" s="72">
        <v>0</v>
      </c>
      <c r="AJ1118" s="76">
        <v>0</v>
      </c>
      <c r="AK1118" s="72" t="s">
        <v>73</v>
      </c>
      <c r="AL1118" s="80" t="s">
        <v>73</v>
      </c>
      <c r="AM1118" s="72">
        <v>0</v>
      </c>
      <c r="AN1118" s="80" t="s">
        <v>73</v>
      </c>
      <c r="AO1118" s="80" t="s">
        <v>73</v>
      </c>
      <c r="AP1118" s="80" t="s">
        <v>73</v>
      </c>
      <c r="AQ1118" s="102">
        <f t="shared" si="104"/>
        <v>0</v>
      </c>
      <c r="AR1118" s="102">
        <f t="shared" si="105"/>
        <v>5775480</v>
      </c>
      <c r="AS1118" s="72" t="s">
        <v>319</v>
      </c>
      <c r="AT1118" s="76">
        <v>0</v>
      </c>
      <c r="AU1118" s="72" t="s">
        <v>319</v>
      </c>
      <c r="AV1118" s="76">
        <v>0</v>
      </c>
      <c r="AW1118" s="81" t="s">
        <v>73</v>
      </c>
      <c r="AX1118" s="82">
        <v>0</v>
      </c>
      <c r="AY1118" s="143">
        <f t="shared" si="106"/>
        <v>5775480</v>
      </c>
      <c r="AZ1118" s="84">
        <f t="shared" si="107"/>
        <v>0</v>
      </c>
      <c r="BA1118" s="85">
        <v>0</v>
      </c>
      <c r="BB1118" s="81" t="s">
        <v>73</v>
      </c>
      <c r="BC1118" s="72" t="s">
        <v>123</v>
      </c>
      <c r="BD1118" s="289" t="s">
        <v>3577</v>
      </c>
      <c r="BE1118" s="71" t="s">
        <v>65</v>
      </c>
      <c r="BF1118" s="71" t="s">
        <v>65</v>
      </c>
    </row>
    <row r="1119" spans="2:58" x14ac:dyDescent="0.25">
      <c r="B1119" s="71">
        <v>2025</v>
      </c>
      <c r="C1119" s="71">
        <v>891780111</v>
      </c>
      <c r="D1119" s="71" t="s">
        <v>63</v>
      </c>
      <c r="E1119" s="102" t="s">
        <v>3576</v>
      </c>
      <c r="F1119" s="72" t="s">
        <v>3575</v>
      </c>
      <c r="G1119" s="72">
        <v>0</v>
      </c>
      <c r="H1119" s="72" t="s">
        <v>71</v>
      </c>
      <c r="I1119" s="72" t="s">
        <v>64</v>
      </c>
      <c r="J1119" s="104" t="s">
        <v>81</v>
      </c>
      <c r="K1119" s="75" t="s">
        <v>3574</v>
      </c>
      <c r="L1119" s="76">
        <v>7000000</v>
      </c>
      <c r="M1119" s="72" t="s">
        <v>66</v>
      </c>
      <c r="N1119" s="75" t="s">
        <v>3573</v>
      </c>
      <c r="O1119" s="75">
        <v>1000883928</v>
      </c>
      <c r="P1119" s="75">
        <v>123</v>
      </c>
      <c r="Q1119" s="80">
        <v>45679</v>
      </c>
      <c r="R1119" s="75">
        <v>1353279124</v>
      </c>
      <c r="S1119" s="78">
        <v>45931</v>
      </c>
      <c r="T1119" s="76">
        <v>7000000</v>
      </c>
      <c r="U1119" s="76">
        <v>36937</v>
      </c>
      <c r="V1119" s="72" t="s">
        <v>65</v>
      </c>
      <c r="W1119" s="76">
        <v>85155333</v>
      </c>
      <c r="X1119" s="104" t="s">
        <v>2931</v>
      </c>
      <c r="Y1119" s="78">
        <v>45931</v>
      </c>
      <c r="Z1119" s="78">
        <v>45931</v>
      </c>
      <c r="AA1119" s="78" t="s">
        <v>73</v>
      </c>
      <c r="AB1119" s="78">
        <v>46006</v>
      </c>
      <c r="AC1119" s="102">
        <f t="shared" si="102"/>
        <v>75</v>
      </c>
      <c r="AD1119" s="72">
        <v>0</v>
      </c>
      <c r="AE1119" s="76">
        <v>0</v>
      </c>
      <c r="AF1119" s="72">
        <v>0</v>
      </c>
      <c r="AG1119" s="79" t="s">
        <v>73</v>
      </c>
      <c r="AH1119" s="102">
        <f t="shared" si="103"/>
        <v>0</v>
      </c>
      <c r="AI1119" s="72">
        <v>0</v>
      </c>
      <c r="AJ1119" s="76">
        <v>0</v>
      </c>
      <c r="AK1119" s="72" t="s">
        <v>73</v>
      </c>
      <c r="AL1119" s="80" t="s">
        <v>73</v>
      </c>
      <c r="AM1119" s="72">
        <v>0</v>
      </c>
      <c r="AN1119" s="80" t="s">
        <v>73</v>
      </c>
      <c r="AO1119" s="80" t="s">
        <v>73</v>
      </c>
      <c r="AP1119" s="80" t="s">
        <v>73</v>
      </c>
      <c r="AQ1119" s="102">
        <f t="shared" si="104"/>
        <v>0</v>
      </c>
      <c r="AR1119" s="102">
        <f t="shared" si="105"/>
        <v>7000000</v>
      </c>
      <c r="AS1119" s="72" t="s">
        <v>65</v>
      </c>
      <c r="AT1119" s="76">
        <v>7000000</v>
      </c>
      <c r="AU1119" s="72" t="s">
        <v>319</v>
      </c>
      <c r="AV1119" s="76">
        <v>0</v>
      </c>
      <c r="AW1119" s="81" t="s">
        <v>73</v>
      </c>
      <c r="AX1119" s="82">
        <v>0</v>
      </c>
      <c r="AY1119" s="143">
        <f t="shared" si="106"/>
        <v>7000000</v>
      </c>
      <c r="AZ1119" s="84">
        <f t="shared" si="107"/>
        <v>0</v>
      </c>
      <c r="BA1119" s="85">
        <v>0</v>
      </c>
      <c r="BB1119" s="81" t="s">
        <v>73</v>
      </c>
      <c r="BC1119" s="72" t="s">
        <v>123</v>
      </c>
      <c r="BD1119" s="289" t="s">
        <v>3572</v>
      </c>
      <c r="BE1119" s="71" t="s">
        <v>65</v>
      </c>
      <c r="BF1119" s="71" t="s">
        <v>65</v>
      </c>
    </row>
    <row r="1120" spans="2:58" x14ac:dyDescent="0.25">
      <c r="B1120" s="71">
        <v>2025</v>
      </c>
      <c r="C1120" s="71">
        <v>891780111</v>
      </c>
      <c r="D1120" s="71" t="s">
        <v>63</v>
      </c>
      <c r="E1120" s="102" t="s">
        <v>3571</v>
      </c>
      <c r="F1120" s="72" t="s">
        <v>3570</v>
      </c>
      <c r="G1120" s="72">
        <v>0</v>
      </c>
      <c r="H1120" s="72" t="s">
        <v>71</v>
      </c>
      <c r="I1120" s="72" t="s">
        <v>2884</v>
      </c>
      <c r="J1120" s="104" t="s">
        <v>81</v>
      </c>
      <c r="K1120" s="75" t="s">
        <v>3569</v>
      </c>
      <c r="L1120" s="76">
        <v>14000000</v>
      </c>
      <c r="M1120" s="72" t="s">
        <v>66</v>
      </c>
      <c r="N1120" s="75" t="s">
        <v>3568</v>
      </c>
      <c r="O1120" s="75">
        <v>1004162067</v>
      </c>
      <c r="P1120" s="75">
        <v>2186</v>
      </c>
      <c r="Q1120" s="78">
        <v>45922</v>
      </c>
      <c r="R1120" s="75">
        <v>14000000</v>
      </c>
      <c r="S1120" s="78">
        <v>45931</v>
      </c>
      <c r="T1120" s="76">
        <v>14000000</v>
      </c>
      <c r="U1120" s="76">
        <v>36938</v>
      </c>
      <c r="V1120" s="72" t="s">
        <v>65</v>
      </c>
      <c r="W1120" s="76">
        <v>1082939683</v>
      </c>
      <c r="X1120" s="104" t="s">
        <v>2881</v>
      </c>
      <c r="Y1120" s="78">
        <v>45931</v>
      </c>
      <c r="Z1120" s="78">
        <v>45931</v>
      </c>
      <c r="AA1120" s="78" t="s">
        <v>73</v>
      </c>
      <c r="AB1120" s="78">
        <v>46022</v>
      </c>
      <c r="AC1120" s="102">
        <f t="shared" si="102"/>
        <v>91</v>
      </c>
      <c r="AD1120" s="72">
        <v>0</v>
      </c>
      <c r="AE1120" s="76">
        <v>0</v>
      </c>
      <c r="AF1120" s="72">
        <v>0</v>
      </c>
      <c r="AG1120" s="79" t="s">
        <v>73</v>
      </c>
      <c r="AH1120" s="102">
        <f t="shared" si="103"/>
        <v>0</v>
      </c>
      <c r="AI1120" s="72">
        <v>0</v>
      </c>
      <c r="AJ1120" s="76">
        <v>0</v>
      </c>
      <c r="AK1120" s="72" t="s">
        <v>73</v>
      </c>
      <c r="AL1120" s="80" t="s">
        <v>73</v>
      </c>
      <c r="AM1120" s="72">
        <v>0</v>
      </c>
      <c r="AN1120" s="80" t="s">
        <v>73</v>
      </c>
      <c r="AO1120" s="80" t="s">
        <v>73</v>
      </c>
      <c r="AP1120" s="80" t="s">
        <v>73</v>
      </c>
      <c r="AQ1120" s="102">
        <f t="shared" si="104"/>
        <v>0</v>
      </c>
      <c r="AR1120" s="102">
        <f t="shared" si="105"/>
        <v>14000000</v>
      </c>
      <c r="AS1120" s="72" t="s">
        <v>319</v>
      </c>
      <c r="AT1120" s="76">
        <v>0</v>
      </c>
      <c r="AU1120" s="72" t="s">
        <v>319</v>
      </c>
      <c r="AV1120" s="76">
        <v>0</v>
      </c>
      <c r="AW1120" s="81" t="s">
        <v>73</v>
      </c>
      <c r="AX1120" s="82">
        <v>0</v>
      </c>
      <c r="AY1120" s="143">
        <f t="shared" si="106"/>
        <v>14000000</v>
      </c>
      <c r="AZ1120" s="84">
        <f t="shared" si="107"/>
        <v>0</v>
      </c>
      <c r="BA1120" s="85">
        <v>0</v>
      </c>
      <c r="BB1120" s="81" t="s">
        <v>73</v>
      </c>
      <c r="BC1120" s="72" t="s">
        <v>123</v>
      </c>
      <c r="BD1120" s="289" t="s">
        <v>3567</v>
      </c>
      <c r="BE1120" s="71" t="s">
        <v>65</v>
      </c>
      <c r="BF1120" s="71" t="s">
        <v>65</v>
      </c>
    </row>
    <row r="1121" spans="2:58" x14ac:dyDescent="0.25">
      <c r="B1121" s="71">
        <v>2025</v>
      </c>
      <c r="C1121" s="71">
        <v>891780111</v>
      </c>
      <c r="D1121" s="71" t="s">
        <v>63</v>
      </c>
      <c r="E1121" s="102" t="s">
        <v>3566</v>
      </c>
      <c r="F1121" s="72" t="s">
        <v>3565</v>
      </c>
      <c r="G1121" s="72">
        <v>0</v>
      </c>
      <c r="H1121" s="72" t="s">
        <v>71</v>
      </c>
      <c r="I1121" s="72" t="s">
        <v>2884</v>
      </c>
      <c r="J1121" s="104" t="s">
        <v>81</v>
      </c>
      <c r="K1121" s="75" t="s">
        <v>3564</v>
      </c>
      <c r="L1121" s="76">
        <v>20000000</v>
      </c>
      <c r="M1121" s="72" t="s">
        <v>66</v>
      </c>
      <c r="N1121" s="75" t="s">
        <v>3563</v>
      </c>
      <c r="O1121" s="75">
        <v>7631068</v>
      </c>
      <c r="P1121" s="75">
        <v>2169</v>
      </c>
      <c r="Q1121" s="78">
        <v>45919</v>
      </c>
      <c r="R1121" s="75">
        <v>20000000</v>
      </c>
      <c r="S1121" s="78">
        <v>45931</v>
      </c>
      <c r="T1121" s="76">
        <v>20000000</v>
      </c>
      <c r="U1121" s="76">
        <v>36932</v>
      </c>
      <c r="V1121" s="72" t="s">
        <v>65</v>
      </c>
      <c r="W1121" s="76">
        <v>1082939683</v>
      </c>
      <c r="X1121" s="104" t="s">
        <v>2881</v>
      </c>
      <c r="Y1121" s="78">
        <v>45931</v>
      </c>
      <c r="Z1121" s="78">
        <v>45931</v>
      </c>
      <c r="AA1121" s="78" t="s">
        <v>73</v>
      </c>
      <c r="AB1121" s="78">
        <v>46017</v>
      </c>
      <c r="AC1121" s="102">
        <f t="shared" si="102"/>
        <v>86</v>
      </c>
      <c r="AD1121" s="72">
        <v>0</v>
      </c>
      <c r="AE1121" s="76">
        <v>0</v>
      </c>
      <c r="AF1121" s="72">
        <v>0</v>
      </c>
      <c r="AG1121" s="79" t="s">
        <v>73</v>
      </c>
      <c r="AH1121" s="102">
        <f t="shared" si="103"/>
        <v>0</v>
      </c>
      <c r="AI1121" s="72">
        <v>0</v>
      </c>
      <c r="AJ1121" s="76">
        <v>0</v>
      </c>
      <c r="AK1121" s="72" t="s">
        <v>73</v>
      </c>
      <c r="AL1121" s="80" t="s">
        <v>73</v>
      </c>
      <c r="AM1121" s="72">
        <v>0</v>
      </c>
      <c r="AN1121" s="80" t="s">
        <v>73</v>
      </c>
      <c r="AO1121" s="80" t="s">
        <v>73</v>
      </c>
      <c r="AP1121" s="80" t="s">
        <v>73</v>
      </c>
      <c r="AQ1121" s="102">
        <f t="shared" si="104"/>
        <v>0</v>
      </c>
      <c r="AR1121" s="102">
        <f t="shared" si="105"/>
        <v>20000000</v>
      </c>
      <c r="AS1121" s="72" t="s">
        <v>319</v>
      </c>
      <c r="AT1121" s="76">
        <v>0</v>
      </c>
      <c r="AU1121" s="72" t="s">
        <v>319</v>
      </c>
      <c r="AV1121" s="76">
        <v>0</v>
      </c>
      <c r="AW1121" s="81" t="s">
        <v>73</v>
      </c>
      <c r="AX1121" s="82">
        <v>0</v>
      </c>
      <c r="AY1121" s="143">
        <f t="shared" si="106"/>
        <v>20000000</v>
      </c>
      <c r="AZ1121" s="84">
        <f t="shared" si="107"/>
        <v>0</v>
      </c>
      <c r="BA1121" s="85">
        <v>0</v>
      </c>
      <c r="BB1121" s="81" t="s">
        <v>73</v>
      </c>
      <c r="BC1121" s="72" t="s">
        <v>123</v>
      </c>
      <c r="BD1121" s="289" t="s">
        <v>3562</v>
      </c>
      <c r="BE1121" s="71" t="s">
        <v>65</v>
      </c>
      <c r="BF1121" s="71" t="s">
        <v>65</v>
      </c>
    </row>
    <row r="1122" spans="2:58" x14ac:dyDescent="0.25">
      <c r="B1122" s="71">
        <v>2025</v>
      </c>
      <c r="C1122" s="71">
        <v>891780111</v>
      </c>
      <c r="D1122" s="71" t="s">
        <v>63</v>
      </c>
      <c r="E1122" s="102" t="s">
        <v>3561</v>
      </c>
      <c r="F1122" s="72" t="s">
        <v>3560</v>
      </c>
      <c r="G1122" s="72">
        <v>0</v>
      </c>
      <c r="H1122" s="72" t="s">
        <v>71</v>
      </c>
      <c r="I1122" s="72" t="s">
        <v>2884</v>
      </c>
      <c r="J1122" s="104" t="s">
        <v>81</v>
      </c>
      <c r="K1122" s="75" t="s">
        <v>3559</v>
      </c>
      <c r="L1122" s="76">
        <v>21000000</v>
      </c>
      <c r="M1122" s="72" t="s">
        <v>66</v>
      </c>
      <c r="N1122" s="75" t="s">
        <v>3558</v>
      </c>
      <c r="O1122" s="75">
        <v>1118821403</v>
      </c>
      <c r="P1122" s="75">
        <v>2184</v>
      </c>
      <c r="Q1122" s="78">
        <v>45922</v>
      </c>
      <c r="R1122" s="75">
        <v>105000000</v>
      </c>
      <c r="S1122" s="78">
        <v>45931</v>
      </c>
      <c r="T1122" s="76">
        <v>21000000</v>
      </c>
      <c r="U1122" s="76">
        <v>36928</v>
      </c>
      <c r="V1122" s="72" t="s">
        <v>65</v>
      </c>
      <c r="W1122" s="76">
        <v>85155333</v>
      </c>
      <c r="X1122" s="104" t="s">
        <v>2931</v>
      </c>
      <c r="Y1122" s="78">
        <v>45931</v>
      </c>
      <c r="Z1122" s="78">
        <v>45931</v>
      </c>
      <c r="AA1122" s="78" t="s">
        <v>73</v>
      </c>
      <c r="AB1122" s="78">
        <v>46011</v>
      </c>
      <c r="AC1122" s="102">
        <f t="shared" si="102"/>
        <v>80</v>
      </c>
      <c r="AD1122" s="72">
        <v>0</v>
      </c>
      <c r="AE1122" s="76">
        <v>0</v>
      </c>
      <c r="AF1122" s="72">
        <v>0</v>
      </c>
      <c r="AG1122" s="79" t="s">
        <v>73</v>
      </c>
      <c r="AH1122" s="102">
        <f t="shared" si="103"/>
        <v>0</v>
      </c>
      <c r="AI1122" s="72">
        <v>0</v>
      </c>
      <c r="AJ1122" s="76">
        <v>0</v>
      </c>
      <c r="AK1122" s="72" t="s">
        <v>73</v>
      </c>
      <c r="AL1122" s="80" t="s">
        <v>73</v>
      </c>
      <c r="AM1122" s="72">
        <v>0</v>
      </c>
      <c r="AN1122" s="80" t="s">
        <v>73</v>
      </c>
      <c r="AO1122" s="80" t="s">
        <v>73</v>
      </c>
      <c r="AP1122" s="80" t="s">
        <v>73</v>
      </c>
      <c r="AQ1122" s="102">
        <f t="shared" si="104"/>
        <v>0</v>
      </c>
      <c r="AR1122" s="102">
        <f t="shared" si="105"/>
        <v>21000000</v>
      </c>
      <c r="AS1122" s="72" t="s">
        <v>319</v>
      </c>
      <c r="AT1122" s="76">
        <v>0</v>
      </c>
      <c r="AU1122" s="72" t="s">
        <v>319</v>
      </c>
      <c r="AV1122" s="76">
        <v>0</v>
      </c>
      <c r="AW1122" s="81" t="s">
        <v>73</v>
      </c>
      <c r="AX1122" s="82">
        <v>0</v>
      </c>
      <c r="AY1122" s="143">
        <f t="shared" si="106"/>
        <v>21000000</v>
      </c>
      <c r="AZ1122" s="84">
        <f t="shared" si="107"/>
        <v>0</v>
      </c>
      <c r="BA1122" s="85">
        <v>0</v>
      </c>
      <c r="BB1122" s="81" t="s">
        <v>73</v>
      </c>
      <c r="BC1122" s="72" t="s">
        <v>123</v>
      </c>
      <c r="BD1122" s="289" t="s">
        <v>3557</v>
      </c>
      <c r="BE1122" s="71" t="s">
        <v>65</v>
      </c>
      <c r="BF1122" s="71" t="s">
        <v>65</v>
      </c>
    </row>
    <row r="1123" spans="2:58" x14ac:dyDescent="0.25">
      <c r="B1123" s="71">
        <v>2025</v>
      </c>
      <c r="C1123" s="71">
        <v>891780111</v>
      </c>
      <c r="D1123" s="71" t="s">
        <v>63</v>
      </c>
      <c r="E1123" s="102" t="s">
        <v>3556</v>
      </c>
      <c r="F1123" s="72" t="s">
        <v>3555</v>
      </c>
      <c r="G1123" s="72">
        <v>0</v>
      </c>
      <c r="H1123" s="72" t="s">
        <v>71</v>
      </c>
      <c r="I1123" s="72" t="s">
        <v>2884</v>
      </c>
      <c r="J1123" s="104" t="s">
        <v>81</v>
      </c>
      <c r="K1123" s="75" t="s">
        <v>3554</v>
      </c>
      <c r="L1123" s="76">
        <v>21000000</v>
      </c>
      <c r="M1123" s="72" t="s">
        <v>66</v>
      </c>
      <c r="N1123" s="75" t="s">
        <v>3553</v>
      </c>
      <c r="O1123" s="75">
        <v>19603150</v>
      </c>
      <c r="P1123" s="75">
        <v>2184</v>
      </c>
      <c r="Q1123" s="78">
        <v>45922</v>
      </c>
      <c r="R1123" s="75">
        <v>105000000</v>
      </c>
      <c r="S1123" s="78">
        <v>45931</v>
      </c>
      <c r="T1123" s="76">
        <v>21000000</v>
      </c>
      <c r="U1123" s="76">
        <v>36929</v>
      </c>
      <c r="V1123" s="72" t="s">
        <v>65</v>
      </c>
      <c r="W1123" s="76">
        <v>85155333</v>
      </c>
      <c r="X1123" s="104" t="s">
        <v>2931</v>
      </c>
      <c r="Y1123" s="78">
        <v>45931</v>
      </c>
      <c r="Z1123" s="78">
        <v>45931</v>
      </c>
      <c r="AA1123" s="78" t="s">
        <v>73</v>
      </c>
      <c r="AB1123" s="78">
        <v>46011</v>
      </c>
      <c r="AC1123" s="102">
        <f t="shared" si="102"/>
        <v>80</v>
      </c>
      <c r="AD1123" s="72">
        <v>0</v>
      </c>
      <c r="AE1123" s="76">
        <v>0</v>
      </c>
      <c r="AF1123" s="72">
        <v>0</v>
      </c>
      <c r="AG1123" s="79" t="s">
        <v>73</v>
      </c>
      <c r="AH1123" s="102">
        <f t="shared" si="103"/>
        <v>0</v>
      </c>
      <c r="AI1123" s="72">
        <v>0</v>
      </c>
      <c r="AJ1123" s="76">
        <v>0</v>
      </c>
      <c r="AK1123" s="72" t="s">
        <v>73</v>
      </c>
      <c r="AL1123" s="80" t="s">
        <v>73</v>
      </c>
      <c r="AM1123" s="72">
        <v>0</v>
      </c>
      <c r="AN1123" s="80" t="s">
        <v>73</v>
      </c>
      <c r="AO1123" s="80" t="s">
        <v>73</v>
      </c>
      <c r="AP1123" s="80" t="s">
        <v>73</v>
      </c>
      <c r="AQ1123" s="102">
        <f t="shared" si="104"/>
        <v>0</v>
      </c>
      <c r="AR1123" s="102">
        <f t="shared" si="105"/>
        <v>21000000</v>
      </c>
      <c r="AS1123" s="72" t="s">
        <v>319</v>
      </c>
      <c r="AT1123" s="76">
        <v>0</v>
      </c>
      <c r="AU1123" s="72" t="s">
        <v>319</v>
      </c>
      <c r="AV1123" s="76">
        <v>0</v>
      </c>
      <c r="AW1123" s="81" t="s">
        <v>73</v>
      </c>
      <c r="AX1123" s="82">
        <v>0</v>
      </c>
      <c r="AY1123" s="143">
        <f t="shared" si="106"/>
        <v>21000000</v>
      </c>
      <c r="AZ1123" s="84">
        <f t="shared" si="107"/>
        <v>0</v>
      </c>
      <c r="BA1123" s="85">
        <v>0</v>
      </c>
      <c r="BB1123" s="81" t="s">
        <v>73</v>
      </c>
      <c r="BC1123" s="72" t="s">
        <v>123</v>
      </c>
      <c r="BD1123" s="289" t="s">
        <v>3552</v>
      </c>
      <c r="BE1123" s="71" t="s">
        <v>65</v>
      </c>
      <c r="BF1123" s="71" t="s">
        <v>65</v>
      </c>
    </row>
    <row r="1124" spans="2:58" x14ac:dyDescent="0.25">
      <c r="B1124" s="71">
        <v>2025</v>
      </c>
      <c r="C1124" s="71">
        <v>891780111</v>
      </c>
      <c r="D1124" s="71" t="s">
        <v>63</v>
      </c>
      <c r="E1124" s="102" t="s">
        <v>3551</v>
      </c>
      <c r="F1124" s="72" t="s">
        <v>3550</v>
      </c>
      <c r="G1124" s="72">
        <v>0</v>
      </c>
      <c r="H1124" s="72" t="s">
        <v>71</v>
      </c>
      <c r="I1124" s="72" t="s">
        <v>2884</v>
      </c>
      <c r="J1124" s="104" t="s">
        <v>81</v>
      </c>
      <c r="K1124" s="75" t="s">
        <v>3549</v>
      </c>
      <c r="L1124" s="76">
        <v>21000000</v>
      </c>
      <c r="M1124" s="72" t="s">
        <v>66</v>
      </c>
      <c r="N1124" s="75" t="s">
        <v>3548</v>
      </c>
      <c r="O1124" s="75">
        <v>39048557</v>
      </c>
      <c r="P1124" s="75">
        <v>2184</v>
      </c>
      <c r="Q1124" s="78">
        <v>45922</v>
      </c>
      <c r="R1124" s="75">
        <v>105000000</v>
      </c>
      <c r="S1124" s="78">
        <v>45931</v>
      </c>
      <c r="T1124" s="76">
        <v>21000000</v>
      </c>
      <c r="U1124" s="76">
        <v>36930</v>
      </c>
      <c r="V1124" s="72" t="s">
        <v>65</v>
      </c>
      <c r="W1124" s="76">
        <v>85155333</v>
      </c>
      <c r="X1124" s="104" t="s">
        <v>2931</v>
      </c>
      <c r="Y1124" s="78">
        <v>45931</v>
      </c>
      <c r="Z1124" s="78">
        <v>45931</v>
      </c>
      <c r="AA1124" s="78" t="s">
        <v>73</v>
      </c>
      <c r="AB1124" s="78">
        <v>46011</v>
      </c>
      <c r="AC1124" s="102">
        <f t="shared" si="102"/>
        <v>80</v>
      </c>
      <c r="AD1124" s="72">
        <v>0</v>
      </c>
      <c r="AE1124" s="76">
        <v>0</v>
      </c>
      <c r="AF1124" s="72">
        <v>0</v>
      </c>
      <c r="AG1124" s="79" t="s">
        <v>73</v>
      </c>
      <c r="AH1124" s="102">
        <f t="shared" si="103"/>
        <v>0</v>
      </c>
      <c r="AI1124" s="72">
        <v>0</v>
      </c>
      <c r="AJ1124" s="76">
        <v>0</v>
      </c>
      <c r="AK1124" s="72" t="s">
        <v>73</v>
      </c>
      <c r="AL1124" s="80" t="s">
        <v>73</v>
      </c>
      <c r="AM1124" s="72">
        <v>0</v>
      </c>
      <c r="AN1124" s="80" t="s">
        <v>73</v>
      </c>
      <c r="AO1124" s="80" t="s">
        <v>73</v>
      </c>
      <c r="AP1124" s="80" t="s">
        <v>73</v>
      </c>
      <c r="AQ1124" s="102">
        <f t="shared" si="104"/>
        <v>0</v>
      </c>
      <c r="AR1124" s="102">
        <f t="shared" si="105"/>
        <v>21000000</v>
      </c>
      <c r="AS1124" s="72" t="s">
        <v>319</v>
      </c>
      <c r="AT1124" s="76">
        <v>0</v>
      </c>
      <c r="AU1124" s="72" t="s">
        <v>319</v>
      </c>
      <c r="AV1124" s="76">
        <v>0</v>
      </c>
      <c r="AW1124" s="81" t="s">
        <v>73</v>
      </c>
      <c r="AX1124" s="82">
        <v>0</v>
      </c>
      <c r="AY1124" s="143">
        <f t="shared" si="106"/>
        <v>21000000</v>
      </c>
      <c r="AZ1124" s="84">
        <f t="shared" si="107"/>
        <v>0</v>
      </c>
      <c r="BA1124" s="85">
        <v>0</v>
      </c>
      <c r="BB1124" s="81" t="s">
        <v>73</v>
      </c>
      <c r="BC1124" s="72" t="s">
        <v>123</v>
      </c>
      <c r="BD1124" s="289" t="s">
        <v>3547</v>
      </c>
      <c r="BE1124" s="71" t="s">
        <v>65</v>
      </c>
      <c r="BF1124" s="71" t="s">
        <v>65</v>
      </c>
    </row>
    <row r="1125" spans="2:58" x14ac:dyDescent="0.25">
      <c r="B1125" s="71">
        <v>2025</v>
      </c>
      <c r="C1125" s="71">
        <v>891780111</v>
      </c>
      <c r="D1125" s="71" t="s">
        <v>63</v>
      </c>
      <c r="E1125" s="102" t="s">
        <v>3546</v>
      </c>
      <c r="F1125" s="72" t="s">
        <v>3545</v>
      </c>
      <c r="G1125" s="72">
        <v>0</v>
      </c>
      <c r="H1125" s="72" t="s">
        <v>71</v>
      </c>
      <c r="I1125" s="72" t="s">
        <v>2884</v>
      </c>
      <c r="J1125" s="104" t="s">
        <v>81</v>
      </c>
      <c r="K1125" s="75" t="s">
        <v>3544</v>
      </c>
      <c r="L1125" s="76">
        <v>21000000</v>
      </c>
      <c r="M1125" s="72" t="s">
        <v>66</v>
      </c>
      <c r="N1125" s="75" t="s">
        <v>3543</v>
      </c>
      <c r="O1125" s="75">
        <v>1085173280</v>
      </c>
      <c r="P1125" s="75">
        <v>2184</v>
      </c>
      <c r="Q1125" s="78">
        <v>45922</v>
      </c>
      <c r="R1125" s="75">
        <v>105000000</v>
      </c>
      <c r="S1125" s="78">
        <v>45931</v>
      </c>
      <c r="T1125" s="76">
        <v>21000000</v>
      </c>
      <c r="U1125" s="76">
        <v>36931</v>
      </c>
      <c r="V1125" s="72" t="s">
        <v>65</v>
      </c>
      <c r="W1125" s="76">
        <v>85155333</v>
      </c>
      <c r="X1125" s="104" t="s">
        <v>2931</v>
      </c>
      <c r="Y1125" s="78">
        <v>45931</v>
      </c>
      <c r="Z1125" s="78">
        <v>45931</v>
      </c>
      <c r="AA1125" s="78" t="s">
        <v>73</v>
      </c>
      <c r="AB1125" s="78">
        <v>46011</v>
      </c>
      <c r="AC1125" s="102">
        <f t="shared" si="102"/>
        <v>80</v>
      </c>
      <c r="AD1125" s="72">
        <v>0</v>
      </c>
      <c r="AE1125" s="76">
        <v>0</v>
      </c>
      <c r="AF1125" s="72">
        <v>0</v>
      </c>
      <c r="AG1125" s="79" t="s">
        <v>73</v>
      </c>
      <c r="AH1125" s="102">
        <f t="shared" si="103"/>
        <v>0</v>
      </c>
      <c r="AI1125" s="72">
        <v>0</v>
      </c>
      <c r="AJ1125" s="76">
        <v>0</v>
      </c>
      <c r="AK1125" s="72" t="s">
        <v>73</v>
      </c>
      <c r="AL1125" s="80" t="s">
        <v>73</v>
      </c>
      <c r="AM1125" s="72">
        <v>0</v>
      </c>
      <c r="AN1125" s="80" t="s">
        <v>73</v>
      </c>
      <c r="AO1125" s="80" t="s">
        <v>73</v>
      </c>
      <c r="AP1125" s="80" t="s">
        <v>73</v>
      </c>
      <c r="AQ1125" s="102">
        <f t="shared" si="104"/>
        <v>0</v>
      </c>
      <c r="AR1125" s="102">
        <f t="shared" si="105"/>
        <v>21000000</v>
      </c>
      <c r="AS1125" s="72" t="s">
        <v>319</v>
      </c>
      <c r="AT1125" s="76">
        <v>0</v>
      </c>
      <c r="AU1125" s="72" t="s">
        <v>319</v>
      </c>
      <c r="AV1125" s="76">
        <v>0</v>
      </c>
      <c r="AW1125" s="81" t="s">
        <v>73</v>
      </c>
      <c r="AX1125" s="82">
        <v>0</v>
      </c>
      <c r="AY1125" s="143">
        <f t="shared" si="106"/>
        <v>21000000</v>
      </c>
      <c r="AZ1125" s="84">
        <f t="shared" si="107"/>
        <v>0</v>
      </c>
      <c r="BA1125" s="85">
        <v>0</v>
      </c>
      <c r="BB1125" s="81" t="s">
        <v>73</v>
      </c>
      <c r="BC1125" s="72" t="s">
        <v>123</v>
      </c>
      <c r="BD1125" s="289" t="s">
        <v>3542</v>
      </c>
      <c r="BE1125" s="71" t="s">
        <v>65</v>
      </c>
      <c r="BF1125" s="71" t="s">
        <v>65</v>
      </c>
    </row>
    <row r="1126" spans="2:58" x14ac:dyDescent="0.25">
      <c r="B1126" s="71">
        <v>2025</v>
      </c>
      <c r="C1126" s="71">
        <v>891780111</v>
      </c>
      <c r="D1126" s="71" t="s">
        <v>63</v>
      </c>
      <c r="E1126" s="102" t="s">
        <v>3541</v>
      </c>
      <c r="F1126" s="72" t="s">
        <v>3540</v>
      </c>
      <c r="G1126" s="72">
        <v>0</v>
      </c>
      <c r="H1126" s="72" t="s">
        <v>71</v>
      </c>
      <c r="I1126" s="72" t="s">
        <v>2884</v>
      </c>
      <c r="J1126" s="104" t="s">
        <v>81</v>
      </c>
      <c r="K1126" s="75" t="s">
        <v>3539</v>
      </c>
      <c r="L1126" s="76">
        <v>12480000</v>
      </c>
      <c r="M1126" s="72" t="s">
        <v>66</v>
      </c>
      <c r="N1126" s="75" t="s">
        <v>3538</v>
      </c>
      <c r="O1126" s="75">
        <v>57464933</v>
      </c>
      <c r="P1126" s="75">
        <v>1674</v>
      </c>
      <c r="Q1126" s="78">
        <v>45862</v>
      </c>
      <c r="R1126" s="75">
        <v>2142840000</v>
      </c>
      <c r="S1126" s="78">
        <v>45931</v>
      </c>
      <c r="T1126" s="76">
        <v>12480000</v>
      </c>
      <c r="U1126" s="76">
        <v>36934</v>
      </c>
      <c r="V1126" s="72" t="s">
        <v>65</v>
      </c>
      <c r="W1126" s="76">
        <v>1082939683</v>
      </c>
      <c r="X1126" s="104" t="s">
        <v>2881</v>
      </c>
      <c r="Y1126" s="78">
        <v>45931</v>
      </c>
      <c r="Z1126" s="78">
        <v>45931</v>
      </c>
      <c r="AA1126" s="78" t="s">
        <v>73</v>
      </c>
      <c r="AB1126" s="78">
        <v>46003</v>
      </c>
      <c r="AC1126" s="102">
        <f t="shared" si="102"/>
        <v>72</v>
      </c>
      <c r="AD1126" s="72">
        <v>0</v>
      </c>
      <c r="AE1126" s="76">
        <v>0</v>
      </c>
      <c r="AF1126" s="72">
        <v>0</v>
      </c>
      <c r="AG1126" s="79" t="s">
        <v>73</v>
      </c>
      <c r="AH1126" s="102">
        <f t="shared" si="103"/>
        <v>0</v>
      </c>
      <c r="AI1126" s="72">
        <v>0</v>
      </c>
      <c r="AJ1126" s="76">
        <v>0</v>
      </c>
      <c r="AK1126" s="72" t="s">
        <v>73</v>
      </c>
      <c r="AL1126" s="80" t="s">
        <v>73</v>
      </c>
      <c r="AM1126" s="72">
        <v>0</v>
      </c>
      <c r="AN1126" s="80" t="s">
        <v>73</v>
      </c>
      <c r="AO1126" s="80" t="s">
        <v>73</v>
      </c>
      <c r="AP1126" s="80" t="s">
        <v>73</v>
      </c>
      <c r="AQ1126" s="102">
        <f t="shared" si="104"/>
        <v>0</v>
      </c>
      <c r="AR1126" s="102">
        <f t="shared" si="105"/>
        <v>12480000</v>
      </c>
      <c r="AS1126" s="72" t="s">
        <v>319</v>
      </c>
      <c r="AT1126" s="76">
        <v>0</v>
      </c>
      <c r="AU1126" s="72" t="s">
        <v>319</v>
      </c>
      <c r="AV1126" s="76">
        <v>0</v>
      </c>
      <c r="AW1126" s="81" t="s">
        <v>73</v>
      </c>
      <c r="AX1126" s="82">
        <v>0</v>
      </c>
      <c r="AY1126" s="143">
        <f t="shared" si="106"/>
        <v>12480000</v>
      </c>
      <c r="AZ1126" s="84">
        <f t="shared" si="107"/>
        <v>0</v>
      </c>
      <c r="BA1126" s="85">
        <v>0</v>
      </c>
      <c r="BB1126" s="81" t="s">
        <v>73</v>
      </c>
      <c r="BC1126" s="72" t="s">
        <v>123</v>
      </c>
      <c r="BD1126" s="289" t="s">
        <v>3537</v>
      </c>
      <c r="BE1126" s="71" t="s">
        <v>65</v>
      </c>
      <c r="BF1126" s="71" t="s">
        <v>65</v>
      </c>
    </row>
    <row r="1127" spans="2:58" ht="14.45" customHeight="1" x14ac:dyDescent="0.25">
      <c r="B1127" s="71">
        <v>2025</v>
      </c>
      <c r="C1127" s="71">
        <v>891780111</v>
      </c>
      <c r="D1127" s="71" t="s">
        <v>63</v>
      </c>
      <c r="E1127" s="104" t="s">
        <v>3536</v>
      </c>
      <c r="F1127" s="72" t="s">
        <v>3535</v>
      </c>
      <c r="G1127" s="72">
        <v>0</v>
      </c>
      <c r="H1127" s="72" t="s">
        <v>71</v>
      </c>
      <c r="I1127" s="72" t="s">
        <v>2884</v>
      </c>
      <c r="J1127" s="104" t="s">
        <v>81</v>
      </c>
      <c r="K1127" s="75" t="s">
        <v>3534</v>
      </c>
      <c r="L1127" s="76">
        <v>53618201</v>
      </c>
      <c r="M1127" s="72" t="s">
        <v>66</v>
      </c>
      <c r="N1127" s="75" t="s">
        <v>3533</v>
      </c>
      <c r="O1127" s="75">
        <v>12539481</v>
      </c>
      <c r="P1127" s="75">
        <v>2135</v>
      </c>
      <c r="Q1127" s="78">
        <v>45916</v>
      </c>
      <c r="R1127" s="75">
        <v>53618201</v>
      </c>
      <c r="S1127" s="78">
        <v>45931</v>
      </c>
      <c r="T1127" s="75">
        <v>53618201</v>
      </c>
      <c r="U1127" s="76">
        <v>36933</v>
      </c>
      <c r="V1127" s="72" t="s">
        <v>65</v>
      </c>
      <c r="W1127" s="76">
        <v>15443332</v>
      </c>
      <c r="X1127" s="104" t="s">
        <v>3532</v>
      </c>
      <c r="Y1127" s="78">
        <v>45931</v>
      </c>
      <c r="Z1127" s="78">
        <v>45944</v>
      </c>
      <c r="AA1127" s="78">
        <v>45944</v>
      </c>
      <c r="AB1127" s="78">
        <v>45975</v>
      </c>
      <c r="AC1127" s="102">
        <f t="shared" si="102"/>
        <v>31</v>
      </c>
      <c r="AD1127" s="72">
        <v>0</v>
      </c>
      <c r="AE1127" s="76">
        <v>0</v>
      </c>
      <c r="AF1127" s="72">
        <v>0</v>
      </c>
      <c r="AG1127" s="79" t="s">
        <v>73</v>
      </c>
      <c r="AH1127" s="102">
        <f t="shared" si="103"/>
        <v>0</v>
      </c>
      <c r="AI1127" s="72">
        <v>0</v>
      </c>
      <c r="AJ1127" s="76">
        <v>0</v>
      </c>
      <c r="AK1127" s="72" t="s">
        <v>73</v>
      </c>
      <c r="AL1127" s="80" t="s">
        <v>73</v>
      </c>
      <c r="AM1127" s="72">
        <v>0</v>
      </c>
      <c r="AN1127" s="80" t="s">
        <v>73</v>
      </c>
      <c r="AO1127" s="80" t="s">
        <v>73</v>
      </c>
      <c r="AP1127" s="80" t="s">
        <v>73</v>
      </c>
      <c r="AQ1127" s="102">
        <f t="shared" si="104"/>
        <v>0</v>
      </c>
      <c r="AR1127" s="102">
        <f t="shared" si="105"/>
        <v>53618201</v>
      </c>
      <c r="AS1127" s="72" t="s">
        <v>319</v>
      </c>
      <c r="AT1127" s="76">
        <v>0</v>
      </c>
      <c r="AU1127" s="72" t="s">
        <v>319</v>
      </c>
      <c r="AV1127" s="76">
        <v>0</v>
      </c>
      <c r="AW1127" s="81" t="s">
        <v>73</v>
      </c>
      <c r="AX1127" s="82">
        <v>0</v>
      </c>
      <c r="AY1127" s="143">
        <f t="shared" si="106"/>
        <v>53618201</v>
      </c>
      <c r="AZ1127" s="84">
        <f t="shared" si="107"/>
        <v>0</v>
      </c>
      <c r="BA1127" s="85">
        <v>0</v>
      </c>
      <c r="BB1127" s="81" t="s">
        <v>73</v>
      </c>
      <c r="BC1127" s="72" t="s">
        <v>123</v>
      </c>
      <c r="BD1127" s="289" t="s">
        <v>3531</v>
      </c>
      <c r="BE1127" s="71" t="s">
        <v>65</v>
      </c>
      <c r="BF1127" s="71" t="s">
        <v>65</v>
      </c>
    </row>
    <row r="1128" spans="2:58" ht="14.45" customHeight="1" x14ac:dyDescent="0.25">
      <c r="B1128" s="71">
        <v>2025</v>
      </c>
      <c r="C1128" s="71">
        <v>891780111</v>
      </c>
      <c r="D1128" s="71" t="s">
        <v>63</v>
      </c>
      <c r="E1128" s="104" t="s">
        <v>3530</v>
      </c>
      <c r="F1128" s="72" t="s">
        <v>3529</v>
      </c>
      <c r="G1128" s="72">
        <v>0</v>
      </c>
      <c r="H1128" s="72" t="s">
        <v>71</v>
      </c>
      <c r="I1128" s="72" t="s">
        <v>2884</v>
      </c>
      <c r="J1128" s="104" t="s">
        <v>81</v>
      </c>
      <c r="K1128" s="75" t="s">
        <v>3528</v>
      </c>
      <c r="L1128" s="76">
        <v>280000000</v>
      </c>
      <c r="M1128" s="72" t="s">
        <v>66</v>
      </c>
      <c r="N1128" s="75" t="s">
        <v>3374</v>
      </c>
      <c r="O1128" s="75">
        <v>900587026</v>
      </c>
      <c r="P1128" s="75">
        <v>2136</v>
      </c>
      <c r="Q1128" s="78">
        <v>45916</v>
      </c>
      <c r="R1128" s="75">
        <v>280000000</v>
      </c>
      <c r="S1128" s="78">
        <v>45933</v>
      </c>
      <c r="T1128" s="76">
        <v>280000000</v>
      </c>
      <c r="U1128" s="76">
        <v>37136</v>
      </c>
      <c r="V1128" s="72" t="s">
        <v>65</v>
      </c>
      <c r="W1128" s="76">
        <v>1082939683</v>
      </c>
      <c r="X1128" s="104" t="s">
        <v>2881</v>
      </c>
      <c r="Y1128" s="78">
        <v>45932</v>
      </c>
      <c r="Z1128" s="78">
        <v>45933</v>
      </c>
      <c r="AA1128" s="78">
        <v>45933</v>
      </c>
      <c r="AB1128" s="78">
        <v>46003</v>
      </c>
      <c r="AC1128" s="102">
        <f t="shared" si="102"/>
        <v>70</v>
      </c>
      <c r="AD1128" s="72">
        <v>0</v>
      </c>
      <c r="AE1128" s="76">
        <v>0</v>
      </c>
      <c r="AF1128" s="72">
        <v>0</v>
      </c>
      <c r="AG1128" s="79" t="s">
        <v>73</v>
      </c>
      <c r="AH1128" s="102">
        <f t="shared" si="103"/>
        <v>0</v>
      </c>
      <c r="AI1128" s="72">
        <v>0</v>
      </c>
      <c r="AJ1128" s="76">
        <v>0</v>
      </c>
      <c r="AK1128" s="72" t="s">
        <v>73</v>
      </c>
      <c r="AL1128" s="80" t="s">
        <v>73</v>
      </c>
      <c r="AM1128" s="72">
        <v>0</v>
      </c>
      <c r="AN1128" s="80" t="s">
        <v>73</v>
      </c>
      <c r="AO1128" s="80" t="s">
        <v>73</v>
      </c>
      <c r="AP1128" s="80" t="s">
        <v>73</v>
      </c>
      <c r="AQ1128" s="102">
        <f t="shared" si="104"/>
        <v>0</v>
      </c>
      <c r="AR1128" s="102">
        <f t="shared" si="105"/>
        <v>280000000</v>
      </c>
      <c r="AS1128" s="72" t="s">
        <v>319</v>
      </c>
      <c r="AT1128" s="76">
        <v>0</v>
      </c>
      <c r="AU1128" s="72" t="s">
        <v>65</v>
      </c>
      <c r="AV1128" s="76">
        <v>140000000</v>
      </c>
      <c r="AW1128" s="80">
        <v>45946</v>
      </c>
      <c r="AX1128" s="76">
        <v>140000000</v>
      </c>
      <c r="AY1128" s="143">
        <f t="shared" si="106"/>
        <v>140000000</v>
      </c>
      <c r="AZ1128" s="84">
        <f t="shared" si="107"/>
        <v>0.5</v>
      </c>
      <c r="BA1128" s="85">
        <v>0.5</v>
      </c>
      <c r="BB1128" s="81" t="s">
        <v>73</v>
      </c>
      <c r="BC1128" s="72" t="s">
        <v>123</v>
      </c>
      <c r="BD1128" s="289" t="s">
        <v>3527</v>
      </c>
      <c r="BE1128" s="71" t="s">
        <v>65</v>
      </c>
      <c r="BF1128" s="71" t="s">
        <v>65</v>
      </c>
    </row>
    <row r="1129" spans="2:58" ht="14.45" customHeight="1" x14ac:dyDescent="0.25">
      <c r="B1129" s="71">
        <v>2025</v>
      </c>
      <c r="C1129" s="71">
        <v>891780111</v>
      </c>
      <c r="D1129" s="71" t="s">
        <v>63</v>
      </c>
      <c r="E1129" s="104" t="s">
        <v>3526</v>
      </c>
      <c r="F1129" s="72" t="s">
        <v>3525</v>
      </c>
      <c r="G1129" s="72">
        <v>0</v>
      </c>
      <c r="H1129" s="72" t="s">
        <v>71</v>
      </c>
      <c r="I1129" s="72" t="s">
        <v>64</v>
      </c>
      <c r="J1129" s="104" t="s">
        <v>81</v>
      </c>
      <c r="K1129" s="75" t="s">
        <v>3524</v>
      </c>
      <c r="L1129" s="76">
        <v>6300000</v>
      </c>
      <c r="M1129" s="72" t="s">
        <v>66</v>
      </c>
      <c r="N1129" s="75" t="s">
        <v>3523</v>
      </c>
      <c r="O1129" s="75">
        <v>1082957148</v>
      </c>
      <c r="P1129" s="75">
        <v>1947</v>
      </c>
      <c r="Q1129" s="78">
        <v>45898</v>
      </c>
      <c r="R1129" s="75">
        <v>327000000</v>
      </c>
      <c r="S1129" s="78">
        <v>45933</v>
      </c>
      <c r="T1129" s="76">
        <v>6300000</v>
      </c>
      <c r="U1129" s="76">
        <v>37134</v>
      </c>
      <c r="V1129" s="72" t="s">
        <v>65</v>
      </c>
      <c r="W1129" s="76">
        <v>1072646524</v>
      </c>
      <c r="X1129" s="104" t="s">
        <v>3050</v>
      </c>
      <c r="Y1129" s="78">
        <v>45933</v>
      </c>
      <c r="Z1129" s="78">
        <v>45933</v>
      </c>
      <c r="AA1129" s="78" t="s">
        <v>73</v>
      </c>
      <c r="AB1129" s="78">
        <v>46111</v>
      </c>
      <c r="AC1129" s="102">
        <f t="shared" si="102"/>
        <v>178</v>
      </c>
      <c r="AD1129" s="72">
        <v>0</v>
      </c>
      <c r="AE1129" s="76">
        <v>0</v>
      </c>
      <c r="AF1129" s="72">
        <v>0</v>
      </c>
      <c r="AG1129" s="79" t="s">
        <v>73</v>
      </c>
      <c r="AH1129" s="102">
        <f t="shared" si="103"/>
        <v>0</v>
      </c>
      <c r="AI1129" s="72">
        <v>0</v>
      </c>
      <c r="AJ1129" s="76">
        <v>0</v>
      </c>
      <c r="AK1129" s="72" t="s">
        <v>73</v>
      </c>
      <c r="AL1129" s="80" t="s">
        <v>73</v>
      </c>
      <c r="AM1129" s="72">
        <v>0</v>
      </c>
      <c r="AN1129" s="80" t="s">
        <v>73</v>
      </c>
      <c r="AO1129" s="80" t="s">
        <v>73</v>
      </c>
      <c r="AP1129" s="80" t="s">
        <v>73</v>
      </c>
      <c r="AQ1129" s="102">
        <f t="shared" si="104"/>
        <v>0</v>
      </c>
      <c r="AR1129" s="102">
        <f t="shared" si="105"/>
        <v>6300000</v>
      </c>
      <c r="AS1129" s="72" t="s">
        <v>65</v>
      </c>
      <c r="AT1129" s="76">
        <v>6300000</v>
      </c>
      <c r="AU1129" s="72" t="s">
        <v>319</v>
      </c>
      <c r="AV1129" s="76">
        <v>0</v>
      </c>
      <c r="AW1129" s="81" t="s">
        <v>73</v>
      </c>
      <c r="AX1129" s="82">
        <v>0</v>
      </c>
      <c r="AY1129" s="143">
        <f t="shared" si="106"/>
        <v>6300000</v>
      </c>
      <c r="AZ1129" s="84">
        <f t="shared" si="107"/>
        <v>0</v>
      </c>
      <c r="BA1129" s="85">
        <v>0</v>
      </c>
      <c r="BB1129" s="81" t="s">
        <v>73</v>
      </c>
      <c r="BC1129" s="72" t="s">
        <v>123</v>
      </c>
      <c r="BD1129" s="289" t="s">
        <v>3522</v>
      </c>
      <c r="BE1129" s="71" t="s">
        <v>65</v>
      </c>
      <c r="BF1129" s="71" t="s">
        <v>65</v>
      </c>
    </row>
    <row r="1130" spans="2:58" ht="14.45" customHeight="1" x14ac:dyDescent="0.25">
      <c r="B1130" s="71">
        <v>2025</v>
      </c>
      <c r="C1130" s="71">
        <v>891780111</v>
      </c>
      <c r="D1130" s="71" t="s">
        <v>63</v>
      </c>
      <c r="E1130" s="104" t="s">
        <v>3521</v>
      </c>
      <c r="F1130" s="72" t="s">
        <v>3520</v>
      </c>
      <c r="G1130" s="72">
        <v>0</v>
      </c>
      <c r="H1130" s="72" t="s">
        <v>71</v>
      </c>
      <c r="I1130" s="72" t="s">
        <v>64</v>
      </c>
      <c r="J1130" s="104" t="s">
        <v>81</v>
      </c>
      <c r="K1130" s="75" t="s">
        <v>3519</v>
      </c>
      <c r="L1130" s="76">
        <v>6300000</v>
      </c>
      <c r="M1130" s="72" t="s">
        <v>66</v>
      </c>
      <c r="N1130" s="75" t="s">
        <v>3518</v>
      </c>
      <c r="O1130" s="75">
        <v>57299253</v>
      </c>
      <c r="P1130" s="75">
        <v>1947</v>
      </c>
      <c r="Q1130" s="78">
        <v>45898</v>
      </c>
      <c r="R1130" s="75">
        <v>327000000</v>
      </c>
      <c r="S1130" s="78">
        <v>45933</v>
      </c>
      <c r="T1130" s="76">
        <v>6300000</v>
      </c>
      <c r="U1130" s="76">
        <v>37135</v>
      </c>
      <c r="V1130" s="72" t="s">
        <v>65</v>
      </c>
      <c r="W1130" s="76">
        <v>1072646524</v>
      </c>
      <c r="X1130" s="104" t="s">
        <v>3050</v>
      </c>
      <c r="Y1130" s="78">
        <v>45933</v>
      </c>
      <c r="Z1130" s="78">
        <v>45933</v>
      </c>
      <c r="AA1130" s="78" t="s">
        <v>73</v>
      </c>
      <c r="AB1130" s="78">
        <v>46111</v>
      </c>
      <c r="AC1130" s="102">
        <f t="shared" si="102"/>
        <v>178</v>
      </c>
      <c r="AD1130" s="72">
        <v>0</v>
      </c>
      <c r="AE1130" s="76">
        <v>0</v>
      </c>
      <c r="AF1130" s="72">
        <v>0</v>
      </c>
      <c r="AG1130" s="79" t="s">
        <v>73</v>
      </c>
      <c r="AH1130" s="102">
        <f t="shared" si="103"/>
        <v>0</v>
      </c>
      <c r="AI1130" s="72">
        <v>0</v>
      </c>
      <c r="AJ1130" s="76">
        <v>0</v>
      </c>
      <c r="AK1130" s="72" t="s">
        <v>73</v>
      </c>
      <c r="AL1130" s="80" t="s">
        <v>73</v>
      </c>
      <c r="AM1130" s="72">
        <v>0</v>
      </c>
      <c r="AN1130" s="80" t="s">
        <v>73</v>
      </c>
      <c r="AO1130" s="80" t="s">
        <v>73</v>
      </c>
      <c r="AP1130" s="80" t="s">
        <v>73</v>
      </c>
      <c r="AQ1130" s="102">
        <f t="shared" si="104"/>
        <v>0</v>
      </c>
      <c r="AR1130" s="102">
        <f t="shared" si="105"/>
        <v>6300000</v>
      </c>
      <c r="AS1130" s="72" t="s">
        <v>65</v>
      </c>
      <c r="AT1130" s="76">
        <v>6300000</v>
      </c>
      <c r="AU1130" s="72" t="s">
        <v>319</v>
      </c>
      <c r="AV1130" s="76">
        <v>0</v>
      </c>
      <c r="AW1130" s="81" t="s">
        <v>73</v>
      </c>
      <c r="AX1130" s="82">
        <v>0</v>
      </c>
      <c r="AY1130" s="143">
        <f t="shared" si="106"/>
        <v>6300000</v>
      </c>
      <c r="AZ1130" s="84">
        <f t="shared" si="107"/>
        <v>0</v>
      </c>
      <c r="BA1130" s="85">
        <v>0</v>
      </c>
      <c r="BB1130" s="81" t="s">
        <v>73</v>
      </c>
      <c r="BC1130" s="72" t="s">
        <v>123</v>
      </c>
      <c r="BD1130" s="289" t="s">
        <v>3517</v>
      </c>
      <c r="BE1130" s="71" t="s">
        <v>65</v>
      </c>
      <c r="BF1130" s="71" t="s">
        <v>65</v>
      </c>
    </row>
    <row r="1131" spans="2:58" ht="14.45" customHeight="1" x14ac:dyDescent="0.25">
      <c r="B1131" s="71">
        <v>2025</v>
      </c>
      <c r="C1131" s="71">
        <v>891780111</v>
      </c>
      <c r="D1131" s="71" t="s">
        <v>63</v>
      </c>
      <c r="E1131" s="104" t="s">
        <v>3516</v>
      </c>
      <c r="F1131" s="72" t="s">
        <v>3515</v>
      </c>
      <c r="G1131" s="72">
        <v>0</v>
      </c>
      <c r="H1131" s="72" t="s">
        <v>71</v>
      </c>
      <c r="I1131" s="72" t="s">
        <v>2884</v>
      </c>
      <c r="J1131" s="104" t="s">
        <v>81</v>
      </c>
      <c r="K1131" s="75" t="s">
        <v>3514</v>
      </c>
      <c r="L1131" s="76">
        <v>21000000</v>
      </c>
      <c r="M1131" s="72" t="s">
        <v>66</v>
      </c>
      <c r="N1131" s="75" t="s">
        <v>3513</v>
      </c>
      <c r="O1131" s="75">
        <v>57380320</v>
      </c>
      <c r="P1131" s="75">
        <v>2184</v>
      </c>
      <c r="Q1131" s="78">
        <v>45922</v>
      </c>
      <c r="R1131" s="75">
        <v>105000000</v>
      </c>
      <c r="S1131" s="78">
        <v>45933</v>
      </c>
      <c r="T1131" s="76">
        <v>21000000</v>
      </c>
      <c r="U1131" s="76">
        <v>37133</v>
      </c>
      <c r="V1131" s="72" t="s">
        <v>65</v>
      </c>
      <c r="W1131" s="76">
        <v>85155333</v>
      </c>
      <c r="X1131" s="104" t="s">
        <v>2931</v>
      </c>
      <c r="Y1131" s="78">
        <v>45933</v>
      </c>
      <c r="Z1131" s="78">
        <v>45933</v>
      </c>
      <c r="AA1131" s="78" t="s">
        <v>73</v>
      </c>
      <c r="AB1131" s="78">
        <v>46011</v>
      </c>
      <c r="AC1131" s="102">
        <f t="shared" si="102"/>
        <v>78</v>
      </c>
      <c r="AD1131" s="72">
        <v>0</v>
      </c>
      <c r="AE1131" s="76">
        <v>0</v>
      </c>
      <c r="AF1131" s="72">
        <v>0</v>
      </c>
      <c r="AG1131" s="79" t="s">
        <v>73</v>
      </c>
      <c r="AH1131" s="102">
        <f t="shared" si="103"/>
        <v>0</v>
      </c>
      <c r="AI1131" s="72">
        <v>0</v>
      </c>
      <c r="AJ1131" s="76">
        <v>0</v>
      </c>
      <c r="AK1131" s="72" t="s">
        <v>73</v>
      </c>
      <c r="AL1131" s="80" t="s">
        <v>73</v>
      </c>
      <c r="AM1131" s="72">
        <v>0</v>
      </c>
      <c r="AN1131" s="80" t="s">
        <v>73</v>
      </c>
      <c r="AO1131" s="80" t="s">
        <v>73</v>
      </c>
      <c r="AP1131" s="80" t="s">
        <v>73</v>
      </c>
      <c r="AQ1131" s="102">
        <f t="shared" si="104"/>
        <v>0</v>
      </c>
      <c r="AR1131" s="102">
        <f t="shared" si="105"/>
        <v>21000000</v>
      </c>
      <c r="AS1131" s="72" t="s">
        <v>319</v>
      </c>
      <c r="AT1131" s="76">
        <v>0</v>
      </c>
      <c r="AU1131" s="72" t="s">
        <v>319</v>
      </c>
      <c r="AV1131" s="76">
        <v>0</v>
      </c>
      <c r="AW1131" s="81" t="s">
        <v>73</v>
      </c>
      <c r="AX1131" s="82">
        <v>0</v>
      </c>
      <c r="AY1131" s="143">
        <f t="shared" si="106"/>
        <v>21000000</v>
      </c>
      <c r="AZ1131" s="84">
        <f t="shared" si="107"/>
        <v>0</v>
      </c>
      <c r="BA1131" s="85">
        <v>0</v>
      </c>
      <c r="BB1131" s="81" t="s">
        <v>73</v>
      </c>
      <c r="BC1131" s="72" t="s">
        <v>123</v>
      </c>
      <c r="BD1131" s="289" t="s">
        <v>3512</v>
      </c>
      <c r="BE1131" s="71" t="s">
        <v>65</v>
      </c>
      <c r="BF1131" s="71" t="s">
        <v>65</v>
      </c>
    </row>
    <row r="1132" spans="2:58" ht="14.45" customHeight="1" x14ac:dyDescent="0.25">
      <c r="B1132" s="71">
        <v>2025</v>
      </c>
      <c r="C1132" s="71">
        <v>891780111</v>
      </c>
      <c r="D1132" s="71" t="s">
        <v>63</v>
      </c>
      <c r="E1132" s="104" t="s">
        <v>3511</v>
      </c>
      <c r="F1132" s="72" t="s">
        <v>3510</v>
      </c>
      <c r="G1132" s="72">
        <v>0</v>
      </c>
      <c r="H1132" s="72" t="s">
        <v>71</v>
      </c>
      <c r="I1132" s="72" t="s">
        <v>64</v>
      </c>
      <c r="J1132" s="104" t="s">
        <v>81</v>
      </c>
      <c r="K1132" s="75" t="s">
        <v>3509</v>
      </c>
      <c r="L1132" s="76">
        <v>6300000</v>
      </c>
      <c r="M1132" s="72" t="s">
        <v>66</v>
      </c>
      <c r="N1132" s="75" t="s">
        <v>3508</v>
      </c>
      <c r="O1132" s="75">
        <v>57462714</v>
      </c>
      <c r="P1132" s="75">
        <v>1947</v>
      </c>
      <c r="Q1132" s="78">
        <v>45898</v>
      </c>
      <c r="R1132" s="75">
        <v>327000000</v>
      </c>
      <c r="S1132" s="78">
        <v>45936</v>
      </c>
      <c r="T1132" s="76">
        <v>6300000</v>
      </c>
      <c r="U1132" s="76">
        <v>37177</v>
      </c>
      <c r="V1132" s="72" t="s">
        <v>65</v>
      </c>
      <c r="W1132" s="76">
        <v>1072646524</v>
      </c>
      <c r="X1132" s="104" t="s">
        <v>3050</v>
      </c>
      <c r="Y1132" s="78">
        <v>45936</v>
      </c>
      <c r="Z1132" s="78">
        <v>45936</v>
      </c>
      <c r="AA1132" s="78" t="s">
        <v>73</v>
      </c>
      <c r="AB1132" s="78">
        <v>46111</v>
      </c>
      <c r="AC1132" s="102">
        <f t="shared" si="102"/>
        <v>175</v>
      </c>
      <c r="AD1132" s="72">
        <v>0</v>
      </c>
      <c r="AE1132" s="76">
        <v>0</v>
      </c>
      <c r="AF1132" s="72">
        <v>0</v>
      </c>
      <c r="AG1132" s="79" t="s">
        <v>73</v>
      </c>
      <c r="AH1132" s="102">
        <f t="shared" si="103"/>
        <v>0</v>
      </c>
      <c r="AI1132" s="72">
        <v>0</v>
      </c>
      <c r="AJ1132" s="76">
        <v>0</v>
      </c>
      <c r="AK1132" s="72" t="s">
        <v>73</v>
      </c>
      <c r="AL1132" s="80" t="s">
        <v>73</v>
      </c>
      <c r="AM1132" s="72">
        <v>0</v>
      </c>
      <c r="AN1132" s="80" t="s">
        <v>73</v>
      </c>
      <c r="AO1132" s="80" t="s">
        <v>73</v>
      </c>
      <c r="AP1132" s="80" t="s">
        <v>73</v>
      </c>
      <c r="AQ1132" s="102">
        <f t="shared" si="104"/>
        <v>0</v>
      </c>
      <c r="AR1132" s="102">
        <f t="shared" si="105"/>
        <v>6300000</v>
      </c>
      <c r="AS1132" s="72" t="s">
        <v>65</v>
      </c>
      <c r="AT1132" s="76">
        <v>6300000</v>
      </c>
      <c r="AU1132" s="72" t="s">
        <v>319</v>
      </c>
      <c r="AV1132" s="76">
        <v>0</v>
      </c>
      <c r="AW1132" s="81" t="s">
        <v>73</v>
      </c>
      <c r="AX1132" s="82">
        <v>0</v>
      </c>
      <c r="AY1132" s="143">
        <f t="shared" si="106"/>
        <v>6300000</v>
      </c>
      <c r="AZ1132" s="84">
        <f t="shared" si="107"/>
        <v>0</v>
      </c>
      <c r="BA1132" s="85">
        <v>0</v>
      </c>
      <c r="BB1132" s="81" t="s">
        <v>73</v>
      </c>
      <c r="BC1132" s="72" t="s">
        <v>123</v>
      </c>
      <c r="BD1132" s="289" t="s">
        <v>3507</v>
      </c>
      <c r="BE1132" s="71" t="s">
        <v>65</v>
      </c>
      <c r="BF1132" s="71" t="s">
        <v>65</v>
      </c>
    </row>
    <row r="1133" spans="2:58" ht="14.45" customHeight="1" x14ac:dyDescent="0.25">
      <c r="B1133" s="71">
        <v>2025</v>
      </c>
      <c r="C1133" s="71">
        <v>891780111</v>
      </c>
      <c r="D1133" s="71" t="s">
        <v>63</v>
      </c>
      <c r="E1133" s="104" t="s">
        <v>3506</v>
      </c>
      <c r="F1133" s="72" t="s">
        <v>3505</v>
      </c>
      <c r="G1133" s="72">
        <v>0</v>
      </c>
      <c r="H1133" s="72" t="s">
        <v>71</v>
      </c>
      <c r="I1133" s="72" t="s">
        <v>64</v>
      </c>
      <c r="J1133" s="104" t="s">
        <v>81</v>
      </c>
      <c r="K1133" s="75" t="s">
        <v>3504</v>
      </c>
      <c r="L1133" s="76">
        <v>6300000</v>
      </c>
      <c r="M1133" s="72" t="s">
        <v>66</v>
      </c>
      <c r="N1133" s="75" t="s">
        <v>3503</v>
      </c>
      <c r="O1133" s="75">
        <v>57299168</v>
      </c>
      <c r="P1133" s="75">
        <v>1947</v>
      </c>
      <c r="Q1133" s="78">
        <v>45898</v>
      </c>
      <c r="R1133" s="75">
        <v>327000000</v>
      </c>
      <c r="S1133" s="78">
        <v>45936</v>
      </c>
      <c r="T1133" s="76">
        <v>6300000</v>
      </c>
      <c r="U1133" s="76">
        <v>37176</v>
      </c>
      <c r="V1133" s="72" t="s">
        <v>65</v>
      </c>
      <c r="W1133" s="76">
        <v>1072646524</v>
      </c>
      <c r="X1133" s="104" t="s">
        <v>3050</v>
      </c>
      <c r="Y1133" s="78">
        <v>45936</v>
      </c>
      <c r="Z1133" s="78">
        <v>45936</v>
      </c>
      <c r="AA1133" s="78" t="s">
        <v>73</v>
      </c>
      <c r="AB1133" s="78">
        <v>46111</v>
      </c>
      <c r="AC1133" s="102">
        <f t="shared" si="102"/>
        <v>175</v>
      </c>
      <c r="AD1133" s="72">
        <v>0</v>
      </c>
      <c r="AE1133" s="76">
        <v>0</v>
      </c>
      <c r="AF1133" s="72">
        <v>0</v>
      </c>
      <c r="AG1133" s="79" t="s">
        <v>73</v>
      </c>
      <c r="AH1133" s="102">
        <f t="shared" si="103"/>
        <v>0</v>
      </c>
      <c r="AI1133" s="72">
        <v>0</v>
      </c>
      <c r="AJ1133" s="76">
        <v>0</v>
      </c>
      <c r="AK1133" s="72" t="s">
        <v>73</v>
      </c>
      <c r="AL1133" s="80" t="s">
        <v>73</v>
      </c>
      <c r="AM1133" s="72">
        <v>0</v>
      </c>
      <c r="AN1133" s="80" t="s">
        <v>73</v>
      </c>
      <c r="AO1133" s="80" t="s">
        <v>73</v>
      </c>
      <c r="AP1133" s="80" t="s">
        <v>73</v>
      </c>
      <c r="AQ1133" s="102">
        <f t="shared" si="104"/>
        <v>0</v>
      </c>
      <c r="AR1133" s="102">
        <f t="shared" si="105"/>
        <v>6300000</v>
      </c>
      <c r="AS1133" s="72" t="s">
        <v>65</v>
      </c>
      <c r="AT1133" s="76">
        <v>6300000</v>
      </c>
      <c r="AU1133" s="72" t="s">
        <v>319</v>
      </c>
      <c r="AV1133" s="76">
        <v>0</v>
      </c>
      <c r="AW1133" s="81" t="s">
        <v>73</v>
      </c>
      <c r="AX1133" s="82">
        <v>0</v>
      </c>
      <c r="AY1133" s="143">
        <f t="shared" si="106"/>
        <v>6300000</v>
      </c>
      <c r="AZ1133" s="84">
        <f t="shared" si="107"/>
        <v>0</v>
      </c>
      <c r="BA1133" s="85">
        <v>0</v>
      </c>
      <c r="BB1133" s="81" t="s">
        <v>73</v>
      </c>
      <c r="BC1133" s="72" t="s">
        <v>123</v>
      </c>
      <c r="BD1133" s="289" t="s">
        <v>3502</v>
      </c>
      <c r="BE1133" s="71" t="s">
        <v>65</v>
      </c>
      <c r="BF1133" s="71" t="s">
        <v>65</v>
      </c>
    </row>
    <row r="1134" spans="2:58" ht="14.45" customHeight="1" x14ac:dyDescent="0.25">
      <c r="B1134" s="71">
        <v>2025</v>
      </c>
      <c r="C1134" s="71">
        <v>891780111</v>
      </c>
      <c r="D1134" s="71" t="s">
        <v>63</v>
      </c>
      <c r="E1134" s="104" t="s">
        <v>3501</v>
      </c>
      <c r="F1134" s="72" t="s">
        <v>3500</v>
      </c>
      <c r="G1134" s="72">
        <v>0</v>
      </c>
      <c r="H1134" s="72" t="s">
        <v>71</v>
      </c>
      <c r="I1134" s="72" t="s">
        <v>2884</v>
      </c>
      <c r="J1134" s="104" t="s">
        <v>81</v>
      </c>
      <c r="K1134" s="75" t="s">
        <v>3499</v>
      </c>
      <c r="L1134" s="76">
        <v>5207400</v>
      </c>
      <c r="M1134" s="72" t="s">
        <v>66</v>
      </c>
      <c r="N1134" s="75" t="s">
        <v>3498</v>
      </c>
      <c r="O1134" s="75">
        <v>1234892235</v>
      </c>
      <c r="P1134" s="75">
        <v>1707</v>
      </c>
      <c r="Q1134" s="78">
        <v>45870</v>
      </c>
      <c r="R1134" s="75">
        <v>7490134800</v>
      </c>
      <c r="S1134" s="78">
        <v>45936</v>
      </c>
      <c r="T1134" s="76">
        <v>5207400</v>
      </c>
      <c r="U1134" s="76">
        <v>37175</v>
      </c>
      <c r="V1134" s="72" t="s">
        <v>65</v>
      </c>
      <c r="W1134" s="76">
        <v>1082939683</v>
      </c>
      <c r="X1134" s="104" t="s">
        <v>2881</v>
      </c>
      <c r="Y1134" s="78">
        <v>45936</v>
      </c>
      <c r="Z1134" s="78">
        <v>45936</v>
      </c>
      <c r="AA1134" s="78" t="s">
        <v>73</v>
      </c>
      <c r="AB1134" s="78">
        <v>45991</v>
      </c>
      <c r="AC1134" s="102">
        <f t="shared" si="102"/>
        <v>55</v>
      </c>
      <c r="AD1134" s="72">
        <v>0</v>
      </c>
      <c r="AE1134" s="76">
        <v>0</v>
      </c>
      <c r="AF1134" s="72">
        <v>0</v>
      </c>
      <c r="AG1134" s="79" t="s">
        <v>73</v>
      </c>
      <c r="AH1134" s="102">
        <f t="shared" si="103"/>
        <v>0</v>
      </c>
      <c r="AI1134" s="72">
        <v>0</v>
      </c>
      <c r="AJ1134" s="76">
        <v>0</v>
      </c>
      <c r="AK1134" s="72" t="s">
        <v>73</v>
      </c>
      <c r="AL1134" s="80" t="s">
        <v>73</v>
      </c>
      <c r="AM1134" s="72">
        <v>0</v>
      </c>
      <c r="AN1134" s="80" t="s">
        <v>73</v>
      </c>
      <c r="AO1134" s="80" t="s">
        <v>73</v>
      </c>
      <c r="AP1134" s="80" t="s">
        <v>73</v>
      </c>
      <c r="AQ1134" s="102">
        <f t="shared" si="104"/>
        <v>0</v>
      </c>
      <c r="AR1134" s="102">
        <f t="shared" si="105"/>
        <v>5207400</v>
      </c>
      <c r="AS1134" s="72" t="s">
        <v>319</v>
      </c>
      <c r="AT1134" s="76">
        <v>0</v>
      </c>
      <c r="AU1134" s="72" t="s">
        <v>319</v>
      </c>
      <c r="AV1134" s="76">
        <v>0</v>
      </c>
      <c r="AW1134" s="81" t="s">
        <v>73</v>
      </c>
      <c r="AX1134" s="82">
        <v>0</v>
      </c>
      <c r="AY1134" s="143">
        <f t="shared" si="106"/>
        <v>5207400</v>
      </c>
      <c r="AZ1134" s="84">
        <f t="shared" si="107"/>
        <v>0</v>
      </c>
      <c r="BA1134" s="85">
        <v>0</v>
      </c>
      <c r="BB1134" s="81" t="s">
        <v>73</v>
      </c>
      <c r="BC1134" s="72" t="s">
        <v>123</v>
      </c>
      <c r="BD1134" s="289" t="s">
        <v>3497</v>
      </c>
      <c r="BE1134" s="71" t="s">
        <v>65</v>
      </c>
      <c r="BF1134" s="71" t="s">
        <v>65</v>
      </c>
    </row>
    <row r="1135" spans="2:58" ht="14.45" customHeight="1" x14ac:dyDescent="0.25">
      <c r="B1135" s="71">
        <v>2025</v>
      </c>
      <c r="C1135" s="71">
        <v>891780111</v>
      </c>
      <c r="D1135" s="71" t="s">
        <v>63</v>
      </c>
      <c r="E1135" s="104" t="s">
        <v>3496</v>
      </c>
      <c r="F1135" s="72" t="s">
        <v>3495</v>
      </c>
      <c r="G1135" s="72">
        <v>0</v>
      </c>
      <c r="H1135" s="72" t="s">
        <v>71</v>
      </c>
      <c r="I1135" s="72" t="s">
        <v>2884</v>
      </c>
      <c r="J1135" s="104" t="s">
        <v>81</v>
      </c>
      <c r="K1135" s="75" t="s">
        <v>2895</v>
      </c>
      <c r="L1135" s="76">
        <v>5207400</v>
      </c>
      <c r="M1135" s="72" t="s">
        <v>66</v>
      </c>
      <c r="N1135" s="75" t="s">
        <v>3494</v>
      </c>
      <c r="O1135" s="75">
        <v>1128327769</v>
      </c>
      <c r="P1135" s="75">
        <v>1707</v>
      </c>
      <c r="Q1135" s="78">
        <v>45870</v>
      </c>
      <c r="R1135" s="75">
        <v>7490134800</v>
      </c>
      <c r="S1135" s="78">
        <v>45936</v>
      </c>
      <c r="T1135" s="76">
        <v>5207400</v>
      </c>
      <c r="U1135" s="76">
        <v>37185</v>
      </c>
      <c r="V1135" s="72" t="s">
        <v>65</v>
      </c>
      <c r="W1135" s="76">
        <v>1082939683</v>
      </c>
      <c r="X1135" s="104" t="s">
        <v>2881</v>
      </c>
      <c r="Y1135" s="78">
        <v>45936</v>
      </c>
      <c r="Z1135" s="78">
        <v>45936</v>
      </c>
      <c r="AA1135" s="78" t="s">
        <v>73</v>
      </c>
      <c r="AB1135" s="78">
        <v>45991</v>
      </c>
      <c r="AC1135" s="102">
        <f t="shared" si="102"/>
        <v>55</v>
      </c>
      <c r="AD1135" s="72">
        <v>0</v>
      </c>
      <c r="AE1135" s="76">
        <v>0</v>
      </c>
      <c r="AF1135" s="72">
        <v>0</v>
      </c>
      <c r="AG1135" s="79" t="s">
        <v>73</v>
      </c>
      <c r="AH1135" s="102">
        <f t="shared" si="103"/>
        <v>0</v>
      </c>
      <c r="AI1135" s="72">
        <v>0</v>
      </c>
      <c r="AJ1135" s="76">
        <v>0</v>
      </c>
      <c r="AK1135" s="72" t="s">
        <v>73</v>
      </c>
      <c r="AL1135" s="80" t="s">
        <v>73</v>
      </c>
      <c r="AM1135" s="72">
        <v>0</v>
      </c>
      <c r="AN1135" s="80" t="s">
        <v>73</v>
      </c>
      <c r="AO1135" s="80" t="s">
        <v>73</v>
      </c>
      <c r="AP1135" s="80" t="s">
        <v>73</v>
      </c>
      <c r="AQ1135" s="102">
        <f t="shared" si="104"/>
        <v>0</v>
      </c>
      <c r="AR1135" s="102">
        <f t="shared" si="105"/>
        <v>5207400</v>
      </c>
      <c r="AS1135" s="72" t="s">
        <v>319</v>
      </c>
      <c r="AT1135" s="76">
        <v>0</v>
      </c>
      <c r="AU1135" s="72" t="s">
        <v>319</v>
      </c>
      <c r="AV1135" s="76">
        <v>0</v>
      </c>
      <c r="AW1135" s="81" t="s">
        <v>73</v>
      </c>
      <c r="AX1135" s="82">
        <v>0</v>
      </c>
      <c r="AY1135" s="143">
        <f t="shared" si="106"/>
        <v>5207400</v>
      </c>
      <c r="AZ1135" s="84">
        <f t="shared" si="107"/>
        <v>0</v>
      </c>
      <c r="BA1135" s="85">
        <v>0</v>
      </c>
      <c r="BB1135" s="81" t="s">
        <v>73</v>
      </c>
      <c r="BC1135" s="72" t="s">
        <v>123</v>
      </c>
      <c r="BD1135" s="289" t="s">
        <v>3493</v>
      </c>
      <c r="BE1135" s="71" t="s">
        <v>65</v>
      </c>
      <c r="BF1135" s="71" t="s">
        <v>65</v>
      </c>
    </row>
    <row r="1136" spans="2:58" ht="14.45" customHeight="1" x14ac:dyDescent="0.25">
      <c r="B1136" s="71">
        <v>2025</v>
      </c>
      <c r="C1136" s="71">
        <v>891780111</v>
      </c>
      <c r="D1136" s="71" t="s">
        <v>63</v>
      </c>
      <c r="E1136" s="104" t="s">
        <v>3492</v>
      </c>
      <c r="F1136" s="72" t="s">
        <v>3491</v>
      </c>
      <c r="G1136" s="72">
        <v>0</v>
      </c>
      <c r="H1136" s="72" t="s">
        <v>71</v>
      </c>
      <c r="I1136" s="72" t="s">
        <v>2884</v>
      </c>
      <c r="J1136" s="104" t="s">
        <v>81</v>
      </c>
      <c r="K1136" s="75" t="s">
        <v>3461</v>
      </c>
      <c r="L1136" s="76">
        <v>5207400</v>
      </c>
      <c r="M1136" s="72" t="s">
        <v>66</v>
      </c>
      <c r="N1136" s="75" t="s">
        <v>3490</v>
      </c>
      <c r="O1136" s="75">
        <v>1004372227</v>
      </c>
      <c r="P1136" s="75">
        <v>1707</v>
      </c>
      <c r="Q1136" s="78">
        <v>45870</v>
      </c>
      <c r="R1136" s="75">
        <v>7490134800</v>
      </c>
      <c r="S1136" s="78">
        <v>45936</v>
      </c>
      <c r="T1136" s="76">
        <v>5207400</v>
      </c>
      <c r="U1136" s="76">
        <v>37186</v>
      </c>
      <c r="V1136" s="72" t="s">
        <v>65</v>
      </c>
      <c r="W1136" s="76">
        <v>1082939683</v>
      </c>
      <c r="X1136" s="104" t="s">
        <v>2881</v>
      </c>
      <c r="Y1136" s="78">
        <v>45936</v>
      </c>
      <c r="Z1136" s="78">
        <v>45936</v>
      </c>
      <c r="AA1136" s="78" t="s">
        <v>73</v>
      </c>
      <c r="AB1136" s="78">
        <v>45991</v>
      </c>
      <c r="AC1136" s="102">
        <f t="shared" si="102"/>
        <v>55</v>
      </c>
      <c r="AD1136" s="72">
        <v>0</v>
      </c>
      <c r="AE1136" s="76">
        <v>0</v>
      </c>
      <c r="AF1136" s="72">
        <v>0</v>
      </c>
      <c r="AG1136" s="79" t="s">
        <v>73</v>
      </c>
      <c r="AH1136" s="102">
        <f t="shared" si="103"/>
        <v>0</v>
      </c>
      <c r="AI1136" s="72">
        <v>0</v>
      </c>
      <c r="AJ1136" s="76">
        <v>0</v>
      </c>
      <c r="AK1136" s="72" t="s">
        <v>73</v>
      </c>
      <c r="AL1136" s="80" t="s">
        <v>73</v>
      </c>
      <c r="AM1136" s="72">
        <v>0</v>
      </c>
      <c r="AN1136" s="80" t="s">
        <v>73</v>
      </c>
      <c r="AO1136" s="80" t="s">
        <v>73</v>
      </c>
      <c r="AP1136" s="80" t="s">
        <v>73</v>
      </c>
      <c r="AQ1136" s="102">
        <f t="shared" si="104"/>
        <v>0</v>
      </c>
      <c r="AR1136" s="102">
        <f t="shared" si="105"/>
        <v>5207400</v>
      </c>
      <c r="AS1136" s="72" t="s">
        <v>319</v>
      </c>
      <c r="AT1136" s="76">
        <v>0</v>
      </c>
      <c r="AU1136" s="72" t="s">
        <v>319</v>
      </c>
      <c r="AV1136" s="76">
        <v>0</v>
      </c>
      <c r="AW1136" s="81" t="s">
        <v>73</v>
      </c>
      <c r="AX1136" s="82">
        <v>0</v>
      </c>
      <c r="AY1136" s="143">
        <f t="shared" si="106"/>
        <v>5207400</v>
      </c>
      <c r="AZ1136" s="84">
        <f t="shared" si="107"/>
        <v>0</v>
      </c>
      <c r="BA1136" s="85">
        <v>0</v>
      </c>
      <c r="BB1136" s="81" t="s">
        <v>73</v>
      </c>
      <c r="BC1136" s="72" t="s">
        <v>123</v>
      </c>
      <c r="BD1136" s="289" t="s">
        <v>3489</v>
      </c>
      <c r="BE1136" s="71" t="s">
        <v>65</v>
      </c>
      <c r="BF1136" s="71" t="s">
        <v>65</v>
      </c>
    </row>
    <row r="1137" spans="2:58" ht="14.45" customHeight="1" x14ac:dyDescent="0.25">
      <c r="B1137" s="71">
        <v>2025</v>
      </c>
      <c r="C1137" s="71">
        <v>891780111</v>
      </c>
      <c r="D1137" s="71" t="s">
        <v>63</v>
      </c>
      <c r="E1137" s="104" t="s">
        <v>3488</v>
      </c>
      <c r="F1137" s="72" t="s">
        <v>3487</v>
      </c>
      <c r="G1137" s="72">
        <v>0</v>
      </c>
      <c r="H1137" s="72" t="s">
        <v>71</v>
      </c>
      <c r="I1137" s="72" t="s">
        <v>2884</v>
      </c>
      <c r="J1137" s="104" t="s">
        <v>81</v>
      </c>
      <c r="K1137" s="75" t="s">
        <v>3461</v>
      </c>
      <c r="L1137" s="76">
        <v>5207400</v>
      </c>
      <c r="M1137" s="72" t="s">
        <v>66</v>
      </c>
      <c r="N1137" s="75" t="s">
        <v>3486</v>
      </c>
      <c r="O1137" s="75">
        <v>1002070664</v>
      </c>
      <c r="P1137" s="75">
        <v>1707</v>
      </c>
      <c r="Q1137" s="78">
        <v>45870</v>
      </c>
      <c r="R1137" s="75">
        <v>7490134800</v>
      </c>
      <c r="S1137" s="78">
        <v>45936</v>
      </c>
      <c r="T1137" s="76">
        <v>5207400</v>
      </c>
      <c r="U1137" s="76">
        <v>37187</v>
      </c>
      <c r="V1137" s="72" t="s">
        <v>65</v>
      </c>
      <c r="W1137" s="76">
        <v>1082939683</v>
      </c>
      <c r="X1137" s="104" t="s">
        <v>2881</v>
      </c>
      <c r="Y1137" s="78">
        <v>45936</v>
      </c>
      <c r="Z1137" s="78">
        <v>45936</v>
      </c>
      <c r="AA1137" s="78" t="s">
        <v>73</v>
      </c>
      <c r="AB1137" s="78">
        <v>45991</v>
      </c>
      <c r="AC1137" s="102">
        <f t="shared" si="102"/>
        <v>55</v>
      </c>
      <c r="AD1137" s="72">
        <v>0</v>
      </c>
      <c r="AE1137" s="76">
        <v>0</v>
      </c>
      <c r="AF1137" s="72">
        <v>0</v>
      </c>
      <c r="AG1137" s="79" t="s">
        <v>73</v>
      </c>
      <c r="AH1137" s="102">
        <f t="shared" si="103"/>
        <v>0</v>
      </c>
      <c r="AI1137" s="72">
        <v>0</v>
      </c>
      <c r="AJ1137" s="76">
        <v>0</v>
      </c>
      <c r="AK1137" s="72" t="s">
        <v>73</v>
      </c>
      <c r="AL1137" s="80" t="s">
        <v>73</v>
      </c>
      <c r="AM1137" s="72">
        <v>0</v>
      </c>
      <c r="AN1137" s="80" t="s">
        <v>73</v>
      </c>
      <c r="AO1137" s="80" t="s">
        <v>73</v>
      </c>
      <c r="AP1137" s="80" t="s">
        <v>73</v>
      </c>
      <c r="AQ1137" s="102">
        <f t="shared" si="104"/>
        <v>0</v>
      </c>
      <c r="AR1137" s="102">
        <f t="shared" si="105"/>
        <v>5207400</v>
      </c>
      <c r="AS1137" s="72" t="s">
        <v>319</v>
      </c>
      <c r="AT1137" s="76">
        <v>0</v>
      </c>
      <c r="AU1137" s="72" t="s">
        <v>319</v>
      </c>
      <c r="AV1137" s="76">
        <v>0</v>
      </c>
      <c r="AW1137" s="81" t="s">
        <v>73</v>
      </c>
      <c r="AX1137" s="82">
        <v>0</v>
      </c>
      <c r="AY1137" s="143">
        <f t="shared" si="106"/>
        <v>5207400</v>
      </c>
      <c r="AZ1137" s="84">
        <f t="shared" si="107"/>
        <v>0</v>
      </c>
      <c r="BA1137" s="85">
        <v>0</v>
      </c>
      <c r="BB1137" s="81" t="s">
        <v>73</v>
      </c>
      <c r="BC1137" s="72" t="s">
        <v>123</v>
      </c>
      <c r="BD1137" s="289" t="s">
        <v>3485</v>
      </c>
      <c r="BE1137" s="71" t="s">
        <v>65</v>
      </c>
      <c r="BF1137" s="71" t="s">
        <v>65</v>
      </c>
    </row>
    <row r="1138" spans="2:58" ht="14.45" customHeight="1" x14ac:dyDescent="0.25">
      <c r="B1138" s="71">
        <v>2025</v>
      </c>
      <c r="C1138" s="71">
        <v>891780111</v>
      </c>
      <c r="D1138" s="71" t="s">
        <v>63</v>
      </c>
      <c r="E1138" s="104" t="s">
        <v>3484</v>
      </c>
      <c r="F1138" s="72" t="s">
        <v>3483</v>
      </c>
      <c r="G1138" s="72">
        <v>0</v>
      </c>
      <c r="H1138" s="72" t="s">
        <v>71</v>
      </c>
      <c r="I1138" s="72" t="s">
        <v>2884</v>
      </c>
      <c r="J1138" s="104" t="s">
        <v>81</v>
      </c>
      <c r="K1138" s="75" t="s">
        <v>3482</v>
      </c>
      <c r="L1138" s="76">
        <v>5207400</v>
      </c>
      <c r="M1138" s="72" t="s">
        <v>66</v>
      </c>
      <c r="N1138" s="75" t="s">
        <v>3481</v>
      </c>
      <c r="O1138" s="75">
        <v>85435570</v>
      </c>
      <c r="P1138" s="75">
        <v>1707</v>
      </c>
      <c r="Q1138" s="78">
        <v>45870</v>
      </c>
      <c r="R1138" s="75">
        <v>7490134800</v>
      </c>
      <c r="S1138" s="78">
        <v>45936</v>
      </c>
      <c r="T1138" s="76">
        <v>5207400</v>
      </c>
      <c r="U1138" s="76">
        <v>37188</v>
      </c>
      <c r="V1138" s="72" t="s">
        <v>65</v>
      </c>
      <c r="W1138" s="76">
        <v>1082939683</v>
      </c>
      <c r="X1138" s="104" t="s">
        <v>2881</v>
      </c>
      <c r="Y1138" s="78">
        <v>45936</v>
      </c>
      <c r="Z1138" s="78">
        <v>45936</v>
      </c>
      <c r="AA1138" s="78" t="s">
        <v>73</v>
      </c>
      <c r="AB1138" s="78">
        <v>45991</v>
      </c>
      <c r="AC1138" s="102">
        <f t="shared" si="102"/>
        <v>55</v>
      </c>
      <c r="AD1138" s="72">
        <v>0</v>
      </c>
      <c r="AE1138" s="76">
        <v>0</v>
      </c>
      <c r="AF1138" s="72">
        <v>0</v>
      </c>
      <c r="AG1138" s="79" t="s">
        <v>73</v>
      </c>
      <c r="AH1138" s="102">
        <f t="shared" si="103"/>
        <v>0</v>
      </c>
      <c r="AI1138" s="72">
        <v>0</v>
      </c>
      <c r="AJ1138" s="76">
        <v>0</v>
      </c>
      <c r="AK1138" s="72" t="s">
        <v>73</v>
      </c>
      <c r="AL1138" s="80" t="s">
        <v>73</v>
      </c>
      <c r="AM1138" s="72">
        <v>0</v>
      </c>
      <c r="AN1138" s="80" t="s">
        <v>73</v>
      </c>
      <c r="AO1138" s="80" t="s">
        <v>73</v>
      </c>
      <c r="AP1138" s="80" t="s">
        <v>73</v>
      </c>
      <c r="AQ1138" s="102">
        <f t="shared" si="104"/>
        <v>0</v>
      </c>
      <c r="AR1138" s="102">
        <f t="shared" si="105"/>
        <v>5207400</v>
      </c>
      <c r="AS1138" s="72" t="s">
        <v>319</v>
      </c>
      <c r="AT1138" s="76">
        <v>0</v>
      </c>
      <c r="AU1138" s="72" t="s">
        <v>319</v>
      </c>
      <c r="AV1138" s="76">
        <v>0</v>
      </c>
      <c r="AW1138" s="81" t="s">
        <v>73</v>
      </c>
      <c r="AX1138" s="82">
        <v>0</v>
      </c>
      <c r="AY1138" s="143">
        <f t="shared" si="106"/>
        <v>5207400</v>
      </c>
      <c r="AZ1138" s="84">
        <f t="shared" si="107"/>
        <v>0</v>
      </c>
      <c r="BA1138" s="85">
        <v>0</v>
      </c>
      <c r="BB1138" s="81" t="s">
        <v>73</v>
      </c>
      <c r="BC1138" s="72" t="s">
        <v>123</v>
      </c>
      <c r="BD1138" s="289" t="s">
        <v>3480</v>
      </c>
      <c r="BE1138" s="71" t="s">
        <v>65</v>
      </c>
      <c r="BF1138" s="71" t="s">
        <v>65</v>
      </c>
    </row>
    <row r="1139" spans="2:58" ht="14.45" customHeight="1" x14ac:dyDescent="0.25">
      <c r="B1139" s="71">
        <v>2025</v>
      </c>
      <c r="C1139" s="71">
        <v>891780111</v>
      </c>
      <c r="D1139" s="71" t="s">
        <v>63</v>
      </c>
      <c r="E1139" s="104" t="s">
        <v>3479</v>
      </c>
      <c r="F1139" s="72" t="s">
        <v>3478</v>
      </c>
      <c r="G1139" s="72">
        <v>0</v>
      </c>
      <c r="H1139" s="72" t="s">
        <v>71</v>
      </c>
      <c r="I1139" s="72" t="s">
        <v>2884</v>
      </c>
      <c r="J1139" s="104" t="s">
        <v>81</v>
      </c>
      <c r="K1139" s="75" t="s">
        <v>3461</v>
      </c>
      <c r="L1139" s="76">
        <v>5207400</v>
      </c>
      <c r="M1139" s="72" t="s">
        <v>66</v>
      </c>
      <c r="N1139" s="75" t="s">
        <v>3477</v>
      </c>
      <c r="O1139" s="75">
        <v>1193118031</v>
      </c>
      <c r="P1139" s="75">
        <v>1707</v>
      </c>
      <c r="Q1139" s="78">
        <v>45870</v>
      </c>
      <c r="R1139" s="75">
        <v>7490134800</v>
      </c>
      <c r="S1139" s="78">
        <v>45936</v>
      </c>
      <c r="T1139" s="76">
        <v>5207400</v>
      </c>
      <c r="U1139" s="76">
        <v>37189</v>
      </c>
      <c r="V1139" s="72" t="s">
        <v>65</v>
      </c>
      <c r="W1139" s="76">
        <v>1082939683</v>
      </c>
      <c r="X1139" s="104" t="s">
        <v>2881</v>
      </c>
      <c r="Y1139" s="78">
        <v>45936</v>
      </c>
      <c r="Z1139" s="78">
        <v>45936</v>
      </c>
      <c r="AA1139" s="78" t="s">
        <v>73</v>
      </c>
      <c r="AB1139" s="78">
        <v>45991</v>
      </c>
      <c r="AC1139" s="102">
        <f t="shared" si="102"/>
        <v>55</v>
      </c>
      <c r="AD1139" s="72">
        <v>0</v>
      </c>
      <c r="AE1139" s="76">
        <v>0</v>
      </c>
      <c r="AF1139" s="72">
        <v>0</v>
      </c>
      <c r="AG1139" s="79" t="s">
        <v>73</v>
      </c>
      <c r="AH1139" s="102">
        <f t="shared" si="103"/>
        <v>0</v>
      </c>
      <c r="AI1139" s="72">
        <v>0</v>
      </c>
      <c r="AJ1139" s="76">
        <v>0</v>
      </c>
      <c r="AK1139" s="72" t="s">
        <v>73</v>
      </c>
      <c r="AL1139" s="80" t="s">
        <v>73</v>
      </c>
      <c r="AM1139" s="72">
        <v>0</v>
      </c>
      <c r="AN1139" s="80" t="s">
        <v>73</v>
      </c>
      <c r="AO1139" s="80" t="s">
        <v>73</v>
      </c>
      <c r="AP1139" s="80" t="s">
        <v>73</v>
      </c>
      <c r="AQ1139" s="102">
        <f t="shared" si="104"/>
        <v>0</v>
      </c>
      <c r="AR1139" s="102">
        <f t="shared" si="105"/>
        <v>5207400</v>
      </c>
      <c r="AS1139" s="72" t="s">
        <v>319</v>
      </c>
      <c r="AT1139" s="76">
        <v>0</v>
      </c>
      <c r="AU1139" s="72" t="s">
        <v>319</v>
      </c>
      <c r="AV1139" s="76">
        <v>0</v>
      </c>
      <c r="AW1139" s="81" t="s">
        <v>73</v>
      </c>
      <c r="AX1139" s="82">
        <v>0</v>
      </c>
      <c r="AY1139" s="143">
        <f t="shared" si="106"/>
        <v>5207400</v>
      </c>
      <c r="AZ1139" s="84">
        <f t="shared" si="107"/>
        <v>0</v>
      </c>
      <c r="BA1139" s="85">
        <v>0</v>
      </c>
      <c r="BB1139" s="81" t="s">
        <v>73</v>
      </c>
      <c r="BC1139" s="72" t="s">
        <v>123</v>
      </c>
      <c r="BD1139" s="289" t="s">
        <v>3476</v>
      </c>
      <c r="BE1139" s="71" t="s">
        <v>65</v>
      </c>
      <c r="BF1139" s="71" t="s">
        <v>65</v>
      </c>
    </row>
    <row r="1140" spans="2:58" ht="14.45" customHeight="1" x14ac:dyDescent="0.25">
      <c r="B1140" s="71">
        <v>2025</v>
      </c>
      <c r="C1140" s="71">
        <v>891780111</v>
      </c>
      <c r="D1140" s="71" t="s">
        <v>63</v>
      </c>
      <c r="E1140" s="104" t="s">
        <v>3475</v>
      </c>
      <c r="F1140" s="72" t="s">
        <v>3474</v>
      </c>
      <c r="G1140" s="72">
        <v>0</v>
      </c>
      <c r="H1140" s="72" t="s">
        <v>71</v>
      </c>
      <c r="I1140" s="72" t="s">
        <v>2884</v>
      </c>
      <c r="J1140" s="104" t="s">
        <v>81</v>
      </c>
      <c r="K1140" s="75" t="s">
        <v>3461</v>
      </c>
      <c r="L1140" s="76">
        <v>5207400</v>
      </c>
      <c r="M1140" s="72" t="s">
        <v>66</v>
      </c>
      <c r="N1140" s="75" t="s">
        <v>3473</v>
      </c>
      <c r="O1140" s="75">
        <v>80217405</v>
      </c>
      <c r="P1140" s="75">
        <v>1707</v>
      </c>
      <c r="Q1140" s="78">
        <v>45870</v>
      </c>
      <c r="R1140" s="75">
        <v>7490134800</v>
      </c>
      <c r="S1140" s="78">
        <v>45936</v>
      </c>
      <c r="T1140" s="76">
        <v>5207400</v>
      </c>
      <c r="U1140" s="76">
        <v>37190</v>
      </c>
      <c r="V1140" s="72" t="s">
        <v>65</v>
      </c>
      <c r="W1140" s="76">
        <v>1082939683</v>
      </c>
      <c r="X1140" s="104" t="s">
        <v>2881</v>
      </c>
      <c r="Y1140" s="78">
        <v>45936</v>
      </c>
      <c r="Z1140" s="78">
        <v>45936</v>
      </c>
      <c r="AA1140" s="78" t="s">
        <v>73</v>
      </c>
      <c r="AB1140" s="78">
        <v>45991</v>
      </c>
      <c r="AC1140" s="102">
        <f t="shared" si="102"/>
        <v>55</v>
      </c>
      <c r="AD1140" s="72">
        <v>0</v>
      </c>
      <c r="AE1140" s="76">
        <v>0</v>
      </c>
      <c r="AF1140" s="72">
        <v>0</v>
      </c>
      <c r="AG1140" s="79" t="s">
        <v>73</v>
      </c>
      <c r="AH1140" s="102">
        <f t="shared" si="103"/>
        <v>0</v>
      </c>
      <c r="AI1140" s="72">
        <v>0</v>
      </c>
      <c r="AJ1140" s="76">
        <v>0</v>
      </c>
      <c r="AK1140" s="72" t="s">
        <v>73</v>
      </c>
      <c r="AL1140" s="80" t="s">
        <v>73</v>
      </c>
      <c r="AM1140" s="72">
        <v>0</v>
      </c>
      <c r="AN1140" s="80" t="s">
        <v>73</v>
      </c>
      <c r="AO1140" s="80" t="s">
        <v>73</v>
      </c>
      <c r="AP1140" s="80" t="s">
        <v>73</v>
      </c>
      <c r="AQ1140" s="102">
        <f t="shared" si="104"/>
        <v>0</v>
      </c>
      <c r="AR1140" s="102">
        <f t="shared" si="105"/>
        <v>5207400</v>
      </c>
      <c r="AS1140" s="72" t="s">
        <v>319</v>
      </c>
      <c r="AT1140" s="76">
        <v>0</v>
      </c>
      <c r="AU1140" s="72" t="s">
        <v>319</v>
      </c>
      <c r="AV1140" s="76">
        <v>0</v>
      </c>
      <c r="AW1140" s="81" t="s">
        <v>73</v>
      </c>
      <c r="AX1140" s="82">
        <v>0</v>
      </c>
      <c r="AY1140" s="143">
        <f t="shared" si="106"/>
        <v>5207400</v>
      </c>
      <c r="AZ1140" s="84">
        <f t="shared" si="107"/>
        <v>0</v>
      </c>
      <c r="BA1140" s="85">
        <v>0</v>
      </c>
      <c r="BB1140" s="81" t="s">
        <v>73</v>
      </c>
      <c r="BC1140" s="72" t="s">
        <v>123</v>
      </c>
      <c r="BD1140" s="289" t="s">
        <v>3472</v>
      </c>
      <c r="BE1140" s="71" t="s">
        <v>65</v>
      </c>
      <c r="BF1140" s="71" t="s">
        <v>65</v>
      </c>
    </row>
    <row r="1141" spans="2:58" ht="14.45" customHeight="1" x14ac:dyDescent="0.25">
      <c r="B1141" s="71">
        <v>2025</v>
      </c>
      <c r="C1141" s="71">
        <v>891780111</v>
      </c>
      <c r="D1141" s="71" t="s">
        <v>63</v>
      </c>
      <c r="E1141" s="104" t="s">
        <v>3471</v>
      </c>
      <c r="F1141" s="72" t="s">
        <v>3470</v>
      </c>
      <c r="G1141" s="72">
        <v>0</v>
      </c>
      <c r="H1141" s="72" t="s">
        <v>71</v>
      </c>
      <c r="I1141" s="72" t="s">
        <v>2884</v>
      </c>
      <c r="J1141" s="104" t="s">
        <v>81</v>
      </c>
      <c r="K1141" s="75" t="s">
        <v>3461</v>
      </c>
      <c r="L1141" s="76">
        <v>5207400</v>
      </c>
      <c r="M1141" s="72" t="s">
        <v>66</v>
      </c>
      <c r="N1141" s="75" t="s">
        <v>3469</v>
      </c>
      <c r="O1141" s="75">
        <v>1046428116</v>
      </c>
      <c r="P1141" s="75">
        <v>1707</v>
      </c>
      <c r="Q1141" s="78">
        <v>45870</v>
      </c>
      <c r="R1141" s="75">
        <v>7490134800</v>
      </c>
      <c r="S1141" s="78">
        <v>45936</v>
      </c>
      <c r="T1141" s="76">
        <v>5207400</v>
      </c>
      <c r="U1141" s="76">
        <v>37191</v>
      </c>
      <c r="V1141" s="72" t="s">
        <v>65</v>
      </c>
      <c r="W1141" s="76">
        <v>1082939683</v>
      </c>
      <c r="X1141" s="104" t="s">
        <v>2881</v>
      </c>
      <c r="Y1141" s="78">
        <v>45936</v>
      </c>
      <c r="Z1141" s="78">
        <v>45936</v>
      </c>
      <c r="AA1141" s="78" t="s">
        <v>73</v>
      </c>
      <c r="AB1141" s="78">
        <v>45991</v>
      </c>
      <c r="AC1141" s="102">
        <f t="shared" si="102"/>
        <v>55</v>
      </c>
      <c r="AD1141" s="72">
        <v>0</v>
      </c>
      <c r="AE1141" s="76">
        <v>0</v>
      </c>
      <c r="AF1141" s="72">
        <v>0</v>
      </c>
      <c r="AG1141" s="79" t="s">
        <v>73</v>
      </c>
      <c r="AH1141" s="102">
        <f t="shared" si="103"/>
        <v>0</v>
      </c>
      <c r="AI1141" s="72">
        <v>0</v>
      </c>
      <c r="AJ1141" s="76">
        <v>0</v>
      </c>
      <c r="AK1141" s="72" t="s">
        <v>73</v>
      </c>
      <c r="AL1141" s="80" t="s">
        <v>73</v>
      </c>
      <c r="AM1141" s="72">
        <v>0</v>
      </c>
      <c r="AN1141" s="80" t="s">
        <v>73</v>
      </c>
      <c r="AO1141" s="80" t="s">
        <v>73</v>
      </c>
      <c r="AP1141" s="80" t="s">
        <v>73</v>
      </c>
      <c r="AQ1141" s="102">
        <f t="shared" si="104"/>
        <v>0</v>
      </c>
      <c r="AR1141" s="102">
        <f t="shared" si="105"/>
        <v>5207400</v>
      </c>
      <c r="AS1141" s="72" t="s">
        <v>319</v>
      </c>
      <c r="AT1141" s="76">
        <v>0</v>
      </c>
      <c r="AU1141" s="72" t="s">
        <v>319</v>
      </c>
      <c r="AV1141" s="76">
        <v>0</v>
      </c>
      <c r="AW1141" s="81" t="s">
        <v>73</v>
      </c>
      <c r="AX1141" s="82">
        <v>0</v>
      </c>
      <c r="AY1141" s="143">
        <f t="shared" si="106"/>
        <v>5207400</v>
      </c>
      <c r="AZ1141" s="84">
        <f t="shared" si="107"/>
        <v>0</v>
      </c>
      <c r="BA1141" s="85">
        <v>0</v>
      </c>
      <c r="BB1141" s="81" t="s">
        <v>73</v>
      </c>
      <c r="BC1141" s="72" t="s">
        <v>123</v>
      </c>
      <c r="BD1141" s="289" t="s">
        <v>3468</v>
      </c>
      <c r="BE1141" s="71" t="s">
        <v>65</v>
      </c>
      <c r="BF1141" s="71" t="s">
        <v>65</v>
      </c>
    </row>
    <row r="1142" spans="2:58" ht="14.45" customHeight="1" x14ac:dyDescent="0.25">
      <c r="B1142" s="71">
        <v>2025</v>
      </c>
      <c r="C1142" s="71">
        <v>891780111</v>
      </c>
      <c r="D1142" s="71" t="s">
        <v>63</v>
      </c>
      <c r="E1142" s="104" t="s">
        <v>3467</v>
      </c>
      <c r="F1142" s="72" t="s">
        <v>3466</v>
      </c>
      <c r="G1142" s="72">
        <v>0</v>
      </c>
      <c r="H1142" s="72" t="s">
        <v>71</v>
      </c>
      <c r="I1142" s="72" t="s">
        <v>2884</v>
      </c>
      <c r="J1142" s="104" t="s">
        <v>81</v>
      </c>
      <c r="K1142" s="75" t="s">
        <v>3461</v>
      </c>
      <c r="L1142" s="76">
        <v>5207400</v>
      </c>
      <c r="M1142" s="72" t="s">
        <v>66</v>
      </c>
      <c r="N1142" s="75" t="s">
        <v>3465</v>
      </c>
      <c r="O1142" s="75">
        <v>12631536</v>
      </c>
      <c r="P1142" s="75">
        <v>1707</v>
      </c>
      <c r="Q1142" s="78">
        <v>45870</v>
      </c>
      <c r="R1142" s="75">
        <v>7490134800</v>
      </c>
      <c r="S1142" s="78">
        <v>45936</v>
      </c>
      <c r="T1142" s="76">
        <v>5207400</v>
      </c>
      <c r="U1142" s="76">
        <v>37192</v>
      </c>
      <c r="V1142" s="72" t="s">
        <v>65</v>
      </c>
      <c r="W1142" s="76">
        <v>1082939683</v>
      </c>
      <c r="X1142" s="104" t="s">
        <v>2881</v>
      </c>
      <c r="Y1142" s="78">
        <v>45936</v>
      </c>
      <c r="Z1142" s="78">
        <v>45936</v>
      </c>
      <c r="AA1142" s="78" t="s">
        <v>73</v>
      </c>
      <c r="AB1142" s="78">
        <v>45991</v>
      </c>
      <c r="AC1142" s="102">
        <f t="shared" si="102"/>
        <v>55</v>
      </c>
      <c r="AD1142" s="72">
        <v>0</v>
      </c>
      <c r="AE1142" s="76">
        <v>0</v>
      </c>
      <c r="AF1142" s="72">
        <v>0</v>
      </c>
      <c r="AG1142" s="79" t="s">
        <v>73</v>
      </c>
      <c r="AH1142" s="102">
        <f t="shared" si="103"/>
        <v>0</v>
      </c>
      <c r="AI1142" s="72">
        <v>0</v>
      </c>
      <c r="AJ1142" s="76">
        <v>0</v>
      </c>
      <c r="AK1142" s="72" t="s">
        <v>73</v>
      </c>
      <c r="AL1142" s="80" t="s">
        <v>73</v>
      </c>
      <c r="AM1142" s="72">
        <v>0</v>
      </c>
      <c r="AN1142" s="80" t="s">
        <v>73</v>
      </c>
      <c r="AO1142" s="80" t="s">
        <v>73</v>
      </c>
      <c r="AP1142" s="80" t="s">
        <v>73</v>
      </c>
      <c r="AQ1142" s="102">
        <f t="shared" si="104"/>
        <v>0</v>
      </c>
      <c r="AR1142" s="102">
        <f t="shared" si="105"/>
        <v>5207400</v>
      </c>
      <c r="AS1142" s="72" t="s">
        <v>319</v>
      </c>
      <c r="AT1142" s="76">
        <v>0</v>
      </c>
      <c r="AU1142" s="72" t="s">
        <v>319</v>
      </c>
      <c r="AV1142" s="76">
        <v>0</v>
      </c>
      <c r="AW1142" s="81" t="s">
        <v>73</v>
      </c>
      <c r="AX1142" s="82">
        <v>0</v>
      </c>
      <c r="AY1142" s="143">
        <f t="shared" si="106"/>
        <v>5207400</v>
      </c>
      <c r="AZ1142" s="84">
        <f t="shared" si="107"/>
        <v>0</v>
      </c>
      <c r="BA1142" s="85">
        <v>0</v>
      </c>
      <c r="BB1142" s="81" t="s">
        <v>73</v>
      </c>
      <c r="BC1142" s="72" t="s">
        <v>123</v>
      </c>
      <c r="BD1142" s="289" t="s">
        <v>3464</v>
      </c>
      <c r="BE1142" s="71" t="s">
        <v>65</v>
      </c>
      <c r="BF1142" s="71" t="s">
        <v>65</v>
      </c>
    </row>
    <row r="1143" spans="2:58" ht="14.45" customHeight="1" x14ac:dyDescent="0.25">
      <c r="B1143" s="71">
        <v>2025</v>
      </c>
      <c r="C1143" s="71">
        <v>891780111</v>
      </c>
      <c r="D1143" s="71" t="s">
        <v>63</v>
      </c>
      <c r="E1143" s="104" t="s">
        <v>3463</v>
      </c>
      <c r="F1143" s="72" t="s">
        <v>3462</v>
      </c>
      <c r="G1143" s="72">
        <v>0</v>
      </c>
      <c r="H1143" s="72" t="s">
        <v>71</v>
      </c>
      <c r="I1143" s="72" t="s">
        <v>2884</v>
      </c>
      <c r="J1143" s="104" t="s">
        <v>81</v>
      </c>
      <c r="K1143" s="75" t="s">
        <v>3461</v>
      </c>
      <c r="L1143" s="76">
        <v>5112720</v>
      </c>
      <c r="M1143" s="72" t="s">
        <v>66</v>
      </c>
      <c r="N1143" s="75" t="s">
        <v>3460</v>
      </c>
      <c r="O1143" s="75">
        <v>1006615853</v>
      </c>
      <c r="P1143" s="75">
        <v>1707</v>
      </c>
      <c r="Q1143" s="78">
        <v>45870</v>
      </c>
      <c r="R1143" s="75">
        <v>7490134800</v>
      </c>
      <c r="S1143" s="78">
        <v>45937</v>
      </c>
      <c r="T1143" s="76">
        <v>5112720</v>
      </c>
      <c r="U1143" s="76">
        <v>37300</v>
      </c>
      <c r="V1143" s="72" t="s">
        <v>65</v>
      </c>
      <c r="W1143" s="76">
        <v>1082939683</v>
      </c>
      <c r="X1143" s="104" t="s">
        <v>2881</v>
      </c>
      <c r="Y1143" s="78">
        <v>45937</v>
      </c>
      <c r="Z1143" s="78">
        <v>45937</v>
      </c>
      <c r="AA1143" s="78" t="s">
        <v>73</v>
      </c>
      <c r="AB1143" s="78">
        <v>45991</v>
      </c>
      <c r="AC1143" s="102">
        <f t="shared" si="102"/>
        <v>54</v>
      </c>
      <c r="AD1143" s="72">
        <v>0</v>
      </c>
      <c r="AE1143" s="76">
        <v>0</v>
      </c>
      <c r="AF1143" s="72">
        <v>0</v>
      </c>
      <c r="AG1143" s="79" t="s">
        <v>73</v>
      </c>
      <c r="AH1143" s="102">
        <f t="shared" si="103"/>
        <v>0</v>
      </c>
      <c r="AI1143" s="72">
        <v>0</v>
      </c>
      <c r="AJ1143" s="76">
        <v>0</v>
      </c>
      <c r="AK1143" s="72" t="s">
        <v>73</v>
      </c>
      <c r="AL1143" s="80" t="s">
        <v>73</v>
      </c>
      <c r="AM1143" s="72">
        <v>0</v>
      </c>
      <c r="AN1143" s="80" t="s">
        <v>73</v>
      </c>
      <c r="AO1143" s="80" t="s">
        <v>73</v>
      </c>
      <c r="AP1143" s="80" t="s">
        <v>73</v>
      </c>
      <c r="AQ1143" s="102">
        <f t="shared" si="104"/>
        <v>0</v>
      </c>
      <c r="AR1143" s="102">
        <f t="shared" si="105"/>
        <v>5112720</v>
      </c>
      <c r="AS1143" s="72" t="s">
        <v>319</v>
      </c>
      <c r="AT1143" s="76">
        <v>0</v>
      </c>
      <c r="AU1143" s="72" t="s">
        <v>319</v>
      </c>
      <c r="AV1143" s="76">
        <v>0</v>
      </c>
      <c r="AW1143" s="81" t="s">
        <v>73</v>
      </c>
      <c r="AX1143" s="82">
        <v>0</v>
      </c>
      <c r="AY1143" s="143">
        <f t="shared" si="106"/>
        <v>5112720</v>
      </c>
      <c r="AZ1143" s="84">
        <f t="shared" si="107"/>
        <v>0</v>
      </c>
      <c r="BA1143" s="85">
        <v>0</v>
      </c>
      <c r="BB1143" s="81" t="s">
        <v>73</v>
      </c>
      <c r="BC1143" s="72" t="s">
        <v>123</v>
      </c>
      <c r="BD1143" s="289" t="s">
        <v>3459</v>
      </c>
      <c r="BE1143" s="71" t="s">
        <v>65</v>
      </c>
      <c r="BF1143" s="71" t="s">
        <v>65</v>
      </c>
    </row>
    <row r="1144" spans="2:58" ht="14.45" customHeight="1" x14ac:dyDescent="0.25">
      <c r="B1144" s="71">
        <v>2025</v>
      </c>
      <c r="C1144" s="71">
        <v>891780111</v>
      </c>
      <c r="D1144" s="71" t="s">
        <v>63</v>
      </c>
      <c r="E1144" s="104" t="s">
        <v>3458</v>
      </c>
      <c r="F1144" s="72" t="s">
        <v>3457</v>
      </c>
      <c r="G1144" s="72">
        <v>0</v>
      </c>
      <c r="H1144" s="72" t="s">
        <v>71</v>
      </c>
      <c r="I1144" s="72" t="s">
        <v>2884</v>
      </c>
      <c r="J1144" s="104" t="s">
        <v>81</v>
      </c>
      <c r="K1144" s="75" t="s">
        <v>3456</v>
      </c>
      <c r="L1144" s="76">
        <v>15000000</v>
      </c>
      <c r="M1144" s="72" t="s">
        <v>66</v>
      </c>
      <c r="N1144" s="75" t="s">
        <v>3455</v>
      </c>
      <c r="O1144" s="75">
        <v>1082410248</v>
      </c>
      <c r="P1144" s="75">
        <v>2231</v>
      </c>
      <c r="Q1144" s="78">
        <v>45929</v>
      </c>
      <c r="R1144" s="75">
        <v>45000000</v>
      </c>
      <c r="S1144" s="78">
        <v>45937</v>
      </c>
      <c r="T1144" s="76">
        <v>15000000</v>
      </c>
      <c r="U1144" s="76">
        <v>37298</v>
      </c>
      <c r="V1144" s="72" t="s">
        <v>65</v>
      </c>
      <c r="W1144" s="76">
        <v>22545553</v>
      </c>
      <c r="X1144" s="104" t="s">
        <v>600</v>
      </c>
      <c r="Y1144" s="78">
        <v>45937</v>
      </c>
      <c r="Z1144" s="78">
        <v>45937</v>
      </c>
      <c r="AA1144" s="78" t="s">
        <v>73</v>
      </c>
      <c r="AB1144" s="78">
        <v>46022</v>
      </c>
      <c r="AC1144" s="102">
        <f t="shared" si="102"/>
        <v>85</v>
      </c>
      <c r="AD1144" s="72">
        <v>0</v>
      </c>
      <c r="AE1144" s="76">
        <v>0</v>
      </c>
      <c r="AF1144" s="72">
        <v>0</v>
      </c>
      <c r="AG1144" s="79" t="s">
        <v>73</v>
      </c>
      <c r="AH1144" s="102">
        <f t="shared" si="103"/>
        <v>0</v>
      </c>
      <c r="AI1144" s="72">
        <v>0</v>
      </c>
      <c r="AJ1144" s="76">
        <v>0</v>
      </c>
      <c r="AK1144" s="72" t="s">
        <v>73</v>
      </c>
      <c r="AL1144" s="80" t="s">
        <v>73</v>
      </c>
      <c r="AM1144" s="72">
        <v>0</v>
      </c>
      <c r="AN1144" s="80" t="s">
        <v>73</v>
      </c>
      <c r="AO1144" s="80" t="s">
        <v>73</v>
      </c>
      <c r="AP1144" s="80" t="s">
        <v>73</v>
      </c>
      <c r="AQ1144" s="102">
        <f t="shared" si="104"/>
        <v>0</v>
      </c>
      <c r="AR1144" s="102">
        <f t="shared" si="105"/>
        <v>15000000</v>
      </c>
      <c r="AS1144" s="72" t="s">
        <v>319</v>
      </c>
      <c r="AT1144" s="76">
        <v>0</v>
      </c>
      <c r="AU1144" s="72" t="s">
        <v>319</v>
      </c>
      <c r="AV1144" s="76">
        <v>0</v>
      </c>
      <c r="AW1144" s="81" t="s">
        <v>73</v>
      </c>
      <c r="AX1144" s="82">
        <v>0</v>
      </c>
      <c r="AY1144" s="143">
        <f t="shared" si="106"/>
        <v>15000000</v>
      </c>
      <c r="AZ1144" s="84">
        <f t="shared" si="107"/>
        <v>0</v>
      </c>
      <c r="BA1144" s="85">
        <v>0</v>
      </c>
      <c r="BB1144" s="81" t="s">
        <v>73</v>
      </c>
      <c r="BC1144" s="72" t="s">
        <v>123</v>
      </c>
      <c r="BD1144" s="289" t="s">
        <v>3454</v>
      </c>
      <c r="BE1144" s="71" t="s">
        <v>65</v>
      </c>
      <c r="BF1144" s="71" t="s">
        <v>65</v>
      </c>
    </row>
    <row r="1145" spans="2:58" ht="14.45" customHeight="1" x14ac:dyDescent="0.25">
      <c r="B1145" s="71">
        <v>2025</v>
      </c>
      <c r="C1145" s="71">
        <v>891780111</v>
      </c>
      <c r="D1145" s="71" t="s">
        <v>63</v>
      </c>
      <c r="E1145" s="104" t="s">
        <v>3453</v>
      </c>
      <c r="F1145" s="72" t="s">
        <v>3452</v>
      </c>
      <c r="G1145" s="72">
        <v>0</v>
      </c>
      <c r="H1145" s="72" t="s">
        <v>71</v>
      </c>
      <c r="I1145" s="72" t="s">
        <v>2884</v>
      </c>
      <c r="J1145" s="104" t="s">
        <v>81</v>
      </c>
      <c r="K1145" s="75" t="s">
        <v>3451</v>
      </c>
      <c r="L1145" s="76">
        <v>15000000</v>
      </c>
      <c r="M1145" s="72" t="s">
        <v>66</v>
      </c>
      <c r="N1145" s="75" t="s">
        <v>3450</v>
      </c>
      <c r="O1145" s="75">
        <v>1081795685</v>
      </c>
      <c r="P1145" s="75">
        <v>2231</v>
      </c>
      <c r="Q1145" s="78">
        <v>45929</v>
      </c>
      <c r="R1145" s="75">
        <v>45000000</v>
      </c>
      <c r="S1145" s="78">
        <v>45937</v>
      </c>
      <c r="T1145" s="76">
        <v>15000000</v>
      </c>
      <c r="U1145" s="76">
        <v>37299</v>
      </c>
      <c r="V1145" s="72" t="s">
        <v>65</v>
      </c>
      <c r="W1145" s="76">
        <v>22545553</v>
      </c>
      <c r="X1145" s="104" t="s">
        <v>600</v>
      </c>
      <c r="Y1145" s="78">
        <v>45937</v>
      </c>
      <c r="Z1145" s="78">
        <v>45937</v>
      </c>
      <c r="AA1145" s="78" t="s">
        <v>73</v>
      </c>
      <c r="AB1145" s="78">
        <v>46022</v>
      </c>
      <c r="AC1145" s="102">
        <f t="shared" si="102"/>
        <v>85</v>
      </c>
      <c r="AD1145" s="72">
        <v>0</v>
      </c>
      <c r="AE1145" s="76">
        <v>0</v>
      </c>
      <c r="AF1145" s="72">
        <v>0</v>
      </c>
      <c r="AG1145" s="79" t="s">
        <v>73</v>
      </c>
      <c r="AH1145" s="102">
        <f t="shared" si="103"/>
        <v>0</v>
      </c>
      <c r="AI1145" s="72">
        <v>0</v>
      </c>
      <c r="AJ1145" s="76">
        <v>0</v>
      </c>
      <c r="AK1145" s="72" t="s">
        <v>73</v>
      </c>
      <c r="AL1145" s="80" t="s">
        <v>73</v>
      </c>
      <c r="AM1145" s="72">
        <v>0</v>
      </c>
      <c r="AN1145" s="80" t="s">
        <v>73</v>
      </c>
      <c r="AO1145" s="80" t="s">
        <v>73</v>
      </c>
      <c r="AP1145" s="80" t="s">
        <v>73</v>
      </c>
      <c r="AQ1145" s="102">
        <f t="shared" si="104"/>
        <v>0</v>
      </c>
      <c r="AR1145" s="102">
        <f t="shared" si="105"/>
        <v>15000000</v>
      </c>
      <c r="AS1145" s="72" t="s">
        <v>319</v>
      </c>
      <c r="AT1145" s="76">
        <v>0</v>
      </c>
      <c r="AU1145" s="72" t="s">
        <v>319</v>
      </c>
      <c r="AV1145" s="76">
        <v>0</v>
      </c>
      <c r="AW1145" s="81" t="s">
        <v>73</v>
      </c>
      <c r="AX1145" s="82">
        <v>0</v>
      </c>
      <c r="AY1145" s="143">
        <f t="shared" si="106"/>
        <v>15000000</v>
      </c>
      <c r="AZ1145" s="84">
        <f t="shared" si="107"/>
        <v>0</v>
      </c>
      <c r="BA1145" s="85">
        <v>0</v>
      </c>
      <c r="BB1145" s="81" t="s">
        <v>73</v>
      </c>
      <c r="BC1145" s="72" t="s">
        <v>123</v>
      </c>
      <c r="BD1145" s="289" t="s">
        <v>3449</v>
      </c>
      <c r="BE1145" s="71" t="s">
        <v>65</v>
      </c>
      <c r="BF1145" s="71" t="s">
        <v>65</v>
      </c>
    </row>
    <row r="1146" spans="2:58" ht="14.45" customHeight="1" x14ac:dyDescent="0.25">
      <c r="B1146" s="71">
        <v>2025</v>
      </c>
      <c r="C1146" s="71">
        <v>891780111</v>
      </c>
      <c r="D1146" s="71" t="s">
        <v>63</v>
      </c>
      <c r="E1146" s="104" t="s">
        <v>3448</v>
      </c>
      <c r="F1146" s="72" t="s">
        <v>3447</v>
      </c>
      <c r="G1146" s="72">
        <v>0</v>
      </c>
      <c r="H1146" s="72" t="s">
        <v>71</v>
      </c>
      <c r="I1146" s="72" t="s">
        <v>2884</v>
      </c>
      <c r="J1146" s="104" t="s">
        <v>81</v>
      </c>
      <c r="K1146" s="75" t="s">
        <v>3446</v>
      </c>
      <c r="L1146" s="76">
        <v>170442124</v>
      </c>
      <c r="M1146" s="72" t="s">
        <v>66</v>
      </c>
      <c r="N1146" s="75" t="s">
        <v>3441</v>
      </c>
      <c r="O1146" s="75">
        <v>901926664</v>
      </c>
      <c r="P1146" s="75">
        <v>2067</v>
      </c>
      <c r="Q1146" s="78">
        <v>45909</v>
      </c>
      <c r="R1146" s="75">
        <v>170442124</v>
      </c>
      <c r="S1146" s="78">
        <v>45937</v>
      </c>
      <c r="T1146" s="76">
        <v>170442124</v>
      </c>
      <c r="U1146" s="76">
        <v>37297</v>
      </c>
      <c r="V1146" s="72" t="s">
        <v>65</v>
      </c>
      <c r="W1146" s="76">
        <v>16078654</v>
      </c>
      <c r="X1146" s="104" t="s">
        <v>365</v>
      </c>
      <c r="Y1146" s="78">
        <v>45937</v>
      </c>
      <c r="Z1146" s="78">
        <v>45946</v>
      </c>
      <c r="AA1146" s="78">
        <v>45946</v>
      </c>
      <c r="AB1146" s="78">
        <v>46007</v>
      </c>
      <c r="AC1146" s="102">
        <f t="shared" si="102"/>
        <v>61</v>
      </c>
      <c r="AD1146" s="72">
        <v>0</v>
      </c>
      <c r="AE1146" s="76">
        <v>0</v>
      </c>
      <c r="AF1146" s="72">
        <v>0</v>
      </c>
      <c r="AG1146" s="79" t="s">
        <v>73</v>
      </c>
      <c r="AH1146" s="102">
        <f t="shared" si="103"/>
        <v>0</v>
      </c>
      <c r="AI1146" s="72">
        <v>0</v>
      </c>
      <c r="AJ1146" s="76">
        <v>0</v>
      </c>
      <c r="AK1146" s="72" t="s">
        <v>73</v>
      </c>
      <c r="AL1146" s="80" t="s">
        <v>73</v>
      </c>
      <c r="AM1146" s="72">
        <v>0</v>
      </c>
      <c r="AN1146" s="80" t="s">
        <v>73</v>
      </c>
      <c r="AO1146" s="80" t="s">
        <v>73</v>
      </c>
      <c r="AP1146" s="80" t="s">
        <v>73</v>
      </c>
      <c r="AQ1146" s="102">
        <f t="shared" si="104"/>
        <v>0</v>
      </c>
      <c r="AR1146" s="102">
        <f t="shared" si="105"/>
        <v>170442124</v>
      </c>
      <c r="AS1146" s="72" t="s">
        <v>319</v>
      </c>
      <c r="AT1146" s="76">
        <v>0</v>
      </c>
      <c r="AU1146" s="72" t="s">
        <v>65</v>
      </c>
      <c r="AV1146" s="76">
        <v>85221062</v>
      </c>
      <c r="AW1146" s="81" t="s">
        <v>73</v>
      </c>
      <c r="AX1146" s="76">
        <v>85221062</v>
      </c>
      <c r="AY1146" s="143">
        <f t="shared" si="106"/>
        <v>85221062</v>
      </c>
      <c r="AZ1146" s="84">
        <f t="shared" si="107"/>
        <v>0.5</v>
      </c>
      <c r="BA1146" s="85">
        <v>0.5</v>
      </c>
      <c r="BB1146" s="81" t="s">
        <v>73</v>
      </c>
      <c r="BC1146" s="72" t="s">
        <v>123</v>
      </c>
      <c r="BD1146" s="289" t="s">
        <v>3445</v>
      </c>
      <c r="BE1146" s="71" t="s">
        <v>65</v>
      </c>
      <c r="BF1146" s="71" t="s">
        <v>65</v>
      </c>
    </row>
    <row r="1147" spans="2:58" ht="14.45" customHeight="1" x14ac:dyDescent="0.25">
      <c r="B1147" s="71">
        <v>2025</v>
      </c>
      <c r="C1147" s="71">
        <v>891780111</v>
      </c>
      <c r="D1147" s="71" t="s">
        <v>63</v>
      </c>
      <c r="E1147" s="104" t="s">
        <v>3444</v>
      </c>
      <c r="F1147" s="72" t="s">
        <v>3443</v>
      </c>
      <c r="G1147" s="72">
        <v>0</v>
      </c>
      <c r="H1147" s="72" t="s">
        <v>71</v>
      </c>
      <c r="I1147" s="72" t="s">
        <v>2884</v>
      </c>
      <c r="J1147" s="104" t="s">
        <v>81</v>
      </c>
      <c r="K1147" s="75" t="s">
        <v>3442</v>
      </c>
      <c r="L1147" s="76">
        <v>133942124</v>
      </c>
      <c r="M1147" s="72" t="s">
        <v>66</v>
      </c>
      <c r="N1147" s="75" t="s">
        <v>3441</v>
      </c>
      <c r="O1147" s="75">
        <v>901926664</v>
      </c>
      <c r="P1147" s="75">
        <v>2066</v>
      </c>
      <c r="Q1147" s="78">
        <v>45909</v>
      </c>
      <c r="R1147" s="75">
        <v>133942124</v>
      </c>
      <c r="S1147" s="78">
        <v>45938</v>
      </c>
      <c r="T1147" s="76">
        <v>133942124</v>
      </c>
      <c r="U1147" s="76">
        <v>37369</v>
      </c>
      <c r="V1147" s="72" t="s">
        <v>65</v>
      </c>
      <c r="W1147" s="76">
        <v>16078654</v>
      </c>
      <c r="X1147" s="104" t="s">
        <v>365</v>
      </c>
      <c r="Y1147" s="78">
        <v>45937</v>
      </c>
      <c r="Z1147" s="78">
        <v>45940</v>
      </c>
      <c r="AA1147" s="78">
        <v>45940</v>
      </c>
      <c r="AB1147" s="78">
        <v>46001</v>
      </c>
      <c r="AC1147" s="102">
        <f t="shared" si="102"/>
        <v>61</v>
      </c>
      <c r="AD1147" s="72">
        <v>0</v>
      </c>
      <c r="AE1147" s="76">
        <v>0</v>
      </c>
      <c r="AF1147" s="72">
        <v>0</v>
      </c>
      <c r="AG1147" s="79" t="s">
        <v>73</v>
      </c>
      <c r="AH1147" s="102">
        <f t="shared" si="103"/>
        <v>0</v>
      </c>
      <c r="AI1147" s="72">
        <v>0</v>
      </c>
      <c r="AJ1147" s="76">
        <v>0</v>
      </c>
      <c r="AK1147" s="72" t="s">
        <v>73</v>
      </c>
      <c r="AL1147" s="80" t="s">
        <v>73</v>
      </c>
      <c r="AM1147" s="72">
        <v>0</v>
      </c>
      <c r="AN1147" s="80" t="s">
        <v>73</v>
      </c>
      <c r="AO1147" s="80" t="s">
        <v>73</v>
      </c>
      <c r="AP1147" s="80" t="s">
        <v>73</v>
      </c>
      <c r="AQ1147" s="102">
        <f t="shared" si="104"/>
        <v>0</v>
      </c>
      <c r="AR1147" s="102">
        <f t="shared" si="105"/>
        <v>133942124</v>
      </c>
      <c r="AS1147" s="72" t="s">
        <v>319</v>
      </c>
      <c r="AT1147" s="76">
        <v>0</v>
      </c>
      <c r="AU1147" s="72" t="s">
        <v>65</v>
      </c>
      <c r="AV1147" s="76">
        <v>66971062</v>
      </c>
      <c r="AW1147" s="81" t="s">
        <v>73</v>
      </c>
      <c r="AX1147" s="76">
        <v>66971062</v>
      </c>
      <c r="AY1147" s="143">
        <f t="shared" si="106"/>
        <v>66971062</v>
      </c>
      <c r="AZ1147" s="84">
        <f t="shared" si="107"/>
        <v>0.5</v>
      </c>
      <c r="BA1147" s="85">
        <v>0.5</v>
      </c>
      <c r="BB1147" s="81" t="s">
        <v>73</v>
      </c>
      <c r="BC1147" s="72" t="s">
        <v>123</v>
      </c>
      <c r="BD1147" s="289" t="s">
        <v>3440</v>
      </c>
      <c r="BE1147" s="71" t="s">
        <v>65</v>
      </c>
      <c r="BF1147" s="71" t="s">
        <v>65</v>
      </c>
    </row>
    <row r="1148" spans="2:58" ht="14.45" customHeight="1" x14ac:dyDescent="0.25">
      <c r="B1148" s="71">
        <v>2025</v>
      </c>
      <c r="C1148" s="71">
        <v>891780111</v>
      </c>
      <c r="D1148" s="71" t="s">
        <v>63</v>
      </c>
      <c r="E1148" s="104" t="s">
        <v>3439</v>
      </c>
      <c r="F1148" s="72" t="s">
        <v>3438</v>
      </c>
      <c r="G1148" s="72">
        <v>0</v>
      </c>
      <c r="H1148" s="72" t="s">
        <v>71</v>
      </c>
      <c r="I1148" s="72" t="s">
        <v>2884</v>
      </c>
      <c r="J1148" s="104" t="s">
        <v>81</v>
      </c>
      <c r="K1148" s="75" t="s">
        <v>3437</v>
      </c>
      <c r="L1148" s="76">
        <v>15000000</v>
      </c>
      <c r="M1148" s="72" t="s">
        <v>66</v>
      </c>
      <c r="N1148" s="75" t="s">
        <v>3436</v>
      </c>
      <c r="O1148" s="75">
        <v>57466283</v>
      </c>
      <c r="P1148" s="75">
        <v>2231</v>
      </c>
      <c r="Q1148" s="78">
        <v>45929</v>
      </c>
      <c r="R1148" s="75">
        <v>45000000</v>
      </c>
      <c r="S1148" s="78">
        <v>45944</v>
      </c>
      <c r="T1148" s="76">
        <v>15000000</v>
      </c>
      <c r="U1148" s="76">
        <v>37534</v>
      </c>
      <c r="V1148" s="72" t="s">
        <v>65</v>
      </c>
      <c r="W1148" s="76">
        <v>22545553</v>
      </c>
      <c r="X1148" s="104" t="s">
        <v>600</v>
      </c>
      <c r="Y1148" s="78">
        <v>45944</v>
      </c>
      <c r="Z1148" s="78">
        <v>45944</v>
      </c>
      <c r="AA1148" s="78" t="s">
        <v>73</v>
      </c>
      <c r="AB1148" s="78">
        <v>46022</v>
      </c>
      <c r="AC1148" s="102">
        <f t="shared" si="102"/>
        <v>78</v>
      </c>
      <c r="AD1148" s="72">
        <v>0</v>
      </c>
      <c r="AE1148" s="76">
        <v>0</v>
      </c>
      <c r="AF1148" s="72">
        <v>0</v>
      </c>
      <c r="AG1148" s="79" t="s">
        <v>73</v>
      </c>
      <c r="AH1148" s="102">
        <f t="shared" si="103"/>
        <v>0</v>
      </c>
      <c r="AI1148" s="72">
        <v>0</v>
      </c>
      <c r="AJ1148" s="76">
        <v>0</v>
      </c>
      <c r="AK1148" s="72" t="s">
        <v>73</v>
      </c>
      <c r="AL1148" s="80" t="s">
        <v>73</v>
      </c>
      <c r="AM1148" s="72">
        <v>0</v>
      </c>
      <c r="AN1148" s="80" t="s">
        <v>73</v>
      </c>
      <c r="AO1148" s="80" t="s">
        <v>73</v>
      </c>
      <c r="AP1148" s="80" t="s">
        <v>73</v>
      </c>
      <c r="AQ1148" s="102">
        <f t="shared" si="104"/>
        <v>0</v>
      </c>
      <c r="AR1148" s="102">
        <f t="shared" si="105"/>
        <v>15000000</v>
      </c>
      <c r="AS1148" s="72" t="s">
        <v>319</v>
      </c>
      <c r="AT1148" s="76">
        <v>0</v>
      </c>
      <c r="AU1148" s="72" t="s">
        <v>319</v>
      </c>
      <c r="AV1148" s="76">
        <v>0</v>
      </c>
      <c r="AW1148" s="81" t="s">
        <v>73</v>
      </c>
      <c r="AX1148" s="82">
        <v>0</v>
      </c>
      <c r="AY1148" s="143">
        <f t="shared" si="106"/>
        <v>15000000</v>
      </c>
      <c r="AZ1148" s="84">
        <f t="shared" si="107"/>
        <v>0</v>
      </c>
      <c r="BA1148" s="85">
        <v>0</v>
      </c>
      <c r="BB1148" s="81" t="s">
        <v>73</v>
      </c>
      <c r="BC1148" s="72" t="s">
        <v>123</v>
      </c>
      <c r="BD1148" s="289" t="s">
        <v>3435</v>
      </c>
      <c r="BE1148" s="71" t="s">
        <v>65</v>
      </c>
      <c r="BF1148" s="71" t="s">
        <v>65</v>
      </c>
    </row>
    <row r="1149" spans="2:58" ht="14.45" customHeight="1" x14ac:dyDescent="0.25">
      <c r="B1149" s="71">
        <v>2025</v>
      </c>
      <c r="C1149" s="71">
        <v>891780111</v>
      </c>
      <c r="D1149" s="71" t="s">
        <v>63</v>
      </c>
      <c r="E1149" s="104" t="s">
        <v>3434</v>
      </c>
      <c r="F1149" s="72" t="s">
        <v>3433</v>
      </c>
      <c r="G1149" s="72">
        <v>0</v>
      </c>
      <c r="H1149" s="72" t="s">
        <v>71</v>
      </c>
      <c r="I1149" s="72" t="s">
        <v>2884</v>
      </c>
      <c r="J1149" s="104" t="s">
        <v>81</v>
      </c>
      <c r="K1149" s="75" t="s">
        <v>3414</v>
      </c>
      <c r="L1149" s="76">
        <v>4449960</v>
      </c>
      <c r="M1149" s="72" t="s">
        <v>66</v>
      </c>
      <c r="N1149" s="75" t="s">
        <v>3432</v>
      </c>
      <c r="O1149" s="75">
        <v>1193522766</v>
      </c>
      <c r="P1149" s="75">
        <v>1707</v>
      </c>
      <c r="Q1149" s="78">
        <v>45870</v>
      </c>
      <c r="R1149" s="75">
        <v>7490134800</v>
      </c>
      <c r="S1149" s="78">
        <v>45944</v>
      </c>
      <c r="T1149" s="76">
        <v>4449960</v>
      </c>
      <c r="U1149" s="76">
        <v>37533</v>
      </c>
      <c r="V1149" s="72" t="s">
        <v>65</v>
      </c>
      <c r="W1149" s="76">
        <v>1082939683</v>
      </c>
      <c r="X1149" s="104" t="s">
        <v>2881</v>
      </c>
      <c r="Y1149" s="78">
        <v>45944</v>
      </c>
      <c r="Z1149" s="78">
        <v>45944</v>
      </c>
      <c r="AA1149" s="78" t="s">
        <v>73</v>
      </c>
      <c r="AB1149" s="78">
        <v>45991</v>
      </c>
      <c r="AC1149" s="102">
        <f t="shared" si="102"/>
        <v>47</v>
      </c>
      <c r="AD1149" s="72">
        <v>0</v>
      </c>
      <c r="AE1149" s="76">
        <v>0</v>
      </c>
      <c r="AF1149" s="72">
        <v>0</v>
      </c>
      <c r="AG1149" s="79" t="s">
        <v>73</v>
      </c>
      <c r="AH1149" s="102">
        <f t="shared" si="103"/>
        <v>0</v>
      </c>
      <c r="AI1149" s="72">
        <v>0</v>
      </c>
      <c r="AJ1149" s="76">
        <v>0</v>
      </c>
      <c r="AK1149" s="72" t="s">
        <v>73</v>
      </c>
      <c r="AL1149" s="80" t="s">
        <v>73</v>
      </c>
      <c r="AM1149" s="72">
        <v>0</v>
      </c>
      <c r="AN1149" s="80" t="s">
        <v>73</v>
      </c>
      <c r="AO1149" s="80" t="s">
        <v>73</v>
      </c>
      <c r="AP1149" s="80" t="s">
        <v>73</v>
      </c>
      <c r="AQ1149" s="102">
        <f t="shared" si="104"/>
        <v>0</v>
      </c>
      <c r="AR1149" s="102">
        <f t="shared" si="105"/>
        <v>4449960</v>
      </c>
      <c r="AS1149" s="72" t="s">
        <v>319</v>
      </c>
      <c r="AT1149" s="76">
        <v>0</v>
      </c>
      <c r="AU1149" s="72" t="s">
        <v>319</v>
      </c>
      <c r="AV1149" s="76">
        <v>0</v>
      </c>
      <c r="AW1149" s="81" t="s">
        <v>73</v>
      </c>
      <c r="AX1149" s="82">
        <v>0</v>
      </c>
      <c r="AY1149" s="143">
        <f t="shared" si="106"/>
        <v>4449960</v>
      </c>
      <c r="AZ1149" s="84">
        <f t="shared" si="107"/>
        <v>0</v>
      </c>
      <c r="BA1149" s="85">
        <v>0</v>
      </c>
      <c r="BB1149" s="81" t="s">
        <v>73</v>
      </c>
      <c r="BC1149" s="72" t="s">
        <v>123</v>
      </c>
      <c r="BD1149" s="289" t="s">
        <v>3431</v>
      </c>
      <c r="BE1149" s="71" t="s">
        <v>65</v>
      </c>
      <c r="BF1149" s="71" t="s">
        <v>65</v>
      </c>
    </row>
    <row r="1150" spans="2:58" ht="14.45" customHeight="1" x14ac:dyDescent="0.25">
      <c r="B1150" s="71">
        <v>2025</v>
      </c>
      <c r="C1150" s="71">
        <v>891780111</v>
      </c>
      <c r="D1150" s="71" t="s">
        <v>63</v>
      </c>
      <c r="E1150" s="104" t="s">
        <v>3430</v>
      </c>
      <c r="F1150" s="72" t="s">
        <v>3429</v>
      </c>
      <c r="G1150" s="72">
        <v>0</v>
      </c>
      <c r="H1150" s="72" t="s">
        <v>71</v>
      </c>
      <c r="I1150" s="72" t="s">
        <v>64</v>
      </c>
      <c r="J1150" s="104" t="s">
        <v>81</v>
      </c>
      <c r="K1150" s="75" t="s">
        <v>3428</v>
      </c>
      <c r="L1150" s="76">
        <v>5600000</v>
      </c>
      <c r="M1150" s="72" t="s">
        <v>66</v>
      </c>
      <c r="N1150" s="75" t="s">
        <v>3427</v>
      </c>
      <c r="O1150" s="75">
        <v>1192792866</v>
      </c>
      <c r="P1150" s="75">
        <v>2085</v>
      </c>
      <c r="Q1150" s="78">
        <v>45911</v>
      </c>
      <c r="R1150" s="75">
        <v>15200000</v>
      </c>
      <c r="S1150" s="78">
        <v>45944</v>
      </c>
      <c r="T1150" s="76">
        <v>5600000</v>
      </c>
      <c r="U1150" s="76">
        <v>37532</v>
      </c>
      <c r="V1150" s="72" t="s">
        <v>65</v>
      </c>
      <c r="W1150" s="76">
        <v>1082939683</v>
      </c>
      <c r="X1150" s="104" t="s">
        <v>2881</v>
      </c>
      <c r="Y1150" s="78">
        <v>45944</v>
      </c>
      <c r="Z1150" s="78">
        <v>45944</v>
      </c>
      <c r="AA1150" s="78" t="s">
        <v>73</v>
      </c>
      <c r="AB1150" s="78">
        <v>45975</v>
      </c>
      <c r="AC1150" s="102">
        <f t="shared" si="102"/>
        <v>31</v>
      </c>
      <c r="AD1150" s="72">
        <v>0</v>
      </c>
      <c r="AE1150" s="76">
        <v>0</v>
      </c>
      <c r="AF1150" s="72">
        <v>0</v>
      </c>
      <c r="AG1150" s="79" t="s">
        <v>73</v>
      </c>
      <c r="AH1150" s="102">
        <f t="shared" si="103"/>
        <v>0</v>
      </c>
      <c r="AI1150" s="72">
        <v>0</v>
      </c>
      <c r="AJ1150" s="76">
        <v>0</v>
      </c>
      <c r="AK1150" s="72" t="s">
        <v>73</v>
      </c>
      <c r="AL1150" s="80" t="s">
        <v>73</v>
      </c>
      <c r="AM1150" s="72">
        <v>0</v>
      </c>
      <c r="AN1150" s="80" t="s">
        <v>73</v>
      </c>
      <c r="AO1150" s="80" t="s">
        <v>73</v>
      </c>
      <c r="AP1150" s="80" t="s">
        <v>73</v>
      </c>
      <c r="AQ1150" s="102">
        <f t="shared" si="104"/>
        <v>0</v>
      </c>
      <c r="AR1150" s="102">
        <f t="shared" si="105"/>
        <v>5600000</v>
      </c>
      <c r="AS1150" s="72" t="s">
        <v>65</v>
      </c>
      <c r="AT1150" s="76">
        <v>5600000</v>
      </c>
      <c r="AU1150" s="72" t="s">
        <v>319</v>
      </c>
      <c r="AV1150" s="76">
        <v>0</v>
      </c>
      <c r="AW1150" s="81" t="s">
        <v>73</v>
      </c>
      <c r="AX1150" s="82">
        <v>0</v>
      </c>
      <c r="AY1150" s="143">
        <f t="shared" si="106"/>
        <v>5600000</v>
      </c>
      <c r="AZ1150" s="84">
        <f t="shared" si="107"/>
        <v>0</v>
      </c>
      <c r="BA1150" s="85">
        <v>0</v>
      </c>
      <c r="BB1150" s="81" t="s">
        <v>73</v>
      </c>
      <c r="BC1150" s="72" t="s">
        <v>123</v>
      </c>
      <c r="BD1150" s="289" t="s">
        <v>3426</v>
      </c>
      <c r="BE1150" s="71" t="s">
        <v>65</v>
      </c>
      <c r="BF1150" s="71" t="s">
        <v>65</v>
      </c>
    </row>
    <row r="1151" spans="2:58" ht="14.45" customHeight="1" x14ac:dyDescent="0.25">
      <c r="B1151" s="71">
        <v>2025</v>
      </c>
      <c r="C1151" s="71">
        <v>891780111</v>
      </c>
      <c r="D1151" s="71" t="s">
        <v>63</v>
      </c>
      <c r="E1151" s="104" t="s">
        <v>3425</v>
      </c>
      <c r="F1151" s="72" t="s">
        <v>3424</v>
      </c>
      <c r="G1151" s="72">
        <v>0</v>
      </c>
      <c r="H1151" s="72" t="s">
        <v>71</v>
      </c>
      <c r="I1151" s="72" t="s">
        <v>64</v>
      </c>
      <c r="J1151" s="104" t="s">
        <v>81</v>
      </c>
      <c r="K1151" s="75" t="s">
        <v>3423</v>
      </c>
      <c r="L1151" s="76">
        <v>6300000</v>
      </c>
      <c r="M1151" s="72" t="s">
        <v>66</v>
      </c>
      <c r="N1151" s="75" t="s">
        <v>3422</v>
      </c>
      <c r="O1151" s="75">
        <v>1083029293</v>
      </c>
      <c r="P1151" s="75">
        <v>1947</v>
      </c>
      <c r="Q1151" s="78">
        <v>45898</v>
      </c>
      <c r="R1151" s="75">
        <v>327000000</v>
      </c>
      <c r="S1151" s="78">
        <v>45944</v>
      </c>
      <c r="T1151" s="76">
        <v>6300000</v>
      </c>
      <c r="U1151" s="76">
        <v>37531</v>
      </c>
      <c r="V1151" s="72" t="s">
        <v>65</v>
      </c>
      <c r="W1151" s="76">
        <v>1072646524</v>
      </c>
      <c r="X1151" s="104" t="s">
        <v>3050</v>
      </c>
      <c r="Y1151" s="78">
        <v>45944</v>
      </c>
      <c r="Z1151" s="78">
        <v>45944</v>
      </c>
      <c r="AA1151" s="78" t="s">
        <v>73</v>
      </c>
      <c r="AB1151" s="78">
        <v>46142</v>
      </c>
      <c r="AC1151" s="102">
        <f t="shared" si="102"/>
        <v>198</v>
      </c>
      <c r="AD1151" s="72">
        <v>0</v>
      </c>
      <c r="AE1151" s="76">
        <v>0</v>
      </c>
      <c r="AF1151" s="72">
        <v>0</v>
      </c>
      <c r="AG1151" s="79" t="s">
        <v>73</v>
      </c>
      <c r="AH1151" s="102">
        <f t="shared" si="103"/>
        <v>0</v>
      </c>
      <c r="AI1151" s="72">
        <v>0</v>
      </c>
      <c r="AJ1151" s="76">
        <v>0</v>
      </c>
      <c r="AK1151" s="72" t="s">
        <v>73</v>
      </c>
      <c r="AL1151" s="80" t="s">
        <v>73</v>
      </c>
      <c r="AM1151" s="72">
        <v>0</v>
      </c>
      <c r="AN1151" s="80" t="s">
        <v>73</v>
      </c>
      <c r="AO1151" s="80" t="s">
        <v>73</v>
      </c>
      <c r="AP1151" s="80" t="s">
        <v>73</v>
      </c>
      <c r="AQ1151" s="102">
        <f t="shared" si="104"/>
        <v>0</v>
      </c>
      <c r="AR1151" s="102">
        <f t="shared" si="105"/>
        <v>6300000</v>
      </c>
      <c r="AS1151" s="72" t="s">
        <v>65</v>
      </c>
      <c r="AT1151" s="76">
        <v>6300000</v>
      </c>
      <c r="AU1151" s="72" t="s">
        <v>319</v>
      </c>
      <c r="AV1151" s="76">
        <v>0</v>
      </c>
      <c r="AW1151" s="81" t="s">
        <v>73</v>
      </c>
      <c r="AX1151" s="82">
        <v>0</v>
      </c>
      <c r="AY1151" s="143">
        <f t="shared" si="106"/>
        <v>6300000</v>
      </c>
      <c r="AZ1151" s="84">
        <f t="shared" si="107"/>
        <v>0</v>
      </c>
      <c r="BA1151" s="85">
        <v>0</v>
      </c>
      <c r="BB1151" s="81" t="s">
        <v>73</v>
      </c>
      <c r="BC1151" s="72" t="s">
        <v>123</v>
      </c>
      <c r="BD1151" s="289" t="s">
        <v>3421</v>
      </c>
      <c r="BE1151" s="71" t="s">
        <v>65</v>
      </c>
      <c r="BF1151" s="71" t="s">
        <v>65</v>
      </c>
    </row>
    <row r="1152" spans="2:58" ht="14.45" customHeight="1" x14ac:dyDescent="0.25">
      <c r="B1152" s="71">
        <v>2025</v>
      </c>
      <c r="C1152" s="71">
        <v>891780111</v>
      </c>
      <c r="D1152" s="71" t="s">
        <v>63</v>
      </c>
      <c r="E1152" s="104" t="s">
        <v>3420</v>
      </c>
      <c r="F1152" s="72" t="s">
        <v>3419</v>
      </c>
      <c r="G1152" s="72">
        <v>0</v>
      </c>
      <c r="H1152" s="72" t="s">
        <v>71</v>
      </c>
      <c r="I1152" s="72" t="s">
        <v>2884</v>
      </c>
      <c r="J1152" s="104" t="s">
        <v>81</v>
      </c>
      <c r="K1152" s="75" t="s">
        <v>3414</v>
      </c>
      <c r="L1152" s="76">
        <v>4449960</v>
      </c>
      <c r="M1152" s="72" t="s">
        <v>66</v>
      </c>
      <c r="N1152" s="75" t="s">
        <v>3418</v>
      </c>
      <c r="O1152" s="75">
        <v>1124028203</v>
      </c>
      <c r="P1152" s="75">
        <v>1707</v>
      </c>
      <c r="Q1152" s="78">
        <v>45870</v>
      </c>
      <c r="R1152" s="75">
        <v>7490134800</v>
      </c>
      <c r="S1152" s="78">
        <v>45944</v>
      </c>
      <c r="T1152" s="76">
        <v>4449960</v>
      </c>
      <c r="U1152" s="76">
        <v>37530</v>
      </c>
      <c r="V1152" s="72" t="s">
        <v>65</v>
      </c>
      <c r="W1152" s="76">
        <v>1082939683</v>
      </c>
      <c r="X1152" s="104" t="s">
        <v>2881</v>
      </c>
      <c r="Y1152" s="78">
        <v>45944</v>
      </c>
      <c r="Z1152" s="78">
        <v>45944</v>
      </c>
      <c r="AA1152" s="78" t="s">
        <v>73</v>
      </c>
      <c r="AB1152" s="78">
        <v>45991</v>
      </c>
      <c r="AC1152" s="102">
        <f t="shared" si="102"/>
        <v>47</v>
      </c>
      <c r="AD1152" s="72">
        <v>0</v>
      </c>
      <c r="AE1152" s="76">
        <v>0</v>
      </c>
      <c r="AF1152" s="72">
        <v>0</v>
      </c>
      <c r="AG1152" s="79" t="s">
        <v>73</v>
      </c>
      <c r="AH1152" s="102">
        <f t="shared" si="103"/>
        <v>0</v>
      </c>
      <c r="AI1152" s="72">
        <v>0</v>
      </c>
      <c r="AJ1152" s="76">
        <v>0</v>
      </c>
      <c r="AK1152" s="72" t="s">
        <v>73</v>
      </c>
      <c r="AL1152" s="80" t="s">
        <v>73</v>
      </c>
      <c r="AM1152" s="72">
        <v>0</v>
      </c>
      <c r="AN1152" s="80" t="s">
        <v>73</v>
      </c>
      <c r="AO1152" s="80" t="s">
        <v>73</v>
      </c>
      <c r="AP1152" s="80" t="s">
        <v>73</v>
      </c>
      <c r="AQ1152" s="102">
        <f t="shared" si="104"/>
        <v>0</v>
      </c>
      <c r="AR1152" s="102">
        <f t="shared" si="105"/>
        <v>4449960</v>
      </c>
      <c r="AS1152" s="72" t="s">
        <v>319</v>
      </c>
      <c r="AT1152" s="76">
        <v>0</v>
      </c>
      <c r="AU1152" s="72" t="s">
        <v>319</v>
      </c>
      <c r="AV1152" s="76">
        <v>0</v>
      </c>
      <c r="AW1152" s="81" t="s">
        <v>73</v>
      </c>
      <c r="AX1152" s="82">
        <v>0</v>
      </c>
      <c r="AY1152" s="143">
        <f t="shared" si="106"/>
        <v>4449960</v>
      </c>
      <c r="AZ1152" s="84">
        <f t="shared" si="107"/>
        <v>0</v>
      </c>
      <c r="BA1152" s="85">
        <v>0</v>
      </c>
      <c r="BB1152" s="81" t="s">
        <v>73</v>
      </c>
      <c r="BC1152" s="72" t="s">
        <v>123</v>
      </c>
      <c r="BD1152" s="289" t="s">
        <v>3417</v>
      </c>
      <c r="BE1152" s="71" t="s">
        <v>65</v>
      </c>
      <c r="BF1152" s="71" t="s">
        <v>65</v>
      </c>
    </row>
    <row r="1153" spans="2:58" ht="14.45" customHeight="1" x14ac:dyDescent="0.25">
      <c r="B1153" s="71">
        <v>2025</v>
      </c>
      <c r="C1153" s="71">
        <v>891780111</v>
      </c>
      <c r="D1153" s="71" t="s">
        <v>63</v>
      </c>
      <c r="E1153" s="104" t="s">
        <v>3416</v>
      </c>
      <c r="F1153" s="72" t="s">
        <v>3415</v>
      </c>
      <c r="G1153" s="72">
        <v>0</v>
      </c>
      <c r="H1153" s="72" t="s">
        <v>71</v>
      </c>
      <c r="I1153" s="72" t="s">
        <v>2884</v>
      </c>
      <c r="J1153" s="104" t="s">
        <v>81</v>
      </c>
      <c r="K1153" s="75" t="s">
        <v>3414</v>
      </c>
      <c r="L1153" s="76">
        <v>4449960</v>
      </c>
      <c r="M1153" s="72" t="s">
        <v>66</v>
      </c>
      <c r="N1153" s="75" t="s">
        <v>3413</v>
      </c>
      <c r="O1153" s="75">
        <v>1221979120</v>
      </c>
      <c r="P1153" s="75">
        <v>1707</v>
      </c>
      <c r="Q1153" s="78">
        <v>45870</v>
      </c>
      <c r="R1153" s="75">
        <v>7490134800</v>
      </c>
      <c r="S1153" s="78">
        <v>45944</v>
      </c>
      <c r="T1153" s="76">
        <v>4449960</v>
      </c>
      <c r="U1153" s="76">
        <v>37529</v>
      </c>
      <c r="V1153" s="72" t="s">
        <v>65</v>
      </c>
      <c r="W1153" s="76">
        <v>1082939683</v>
      </c>
      <c r="X1153" s="104" t="s">
        <v>2881</v>
      </c>
      <c r="Y1153" s="78">
        <v>45944</v>
      </c>
      <c r="Z1153" s="78">
        <v>45944</v>
      </c>
      <c r="AA1153" s="78" t="s">
        <v>73</v>
      </c>
      <c r="AB1153" s="78">
        <v>45991</v>
      </c>
      <c r="AC1153" s="102">
        <f t="shared" si="102"/>
        <v>47</v>
      </c>
      <c r="AD1153" s="72">
        <v>0</v>
      </c>
      <c r="AE1153" s="76">
        <v>0</v>
      </c>
      <c r="AF1153" s="72">
        <v>0</v>
      </c>
      <c r="AG1153" s="79" t="s">
        <v>73</v>
      </c>
      <c r="AH1153" s="102">
        <f t="shared" si="103"/>
        <v>0</v>
      </c>
      <c r="AI1153" s="72">
        <v>0</v>
      </c>
      <c r="AJ1153" s="76">
        <v>0</v>
      </c>
      <c r="AK1153" s="72" t="s">
        <v>73</v>
      </c>
      <c r="AL1153" s="80" t="s">
        <v>73</v>
      </c>
      <c r="AM1153" s="72">
        <v>0</v>
      </c>
      <c r="AN1153" s="80" t="s">
        <v>73</v>
      </c>
      <c r="AO1153" s="80" t="s">
        <v>73</v>
      </c>
      <c r="AP1153" s="80" t="s">
        <v>73</v>
      </c>
      <c r="AQ1153" s="102">
        <f t="shared" si="104"/>
        <v>0</v>
      </c>
      <c r="AR1153" s="102">
        <f t="shared" si="105"/>
        <v>4449960</v>
      </c>
      <c r="AS1153" s="72" t="s">
        <v>319</v>
      </c>
      <c r="AT1153" s="76">
        <v>0</v>
      </c>
      <c r="AU1153" s="72" t="s">
        <v>319</v>
      </c>
      <c r="AV1153" s="76">
        <v>0</v>
      </c>
      <c r="AW1153" s="81" t="s">
        <v>73</v>
      </c>
      <c r="AX1153" s="82">
        <v>0</v>
      </c>
      <c r="AY1153" s="143">
        <f t="shared" si="106"/>
        <v>4449960</v>
      </c>
      <c r="AZ1153" s="84">
        <f t="shared" si="107"/>
        <v>0</v>
      </c>
      <c r="BA1153" s="85">
        <v>0</v>
      </c>
      <c r="BB1153" s="81" t="s">
        <v>73</v>
      </c>
      <c r="BC1153" s="72" t="s">
        <v>123</v>
      </c>
      <c r="BD1153" s="289" t="s">
        <v>3412</v>
      </c>
      <c r="BE1153" s="71" t="s">
        <v>65</v>
      </c>
      <c r="BF1153" s="71" t="s">
        <v>65</v>
      </c>
    </row>
    <row r="1154" spans="2:58" ht="14.45" customHeight="1" x14ac:dyDescent="0.25">
      <c r="B1154" s="71">
        <v>2025</v>
      </c>
      <c r="C1154" s="71">
        <v>891780111</v>
      </c>
      <c r="D1154" s="71" t="s">
        <v>63</v>
      </c>
      <c r="E1154" s="104" t="s">
        <v>3411</v>
      </c>
      <c r="F1154" s="72" t="s">
        <v>3410</v>
      </c>
      <c r="G1154" s="72">
        <v>0</v>
      </c>
      <c r="H1154" s="72" t="s">
        <v>71</v>
      </c>
      <c r="I1154" s="72" t="s">
        <v>2884</v>
      </c>
      <c r="J1154" s="104" t="s">
        <v>81</v>
      </c>
      <c r="K1154" s="75" t="s">
        <v>3409</v>
      </c>
      <c r="L1154" s="76">
        <v>4449960</v>
      </c>
      <c r="M1154" s="72" t="s">
        <v>66</v>
      </c>
      <c r="N1154" s="75" t="s">
        <v>3408</v>
      </c>
      <c r="O1154" s="75">
        <v>12631523</v>
      </c>
      <c r="P1154" s="75">
        <v>1707</v>
      </c>
      <c r="Q1154" s="78">
        <v>45870</v>
      </c>
      <c r="R1154" s="75">
        <v>7490134800</v>
      </c>
      <c r="S1154" s="78">
        <v>45944</v>
      </c>
      <c r="T1154" s="76">
        <v>4449960</v>
      </c>
      <c r="U1154" s="76">
        <v>37528</v>
      </c>
      <c r="V1154" s="72" t="s">
        <v>65</v>
      </c>
      <c r="W1154" s="76">
        <v>1082939683</v>
      </c>
      <c r="X1154" s="104" t="s">
        <v>2881</v>
      </c>
      <c r="Y1154" s="78">
        <v>45944</v>
      </c>
      <c r="Z1154" s="78">
        <v>45944</v>
      </c>
      <c r="AA1154" s="78" t="s">
        <v>73</v>
      </c>
      <c r="AB1154" s="78">
        <v>45991</v>
      </c>
      <c r="AC1154" s="102">
        <f t="shared" si="102"/>
        <v>47</v>
      </c>
      <c r="AD1154" s="72">
        <v>0</v>
      </c>
      <c r="AE1154" s="76">
        <v>0</v>
      </c>
      <c r="AF1154" s="72">
        <v>0</v>
      </c>
      <c r="AG1154" s="79" t="s">
        <v>73</v>
      </c>
      <c r="AH1154" s="102">
        <f t="shared" si="103"/>
        <v>0</v>
      </c>
      <c r="AI1154" s="72">
        <v>0</v>
      </c>
      <c r="AJ1154" s="76">
        <v>0</v>
      </c>
      <c r="AK1154" s="72" t="s">
        <v>73</v>
      </c>
      <c r="AL1154" s="80" t="s">
        <v>73</v>
      </c>
      <c r="AM1154" s="72">
        <v>0</v>
      </c>
      <c r="AN1154" s="80" t="s">
        <v>73</v>
      </c>
      <c r="AO1154" s="80" t="s">
        <v>73</v>
      </c>
      <c r="AP1154" s="80" t="s">
        <v>73</v>
      </c>
      <c r="AQ1154" s="102">
        <f t="shared" si="104"/>
        <v>0</v>
      </c>
      <c r="AR1154" s="102">
        <f t="shared" si="105"/>
        <v>4449960</v>
      </c>
      <c r="AS1154" s="72" t="s">
        <v>319</v>
      </c>
      <c r="AT1154" s="76">
        <v>0</v>
      </c>
      <c r="AU1154" s="72" t="s">
        <v>319</v>
      </c>
      <c r="AV1154" s="76">
        <v>0</v>
      </c>
      <c r="AW1154" s="81" t="s">
        <v>73</v>
      </c>
      <c r="AX1154" s="82">
        <v>0</v>
      </c>
      <c r="AY1154" s="143">
        <f t="shared" si="106"/>
        <v>4449960</v>
      </c>
      <c r="AZ1154" s="84">
        <f t="shared" si="107"/>
        <v>0</v>
      </c>
      <c r="BA1154" s="85">
        <v>0</v>
      </c>
      <c r="BB1154" s="81" t="s">
        <v>73</v>
      </c>
      <c r="BC1154" s="72" t="s">
        <v>123</v>
      </c>
      <c r="BD1154" s="289" t="s">
        <v>3407</v>
      </c>
      <c r="BE1154" s="71" t="s">
        <v>65</v>
      </c>
      <c r="BF1154" s="71" t="s">
        <v>65</v>
      </c>
    </row>
    <row r="1155" spans="2:58" ht="14.45" customHeight="1" x14ac:dyDescent="0.25">
      <c r="B1155" s="71">
        <v>2025</v>
      </c>
      <c r="C1155" s="71">
        <v>891780111</v>
      </c>
      <c r="D1155" s="71" t="s">
        <v>63</v>
      </c>
      <c r="E1155" s="104" t="s">
        <v>3406</v>
      </c>
      <c r="F1155" s="72" t="s">
        <v>3405</v>
      </c>
      <c r="G1155" s="72">
        <v>0</v>
      </c>
      <c r="H1155" s="72" t="s">
        <v>71</v>
      </c>
      <c r="I1155" s="72" t="s">
        <v>64</v>
      </c>
      <c r="J1155" s="104" t="s">
        <v>81</v>
      </c>
      <c r="K1155" s="75" t="s">
        <v>3404</v>
      </c>
      <c r="L1155" s="76">
        <v>9000000</v>
      </c>
      <c r="M1155" s="72" t="s">
        <v>66</v>
      </c>
      <c r="N1155" s="75" t="s">
        <v>3403</v>
      </c>
      <c r="O1155" s="75">
        <v>1065563056</v>
      </c>
      <c r="P1155" s="75">
        <v>2325</v>
      </c>
      <c r="Q1155" s="78">
        <v>45939</v>
      </c>
      <c r="R1155" s="75">
        <v>9000000</v>
      </c>
      <c r="S1155" s="78">
        <v>45945</v>
      </c>
      <c r="T1155" s="76">
        <v>9000000</v>
      </c>
      <c r="U1155" s="76">
        <v>37711</v>
      </c>
      <c r="V1155" s="72" t="s">
        <v>65</v>
      </c>
      <c r="W1155" s="76">
        <v>1082939683</v>
      </c>
      <c r="X1155" s="104" t="s">
        <v>2881</v>
      </c>
      <c r="Y1155" s="78">
        <v>45945</v>
      </c>
      <c r="Z1155" s="78">
        <v>45945</v>
      </c>
      <c r="AA1155" s="78" t="s">
        <v>73</v>
      </c>
      <c r="AB1155" s="78">
        <v>45991</v>
      </c>
      <c r="AC1155" s="102">
        <f t="shared" si="102"/>
        <v>46</v>
      </c>
      <c r="AD1155" s="72">
        <v>0</v>
      </c>
      <c r="AE1155" s="76">
        <v>0</v>
      </c>
      <c r="AF1155" s="72">
        <v>0</v>
      </c>
      <c r="AG1155" s="79" t="s">
        <v>73</v>
      </c>
      <c r="AH1155" s="102">
        <f t="shared" si="103"/>
        <v>0</v>
      </c>
      <c r="AI1155" s="72">
        <v>0</v>
      </c>
      <c r="AJ1155" s="76">
        <v>0</v>
      </c>
      <c r="AK1155" s="72" t="s">
        <v>73</v>
      </c>
      <c r="AL1155" s="80" t="s">
        <v>73</v>
      </c>
      <c r="AM1155" s="72">
        <v>0</v>
      </c>
      <c r="AN1155" s="80" t="s">
        <v>73</v>
      </c>
      <c r="AO1155" s="80" t="s">
        <v>73</v>
      </c>
      <c r="AP1155" s="80" t="s">
        <v>73</v>
      </c>
      <c r="AQ1155" s="102">
        <f t="shared" si="104"/>
        <v>0</v>
      </c>
      <c r="AR1155" s="102">
        <f t="shared" si="105"/>
        <v>9000000</v>
      </c>
      <c r="AS1155" s="72" t="s">
        <v>65</v>
      </c>
      <c r="AT1155" s="76">
        <v>9000000</v>
      </c>
      <c r="AU1155" s="72" t="s">
        <v>319</v>
      </c>
      <c r="AV1155" s="76">
        <v>0</v>
      </c>
      <c r="AW1155" s="81" t="s">
        <v>73</v>
      </c>
      <c r="AX1155" s="82">
        <v>0</v>
      </c>
      <c r="AY1155" s="143">
        <f t="shared" si="106"/>
        <v>9000000</v>
      </c>
      <c r="AZ1155" s="84">
        <f t="shared" si="107"/>
        <v>0</v>
      </c>
      <c r="BA1155" s="85">
        <v>0</v>
      </c>
      <c r="BB1155" s="81" t="s">
        <v>73</v>
      </c>
      <c r="BC1155" s="72" t="s">
        <v>123</v>
      </c>
      <c r="BD1155" s="289" t="s">
        <v>3402</v>
      </c>
      <c r="BE1155" s="71" t="s">
        <v>65</v>
      </c>
      <c r="BF1155" s="71" t="s">
        <v>65</v>
      </c>
    </row>
    <row r="1156" spans="2:58" ht="14.45" customHeight="1" x14ac:dyDescent="0.25">
      <c r="B1156" s="71">
        <v>2025</v>
      </c>
      <c r="C1156" s="71">
        <v>891780111</v>
      </c>
      <c r="D1156" s="71" t="s">
        <v>63</v>
      </c>
      <c r="E1156" s="104" t="s">
        <v>3401</v>
      </c>
      <c r="F1156" s="72" t="s">
        <v>3400</v>
      </c>
      <c r="G1156" s="72">
        <v>0</v>
      </c>
      <c r="H1156" s="72" t="s">
        <v>71</v>
      </c>
      <c r="I1156" s="72" t="s">
        <v>64</v>
      </c>
      <c r="J1156" s="104" t="s">
        <v>81</v>
      </c>
      <c r="K1156" s="75" t="s">
        <v>3326</v>
      </c>
      <c r="L1156" s="76">
        <v>6300000</v>
      </c>
      <c r="M1156" s="72" t="s">
        <v>66</v>
      </c>
      <c r="N1156" s="75" t="s">
        <v>3399</v>
      </c>
      <c r="O1156" s="75">
        <v>1082845298</v>
      </c>
      <c r="P1156" s="75">
        <v>1947</v>
      </c>
      <c r="Q1156" s="78">
        <v>45898</v>
      </c>
      <c r="R1156" s="75">
        <v>327000000</v>
      </c>
      <c r="S1156" s="78">
        <v>45945</v>
      </c>
      <c r="T1156" s="76">
        <v>6300000</v>
      </c>
      <c r="U1156" s="76">
        <v>37615</v>
      </c>
      <c r="V1156" s="72" t="s">
        <v>65</v>
      </c>
      <c r="W1156" s="76">
        <v>1072646524</v>
      </c>
      <c r="X1156" s="104" t="s">
        <v>3050</v>
      </c>
      <c r="Y1156" s="78">
        <v>45945</v>
      </c>
      <c r="Z1156" s="78">
        <v>45945</v>
      </c>
      <c r="AA1156" s="78" t="s">
        <v>73</v>
      </c>
      <c r="AB1156" s="78">
        <v>46142</v>
      </c>
      <c r="AC1156" s="102">
        <f t="shared" si="102"/>
        <v>197</v>
      </c>
      <c r="AD1156" s="72">
        <v>0</v>
      </c>
      <c r="AE1156" s="76">
        <v>0</v>
      </c>
      <c r="AF1156" s="72">
        <v>0</v>
      </c>
      <c r="AG1156" s="79" t="s">
        <v>73</v>
      </c>
      <c r="AH1156" s="102">
        <f t="shared" si="103"/>
        <v>0</v>
      </c>
      <c r="AI1156" s="72">
        <v>0</v>
      </c>
      <c r="AJ1156" s="76">
        <v>0</v>
      </c>
      <c r="AK1156" s="72" t="s">
        <v>73</v>
      </c>
      <c r="AL1156" s="80" t="s">
        <v>73</v>
      </c>
      <c r="AM1156" s="72">
        <v>0</v>
      </c>
      <c r="AN1156" s="80" t="s">
        <v>73</v>
      </c>
      <c r="AO1156" s="80" t="s">
        <v>73</v>
      </c>
      <c r="AP1156" s="80" t="s">
        <v>73</v>
      </c>
      <c r="AQ1156" s="102">
        <f t="shared" si="104"/>
        <v>0</v>
      </c>
      <c r="AR1156" s="102">
        <f t="shared" si="105"/>
        <v>6300000</v>
      </c>
      <c r="AS1156" s="72" t="s">
        <v>65</v>
      </c>
      <c r="AT1156" s="76">
        <v>6300000</v>
      </c>
      <c r="AU1156" s="72" t="s">
        <v>319</v>
      </c>
      <c r="AV1156" s="76">
        <v>0</v>
      </c>
      <c r="AW1156" s="81" t="s">
        <v>73</v>
      </c>
      <c r="AX1156" s="82">
        <v>0</v>
      </c>
      <c r="AY1156" s="143">
        <f t="shared" si="106"/>
        <v>6300000</v>
      </c>
      <c r="AZ1156" s="84">
        <f t="shared" si="107"/>
        <v>0</v>
      </c>
      <c r="BA1156" s="85">
        <v>0</v>
      </c>
      <c r="BB1156" s="81" t="s">
        <v>73</v>
      </c>
      <c r="BC1156" s="72" t="s">
        <v>123</v>
      </c>
      <c r="BD1156" s="289" t="s">
        <v>3398</v>
      </c>
      <c r="BE1156" s="71" t="s">
        <v>65</v>
      </c>
      <c r="BF1156" s="71" t="s">
        <v>65</v>
      </c>
    </row>
    <row r="1157" spans="2:58" ht="14.45" customHeight="1" x14ac:dyDescent="0.25">
      <c r="B1157" s="71">
        <v>2025</v>
      </c>
      <c r="C1157" s="71">
        <v>891780111</v>
      </c>
      <c r="D1157" s="71" t="s">
        <v>63</v>
      </c>
      <c r="E1157" s="104" t="s">
        <v>3397</v>
      </c>
      <c r="F1157" s="72" t="s">
        <v>3396</v>
      </c>
      <c r="G1157" s="72">
        <v>0</v>
      </c>
      <c r="H1157" s="72" t="s">
        <v>71</v>
      </c>
      <c r="I1157" s="72" t="s">
        <v>2884</v>
      </c>
      <c r="J1157" s="104" t="s">
        <v>81</v>
      </c>
      <c r="K1157" s="75" t="s">
        <v>3395</v>
      </c>
      <c r="L1157" s="76">
        <v>4355280</v>
      </c>
      <c r="M1157" s="72" t="s">
        <v>66</v>
      </c>
      <c r="N1157" s="75" t="s">
        <v>3394</v>
      </c>
      <c r="O1157" s="75">
        <v>1118801622</v>
      </c>
      <c r="P1157" s="75">
        <v>1707</v>
      </c>
      <c r="Q1157" s="78">
        <v>45870</v>
      </c>
      <c r="R1157" s="75">
        <v>7490134800</v>
      </c>
      <c r="S1157" s="78">
        <v>45945</v>
      </c>
      <c r="T1157" s="76">
        <v>4355280</v>
      </c>
      <c r="U1157" s="76">
        <v>37614</v>
      </c>
      <c r="V1157" s="72" t="s">
        <v>65</v>
      </c>
      <c r="W1157" s="76">
        <v>1082939683</v>
      </c>
      <c r="X1157" s="104" t="s">
        <v>2881</v>
      </c>
      <c r="Y1157" s="78">
        <v>45945</v>
      </c>
      <c r="Z1157" s="78">
        <v>45945</v>
      </c>
      <c r="AA1157" s="78" t="s">
        <v>73</v>
      </c>
      <c r="AB1157" s="78">
        <v>45991</v>
      </c>
      <c r="AC1157" s="102">
        <f t="shared" si="102"/>
        <v>46</v>
      </c>
      <c r="AD1157" s="72">
        <v>0</v>
      </c>
      <c r="AE1157" s="76">
        <v>0</v>
      </c>
      <c r="AF1157" s="72">
        <v>0</v>
      </c>
      <c r="AG1157" s="79" t="s">
        <v>73</v>
      </c>
      <c r="AH1157" s="102">
        <f t="shared" si="103"/>
        <v>0</v>
      </c>
      <c r="AI1157" s="72">
        <v>0</v>
      </c>
      <c r="AJ1157" s="76">
        <v>0</v>
      </c>
      <c r="AK1157" s="72" t="s">
        <v>73</v>
      </c>
      <c r="AL1157" s="80" t="s">
        <v>73</v>
      </c>
      <c r="AM1157" s="72">
        <v>0</v>
      </c>
      <c r="AN1157" s="80" t="s">
        <v>73</v>
      </c>
      <c r="AO1157" s="80" t="s">
        <v>73</v>
      </c>
      <c r="AP1157" s="80" t="s">
        <v>73</v>
      </c>
      <c r="AQ1157" s="102">
        <f t="shared" si="104"/>
        <v>0</v>
      </c>
      <c r="AR1157" s="102">
        <f t="shared" si="105"/>
        <v>4355280</v>
      </c>
      <c r="AS1157" s="72" t="s">
        <v>319</v>
      </c>
      <c r="AT1157" s="76">
        <v>0</v>
      </c>
      <c r="AU1157" s="72" t="s">
        <v>319</v>
      </c>
      <c r="AV1157" s="76">
        <v>0</v>
      </c>
      <c r="AW1157" s="81" t="s">
        <v>73</v>
      </c>
      <c r="AX1157" s="82">
        <v>0</v>
      </c>
      <c r="AY1157" s="143">
        <f t="shared" si="106"/>
        <v>4355280</v>
      </c>
      <c r="AZ1157" s="84">
        <f t="shared" si="107"/>
        <v>0</v>
      </c>
      <c r="BA1157" s="85">
        <v>0</v>
      </c>
      <c r="BB1157" s="81" t="s">
        <v>73</v>
      </c>
      <c r="BC1157" s="72" t="s">
        <v>123</v>
      </c>
      <c r="BD1157" s="289" t="s">
        <v>3393</v>
      </c>
      <c r="BE1157" s="71" t="s">
        <v>65</v>
      </c>
      <c r="BF1157" s="71" t="s">
        <v>65</v>
      </c>
    </row>
    <row r="1158" spans="2:58" ht="13.9" customHeight="1" x14ac:dyDescent="0.25">
      <c r="B1158" s="71">
        <v>2025</v>
      </c>
      <c r="C1158" s="71">
        <v>891780111</v>
      </c>
      <c r="D1158" s="71" t="s">
        <v>63</v>
      </c>
      <c r="E1158" s="104" t="s">
        <v>3392</v>
      </c>
      <c r="F1158" s="72" t="s">
        <v>3391</v>
      </c>
      <c r="G1158" s="72">
        <v>0</v>
      </c>
      <c r="H1158" s="72" t="s">
        <v>71</v>
      </c>
      <c r="I1158" s="72" t="s">
        <v>2884</v>
      </c>
      <c r="J1158" s="104" t="s">
        <v>81</v>
      </c>
      <c r="K1158" s="75" t="s">
        <v>3390</v>
      </c>
      <c r="L1158" s="76">
        <v>106170000</v>
      </c>
      <c r="M1158" s="72" t="s">
        <v>66</v>
      </c>
      <c r="N1158" s="75" t="s">
        <v>3380</v>
      </c>
      <c r="O1158" s="75">
        <v>900864648</v>
      </c>
      <c r="P1158" s="75">
        <v>1994</v>
      </c>
      <c r="Q1158" s="78">
        <v>45902</v>
      </c>
      <c r="R1158" s="75">
        <v>106170000</v>
      </c>
      <c r="S1158" s="78">
        <v>45946</v>
      </c>
      <c r="T1158" s="75">
        <v>106170000</v>
      </c>
      <c r="U1158" s="76">
        <v>38057</v>
      </c>
      <c r="V1158" s="72" t="s">
        <v>65</v>
      </c>
      <c r="W1158" s="76">
        <v>16078654</v>
      </c>
      <c r="X1158" s="104" t="s">
        <v>365</v>
      </c>
      <c r="Y1158" s="78">
        <v>45946</v>
      </c>
      <c r="Z1158" s="78">
        <v>45947</v>
      </c>
      <c r="AA1158" s="78">
        <v>45947</v>
      </c>
      <c r="AB1158" s="78">
        <v>46011</v>
      </c>
      <c r="AC1158" s="102">
        <f t="shared" si="102"/>
        <v>64</v>
      </c>
      <c r="AD1158" s="72">
        <v>0</v>
      </c>
      <c r="AE1158" s="76">
        <v>0</v>
      </c>
      <c r="AF1158" s="72">
        <v>0</v>
      </c>
      <c r="AG1158" s="79" t="s">
        <v>73</v>
      </c>
      <c r="AH1158" s="102">
        <f t="shared" si="103"/>
        <v>0</v>
      </c>
      <c r="AI1158" s="72">
        <v>0</v>
      </c>
      <c r="AJ1158" s="76">
        <v>0</v>
      </c>
      <c r="AK1158" s="72" t="s">
        <v>73</v>
      </c>
      <c r="AL1158" s="80" t="s">
        <v>73</v>
      </c>
      <c r="AM1158" s="72">
        <v>0</v>
      </c>
      <c r="AN1158" s="80" t="s">
        <v>73</v>
      </c>
      <c r="AO1158" s="80" t="s">
        <v>73</v>
      </c>
      <c r="AP1158" s="80" t="s">
        <v>73</v>
      </c>
      <c r="AQ1158" s="102">
        <f t="shared" si="104"/>
        <v>0</v>
      </c>
      <c r="AR1158" s="102">
        <f t="shared" si="105"/>
        <v>106170000</v>
      </c>
      <c r="AS1158" s="72" t="s">
        <v>319</v>
      </c>
      <c r="AT1158" s="76">
        <v>0</v>
      </c>
      <c r="AU1158" s="72" t="s">
        <v>319</v>
      </c>
      <c r="AV1158" s="76">
        <v>0</v>
      </c>
      <c r="AW1158" s="81" t="s">
        <v>73</v>
      </c>
      <c r="AX1158" s="82">
        <v>0</v>
      </c>
      <c r="AY1158" s="143">
        <f t="shared" si="106"/>
        <v>106170000</v>
      </c>
      <c r="AZ1158" s="84">
        <f t="shared" si="107"/>
        <v>0</v>
      </c>
      <c r="BA1158" s="85">
        <v>0</v>
      </c>
      <c r="BB1158" s="81" t="s">
        <v>73</v>
      </c>
      <c r="BC1158" s="72" t="s">
        <v>123</v>
      </c>
      <c r="BD1158" s="289" t="s">
        <v>3389</v>
      </c>
      <c r="BE1158" s="71" t="s">
        <v>65</v>
      </c>
      <c r="BF1158" s="71" t="s">
        <v>65</v>
      </c>
    </row>
    <row r="1159" spans="2:58" ht="14.45" customHeight="1" x14ac:dyDescent="0.25">
      <c r="B1159" s="71">
        <v>2025</v>
      </c>
      <c r="C1159" s="71">
        <v>891780111</v>
      </c>
      <c r="D1159" s="71" t="s">
        <v>63</v>
      </c>
      <c r="E1159" s="104" t="s">
        <v>3388</v>
      </c>
      <c r="F1159" s="72" t="s">
        <v>3387</v>
      </c>
      <c r="G1159" s="72">
        <v>0</v>
      </c>
      <c r="H1159" s="72" t="s">
        <v>71</v>
      </c>
      <c r="I1159" s="72" t="s">
        <v>2884</v>
      </c>
      <c r="J1159" s="104" t="s">
        <v>81</v>
      </c>
      <c r="K1159" s="75" t="s">
        <v>3386</v>
      </c>
      <c r="L1159" s="76">
        <v>5000000</v>
      </c>
      <c r="M1159" s="72" t="s">
        <v>66</v>
      </c>
      <c r="N1159" s="75" t="s">
        <v>3385</v>
      </c>
      <c r="O1159" s="75">
        <v>1004352090</v>
      </c>
      <c r="P1159" s="75">
        <v>2327</v>
      </c>
      <c r="Q1159" s="78">
        <v>45939</v>
      </c>
      <c r="R1159" s="75">
        <v>5000000</v>
      </c>
      <c r="S1159" s="78">
        <v>45946</v>
      </c>
      <c r="T1159" s="76">
        <v>5000000</v>
      </c>
      <c r="U1159" s="76">
        <v>38060</v>
      </c>
      <c r="V1159" s="72" t="s">
        <v>65</v>
      </c>
      <c r="W1159" s="76">
        <v>1082939683</v>
      </c>
      <c r="X1159" s="104" t="s">
        <v>2881</v>
      </c>
      <c r="Y1159" s="78">
        <v>45946</v>
      </c>
      <c r="Z1159" s="78">
        <v>45946</v>
      </c>
      <c r="AA1159" s="78" t="s">
        <v>73</v>
      </c>
      <c r="AB1159" s="78">
        <v>45991</v>
      </c>
      <c r="AC1159" s="102">
        <f t="shared" si="102"/>
        <v>45</v>
      </c>
      <c r="AD1159" s="72">
        <v>0</v>
      </c>
      <c r="AE1159" s="76">
        <v>0</v>
      </c>
      <c r="AF1159" s="72">
        <v>0</v>
      </c>
      <c r="AG1159" s="79" t="s">
        <v>73</v>
      </c>
      <c r="AH1159" s="102">
        <f t="shared" si="103"/>
        <v>0</v>
      </c>
      <c r="AI1159" s="72">
        <v>0</v>
      </c>
      <c r="AJ1159" s="76">
        <v>0</v>
      </c>
      <c r="AK1159" s="72" t="s">
        <v>73</v>
      </c>
      <c r="AL1159" s="80" t="s">
        <v>73</v>
      </c>
      <c r="AM1159" s="72">
        <v>0</v>
      </c>
      <c r="AN1159" s="80" t="s">
        <v>73</v>
      </c>
      <c r="AO1159" s="80" t="s">
        <v>73</v>
      </c>
      <c r="AP1159" s="80" t="s">
        <v>73</v>
      </c>
      <c r="AQ1159" s="102">
        <f t="shared" si="104"/>
        <v>0</v>
      </c>
      <c r="AR1159" s="102">
        <f t="shared" si="105"/>
        <v>5000000</v>
      </c>
      <c r="AS1159" s="72" t="s">
        <v>319</v>
      </c>
      <c r="AT1159" s="76">
        <v>0</v>
      </c>
      <c r="AU1159" s="72" t="s">
        <v>319</v>
      </c>
      <c r="AV1159" s="76">
        <v>0</v>
      </c>
      <c r="AW1159" s="81" t="s">
        <v>73</v>
      </c>
      <c r="AX1159" s="82">
        <v>0</v>
      </c>
      <c r="AY1159" s="143">
        <f t="shared" si="106"/>
        <v>5000000</v>
      </c>
      <c r="AZ1159" s="84">
        <f t="shared" si="107"/>
        <v>0</v>
      </c>
      <c r="BA1159" s="85">
        <v>0</v>
      </c>
      <c r="BB1159" s="81" t="s">
        <v>73</v>
      </c>
      <c r="BC1159" s="72" t="s">
        <v>123</v>
      </c>
      <c r="BD1159" s="289" t="s">
        <v>3384</v>
      </c>
      <c r="BE1159" s="71" t="s">
        <v>65</v>
      </c>
      <c r="BF1159" s="71" t="s">
        <v>65</v>
      </c>
    </row>
    <row r="1160" spans="2:58" ht="14.45" customHeight="1" x14ac:dyDescent="0.25">
      <c r="B1160" s="71">
        <v>2025</v>
      </c>
      <c r="C1160" s="71">
        <v>891780111</v>
      </c>
      <c r="D1160" s="71" t="s">
        <v>63</v>
      </c>
      <c r="E1160" s="104" t="s">
        <v>3383</v>
      </c>
      <c r="F1160" s="72" t="s">
        <v>3382</v>
      </c>
      <c r="G1160" s="72">
        <v>0</v>
      </c>
      <c r="H1160" s="72" t="s">
        <v>71</v>
      </c>
      <c r="I1160" s="72" t="s">
        <v>2884</v>
      </c>
      <c r="J1160" s="104" t="s">
        <v>81</v>
      </c>
      <c r="K1160" s="75" t="s">
        <v>3381</v>
      </c>
      <c r="L1160" s="76">
        <v>106170000</v>
      </c>
      <c r="M1160" s="72" t="s">
        <v>66</v>
      </c>
      <c r="N1160" s="75" t="s">
        <v>3380</v>
      </c>
      <c r="O1160" s="75">
        <v>900864648</v>
      </c>
      <c r="P1160" s="75">
        <v>1993</v>
      </c>
      <c r="Q1160" s="78">
        <v>45902</v>
      </c>
      <c r="R1160" s="75">
        <v>106170000</v>
      </c>
      <c r="S1160" s="78">
        <v>45946</v>
      </c>
      <c r="T1160" s="75">
        <v>106170000</v>
      </c>
      <c r="U1160" s="76">
        <v>38058</v>
      </c>
      <c r="V1160" s="72" t="s">
        <v>65</v>
      </c>
      <c r="W1160" s="76">
        <v>16078654</v>
      </c>
      <c r="X1160" s="104" t="s">
        <v>365</v>
      </c>
      <c r="Y1160" s="78">
        <v>45946</v>
      </c>
      <c r="Z1160" s="78">
        <v>45947</v>
      </c>
      <c r="AA1160" s="78">
        <v>45947</v>
      </c>
      <c r="AB1160" s="78">
        <v>46011</v>
      </c>
      <c r="AC1160" s="102">
        <f t="shared" ref="AC1160:AC1223" si="108">+IF(AA1160="1800-01-01",AB1160-Z1160,AB1160-AA1160)</f>
        <v>64</v>
      </c>
      <c r="AD1160" s="72">
        <v>0</v>
      </c>
      <c r="AE1160" s="76">
        <v>0</v>
      </c>
      <c r="AF1160" s="72">
        <v>0</v>
      </c>
      <c r="AG1160" s="79" t="s">
        <v>73</v>
      </c>
      <c r="AH1160" s="102">
        <f t="shared" ref="AH1160:AH1223" si="109">+IF(AG1160="1800-01-01",0,AG1160-AB1160)</f>
        <v>0</v>
      </c>
      <c r="AI1160" s="72">
        <v>0</v>
      </c>
      <c r="AJ1160" s="76">
        <v>0</v>
      </c>
      <c r="AK1160" s="72" t="s">
        <v>73</v>
      </c>
      <c r="AL1160" s="80" t="s">
        <v>73</v>
      </c>
      <c r="AM1160" s="72">
        <v>0</v>
      </c>
      <c r="AN1160" s="80" t="s">
        <v>73</v>
      </c>
      <c r="AO1160" s="80" t="s">
        <v>73</v>
      </c>
      <c r="AP1160" s="80" t="s">
        <v>73</v>
      </c>
      <c r="AQ1160" s="102">
        <f t="shared" ref="AQ1160:AQ1223" si="110">+IF(AN1160="1800-01-01",0,AO1160-AN1160)</f>
        <v>0</v>
      </c>
      <c r="AR1160" s="102">
        <f t="shared" ref="AR1160:AR1223" si="111">+L1160+AE1160-AJ1160</f>
        <v>106170000</v>
      </c>
      <c r="AS1160" s="72" t="s">
        <v>319</v>
      </c>
      <c r="AT1160" s="76">
        <v>0</v>
      </c>
      <c r="AU1160" s="72" t="s">
        <v>319</v>
      </c>
      <c r="AV1160" s="76">
        <v>0</v>
      </c>
      <c r="AW1160" s="81" t="s">
        <v>73</v>
      </c>
      <c r="AX1160" s="82">
        <v>0</v>
      </c>
      <c r="AY1160" s="143">
        <f t="shared" ref="AY1160:AY1223" si="112">AR1160-AX1160</f>
        <v>106170000</v>
      </c>
      <c r="AZ1160" s="84">
        <f t="shared" ref="AZ1160:AZ1223" si="113">+IFERROR(AX1160/AR1160,"_")</f>
        <v>0</v>
      </c>
      <c r="BA1160" s="85">
        <v>0</v>
      </c>
      <c r="BB1160" s="81" t="s">
        <v>73</v>
      </c>
      <c r="BC1160" s="72" t="s">
        <v>123</v>
      </c>
      <c r="BD1160" s="289" t="s">
        <v>3379</v>
      </c>
      <c r="BE1160" s="71" t="s">
        <v>65</v>
      </c>
      <c r="BF1160" s="71" t="s">
        <v>65</v>
      </c>
    </row>
    <row r="1161" spans="2:58" ht="14.45" customHeight="1" x14ac:dyDescent="0.25">
      <c r="B1161" s="71">
        <v>2025</v>
      </c>
      <c r="C1161" s="71">
        <v>891780111</v>
      </c>
      <c r="D1161" s="71" t="s">
        <v>63</v>
      </c>
      <c r="E1161" s="104" t="s">
        <v>3378</v>
      </c>
      <c r="F1161" s="72" t="s">
        <v>3377</v>
      </c>
      <c r="G1161" s="72">
        <v>0</v>
      </c>
      <c r="H1161" s="72" t="s">
        <v>71</v>
      </c>
      <c r="I1161" s="72" t="s">
        <v>2884</v>
      </c>
      <c r="J1161" s="104" t="s">
        <v>3376</v>
      </c>
      <c r="K1161" s="75" t="s">
        <v>3375</v>
      </c>
      <c r="L1161" s="76">
        <v>260550000</v>
      </c>
      <c r="M1161" s="72" t="s">
        <v>66</v>
      </c>
      <c r="N1161" s="75" t="s">
        <v>3374</v>
      </c>
      <c r="O1161" s="75">
        <v>900587026</v>
      </c>
      <c r="P1161" s="75">
        <v>2319</v>
      </c>
      <c r="Q1161" s="78">
        <v>45938</v>
      </c>
      <c r="R1161" s="75">
        <v>260550000</v>
      </c>
      <c r="S1161" s="78">
        <v>45947</v>
      </c>
      <c r="T1161" s="76">
        <v>260550000</v>
      </c>
      <c r="U1161" s="76">
        <v>38139</v>
      </c>
      <c r="V1161" s="72" t="s">
        <v>65</v>
      </c>
      <c r="W1161" s="76">
        <v>1082939683</v>
      </c>
      <c r="X1161" s="104" t="s">
        <v>2881</v>
      </c>
      <c r="Y1161" s="78">
        <v>45946</v>
      </c>
      <c r="Z1161" s="78">
        <v>45947</v>
      </c>
      <c r="AA1161" s="78">
        <v>45947</v>
      </c>
      <c r="AB1161" s="78">
        <v>45981</v>
      </c>
      <c r="AC1161" s="102">
        <f t="shared" si="108"/>
        <v>34</v>
      </c>
      <c r="AD1161" s="72">
        <v>0</v>
      </c>
      <c r="AE1161" s="76">
        <v>0</v>
      </c>
      <c r="AF1161" s="72">
        <v>0</v>
      </c>
      <c r="AG1161" s="79" t="s">
        <v>73</v>
      </c>
      <c r="AH1161" s="102">
        <f t="shared" si="109"/>
        <v>0</v>
      </c>
      <c r="AI1161" s="72">
        <v>0</v>
      </c>
      <c r="AJ1161" s="76">
        <v>0</v>
      </c>
      <c r="AK1161" s="72" t="s">
        <v>73</v>
      </c>
      <c r="AL1161" s="80" t="s">
        <v>73</v>
      </c>
      <c r="AM1161" s="72">
        <v>0</v>
      </c>
      <c r="AN1161" s="80" t="s">
        <v>73</v>
      </c>
      <c r="AO1161" s="80" t="s">
        <v>73</v>
      </c>
      <c r="AP1161" s="80" t="s">
        <v>73</v>
      </c>
      <c r="AQ1161" s="102">
        <f t="shared" si="110"/>
        <v>0</v>
      </c>
      <c r="AR1161" s="102">
        <f t="shared" si="111"/>
        <v>260550000</v>
      </c>
      <c r="AS1161" s="72" t="s">
        <v>319</v>
      </c>
      <c r="AT1161" s="76">
        <v>0</v>
      </c>
      <c r="AU1161" s="72" t="s">
        <v>65</v>
      </c>
      <c r="AV1161" s="76">
        <v>130275000</v>
      </c>
      <c r="AW1161" s="80">
        <v>45960</v>
      </c>
      <c r="AX1161" s="76">
        <v>130275000</v>
      </c>
      <c r="AY1161" s="143">
        <f t="shared" si="112"/>
        <v>130275000</v>
      </c>
      <c r="AZ1161" s="84">
        <f t="shared" si="113"/>
        <v>0.5</v>
      </c>
      <c r="BA1161" s="85">
        <v>0.5</v>
      </c>
      <c r="BB1161" s="81" t="s">
        <v>73</v>
      </c>
      <c r="BC1161" s="72" t="s">
        <v>123</v>
      </c>
      <c r="BD1161" s="289" t="s">
        <v>3373</v>
      </c>
      <c r="BE1161" s="71" t="s">
        <v>65</v>
      </c>
      <c r="BF1161" s="71" t="s">
        <v>65</v>
      </c>
    </row>
    <row r="1162" spans="2:58" ht="14.45" customHeight="1" x14ac:dyDescent="0.25">
      <c r="B1162" s="71">
        <v>2025</v>
      </c>
      <c r="C1162" s="71">
        <v>891780111</v>
      </c>
      <c r="D1162" s="71" t="s">
        <v>63</v>
      </c>
      <c r="E1162" s="104" t="s">
        <v>3372</v>
      </c>
      <c r="F1162" s="72" t="s">
        <v>3371</v>
      </c>
      <c r="G1162" s="72">
        <v>0</v>
      </c>
      <c r="H1162" s="72" t="s">
        <v>71</v>
      </c>
      <c r="I1162" s="72" t="s">
        <v>64</v>
      </c>
      <c r="J1162" s="104" t="s">
        <v>81</v>
      </c>
      <c r="K1162" s="75" t="s">
        <v>3370</v>
      </c>
      <c r="L1162" s="76">
        <v>6300000</v>
      </c>
      <c r="M1162" s="72" t="s">
        <v>66</v>
      </c>
      <c r="N1162" s="75" t="s">
        <v>3369</v>
      </c>
      <c r="O1162" s="75">
        <v>1083028827</v>
      </c>
      <c r="P1162" s="75">
        <v>1947</v>
      </c>
      <c r="Q1162" s="78">
        <v>45898</v>
      </c>
      <c r="R1162" s="75">
        <v>327000000</v>
      </c>
      <c r="S1162" s="78">
        <v>45946</v>
      </c>
      <c r="T1162" s="76">
        <v>6300000</v>
      </c>
      <c r="U1162" s="76">
        <v>38059</v>
      </c>
      <c r="V1162" s="72" t="s">
        <v>65</v>
      </c>
      <c r="W1162" s="76">
        <v>1072646524</v>
      </c>
      <c r="X1162" s="104" t="s">
        <v>3050</v>
      </c>
      <c r="Y1162" s="78">
        <v>45946</v>
      </c>
      <c r="Z1162" s="78">
        <v>45946</v>
      </c>
      <c r="AA1162" s="78" t="s">
        <v>73</v>
      </c>
      <c r="AB1162" s="78">
        <v>46142</v>
      </c>
      <c r="AC1162" s="102">
        <f t="shared" si="108"/>
        <v>196</v>
      </c>
      <c r="AD1162" s="72">
        <v>0</v>
      </c>
      <c r="AE1162" s="76">
        <v>0</v>
      </c>
      <c r="AF1162" s="72">
        <v>0</v>
      </c>
      <c r="AG1162" s="79" t="s">
        <v>73</v>
      </c>
      <c r="AH1162" s="102">
        <f t="shared" si="109"/>
        <v>0</v>
      </c>
      <c r="AI1162" s="72">
        <v>0</v>
      </c>
      <c r="AJ1162" s="76">
        <v>0</v>
      </c>
      <c r="AK1162" s="72" t="s">
        <v>73</v>
      </c>
      <c r="AL1162" s="80" t="s">
        <v>73</v>
      </c>
      <c r="AM1162" s="72">
        <v>0</v>
      </c>
      <c r="AN1162" s="80" t="s">
        <v>73</v>
      </c>
      <c r="AO1162" s="80" t="s">
        <v>73</v>
      </c>
      <c r="AP1162" s="80" t="s">
        <v>73</v>
      </c>
      <c r="AQ1162" s="102">
        <f t="shared" si="110"/>
        <v>0</v>
      </c>
      <c r="AR1162" s="102">
        <f t="shared" si="111"/>
        <v>6300000</v>
      </c>
      <c r="AS1162" s="72" t="s">
        <v>65</v>
      </c>
      <c r="AT1162" s="76">
        <v>6300000</v>
      </c>
      <c r="AU1162" s="72" t="s">
        <v>319</v>
      </c>
      <c r="AV1162" s="76">
        <v>0</v>
      </c>
      <c r="AW1162" s="81" t="s">
        <v>73</v>
      </c>
      <c r="AX1162" s="82">
        <v>0</v>
      </c>
      <c r="AY1162" s="143">
        <f t="shared" si="112"/>
        <v>6300000</v>
      </c>
      <c r="AZ1162" s="84">
        <f t="shared" si="113"/>
        <v>0</v>
      </c>
      <c r="BA1162" s="85">
        <v>0</v>
      </c>
      <c r="BB1162" s="81" t="s">
        <v>73</v>
      </c>
      <c r="BC1162" s="72" t="s">
        <v>123</v>
      </c>
      <c r="BD1162" s="289" t="s">
        <v>3368</v>
      </c>
      <c r="BE1162" s="71" t="s">
        <v>65</v>
      </c>
      <c r="BF1162" s="71" t="s">
        <v>65</v>
      </c>
    </row>
    <row r="1163" spans="2:58" ht="14.45" customHeight="1" x14ac:dyDescent="0.25">
      <c r="B1163" s="71">
        <v>2025</v>
      </c>
      <c r="C1163" s="71">
        <v>891780111</v>
      </c>
      <c r="D1163" s="71" t="s">
        <v>63</v>
      </c>
      <c r="E1163" s="104" t="s">
        <v>3367</v>
      </c>
      <c r="F1163" s="72" t="s">
        <v>3366</v>
      </c>
      <c r="G1163" s="72">
        <v>0</v>
      </c>
      <c r="H1163" s="72" t="s">
        <v>71</v>
      </c>
      <c r="I1163" s="72" t="s">
        <v>2884</v>
      </c>
      <c r="J1163" s="104" t="s">
        <v>81</v>
      </c>
      <c r="K1163" s="75" t="s">
        <v>3365</v>
      </c>
      <c r="L1163" s="76">
        <v>4260600</v>
      </c>
      <c r="M1163" s="72" t="s">
        <v>66</v>
      </c>
      <c r="N1163" s="75" t="s">
        <v>3364</v>
      </c>
      <c r="O1163" s="75">
        <v>1046266927</v>
      </c>
      <c r="P1163" s="75">
        <v>1707</v>
      </c>
      <c r="Q1163" s="78">
        <v>45870</v>
      </c>
      <c r="R1163" s="75">
        <v>7490134800</v>
      </c>
      <c r="S1163" s="78">
        <v>45946</v>
      </c>
      <c r="T1163" s="76">
        <v>4260600</v>
      </c>
      <c r="U1163" s="76">
        <v>38056</v>
      </c>
      <c r="V1163" s="72" t="s">
        <v>65</v>
      </c>
      <c r="W1163" s="76">
        <v>1082939683</v>
      </c>
      <c r="X1163" s="104" t="s">
        <v>2881</v>
      </c>
      <c r="Y1163" s="78">
        <v>45946</v>
      </c>
      <c r="Z1163" s="78">
        <v>45946</v>
      </c>
      <c r="AA1163" s="78" t="s">
        <v>73</v>
      </c>
      <c r="AB1163" s="78">
        <v>45991</v>
      </c>
      <c r="AC1163" s="102">
        <f t="shared" si="108"/>
        <v>45</v>
      </c>
      <c r="AD1163" s="72">
        <v>0</v>
      </c>
      <c r="AE1163" s="76">
        <v>0</v>
      </c>
      <c r="AF1163" s="72">
        <v>0</v>
      </c>
      <c r="AG1163" s="79" t="s">
        <v>73</v>
      </c>
      <c r="AH1163" s="102">
        <f t="shared" si="109"/>
        <v>0</v>
      </c>
      <c r="AI1163" s="72">
        <v>0</v>
      </c>
      <c r="AJ1163" s="76">
        <v>0</v>
      </c>
      <c r="AK1163" s="72" t="s">
        <v>73</v>
      </c>
      <c r="AL1163" s="80" t="s">
        <v>73</v>
      </c>
      <c r="AM1163" s="72">
        <v>0</v>
      </c>
      <c r="AN1163" s="80" t="s">
        <v>73</v>
      </c>
      <c r="AO1163" s="80" t="s">
        <v>73</v>
      </c>
      <c r="AP1163" s="80" t="s">
        <v>73</v>
      </c>
      <c r="AQ1163" s="102">
        <f t="shared" si="110"/>
        <v>0</v>
      </c>
      <c r="AR1163" s="102">
        <f t="shared" si="111"/>
        <v>4260600</v>
      </c>
      <c r="AS1163" s="72" t="s">
        <v>319</v>
      </c>
      <c r="AT1163" s="76">
        <v>0</v>
      </c>
      <c r="AU1163" s="72" t="s">
        <v>319</v>
      </c>
      <c r="AV1163" s="76">
        <v>0</v>
      </c>
      <c r="AW1163" s="81" t="s">
        <v>73</v>
      </c>
      <c r="AX1163" s="82">
        <v>0</v>
      </c>
      <c r="AY1163" s="143">
        <f t="shared" si="112"/>
        <v>4260600</v>
      </c>
      <c r="AZ1163" s="84">
        <f t="shared" si="113"/>
        <v>0</v>
      </c>
      <c r="BA1163" s="85">
        <v>0</v>
      </c>
      <c r="BB1163" s="81" t="s">
        <v>73</v>
      </c>
      <c r="BC1163" s="72" t="s">
        <v>123</v>
      </c>
      <c r="BD1163" s="289" t="s">
        <v>3363</v>
      </c>
      <c r="BE1163" s="71" t="s">
        <v>65</v>
      </c>
      <c r="BF1163" s="71" t="s">
        <v>65</v>
      </c>
    </row>
    <row r="1164" spans="2:58" ht="14.45" customHeight="1" x14ac:dyDescent="0.25">
      <c r="B1164" s="71">
        <v>2025</v>
      </c>
      <c r="C1164" s="71">
        <v>891780111</v>
      </c>
      <c r="D1164" s="71" t="s">
        <v>63</v>
      </c>
      <c r="E1164" s="104" t="s">
        <v>3362</v>
      </c>
      <c r="F1164" s="72" t="s">
        <v>3361</v>
      </c>
      <c r="G1164" s="72">
        <v>0</v>
      </c>
      <c r="H1164" s="72" t="s">
        <v>71</v>
      </c>
      <c r="I1164" s="72" t="s">
        <v>2884</v>
      </c>
      <c r="J1164" s="104" t="s">
        <v>81</v>
      </c>
      <c r="K1164" s="75" t="s">
        <v>3360</v>
      </c>
      <c r="L1164" s="76">
        <v>4165920</v>
      </c>
      <c r="M1164" s="72" t="s">
        <v>66</v>
      </c>
      <c r="N1164" s="75" t="s">
        <v>3359</v>
      </c>
      <c r="O1164" s="75">
        <v>1121300696</v>
      </c>
      <c r="P1164" s="75">
        <v>1707</v>
      </c>
      <c r="Q1164" s="78">
        <v>45870</v>
      </c>
      <c r="R1164" s="75">
        <v>7490134800</v>
      </c>
      <c r="S1164" s="78">
        <v>45947</v>
      </c>
      <c r="T1164" s="76">
        <v>4165920</v>
      </c>
      <c r="U1164" s="76">
        <v>38137</v>
      </c>
      <c r="V1164" s="72" t="s">
        <v>65</v>
      </c>
      <c r="W1164" s="76">
        <v>1082939683</v>
      </c>
      <c r="X1164" s="104" t="s">
        <v>2881</v>
      </c>
      <c r="Y1164" s="78">
        <v>45947</v>
      </c>
      <c r="Z1164" s="78">
        <v>45947</v>
      </c>
      <c r="AA1164" s="78" t="s">
        <v>73</v>
      </c>
      <c r="AB1164" s="78">
        <v>45991</v>
      </c>
      <c r="AC1164" s="102">
        <f t="shared" si="108"/>
        <v>44</v>
      </c>
      <c r="AD1164" s="72">
        <v>0</v>
      </c>
      <c r="AE1164" s="76">
        <v>0</v>
      </c>
      <c r="AF1164" s="72">
        <v>0</v>
      </c>
      <c r="AG1164" s="79" t="s">
        <v>73</v>
      </c>
      <c r="AH1164" s="102">
        <f t="shared" si="109"/>
        <v>0</v>
      </c>
      <c r="AI1164" s="72">
        <v>0</v>
      </c>
      <c r="AJ1164" s="76">
        <v>0</v>
      </c>
      <c r="AK1164" s="72" t="s">
        <v>73</v>
      </c>
      <c r="AL1164" s="80" t="s">
        <v>73</v>
      </c>
      <c r="AM1164" s="72">
        <v>0</v>
      </c>
      <c r="AN1164" s="80" t="s">
        <v>73</v>
      </c>
      <c r="AO1164" s="80" t="s">
        <v>73</v>
      </c>
      <c r="AP1164" s="80" t="s">
        <v>73</v>
      </c>
      <c r="AQ1164" s="102">
        <f t="shared" si="110"/>
        <v>0</v>
      </c>
      <c r="AR1164" s="102">
        <f t="shared" si="111"/>
        <v>4165920</v>
      </c>
      <c r="AS1164" s="72" t="s">
        <v>319</v>
      </c>
      <c r="AT1164" s="76">
        <v>0</v>
      </c>
      <c r="AU1164" s="72" t="s">
        <v>319</v>
      </c>
      <c r="AV1164" s="76">
        <v>0</v>
      </c>
      <c r="AW1164" s="81" t="s">
        <v>73</v>
      </c>
      <c r="AX1164" s="82">
        <v>0</v>
      </c>
      <c r="AY1164" s="143">
        <f t="shared" si="112"/>
        <v>4165920</v>
      </c>
      <c r="AZ1164" s="84">
        <f t="shared" si="113"/>
        <v>0</v>
      </c>
      <c r="BA1164" s="85">
        <v>0</v>
      </c>
      <c r="BB1164" s="81" t="s">
        <v>73</v>
      </c>
      <c r="BC1164" s="72" t="s">
        <v>123</v>
      </c>
      <c r="BD1164" s="289" t="s">
        <v>3358</v>
      </c>
      <c r="BE1164" s="71" t="s">
        <v>65</v>
      </c>
      <c r="BF1164" s="71" t="s">
        <v>65</v>
      </c>
    </row>
    <row r="1165" spans="2:58" ht="14.45" customHeight="1" x14ac:dyDescent="0.25">
      <c r="B1165" s="71">
        <v>2025</v>
      </c>
      <c r="C1165" s="71">
        <v>891780111</v>
      </c>
      <c r="D1165" s="71" t="s">
        <v>63</v>
      </c>
      <c r="E1165" s="104" t="s">
        <v>3357</v>
      </c>
      <c r="F1165" s="72" t="s">
        <v>3356</v>
      </c>
      <c r="G1165" s="72">
        <v>0</v>
      </c>
      <c r="H1165" s="72" t="s">
        <v>71</v>
      </c>
      <c r="I1165" s="72" t="s">
        <v>64</v>
      </c>
      <c r="J1165" s="104" t="s">
        <v>81</v>
      </c>
      <c r="K1165" s="75" t="s">
        <v>3355</v>
      </c>
      <c r="L1165" s="76">
        <v>10000000</v>
      </c>
      <c r="M1165" s="72" t="s">
        <v>66</v>
      </c>
      <c r="N1165" s="75" t="s">
        <v>3354</v>
      </c>
      <c r="O1165" s="75">
        <v>1193137147</v>
      </c>
      <c r="P1165" s="75">
        <v>2250</v>
      </c>
      <c r="Q1165" s="78">
        <v>45931</v>
      </c>
      <c r="R1165" s="75">
        <v>42000000</v>
      </c>
      <c r="S1165" s="78">
        <v>45951</v>
      </c>
      <c r="T1165" s="76">
        <v>10000000</v>
      </c>
      <c r="U1165" s="76">
        <v>38536</v>
      </c>
      <c r="V1165" s="72" t="s">
        <v>65</v>
      </c>
      <c r="W1165" s="76">
        <v>85155333</v>
      </c>
      <c r="X1165" s="104" t="s">
        <v>2931</v>
      </c>
      <c r="Y1165" s="78">
        <v>45947</v>
      </c>
      <c r="Z1165" s="78">
        <v>45951</v>
      </c>
      <c r="AA1165" s="78" t="s">
        <v>73</v>
      </c>
      <c r="AB1165" s="78">
        <v>45991</v>
      </c>
      <c r="AC1165" s="102">
        <f t="shared" si="108"/>
        <v>40</v>
      </c>
      <c r="AD1165" s="72">
        <v>0</v>
      </c>
      <c r="AE1165" s="76">
        <v>0</v>
      </c>
      <c r="AF1165" s="72">
        <v>0</v>
      </c>
      <c r="AG1165" s="79" t="s">
        <v>73</v>
      </c>
      <c r="AH1165" s="102">
        <f t="shared" si="109"/>
        <v>0</v>
      </c>
      <c r="AI1165" s="72">
        <v>0</v>
      </c>
      <c r="AJ1165" s="76">
        <v>0</v>
      </c>
      <c r="AK1165" s="72" t="s">
        <v>73</v>
      </c>
      <c r="AL1165" s="80" t="s">
        <v>73</v>
      </c>
      <c r="AM1165" s="72">
        <v>0</v>
      </c>
      <c r="AN1165" s="80" t="s">
        <v>73</v>
      </c>
      <c r="AO1165" s="80" t="s">
        <v>73</v>
      </c>
      <c r="AP1165" s="80" t="s">
        <v>73</v>
      </c>
      <c r="AQ1165" s="102">
        <f t="shared" si="110"/>
        <v>0</v>
      </c>
      <c r="AR1165" s="102">
        <f t="shared" si="111"/>
        <v>10000000</v>
      </c>
      <c r="AS1165" s="72" t="s">
        <v>65</v>
      </c>
      <c r="AT1165" s="76">
        <v>10000000</v>
      </c>
      <c r="AU1165" s="72" t="s">
        <v>319</v>
      </c>
      <c r="AV1165" s="76">
        <v>0</v>
      </c>
      <c r="AW1165" s="81" t="s">
        <v>73</v>
      </c>
      <c r="AX1165" s="82">
        <v>0</v>
      </c>
      <c r="AY1165" s="143">
        <f t="shared" si="112"/>
        <v>10000000</v>
      </c>
      <c r="AZ1165" s="84">
        <f t="shared" si="113"/>
        <v>0</v>
      </c>
      <c r="BA1165" s="85">
        <v>0</v>
      </c>
      <c r="BB1165" s="81" t="s">
        <v>73</v>
      </c>
      <c r="BC1165" s="72" t="s">
        <v>123</v>
      </c>
      <c r="BD1165" s="289" t="s">
        <v>3353</v>
      </c>
      <c r="BE1165" s="71" t="s">
        <v>65</v>
      </c>
      <c r="BF1165" s="71" t="s">
        <v>65</v>
      </c>
    </row>
    <row r="1166" spans="2:58" ht="14.45" customHeight="1" x14ac:dyDescent="0.25">
      <c r="B1166" s="71">
        <v>2025</v>
      </c>
      <c r="C1166" s="71">
        <v>891780111</v>
      </c>
      <c r="D1166" s="71" t="s">
        <v>63</v>
      </c>
      <c r="E1166" s="104" t="s">
        <v>3352</v>
      </c>
      <c r="F1166" s="72" t="s">
        <v>3351</v>
      </c>
      <c r="G1166" s="72">
        <v>0</v>
      </c>
      <c r="H1166" s="72" t="s">
        <v>71</v>
      </c>
      <c r="I1166" s="72" t="s">
        <v>64</v>
      </c>
      <c r="J1166" s="104" t="s">
        <v>81</v>
      </c>
      <c r="K1166" s="75" t="s">
        <v>3097</v>
      </c>
      <c r="L1166" s="76">
        <v>6300000</v>
      </c>
      <c r="M1166" s="72" t="s">
        <v>66</v>
      </c>
      <c r="N1166" s="75" t="s">
        <v>3350</v>
      </c>
      <c r="O1166" s="75">
        <v>57303000</v>
      </c>
      <c r="P1166" s="75">
        <v>1947</v>
      </c>
      <c r="Q1166" s="78">
        <v>45898</v>
      </c>
      <c r="R1166" s="75">
        <v>327000000</v>
      </c>
      <c r="S1166" s="78">
        <v>45951</v>
      </c>
      <c r="T1166" s="76">
        <v>6300000</v>
      </c>
      <c r="U1166" s="76">
        <v>38261</v>
      </c>
      <c r="V1166" s="72" t="s">
        <v>65</v>
      </c>
      <c r="W1166" s="76">
        <v>1072646524</v>
      </c>
      <c r="X1166" s="104" t="s">
        <v>3050</v>
      </c>
      <c r="Y1166" s="78">
        <v>45947</v>
      </c>
      <c r="Z1166" s="78">
        <v>45951</v>
      </c>
      <c r="AA1166" s="78" t="s">
        <v>73</v>
      </c>
      <c r="AB1166" s="78">
        <v>46142</v>
      </c>
      <c r="AC1166" s="102">
        <f t="shared" si="108"/>
        <v>191</v>
      </c>
      <c r="AD1166" s="72">
        <v>0</v>
      </c>
      <c r="AE1166" s="76">
        <v>0</v>
      </c>
      <c r="AF1166" s="72">
        <v>0</v>
      </c>
      <c r="AG1166" s="79" t="s">
        <v>73</v>
      </c>
      <c r="AH1166" s="102">
        <f t="shared" si="109"/>
        <v>0</v>
      </c>
      <c r="AI1166" s="72">
        <v>0</v>
      </c>
      <c r="AJ1166" s="76">
        <v>0</v>
      </c>
      <c r="AK1166" s="72" t="s">
        <v>73</v>
      </c>
      <c r="AL1166" s="80" t="s">
        <v>73</v>
      </c>
      <c r="AM1166" s="72">
        <v>0</v>
      </c>
      <c r="AN1166" s="80" t="s">
        <v>73</v>
      </c>
      <c r="AO1166" s="80" t="s">
        <v>73</v>
      </c>
      <c r="AP1166" s="80" t="s">
        <v>73</v>
      </c>
      <c r="AQ1166" s="102">
        <f t="shared" si="110"/>
        <v>0</v>
      </c>
      <c r="AR1166" s="102">
        <f t="shared" si="111"/>
        <v>6300000</v>
      </c>
      <c r="AS1166" s="72" t="s">
        <v>65</v>
      </c>
      <c r="AT1166" s="76">
        <v>6300000</v>
      </c>
      <c r="AU1166" s="72" t="s">
        <v>319</v>
      </c>
      <c r="AV1166" s="76">
        <v>0</v>
      </c>
      <c r="AW1166" s="81" t="s">
        <v>73</v>
      </c>
      <c r="AX1166" s="82">
        <v>0</v>
      </c>
      <c r="AY1166" s="143">
        <f t="shared" si="112"/>
        <v>6300000</v>
      </c>
      <c r="AZ1166" s="84">
        <f t="shared" si="113"/>
        <v>0</v>
      </c>
      <c r="BA1166" s="85">
        <v>0</v>
      </c>
      <c r="BB1166" s="81" t="s">
        <v>73</v>
      </c>
      <c r="BC1166" s="72" t="s">
        <v>123</v>
      </c>
      <c r="BD1166" s="289" t="s">
        <v>3349</v>
      </c>
      <c r="BE1166" s="71" t="s">
        <v>65</v>
      </c>
      <c r="BF1166" s="71" t="s">
        <v>65</v>
      </c>
    </row>
    <row r="1167" spans="2:58" ht="14.45" customHeight="1" x14ac:dyDescent="0.25">
      <c r="B1167" s="71">
        <v>2025</v>
      </c>
      <c r="C1167" s="71">
        <v>891780111</v>
      </c>
      <c r="D1167" s="71" t="s">
        <v>63</v>
      </c>
      <c r="E1167" s="104" t="s">
        <v>3348</v>
      </c>
      <c r="F1167" s="72" t="s">
        <v>3347</v>
      </c>
      <c r="G1167" s="72">
        <v>0</v>
      </c>
      <c r="H1167" s="72" t="s">
        <v>71</v>
      </c>
      <c r="I1167" s="72" t="s">
        <v>64</v>
      </c>
      <c r="J1167" s="104" t="s">
        <v>81</v>
      </c>
      <c r="K1167" s="75" t="s">
        <v>3346</v>
      </c>
      <c r="L1167" s="76">
        <v>10000000</v>
      </c>
      <c r="M1167" s="72" t="s">
        <v>66</v>
      </c>
      <c r="N1167" s="75" t="s">
        <v>3345</v>
      </c>
      <c r="O1167" s="75">
        <v>1083007743</v>
      </c>
      <c r="P1167" s="75">
        <v>2250</v>
      </c>
      <c r="Q1167" s="78">
        <v>45931</v>
      </c>
      <c r="R1167" s="75">
        <v>42000000</v>
      </c>
      <c r="S1167" s="78">
        <v>45947</v>
      </c>
      <c r="T1167" s="76">
        <v>10000000</v>
      </c>
      <c r="U1167" s="76">
        <v>38136</v>
      </c>
      <c r="V1167" s="72" t="s">
        <v>65</v>
      </c>
      <c r="W1167" s="76">
        <v>85155333</v>
      </c>
      <c r="X1167" s="104" t="s">
        <v>2931</v>
      </c>
      <c r="Y1167" s="78">
        <v>45947</v>
      </c>
      <c r="Z1167" s="78">
        <v>45947</v>
      </c>
      <c r="AA1167" s="78" t="s">
        <v>73</v>
      </c>
      <c r="AB1167" s="78">
        <v>45991</v>
      </c>
      <c r="AC1167" s="102">
        <f t="shared" si="108"/>
        <v>44</v>
      </c>
      <c r="AD1167" s="72">
        <v>0</v>
      </c>
      <c r="AE1167" s="76">
        <v>0</v>
      </c>
      <c r="AF1167" s="72">
        <v>0</v>
      </c>
      <c r="AG1167" s="79" t="s">
        <v>73</v>
      </c>
      <c r="AH1167" s="102">
        <f t="shared" si="109"/>
        <v>0</v>
      </c>
      <c r="AI1167" s="72">
        <v>0</v>
      </c>
      <c r="AJ1167" s="76">
        <v>0</v>
      </c>
      <c r="AK1167" s="72" t="s">
        <v>73</v>
      </c>
      <c r="AL1167" s="80" t="s">
        <v>73</v>
      </c>
      <c r="AM1167" s="72">
        <v>0</v>
      </c>
      <c r="AN1167" s="80" t="s">
        <v>73</v>
      </c>
      <c r="AO1167" s="80" t="s">
        <v>73</v>
      </c>
      <c r="AP1167" s="80" t="s">
        <v>73</v>
      </c>
      <c r="AQ1167" s="102">
        <f t="shared" si="110"/>
        <v>0</v>
      </c>
      <c r="AR1167" s="102">
        <f t="shared" si="111"/>
        <v>10000000</v>
      </c>
      <c r="AS1167" s="72" t="s">
        <v>65</v>
      </c>
      <c r="AT1167" s="76">
        <v>10000000</v>
      </c>
      <c r="AU1167" s="72" t="s">
        <v>319</v>
      </c>
      <c r="AV1167" s="76">
        <v>0</v>
      </c>
      <c r="AW1167" s="81" t="s">
        <v>73</v>
      </c>
      <c r="AX1167" s="82">
        <v>0</v>
      </c>
      <c r="AY1167" s="143">
        <f t="shared" si="112"/>
        <v>10000000</v>
      </c>
      <c r="AZ1167" s="84">
        <f t="shared" si="113"/>
        <v>0</v>
      </c>
      <c r="BA1167" s="85">
        <v>0</v>
      </c>
      <c r="BB1167" s="81" t="s">
        <v>73</v>
      </c>
      <c r="BC1167" s="72" t="s">
        <v>123</v>
      </c>
      <c r="BD1167" s="289" t="s">
        <v>3344</v>
      </c>
      <c r="BE1167" s="71" t="s">
        <v>65</v>
      </c>
      <c r="BF1167" s="71" t="s">
        <v>65</v>
      </c>
    </row>
    <row r="1168" spans="2:58" ht="14.45" customHeight="1" x14ac:dyDescent="0.25">
      <c r="B1168" s="71">
        <v>2025</v>
      </c>
      <c r="C1168" s="71">
        <v>891780111</v>
      </c>
      <c r="D1168" s="71" t="s">
        <v>63</v>
      </c>
      <c r="E1168" s="104" t="s">
        <v>3343</v>
      </c>
      <c r="F1168" s="72" t="s">
        <v>3342</v>
      </c>
      <c r="G1168" s="72">
        <v>0</v>
      </c>
      <c r="H1168" s="72" t="s">
        <v>71</v>
      </c>
      <c r="I1168" s="72" t="s">
        <v>2884</v>
      </c>
      <c r="J1168" s="104" t="s">
        <v>81</v>
      </c>
      <c r="K1168" s="75" t="s">
        <v>3341</v>
      </c>
      <c r="L1168" s="76">
        <v>150296000</v>
      </c>
      <c r="M1168" s="72" t="s">
        <v>66</v>
      </c>
      <c r="N1168" s="75" t="s">
        <v>507</v>
      </c>
      <c r="O1168" s="75">
        <v>900845290</v>
      </c>
      <c r="P1168" s="76" t="s">
        <v>3340</v>
      </c>
      <c r="Q1168" s="78">
        <v>45944</v>
      </c>
      <c r="R1168" s="75">
        <v>150296000</v>
      </c>
      <c r="S1168" s="78">
        <v>45947</v>
      </c>
      <c r="T1168" s="75">
        <v>150296000</v>
      </c>
      <c r="U1168" s="76">
        <v>38133</v>
      </c>
      <c r="V1168" s="72" t="s">
        <v>65</v>
      </c>
      <c r="W1168" s="76">
        <v>85155333</v>
      </c>
      <c r="X1168" s="104" t="s">
        <v>2931</v>
      </c>
      <c r="Y1168" s="78">
        <v>45947</v>
      </c>
      <c r="Z1168" s="78">
        <v>45947</v>
      </c>
      <c r="AA1168" s="78">
        <v>45947</v>
      </c>
      <c r="AB1168" s="78">
        <v>46011</v>
      </c>
      <c r="AC1168" s="102">
        <f t="shared" si="108"/>
        <v>64</v>
      </c>
      <c r="AD1168" s="72">
        <v>0</v>
      </c>
      <c r="AE1168" s="76">
        <v>0</v>
      </c>
      <c r="AF1168" s="72">
        <v>0</v>
      </c>
      <c r="AG1168" s="79" t="s">
        <v>73</v>
      </c>
      <c r="AH1168" s="102">
        <f t="shared" si="109"/>
        <v>0</v>
      </c>
      <c r="AI1168" s="72">
        <v>0</v>
      </c>
      <c r="AJ1168" s="76">
        <v>0</v>
      </c>
      <c r="AK1168" s="72" t="s">
        <v>73</v>
      </c>
      <c r="AL1168" s="80" t="s">
        <v>73</v>
      </c>
      <c r="AM1168" s="72">
        <v>0</v>
      </c>
      <c r="AN1168" s="80" t="s">
        <v>73</v>
      </c>
      <c r="AO1168" s="80" t="s">
        <v>73</v>
      </c>
      <c r="AP1168" s="80" t="s">
        <v>73</v>
      </c>
      <c r="AQ1168" s="102">
        <f t="shared" si="110"/>
        <v>0</v>
      </c>
      <c r="AR1168" s="102">
        <f t="shared" si="111"/>
        <v>150296000</v>
      </c>
      <c r="AS1168" s="72" t="s">
        <v>319</v>
      </c>
      <c r="AT1168" s="76">
        <v>0</v>
      </c>
      <c r="AU1168" s="72" t="s">
        <v>319</v>
      </c>
      <c r="AV1168" s="76">
        <v>0</v>
      </c>
      <c r="AW1168" s="81" t="s">
        <v>73</v>
      </c>
      <c r="AX1168" s="82">
        <v>0</v>
      </c>
      <c r="AY1168" s="143">
        <f t="shared" si="112"/>
        <v>150296000</v>
      </c>
      <c r="AZ1168" s="84">
        <f t="shared" si="113"/>
        <v>0</v>
      </c>
      <c r="BA1168" s="85">
        <v>0</v>
      </c>
      <c r="BB1168" s="81" t="s">
        <v>73</v>
      </c>
      <c r="BC1168" s="72" t="s">
        <v>123</v>
      </c>
      <c r="BD1168" s="289" t="s">
        <v>3339</v>
      </c>
      <c r="BE1168" s="71" t="s">
        <v>65</v>
      </c>
      <c r="BF1168" s="71" t="s">
        <v>65</v>
      </c>
    </row>
    <row r="1169" spans="2:58" ht="14.45" customHeight="1" x14ac:dyDescent="0.25">
      <c r="B1169" s="71">
        <v>2025</v>
      </c>
      <c r="C1169" s="71">
        <v>891780111</v>
      </c>
      <c r="D1169" s="71" t="s">
        <v>63</v>
      </c>
      <c r="E1169" s="104" t="s">
        <v>3338</v>
      </c>
      <c r="F1169" s="72" t="s">
        <v>3337</v>
      </c>
      <c r="G1169" s="72">
        <v>0</v>
      </c>
      <c r="H1169" s="72" t="s">
        <v>71</v>
      </c>
      <c r="I1169" s="72" t="s">
        <v>64</v>
      </c>
      <c r="J1169" s="104" t="s">
        <v>81</v>
      </c>
      <c r="K1169" s="75" t="s">
        <v>3336</v>
      </c>
      <c r="L1169" s="76">
        <v>6300000</v>
      </c>
      <c r="M1169" s="72" t="s">
        <v>66</v>
      </c>
      <c r="N1169" s="75" t="s">
        <v>3335</v>
      </c>
      <c r="O1169" s="75">
        <v>1083044902</v>
      </c>
      <c r="P1169" s="75">
        <v>1947</v>
      </c>
      <c r="Q1169" s="78">
        <v>45898</v>
      </c>
      <c r="R1169" s="75">
        <v>327000000</v>
      </c>
      <c r="S1169" s="78">
        <v>45947</v>
      </c>
      <c r="T1169" s="76">
        <v>6300000</v>
      </c>
      <c r="U1169" s="76">
        <v>38132</v>
      </c>
      <c r="V1169" s="72" t="s">
        <v>65</v>
      </c>
      <c r="W1169" s="76">
        <v>1072646524</v>
      </c>
      <c r="X1169" s="104" t="s">
        <v>3050</v>
      </c>
      <c r="Y1169" s="78">
        <v>45947</v>
      </c>
      <c r="Z1169" s="78">
        <v>45947</v>
      </c>
      <c r="AA1169" s="78" t="s">
        <v>73</v>
      </c>
      <c r="AB1169" s="78">
        <v>46142</v>
      </c>
      <c r="AC1169" s="102">
        <f t="shared" si="108"/>
        <v>195</v>
      </c>
      <c r="AD1169" s="72">
        <v>0</v>
      </c>
      <c r="AE1169" s="76">
        <v>0</v>
      </c>
      <c r="AF1169" s="72">
        <v>0</v>
      </c>
      <c r="AG1169" s="79" t="s">
        <v>73</v>
      </c>
      <c r="AH1169" s="102">
        <f t="shared" si="109"/>
        <v>0</v>
      </c>
      <c r="AI1169" s="72">
        <v>0</v>
      </c>
      <c r="AJ1169" s="76">
        <v>0</v>
      </c>
      <c r="AK1169" s="72" t="s">
        <v>73</v>
      </c>
      <c r="AL1169" s="80" t="s">
        <v>73</v>
      </c>
      <c r="AM1169" s="72">
        <v>0</v>
      </c>
      <c r="AN1169" s="80" t="s">
        <v>73</v>
      </c>
      <c r="AO1169" s="80" t="s">
        <v>73</v>
      </c>
      <c r="AP1169" s="80" t="s">
        <v>73</v>
      </c>
      <c r="AQ1169" s="102">
        <f t="shared" si="110"/>
        <v>0</v>
      </c>
      <c r="AR1169" s="102">
        <f t="shared" si="111"/>
        <v>6300000</v>
      </c>
      <c r="AS1169" s="72" t="s">
        <v>65</v>
      </c>
      <c r="AT1169" s="76">
        <v>6300000</v>
      </c>
      <c r="AU1169" s="72" t="s">
        <v>319</v>
      </c>
      <c r="AV1169" s="76">
        <v>0</v>
      </c>
      <c r="AW1169" s="81" t="s">
        <v>73</v>
      </c>
      <c r="AX1169" s="82">
        <v>0</v>
      </c>
      <c r="AY1169" s="143">
        <f t="shared" si="112"/>
        <v>6300000</v>
      </c>
      <c r="AZ1169" s="84">
        <f t="shared" si="113"/>
        <v>0</v>
      </c>
      <c r="BA1169" s="85">
        <v>0</v>
      </c>
      <c r="BB1169" s="81" t="s">
        <v>73</v>
      </c>
      <c r="BC1169" s="72" t="s">
        <v>123</v>
      </c>
      <c r="BD1169" s="289" t="s">
        <v>3334</v>
      </c>
      <c r="BE1169" s="71" t="s">
        <v>65</v>
      </c>
      <c r="BF1169" s="71" t="s">
        <v>65</v>
      </c>
    </row>
    <row r="1170" spans="2:58" ht="14.45" customHeight="1" x14ac:dyDescent="0.25">
      <c r="B1170" s="71">
        <v>2025</v>
      </c>
      <c r="C1170" s="71">
        <v>891780111</v>
      </c>
      <c r="D1170" s="71" t="s">
        <v>63</v>
      </c>
      <c r="E1170" s="104" t="s">
        <v>3333</v>
      </c>
      <c r="F1170" s="72" t="s">
        <v>3332</v>
      </c>
      <c r="G1170" s="72">
        <v>0</v>
      </c>
      <c r="H1170" s="72" t="s">
        <v>71</v>
      </c>
      <c r="I1170" s="72" t="s">
        <v>64</v>
      </c>
      <c r="J1170" s="104" t="s">
        <v>81</v>
      </c>
      <c r="K1170" s="75" t="s">
        <v>3331</v>
      </c>
      <c r="L1170" s="76">
        <v>10000000</v>
      </c>
      <c r="M1170" s="72" t="s">
        <v>66</v>
      </c>
      <c r="N1170" s="75" t="s">
        <v>3330</v>
      </c>
      <c r="O1170" s="75">
        <v>1082914391</v>
      </c>
      <c r="P1170" s="75">
        <v>2250</v>
      </c>
      <c r="Q1170" s="78">
        <v>45931</v>
      </c>
      <c r="R1170" s="75">
        <v>42000000</v>
      </c>
      <c r="S1170" s="78">
        <v>45947</v>
      </c>
      <c r="T1170" s="76">
        <v>10000000</v>
      </c>
      <c r="U1170" s="76">
        <v>38131</v>
      </c>
      <c r="V1170" s="72" t="s">
        <v>65</v>
      </c>
      <c r="W1170" s="76">
        <v>85155333</v>
      </c>
      <c r="X1170" s="104" t="s">
        <v>2931</v>
      </c>
      <c r="Y1170" s="78">
        <v>45947</v>
      </c>
      <c r="Z1170" s="78">
        <v>45947</v>
      </c>
      <c r="AA1170" s="78" t="s">
        <v>73</v>
      </c>
      <c r="AB1170" s="78">
        <v>45991</v>
      </c>
      <c r="AC1170" s="102">
        <f t="shared" si="108"/>
        <v>44</v>
      </c>
      <c r="AD1170" s="72">
        <v>0</v>
      </c>
      <c r="AE1170" s="76">
        <v>0</v>
      </c>
      <c r="AF1170" s="72">
        <v>0</v>
      </c>
      <c r="AG1170" s="79" t="s">
        <v>73</v>
      </c>
      <c r="AH1170" s="102">
        <f t="shared" si="109"/>
        <v>0</v>
      </c>
      <c r="AI1170" s="72">
        <v>0</v>
      </c>
      <c r="AJ1170" s="76">
        <v>0</v>
      </c>
      <c r="AK1170" s="72" t="s">
        <v>73</v>
      </c>
      <c r="AL1170" s="80" t="s">
        <v>73</v>
      </c>
      <c r="AM1170" s="72">
        <v>0</v>
      </c>
      <c r="AN1170" s="80" t="s">
        <v>73</v>
      </c>
      <c r="AO1170" s="80" t="s">
        <v>73</v>
      </c>
      <c r="AP1170" s="80" t="s">
        <v>73</v>
      </c>
      <c r="AQ1170" s="102">
        <f t="shared" si="110"/>
        <v>0</v>
      </c>
      <c r="AR1170" s="102">
        <f t="shared" si="111"/>
        <v>10000000</v>
      </c>
      <c r="AS1170" s="72" t="s">
        <v>65</v>
      </c>
      <c r="AT1170" s="76">
        <v>10000000</v>
      </c>
      <c r="AU1170" s="72" t="s">
        <v>319</v>
      </c>
      <c r="AV1170" s="76">
        <v>0</v>
      </c>
      <c r="AW1170" s="81" t="s">
        <v>73</v>
      </c>
      <c r="AX1170" s="82">
        <v>0</v>
      </c>
      <c r="AY1170" s="143">
        <f t="shared" si="112"/>
        <v>10000000</v>
      </c>
      <c r="AZ1170" s="84">
        <f t="shared" si="113"/>
        <v>0</v>
      </c>
      <c r="BA1170" s="85">
        <v>0</v>
      </c>
      <c r="BB1170" s="81" t="s">
        <v>73</v>
      </c>
      <c r="BC1170" s="72" t="s">
        <v>123</v>
      </c>
      <c r="BD1170" s="289" t="s">
        <v>3329</v>
      </c>
      <c r="BE1170" s="71" t="s">
        <v>65</v>
      </c>
      <c r="BF1170" s="71" t="s">
        <v>65</v>
      </c>
    </row>
    <row r="1171" spans="2:58" ht="14.45" customHeight="1" x14ac:dyDescent="0.25">
      <c r="B1171" s="71">
        <v>2025</v>
      </c>
      <c r="C1171" s="71">
        <v>891780111</v>
      </c>
      <c r="D1171" s="71" t="s">
        <v>63</v>
      </c>
      <c r="E1171" s="104" t="s">
        <v>3328</v>
      </c>
      <c r="F1171" s="72" t="s">
        <v>3327</v>
      </c>
      <c r="G1171" s="72">
        <v>0</v>
      </c>
      <c r="H1171" s="72" t="s">
        <v>71</v>
      </c>
      <c r="I1171" s="72" t="s">
        <v>64</v>
      </c>
      <c r="J1171" s="104" t="s">
        <v>81</v>
      </c>
      <c r="K1171" s="75" t="s">
        <v>3326</v>
      </c>
      <c r="L1171" s="76">
        <v>6300000</v>
      </c>
      <c r="M1171" s="72" t="s">
        <v>66</v>
      </c>
      <c r="N1171" s="75" t="s">
        <v>3325</v>
      </c>
      <c r="O1171" s="75">
        <v>19769302</v>
      </c>
      <c r="P1171" s="75">
        <v>1947</v>
      </c>
      <c r="Q1171" s="78">
        <v>45898</v>
      </c>
      <c r="R1171" s="75">
        <v>327000000</v>
      </c>
      <c r="S1171" s="78">
        <v>45947</v>
      </c>
      <c r="T1171" s="76">
        <v>6300000</v>
      </c>
      <c r="U1171" s="76">
        <v>38130</v>
      </c>
      <c r="V1171" s="72" t="s">
        <v>65</v>
      </c>
      <c r="W1171" s="76">
        <v>1072646524</v>
      </c>
      <c r="X1171" s="104" t="s">
        <v>3050</v>
      </c>
      <c r="Y1171" s="78">
        <v>45947</v>
      </c>
      <c r="Z1171" s="78">
        <v>45947</v>
      </c>
      <c r="AA1171" s="78" t="s">
        <v>73</v>
      </c>
      <c r="AB1171" s="78">
        <v>46142</v>
      </c>
      <c r="AC1171" s="102">
        <f t="shared" si="108"/>
        <v>195</v>
      </c>
      <c r="AD1171" s="72">
        <v>0</v>
      </c>
      <c r="AE1171" s="76">
        <v>0</v>
      </c>
      <c r="AF1171" s="72">
        <v>0</v>
      </c>
      <c r="AG1171" s="79" t="s">
        <v>73</v>
      </c>
      <c r="AH1171" s="102">
        <f t="shared" si="109"/>
        <v>0</v>
      </c>
      <c r="AI1171" s="72">
        <v>0</v>
      </c>
      <c r="AJ1171" s="76">
        <v>0</v>
      </c>
      <c r="AK1171" s="72" t="s">
        <v>73</v>
      </c>
      <c r="AL1171" s="80" t="s">
        <v>73</v>
      </c>
      <c r="AM1171" s="72">
        <v>0</v>
      </c>
      <c r="AN1171" s="80" t="s">
        <v>73</v>
      </c>
      <c r="AO1171" s="80" t="s">
        <v>73</v>
      </c>
      <c r="AP1171" s="80" t="s">
        <v>73</v>
      </c>
      <c r="AQ1171" s="102">
        <f t="shared" si="110"/>
        <v>0</v>
      </c>
      <c r="AR1171" s="102">
        <f t="shared" si="111"/>
        <v>6300000</v>
      </c>
      <c r="AS1171" s="72" t="s">
        <v>65</v>
      </c>
      <c r="AT1171" s="76">
        <v>6300000</v>
      </c>
      <c r="AU1171" s="72" t="s">
        <v>319</v>
      </c>
      <c r="AV1171" s="76">
        <v>0</v>
      </c>
      <c r="AW1171" s="81" t="s">
        <v>73</v>
      </c>
      <c r="AX1171" s="82">
        <v>0</v>
      </c>
      <c r="AY1171" s="143">
        <f t="shared" si="112"/>
        <v>6300000</v>
      </c>
      <c r="AZ1171" s="84">
        <f t="shared" si="113"/>
        <v>0</v>
      </c>
      <c r="BA1171" s="85">
        <v>0</v>
      </c>
      <c r="BB1171" s="81" t="s">
        <v>73</v>
      </c>
      <c r="BC1171" s="72" t="s">
        <v>123</v>
      </c>
      <c r="BD1171" s="289" t="s">
        <v>3324</v>
      </c>
      <c r="BE1171" s="71" t="s">
        <v>65</v>
      </c>
      <c r="BF1171" s="71" t="s">
        <v>65</v>
      </c>
    </row>
    <row r="1172" spans="2:58" ht="14.45" customHeight="1" x14ac:dyDescent="0.25">
      <c r="B1172" s="71">
        <v>2025</v>
      </c>
      <c r="C1172" s="71">
        <v>891780111</v>
      </c>
      <c r="D1172" s="71" t="s">
        <v>63</v>
      </c>
      <c r="E1172" s="104" t="s">
        <v>3323</v>
      </c>
      <c r="F1172" s="72" t="s">
        <v>3322</v>
      </c>
      <c r="G1172" s="72">
        <v>0</v>
      </c>
      <c r="H1172" s="72" t="s">
        <v>71</v>
      </c>
      <c r="I1172" s="72" t="s">
        <v>64</v>
      </c>
      <c r="J1172" s="104" t="s">
        <v>81</v>
      </c>
      <c r="K1172" s="75" t="s">
        <v>3321</v>
      </c>
      <c r="L1172" s="76">
        <v>11250000</v>
      </c>
      <c r="M1172" s="72" t="s">
        <v>66</v>
      </c>
      <c r="N1172" s="75" t="s">
        <v>3320</v>
      </c>
      <c r="O1172" s="75">
        <v>72275041</v>
      </c>
      <c r="P1172" s="75">
        <v>1539</v>
      </c>
      <c r="Q1172" s="78">
        <v>45852</v>
      </c>
      <c r="R1172" s="75">
        <v>101557500</v>
      </c>
      <c r="S1172" s="78">
        <v>45947</v>
      </c>
      <c r="T1172" s="76">
        <v>11250000</v>
      </c>
      <c r="U1172" s="76">
        <v>38129</v>
      </c>
      <c r="V1172" s="72" t="s">
        <v>65</v>
      </c>
      <c r="W1172" s="76">
        <v>1082939683</v>
      </c>
      <c r="X1172" s="104" t="s">
        <v>2881</v>
      </c>
      <c r="Y1172" s="78">
        <v>45947</v>
      </c>
      <c r="Z1172" s="78">
        <v>45947</v>
      </c>
      <c r="AA1172" s="78" t="s">
        <v>73</v>
      </c>
      <c r="AB1172" s="78">
        <v>46006</v>
      </c>
      <c r="AC1172" s="102">
        <f t="shared" si="108"/>
        <v>59</v>
      </c>
      <c r="AD1172" s="72">
        <v>0</v>
      </c>
      <c r="AE1172" s="76">
        <v>0</v>
      </c>
      <c r="AF1172" s="72">
        <v>0</v>
      </c>
      <c r="AG1172" s="79" t="s">
        <v>73</v>
      </c>
      <c r="AH1172" s="102">
        <f t="shared" si="109"/>
        <v>0</v>
      </c>
      <c r="AI1172" s="72">
        <v>0</v>
      </c>
      <c r="AJ1172" s="76">
        <v>0</v>
      </c>
      <c r="AK1172" s="72" t="s">
        <v>73</v>
      </c>
      <c r="AL1172" s="80" t="s">
        <v>73</v>
      </c>
      <c r="AM1172" s="72">
        <v>0</v>
      </c>
      <c r="AN1172" s="80" t="s">
        <v>73</v>
      </c>
      <c r="AO1172" s="80" t="s">
        <v>73</v>
      </c>
      <c r="AP1172" s="80" t="s">
        <v>73</v>
      </c>
      <c r="AQ1172" s="102">
        <f t="shared" si="110"/>
        <v>0</v>
      </c>
      <c r="AR1172" s="102">
        <f t="shared" si="111"/>
        <v>11250000</v>
      </c>
      <c r="AS1172" s="72" t="s">
        <v>65</v>
      </c>
      <c r="AT1172" s="76">
        <v>11250000</v>
      </c>
      <c r="AU1172" s="72" t="s">
        <v>319</v>
      </c>
      <c r="AV1172" s="76">
        <v>0</v>
      </c>
      <c r="AW1172" s="81" t="s">
        <v>73</v>
      </c>
      <c r="AX1172" s="82">
        <v>0</v>
      </c>
      <c r="AY1172" s="143">
        <f t="shared" si="112"/>
        <v>11250000</v>
      </c>
      <c r="AZ1172" s="84">
        <f t="shared" si="113"/>
        <v>0</v>
      </c>
      <c r="BA1172" s="85">
        <v>0</v>
      </c>
      <c r="BB1172" s="81" t="s">
        <v>73</v>
      </c>
      <c r="BC1172" s="72" t="s">
        <v>123</v>
      </c>
      <c r="BD1172" s="289" t="s">
        <v>3319</v>
      </c>
      <c r="BE1172" s="71" t="s">
        <v>65</v>
      </c>
      <c r="BF1172" s="71" t="s">
        <v>65</v>
      </c>
    </row>
    <row r="1173" spans="2:58" ht="14.45" customHeight="1" x14ac:dyDescent="0.25">
      <c r="B1173" s="71">
        <v>2025</v>
      </c>
      <c r="C1173" s="71">
        <v>891780111</v>
      </c>
      <c r="D1173" s="71" t="s">
        <v>63</v>
      </c>
      <c r="E1173" s="104" t="s">
        <v>3318</v>
      </c>
      <c r="F1173" s="72" t="s">
        <v>3317</v>
      </c>
      <c r="G1173" s="72">
        <v>0</v>
      </c>
      <c r="H1173" s="72" t="s">
        <v>71</v>
      </c>
      <c r="I1173" s="72" t="s">
        <v>2884</v>
      </c>
      <c r="J1173" s="104" t="s">
        <v>81</v>
      </c>
      <c r="K1173" s="75" t="s">
        <v>3316</v>
      </c>
      <c r="L1173" s="76">
        <v>175046918</v>
      </c>
      <c r="M1173" s="72" t="s">
        <v>66</v>
      </c>
      <c r="N1173" s="75" t="s">
        <v>3311</v>
      </c>
      <c r="O1173" s="75">
        <v>901673302</v>
      </c>
      <c r="P1173" s="75">
        <v>2253</v>
      </c>
      <c r="Q1173" s="78">
        <v>45931</v>
      </c>
      <c r="R1173" s="75">
        <v>175046918</v>
      </c>
      <c r="S1173" s="78">
        <v>45950</v>
      </c>
      <c r="T1173" s="76">
        <v>175046918</v>
      </c>
      <c r="U1173" s="76">
        <v>38189</v>
      </c>
      <c r="V1173" s="72" t="s">
        <v>65</v>
      </c>
      <c r="W1173" s="76">
        <v>16078654</v>
      </c>
      <c r="X1173" s="104" t="s">
        <v>365</v>
      </c>
      <c r="Y1173" s="78">
        <v>45950</v>
      </c>
      <c r="Z1173" s="78">
        <v>45951</v>
      </c>
      <c r="AA1173" s="78">
        <v>45951</v>
      </c>
      <c r="AB1173" s="78">
        <v>46011</v>
      </c>
      <c r="AC1173" s="102">
        <f t="shared" si="108"/>
        <v>60</v>
      </c>
      <c r="AD1173" s="72">
        <v>0</v>
      </c>
      <c r="AE1173" s="76">
        <v>0</v>
      </c>
      <c r="AF1173" s="72">
        <v>0</v>
      </c>
      <c r="AG1173" s="79" t="s">
        <v>73</v>
      </c>
      <c r="AH1173" s="102">
        <f t="shared" si="109"/>
        <v>0</v>
      </c>
      <c r="AI1173" s="72">
        <v>0</v>
      </c>
      <c r="AJ1173" s="76">
        <v>0</v>
      </c>
      <c r="AK1173" s="72" t="s">
        <v>73</v>
      </c>
      <c r="AL1173" s="80" t="s">
        <v>73</v>
      </c>
      <c r="AM1173" s="72">
        <v>0</v>
      </c>
      <c r="AN1173" s="80" t="s">
        <v>73</v>
      </c>
      <c r="AO1173" s="80" t="s">
        <v>73</v>
      </c>
      <c r="AP1173" s="80" t="s">
        <v>73</v>
      </c>
      <c r="AQ1173" s="102">
        <f t="shared" si="110"/>
        <v>0</v>
      </c>
      <c r="AR1173" s="102">
        <f t="shared" si="111"/>
        <v>175046918</v>
      </c>
      <c r="AS1173" s="72" t="s">
        <v>319</v>
      </c>
      <c r="AT1173" s="76">
        <v>0</v>
      </c>
      <c r="AU1173" s="72" t="s">
        <v>319</v>
      </c>
      <c r="AV1173" s="76">
        <v>0</v>
      </c>
      <c r="AW1173" s="81" t="s">
        <v>73</v>
      </c>
      <c r="AX1173" s="82">
        <v>0</v>
      </c>
      <c r="AY1173" s="143">
        <f t="shared" si="112"/>
        <v>175046918</v>
      </c>
      <c r="AZ1173" s="84">
        <f t="shared" si="113"/>
        <v>0</v>
      </c>
      <c r="BA1173" s="85">
        <v>0</v>
      </c>
      <c r="BB1173" s="81" t="s">
        <v>73</v>
      </c>
      <c r="BC1173" s="72" t="s">
        <v>123</v>
      </c>
      <c r="BD1173" s="289" t="s">
        <v>3315</v>
      </c>
      <c r="BE1173" s="71" t="s">
        <v>65</v>
      </c>
      <c r="BF1173" s="71" t="s">
        <v>65</v>
      </c>
    </row>
    <row r="1174" spans="2:58" ht="14.45" customHeight="1" x14ac:dyDescent="0.25">
      <c r="B1174" s="71">
        <v>2025</v>
      </c>
      <c r="C1174" s="71">
        <v>891780111</v>
      </c>
      <c r="D1174" s="71" t="s">
        <v>63</v>
      </c>
      <c r="E1174" s="104" t="s">
        <v>3314</v>
      </c>
      <c r="F1174" s="72" t="s">
        <v>3313</v>
      </c>
      <c r="G1174" s="72">
        <v>0</v>
      </c>
      <c r="H1174" s="72" t="s">
        <v>71</v>
      </c>
      <c r="I1174" s="72" t="s">
        <v>2884</v>
      </c>
      <c r="J1174" s="104" t="s">
        <v>81</v>
      </c>
      <c r="K1174" s="75" t="s">
        <v>3312</v>
      </c>
      <c r="L1174" s="76">
        <v>44310840</v>
      </c>
      <c r="M1174" s="72" t="s">
        <v>66</v>
      </c>
      <c r="N1174" s="75" t="s">
        <v>3311</v>
      </c>
      <c r="O1174" s="75">
        <v>901673302</v>
      </c>
      <c r="P1174" s="75">
        <v>2252</v>
      </c>
      <c r="Q1174" s="78">
        <v>45931</v>
      </c>
      <c r="R1174" s="75">
        <v>44310840</v>
      </c>
      <c r="S1174" s="78">
        <v>45950</v>
      </c>
      <c r="T1174" s="75">
        <v>44310840</v>
      </c>
      <c r="U1174" s="76">
        <v>38188</v>
      </c>
      <c r="V1174" s="72" t="s">
        <v>65</v>
      </c>
      <c r="W1174" s="76">
        <v>16078654</v>
      </c>
      <c r="X1174" s="104" t="s">
        <v>365</v>
      </c>
      <c r="Y1174" s="78">
        <v>45950</v>
      </c>
      <c r="Z1174" s="78">
        <v>45951</v>
      </c>
      <c r="AA1174" s="78">
        <v>45951</v>
      </c>
      <c r="AB1174" s="78">
        <v>46011</v>
      </c>
      <c r="AC1174" s="102">
        <f t="shared" si="108"/>
        <v>60</v>
      </c>
      <c r="AD1174" s="72">
        <v>0</v>
      </c>
      <c r="AE1174" s="76">
        <v>0</v>
      </c>
      <c r="AF1174" s="72">
        <v>0</v>
      </c>
      <c r="AG1174" s="79" t="s">
        <v>73</v>
      </c>
      <c r="AH1174" s="102">
        <f t="shared" si="109"/>
        <v>0</v>
      </c>
      <c r="AI1174" s="72">
        <v>0</v>
      </c>
      <c r="AJ1174" s="76">
        <v>0</v>
      </c>
      <c r="AK1174" s="72" t="s">
        <v>73</v>
      </c>
      <c r="AL1174" s="80" t="s">
        <v>73</v>
      </c>
      <c r="AM1174" s="72">
        <v>0</v>
      </c>
      <c r="AN1174" s="80" t="s">
        <v>73</v>
      </c>
      <c r="AO1174" s="80" t="s">
        <v>73</v>
      </c>
      <c r="AP1174" s="80" t="s">
        <v>73</v>
      </c>
      <c r="AQ1174" s="102">
        <f t="shared" si="110"/>
        <v>0</v>
      </c>
      <c r="AR1174" s="102">
        <f t="shared" si="111"/>
        <v>44310840</v>
      </c>
      <c r="AS1174" s="72" t="s">
        <v>319</v>
      </c>
      <c r="AT1174" s="76">
        <v>0</v>
      </c>
      <c r="AU1174" s="72" t="s">
        <v>319</v>
      </c>
      <c r="AV1174" s="76">
        <v>0</v>
      </c>
      <c r="AW1174" s="81" t="s">
        <v>73</v>
      </c>
      <c r="AX1174" s="82">
        <v>0</v>
      </c>
      <c r="AY1174" s="143">
        <f t="shared" si="112"/>
        <v>44310840</v>
      </c>
      <c r="AZ1174" s="84">
        <f t="shared" si="113"/>
        <v>0</v>
      </c>
      <c r="BA1174" s="85">
        <v>0</v>
      </c>
      <c r="BB1174" s="81" t="s">
        <v>73</v>
      </c>
      <c r="BC1174" s="72" t="s">
        <v>123</v>
      </c>
      <c r="BD1174" s="289" t="s">
        <v>3310</v>
      </c>
      <c r="BE1174" s="71" t="s">
        <v>65</v>
      </c>
      <c r="BF1174" s="71" t="s">
        <v>65</v>
      </c>
    </row>
    <row r="1175" spans="2:58" ht="14.45" customHeight="1" x14ac:dyDescent="0.25">
      <c r="B1175" s="71">
        <v>2025</v>
      </c>
      <c r="C1175" s="71">
        <v>891780111</v>
      </c>
      <c r="D1175" s="71" t="s">
        <v>63</v>
      </c>
      <c r="E1175" s="104" t="s">
        <v>3309</v>
      </c>
      <c r="F1175" s="72" t="s">
        <v>3308</v>
      </c>
      <c r="G1175" s="72">
        <v>0</v>
      </c>
      <c r="H1175" s="72" t="s">
        <v>71</v>
      </c>
      <c r="I1175" s="72" t="s">
        <v>2884</v>
      </c>
      <c r="J1175" s="104" t="s">
        <v>81</v>
      </c>
      <c r="K1175" s="75" t="s">
        <v>3067</v>
      </c>
      <c r="L1175" s="76">
        <v>4950000</v>
      </c>
      <c r="M1175" s="72" t="s">
        <v>66</v>
      </c>
      <c r="N1175" s="75" t="s">
        <v>3307</v>
      </c>
      <c r="O1175" s="75">
        <v>7603927</v>
      </c>
      <c r="P1175" s="75">
        <v>2352</v>
      </c>
      <c r="Q1175" s="78">
        <v>45945</v>
      </c>
      <c r="R1175" s="75">
        <v>159975000</v>
      </c>
      <c r="S1175" s="78">
        <v>45950</v>
      </c>
      <c r="T1175" s="76">
        <v>4950000</v>
      </c>
      <c r="U1175" s="76">
        <v>38190</v>
      </c>
      <c r="V1175" s="72" t="s">
        <v>65</v>
      </c>
      <c r="W1175" s="76">
        <v>1082939683</v>
      </c>
      <c r="X1175" s="104" t="s">
        <v>2881</v>
      </c>
      <c r="Y1175" s="78">
        <v>45950</v>
      </c>
      <c r="Z1175" s="78">
        <v>45950</v>
      </c>
      <c r="AA1175" s="78" t="s">
        <v>73</v>
      </c>
      <c r="AB1175" s="78">
        <v>45976</v>
      </c>
      <c r="AC1175" s="102">
        <f t="shared" si="108"/>
        <v>26</v>
      </c>
      <c r="AD1175" s="72">
        <v>0</v>
      </c>
      <c r="AE1175" s="76">
        <v>0</v>
      </c>
      <c r="AF1175" s="72">
        <v>0</v>
      </c>
      <c r="AG1175" s="79" t="s">
        <v>73</v>
      </c>
      <c r="AH1175" s="102">
        <f t="shared" si="109"/>
        <v>0</v>
      </c>
      <c r="AI1175" s="72">
        <v>0</v>
      </c>
      <c r="AJ1175" s="76">
        <v>0</v>
      </c>
      <c r="AK1175" s="72" t="s">
        <v>73</v>
      </c>
      <c r="AL1175" s="80" t="s">
        <v>73</v>
      </c>
      <c r="AM1175" s="72">
        <v>0</v>
      </c>
      <c r="AN1175" s="80" t="s">
        <v>73</v>
      </c>
      <c r="AO1175" s="80" t="s">
        <v>73</v>
      </c>
      <c r="AP1175" s="80" t="s">
        <v>73</v>
      </c>
      <c r="AQ1175" s="102">
        <f t="shared" si="110"/>
        <v>0</v>
      </c>
      <c r="AR1175" s="102">
        <f t="shared" si="111"/>
        <v>4950000</v>
      </c>
      <c r="AS1175" s="72" t="s">
        <v>319</v>
      </c>
      <c r="AT1175" s="76">
        <v>0</v>
      </c>
      <c r="AU1175" s="72" t="s">
        <v>319</v>
      </c>
      <c r="AV1175" s="76">
        <v>0</v>
      </c>
      <c r="AW1175" s="81" t="s">
        <v>73</v>
      </c>
      <c r="AX1175" s="82">
        <v>0</v>
      </c>
      <c r="AY1175" s="143">
        <f t="shared" si="112"/>
        <v>4950000</v>
      </c>
      <c r="AZ1175" s="84">
        <f t="shared" si="113"/>
        <v>0</v>
      </c>
      <c r="BA1175" s="85">
        <v>0</v>
      </c>
      <c r="BB1175" s="81" t="s">
        <v>73</v>
      </c>
      <c r="BC1175" s="72" t="s">
        <v>123</v>
      </c>
      <c r="BD1175" s="289" t="s">
        <v>3306</v>
      </c>
      <c r="BE1175" s="71" t="s">
        <v>65</v>
      </c>
      <c r="BF1175" s="71" t="s">
        <v>65</v>
      </c>
    </row>
    <row r="1176" spans="2:58" ht="14.45" customHeight="1" x14ac:dyDescent="0.25">
      <c r="B1176" s="71">
        <v>2025</v>
      </c>
      <c r="C1176" s="71">
        <v>891780111</v>
      </c>
      <c r="D1176" s="71" t="s">
        <v>63</v>
      </c>
      <c r="E1176" s="104" t="s">
        <v>3305</v>
      </c>
      <c r="F1176" s="72" t="s">
        <v>3304</v>
      </c>
      <c r="G1176" s="72">
        <v>0</v>
      </c>
      <c r="H1176" s="72" t="s">
        <v>71</v>
      </c>
      <c r="I1176" s="72" t="s">
        <v>2884</v>
      </c>
      <c r="J1176" s="104" t="s">
        <v>81</v>
      </c>
      <c r="K1176" s="75" t="s">
        <v>3303</v>
      </c>
      <c r="L1176" s="76">
        <v>4950000</v>
      </c>
      <c r="M1176" s="72" t="s">
        <v>66</v>
      </c>
      <c r="N1176" s="75" t="s">
        <v>3302</v>
      </c>
      <c r="O1176" s="75">
        <v>4978411</v>
      </c>
      <c r="P1176" s="75">
        <v>2352</v>
      </c>
      <c r="Q1176" s="78">
        <v>45945</v>
      </c>
      <c r="R1176" s="75">
        <v>159975000</v>
      </c>
      <c r="S1176" s="78">
        <v>45950</v>
      </c>
      <c r="T1176" s="76">
        <v>4950000</v>
      </c>
      <c r="U1176" s="76">
        <v>38191</v>
      </c>
      <c r="V1176" s="72" t="s">
        <v>65</v>
      </c>
      <c r="W1176" s="76">
        <v>1082939683</v>
      </c>
      <c r="X1176" s="104" t="s">
        <v>2881</v>
      </c>
      <c r="Y1176" s="78">
        <v>45950</v>
      </c>
      <c r="Z1176" s="78">
        <v>45950</v>
      </c>
      <c r="AA1176" s="78" t="s">
        <v>73</v>
      </c>
      <c r="AB1176" s="78">
        <v>45976</v>
      </c>
      <c r="AC1176" s="102">
        <f t="shared" si="108"/>
        <v>26</v>
      </c>
      <c r="AD1176" s="72">
        <v>0</v>
      </c>
      <c r="AE1176" s="76">
        <v>0</v>
      </c>
      <c r="AF1176" s="72">
        <v>0</v>
      </c>
      <c r="AG1176" s="79" t="s">
        <v>73</v>
      </c>
      <c r="AH1176" s="102">
        <f t="shared" si="109"/>
        <v>0</v>
      </c>
      <c r="AI1176" s="72">
        <v>0</v>
      </c>
      <c r="AJ1176" s="76">
        <v>0</v>
      </c>
      <c r="AK1176" s="72" t="s">
        <v>73</v>
      </c>
      <c r="AL1176" s="80" t="s">
        <v>73</v>
      </c>
      <c r="AM1176" s="72">
        <v>0</v>
      </c>
      <c r="AN1176" s="80" t="s">
        <v>73</v>
      </c>
      <c r="AO1176" s="80" t="s">
        <v>73</v>
      </c>
      <c r="AP1176" s="80" t="s">
        <v>73</v>
      </c>
      <c r="AQ1176" s="102">
        <f t="shared" si="110"/>
        <v>0</v>
      </c>
      <c r="AR1176" s="102">
        <f t="shared" si="111"/>
        <v>4950000</v>
      </c>
      <c r="AS1176" s="72" t="s">
        <v>319</v>
      </c>
      <c r="AT1176" s="76">
        <v>0</v>
      </c>
      <c r="AU1176" s="72" t="s">
        <v>319</v>
      </c>
      <c r="AV1176" s="76">
        <v>0</v>
      </c>
      <c r="AW1176" s="81" t="s">
        <v>73</v>
      </c>
      <c r="AX1176" s="82">
        <v>0</v>
      </c>
      <c r="AY1176" s="143">
        <f t="shared" si="112"/>
        <v>4950000</v>
      </c>
      <c r="AZ1176" s="84">
        <f t="shared" si="113"/>
        <v>0</v>
      </c>
      <c r="BA1176" s="85">
        <v>0</v>
      </c>
      <c r="BB1176" s="81" t="s">
        <v>73</v>
      </c>
      <c r="BC1176" s="72" t="s">
        <v>123</v>
      </c>
      <c r="BD1176" s="289" t="s">
        <v>3301</v>
      </c>
      <c r="BE1176" s="71" t="s">
        <v>65</v>
      </c>
      <c r="BF1176" s="71" t="s">
        <v>65</v>
      </c>
    </row>
    <row r="1177" spans="2:58" ht="14.45" customHeight="1" x14ac:dyDescent="0.25">
      <c r="B1177" s="71">
        <v>2025</v>
      </c>
      <c r="C1177" s="71">
        <v>891780111</v>
      </c>
      <c r="D1177" s="71" t="s">
        <v>63</v>
      </c>
      <c r="E1177" s="104" t="s">
        <v>3300</v>
      </c>
      <c r="F1177" s="72" t="s">
        <v>3299</v>
      </c>
      <c r="G1177" s="72">
        <v>0</v>
      </c>
      <c r="H1177" s="72" t="s">
        <v>71</v>
      </c>
      <c r="I1177" s="72" t="s">
        <v>2884</v>
      </c>
      <c r="J1177" s="104" t="s">
        <v>81</v>
      </c>
      <c r="K1177" s="75" t="s">
        <v>3067</v>
      </c>
      <c r="L1177" s="76">
        <v>4950000</v>
      </c>
      <c r="M1177" s="72" t="s">
        <v>66</v>
      </c>
      <c r="N1177" s="75" t="s">
        <v>3298</v>
      </c>
      <c r="O1177" s="75">
        <v>7630568</v>
      </c>
      <c r="P1177" s="75">
        <v>2352</v>
      </c>
      <c r="Q1177" s="78">
        <v>45945</v>
      </c>
      <c r="R1177" s="75">
        <v>159975000</v>
      </c>
      <c r="S1177" s="78">
        <v>45950</v>
      </c>
      <c r="T1177" s="76">
        <v>4950000</v>
      </c>
      <c r="U1177" s="76">
        <v>38192</v>
      </c>
      <c r="V1177" s="72" t="s">
        <v>65</v>
      </c>
      <c r="W1177" s="76">
        <v>1082939683</v>
      </c>
      <c r="X1177" s="104" t="s">
        <v>2881</v>
      </c>
      <c r="Y1177" s="78">
        <v>45950</v>
      </c>
      <c r="Z1177" s="78">
        <v>45950</v>
      </c>
      <c r="AA1177" s="78" t="s">
        <v>73</v>
      </c>
      <c r="AB1177" s="78">
        <v>45976</v>
      </c>
      <c r="AC1177" s="102">
        <f t="shared" si="108"/>
        <v>26</v>
      </c>
      <c r="AD1177" s="72">
        <v>0</v>
      </c>
      <c r="AE1177" s="76">
        <v>0</v>
      </c>
      <c r="AF1177" s="72">
        <v>0</v>
      </c>
      <c r="AG1177" s="79" t="s">
        <v>73</v>
      </c>
      <c r="AH1177" s="102">
        <f t="shared" si="109"/>
        <v>0</v>
      </c>
      <c r="AI1177" s="72">
        <v>0</v>
      </c>
      <c r="AJ1177" s="76">
        <v>0</v>
      </c>
      <c r="AK1177" s="72" t="s">
        <v>73</v>
      </c>
      <c r="AL1177" s="80" t="s">
        <v>73</v>
      </c>
      <c r="AM1177" s="72">
        <v>0</v>
      </c>
      <c r="AN1177" s="80" t="s">
        <v>73</v>
      </c>
      <c r="AO1177" s="80" t="s">
        <v>73</v>
      </c>
      <c r="AP1177" s="80" t="s">
        <v>73</v>
      </c>
      <c r="AQ1177" s="102">
        <f t="shared" si="110"/>
        <v>0</v>
      </c>
      <c r="AR1177" s="102">
        <f t="shared" si="111"/>
        <v>4950000</v>
      </c>
      <c r="AS1177" s="72" t="s">
        <v>319</v>
      </c>
      <c r="AT1177" s="76">
        <v>0</v>
      </c>
      <c r="AU1177" s="72" t="s">
        <v>319</v>
      </c>
      <c r="AV1177" s="76">
        <v>0</v>
      </c>
      <c r="AW1177" s="81" t="s">
        <v>73</v>
      </c>
      <c r="AX1177" s="82">
        <v>0</v>
      </c>
      <c r="AY1177" s="143">
        <f t="shared" si="112"/>
        <v>4950000</v>
      </c>
      <c r="AZ1177" s="84">
        <f t="shared" si="113"/>
        <v>0</v>
      </c>
      <c r="BA1177" s="85">
        <v>0</v>
      </c>
      <c r="BB1177" s="81" t="s">
        <v>73</v>
      </c>
      <c r="BC1177" s="72" t="s">
        <v>123</v>
      </c>
      <c r="BD1177" s="289" t="s">
        <v>3297</v>
      </c>
      <c r="BE1177" s="71" t="s">
        <v>65</v>
      </c>
      <c r="BF1177" s="71" t="s">
        <v>65</v>
      </c>
    </row>
    <row r="1178" spans="2:58" ht="14.45" customHeight="1" x14ac:dyDescent="0.25">
      <c r="B1178" s="71">
        <v>2025</v>
      </c>
      <c r="C1178" s="71">
        <v>891780111</v>
      </c>
      <c r="D1178" s="71" t="s">
        <v>63</v>
      </c>
      <c r="E1178" s="104" t="s">
        <v>3296</v>
      </c>
      <c r="F1178" s="72" t="s">
        <v>3295</v>
      </c>
      <c r="G1178" s="72">
        <v>0</v>
      </c>
      <c r="H1178" s="72" t="s">
        <v>71</v>
      </c>
      <c r="I1178" s="72" t="s">
        <v>2884</v>
      </c>
      <c r="J1178" s="104" t="s">
        <v>81</v>
      </c>
      <c r="K1178" s="75" t="s">
        <v>3067</v>
      </c>
      <c r="L1178" s="76">
        <v>4950000</v>
      </c>
      <c r="M1178" s="72" t="s">
        <v>66</v>
      </c>
      <c r="N1178" s="75" t="s">
        <v>3294</v>
      </c>
      <c r="O1178" s="75">
        <v>1083016238</v>
      </c>
      <c r="P1178" s="75">
        <v>2352</v>
      </c>
      <c r="Q1178" s="78">
        <v>45945</v>
      </c>
      <c r="R1178" s="75">
        <v>159975000</v>
      </c>
      <c r="S1178" s="78">
        <v>45950</v>
      </c>
      <c r="T1178" s="76">
        <v>4950000</v>
      </c>
      <c r="U1178" s="76">
        <v>38193</v>
      </c>
      <c r="V1178" s="72" t="s">
        <v>65</v>
      </c>
      <c r="W1178" s="76">
        <v>1082939683</v>
      </c>
      <c r="X1178" s="104" t="s">
        <v>2881</v>
      </c>
      <c r="Y1178" s="78">
        <v>45950</v>
      </c>
      <c r="Z1178" s="78">
        <v>45950</v>
      </c>
      <c r="AA1178" s="78" t="s">
        <v>73</v>
      </c>
      <c r="AB1178" s="78">
        <v>45976</v>
      </c>
      <c r="AC1178" s="102">
        <f t="shared" si="108"/>
        <v>26</v>
      </c>
      <c r="AD1178" s="72">
        <v>0</v>
      </c>
      <c r="AE1178" s="76">
        <v>0</v>
      </c>
      <c r="AF1178" s="72">
        <v>0</v>
      </c>
      <c r="AG1178" s="79" t="s">
        <v>73</v>
      </c>
      <c r="AH1178" s="102">
        <f t="shared" si="109"/>
        <v>0</v>
      </c>
      <c r="AI1178" s="72">
        <v>0</v>
      </c>
      <c r="AJ1178" s="76">
        <v>0</v>
      </c>
      <c r="AK1178" s="72" t="s">
        <v>73</v>
      </c>
      <c r="AL1178" s="80" t="s">
        <v>73</v>
      </c>
      <c r="AM1178" s="72">
        <v>0</v>
      </c>
      <c r="AN1178" s="80" t="s">
        <v>73</v>
      </c>
      <c r="AO1178" s="80" t="s">
        <v>73</v>
      </c>
      <c r="AP1178" s="80" t="s">
        <v>73</v>
      </c>
      <c r="AQ1178" s="102">
        <f t="shared" si="110"/>
        <v>0</v>
      </c>
      <c r="AR1178" s="102">
        <f t="shared" si="111"/>
        <v>4950000</v>
      </c>
      <c r="AS1178" s="72" t="s">
        <v>319</v>
      </c>
      <c r="AT1178" s="76">
        <v>0</v>
      </c>
      <c r="AU1178" s="72" t="s">
        <v>319</v>
      </c>
      <c r="AV1178" s="76">
        <v>0</v>
      </c>
      <c r="AW1178" s="81" t="s">
        <v>73</v>
      </c>
      <c r="AX1178" s="82">
        <v>0</v>
      </c>
      <c r="AY1178" s="143">
        <f t="shared" si="112"/>
        <v>4950000</v>
      </c>
      <c r="AZ1178" s="84">
        <f t="shared" si="113"/>
        <v>0</v>
      </c>
      <c r="BA1178" s="85">
        <v>0</v>
      </c>
      <c r="BB1178" s="81" t="s">
        <v>73</v>
      </c>
      <c r="BC1178" s="72" t="s">
        <v>123</v>
      </c>
      <c r="BD1178" s="289" t="s">
        <v>3293</v>
      </c>
      <c r="BE1178" s="71" t="s">
        <v>65</v>
      </c>
      <c r="BF1178" s="71" t="s">
        <v>65</v>
      </c>
    </row>
    <row r="1179" spans="2:58" ht="14.45" customHeight="1" x14ac:dyDescent="0.25">
      <c r="B1179" s="71">
        <v>2025</v>
      </c>
      <c r="C1179" s="71">
        <v>891780111</v>
      </c>
      <c r="D1179" s="71" t="s">
        <v>63</v>
      </c>
      <c r="E1179" s="104" t="s">
        <v>3292</v>
      </c>
      <c r="F1179" s="72" t="s">
        <v>3291</v>
      </c>
      <c r="G1179" s="72">
        <v>0</v>
      </c>
      <c r="H1179" s="72" t="s">
        <v>71</v>
      </c>
      <c r="I1179" s="72" t="s">
        <v>2884</v>
      </c>
      <c r="J1179" s="104" t="s">
        <v>81</v>
      </c>
      <c r="K1179" s="75" t="s">
        <v>3273</v>
      </c>
      <c r="L1179" s="76">
        <v>4950000</v>
      </c>
      <c r="M1179" s="72" t="s">
        <v>66</v>
      </c>
      <c r="N1179" s="75" t="s">
        <v>3290</v>
      </c>
      <c r="O1179" s="75">
        <v>1082878068</v>
      </c>
      <c r="P1179" s="75">
        <v>2352</v>
      </c>
      <c r="Q1179" s="78">
        <v>45945</v>
      </c>
      <c r="R1179" s="75">
        <v>159975000</v>
      </c>
      <c r="S1179" s="78">
        <v>45950</v>
      </c>
      <c r="T1179" s="76">
        <v>4950000</v>
      </c>
      <c r="U1179" s="76">
        <v>38194</v>
      </c>
      <c r="V1179" s="72" t="s">
        <v>65</v>
      </c>
      <c r="W1179" s="76">
        <v>1082939683</v>
      </c>
      <c r="X1179" s="104" t="s">
        <v>2881</v>
      </c>
      <c r="Y1179" s="78">
        <v>45950</v>
      </c>
      <c r="Z1179" s="78">
        <v>45950</v>
      </c>
      <c r="AA1179" s="78" t="s">
        <v>73</v>
      </c>
      <c r="AB1179" s="78">
        <v>45976</v>
      </c>
      <c r="AC1179" s="102">
        <f t="shared" si="108"/>
        <v>26</v>
      </c>
      <c r="AD1179" s="72">
        <v>0</v>
      </c>
      <c r="AE1179" s="76">
        <v>0</v>
      </c>
      <c r="AF1179" s="72">
        <v>0</v>
      </c>
      <c r="AG1179" s="79" t="s">
        <v>73</v>
      </c>
      <c r="AH1179" s="102">
        <f t="shared" si="109"/>
        <v>0</v>
      </c>
      <c r="AI1179" s="72">
        <v>0</v>
      </c>
      <c r="AJ1179" s="76">
        <v>0</v>
      </c>
      <c r="AK1179" s="72" t="s">
        <v>73</v>
      </c>
      <c r="AL1179" s="80" t="s">
        <v>73</v>
      </c>
      <c r="AM1179" s="72">
        <v>0</v>
      </c>
      <c r="AN1179" s="80" t="s">
        <v>73</v>
      </c>
      <c r="AO1179" s="80" t="s">
        <v>73</v>
      </c>
      <c r="AP1179" s="80" t="s">
        <v>73</v>
      </c>
      <c r="AQ1179" s="102">
        <f t="shared" si="110"/>
        <v>0</v>
      </c>
      <c r="AR1179" s="102">
        <f t="shared" si="111"/>
        <v>4950000</v>
      </c>
      <c r="AS1179" s="72" t="s">
        <v>319</v>
      </c>
      <c r="AT1179" s="76">
        <v>0</v>
      </c>
      <c r="AU1179" s="72" t="s">
        <v>319</v>
      </c>
      <c r="AV1179" s="76">
        <v>0</v>
      </c>
      <c r="AW1179" s="81" t="s">
        <v>73</v>
      </c>
      <c r="AX1179" s="82">
        <v>0</v>
      </c>
      <c r="AY1179" s="143">
        <f t="shared" si="112"/>
        <v>4950000</v>
      </c>
      <c r="AZ1179" s="84">
        <f t="shared" si="113"/>
        <v>0</v>
      </c>
      <c r="BA1179" s="85">
        <v>0</v>
      </c>
      <c r="BB1179" s="81" t="s">
        <v>73</v>
      </c>
      <c r="BC1179" s="72" t="s">
        <v>123</v>
      </c>
      <c r="BD1179" s="289" t="s">
        <v>3289</v>
      </c>
      <c r="BE1179" s="71" t="s">
        <v>65</v>
      </c>
      <c r="BF1179" s="71" t="s">
        <v>65</v>
      </c>
    </row>
    <row r="1180" spans="2:58" ht="14.45" customHeight="1" x14ac:dyDescent="0.25">
      <c r="B1180" s="71">
        <v>2025</v>
      </c>
      <c r="C1180" s="71">
        <v>891780111</v>
      </c>
      <c r="D1180" s="71" t="s">
        <v>63</v>
      </c>
      <c r="E1180" s="104" t="s">
        <v>3288</v>
      </c>
      <c r="F1180" s="72" t="s">
        <v>3287</v>
      </c>
      <c r="G1180" s="72">
        <v>0</v>
      </c>
      <c r="H1180" s="72" t="s">
        <v>71</v>
      </c>
      <c r="I1180" s="72" t="s">
        <v>2884</v>
      </c>
      <c r="J1180" s="104" t="s">
        <v>81</v>
      </c>
      <c r="K1180" s="75" t="s">
        <v>3273</v>
      </c>
      <c r="L1180" s="76">
        <v>4950000</v>
      </c>
      <c r="M1180" s="72" t="s">
        <v>66</v>
      </c>
      <c r="N1180" s="75" t="s">
        <v>3286</v>
      </c>
      <c r="O1180" s="75">
        <v>1221978845</v>
      </c>
      <c r="P1180" s="75">
        <v>2352</v>
      </c>
      <c r="Q1180" s="78">
        <v>45945</v>
      </c>
      <c r="R1180" s="75">
        <v>159975000</v>
      </c>
      <c r="S1180" s="78">
        <v>45950</v>
      </c>
      <c r="T1180" s="76">
        <v>4950000</v>
      </c>
      <c r="U1180" s="76">
        <v>38195</v>
      </c>
      <c r="V1180" s="72" t="s">
        <v>65</v>
      </c>
      <c r="W1180" s="76">
        <v>1082939683</v>
      </c>
      <c r="X1180" s="104" t="s">
        <v>2881</v>
      </c>
      <c r="Y1180" s="78">
        <v>45950</v>
      </c>
      <c r="Z1180" s="78">
        <v>45950</v>
      </c>
      <c r="AA1180" s="78" t="s">
        <v>73</v>
      </c>
      <c r="AB1180" s="78">
        <v>45976</v>
      </c>
      <c r="AC1180" s="102">
        <f t="shared" si="108"/>
        <v>26</v>
      </c>
      <c r="AD1180" s="72">
        <v>0</v>
      </c>
      <c r="AE1180" s="76">
        <v>0</v>
      </c>
      <c r="AF1180" s="72">
        <v>0</v>
      </c>
      <c r="AG1180" s="79" t="s">
        <v>73</v>
      </c>
      <c r="AH1180" s="102">
        <f t="shared" si="109"/>
        <v>0</v>
      </c>
      <c r="AI1180" s="72">
        <v>0</v>
      </c>
      <c r="AJ1180" s="76">
        <v>0</v>
      </c>
      <c r="AK1180" s="72" t="s">
        <v>73</v>
      </c>
      <c r="AL1180" s="80" t="s">
        <v>73</v>
      </c>
      <c r="AM1180" s="72">
        <v>0</v>
      </c>
      <c r="AN1180" s="80" t="s">
        <v>73</v>
      </c>
      <c r="AO1180" s="80" t="s">
        <v>73</v>
      </c>
      <c r="AP1180" s="80" t="s">
        <v>73</v>
      </c>
      <c r="AQ1180" s="102">
        <f t="shared" si="110"/>
        <v>0</v>
      </c>
      <c r="AR1180" s="102">
        <f t="shared" si="111"/>
        <v>4950000</v>
      </c>
      <c r="AS1180" s="72" t="s">
        <v>319</v>
      </c>
      <c r="AT1180" s="76">
        <v>0</v>
      </c>
      <c r="AU1180" s="72" t="s">
        <v>319</v>
      </c>
      <c r="AV1180" s="76">
        <v>0</v>
      </c>
      <c r="AW1180" s="81" t="s">
        <v>73</v>
      </c>
      <c r="AX1180" s="82">
        <v>0</v>
      </c>
      <c r="AY1180" s="143">
        <f t="shared" si="112"/>
        <v>4950000</v>
      </c>
      <c r="AZ1180" s="84">
        <f t="shared" si="113"/>
        <v>0</v>
      </c>
      <c r="BA1180" s="85">
        <v>0</v>
      </c>
      <c r="BB1180" s="81" t="s">
        <v>73</v>
      </c>
      <c r="BC1180" s="72" t="s">
        <v>123</v>
      </c>
      <c r="BD1180" s="289" t="s">
        <v>3285</v>
      </c>
      <c r="BE1180" s="71" t="s">
        <v>65</v>
      </c>
      <c r="BF1180" s="71" t="s">
        <v>65</v>
      </c>
    </row>
    <row r="1181" spans="2:58" ht="14.45" customHeight="1" x14ac:dyDescent="0.25">
      <c r="B1181" s="71">
        <v>2025</v>
      </c>
      <c r="C1181" s="71">
        <v>891780111</v>
      </c>
      <c r="D1181" s="71" t="s">
        <v>63</v>
      </c>
      <c r="E1181" s="104" t="s">
        <v>3284</v>
      </c>
      <c r="F1181" s="72" t="s">
        <v>3283</v>
      </c>
      <c r="G1181" s="72">
        <v>0</v>
      </c>
      <c r="H1181" s="72" t="s">
        <v>71</v>
      </c>
      <c r="I1181" s="72" t="s">
        <v>2884</v>
      </c>
      <c r="J1181" s="104" t="s">
        <v>81</v>
      </c>
      <c r="K1181" s="75" t="s">
        <v>3282</v>
      </c>
      <c r="L1181" s="76">
        <v>4950000</v>
      </c>
      <c r="M1181" s="72" t="s">
        <v>66</v>
      </c>
      <c r="N1181" s="75" t="s">
        <v>3281</v>
      </c>
      <c r="O1181" s="75">
        <v>1004372934</v>
      </c>
      <c r="P1181" s="75">
        <v>2352</v>
      </c>
      <c r="Q1181" s="78">
        <v>45945</v>
      </c>
      <c r="R1181" s="75">
        <v>159975000</v>
      </c>
      <c r="S1181" s="78">
        <v>45950</v>
      </c>
      <c r="T1181" s="76">
        <v>4950000</v>
      </c>
      <c r="U1181" s="76">
        <v>38196</v>
      </c>
      <c r="V1181" s="72" t="s">
        <v>65</v>
      </c>
      <c r="W1181" s="76">
        <v>1082939683</v>
      </c>
      <c r="X1181" s="104" t="s">
        <v>2881</v>
      </c>
      <c r="Y1181" s="78">
        <v>45950</v>
      </c>
      <c r="Z1181" s="78">
        <v>45950</v>
      </c>
      <c r="AA1181" s="78" t="s">
        <v>73</v>
      </c>
      <c r="AB1181" s="78">
        <v>45976</v>
      </c>
      <c r="AC1181" s="102">
        <f t="shared" si="108"/>
        <v>26</v>
      </c>
      <c r="AD1181" s="72">
        <v>0</v>
      </c>
      <c r="AE1181" s="76">
        <v>0</v>
      </c>
      <c r="AF1181" s="72">
        <v>0</v>
      </c>
      <c r="AG1181" s="79" t="s">
        <v>73</v>
      </c>
      <c r="AH1181" s="102">
        <f t="shared" si="109"/>
        <v>0</v>
      </c>
      <c r="AI1181" s="72">
        <v>0</v>
      </c>
      <c r="AJ1181" s="76">
        <v>0</v>
      </c>
      <c r="AK1181" s="72" t="s">
        <v>73</v>
      </c>
      <c r="AL1181" s="80" t="s">
        <v>73</v>
      </c>
      <c r="AM1181" s="72">
        <v>0</v>
      </c>
      <c r="AN1181" s="80" t="s">
        <v>73</v>
      </c>
      <c r="AO1181" s="80" t="s">
        <v>73</v>
      </c>
      <c r="AP1181" s="80" t="s">
        <v>73</v>
      </c>
      <c r="AQ1181" s="102">
        <f t="shared" si="110"/>
        <v>0</v>
      </c>
      <c r="AR1181" s="102">
        <f t="shared" si="111"/>
        <v>4950000</v>
      </c>
      <c r="AS1181" s="72" t="s">
        <v>319</v>
      </c>
      <c r="AT1181" s="76">
        <v>0</v>
      </c>
      <c r="AU1181" s="72" t="s">
        <v>319</v>
      </c>
      <c r="AV1181" s="76">
        <v>0</v>
      </c>
      <c r="AW1181" s="81" t="s">
        <v>73</v>
      </c>
      <c r="AX1181" s="82">
        <v>0</v>
      </c>
      <c r="AY1181" s="143">
        <f t="shared" si="112"/>
        <v>4950000</v>
      </c>
      <c r="AZ1181" s="84">
        <f t="shared" si="113"/>
        <v>0</v>
      </c>
      <c r="BA1181" s="85">
        <v>0</v>
      </c>
      <c r="BB1181" s="81" t="s">
        <v>73</v>
      </c>
      <c r="BC1181" s="72" t="s">
        <v>123</v>
      </c>
      <c r="BD1181" s="289" t="s">
        <v>3280</v>
      </c>
      <c r="BE1181" s="71" t="s">
        <v>65</v>
      </c>
      <c r="BF1181" s="71" t="s">
        <v>65</v>
      </c>
    </row>
    <row r="1182" spans="2:58" ht="14.45" customHeight="1" x14ac:dyDescent="0.25">
      <c r="B1182" s="71">
        <v>2025</v>
      </c>
      <c r="C1182" s="71">
        <v>891780111</v>
      </c>
      <c r="D1182" s="71" t="s">
        <v>63</v>
      </c>
      <c r="E1182" s="104" t="s">
        <v>3279</v>
      </c>
      <c r="F1182" s="72" t="s">
        <v>3278</v>
      </c>
      <c r="G1182" s="72">
        <v>0</v>
      </c>
      <c r="H1182" s="72" t="s">
        <v>71</v>
      </c>
      <c r="I1182" s="72" t="s">
        <v>2884</v>
      </c>
      <c r="J1182" s="104" t="s">
        <v>81</v>
      </c>
      <c r="K1182" s="75" t="s">
        <v>3067</v>
      </c>
      <c r="L1182" s="76">
        <v>4950000</v>
      </c>
      <c r="M1182" s="72" t="s">
        <v>66</v>
      </c>
      <c r="N1182" s="75" t="s">
        <v>3277</v>
      </c>
      <c r="O1182" s="75">
        <v>19621214</v>
      </c>
      <c r="P1182" s="75">
        <v>2352</v>
      </c>
      <c r="Q1182" s="78">
        <v>45945</v>
      </c>
      <c r="R1182" s="75">
        <v>159975000</v>
      </c>
      <c r="S1182" s="78">
        <v>45950</v>
      </c>
      <c r="T1182" s="76">
        <v>4950000</v>
      </c>
      <c r="U1182" s="76">
        <v>38197</v>
      </c>
      <c r="V1182" s="72" t="s">
        <v>65</v>
      </c>
      <c r="W1182" s="76">
        <v>1082939683</v>
      </c>
      <c r="X1182" s="104" t="s">
        <v>2881</v>
      </c>
      <c r="Y1182" s="78">
        <v>45950</v>
      </c>
      <c r="Z1182" s="78">
        <v>45950</v>
      </c>
      <c r="AA1182" s="78" t="s">
        <v>73</v>
      </c>
      <c r="AB1182" s="78">
        <v>45976</v>
      </c>
      <c r="AC1182" s="102">
        <f t="shared" si="108"/>
        <v>26</v>
      </c>
      <c r="AD1182" s="72">
        <v>0</v>
      </c>
      <c r="AE1182" s="76">
        <v>0</v>
      </c>
      <c r="AF1182" s="72">
        <v>0</v>
      </c>
      <c r="AG1182" s="79" t="s">
        <v>73</v>
      </c>
      <c r="AH1182" s="102">
        <f t="shared" si="109"/>
        <v>0</v>
      </c>
      <c r="AI1182" s="72">
        <v>0</v>
      </c>
      <c r="AJ1182" s="76">
        <v>0</v>
      </c>
      <c r="AK1182" s="72" t="s">
        <v>73</v>
      </c>
      <c r="AL1182" s="80" t="s">
        <v>73</v>
      </c>
      <c r="AM1182" s="72">
        <v>0</v>
      </c>
      <c r="AN1182" s="80" t="s">
        <v>73</v>
      </c>
      <c r="AO1182" s="80" t="s">
        <v>73</v>
      </c>
      <c r="AP1182" s="80" t="s">
        <v>73</v>
      </c>
      <c r="AQ1182" s="102">
        <f t="shared" si="110"/>
        <v>0</v>
      </c>
      <c r="AR1182" s="102">
        <f t="shared" si="111"/>
        <v>4950000</v>
      </c>
      <c r="AS1182" s="72" t="s">
        <v>319</v>
      </c>
      <c r="AT1182" s="76">
        <v>0</v>
      </c>
      <c r="AU1182" s="72" t="s">
        <v>319</v>
      </c>
      <c r="AV1182" s="76">
        <v>0</v>
      </c>
      <c r="AW1182" s="81" t="s">
        <v>73</v>
      </c>
      <c r="AX1182" s="82">
        <v>0</v>
      </c>
      <c r="AY1182" s="143">
        <f t="shared" si="112"/>
        <v>4950000</v>
      </c>
      <c r="AZ1182" s="84">
        <f t="shared" si="113"/>
        <v>0</v>
      </c>
      <c r="BA1182" s="85">
        <v>0</v>
      </c>
      <c r="BB1182" s="81" t="s">
        <v>73</v>
      </c>
      <c r="BC1182" s="72" t="s">
        <v>123</v>
      </c>
      <c r="BD1182" s="289" t="s">
        <v>3276</v>
      </c>
      <c r="BE1182" s="71" t="s">
        <v>65</v>
      </c>
      <c r="BF1182" s="71" t="s">
        <v>65</v>
      </c>
    </row>
    <row r="1183" spans="2:58" ht="14.45" customHeight="1" x14ac:dyDescent="0.25">
      <c r="B1183" s="71">
        <v>2025</v>
      </c>
      <c r="C1183" s="71">
        <v>891780111</v>
      </c>
      <c r="D1183" s="71" t="s">
        <v>63</v>
      </c>
      <c r="E1183" s="104" t="s">
        <v>3275</v>
      </c>
      <c r="F1183" s="72" t="s">
        <v>3274</v>
      </c>
      <c r="G1183" s="72">
        <v>0</v>
      </c>
      <c r="H1183" s="72" t="s">
        <v>71</v>
      </c>
      <c r="I1183" s="72" t="s">
        <v>2884</v>
      </c>
      <c r="J1183" s="104" t="s">
        <v>81</v>
      </c>
      <c r="K1183" s="75" t="s">
        <v>3273</v>
      </c>
      <c r="L1183" s="76">
        <v>4950000</v>
      </c>
      <c r="M1183" s="72" t="s">
        <v>66</v>
      </c>
      <c r="N1183" s="75" t="s">
        <v>3272</v>
      </c>
      <c r="O1183" s="75">
        <v>1083030731</v>
      </c>
      <c r="P1183" s="75">
        <v>2352</v>
      </c>
      <c r="Q1183" s="78">
        <v>45945</v>
      </c>
      <c r="R1183" s="75">
        <v>159975000</v>
      </c>
      <c r="S1183" s="78">
        <v>45950</v>
      </c>
      <c r="T1183" s="76">
        <v>4950000</v>
      </c>
      <c r="U1183" s="76">
        <v>38198</v>
      </c>
      <c r="V1183" s="72" t="s">
        <v>65</v>
      </c>
      <c r="W1183" s="76">
        <v>1082939683</v>
      </c>
      <c r="X1183" s="104" t="s">
        <v>2881</v>
      </c>
      <c r="Y1183" s="78">
        <v>45950</v>
      </c>
      <c r="Z1183" s="78">
        <v>45950</v>
      </c>
      <c r="AA1183" s="78" t="s">
        <v>73</v>
      </c>
      <c r="AB1183" s="78">
        <v>45976</v>
      </c>
      <c r="AC1183" s="102">
        <f t="shared" si="108"/>
        <v>26</v>
      </c>
      <c r="AD1183" s="72">
        <v>0</v>
      </c>
      <c r="AE1183" s="76">
        <v>0</v>
      </c>
      <c r="AF1183" s="72">
        <v>0</v>
      </c>
      <c r="AG1183" s="79" t="s">
        <v>73</v>
      </c>
      <c r="AH1183" s="102">
        <f t="shared" si="109"/>
        <v>0</v>
      </c>
      <c r="AI1183" s="72">
        <v>0</v>
      </c>
      <c r="AJ1183" s="76">
        <v>0</v>
      </c>
      <c r="AK1183" s="72" t="s">
        <v>73</v>
      </c>
      <c r="AL1183" s="80" t="s">
        <v>73</v>
      </c>
      <c r="AM1183" s="72">
        <v>0</v>
      </c>
      <c r="AN1183" s="80" t="s">
        <v>73</v>
      </c>
      <c r="AO1183" s="80" t="s">
        <v>73</v>
      </c>
      <c r="AP1183" s="80" t="s">
        <v>73</v>
      </c>
      <c r="AQ1183" s="102">
        <f t="shared" si="110"/>
        <v>0</v>
      </c>
      <c r="AR1183" s="102">
        <f t="shared" si="111"/>
        <v>4950000</v>
      </c>
      <c r="AS1183" s="72" t="s">
        <v>319</v>
      </c>
      <c r="AT1183" s="76">
        <v>0</v>
      </c>
      <c r="AU1183" s="72" t="s">
        <v>319</v>
      </c>
      <c r="AV1183" s="76">
        <v>0</v>
      </c>
      <c r="AW1183" s="81" t="s">
        <v>73</v>
      </c>
      <c r="AX1183" s="82">
        <v>0</v>
      </c>
      <c r="AY1183" s="143">
        <f t="shared" si="112"/>
        <v>4950000</v>
      </c>
      <c r="AZ1183" s="84">
        <f t="shared" si="113"/>
        <v>0</v>
      </c>
      <c r="BA1183" s="85">
        <v>0</v>
      </c>
      <c r="BB1183" s="81" t="s">
        <v>73</v>
      </c>
      <c r="BC1183" s="72" t="s">
        <v>123</v>
      </c>
      <c r="BD1183" s="289" t="s">
        <v>3271</v>
      </c>
      <c r="BE1183" s="71" t="s">
        <v>65</v>
      </c>
      <c r="BF1183" s="71" t="s">
        <v>65</v>
      </c>
    </row>
    <row r="1184" spans="2:58" ht="14.45" customHeight="1" x14ac:dyDescent="0.25">
      <c r="B1184" s="71">
        <v>2025</v>
      </c>
      <c r="C1184" s="71">
        <v>891780111</v>
      </c>
      <c r="D1184" s="71" t="s">
        <v>63</v>
      </c>
      <c r="E1184" s="104" t="s">
        <v>3270</v>
      </c>
      <c r="F1184" s="72" t="s">
        <v>3269</v>
      </c>
      <c r="G1184" s="72">
        <v>0</v>
      </c>
      <c r="H1184" s="72" t="s">
        <v>71</v>
      </c>
      <c r="I1184" s="72" t="s">
        <v>2884</v>
      </c>
      <c r="J1184" s="104" t="s">
        <v>81</v>
      </c>
      <c r="K1184" s="75" t="s">
        <v>3067</v>
      </c>
      <c r="L1184" s="76">
        <v>4950000</v>
      </c>
      <c r="M1184" s="72" t="s">
        <v>66</v>
      </c>
      <c r="N1184" s="75" t="s">
        <v>3268</v>
      </c>
      <c r="O1184" s="75">
        <v>1004352144</v>
      </c>
      <c r="P1184" s="75">
        <v>2352</v>
      </c>
      <c r="Q1184" s="78">
        <v>45945</v>
      </c>
      <c r="R1184" s="75">
        <v>159975000</v>
      </c>
      <c r="S1184" s="78">
        <v>45950</v>
      </c>
      <c r="T1184" s="76">
        <v>4950000</v>
      </c>
      <c r="U1184" s="76">
        <v>38199</v>
      </c>
      <c r="V1184" s="72" t="s">
        <v>65</v>
      </c>
      <c r="W1184" s="76">
        <v>1082939683</v>
      </c>
      <c r="X1184" s="104" t="s">
        <v>2881</v>
      </c>
      <c r="Y1184" s="78">
        <v>45950</v>
      </c>
      <c r="Z1184" s="78">
        <v>45950</v>
      </c>
      <c r="AA1184" s="78" t="s">
        <v>73</v>
      </c>
      <c r="AB1184" s="78">
        <v>45976</v>
      </c>
      <c r="AC1184" s="102">
        <f t="shared" si="108"/>
        <v>26</v>
      </c>
      <c r="AD1184" s="72">
        <v>0</v>
      </c>
      <c r="AE1184" s="76">
        <v>0</v>
      </c>
      <c r="AF1184" s="72">
        <v>0</v>
      </c>
      <c r="AG1184" s="79" t="s">
        <v>73</v>
      </c>
      <c r="AH1184" s="102">
        <f t="shared" si="109"/>
        <v>0</v>
      </c>
      <c r="AI1184" s="72">
        <v>0</v>
      </c>
      <c r="AJ1184" s="76">
        <v>0</v>
      </c>
      <c r="AK1184" s="72" t="s">
        <v>73</v>
      </c>
      <c r="AL1184" s="80" t="s">
        <v>73</v>
      </c>
      <c r="AM1184" s="72">
        <v>0</v>
      </c>
      <c r="AN1184" s="80" t="s">
        <v>73</v>
      </c>
      <c r="AO1184" s="80" t="s">
        <v>73</v>
      </c>
      <c r="AP1184" s="80" t="s">
        <v>73</v>
      </c>
      <c r="AQ1184" s="102">
        <f t="shared" si="110"/>
        <v>0</v>
      </c>
      <c r="AR1184" s="102">
        <f t="shared" si="111"/>
        <v>4950000</v>
      </c>
      <c r="AS1184" s="72" t="s">
        <v>319</v>
      </c>
      <c r="AT1184" s="76">
        <v>0</v>
      </c>
      <c r="AU1184" s="72" t="s">
        <v>319</v>
      </c>
      <c r="AV1184" s="76">
        <v>0</v>
      </c>
      <c r="AW1184" s="81" t="s">
        <v>73</v>
      </c>
      <c r="AX1184" s="82">
        <v>0</v>
      </c>
      <c r="AY1184" s="143">
        <f t="shared" si="112"/>
        <v>4950000</v>
      </c>
      <c r="AZ1184" s="84">
        <f t="shared" si="113"/>
        <v>0</v>
      </c>
      <c r="BA1184" s="85">
        <v>0</v>
      </c>
      <c r="BB1184" s="81" t="s">
        <v>73</v>
      </c>
      <c r="BC1184" s="72" t="s">
        <v>123</v>
      </c>
      <c r="BD1184" s="289" t="s">
        <v>3267</v>
      </c>
      <c r="BE1184" s="71" t="s">
        <v>65</v>
      </c>
      <c r="BF1184" s="71" t="s">
        <v>65</v>
      </c>
    </row>
    <row r="1185" spans="2:58" ht="14.45" customHeight="1" x14ac:dyDescent="0.25">
      <c r="B1185" s="71">
        <v>2025</v>
      </c>
      <c r="C1185" s="71">
        <v>891780111</v>
      </c>
      <c r="D1185" s="71" t="s">
        <v>63</v>
      </c>
      <c r="E1185" s="104" t="s">
        <v>3266</v>
      </c>
      <c r="F1185" s="72" t="s">
        <v>3265</v>
      </c>
      <c r="G1185" s="72">
        <v>0</v>
      </c>
      <c r="H1185" s="72" t="s">
        <v>71</v>
      </c>
      <c r="I1185" s="72" t="s">
        <v>2884</v>
      </c>
      <c r="J1185" s="104" t="s">
        <v>81</v>
      </c>
      <c r="K1185" s="75" t="s">
        <v>3067</v>
      </c>
      <c r="L1185" s="76">
        <v>4950000</v>
      </c>
      <c r="M1185" s="72" t="s">
        <v>66</v>
      </c>
      <c r="N1185" s="75" t="s">
        <v>3264</v>
      </c>
      <c r="O1185" s="75">
        <v>1082068630</v>
      </c>
      <c r="P1185" s="75">
        <v>2352</v>
      </c>
      <c r="Q1185" s="78">
        <v>45945</v>
      </c>
      <c r="R1185" s="75">
        <v>159975000</v>
      </c>
      <c r="S1185" s="78">
        <v>45950</v>
      </c>
      <c r="T1185" s="76">
        <v>4950000</v>
      </c>
      <c r="U1185" s="76">
        <v>38200</v>
      </c>
      <c r="V1185" s="72" t="s">
        <v>65</v>
      </c>
      <c r="W1185" s="76">
        <v>1082939683</v>
      </c>
      <c r="X1185" s="104" t="s">
        <v>2881</v>
      </c>
      <c r="Y1185" s="78">
        <v>45950</v>
      </c>
      <c r="Z1185" s="78">
        <v>45950</v>
      </c>
      <c r="AA1185" s="78" t="s">
        <v>73</v>
      </c>
      <c r="AB1185" s="78">
        <v>45976</v>
      </c>
      <c r="AC1185" s="102">
        <f t="shared" si="108"/>
        <v>26</v>
      </c>
      <c r="AD1185" s="72">
        <v>0</v>
      </c>
      <c r="AE1185" s="76">
        <v>0</v>
      </c>
      <c r="AF1185" s="72">
        <v>0</v>
      </c>
      <c r="AG1185" s="79" t="s">
        <v>73</v>
      </c>
      <c r="AH1185" s="102">
        <f t="shared" si="109"/>
        <v>0</v>
      </c>
      <c r="AI1185" s="72">
        <v>0</v>
      </c>
      <c r="AJ1185" s="76">
        <v>0</v>
      </c>
      <c r="AK1185" s="72" t="s">
        <v>73</v>
      </c>
      <c r="AL1185" s="80" t="s">
        <v>73</v>
      </c>
      <c r="AM1185" s="72">
        <v>0</v>
      </c>
      <c r="AN1185" s="80" t="s">
        <v>73</v>
      </c>
      <c r="AO1185" s="80" t="s">
        <v>73</v>
      </c>
      <c r="AP1185" s="80" t="s">
        <v>73</v>
      </c>
      <c r="AQ1185" s="102">
        <f t="shared" si="110"/>
        <v>0</v>
      </c>
      <c r="AR1185" s="102">
        <f t="shared" si="111"/>
        <v>4950000</v>
      </c>
      <c r="AS1185" s="72" t="s">
        <v>319</v>
      </c>
      <c r="AT1185" s="76">
        <v>0</v>
      </c>
      <c r="AU1185" s="72" t="s">
        <v>319</v>
      </c>
      <c r="AV1185" s="76">
        <v>0</v>
      </c>
      <c r="AW1185" s="81" t="s">
        <v>73</v>
      </c>
      <c r="AX1185" s="82">
        <v>0</v>
      </c>
      <c r="AY1185" s="143">
        <f t="shared" si="112"/>
        <v>4950000</v>
      </c>
      <c r="AZ1185" s="84">
        <f t="shared" si="113"/>
        <v>0</v>
      </c>
      <c r="BA1185" s="85">
        <v>0</v>
      </c>
      <c r="BB1185" s="81" t="s">
        <v>73</v>
      </c>
      <c r="BC1185" s="72" t="s">
        <v>123</v>
      </c>
      <c r="BD1185" s="289" t="s">
        <v>3263</v>
      </c>
      <c r="BE1185" s="71" t="s">
        <v>65</v>
      </c>
      <c r="BF1185" s="71" t="s">
        <v>65</v>
      </c>
    </row>
    <row r="1186" spans="2:58" ht="14.45" customHeight="1" x14ac:dyDescent="0.25">
      <c r="B1186" s="71">
        <v>2025</v>
      </c>
      <c r="C1186" s="71">
        <v>891780111</v>
      </c>
      <c r="D1186" s="71" t="s">
        <v>63</v>
      </c>
      <c r="E1186" s="104" t="s">
        <v>3262</v>
      </c>
      <c r="F1186" s="72" t="s">
        <v>3261</v>
      </c>
      <c r="G1186" s="72">
        <v>0</v>
      </c>
      <c r="H1186" s="72" t="s">
        <v>71</v>
      </c>
      <c r="I1186" s="72" t="s">
        <v>2884</v>
      </c>
      <c r="J1186" s="104" t="s">
        <v>81</v>
      </c>
      <c r="K1186" s="75" t="s">
        <v>3067</v>
      </c>
      <c r="L1186" s="76">
        <v>4950000</v>
      </c>
      <c r="M1186" s="72" t="s">
        <v>66</v>
      </c>
      <c r="N1186" s="75" t="s">
        <v>3260</v>
      </c>
      <c r="O1186" s="75">
        <v>1105788867</v>
      </c>
      <c r="P1186" s="75">
        <v>2352</v>
      </c>
      <c r="Q1186" s="78">
        <v>45945</v>
      </c>
      <c r="R1186" s="75">
        <v>159975000</v>
      </c>
      <c r="S1186" s="78">
        <v>45950</v>
      </c>
      <c r="T1186" s="76">
        <v>4950000</v>
      </c>
      <c r="U1186" s="76">
        <v>38201</v>
      </c>
      <c r="V1186" s="72" t="s">
        <v>65</v>
      </c>
      <c r="W1186" s="76">
        <v>1082939683</v>
      </c>
      <c r="X1186" s="104" t="s">
        <v>2881</v>
      </c>
      <c r="Y1186" s="78">
        <v>45950</v>
      </c>
      <c r="Z1186" s="78">
        <v>45950</v>
      </c>
      <c r="AA1186" s="78" t="s">
        <v>73</v>
      </c>
      <c r="AB1186" s="78">
        <v>45976</v>
      </c>
      <c r="AC1186" s="102">
        <f t="shared" si="108"/>
        <v>26</v>
      </c>
      <c r="AD1186" s="72">
        <v>0</v>
      </c>
      <c r="AE1186" s="76">
        <v>0</v>
      </c>
      <c r="AF1186" s="72">
        <v>0</v>
      </c>
      <c r="AG1186" s="79" t="s">
        <v>73</v>
      </c>
      <c r="AH1186" s="102">
        <f t="shared" si="109"/>
        <v>0</v>
      </c>
      <c r="AI1186" s="72">
        <v>0</v>
      </c>
      <c r="AJ1186" s="76">
        <v>0</v>
      </c>
      <c r="AK1186" s="72" t="s">
        <v>73</v>
      </c>
      <c r="AL1186" s="80" t="s">
        <v>73</v>
      </c>
      <c r="AM1186" s="72">
        <v>0</v>
      </c>
      <c r="AN1186" s="80" t="s">
        <v>73</v>
      </c>
      <c r="AO1186" s="80" t="s">
        <v>73</v>
      </c>
      <c r="AP1186" s="80" t="s">
        <v>73</v>
      </c>
      <c r="AQ1186" s="102">
        <f t="shared" si="110"/>
        <v>0</v>
      </c>
      <c r="AR1186" s="102">
        <f t="shared" si="111"/>
        <v>4950000</v>
      </c>
      <c r="AS1186" s="72" t="s">
        <v>319</v>
      </c>
      <c r="AT1186" s="76">
        <v>0</v>
      </c>
      <c r="AU1186" s="72" t="s">
        <v>319</v>
      </c>
      <c r="AV1186" s="76">
        <v>0</v>
      </c>
      <c r="AW1186" s="81" t="s">
        <v>73</v>
      </c>
      <c r="AX1186" s="82">
        <v>0</v>
      </c>
      <c r="AY1186" s="143">
        <f t="shared" si="112"/>
        <v>4950000</v>
      </c>
      <c r="AZ1186" s="84">
        <f t="shared" si="113"/>
        <v>0</v>
      </c>
      <c r="BA1186" s="85">
        <v>0</v>
      </c>
      <c r="BB1186" s="81" t="s">
        <v>73</v>
      </c>
      <c r="BC1186" s="72" t="s">
        <v>123</v>
      </c>
      <c r="BD1186" s="289" t="s">
        <v>3259</v>
      </c>
      <c r="BE1186" s="71" t="s">
        <v>65</v>
      </c>
      <c r="BF1186" s="71" t="s">
        <v>65</v>
      </c>
    </row>
    <row r="1187" spans="2:58" ht="14.45" customHeight="1" x14ac:dyDescent="0.25">
      <c r="B1187" s="71">
        <v>2025</v>
      </c>
      <c r="C1187" s="71">
        <v>891780111</v>
      </c>
      <c r="D1187" s="71" t="s">
        <v>63</v>
      </c>
      <c r="E1187" s="104" t="s">
        <v>3258</v>
      </c>
      <c r="F1187" s="72" t="s">
        <v>3257</v>
      </c>
      <c r="G1187" s="72">
        <v>0</v>
      </c>
      <c r="H1187" s="72" t="s">
        <v>71</v>
      </c>
      <c r="I1187" s="72" t="s">
        <v>2884</v>
      </c>
      <c r="J1187" s="104" t="s">
        <v>81</v>
      </c>
      <c r="K1187" s="75" t="s">
        <v>3067</v>
      </c>
      <c r="L1187" s="76">
        <v>4950000</v>
      </c>
      <c r="M1187" s="72" t="s">
        <v>66</v>
      </c>
      <c r="N1187" s="75" t="s">
        <v>3256</v>
      </c>
      <c r="O1187" s="75">
        <v>1083009148</v>
      </c>
      <c r="P1187" s="75">
        <v>2352</v>
      </c>
      <c r="Q1187" s="78">
        <v>45945</v>
      </c>
      <c r="R1187" s="75">
        <v>159975000</v>
      </c>
      <c r="S1187" s="78">
        <v>45950</v>
      </c>
      <c r="T1187" s="76">
        <v>4950000</v>
      </c>
      <c r="U1187" s="76">
        <v>38202</v>
      </c>
      <c r="V1187" s="72" t="s">
        <v>65</v>
      </c>
      <c r="W1187" s="76">
        <v>1082939683</v>
      </c>
      <c r="X1187" s="104" t="s">
        <v>2881</v>
      </c>
      <c r="Y1187" s="78">
        <v>45950</v>
      </c>
      <c r="Z1187" s="78">
        <v>45950</v>
      </c>
      <c r="AA1187" s="78" t="s">
        <v>73</v>
      </c>
      <c r="AB1187" s="78">
        <v>45976</v>
      </c>
      <c r="AC1187" s="102">
        <f t="shared" si="108"/>
        <v>26</v>
      </c>
      <c r="AD1187" s="72">
        <v>0</v>
      </c>
      <c r="AE1187" s="76">
        <v>0</v>
      </c>
      <c r="AF1187" s="72">
        <v>0</v>
      </c>
      <c r="AG1187" s="79" t="s">
        <v>73</v>
      </c>
      <c r="AH1187" s="102">
        <f t="shared" si="109"/>
        <v>0</v>
      </c>
      <c r="AI1187" s="72">
        <v>0</v>
      </c>
      <c r="AJ1187" s="76">
        <v>0</v>
      </c>
      <c r="AK1187" s="72" t="s">
        <v>73</v>
      </c>
      <c r="AL1187" s="80" t="s">
        <v>73</v>
      </c>
      <c r="AM1187" s="72">
        <v>0</v>
      </c>
      <c r="AN1187" s="80" t="s">
        <v>73</v>
      </c>
      <c r="AO1187" s="80" t="s">
        <v>73</v>
      </c>
      <c r="AP1187" s="80" t="s">
        <v>73</v>
      </c>
      <c r="AQ1187" s="102">
        <f t="shared" si="110"/>
        <v>0</v>
      </c>
      <c r="AR1187" s="102">
        <f t="shared" si="111"/>
        <v>4950000</v>
      </c>
      <c r="AS1187" s="72" t="s">
        <v>319</v>
      </c>
      <c r="AT1187" s="76">
        <v>0</v>
      </c>
      <c r="AU1187" s="72" t="s">
        <v>319</v>
      </c>
      <c r="AV1187" s="76">
        <v>0</v>
      </c>
      <c r="AW1187" s="81" t="s">
        <v>73</v>
      </c>
      <c r="AX1187" s="82">
        <v>0</v>
      </c>
      <c r="AY1187" s="143">
        <f t="shared" si="112"/>
        <v>4950000</v>
      </c>
      <c r="AZ1187" s="84">
        <f t="shared" si="113"/>
        <v>0</v>
      </c>
      <c r="BA1187" s="85">
        <v>0</v>
      </c>
      <c r="BB1187" s="81" t="s">
        <v>73</v>
      </c>
      <c r="BC1187" s="72" t="s">
        <v>123</v>
      </c>
      <c r="BD1187" s="289" t="s">
        <v>3255</v>
      </c>
      <c r="BE1187" s="71" t="s">
        <v>65</v>
      </c>
      <c r="BF1187" s="71" t="s">
        <v>65</v>
      </c>
    </row>
    <row r="1188" spans="2:58" ht="14.45" customHeight="1" x14ac:dyDescent="0.25">
      <c r="B1188" s="71">
        <v>2025</v>
      </c>
      <c r="C1188" s="71">
        <v>891780111</v>
      </c>
      <c r="D1188" s="71" t="s">
        <v>63</v>
      </c>
      <c r="E1188" s="104" t="s">
        <v>3254</v>
      </c>
      <c r="F1188" s="72" t="s">
        <v>3253</v>
      </c>
      <c r="G1188" s="72">
        <v>0</v>
      </c>
      <c r="H1188" s="72" t="s">
        <v>71</v>
      </c>
      <c r="I1188" s="72" t="s">
        <v>2884</v>
      </c>
      <c r="J1188" s="104" t="s">
        <v>81</v>
      </c>
      <c r="K1188" s="75" t="s">
        <v>3067</v>
      </c>
      <c r="L1188" s="76">
        <v>4950000</v>
      </c>
      <c r="M1188" s="72" t="s">
        <v>66</v>
      </c>
      <c r="N1188" s="75" t="s">
        <v>3252</v>
      </c>
      <c r="O1188" s="75">
        <v>57271826</v>
      </c>
      <c r="P1188" s="75">
        <v>2352</v>
      </c>
      <c r="Q1188" s="78">
        <v>45945</v>
      </c>
      <c r="R1188" s="75">
        <v>159975000</v>
      </c>
      <c r="S1188" s="78">
        <v>45950</v>
      </c>
      <c r="T1188" s="76">
        <v>4950000</v>
      </c>
      <c r="U1188" s="76">
        <v>38203</v>
      </c>
      <c r="V1188" s="72" t="s">
        <v>65</v>
      </c>
      <c r="W1188" s="76">
        <v>1082939683</v>
      </c>
      <c r="X1188" s="104" t="s">
        <v>2881</v>
      </c>
      <c r="Y1188" s="78">
        <v>45950</v>
      </c>
      <c r="Z1188" s="78">
        <v>45950</v>
      </c>
      <c r="AA1188" s="78" t="s">
        <v>73</v>
      </c>
      <c r="AB1188" s="78">
        <v>45976</v>
      </c>
      <c r="AC1188" s="102">
        <f t="shared" si="108"/>
        <v>26</v>
      </c>
      <c r="AD1188" s="72">
        <v>0</v>
      </c>
      <c r="AE1188" s="76">
        <v>0</v>
      </c>
      <c r="AF1188" s="72">
        <v>0</v>
      </c>
      <c r="AG1188" s="79" t="s">
        <v>73</v>
      </c>
      <c r="AH1188" s="102">
        <f t="shared" si="109"/>
        <v>0</v>
      </c>
      <c r="AI1188" s="72">
        <v>0</v>
      </c>
      <c r="AJ1188" s="76">
        <v>0</v>
      </c>
      <c r="AK1188" s="72" t="s">
        <v>73</v>
      </c>
      <c r="AL1188" s="80" t="s">
        <v>73</v>
      </c>
      <c r="AM1188" s="72">
        <v>0</v>
      </c>
      <c r="AN1188" s="80" t="s">
        <v>73</v>
      </c>
      <c r="AO1188" s="80" t="s">
        <v>73</v>
      </c>
      <c r="AP1188" s="80" t="s">
        <v>73</v>
      </c>
      <c r="AQ1188" s="102">
        <f t="shared" si="110"/>
        <v>0</v>
      </c>
      <c r="AR1188" s="102">
        <f t="shared" si="111"/>
        <v>4950000</v>
      </c>
      <c r="AS1188" s="72" t="s">
        <v>319</v>
      </c>
      <c r="AT1188" s="76">
        <v>0</v>
      </c>
      <c r="AU1188" s="72" t="s">
        <v>319</v>
      </c>
      <c r="AV1188" s="76">
        <v>0</v>
      </c>
      <c r="AW1188" s="81" t="s">
        <v>73</v>
      </c>
      <c r="AX1188" s="82">
        <v>0</v>
      </c>
      <c r="AY1188" s="143">
        <f t="shared" si="112"/>
        <v>4950000</v>
      </c>
      <c r="AZ1188" s="84">
        <f t="shared" si="113"/>
        <v>0</v>
      </c>
      <c r="BA1188" s="85">
        <v>0</v>
      </c>
      <c r="BB1188" s="81" t="s">
        <v>73</v>
      </c>
      <c r="BC1188" s="72" t="s">
        <v>123</v>
      </c>
      <c r="BD1188" s="289" t="s">
        <v>3251</v>
      </c>
      <c r="BE1188" s="71" t="s">
        <v>65</v>
      </c>
      <c r="BF1188" s="71" t="s">
        <v>65</v>
      </c>
    </row>
    <row r="1189" spans="2:58" ht="14.45" customHeight="1" x14ac:dyDescent="0.25">
      <c r="B1189" s="71">
        <v>2025</v>
      </c>
      <c r="C1189" s="71">
        <v>891780111</v>
      </c>
      <c r="D1189" s="71" t="s">
        <v>63</v>
      </c>
      <c r="E1189" s="104" t="s">
        <v>3250</v>
      </c>
      <c r="F1189" s="72" t="s">
        <v>3249</v>
      </c>
      <c r="G1189" s="72">
        <v>0</v>
      </c>
      <c r="H1189" s="72" t="s">
        <v>71</v>
      </c>
      <c r="I1189" s="72" t="s">
        <v>2884</v>
      </c>
      <c r="J1189" s="104" t="s">
        <v>81</v>
      </c>
      <c r="K1189" s="75" t="s">
        <v>3067</v>
      </c>
      <c r="L1189" s="76">
        <v>4950000</v>
      </c>
      <c r="M1189" s="72" t="s">
        <v>66</v>
      </c>
      <c r="N1189" s="75" t="s">
        <v>3248</v>
      </c>
      <c r="O1189" s="75">
        <v>1193067151</v>
      </c>
      <c r="P1189" s="75">
        <v>2352</v>
      </c>
      <c r="Q1189" s="78">
        <v>45945</v>
      </c>
      <c r="R1189" s="75">
        <v>159975000</v>
      </c>
      <c r="S1189" s="78">
        <v>45950</v>
      </c>
      <c r="T1189" s="76">
        <v>4950000</v>
      </c>
      <c r="U1189" s="76">
        <v>38204</v>
      </c>
      <c r="V1189" s="72" t="s">
        <v>65</v>
      </c>
      <c r="W1189" s="76">
        <v>1082939683</v>
      </c>
      <c r="X1189" s="104" t="s">
        <v>2881</v>
      </c>
      <c r="Y1189" s="78">
        <v>45950</v>
      </c>
      <c r="Z1189" s="78">
        <v>45950</v>
      </c>
      <c r="AA1189" s="78" t="s">
        <v>73</v>
      </c>
      <c r="AB1189" s="78">
        <v>45976</v>
      </c>
      <c r="AC1189" s="102">
        <f t="shared" si="108"/>
        <v>26</v>
      </c>
      <c r="AD1189" s="72">
        <v>0</v>
      </c>
      <c r="AE1189" s="76">
        <v>0</v>
      </c>
      <c r="AF1189" s="72">
        <v>0</v>
      </c>
      <c r="AG1189" s="79" t="s">
        <v>73</v>
      </c>
      <c r="AH1189" s="102">
        <f t="shared" si="109"/>
        <v>0</v>
      </c>
      <c r="AI1189" s="72">
        <v>0</v>
      </c>
      <c r="AJ1189" s="76">
        <v>0</v>
      </c>
      <c r="AK1189" s="72" t="s">
        <v>73</v>
      </c>
      <c r="AL1189" s="80" t="s">
        <v>73</v>
      </c>
      <c r="AM1189" s="72">
        <v>0</v>
      </c>
      <c r="AN1189" s="80" t="s">
        <v>73</v>
      </c>
      <c r="AO1189" s="80" t="s">
        <v>73</v>
      </c>
      <c r="AP1189" s="80" t="s">
        <v>73</v>
      </c>
      <c r="AQ1189" s="102">
        <f t="shared" si="110"/>
        <v>0</v>
      </c>
      <c r="AR1189" s="102">
        <f t="shared" si="111"/>
        <v>4950000</v>
      </c>
      <c r="AS1189" s="72" t="s">
        <v>319</v>
      </c>
      <c r="AT1189" s="76">
        <v>0</v>
      </c>
      <c r="AU1189" s="72" t="s">
        <v>319</v>
      </c>
      <c r="AV1189" s="76">
        <v>0</v>
      </c>
      <c r="AW1189" s="81" t="s">
        <v>73</v>
      </c>
      <c r="AX1189" s="82">
        <v>0</v>
      </c>
      <c r="AY1189" s="143">
        <f t="shared" si="112"/>
        <v>4950000</v>
      </c>
      <c r="AZ1189" s="84">
        <f t="shared" si="113"/>
        <v>0</v>
      </c>
      <c r="BA1189" s="85">
        <v>0</v>
      </c>
      <c r="BB1189" s="81" t="s">
        <v>73</v>
      </c>
      <c r="BC1189" s="72" t="s">
        <v>123</v>
      </c>
      <c r="BD1189" s="289" t="s">
        <v>3247</v>
      </c>
      <c r="BE1189" s="71" t="s">
        <v>65</v>
      </c>
      <c r="BF1189" s="71" t="s">
        <v>65</v>
      </c>
    </row>
    <row r="1190" spans="2:58" ht="14.45" customHeight="1" x14ac:dyDescent="0.25">
      <c r="B1190" s="71">
        <v>2025</v>
      </c>
      <c r="C1190" s="71">
        <v>891780111</v>
      </c>
      <c r="D1190" s="71" t="s">
        <v>63</v>
      </c>
      <c r="E1190" s="104" t="s">
        <v>3246</v>
      </c>
      <c r="F1190" s="72" t="s">
        <v>3245</v>
      </c>
      <c r="G1190" s="72">
        <v>0</v>
      </c>
      <c r="H1190" s="72" t="s">
        <v>71</v>
      </c>
      <c r="I1190" s="72" t="s">
        <v>2884</v>
      </c>
      <c r="J1190" s="104" t="s">
        <v>81</v>
      </c>
      <c r="K1190" s="75" t="s">
        <v>3067</v>
      </c>
      <c r="L1190" s="76">
        <v>4950000</v>
      </c>
      <c r="M1190" s="72" t="s">
        <v>66</v>
      </c>
      <c r="N1190" s="75" t="s">
        <v>3244</v>
      </c>
      <c r="O1190" s="75">
        <v>1004486468</v>
      </c>
      <c r="P1190" s="75">
        <v>2352</v>
      </c>
      <c r="Q1190" s="78">
        <v>45945</v>
      </c>
      <c r="R1190" s="75">
        <v>159975000</v>
      </c>
      <c r="S1190" s="78">
        <v>45950</v>
      </c>
      <c r="T1190" s="76">
        <v>4950000</v>
      </c>
      <c r="U1190" s="76">
        <v>38205</v>
      </c>
      <c r="V1190" s="72" t="s">
        <v>65</v>
      </c>
      <c r="W1190" s="76">
        <v>1082939683</v>
      </c>
      <c r="X1190" s="104" t="s">
        <v>2881</v>
      </c>
      <c r="Y1190" s="78">
        <v>45950</v>
      </c>
      <c r="Z1190" s="78">
        <v>45950</v>
      </c>
      <c r="AA1190" s="78" t="s">
        <v>73</v>
      </c>
      <c r="AB1190" s="78">
        <v>45976</v>
      </c>
      <c r="AC1190" s="102">
        <f t="shared" si="108"/>
        <v>26</v>
      </c>
      <c r="AD1190" s="72">
        <v>0</v>
      </c>
      <c r="AE1190" s="76">
        <v>0</v>
      </c>
      <c r="AF1190" s="72">
        <v>0</v>
      </c>
      <c r="AG1190" s="79" t="s">
        <v>73</v>
      </c>
      <c r="AH1190" s="102">
        <f t="shared" si="109"/>
        <v>0</v>
      </c>
      <c r="AI1190" s="72">
        <v>0</v>
      </c>
      <c r="AJ1190" s="76">
        <v>0</v>
      </c>
      <c r="AK1190" s="72" t="s">
        <v>73</v>
      </c>
      <c r="AL1190" s="80" t="s">
        <v>73</v>
      </c>
      <c r="AM1190" s="72">
        <v>0</v>
      </c>
      <c r="AN1190" s="80" t="s">
        <v>73</v>
      </c>
      <c r="AO1190" s="80" t="s">
        <v>73</v>
      </c>
      <c r="AP1190" s="80" t="s">
        <v>73</v>
      </c>
      <c r="AQ1190" s="102">
        <f t="shared" si="110"/>
        <v>0</v>
      </c>
      <c r="AR1190" s="102">
        <f t="shared" si="111"/>
        <v>4950000</v>
      </c>
      <c r="AS1190" s="72" t="s">
        <v>319</v>
      </c>
      <c r="AT1190" s="76">
        <v>0</v>
      </c>
      <c r="AU1190" s="72" t="s">
        <v>319</v>
      </c>
      <c r="AV1190" s="76">
        <v>0</v>
      </c>
      <c r="AW1190" s="81" t="s">
        <v>73</v>
      </c>
      <c r="AX1190" s="82">
        <v>0</v>
      </c>
      <c r="AY1190" s="143">
        <f t="shared" si="112"/>
        <v>4950000</v>
      </c>
      <c r="AZ1190" s="84">
        <f t="shared" si="113"/>
        <v>0</v>
      </c>
      <c r="BA1190" s="85">
        <v>0</v>
      </c>
      <c r="BB1190" s="81" t="s">
        <v>73</v>
      </c>
      <c r="BC1190" s="72" t="s">
        <v>123</v>
      </c>
      <c r="BD1190" s="289" t="s">
        <v>3243</v>
      </c>
      <c r="BE1190" s="71" t="s">
        <v>65</v>
      </c>
      <c r="BF1190" s="71" t="s">
        <v>65</v>
      </c>
    </row>
    <row r="1191" spans="2:58" ht="14.45" customHeight="1" x14ac:dyDescent="0.25">
      <c r="B1191" s="71">
        <v>2025</v>
      </c>
      <c r="C1191" s="71">
        <v>891780111</v>
      </c>
      <c r="D1191" s="71" t="s">
        <v>63</v>
      </c>
      <c r="E1191" s="104" t="s">
        <v>3242</v>
      </c>
      <c r="F1191" s="72" t="s">
        <v>3241</v>
      </c>
      <c r="G1191" s="72">
        <v>0</v>
      </c>
      <c r="H1191" s="72" t="s">
        <v>71</v>
      </c>
      <c r="I1191" s="72" t="s">
        <v>2884</v>
      </c>
      <c r="J1191" s="104" t="s">
        <v>81</v>
      </c>
      <c r="K1191" s="75" t="s">
        <v>3067</v>
      </c>
      <c r="L1191" s="76">
        <v>4950000</v>
      </c>
      <c r="M1191" s="72" t="s">
        <v>66</v>
      </c>
      <c r="N1191" s="75" t="s">
        <v>3240</v>
      </c>
      <c r="O1191" s="75">
        <v>1004375645</v>
      </c>
      <c r="P1191" s="75">
        <v>2352</v>
      </c>
      <c r="Q1191" s="78">
        <v>45945</v>
      </c>
      <c r="R1191" s="75">
        <v>159975000</v>
      </c>
      <c r="S1191" s="78">
        <v>45950</v>
      </c>
      <c r="T1191" s="76">
        <v>4950000</v>
      </c>
      <c r="U1191" s="76">
        <v>38206</v>
      </c>
      <c r="V1191" s="72" t="s">
        <v>65</v>
      </c>
      <c r="W1191" s="76">
        <v>1082939683</v>
      </c>
      <c r="X1191" s="104" t="s">
        <v>2881</v>
      </c>
      <c r="Y1191" s="78">
        <v>45950</v>
      </c>
      <c r="Z1191" s="78">
        <v>45950</v>
      </c>
      <c r="AA1191" s="78" t="s">
        <v>73</v>
      </c>
      <c r="AB1191" s="78">
        <v>45976</v>
      </c>
      <c r="AC1191" s="102">
        <f t="shared" si="108"/>
        <v>26</v>
      </c>
      <c r="AD1191" s="72">
        <v>0</v>
      </c>
      <c r="AE1191" s="76">
        <v>0</v>
      </c>
      <c r="AF1191" s="72">
        <v>0</v>
      </c>
      <c r="AG1191" s="79" t="s">
        <v>73</v>
      </c>
      <c r="AH1191" s="102">
        <f t="shared" si="109"/>
        <v>0</v>
      </c>
      <c r="AI1191" s="72">
        <v>0</v>
      </c>
      <c r="AJ1191" s="76">
        <v>0</v>
      </c>
      <c r="AK1191" s="72" t="s">
        <v>73</v>
      </c>
      <c r="AL1191" s="80" t="s">
        <v>73</v>
      </c>
      <c r="AM1191" s="72">
        <v>0</v>
      </c>
      <c r="AN1191" s="80" t="s">
        <v>73</v>
      </c>
      <c r="AO1191" s="80" t="s">
        <v>73</v>
      </c>
      <c r="AP1191" s="80" t="s">
        <v>73</v>
      </c>
      <c r="AQ1191" s="102">
        <f t="shared" si="110"/>
        <v>0</v>
      </c>
      <c r="AR1191" s="102">
        <f t="shared" si="111"/>
        <v>4950000</v>
      </c>
      <c r="AS1191" s="72" t="s">
        <v>319</v>
      </c>
      <c r="AT1191" s="76">
        <v>0</v>
      </c>
      <c r="AU1191" s="72" t="s">
        <v>319</v>
      </c>
      <c r="AV1191" s="76">
        <v>0</v>
      </c>
      <c r="AW1191" s="81" t="s">
        <v>73</v>
      </c>
      <c r="AX1191" s="82">
        <v>0</v>
      </c>
      <c r="AY1191" s="143">
        <f t="shared" si="112"/>
        <v>4950000</v>
      </c>
      <c r="AZ1191" s="84">
        <f t="shared" si="113"/>
        <v>0</v>
      </c>
      <c r="BA1191" s="85">
        <v>0</v>
      </c>
      <c r="BB1191" s="81" t="s">
        <v>73</v>
      </c>
      <c r="BC1191" s="72" t="s">
        <v>123</v>
      </c>
      <c r="BD1191" s="289" t="s">
        <v>3239</v>
      </c>
      <c r="BE1191" s="71" t="s">
        <v>65</v>
      </c>
      <c r="BF1191" s="71" t="s">
        <v>65</v>
      </c>
    </row>
    <row r="1192" spans="2:58" ht="14.45" customHeight="1" x14ac:dyDescent="0.25">
      <c r="B1192" s="71">
        <v>2025</v>
      </c>
      <c r="C1192" s="71">
        <v>891780111</v>
      </c>
      <c r="D1192" s="71" t="s">
        <v>63</v>
      </c>
      <c r="E1192" s="104" t="s">
        <v>3238</v>
      </c>
      <c r="F1192" s="72" t="s">
        <v>3237</v>
      </c>
      <c r="G1192" s="72">
        <v>0</v>
      </c>
      <c r="H1192" s="72" t="s">
        <v>71</v>
      </c>
      <c r="I1192" s="72" t="s">
        <v>2884</v>
      </c>
      <c r="J1192" s="104" t="s">
        <v>81</v>
      </c>
      <c r="K1192" s="75" t="s">
        <v>3067</v>
      </c>
      <c r="L1192" s="76">
        <v>4950000</v>
      </c>
      <c r="M1192" s="72" t="s">
        <v>66</v>
      </c>
      <c r="N1192" s="75" t="s">
        <v>3236</v>
      </c>
      <c r="O1192" s="75">
        <v>1193074540</v>
      </c>
      <c r="P1192" s="75">
        <v>2352</v>
      </c>
      <c r="Q1192" s="78">
        <v>45945</v>
      </c>
      <c r="R1192" s="75">
        <v>159975000</v>
      </c>
      <c r="S1192" s="78">
        <v>45950</v>
      </c>
      <c r="T1192" s="76">
        <v>4950000</v>
      </c>
      <c r="U1192" s="76">
        <v>38207</v>
      </c>
      <c r="V1192" s="72" t="s">
        <v>65</v>
      </c>
      <c r="W1192" s="76">
        <v>1082939683</v>
      </c>
      <c r="X1192" s="104" t="s">
        <v>2881</v>
      </c>
      <c r="Y1192" s="78">
        <v>45950</v>
      </c>
      <c r="Z1192" s="78">
        <v>45950</v>
      </c>
      <c r="AA1192" s="78" t="s">
        <v>73</v>
      </c>
      <c r="AB1192" s="78">
        <v>45976</v>
      </c>
      <c r="AC1192" s="102">
        <f t="shared" si="108"/>
        <v>26</v>
      </c>
      <c r="AD1192" s="72">
        <v>0</v>
      </c>
      <c r="AE1192" s="76">
        <v>0</v>
      </c>
      <c r="AF1192" s="72">
        <v>0</v>
      </c>
      <c r="AG1192" s="79" t="s">
        <v>73</v>
      </c>
      <c r="AH1192" s="102">
        <f t="shared" si="109"/>
        <v>0</v>
      </c>
      <c r="AI1192" s="72">
        <v>0</v>
      </c>
      <c r="AJ1192" s="76">
        <v>0</v>
      </c>
      <c r="AK1192" s="72" t="s">
        <v>73</v>
      </c>
      <c r="AL1192" s="80" t="s">
        <v>73</v>
      </c>
      <c r="AM1192" s="72">
        <v>0</v>
      </c>
      <c r="AN1192" s="80" t="s">
        <v>73</v>
      </c>
      <c r="AO1192" s="80" t="s">
        <v>73</v>
      </c>
      <c r="AP1192" s="80" t="s">
        <v>73</v>
      </c>
      <c r="AQ1192" s="102">
        <f t="shared" si="110"/>
        <v>0</v>
      </c>
      <c r="AR1192" s="102">
        <f t="shared" si="111"/>
        <v>4950000</v>
      </c>
      <c r="AS1192" s="72" t="s">
        <v>319</v>
      </c>
      <c r="AT1192" s="76">
        <v>0</v>
      </c>
      <c r="AU1192" s="72" t="s">
        <v>319</v>
      </c>
      <c r="AV1192" s="76">
        <v>0</v>
      </c>
      <c r="AW1192" s="81" t="s">
        <v>73</v>
      </c>
      <c r="AX1192" s="82">
        <v>0</v>
      </c>
      <c r="AY1192" s="143">
        <f t="shared" si="112"/>
        <v>4950000</v>
      </c>
      <c r="AZ1192" s="84">
        <f t="shared" si="113"/>
        <v>0</v>
      </c>
      <c r="BA1192" s="85">
        <v>0</v>
      </c>
      <c r="BB1192" s="81" t="s">
        <v>73</v>
      </c>
      <c r="BC1192" s="72" t="s">
        <v>123</v>
      </c>
      <c r="BD1192" s="289" t="s">
        <v>3235</v>
      </c>
      <c r="BE1192" s="71" t="s">
        <v>65</v>
      </c>
      <c r="BF1192" s="71" t="s">
        <v>65</v>
      </c>
    </row>
    <row r="1193" spans="2:58" ht="14.45" customHeight="1" x14ac:dyDescent="0.25">
      <c r="B1193" s="71">
        <v>2025</v>
      </c>
      <c r="C1193" s="71">
        <v>891780111</v>
      </c>
      <c r="D1193" s="71" t="s">
        <v>63</v>
      </c>
      <c r="E1193" s="104" t="s">
        <v>3234</v>
      </c>
      <c r="F1193" s="72" t="s">
        <v>3233</v>
      </c>
      <c r="G1193" s="72">
        <v>0</v>
      </c>
      <c r="H1193" s="72" t="s">
        <v>71</v>
      </c>
      <c r="I1193" s="72" t="s">
        <v>2884</v>
      </c>
      <c r="J1193" s="104" t="s">
        <v>81</v>
      </c>
      <c r="K1193" s="75" t="s">
        <v>3067</v>
      </c>
      <c r="L1193" s="76">
        <v>4950000</v>
      </c>
      <c r="M1193" s="72" t="s">
        <v>66</v>
      </c>
      <c r="N1193" s="75" t="s">
        <v>3232</v>
      </c>
      <c r="O1193" s="75">
        <v>1003002985</v>
      </c>
      <c r="P1193" s="75">
        <v>2352</v>
      </c>
      <c r="Q1193" s="78">
        <v>45945</v>
      </c>
      <c r="R1193" s="75">
        <v>159975000</v>
      </c>
      <c r="S1193" s="78">
        <v>45950</v>
      </c>
      <c r="T1193" s="76">
        <v>4950000</v>
      </c>
      <c r="U1193" s="76">
        <v>38208</v>
      </c>
      <c r="V1193" s="72" t="s">
        <v>65</v>
      </c>
      <c r="W1193" s="76">
        <v>1082939683</v>
      </c>
      <c r="X1193" s="104" t="s">
        <v>2881</v>
      </c>
      <c r="Y1193" s="78">
        <v>45950</v>
      </c>
      <c r="Z1193" s="78">
        <v>45950</v>
      </c>
      <c r="AA1193" s="78" t="s">
        <v>73</v>
      </c>
      <c r="AB1193" s="78">
        <v>45976</v>
      </c>
      <c r="AC1193" s="102">
        <f t="shared" si="108"/>
        <v>26</v>
      </c>
      <c r="AD1193" s="72">
        <v>0</v>
      </c>
      <c r="AE1193" s="76">
        <v>0</v>
      </c>
      <c r="AF1193" s="72">
        <v>0</v>
      </c>
      <c r="AG1193" s="79" t="s">
        <v>73</v>
      </c>
      <c r="AH1193" s="102">
        <f t="shared" si="109"/>
        <v>0</v>
      </c>
      <c r="AI1193" s="72">
        <v>0</v>
      </c>
      <c r="AJ1193" s="76">
        <v>0</v>
      </c>
      <c r="AK1193" s="72" t="s">
        <v>73</v>
      </c>
      <c r="AL1193" s="80" t="s">
        <v>73</v>
      </c>
      <c r="AM1193" s="72">
        <v>0</v>
      </c>
      <c r="AN1193" s="80" t="s">
        <v>73</v>
      </c>
      <c r="AO1193" s="80" t="s">
        <v>73</v>
      </c>
      <c r="AP1193" s="80" t="s">
        <v>73</v>
      </c>
      <c r="AQ1193" s="102">
        <f t="shared" si="110"/>
        <v>0</v>
      </c>
      <c r="AR1193" s="102">
        <f t="shared" si="111"/>
        <v>4950000</v>
      </c>
      <c r="AS1193" s="72" t="s">
        <v>319</v>
      </c>
      <c r="AT1193" s="76">
        <v>0</v>
      </c>
      <c r="AU1193" s="72" t="s">
        <v>319</v>
      </c>
      <c r="AV1193" s="76">
        <v>0</v>
      </c>
      <c r="AW1193" s="81" t="s">
        <v>73</v>
      </c>
      <c r="AX1193" s="82">
        <v>0</v>
      </c>
      <c r="AY1193" s="143">
        <f t="shared" si="112"/>
        <v>4950000</v>
      </c>
      <c r="AZ1193" s="84">
        <f t="shared" si="113"/>
        <v>0</v>
      </c>
      <c r="BA1193" s="85">
        <v>0</v>
      </c>
      <c r="BB1193" s="81" t="s">
        <v>73</v>
      </c>
      <c r="BC1193" s="72" t="s">
        <v>123</v>
      </c>
      <c r="BD1193" s="289" t="s">
        <v>3231</v>
      </c>
      <c r="BE1193" s="71" t="s">
        <v>65</v>
      </c>
      <c r="BF1193" s="71" t="s">
        <v>65</v>
      </c>
    </row>
    <row r="1194" spans="2:58" ht="14.45" customHeight="1" x14ac:dyDescent="0.25">
      <c r="B1194" s="71">
        <v>2025</v>
      </c>
      <c r="C1194" s="71">
        <v>891780111</v>
      </c>
      <c r="D1194" s="71" t="s">
        <v>63</v>
      </c>
      <c r="E1194" s="104" t="s">
        <v>3230</v>
      </c>
      <c r="F1194" s="72" t="s">
        <v>3229</v>
      </c>
      <c r="G1194" s="72">
        <v>0</v>
      </c>
      <c r="H1194" s="72" t="s">
        <v>71</v>
      </c>
      <c r="I1194" s="72" t="s">
        <v>64</v>
      </c>
      <c r="J1194" s="104" t="s">
        <v>81</v>
      </c>
      <c r="K1194" s="75" t="s">
        <v>3228</v>
      </c>
      <c r="L1194" s="76">
        <v>6300000</v>
      </c>
      <c r="M1194" s="72" t="s">
        <v>66</v>
      </c>
      <c r="N1194" s="75" t="s">
        <v>3227</v>
      </c>
      <c r="O1194" s="75">
        <v>85462552</v>
      </c>
      <c r="P1194" s="75">
        <v>1947</v>
      </c>
      <c r="Q1194" s="78">
        <v>45898</v>
      </c>
      <c r="R1194" s="75">
        <v>327000000</v>
      </c>
      <c r="S1194" s="78">
        <v>45950</v>
      </c>
      <c r="T1194" s="76">
        <v>6300000</v>
      </c>
      <c r="U1194" s="76">
        <v>38186</v>
      </c>
      <c r="V1194" s="72" t="s">
        <v>65</v>
      </c>
      <c r="W1194" s="76">
        <v>1072646524</v>
      </c>
      <c r="X1194" s="104" t="s">
        <v>3050</v>
      </c>
      <c r="Y1194" s="78">
        <v>45950</v>
      </c>
      <c r="Z1194" s="78">
        <v>45950</v>
      </c>
      <c r="AA1194" s="78" t="s">
        <v>73</v>
      </c>
      <c r="AB1194" s="78">
        <v>46142</v>
      </c>
      <c r="AC1194" s="102">
        <f t="shared" si="108"/>
        <v>192</v>
      </c>
      <c r="AD1194" s="72">
        <v>0</v>
      </c>
      <c r="AE1194" s="76">
        <v>0</v>
      </c>
      <c r="AF1194" s="72">
        <v>0</v>
      </c>
      <c r="AG1194" s="79" t="s">
        <v>73</v>
      </c>
      <c r="AH1194" s="102">
        <f t="shared" si="109"/>
        <v>0</v>
      </c>
      <c r="AI1194" s="72">
        <v>0</v>
      </c>
      <c r="AJ1194" s="76">
        <v>0</v>
      </c>
      <c r="AK1194" s="72" t="s">
        <v>73</v>
      </c>
      <c r="AL1194" s="80" t="s">
        <v>73</v>
      </c>
      <c r="AM1194" s="72">
        <v>0</v>
      </c>
      <c r="AN1194" s="80" t="s">
        <v>73</v>
      </c>
      <c r="AO1194" s="80" t="s">
        <v>73</v>
      </c>
      <c r="AP1194" s="80" t="s">
        <v>73</v>
      </c>
      <c r="AQ1194" s="102">
        <f t="shared" si="110"/>
        <v>0</v>
      </c>
      <c r="AR1194" s="102">
        <f t="shared" si="111"/>
        <v>6300000</v>
      </c>
      <c r="AS1194" s="72" t="s">
        <v>65</v>
      </c>
      <c r="AT1194" s="76">
        <v>6300000</v>
      </c>
      <c r="AU1194" s="72" t="s">
        <v>319</v>
      </c>
      <c r="AV1194" s="76">
        <v>0</v>
      </c>
      <c r="AW1194" s="81" t="s">
        <v>73</v>
      </c>
      <c r="AX1194" s="82">
        <v>0</v>
      </c>
      <c r="AY1194" s="143">
        <f t="shared" si="112"/>
        <v>6300000</v>
      </c>
      <c r="AZ1194" s="84">
        <f t="shared" si="113"/>
        <v>0</v>
      </c>
      <c r="BA1194" s="85">
        <v>0</v>
      </c>
      <c r="BB1194" s="81" t="s">
        <v>73</v>
      </c>
      <c r="BC1194" s="72" t="s">
        <v>123</v>
      </c>
      <c r="BD1194" s="289" t="s">
        <v>3226</v>
      </c>
      <c r="BE1194" s="71" t="s">
        <v>65</v>
      </c>
      <c r="BF1194" s="71" t="s">
        <v>65</v>
      </c>
    </row>
    <row r="1195" spans="2:58" ht="14.45" customHeight="1" x14ac:dyDescent="0.25">
      <c r="B1195" s="71">
        <v>2025</v>
      </c>
      <c r="C1195" s="71">
        <v>891780111</v>
      </c>
      <c r="D1195" s="71" t="s">
        <v>63</v>
      </c>
      <c r="E1195" s="104" t="s">
        <v>3225</v>
      </c>
      <c r="F1195" s="72" t="s">
        <v>3224</v>
      </c>
      <c r="G1195" s="72">
        <v>0</v>
      </c>
      <c r="H1195" s="72" t="s">
        <v>71</v>
      </c>
      <c r="I1195" s="72" t="s">
        <v>64</v>
      </c>
      <c r="J1195" s="104" t="s">
        <v>81</v>
      </c>
      <c r="K1195" s="75" t="s">
        <v>3223</v>
      </c>
      <c r="L1195" s="76">
        <v>6300000</v>
      </c>
      <c r="M1195" s="72" t="s">
        <v>66</v>
      </c>
      <c r="N1195" s="75" t="s">
        <v>3222</v>
      </c>
      <c r="O1195" s="75">
        <v>36722117</v>
      </c>
      <c r="P1195" s="75">
        <v>1947</v>
      </c>
      <c r="Q1195" s="78">
        <v>45898</v>
      </c>
      <c r="R1195" s="75">
        <v>327000000</v>
      </c>
      <c r="S1195" s="78">
        <v>45950</v>
      </c>
      <c r="T1195" s="76">
        <v>6300000</v>
      </c>
      <c r="U1195" s="76">
        <v>38185</v>
      </c>
      <c r="V1195" s="72" t="s">
        <v>65</v>
      </c>
      <c r="W1195" s="76">
        <v>1072646524</v>
      </c>
      <c r="X1195" s="104" t="s">
        <v>3050</v>
      </c>
      <c r="Y1195" s="78">
        <v>45950</v>
      </c>
      <c r="Z1195" s="78">
        <v>45950</v>
      </c>
      <c r="AA1195" s="78" t="s">
        <v>73</v>
      </c>
      <c r="AB1195" s="78">
        <v>46142</v>
      </c>
      <c r="AC1195" s="102">
        <f t="shared" si="108"/>
        <v>192</v>
      </c>
      <c r="AD1195" s="72">
        <v>0</v>
      </c>
      <c r="AE1195" s="76">
        <v>0</v>
      </c>
      <c r="AF1195" s="72">
        <v>0</v>
      </c>
      <c r="AG1195" s="79" t="s">
        <v>73</v>
      </c>
      <c r="AH1195" s="102">
        <f t="shared" si="109"/>
        <v>0</v>
      </c>
      <c r="AI1195" s="72">
        <v>0</v>
      </c>
      <c r="AJ1195" s="76">
        <v>0</v>
      </c>
      <c r="AK1195" s="72" t="s">
        <v>73</v>
      </c>
      <c r="AL1195" s="80" t="s">
        <v>73</v>
      </c>
      <c r="AM1195" s="72">
        <v>0</v>
      </c>
      <c r="AN1195" s="80" t="s">
        <v>73</v>
      </c>
      <c r="AO1195" s="80" t="s">
        <v>73</v>
      </c>
      <c r="AP1195" s="80" t="s">
        <v>73</v>
      </c>
      <c r="AQ1195" s="102">
        <f t="shared" si="110"/>
        <v>0</v>
      </c>
      <c r="AR1195" s="102">
        <f t="shared" si="111"/>
        <v>6300000</v>
      </c>
      <c r="AS1195" s="72" t="s">
        <v>65</v>
      </c>
      <c r="AT1195" s="76">
        <v>6300000</v>
      </c>
      <c r="AU1195" s="72" t="s">
        <v>319</v>
      </c>
      <c r="AV1195" s="76">
        <v>0</v>
      </c>
      <c r="AW1195" s="81" t="s">
        <v>73</v>
      </c>
      <c r="AX1195" s="82">
        <v>0</v>
      </c>
      <c r="AY1195" s="143">
        <f t="shared" si="112"/>
        <v>6300000</v>
      </c>
      <c r="AZ1195" s="84">
        <f t="shared" si="113"/>
        <v>0</v>
      </c>
      <c r="BA1195" s="85">
        <v>0</v>
      </c>
      <c r="BB1195" s="81" t="s">
        <v>73</v>
      </c>
      <c r="BC1195" s="72" t="s">
        <v>123</v>
      </c>
      <c r="BD1195" s="289" t="s">
        <v>3221</v>
      </c>
      <c r="BE1195" s="71" t="s">
        <v>65</v>
      </c>
      <c r="BF1195" s="71" t="s">
        <v>65</v>
      </c>
    </row>
    <row r="1196" spans="2:58" ht="14.45" customHeight="1" x14ac:dyDescent="0.25">
      <c r="B1196" s="71">
        <v>2025</v>
      </c>
      <c r="C1196" s="71">
        <v>891780111</v>
      </c>
      <c r="D1196" s="71" t="s">
        <v>63</v>
      </c>
      <c r="E1196" s="104" t="s">
        <v>3220</v>
      </c>
      <c r="F1196" s="72" t="s">
        <v>3219</v>
      </c>
      <c r="G1196" s="72">
        <v>0</v>
      </c>
      <c r="H1196" s="72" t="s">
        <v>71</v>
      </c>
      <c r="I1196" s="72" t="s">
        <v>2884</v>
      </c>
      <c r="J1196" s="104" t="s">
        <v>81</v>
      </c>
      <c r="K1196" s="75" t="s">
        <v>3067</v>
      </c>
      <c r="L1196" s="76">
        <v>3405000</v>
      </c>
      <c r="M1196" s="72" t="s">
        <v>66</v>
      </c>
      <c r="N1196" s="75" t="s">
        <v>3218</v>
      </c>
      <c r="O1196" s="75">
        <v>1005435543</v>
      </c>
      <c r="P1196" s="75">
        <v>2352</v>
      </c>
      <c r="Q1196" s="78">
        <v>45945</v>
      </c>
      <c r="R1196" s="75">
        <v>159975000</v>
      </c>
      <c r="S1196" s="78">
        <v>45951</v>
      </c>
      <c r="T1196" s="76">
        <v>3405000</v>
      </c>
      <c r="U1196" s="76">
        <v>38264</v>
      </c>
      <c r="V1196" s="72" t="s">
        <v>65</v>
      </c>
      <c r="W1196" s="76">
        <v>1082939683</v>
      </c>
      <c r="X1196" s="104" t="s">
        <v>2881</v>
      </c>
      <c r="Y1196" s="78">
        <v>45950</v>
      </c>
      <c r="Z1196" s="78">
        <v>45951</v>
      </c>
      <c r="AA1196" s="78" t="s">
        <v>73</v>
      </c>
      <c r="AB1196" s="78">
        <v>45981</v>
      </c>
      <c r="AC1196" s="102">
        <f t="shared" si="108"/>
        <v>30</v>
      </c>
      <c r="AD1196" s="72">
        <v>0</v>
      </c>
      <c r="AE1196" s="76">
        <v>0</v>
      </c>
      <c r="AF1196" s="72">
        <v>0</v>
      </c>
      <c r="AG1196" s="79" t="s">
        <v>73</v>
      </c>
      <c r="AH1196" s="102">
        <f t="shared" si="109"/>
        <v>0</v>
      </c>
      <c r="AI1196" s="72">
        <v>0</v>
      </c>
      <c r="AJ1196" s="76">
        <v>0</v>
      </c>
      <c r="AK1196" s="72" t="s">
        <v>73</v>
      </c>
      <c r="AL1196" s="80" t="s">
        <v>73</v>
      </c>
      <c r="AM1196" s="72">
        <v>0</v>
      </c>
      <c r="AN1196" s="80" t="s">
        <v>73</v>
      </c>
      <c r="AO1196" s="80" t="s">
        <v>73</v>
      </c>
      <c r="AP1196" s="80" t="s">
        <v>73</v>
      </c>
      <c r="AQ1196" s="102">
        <f t="shared" si="110"/>
        <v>0</v>
      </c>
      <c r="AR1196" s="102">
        <f t="shared" si="111"/>
        <v>3405000</v>
      </c>
      <c r="AS1196" s="72" t="s">
        <v>319</v>
      </c>
      <c r="AT1196" s="76">
        <v>0</v>
      </c>
      <c r="AU1196" s="72" t="s">
        <v>319</v>
      </c>
      <c r="AV1196" s="76">
        <v>0</v>
      </c>
      <c r="AW1196" s="81" t="s">
        <v>73</v>
      </c>
      <c r="AX1196" s="82">
        <v>0</v>
      </c>
      <c r="AY1196" s="143">
        <f t="shared" si="112"/>
        <v>3405000</v>
      </c>
      <c r="AZ1196" s="84">
        <f t="shared" si="113"/>
        <v>0</v>
      </c>
      <c r="BA1196" s="85">
        <v>0</v>
      </c>
      <c r="BB1196" s="81" t="s">
        <v>73</v>
      </c>
      <c r="BC1196" s="72" t="s">
        <v>123</v>
      </c>
      <c r="BD1196" s="289" t="s">
        <v>3217</v>
      </c>
      <c r="BE1196" s="71" t="s">
        <v>65</v>
      </c>
      <c r="BF1196" s="71" t="s">
        <v>65</v>
      </c>
    </row>
    <row r="1197" spans="2:58" ht="14.45" customHeight="1" x14ac:dyDescent="0.25">
      <c r="B1197" s="71">
        <v>2025</v>
      </c>
      <c r="C1197" s="71">
        <v>891780111</v>
      </c>
      <c r="D1197" s="71" t="s">
        <v>63</v>
      </c>
      <c r="E1197" s="104" t="s">
        <v>3216</v>
      </c>
      <c r="F1197" s="72" t="s">
        <v>3215</v>
      </c>
      <c r="G1197" s="72">
        <v>0</v>
      </c>
      <c r="H1197" s="72" t="s">
        <v>71</v>
      </c>
      <c r="I1197" s="72" t="s">
        <v>2884</v>
      </c>
      <c r="J1197" s="104" t="s">
        <v>81</v>
      </c>
      <c r="K1197" s="75" t="s">
        <v>3121</v>
      </c>
      <c r="L1197" s="76">
        <v>3881880</v>
      </c>
      <c r="M1197" s="72" t="s">
        <v>66</v>
      </c>
      <c r="N1197" s="75" t="s">
        <v>3214</v>
      </c>
      <c r="O1197" s="75">
        <v>1051657886</v>
      </c>
      <c r="P1197" s="75">
        <v>1707</v>
      </c>
      <c r="Q1197" s="78">
        <v>45870</v>
      </c>
      <c r="R1197" s="75">
        <v>7490134800</v>
      </c>
      <c r="S1197" s="78">
        <v>45950</v>
      </c>
      <c r="T1197" s="76">
        <v>3881880</v>
      </c>
      <c r="U1197" s="76">
        <v>38210</v>
      </c>
      <c r="V1197" s="72" t="s">
        <v>65</v>
      </c>
      <c r="W1197" s="76">
        <v>1082939683</v>
      </c>
      <c r="X1197" s="104" t="s">
        <v>2881</v>
      </c>
      <c r="Y1197" s="78">
        <v>45950</v>
      </c>
      <c r="Z1197" s="78">
        <v>45950</v>
      </c>
      <c r="AA1197" s="78" t="s">
        <v>73</v>
      </c>
      <c r="AB1197" s="78">
        <v>45991</v>
      </c>
      <c r="AC1197" s="102">
        <f t="shared" si="108"/>
        <v>41</v>
      </c>
      <c r="AD1197" s="72">
        <v>0</v>
      </c>
      <c r="AE1197" s="76">
        <v>0</v>
      </c>
      <c r="AF1197" s="72">
        <v>0</v>
      </c>
      <c r="AG1197" s="79" t="s">
        <v>73</v>
      </c>
      <c r="AH1197" s="102">
        <f t="shared" si="109"/>
        <v>0</v>
      </c>
      <c r="AI1197" s="72">
        <v>0</v>
      </c>
      <c r="AJ1197" s="76">
        <v>0</v>
      </c>
      <c r="AK1197" s="72" t="s">
        <v>73</v>
      </c>
      <c r="AL1197" s="80" t="s">
        <v>73</v>
      </c>
      <c r="AM1197" s="72">
        <v>0</v>
      </c>
      <c r="AN1197" s="80" t="s">
        <v>73</v>
      </c>
      <c r="AO1197" s="80" t="s">
        <v>73</v>
      </c>
      <c r="AP1197" s="80" t="s">
        <v>73</v>
      </c>
      <c r="AQ1197" s="102">
        <f t="shared" si="110"/>
        <v>0</v>
      </c>
      <c r="AR1197" s="102">
        <f t="shared" si="111"/>
        <v>3881880</v>
      </c>
      <c r="AS1197" s="72" t="s">
        <v>319</v>
      </c>
      <c r="AT1197" s="76">
        <v>0</v>
      </c>
      <c r="AU1197" s="72" t="s">
        <v>319</v>
      </c>
      <c r="AV1197" s="76">
        <v>0</v>
      </c>
      <c r="AW1197" s="81" t="s">
        <v>73</v>
      </c>
      <c r="AX1197" s="82">
        <v>0</v>
      </c>
      <c r="AY1197" s="143">
        <f t="shared" si="112"/>
        <v>3881880</v>
      </c>
      <c r="AZ1197" s="84">
        <f t="shared" si="113"/>
        <v>0</v>
      </c>
      <c r="BA1197" s="85">
        <v>0</v>
      </c>
      <c r="BB1197" s="81" t="s">
        <v>73</v>
      </c>
      <c r="BC1197" s="72" t="s">
        <v>123</v>
      </c>
      <c r="BD1197" s="289" t="s">
        <v>3213</v>
      </c>
      <c r="BE1197" s="71" t="s">
        <v>65</v>
      </c>
      <c r="BF1197" s="71" t="s">
        <v>65</v>
      </c>
    </row>
    <row r="1198" spans="2:58" ht="14.45" customHeight="1" x14ac:dyDescent="0.25">
      <c r="B1198" s="71">
        <v>2025</v>
      </c>
      <c r="C1198" s="71">
        <v>891780111</v>
      </c>
      <c r="D1198" s="71" t="s">
        <v>63</v>
      </c>
      <c r="E1198" s="104" t="s">
        <v>3212</v>
      </c>
      <c r="F1198" s="72" t="s">
        <v>3211</v>
      </c>
      <c r="G1198" s="72">
        <v>0</v>
      </c>
      <c r="H1198" s="72" t="s">
        <v>71</v>
      </c>
      <c r="I1198" s="72" t="s">
        <v>2884</v>
      </c>
      <c r="J1198" s="104" t="s">
        <v>81</v>
      </c>
      <c r="K1198" s="75" t="s">
        <v>3121</v>
      </c>
      <c r="L1198" s="76">
        <v>3881880</v>
      </c>
      <c r="M1198" s="72" t="s">
        <v>66</v>
      </c>
      <c r="N1198" s="75" t="s">
        <v>3210</v>
      </c>
      <c r="O1198" s="75">
        <v>64727109</v>
      </c>
      <c r="P1198" s="75">
        <v>1707</v>
      </c>
      <c r="Q1198" s="78">
        <v>45870</v>
      </c>
      <c r="R1198" s="75">
        <v>7490134800</v>
      </c>
      <c r="S1198" s="78">
        <v>45950</v>
      </c>
      <c r="T1198" s="76">
        <v>3881880</v>
      </c>
      <c r="U1198" s="76">
        <v>38211</v>
      </c>
      <c r="V1198" s="72" t="s">
        <v>65</v>
      </c>
      <c r="W1198" s="76">
        <v>1082939683</v>
      </c>
      <c r="X1198" s="104" t="s">
        <v>2881</v>
      </c>
      <c r="Y1198" s="78">
        <v>45950</v>
      </c>
      <c r="Z1198" s="78">
        <v>45950</v>
      </c>
      <c r="AA1198" s="78" t="s">
        <v>73</v>
      </c>
      <c r="AB1198" s="78">
        <v>45991</v>
      </c>
      <c r="AC1198" s="102">
        <f t="shared" si="108"/>
        <v>41</v>
      </c>
      <c r="AD1198" s="72">
        <v>0</v>
      </c>
      <c r="AE1198" s="76">
        <v>0</v>
      </c>
      <c r="AF1198" s="72">
        <v>0</v>
      </c>
      <c r="AG1198" s="79" t="s">
        <v>73</v>
      </c>
      <c r="AH1198" s="102">
        <f t="shared" si="109"/>
        <v>0</v>
      </c>
      <c r="AI1198" s="72">
        <v>0</v>
      </c>
      <c r="AJ1198" s="76">
        <v>0</v>
      </c>
      <c r="AK1198" s="72" t="s">
        <v>73</v>
      </c>
      <c r="AL1198" s="80" t="s">
        <v>73</v>
      </c>
      <c r="AM1198" s="72">
        <v>0</v>
      </c>
      <c r="AN1198" s="80" t="s">
        <v>73</v>
      </c>
      <c r="AO1198" s="80" t="s">
        <v>73</v>
      </c>
      <c r="AP1198" s="80" t="s">
        <v>73</v>
      </c>
      <c r="AQ1198" s="102">
        <f t="shared" si="110"/>
        <v>0</v>
      </c>
      <c r="AR1198" s="102">
        <f t="shared" si="111"/>
        <v>3881880</v>
      </c>
      <c r="AS1198" s="72" t="s">
        <v>319</v>
      </c>
      <c r="AT1198" s="76">
        <v>0</v>
      </c>
      <c r="AU1198" s="72" t="s">
        <v>319</v>
      </c>
      <c r="AV1198" s="76">
        <v>0</v>
      </c>
      <c r="AW1198" s="81" t="s">
        <v>73</v>
      </c>
      <c r="AX1198" s="82">
        <v>0</v>
      </c>
      <c r="AY1198" s="143">
        <f t="shared" si="112"/>
        <v>3881880</v>
      </c>
      <c r="AZ1198" s="84">
        <f t="shared" si="113"/>
        <v>0</v>
      </c>
      <c r="BA1198" s="85">
        <v>0</v>
      </c>
      <c r="BB1198" s="81" t="s">
        <v>73</v>
      </c>
      <c r="BC1198" s="72" t="s">
        <v>123</v>
      </c>
      <c r="BD1198" s="289" t="s">
        <v>3209</v>
      </c>
      <c r="BE1198" s="71" t="s">
        <v>65</v>
      </c>
      <c r="BF1198" s="71" t="s">
        <v>65</v>
      </c>
    </row>
    <row r="1199" spans="2:58" ht="14.45" customHeight="1" x14ac:dyDescent="0.25">
      <c r="B1199" s="71">
        <v>2025</v>
      </c>
      <c r="C1199" s="71">
        <v>891780111</v>
      </c>
      <c r="D1199" s="71" t="s">
        <v>63</v>
      </c>
      <c r="E1199" s="104" t="s">
        <v>3208</v>
      </c>
      <c r="F1199" s="72" t="s">
        <v>3207</v>
      </c>
      <c r="G1199" s="72">
        <v>0</v>
      </c>
      <c r="H1199" s="72" t="s">
        <v>71</v>
      </c>
      <c r="I1199" s="72" t="s">
        <v>2884</v>
      </c>
      <c r="J1199" s="104" t="s">
        <v>81</v>
      </c>
      <c r="K1199" s="75" t="s">
        <v>3121</v>
      </c>
      <c r="L1199" s="76">
        <v>3881880</v>
      </c>
      <c r="M1199" s="72" t="s">
        <v>66</v>
      </c>
      <c r="N1199" s="75" t="s">
        <v>3206</v>
      </c>
      <c r="O1199" s="75">
        <v>84082835</v>
      </c>
      <c r="P1199" s="75">
        <v>1707</v>
      </c>
      <c r="Q1199" s="78">
        <v>45870</v>
      </c>
      <c r="R1199" s="75">
        <v>7490134800</v>
      </c>
      <c r="S1199" s="78">
        <v>45950</v>
      </c>
      <c r="T1199" s="76">
        <v>3881880</v>
      </c>
      <c r="U1199" s="76">
        <v>38212</v>
      </c>
      <c r="V1199" s="72" t="s">
        <v>65</v>
      </c>
      <c r="W1199" s="76">
        <v>1082939683</v>
      </c>
      <c r="X1199" s="104" t="s">
        <v>2881</v>
      </c>
      <c r="Y1199" s="78">
        <v>45950</v>
      </c>
      <c r="Z1199" s="78">
        <v>45950</v>
      </c>
      <c r="AA1199" s="78" t="s">
        <v>73</v>
      </c>
      <c r="AB1199" s="78">
        <v>45991</v>
      </c>
      <c r="AC1199" s="102">
        <f t="shared" si="108"/>
        <v>41</v>
      </c>
      <c r="AD1199" s="72">
        <v>0</v>
      </c>
      <c r="AE1199" s="76">
        <v>0</v>
      </c>
      <c r="AF1199" s="72">
        <v>0</v>
      </c>
      <c r="AG1199" s="79" t="s">
        <v>73</v>
      </c>
      <c r="AH1199" s="102">
        <f t="shared" si="109"/>
        <v>0</v>
      </c>
      <c r="AI1199" s="72">
        <v>0</v>
      </c>
      <c r="AJ1199" s="76">
        <v>0</v>
      </c>
      <c r="AK1199" s="72" t="s">
        <v>73</v>
      </c>
      <c r="AL1199" s="80" t="s">
        <v>73</v>
      </c>
      <c r="AM1199" s="72">
        <v>0</v>
      </c>
      <c r="AN1199" s="80" t="s">
        <v>73</v>
      </c>
      <c r="AO1199" s="80" t="s">
        <v>73</v>
      </c>
      <c r="AP1199" s="80" t="s">
        <v>73</v>
      </c>
      <c r="AQ1199" s="102">
        <f t="shared" si="110"/>
        <v>0</v>
      </c>
      <c r="AR1199" s="102">
        <f t="shared" si="111"/>
        <v>3881880</v>
      </c>
      <c r="AS1199" s="72" t="s">
        <v>319</v>
      </c>
      <c r="AT1199" s="76">
        <v>0</v>
      </c>
      <c r="AU1199" s="72" t="s">
        <v>319</v>
      </c>
      <c r="AV1199" s="76">
        <v>0</v>
      </c>
      <c r="AW1199" s="81" t="s">
        <v>73</v>
      </c>
      <c r="AX1199" s="82">
        <v>0</v>
      </c>
      <c r="AY1199" s="143">
        <f t="shared" si="112"/>
        <v>3881880</v>
      </c>
      <c r="AZ1199" s="84">
        <f t="shared" si="113"/>
        <v>0</v>
      </c>
      <c r="BA1199" s="85">
        <v>0</v>
      </c>
      <c r="BB1199" s="81" t="s">
        <v>73</v>
      </c>
      <c r="BC1199" s="72" t="s">
        <v>123</v>
      </c>
      <c r="BD1199" s="289" t="s">
        <v>3205</v>
      </c>
      <c r="BE1199" s="71" t="s">
        <v>65</v>
      </c>
      <c r="BF1199" s="71" t="s">
        <v>65</v>
      </c>
    </row>
    <row r="1200" spans="2:58" ht="14.45" customHeight="1" x14ac:dyDescent="0.25">
      <c r="B1200" s="71">
        <v>2025</v>
      </c>
      <c r="C1200" s="71">
        <v>891780111</v>
      </c>
      <c r="D1200" s="71" t="s">
        <v>63</v>
      </c>
      <c r="E1200" s="104" t="s">
        <v>3204</v>
      </c>
      <c r="F1200" s="72" t="s">
        <v>3203</v>
      </c>
      <c r="G1200" s="72">
        <v>0</v>
      </c>
      <c r="H1200" s="72" t="s">
        <v>71</v>
      </c>
      <c r="I1200" s="72" t="s">
        <v>2884</v>
      </c>
      <c r="J1200" s="104" t="s">
        <v>2974</v>
      </c>
      <c r="K1200" s="75" t="s">
        <v>3202</v>
      </c>
      <c r="L1200" s="76">
        <v>281841773</v>
      </c>
      <c r="M1200" s="72" t="s">
        <v>66</v>
      </c>
      <c r="N1200" s="75" t="s">
        <v>3201</v>
      </c>
      <c r="O1200" s="75">
        <v>802007207</v>
      </c>
      <c r="P1200" s="76" t="s">
        <v>3200</v>
      </c>
      <c r="Q1200" s="286" t="s">
        <v>3199</v>
      </c>
      <c r="R1200" s="75">
        <v>285600000</v>
      </c>
      <c r="S1200" s="78">
        <v>45950</v>
      </c>
      <c r="T1200" s="75">
        <v>281841773</v>
      </c>
      <c r="U1200" s="76">
        <v>38187</v>
      </c>
      <c r="V1200" s="72" t="s">
        <v>65</v>
      </c>
      <c r="W1200" s="102">
        <v>84458088</v>
      </c>
      <c r="X1200" s="102" t="s">
        <v>3198</v>
      </c>
      <c r="Y1200" s="78">
        <v>45950</v>
      </c>
      <c r="Z1200" s="78">
        <v>45950</v>
      </c>
      <c r="AA1200" s="293">
        <v>45951</v>
      </c>
      <c r="AB1200" s="78">
        <v>45960</v>
      </c>
      <c r="AC1200" s="102">
        <f t="shared" si="108"/>
        <v>9</v>
      </c>
      <c r="AD1200" s="72">
        <v>0</v>
      </c>
      <c r="AE1200" s="76">
        <v>0</v>
      </c>
      <c r="AF1200" s="72">
        <v>0</v>
      </c>
      <c r="AG1200" s="79" t="s">
        <v>73</v>
      </c>
      <c r="AH1200" s="102">
        <f t="shared" si="109"/>
        <v>0</v>
      </c>
      <c r="AI1200" s="72">
        <v>0</v>
      </c>
      <c r="AJ1200" s="76">
        <v>0</v>
      </c>
      <c r="AK1200" s="72" t="s">
        <v>73</v>
      </c>
      <c r="AL1200" s="80" t="s">
        <v>73</v>
      </c>
      <c r="AM1200" s="72">
        <v>0</v>
      </c>
      <c r="AN1200" s="80" t="s">
        <v>73</v>
      </c>
      <c r="AO1200" s="80" t="s">
        <v>73</v>
      </c>
      <c r="AP1200" s="80" t="s">
        <v>73</v>
      </c>
      <c r="AQ1200" s="102">
        <f t="shared" si="110"/>
        <v>0</v>
      </c>
      <c r="AR1200" s="102">
        <f t="shared" si="111"/>
        <v>281841773</v>
      </c>
      <c r="AS1200" s="72" t="s">
        <v>319</v>
      </c>
      <c r="AT1200" s="76">
        <v>0</v>
      </c>
      <c r="AU1200" s="72" t="s">
        <v>319</v>
      </c>
      <c r="AV1200" s="76">
        <v>0</v>
      </c>
      <c r="AW1200" s="81" t="s">
        <v>73</v>
      </c>
      <c r="AX1200" s="82">
        <v>0</v>
      </c>
      <c r="AY1200" s="143">
        <f t="shared" si="112"/>
        <v>281841773</v>
      </c>
      <c r="AZ1200" s="84">
        <f t="shared" si="113"/>
        <v>0</v>
      </c>
      <c r="BA1200" s="85">
        <v>1</v>
      </c>
      <c r="BB1200" s="81" t="s">
        <v>73</v>
      </c>
      <c r="BC1200" s="72" t="s">
        <v>208</v>
      </c>
      <c r="BD1200" s="289" t="s">
        <v>3197</v>
      </c>
      <c r="BE1200" s="71" t="s">
        <v>65</v>
      </c>
      <c r="BF1200" s="71" t="s">
        <v>65</v>
      </c>
    </row>
    <row r="1201" spans="2:58" ht="14.45" customHeight="1" x14ac:dyDescent="0.25">
      <c r="B1201" s="71">
        <v>2025</v>
      </c>
      <c r="C1201" s="71">
        <v>891780111</v>
      </c>
      <c r="D1201" s="71" t="s">
        <v>63</v>
      </c>
      <c r="E1201" s="104" t="s">
        <v>3196</v>
      </c>
      <c r="F1201" s="72" t="s">
        <v>3195</v>
      </c>
      <c r="G1201" s="72">
        <v>0</v>
      </c>
      <c r="H1201" s="72" t="s">
        <v>71</v>
      </c>
      <c r="I1201" s="72" t="s">
        <v>2884</v>
      </c>
      <c r="J1201" s="104" t="s">
        <v>81</v>
      </c>
      <c r="K1201" s="75" t="s">
        <v>3067</v>
      </c>
      <c r="L1201" s="76">
        <v>3405000</v>
      </c>
      <c r="M1201" s="72" t="s">
        <v>66</v>
      </c>
      <c r="N1201" s="75" t="s">
        <v>3194</v>
      </c>
      <c r="O1201" s="75">
        <v>1100628747</v>
      </c>
      <c r="P1201" s="75">
        <v>2352</v>
      </c>
      <c r="Q1201" s="78">
        <v>45945</v>
      </c>
      <c r="R1201" s="75">
        <v>159975000</v>
      </c>
      <c r="S1201" s="78">
        <v>45951</v>
      </c>
      <c r="T1201" s="76">
        <v>3405000</v>
      </c>
      <c r="U1201" s="76">
        <v>38272</v>
      </c>
      <c r="V1201" s="72" t="s">
        <v>65</v>
      </c>
      <c r="W1201" s="76">
        <v>1082939683</v>
      </c>
      <c r="X1201" s="104" t="s">
        <v>2881</v>
      </c>
      <c r="Y1201" s="78">
        <v>45951</v>
      </c>
      <c r="Z1201" s="78">
        <v>45951</v>
      </c>
      <c r="AA1201" s="78" t="s">
        <v>73</v>
      </c>
      <c r="AB1201" s="78">
        <v>45981</v>
      </c>
      <c r="AC1201" s="102">
        <f t="shared" si="108"/>
        <v>30</v>
      </c>
      <c r="AD1201" s="72">
        <v>0</v>
      </c>
      <c r="AE1201" s="76">
        <v>0</v>
      </c>
      <c r="AF1201" s="72">
        <v>0</v>
      </c>
      <c r="AG1201" s="79" t="s">
        <v>73</v>
      </c>
      <c r="AH1201" s="102">
        <f t="shared" si="109"/>
        <v>0</v>
      </c>
      <c r="AI1201" s="72">
        <v>0</v>
      </c>
      <c r="AJ1201" s="76">
        <v>0</v>
      </c>
      <c r="AK1201" s="72" t="s">
        <v>73</v>
      </c>
      <c r="AL1201" s="80" t="s">
        <v>73</v>
      </c>
      <c r="AM1201" s="72">
        <v>0</v>
      </c>
      <c r="AN1201" s="80" t="s">
        <v>73</v>
      </c>
      <c r="AO1201" s="80" t="s">
        <v>73</v>
      </c>
      <c r="AP1201" s="80" t="s">
        <v>73</v>
      </c>
      <c r="AQ1201" s="102">
        <f t="shared" si="110"/>
        <v>0</v>
      </c>
      <c r="AR1201" s="102">
        <f t="shared" si="111"/>
        <v>3405000</v>
      </c>
      <c r="AS1201" s="72" t="s">
        <v>319</v>
      </c>
      <c r="AT1201" s="76">
        <v>0</v>
      </c>
      <c r="AU1201" s="72" t="s">
        <v>319</v>
      </c>
      <c r="AV1201" s="76">
        <v>0</v>
      </c>
      <c r="AW1201" s="81" t="s">
        <v>73</v>
      </c>
      <c r="AX1201" s="82">
        <v>0</v>
      </c>
      <c r="AY1201" s="143">
        <f t="shared" si="112"/>
        <v>3405000</v>
      </c>
      <c r="AZ1201" s="84">
        <f t="shared" si="113"/>
        <v>0</v>
      </c>
      <c r="BA1201" s="85">
        <v>0</v>
      </c>
      <c r="BB1201" s="81" t="s">
        <v>73</v>
      </c>
      <c r="BC1201" s="72" t="s">
        <v>123</v>
      </c>
      <c r="BD1201" s="289" t="s">
        <v>3193</v>
      </c>
      <c r="BE1201" s="71" t="s">
        <v>65</v>
      </c>
      <c r="BF1201" s="71" t="s">
        <v>65</v>
      </c>
    </row>
    <row r="1202" spans="2:58" ht="14.45" customHeight="1" x14ac:dyDescent="0.25">
      <c r="B1202" s="71">
        <v>2025</v>
      </c>
      <c r="C1202" s="71">
        <v>891780111</v>
      </c>
      <c r="D1202" s="71" t="s">
        <v>63</v>
      </c>
      <c r="E1202" s="104" t="s">
        <v>3192</v>
      </c>
      <c r="F1202" s="72" t="s">
        <v>3191</v>
      </c>
      <c r="G1202" s="72">
        <v>0</v>
      </c>
      <c r="H1202" s="72" t="s">
        <v>71</v>
      </c>
      <c r="I1202" s="72" t="s">
        <v>2884</v>
      </c>
      <c r="J1202" s="104" t="s">
        <v>81</v>
      </c>
      <c r="K1202" s="75" t="s">
        <v>3067</v>
      </c>
      <c r="L1202" s="76">
        <v>3405000</v>
      </c>
      <c r="M1202" s="72" t="s">
        <v>66</v>
      </c>
      <c r="N1202" s="75" t="s">
        <v>3190</v>
      </c>
      <c r="O1202" s="75">
        <v>1052996816</v>
      </c>
      <c r="P1202" s="75">
        <v>2352</v>
      </c>
      <c r="Q1202" s="78">
        <v>45945</v>
      </c>
      <c r="R1202" s="75">
        <v>159975000</v>
      </c>
      <c r="S1202" s="78">
        <v>45951</v>
      </c>
      <c r="T1202" s="76">
        <v>3405000</v>
      </c>
      <c r="U1202" s="76">
        <v>38271</v>
      </c>
      <c r="V1202" s="72" t="s">
        <v>65</v>
      </c>
      <c r="W1202" s="76">
        <v>1082939683</v>
      </c>
      <c r="X1202" s="104" t="s">
        <v>2881</v>
      </c>
      <c r="Y1202" s="78">
        <v>45951</v>
      </c>
      <c r="Z1202" s="78">
        <v>45951</v>
      </c>
      <c r="AA1202" s="78" t="s">
        <v>73</v>
      </c>
      <c r="AB1202" s="78">
        <v>45981</v>
      </c>
      <c r="AC1202" s="102">
        <f t="shared" si="108"/>
        <v>30</v>
      </c>
      <c r="AD1202" s="72">
        <v>0</v>
      </c>
      <c r="AE1202" s="76">
        <v>0</v>
      </c>
      <c r="AF1202" s="72">
        <v>0</v>
      </c>
      <c r="AG1202" s="79" t="s">
        <v>73</v>
      </c>
      <c r="AH1202" s="102">
        <f t="shared" si="109"/>
        <v>0</v>
      </c>
      <c r="AI1202" s="72">
        <v>0</v>
      </c>
      <c r="AJ1202" s="76">
        <v>0</v>
      </c>
      <c r="AK1202" s="72" t="s">
        <v>73</v>
      </c>
      <c r="AL1202" s="80" t="s">
        <v>73</v>
      </c>
      <c r="AM1202" s="72">
        <v>0</v>
      </c>
      <c r="AN1202" s="80" t="s">
        <v>73</v>
      </c>
      <c r="AO1202" s="80" t="s">
        <v>73</v>
      </c>
      <c r="AP1202" s="80" t="s">
        <v>73</v>
      </c>
      <c r="AQ1202" s="102">
        <f t="shared" si="110"/>
        <v>0</v>
      </c>
      <c r="AR1202" s="102">
        <f t="shared" si="111"/>
        <v>3405000</v>
      </c>
      <c r="AS1202" s="72" t="s">
        <v>319</v>
      </c>
      <c r="AT1202" s="76">
        <v>0</v>
      </c>
      <c r="AU1202" s="72" t="s">
        <v>319</v>
      </c>
      <c r="AV1202" s="76">
        <v>0</v>
      </c>
      <c r="AW1202" s="81" t="s">
        <v>73</v>
      </c>
      <c r="AX1202" s="82">
        <v>0</v>
      </c>
      <c r="AY1202" s="143">
        <f t="shared" si="112"/>
        <v>3405000</v>
      </c>
      <c r="AZ1202" s="84">
        <f t="shared" si="113"/>
        <v>0</v>
      </c>
      <c r="BA1202" s="85">
        <v>0</v>
      </c>
      <c r="BB1202" s="81" t="s">
        <v>73</v>
      </c>
      <c r="BC1202" s="72" t="s">
        <v>123</v>
      </c>
      <c r="BD1202" s="289" t="s">
        <v>3189</v>
      </c>
      <c r="BE1202" s="71" t="s">
        <v>65</v>
      </c>
      <c r="BF1202" s="71" t="s">
        <v>65</v>
      </c>
    </row>
    <row r="1203" spans="2:58" ht="14.45" customHeight="1" x14ac:dyDescent="0.25">
      <c r="B1203" s="71">
        <v>2025</v>
      </c>
      <c r="C1203" s="71">
        <v>891780111</v>
      </c>
      <c r="D1203" s="71" t="s">
        <v>63</v>
      </c>
      <c r="E1203" s="104" t="s">
        <v>3188</v>
      </c>
      <c r="F1203" s="72" t="s">
        <v>3187</v>
      </c>
      <c r="G1203" s="72">
        <v>0</v>
      </c>
      <c r="H1203" s="72" t="s">
        <v>71</v>
      </c>
      <c r="I1203" s="72" t="s">
        <v>64</v>
      </c>
      <c r="J1203" s="104" t="s">
        <v>81</v>
      </c>
      <c r="K1203" s="75" t="s">
        <v>3186</v>
      </c>
      <c r="L1203" s="76">
        <v>6300000</v>
      </c>
      <c r="M1203" s="72" t="s">
        <v>66</v>
      </c>
      <c r="N1203" s="75" t="s">
        <v>3185</v>
      </c>
      <c r="O1203" s="75">
        <v>85449797</v>
      </c>
      <c r="P1203" s="75">
        <v>1947</v>
      </c>
      <c r="Q1203" s="78">
        <v>45898</v>
      </c>
      <c r="R1203" s="75">
        <v>327000000</v>
      </c>
      <c r="S1203" s="78">
        <v>45951</v>
      </c>
      <c r="T1203" s="76">
        <v>6300000</v>
      </c>
      <c r="U1203" s="76">
        <v>38265</v>
      </c>
      <c r="V1203" s="72" t="s">
        <v>65</v>
      </c>
      <c r="W1203" s="76">
        <v>1072646524</v>
      </c>
      <c r="X1203" s="104" t="s">
        <v>3050</v>
      </c>
      <c r="Y1203" s="78">
        <v>45951</v>
      </c>
      <c r="Z1203" s="78">
        <v>45951</v>
      </c>
      <c r="AA1203" s="78" t="s">
        <v>73</v>
      </c>
      <c r="AB1203" s="78">
        <v>46111</v>
      </c>
      <c r="AC1203" s="102">
        <f t="shared" si="108"/>
        <v>160</v>
      </c>
      <c r="AD1203" s="72">
        <v>0</v>
      </c>
      <c r="AE1203" s="76">
        <v>0</v>
      </c>
      <c r="AF1203" s="72">
        <v>0</v>
      </c>
      <c r="AG1203" s="79" t="s">
        <v>73</v>
      </c>
      <c r="AH1203" s="102">
        <f t="shared" si="109"/>
        <v>0</v>
      </c>
      <c r="AI1203" s="72">
        <v>0</v>
      </c>
      <c r="AJ1203" s="76">
        <v>0</v>
      </c>
      <c r="AK1203" s="72" t="s">
        <v>73</v>
      </c>
      <c r="AL1203" s="80" t="s">
        <v>73</v>
      </c>
      <c r="AM1203" s="72">
        <v>0</v>
      </c>
      <c r="AN1203" s="80" t="s">
        <v>73</v>
      </c>
      <c r="AO1203" s="80" t="s">
        <v>73</v>
      </c>
      <c r="AP1203" s="80" t="s">
        <v>73</v>
      </c>
      <c r="AQ1203" s="102">
        <f t="shared" si="110"/>
        <v>0</v>
      </c>
      <c r="AR1203" s="102">
        <f t="shared" si="111"/>
        <v>6300000</v>
      </c>
      <c r="AS1203" s="72" t="s">
        <v>65</v>
      </c>
      <c r="AT1203" s="76">
        <v>6300000</v>
      </c>
      <c r="AU1203" s="72" t="s">
        <v>319</v>
      </c>
      <c r="AV1203" s="76">
        <v>0</v>
      </c>
      <c r="AW1203" s="81" t="s">
        <v>73</v>
      </c>
      <c r="AX1203" s="82">
        <v>0</v>
      </c>
      <c r="AY1203" s="143">
        <f t="shared" si="112"/>
        <v>6300000</v>
      </c>
      <c r="AZ1203" s="84">
        <f t="shared" si="113"/>
        <v>0</v>
      </c>
      <c r="BA1203" s="85">
        <v>0</v>
      </c>
      <c r="BB1203" s="81" t="s">
        <v>73</v>
      </c>
      <c r="BC1203" s="72" t="s">
        <v>123</v>
      </c>
      <c r="BD1203" s="289" t="s">
        <v>3184</v>
      </c>
      <c r="BE1203" s="71" t="s">
        <v>65</v>
      </c>
      <c r="BF1203" s="71" t="s">
        <v>65</v>
      </c>
    </row>
    <row r="1204" spans="2:58" ht="14.45" customHeight="1" x14ac:dyDescent="0.25">
      <c r="B1204" s="71">
        <v>2025</v>
      </c>
      <c r="C1204" s="71">
        <v>891780111</v>
      </c>
      <c r="D1204" s="71" t="s">
        <v>63</v>
      </c>
      <c r="E1204" s="104" t="s">
        <v>3183</v>
      </c>
      <c r="F1204" s="72" t="s">
        <v>3182</v>
      </c>
      <c r="G1204" s="72">
        <v>0</v>
      </c>
      <c r="H1204" s="72" t="s">
        <v>71</v>
      </c>
      <c r="I1204" s="72" t="s">
        <v>64</v>
      </c>
      <c r="J1204" s="104" t="s">
        <v>81</v>
      </c>
      <c r="K1204" s="75" t="s">
        <v>3181</v>
      </c>
      <c r="L1204" s="76">
        <v>6300000</v>
      </c>
      <c r="M1204" s="72" t="s">
        <v>66</v>
      </c>
      <c r="N1204" s="75" t="s">
        <v>3180</v>
      </c>
      <c r="O1204" s="75">
        <v>4978646</v>
      </c>
      <c r="P1204" s="75">
        <v>1947</v>
      </c>
      <c r="Q1204" s="78">
        <v>45898</v>
      </c>
      <c r="R1204" s="75">
        <v>327000000</v>
      </c>
      <c r="S1204" s="78">
        <v>45951</v>
      </c>
      <c r="T1204" s="76">
        <v>6300000</v>
      </c>
      <c r="U1204" s="76">
        <v>38266</v>
      </c>
      <c r="V1204" s="72" t="s">
        <v>65</v>
      </c>
      <c r="W1204" s="76">
        <v>1072646524</v>
      </c>
      <c r="X1204" s="104" t="s">
        <v>3050</v>
      </c>
      <c r="Y1204" s="78">
        <v>45951</v>
      </c>
      <c r="Z1204" s="78">
        <v>45951</v>
      </c>
      <c r="AA1204" s="78" t="s">
        <v>73</v>
      </c>
      <c r="AB1204" s="78">
        <v>46111</v>
      </c>
      <c r="AC1204" s="102">
        <f t="shared" si="108"/>
        <v>160</v>
      </c>
      <c r="AD1204" s="72">
        <v>0</v>
      </c>
      <c r="AE1204" s="76">
        <v>0</v>
      </c>
      <c r="AF1204" s="72">
        <v>0</v>
      </c>
      <c r="AG1204" s="79" t="s">
        <v>73</v>
      </c>
      <c r="AH1204" s="102">
        <f t="shared" si="109"/>
        <v>0</v>
      </c>
      <c r="AI1204" s="72">
        <v>0</v>
      </c>
      <c r="AJ1204" s="76">
        <v>0</v>
      </c>
      <c r="AK1204" s="72" t="s">
        <v>73</v>
      </c>
      <c r="AL1204" s="80" t="s">
        <v>73</v>
      </c>
      <c r="AM1204" s="72">
        <v>0</v>
      </c>
      <c r="AN1204" s="80" t="s">
        <v>73</v>
      </c>
      <c r="AO1204" s="80" t="s">
        <v>73</v>
      </c>
      <c r="AP1204" s="80" t="s">
        <v>73</v>
      </c>
      <c r="AQ1204" s="102">
        <f t="shared" si="110"/>
        <v>0</v>
      </c>
      <c r="AR1204" s="102">
        <f t="shared" si="111"/>
        <v>6300000</v>
      </c>
      <c r="AS1204" s="72" t="s">
        <v>319</v>
      </c>
      <c r="AT1204" s="76">
        <v>0</v>
      </c>
      <c r="AU1204" s="72" t="s">
        <v>319</v>
      </c>
      <c r="AV1204" s="76">
        <v>0</v>
      </c>
      <c r="AW1204" s="81" t="s">
        <v>73</v>
      </c>
      <c r="AX1204" s="82">
        <v>0</v>
      </c>
      <c r="AY1204" s="143">
        <f t="shared" si="112"/>
        <v>6300000</v>
      </c>
      <c r="AZ1204" s="84">
        <f t="shared" si="113"/>
        <v>0</v>
      </c>
      <c r="BA1204" s="85">
        <v>0</v>
      </c>
      <c r="BB1204" s="81" t="s">
        <v>73</v>
      </c>
      <c r="BC1204" s="72" t="s">
        <v>123</v>
      </c>
      <c r="BD1204" s="289" t="s">
        <v>3179</v>
      </c>
      <c r="BE1204" s="71" t="s">
        <v>65</v>
      </c>
      <c r="BF1204" s="71" t="s">
        <v>65</v>
      </c>
    </row>
    <row r="1205" spans="2:58" ht="14.45" customHeight="1" x14ac:dyDescent="0.25">
      <c r="B1205" s="71">
        <v>2025</v>
      </c>
      <c r="C1205" s="71">
        <v>891780111</v>
      </c>
      <c r="D1205" s="71" t="s">
        <v>63</v>
      </c>
      <c r="E1205" s="104" t="s">
        <v>3178</v>
      </c>
      <c r="F1205" s="72" t="s">
        <v>3177</v>
      </c>
      <c r="G1205" s="72">
        <v>0</v>
      </c>
      <c r="H1205" s="72" t="s">
        <v>71</v>
      </c>
      <c r="I1205" s="72" t="s">
        <v>2884</v>
      </c>
      <c r="J1205" s="104" t="s">
        <v>81</v>
      </c>
      <c r="K1205" s="75" t="s">
        <v>3176</v>
      </c>
      <c r="L1205" s="76">
        <v>3787200</v>
      </c>
      <c r="M1205" s="72" t="s">
        <v>66</v>
      </c>
      <c r="N1205" s="75" t="s">
        <v>3175</v>
      </c>
      <c r="O1205" s="75">
        <v>45484010</v>
      </c>
      <c r="P1205" s="75">
        <v>1707</v>
      </c>
      <c r="Q1205" s="78">
        <v>45870</v>
      </c>
      <c r="R1205" s="75">
        <v>7490134800</v>
      </c>
      <c r="S1205" s="78">
        <v>45951</v>
      </c>
      <c r="T1205" s="76">
        <v>3787200</v>
      </c>
      <c r="U1205" s="76">
        <v>38262</v>
      </c>
      <c r="V1205" s="72" t="s">
        <v>65</v>
      </c>
      <c r="W1205" s="76">
        <v>1082939683</v>
      </c>
      <c r="X1205" s="104" t="s">
        <v>2881</v>
      </c>
      <c r="Y1205" s="78">
        <v>45951</v>
      </c>
      <c r="Z1205" s="78">
        <v>45951</v>
      </c>
      <c r="AA1205" s="78" t="s">
        <v>73</v>
      </c>
      <c r="AB1205" s="78">
        <v>45991</v>
      </c>
      <c r="AC1205" s="102">
        <f t="shared" si="108"/>
        <v>40</v>
      </c>
      <c r="AD1205" s="72">
        <v>0</v>
      </c>
      <c r="AE1205" s="76">
        <v>0</v>
      </c>
      <c r="AF1205" s="72">
        <v>0</v>
      </c>
      <c r="AG1205" s="79" t="s">
        <v>73</v>
      </c>
      <c r="AH1205" s="102">
        <f t="shared" si="109"/>
        <v>0</v>
      </c>
      <c r="AI1205" s="72">
        <v>0</v>
      </c>
      <c r="AJ1205" s="76">
        <v>0</v>
      </c>
      <c r="AK1205" s="72" t="s">
        <v>73</v>
      </c>
      <c r="AL1205" s="80" t="s">
        <v>73</v>
      </c>
      <c r="AM1205" s="72">
        <v>0</v>
      </c>
      <c r="AN1205" s="80" t="s">
        <v>73</v>
      </c>
      <c r="AO1205" s="80" t="s">
        <v>73</v>
      </c>
      <c r="AP1205" s="80" t="s">
        <v>73</v>
      </c>
      <c r="AQ1205" s="102">
        <f t="shared" si="110"/>
        <v>0</v>
      </c>
      <c r="AR1205" s="102">
        <f t="shared" si="111"/>
        <v>3787200</v>
      </c>
      <c r="AS1205" s="72" t="s">
        <v>319</v>
      </c>
      <c r="AT1205" s="76">
        <v>0</v>
      </c>
      <c r="AU1205" s="72" t="s">
        <v>319</v>
      </c>
      <c r="AV1205" s="76">
        <v>0</v>
      </c>
      <c r="AW1205" s="81" t="s">
        <v>73</v>
      </c>
      <c r="AX1205" s="82">
        <v>0</v>
      </c>
      <c r="AY1205" s="143">
        <f t="shared" si="112"/>
        <v>3787200</v>
      </c>
      <c r="AZ1205" s="84">
        <f t="shared" si="113"/>
        <v>0</v>
      </c>
      <c r="BA1205" s="85">
        <v>0</v>
      </c>
      <c r="BB1205" s="81" t="s">
        <v>73</v>
      </c>
      <c r="BC1205" s="72" t="s">
        <v>123</v>
      </c>
      <c r="BD1205" s="289" t="s">
        <v>3174</v>
      </c>
      <c r="BE1205" s="71" t="s">
        <v>65</v>
      </c>
      <c r="BF1205" s="71" t="s">
        <v>65</v>
      </c>
    </row>
    <row r="1206" spans="2:58" ht="14.45" customHeight="1" x14ac:dyDescent="0.25">
      <c r="B1206" s="71">
        <v>2025</v>
      </c>
      <c r="C1206" s="71">
        <v>891780111</v>
      </c>
      <c r="D1206" s="71" t="s">
        <v>63</v>
      </c>
      <c r="E1206" s="104" t="s">
        <v>3173</v>
      </c>
      <c r="F1206" s="72" t="s">
        <v>3172</v>
      </c>
      <c r="G1206" s="72">
        <v>0</v>
      </c>
      <c r="H1206" s="72" t="s">
        <v>71</v>
      </c>
      <c r="I1206" s="72" t="s">
        <v>2884</v>
      </c>
      <c r="J1206" s="104" t="s">
        <v>81</v>
      </c>
      <c r="K1206" s="75" t="s">
        <v>3067</v>
      </c>
      <c r="L1206" s="76">
        <v>3405000</v>
      </c>
      <c r="M1206" s="72" t="s">
        <v>66</v>
      </c>
      <c r="N1206" s="75" t="s">
        <v>3171</v>
      </c>
      <c r="O1206" s="75">
        <v>22868882</v>
      </c>
      <c r="P1206" s="75">
        <v>2352</v>
      </c>
      <c r="Q1206" s="78">
        <v>45945</v>
      </c>
      <c r="R1206" s="75">
        <v>159975000</v>
      </c>
      <c r="S1206" s="78">
        <v>45951</v>
      </c>
      <c r="T1206" s="76">
        <v>3405000</v>
      </c>
      <c r="U1206" s="76">
        <v>38270</v>
      </c>
      <c r="V1206" s="72" t="s">
        <v>65</v>
      </c>
      <c r="W1206" s="76">
        <v>1082939683</v>
      </c>
      <c r="X1206" s="104" t="s">
        <v>2881</v>
      </c>
      <c r="Y1206" s="78">
        <v>45951</v>
      </c>
      <c r="Z1206" s="78">
        <v>45951</v>
      </c>
      <c r="AA1206" s="78" t="s">
        <v>73</v>
      </c>
      <c r="AB1206" s="78">
        <v>45981</v>
      </c>
      <c r="AC1206" s="102">
        <f t="shared" si="108"/>
        <v>30</v>
      </c>
      <c r="AD1206" s="72">
        <v>0</v>
      </c>
      <c r="AE1206" s="76">
        <v>0</v>
      </c>
      <c r="AF1206" s="72">
        <v>0</v>
      </c>
      <c r="AG1206" s="79" t="s">
        <v>73</v>
      </c>
      <c r="AH1206" s="102">
        <f t="shared" si="109"/>
        <v>0</v>
      </c>
      <c r="AI1206" s="72">
        <v>0</v>
      </c>
      <c r="AJ1206" s="76">
        <v>0</v>
      </c>
      <c r="AK1206" s="72" t="s">
        <v>73</v>
      </c>
      <c r="AL1206" s="80" t="s">
        <v>73</v>
      </c>
      <c r="AM1206" s="72">
        <v>0</v>
      </c>
      <c r="AN1206" s="80" t="s">
        <v>73</v>
      </c>
      <c r="AO1206" s="80" t="s">
        <v>73</v>
      </c>
      <c r="AP1206" s="80" t="s">
        <v>73</v>
      </c>
      <c r="AQ1206" s="102">
        <f t="shared" si="110"/>
        <v>0</v>
      </c>
      <c r="AR1206" s="102">
        <f t="shared" si="111"/>
        <v>3405000</v>
      </c>
      <c r="AS1206" s="72" t="s">
        <v>319</v>
      </c>
      <c r="AT1206" s="76">
        <v>0</v>
      </c>
      <c r="AU1206" s="72" t="s">
        <v>319</v>
      </c>
      <c r="AV1206" s="76">
        <v>0</v>
      </c>
      <c r="AW1206" s="81" t="s">
        <v>73</v>
      </c>
      <c r="AX1206" s="82">
        <v>0</v>
      </c>
      <c r="AY1206" s="143">
        <f t="shared" si="112"/>
        <v>3405000</v>
      </c>
      <c r="AZ1206" s="84">
        <f t="shared" si="113"/>
        <v>0</v>
      </c>
      <c r="BA1206" s="85">
        <v>0</v>
      </c>
      <c r="BB1206" s="81" t="s">
        <v>73</v>
      </c>
      <c r="BC1206" s="72" t="s">
        <v>123</v>
      </c>
      <c r="BD1206" s="289" t="s">
        <v>3170</v>
      </c>
      <c r="BE1206" s="71" t="s">
        <v>65</v>
      </c>
      <c r="BF1206" s="71" t="s">
        <v>65</v>
      </c>
    </row>
    <row r="1207" spans="2:58" ht="14.45" customHeight="1" x14ac:dyDescent="0.25">
      <c r="B1207" s="71">
        <v>2025</v>
      </c>
      <c r="C1207" s="71">
        <v>891780111</v>
      </c>
      <c r="D1207" s="71" t="s">
        <v>63</v>
      </c>
      <c r="E1207" s="104" t="s">
        <v>3169</v>
      </c>
      <c r="F1207" s="72" t="s">
        <v>3168</v>
      </c>
      <c r="G1207" s="72">
        <v>0</v>
      </c>
      <c r="H1207" s="72" t="s">
        <v>71</v>
      </c>
      <c r="I1207" s="72" t="s">
        <v>2884</v>
      </c>
      <c r="J1207" s="104" t="s">
        <v>81</v>
      </c>
      <c r="K1207" s="75" t="s">
        <v>3067</v>
      </c>
      <c r="L1207" s="76">
        <v>3405000</v>
      </c>
      <c r="M1207" s="72" t="s">
        <v>66</v>
      </c>
      <c r="N1207" s="75" t="s">
        <v>3167</v>
      </c>
      <c r="O1207" s="75">
        <v>3913176</v>
      </c>
      <c r="P1207" s="75">
        <v>2352</v>
      </c>
      <c r="Q1207" s="78">
        <v>45945</v>
      </c>
      <c r="R1207" s="75">
        <v>159975000</v>
      </c>
      <c r="S1207" s="78">
        <v>45951</v>
      </c>
      <c r="T1207" s="76">
        <v>3405000</v>
      </c>
      <c r="U1207" s="76">
        <v>38269</v>
      </c>
      <c r="V1207" s="72" t="s">
        <v>65</v>
      </c>
      <c r="W1207" s="76">
        <v>1082939683</v>
      </c>
      <c r="X1207" s="104" t="s">
        <v>2881</v>
      </c>
      <c r="Y1207" s="78">
        <v>45951</v>
      </c>
      <c r="Z1207" s="78">
        <v>45951</v>
      </c>
      <c r="AA1207" s="78" t="s">
        <v>73</v>
      </c>
      <c r="AB1207" s="78">
        <v>45981</v>
      </c>
      <c r="AC1207" s="102">
        <f t="shared" si="108"/>
        <v>30</v>
      </c>
      <c r="AD1207" s="72">
        <v>0</v>
      </c>
      <c r="AE1207" s="76">
        <v>0</v>
      </c>
      <c r="AF1207" s="72">
        <v>0</v>
      </c>
      <c r="AG1207" s="79" t="s">
        <v>73</v>
      </c>
      <c r="AH1207" s="102">
        <f t="shared" si="109"/>
        <v>0</v>
      </c>
      <c r="AI1207" s="72">
        <v>0</v>
      </c>
      <c r="AJ1207" s="76">
        <v>0</v>
      </c>
      <c r="AK1207" s="72" t="s">
        <v>73</v>
      </c>
      <c r="AL1207" s="80" t="s">
        <v>73</v>
      </c>
      <c r="AM1207" s="72">
        <v>0</v>
      </c>
      <c r="AN1207" s="80" t="s">
        <v>73</v>
      </c>
      <c r="AO1207" s="80" t="s">
        <v>73</v>
      </c>
      <c r="AP1207" s="80" t="s">
        <v>73</v>
      </c>
      <c r="AQ1207" s="102">
        <f t="shared" si="110"/>
        <v>0</v>
      </c>
      <c r="AR1207" s="102">
        <f t="shared" si="111"/>
        <v>3405000</v>
      </c>
      <c r="AS1207" s="72" t="s">
        <v>319</v>
      </c>
      <c r="AT1207" s="76">
        <v>0</v>
      </c>
      <c r="AU1207" s="72" t="s">
        <v>319</v>
      </c>
      <c r="AV1207" s="76">
        <v>0</v>
      </c>
      <c r="AW1207" s="81" t="s">
        <v>73</v>
      </c>
      <c r="AX1207" s="82">
        <v>0</v>
      </c>
      <c r="AY1207" s="143">
        <f t="shared" si="112"/>
        <v>3405000</v>
      </c>
      <c r="AZ1207" s="84">
        <f t="shared" si="113"/>
        <v>0</v>
      </c>
      <c r="BA1207" s="85">
        <v>0</v>
      </c>
      <c r="BB1207" s="81" t="s">
        <v>73</v>
      </c>
      <c r="BC1207" s="72" t="s">
        <v>123</v>
      </c>
      <c r="BD1207" s="289" t="s">
        <v>3166</v>
      </c>
      <c r="BE1207" s="71" t="s">
        <v>65</v>
      </c>
      <c r="BF1207" s="71" t="s">
        <v>65</v>
      </c>
    </row>
    <row r="1208" spans="2:58" ht="14.45" customHeight="1" x14ac:dyDescent="0.25">
      <c r="B1208" s="71">
        <v>2025</v>
      </c>
      <c r="C1208" s="71">
        <v>891780111</v>
      </c>
      <c r="D1208" s="71" t="s">
        <v>63</v>
      </c>
      <c r="E1208" s="104" t="s">
        <v>3165</v>
      </c>
      <c r="F1208" s="72" t="s">
        <v>3164</v>
      </c>
      <c r="G1208" s="72">
        <v>0</v>
      </c>
      <c r="H1208" s="72" t="s">
        <v>71</v>
      </c>
      <c r="I1208" s="72" t="s">
        <v>2884</v>
      </c>
      <c r="J1208" s="104" t="s">
        <v>81</v>
      </c>
      <c r="K1208" s="75" t="s">
        <v>3067</v>
      </c>
      <c r="L1208" s="76">
        <v>3405000</v>
      </c>
      <c r="M1208" s="72" t="s">
        <v>66</v>
      </c>
      <c r="N1208" s="75" t="s">
        <v>3163</v>
      </c>
      <c r="O1208" s="75">
        <v>1005435507</v>
      </c>
      <c r="P1208" s="75">
        <v>2352</v>
      </c>
      <c r="Q1208" s="78">
        <v>45945</v>
      </c>
      <c r="R1208" s="75">
        <v>159975000</v>
      </c>
      <c r="S1208" s="78">
        <v>45951</v>
      </c>
      <c r="T1208" s="76">
        <v>3405000</v>
      </c>
      <c r="U1208" s="76">
        <v>38268</v>
      </c>
      <c r="V1208" s="72" t="s">
        <v>65</v>
      </c>
      <c r="W1208" s="76">
        <v>1082939683</v>
      </c>
      <c r="X1208" s="104" t="s">
        <v>2881</v>
      </c>
      <c r="Y1208" s="78">
        <v>45951</v>
      </c>
      <c r="Z1208" s="78">
        <v>45951</v>
      </c>
      <c r="AA1208" s="78" t="s">
        <v>73</v>
      </c>
      <c r="AB1208" s="78">
        <v>45981</v>
      </c>
      <c r="AC1208" s="102">
        <f t="shared" si="108"/>
        <v>30</v>
      </c>
      <c r="AD1208" s="72">
        <v>0</v>
      </c>
      <c r="AE1208" s="76">
        <v>0</v>
      </c>
      <c r="AF1208" s="72">
        <v>0</v>
      </c>
      <c r="AG1208" s="79" t="s">
        <v>73</v>
      </c>
      <c r="AH1208" s="102">
        <f t="shared" si="109"/>
        <v>0</v>
      </c>
      <c r="AI1208" s="72">
        <v>0</v>
      </c>
      <c r="AJ1208" s="76">
        <v>0</v>
      </c>
      <c r="AK1208" s="72" t="s">
        <v>73</v>
      </c>
      <c r="AL1208" s="80" t="s">
        <v>73</v>
      </c>
      <c r="AM1208" s="72">
        <v>0</v>
      </c>
      <c r="AN1208" s="80" t="s">
        <v>73</v>
      </c>
      <c r="AO1208" s="80" t="s">
        <v>73</v>
      </c>
      <c r="AP1208" s="80" t="s">
        <v>73</v>
      </c>
      <c r="AQ1208" s="102">
        <f t="shared" si="110"/>
        <v>0</v>
      </c>
      <c r="AR1208" s="102">
        <f t="shared" si="111"/>
        <v>3405000</v>
      </c>
      <c r="AS1208" s="72" t="s">
        <v>319</v>
      </c>
      <c r="AT1208" s="76">
        <v>0</v>
      </c>
      <c r="AU1208" s="72" t="s">
        <v>319</v>
      </c>
      <c r="AV1208" s="76">
        <v>0</v>
      </c>
      <c r="AW1208" s="81" t="s">
        <v>73</v>
      </c>
      <c r="AX1208" s="82">
        <v>0</v>
      </c>
      <c r="AY1208" s="143">
        <f t="shared" si="112"/>
        <v>3405000</v>
      </c>
      <c r="AZ1208" s="84">
        <f t="shared" si="113"/>
        <v>0</v>
      </c>
      <c r="BA1208" s="85">
        <v>0</v>
      </c>
      <c r="BB1208" s="81" t="s">
        <v>73</v>
      </c>
      <c r="BC1208" s="72" t="s">
        <v>123</v>
      </c>
      <c r="BD1208" s="289" t="s">
        <v>3162</v>
      </c>
      <c r="BE1208" s="71" t="s">
        <v>65</v>
      </c>
      <c r="BF1208" s="71" t="s">
        <v>65</v>
      </c>
    </row>
    <row r="1209" spans="2:58" ht="14.45" customHeight="1" x14ac:dyDescent="0.25">
      <c r="B1209" s="71">
        <v>2025</v>
      </c>
      <c r="C1209" s="71">
        <v>891780111</v>
      </c>
      <c r="D1209" s="71" t="s">
        <v>63</v>
      </c>
      <c r="E1209" s="104" t="s">
        <v>3161</v>
      </c>
      <c r="F1209" s="72" t="s">
        <v>3160</v>
      </c>
      <c r="G1209" s="72">
        <v>0</v>
      </c>
      <c r="H1209" s="72" t="s">
        <v>71</v>
      </c>
      <c r="I1209" s="72" t="s">
        <v>2884</v>
      </c>
      <c r="J1209" s="104" t="s">
        <v>81</v>
      </c>
      <c r="K1209" s="75" t="s">
        <v>3067</v>
      </c>
      <c r="L1209" s="76">
        <v>3405000</v>
      </c>
      <c r="M1209" s="72" t="s">
        <v>66</v>
      </c>
      <c r="N1209" s="75" t="s">
        <v>3159</v>
      </c>
      <c r="O1209" s="75">
        <v>92536990</v>
      </c>
      <c r="P1209" s="75">
        <v>2352</v>
      </c>
      <c r="Q1209" s="78">
        <v>45945</v>
      </c>
      <c r="R1209" s="75">
        <v>159975000</v>
      </c>
      <c r="S1209" s="78">
        <v>45951</v>
      </c>
      <c r="T1209" s="76">
        <v>3405000</v>
      </c>
      <c r="U1209" s="76">
        <v>38267</v>
      </c>
      <c r="V1209" s="72" t="s">
        <v>65</v>
      </c>
      <c r="W1209" s="76">
        <v>1082939683</v>
      </c>
      <c r="X1209" s="104" t="s">
        <v>2881</v>
      </c>
      <c r="Y1209" s="78">
        <v>45951</v>
      </c>
      <c r="Z1209" s="78">
        <v>45951</v>
      </c>
      <c r="AA1209" s="78" t="s">
        <v>73</v>
      </c>
      <c r="AB1209" s="78">
        <v>45981</v>
      </c>
      <c r="AC1209" s="102">
        <f t="shared" si="108"/>
        <v>30</v>
      </c>
      <c r="AD1209" s="72">
        <v>0</v>
      </c>
      <c r="AE1209" s="76">
        <v>0</v>
      </c>
      <c r="AF1209" s="72">
        <v>0</v>
      </c>
      <c r="AG1209" s="79" t="s">
        <v>73</v>
      </c>
      <c r="AH1209" s="102">
        <f t="shared" si="109"/>
        <v>0</v>
      </c>
      <c r="AI1209" s="72">
        <v>0</v>
      </c>
      <c r="AJ1209" s="76">
        <v>0</v>
      </c>
      <c r="AK1209" s="72" t="s">
        <v>73</v>
      </c>
      <c r="AL1209" s="80" t="s">
        <v>73</v>
      </c>
      <c r="AM1209" s="72">
        <v>0</v>
      </c>
      <c r="AN1209" s="80" t="s">
        <v>73</v>
      </c>
      <c r="AO1209" s="80" t="s">
        <v>73</v>
      </c>
      <c r="AP1209" s="80" t="s">
        <v>73</v>
      </c>
      <c r="AQ1209" s="102">
        <f t="shared" si="110"/>
        <v>0</v>
      </c>
      <c r="AR1209" s="102">
        <f t="shared" si="111"/>
        <v>3405000</v>
      </c>
      <c r="AS1209" s="72" t="s">
        <v>319</v>
      </c>
      <c r="AT1209" s="76">
        <v>0</v>
      </c>
      <c r="AU1209" s="72" t="s">
        <v>319</v>
      </c>
      <c r="AV1209" s="76">
        <v>0</v>
      </c>
      <c r="AW1209" s="81" t="s">
        <v>73</v>
      </c>
      <c r="AX1209" s="82">
        <v>0</v>
      </c>
      <c r="AY1209" s="143">
        <f t="shared" si="112"/>
        <v>3405000</v>
      </c>
      <c r="AZ1209" s="84">
        <f t="shared" si="113"/>
        <v>0</v>
      </c>
      <c r="BA1209" s="85">
        <v>0</v>
      </c>
      <c r="BB1209" s="81" t="s">
        <v>73</v>
      </c>
      <c r="BC1209" s="72" t="s">
        <v>123</v>
      </c>
      <c r="BD1209" s="289" t="s">
        <v>3158</v>
      </c>
      <c r="BE1209" s="71" t="s">
        <v>65</v>
      </c>
      <c r="BF1209" s="71" t="s">
        <v>65</v>
      </c>
    </row>
    <row r="1210" spans="2:58" ht="14.45" customHeight="1" x14ac:dyDescent="0.25">
      <c r="B1210" s="71">
        <v>2025</v>
      </c>
      <c r="C1210" s="71">
        <v>891780111</v>
      </c>
      <c r="D1210" s="71" t="s">
        <v>63</v>
      </c>
      <c r="E1210" s="104" t="s">
        <v>3157</v>
      </c>
      <c r="F1210" s="72" t="s">
        <v>3156</v>
      </c>
      <c r="G1210" s="72">
        <v>0</v>
      </c>
      <c r="H1210" s="72" t="s">
        <v>71</v>
      </c>
      <c r="I1210" s="72" t="s">
        <v>64</v>
      </c>
      <c r="J1210" s="104" t="s">
        <v>81</v>
      </c>
      <c r="K1210" s="75" t="s">
        <v>3155</v>
      </c>
      <c r="L1210" s="76">
        <v>12000000</v>
      </c>
      <c r="M1210" s="72" t="s">
        <v>66</v>
      </c>
      <c r="N1210" s="75" t="s">
        <v>3154</v>
      </c>
      <c r="O1210" s="75">
        <v>1082986513</v>
      </c>
      <c r="P1210" s="75">
        <v>2250</v>
      </c>
      <c r="Q1210" s="78">
        <v>45931</v>
      </c>
      <c r="R1210" s="75">
        <v>42000000</v>
      </c>
      <c r="S1210" s="78">
        <v>45951</v>
      </c>
      <c r="T1210" s="76">
        <v>12000000</v>
      </c>
      <c r="U1210" s="76">
        <v>38263</v>
      </c>
      <c r="V1210" s="72" t="s">
        <v>65</v>
      </c>
      <c r="W1210" s="76">
        <v>85155333</v>
      </c>
      <c r="X1210" s="104" t="s">
        <v>2931</v>
      </c>
      <c r="Y1210" s="78">
        <v>45951</v>
      </c>
      <c r="Z1210" s="78">
        <v>45951</v>
      </c>
      <c r="AA1210" s="78" t="s">
        <v>73</v>
      </c>
      <c r="AB1210" s="78">
        <v>45991</v>
      </c>
      <c r="AC1210" s="102">
        <f t="shared" si="108"/>
        <v>40</v>
      </c>
      <c r="AD1210" s="72">
        <v>0</v>
      </c>
      <c r="AE1210" s="76">
        <v>0</v>
      </c>
      <c r="AF1210" s="72">
        <v>0</v>
      </c>
      <c r="AG1210" s="79" t="s">
        <v>73</v>
      </c>
      <c r="AH1210" s="102">
        <f t="shared" si="109"/>
        <v>0</v>
      </c>
      <c r="AI1210" s="72">
        <v>0</v>
      </c>
      <c r="AJ1210" s="76">
        <v>0</v>
      </c>
      <c r="AK1210" s="72" t="s">
        <v>73</v>
      </c>
      <c r="AL1210" s="80" t="s">
        <v>73</v>
      </c>
      <c r="AM1210" s="72">
        <v>0</v>
      </c>
      <c r="AN1210" s="80" t="s">
        <v>73</v>
      </c>
      <c r="AO1210" s="80" t="s">
        <v>73</v>
      </c>
      <c r="AP1210" s="80" t="s">
        <v>73</v>
      </c>
      <c r="AQ1210" s="102">
        <f t="shared" si="110"/>
        <v>0</v>
      </c>
      <c r="AR1210" s="102">
        <f t="shared" si="111"/>
        <v>12000000</v>
      </c>
      <c r="AS1210" s="72" t="s">
        <v>65</v>
      </c>
      <c r="AT1210" s="76">
        <v>12000000</v>
      </c>
      <c r="AU1210" s="72" t="s">
        <v>319</v>
      </c>
      <c r="AV1210" s="76">
        <v>0</v>
      </c>
      <c r="AW1210" s="81" t="s">
        <v>73</v>
      </c>
      <c r="AX1210" s="82">
        <v>0</v>
      </c>
      <c r="AY1210" s="143">
        <f t="shared" si="112"/>
        <v>12000000</v>
      </c>
      <c r="AZ1210" s="84">
        <f t="shared" si="113"/>
        <v>0</v>
      </c>
      <c r="BA1210" s="85">
        <v>0</v>
      </c>
      <c r="BB1210" s="81" t="s">
        <v>73</v>
      </c>
      <c r="BC1210" s="72" t="s">
        <v>123</v>
      </c>
      <c r="BD1210" s="289" t="s">
        <v>3153</v>
      </c>
      <c r="BE1210" s="71" t="s">
        <v>65</v>
      </c>
      <c r="BF1210" s="71" t="s">
        <v>65</v>
      </c>
    </row>
    <row r="1211" spans="2:58" ht="14.45" customHeight="1" x14ac:dyDescent="0.25">
      <c r="B1211" s="71">
        <v>2025</v>
      </c>
      <c r="C1211" s="71">
        <v>891780111</v>
      </c>
      <c r="D1211" s="71" t="s">
        <v>63</v>
      </c>
      <c r="E1211" s="104" t="s">
        <v>3152</v>
      </c>
      <c r="F1211" s="72" t="s">
        <v>3151</v>
      </c>
      <c r="G1211" s="72">
        <v>0</v>
      </c>
      <c r="H1211" s="72" t="s">
        <v>71</v>
      </c>
      <c r="I1211" s="72" t="s">
        <v>2884</v>
      </c>
      <c r="J1211" s="104" t="s">
        <v>81</v>
      </c>
      <c r="K1211" s="75" t="s">
        <v>3067</v>
      </c>
      <c r="L1211" s="76">
        <v>3405000</v>
      </c>
      <c r="M1211" s="72" t="s">
        <v>66</v>
      </c>
      <c r="N1211" s="75" t="s">
        <v>3150</v>
      </c>
      <c r="O1211" s="75">
        <v>1103104475</v>
      </c>
      <c r="P1211" s="75">
        <v>2352</v>
      </c>
      <c r="Q1211" s="78">
        <v>45945</v>
      </c>
      <c r="R1211" s="75">
        <v>159975000</v>
      </c>
      <c r="S1211" s="78">
        <v>45952</v>
      </c>
      <c r="T1211" s="76">
        <v>3405000</v>
      </c>
      <c r="U1211" s="76">
        <v>38586</v>
      </c>
      <c r="V1211" s="72" t="s">
        <v>65</v>
      </c>
      <c r="W1211" s="76">
        <v>1082939683</v>
      </c>
      <c r="X1211" s="104" t="s">
        <v>2881</v>
      </c>
      <c r="Y1211" s="78">
        <v>45952</v>
      </c>
      <c r="Z1211" s="78">
        <v>45952</v>
      </c>
      <c r="AA1211" s="78" t="s">
        <v>73</v>
      </c>
      <c r="AB1211" s="78">
        <v>45981</v>
      </c>
      <c r="AC1211" s="102">
        <f t="shared" si="108"/>
        <v>29</v>
      </c>
      <c r="AD1211" s="72">
        <v>0</v>
      </c>
      <c r="AE1211" s="76">
        <v>0</v>
      </c>
      <c r="AF1211" s="72">
        <v>0</v>
      </c>
      <c r="AG1211" s="79" t="s">
        <v>73</v>
      </c>
      <c r="AH1211" s="102">
        <f t="shared" si="109"/>
        <v>0</v>
      </c>
      <c r="AI1211" s="72">
        <v>0</v>
      </c>
      <c r="AJ1211" s="76">
        <v>0</v>
      </c>
      <c r="AK1211" s="72" t="s">
        <v>73</v>
      </c>
      <c r="AL1211" s="80" t="s">
        <v>73</v>
      </c>
      <c r="AM1211" s="72">
        <v>0</v>
      </c>
      <c r="AN1211" s="80" t="s">
        <v>73</v>
      </c>
      <c r="AO1211" s="80" t="s">
        <v>73</v>
      </c>
      <c r="AP1211" s="80" t="s">
        <v>73</v>
      </c>
      <c r="AQ1211" s="102">
        <f t="shared" si="110"/>
        <v>0</v>
      </c>
      <c r="AR1211" s="102">
        <f t="shared" si="111"/>
        <v>3405000</v>
      </c>
      <c r="AS1211" s="72" t="s">
        <v>319</v>
      </c>
      <c r="AT1211" s="76">
        <v>0</v>
      </c>
      <c r="AU1211" s="72" t="s">
        <v>319</v>
      </c>
      <c r="AV1211" s="76">
        <v>0</v>
      </c>
      <c r="AW1211" s="81" t="s">
        <v>73</v>
      </c>
      <c r="AX1211" s="82">
        <v>0</v>
      </c>
      <c r="AY1211" s="143">
        <f t="shared" si="112"/>
        <v>3405000</v>
      </c>
      <c r="AZ1211" s="84">
        <f t="shared" si="113"/>
        <v>0</v>
      </c>
      <c r="BA1211" s="85">
        <v>0</v>
      </c>
      <c r="BB1211" s="81" t="s">
        <v>73</v>
      </c>
      <c r="BC1211" s="72" t="s">
        <v>123</v>
      </c>
      <c r="BD1211" s="289" t="s">
        <v>3149</v>
      </c>
      <c r="BE1211" s="71" t="s">
        <v>65</v>
      </c>
      <c r="BF1211" s="71" t="s">
        <v>65</v>
      </c>
    </row>
    <row r="1212" spans="2:58" ht="14.45" customHeight="1" x14ac:dyDescent="0.25">
      <c r="B1212" s="71">
        <v>2025</v>
      </c>
      <c r="C1212" s="71">
        <v>891780111</v>
      </c>
      <c r="D1212" s="71" t="s">
        <v>63</v>
      </c>
      <c r="E1212" s="104" t="s">
        <v>3148</v>
      </c>
      <c r="F1212" s="72" t="s">
        <v>3147</v>
      </c>
      <c r="G1212" s="72">
        <v>0</v>
      </c>
      <c r="H1212" s="72" t="s">
        <v>71</v>
      </c>
      <c r="I1212" s="72" t="s">
        <v>2884</v>
      </c>
      <c r="J1212" s="104" t="s">
        <v>81</v>
      </c>
      <c r="K1212" s="75" t="s">
        <v>2956</v>
      </c>
      <c r="L1212" s="76">
        <v>3692520</v>
      </c>
      <c r="M1212" s="72" t="s">
        <v>66</v>
      </c>
      <c r="N1212" s="75" t="s">
        <v>3146</v>
      </c>
      <c r="O1212" s="75">
        <v>1082875029</v>
      </c>
      <c r="P1212" s="75">
        <v>1707</v>
      </c>
      <c r="Q1212" s="78">
        <v>45870</v>
      </c>
      <c r="R1212" s="75">
        <v>7490134800</v>
      </c>
      <c r="S1212" s="78">
        <v>45952</v>
      </c>
      <c r="T1212" s="76">
        <v>3692520</v>
      </c>
      <c r="U1212" s="76">
        <v>38584</v>
      </c>
      <c r="V1212" s="72" t="s">
        <v>65</v>
      </c>
      <c r="W1212" s="76">
        <v>1082939683</v>
      </c>
      <c r="X1212" s="104" t="s">
        <v>2881</v>
      </c>
      <c r="Y1212" s="78">
        <v>45952</v>
      </c>
      <c r="Z1212" s="78">
        <v>45952</v>
      </c>
      <c r="AA1212" s="78" t="s">
        <v>73</v>
      </c>
      <c r="AB1212" s="78">
        <v>45991</v>
      </c>
      <c r="AC1212" s="102">
        <f t="shared" si="108"/>
        <v>39</v>
      </c>
      <c r="AD1212" s="72">
        <v>0</v>
      </c>
      <c r="AE1212" s="76">
        <v>0</v>
      </c>
      <c r="AF1212" s="72">
        <v>0</v>
      </c>
      <c r="AG1212" s="79" t="s">
        <v>73</v>
      </c>
      <c r="AH1212" s="102">
        <f t="shared" si="109"/>
        <v>0</v>
      </c>
      <c r="AI1212" s="72">
        <v>0</v>
      </c>
      <c r="AJ1212" s="76">
        <v>0</v>
      </c>
      <c r="AK1212" s="72" t="s">
        <v>73</v>
      </c>
      <c r="AL1212" s="80" t="s">
        <v>73</v>
      </c>
      <c r="AM1212" s="72">
        <v>0</v>
      </c>
      <c r="AN1212" s="80" t="s">
        <v>73</v>
      </c>
      <c r="AO1212" s="80" t="s">
        <v>73</v>
      </c>
      <c r="AP1212" s="80" t="s">
        <v>73</v>
      </c>
      <c r="AQ1212" s="102">
        <f t="shared" si="110"/>
        <v>0</v>
      </c>
      <c r="AR1212" s="102">
        <f t="shared" si="111"/>
        <v>3692520</v>
      </c>
      <c r="AS1212" s="72" t="s">
        <v>319</v>
      </c>
      <c r="AT1212" s="76">
        <v>0</v>
      </c>
      <c r="AU1212" s="72" t="s">
        <v>319</v>
      </c>
      <c r="AV1212" s="76">
        <v>0</v>
      </c>
      <c r="AW1212" s="81" t="s">
        <v>73</v>
      </c>
      <c r="AX1212" s="82">
        <v>0</v>
      </c>
      <c r="AY1212" s="143">
        <f t="shared" si="112"/>
        <v>3692520</v>
      </c>
      <c r="AZ1212" s="84">
        <f t="shared" si="113"/>
        <v>0</v>
      </c>
      <c r="BA1212" s="85">
        <v>0</v>
      </c>
      <c r="BB1212" s="81" t="s">
        <v>73</v>
      </c>
      <c r="BC1212" s="72" t="s">
        <v>123</v>
      </c>
      <c r="BD1212" s="289" t="s">
        <v>3145</v>
      </c>
      <c r="BE1212" s="71" t="s">
        <v>65</v>
      </c>
      <c r="BF1212" s="71" t="s">
        <v>65</v>
      </c>
    </row>
    <row r="1213" spans="2:58" ht="14.45" customHeight="1" x14ac:dyDescent="0.25">
      <c r="B1213" s="71">
        <v>2025</v>
      </c>
      <c r="C1213" s="71">
        <v>891780111</v>
      </c>
      <c r="D1213" s="71" t="s">
        <v>63</v>
      </c>
      <c r="E1213" s="104" t="s">
        <v>3144</v>
      </c>
      <c r="F1213" s="72" t="s">
        <v>3143</v>
      </c>
      <c r="G1213" s="72">
        <v>0</v>
      </c>
      <c r="H1213" s="72" t="s">
        <v>71</v>
      </c>
      <c r="I1213" s="72" t="s">
        <v>2884</v>
      </c>
      <c r="J1213" s="104" t="s">
        <v>81</v>
      </c>
      <c r="K1213" s="75" t="s">
        <v>3102</v>
      </c>
      <c r="L1213" s="76">
        <v>4950000</v>
      </c>
      <c r="M1213" s="72" t="s">
        <v>66</v>
      </c>
      <c r="N1213" s="75" t="s">
        <v>3142</v>
      </c>
      <c r="O1213" s="75">
        <v>1082918633</v>
      </c>
      <c r="P1213" s="75">
        <v>2352</v>
      </c>
      <c r="Q1213" s="78">
        <v>45945</v>
      </c>
      <c r="R1213" s="75">
        <v>159975000</v>
      </c>
      <c r="S1213" s="78">
        <v>45952</v>
      </c>
      <c r="T1213" s="76">
        <v>4950000</v>
      </c>
      <c r="U1213" s="76">
        <v>38585</v>
      </c>
      <c r="V1213" s="72" t="s">
        <v>65</v>
      </c>
      <c r="W1213" s="76">
        <v>1082939683</v>
      </c>
      <c r="X1213" s="104" t="s">
        <v>2881</v>
      </c>
      <c r="Y1213" s="78">
        <v>45952</v>
      </c>
      <c r="Z1213" s="78">
        <v>45952</v>
      </c>
      <c r="AA1213" s="78" t="s">
        <v>73</v>
      </c>
      <c r="AB1213" s="78">
        <v>45976</v>
      </c>
      <c r="AC1213" s="102">
        <f t="shared" si="108"/>
        <v>24</v>
      </c>
      <c r="AD1213" s="72">
        <v>0</v>
      </c>
      <c r="AE1213" s="76">
        <v>0</v>
      </c>
      <c r="AF1213" s="72">
        <v>0</v>
      </c>
      <c r="AG1213" s="79" t="s">
        <v>73</v>
      </c>
      <c r="AH1213" s="102">
        <f t="shared" si="109"/>
        <v>0</v>
      </c>
      <c r="AI1213" s="72">
        <v>0</v>
      </c>
      <c r="AJ1213" s="76">
        <v>0</v>
      </c>
      <c r="AK1213" s="72" t="s">
        <v>73</v>
      </c>
      <c r="AL1213" s="80" t="s">
        <v>73</v>
      </c>
      <c r="AM1213" s="72">
        <v>0</v>
      </c>
      <c r="AN1213" s="80" t="s">
        <v>73</v>
      </c>
      <c r="AO1213" s="80" t="s">
        <v>73</v>
      </c>
      <c r="AP1213" s="80" t="s">
        <v>73</v>
      </c>
      <c r="AQ1213" s="102">
        <f t="shared" si="110"/>
        <v>0</v>
      </c>
      <c r="AR1213" s="102">
        <f t="shared" si="111"/>
        <v>4950000</v>
      </c>
      <c r="AS1213" s="72" t="s">
        <v>319</v>
      </c>
      <c r="AT1213" s="76">
        <v>0</v>
      </c>
      <c r="AU1213" s="72" t="s">
        <v>319</v>
      </c>
      <c r="AV1213" s="76">
        <v>0</v>
      </c>
      <c r="AW1213" s="81" t="s">
        <v>73</v>
      </c>
      <c r="AX1213" s="82">
        <v>0</v>
      </c>
      <c r="AY1213" s="143">
        <f t="shared" si="112"/>
        <v>4950000</v>
      </c>
      <c r="AZ1213" s="84">
        <f t="shared" si="113"/>
        <v>0</v>
      </c>
      <c r="BA1213" s="85">
        <v>0</v>
      </c>
      <c r="BB1213" s="81" t="s">
        <v>73</v>
      </c>
      <c r="BC1213" s="72" t="s">
        <v>123</v>
      </c>
      <c r="BD1213" s="289" t="s">
        <v>3141</v>
      </c>
      <c r="BE1213" s="71" t="s">
        <v>65</v>
      </c>
      <c r="BF1213" s="71" t="s">
        <v>65</v>
      </c>
    </row>
    <row r="1214" spans="2:58" ht="14.45" customHeight="1" x14ac:dyDescent="0.25">
      <c r="B1214" s="71">
        <v>2025</v>
      </c>
      <c r="C1214" s="71">
        <v>891780111</v>
      </c>
      <c r="D1214" s="71" t="s">
        <v>63</v>
      </c>
      <c r="E1214" s="104" t="s">
        <v>3140</v>
      </c>
      <c r="F1214" s="72" t="s">
        <v>3139</v>
      </c>
      <c r="G1214" s="72">
        <v>0</v>
      </c>
      <c r="H1214" s="72" t="s">
        <v>71</v>
      </c>
      <c r="I1214" s="72" t="s">
        <v>2884</v>
      </c>
      <c r="J1214" s="104" t="s">
        <v>81</v>
      </c>
      <c r="K1214" s="75" t="s">
        <v>3121</v>
      </c>
      <c r="L1214" s="76">
        <v>3692520</v>
      </c>
      <c r="M1214" s="72" t="s">
        <v>66</v>
      </c>
      <c r="N1214" s="75" t="s">
        <v>3138</v>
      </c>
      <c r="O1214" s="75">
        <v>9264615</v>
      </c>
      <c r="P1214" s="75">
        <v>1707</v>
      </c>
      <c r="Q1214" s="78">
        <v>45870</v>
      </c>
      <c r="R1214" s="75">
        <v>7490134800</v>
      </c>
      <c r="S1214" s="78">
        <v>45952</v>
      </c>
      <c r="T1214" s="76">
        <v>3692520</v>
      </c>
      <c r="U1214" s="76">
        <v>38583</v>
      </c>
      <c r="V1214" s="72" t="s">
        <v>65</v>
      </c>
      <c r="W1214" s="76">
        <v>1082939683</v>
      </c>
      <c r="X1214" s="104" t="s">
        <v>2881</v>
      </c>
      <c r="Y1214" s="78">
        <v>45952</v>
      </c>
      <c r="Z1214" s="78">
        <v>45952</v>
      </c>
      <c r="AA1214" s="78" t="s">
        <v>73</v>
      </c>
      <c r="AB1214" s="78">
        <v>45991</v>
      </c>
      <c r="AC1214" s="102">
        <f t="shared" si="108"/>
        <v>39</v>
      </c>
      <c r="AD1214" s="72">
        <v>0</v>
      </c>
      <c r="AE1214" s="76">
        <v>0</v>
      </c>
      <c r="AF1214" s="72">
        <v>0</v>
      </c>
      <c r="AG1214" s="79" t="s">
        <v>73</v>
      </c>
      <c r="AH1214" s="102">
        <f t="shared" si="109"/>
        <v>0</v>
      </c>
      <c r="AI1214" s="72">
        <v>0</v>
      </c>
      <c r="AJ1214" s="76">
        <v>0</v>
      </c>
      <c r="AK1214" s="72" t="s">
        <v>73</v>
      </c>
      <c r="AL1214" s="80" t="s">
        <v>73</v>
      </c>
      <c r="AM1214" s="72">
        <v>0</v>
      </c>
      <c r="AN1214" s="80" t="s">
        <v>73</v>
      </c>
      <c r="AO1214" s="80" t="s">
        <v>73</v>
      </c>
      <c r="AP1214" s="80" t="s">
        <v>73</v>
      </c>
      <c r="AQ1214" s="102">
        <f t="shared" si="110"/>
        <v>0</v>
      </c>
      <c r="AR1214" s="102">
        <f t="shared" si="111"/>
        <v>3692520</v>
      </c>
      <c r="AS1214" s="72" t="s">
        <v>319</v>
      </c>
      <c r="AT1214" s="76">
        <v>0</v>
      </c>
      <c r="AU1214" s="72" t="s">
        <v>319</v>
      </c>
      <c r="AV1214" s="76">
        <v>0</v>
      </c>
      <c r="AW1214" s="81" t="s">
        <v>73</v>
      </c>
      <c r="AX1214" s="82">
        <v>0</v>
      </c>
      <c r="AY1214" s="143">
        <f t="shared" si="112"/>
        <v>3692520</v>
      </c>
      <c r="AZ1214" s="84">
        <f t="shared" si="113"/>
        <v>0</v>
      </c>
      <c r="BA1214" s="85">
        <v>0</v>
      </c>
      <c r="BB1214" s="81" t="s">
        <v>73</v>
      </c>
      <c r="BC1214" s="72" t="s">
        <v>123</v>
      </c>
      <c r="BD1214" s="289" t="s">
        <v>3137</v>
      </c>
      <c r="BE1214" s="71" t="s">
        <v>65</v>
      </c>
      <c r="BF1214" s="71" t="s">
        <v>65</v>
      </c>
    </row>
    <row r="1215" spans="2:58" ht="14.45" customHeight="1" x14ac:dyDescent="0.25">
      <c r="B1215" s="71">
        <v>2025</v>
      </c>
      <c r="C1215" s="71">
        <v>891780111</v>
      </c>
      <c r="D1215" s="71" t="s">
        <v>63</v>
      </c>
      <c r="E1215" s="104" t="s">
        <v>3136</v>
      </c>
      <c r="F1215" s="72" t="s">
        <v>3135</v>
      </c>
      <c r="G1215" s="72">
        <v>0</v>
      </c>
      <c r="H1215" s="72" t="s">
        <v>71</v>
      </c>
      <c r="I1215" s="72" t="s">
        <v>2884</v>
      </c>
      <c r="J1215" s="104" t="s">
        <v>81</v>
      </c>
      <c r="K1215" s="75" t="s">
        <v>3134</v>
      </c>
      <c r="L1215" s="76">
        <v>3692520</v>
      </c>
      <c r="M1215" s="72" t="s">
        <v>66</v>
      </c>
      <c r="N1215" s="75" t="s">
        <v>3133</v>
      </c>
      <c r="O1215" s="75">
        <v>84453388</v>
      </c>
      <c r="P1215" s="75">
        <v>1707</v>
      </c>
      <c r="Q1215" s="78">
        <v>45870</v>
      </c>
      <c r="R1215" s="75">
        <v>7490134800</v>
      </c>
      <c r="S1215" s="78">
        <v>45952</v>
      </c>
      <c r="T1215" s="76">
        <v>3692520</v>
      </c>
      <c r="U1215" s="76">
        <v>38582</v>
      </c>
      <c r="V1215" s="72" t="s">
        <v>65</v>
      </c>
      <c r="W1215" s="76">
        <v>1082939683</v>
      </c>
      <c r="X1215" s="104" t="s">
        <v>2881</v>
      </c>
      <c r="Y1215" s="78">
        <v>45952</v>
      </c>
      <c r="Z1215" s="78">
        <v>45952</v>
      </c>
      <c r="AA1215" s="78" t="s">
        <v>73</v>
      </c>
      <c r="AB1215" s="78">
        <v>45991</v>
      </c>
      <c r="AC1215" s="102">
        <f t="shared" si="108"/>
        <v>39</v>
      </c>
      <c r="AD1215" s="72">
        <v>0</v>
      </c>
      <c r="AE1215" s="76">
        <v>0</v>
      </c>
      <c r="AF1215" s="72">
        <v>0</v>
      </c>
      <c r="AG1215" s="79" t="s">
        <v>73</v>
      </c>
      <c r="AH1215" s="102">
        <f t="shared" si="109"/>
        <v>0</v>
      </c>
      <c r="AI1215" s="72">
        <v>0</v>
      </c>
      <c r="AJ1215" s="76">
        <v>0</v>
      </c>
      <c r="AK1215" s="72" t="s">
        <v>73</v>
      </c>
      <c r="AL1215" s="80" t="s">
        <v>73</v>
      </c>
      <c r="AM1215" s="72">
        <v>0</v>
      </c>
      <c r="AN1215" s="80" t="s">
        <v>73</v>
      </c>
      <c r="AO1215" s="80" t="s">
        <v>73</v>
      </c>
      <c r="AP1215" s="80" t="s">
        <v>73</v>
      </c>
      <c r="AQ1215" s="102">
        <f t="shared" si="110"/>
        <v>0</v>
      </c>
      <c r="AR1215" s="102">
        <f t="shared" si="111"/>
        <v>3692520</v>
      </c>
      <c r="AS1215" s="72" t="s">
        <v>319</v>
      </c>
      <c r="AT1215" s="76">
        <v>0</v>
      </c>
      <c r="AU1215" s="72" t="s">
        <v>319</v>
      </c>
      <c r="AV1215" s="76">
        <v>0</v>
      </c>
      <c r="AW1215" s="81" t="s">
        <v>73</v>
      </c>
      <c r="AX1215" s="82">
        <v>0</v>
      </c>
      <c r="AY1215" s="143">
        <f t="shared" si="112"/>
        <v>3692520</v>
      </c>
      <c r="AZ1215" s="84">
        <f t="shared" si="113"/>
        <v>0</v>
      </c>
      <c r="BA1215" s="85">
        <v>0</v>
      </c>
      <c r="BB1215" s="81" t="s">
        <v>73</v>
      </c>
      <c r="BC1215" s="72" t="s">
        <v>123</v>
      </c>
      <c r="BD1215" s="289" t="s">
        <v>3132</v>
      </c>
      <c r="BE1215" s="71" t="s">
        <v>65</v>
      </c>
      <c r="BF1215" s="71" t="s">
        <v>65</v>
      </c>
    </row>
    <row r="1216" spans="2:58" ht="14.45" customHeight="1" x14ac:dyDescent="0.25">
      <c r="B1216" s="71">
        <v>2025</v>
      </c>
      <c r="C1216" s="71">
        <v>891780111</v>
      </c>
      <c r="D1216" s="71" t="s">
        <v>63</v>
      </c>
      <c r="E1216" s="104" t="s">
        <v>3131</v>
      </c>
      <c r="F1216" s="72" t="s">
        <v>3130</v>
      </c>
      <c r="G1216" s="72">
        <v>0</v>
      </c>
      <c r="H1216" s="72" t="s">
        <v>71</v>
      </c>
      <c r="I1216" s="72" t="s">
        <v>2884</v>
      </c>
      <c r="J1216" s="104" t="s">
        <v>81</v>
      </c>
      <c r="K1216" s="75" t="s">
        <v>3116</v>
      </c>
      <c r="L1216" s="76">
        <v>3692520</v>
      </c>
      <c r="M1216" s="72" t="s">
        <v>66</v>
      </c>
      <c r="N1216" s="75" t="s">
        <v>3129</v>
      </c>
      <c r="O1216" s="75">
        <v>1065839149</v>
      </c>
      <c r="P1216" s="75">
        <v>1707</v>
      </c>
      <c r="Q1216" s="78">
        <v>45870</v>
      </c>
      <c r="R1216" s="75">
        <v>7490134800</v>
      </c>
      <c r="S1216" s="78">
        <v>45952</v>
      </c>
      <c r="T1216" s="76">
        <v>3692520</v>
      </c>
      <c r="U1216" s="76">
        <v>38581</v>
      </c>
      <c r="V1216" s="72" t="s">
        <v>65</v>
      </c>
      <c r="W1216" s="76">
        <v>1082939683</v>
      </c>
      <c r="X1216" s="104" t="s">
        <v>2881</v>
      </c>
      <c r="Y1216" s="78">
        <v>45952</v>
      </c>
      <c r="Z1216" s="78">
        <v>45952</v>
      </c>
      <c r="AA1216" s="78" t="s">
        <v>73</v>
      </c>
      <c r="AB1216" s="78">
        <v>45991</v>
      </c>
      <c r="AC1216" s="102">
        <f t="shared" si="108"/>
        <v>39</v>
      </c>
      <c r="AD1216" s="72">
        <v>0</v>
      </c>
      <c r="AE1216" s="76">
        <v>0</v>
      </c>
      <c r="AF1216" s="72">
        <v>0</v>
      </c>
      <c r="AG1216" s="79" t="s">
        <v>73</v>
      </c>
      <c r="AH1216" s="102">
        <f t="shared" si="109"/>
        <v>0</v>
      </c>
      <c r="AI1216" s="72">
        <v>0</v>
      </c>
      <c r="AJ1216" s="76">
        <v>0</v>
      </c>
      <c r="AK1216" s="72" t="s">
        <v>73</v>
      </c>
      <c r="AL1216" s="80" t="s">
        <v>73</v>
      </c>
      <c r="AM1216" s="72">
        <v>0</v>
      </c>
      <c r="AN1216" s="80" t="s">
        <v>73</v>
      </c>
      <c r="AO1216" s="80" t="s">
        <v>73</v>
      </c>
      <c r="AP1216" s="80" t="s">
        <v>73</v>
      </c>
      <c r="AQ1216" s="102">
        <f t="shared" si="110"/>
        <v>0</v>
      </c>
      <c r="AR1216" s="102">
        <f t="shared" si="111"/>
        <v>3692520</v>
      </c>
      <c r="AS1216" s="72" t="s">
        <v>319</v>
      </c>
      <c r="AT1216" s="76">
        <v>0</v>
      </c>
      <c r="AU1216" s="72" t="s">
        <v>319</v>
      </c>
      <c r="AV1216" s="76">
        <v>0</v>
      </c>
      <c r="AW1216" s="81" t="s">
        <v>73</v>
      </c>
      <c r="AX1216" s="82">
        <v>0</v>
      </c>
      <c r="AY1216" s="143">
        <f t="shared" si="112"/>
        <v>3692520</v>
      </c>
      <c r="AZ1216" s="84">
        <f t="shared" si="113"/>
        <v>0</v>
      </c>
      <c r="BA1216" s="85">
        <v>0</v>
      </c>
      <c r="BB1216" s="81" t="s">
        <v>73</v>
      </c>
      <c r="BC1216" s="72" t="s">
        <v>123</v>
      </c>
      <c r="BD1216" s="289" t="s">
        <v>3128</v>
      </c>
      <c r="BE1216" s="71" t="s">
        <v>65</v>
      </c>
      <c r="BF1216" s="71" t="s">
        <v>65</v>
      </c>
    </row>
    <row r="1217" spans="2:58" ht="14.45" customHeight="1" x14ac:dyDescent="0.25">
      <c r="B1217" s="71">
        <v>2025</v>
      </c>
      <c r="C1217" s="71">
        <v>891780111</v>
      </c>
      <c r="D1217" s="71" t="s">
        <v>63</v>
      </c>
      <c r="E1217" s="104" t="s">
        <v>3127</v>
      </c>
      <c r="F1217" s="72" t="s">
        <v>3126</v>
      </c>
      <c r="G1217" s="72">
        <v>0</v>
      </c>
      <c r="H1217" s="72" t="s">
        <v>71</v>
      </c>
      <c r="I1217" s="72" t="s">
        <v>64</v>
      </c>
      <c r="J1217" s="104" t="s">
        <v>81</v>
      </c>
      <c r="K1217" s="75" t="s">
        <v>3052</v>
      </c>
      <c r="L1217" s="76">
        <v>6300000</v>
      </c>
      <c r="M1217" s="72" t="s">
        <v>66</v>
      </c>
      <c r="N1217" s="75" t="s">
        <v>3125</v>
      </c>
      <c r="O1217" s="75">
        <v>1082851060</v>
      </c>
      <c r="P1217" s="75">
        <v>1947</v>
      </c>
      <c r="Q1217" s="78">
        <v>45898</v>
      </c>
      <c r="R1217" s="75">
        <v>327000000</v>
      </c>
      <c r="S1217" s="78">
        <v>45953</v>
      </c>
      <c r="T1217" s="76">
        <v>6300000</v>
      </c>
      <c r="U1217" s="76">
        <v>38631</v>
      </c>
      <c r="V1217" s="72" t="s">
        <v>65</v>
      </c>
      <c r="W1217" s="76">
        <v>1072646524</v>
      </c>
      <c r="X1217" s="104" t="s">
        <v>3050</v>
      </c>
      <c r="Y1217" s="78">
        <v>45953</v>
      </c>
      <c r="Z1217" s="78">
        <v>45953</v>
      </c>
      <c r="AA1217" s="78" t="s">
        <v>73</v>
      </c>
      <c r="AB1217" s="78">
        <v>46142</v>
      </c>
      <c r="AC1217" s="102">
        <f t="shared" si="108"/>
        <v>189</v>
      </c>
      <c r="AD1217" s="72">
        <v>0</v>
      </c>
      <c r="AE1217" s="76">
        <v>0</v>
      </c>
      <c r="AF1217" s="72">
        <v>0</v>
      </c>
      <c r="AG1217" s="79" t="s">
        <v>73</v>
      </c>
      <c r="AH1217" s="102">
        <f t="shared" si="109"/>
        <v>0</v>
      </c>
      <c r="AI1217" s="72">
        <v>0</v>
      </c>
      <c r="AJ1217" s="76">
        <v>0</v>
      </c>
      <c r="AK1217" s="72" t="s">
        <v>73</v>
      </c>
      <c r="AL1217" s="80" t="s">
        <v>73</v>
      </c>
      <c r="AM1217" s="72">
        <v>0</v>
      </c>
      <c r="AN1217" s="80" t="s">
        <v>73</v>
      </c>
      <c r="AO1217" s="80" t="s">
        <v>73</v>
      </c>
      <c r="AP1217" s="80" t="s">
        <v>73</v>
      </c>
      <c r="AQ1217" s="102">
        <f t="shared" si="110"/>
        <v>0</v>
      </c>
      <c r="AR1217" s="102">
        <f t="shared" si="111"/>
        <v>6300000</v>
      </c>
      <c r="AS1217" s="72" t="s">
        <v>65</v>
      </c>
      <c r="AT1217" s="76">
        <v>6300000</v>
      </c>
      <c r="AU1217" s="72" t="s">
        <v>319</v>
      </c>
      <c r="AV1217" s="76">
        <v>0</v>
      </c>
      <c r="AW1217" s="81" t="s">
        <v>73</v>
      </c>
      <c r="AX1217" s="82">
        <v>0</v>
      </c>
      <c r="AY1217" s="143">
        <f t="shared" si="112"/>
        <v>6300000</v>
      </c>
      <c r="AZ1217" s="84">
        <f t="shared" si="113"/>
        <v>0</v>
      </c>
      <c r="BA1217" s="85">
        <v>0</v>
      </c>
      <c r="BB1217" s="81" t="s">
        <v>73</v>
      </c>
      <c r="BC1217" s="72" t="s">
        <v>123</v>
      </c>
      <c r="BD1217" s="289" t="s">
        <v>3124</v>
      </c>
      <c r="BE1217" s="71" t="s">
        <v>65</v>
      </c>
      <c r="BF1217" s="71" t="s">
        <v>65</v>
      </c>
    </row>
    <row r="1218" spans="2:58" ht="14.45" customHeight="1" x14ac:dyDescent="0.25">
      <c r="B1218" s="71">
        <v>2025</v>
      </c>
      <c r="C1218" s="71">
        <v>891780111</v>
      </c>
      <c r="D1218" s="71" t="s">
        <v>63</v>
      </c>
      <c r="E1218" s="104" t="s">
        <v>3123</v>
      </c>
      <c r="F1218" s="72" t="s">
        <v>3122</v>
      </c>
      <c r="G1218" s="72">
        <v>0</v>
      </c>
      <c r="H1218" s="72" t="s">
        <v>71</v>
      </c>
      <c r="I1218" s="72" t="s">
        <v>2884</v>
      </c>
      <c r="J1218" s="104" t="s">
        <v>81</v>
      </c>
      <c r="K1218" s="75" t="s">
        <v>3121</v>
      </c>
      <c r="L1218" s="76">
        <v>3597840</v>
      </c>
      <c r="M1218" s="72" t="s">
        <v>66</v>
      </c>
      <c r="N1218" s="75" t="s">
        <v>3120</v>
      </c>
      <c r="O1218" s="75">
        <v>1081924695</v>
      </c>
      <c r="P1218" s="75">
        <v>1707</v>
      </c>
      <c r="Q1218" s="78">
        <v>45870</v>
      </c>
      <c r="R1218" s="75">
        <v>7490134800</v>
      </c>
      <c r="S1218" s="78">
        <v>45953</v>
      </c>
      <c r="T1218" s="76">
        <v>3597840</v>
      </c>
      <c r="U1218" s="76">
        <v>38630</v>
      </c>
      <c r="V1218" s="72" t="s">
        <v>65</v>
      </c>
      <c r="W1218" s="76">
        <v>1082939683</v>
      </c>
      <c r="X1218" s="104" t="s">
        <v>2881</v>
      </c>
      <c r="Y1218" s="78">
        <v>45953</v>
      </c>
      <c r="Z1218" s="78">
        <v>45953</v>
      </c>
      <c r="AA1218" s="78" t="s">
        <v>73</v>
      </c>
      <c r="AB1218" s="78">
        <v>45991</v>
      </c>
      <c r="AC1218" s="102">
        <f t="shared" si="108"/>
        <v>38</v>
      </c>
      <c r="AD1218" s="72">
        <v>0</v>
      </c>
      <c r="AE1218" s="76">
        <v>0</v>
      </c>
      <c r="AF1218" s="72">
        <v>0</v>
      </c>
      <c r="AG1218" s="79" t="s">
        <v>73</v>
      </c>
      <c r="AH1218" s="102">
        <f t="shared" si="109"/>
        <v>0</v>
      </c>
      <c r="AI1218" s="72">
        <v>0</v>
      </c>
      <c r="AJ1218" s="76">
        <v>0</v>
      </c>
      <c r="AK1218" s="72" t="s">
        <v>73</v>
      </c>
      <c r="AL1218" s="80" t="s">
        <v>73</v>
      </c>
      <c r="AM1218" s="72">
        <v>0</v>
      </c>
      <c r="AN1218" s="80" t="s">
        <v>73</v>
      </c>
      <c r="AO1218" s="80" t="s">
        <v>73</v>
      </c>
      <c r="AP1218" s="80" t="s">
        <v>73</v>
      </c>
      <c r="AQ1218" s="102">
        <f t="shared" si="110"/>
        <v>0</v>
      </c>
      <c r="AR1218" s="102">
        <f t="shared" si="111"/>
        <v>3597840</v>
      </c>
      <c r="AS1218" s="72" t="s">
        <v>319</v>
      </c>
      <c r="AT1218" s="76">
        <v>0</v>
      </c>
      <c r="AU1218" s="72" t="s">
        <v>319</v>
      </c>
      <c r="AV1218" s="76">
        <v>0</v>
      </c>
      <c r="AW1218" s="81" t="s">
        <v>73</v>
      </c>
      <c r="AX1218" s="82">
        <v>0</v>
      </c>
      <c r="AY1218" s="143">
        <f t="shared" si="112"/>
        <v>3597840</v>
      </c>
      <c r="AZ1218" s="84">
        <f t="shared" si="113"/>
        <v>0</v>
      </c>
      <c r="BA1218" s="85">
        <v>0</v>
      </c>
      <c r="BB1218" s="81" t="s">
        <v>73</v>
      </c>
      <c r="BC1218" s="72" t="s">
        <v>123</v>
      </c>
      <c r="BD1218" s="289" t="s">
        <v>3119</v>
      </c>
      <c r="BE1218" s="71" t="s">
        <v>65</v>
      </c>
      <c r="BF1218" s="71" t="s">
        <v>65</v>
      </c>
    </row>
    <row r="1219" spans="2:58" ht="14.45" customHeight="1" x14ac:dyDescent="0.25">
      <c r="B1219" s="71">
        <v>2025</v>
      </c>
      <c r="C1219" s="71">
        <v>891780111</v>
      </c>
      <c r="D1219" s="71" t="s">
        <v>63</v>
      </c>
      <c r="E1219" s="104" t="s">
        <v>3118</v>
      </c>
      <c r="F1219" s="72" t="s">
        <v>3117</v>
      </c>
      <c r="G1219" s="72">
        <v>0</v>
      </c>
      <c r="H1219" s="72" t="s">
        <v>71</v>
      </c>
      <c r="I1219" s="72" t="s">
        <v>2884</v>
      </c>
      <c r="J1219" s="104" t="s">
        <v>81</v>
      </c>
      <c r="K1219" s="75" t="s">
        <v>3116</v>
      </c>
      <c r="L1219" s="76">
        <v>3597840</v>
      </c>
      <c r="M1219" s="72" t="s">
        <v>66</v>
      </c>
      <c r="N1219" s="75" t="s">
        <v>3115</v>
      </c>
      <c r="O1219" s="75">
        <v>39058016</v>
      </c>
      <c r="P1219" s="75">
        <v>1707</v>
      </c>
      <c r="Q1219" s="78">
        <v>45870</v>
      </c>
      <c r="R1219" s="75">
        <v>7490134800</v>
      </c>
      <c r="S1219" s="78">
        <v>45953</v>
      </c>
      <c r="T1219" s="76">
        <v>3597840</v>
      </c>
      <c r="U1219" s="76">
        <v>38629</v>
      </c>
      <c r="V1219" s="72" t="s">
        <v>65</v>
      </c>
      <c r="W1219" s="76">
        <v>1082939683</v>
      </c>
      <c r="X1219" s="104" t="s">
        <v>2881</v>
      </c>
      <c r="Y1219" s="78">
        <v>45953</v>
      </c>
      <c r="Z1219" s="78">
        <v>45953</v>
      </c>
      <c r="AA1219" s="78" t="s">
        <v>73</v>
      </c>
      <c r="AB1219" s="78">
        <v>45991</v>
      </c>
      <c r="AC1219" s="102">
        <f t="shared" si="108"/>
        <v>38</v>
      </c>
      <c r="AD1219" s="72">
        <v>0</v>
      </c>
      <c r="AE1219" s="76">
        <v>0</v>
      </c>
      <c r="AF1219" s="72">
        <v>0</v>
      </c>
      <c r="AG1219" s="79" t="s">
        <v>73</v>
      </c>
      <c r="AH1219" s="102">
        <f t="shared" si="109"/>
        <v>0</v>
      </c>
      <c r="AI1219" s="72">
        <v>0</v>
      </c>
      <c r="AJ1219" s="76">
        <v>0</v>
      </c>
      <c r="AK1219" s="72" t="s">
        <v>73</v>
      </c>
      <c r="AL1219" s="80" t="s">
        <v>73</v>
      </c>
      <c r="AM1219" s="72">
        <v>0</v>
      </c>
      <c r="AN1219" s="80" t="s">
        <v>73</v>
      </c>
      <c r="AO1219" s="80" t="s">
        <v>73</v>
      </c>
      <c r="AP1219" s="80" t="s">
        <v>73</v>
      </c>
      <c r="AQ1219" s="102">
        <f t="shared" si="110"/>
        <v>0</v>
      </c>
      <c r="AR1219" s="102">
        <f t="shared" si="111"/>
        <v>3597840</v>
      </c>
      <c r="AS1219" s="72" t="s">
        <v>319</v>
      </c>
      <c r="AT1219" s="76">
        <v>0</v>
      </c>
      <c r="AU1219" s="72" t="s">
        <v>319</v>
      </c>
      <c r="AV1219" s="76">
        <v>0</v>
      </c>
      <c r="AW1219" s="81" t="s">
        <v>73</v>
      </c>
      <c r="AX1219" s="82">
        <v>0</v>
      </c>
      <c r="AY1219" s="143">
        <f t="shared" si="112"/>
        <v>3597840</v>
      </c>
      <c r="AZ1219" s="84">
        <f t="shared" si="113"/>
        <v>0</v>
      </c>
      <c r="BA1219" s="85">
        <v>0</v>
      </c>
      <c r="BB1219" s="81" t="s">
        <v>73</v>
      </c>
      <c r="BC1219" s="72" t="s">
        <v>123</v>
      </c>
      <c r="BD1219" s="289" t="s">
        <v>3114</v>
      </c>
      <c r="BE1219" s="71" t="s">
        <v>65</v>
      </c>
      <c r="BF1219" s="71" t="s">
        <v>65</v>
      </c>
    </row>
    <row r="1220" spans="2:58" ht="14.45" customHeight="1" x14ac:dyDescent="0.25">
      <c r="B1220" s="71">
        <v>2025</v>
      </c>
      <c r="C1220" s="71">
        <v>891780111</v>
      </c>
      <c r="D1220" s="71" t="s">
        <v>63</v>
      </c>
      <c r="E1220" s="104" t="s">
        <v>3113</v>
      </c>
      <c r="F1220" s="72" t="s">
        <v>3112</v>
      </c>
      <c r="G1220" s="72">
        <v>0</v>
      </c>
      <c r="H1220" s="72" t="s">
        <v>71</v>
      </c>
      <c r="I1220" s="72" t="s">
        <v>64</v>
      </c>
      <c r="J1220" s="104" t="s">
        <v>81</v>
      </c>
      <c r="K1220" s="75" t="s">
        <v>3111</v>
      </c>
      <c r="L1220" s="76">
        <v>6300000</v>
      </c>
      <c r="M1220" s="72" t="s">
        <v>66</v>
      </c>
      <c r="N1220" s="75" t="s">
        <v>3110</v>
      </c>
      <c r="O1220" s="75">
        <v>1083553499</v>
      </c>
      <c r="P1220" s="75">
        <v>1947</v>
      </c>
      <c r="Q1220" s="78">
        <v>45898</v>
      </c>
      <c r="R1220" s="75">
        <v>327000000</v>
      </c>
      <c r="S1220" s="78">
        <v>45953</v>
      </c>
      <c r="T1220" s="76">
        <v>6300000</v>
      </c>
      <c r="U1220" s="76">
        <v>38627</v>
      </c>
      <c r="V1220" s="72" t="s">
        <v>65</v>
      </c>
      <c r="W1220" s="76">
        <v>1072646524</v>
      </c>
      <c r="X1220" s="104" t="s">
        <v>3050</v>
      </c>
      <c r="Y1220" s="78">
        <v>45953</v>
      </c>
      <c r="Z1220" s="78">
        <v>45953</v>
      </c>
      <c r="AA1220" s="78" t="s">
        <v>73</v>
      </c>
      <c r="AB1220" s="78">
        <v>46142</v>
      </c>
      <c r="AC1220" s="102">
        <f t="shared" si="108"/>
        <v>189</v>
      </c>
      <c r="AD1220" s="72">
        <v>0</v>
      </c>
      <c r="AE1220" s="76">
        <v>0</v>
      </c>
      <c r="AF1220" s="72">
        <v>0</v>
      </c>
      <c r="AG1220" s="79" t="s">
        <v>73</v>
      </c>
      <c r="AH1220" s="102">
        <f t="shared" si="109"/>
        <v>0</v>
      </c>
      <c r="AI1220" s="72">
        <v>0</v>
      </c>
      <c r="AJ1220" s="76">
        <v>0</v>
      </c>
      <c r="AK1220" s="72" t="s">
        <v>73</v>
      </c>
      <c r="AL1220" s="80" t="s">
        <v>73</v>
      </c>
      <c r="AM1220" s="72">
        <v>0</v>
      </c>
      <c r="AN1220" s="80" t="s">
        <v>73</v>
      </c>
      <c r="AO1220" s="80" t="s">
        <v>73</v>
      </c>
      <c r="AP1220" s="80" t="s">
        <v>73</v>
      </c>
      <c r="AQ1220" s="102">
        <f t="shared" si="110"/>
        <v>0</v>
      </c>
      <c r="AR1220" s="102">
        <f t="shared" si="111"/>
        <v>6300000</v>
      </c>
      <c r="AS1220" s="72" t="s">
        <v>65</v>
      </c>
      <c r="AT1220" s="76">
        <v>6300000</v>
      </c>
      <c r="AU1220" s="72" t="s">
        <v>319</v>
      </c>
      <c r="AV1220" s="76">
        <v>0</v>
      </c>
      <c r="AW1220" s="81" t="s">
        <v>73</v>
      </c>
      <c r="AX1220" s="82">
        <v>0</v>
      </c>
      <c r="AY1220" s="143">
        <f t="shared" si="112"/>
        <v>6300000</v>
      </c>
      <c r="AZ1220" s="84">
        <f t="shared" si="113"/>
        <v>0</v>
      </c>
      <c r="BA1220" s="85">
        <v>0</v>
      </c>
      <c r="BB1220" s="81" t="s">
        <v>73</v>
      </c>
      <c r="BC1220" s="72" t="s">
        <v>123</v>
      </c>
      <c r="BD1220" s="289" t="s">
        <v>3109</v>
      </c>
      <c r="BE1220" s="71" t="s">
        <v>65</v>
      </c>
      <c r="BF1220" s="71" t="s">
        <v>65</v>
      </c>
    </row>
    <row r="1221" spans="2:58" ht="14.45" customHeight="1" x14ac:dyDescent="0.25">
      <c r="B1221" s="71">
        <v>2025</v>
      </c>
      <c r="C1221" s="71">
        <v>891780111</v>
      </c>
      <c r="D1221" s="71" t="s">
        <v>63</v>
      </c>
      <c r="E1221" s="104" t="s">
        <v>3108</v>
      </c>
      <c r="F1221" s="72" t="s">
        <v>3107</v>
      </c>
      <c r="G1221" s="72">
        <v>0</v>
      </c>
      <c r="H1221" s="72" t="s">
        <v>71</v>
      </c>
      <c r="I1221" s="72" t="s">
        <v>2884</v>
      </c>
      <c r="J1221" s="104" t="s">
        <v>81</v>
      </c>
      <c r="K1221" s="75" t="s">
        <v>3102</v>
      </c>
      <c r="L1221" s="76">
        <v>4950000</v>
      </c>
      <c r="M1221" s="72" t="s">
        <v>66</v>
      </c>
      <c r="N1221" s="75" t="s">
        <v>3106</v>
      </c>
      <c r="O1221" s="75">
        <v>1010028416</v>
      </c>
      <c r="P1221" s="75">
        <v>2352</v>
      </c>
      <c r="Q1221" s="78">
        <v>45945</v>
      </c>
      <c r="R1221" s="75">
        <v>159975000</v>
      </c>
      <c r="S1221" s="78">
        <v>45953</v>
      </c>
      <c r="T1221" s="76">
        <v>4950000</v>
      </c>
      <c r="U1221" s="76">
        <v>38626</v>
      </c>
      <c r="V1221" s="72" t="s">
        <v>65</v>
      </c>
      <c r="W1221" s="76">
        <v>1082939683</v>
      </c>
      <c r="X1221" s="104" t="s">
        <v>2881</v>
      </c>
      <c r="Y1221" s="78">
        <v>45953</v>
      </c>
      <c r="Z1221" s="78">
        <v>45953</v>
      </c>
      <c r="AA1221" s="78" t="s">
        <v>73</v>
      </c>
      <c r="AB1221" s="78">
        <v>45976</v>
      </c>
      <c r="AC1221" s="102">
        <f t="shared" si="108"/>
        <v>23</v>
      </c>
      <c r="AD1221" s="72">
        <v>0</v>
      </c>
      <c r="AE1221" s="76">
        <v>0</v>
      </c>
      <c r="AF1221" s="72">
        <v>0</v>
      </c>
      <c r="AG1221" s="79" t="s">
        <v>73</v>
      </c>
      <c r="AH1221" s="102">
        <f t="shared" si="109"/>
        <v>0</v>
      </c>
      <c r="AI1221" s="72">
        <v>0</v>
      </c>
      <c r="AJ1221" s="76">
        <v>0</v>
      </c>
      <c r="AK1221" s="72" t="s">
        <v>73</v>
      </c>
      <c r="AL1221" s="80" t="s">
        <v>73</v>
      </c>
      <c r="AM1221" s="72">
        <v>0</v>
      </c>
      <c r="AN1221" s="80" t="s">
        <v>73</v>
      </c>
      <c r="AO1221" s="80" t="s">
        <v>73</v>
      </c>
      <c r="AP1221" s="80" t="s">
        <v>73</v>
      </c>
      <c r="AQ1221" s="102">
        <f t="shared" si="110"/>
        <v>0</v>
      </c>
      <c r="AR1221" s="102">
        <f t="shared" si="111"/>
        <v>4950000</v>
      </c>
      <c r="AS1221" s="72" t="s">
        <v>319</v>
      </c>
      <c r="AT1221" s="76">
        <v>0</v>
      </c>
      <c r="AU1221" s="72" t="s">
        <v>319</v>
      </c>
      <c r="AV1221" s="76">
        <v>0</v>
      </c>
      <c r="AW1221" s="81" t="s">
        <v>73</v>
      </c>
      <c r="AX1221" s="82">
        <v>0</v>
      </c>
      <c r="AY1221" s="143">
        <f t="shared" si="112"/>
        <v>4950000</v>
      </c>
      <c r="AZ1221" s="84">
        <f t="shared" si="113"/>
        <v>0</v>
      </c>
      <c r="BA1221" s="85">
        <v>0</v>
      </c>
      <c r="BB1221" s="81" t="s">
        <v>73</v>
      </c>
      <c r="BC1221" s="72" t="s">
        <v>123</v>
      </c>
      <c r="BD1221" s="289" t="s">
        <v>3105</v>
      </c>
      <c r="BE1221" s="71" t="s">
        <v>65</v>
      </c>
      <c r="BF1221" s="71" t="s">
        <v>65</v>
      </c>
    </row>
    <row r="1222" spans="2:58" ht="14.45" customHeight="1" x14ac:dyDescent="0.25">
      <c r="B1222" s="71">
        <v>2025</v>
      </c>
      <c r="C1222" s="71">
        <v>891780111</v>
      </c>
      <c r="D1222" s="71" t="s">
        <v>63</v>
      </c>
      <c r="E1222" s="104" t="s">
        <v>3104</v>
      </c>
      <c r="F1222" s="72" t="s">
        <v>3103</v>
      </c>
      <c r="G1222" s="72">
        <v>0</v>
      </c>
      <c r="H1222" s="72" t="s">
        <v>71</v>
      </c>
      <c r="I1222" s="72" t="s">
        <v>2884</v>
      </c>
      <c r="J1222" s="104" t="s">
        <v>81</v>
      </c>
      <c r="K1222" s="75" t="s">
        <v>3102</v>
      </c>
      <c r="L1222" s="76">
        <v>4950000</v>
      </c>
      <c r="M1222" s="72" t="s">
        <v>66</v>
      </c>
      <c r="N1222" s="75" t="s">
        <v>3101</v>
      </c>
      <c r="O1222" s="75">
        <v>1082843319</v>
      </c>
      <c r="P1222" s="75">
        <v>2352</v>
      </c>
      <c r="Q1222" s="78">
        <v>45945</v>
      </c>
      <c r="R1222" s="75">
        <v>159975000</v>
      </c>
      <c r="S1222" s="78">
        <v>45954</v>
      </c>
      <c r="T1222" s="76">
        <v>4950000</v>
      </c>
      <c r="U1222" s="76">
        <v>39747</v>
      </c>
      <c r="V1222" s="72" t="s">
        <v>65</v>
      </c>
      <c r="W1222" s="76">
        <v>1082939683</v>
      </c>
      <c r="X1222" s="104" t="s">
        <v>2881</v>
      </c>
      <c r="Y1222" s="78">
        <v>45954</v>
      </c>
      <c r="Z1222" s="78">
        <v>45954</v>
      </c>
      <c r="AA1222" s="78" t="s">
        <v>73</v>
      </c>
      <c r="AB1222" s="78">
        <v>45976</v>
      </c>
      <c r="AC1222" s="102">
        <f t="shared" si="108"/>
        <v>22</v>
      </c>
      <c r="AD1222" s="72">
        <v>0</v>
      </c>
      <c r="AE1222" s="76">
        <v>0</v>
      </c>
      <c r="AF1222" s="72">
        <v>0</v>
      </c>
      <c r="AG1222" s="79" t="s">
        <v>73</v>
      </c>
      <c r="AH1222" s="102">
        <f t="shared" si="109"/>
        <v>0</v>
      </c>
      <c r="AI1222" s="72">
        <v>0</v>
      </c>
      <c r="AJ1222" s="76">
        <v>0</v>
      </c>
      <c r="AK1222" s="72" t="s">
        <v>73</v>
      </c>
      <c r="AL1222" s="80" t="s">
        <v>73</v>
      </c>
      <c r="AM1222" s="72">
        <v>0</v>
      </c>
      <c r="AN1222" s="80" t="s">
        <v>73</v>
      </c>
      <c r="AO1222" s="80" t="s">
        <v>73</v>
      </c>
      <c r="AP1222" s="80" t="s">
        <v>73</v>
      </c>
      <c r="AQ1222" s="102">
        <f t="shared" si="110"/>
        <v>0</v>
      </c>
      <c r="AR1222" s="102">
        <f t="shared" si="111"/>
        <v>4950000</v>
      </c>
      <c r="AS1222" s="72" t="s">
        <v>319</v>
      </c>
      <c r="AT1222" s="76">
        <v>0</v>
      </c>
      <c r="AU1222" s="72" t="s">
        <v>319</v>
      </c>
      <c r="AV1222" s="76">
        <v>0</v>
      </c>
      <c r="AW1222" s="81" t="s">
        <v>73</v>
      </c>
      <c r="AX1222" s="82">
        <v>0</v>
      </c>
      <c r="AY1222" s="143">
        <f t="shared" si="112"/>
        <v>4950000</v>
      </c>
      <c r="AZ1222" s="84">
        <f t="shared" si="113"/>
        <v>0</v>
      </c>
      <c r="BA1222" s="85">
        <v>0</v>
      </c>
      <c r="BB1222" s="81" t="s">
        <v>73</v>
      </c>
      <c r="BC1222" s="72" t="s">
        <v>123</v>
      </c>
      <c r="BD1222" s="289" t="s">
        <v>3100</v>
      </c>
      <c r="BE1222" s="71" t="s">
        <v>65</v>
      </c>
      <c r="BF1222" s="71" t="s">
        <v>65</v>
      </c>
    </row>
    <row r="1223" spans="2:58" ht="14.45" customHeight="1" x14ac:dyDescent="0.25">
      <c r="B1223" s="71">
        <v>2025</v>
      </c>
      <c r="C1223" s="71">
        <v>891780111</v>
      </c>
      <c r="D1223" s="71" t="s">
        <v>63</v>
      </c>
      <c r="E1223" s="104" t="s">
        <v>3099</v>
      </c>
      <c r="F1223" s="72" t="s">
        <v>3098</v>
      </c>
      <c r="G1223" s="72">
        <v>0</v>
      </c>
      <c r="H1223" s="72" t="s">
        <v>71</v>
      </c>
      <c r="I1223" s="72" t="s">
        <v>64</v>
      </c>
      <c r="J1223" s="104" t="s">
        <v>81</v>
      </c>
      <c r="K1223" s="75" t="s">
        <v>3097</v>
      </c>
      <c r="L1223" s="76">
        <v>6300000</v>
      </c>
      <c r="M1223" s="72" t="s">
        <v>66</v>
      </c>
      <c r="N1223" s="75" t="s">
        <v>3096</v>
      </c>
      <c r="O1223" s="75">
        <v>57296423</v>
      </c>
      <c r="P1223" s="75">
        <v>1947</v>
      </c>
      <c r="Q1223" s="78">
        <v>45898</v>
      </c>
      <c r="R1223" s="75">
        <v>327000000</v>
      </c>
      <c r="S1223" s="78">
        <v>45957</v>
      </c>
      <c r="T1223" s="76">
        <v>6300000</v>
      </c>
      <c r="U1223" s="76">
        <v>40364</v>
      </c>
      <c r="V1223" s="72" t="s">
        <v>65</v>
      </c>
      <c r="W1223" s="76">
        <v>1072646524</v>
      </c>
      <c r="X1223" s="104" t="s">
        <v>3050</v>
      </c>
      <c r="Y1223" s="78">
        <v>45957</v>
      </c>
      <c r="Z1223" s="78">
        <v>45957</v>
      </c>
      <c r="AA1223" s="78" t="s">
        <v>73</v>
      </c>
      <c r="AB1223" s="78">
        <v>46142</v>
      </c>
      <c r="AC1223" s="102">
        <f t="shared" si="108"/>
        <v>185</v>
      </c>
      <c r="AD1223" s="72">
        <v>0</v>
      </c>
      <c r="AE1223" s="76">
        <v>0</v>
      </c>
      <c r="AF1223" s="72">
        <v>0</v>
      </c>
      <c r="AG1223" s="79" t="s">
        <v>73</v>
      </c>
      <c r="AH1223" s="102">
        <f t="shared" si="109"/>
        <v>0</v>
      </c>
      <c r="AI1223" s="72">
        <v>0</v>
      </c>
      <c r="AJ1223" s="76">
        <v>0</v>
      </c>
      <c r="AK1223" s="72" t="s">
        <v>73</v>
      </c>
      <c r="AL1223" s="80" t="s">
        <v>73</v>
      </c>
      <c r="AM1223" s="72">
        <v>0</v>
      </c>
      <c r="AN1223" s="80" t="s">
        <v>73</v>
      </c>
      <c r="AO1223" s="80" t="s">
        <v>73</v>
      </c>
      <c r="AP1223" s="80" t="s">
        <v>73</v>
      </c>
      <c r="AQ1223" s="102">
        <f t="shared" si="110"/>
        <v>0</v>
      </c>
      <c r="AR1223" s="102">
        <f t="shared" si="111"/>
        <v>6300000</v>
      </c>
      <c r="AS1223" s="72" t="s">
        <v>65</v>
      </c>
      <c r="AT1223" s="76">
        <v>6300000</v>
      </c>
      <c r="AU1223" s="72" t="s">
        <v>319</v>
      </c>
      <c r="AV1223" s="76">
        <v>0</v>
      </c>
      <c r="AW1223" s="81" t="s">
        <v>73</v>
      </c>
      <c r="AX1223" s="82">
        <v>0</v>
      </c>
      <c r="AY1223" s="143">
        <f t="shared" si="112"/>
        <v>6300000</v>
      </c>
      <c r="AZ1223" s="84">
        <f t="shared" si="113"/>
        <v>0</v>
      </c>
      <c r="BA1223" s="85">
        <v>0</v>
      </c>
      <c r="BB1223" s="81" t="s">
        <v>73</v>
      </c>
      <c r="BC1223" s="72" t="s">
        <v>123</v>
      </c>
      <c r="BD1223" s="289" t="s">
        <v>3095</v>
      </c>
      <c r="BE1223" s="71" t="s">
        <v>65</v>
      </c>
      <c r="BF1223" s="71" t="s">
        <v>65</v>
      </c>
    </row>
    <row r="1224" spans="2:58" ht="14.45" customHeight="1" x14ac:dyDescent="0.25">
      <c r="B1224" s="71">
        <v>2025</v>
      </c>
      <c r="C1224" s="71">
        <v>891780111</v>
      </c>
      <c r="D1224" s="71" t="s">
        <v>63</v>
      </c>
      <c r="E1224" s="104" t="s">
        <v>3094</v>
      </c>
      <c r="F1224" s="72" t="s">
        <v>3093</v>
      </c>
      <c r="G1224" s="72">
        <v>0</v>
      </c>
      <c r="H1224" s="72" t="s">
        <v>71</v>
      </c>
      <c r="I1224" s="72" t="s">
        <v>64</v>
      </c>
      <c r="J1224" s="104" t="s">
        <v>81</v>
      </c>
      <c r="K1224" s="75" t="s">
        <v>3092</v>
      </c>
      <c r="L1224" s="76">
        <v>6300000</v>
      </c>
      <c r="M1224" s="72" t="s">
        <v>66</v>
      </c>
      <c r="N1224" s="75" t="s">
        <v>3091</v>
      </c>
      <c r="O1224" s="75">
        <v>84452704</v>
      </c>
      <c r="P1224" s="75">
        <v>1947</v>
      </c>
      <c r="Q1224" s="78">
        <v>45898</v>
      </c>
      <c r="R1224" s="75">
        <v>327000000</v>
      </c>
      <c r="S1224" s="78">
        <v>45957</v>
      </c>
      <c r="T1224" s="76">
        <v>6300000</v>
      </c>
      <c r="U1224" s="76">
        <v>40362</v>
      </c>
      <c r="V1224" s="72" t="s">
        <v>65</v>
      </c>
      <c r="W1224" s="76">
        <v>1072646524</v>
      </c>
      <c r="X1224" s="104" t="s">
        <v>3050</v>
      </c>
      <c r="Y1224" s="78">
        <v>45957</v>
      </c>
      <c r="Z1224" s="78">
        <v>45957</v>
      </c>
      <c r="AA1224" s="78" t="s">
        <v>73</v>
      </c>
      <c r="AB1224" s="78">
        <v>46111</v>
      </c>
      <c r="AC1224" s="102">
        <f t="shared" ref="AC1224:AC1268" si="114">+IF(AA1224="1800-01-01",AB1224-Z1224,AB1224-AA1224)</f>
        <v>154</v>
      </c>
      <c r="AD1224" s="72">
        <v>0</v>
      </c>
      <c r="AE1224" s="76">
        <v>0</v>
      </c>
      <c r="AF1224" s="72">
        <v>0</v>
      </c>
      <c r="AG1224" s="79" t="s">
        <v>73</v>
      </c>
      <c r="AH1224" s="102">
        <f t="shared" ref="AH1224:AH1268" si="115">+IF(AG1224="1800-01-01",0,AG1224-AB1224)</f>
        <v>0</v>
      </c>
      <c r="AI1224" s="72">
        <v>0</v>
      </c>
      <c r="AJ1224" s="76">
        <v>0</v>
      </c>
      <c r="AK1224" s="72" t="s">
        <v>73</v>
      </c>
      <c r="AL1224" s="80" t="s">
        <v>73</v>
      </c>
      <c r="AM1224" s="72">
        <v>0</v>
      </c>
      <c r="AN1224" s="80" t="s">
        <v>73</v>
      </c>
      <c r="AO1224" s="80" t="s">
        <v>73</v>
      </c>
      <c r="AP1224" s="80" t="s">
        <v>73</v>
      </c>
      <c r="AQ1224" s="102">
        <f t="shared" ref="AQ1224:AQ1268" si="116">+IF(AN1224="1800-01-01",0,AO1224-AN1224)</f>
        <v>0</v>
      </c>
      <c r="AR1224" s="102">
        <f t="shared" ref="AR1224:AR1268" si="117">+L1224+AE1224-AJ1224</f>
        <v>6300000</v>
      </c>
      <c r="AS1224" s="72" t="s">
        <v>65</v>
      </c>
      <c r="AT1224" s="76">
        <v>6300000</v>
      </c>
      <c r="AU1224" s="72" t="s">
        <v>319</v>
      </c>
      <c r="AV1224" s="76">
        <v>0</v>
      </c>
      <c r="AW1224" s="81" t="s">
        <v>73</v>
      </c>
      <c r="AX1224" s="82">
        <v>0</v>
      </c>
      <c r="AY1224" s="143">
        <f t="shared" ref="AY1224:AY1268" si="118">AR1224-AX1224</f>
        <v>6300000</v>
      </c>
      <c r="AZ1224" s="84">
        <f t="shared" ref="AZ1224:AZ1268" si="119">+IFERROR(AX1224/AR1224,"_")</f>
        <v>0</v>
      </c>
      <c r="BA1224" s="85">
        <v>0</v>
      </c>
      <c r="BB1224" s="81" t="s">
        <v>73</v>
      </c>
      <c r="BC1224" s="72" t="s">
        <v>123</v>
      </c>
      <c r="BD1224" s="289" t="s">
        <v>3090</v>
      </c>
      <c r="BE1224" s="71" t="s">
        <v>65</v>
      </c>
      <c r="BF1224" s="71" t="s">
        <v>65</v>
      </c>
    </row>
    <row r="1225" spans="2:58" ht="14.45" customHeight="1" x14ac:dyDescent="0.25">
      <c r="B1225" s="71">
        <v>2025</v>
      </c>
      <c r="C1225" s="71">
        <v>891780111</v>
      </c>
      <c r="D1225" s="71" t="s">
        <v>63</v>
      </c>
      <c r="E1225" s="104" t="s">
        <v>3089</v>
      </c>
      <c r="F1225" s="72" t="s">
        <v>3088</v>
      </c>
      <c r="G1225" s="72">
        <v>0</v>
      </c>
      <c r="H1225" s="72" t="s">
        <v>71</v>
      </c>
      <c r="I1225" s="72" t="s">
        <v>64</v>
      </c>
      <c r="J1225" s="104" t="s">
        <v>81</v>
      </c>
      <c r="K1225" s="75" t="s">
        <v>3087</v>
      </c>
      <c r="L1225" s="76">
        <v>6300000</v>
      </c>
      <c r="M1225" s="72" t="s">
        <v>66</v>
      </c>
      <c r="N1225" s="75" t="s">
        <v>3086</v>
      </c>
      <c r="O1225" s="75">
        <v>1143235626</v>
      </c>
      <c r="P1225" s="75">
        <v>1947</v>
      </c>
      <c r="Q1225" s="78">
        <v>45898</v>
      </c>
      <c r="R1225" s="75">
        <v>327000000</v>
      </c>
      <c r="S1225" s="78">
        <v>45957</v>
      </c>
      <c r="T1225" s="76">
        <v>6300000</v>
      </c>
      <c r="U1225" s="76">
        <v>40363</v>
      </c>
      <c r="V1225" s="72" t="s">
        <v>65</v>
      </c>
      <c r="W1225" s="76">
        <v>1072646524</v>
      </c>
      <c r="X1225" s="104" t="s">
        <v>3050</v>
      </c>
      <c r="Y1225" s="78">
        <v>45957</v>
      </c>
      <c r="Z1225" s="78">
        <v>45957</v>
      </c>
      <c r="AA1225" s="78" t="s">
        <v>73</v>
      </c>
      <c r="AB1225" s="78">
        <v>46111</v>
      </c>
      <c r="AC1225" s="102">
        <f t="shared" si="114"/>
        <v>154</v>
      </c>
      <c r="AD1225" s="72">
        <v>0</v>
      </c>
      <c r="AE1225" s="76">
        <v>0</v>
      </c>
      <c r="AF1225" s="72">
        <v>0</v>
      </c>
      <c r="AG1225" s="79" t="s">
        <v>73</v>
      </c>
      <c r="AH1225" s="102">
        <f t="shared" si="115"/>
        <v>0</v>
      </c>
      <c r="AI1225" s="72">
        <v>0</v>
      </c>
      <c r="AJ1225" s="76">
        <v>0</v>
      </c>
      <c r="AK1225" s="72" t="s">
        <v>73</v>
      </c>
      <c r="AL1225" s="80" t="s">
        <v>73</v>
      </c>
      <c r="AM1225" s="72">
        <v>0</v>
      </c>
      <c r="AN1225" s="80" t="s">
        <v>73</v>
      </c>
      <c r="AO1225" s="80" t="s">
        <v>73</v>
      </c>
      <c r="AP1225" s="80" t="s">
        <v>73</v>
      </c>
      <c r="AQ1225" s="102">
        <f t="shared" si="116"/>
        <v>0</v>
      </c>
      <c r="AR1225" s="102">
        <f t="shared" si="117"/>
        <v>6300000</v>
      </c>
      <c r="AS1225" s="72" t="s">
        <v>65</v>
      </c>
      <c r="AT1225" s="76">
        <v>6300000</v>
      </c>
      <c r="AU1225" s="72" t="s">
        <v>319</v>
      </c>
      <c r="AV1225" s="76">
        <v>0</v>
      </c>
      <c r="AW1225" s="81" t="s">
        <v>73</v>
      </c>
      <c r="AX1225" s="82">
        <v>0</v>
      </c>
      <c r="AY1225" s="143">
        <f t="shared" si="118"/>
        <v>6300000</v>
      </c>
      <c r="AZ1225" s="84">
        <f t="shared" si="119"/>
        <v>0</v>
      </c>
      <c r="BA1225" s="85">
        <v>0</v>
      </c>
      <c r="BB1225" s="81" t="s">
        <v>73</v>
      </c>
      <c r="BC1225" s="72" t="s">
        <v>123</v>
      </c>
      <c r="BD1225" s="289" t="s">
        <v>3085</v>
      </c>
      <c r="BE1225" s="71" t="s">
        <v>65</v>
      </c>
      <c r="BF1225" s="71" t="s">
        <v>65</v>
      </c>
    </row>
    <row r="1226" spans="2:58" ht="14.45" customHeight="1" x14ac:dyDescent="0.25">
      <c r="B1226" s="71">
        <v>2025</v>
      </c>
      <c r="C1226" s="71">
        <v>891780111</v>
      </c>
      <c r="D1226" s="71" t="s">
        <v>63</v>
      </c>
      <c r="E1226" s="104" t="s">
        <v>3084</v>
      </c>
      <c r="F1226" s="72" t="s">
        <v>3083</v>
      </c>
      <c r="G1226" s="72">
        <v>0</v>
      </c>
      <c r="H1226" s="72" t="s">
        <v>71</v>
      </c>
      <c r="I1226" s="72" t="s">
        <v>2884</v>
      </c>
      <c r="J1226" s="104" t="s">
        <v>81</v>
      </c>
      <c r="K1226" s="75" t="s">
        <v>3082</v>
      </c>
      <c r="L1226" s="76">
        <v>107382107.15000001</v>
      </c>
      <c r="M1226" s="72" t="s">
        <v>66</v>
      </c>
      <c r="N1226" s="75" t="s">
        <v>507</v>
      </c>
      <c r="O1226" s="75">
        <v>900845290</v>
      </c>
      <c r="P1226" s="76" t="s">
        <v>3081</v>
      </c>
      <c r="Q1226" s="78">
        <v>45908</v>
      </c>
      <c r="R1226" s="75">
        <v>107383298</v>
      </c>
      <c r="S1226" s="78">
        <v>45957</v>
      </c>
      <c r="T1226" s="76">
        <v>107382107.15000001</v>
      </c>
      <c r="U1226" s="76">
        <v>40360</v>
      </c>
      <c r="V1226" s="72" t="s">
        <v>65</v>
      </c>
      <c r="W1226" s="76">
        <v>22545553</v>
      </c>
      <c r="X1226" s="104" t="s">
        <v>600</v>
      </c>
      <c r="Y1226" s="78">
        <v>45957</v>
      </c>
      <c r="Z1226" s="78">
        <v>45961</v>
      </c>
      <c r="AA1226" s="78">
        <v>45961</v>
      </c>
      <c r="AB1226" s="78">
        <v>46011</v>
      </c>
      <c r="AC1226" s="102">
        <f t="shared" si="114"/>
        <v>50</v>
      </c>
      <c r="AD1226" s="72">
        <v>0</v>
      </c>
      <c r="AE1226" s="76">
        <v>0</v>
      </c>
      <c r="AF1226" s="72">
        <v>0</v>
      </c>
      <c r="AG1226" s="79" t="s">
        <v>73</v>
      </c>
      <c r="AH1226" s="102">
        <f t="shared" si="115"/>
        <v>0</v>
      </c>
      <c r="AI1226" s="72">
        <v>0</v>
      </c>
      <c r="AJ1226" s="76">
        <v>0</v>
      </c>
      <c r="AK1226" s="72" t="s">
        <v>73</v>
      </c>
      <c r="AL1226" s="80" t="s">
        <v>73</v>
      </c>
      <c r="AM1226" s="72">
        <v>0</v>
      </c>
      <c r="AN1226" s="80" t="s">
        <v>73</v>
      </c>
      <c r="AO1226" s="80" t="s">
        <v>73</v>
      </c>
      <c r="AP1226" s="80" t="s">
        <v>73</v>
      </c>
      <c r="AQ1226" s="102">
        <f t="shared" si="116"/>
        <v>0</v>
      </c>
      <c r="AR1226" s="102">
        <f t="shared" si="117"/>
        <v>107382107.15000001</v>
      </c>
      <c r="AS1226" s="72" t="s">
        <v>319</v>
      </c>
      <c r="AT1226" s="76">
        <v>0</v>
      </c>
      <c r="AU1226" s="72" t="s">
        <v>319</v>
      </c>
      <c r="AV1226" s="76">
        <v>0</v>
      </c>
      <c r="AW1226" s="81" t="s">
        <v>73</v>
      </c>
      <c r="AX1226" s="82">
        <v>0</v>
      </c>
      <c r="AY1226" s="143">
        <f t="shared" si="118"/>
        <v>107382107.15000001</v>
      </c>
      <c r="AZ1226" s="84">
        <f t="shared" si="119"/>
        <v>0</v>
      </c>
      <c r="BA1226" s="85">
        <v>0</v>
      </c>
      <c r="BB1226" s="81" t="s">
        <v>73</v>
      </c>
      <c r="BC1226" s="72" t="s">
        <v>123</v>
      </c>
      <c r="BD1226" s="289" t="s">
        <v>3080</v>
      </c>
      <c r="BE1226" s="71" t="s">
        <v>65</v>
      </c>
      <c r="BF1226" s="71" t="s">
        <v>65</v>
      </c>
    </row>
    <row r="1227" spans="2:58" ht="14.45" customHeight="1" x14ac:dyDescent="0.25">
      <c r="B1227" s="71">
        <v>2025</v>
      </c>
      <c r="C1227" s="71">
        <v>891780111</v>
      </c>
      <c r="D1227" s="71" t="s">
        <v>63</v>
      </c>
      <c r="E1227" s="104" t="s">
        <v>3079</v>
      </c>
      <c r="F1227" s="72" t="s">
        <v>3078</v>
      </c>
      <c r="G1227" s="72">
        <v>0</v>
      </c>
      <c r="H1227" s="72" t="s">
        <v>71</v>
      </c>
      <c r="I1227" s="72" t="s">
        <v>2884</v>
      </c>
      <c r="J1227" s="104" t="s">
        <v>81</v>
      </c>
      <c r="K1227" s="75" t="s">
        <v>3077</v>
      </c>
      <c r="L1227" s="76">
        <v>6000000</v>
      </c>
      <c r="M1227" s="72" t="s">
        <v>66</v>
      </c>
      <c r="N1227" s="75" t="s">
        <v>3076</v>
      </c>
      <c r="O1227" s="75">
        <v>1143379940</v>
      </c>
      <c r="P1227" s="75">
        <v>2375</v>
      </c>
      <c r="Q1227" s="78">
        <v>45947</v>
      </c>
      <c r="R1227" s="75">
        <v>6000000</v>
      </c>
      <c r="S1227" s="78">
        <v>45958</v>
      </c>
      <c r="T1227" s="76">
        <v>6000000</v>
      </c>
      <c r="U1227" s="76">
        <v>40539</v>
      </c>
      <c r="V1227" s="72" t="s">
        <v>65</v>
      </c>
      <c r="W1227" s="76">
        <v>22545553</v>
      </c>
      <c r="X1227" s="104" t="s">
        <v>600</v>
      </c>
      <c r="Y1227" s="78">
        <v>45958</v>
      </c>
      <c r="Z1227" s="78">
        <v>45958</v>
      </c>
      <c r="AA1227" s="78" t="s">
        <v>73</v>
      </c>
      <c r="AB1227" s="78">
        <v>46011</v>
      </c>
      <c r="AC1227" s="102">
        <f t="shared" si="114"/>
        <v>53</v>
      </c>
      <c r="AD1227" s="72">
        <v>0</v>
      </c>
      <c r="AE1227" s="76">
        <v>0</v>
      </c>
      <c r="AF1227" s="72">
        <v>0</v>
      </c>
      <c r="AG1227" s="79" t="s">
        <v>73</v>
      </c>
      <c r="AH1227" s="102">
        <f t="shared" si="115"/>
        <v>0</v>
      </c>
      <c r="AI1227" s="72">
        <v>0</v>
      </c>
      <c r="AJ1227" s="76">
        <v>0</v>
      </c>
      <c r="AK1227" s="72" t="s">
        <v>73</v>
      </c>
      <c r="AL1227" s="80" t="s">
        <v>73</v>
      </c>
      <c r="AM1227" s="72">
        <v>0</v>
      </c>
      <c r="AN1227" s="80" t="s">
        <v>73</v>
      </c>
      <c r="AO1227" s="80" t="s">
        <v>73</v>
      </c>
      <c r="AP1227" s="80" t="s">
        <v>73</v>
      </c>
      <c r="AQ1227" s="102">
        <f t="shared" si="116"/>
        <v>0</v>
      </c>
      <c r="AR1227" s="102">
        <f t="shared" si="117"/>
        <v>6000000</v>
      </c>
      <c r="AS1227" s="72" t="s">
        <v>319</v>
      </c>
      <c r="AT1227" s="76">
        <v>0</v>
      </c>
      <c r="AU1227" s="72" t="s">
        <v>319</v>
      </c>
      <c r="AV1227" s="76">
        <v>0</v>
      </c>
      <c r="AW1227" s="81" t="s">
        <v>73</v>
      </c>
      <c r="AX1227" s="82">
        <v>0</v>
      </c>
      <c r="AY1227" s="143">
        <f t="shared" si="118"/>
        <v>6000000</v>
      </c>
      <c r="AZ1227" s="84">
        <f t="shared" si="119"/>
        <v>0</v>
      </c>
      <c r="BA1227" s="85">
        <v>0</v>
      </c>
      <c r="BB1227" s="81" t="s">
        <v>73</v>
      </c>
      <c r="BC1227" s="72" t="s">
        <v>123</v>
      </c>
      <c r="BD1227" s="289" t="s">
        <v>3075</v>
      </c>
      <c r="BE1227" s="71" t="s">
        <v>65</v>
      </c>
      <c r="BF1227" s="71" t="s">
        <v>65</v>
      </c>
    </row>
    <row r="1228" spans="2:58" ht="14.45" customHeight="1" x14ac:dyDescent="0.25">
      <c r="B1228" s="71">
        <v>2025</v>
      </c>
      <c r="C1228" s="71">
        <v>891780111</v>
      </c>
      <c r="D1228" s="71" t="s">
        <v>63</v>
      </c>
      <c r="E1228" s="104" t="s">
        <v>3074</v>
      </c>
      <c r="F1228" s="72" t="s">
        <v>3073</v>
      </c>
      <c r="G1228" s="72">
        <v>0</v>
      </c>
      <c r="H1228" s="72" t="s">
        <v>71</v>
      </c>
      <c r="I1228" s="72" t="s">
        <v>64</v>
      </c>
      <c r="J1228" s="104" t="s">
        <v>81</v>
      </c>
      <c r="K1228" s="75" t="s">
        <v>3072</v>
      </c>
      <c r="L1228" s="76">
        <v>6300000</v>
      </c>
      <c r="M1228" s="72" t="s">
        <v>66</v>
      </c>
      <c r="N1228" s="75" t="s">
        <v>3071</v>
      </c>
      <c r="O1228" s="75">
        <v>1082969689</v>
      </c>
      <c r="P1228" s="75">
        <v>1947</v>
      </c>
      <c r="Q1228" s="78">
        <v>45898</v>
      </c>
      <c r="R1228" s="75">
        <v>327000000</v>
      </c>
      <c r="S1228" s="78">
        <v>45958</v>
      </c>
      <c r="T1228" s="76">
        <v>6300000</v>
      </c>
      <c r="U1228" s="76">
        <v>40538</v>
      </c>
      <c r="V1228" s="72" t="s">
        <v>65</v>
      </c>
      <c r="W1228" s="76">
        <v>1072646524</v>
      </c>
      <c r="X1228" s="104" t="s">
        <v>3050</v>
      </c>
      <c r="Y1228" s="78">
        <v>45958</v>
      </c>
      <c r="Z1228" s="78">
        <v>45958</v>
      </c>
      <c r="AA1228" s="78" t="s">
        <v>73</v>
      </c>
      <c r="AB1228" s="78">
        <v>46142</v>
      </c>
      <c r="AC1228" s="102">
        <f t="shared" si="114"/>
        <v>184</v>
      </c>
      <c r="AD1228" s="72">
        <v>0</v>
      </c>
      <c r="AE1228" s="76">
        <v>0</v>
      </c>
      <c r="AF1228" s="72">
        <v>0</v>
      </c>
      <c r="AG1228" s="79" t="s">
        <v>73</v>
      </c>
      <c r="AH1228" s="102">
        <f t="shared" si="115"/>
        <v>0</v>
      </c>
      <c r="AI1228" s="72">
        <v>0</v>
      </c>
      <c r="AJ1228" s="76">
        <v>0</v>
      </c>
      <c r="AK1228" s="72" t="s">
        <v>73</v>
      </c>
      <c r="AL1228" s="80" t="s">
        <v>73</v>
      </c>
      <c r="AM1228" s="72">
        <v>0</v>
      </c>
      <c r="AN1228" s="80" t="s">
        <v>73</v>
      </c>
      <c r="AO1228" s="80" t="s">
        <v>73</v>
      </c>
      <c r="AP1228" s="80" t="s">
        <v>73</v>
      </c>
      <c r="AQ1228" s="102">
        <f t="shared" si="116"/>
        <v>0</v>
      </c>
      <c r="AR1228" s="102">
        <f t="shared" si="117"/>
        <v>6300000</v>
      </c>
      <c r="AS1228" s="72" t="s">
        <v>65</v>
      </c>
      <c r="AT1228" s="76">
        <v>6300000</v>
      </c>
      <c r="AU1228" s="72" t="s">
        <v>319</v>
      </c>
      <c r="AV1228" s="76">
        <v>0</v>
      </c>
      <c r="AW1228" s="81" t="s">
        <v>73</v>
      </c>
      <c r="AX1228" s="82">
        <v>0</v>
      </c>
      <c r="AY1228" s="143">
        <f t="shared" si="118"/>
        <v>6300000</v>
      </c>
      <c r="AZ1228" s="84">
        <f t="shared" si="119"/>
        <v>0</v>
      </c>
      <c r="BA1228" s="85">
        <v>0</v>
      </c>
      <c r="BB1228" s="81" t="s">
        <v>73</v>
      </c>
      <c r="BC1228" s="72" t="s">
        <v>123</v>
      </c>
      <c r="BD1228" s="289" t="s">
        <v>3070</v>
      </c>
      <c r="BE1228" s="71" t="s">
        <v>65</v>
      </c>
      <c r="BF1228" s="71" t="s">
        <v>65</v>
      </c>
    </row>
    <row r="1229" spans="2:58" ht="14.45" customHeight="1" x14ac:dyDescent="0.25">
      <c r="B1229" s="71">
        <v>2025</v>
      </c>
      <c r="C1229" s="71">
        <v>891780111</v>
      </c>
      <c r="D1229" s="71" t="s">
        <v>63</v>
      </c>
      <c r="E1229" s="104" t="s">
        <v>3069</v>
      </c>
      <c r="F1229" s="72" t="s">
        <v>3068</v>
      </c>
      <c r="G1229" s="72">
        <v>0</v>
      </c>
      <c r="H1229" s="72" t="s">
        <v>71</v>
      </c>
      <c r="I1229" s="72" t="s">
        <v>2884</v>
      </c>
      <c r="J1229" s="104" t="s">
        <v>81</v>
      </c>
      <c r="K1229" s="75" t="s">
        <v>3067</v>
      </c>
      <c r="L1229" s="76">
        <v>3405000</v>
      </c>
      <c r="M1229" s="72" t="s">
        <v>66</v>
      </c>
      <c r="N1229" s="75" t="s">
        <v>3066</v>
      </c>
      <c r="O1229" s="75">
        <v>1102876602</v>
      </c>
      <c r="P1229" s="280">
        <v>2352</v>
      </c>
      <c r="Q1229" s="287">
        <v>45945</v>
      </c>
      <c r="R1229" s="75">
        <v>159975000</v>
      </c>
      <c r="S1229" s="78">
        <v>45958</v>
      </c>
      <c r="T1229" s="76">
        <v>3405000</v>
      </c>
      <c r="U1229" s="76">
        <v>40532</v>
      </c>
      <c r="V1229" s="72" t="s">
        <v>65</v>
      </c>
      <c r="W1229" s="76">
        <v>1082939683</v>
      </c>
      <c r="X1229" s="104" t="s">
        <v>2881</v>
      </c>
      <c r="Y1229" s="78">
        <v>45958</v>
      </c>
      <c r="Z1229" s="78">
        <v>45958</v>
      </c>
      <c r="AA1229" s="78" t="s">
        <v>73</v>
      </c>
      <c r="AB1229" s="78">
        <v>45981</v>
      </c>
      <c r="AC1229" s="102">
        <f t="shared" si="114"/>
        <v>23</v>
      </c>
      <c r="AD1229" s="72">
        <v>0</v>
      </c>
      <c r="AE1229" s="76">
        <v>0</v>
      </c>
      <c r="AF1229" s="72">
        <v>0</v>
      </c>
      <c r="AG1229" s="79" t="s">
        <v>73</v>
      </c>
      <c r="AH1229" s="102">
        <f t="shared" si="115"/>
        <v>0</v>
      </c>
      <c r="AI1229" s="72">
        <v>0</v>
      </c>
      <c r="AJ1229" s="76">
        <v>0</v>
      </c>
      <c r="AK1229" s="72" t="s">
        <v>73</v>
      </c>
      <c r="AL1229" s="80" t="s">
        <v>73</v>
      </c>
      <c r="AM1229" s="72">
        <v>0</v>
      </c>
      <c r="AN1229" s="80" t="s">
        <v>73</v>
      </c>
      <c r="AO1229" s="80" t="s">
        <v>73</v>
      </c>
      <c r="AP1229" s="80" t="s">
        <v>73</v>
      </c>
      <c r="AQ1229" s="102">
        <f t="shared" si="116"/>
        <v>0</v>
      </c>
      <c r="AR1229" s="102">
        <f t="shared" si="117"/>
        <v>3405000</v>
      </c>
      <c r="AS1229" s="72" t="s">
        <v>319</v>
      </c>
      <c r="AT1229" s="76">
        <v>0</v>
      </c>
      <c r="AU1229" s="72" t="s">
        <v>319</v>
      </c>
      <c r="AV1229" s="76">
        <v>0</v>
      </c>
      <c r="AW1229" s="81" t="s">
        <v>73</v>
      </c>
      <c r="AX1229" s="82">
        <v>0</v>
      </c>
      <c r="AY1229" s="143">
        <f t="shared" si="118"/>
        <v>3405000</v>
      </c>
      <c r="AZ1229" s="84">
        <f t="shared" si="119"/>
        <v>0</v>
      </c>
      <c r="BA1229" s="85">
        <v>0</v>
      </c>
      <c r="BB1229" s="81" t="s">
        <v>73</v>
      </c>
      <c r="BC1229" s="72" t="s">
        <v>123</v>
      </c>
      <c r="BD1229" s="289" t="s">
        <v>3065</v>
      </c>
      <c r="BE1229" s="71" t="s">
        <v>65</v>
      </c>
      <c r="BF1229" s="71" t="s">
        <v>65</v>
      </c>
    </row>
    <row r="1230" spans="2:58" ht="14.45" customHeight="1" x14ac:dyDescent="0.25">
      <c r="B1230" s="71">
        <v>2025</v>
      </c>
      <c r="C1230" s="71">
        <v>891780111</v>
      </c>
      <c r="D1230" s="71" t="s">
        <v>63</v>
      </c>
      <c r="E1230" s="104" t="s">
        <v>3064</v>
      </c>
      <c r="F1230" s="72" t="s">
        <v>3063</v>
      </c>
      <c r="G1230" s="72">
        <v>0</v>
      </c>
      <c r="H1230" s="72" t="s">
        <v>71</v>
      </c>
      <c r="I1230" s="72" t="s">
        <v>64</v>
      </c>
      <c r="J1230" s="104" t="s">
        <v>81</v>
      </c>
      <c r="K1230" s="75" t="s">
        <v>3062</v>
      </c>
      <c r="L1230" s="76">
        <v>6300000</v>
      </c>
      <c r="M1230" s="72" t="s">
        <v>66</v>
      </c>
      <c r="N1230" s="75" t="s">
        <v>3061</v>
      </c>
      <c r="O1230" s="75">
        <v>85477184</v>
      </c>
      <c r="P1230" s="75">
        <v>1947</v>
      </c>
      <c r="Q1230" s="78">
        <v>45898</v>
      </c>
      <c r="R1230" s="75">
        <v>327000000</v>
      </c>
      <c r="S1230" s="78">
        <v>45958</v>
      </c>
      <c r="T1230" s="76">
        <v>6300000</v>
      </c>
      <c r="U1230" s="76">
        <v>40533</v>
      </c>
      <c r="V1230" s="72" t="s">
        <v>65</v>
      </c>
      <c r="W1230" s="76">
        <v>1072646524</v>
      </c>
      <c r="X1230" s="104" t="s">
        <v>3050</v>
      </c>
      <c r="Y1230" s="78">
        <v>45958</v>
      </c>
      <c r="Z1230" s="78">
        <v>45958</v>
      </c>
      <c r="AA1230" s="78" t="s">
        <v>73</v>
      </c>
      <c r="AB1230" s="78">
        <v>46142</v>
      </c>
      <c r="AC1230" s="102">
        <f t="shared" si="114"/>
        <v>184</v>
      </c>
      <c r="AD1230" s="72">
        <v>0</v>
      </c>
      <c r="AE1230" s="76">
        <v>0</v>
      </c>
      <c r="AF1230" s="72">
        <v>0</v>
      </c>
      <c r="AG1230" s="79" t="s">
        <v>73</v>
      </c>
      <c r="AH1230" s="102">
        <f t="shared" si="115"/>
        <v>0</v>
      </c>
      <c r="AI1230" s="72">
        <v>0</v>
      </c>
      <c r="AJ1230" s="76">
        <v>0</v>
      </c>
      <c r="AK1230" s="72" t="s">
        <v>73</v>
      </c>
      <c r="AL1230" s="80" t="s">
        <v>73</v>
      </c>
      <c r="AM1230" s="72">
        <v>0</v>
      </c>
      <c r="AN1230" s="80" t="s">
        <v>73</v>
      </c>
      <c r="AO1230" s="80" t="s">
        <v>73</v>
      </c>
      <c r="AP1230" s="80" t="s">
        <v>73</v>
      </c>
      <c r="AQ1230" s="102">
        <f t="shared" si="116"/>
        <v>0</v>
      </c>
      <c r="AR1230" s="102">
        <f t="shared" si="117"/>
        <v>6300000</v>
      </c>
      <c r="AS1230" s="72" t="s">
        <v>65</v>
      </c>
      <c r="AT1230" s="76">
        <v>6300000</v>
      </c>
      <c r="AU1230" s="72" t="s">
        <v>319</v>
      </c>
      <c r="AV1230" s="76">
        <v>0</v>
      </c>
      <c r="AW1230" s="81" t="s">
        <v>73</v>
      </c>
      <c r="AX1230" s="82">
        <v>0</v>
      </c>
      <c r="AY1230" s="143">
        <f t="shared" si="118"/>
        <v>6300000</v>
      </c>
      <c r="AZ1230" s="84">
        <f t="shared" si="119"/>
        <v>0</v>
      </c>
      <c r="BA1230" s="85">
        <v>0</v>
      </c>
      <c r="BB1230" s="81" t="s">
        <v>73</v>
      </c>
      <c r="BC1230" s="72" t="s">
        <v>123</v>
      </c>
      <c r="BD1230" s="289" t="s">
        <v>3060</v>
      </c>
      <c r="BE1230" s="71" t="s">
        <v>65</v>
      </c>
      <c r="BF1230" s="71" t="s">
        <v>65</v>
      </c>
    </row>
    <row r="1231" spans="2:58" ht="14.45" customHeight="1" x14ac:dyDescent="0.25">
      <c r="B1231" s="71">
        <v>2025</v>
      </c>
      <c r="C1231" s="71">
        <v>891780111</v>
      </c>
      <c r="D1231" s="71" t="s">
        <v>63</v>
      </c>
      <c r="E1231" s="104" t="s">
        <v>3059</v>
      </c>
      <c r="F1231" s="72" t="s">
        <v>3058</v>
      </c>
      <c r="G1231" s="72">
        <v>0</v>
      </c>
      <c r="H1231" s="72" t="s">
        <v>71</v>
      </c>
      <c r="I1231" s="72" t="s">
        <v>2884</v>
      </c>
      <c r="J1231" s="104" t="s">
        <v>81</v>
      </c>
      <c r="K1231" s="75" t="s">
        <v>3057</v>
      </c>
      <c r="L1231" s="76">
        <v>10300000</v>
      </c>
      <c r="M1231" s="72" t="s">
        <v>66</v>
      </c>
      <c r="N1231" s="75" t="s">
        <v>3056</v>
      </c>
      <c r="O1231" s="75">
        <v>1085180904</v>
      </c>
      <c r="P1231" s="75">
        <v>2374</v>
      </c>
      <c r="Q1231" s="78">
        <v>45947</v>
      </c>
      <c r="R1231" s="75">
        <v>10300000</v>
      </c>
      <c r="S1231" s="78">
        <v>45959</v>
      </c>
      <c r="T1231" s="76">
        <v>10300000</v>
      </c>
      <c r="U1231" s="76">
        <v>41144</v>
      </c>
      <c r="V1231" s="72" t="s">
        <v>65</v>
      </c>
      <c r="W1231" s="76">
        <v>22545553</v>
      </c>
      <c r="X1231" s="104" t="s">
        <v>600</v>
      </c>
      <c r="Y1231" s="78">
        <v>45959</v>
      </c>
      <c r="Z1231" s="78">
        <v>45959</v>
      </c>
      <c r="AA1231" s="78" t="s">
        <v>73</v>
      </c>
      <c r="AB1231" s="78">
        <v>46011</v>
      </c>
      <c r="AC1231" s="102">
        <f t="shared" si="114"/>
        <v>52</v>
      </c>
      <c r="AD1231" s="72">
        <v>0</v>
      </c>
      <c r="AE1231" s="76">
        <v>0</v>
      </c>
      <c r="AF1231" s="72">
        <v>0</v>
      </c>
      <c r="AG1231" s="79" t="s">
        <v>73</v>
      </c>
      <c r="AH1231" s="102">
        <f t="shared" si="115"/>
        <v>0</v>
      </c>
      <c r="AI1231" s="72">
        <v>0</v>
      </c>
      <c r="AJ1231" s="76">
        <v>0</v>
      </c>
      <c r="AK1231" s="72" t="s">
        <v>73</v>
      </c>
      <c r="AL1231" s="80" t="s">
        <v>73</v>
      </c>
      <c r="AM1231" s="72">
        <v>0</v>
      </c>
      <c r="AN1231" s="80" t="s">
        <v>73</v>
      </c>
      <c r="AO1231" s="80" t="s">
        <v>73</v>
      </c>
      <c r="AP1231" s="80" t="s">
        <v>73</v>
      </c>
      <c r="AQ1231" s="102">
        <f t="shared" si="116"/>
        <v>0</v>
      </c>
      <c r="AR1231" s="102">
        <f t="shared" si="117"/>
        <v>10300000</v>
      </c>
      <c r="AS1231" s="72" t="s">
        <v>319</v>
      </c>
      <c r="AT1231" s="76">
        <v>0</v>
      </c>
      <c r="AU1231" s="72" t="s">
        <v>319</v>
      </c>
      <c r="AV1231" s="76">
        <v>0</v>
      </c>
      <c r="AW1231" s="81" t="s">
        <v>73</v>
      </c>
      <c r="AX1231" s="82">
        <v>0</v>
      </c>
      <c r="AY1231" s="143">
        <f t="shared" si="118"/>
        <v>10300000</v>
      </c>
      <c r="AZ1231" s="84">
        <f t="shared" si="119"/>
        <v>0</v>
      </c>
      <c r="BA1231" s="85">
        <v>0</v>
      </c>
      <c r="BB1231" s="81" t="s">
        <v>73</v>
      </c>
      <c r="BC1231" s="72" t="s">
        <v>123</v>
      </c>
      <c r="BD1231" s="289" t="s">
        <v>3055</v>
      </c>
      <c r="BE1231" s="71" t="s">
        <v>65</v>
      </c>
      <c r="BF1231" s="71" t="s">
        <v>65</v>
      </c>
    </row>
    <row r="1232" spans="2:58" ht="14.45" customHeight="1" x14ac:dyDescent="0.25">
      <c r="B1232" s="71">
        <v>2025</v>
      </c>
      <c r="C1232" s="71">
        <v>891780111</v>
      </c>
      <c r="D1232" s="71" t="s">
        <v>63</v>
      </c>
      <c r="E1232" s="104" t="s">
        <v>3054</v>
      </c>
      <c r="F1232" s="72" t="s">
        <v>3053</v>
      </c>
      <c r="G1232" s="72">
        <v>0</v>
      </c>
      <c r="H1232" s="72" t="s">
        <v>71</v>
      </c>
      <c r="I1232" s="72" t="s">
        <v>64</v>
      </c>
      <c r="J1232" s="104" t="s">
        <v>81</v>
      </c>
      <c r="K1232" s="75" t="s">
        <v>3052</v>
      </c>
      <c r="L1232" s="76">
        <v>6300000</v>
      </c>
      <c r="M1232" s="72" t="s">
        <v>66</v>
      </c>
      <c r="N1232" s="75" t="s">
        <v>3051</v>
      </c>
      <c r="O1232" s="75">
        <v>57298158</v>
      </c>
      <c r="P1232" s="75">
        <v>1947</v>
      </c>
      <c r="Q1232" s="78">
        <v>45898</v>
      </c>
      <c r="R1232" s="75">
        <v>327000000</v>
      </c>
      <c r="S1232" s="78">
        <v>45959</v>
      </c>
      <c r="T1232" s="76">
        <v>6300000</v>
      </c>
      <c r="U1232" s="76">
        <v>41143</v>
      </c>
      <c r="V1232" s="72" t="s">
        <v>65</v>
      </c>
      <c r="W1232" s="76">
        <v>1072646524</v>
      </c>
      <c r="X1232" s="104" t="s">
        <v>3050</v>
      </c>
      <c r="Y1232" s="78">
        <v>45959</v>
      </c>
      <c r="Z1232" s="78">
        <v>45959</v>
      </c>
      <c r="AA1232" s="78" t="s">
        <v>73</v>
      </c>
      <c r="AB1232" s="78">
        <v>46142</v>
      </c>
      <c r="AC1232" s="102">
        <f t="shared" si="114"/>
        <v>183</v>
      </c>
      <c r="AD1232" s="72">
        <v>0</v>
      </c>
      <c r="AE1232" s="76">
        <v>0</v>
      </c>
      <c r="AF1232" s="72">
        <v>0</v>
      </c>
      <c r="AG1232" s="79" t="s">
        <v>73</v>
      </c>
      <c r="AH1232" s="102">
        <f t="shared" si="115"/>
        <v>0</v>
      </c>
      <c r="AI1232" s="72">
        <v>0</v>
      </c>
      <c r="AJ1232" s="76">
        <v>0</v>
      </c>
      <c r="AK1232" s="72" t="s">
        <v>73</v>
      </c>
      <c r="AL1232" s="80" t="s">
        <v>73</v>
      </c>
      <c r="AM1232" s="72">
        <v>0</v>
      </c>
      <c r="AN1232" s="80" t="s">
        <v>73</v>
      </c>
      <c r="AO1232" s="80" t="s">
        <v>73</v>
      </c>
      <c r="AP1232" s="80" t="s">
        <v>73</v>
      </c>
      <c r="AQ1232" s="102">
        <f t="shared" si="116"/>
        <v>0</v>
      </c>
      <c r="AR1232" s="102">
        <f t="shared" si="117"/>
        <v>6300000</v>
      </c>
      <c r="AS1232" s="72" t="s">
        <v>65</v>
      </c>
      <c r="AT1232" s="76">
        <v>6300000</v>
      </c>
      <c r="AU1232" s="72" t="s">
        <v>319</v>
      </c>
      <c r="AV1232" s="76">
        <v>0</v>
      </c>
      <c r="AW1232" s="81" t="s">
        <v>73</v>
      </c>
      <c r="AX1232" s="82">
        <v>0</v>
      </c>
      <c r="AY1232" s="143">
        <f t="shared" si="118"/>
        <v>6300000</v>
      </c>
      <c r="AZ1232" s="84">
        <f t="shared" si="119"/>
        <v>0</v>
      </c>
      <c r="BA1232" s="85">
        <v>0</v>
      </c>
      <c r="BB1232" s="81" t="s">
        <v>73</v>
      </c>
      <c r="BC1232" s="72" t="s">
        <v>123</v>
      </c>
      <c r="BD1232" s="289" t="s">
        <v>3049</v>
      </c>
      <c r="BE1232" s="71" t="s">
        <v>65</v>
      </c>
      <c r="BF1232" s="71" t="s">
        <v>65</v>
      </c>
    </row>
    <row r="1233" spans="2:58" ht="14.45" customHeight="1" x14ac:dyDescent="0.25">
      <c r="B1233" s="71">
        <v>2025</v>
      </c>
      <c r="C1233" s="71">
        <v>891780111</v>
      </c>
      <c r="D1233" s="71" t="s">
        <v>63</v>
      </c>
      <c r="E1233" s="104" t="s">
        <v>3048</v>
      </c>
      <c r="F1233" s="72" t="s">
        <v>3047</v>
      </c>
      <c r="G1233" s="72">
        <v>0</v>
      </c>
      <c r="H1233" s="72" t="s">
        <v>71</v>
      </c>
      <c r="I1233" s="72" t="s">
        <v>2884</v>
      </c>
      <c r="J1233" s="104" t="s">
        <v>81</v>
      </c>
      <c r="K1233" s="75" t="s">
        <v>2956</v>
      </c>
      <c r="L1233" s="76">
        <v>3029760</v>
      </c>
      <c r="M1233" s="72" t="s">
        <v>66</v>
      </c>
      <c r="N1233" s="75" t="s">
        <v>3046</v>
      </c>
      <c r="O1233" s="75">
        <v>1004354253</v>
      </c>
      <c r="P1233" s="75">
        <v>1707</v>
      </c>
      <c r="Q1233" s="78">
        <v>45870</v>
      </c>
      <c r="R1233" s="75">
        <v>7490134800</v>
      </c>
      <c r="S1233" s="78">
        <v>45959</v>
      </c>
      <c r="T1233" s="76">
        <v>3029760</v>
      </c>
      <c r="U1233" s="76">
        <v>41141</v>
      </c>
      <c r="V1233" s="72" t="s">
        <v>65</v>
      </c>
      <c r="W1233" s="76">
        <v>1082939683</v>
      </c>
      <c r="X1233" s="104" t="s">
        <v>2881</v>
      </c>
      <c r="Y1233" s="78">
        <v>45959</v>
      </c>
      <c r="Z1233" s="78">
        <v>45959</v>
      </c>
      <c r="AA1233" s="78" t="s">
        <v>73</v>
      </c>
      <c r="AB1233" s="78">
        <v>45991</v>
      </c>
      <c r="AC1233" s="102">
        <f t="shared" si="114"/>
        <v>32</v>
      </c>
      <c r="AD1233" s="72">
        <v>0</v>
      </c>
      <c r="AE1233" s="76">
        <v>0</v>
      </c>
      <c r="AF1233" s="72">
        <v>0</v>
      </c>
      <c r="AG1233" s="79" t="s">
        <v>73</v>
      </c>
      <c r="AH1233" s="102">
        <f t="shared" si="115"/>
        <v>0</v>
      </c>
      <c r="AI1233" s="72">
        <v>0</v>
      </c>
      <c r="AJ1233" s="76">
        <v>0</v>
      </c>
      <c r="AK1233" s="72" t="s">
        <v>73</v>
      </c>
      <c r="AL1233" s="80" t="s">
        <v>73</v>
      </c>
      <c r="AM1233" s="72">
        <v>0</v>
      </c>
      <c r="AN1233" s="80" t="s">
        <v>73</v>
      </c>
      <c r="AO1233" s="80" t="s">
        <v>73</v>
      </c>
      <c r="AP1233" s="80" t="s">
        <v>73</v>
      </c>
      <c r="AQ1233" s="102">
        <f t="shared" si="116"/>
        <v>0</v>
      </c>
      <c r="AR1233" s="102">
        <f t="shared" si="117"/>
        <v>3029760</v>
      </c>
      <c r="AS1233" s="72" t="s">
        <v>319</v>
      </c>
      <c r="AT1233" s="76">
        <v>0</v>
      </c>
      <c r="AU1233" s="72" t="s">
        <v>319</v>
      </c>
      <c r="AV1233" s="76">
        <v>0</v>
      </c>
      <c r="AW1233" s="81" t="s">
        <v>73</v>
      </c>
      <c r="AX1233" s="82">
        <v>0</v>
      </c>
      <c r="AY1233" s="143">
        <f t="shared" si="118"/>
        <v>3029760</v>
      </c>
      <c r="AZ1233" s="84">
        <f t="shared" si="119"/>
        <v>0</v>
      </c>
      <c r="BA1233" s="85">
        <v>0</v>
      </c>
      <c r="BB1233" s="81" t="s">
        <v>73</v>
      </c>
      <c r="BC1233" s="72" t="s">
        <v>123</v>
      </c>
      <c r="BD1233" s="289" t="s">
        <v>3045</v>
      </c>
      <c r="BE1233" s="71" t="s">
        <v>65</v>
      </c>
      <c r="BF1233" s="71" t="s">
        <v>65</v>
      </c>
    </row>
    <row r="1234" spans="2:58" ht="14.45" customHeight="1" x14ac:dyDescent="0.25">
      <c r="B1234" s="71">
        <v>2025</v>
      </c>
      <c r="C1234" s="71">
        <v>891780111</v>
      </c>
      <c r="D1234" s="71" t="s">
        <v>63</v>
      </c>
      <c r="E1234" s="104" t="s">
        <v>3044</v>
      </c>
      <c r="F1234" s="72" t="s">
        <v>3043</v>
      </c>
      <c r="G1234" s="72">
        <v>0</v>
      </c>
      <c r="H1234" s="72" t="s">
        <v>71</v>
      </c>
      <c r="I1234" s="72" t="s">
        <v>2884</v>
      </c>
      <c r="J1234" s="104" t="s">
        <v>81</v>
      </c>
      <c r="K1234" s="75" t="s">
        <v>2895</v>
      </c>
      <c r="L1234" s="76">
        <v>3029760</v>
      </c>
      <c r="M1234" s="72" t="s">
        <v>66</v>
      </c>
      <c r="N1234" s="75" t="s">
        <v>3042</v>
      </c>
      <c r="O1234" s="75">
        <v>12602516</v>
      </c>
      <c r="P1234" s="75">
        <v>1707</v>
      </c>
      <c r="Q1234" s="78">
        <v>45870</v>
      </c>
      <c r="R1234" s="75">
        <v>7490134800</v>
      </c>
      <c r="S1234" s="78">
        <v>45959</v>
      </c>
      <c r="T1234" s="76">
        <v>3029760</v>
      </c>
      <c r="U1234" s="76">
        <v>41142</v>
      </c>
      <c r="V1234" s="72" t="s">
        <v>65</v>
      </c>
      <c r="W1234" s="76">
        <v>1082939683</v>
      </c>
      <c r="X1234" s="104" t="s">
        <v>2881</v>
      </c>
      <c r="Y1234" s="78">
        <v>45959</v>
      </c>
      <c r="Z1234" s="78">
        <v>45959</v>
      </c>
      <c r="AA1234" s="78" t="s">
        <v>73</v>
      </c>
      <c r="AB1234" s="78">
        <v>45991</v>
      </c>
      <c r="AC1234" s="102">
        <f t="shared" si="114"/>
        <v>32</v>
      </c>
      <c r="AD1234" s="72">
        <v>0</v>
      </c>
      <c r="AE1234" s="76">
        <v>0</v>
      </c>
      <c r="AF1234" s="72">
        <v>0</v>
      </c>
      <c r="AG1234" s="79" t="s">
        <v>73</v>
      </c>
      <c r="AH1234" s="102">
        <f t="shared" si="115"/>
        <v>0</v>
      </c>
      <c r="AI1234" s="72">
        <v>0</v>
      </c>
      <c r="AJ1234" s="76">
        <v>0</v>
      </c>
      <c r="AK1234" s="72" t="s">
        <v>73</v>
      </c>
      <c r="AL1234" s="80" t="s">
        <v>73</v>
      </c>
      <c r="AM1234" s="72">
        <v>0</v>
      </c>
      <c r="AN1234" s="80" t="s">
        <v>73</v>
      </c>
      <c r="AO1234" s="80" t="s">
        <v>73</v>
      </c>
      <c r="AP1234" s="80" t="s">
        <v>73</v>
      </c>
      <c r="AQ1234" s="102">
        <f t="shared" si="116"/>
        <v>0</v>
      </c>
      <c r="AR1234" s="102">
        <f t="shared" si="117"/>
        <v>3029760</v>
      </c>
      <c r="AS1234" s="72" t="s">
        <v>319</v>
      </c>
      <c r="AT1234" s="76">
        <v>0</v>
      </c>
      <c r="AU1234" s="72" t="s">
        <v>319</v>
      </c>
      <c r="AV1234" s="76">
        <v>0</v>
      </c>
      <c r="AW1234" s="81" t="s">
        <v>73</v>
      </c>
      <c r="AX1234" s="82">
        <v>0</v>
      </c>
      <c r="AY1234" s="143">
        <f t="shared" si="118"/>
        <v>3029760</v>
      </c>
      <c r="AZ1234" s="84">
        <f t="shared" si="119"/>
        <v>0</v>
      </c>
      <c r="BA1234" s="85">
        <v>0</v>
      </c>
      <c r="BB1234" s="81" t="s">
        <v>73</v>
      </c>
      <c r="BC1234" s="72" t="s">
        <v>123</v>
      </c>
      <c r="BD1234" s="289" t="s">
        <v>3041</v>
      </c>
      <c r="BE1234" s="71" t="s">
        <v>65</v>
      </c>
      <c r="BF1234" s="71" t="s">
        <v>65</v>
      </c>
    </row>
    <row r="1235" spans="2:58" ht="14.45" customHeight="1" x14ac:dyDescent="0.25">
      <c r="B1235" s="71">
        <v>2025</v>
      </c>
      <c r="C1235" s="71">
        <v>891780111</v>
      </c>
      <c r="D1235" s="71" t="s">
        <v>63</v>
      </c>
      <c r="E1235" s="104" t="s">
        <v>3040</v>
      </c>
      <c r="F1235" s="72" t="s">
        <v>3039</v>
      </c>
      <c r="G1235" s="72">
        <v>0</v>
      </c>
      <c r="H1235" s="72" t="s">
        <v>71</v>
      </c>
      <c r="I1235" s="72" t="s">
        <v>2884</v>
      </c>
      <c r="J1235" s="104" t="s">
        <v>81</v>
      </c>
      <c r="K1235" s="75" t="s">
        <v>2956</v>
      </c>
      <c r="L1235" s="76">
        <v>3029760</v>
      </c>
      <c r="M1235" s="72" t="s">
        <v>66</v>
      </c>
      <c r="N1235" s="75" t="s">
        <v>3038</v>
      </c>
      <c r="O1235" s="75">
        <v>33272462</v>
      </c>
      <c r="P1235" s="75">
        <v>1707</v>
      </c>
      <c r="Q1235" s="78">
        <v>45870</v>
      </c>
      <c r="R1235" s="75">
        <v>7490134800</v>
      </c>
      <c r="S1235" s="78">
        <v>45959</v>
      </c>
      <c r="T1235" s="76">
        <v>3029760</v>
      </c>
      <c r="U1235" s="76">
        <v>41147</v>
      </c>
      <c r="V1235" s="72" t="s">
        <v>65</v>
      </c>
      <c r="W1235" s="76">
        <v>1082939683</v>
      </c>
      <c r="X1235" s="104" t="s">
        <v>2881</v>
      </c>
      <c r="Y1235" s="78">
        <v>45959</v>
      </c>
      <c r="Z1235" s="78">
        <v>45959</v>
      </c>
      <c r="AA1235" s="78" t="s">
        <v>73</v>
      </c>
      <c r="AB1235" s="78">
        <v>45991</v>
      </c>
      <c r="AC1235" s="102">
        <f t="shared" si="114"/>
        <v>32</v>
      </c>
      <c r="AD1235" s="72">
        <v>0</v>
      </c>
      <c r="AE1235" s="76">
        <v>0</v>
      </c>
      <c r="AF1235" s="72">
        <v>0</v>
      </c>
      <c r="AG1235" s="79" t="s">
        <v>73</v>
      </c>
      <c r="AH1235" s="102">
        <f t="shared" si="115"/>
        <v>0</v>
      </c>
      <c r="AI1235" s="72">
        <v>0</v>
      </c>
      <c r="AJ1235" s="76">
        <v>0</v>
      </c>
      <c r="AK1235" s="72" t="s">
        <v>73</v>
      </c>
      <c r="AL1235" s="80" t="s">
        <v>73</v>
      </c>
      <c r="AM1235" s="72">
        <v>0</v>
      </c>
      <c r="AN1235" s="80" t="s">
        <v>73</v>
      </c>
      <c r="AO1235" s="80" t="s">
        <v>73</v>
      </c>
      <c r="AP1235" s="80" t="s">
        <v>73</v>
      </c>
      <c r="AQ1235" s="102">
        <f t="shared" si="116"/>
        <v>0</v>
      </c>
      <c r="AR1235" s="102">
        <f t="shared" si="117"/>
        <v>3029760</v>
      </c>
      <c r="AS1235" s="72" t="s">
        <v>319</v>
      </c>
      <c r="AT1235" s="76">
        <v>0</v>
      </c>
      <c r="AU1235" s="72" t="s">
        <v>319</v>
      </c>
      <c r="AV1235" s="76">
        <v>0</v>
      </c>
      <c r="AW1235" s="81" t="s">
        <v>73</v>
      </c>
      <c r="AX1235" s="82">
        <v>0</v>
      </c>
      <c r="AY1235" s="143">
        <f t="shared" si="118"/>
        <v>3029760</v>
      </c>
      <c r="AZ1235" s="84">
        <f t="shared" si="119"/>
        <v>0</v>
      </c>
      <c r="BA1235" s="85">
        <v>0</v>
      </c>
      <c r="BB1235" s="81" t="s">
        <v>73</v>
      </c>
      <c r="BC1235" s="72" t="s">
        <v>123</v>
      </c>
      <c r="BD1235" s="289" t="s">
        <v>3037</v>
      </c>
      <c r="BE1235" s="71" t="s">
        <v>65</v>
      </c>
      <c r="BF1235" s="71" t="s">
        <v>65</v>
      </c>
    </row>
    <row r="1236" spans="2:58" ht="14.45" customHeight="1" x14ac:dyDescent="0.25">
      <c r="B1236" s="71">
        <v>2025</v>
      </c>
      <c r="C1236" s="71">
        <v>891780111</v>
      </c>
      <c r="D1236" s="71" t="s">
        <v>63</v>
      </c>
      <c r="E1236" s="104" t="s">
        <v>3036</v>
      </c>
      <c r="F1236" s="72" t="s">
        <v>3035</v>
      </c>
      <c r="G1236" s="72">
        <v>0</v>
      </c>
      <c r="H1236" s="72" t="s">
        <v>71</v>
      </c>
      <c r="I1236" s="72" t="s">
        <v>2884</v>
      </c>
      <c r="J1236" s="104" t="s">
        <v>81</v>
      </c>
      <c r="K1236" s="75" t="s">
        <v>2895</v>
      </c>
      <c r="L1236" s="76">
        <v>3029760</v>
      </c>
      <c r="M1236" s="72" t="s">
        <v>66</v>
      </c>
      <c r="N1236" s="75" t="s">
        <v>3034</v>
      </c>
      <c r="O1236" s="75">
        <v>85164895</v>
      </c>
      <c r="P1236" s="75">
        <v>1707</v>
      </c>
      <c r="Q1236" s="78">
        <v>45870</v>
      </c>
      <c r="R1236" s="75">
        <v>7490134800</v>
      </c>
      <c r="S1236" s="78">
        <v>45959</v>
      </c>
      <c r="T1236" s="76">
        <v>3029760</v>
      </c>
      <c r="U1236" s="76">
        <v>41146</v>
      </c>
      <c r="V1236" s="72" t="s">
        <v>65</v>
      </c>
      <c r="W1236" s="76">
        <v>1082939683</v>
      </c>
      <c r="X1236" s="104" t="s">
        <v>2881</v>
      </c>
      <c r="Y1236" s="78">
        <v>45959</v>
      </c>
      <c r="Z1236" s="78">
        <v>45959</v>
      </c>
      <c r="AA1236" s="78" t="s">
        <v>73</v>
      </c>
      <c r="AB1236" s="78">
        <v>45991</v>
      </c>
      <c r="AC1236" s="102">
        <f t="shared" si="114"/>
        <v>32</v>
      </c>
      <c r="AD1236" s="72">
        <v>0</v>
      </c>
      <c r="AE1236" s="76">
        <v>0</v>
      </c>
      <c r="AF1236" s="72">
        <v>0</v>
      </c>
      <c r="AG1236" s="79" t="s">
        <v>73</v>
      </c>
      <c r="AH1236" s="102">
        <f t="shared" si="115"/>
        <v>0</v>
      </c>
      <c r="AI1236" s="72">
        <v>0</v>
      </c>
      <c r="AJ1236" s="76">
        <v>0</v>
      </c>
      <c r="AK1236" s="72" t="s">
        <v>73</v>
      </c>
      <c r="AL1236" s="80" t="s">
        <v>73</v>
      </c>
      <c r="AM1236" s="72">
        <v>0</v>
      </c>
      <c r="AN1236" s="80" t="s">
        <v>73</v>
      </c>
      <c r="AO1236" s="80" t="s">
        <v>73</v>
      </c>
      <c r="AP1236" s="80" t="s">
        <v>73</v>
      </c>
      <c r="AQ1236" s="102">
        <f t="shared" si="116"/>
        <v>0</v>
      </c>
      <c r="AR1236" s="102">
        <f t="shared" si="117"/>
        <v>3029760</v>
      </c>
      <c r="AS1236" s="72" t="s">
        <v>319</v>
      </c>
      <c r="AT1236" s="76">
        <v>0</v>
      </c>
      <c r="AU1236" s="72" t="s">
        <v>319</v>
      </c>
      <c r="AV1236" s="76">
        <v>0</v>
      </c>
      <c r="AW1236" s="81" t="s">
        <v>73</v>
      </c>
      <c r="AX1236" s="82">
        <v>0</v>
      </c>
      <c r="AY1236" s="143">
        <f t="shared" si="118"/>
        <v>3029760</v>
      </c>
      <c r="AZ1236" s="84">
        <f t="shared" si="119"/>
        <v>0</v>
      </c>
      <c r="BA1236" s="85">
        <v>0</v>
      </c>
      <c r="BB1236" s="81" t="s">
        <v>73</v>
      </c>
      <c r="BC1236" s="72" t="s">
        <v>123</v>
      </c>
      <c r="BD1236" s="289" t="s">
        <v>3033</v>
      </c>
      <c r="BE1236" s="71" t="s">
        <v>65</v>
      </c>
      <c r="BF1236" s="71" t="s">
        <v>65</v>
      </c>
    </row>
    <row r="1237" spans="2:58" ht="14.45" customHeight="1" x14ac:dyDescent="0.25">
      <c r="B1237" s="71">
        <v>2025</v>
      </c>
      <c r="C1237" s="71">
        <v>891780111</v>
      </c>
      <c r="D1237" s="71" t="s">
        <v>63</v>
      </c>
      <c r="E1237" s="104" t="s">
        <v>3032</v>
      </c>
      <c r="F1237" s="72" t="s">
        <v>3031</v>
      </c>
      <c r="G1237" s="72">
        <v>0</v>
      </c>
      <c r="H1237" s="72" t="s">
        <v>71</v>
      </c>
      <c r="I1237" s="72" t="s">
        <v>2884</v>
      </c>
      <c r="J1237" s="104" t="s">
        <v>81</v>
      </c>
      <c r="K1237" s="75" t="s">
        <v>2895</v>
      </c>
      <c r="L1237" s="76">
        <v>3029760</v>
      </c>
      <c r="M1237" s="72" t="s">
        <v>66</v>
      </c>
      <c r="N1237" s="75" t="s">
        <v>3030</v>
      </c>
      <c r="O1237" s="75">
        <v>1100402739</v>
      </c>
      <c r="P1237" s="75">
        <v>1707</v>
      </c>
      <c r="Q1237" s="78">
        <v>45870</v>
      </c>
      <c r="R1237" s="75">
        <v>7490134800</v>
      </c>
      <c r="S1237" s="78">
        <v>45959</v>
      </c>
      <c r="T1237" s="76">
        <v>3029760</v>
      </c>
      <c r="U1237" s="76">
        <v>41145</v>
      </c>
      <c r="V1237" s="72" t="s">
        <v>65</v>
      </c>
      <c r="W1237" s="76">
        <v>1082939683</v>
      </c>
      <c r="X1237" s="104" t="s">
        <v>2881</v>
      </c>
      <c r="Y1237" s="78">
        <v>45959</v>
      </c>
      <c r="Z1237" s="78">
        <v>45959</v>
      </c>
      <c r="AA1237" s="78" t="s">
        <v>73</v>
      </c>
      <c r="AB1237" s="78">
        <v>45991</v>
      </c>
      <c r="AC1237" s="102">
        <f t="shared" si="114"/>
        <v>32</v>
      </c>
      <c r="AD1237" s="72">
        <v>0</v>
      </c>
      <c r="AE1237" s="76">
        <v>0</v>
      </c>
      <c r="AF1237" s="72">
        <v>0</v>
      </c>
      <c r="AG1237" s="79" t="s">
        <v>73</v>
      </c>
      <c r="AH1237" s="102">
        <f t="shared" si="115"/>
        <v>0</v>
      </c>
      <c r="AI1237" s="72">
        <v>0</v>
      </c>
      <c r="AJ1237" s="76">
        <v>0</v>
      </c>
      <c r="AK1237" s="72" t="s">
        <v>73</v>
      </c>
      <c r="AL1237" s="80" t="s">
        <v>73</v>
      </c>
      <c r="AM1237" s="72">
        <v>0</v>
      </c>
      <c r="AN1237" s="80" t="s">
        <v>73</v>
      </c>
      <c r="AO1237" s="80" t="s">
        <v>73</v>
      </c>
      <c r="AP1237" s="80" t="s">
        <v>73</v>
      </c>
      <c r="AQ1237" s="102">
        <f t="shared" si="116"/>
        <v>0</v>
      </c>
      <c r="AR1237" s="102">
        <f t="shared" si="117"/>
        <v>3029760</v>
      </c>
      <c r="AS1237" s="72" t="s">
        <v>319</v>
      </c>
      <c r="AT1237" s="76">
        <v>0</v>
      </c>
      <c r="AU1237" s="72" t="s">
        <v>319</v>
      </c>
      <c r="AV1237" s="76">
        <v>0</v>
      </c>
      <c r="AW1237" s="81" t="s">
        <v>73</v>
      </c>
      <c r="AX1237" s="82">
        <v>0</v>
      </c>
      <c r="AY1237" s="143">
        <f t="shared" si="118"/>
        <v>3029760</v>
      </c>
      <c r="AZ1237" s="84">
        <f t="shared" si="119"/>
        <v>0</v>
      </c>
      <c r="BA1237" s="85">
        <v>0</v>
      </c>
      <c r="BB1237" s="81" t="s">
        <v>73</v>
      </c>
      <c r="BC1237" s="72" t="s">
        <v>123</v>
      </c>
      <c r="BD1237" s="289" t="s">
        <v>3029</v>
      </c>
      <c r="BE1237" s="71" t="s">
        <v>65</v>
      </c>
      <c r="BF1237" s="71" t="s">
        <v>65</v>
      </c>
    </row>
    <row r="1238" spans="2:58" ht="14.45" customHeight="1" x14ac:dyDescent="0.25">
      <c r="B1238" s="71">
        <v>2025</v>
      </c>
      <c r="C1238" s="71">
        <v>891780111</v>
      </c>
      <c r="D1238" s="71" t="s">
        <v>63</v>
      </c>
      <c r="E1238" s="104" t="s">
        <v>3028</v>
      </c>
      <c r="F1238" s="72" t="s">
        <v>3027</v>
      </c>
      <c r="G1238" s="72">
        <v>0</v>
      </c>
      <c r="H1238" s="72" t="s">
        <v>71</v>
      </c>
      <c r="I1238" s="72" t="s">
        <v>2884</v>
      </c>
      <c r="J1238" s="104" t="s">
        <v>81</v>
      </c>
      <c r="K1238" s="75" t="s">
        <v>3026</v>
      </c>
      <c r="L1238" s="76">
        <v>6000000</v>
      </c>
      <c r="M1238" s="72" t="s">
        <v>66</v>
      </c>
      <c r="N1238" s="75" t="s">
        <v>3025</v>
      </c>
      <c r="O1238" s="75">
        <v>1082886770</v>
      </c>
      <c r="P1238" s="75">
        <v>2411</v>
      </c>
      <c r="Q1238" s="78">
        <v>45953</v>
      </c>
      <c r="R1238" s="75">
        <v>219400000</v>
      </c>
      <c r="S1238" s="78">
        <v>45959</v>
      </c>
      <c r="T1238" s="76">
        <v>6000000</v>
      </c>
      <c r="U1238" s="76">
        <v>41117</v>
      </c>
      <c r="V1238" s="72" t="s">
        <v>65</v>
      </c>
      <c r="W1238" s="76">
        <v>1082888504</v>
      </c>
      <c r="X1238" s="104" t="s">
        <v>2888</v>
      </c>
      <c r="Y1238" s="78">
        <v>45959</v>
      </c>
      <c r="Z1238" s="78">
        <v>45959</v>
      </c>
      <c r="AA1238" s="78" t="s">
        <v>73</v>
      </c>
      <c r="AB1238" s="78">
        <v>46015</v>
      </c>
      <c r="AC1238" s="102">
        <f t="shared" si="114"/>
        <v>56</v>
      </c>
      <c r="AD1238" s="72">
        <v>0</v>
      </c>
      <c r="AE1238" s="76">
        <v>0</v>
      </c>
      <c r="AF1238" s="72">
        <v>0</v>
      </c>
      <c r="AG1238" s="79" t="s">
        <v>73</v>
      </c>
      <c r="AH1238" s="102">
        <f t="shared" si="115"/>
        <v>0</v>
      </c>
      <c r="AI1238" s="72">
        <v>0</v>
      </c>
      <c r="AJ1238" s="76">
        <v>0</v>
      </c>
      <c r="AK1238" s="72" t="s">
        <v>73</v>
      </c>
      <c r="AL1238" s="80" t="s">
        <v>73</v>
      </c>
      <c r="AM1238" s="72">
        <v>0</v>
      </c>
      <c r="AN1238" s="80" t="s">
        <v>73</v>
      </c>
      <c r="AO1238" s="80" t="s">
        <v>73</v>
      </c>
      <c r="AP1238" s="80" t="s">
        <v>73</v>
      </c>
      <c r="AQ1238" s="102">
        <f t="shared" si="116"/>
        <v>0</v>
      </c>
      <c r="AR1238" s="102">
        <f t="shared" si="117"/>
        <v>6000000</v>
      </c>
      <c r="AS1238" s="72" t="s">
        <v>319</v>
      </c>
      <c r="AT1238" s="76">
        <v>0</v>
      </c>
      <c r="AU1238" s="72" t="s">
        <v>319</v>
      </c>
      <c r="AV1238" s="76">
        <v>0</v>
      </c>
      <c r="AW1238" s="81" t="s">
        <v>73</v>
      </c>
      <c r="AX1238" s="82">
        <v>0</v>
      </c>
      <c r="AY1238" s="143">
        <f t="shared" si="118"/>
        <v>6000000</v>
      </c>
      <c r="AZ1238" s="84">
        <f t="shared" si="119"/>
        <v>0</v>
      </c>
      <c r="BA1238" s="85">
        <v>0</v>
      </c>
      <c r="BB1238" s="81" t="s">
        <v>73</v>
      </c>
      <c r="BC1238" s="72" t="s">
        <v>123</v>
      </c>
      <c r="BD1238" s="289" t="s">
        <v>3024</v>
      </c>
      <c r="BE1238" s="71" t="s">
        <v>65</v>
      </c>
      <c r="BF1238" s="71" t="s">
        <v>65</v>
      </c>
    </row>
    <row r="1239" spans="2:58" ht="14.45" customHeight="1" x14ac:dyDescent="0.25">
      <c r="B1239" s="71">
        <v>2025</v>
      </c>
      <c r="C1239" s="71">
        <v>891780111</v>
      </c>
      <c r="D1239" s="71" t="s">
        <v>63</v>
      </c>
      <c r="E1239" s="104" t="s">
        <v>3023</v>
      </c>
      <c r="F1239" s="72" t="s">
        <v>3022</v>
      </c>
      <c r="G1239" s="72">
        <v>0</v>
      </c>
      <c r="H1239" s="72" t="s">
        <v>71</v>
      </c>
      <c r="I1239" s="72" t="s">
        <v>2884</v>
      </c>
      <c r="J1239" s="104" t="s">
        <v>81</v>
      </c>
      <c r="K1239" s="75" t="s">
        <v>3012</v>
      </c>
      <c r="L1239" s="76">
        <v>3405000</v>
      </c>
      <c r="M1239" s="72" t="s">
        <v>66</v>
      </c>
      <c r="N1239" s="75" t="s">
        <v>3021</v>
      </c>
      <c r="O1239" s="75">
        <v>1102828458</v>
      </c>
      <c r="P1239" s="75">
        <v>2352</v>
      </c>
      <c r="Q1239" s="78">
        <v>45945</v>
      </c>
      <c r="R1239" s="75">
        <v>159975000</v>
      </c>
      <c r="S1239" s="78">
        <v>45960</v>
      </c>
      <c r="T1239" s="76">
        <v>3405000</v>
      </c>
      <c r="U1239" s="76">
        <v>41465</v>
      </c>
      <c r="V1239" s="72" t="s">
        <v>65</v>
      </c>
      <c r="W1239" s="76">
        <v>1082939683</v>
      </c>
      <c r="X1239" s="104" t="s">
        <v>2881</v>
      </c>
      <c r="Y1239" s="78">
        <v>45959</v>
      </c>
      <c r="Z1239" s="78">
        <v>45960</v>
      </c>
      <c r="AA1239" s="78" t="s">
        <v>73</v>
      </c>
      <c r="AB1239" s="78">
        <v>45981</v>
      </c>
      <c r="AC1239" s="102">
        <f t="shared" si="114"/>
        <v>21</v>
      </c>
      <c r="AD1239" s="72">
        <v>0</v>
      </c>
      <c r="AE1239" s="76">
        <v>0</v>
      </c>
      <c r="AF1239" s="72">
        <v>0</v>
      </c>
      <c r="AG1239" s="79" t="s">
        <v>73</v>
      </c>
      <c r="AH1239" s="102">
        <f t="shared" si="115"/>
        <v>0</v>
      </c>
      <c r="AI1239" s="72">
        <v>0</v>
      </c>
      <c r="AJ1239" s="76">
        <v>0</v>
      </c>
      <c r="AK1239" s="72" t="s">
        <v>73</v>
      </c>
      <c r="AL1239" s="80" t="s">
        <v>73</v>
      </c>
      <c r="AM1239" s="72">
        <v>0</v>
      </c>
      <c r="AN1239" s="80" t="s">
        <v>73</v>
      </c>
      <c r="AO1239" s="80" t="s">
        <v>73</v>
      </c>
      <c r="AP1239" s="80" t="s">
        <v>73</v>
      </c>
      <c r="AQ1239" s="102">
        <f t="shared" si="116"/>
        <v>0</v>
      </c>
      <c r="AR1239" s="102">
        <f t="shared" si="117"/>
        <v>3405000</v>
      </c>
      <c r="AS1239" s="72" t="s">
        <v>319</v>
      </c>
      <c r="AT1239" s="76">
        <v>0</v>
      </c>
      <c r="AU1239" s="72" t="s">
        <v>319</v>
      </c>
      <c r="AV1239" s="76">
        <v>0</v>
      </c>
      <c r="AW1239" s="81" t="s">
        <v>73</v>
      </c>
      <c r="AX1239" s="82">
        <v>0</v>
      </c>
      <c r="AY1239" s="143">
        <f t="shared" si="118"/>
        <v>3405000</v>
      </c>
      <c r="AZ1239" s="84">
        <f t="shared" si="119"/>
        <v>0</v>
      </c>
      <c r="BA1239" s="85">
        <v>0</v>
      </c>
      <c r="BB1239" s="81" t="s">
        <v>73</v>
      </c>
      <c r="BC1239" s="72" t="s">
        <v>123</v>
      </c>
      <c r="BD1239" s="289" t="s">
        <v>3020</v>
      </c>
      <c r="BE1239" s="71" t="s">
        <v>65</v>
      </c>
      <c r="BF1239" s="71" t="s">
        <v>65</v>
      </c>
    </row>
    <row r="1240" spans="2:58" ht="14.45" customHeight="1" x14ac:dyDescent="0.25">
      <c r="B1240" s="71">
        <v>2025</v>
      </c>
      <c r="C1240" s="71">
        <v>891780111</v>
      </c>
      <c r="D1240" s="71" t="s">
        <v>63</v>
      </c>
      <c r="E1240" s="104" t="s">
        <v>3019</v>
      </c>
      <c r="F1240" s="72" t="s">
        <v>3018</v>
      </c>
      <c r="G1240" s="72">
        <v>0</v>
      </c>
      <c r="H1240" s="72" t="s">
        <v>71</v>
      </c>
      <c r="I1240" s="72" t="s">
        <v>2884</v>
      </c>
      <c r="J1240" s="104" t="s">
        <v>81</v>
      </c>
      <c r="K1240" s="75" t="s">
        <v>3017</v>
      </c>
      <c r="L1240" s="76">
        <v>12000000</v>
      </c>
      <c r="M1240" s="72" t="s">
        <v>66</v>
      </c>
      <c r="N1240" s="75" t="s">
        <v>3016</v>
      </c>
      <c r="O1240" s="75">
        <v>1082942381</v>
      </c>
      <c r="P1240" s="75">
        <v>2411</v>
      </c>
      <c r="Q1240" s="78">
        <v>45953</v>
      </c>
      <c r="R1240" s="75">
        <v>219400000</v>
      </c>
      <c r="S1240" s="78">
        <v>45959</v>
      </c>
      <c r="T1240" s="76">
        <v>12000000</v>
      </c>
      <c r="U1240" s="76">
        <v>41116</v>
      </c>
      <c r="V1240" s="72" t="s">
        <v>65</v>
      </c>
      <c r="W1240" s="76">
        <v>1082888504</v>
      </c>
      <c r="X1240" s="104" t="s">
        <v>2888</v>
      </c>
      <c r="Y1240" s="78">
        <v>45959</v>
      </c>
      <c r="Z1240" s="78">
        <v>45959</v>
      </c>
      <c r="AA1240" s="78" t="s">
        <v>73</v>
      </c>
      <c r="AB1240" s="78">
        <v>46015</v>
      </c>
      <c r="AC1240" s="102">
        <f t="shared" si="114"/>
        <v>56</v>
      </c>
      <c r="AD1240" s="72">
        <v>0</v>
      </c>
      <c r="AE1240" s="76">
        <v>0</v>
      </c>
      <c r="AF1240" s="72">
        <v>0</v>
      </c>
      <c r="AG1240" s="79" t="s">
        <v>73</v>
      </c>
      <c r="AH1240" s="102">
        <f t="shared" si="115"/>
        <v>0</v>
      </c>
      <c r="AI1240" s="72">
        <v>0</v>
      </c>
      <c r="AJ1240" s="76">
        <v>0</v>
      </c>
      <c r="AK1240" s="72" t="s">
        <v>73</v>
      </c>
      <c r="AL1240" s="80" t="s">
        <v>73</v>
      </c>
      <c r="AM1240" s="72">
        <v>0</v>
      </c>
      <c r="AN1240" s="80" t="s">
        <v>73</v>
      </c>
      <c r="AO1240" s="80" t="s">
        <v>73</v>
      </c>
      <c r="AP1240" s="80" t="s">
        <v>73</v>
      </c>
      <c r="AQ1240" s="102">
        <f t="shared" si="116"/>
        <v>0</v>
      </c>
      <c r="AR1240" s="102">
        <f t="shared" si="117"/>
        <v>12000000</v>
      </c>
      <c r="AS1240" s="72" t="s">
        <v>319</v>
      </c>
      <c r="AT1240" s="76">
        <v>0</v>
      </c>
      <c r="AU1240" s="72" t="s">
        <v>319</v>
      </c>
      <c r="AV1240" s="76">
        <v>0</v>
      </c>
      <c r="AW1240" s="81" t="s">
        <v>73</v>
      </c>
      <c r="AX1240" s="82">
        <v>0</v>
      </c>
      <c r="AY1240" s="143">
        <f t="shared" si="118"/>
        <v>12000000</v>
      </c>
      <c r="AZ1240" s="84">
        <f t="shared" si="119"/>
        <v>0</v>
      </c>
      <c r="BA1240" s="85">
        <v>0</v>
      </c>
      <c r="BB1240" s="81" t="s">
        <v>73</v>
      </c>
      <c r="BC1240" s="72" t="s">
        <v>123</v>
      </c>
      <c r="BD1240" s="289" t="s">
        <v>3015</v>
      </c>
      <c r="BE1240" s="71" t="s">
        <v>65</v>
      </c>
      <c r="BF1240" s="71" t="s">
        <v>65</v>
      </c>
    </row>
    <row r="1241" spans="2:58" ht="14.45" customHeight="1" x14ac:dyDescent="0.25">
      <c r="B1241" s="71">
        <v>2025</v>
      </c>
      <c r="C1241" s="71">
        <v>891780111</v>
      </c>
      <c r="D1241" s="71" t="s">
        <v>63</v>
      </c>
      <c r="E1241" s="104" t="s">
        <v>3014</v>
      </c>
      <c r="F1241" s="72" t="s">
        <v>3013</v>
      </c>
      <c r="G1241" s="72">
        <v>0</v>
      </c>
      <c r="H1241" s="72" t="s">
        <v>71</v>
      </c>
      <c r="I1241" s="72" t="s">
        <v>2884</v>
      </c>
      <c r="J1241" s="104" t="s">
        <v>81</v>
      </c>
      <c r="K1241" s="75" t="s">
        <v>3012</v>
      </c>
      <c r="L1241" s="76">
        <v>3405000</v>
      </c>
      <c r="M1241" s="72" t="s">
        <v>66</v>
      </c>
      <c r="N1241" s="75" t="s">
        <v>3011</v>
      </c>
      <c r="O1241" s="75">
        <v>1053004881</v>
      </c>
      <c r="P1241" s="75">
        <v>2352</v>
      </c>
      <c r="Q1241" s="78">
        <v>45945</v>
      </c>
      <c r="R1241" s="75">
        <v>159975000</v>
      </c>
      <c r="S1241" s="78">
        <v>45959</v>
      </c>
      <c r="T1241" s="76">
        <v>3405000</v>
      </c>
      <c r="U1241" s="76">
        <v>41115</v>
      </c>
      <c r="V1241" s="72" t="s">
        <v>65</v>
      </c>
      <c r="W1241" s="76">
        <v>1082939683</v>
      </c>
      <c r="X1241" s="104" t="s">
        <v>2881</v>
      </c>
      <c r="Y1241" s="78">
        <v>45959</v>
      </c>
      <c r="Z1241" s="78">
        <v>45959</v>
      </c>
      <c r="AA1241" s="78" t="s">
        <v>73</v>
      </c>
      <c r="AB1241" s="78">
        <v>45981</v>
      </c>
      <c r="AC1241" s="102">
        <f t="shared" si="114"/>
        <v>22</v>
      </c>
      <c r="AD1241" s="72">
        <v>0</v>
      </c>
      <c r="AE1241" s="76">
        <v>0</v>
      </c>
      <c r="AF1241" s="72">
        <v>0</v>
      </c>
      <c r="AG1241" s="79" t="s">
        <v>73</v>
      </c>
      <c r="AH1241" s="102">
        <f t="shared" si="115"/>
        <v>0</v>
      </c>
      <c r="AI1241" s="72">
        <v>0</v>
      </c>
      <c r="AJ1241" s="76">
        <v>0</v>
      </c>
      <c r="AK1241" s="72" t="s">
        <v>73</v>
      </c>
      <c r="AL1241" s="80" t="s">
        <v>73</v>
      </c>
      <c r="AM1241" s="72">
        <v>0</v>
      </c>
      <c r="AN1241" s="80" t="s">
        <v>73</v>
      </c>
      <c r="AO1241" s="80" t="s">
        <v>73</v>
      </c>
      <c r="AP1241" s="80" t="s">
        <v>73</v>
      </c>
      <c r="AQ1241" s="102">
        <f t="shared" si="116"/>
        <v>0</v>
      </c>
      <c r="AR1241" s="102">
        <f t="shared" si="117"/>
        <v>3405000</v>
      </c>
      <c r="AS1241" s="72" t="s">
        <v>319</v>
      </c>
      <c r="AT1241" s="76">
        <v>0</v>
      </c>
      <c r="AU1241" s="72" t="s">
        <v>319</v>
      </c>
      <c r="AV1241" s="76">
        <v>0</v>
      </c>
      <c r="AW1241" s="81" t="s">
        <v>73</v>
      </c>
      <c r="AX1241" s="82">
        <v>0</v>
      </c>
      <c r="AY1241" s="143">
        <f t="shared" si="118"/>
        <v>3405000</v>
      </c>
      <c r="AZ1241" s="84">
        <f t="shared" si="119"/>
        <v>0</v>
      </c>
      <c r="BA1241" s="85">
        <v>0</v>
      </c>
      <c r="BB1241" s="81" t="s">
        <v>73</v>
      </c>
      <c r="BC1241" s="72" t="s">
        <v>123</v>
      </c>
      <c r="BD1241" s="289" t="s">
        <v>3010</v>
      </c>
      <c r="BE1241" s="71" t="s">
        <v>65</v>
      </c>
      <c r="BF1241" s="71" t="s">
        <v>65</v>
      </c>
    </row>
    <row r="1242" spans="2:58" ht="14.45" customHeight="1" x14ac:dyDescent="0.25">
      <c r="B1242" s="71">
        <v>2025</v>
      </c>
      <c r="C1242" s="71">
        <v>891780111</v>
      </c>
      <c r="D1242" s="71" t="s">
        <v>63</v>
      </c>
      <c r="E1242" s="104" t="s">
        <v>3009</v>
      </c>
      <c r="F1242" s="72" t="s">
        <v>3008</v>
      </c>
      <c r="G1242" s="72">
        <v>0</v>
      </c>
      <c r="H1242" s="72" t="s">
        <v>71</v>
      </c>
      <c r="I1242" s="72" t="s">
        <v>2884</v>
      </c>
      <c r="J1242" s="104" t="s">
        <v>81</v>
      </c>
      <c r="K1242" s="75" t="s">
        <v>3007</v>
      </c>
      <c r="L1242" s="76">
        <v>3029760</v>
      </c>
      <c r="M1242" s="72" t="s">
        <v>66</v>
      </c>
      <c r="N1242" s="75" t="s">
        <v>3006</v>
      </c>
      <c r="O1242" s="75">
        <v>1118842305</v>
      </c>
      <c r="P1242" s="75">
        <v>1707</v>
      </c>
      <c r="Q1242" s="78">
        <v>45870</v>
      </c>
      <c r="R1242" s="75">
        <v>7490134800</v>
      </c>
      <c r="S1242" s="78">
        <v>45959</v>
      </c>
      <c r="T1242" s="76">
        <v>3029760</v>
      </c>
      <c r="U1242" s="76">
        <v>41150</v>
      </c>
      <c r="V1242" s="72" t="s">
        <v>65</v>
      </c>
      <c r="W1242" s="76">
        <v>1082939683</v>
      </c>
      <c r="X1242" s="104" t="s">
        <v>2881</v>
      </c>
      <c r="Y1242" s="78">
        <v>45959</v>
      </c>
      <c r="Z1242" s="78">
        <v>45959</v>
      </c>
      <c r="AA1242" s="78" t="s">
        <v>73</v>
      </c>
      <c r="AB1242" s="78">
        <v>45991</v>
      </c>
      <c r="AC1242" s="102">
        <f t="shared" si="114"/>
        <v>32</v>
      </c>
      <c r="AD1242" s="72">
        <v>0</v>
      </c>
      <c r="AE1242" s="76">
        <v>0</v>
      </c>
      <c r="AF1242" s="72">
        <v>0</v>
      </c>
      <c r="AG1242" s="79" t="s">
        <v>73</v>
      </c>
      <c r="AH1242" s="102">
        <f t="shared" si="115"/>
        <v>0</v>
      </c>
      <c r="AI1242" s="72">
        <v>0</v>
      </c>
      <c r="AJ1242" s="76">
        <v>0</v>
      </c>
      <c r="AK1242" s="72" t="s">
        <v>73</v>
      </c>
      <c r="AL1242" s="80" t="s">
        <v>73</v>
      </c>
      <c r="AM1242" s="72">
        <v>0</v>
      </c>
      <c r="AN1242" s="80" t="s">
        <v>73</v>
      </c>
      <c r="AO1242" s="80" t="s">
        <v>73</v>
      </c>
      <c r="AP1242" s="80" t="s">
        <v>73</v>
      </c>
      <c r="AQ1242" s="102">
        <f t="shared" si="116"/>
        <v>0</v>
      </c>
      <c r="AR1242" s="102">
        <f t="shared" si="117"/>
        <v>3029760</v>
      </c>
      <c r="AS1242" s="72" t="s">
        <v>319</v>
      </c>
      <c r="AT1242" s="76">
        <v>0</v>
      </c>
      <c r="AU1242" s="72" t="s">
        <v>319</v>
      </c>
      <c r="AV1242" s="76">
        <v>0</v>
      </c>
      <c r="AW1242" s="81" t="s">
        <v>73</v>
      </c>
      <c r="AX1242" s="82">
        <v>0</v>
      </c>
      <c r="AY1242" s="143">
        <f t="shared" si="118"/>
        <v>3029760</v>
      </c>
      <c r="AZ1242" s="84">
        <f t="shared" si="119"/>
        <v>0</v>
      </c>
      <c r="BA1242" s="85">
        <v>0</v>
      </c>
      <c r="BB1242" s="81" t="s">
        <v>73</v>
      </c>
      <c r="BC1242" s="72" t="s">
        <v>123</v>
      </c>
      <c r="BD1242" s="289" t="s">
        <v>3005</v>
      </c>
      <c r="BE1242" s="71" t="s">
        <v>65</v>
      </c>
      <c r="BF1242" s="71" t="s">
        <v>65</v>
      </c>
    </row>
    <row r="1243" spans="2:58" ht="14.45" customHeight="1" x14ac:dyDescent="0.25">
      <c r="B1243" s="71">
        <v>2025</v>
      </c>
      <c r="C1243" s="71">
        <v>891780111</v>
      </c>
      <c r="D1243" s="71" t="s">
        <v>63</v>
      </c>
      <c r="E1243" s="104" t="s">
        <v>3004</v>
      </c>
      <c r="F1243" s="72" t="s">
        <v>3003</v>
      </c>
      <c r="G1243" s="72">
        <v>0</v>
      </c>
      <c r="H1243" s="72" t="s">
        <v>71</v>
      </c>
      <c r="I1243" s="72" t="s">
        <v>2884</v>
      </c>
      <c r="J1243" s="104" t="s">
        <v>81</v>
      </c>
      <c r="K1243" s="75" t="s">
        <v>2956</v>
      </c>
      <c r="L1243" s="76">
        <v>3029760</v>
      </c>
      <c r="M1243" s="72" t="s">
        <v>66</v>
      </c>
      <c r="N1243" s="75" t="s">
        <v>3002</v>
      </c>
      <c r="O1243" s="75">
        <v>42207473</v>
      </c>
      <c r="P1243" s="75">
        <v>1707</v>
      </c>
      <c r="Q1243" s="78">
        <v>45870</v>
      </c>
      <c r="R1243" s="75">
        <v>7490134800</v>
      </c>
      <c r="S1243" s="78">
        <v>45959</v>
      </c>
      <c r="T1243" s="76">
        <v>3029760</v>
      </c>
      <c r="U1243" s="76">
        <v>41149</v>
      </c>
      <c r="V1243" s="72" t="s">
        <v>65</v>
      </c>
      <c r="W1243" s="76">
        <v>1082939683</v>
      </c>
      <c r="X1243" s="104" t="s">
        <v>2881</v>
      </c>
      <c r="Y1243" s="78">
        <v>45959</v>
      </c>
      <c r="Z1243" s="78">
        <v>45959</v>
      </c>
      <c r="AA1243" s="78" t="s">
        <v>73</v>
      </c>
      <c r="AB1243" s="78">
        <v>45991</v>
      </c>
      <c r="AC1243" s="102">
        <f t="shared" si="114"/>
        <v>32</v>
      </c>
      <c r="AD1243" s="72">
        <v>0</v>
      </c>
      <c r="AE1243" s="76">
        <v>0</v>
      </c>
      <c r="AF1243" s="72">
        <v>0</v>
      </c>
      <c r="AG1243" s="79" t="s">
        <v>73</v>
      </c>
      <c r="AH1243" s="102">
        <f t="shared" si="115"/>
        <v>0</v>
      </c>
      <c r="AI1243" s="72">
        <v>0</v>
      </c>
      <c r="AJ1243" s="76">
        <v>0</v>
      </c>
      <c r="AK1243" s="72" t="s">
        <v>73</v>
      </c>
      <c r="AL1243" s="80" t="s">
        <v>73</v>
      </c>
      <c r="AM1243" s="72">
        <v>0</v>
      </c>
      <c r="AN1243" s="80" t="s">
        <v>73</v>
      </c>
      <c r="AO1243" s="80" t="s">
        <v>73</v>
      </c>
      <c r="AP1243" s="80" t="s">
        <v>73</v>
      </c>
      <c r="AQ1243" s="102">
        <f t="shared" si="116"/>
        <v>0</v>
      </c>
      <c r="AR1243" s="102">
        <f t="shared" si="117"/>
        <v>3029760</v>
      </c>
      <c r="AS1243" s="72" t="s">
        <v>319</v>
      </c>
      <c r="AT1243" s="76">
        <v>0</v>
      </c>
      <c r="AU1243" s="72" t="s">
        <v>319</v>
      </c>
      <c r="AV1243" s="76">
        <v>0</v>
      </c>
      <c r="AW1243" s="81" t="s">
        <v>73</v>
      </c>
      <c r="AX1243" s="82">
        <v>0</v>
      </c>
      <c r="AY1243" s="143">
        <f t="shared" si="118"/>
        <v>3029760</v>
      </c>
      <c r="AZ1243" s="84">
        <f t="shared" si="119"/>
        <v>0</v>
      </c>
      <c r="BA1243" s="85">
        <v>0</v>
      </c>
      <c r="BB1243" s="81" t="s">
        <v>73</v>
      </c>
      <c r="BC1243" s="72" t="s">
        <v>123</v>
      </c>
      <c r="BD1243" s="289" t="s">
        <v>3001</v>
      </c>
      <c r="BE1243" s="71" t="s">
        <v>65</v>
      </c>
      <c r="BF1243" s="71" t="s">
        <v>65</v>
      </c>
    </row>
    <row r="1244" spans="2:58" ht="14.45" customHeight="1" x14ac:dyDescent="0.25">
      <c r="B1244" s="71">
        <v>2025</v>
      </c>
      <c r="C1244" s="71">
        <v>891780111</v>
      </c>
      <c r="D1244" s="71" t="s">
        <v>63</v>
      </c>
      <c r="E1244" s="104" t="s">
        <v>3000</v>
      </c>
      <c r="F1244" s="72" t="s">
        <v>2999</v>
      </c>
      <c r="G1244" s="72">
        <v>0</v>
      </c>
      <c r="H1244" s="72" t="s">
        <v>71</v>
      </c>
      <c r="I1244" s="72" t="s">
        <v>2884</v>
      </c>
      <c r="J1244" s="104" t="s">
        <v>81</v>
      </c>
      <c r="K1244" s="75" t="s">
        <v>2883</v>
      </c>
      <c r="L1244" s="76">
        <v>3029760</v>
      </c>
      <c r="M1244" s="72" t="s">
        <v>66</v>
      </c>
      <c r="N1244" s="75" t="s">
        <v>2998</v>
      </c>
      <c r="O1244" s="75">
        <v>1075666153</v>
      </c>
      <c r="P1244" s="75">
        <v>1707</v>
      </c>
      <c r="Q1244" s="78">
        <v>45870</v>
      </c>
      <c r="R1244" s="75">
        <v>7490134800</v>
      </c>
      <c r="S1244" s="78">
        <v>45959</v>
      </c>
      <c r="T1244" s="76">
        <v>3029760</v>
      </c>
      <c r="U1244" s="76">
        <v>41155</v>
      </c>
      <c r="V1244" s="72" t="s">
        <v>65</v>
      </c>
      <c r="W1244" s="76">
        <v>1082939683</v>
      </c>
      <c r="X1244" s="104" t="s">
        <v>2881</v>
      </c>
      <c r="Y1244" s="78">
        <v>45959</v>
      </c>
      <c r="Z1244" s="78">
        <v>45959</v>
      </c>
      <c r="AA1244" s="78" t="s">
        <v>73</v>
      </c>
      <c r="AB1244" s="78">
        <v>45991</v>
      </c>
      <c r="AC1244" s="102">
        <f t="shared" si="114"/>
        <v>32</v>
      </c>
      <c r="AD1244" s="72">
        <v>0</v>
      </c>
      <c r="AE1244" s="76">
        <v>0</v>
      </c>
      <c r="AF1244" s="72">
        <v>0</v>
      </c>
      <c r="AG1244" s="79" t="s">
        <v>73</v>
      </c>
      <c r="AH1244" s="102">
        <f t="shared" si="115"/>
        <v>0</v>
      </c>
      <c r="AI1244" s="72">
        <v>0</v>
      </c>
      <c r="AJ1244" s="76">
        <v>0</v>
      </c>
      <c r="AK1244" s="72" t="s">
        <v>73</v>
      </c>
      <c r="AL1244" s="80" t="s">
        <v>73</v>
      </c>
      <c r="AM1244" s="72">
        <v>0</v>
      </c>
      <c r="AN1244" s="80" t="s">
        <v>73</v>
      </c>
      <c r="AO1244" s="80" t="s">
        <v>73</v>
      </c>
      <c r="AP1244" s="80" t="s">
        <v>73</v>
      </c>
      <c r="AQ1244" s="102">
        <f t="shared" si="116"/>
        <v>0</v>
      </c>
      <c r="AR1244" s="102">
        <f t="shared" si="117"/>
        <v>3029760</v>
      </c>
      <c r="AS1244" s="72" t="s">
        <v>319</v>
      </c>
      <c r="AT1244" s="76">
        <v>0</v>
      </c>
      <c r="AU1244" s="72" t="s">
        <v>319</v>
      </c>
      <c r="AV1244" s="76">
        <v>0</v>
      </c>
      <c r="AW1244" s="81" t="s">
        <v>73</v>
      </c>
      <c r="AX1244" s="82">
        <v>0</v>
      </c>
      <c r="AY1244" s="143">
        <f t="shared" si="118"/>
        <v>3029760</v>
      </c>
      <c r="AZ1244" s="84">
        <f t="shared" si="119"/>
        <v>0</v>
      </c>
      <c r="BA1244" s="85">
        <v>0</v>
      </c>
      <c r="BB1244" s="81" t="s">
        <v>73</v>
      </c>
      <c r="BC1244" s="72" t="s">
        <v>123</v>
      </c>
      <c r="BD1244" s="289" t="s">
        <v>2997</v>
      </c>
      <c r="BE1244" s="71" t="s">
        <v>65</v>
      </c>
      <c r="BF1244" s="71" t="s">
        <v>65</v>
      </c>
    </row>
    <row r="1245" spans="2:58" ht="14.45" customHeight="1" x14ac:dyDescent="0.25">
      <c r="B1245" s="71">
        <v>2025</v>
      </c>
      <c r="C1245" s="71">
        <v>891780111</v>
      </c>
      <c r="D1245" s="71" t="s">
        <v>63</v>
      </c>
      <c r="E1245" s="104" t="s">
        <v>2996</v>
      </c>
      <c r="F1245" s="72" t="s">
        <v>2995</v>
      </c>
      <c r="G1245" s="72">
        <v>0</v>
      </c>
      <c r="H1245" s="72" t="s">
        <v>71</v>
      </c>
      <c r="I1245" s="72" t="s">
        <v>2884</v>
      </c>
      <c r="J1245" s="104" t="s">
        <v>81</v>
      </c>
      <c r="K1245" s="75" t="s">
        <v>2895</v>
      </c>
      <c r="L1245" s="76">
        <v>3029760</v>
      </c>
      <c r="M1245" s="72" t="s">
        <v>66</v>
      </c>
      <c r="N1245" s="75" t="s">
        <v>2994</v>
      </c>
      <c r="O1245" s="75">
        <v>1065818669</v>
      </c>
      <c r="P1245" s="75">
        <v>1707</v>
      </c>
      <c r="Q1245" s="78">
        <v>45870</v>
      </c>
      <c r="R1245" s="75">
        <v>7490134800</v>
      </c>
      <c r="S1245" s="78">
        <v>45959</v>
      </c>
      <c r="T1245" s="76">
        <v>3029760</v>
      </c>
      <c r="U1245" s="76">
        <v>41148</v>
      </c>
      <c r="V1245" s="72" t="s">
        <v>65</v>
      </c>
      <c r="W1245" s="76">
        <v>1082939683</v>
      </c>
      <c r="X1245" s="104" t="s">
        <v>2881</v>
      </c>
      <c r="Y1245" s="78">
        <v>45959</v>
      </c>
      <c r="Z1245" s="78">
        <v>45959</v>
      </c>
      <c r="AA1245" s="78" t="s">
        <v>73</v>
      </c>
      <c r="AB1245" s="78">
        <v>45991</v>
      </c>
      <c r="AC1245" s="102">
        <f t="shared" si="114"/>
        <v>32</v>
      </c>
      <c r="AD1245" s="72">
        <v>0</v>
      </c>
      <c r="AE1245" s="76">
        <v>0</v>
      </c>
      <c r="AF1245" s="72">
        <v>0</v>
      </c>
      <c r="AG1245" s="79" t="s">
        <v>73</v>
      </c>
      <c r="AH1245" s="102">
        <f t="shared" si="115"/>
        <v>0</v>
      </c>
      <c r="AI1245" s="72">
        <v>0</v>
      </c>
      <c r="AJ1245" s="76">
        <v>0</v>
      </c>
      <c r="AK1245" s="72" t="s">
        <v>73</v>
      </c>
      <c r="AL1245" s="80" t="s">
        <v>73</v>
      </c>
      <c r="AM1245" s="72">
        <v>0</v>
      </c>
      <c r="AN1245" s="80" t="s">
        <v>73</v>
      </c>
      <c r="AO1245" s="80" t="s">
        <v>73</v>
      </c>
      <c r="AP1245" s="80" t="s">
        <v>73</v>
      </c>
      <c r="AQ1245" s="102">
        <f t="shared" si="116"/>
        <v>0</v>
      </c>
      <c r="AR1245" s="102">
        <f t="shared" si="117"/>
        <v>3029760</v>
      </c>
      <c r="AS1245" s="72" t="s">
        <v>319</v>
      </c>
      <c r="AT1245" s="76">
        <v>0</v>
      </c>
      <c r="AU1245" s="72" t="s">
        <v>319</v>
      </c>
      <c r="AV1245" s="76">
        <v>0</v>
      </c>
      <c r="AW1245" s="81" t="s">
        <v>73</v>
      </c>
      <c r="AX1245" s="82">
        <v>0</v>
      </c>
      <c r="AY1245" s="143">
        <f t="shared" si="118"/>
        <v>3029760</v>
      </c>
      <c r="AZ1245" s="84">
        <f t="shared" si="119"/>
        <v>0</v>
      </c>
      <c r="BA1245" s="85">
        <v>0</v>
      </c>
      <c r="BB1245" s="81" t="s">
        <v>73</v>
      </c>
      <c r="BC1245" s="72" t="s">
        <v>123</v>
      </c>
      <c r="BD1245" s="289" t="s">
        <v>2993</v>
      </c>
      <c r="BE1245" s="71" t="s">
        <v>65</v>
      </c>
      <c r="BF1245" s="71" t="s">
        <v>65</v>
      </c>
    </row>
    <row r="1246" spans="2:58" ht="14.45" customHeight="1" x14ac:dyDescent="0.25">
      <c r="B1246" s="71">
        <v>2025</v>
      </c>
      <c r="C1246" s="71">
        <v>891780111</v>
      </c>
      <c r="D1246" s="71" t="s">
        <v>63</v>
      </c>
      <c r="E1246" s="104" t="s">
        <v>2992</v>
      </c>
      <c r="F1246" s="72" t="s">
        <v>2991</v>
      </c>
      <c r="G1246" s="72">
        <v>0</v>
      </c>
      <c r="H1246" s="72" t="s">
        <v>71</v>
      </c>
      <c r="I1246" s="72" t="s">
        <v>2884</v>
      </c>
      <c r="J1246" s="104" t="s">
        <v>81</v>
      </c>
      <c r="K1246" s="75" t="s">
        <v>2895</v>
      </c>
      <c r="L1246" s="76">
        <v>3029760</v>
      </c>
      <c r="M1246" s="72" t="s">
        <v>66</v>
      </c>
      <c r="N1246" s="75" t="s">
        <v>2990</v>
      </c>
      <c r="O1246" s="75">
        <v>1067712064</v>
      </c>
      <c r="P1246" s="75">
        <v>1707</v>
      </c>
      <c r="Q1246" s="78">
        <v>45870</v>
      </c>
      <c r="R1246" s="75">
        <v>7490134800</v>
      </c>
      <c r="S1246" s="78">
        <v>45959</v>
      </c>
      <c r="T1246" s="76">
        <v>3029760</v>
      </c>
      <c r="U1246" s="76">
        <v>41158</v>
      </c>
      <c r="V1246" s="72" t="s">
        <v>65</v>
      </c>
      <c r="W1246" s="76">
        <v>1082939683</v>
      </c>
      <c r="X1246" s="104" t="s">
        <v>2881</v>
      </c>
      <c r="Y1246" s="78">
        <v>45959</v>
      </c>
      <c r="Z1246" s="78">
        <v>45959</v>
      </c>
      <c r="AA1246" s="78" t="s">
        <v>73</v>
      </c>
      <c r="AB1246" s="78">
        <v>45991</v>
      </c>
      <c r="AC1246" s="102">
        <f t="shared" si="114"/>
        <v>32</v>
      </c>
      <c r="AD1246" s="72">
        <v>0</v>
      </c>
      <c r="AE1246" s="76">
        <v>0</v>
      </c>
      <c r="AF1246" s="72">
        <v>0</v>
      </c>
      <c r="AG1246" s="79" t="s">
        <v>73</v>
      </c>
      <c r="AH1246" s="102">
        <f t="shared" si="115"/>
        <v>0</v>
      </c>
      <c r="AI1246" s="72">
        <v>0</v>
      </c>
      <c r="AJ1246" s="76">
        <v>0</v>
      </c>
      <c r="AK1246" s="72" t="s">
        <v>73</v>
      </c>
      <c r="AL1246" s="80" t="s">
        <v>73</v>
      </c>
      <c r="AM1246" s="72">
        <v>0</v>
      </c>
      <c r="AN1246" s="80" t="s">
        <v>73</v>
      </c>
      <c r="AO1246" s="80" t="s">
        <v>73</v>
      </c>
      <c r="AP1246" s="80" t="s">
        <v>73</v>
      </c>
      <c r="AQ1246" s="102">
        <f t="shared" si="116"/>
        <v>0</v>
      </c>
      <c r="AR1246" s="102">
        <f t="shared" si="117"/>
        <v>3029760</v>
      </c>
      <c r="AS1246" s="72" t="s">
        <v>319</v>
      </c>
      <c r="AT1246" s="76">
        <v>0</v>
      </c>
      <c r="AU1246" s="72" t="s">
        <v>319</v>
      </c>
      <c r="AV1246" s="76">
        <v>0</v>
      </c>
      <c r="AW1246" s="81" t="s">
        <v>73</v>
      </c>
      <c r="AX1246" s="82">
        <v>0</v>
      </c>
      <c r="AY1246" s="143">
        <f t="shared" si="118"/>
        <v>3029760</v>
      </c>
      <c r="AZ1246" s="84">
        <f t="shared" si="119"/>
        <v>0</v>
      </c>
      <c r="BA1246" s="85">
        <v>0</v>
      </c>
      <c r="BB1246" s="81" t="s">
        <v>73</v>
      </c>
      <c r="BC1246" s="72" t="s">
        <v>123</v>
      </c>
      <c r="BD1246" s="289" t="s">
        <v>2989</v>
      </c>
      <c r="BE1246" s="71" t="s">
        <v>65</v>
      </c>
      <c r="BF1246" s="71" t="s">
        <v>65</v>
      </c>
    </row>
    <row r="1247" spans="2:58" ht="14.45" customHeight="1" x14ac:dyDescent="0.25">
      <c r="B1247" s="71">
        <v>2025</v>
      </c>
      <c r="C1247" s="71">
        <v>891780111</v>
      </c>
      <c r="D1247" s="71" t="s">
        <v>63</v>
      </c>
      <c r="E1247" s="104" t="s">
        <v>2988</v>
      </c>
      <c r="F1247" s="72" t="s">
        <v>2987</v>
      </c>
      <c r="G1247" s="72">
        <v>0</v>
      </c>
      <c r="H1247" s="72" t="s">
        <v>71</v>
      </c>
      <c r="I1247" s="72" t="s">
        <v>2884</v>
      </c>
      <c r="J1247" s="104" t="s">
        <v>81</v>
      </c>
      <c r="K1247" s="75" t="s">
        <v>2883</v>
      </c>
      <c r="L1247" s="76">
        <v>3029760</v>
      </c>
      <c r="M1247" s="72" t="s">
        <v>66</v>
      </c>
      <c r="N1247" s="75" t="s">
        <v>2986</v>
      </c>
      <c r="O1247" s="75">
        <v>1081910870</v>
      </c>
      <c r="P1247" s="75">
        <v>1707</v>
      </c>
      <c r="Q1247" s="78">
        <v>45870</v>
      </c>
      <c r="R1247" s="75">
        <v>7490134800</v>
      </c>
      <c r="S1247" s="78">
        <v>45959</v>
      </c>
      <c r="T1247" s="76">
        <v>3029760</v>
      </c>
      <c r="U1247" s="76">
        <v>41157</v>
      </c>
      <c r="V1247" s="72" t="s">
        <v>65</v>
      </c>
      <c r="W1247" s="76">
        <v>1082939683</v>
      </c>
      <c r="X1247" s="104" t="s">
        <v>2881</v>
      </c>
      <c r="Y1247" s="78">
        <v>45959</v>
      </c>
      <c r="Z1247" s="78">
        <v>45959</v>
      </c>
      <c r="AA1247" s="78" t="s">
        <v>73</v>
      </c>
      <c r="AB1247" s="78">
        <v>45991</v>
      </c>
      <c r="AC1247" s="102">
        <f t="shared" si="114"/>
        <v>32</v>
      </c>
      <c r="AD1247" s="72">
        <v>0</v>
      </c>
      <c r="AE1247" s="76">
        <v>0</v>
      </c>
      <c r="AF1247" s="72">
        <v>0</v>
      </c>
      <c r="AG1247" s="79" t="s">
        <v>73</v>
      </c>
      <c r="AH1247" s="102">
        <f t="shared" si="115"/>
        <v>0</v>
      </c>
      <c r="AI1247" s="72">
        <v>0</v>
      </c>
      <c r="AJ1247" s="76">
        <v>0</v>
      </c>
      <c r="AK1247" s="72" t="s">
        <v>73</v>
      </c>
      <c r="AL1247" s="80" t="s">
        <v>73</v>
      </c>
      <c r="AM1247" s="72">
        <v>0</v>
      </c>
      <c r="AN1247" s="80" t="s">
        <v>73</v>
      </c>
      <c r="AO1247" s="80" t="s">
        <v>73</v>
      </c>
      <c r="AP1247" s="80" t="s">
        <v>73</v>
      </c>
      <c r="AQ1247" s="102">
        <f t="shared" si="116"/>
        <v>0</v>
      </c>
      <c r="AR1247" s="102">
        <f t="shared" si="117"/>
        <v>3029760</v>
      </c>
      <c r="AS1247" s="72" t="s">
        <v>319</v>
      </c>
      <c r="AT1247" s="76">
        <v>0</v>
      </c>
      <c r="AU1247" s="72" t="s">
        <v>319</v>
      </c>
      <c r="AV1247" s="76">
        <v>0</v>
      </c>
      <c r="AW1247" s="81" t="s">
        <v>73</v>
      </c>
      <c r="AX1247" s="82">
        <v>0</v>
      </c>
      <c r="AY1247" s="143">
        <f t="shared" si="118"/>
        <v>3029760</v>
      </c>
      <c r="AZ1247" s="84">
        <f t="shared" si="119"/>
        <v>0</v>
      </c>
      <c r="BA1247" s="85">
        <v>0</v>
      </c>
      <c r="BB1247" s="81" t="s">
        <v>73</v>
      </c>
      <c r="BC1247" s="72" t="s">
        <v>123</v>
      </c>
      <c r="BD1247" s="289" t="s">
        <v>2985</v>
      </c>
      <c r="BE1247" s="71" t="s">
        <v>65</v>
      </c>
      <c r="BF1247" s="71" t="s">
        <v>65</v>
      </c>
    </row>
    <row r="1248" spans="2:58" ht="14.45" customHeight="1" x14ac:dyDescent="0.25">
      <c r="B1248" s="71">
        <v>2025</v>
      </c>
      <c r="C1248" s="71">
        <v>891780111</v>
      </c>
      <c r="D1248" s="71" t="s">
        <v>63</v>
      </c>
      <c r="E1248" s="104" t="s">
        <v>2984</v>
      </c>
      <c r="F1248" s="72" t="s">
        <v>2983</v>
      </c>
      <c r="G1248" s="72">
        <v>0</v>
      </c>
      <c r="H1248" s="72" t="s">
        <v>71</v>
      </c>
      <c r="I1248" s="72" t="s">
        <v>2884</v>
      </c>
      <c r="J1248" s="104" t="s">
        <v>81</v>
      </c>
      <c r="K1248" s="75" t="s">
        <v>2956</v>
      </c>
      <c r="L1248" s="76">
        <v>3029760</v>
      </c>
      <c r="M1248" s="72" t="s">
        <v>66</v>
      </c>
      <c r="N1248" s="75" t="s">
        <v>2982</v>
      </c>
      <c r="O1248" s="75">
        <v>77181235</v>
      </c>
      <c r="P1248" s="75">
        <v>1707</v>
      </c>
      <c r="Q1248" s="78">
        <v>45870</v>
      </c>
      <c r="R1248" s="75">
        <v>7490134800</v>
      </c>
      <c r="S1248" s="78">
        <v>45959</v>
      </c>
      <c r="T1248" s="76">
        <v>3029760</v>
      </c>
      <c r="U1248" s="76">
        <v>41156</v>
      </c>
      <c r="V1248" s="72" t="s">
        <v>65</v>
      </c>
      <c r="W1248" s="76">
        <v>1082939683</v>
      </c>
      <c r="X1248" s="104" t="s">
        <v>2881</v>
      </c>
      <c r="Y1248" s="78">
        <v>45959</v>
      </c>
      <c r="Z1248" s="78">
        <v>45959</v>
      </c>
      <c r="AA1248" s="78" t="s">
        <v>73</v>
      </c>
      <c r="AB1248" s="78">
        <v>45991</v>
      </c>
      <c r="AC1248" s="102">
        <f t="shared" si="114"/>
        <v>32</v>
      </c>
      <c r="AD1248" s="72">
        <v>0</v>
      </c>
      <c r="AE1248" s="76">
        <v>0</v>
      </c>
      <c r="AF1248" s="72">
        <v>0</v>
      </c>
      <c r="AG1248" s="79" t="s">
        <v>73</v>
      </c>
      <c r="AH1248" s="102">
        <f t="shared" si="115"/>
        <v>0</v>
      </c>
      <c r="AI1248" s="72">
        <v>0</v>
      </c>
      <c r="AJ1248" s="76">
        <v>0</v>
      </c>
      <c r="AK1248" s="72" t="s">
        <v>73</v>
      </c>
      <c r="AL1248" s="80" t="s">
        <v>73</v>
      </c>
      <c r="AM1248" s="72">
        <v>0</v>
      </c>
      <c r="AN1248" s="80" t="s">
        <v>73</v>
      </c>
      <c r="AO1248" s="80" t="s">
        <v>73</v>
      </c>
      <c r="AP1248" s="80" t="s">
        <v>73</v>
      </c>
      <c r="AQ1248" s="102">
        <f t="shared" si="116"/>
        <v>0</v>
      </c>
      <c r="AR1248" s="102">
        <f t="shared" si="117"/>
        <v>3029760</v>
      </c>
      <c r="AS1248" s="72" t="s">
        <v>319</v>
      </c>
      <c r="AT1248" s="76">
        <v>0</v>
      </c>
      <c r="AU1248" s="72" t="s">
        <v>319</v>
      </c>
      <c r="AV1248" s="76">
        <v>0</v>
      </c>
      <c r="AW1248" s="81" t="s">
        <v>73</v>
      </c>
      <c r="AX1248" s="82">
        <v>0</v>
      </c>
      <c r="AY1248" s="143">
        <f t="shared" si="118"/>
        <v>3029760</v>
      </c>
      <c r="AZ1248" s="84">
        <f t="shared" si="119"/>
        <v>0</v>
      </c>
      <c r="BA1248" s="85">
        <v>0</v>
      </c>
      <c r="BB1248" s="81" t="s">
        <v>73</v>
      </c>
      <c r="BC1248" s="72" t="s">
        <v>123</v>
      </c>
      <c r="BD1248" s="289" t="s">
        <v>2981</v>
      </c>
      <c r="BE1248" s="71" t="s">
        <v>65</v>
      </c>
      <c r="BF1248" s="71" t="s">
        <v>65</v>
      </c>
    </row>
    <row r="1249" spans="2:58" ht="14.45" customHeight="1" x14ac:dyDescent="0.25">
      <c r="B1249" s="71">
        <v>2025</v>
      </c>
      <c r="C1249" s="71">
        <v>891780111</v>
      </c>
      <c r="D1249" s="71" t="s">
        <v>63</v>
      </c>
      <c r="E1249" s="104" t="s">
        <v>2980</v>
      </c>
      <c r="F1249" s="72" t="s">
        <v>2979</v>
      </c>
      <c r="G1249" s="72">
        <v>0</v>
      </c>
      <c r="H1249" s="72" t="s">
        <v>71</v>
      </c>
      <c r="I1249" s="72" t="s">
        <v>2884</v>
      </c>
      <c r="J1249" s="104" t="s">
        <v>81</v>
      </c>
      <c r="K1249" s="75" t="s">
        <v>2895</v>
      </c>
      <c r="L1249" s="76">
        <v>3029760</v>
      </c>
      <c r="M1249" s="72" t="s">
        <v>66</v>
      </c>
      <c r="N1249" s="75" t="s">
        <v>2978</v>
      </c>
      <c r="O1249" s="75">
        <v>1082069112</v>
      </c>
      <c r="P1249" s="75">
        <v>1707</v>
      </c>
      <c r="Q1249" s="78">
        <v>45870</v>
      </c>
      <c r="R1249" s="75">
        <v>7490134800</v>
      </c>
      <c r="S1249" s="78">
        <v>45959</v>
      </c>
      <c r="T1249" s="76">
        <v>3029760</v>
      </c>
      <c r="U1249" s="76">
        <v>41154</v>
      </c>
      <c r="V1249" s="72" t="s">
        <v>65</v>
      </c>
      <c r="W1249" s="76">
        <v>1082939683</v>
      </c>
      <c r="X1249" s="104" t="s">
        <v>2881</v>
      </c>
      <c r="Y1249" s="78">
        <v>45959</v>
      </c>
      <c r="Z1249" s="78">
        <v>45959</v>
      </c>
      <c r="AA1249" s="78" t="s">
        <v>73</v>
      </c>
      <c r="AB1249" s="78">
        <v>45991</v>
      </c>
      <c r="AC1249" s="102">
        <f t="shared" si="114"/>
        <v>32</v>
      </c>
      <c r="AD1249" s="72">
        <v>0</v>
      </c>
      <c r="AE1249" s="76">
        <v>0</v>
      </c>
      <c r="AF1249" s="72">
        <v>0</v>
      </c>
      <c r="AG1249" s="79" t="s">
        <v>73</v>
      </c>
      <c r="AH1249" s="102">
        <f t="shared" si="115"/>
        <v>0</v>
      </c>
      <c r="AI1249" s="72">
        <v>0</v>
      </c>
      <c r="AJ1249" s="76">
        <v>0</v>
      </c>
      <c r="AK1249" s="72" t="s">
        <v>73</v>
      </c>
      <c r="AL1249" s="80" t="s">
        <v>73</v>
      </c>
      <c r="AM1249" s="72">
        <v>0</v>
      </c>
      <c r="AN1249" s="80" t="s">
        <v>73</v>
      </c>
      <c r="AO1249" s="80" t="s">
        <v>73</v>
      </c>
      <c r="AP1249" s="80" t="s">
        <v>73</v>
      </c>
      <c r="AQ1249" s="102">
        <f t="shared" si="116"/>
        <v>0</v>
      </c>
      <c r="AR1249" s="102">
        <f t="shared" si="117"/>
        <v>3029760</v>
      </c>
      <c r="AS1249" s="72" t="s">
        <v>319</v>
      </c>
      <c r="AT1249" s="76">
        <v>0</v>
      </c>
      <c r="AU1249" s="72" t="s">
        <v>319</v>
      </c>
      <c r="AV1249" s="76">
        <v>0</v>
      </c>
      <c r="AW1249" s="81" t="s">
        <v>73</v>
      </c>
      <c r="AX1249" s="82">
        <v>0</v>
      </c>
      <c r="AY1249" s="143">
        <f t="shared" si="118"/>
        <v>3029760</v>
      </c>
      <c r="AZ1249" s="84">
        <f t="shared" si="119"/>
        <v>0</v>
      </c>
      <c r="BA1249" s="85">
        <v>0</v>
      </c>
      <c r="BB1249" s="81" t="s">
        <v>73</v>
      </c>
      <c r="BC1249" s="72" t="s">
        <v>123</v>
      </c>
      <c r="BD1249" s="289" t="s">
        <v>2977</v>
      </c>
      <c r="BE1249" s="71" t="s">
        <v>65</v>
      </c>
      <c r="BF1249" s="71" t="s">
        <v>65</v>
      </c>
    </row>
    <row r="1250" spans="2:58" ht="14.45" customHeight="1" x14ac:dyDescent="0.25">
      <c r="B1250" s="71">
        <v>2025</v>
      </c>
      <c r="C1250" s="71">
        <v>891780111</v>
      </c>
      <c r="D1250" s="71" t="s">
        <v>63</v>
      </c>
      <c r="E1250" s="104" t="s">
        <v>2976</v>
      </c>
      <c r="F1250" s="72" t="s">
        <v>2975</v>
      </c>
      <c r="G1250" s="176">
        <v>2020000100417</v>
      </c>
      <c r="H1250" s="72" t="s">
        <v>71</v>
      </c>
      <c r="I1250" s="72" t="s">
        <v>2884</v>
      </c>
      <c r="J1250" s="72" t="s">
        <v>2974</v>
      </c>
      <c r="K1250" s="75" t="s">
        <v>2973</v>
      </c>
      <c r="L1250" s="76">
        <v>6613901</v>
      </c>
      <c r="M1250" s="72" t="s">
        <v>66</v>
      </c>
      <c r="N1250" s="75" t="s">
        <v>2972</v>
      </c>
      <c r="O1250" s="75">
        <v>901640333</v>
      </c>
      <c r="P1250" s="76" t="s">
        <v>2971</v>
      </c>
      <c r="Q1250" s="78">
        <v>45679</v>
      </c>
      <c r="R1250" s="75">
        <v>6614275.9900000002</v>
      </c>
      <c r="S1250" s="78">
        <v>45959</v>
      </c>
      <c r="T1250" s="76">
        <v>6613901</v>
      </c>
      <c r="U1250" s="76" t="s">
        <v>2970</v>
      </c>
      <c r="V1250" s="72" t="s">
        <v>65</v>
      </c>
      <c r="W1250" s="102">
        <v>91156594</v>
      </c>
      <c r="X1250" s="102" t="s">
        <v>2969</v>
      </c>
      <c r="Y1250" s="78">
        <v>45959</v>
      </c>
      <c r="Z1250" s="78">
        <v>45961</v>
      </c>
      <c r="AA1250" s="78">
        <v>45961</v>
      </c>
      <c r="AB1250" s="78">
        <v>45992</v>
      </c>
      <c r="AC1250" s="102">
        <f t="shared" si="114"/>
        <v>31</v>
      </c>
      <c r="AD1250" s="72">
        <v>0</v>
      </c>
      <c r="AE1250" s="76">
        <v>0</v>
      </c>
      <c r="AF1250" s="72">
        <v>0</v>
      </c>
      <c r="AG1250" s="79" t="s">
        <v>73</v>
      </c>
      <c r="AH1250" s="102">
        <f t="shared" si="115"/>
        <v>0</v>
      </c>
      <c r="AI1250" s="72">
        <v>0</v>
      </c>
      <c r="AJ1250" s="76">
        <v>0</v>
      </c>
      <c r="AK1250" s="72" t="s">
        <v>73</v>
      </c>
      <c r="AL1250" s="80" t="s">
        <v>73</v>
      </c>
      <c r="AM1250" s="72">
        <v>0</v>
      </c>
      <c r="AN1250" s="80" t="s">
        <v>73</v>
      </c>
      <c r="AO1250" s="80" t="s">
        <v>73</v>
      </c>
      <c r="AP1250" s="80" t="s">
        <v>73</v>
      </c>
      <c r="AQ1250" s="102">
        <f t="shared" si="116"/>
        <v>0</v>
      </c>
      <c r="AR1250" s="102">
        <f t="shared" si="117"/>
        <v>6613901</v>
      </c>
      <c r="AS1250" s="72" t="s">
        <v>319</v>
      </c>
      <c r="AT1250" s="76">
        <v>0</v>
      </c>
      <c r="AU1250" s="72" t="s">
        <v>319</v>
      </c>
      <c r="AV1250" s="76">
        <v>0</v>
      </c>
      <c r="AW1250" s="81" t="s">
        <v>73</v>
      </c>
      <c r="AX1250" s="82">
        <v>0</v>
      </c>
      <c r="AY1250" s="143">
        <f t="shared" si="118"/>
        <v>6613901</v>
      </c>
      <c r="AZ1250" s="84">
        <f t="shared" si="119"/>
        <v>0</v>
      </c>
      <c r="BA1250" s="85">
        <v>0</v>
      </c>
      <c r="BB1250" s="81" t="s">
        <v>73</v>
      </c>
      <c r="BC1250" s="72" t="s">
        <v>123</v>
      </c>
      <c r="BD1250" s="289" t="s">
        <v>2968</v>
      </c>
      <c r="BE1250" s="71" t="s">
        <v>65</v>
      </c>
      <c r="BF1250" s="71" t="s">
        <v>65</v>
      </c>
    </row>
    <row r="1251" spans="2:58" ht="14.45" customHeight="1" x14ac:dyDescent="0.25">
      <c r="B1251" s="71">
        <v>2025</v>
      </c>
      <c r="C1251" s="71">
        <v>891780111</v>
      </c>
      <c r="D1251" s="71" t="s">
        <v>63</v>
      </c>
      <c r="E1251" s="104" t="s">
        <v>2967</v>
      </c>
      <c r="F1251" s="72" t="s">
        <v>2966</v>
      </c>
      <c r="G1251" s="72">
        <v>0</v>
      </c>
      <c r="H1251" s="72" t="s">
        <v>71</v>
      </c>
      <c r="I1251" s="72" t="s">
        <v>2884</v>
      </c>
      <c r="J1251" s="104" t="s">
        <v>81</v>
      </c>
      <c r="K1251" s="75" t="s">
        <v>2965</v>
      </c>
      <c r="L1251" s="76">
        <v>8000000</v>
      </c>
      <c r="M1251" s="72" t="s">
        <v>66</v>
      </c>
      <c r="N1251" s="75" t="s">
        <v>2964</v>
      </c>
      <c r="O1251" s="75">
        <v>80135015</v>
      </c>
      <c r="P1251" s="75">
        <v>2428</v>
      </c>
      <c r="Q1251" s="78">
        <v>45954</v>
      </c>
      <c r="R1251" s="75">
        <v>20500000</v>
      </c>
      <c r="S1251" s="78">
        <v>45961</v>
      </c>
      <c r="T1251" s="76">
        <v>8000000</v>
      </c>
      <c r="U1251" s="76">
        <v>41519</v>
      </c>
      <c r="V1251" s="72" t="s">
        <v>65</v>
      </c>
      <c r="W1251" s="76">
        <v>85155333</v>
      </c>
      <c r="X1251" s="104" t="s">
        <v>2931</v>
      </c>
      <c r="Y1251" s="78">
        <v>45960</v>
      </c>
      <c r="Z1251" s="78">
        <v>45961</v>
      </c>
      <c r="AA1251" s="78" t="s">
        <v>73</v>
      </c>
      <c r="AB1251" s="78">
        <v>46011</v>
      </c>
      <c r="AC1251" s="102">
        <f t="shared" si="114"/>
        <v>50</v>
      </c>
      <c r="AD1251" s="72">
        <v>0</v>
      </c>
      <c r="AE1251" s="76">
        <v>0</v>
      </c>
      <c r="AF1251" s="72">
        <v>0</v>
      </c>
      <c r="AG1251" s="79" t="s">
        <v>73</v>
      </c>
      <c r="AH1251" s="102">
        <f t="shared" si="115"/>
        <v>0</v>
      </c>
      <c r="AI1251" s="72">
        <v>0</v>
      </c>
      <c r="AJ1251" s="76">
        <v>0</v>
      </c>
      <c r="AK1251" s="72" t="s">
        <v>73</v>
      </c>
      <c r="AL1251" s="80" t="s">
        <v>73</v>
      </c>
      <c r="AM1251" s="72">
        <v>0</v>
      </c>
      <c r="AN1251" s="80" t="s">
        <v>73</v>
      </c>
      <c r="AO1251" s="80" t="s">
        <v>73</v>
      </c>
      <c r="AP1251" s="80" t="s">
        <v>73</v>
      </c>
      <c r="AQ1251" s="102">
        <f t="shared" si="116"/>
        <v>0</v>
      </c>
      <c r="AR1251" s="102">
        <f t="shared" si="117"/>
        <v>8000000</v>
      </c>
      <c r="AS1251" s="72" t="s">
        <v>319</v>
      </c>
      <c r="AT1251" s="76">
        <v>0</v>
      </c>
      <c r="AU1251" s="72" t="s">
        <v>319</v>
      </c>
      <c r="AV1251" s="76">
        <v>0</v>
      </c>
      <c r="AW1251" s="81" t="s">
        <v>73</v>
      </c>
      <c r="AX1251" s="82">
        <v>0</v>
      </c>
      <c r="AY1251" s="143">
        <f t="shared" si="118"/>
        <v>8000000</v>
      </c>
      <c r="AZ1251" s="84">
        <f t="shared" si="119"/>
        <v>0</v>
      </c>
      <c r="BA1251" s="85">
        <v>0</v>
      </c>
      <c r="BB1251" s="81" t="s">
        <v>73</v>
      </c>
      <c r="BC1251" s="72" t="s">
        <v>123</v>
      </c>
      <c r="BD1251" s="289" t="s">
        <v>2963</v>
      </c>
      <c r="BE1251" s="71" t="s">
        <v>65</v>
      </c>
      <c r="BF1251" s="71" t="s">
        <v>65</v>
      </c>
    </row>
    <row r="1252" spans="2:58" ht="14.45" customHeight="1" x14ac:dyDescent="0.25">
      <c r="B1252" s="71">
        <v>2025</v>
      </c>
      <c r="C1252" s="71">
        <v>891780111</v>
      </c>
      <c r="D1252" s="71" t="s">
        <v>63</v>
      </c>
      <c r="E1252" s="104" t="s">
        <v>2962</v>
      </c>
      <c r="F1252" s="72" t="s">
        <v>2961</v>
      </c>
      <c r="G1252" s="72">
        <v>0</v>
      </c>
      <c r="H1252" s="72" t="s">
        <v>71</v>
      </c>
      <c r="I1252" s="72" t="s">
        <v>2884</v>
      </c>
      <c r="J1252" s="104" t="s">
        <v>81</v>
      </c>
      <c r="K1252" s="75" t="s">
        <v>2883</v>
      </c>
      <c r="L1252" s="76">
        <v>2935080</v>
      </c>
      <c r="M1252" s="72" t="s">
        <v>66</v>
      </c>
      <c r="N1252" s="75" t="s">
        <v>2960</v>
      </c>
      <c r="O1252" s="75">
        <v>40850682</v>
      </c>
      <c r="P1252" s="75">
        <v>1707</v>
      </c>
      <c r="Q1252" s="78">
        <v>45870</v>
      </c>
      <c r="R1252" s="75">
        <v>7490134800</v>
      </c>
      <c r="S1252" s="78">
        <v>45960</v>
      </c>
      <c r="T1252" s="76">
        <v>2935080</v>
      </c>
      <c r="U1252" s="76">
        <v>41464</v>
      </c>
      <c r="V1252" s="72" t="s">
        <v>65</v>
      </c>
      <c r="W1252" s="76">
        <v>1082939683</v>
      </c>
      <c r="X1252" s="104" t="s">
        <v>2881</v>
      </c>
      <c r="Y1252" s="78">
        <v>45960</v>
      </c>
      <c r="Z1252" s="78">
        <v>45960</v>
      </c>
      <c r="AA1252" s="78" t="s">
        <v>73</v>
      </c>
      <c r="AB1252" s="78">
        <v>45991</v>
      </c>
      <c r="AC1252" s="102">
        <f t="shared" si="114"/>
        <v>31</v>
      </c>
      <c r="AD1252" s="72">
        <v>0</v>
      </c>
      <c r="AE1252" s="76">
        <v>0</v>
      </c>
      <c r="AF1252" s="72">
        <v>0</v>
      </c>
      <c r="AG1252" s="79" t="s">
        <v>73</v>
      </c>
      <c r="AH1252" s="102">
        <f t="shared" si="115"/>
        <v>0</v>
      </c>
      <c r="AI1252" s="72">
        <v>0</v>
      </c>
      <c r="AJ1252" s="76">
        <v>0</v>
      </c>
      <c r="AK1252" s="72" t="s">
        <v>73</v>
      </c>
      <c r="AL1252" s="80" t="s">
        <v>73</v>
      </c>
      <c r="AM1252" s="72">
        <v>0</v>
      </c>
      <c r="AN1252" s="80" t="s">
        <v>73</v>
      </c>
      <c r="AO1252" s="80" t="s">
        <v>73</v>
      </c>
      <c r="AP1252" s="80" t="s">
        <v>73</v>
      </c>
      <c r="AQ1252" s="102">
        <f t="shared" si="116"/>
        <v>0</v>
      </c>
      <c r="AR1252" s="102">
        <f t="shared" si="117"/>
        <v>2935080</v>
      </c>
      <c r="AS1252" s="72" t="s">
        <v>319</v>
      </c>
      <c r="AT1252" s="76">
        <v>0</v>
      </c>
      <c r="AU1252" s="72" t="s">
        <v>319</v>
      </c>
      <c r="AV1252" s="76">
        <v>0</v>
      </c>
      <c r="AW1252" s="81" t="s">
        <v>73</v>
      </c>
      <c r="AX1252" s="82">
        <v>0</v>
      </c>
      <c r="AY1252" s="143">
        <f t="shared" si="118"/>
        <v>2935080</v>
      </c>
      <c r="AZ1252" s="84">
        <f t="shared" si="119"/>
        <v>0</v>
      </c>
      <c r="BA1252" s="85">
        <v>0</v>
      </c>
      <c r="BB1252" s="81" t="s">
        <v>73</v>
      </c>
      <c r="BC1252" s="72" t="s">
        <v>123</v>
      </c>
      <c r="BD1252" s="289" t="s">
        <v>2959</v>
      </c>
      <c r="BE1252" s="71" t="s">
        <v>65</v>
      </c>
      <c r="BF1252" s="71" t="s">
        <v>65</v>
      </c>
    </row>
    <row r="1253" spans="2:58" ht="14.45" customHeight="1" x14ac:dyDescent="0.25">
      <c r="B1253" s="71">
        <v>2025</v>
      </c>
      <c r="C1253" s="71">
        <v>891780111</v>
      </c>
      <c r="D1253" s="71" t="s">
        <v>63</v>
      </c>
      <c r="E1253" s="104" t="s">
        <v>2958</v>
      </c>
      <c r="F1253" s="72" t="s">
        <v>2957</v>
      </c>
      <c r="G1253" s="72">
        <v>0</v>
      </c>
      <c r="H1253" s="72" t="s">
        <v>71</v>
      </c>
      <c r="I1253" s="72" t="s">
        <v>2884</v>
      </c>
      <c r="J1253" s="104" t="s">
        <v>81</v>
      </c>
      <c r="K1253" s="75" t="s">
        <v>2956</v>
      </c>
      <c r="L1253" s="76">
        <v>2935080</v>
      </c>
      <c r="M1253" s="72" t="s">
        <v>66</v>
      </c>
      <c r="N1253" s="75" t="s">
        <v>2955</v>
      </c>
      <c r="O1253" s="75">
        <v>1010124963</v>
      </c>
      <c r="P1253" s="75">
        <v>1707</v>
      </c>
      <c r="Q1253" s="78">
        <v>45870</v>
      </c>
      <c r="R1253" s="75">
        <v>7490134800</v>
      </c>
      <c r="S1253" s="78">
        <v>45960</v>
      </c>
      <c r="T1253" s="76">
        <v>2935080</v>
      </c>
      <c r="U1253" s="76">
        <v>41463</v>
      </c>
      <c r="V1253" s="72" t="s">
        <v>65</v>
      </c>
      <c r="W1253" s="76">
        <v>1082939683</v>
      </c>
      <c r="X1253" s="104" t="s">
        <v>2881</v>
      </c>
      <c r="Y1253" s="78">
        <v>45960</v>
      </c>
      <c r="Z1253" s="78">
        <v>45960</v>
      </c>
      <c r="AA1253" s="78" t="s">
        <v>73</v>
      </c>
      <c r="AB1253" s="78">
        <v>45991</v>
      </c>
      <c r="AC1253" s="102">
        <f t="shared" si="114"/>
        <v>31</v>
      </c>
      <c r="AD1253" s="72">
        <v>0</v>
      </c>
      <c r="AE1253" s="76">
        <v>0</v>
      </c>
      <c r="AF1253" s="72">
        <v>0</v>
      </c>
      <c r="AG1253" s="79" t="s">
        <v>73</v>
      </c>
      <c r="AH1253" s="102">
        <f t="shared" si="115"/>
        <v>0</v>
      </c>
      <c r="AI1253" s="72">
        <v>0</v>
      </c>
      <c r="AJ1253" s="76">
        <v>0</v>
      </c>
      <c r="AK1253" s="72" t="s">
        <v>73</v>
      </c>
      <c r="AL1253" s="80" t="s">
        <v>73</v>
      </c>
      <c r="AM1253" s="72">
        <v>0</v>
      </c>
      <c r="AN1253" s="80" t="s">
        <v>73</v>
      </c>
      <c r="AO1253" s="80" t="s">
        <v>73</v>
      </c>
      <c r="AP1253" s="80" t="s">
        <v>73</v>
      </c>
      <c r="AQ1253" s="102">
        <f t="shared" si="116"/>
        <v>0</v>
      </c>
      <c r="AR1253" s="102">
        <f t="shared" si="117"/>
        <v>2935080</v>
      </c>
      <c r="AS1253" s="72" t="s">
        <v>319</v>
      </c>
      <c r="AT1253" s="76">
        <v>0</v>
      </c>
      <c r="AU1253" s="72" t="s">
        <v>319</v>
      </c>
      <c r="AV1253" s="76">
        <v>0</v>
      </c>
      <c r="AW1253" s="81" t="s">
        <v>73</v>
      </c>
      <c r="AX1253" s="82">
        <v>0</v>
      </c>
      <c r="AY1253" s="143">
        <f t="shared" si="118"/>
        <v>2935080</v>
      </c>
      <c r="AZ1253" s="84">
        <f t="shared" si="119"/>
        <v>0</v>
      </c>
      <c r="BA1253" s="85">
        <v>0</v>
      </c>
      <c r="BB1253" s="81" t="s">
        <v>73</v>
      </c>
      <c r="BC1253" s="72" t="s">
        <v>123</v>
      </c>
      <c r="BD1253" s="289" t="s">
        <v>2954</v>
      </c>
      <c r="BE1253" s="71" t="s">
        <v>65</v>
      </c>
      <c r="BF1253" s="71" t="s">
        <v>65</v>
      </c>
    </row>
    <row r="1254" spans="2:58" ht="14.45" customHeight="1" x14ac:dyDescent="0.25">
      <c r="B1254" s="71">
        <v>2025</v>
      </c>
      <c r="C1254" s="71">
        <v>891780111</v>
      </c>
      <c r="D1254" s="71" t="s">
        <v>63</v>
      </c>
      <c r="E1254" s="104" t="s">
        <v>2953</v>
      </c>
      <c r="F1254" s="72" t="s">
        <v>2952</v>
      </c>
      <c r="G1254" s="72">
        <v>0</v>
      </c>
      <c r="H1254" s="72" t="s">
        <v>71</v>
      </c>
      <c r="I1254" s="72" t="s">
        <v>2884</v>
      </c>
      <c r="J1254" s="104" t="s">
        <v>81</v>
      </c>
      <c r="K1254" s="75" t="s">
        <v>2951</v>
      </c>
      <c r="L1254" s="76">
        <v>13000000</v>
      </c>
      <c r="M1254" s="72" t="s">
        <v>66</v>
      </c>
      <c r="N1254" s="75" t="s">
        <v>2950</v>
      </c>
      <c r="O1254" s="75">
        <v>1095931682</v>
      </c>
      <c r="P1254" s="75">
        <v>2411</v>
      </c>
      <c r="Q1254" s="78">
        <v>45953</v>
      </c>
      <c r="R1254" s="75">
        <v>219400000</v>
      </c>
      <c r="S1254" s="78">
        <v>45961</v>
      </c>
      <c r="T1254" s="76">
        <v>13000000</v>
      </c>
      <c r="U1254" s="76">
        <v>41518</v>
      </c>
      <c r="V1254" s="72" t="s">
        <v>65</v>
      </c>
      <c r="W1254" s="76">
        <v>1082888504</v>
      </c>
      <c r="X1254" s="104" t="s">
        <v>2888</v>
      </c>
      <c r="Y1254" s="78">
        <v>45960</v>
      </c>
      <c r="Z1254" s="78">
        <v>45961</v>
      </c>
      <c r="AA1254" s="78" t="s">
        <v>73</v>
      </c>
      <c r="AB1254" s="78">
        <v>46015</v>
      </c>
      <c r="AC1254" s="102">
        <f t="shared" si="114"/>
        <v>54</v>
      </c>
      <c r="AD1254" s="72">
        <v>0</v>
      </c>
      <c r="AE1254" s="76">
        <v>0</v>
      </c>
      <c r="AF1254" s="72">
        <v>0</v>
      </c>
      <c r="AG1254" s="79" t="s">
        <v>73</v>
      </c>
      <c r="AH1254" s="102">
        <f t="shared" si="115"/>
        <v>0</v>
      </c>
      <c r="AI1254" s="72">
        <v>0</v>
      </c>
      <c r="AJ1254" s="76">
        <v>0</v>
      </c>
      <c r="AK1254" s="72" t="s">
        <v>73</v>
      </c>
      <c r="AL1254" s="80" t="s">
        <v>73</v>
      </c>
      <c r="AM1254" s="72">
        <v>0</v>
      </c>
      <c r="AN1254" s="80" t="s">
        <v>73</v>
      </c>
      <c r="AO1254" s="80" t="s">
        <v>73</v>
      </c>
      <c r="AP1254" s="80" t="s">
        <v>73</v>
      </c>
      <c r="AQ1254" s="102">
        <f t="shared" si="116"/>
        <v>0</v>
      </c>
      <c r="AR1254" s="102">
        <f t="shared" si="117"/>
        <v>13000000</v>
      </c>
      <c r="AS1254" s="72" t="s">
        <v>319</v>
      </c>
      <c r="AT1254" s="76">
        <v>0</v>
      </c>
      <c r="AU1254" s="72" t="s">
        <v>319</v>
      </c>
      <c r="AV1254" s="76">
        <v>0</v>
      </c>
      <c r="AW1254" s="81" t="s">
        <v>73</v>
      </c>
      <c r="AX1254" s="82">
        <v>0</v>
      </c>
      <c r="AY1254" s="143">
        <f t="shared" si="118"/>
        <v>13000000</v>
      </c>
      <c r="AZ1254" s="84">
        <f t="shared" si="119"/>
        <v>0</v>
      </c>
      <c r="BA1254" s="85">
        <v>0</v>
      </c>
      <c r="BB1254" s="81" t="s">
        <v>73</v>
      </c>
      <c r="BC1254" s="72" t="s">
        <v>123</v>
      </c>
      <c r="BD1254" s="289" t="s">
        <v>2949</v>
      </c>
      <c r="BE1254" s="71" t="s">
        <v>65</v>
      </c>
      <c r="BF1254" s="71" t="s">
        <v>65</v>
      </c>
    </row>
    <row r="1255" spans="2:58" ht="14.45" customHeight="1" x14ac:dyDescent="0.25">
      <c r="B1255" s="71">
        <v>2025</v>
      </c>
      <c r="C1255" s="71">
        <v>891780111</v>
      </c>
      <c r="D1255" s="71" t="s">
        <v>63</v>
      </c>
      <c r="E1255" s="104" t="s">
        <v>2948</v>
      </c>
      <c r="F1255" s="72" t="s">
        <v>2947</v>
      </c>
      <c r="G1255" s="72">
        <v>0</v>
      </c>
      <c r="H1255" s="72" t="s">
        <v>71</v>
      </c>
      <c r="I1255" s="72" t="s">
        <v>2884</v>
      </c>
      <c r="J1255" s="104" t="s">
        <v>81</v>
      </c>
      <c r="K1255" s="75" t="s">
        <v>2895</v>
      </c>
      <c r="L1255" s="76">
        <v>2935080</v>
      </c>
      <c r="M1255" s="72" t="s">
        <v>66</v>
      </c>
      <c r="N1255" s="75" t="s">
        <v>2946</v>
      </c>
      <c r="O1255" s="75">
        <v>1091674843</v>
      </c>
      <c r="P1255" s="75">
        <v>1707</v>
      </c>
      <c r="Q1255" s="78">
        <v>45870</v>
      </c>
      <c r="R1255" s="75">
        <v>7490134800</v>
      </c>
      <c r="S1255" s="78">
        <v>45960</v>
      </c>
      <c r="T1255" s="76">
        <v>2935080</v>
      </c>
      <c r="U1255" s="76">
        <v>41462</v>
      </c>
      <c r="V1255" s="72" t="s">
        <v>65</v>
      </c>
      <c r="W1255" s="76">
        <v>1082939683</v>
      </c>
      <c r="X1255" s="104" t="s">
        <v>2881</v>
      </c>
      <c r="Y1255" s="78">
        <v>45960</v>
      </c>
      <c r="Z1255" s="78">
        <v>45960</v>
      </c>
      <c r="AA1255" s="78" t="s">
        <v>73</v>
      </c>
      <c r="AB1255" s="78">
        <v>45991</v>
      </c>
      <c r="AC1255" s="102">
        <f t="shared" si="114"/>
        <v>31</v>
      </c>
      <c r="AD1255" s="72">
        <v>0</v>
      </c>
      <c r="AE1255" s="76">
        <v>0</v>
      </c>
      <c r="AF1255" s="72">
        <v>0</v>
      </c>
      <c r="AG1255" s="79" t="s">
        <v>73</v>
      </c>
      <c r="AH1255" s="102">
        <f t="shared" si="115"/>
        <v>0</v>
      </c>
      <c r="AI1255" s="72">
        <v>0</v>
      </c>
      <c r="AJ1255" s="76">
        <v>0</v>
      </c>
      <c r="AK1255" s="72" t="s">
        <v>73</v>
      </c>
      <c r="AL1255" s="80" t="s">
        <v>73</v>
      </c>
      <c r="AM1255" s="72">
        <v>0</v>
      </c>
      <c r="AN1255" s="80" t="s">
        <v>73</v>
      </c>
      <c r="AO1255" s="80" t="s">
        <v>73</v>
      </c>
      <c r="AP1255" s="80" t="s">
        <v>73</v>
      </c>
      <c r="AQ1255" s="102">
        <f t="shared" si="116"/>
        <v>0</v>
      </c>
      <c r="AR1255" s="102">
        <f t="shared" si="117"/>
        <v>2935080</v>
      </c>
      <c r="AS1255" s="72" t="s">
        <v>319</v>
      </c>
      <c r="AT1255" s="76">
        <v>0</v>
      </c>
      <c r="AU1255" s="72" t="s">
        <v>319</v>
      </c>
      <c r="AV1255" s="76">
        <v>0</v>
      </c>
      <c r="AW1255" s="81" t="s">
        <v>73</v>
      </c>
      <c r="AX1255" s="82">
        <v>0</v>
      </c>
      <c r="AY1255" s="143">
        <f t="shared" si="118"/>
        <v>2935080</v>
      </c>
      <c r="AZ1255" s="84">
        <f t="shared" si="119"/>
        <v>0</v>
      </c>
      <c r="BA1255" s="85">
        <v>0</v>
      </c>
      <c r="BB1255" s="81" t="s">
        <v>73</v>
      </c>
      <c r="BC1255" s="72" t="s">
        <v>123</v>
      </c>
      <c r="BD1255" s="289" t="s">
        <v>2945</v>
      </c>
      <c r="BE1255" s="71" t="s">
        <v>65</v>
      </c>
      <c r="BF1255" s="71" t="s">
        <v>65</v>
      </c>
    </row>
    <row r="1256" spans="2:58" ht="14.45" customHeight="1" x14ac:dyDescent="0.25">
      <c r="B1256" s="71">
        <v>2025</v>
      </c>
      <c r="C1256" s="71">
        <v>891780111</v>
      </c>
      <c r="D1256" s="71" t="s">
        <v>63</v>
      </c>
      <c r="E1256" s="104" t="s">
        <v>2944</v>
      </c>
      <c r="F1256" s="72" t="s">
        <v>2943</v>
      </c>
      <c r="G1256" s="72">
        <v>0</v>
      </c>
      <c r="H1256" s="72" t="s">
        <v>71</v>
      </c>
      <c r="I1256" s="72" t="s">
        <v>2884</v>
      </c>
      <c r="J1256" s="104" t="s">
        <v>81</v>
      </c>
      <c r="K1256" s="75" t="s">
        <v>2895</v>
      </c>
      <c r="L1256" s="76">
        <v>2935080</v>
      </c>
      <c r="M1256" s="72" t="s">
        <v>66</v>
      </c>
      <c r="N1256" s="75" t="s">
        <v>2942</v>
      </c>
      <c r="O1256" s="75">
        <v>17956704</v>
      </c>
      <c r="P1256" s="75">
        <v>1707</v>
      </c>
      <c r="Q1256" s="78">
        <v>45870</v>
      </c>
      <c r="R1256" s="75">
        <v>7490134800</v>
      </c>
      <c r="S1256" s="78">
        <v>45960</v>
      </c>
      <c r="T1256" s="76">
        <v>2935080</v>
      </c>
      <c r="U1256" s="76">
        <v>41459</v>
      </c>
      <c r="V1256" s="72" t="s">
        <v>65</v>
      </c>
      <c r="W1256" s="76">
        <v>1082939683</v>
      </c>
      <c r="X1256" s="104" t="s">
        <v>2881</v>
      </c>
      <c r="Y1256" s="78">
        <v>45960</v>
      </c>
      <c r="Z1256" s="78">
        <v>45960</v>
      </c>
      <c r="AA1256" s="78" t="s">
        <v>73</v>
      </c>
      <c r="AB1256" s="78">
        <v>45991</v>
      </c>
      <c r="AC1256" s="102">
        <f t="shared" si="114"/>
        <v>31</v>
      </c>
      <c r="AD1256" s="72">
        <v>0</v>
      </c>
      <c r="AE1256" s="76">
        <v>0</v>
      </c>
      <c r="AF1256" s="72">
        <v>0</v>
      </c>
      <c r="AG1256" s="79" t="s">
        <v>73</v>
      </c>
      <c r="AH1256" s="102">
        <f t="shared" si="115"/>
        <v>0</v>
      </c>
      <c r="AI1256" s="72">
        <v>0</v>
      </c>
      <c r="AJ1256" s="76">
        <v>0</v>
      </c>
      <c r="AK1256" s="72" t="s">
        <v>73</v>
      </c>
      <c r="AL1256" s="80" t="s">
        <v>73</v>
      </c>
      <c r="AM1256" s="72">
        <v>0</v>
      </c>
      <c r="AN1256" s="80" t="s">
        <v>73</v>
      </c>
      <c r="AO1256" s="80" t="s">
        <v>73</v>
      </c>
      <c r="AP1256" s="80" t="s">
        <v>73</v>
      </c>
      <c r="AQ1256" s="102">
        <f t="shared" si="116"/>
        <v>0</v>
      </c>
      <c r="AR1256" s="102">
        <f t="shared" si="117"/>
        <v>2935080</v>
      </c>
      <c r="AS1256" s="72" t="s">
        <v>319</v>
      </c>
      <c r="AT1256" s="76">
        <v>0</v>
      </c>
      <c r="AU1256" s="72" t="s">
        <v>319</v>
      </c>
      <c r="AV1256" s="76">
        <v>0</v>
      </c>
      <c r="AW1256" s="81" t="s">
        <v>73</v>
      </c>
      <c r="AX1256" s="82">
        <v>0</v>
      </c>
      <c r="AY1256" s="143">
        <f t="shared" si="118"/>
        <v>2935080</v>
      </c>
      <c r="AZ1256" s="84">
        <f t="shared" si="119"/>
        <v>0</v>
      </c>
      <c r="BA1256" s="85">
        <v>0</v>
      </c>
      <c r="BB1256" s="81" t="s">
        <v>73</v>
      </c>
      <c r="BC1256" s="72" t="s">
        <v>123</v>
      </c>
      <c r="BD1256" s="289" t="s">
        <v>2941</v>
      </c>
      <c r="BE1256" s="71" t="s">
        <v>65</v>
      </c>
      <c r="BF1256" s="71" t="s">
        <v>65</v>
      </c>
    </row>
    <row r="1257" spans="2:58" ht="14.45" customHeight="1" x14ac:dyDescent="0.25">
      <c r="B1257" s="71">
        <v>2025</v>
      </c>
      <c r="C1257" s="71">
        <v>891780111</v>
      </c>
      <c r="D1257" s="71" t="s">
        <v>63</v>
      </c>
      <c r="E1257" s="104" t="s">
        <v>2940</v>
      </c>
      <c r="F1257" s="72" t="s">
        <v>2939</v>
      </c>
      <c r="G1257" s="72">
        <v>0</v>
      </c>
      <c r="H1257" s="72" t="s">
        <v>71</v>
      </c>
      <c r="I1257" s="72" t="s">
        <v>2884</v>
      </c>
      <c r="J1257" s="104" t="s">
        <v>81</v>
      </c>
      <c r="K1257" s="75" t="s">
        <v>2938</v>
      </c>
      <c r="L1257" s="76">
        <v>5000000</v>
      </c>
      <c r="M1257" s="72" t="s">
        <v>66</v>
      </c>
      <c r="N1257" s="75" t="s">
        <v>2937</v>
      </c>
      <c r="O1257" s="75">
        <v>1082908421</v>
      </c>
      <c r="P1257" s="75">
        <v>2428</v>
      </c>
      <c r="Q1257" s="78">
        <v>45954</v>
      </c>
      <c r="R1257" s="75">
        <v>20500000</v>
      </c>
      <c r="S1257" s="78">
        <v>45960</v>
      </c>
      <c r="T1257" s="76">
        <v>5000000</v>
      </c>
      <c r="U1257" s="76">
        <v>41460</v>
      </c>
      <c r="V1257" s="72" t="s">
        <v>65</v>
      </c>
      <c r="W1257" s="76">
        <v>1082939683</v>
      </c>
      <c r="X1257" s="104" t="s">
        <v>2881</v>
      </c>
      <c r="Y1257" s="78">
        <v>45960</v>
      </c>
      <c r="Z1257" s="78">
        <v>45960</v>
      </c>
      <c r="AA1257" s="78" t="s">
        <v>73</v>
      </c>
      <c r="AB1257" s="78">
        <v>46011</v>
      </c>
      <c r="AC1257" s="102">
        <f t="shared" si="114"/>
        <v>51</v>
      </c>
      <c r="AD1257" s="72">
        <v>0</v>
      </c>
      <c r="AE1257" s="76">
        <v>0</v>
      </c>
      <c r="AF1257" s="72">
        <v>0</v>
      </c>
      <c r="AG1257" s="79" t="s">
        <v>73</v>
      </c>
      <c r="AH1257" s="102">
        <f t="shared" si="115"/>
        <v>0</v>
      </c>
      <c r="AI1257" s="72">
        <v>0</v>
      </c>
      <c r="AJ1257" s="76">
        <v>0</v>
      </c>
      <c r="AK1257" s="72" t="s">
        <v>73</v>
      </c>
      <c r="AL1257" s="80" t="s">
        <v>73</v>
      </c>
      <c r="AM1257" s="72">
        <v>0</v>
      </c>
      <c r="AN1257" s="80" t="s">
        <v>73</v>
      </c>
      <c r="AO1257" s="80" t="s">
        <v>73</v>
      </c>
      <c r="AP1257" s="80" t="s">
        <v>73</v>
      </c>
      <c r="AQ1257" s="102">
        <f t="shared" si="116"/>
        <v>0</v>
      </c>
      <c r="AR1257" s="102">
        <f t="shared" si="117"/>
        <v>5000000</v>
      </c>
      <c r="AS1257" s="72" t="s">
        <v>319</v>
      </c>
      <c r="AT1257" s="76">
        <v>0</v>
      </c>
      <c r="AU1257" s="72" t="s">
        <v>319</v>
      </c>
      <c r="AV1257" s="76">
        <v>0</v>
      </c>
      <c r="AW1257" s="81" t="s">
        <v>73</v>
      </c>
      <c r="AX1257" s="82">
        <v>0</v>
      </c>
      <c r="AY1257" s="143">
        <f t="shared" si="118"/>
        <v>5000000</v>
      </c>
      <c r="AZ1257" s="84">
        <f t="shared" si="119"/>
        <v>0</v>
      </c>
      <c r="BA1257" s="85">
        <v>0</v>
      </c>
      <c r="BB1257" s="81" t="s">
        <v>73</v>
      </c>
      <c r="BC1257" s="72" t="s">
        <v>123</v>
      </c>
      <c r="BD1257" s="289" t="s">
        <v>2936</v>
      </c>
      <c r="BE1257" s="71" t="s">
        <v>65</v>
      </c>
      <c r="BF1257" s="71" t="s">
        <v>65</v>
      </c>
    </row>
    <row r="1258" spans="2:58" ht="14.45" customHeight="1" x14ac:dyDescent="0.25">
      <c r="B1258" s="71">
        <v>2025</v>
      </c>
      <c r="C1258" s="71">
        <v>891780111</v>
      </c>
      <c r="D1258" s="71" t="s">
        <v>63</v>
      </c>
      <c r="E1258" s="104" t="s">
        <v>2935</v>
      </c>
      <c r="F1258" s="72" t="s">
        <v>2934</v>
      </c>
      <c r="G1258" s="72">
        <v>0</v>
      </c>
      <c r="H1258" s="72" t="s">
        <v>71</v>
      </c>
      <c r="I1258" s="72" t="s">
        <v>2884</v>
      </c>
      <c r="J1258" s="104" t="s">
        <v>81</v>
      </c>
      <c r="K1258" s="75" t="s">
        <v>2933</v>
      </c>
      <c r="L1258" s="76">
        <v>7500000</v>
      </c>
      <c r="M1258" s="72" t="s">
        <v>66</v>
      </c>
      <c r="N1258" s="75" t="s">
        <v>2932</v>
      </c>
      <c r="O1258" s="75">
        <v>1123411993</v>
      </c>
      <c r="P1258" s="75">
        <v>2428</v>
      </c>
      <c r="Q1258" s="78">
        <v>45954</v>
      </c>
      <c r="R1258" s="75">
        <v>20500000</v>
      </c>
      <c r="S1258" s="78">
        <v>45960</v>
      </c>
      <c r="T1258" s="76">
        <v>7500000</v>
      </c>
      <c r="U1258" s="76">
        <v>41461</v>
      </c>
      <c r="V1258" s="72" t="s">
        <v>65</v>
      </c>
      <c r="W1258" s="76">
        <v>85155333</v>
      </c>
      <c r="X1258" s="104" t="s">
        <v>2931</v>
      </c>
      <c r="Y1258" s="78">
        <v>45960</v>
      </c>
      <c r="Z1258" s="78">
        <v>45960</v>
      </c>
      <c r="AA1258" s="78" t="s">
        <v>73</v>
      </c>
      <c r="AB1258" s="78">
        <v>46011</v>
      </c>
      <c r="AC1258" s="102">
        <f t="shared" si="114"/>
        <v>51</v>
      </c>
      <c r="AD1258" s="72">
        <v>0</v>
      </c>
      <c r="AE1258" s="76">
        <v>0</v>
      </c>
      <c r="AF1258" s="72">
        <v>0</v>
      </c>
      <c r="AG1258" s="79" t="s">
        <v>73</v>
      </c>
      <c r="AH1258" s="102">
        <f t="shared" si="115"/>
        <v>0</v>
      </c>
      <c r="AI1258" s="72">
        <v>0</v>
      </c>
      <c r="AJ1258" s="76">
        <v>0</v>
      </c>
      <c r="AK1258" s="72" t="s">
        <v>73</v>
      </c>
      <c r="AL1258" s="80" t="s">
        <v>73</v>
      </c>
      <c r="AM1258" s="72">
        <v>0</v>
      </c>
      <c r="AN1258" s="80" t="s">
        <v>73</v>
      </c>
      <c r="AO1258" s="80" t="s">
        <v>73</v>
      </c>
      <c r="AP1258" s="80" t="s">
        <v>73</v>
      </c>
      <c r="AQ1258" s="102">
        <f t="shared" si="116"/>
        <v>0</v>
      </c>
      <c r="AR1258" s="102">
        <f t="shared" si="117"/>
        <v>7500000</v>
      </c>
      <c r="AS1258" s="72" t="s">
        <v>319</v>
      </c>
      <c r="AT1258" s="76">
        <v>0</v>
      </c>
      <c r="AU1258" s="72" t="s">
        <v>319</v>
      </c>
      <c r="AV1258" s="76">
        <v>0</v>
      </c>
      <c r="AW1258" s="81" t="s">
        <v>73</v>
      </c>
      <c r="AX1258" s="82">
        <v>0</v>
      </c>
      <c r="AY1258" s="143">
        <f t="shared" si="118"/>
        <v>7500000</v>
      </c>
      <c r="AZ1258" s="84">
        <f t="shared" si="119"/>
        <v>0</v>
      </c>
      <c r="BA1258" s="85">
        <v>0</v>
      </c>
      <c r="BB1258" s="81" t="s">
        <v>73</v>
      </c>
      <c r="BC1258" s="72" t="s">
        <v>123</v>
      </c>
      <c r="BD1258" s="289" t="s">
        <v>2930</v>
      </c>
      <c r="BE1258" s="71" t="s">
        <v>65</v>
      </c>
      <c r="BF1258" s="71" t="s">
        <v>65</v>
      </c>
    </row>
    <row r="1259" spans="2:58" ht="14.45" customHeight="1" x14ac:dyDescent="0.25">
      <c r="B1259" s="71">
        <v>2025</v>
      </c>
      <c r="C1259" s="71">
        <v>891780111</v>
      </c>
      <c r="D1259" s="71" t="s">
        <v>63</v>
      </c>
      <c r="E1259" s="104" t="s">
        <v>2929</v>
      </c>
      <c r="F1259" s="72" t="s">
        <v>2928</v>
      </c>
      <c r="G1259" s="72">
        <v>0</v>
      </c>
      <c r="H1259" s="72" t="s">
        <v>71</v>
      </c>
      <c r="I1259" s="72" t="s">
        <v>2884</v>
      </c>
      <c r="J1259" s="104" t="s">
        <v>81</v>
      </c>
      <c r="K1259" s="75" t="s">
        <v>2895</v>
      </c>
      <c r="L1259" s="76">
        <v>2840400</v>
      </c>
      <c r="M1259" s="72" t="s">
        <v>66</v>
      </c>
      <c r="N1259" s="75" t="s">
        <v>2927</v>
      </c>
      <c r="O1259" s="75">
        <v>1082851205</v>
      </c>
      <c r="P1259" s="75">
        <v>1707</v>
      </c>
      <c r="Q1259" s="78">
        <v>45870</v>
      </c>
      <c r="R1259" s="75">
        <v>7490134800</v>
      </c>
      <c r="S1259" s="78">
        <v>45961</v>
      </c>
      <c r="T1259" s="76">
        <v>2840400</v>
      </c>
      <c r="U1259" s="76">
        <v>41517</v>
      </c>
      <c r="V1259" s="72" t="s">
        <v>65</v>
      </c>
      <c r="W1259" s="76">
        <v>1082939683</v>
      </c>
      <c r="X1259" s="104" t="s">
        <v>2881</v>
      </c>
      <c r="Y1259" s="78">
        <v>45961</v>
      </c>
      <c r="Z1259" s="78">
        <v>45961</v>
      </c>
      <c r="AA1259" s="78" t="s">
        <v>73</v>
      </c>
      <c r="AB1259" s="78">
        <v>45991</v>
      </c>
      <c r="AC1259" s="102">
        <f t="shared" si="114"/>
        <v>30</v>
      </c>
      <c r="AD1259" s="72">
        <v>0</v>
      </c>
      <c r="AE1259" s="76">
        <v>0</v>
      </c>
      <c r="AF1259" s="72">
        <v>0</v>
      </c>
      <c r="AG1259" s="79" t="s">
        <v>73</v>
      </c>
      <c r="AH1259" s="102">
        <f t="shared" si="115"/>
        <v>0</v>
      </c>
      <c r="AI1259" s="72">
        <v>0</v>
      </c>
      <c r="AJ1259" s="76">
        <v>0</v>
      </c>
      <c r="AK1259" s="72" t="s">
        <v>73</v>
      </c>
      <c r="AL1259" s="80" t="s">
        <v>73</v>
      </c>
      <c r="AM1259" s="72">
        <v>0</v>
      </c>
      <c r="AN1259" s="80" t="s">
        <v>73</v>
      </c>
      <c r="AO1259" s="80" t="s">
        <v>73</v>
      </c>
      <c r="AP1259" s="80" t="s">
        <v>73</v>
      </c>
      <c r="AQ1259" s="102">
        <f t="shared" si="116"/>
        <v>0</v>
      </c>
      <c r="AR1259" s="102">
        <f t="shared" si="117"/>
        <v>2840400</v>
      </c>
      <c r="AS1259" s="72" t="s">
        <v>319</v>
      </c>
      <c r="AT1259" s="76">
        <v>0</v>
      </c>
      <c r="AU1259" s="72" t="s">
        <v>319</v>
      </c>
      <c r="AV1259" s="76">
        <v>0</v>
      </c>
      <c r="AW1259" s="81" t="s">
        <v>73</v>
      </c>
      <c r="AX1259" s="82">
        <v>0</v>
      </c>
      <c r="AY1259" s="143">
        <f t="shared" si="118"/>
        <v>2840400</v>
      </c>
      <c r="AZ1259" s="84">
        <f t="shared" si="119"/>
        <v>0</v>
      </c>
      <c r="BA1259" s="85">
        <v>0</v>
      </c>
      <c r="BB1259" s="81" t="s">
        <v>73</v>
      </c>
      <c r="BC1259" s="72" t="s">
        <v>123</v>
      </c>
      <c r="BD1259" s="289" t="s">
        <v>2926</v>
      </c>
      <c r="BE1259" s="71" t="s">
        <v>65</v>
      </c>
      <c r="BF1259" s="71" t="s">
        <v>65</v>
      </c>
    </row>
    <row r="1260" spans="2:58" ht="14.45" customHeight="1" x14ac:dyDescent="0.25">
      <c r="B1260" s="71">
        <v>2025</v>
      </c>
      <c r="C1260" s="71">
        <v>891780111</v>
      </c>
      <c r="D1260" s="71" t="s">
        <v>63</v>
      </c>
      <c r="E1260" s="104" t="s">
        <v>2925</v>
      </c>
      <c r="F1260" s="72" t="s">
        <v>2924</v>
      </c>
      <c r="G1260" s="72">
        <v>0</v>
      </c>
      <c r="H1260" s="72" t="s">
        <v>71</v>
      </c>
      <c r="I1260" s="72" t="s">
        <v>2884</v>
      </c>
      <c r="J1260" s="104" t="s">
        <v>81</v>
      </c>
      <c r="K1260" s="75" t="s">
        <v>2923</v>
      </c>
      <c r="L1260" s="76">
        <v>18000000</v>
      </c>
      <c r="M1260" s="72" t="s">
        <v>66</v>
      </c>
      <c r="N1260" s="75" t="s">
        <v>2922</v>
      </c>
      <c r="O1260" s="75">
        <v>57299411</v>
      </c>
      <c r="P1260" s="75">
        <v>2411</v>
      </c>
      <c r="Q1260" s="78">
        <v>45953</v>
      </c>
      <c r="R1260" s="75">
        <v>219400000</v>
      </c>
      <c r="S1260" s="78">
        <v>45961</v>
      </c>
      <c r="T1260" s="76">
        <v>18000000</v>
      </c>
      <c r="U1260" s="76">
        <v>41516</v>
      </c>
      <c r="V1260" s="72" t="s">
        <v>65</v>
      </c>
      <c r="W1260" s="76">
        <v>1082888504</v>
      </c>
      <c r="X1260" s="104" t="s">
        <v>2888</v>
      </c>
      <c r="Y1260" s="78">
        <v>45961</v>
      </c>
      <c r="Z1260" s="78">
        <v>45961</v>
      </c>
      <c r="AA1260" s="78" t="s">
        <v>73</v>
      </c>
      <c r="AB1260" s="78">
        <v>46015</v>
      </c>
      <c r="AC1260" s="102">
        <f t="shared" si="114"/>
        <v>54</v>
      </c>
      <c r="AD1260" s="72">
        <v>0</v>
      </c>
      <c r="AE1260" s="76">
        <v>0</v>
      </c>
      <c r="AF1260" s="72">
        <v>0</v>
      </c>
      <c r="AG1260" s="79" t="s">
        <v>73</v>
      </c>
      <c r="AH1260" s="102">
        <f t="shared" si="115"/>
        <v>0</v>
      </c>
      <c r="AI1260" s="72">
        <v>0</v>
      </c>
      <c r="AJ1260" s="76">
        <v>0</v>
      </c>
      <c r="AK1260" s="72" t="s">
        <v>73</v>
      </c>
      <c r="AL1260" s="80" t="s">
        <v>73</v>
      </c>
      <c r="AM1260" s="72">
        <v>0</v>
      </c>
      <c r="AN1260" s="80" t="s">
        <v>73</v>
      </c>
      <c r="AO1260" s="80" t="s">
        <v>73</v>
      </c>
      <c r="AP1260" s="80" t="s">
        <v>73</v>
      </c>
      <c r="AQ1260" s="102">
        <f t="shared" si="116"/>
        <v>0</v>
      </c>
      <c r="AR1260" s="102">
        <f t="shared" si="117"/>
        <v>18000000</v>
      </c>
      <c r="AS1260" s="72" t="s">
        <v>319</v>
      </c>
      <c r="AT1260" s="76">
        <v>0</v>
      </c>
      <c r="AU1260" s="72" t="s">
        <v>319</v>
      </c>
      <c r="AV1260" s="76">
        <v>0</v>
      </c>
      <c r="AW1260" s="81" t="s">
        <v>73</v>
      </c>
      <c r="AX1260" s="82">
        <v>0</v>
      </c>
      <c r="AY1260" s="143">
        <f t="shared" si="118"/>
        <v>18000000</v>
      </c>
      <c r="AZ1260" s="84">
        <f t="shared" si="119"/>
        <v>0</v>
      </c>
      <c r="BA1260" s="85">
        <v>0</v>
      </c>
      <c r="BB1260" s="81" t="s">
        <v>73</v>
      </c>
      <c r="BC1260" s="72" t="s">
        <v>123</v>
      </c>
      <c r="BD1260" s="289" t="s">
        <v>2921</v>
      </c>
      <c r="BE1260" s="71" t="s">
        <v>65</v>
      </c>
      <c r="BF1260" s="71" t="s">
        <v>65</v>
      </c>
    </row>
    <row r="1261" spans="2:58" ht="14.45" customHeight="1" x14ac:dyDescent="0.25">
      <c r="B1261" s="71">
        <v>2025</v>
      </c>
      <c r="C1261" s="71">
        <v>891780111</v>
      </c>
      <c r="D1261" s="71" t="s">
        <v>63</v>
      </c>
      <c r="E1261" s="104" t="s">
        <v>2920</v>
      </c>
      <c r="F1261" s="72" t="s">
        <v>2919</v>
      </c>
      <c r="G1261" s="72">
        <v>0</v>
      </c>
      <c r="H1261" s="72" t="s">
        <v>71</v>
      </c>
      <c r="I1261" s="72" t="s">
        <v>2884</v>
      </c>
      <c r="J1261" s="104" t="s">
        <v>81</v>
      </c>
      <c r="K1261" s="75" t="s">
        <v>2918</v>
      </c>
      <c r="L1261" s="76">
        <v>13000000</v>
      </c>
      <c r="M1261" s="72" t="s">
        <v>66</v>
      </c>
      <c r="N1261" s="75" t="s">
        <v>2917</v>
      </c>
      <c r="O1261" s="75">
        <v>1007900519</v>
      </c>
      <c r="P1261" s="75">
        <v>2411</v>
      </c>
      <c r="Q1261" s="78">
        <v>45953</v>
      </c>
      <c r="R1261" s="75">
        <v>219400000</v>
      </c>
      <c r="S1261" s="78">
        <v>45961</v>
      </c>
      <c r="T1261" s="76">
        <v>13000000</v>
      </c>
      <c r="U1261" s="76">
        <v>41515</v>
      </c>
      <c r="V1261" s="72" t="s">
        <v>65</v>
      </c>
      <c r="W1261" s="76">
        <v>1082888504</v>
      </c>
      <c r="X1261" s="104" t="s">
        <v>2888</v>
      </c>
      <c r="Y1261" s="78">
        <v>45961</v>
      </c>
      <c r="Z1261" s="78">
        <v>45961</v>
      </c>
      <c r="AA1261" s="78" t="s">
        <v>73</v>
      </c>
      <c r="AB1261" s="78">
        <v>46015</v>
      </c>
      <c r="AC1261" s="102">
        <f t="shared" si="114"/>
        <v>54</v>
      </c>
      <c r="AD1261" s="72">
        <v>0</v>
      </c>
      <c r="AE1261" s="76">
        <v>0</v>
      </c>
      <c r="AF1261" s="72">
        <v>0</v>
      </c>
      <c r="AG1261" s="79" t="s">
        <v>73</v>
      </c>
      <c r="AH1261" s="102">
        <f t="shared" si="115"/>
        <v>0</v>
      </c>
      <c r="AI1261" s="72">
        <v>0</v>
      </c>
      <c r="AJ1261" s="76">
        <v>0</v>
      </c>
      <c r="AK1261" s="72" t="s">
        <v>73</v>
      </c>
      <c r="AL1261" s="80" t="s">
        <v>73</v>
      </c>
      <c r="AM1261" s="72">
        <v>0</v>
      </c>
      <c r="AN1261" s="80" t="s">
        <v>73</v>
      </c>
      <c r="AO1261" s="80" t="s">
        <v>73</v>
      </c>
      <c r="AP1261" s="80" t="s">
        <v>73</v>
      </c>
      <c r="AQ1261" s="102">
        <f t="shared" si="116"/>
        <v>0</v>
      </c>
      <c r="AR1261" s="102">
        <f t="shared" si="117"/>
        <v>13000000</v>
      </c>
      <c r="AS1261" s="72" t="s">
        <v>319</v>
      </c>
      <c r="AT1261" s="76">
        <v>0</v>
      </c>
      <c r="AU1261" s="72" t="s">
        <v>319</v>
      </c>
      <c r="AV1261" s="76">
        <v>0</v>
      </c>
      <c r="AW1261" s="81" t="s">
        <v>73</v>
      </c>
      <c r="AX1261" s="82">
        <v>0</v>
      </c>
      <c r="AY1261" s="143">
        <f t="shared" si="118"/>
        <v>13000000</v>
      </c>
      <c r="AZ1261" s="84">
        <f t="shared" si="119"/>
        <v>0</v>
      </c>
      <c r="BA1261" s="85">
        <v>0</v>
      </c>
      <c r="BB1261" s="81" t="s">
        <v>73</v>
      </c>
      <c r="BC1261" s="72" t="s">
        <v>123</v>
      </c>
      <c r="BD1261" s="289" t="s">
        <v>2916</v>
      </c>
      <c r="BE1261" s="71" t="s">
        <v>65</v>
      </c>
      <c r="BF1261" s="71" t="s">
        <v>65</v>
      </c>
    </row>
    <row r="1262" spans="2:58" ht="14.45" customHeight="1" x14ac:dyDescent="0.25">
      <c r="B1262" s="71">
        <v>2025</v>
      </c>
      <c r="C1262" s="71">
        <v>891780111</v>
      </c>
      <c r="D1262" s="71" t="s">
        <v>63</v>
      </c>
      <c r="E1262" s="104" t="s">
        <v>2915</v>
      </c>
      <c r="F1262" s="72" t="s">
        <v>2914</v>
      </c>
      <c r="G1262" s="72">
        <v>0</v>
      </c>
      <c r="H1262" s="72" t="s">
        <v>71</v>
      </c>
      <c r="I1262" s="72" t="s">
        <v>2884</v>
      </c>
      <c r="J1262" s="104" t="s">
        <v>81</v>
      </c>
      <c r="K1262" s="75" t="s">
        <v>2913</v>
      </c>
      <c r="L1262" s="76">
        <v>7280000</v>
      </c>
      <c r="M1262" s="72" t="s">
        <v>66</v>
      </c>
      <c r="N1262" s="75" t="s">
        <v>2912</v>
      </c>
      <c r="O1262" s="75">
        <v>57292031</v>
      </c>
      <c r="P1262" s="75">
        <v>1674</v>
      </c>
      <c r="Q1262" s="78">
        <v>45862</v>
      </c>
      <c r="R1262" s="75">
        <v>2142840000</v>
      </c>
      <c r="S1262" s="78">
        <v>45961</v>
      </c>
      <c r="T1262" s="76">
        <v>7280000</v>
      </c>
      <c r="U1262" s="76">
        <v>41514</v>
      </c>
      <c r="V1262" s="72" t="s">
        <v>65</v>
      </c>
      <c r="W1262" s="76">
        <v>1082939683</v>
      </c>
      <c r="X1262" s="104" t="s">
        <v>2881</v>
      </c>
      <c r="Y1262" s="78">
        <v>45961</v>
      </c>
      <c r="Z1262" s="78">
        <v>45961</v>
      </c>
      <c r="AA1262" s="78" t="s">
        <v>73</v>
      </c>
      <c r="AB1262" s="78">
        <v>46003</v>
      </c>
      <c r="AC1262" s="102">
        <f t="shared" si="114"/>
        <v>42</v>
      </c>
      <c r="AD1262" s="72">
        <v>0</v>
      </c>
      <c r="AE1262" s="76">
        <v>0</v>
      </c>
      <c r="AF1262" s="72">
        <v>0</v>
      </c>
      <c r="AG1262" s="79" t="s">
        <v>73</v>
      </c>
      <c r="AH1262" s="102">
        <f t="shared" si="115"/>
        <v>0</v>
      </c>
      <c r="AI1262" s="72">
        <v>0</v>
      </c>
      <c r="AJ1262" s="76">
        <v>0</v>
      </c>
      <c r="AK1262" s="72" t="s">
        <v>73</v>
      </c>
      <c r="AL1262" s="80" t="s">
        <v>73</v>
      </c>
      <c r="AM1262" s="72">
        <v>0</v>
      </c>
      <c r="AN1262" s="80" t="s">
        <v>73</v>
      </c>
      <c r="AO1262" s="80" t="s">
        <v>73</v>
      </c>
      <c r="AP1262" s="80" t="s">
        <v>73</v>
      </c>
      <c r="AQ1262" s="102">
        <f t="shared" si="116"/>
        <v>0</v>
      </c>
      <c r="AR1262" s="102">
        <f t="shared" si="117"/>
        <v>7280000</v>
      </c>
      <c r="AS1262" s="72" t="s">
        <v>319</v>
      </c>
      <c r="AT1262" s="76">
        <v>0</v>
      </c>
      <c r="AU1262" s="72" t="s">
        <v>319</v>
      </c>
      <c r="AV1262" s="76">
        <v>0</v>
      </c>
      <c r="AW1262" s="81" t="s">
        <v>73</v>
      </c>
      <c r="AX1262" s="82">
        <v>0</v>
      </c>
      <c r="AY1262" s="143">
        <f t="shared" si="118"/>
        <v>7280000</v>
      </c>
      <c r="AZ1262" s="84">
        <f t="shared" si="119"/>
        <v>0</v>
      </c>
      <c r="BA1262" s="85">
        <v>0</v>
      </c>
      <c r="BB1262" s="81" t="s">
        <v>73</v>
      </c>
      <c r="BC1262" s="72" t="s">
        <v>123</v>
      </c>
      <c r="BD1262" s="289" t="s">
        <v>2911</v>
      </c>
      <c r="BE1262" s="71" t="s">
        <v>65</v>
      </c>
      <c r="BF1262" s="71" t="s">
        <v>65</v>
      </c>
    </row>
    <row r="1263" spans="2:58" ht="14.45" customHeight="1" x14ac:dyDescent="0.25">
      <c r="B1263" s="71">
        <v>2025</v>
      </c>
      <c r="C1263" s="71">
        <v>891780111</v>
      </c>
      <c r="D1263" s="71" t="s">
        <v>63</v>
      </c>
      <c r="E1263" s="104" t="s">
        <v>2910</v>
      </c>
      <c r="F1263" s="72" t="s">
        <v>2909</v>
      </c>
      <c r="G1263" s="72">
        <v>0</v>
      </c>
      <c r="H1263" s="72" t="s">
        <v>71</v>
      </c>
      <c r="I1263" s="72" t="s">
        <v>2884</v>
      </c>
      <c r="J1263" s="104" t="s">
        <v>81</v>
      </c>
      <c r="K1263" s="75" t="s">
        <v>2908</v>
      </c>
      <c r="L1263" s="76">
        <v>317856380</v>
      </c>
      <c r="M1263" s="72" t="s">
        <v>66</v>
      </c>
      <c r="N1263" s="75" t="s">
        <v>507</v>
      </c>
      <c r="O1263" s="75">
        <v>900845290</v>
      </c>
      <c r="P1263" s="76" t="s">
        <v>2907</v>
      </c>
      <c r="Q1263" s="78">
        <v>45954</v>
      </c>
      <c r="R1263" s="75">
        <v>317856380</v>
      </c>
      <c r="S1263" s="78">
        <v>45961</v>
      </c>
      <c r="T1263" s="75">
        <v>317856380</v>
      </c>
      <c r="U1263" s="76">
        <v>41513</v>
      </c>
      <c r="V1263" s="72" t="s">
        <v>65</v>
      </c>
      <c r="W1263" s="76">
        <v>1082939683</v>
      </c>
      <c r="X1263" s="104" t="s">
        <v>2881</v>
      </c>
      <c r="Y1263" s="78">
        <v>45961</v>
      </c>
      <c r="Z1263" s="78">
        <v>45965</v>
      </c>
      <c r="AA1263" s="78">
        <v>45965</v>
      </c>
      <c r="AB1263" s="78">
        <v>46011</v>
      </c>
      <c r="AC1263" s="102">
        <f t="shared" si="114"/>
        <v>46</v>
      </c>
      <c r="AD1263" s="72">
        <v>0</v>
      </c>
      <c r="AE1263" s="76">
        <v>0</v>
      </c>
      <c r="AF1263" s="72">
        <v>0</v>
      </c>
      <c r="AG1263" s="79" t="s">
        <v>73</v>
      </c>
      <c r="AH1263" s="102">
        <f t="shared" si="115"/>
        <v>0</v>
      </c>
      <c r="AI1263" s="72">
        <v>0</v>
      </c>
      <c r="AJ1263" s="76">
        <v>0</v>
      </c>
      <c r="AK1263" s="72" t="s">
        <v>73</v>
      </c>
      <c r="AL1263" s="80" t="s">
        <v>73</v>
      </c>
      <c r="AM1263" s="72">
        <v>0</v>
      </c>
      <c r="AN1263" s="80" t="s">
        <v>73</v>
      </c>
      <c r="AO1263" s="80" t="s">
        <v>73</v>
      </c>
      <c r="AP1263" s="80" t="s">
        <v>73</v>
      </c>
      <c r="AQ1263" s="102">
        <f t="shared" si="116"/>
        <v>0</v>
      </c>
      <c r="AR1263" s="102">
        <f t="shared" si="117"/>
        <v>317856380</v>
      </c>
      <c r="AS1263" s="72" t="s">
        <v>319</v>
      </c>
      <c r="AT1263" s="76">
        <v>0</v>
      </c>
      <c r="AU1263" s="72" t="s">
        <v>319</v>
      </c>
      <c r="AV1263" s="76">
        <v>0</v>
      </c>
      <c r="AW1263" s="81" t="s">
        <v>73</v>
      </c>
      <c r="AX1263" s="82">
        <v>0</v>
      </c>
      <c r="AY1263" s="143">
        <f t="shared" si="118"/>
        <v>317856380</v>
      </c>
      <c r="AZ1263" s="84">
        <f t="shared" si="119"/>
        <v>0</v>
      </c>
      <c r="BA1263" s="85">
        <v>0</v>
      </c>
      <c r="BB1263" s="81" t="s">
        <v>73</v>
      </c>
      <c r="BC1263" s="72" t="s">
        <v>123</v>
      </c>
      <c r="BD1263" s="289" t="s">
        <v>2906</v>
      </c>
      <c r="BE1263" s="71" t="s">
        <v>65</v>
      </c>
      <c r="BF1263" s="71" t="s">
        <v>65</v>
      </c>
    </row>
    <row r="1264" spans="2:58" ht="14.45" customHeight="1" x14ac:dyDescent="0.25">
      <c r="B1264" s="71">
        <v>2025</v>
      </c>
      <c r="C1264" s="71">
        <v>891780111</v>
      </c>
      <c r="D1264" s="71" t="s">
        <v>63</v>
      </c>
      <c r="E1264" s="104" t="s">
        <v>2905</v>
      </c>
      <c r="F1264" s="72" t="s">
        <v>2904</v>
      </c>
      <c r="G1264" s="72">
        <v>0</v>
      </c>
      <c r="H1264" s="72" t="s">
        <v>71</v>
      </c>
      <c r="I1264" s="72" t="s">
        <v>2884</v>
      </c>
      <c r="J1264" s="104" t="s">
        <v>81</v>
      </c>
      <c r="K1264" s="75" t="s">
        <v>2895</v>
      </c>
      <c r="L1264" s="76">
        <v>2840400</v>
      </c>
      <c r="M1264" s="72" t="s">
        <v>66</v>
      </c>
      <c r="N1264" s="75" t="s">
        <v>2903</v>
      </c>
      <c r="O1264" s="75">
        <v>1124484956</v>
      </c>
      <c r="P1264" s="75">
        <v>1707</v>
      </c>
      <c r="Q1264" s="78">
        <v>45870</v>
      </c>
      <c r="R1264" s="75">
        <v>7490134800</v>
      </c>
      <c r="S1264" s="78">
        <v>45961</v>
      </c>
      <c r="T1264" s="76">
        <v>2840400</v>
      </c>
      <c r="U1264" s="76">
        <v>41510</v>
      </c>
      <c r="V1264" s="72" t="s">
        <v>65</v>
      </c>
      <c r="W1264" s="76">
        <v>1082939683</v>
      </c>
      <c r="X1264" s="104" t="s">
        <v>2881</v>
      </c>
      <c r="Y1264" s="78">
        <v>45961</v>
      </c>
      <c r="Z1264" s="78">
        <v>45961</v>
      </c>
      <c r="AA1264" s="78" t="s">
        <v>73</v>
      </c>
      <c r="AB1264" s="78">
        <v>45991</v>
      </c>
      <c r="AC1264" s="102">
        <f t="shared" si="114"/>
        <v>30</v>
      </c>
      <c r="AD1264" s="72">
        <v>0</v>
      </c>
      <c r="AE1264" s="76">
        <v>0</v>
      </c>
      <c r="AF1264" s="72">
        <v>0</v>
      </c>
      <c r="AG1264" s="79" t="s">
        <v>73</v>
      </c>
      <c r="AH1264" s="102">
        <f t="shared" si="115"/>
        <v>0</v>
      </c>
      <c r="AI1264" s="72">
        <v>0</v>
      </c>
      <c r="AJ1264" s="76">
        <v>0</v>
      </c>
      <c r="AK1264" s="72" t="s">
        <v>73</v>
      </c>
      <c r="AL1264" s="80" t="s">
        <v>73</v>
      </c>
      <c r="AM1264" s="72">
        <v>0</v>
      </c>
      <c r="AN1264" s="80" t="s">
        <v>73</v>
      </c>
      <c r="AO1264" s="80" t="s">
        <v>73</v>
      </c>
      <c r="AP1264" s="80" t="s">
        <v>73</v>
      </c>
      <c r="AQ1264" s="102">
        <f t="shared" si="116"/>
        <v>0</v>
      </c>
      <c r="AR1264" s="102">
        <f t="shared" si="117"/>
        <v>2840400</v>
      </c>
      <c r="AS1264" s="72" t="s">
        <v>319</v>
      </c>
      <c r="AT1264" s="76">
        <v>0</v>
      </c>
      <c r="AU1264" s="72" t="s">
        <v>319</v>
      </c>
      <c r="AV1264" s="76">
        <v>0</v>
      </c>
      <c r="AW1264" s="81" t="s">
        <v>73</v>
      </c>
      <c r="AX1264" s="82">
        <v>0</v>
      </c>
      <c r="AY1264" s="143">
        <f t="shared" si="118"/>
        <v>2840400</v>
      </c>
      <c r="AZ1264" s="84">
        <f t="shared" si="119"/>
        <v>0</v>
      </c>
      <c r="BA1264" s="85">
        <v>0</v>
      </c>
      <c r="BB1264" s="81" t="s">
        <v>73</v>
      </c>
      <c r="BC1264" s="72" t="s">
        <v>123</v>
      </c>
      <c r="BD1264" s="289" t="s">
        <v>2902</v>
      </c>
      <c r="BE1264" s="71" t="s">
        <v>65</v>
      </c>
      <c r="BF1264" s="71" t="s">
        <v>65</v>
      </c>
    </row>
    <row r="1265" spans="2:58" ht="14.45" customHeight="1" x14ac:dyDescent="0.25">
      <c r="B1265" s="71">
        <v>2025</v>
      </c>
      <c r="C1265" s="71">
        <v>891780111</v>
      </c>
      <c r="D1265" s="71" t="s">
        <v>63</v>
      </c>
      <c r="E1265" s="104" t="s">
        <v>2901</v>
      </c>
      <c r="F1265" s="72" t="s">
        <v>2900</v>
      </c>
      <c r="G1265" s="72">
        <v>0</v>
      </c>
      <c r="H1265" s="72" t="s">
        <v>71</v>
      </c>
      <c r="I1265" s="72" t="s">
        <v>2884</v>
      </c>
      <c r="J1265" s="104" t="s">
        <v>81</v>
      </c>
      <c r="K1265" s="75" t="s">
        <v>2883</v>
      </c>
      <c r="L1265" s="76">
        <v>2840400</v>
      </c>
      <c r="M1265" s="72" t="s">
        <v>66</v>
      </c>
      <c r="N1265" s="75" t="s">
        <v>2899</v>
      </c>
      <c r="O1265" s="75">
        <v>1044916096</v>
      </c>
      <c r="P1265" s="75">
        <v>1707</v>
      </c>
      <c r="Q1265" s="78">
        <v>45870</v>
      </c>
      <c r="R1265" s="75">
        <v>7490134800</v>
      </c>
      <c r="S1265" s="78">
        <v>45961</v>
      </c>
      <c r="T1265" s="76">
        <v>2840400</v>
      </c>
      <c r="U1265" s="76">
        <v>41511</v>
      </c>
      <c r="V1265" s="72" t="s">
        <v>65</v>
      </c>
      <c r="W1265" s="76">
        <v>1082939683</v>
      </c>
      <c r="X1265" s="104" t="s">
        <v>2881</v>
      </c>
      <c r="Y1265" s="78">
        <v>45961</v>
      </c>
      <c r="Z1265" s="78">
        <v>45961</v>
      </c>
      <c r="AA1265" s="78" t="s">
        <v>73</v>
      </c>
      <c r="AB1265" s="78">
        <v>45991</v>
      </c>
      <c r="AC1265" s="102">
        <f t="shared" si="114"/>
        <v>30</v>
      </c>
      <c r="AD1265" s="72">
        <v>0</v>
      </c>
      <c r="AE1265" s="76">
        <v>0</v>
      </c>
      <c r="AF1265" s="72">
        <v>0</v>
      </c>
      <c r="AG1265" s="79" t="s">
        <v>73</v>
      </c>
      <c r="AH1265" s="102">
        <f t="shared" si="115"/>
        <v>0</v>
      </c>
      <c r="AI1265" s="72">
        <v>0</v>
      </c>
      <c r="AJ1265" s="76">
        <v>0</v>
      </c>
      <c r="AK1265" s="72" t="s">
        <v>73</v>
      </c>
      <c r="AL1265" s="80" t="s">
        <v>73</v>
      </c>
      <c r="AM1265" s="72">
        <v>0</v>
      </c>
      <c r="AN1265" s="80" t="s">
        <v>73</v>
      </c>
      <c r="AO1265" s="80" t="s">
        <v>73</v>
      </c>
      <c r="AP1265" s="80" t="s">
        <v>73</v>
      </c>
      <c r="AQ1265" s="102">
        <f t="shared" si="116"/>
        <v>0</v>
      </c>
      <c r="AR1265" s="102">
        <f t="shared" si="117"/>
        <v>2840400</v>
      </c>
      <c r="AS1265" s="72" t="s">
        <v>319</v>
      </c>
      <c r="AT1265" s="76">
        <v>0</v>
      </c>
      <c r="AU1265" s="72" t="s">
        <v>319</v>
      </c>
      <c r="AV1265" s="76">
        <v>0</v>
      </c>
      <c r="AW1265" s="81" t="s">
        <v>73</v>
      </c>
      <c r="AX1265" s="82">
        <v>0</v>
      </c>
      <c r="AY1265" s="143">
        <f t="shared" si="118"/>
        <v>2840400</v>
      </c>
      <c r="AZ1265" s="84">
        <f t="shared" si="119"/>
        <v>0</v>
      </c>
      <c r="BA1265" s="85">
        <v>0</v>
      </c>
      <c r="BB1265" s="81" t="s">
        <v>73</v>
      </c>
      <c r="BC1265" s="72" t="s">
        <v>123</v>
      </c>
      <c r="BD1265" s="289" t="s">
        <v>2898</v>
      </c>
      <c r="BE1265" s="71" t="s">
        <v>65</v>
      </c>
      <c r="BF1265" s="71" t="s">
        <v>65</v>
      </c>
    </row>
    <row r="1266" spans="2:58" ht="14.45" customHeight="1" x14ac:dyDescent="0.25">
      <c r="B1266" s="71">
        <v>2025</v>
      </c>
      <c r="C1266" s="71">
        <v>891780111</v>
      </c>
      <c r="D1266" s="71" t="s">
        <v>63</v>
      </c>
      <c r="E1266" s="104" t="s">
        <v>2897</v>
      </c>
      <c r="F1266" s="72" t="s">
        <v>2896</v>
      </c>
      <c r="G1266" s="72">
        <v>0</v>
      </c>
      <c r="H1266" s="72" t="s">
        <v>71</v>
      </c>
      <c r="I1266" s="72" t="s">
        <v>2884</v>
      </c>
      <c r="J1266" s="104" t="s">
        <v>81</v>
      </c>
      <c r="K1266" s="75" t="s">
        <v>2895</v>
      </c>
      <c r="L1266" s="76">
        <v>2840400</v>
      </c>
      <c r="M1266" s="72" t="s">
        <v>66</v>
      </c>
      <c r="N1266" s="75" t="s">
        <v>2894</v>
      </c>
      <c r="O1266" s="75">
        <v>1121337062</v>
      </c>
      <c r="P1266" s="75">
        <v>1707</v>
      </c>
      <c r="Q1266" s="78">
        <v>45870</v>
      </c>
      <c r="R1266" s="75">
        <v>7490134800</v>
      </c>
      <c r="S1266" s="78">
        <v>45961</v>
      </c>
      <c r="T1266" s="76">
        <v>2840400</v>
      </c>
      <c r="U1266" s="76">
        <v>41512</v>
      </c>
      <c r="V1266" s="72" t="s">
        <v>65</v>
      </c>
      <c r="W1266" s="76">
        <v>1082939683</v>
      </c>
      <c r="X1266" s="104" t="s">
        <v>2881</v>
      </c>
      <c r="Y1266" s="78">
        <v>45961</v>
      </c>
      <c r="Z1266" s="78">
        <v>45961</v>
      </c>
      <c r="AA1266" s="78" t="s">
        <v>73</v>
      </c>
      <c r="AB1266" s="78">
        <v>45991</v>
      </c>
      <c r="AC1266" s="102">
        <f t="shared" si="114"/>
        <v>30</v>
      </c>
      <c r="AD1266" s="72">
        <v>0</v>
      </c>
      <c r="AE1266" s="76">
        <v>0</v>
      </c>
      <c r="AF1266" s="72">
        <v>0</v>
      </c>
      <c r="AG1266" s="79" t="s">
        <v>73</v>
      </c>
      <c r="AH1266" s="102">
        <f t="shared" si="115"/>
        <v>0</v>
      </c>
      <c r="AI1266" s="72">
        <v>0</v>
      </c>
      <c r="AJ1266" s="76">
        <v>0</v>
      </c>
      <c r="AK1266" s="72" t="s">
        <v>73</v>
      </c>
      <c r="AL1266" s="80" t="s">
        <v>73</v>
      </c>
      <c r="AM1266" s="72">
        <v>0</v>
      </c>
      <c r="AN1266" s="80" t="s">
        <v>73</v>
      </c>
      <c r="AO1266" s="80" t="s">
        <v>73</v>
      </c>
      <c r="AP1266" s="80" t="s">
        <v>73</v>
      </c>
      <c r="AQ1266" s="102">
        <f t="shared" si="116"/>
        <v>0</v>
      </c>
      <c r="AR1266" s="102">
        <f t="shared" si="117"/>
        <v>2840400</v>
      </c>
      <c r="AS1266" s="72" t="s">
        <v>319</v>
      </c>
      <c r="AT1266" s="76">
        <v>0</v>
      </c>
      <c r="AU1266" s="72" t="s">
        <v>319</v>
      </c>
      <c r="AV1266" s="76">
        <v>0</v>
      </c>
      <c r="AW1266" s="81" t="s">
        <v>73</v>
      </c>
      <c r="AX1266" s="82">
        <v>0</v>
      </c>
      <c r="AY1266" s="143">
        <f t="shared" si="118"/>
        <v>2840400</v>
      </c>
      <c r="AZ1266" s="84">
        <f t="shared" si="119"/>
        <v>0</v>
      </c>
      <c r="BA1266" s="85">
        <v>0</v>
      </c>
      <c r="BB1266" s="81" t="s">
        <v>73</v>
      </c>
      <c r="BC1266" s="72" t="s">
        <v>123</v>
      </c>
      <c r="BD1266" s="289" t="s">
        <v>2893</v>
      </c>
      <c r="BE1266" s="71" t="s">
        <v>65</v>
      </c>
      <c r="BF1266" s="71" t="s">
        <v>65</v>
      </c>
    </row>
    <row r="1267" spans="2:58" ht="14.45" customHeight="1" x14ac:dyDescent="0.25">
      <c r="B1267" s="71">
        <v>2025</v>
      </c>
      <c r="C1267" s="71">
        <v>891780111</v>
      </c>
      <c r="D1267" s="71" t="s">
        <v>63</v>
      </c>
      <c r="E1267" s="104" t="s">
        <v>2892</v>
      </c>
      <c r="F1267" s="72" t="s">
        <v>2891</v>
      </c>
      <c r="G1267" s="72">
        <v>0</v>
      </c>
      <c r="H1267" s="72" t="s">
        <v>71</v>
      </c>
      <c r="I1267" s="72" t="s">
        <v>2884</v>
      </c>
      <c r="J1267" s="104" t="s">
        <v>81</v>
      </c>
      <c r="K1267" s="75" t="s">
        <v>2890</v>
      </c>
      <c r="L1267" s="76">
        <v>6000000</v>
      </c>
      <c r="M1267" s="72" t="s">
        <v>66</v>
      </c>
      <c r="N1267" s="75" t="s">
        <v>2889</v>
      </c>
      <c r="O1267" s="75">
        <v>57292697</v>
      </c>
      <c r="P1267" s="75">
        <v>2411</v>
      </c>
      <c r="Q1267" s="78">
        <v>45953</v>
      </c>
      <c r="R1267" s="75">
        <v>219400000</v>
      </c>
      <c r="S1267" s="78">
        <v>45961</v>
      </c>
      <c r="T1267" s="76">
        <v>6000000</v>
      </c>
      <c r="U1267" s="76">
        <v>41509</v>
      </c>
      <c r="V1267" s="72" t="s">
        <v>65</v>
      </c>
      <c r="W1267" s="76">
        <v>1082888504</v>
      </c>
      <c r="X1267" s="104" t="s">
        <v>2888</v>
      </c>
      <c r="Y1267" s="78">
        <v>45961</v>
      </c>
      <c r="Z1267" s="78">
        <v>45961</v>
      </c>
      <c r="AA1267" s="78" t="s">
        <v>73</v>
      </c>
      <c r="AB1267" s="78">
        <v>46015</v>
      </c>
      <c r="AC1267" s="102">
        <f t="shared" si="114"/>
        <v>54</v>
      </c>
      <c r="AD1267" s="72">
        <v>0</v>
      </c>
      <c r="AE1267" s="76">
        <v>0</v>
      </c>
      <c r="AF1267" s="72">
        <v>0</v>
      </c>
      <c r="AG1267" s="79" t="s">
        <v>73</v>
      </c>
      <c r="AH1267" s="102">
        <f t="shared" si="115"/>
        <v>0</v>
      </c>
      <c r="AI1267" s="72">
        <v>0</v>
      </c>
      <c r="AJ1267" s="76">
        <v>0</v>
      </c>
      <c r="AK1267" s="72" t="s">
        <v>73</v>
      </c>
      <c r="AL1267" s="80" t="s">
        <v>73</v>
      </c>
      <c r="AM1267" s="72">
        <v>0</v>
      </c>
      <c r="AN1267" s="80" t="s">
        <v>73</v>
      </c>
      <c r="AO1267" s="80" t="s">
        <v>73</v>
      </c>
      <c r="AP1267" s="80" t="s">
        <v>73</v>
      </c>
      <c r="AQ1267" s="102">
        <f t="shared" si="116"/>
        <v>0</v>
      </c>
      <c r="AR1267" s="102">
        <f t="shared" si="117"/>
        <v>6000000</v>
      </c>
      <c r="AS1267" s="72" t="s">
        <v>319</v>
      </c>
      <c r="AT1267" s="76">
        <v>0</v>
      </c>
      <c r="AU1267" s="72" t="s">
        <v>319</v>
      </c>
      <c r="AV1267" s="76">
        <v>0</v>
      </c>
      <c r="AW1267" s="81" t="s">
        <v>73</v>
      </c>
      <c r="AX1267" s="82">
        <v>0</v>
      </c>
      <c r="AY1267" s="143">
        <f t="shared" si="118"/>
        <v>6000000</v>
      </c>
      <c r="AZ1267" s="84">
        <f t="shared" si="119"/>
        <v>0</v>
      </c>
      <c r="BA1267" s="85">
        <v>0</v>
      </c>
      <c r="BB1267" s="81" t="s">
        <v>73</v>
      </c>
      <c r="BC1267" s="72" t="s">
        <v>123</v>
      </c>
      <c r="BD1267" s="289" t="s">
        <v>2887</v>
      </c>
      <c r="BE1267" s="71" t="s">
        <v>65</v>
      </c>
      <c r="BF1267" s="71" t="s">
        <v>65</v>
      </c>
    </row>
    <row r="1268" spans="2:58" ht="14.45" customHeight="1" thickBot="1" x14ac:dyDescent="0.3">
      <c r="B1268" s="89">
        <v>2025</v>
      </c>
      <c r="C1268" s="89">
        <v>891780111</v>
      </c>
      <c r="D1268" s="89" t="s">
        <v>63</v>
      </c>
      <c r="E1268" s="140" t="s">
        <v>2886</v>
      </c>
      <c r="F1268" s="90" t="s">
        <v>2885</v>
      </c>
      <c r="G1268" s="90">
        <v>0</v>
      </c>
      <c r="H1268" s="90" t="s">
        <v>71</v>
      </c>
      <c r="I1268" s="90" t="s">
        <v>2884</v>
      </c>
      <c r="J1268" s="140" t="s">
        <v>81</v>
      </c>
      <c r="K1268" s="94" t="s">
        <v>2883</v>
      </c>
      <c r="L1268" s="95">
        <v>2840400</v>
      </c>
      <c r="M1268" s="90" t="s">
        <v>66</v>
      </c>
      <c r="N1268" s="94" t="s">
        <v>2882</v>
      </c>
      <c r="O1268" s="94">
        <v>1041890420</v>
      </c>
      <c r="P1268" s="94">
        <v>1707</v>
      </c>
      <c r="Q1268" s="97">
        <v>45870</v>
      </c>
      <c r="R1268" s="94">
        <v>7490134800</v>
      </c>
      <c r="S1268" s="97">
        <v>45961</v>
      </c>
      <c r="T1268" s="95">
        <v>2840400</v>
      </c>
      <c r="U1268" s="95">
        <v>41508</v>
      </c>
      <c r="V1268" s="90" t="s">
        <v>65</v>
      </c>
      <c r="W1268" s="95">
        <v>1082939683</v>
      </c>
      <c r="X1268" s="140" t="s">
        <v>2881</v>
      </c>
      <c r="Y1268" s="97">
        <v>45961</v>
      </c>
      <c r="Z1268" s="97">
        <v>45961</v>
      </c>
      <c r="AA1268" s="97" t="s">
        <v>73</v>
      </c>
      <c r="AB1268" s="97">
        <v>45991</v>
      </c>
      <c r="AC1268" s="110">
        <f t="shared" si="114"/>
        <v>30</v>
      </c>
      <c r="AD1268" s="90">
        <v>0</v>
      </c>
      <c r="AE1268" s="95">
        <v>0</v>
      </c>
      <c r="AF1268" s="90">
        <v>0</v>
      </c>
      <c r="AG1268" s="98" t="s">
        <v>73</v>
      </c>
      <c r="AH1268" s="110">
        <f t="shared" si="115"/>
        <v>0</v>
      </c>
      <c r="AI1268" s="90">
        <v>0</v>
      </c>
      <c r="AJ1268" s="95">
        <v>0</v>
      </c>
      <c r="AK1268" s="90" t="s">
        <v>73</v>
      </c>
      <c r="AL1268" s="99" t="s">
        <v>73</v>
      </c>
      <c r="AM1268" s="90">
        <v>0</v>
      </c>
      <c r="AN1268" s="99" t="s">
        <v>73</v>
      </c>
      <c r="AO1268" s="99" t="s">
        <v>73</v>
      </c>
      <c r="AP1268" s="99" t="s">
        <v>73</v>
      </c>
      <c r="AQ1268" s="110">
        <f t="shared" si="116"/>
        <v>0</v>
      </c>
      <c r="AR1268" s="110">
        <f t="shared" si="117"/>
        <v>2840400</v>
      </c>
      <c r="AS1268" s="90" t="s">
        <v>319</v>
      </c>
      <c r="AT1268" s="95">
        <v>0</v>
      </c>
      <c r="AU1268" s="90" t="s">
        <v>319</v>
      </c>
      <c r="AV1268" s="95">
        <v>0</v>
      </c>
      <c r="AW1268" s="100" t="s">
        <v>73</v>
      </c>
      <c r="AX1268" s="277">
        <v>0</v>
      </c>
      <c r="AY1268" s="138">
        <f t="shared" si="118"/>
        <v>2840400</v>
      </c>
      <c r="AZ1268" s="101">
        <f t="shared" si="119"/>
        <v>0</v>
      </c>
      <c r="BA1268" s="113">
        <v>0</v>
      </c>
      <c r="BB1268" s="100" t="s">
        <v>73</v>
      </c>
      <c r="BC1268" s="90" t="s">
        <v>123</v>
      </c>
      <c r="BD1268" s="294" t="s">
        <v>2880</v>
      </c>
      <c r="BE1268" s="89" t="s">
        <v>65</v>
      </c>
      <c r="BF1268" s="89" t="s">
        <v>65</v>
      </c>
    </row>
    <row r="1269" spans="2:58" s="23" customFormat="1" ht="15.75" thickBot="1" x14ac:dyDescent="0.3">
      <c r="B1269" s="675" t="s">
        <v>67</v>
      </c>
      <c r="C1269" s="676"/>
      <c r="D1269" s="677"/>
      <c r="E1269" s="39">
        <f>+SUBTOTAL(3,E8:E1268)</f>
        <v>1261</v>
      </c>
      <c r="F1269" s="40"/>
      <c r="G1269" s="41"/>
      <c r="H1269" s="41"/>
      <c r="I1269" s="41"/>
      <c r="J1269" s="42"/>
      <c r="K1269" s="49"/>
      <c r="L1269" s="43">
        <f>SUM(L8:L1268)</f>
        <v>26345140275.57</v>
      </c>
      <c r="M1269" s="664"/>
      <c r="N1269" s="665"/>
      <c r="O1269" s="665"/>
      <c r="P1269" s="665"/>
      <c r="Q1269" s="665"/>
      <c r="R1269" s="665"/>
      <c r="S1269" s="665"/>
      <c r="T1269" s="665"/>
      <c r="U1269" s="665"/>
      <c r="V1269" s="665"/>
      <c r="W1269" s="665"/>
      <c r="X1269" s="665"/>
      <c r="Y1269" s="665"/>
      <c r="Z1269" s="665"/>
      <c r="AA1269" s="665"/>
      <c r="AB1269" s="665"/>
      <c r="AC1269" s="678"/>
      <c r="AD1269" s="50">
        <f>SUM(AD8:AD1268)</f>
        <v>13</v>
      </c>
      <c r="AE1269" s="51">
        <f>SUM(AE8:AE1268)</f>
        <v>128676762</v>
      </c>
      <c r="AF1269" s="51">
        <f>SUM(AF8:AF1268)</f>
        <v>38</v>
      </c>
      <c r="AG1269" s="44"/>
      <c r="AH1269" s="51">
        <f>SUM(AH8:AH1268)</f>
        <v>1213</v>
      </c>
      <c r="AI1269" s="51">
        <f>SUM(AI8:AI1268)</f>
        <v>157</v>
      </c>
      <c r="AJ1269" s="52">
        <f>SUM(AJ8:AJ1268)</f>
        <v>495315398.40000021</v>
      </c>
      <c r="AK1269" s="44"/>
      <c r="AL1269" s="44"/>
      <c r="AM1269" s="53">
        <f>SUM(AM8:AM1268)</f>
        <v>4</v>
      </c>
      <c r="AN1269" s="664"/>
      <c r="AO1269" s="665"/>
      <c r="AP1269" s="665"/>
      <c r="AQ1269" s="678"/>
      <c r="AR1269" s="50">
        <f>SUM(AR8:AR1268)</f>
        <v>25978501639.170006</v>
      </c>
      <c r="AS1269" s="44"/>
      <c r="AT1269" s="54">
        <f>SUM(AR1269:AS1269)</f>
        <v>25978501639.170006</v>
      </c>
      <c r="AU1269" s="44"/>
      <c r="AV1269" s="51">
        <f>SUM(AV8:AV1268)</f>
        <v>3440572791.6999998</v>
      </c>
      <c r="AW1269" s="44"/>
      <c r="AX1269" s="45">
        <f>SUM(AX8:AX1268)</f>
        <v>6543775630.5799999</v>
      </c>
      <c r="AY1269" s="46">
        <f>SUM(AY8:AY1268)</f>
        <v>19434726008.589993</v>
      </c>
      <c r="AZ1269" s="664"/>
      <c r="BA1269" s="665"/>
      <c r="BB1269" s="665"/>
      <c r="BC1269" s="665"/>
      <c r="BD1269" s="665"/>
      <c r="BE1269" s="665"/>
      <c r="BF1269" s="665"/>
    </row>
    <row r="1275" spans="2:58" x14ac:dyDescent="0.25">
      <c r="E1275" s="275"/>
    </row>
    <row r="1276" spans="2:58" x14ac:dyDescent="0.25">
      <c r="E1276" s="275"/>
    </row>
    <row r="1277" spans="2:58" x14ac:dyDescent="0.25">
      <c r="E1277" s="275"/>
    </row>
    <row r="1278" spans="2:58" x14ac:dyDescent="0.25">
      <c r="E1278" s="275"/>
    </row>
    <row r="1279" spans="2:58" x14ac:dyDescent="0.25">
      <c r="E1279" s="275"/>
    </row>
    <row r="1280" spans="2:58" x14ac:dyDescent="0.25">
      <c r="E1280" s="275"/>
    </row>
    <row r="1281" spans="5:5" x14ac:dyDescent="0.25">
      <c r="E1281" s="275"/>
    </row>
    <row r="1282" spans="5:5" x14ac:dyDescent="0.25">
      <c r="E1282" s="275"/>
    </row>
    <row r="1283" spans="5:5" x14ac:dyDescent="0.25">
      <c r="E1283" s="275"/>
    </row>
    <row r="1284" spans="5:5" x14ac:dyDescent="0.25">
      <c r="E1284" s="275"/>
    </row>
    <row r="1285" spans="5:5" x14ac:dyDescent="0.25">
      <c r="E1285" s="275"/>
    </row>
    <row r="1286" spans="5:5" x14ac:dyDescent="0.25">
      <c r="E1286" s="275"/>
    </row>
    <row r="1287" spans="5:5" x14ac:dyDescent="0.25">
      <c r="E1287" s="275"/>
    </row>
    <row r="1288" spans="5:5" x14ac:dyDescent="0.25">
      <c r="E1288" s="275"/>
    </row>
    <row r="1289" spans="5:5" x14ac:dyDescent="0.25">
      <c r="E1289" s="275"/>
    </row>
    <row r="1290" spans="5:5" x14ac:dyDescent="0.25">
      <c r="E1290" s="275"/>
    </row>
    <row r="1291" spans="5:5" x14ac:dyDescent="0.25">
      <c r="E1291" s="275"/>
    </row>
    <row r="1292" spans="5:5" x14ac:dyDescent="0.25">
      <c r="E1292" s="275"/>
    </row>
    <row r="1293" spans="5:5" x14ac:dyDescent="0.25">
      <c r="E1293" s="275"/>
    </row>
  </sheetData>
  <sheetProtection formatCells="0" formatColumns="0" formatRows="0" insertRows="0" deleteRows="0" autoFilter="0"/>
  <mergeCells count="23">
    <mergeCell ref="AD5:AQ5"/>
    <mergeCell ref="H6:K6"/>
    <mergeCell ref="AU6:AZ6"/>
    <mergeCell ref="AS6:AT6"/>
    <mergeCell ref="AI6:AL6"/>
    <mergeCell ref="S6:U6"/>
    <mergeCell ref="AM6:AQ6"/>
    <mergeCell ref="B3:C6"/>
    <mergeCell ref="D3:G4"/>
    <mergeCell ref="AZ1269:BF1269"/>
    <mergeCell ref="B1269:D1269"/>
    <mergeCell ref="M1269:AC1269"/>
    <mergeCell ref="BD6:BF6"/>
    <mergeCell ref="N6:O6"/>
    <mergeCell ref="P6:R6"/>
    <mergeCell ref="AN1269:AQ1269"/>
    <mergeCell ref="V6:X6"/>
    <mergeCell ref="Y6:AC6"/>
    <mergeCell ref="AD6:AH6"/>
    <mergeCell ref="H3:I5"/>
    <mergeCell ref="E6:G6"/>
    <mergeCell ref="BA6:BC6"/>
    <mergeCell ref="F5:G5"/>
  </mergeCells>
  <conditionalFormatting sqref="E702">
    <cfRule type="duplicateValues" dxfId="15" priority="7"/>
  </conditionalFormatting>
  <conditionalFormatting sqref="E1166">
    <cfRule type="duplicateValues" dxfId="14" priority="2"/>
  </conditionalFormatting>
  <conditionalFormatting sqref="E844:F847 E1:E6 E406:E499 E500:F500 E501:E619 E622 E625:E627 E629 E632:E633 E635 E637 E639 E641 E643 E645:E701 E791 E793 E795:E804 E842:E843 E806:E840 E703:E789 E848:E1165 E1167:E1048576 E8:E404">
    <cfRule type="duplicateValues" dxfId="13" priority="16"/>
  </conditionalFormatting>
  <conditionalFormatting sqref="F5 E6">
    <cfRule type="containsText" dxfId="12" priority="15" operator="containsText" text="Seleccione Ordenador">
      <formula>NOT(ISERROR(SEARCH("Seleccione Ordenador",E5)))</formula>
    </cfRule>
  </conditionalFormatting>
  <conditionalFormatting sqref="F12">
    <cfRule type="colorScale" priority="13">
      <colorScale>
        <cfvo type="min"/>
        <cfvo type="max"/>
        <color theme="5" tint="0.59999389629810485"/>
        <color rgb="FFFFEF9C"/>
      </colorScale>
    </cfRule>
  </conditionalFormatting>
  <conditionalFormatting sqref="F5:G5">
    <cfRule type="colorScale" priority="14">
      <colorScale>
        <cfvo type="min"/>
        <cfvo type="percentile" val="50"/>
        <cfvo type="max"/>
        <color rgb="FFF8696B"/>
        <color rgb="FFFFEB84"/>
        <color rgb="FF63BE7B"/>
      </colorScale>
    </cfRule>
  </conditionalFormatting>
  <conditionalFormatting sqref="L8:L404 L406:L619 L622 L624:L627 L629:L630 L632:L633 L641 L643 L645:L1062">
    <cfRule type="cellIs" dxfId="11" priority="11" operator="greaterThan">
      <formula>$K$5</formula>
    </cfRule>
  </conditionalFormatting>
  <conditionalFormatting sqref="L1064:L1268">
    <cfRule type="cellIs" dxfId="10" priority="1" operator="greaterThan">
      <formula>$K$5</formula>
    </cfRule>
  </conditionalFormatting>
  <conditionalFormatting sqref="O1269:O1048576 O1:O7">
    <cfRule type="duplicateValues" dxfId="9" priority="9"/>
  </conditionalFormatting>
  <conditionalFormatting sqref="R970">
    <cfRule type="cellIs" dxfId="8" priority="3" operator="greaterThan">
      <formula>$K$5</formula>
    </cfRule>
  </conditionalFormatting>
  <conditionalFormatting sqref="T364">
    <cfRule type="cellIs" dxfId="7" priority="8" operator="greaterThan">
      <formula>$K$5</formula>
    </cfRule>
  </conditionalFormatting>
  <conditionalFormatting sqref="AC8:AC1268 AH8:AH1268 AY8:BA1268 AQ407:AT1268">
    <cfRule type="expression" dxfId="6" priority="6">
      <formula>+_xlfn.ISFORMULA(AC8)</formula>
    </cfRule>
  </conditionalFormatting>
  <conditionalFormatting sqref="AE8:AE86 AE88:AE1268">
    <cfRule type="cellIs" dxfId="5" priority="10" operator="greaterThan">
      <formula>$L$8/2</formula>
    </cfRule>
  </conditionalFormatting>
  <conditionalFormatting sqref="AQ8:AT404 AQ405:AR406 AS406:AT406">
    <cfRule type="expression" dxfId="4" priority="12">
      <formula>+_xlfn.ISFORMULA(AQ8)</formula>
    </cfRule>
  </conditionalFormatting>
  <dataValidations count="10">
    <dataValidation type="list" allowBlank="1" showInputMessage="1" showErrorMessage="1" sqref="H8:H1268" xr:uid="{0702C2A5-72D9-4820-8D3B-D816F8654FDD}">
      <formula1>"OTRO SECTOR"</formula1>
    </dataValidation>
    <dataValidation type="list" allowBlank="1" showInputMessage="1" showErrorMessage="1" sqref="BC8:BC1268" xr:uid="{63DA7620-CE4C-4F8A-896E-61CFBC4FF58E}">
      <formula1>"Por iniciar,En ejecucion,Suspendido,Terminado,Liquidado"</formula1>
    </dataValidation>
    <dataValidation type="list" allowBlank="1" showInputMessage="1" showErrorMessage="1" sqref="BF8:BF1268" xr:uid="{7299B4FF-1FDF-4CCF-8E6C-D62CC1F07AC6}">
      <formula1>"SI,NA por TIPO Contrato"</formula1>
    </dataValidation>
    <dataValidation type="list" allowBlank="1" showInputMessage="1" showErrorMessage="1" sqref="BE8:BE1268" xr:uid="{C999323E-82E4-4B22-A9EA-DF4DDEFC5E8D}">
      <formula1>"SI,NO HA INICIADO"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V8 AS8:AS404 AU8:AU1268 AS406:AS1268" xr:uid="{301B71B2-D3E4-4E77-88BC-DCB7485E0C66}">
      <formula1>"SI,NO"</formula1>
    </dataValidation>
  </dataValidations>
  <hyperlinks>
    <hyperlink ref="BD8" r:id="rId1" xr:uid="{98F12ACC-4700-410D-B781-7C3D651216C8}"/>
    <hyperlink ref="BD9" r:id="rId2" xr:uid="{BBD0645C-22FA-48CB-BFBC-9386E80588F2}"/>
    <hyperlink ref="BD10" r:id="rId3" xr:uid="{BE8DE4BD-D9B6-4F5E-B6DE-6DB7FB5B3176}"/>
    <hyperlink ref="BD11" r:id="rId4" xr:uid="{0ED1A92D-EEC8-4120-8485-5126D2378C03}"/>
    <hyperlink ref="BD12" r:id="rId5" xr:uid="{544B6DDC-99D3-44AF-B363-62F8DED17E9A}"/>
    <hyperlink ref="BD13" r:id="rId6" xr:uid="{010DC77A-DD35-4A7D-8E1B-409C33799521}"/>
    <hyperlink ref="BD14" r:id="rId7" xr:uid="{A1BD1BDC-F85B-48FF-A888-A33B35559C61}"/>
    <hyperlink ref="BD15" r:id="rId8" xr:uid="{9F1F92DB-95A3-4423-8ED1-C43BE9EC9811}"/>
    <hyperlink ref="BD16" r:id="rId9" xr:uid="{6C797753-42DE-4BB0-BD8D-C75C356A09D5}"/>
    <hyperlink ref="BD17" r:id="rId10" xr:uid="{E763C22D-92B1-484C-93B4-D947722BED1C}"/>
    <hyperlink ref="BD18" r:id="rId11" xr:uid="{F5740592-64FA-44F1-AAD0-9ABACD73C2A1}"/>
    <hyperlink ref="BD22" r:id="rId12" xr:uid="{1968ECF5-B3DE-4289-B52A-B67401E2C67D}"/>
    <hyperlink ref="BD20" r:id="rId13" xr:uid="{C2BC67CD-2476-4A7B-9D79-73EACE3877FB}"/>
    <hyperlink ref="BD19" r:id="rId14" xr:uid="{9161B9A5-15C7-44ED-915C-4DA4840BC012}"/>
    <hyperlink ref="BD21" r:id="rId15" xr:uid="{F00BD32E-6932-47E7-8505-1BE7F0FB0952}"/>
    <hyperlink ref="BD23" r:id="rId16" xr:uid="{3990843C-2CF0-4F04-B90E-D2813C9DEF75}"/>
    <hyperlink ref="BD24" r:id="rId17" xr:uid="{611308FE-C980-4F53-AE27-A6917A9503AC}"/>
    <hyperlink ref="BD26" r:id="rId18" xr:uid="{D5FE8035-8725-435F-99C7-5C1EE610F8C4}"/>
    <hyperlink ref="BD25" r:id="rId19" xr:uid="{23E388A7-0B58-4E76-A9E6-2914FC022895}"/>
    <hyperlink ref="BD30" r:id="rId20" xr:uid="{0C9A92CF-10D1-48E4-8337-3D99DE5274BC}"/>
    <hyperlink ref="BD35" r:id="rId21" xr:uid="{75AD2D0A-5B32-42E4-BC54-53E42C9B9FA4}"/>
    <hyperlink ref="BD33" r:id="rId22" xr:uid="{80B04224-BE5B-48C5-A0A5-6A78EAFC1303}"/>
    <hyperlink ref="BD34" r:id="rId23" xr:uid="{0751FCFC-0CFD-4F2D-B36A-EDD5F23826DD}"/>
    <hyperlink ref="BD36" r:id="rId24" xr:uid="{AAFEEEB1-B5D3-444F-99CC-3AE406978D7A}"/>
    <hyperlink ref="BD39" r:id="rId25" xr:uid="{C4ECA583-0783-4FE1-8A40-6FF0398CDD16}"/>
    <hyperlink ref="BD42" r:id="rId26" xr:uid="{A5F6D67D-7C0C-4CFF-89DF-8BB1798E16CA}"/>
    <hyperlink ref="BD45" r:id="rId27" xr:uid="{45915432-73F1-47F6-962B-6AE943C7CF08}"/>
    <hyperlink ref="BD46" r:id="rId28" xr:uid="{FA774593-4D13-452E-BC08-B6366D4DC9DC}"/>
    <hyperlink ref="BD28" r:id="rId29" xr:uid="{381E46D2-CFFF-43A0-9FA1-D9A2AF58E7B3}"/>
    <hyperlink ref="BD29" r:id="rId30" xr:uid="{7ACFD5B4-BCC0-441F-8E49-D2C959C2091D}"/>
    <hyperlink ref="BD32" r:id="rId31" xr:uid="{F0145434-931B-4437-8350-22BD3872D1C9}"/>
    <hyperlink ref="BD38" r:id="rId32" xr:uid="{566851A9-9B3F-428F-BE9F-E04C79CC4147}"/>
    <hyperlink ref="BD27" r:id="rId33" xr:uid="{0783A78B-0134-4AB6-BC08-8285E944502F}"/>
    <hyperlink ref="BD31" r:id="rId34" xr:uid="{295C2B3A-BD04-431A-B4B8-C192F04646A2}"/>
    <hyperlink ref="BD44" r:id="rId35" xr:uid="{8162A21B-50F7-4154-86AC-AF8744478DC9}"/>
    <hyperlink ref="BD47" r:id="rId36" xr:uid="{F5F899F5-BB0E-4578-B62F-641280FE7E2E}"/>
    <hyperlink ref="BD51" r:id="rId37" xr:uid="{4C6786CF-936F-4F7F-8BE8-DA943A645DD3}"/>
    <hyperlink ref="BD56" r:id="rId38" xr:uid="{1C99293A-E9A1-4FCC-9E8C-02E4B76F07B6}"/>
    <hyperlink ref="BD49" r:id="rId39" xr:uid="{F8C440D7-57D4-4CF0-996C-3CAC9FDB9D5E}"/>
    <hyperlink ref="BD37" r:id="rId40" xr:uid="{A23E2E93-CAF1-4D48-8D4E-52CB2C1F355D}"/>
    <hyperlink ref="BD43" r:id="rId41" xr:uid="{0AEC21F2-2554-4C8C-9484-802D357474C2}"/>
    <hyperlink ref="BD40" r:id="rId42" xr:uid="{CD3C6712-496C-4EC1-99FF-5F2B05B66737}"/>
    <hyperlink ref="BD41" r:id="rId43" xr:uid="{165FC451-5041-4526-BB16-5F4AD314D806}"/>
    <hyperlink ref="BD48" r:id="rId44" xr:uid="{5E3A54D5-7969-4F61-AE9E-32B1E4E652C5}"/>
    <hyperlink ref="BD52" r:id="rId45" xr:uid="{4BDB3828-E603-44FD-82EC-FC52499796C3}"/>
    <hyperlink ref="BD54" r:id="rId46" xr:uid="{7FC170D1-0C81-4FBC-95F5-D74AF24FB093}"/>
    <hyperlink ref="BD55" r:id="rId47" xr:uid="{BFEC23FE-3D4B-4F7B-90A8-4E545E27BDD8}"/>
    <hyperlink ref="BD57" r:id="rId48" xr:uid="{3645F111-34F9-4F5E-B80D-A04C7C22A3C3}"/>
    <hyperlink ref="BD58" r:id="rId49" xr:uid="{C58B0546-9C95-4906-973F-D4D2D025E69E}"/>
    <hyperlink ref="BD59" r:id="rId50" xr:uid="{018408D1-F415-42EE-AF51-8E710E9887DB}"/>
    <hyperlink ref="BD53" r:id="rId51" xr:uid="{D7127851-BCB5-42BF-A729-1B9BAEBCF524}"/>
    <hyperlink ref="BD50" r:id="rId52" xr:uid="{B3944C0A-19CD-4507-9A00-EA5054EFE194}"/>
    <hyperlink ref="BD60" r:id="rId53" xr:uid="{6DB63034-181A-4C95-896A-FC817CF2B799}"/>
    <hyperlink ref="BD63" r:id="rId54" xr:uid="{807A9654-9873-46BF-BA10-951DF5A50DB2}"/>
    <hyperlink ref="BD64" r:id="rId55" xr:uid="{376C879D-3AC2-47B7-BBC3-996CA4362D52}"/>
    <hyperlink ref="BD65" r:id="rId56" xr:uid="{1840DA28-8125-4DA5-A256-DF7DFD3BC263}"/>
    <hyperlink ref="BD66" r:id="rId57" xr:uid="{2551ABA6-0251-4003-8356-B8DFDBC48C51}"/>
    <hyperlink ref="BD67" r:id="rId58" xr:uid="{C1A3A808-B1D9-47CB-A7BF-815109C87D2F}"/>
    <hyperlink ref="BD61" r:id="rId59" xr:uid="{C5B59885-BF82-4754-A36C-F598B08EB4E2}"/>
    <hyperlink ref="BD62" r:id="rId60" xr:uid="{EFE07457-140A-4AAD-AEBD-D34541AC59DD}"/>
    <hyperlink ref="BD68" r:id="rId61" xr:uid="{2D5E474E-F32A-472B-BCF5-FBB244F70C36}"/>
    <hyperlink ref="BD69" r:id="rId62" xr:uid="{FFA781F2-777F-4D29-B23D-49CD1ED2C7F7}"/>
    <hyperlink ref="BD70" r:id="rId63" xr:uid="{D7ACAB67-0912-490B-867E-85556B5FD3A8}"/>
    <hyperlink ref="BD71" r:id="rId64" xr:uid="{DFC51EB4-DC81-4852-A4DF-50B5E280E6C3}"/>
    <hyperlink ref="BD72" r:id="rId65" xr:uid="{5505888B-52FA-4050-B58C-2A0E2DD2AEAC}"/>
    <hyperlink ref="BD73" r:id="rId66" xr:uid="{C765CFD1-4E86-4DB7-8C85-28F8B3535DB9}"/>
    <hyperlink ref="BD74" r:id="rId67" xr:uid="{99D1DF70-8CFE-40E7-9ECF-9FB5F4AB7221}"/>
    <hyperlink ref="BD76" r:id="rId68" xr:uid="{71500FCB-7C98-4FE4-88C6-404FBA9A10A4}"/>
    <hyperlink ref="BD77" r:id="rId69" xr:uid="{19A00B5D-693E-43F9-9042-4913FBE5B619}"/>
    <hyperlink ref="BD75" r:id="rId70" xr:uid="{EE04FE8A-6D1C-4F49-9C64-CBF33FAF7611}"/>
    <hyperlink ref="BD80" r:id="rId71" xr:uid="{88045E95-7883-446D-824E-B7564ED3351E}"/>
    <hyperlink ref="BD78" r:id="rId72" xr:uid="{0FB7AECD-7491-4B65-B19F-BEBCF42525A4}"/>
    <hyperlink ref="BD79" r:id="rId73" xr:uid="{90D061A0-6080-426A-98E5-130E7B55155E}"/>
    <hyperlink ref="BD81" r:id="rId74" xr:uid="{5A2C881B-FE38-4DAA-B345-7CD69235BD4B}"/>
    <hyperlink ref="BD83" r:id="rId75" xr:uid="{6D12FF27-9135-4DE6-BCAA-640013A426EE}"/>
    <hyperlink ref="BD82" r:id="rId76" xr:uid="{06307342-2658-49D7-9D96-85FD48D09A4D}"/>
    <hyperlink ref="BD84" r:id="rId77" xr:uid="{498A82D1-6E7C-4253-91C6-24472B4DB8E6}"/>
    <hyperlink ref="BD86" r:id="rId78" xr:uid="{C6A660C4-E1C0-4684-8C9E-785C1E57C326}"/>
    <hyperlink ref="BD88" r:id="rId79" xr:uid="{C5B9CF3C-FD27-47D8-A4DE-6B0B1A1CD4AB}"/>
    <hyperlink ref="BD89" r:id="rId80" xr:uid="{435D7A27-2130-443E-B82C-67F255CFECFE}"/>
    <hyperlink ref="BD85" r:id="rId81" xr:uid="{E66DDE41-F6E3-429B-9CBE-50A0D57930BF}"/>
    <hyperlink ref="BD87" r:id="rId82" xr:uid="{48A0FD69-37C6-4F0A-935B-2E6AA14663D8}"/>
    <hyperlink ref="BD90" r:id="rId83" xr:uid="{E95BCBD6-ED78-4426-9D8F-7B1BBE991862}"/>
    <hyperlink ref="BD91" r:id="rId84" xr:uid="{1C1C835A-B5AE-4CB9-8F93-77FF444329EB}"/>
    <hyperlink ref="BD93" r:id="rId85" xr:uid="{6BD6DF53-06E8-4285-9056-0DF673B74387}"/>
    <hyperlink ref="BD94" r:id="rId86" xr:uid="{81B52C2A-B6E3-491D-8DB1-E3BDF2E45810}"/>
    <hyperlink ref="BD92" r:id="rId87" xr:uid="{1D5D6D56-9089-47AF-B039-5098E66CF0A4}"/>
    <hyperlink ref="BD96" r:id="rId88" xr:uid="{B9F80E43-94A1-4B73-9CDD-F5F13A21578E}"/>
    <hyperlink ref="BD95" r:id="rId89" xr:uid="{93EE2DDB-BEF8-4C6E-B567-52CDABD1A9D7}"/>
    <hyperlink ref="BD98" r:id="rId90" xr:uid="{657AD495-8E12-47F8-914C-48F56298FE45}"/>
    <hyperlink ref="BD99" r:id="rId91" xr:uid="{92EE94C4-10EA-4773-94C3-338D15932CBF}"/>
    <hyperlink ref="BD97" r:id="rId92" xr:uid="{AF8BB877-9C7D-4572-965A-D6B91B0C3080}"/>
    <hyperlink ref="BD100" r:id="rId93" xr:uid="{ACEFE56C-8650-44F5-A4C0-972BF122A4B1}"/>
    <hyperlink ref="BD101" r:id="rId94" xr:uid="{F938A8E5-D979-4884-BAB8-68158F4AC340}"/>
    <hyperlink ref="BD103" r:id="rId95" xr:uid="{780E65AC-95AE-46AF-8BE4-71ACA89B5911}"/>
    <hyperlink ref="BD105" r:id="rId96" xr:uid="{6B72692A-E653-4F35-A5B5-866C1D8A2148}"/>
    <hyperlink ref="BD106" r:id="rId97" xr:uid="{27B7DB94-76D1-475F-99BC-1048BEDAA017}"/>
    <hyperlink ref="BD108" r:id="rId98" xr:uid="{01F527CF-614A-495F-969E-A4B6A671DC3A}"/>
    <hyperlink ref="BD109" r:id="rId99" xr:uid="{D577B6D2-455B-4A1F-A32A-B4D76EF36D23}"/>
    <hyperlink ref="BD107" r:id="rId100" xr:uid="{9BFC7D87-6F24-47C1-B8A2-C2CBB23BEC04}"/>
    <hyperlink ref="BD111" r:id="rId101" xr:uid="{EC95CDB1-22FD-45E9-8795-90102A68C4D8}"/>
    <hyperlink ref="BD104" r:id="rId102" xr:uid="{57EB1F24-7270-4D2E-8191-5C489B84F25C}"/>
    <hyperlink ref="BD112" r:id="rId103" xr:uid="{46BB531C-2F37-4118-89A5-CAB8A05C4FDD}"/>
    <hyperlink ref="BD110" r:id="rId104" xr:uid="{292206EA-3433-4B76-9206-668F5208F210}"/>
    <hyperlink ref="BD102" r:id="rId105" xr:uid="{2226710F-C9E1-4054-BB68-92610CBF18D5}"/>
    <hyperlink ref="BD114" r:id="rId106" xr:uid="{75B546BB-82DE-45EC-808B-91A69F923AB5}"/>
    <hyperlink ref="BD113" r:id="rId107" xr:uid="{7A623C54-6FE1-4E44-A83E-ECE9E32B6A25}"/>
    <hyperlink ref="BD115" r:id="rId108" xr:uid="{FD0D4805-B14D-4C02-8D20-0040712A1662}"/>
    <hyperlink ref="BD116" r:id="rId109" xr:uid="{946D3A61-5B59-45B3-8A7A-5E498ED23EB6}"/>
    <hyperlink ref="BD117" r:id="rId110" xr:uid="{04EA3D3F-D5EB-4459-824B-83EF53BF5129}"/>
    <hyperlink ref="BD118" r:id="rId111" xr:uid="{D96FD6A3-2A2B-423C-ADA4-43290DE6F90C}"/>
    <hyperlink ref="BD120" r:id="rId112" xr:uid="{A4C2DAFD-68E6-4AC9-B581-A472C1047CC0}"/>
    <hyperlink ref="BD119" r:id="rId113" xr:uid="{0C5D139B-EDC8-4052-A5BF-C9228FABD8B2}"/>
    <hyperlink ref="BD122" r:id="rId114" xr:uid="{FC4BE6B5-A982-41B9-8E1F-6A7BFD1B5C23}"/>
    <hyperlink ref="BD124" r:id="rId115" xr:uid="{E3EA0637-F0F7-472D-BB32-32D774ACA360}"/>
    <hyperlink ref="BD125" r:id="rId116" xr:uid="{838007A8-7E83-48E4-9125-029BA01688D5}"/>
    <hyperlink ref="BD126" r:id="rId117" xr:uid="{A0802D16-BF72-48CD-97DB-2D7B9DC74AD4}"/>
    <hyperlink ref="BD123" r:id="rId118" xr:uid="{C32316FD-CACB-4E22-8C1C-E479CCA05BC5}"/>
    <hyperlink ref="BD121" r:id="rId119" xr:uid="{7F41EC6C-4027-4892-B849-A03E1DBF6B84}"/>
    <hyperlink ref="BD127" r:id="rId120" xr:uid="{3F85BA20-F83B-4665-A0EE-1788AB48C481}"/>
    <hyperlink ref="BD128" r:id="rId121" xr:uid="{D63A474E-5A77-4B9E-BD3A-17C5FD2C87A0}"/>
    <hyperlink ref="BD129" r:id="rId122" xr:uid="{5A8D0138-AD39-452F-9085-160C4D4551D1}"/>
    <hyperlink ref="BD131" r:id="rId123" xr:uid="{83D2E8BB-5B5C-40C5-8CF0-36EC0F6E3235}"/>
    <hyperlink ref="BD130" r:id="rId124" xr:uid="{06BF2026-4331-4D65-8E95-AB67CFB5A462}"/>
    <hyperlink ref="BD132" r:id="rId125" xr:uid="{20010013-4729-46D2-B2AC-08B770254926}"/>
    <hyperlink ref="BD133" r:id="rId126" xr:uid="{F80DA681-34FA-4E52-8D6A-6E97E0157C12}"/>
    <hyperlink ref="BD134" r:id="rId127" xr:uid="{CD02134F-2ADA-4EFE-99CE-42B00895B3B3}"/>
    <hyperlink ref="BD135" r:id="rId128" xr:uid="{A7CEC53A-9817-4D6D-8C6A-7E188E9FA0BC}"/>
    <hyperlink ref="BD136" r:id="rId129" xr:uid="{A0B54C70-6ABB-4F94-AA3E-6FABD3BF0CF8}"/>
    <hyperlink ref="BD137" r:id="rId130" xr:uid="{CC682B56-2483-413E-8A1C-E4E605FF775C}"/>
    <hyperlink ref="BD139" r:id="rId131" xr:uid="{92C2A906-A018-466B-908A-380DBB4AB993}"/>
    <hyperlink ref="BD140" r:id="rId132" xr:uid="{7384AC6F-B20C-488B-8924-B89B0D54BF89}"/>
    <hyperlink ref="BD141" r:id="rId133" xr:uid="{FC50D3A7-6E22-4C4F-9CD0-2CE1CE28A0C2}"/>
    <hyperlink ref="BD138" r:id="rId134" xr:uid="{ABBCA9DE-726C-43F2-8437-A61B009BED10}"/>
    <hyperlink ref="BD142" r:id="rId135" xr:uid="{DD22A226-0F0F-4393-A512-6BED8D15C430}"/>
    <hyperlink ref="BD143" r:id="rId136" xr:uid="{A840C08D-06BF-4444-B1FA-7E1AE6D05578}"/>
    <hyperlink ref="BD144" r:id="rId137" xr:uid="{2D152813-73D8-4001-8688-259FB9134735}"/>
    <hyperlink ref="BD146" r:id="rId138" xr:uid="{291F507E-B734-4663-93C8-0A2EE80A0897}"/>
    <hyperlink ref="BD145" r:id="rId139" xr:uid="{0AAAEEE8-2589-437A-A262-C0473B524B6B}"/>
    <hyperlink ref="BD147" r:id="rId140" xr:uid="{65BC1477-3F5C-4495-833F-7C14CA1AB4A7}"/>
    <hyperlink ref="BD148" r:id="rId141" xr:uid="{BBB01B63-F48C-4261-A496-D658A8FB9C01}"/>
    <hyperlink ref="BD150" r:id="rId142" xr:uid="{63E4221A-605A-43C6-AB03-3C065FDE81DD}"/>
    <hyperlink ref="BD149" r:id="rId143" xr:uid="{8C12EA49-DB10-49D4-BFF0-9AAB2D7BFFBE}"/>
    <hyperlink ref="BD151" r:id="rId144" xr:uid="{A0495F19-605C-4DBC-86BC-A7A9C871005B}"/>
    <hyperlink ref="BD152" r:id="rId145" xr:uid="{BD5F1790-4290-495C-AC19-DF6A5DDC31A5}"/>
    <hyperlink ref="BD153" r:id="rId146" xr:uid="{B2DFCCA3-1DA0-43C4-B98C-B59CCD73A191}"/>
    <hyperlink ref="BD154" r:id="rId147" xr:uid="{C90FE2FF-3862-42CD-8065-825183534C4F}"/>
    <hyperlink ref="BD155" r:id="rId148" xr:uid="{A9E98548-8242-4674-B359-F37386578A97}"/>
    <hyperlink ref="BD156" r:id="rId149" xr:uid="{84204E94-59A0-4C53-997B-492289BAEEAF}"/>
    <hyperlink ref="BD157" r:id="rId150" xr:uid="{B4ADCBB3-539F-4647-9AF5-9E85FB51DD9B}"/>
    <hyperlink ref="BD158" r:id="rId151" xr:uid="{5EB43830-04F8-4090-B452-E0B9D0486B05}"/>
    <hyperlink ref="BD159" r:id="rId152" xr:uid="{091C9528-14BD-41A3-BFC1-78C604BF0416}"/>
    <hyperlink ref="BD160" r:id="rId153" xr:uid="{33BC8B8C-3C82-489A-9BF6-FCBB73E8D652}"/>
    <hyperlink ref="BD161" r:id="rId154" xr:uid="{2ECB2573-5CC3-49C5-8DDE-46C93DC4D0E5}"/>
    <hyperlink ref="BD162" r:id="rId155" xr:uid="{0E8FC4CA-FFCA-4C3E-8314-47A688B1F17C}"/>
    <hyperlink ref="BD163" r:id="rId156" xr:uid="{8A358C65-9802-471F-A2A4-F50B486BD998}"/>
    <hyperlink ref="BD164" r:id="rId157" xr:uid="{9987A2B6-9AE0-48C7-A0E7-0182B0C70544}"/>
    <hyperlink ref="BD165" r:id="rId158" xr:uid="{B0737251-CFD1-464D-B873-E42C8F557D7E}"/>
    <hyperlink ref="BD167" r:id="rId159" xr:uid="{949BAF77-718E-4DA9-BFEE-5856C8DA0F6B}"/>
    <hyperlink ref="BD166" r:id="rId160" xr:uid="{B9FC51CF-4B93-4FB8-A99D-26FC888D91B0}"/>
    <hyperlink ref="BD168" r:id="rId161" xr:uid="{8C249E23-0C87-4BBD-A732-970E882D420F}"/>
    <hyperlink ref="BD169" r:id="rId162" xr:uid="{FF115B47-FA1B-405D-B5AD-CA1FED79FB36}"/>
    <hyperlink ref="BD170" r:id="rId163" xr:uid="{0F82D834-1B2D-431A-9BD7-9E09832DDD9D}"/>
    <hyperlink ref="BD171" r:id="rId164" xr:uid="{BF3A0DDB-17E7-4E9A-9E1B-031712551F4E}"/>
    <hyperlink ref="BD172" r:id="rId165" xr:uid="{9FA24E5A-5226-469B-B671-95680288A29B}"/>
    <hyperlink ref="BD173" r:id="rId166" xr:uid="{541FFC41-C6CC-45BC-895A-07B516680349}"/>
    <hyperlink ref="BD175" r:id="rId167" xr:uid="{723F67C8-B1CE-42AE-8FB7-42582388501A}"/>
    <hyperlink ref="BD174" r:id="rId168" xr:uid="{69B08E8A-2AA3-4250-8CC2-C11CC8720624}"/>
    <hyperlink ref="BD177" r:id="rId169" xr:uid="{1C0CA260-E7B6-4454-9A0E-BE299FC4AE5D}"/>
    <hyperlink ref="BD178" r:id="rId170" xr:uid="{CBF313D1-227E-47A4-AC3C-D2F668F2ADC5}"/>
    <hyperlink ref="BD176" r:id="rId171" xr:uid="{2D13895D-76E1-4851-8F5D-AB350B09F7EF}"/>
    <hyperlink ref="BD179" r:id="rId172" xr:uid="{83398610-CC57-4FCD-B1DD-7E57FDAD9ED3}"/>
    <hyperlink ref="BD180" r:id="rId173" xr:uid="{CB5F076F-8765-4E85-96A3-BBD23F1DCA7B}"/>
    <hyperlink ref="BD181" r:id="rId174" xr:uid="{1BC07351-75CF-47EA-A71E-A91A587E9893}"/>
    <hyperlink ref="BD182" r:id="rId175" xr:uid="{033E7DA8-871A-41A4-8AFC-FD9F232EDB27}"/>
    <hyperlink ref="BD183" r:id="rId176" xr:uid="{956DC07C-D0D7-4288-8D3E-7749A773C88A}"/>
    <hyperlink ref="BD184" r:id="rId177" xr:uid="{842769AA-4D7C-4137-BCF1-B79EFFCCCE82}"/>
    <hyperlink ref="BD185" r:id="rId178" xr:uid="{D75CF39C-97DD-4BF0-910C-CF32E7F36CFF}"/>
    <hyperlink ref="BD186" r:id="rId179" xr:uid="{BA1CB382-070E-4479-9FCA-5E6A7B208068}"/>
    <hyperlink ref="BD187" r:id="rId180" xr:uid="{5234E2B5-9356-489E-B912-50C656ACF50D}"/>
    <hyperlink ref="BD188" r:id="rId181" xr:uid="{53BB4698-F0E9-49DF-94E1-FAB5B7EA4986}"/>
    <hyperlink ref="BD189" r:id="rId182" xr:uid="{55B37E1B-4649-4DDE-88DE-213AD8EB2F9A}"/>
    <hyperlink ref="BD190" r:id="rId183" xr:uid="{86A27EC4-287E-40DA-8D94-7ADEF8798B5F}"/>
    <hyperlink ref="BD191" r:id="rId184" xr:uid="{2DC8C9B8-44BC-4CBF-B755-01AF3BF71CB7}"/>
    <hyperlink ref="BD192" r:id="rId185" xr:uid="{7EC5FCA2-969E-4069-8E50-FFC03EA7BDA4}"/>
    <hyperlink ref="BD193" r:id="rId186" xr:uid="{C5392319-A7B1-4611-966D-6B655307C0D9}"/>
    <hyperlink ref="BD194" r:id="rId187" xr:uid="{4AD713B9-D1E1-4B3D-8313-7EF9C970C53D}"/>
    <hyperlink ref="BD195" r:id="rId188" xr:uid="{59CA5815-B81F-478A-A8CC-506731B12EF1}"/>
    <hyperlink ref="BD197" r:id="rId189" xr:uid="{54169A04-8D89-48EA-A3EE-94A4C6FFED29}"/>
    <hyperlink ref="BD198" r:id="rId190" xr:uid="{7B54EE43-8C43-4850-9B96-A5D02C3EC430}"/>
    <hyperlink ref="BD199" r:id="rId191" xr:uid="{241A7592-92B3-4C69-BA9F-4488F51E02E1}"/>
    <hyperlink ref="BD200" r:id="rId192" xr:uid="{D8B5C6CF-10F0-499E-B8BE-3634758E7459}"/>
    <hyperlink ref="BD201" r:id="rId193" xr:uid="{EC434F93-0612-4587-AAAD-54AFB4B7758C}"/>
    <hyperlink ref="BD202" r:id="rId194" xr:uid="{9AD00DE0-E88D-4B69-A4AD-17EC8C175058}"/>
    <hyperlink ref="BD203" r:id="rId195" xr:uid="{8A83E399-D8FD-4119-A962-7DCCC519AE3C}"/>
    <hyperlink ref="BD204" r:id="rId196" xr:uid="{A98514FE-10D2-4986-8791-271A5D58EB70}"/>
    <hyperlink ref="BD205" r:id="rId197" xr:uid="{67DB40F1-3D53-4003-9C14-35CB063E3B2F}"/>
    <hyperlink ref="BD206" r:id="rId198" xr:uid="{E86465F7-5326-4509-8D97-15A64CB15ADF}"/>
    <hyperlink ref="BD207" r:id="rId199" xr:uid="{87FCCF5B-5374-4154-B8BA-740B5E5D80F0}"/>
    <hyperlink ref="BD208" r:id="rId200" xr:uid="{367DF96D-736F-4BE4-AB65-11D78859617F}"/>
    <hyperlink ref="BD209" r:id="rId201" xr:uid="{EBB780B6-E161-4D1F-BF18-F586BF5109C0}"/>
    <hyperlink ref="BD210" r:id="rId202" xr:uid="{547959A6-2E23-476D-A446-BA0501EC8C3C}"/>
    <hyperlink ref="BD211" r:id="rId203" xr:uid="{423253C3-AE49-463F-A7A2-8682CC7193FF}"/>
    <hyperlink ref="BD212" r:id="rId204" xr:uid="{78B098A3-481F-4D2A-8C92-7866DD5B0748}"/>
    <hyperlink ref="BD213" r:id="rId205" xr:uid="{39D5A624-96F6-4291-9F6E-E6B5ED0D5AFB}"/>
    <hyperlink ref="BD218" r:id="rId206" xr:uid="{12981ACE-3FFE-4460-A37A-7C5E95A12CB4}"/>
    <hyperlink ref="BD219" r:id="rId207" xr:uid="{B5515B88-B2EC-4C83-80AC-527419DCB10B}"/>
    <hyperlink ref="BD217" r:id="rId208" xr:uid="{1BCAC4E9-48A8-4467-9DC5-579C6F1BDE53}"/>
    <hyperlink ref="BD214" r:id="rId209" xr:uid="{6C32FF4E-FACD-4937-B2CD-86FEA945FB8C}"/>
    <hyperlink ref="BD215" r:id="rId210" xr:uid="{BC8AE476-67B6-43DC-A898-716633F56F53}"/>
    <hyperlink ref="BD216" r:id="rId211" xr:uid="{88483BB4-EC59-4286-89CD-B74EBF9313E8}"/>
    <hyperlink ref="BD221" r:id="rId212" xr:uid="{11E590C5-04E2-4338-A8ED-532302074B86}"/>
    <hyperlink ref="BD222" r:id="rId213" xr:uid="{1640EE38-6277-4070-92B2-7036F7ABEFC2}"/>
    <hyperlink ref="BD223" r:id="rId214" xr:uid="{EBEA92C9-7660-410B-9482-EBAF54835349}"/>
    <hyperlink ref="BD224" r:id="rId215" xr:uid="{C78EB442-98A2-44D7-AF0D-3F281B19CDC1}"/>
    <hyperlink ref="BD225" r:id="rId216" xr:uid="{9477B43A-3158-45DF-A78D-5A20AF6CD45C}"/>
    <hyperlink ref="BD220" r:id="rId217" xr:uid="{A7971CD9-8B43-47EF-A438-602220A6E5CF}"/>
    <hyperlink ref="BD226" r:id="rId218" xr:uid="{2BE1875E-3A44-48EF-869E-079E677211CC}"/>
    <hyperlink ref="BD228" r:id="rId219" xr:uid="{14F9A4FB-D633-49E7-8076-39D5B5B38CEA}"/>
    <hyperlink ref="BD227" r:id="rId220" xr:uid="{7CD43445-28AD-4605-8D38-F615832FE127}"/>
    <hyperlink ref="BD229" r:id="rId221" xr:uid="{92CCCA6C-583B-463A-8C9C-C7F0D365330A}"/>
    <hyperlink ref="BD232" r:id="rId222" xr:uid="{394AE005-9151-43C3-8F74-E3C2A39F02EE}"/>
    <hyperlink ref="BD233" r:id="rId223" xr:uid="{73A8AD78-B630-428D-BA97-0CB04FEDCE36}"/>
    <hyperlink ref="BD234" r:id="rId224" xr:uid="{C6A26B4A-F23D-44A7-A7F8-1D66B1EF174D}"/>
    <hyperlink ref="BD235" r:id="rId225" xr:uid="{05B55CB5-1239-48F8-AC9A-97D8AC16AC8A}"/>
    <hyperlink ref="BD236" r:id="rId226" xr:uid="{E76F9716-7B63-479A-9DC3-B59CB2BBEBBD}"/>
    <hyperlink ref="BD237" r:id="rId227" xr:uid="{69D933B0-B98D-4223-9B8F-475C3B288209}"/>
    <hyperlink ref="BD231" r:id="rId228" xr:uid="{399DF572-379D-4C4F-8956-CB624631D00E}"/>
    <hyperlink ref="BD230" r:id="rId229" xr:uid="{5FAD3EA2-BA22-4899-80DC-533CE6D5FE4B}"/>
    <hyperlink ref="BD239" r:id="rId230" xr:uid="{1130F894-414C-4903-8462-402F470D33A3}"/>
    <hyperlink ref="BD240" r:id="rId231" xr:uid="{C6BBE10B-B050-4AA9-BCDE-9B33AC9944F7}"/>
    <hyperlink ref="BD241" r:id="rId232" xr:uid="{8C9F12CE-CDB5-4C98-9507-FB9A55A6AF3A}"/>
    <hyperlink ref="BD242" r:id="rId233" xr:uid="{BC9E4A32-F88E-410C-943E-CE793C57A19B}"/>
    <hyperlink ref="BD243" r:id="rId234" xr:uid="{C9B790C3-C5C7-43FC-B8E5-F7163FAFEAE1}"/>
    <hyperlink ref="BD247" r:id="rId235" xr:uid="{C55B4B80-CB25-456C-8DD0-19D22A7737F7}"/>
    <hyperlink ref="BD251" r:id="rId236" xr:uid="{BFECF49B-DA40-4D66-8D41-74ADDB030A18}"/>
    <hyperlink ref="BD244" r:id="rId237" xr:uid="{83E16CB4-F604-4BA7-9573-8796B198A8F1}"/>
    <hyperlink ref="BD250" r:id="rId238" xr:uid="{0C63B8B1-B0BF-41BC-BD39-CAFA2B4B75BC}"/>
    <hyperlink ref="BD245" r:id="rId239" xr:uid="{1709CC3D-68C4-4519-B145-461153A48D8A}"/>
    <hyperlink ref="BD246" r:id="rId240" xr:uid="{37D1C07B-4090-42EA-9480-6D420B52BF3B}"/>
    <hyperlink ref="BD248" r:id="rId241" xr:uid="{E197A190-5BD1-45CB-B94C-37E95CE1A763}"/>
    <hyperlink ref="BD238" r:id="rId242" xr:uid="{6E17E5B7-5A02-417D-8418-276532B4C123}"/>
    <hyperlink ref="BD249" r:id="rId243" xr:uid="{61904A5E-14FB-4C6F-B513-3262D2FE4F76}"/>
    <hyperlink ref="BD252" r:id="rId244" xr:uid="{15D96976-8C01-4A82-BDE5-C201E759BCFF}"/>
    <hyperlink ref="BD253" r:id="rId245" xr:uid="{5D0B00AA-B636-4225-AEFD-F77871990739}"/>
    <hyperlink ref="BD255" r:id="rId246" xr:uid="{B7ED031C-5D10-4BC2-89DD-F84BA5B58297}"/>
    <hyperlink ref="BD256" r:id="rId247" xr:uid="{31C9DC33-565A-4971-9323-616177EECB19}"/>
    <hyperlink ref="BD262" r:id="rId248" xr:uid="{43B09F05-7404-407C-BD3F-B100C4AFB582}"/>
    <hyperlink ref="BD263" r:id="rId249" xr:uid="{67AD3D6F-CCB1-4CA2-A851-120ACFDA9551}"/>
    <hyperlink ref="BD254" r:id="rId250" xr:uid="{B6727B74-50A4-49D8-810E-1E69BAB99917}"/>
    <hyperlink ref="BD257" r:id="rId251" xr:uid="{CB361241-95DE-4655-99FD-433BBF8BA44B}"/>
    <hyperlink ref="BD258" r:id="rId252" xr:uid="{2701788D-9768-43F8-834F-F8E2F26BC220}"/>
    <hyperlink ref="BD259" r:id="rId253" xr:uid="{06C3913D-C69B-4513-8C88-3C5070F762A5}"/>
    <hyperlink ref="BD261" r:id="rId254" xr:uid="{40E09C1F-C4FD-493F-AB7A-2E7422FB5862}"/>
    <hyperlink ref="BD260" r:id="rId255" xr:uid="{BB88B4AE-23E8-4AC3-8660-4BD97DDB6D1C}"/>
    <hyperlink ref="BD264" r:id="rId256" xr:uid="{CD130C43-651E-46E7-A225-E690E1C7C011}"/>
    <hyperlink ref="BD265" r:id="rId257" xr:uid="{EB095312-97F5-4A1D-821D-098C22DFC411}"/>
    <hyperlink ref="BD266" r:id="rId258" xr:uid="{38E5D5D5-4503-473A-9113-B8CF17E814C9}"/>
    <hyperlink ref="BD267" r:id="rId259" xr:uid="{98F58F45-82A6-4E73-9A85-37E416C41068}"/>
    <hyperlink ref="BD268" r:id="rId260" xr:uid="{D8854683-3040-4ED4-8B15-015F419FA537}"/>
    <hyperlink ref="BD269" r:id="rId261" xr:uid="{86524BE6-AEAB-43D4-A994-48662761F8BF}"/>
    <hyperlink ref="BD271" r:id="rId262" xr:uid="{D4D5322D-5868-4B1D-BD88-4B9F395ED15A}"/>
    <hyperlink ref="BD272" r:id="rId263" xr:uid="{1FFAA215-A34E-461E-AA3D-A51EBC499F12}"/>
    <hyperlink ref="BD270" r:id="rId264" xr:uid="{0FF82C3C-8726-4AE6-919D-F191C7D6C986}"/>
    <hyperlink ref="BD273" r:id="rId265" xr:uid="{D72E8570-1237-45E2-AABD-9629F352265C}"/>
    <hyperlink ref="BD274" r:id="rId266" xr:uid="{CDC78FD7-4EFE-49DC-BDF4-0AA2AD992C14}"/>
    <hyperlink ref="BD275" r:id="rId267" xr:uid="{E03A4D30-5CD1-4343-9FD8-D09123BB65B0}"/>
    <hyperlink ref="BD276" r:id="rId268" xr:uid="{1E65A8E6-9F11-4BB4-88A2-6DBCF1491A4B}"/>
    <hyperlink ref="BD277" r:id="rId269" xr:uid="{CDA6AB9A-794F-4BB1-8441-CF879986ED50}"/>
    <hyperlink ref="BD280" r:id="rId270" xr:uid="{F31717CC-0761-475F-BAAC-C659872D2FDF}"/>
    <hyperlink ref="BD281" r:id="rId271" xr:uid="{038A2476-9EA7-41BC-AE1A-837B6DBEA865}"/>
    <hyperlink ref="BD283" r:id="rId272" xr:uid="{EC11240C-74C7-4E47-A8A2-20BD272DA65A}"/>
    <hyperlink ref="BD278" r:id="rId273" xr:uid="{60D6F8C6-E0E5-457D-9344-FC3584F0ACA8}"/>
    <hyperlink ref="BD284" r:id="rId274" xr:uid="{3DABF73E-D60B-418B-A95C-733E5824637E}"/>
    <hyperlink ref="BD285" r:id="rId275" xr:uid="{C7780134-45BE-491F-BE54-63057B5A128E}"/>
    <hyperlink ref="BD286" r:id="rId276" xr:uid="{41F3D1FC-9566-4926-90A8-86F97CABD536}"/>
    <hyperlink ref="BD287" r:id="rId277" xr:uid="{A2428502-ED9F-4B16-B4FB-0AED3CCC4F96}"/>
    <hyperlink ref="BD279" r:id="rId278" xr:uid="{199B914B-E2C9-4709-BEE6-BA0C1A4191FD}"/>
    <hyperlink ref="BD282" r:id="rId279" xr:uid="{B97D8BDA-8AF3-48DE-9DA8-886CDE60E714}"/>
    <hyperlink ref="BD288" r:id="rId280" xr:uid="{6B555898-7C28-441A-B7BA-908D11FA9200}"/>
    <hyperlink ref="BD289" r:id="rId281" xr:uid="{C2B58B5D-40EF-4B74-800F-3B7A218A0732}"/>
    <hyperlink ref="BD290" r:id="rId282" xr:uid="{D4DE5E4C-93E4-4071-BAD8-850CF637B486}"/>
    <hyperlink ref="BD291" r:id="rId283" xr:uid="{392A867C-5A71-401A-BA76-E84B0E771050}"/>
    <hyperlink ref="BD292" r:id="rId284" xr:uid="{8F82EA80-F239-4424-A5A3-A47BD6EB5088}"/>
    <hyperlink ref="BD293" r:id="rId285" xr:uid="{69CB23CA-5893-424C-B815-081D745F78E8}"/>
    <hyperlink ref="BD294" r:id="rId286" xr:uid="{700C51D6-1AC9-4F3A-AFD9-75D92FD8807E}"/>
    <hyperlink ref="BD295" r:id="rId287" xr:uid="{5C345B31-63C5-4B25-A71C-CD4A3D31254C}"/>
    <hyperlink ref="BD296" r:id="rId288" xr:uid="{AF811D23-8460-425A-84BD-A68FB49C48E3}"/>
    <hyperlink ref="BD297" r:id="rId289" xr:uid="{E201E545-8897-4A3D-A307-88AC01DA4B65}"/>
    <hyperlink ref="BD298" r:id="rId290" xr:uid="{2B5D440B-0FB0-41AF-BD99-865F30200D04}"/>
    <hyperlink ref="BD300" r:id="rId291" xr:uid="{592DBF4E-023B-440D-9527-75BFCC715AD1}"/>
    <hyperlink ref="BD299" r:id="rId292" xr:uid="{02341B44-1A64-42A4-A43E-F87EDB8C9804}"/>
    <hyperlink ref="BD303" r:id="rId293" xr:uid="{AC49C9A7-DC92-4181-A47B-45B9E5403FB3}"/>
    <hyperlink ref="BD304" r:id="rId294" xr:uid="{DFEDFCB1-C96B-4662-998F-85EE03F81DF8}"/>
    <hyperlink ref="BD305" r:id="rId295" xr:uid="{DF2F0ECF-3AF5-4BC9-97E0-F2485AD19D36}"/>
    <hyperlink ref="BD301" r:id="rId296" xr:uid="{F6D23302-1E0A-44BA-8EF4-1DDE74658788}"/>
    <hyperlink ref="BD302" r:id="rId297" xr:uid="{AB653A67-84EB-421C-B5D2-FBC88380FFCE}"/>
    <hyperlink ref="BD306" r:id="rId298" xr:uid="{48ED9865-93AF-42B8-AEA8-CCBA8EA78822}"/>
    <hyperlink ref="BD307" r:id="rId299" xr:uid="{04105C13-AB74-490E-A251-DBDF61170149}"/>
    <hyperlink ref="BD308" r:id="rId300" xr:uid="{63E40CC0-E725-465E-9E82-CD8E1ED178FF}"/>
    <hyperlink ref="BD309" r:id="rId301" xr:uid="{9CD6AB8B-3718-41AF-ADEC-9683A5EF1067}"/>
    <hyperlink ref="BD310" r:id="rId302" xr:uid="{EBEEEEA1-7852-4041-8C3F-6E87EC75A943}"/>
    <hyperlink ref="BD311" r:id="rId303" xr:uid="{0A54CB5A-A7A9-499B-8193-A59E5D8E56AF}"/>
    <hyperlink ref="BD312" r:id="rId304" xr:uid="{C8703BF9-B192-43CC-AB08-28AEB225A978}"/>
    <hyperlink ref="BD313" r:id="rId305" xr:uid="{C2DC1533-31E9-40D3-8C6F-AFF49DF12EBB}"/>
    <hyperlink ref="BD314" r:id="rId306" xr:uid="{FDDDA453-045F-4028-8867-0AF09EE28FA4}"/>
    <hyperlink ref="BD315" r:id="rId307" xr:uid="{DEA89BA1-38CB-4AF3-94C2-3EDB1935DFD1}"/>
    <hyperlink ref="BD316" r:id="rId308" xr:uid="{756118D9-429B-4A7B-BE5F-CD4ABD403359}"/>
    <hyperlink ref="BD317" r:id="rId309" xr:uid="{A867C8F7-D06E-407A-80A9-05C5706DC4FC}"/>
    <hyperlink ref="BD319" r:id="rId310" xr:uid="{CC158660-9049-4843-99F5-C41EB8F8BA8E}"/>
    <hyperlink ref="BD320" r:id="rId311" xr:uid="{CB1BBE8D-27F8-4594-BC71-5C0EDE603ACB}"/>
    <hyperlink ref="BD318" r:id="rId312" xr:uid="{C76C528E-20B7-4E76-A929-40D5E86D4FAA}"/>
    <hyperlink ref="BD321" r:id="rId313" xr:uid="{2892DBF0-9848-4204-B5B6-5C7722E749AC}"/>
    <hyperlink ref="BD322" r:id="rId314" xr:uid="{2E73E4EF-8C0D-4B87-B722-9A2DCD5C81F7}"/>
    <hyperlink ref="BD324" r:id="rId315" xr:uid="{C5F8C0D4-D214-40A3-B165-C2174A8CB29D}"/>
    <hyperlink ref="BD325" r:id="rId316" xr:uid="{1DE5D844-9866-4926-9B0B-1F0841C86D2B}"/>
    <hyperlink ref="BD326" r:id="rId317" xr:uid="{430E7148-8EC6-4753-8614-E498414D754D}"/>
    <hyperlink ref="BD327" r:id="rId318" xr:uid="{87DEF8F9-F956-4DFD-AA46-4CA3F5A1725B}"/>
    <hyperlink ref="BD328" r:id="rId319" xr:uid="{1A96319F-7993-4007-B0B1-2E21EAEE4F54}"/>
    <hyperlink ref="BD332" r:id="rId320" xr:uid="{0A912842-CC02-4382-B962-26863CCF5F80}"/>
    <hyperlink ref="BD329" r:id="rId321" xr:uid="{7E9E35E7-FE04-4F32-9598-29D6C724E722}"/>
    <hyperlink ref="BD334" r:id="rId322" xr:uid="{A9CC9540-986B-4A0D-9F81-AA35BC0CA7A3}"/>
    <hyperlink ref="BD335" r:id="rId323" xr:uid="{F24BF221-EAFF-47E7-8F7B-0280408C58DF}"/>
    <hyperlink ref="BD336" r:id="rId324" xr:uid="{C418962A-CA54-46F2-899E-4DD363E61B17}"/>
    <hyperlink ref="BD337" r:id="rId325" xr:uid="{110F53AF-16A5-4B1D-B726-E1951F469530}"/>
    <hyperlink ref="BD323" r:id="rId326" xr:uid="{0FA53CAD-701E-4D6C-8FEA-7BF44D8A4ACD}"/>
    <hyperlink ref="BD331" r:id="rId327" xr:uid="{F7722499-452B-4EFF-A6ED-05A2D1AC7C68}"/>
    <hyperlink ref="BD338" r:id="rId328" xr:uid="{4AA26D45-2C19-44B5-956E-79B3629E31A8}"/>
    <hyperlink ref="BD339" r:id="rId329" xr:uid="{BD88BEFD-BD7D-4CE7-A67A-073F25F8016E}"/>
    <hyperlink ref="BD340" r:id="rId330" xr:uid="{4D9B7BDF-AFC0-44E8-950F-78E89540990A}"/>
    <hyperlink ref="BD341" r:id="rId331" xr:uid="{217F52C6-BB49-49CD-99D0-107A18AC2522}"/>
    <hyperlink ref="BD342" r:id="rId332" xr:uid="{9D73769A-B138-41C4-987E-663BE2EC98E9}"/>
    <hyperlink ref="BD343" r:id="rId333" xr:uid="{F488FC78-D230-4128-8B43-F6FE0B624268}"/>
    <hyperlink ref="BD345" r:id="rId334" xr:uid="{FFDCCA7B-B42C-4720-9830-9C862862A2AE}"/>
    <hyperlink ref="BD346" r:id="rId335" xr:uid="{3C89B308-F556-4630-8F9D-A9E6B42E98D8}"/>
    <hyperlink ref="BD347" r:id="rId336" xr:uid="{F07BCC0A-0ADA-4E1E-93EB-84593D44994D}"/>
    <hyperlink ref="BD348" r:id="rId337" xr:uid="{A449C5AB-E2BE-48D3-AAB9-0E2FEC371094}"/>
    <hyperlink ref="BD349" r:id="rId338" xr:uid="{DE771B45-1BF0-4EB2-8760-F5276BE6E523}"/>
    <hyperlink ref="BD350" r:id="rId339" xr:uid="{D354F1D0-1005-4689-AA36-830AE2387061}"/>
    <hyperlink ref="BD344" r:id="rId340" xr:uid="{5B3773A2-359F-40A7-B2AC-D711D603CC1F}"/>
    <hyperlink ref="BD353" r:id="rId341" xr:uid="{0F5E98B5-2804-40BE-BB73-E11514B6FC9E}"/>
    <hyperlink ref="BD354" r:id="rId342" xr:uid="{E44E96A3-E2B3-4F54-AFA8-1ECED12C8E94}"/>
    <hyperlink ref="BD358" r:id="rId343" xr:uid="{CC084D59-CFCB-493C-A23E-AB9592FF7F91}"/>
    <hyperlink ref="BD359" r:id="rId344" xr:uid="{D21D090D-01AB-4256-8AB2-7833A917B10F}"/>
    <hyperlink ref="BD355" r:id="rId345" xr:uid="{0BC5252B-5465-4338-BA2D-2F43F04C33EE}"/>
    <hyperlink ref="BD351" r:id="rId346" xr:uid="{2F07FD36-C072-4DEA-8B8E-3A2F3AD9F64D}"/>
    <hyperlink ref="BD356" r:id="rId347" xr:uid="{30546C1C-86E8-407C-87CC-51359C5A66B9}"/>
    <hyperlink ref="BD357" r:id="rId348" xr:uid="{B7183AE6-28EE-499C-B1CE-7EDC45ACEFA2}"/>
    <hyperlink ref="BD360" r:id="rId349" xr:uid="{CD2BC0E7-55DF-4E4D-99D3-11C964211363}"/>
    <hyperlink ref="BD361" r:id="rId350" xr:uid="{815E9FE0-D43B-4359-973C-1C0632AEEEA2}"/>
    <hyperlink ref="BD362" r:id="rId351" xr:uid="{61251256-DDF9-4B7A-9C94-288F1C098303}"/>
    <hyperlink ref="BD364" r:id="rId352" xr:uid="{7AF7E86A-F685-4976-9D48-619014364F0B}"/>
    <hyperlink ref="BD365" r:id="rId353" xr:uid="{C0FF22B5-513C-4D28-B8F8-655024B851AC}"/>
    <hyperlink ref="BD368" r:id="rId354" xr:uid="{EBE94013-B574-40A8-9846-32DEC2E67DA4}"/>
    <hyperlink ref="BD369" r:id="rId355" xr:uid="{1475E4F4-EEEF-459B-AD41-A31EED9CE82F}"/>
    <hyperlink ref="BD370" r:id="rId356" xr:uid="{863DA111-2772-4265-B6F7-E035FFD75300}"/>
    <hyperlink ref="BD371" r:id="rId357" xr:uid="{88DAC553-81B1-47AA-8901-F30C6615A0AA}"/>
    <hyperlink ref="BD363" r:id="rId358" xr:uid="{24FF31F7-B52B-4722-8D22-2457F3560A40}"/>
    <hyperlink ref="BD366" r:id="rId359" xr:uid="{91E97B36-4E1A-4C08-8406-8D0101E2C962}"/>
    <hyperlink ref="BD367" r:id="rId360" xr:uid="{8359BBCA-A26B-4F5D-A0D4-6A9E88FC8D38}"/>
    <hyperlink ref="BD372" r:id="rId361" xr:uid="{3B5470BF-E9C7-4F3A-8732-A46A9D7F27E5}"/>
    <hyperlink ref="BD373" r:id="rId362" xr:uid="{A2928CA5-372A-4F68-9947-94490CEBD7BE}"/>
    <hyperlink ref="BD375" r:id="rId363" xr:uid="{5478C49D-CAC6-4734-B451-5FF61E882A01}"/>
    <hyperlink ref="BD376" r:id="rId364" xr:uid="{6470CBE6-2429-4998-9F78-815E8331D308}"/>
    <hyperlink ref="BD377" r:id="rId365" xr:uid="{8BB39B8E-9F95-473B-A166-48156D07909D}"/>
    <hyperlink ref="BD378" r:id="rId366" xr:uid="{59EC5964-74EF-407A-BC82-B7E2A6982373}"/>
    <hyperlink ref="BD379" r:id="rId367" xr:uid="{80251A7F-26BE-404D-88C7-8F313E092E1D}"/>
    <hyperlink ref="BD380" r:id="rId368" xr:uid="{68A35E84-BC61-4A31-BD8C-8F6BF98727EE}"/>
    <hyperlink ref="BD381" r:id="rId369" xr:uid="{50D7633B-0E03-45F4-86B9-94A6AB29B317}"/>
    <hyperlink ref="BD383" r:id="rId370" xr:uid="{1C63DE8D-33F6-4294-9410-AF7416F25E77}"/>
    <hyperlink ref="BD384" r:id="rId371" xr:uid="{00D8D20A-74CC-42F3-B331-D5363FA6D94A}"/>
    <hyperlink ref="BD385" r:id="rId372" xr:uid="{21E1D9E3-A89B-44B1-9325-F00D900CB802}"/>
    <hyperlink ref="BD387" r:id="rId373" xr:uid="{3228EF7D-0A8C-48E5-926F-35827D8462AE}"/>
    <hyperlink ref="BD388" r:id="rId374" xr:uid="{85034E46-0929-4F4E-A70C-53061CCFC26D}"/>
    <hyperlink ref="BD389" r:id="rId375" xr:uid="{CE741F7C-A024-40D2-ABC5-F8A22D9F7F95}"/>
    <hyperlink ref="BD390" r:id="rId376" xr:uid="{07C85004-F5EC-48B4-A661-48929E63670E}"/>
    <hyperlink ref="BD391" r:id="rId377" xr:uid="{211C74B3-8E8B-4DE0-8CD0-2B1C0A22AD29}"/>
    <hyperlink ref="BD392" r:id="rId378" xr:uid="{0B9A0828-8AC6-4891-91A2-BA91A77E7AA1}"/>
    <hyperlink ref="BD374" r:id="rId379" xr:uid="{66FD8EB3-E3AF-4F4F-B985-7C7A5B8463ED}"/>
    <hyperlink ref="BD393" r:id="rId380" xr:uid="{79C19EC8-BE6B-4771-B9C1-E1E2A2523706}"/>
    <hyperlink ref="BD395" r:id="rId381" xr:uid="{F0CBBD1F-7D56-4483-9993-4C3C9E85F009}"/>
    <hyperlink ref="BD386" r:id="rId382" xr:uid="{40861AE9-5DF5-4F07-B5C5-8ECE07C6FB6D}"/>
    <hyperlink ref="BD394" r:id="rId383" xr:uid="{C0143525-2B71-4727-BB20-D966F6077983}"/>
    <hyperlink ref="BD396" r:id="rId384" xr:uid="{F1A5DE88-95D0-4133-9520-70258F1A8ABE}"/>
    <hyperlink ref="BD397" r:id="rId385" xr:uid="{B766C086-0422-447D-9392-9CA4B79893AC}"/>
    <hyperlink ref="BD400" r:id="rId386" xr:uid="{82837529-93BD-4AED-BE68-B0F965B144F9}"/>
    <hyperlink ref="BD399" r:id="rId387" xr:uid="{BC3FE291-F2CD-4831-99B0-C1A777855B16}"/>
    <hyperlink ref="BD398" r:id="rId388" xr:uid="{58BD6ED8-A8DA-4679-B5FF-A5E2DEEF713C}"/>
    <hyperlink ref="BD401" r:id="rId389" xr:uid="{28560500-42F4-4D53-A461-2B12C8372DE2}"/>
    <hyperlink ref="BD402" r:id="rId390" xr:uid="{2F101C6C-65A8-4F1E-9683-76B49C64BE67}"/>
    <hyperlink ref="BD403" r:id="rId391" xr:uid="{A4A25781-9C59-429D-8520-E2FD38464F91}"/>
    <hyperlink ref="BD404" r:id="rId392" xr:uid="{061B15F0-5BDF-4222-9A71-AFAADCBBED02}"/>
    <hyperlink ref="BD407" r:id="rId393" xr:uid="{B2236A1A-087C-4F1E-89C3-C83F5F3C834F}"/>
    <hyperlink ref="BD410" r:id="rId394" xr:uid="{A8232B9B-4FC7-4202-BD31-98B309346CAC}"/>
    <hyperlink ref="BD411" r:id="rId395" xr:uid="{1FFBDED8-4408-4BBA-8F64-CE2FE96C2943}"/>
    <hyperlink ref="BD414" r:id="rId396" xr:uid="{0D9792B2-ECEE-4442-BE6E-83022B0F1111}"/>
    <hyperlink ref="BD415" r:id="rId397" xr:uid="{75490854-C0BA-4CF2-BA7A-DB84BB773178}"/>
    <hyperlink ref="BD416" r:id="rId398" xr:uid="{09E57915-B4A7-4A22-93E4-65CEB0447360}"/>
    <hyperlink ref="BD418" r:id="rId399" xr:uid="{68149447-95DD-4527-A1A9-17E49649ED98}"/>
    <hyperlink ref="BD405" r:id="rId400" xr:uid="{4257FDC6-92F2-4A94-AD78-19F5A4E6D428}"/>
    <hyperlink ref="BD406" r:id="rId401" xr:uid="{8CF0D52E-72D4-41BC-8705-D11B41198708}"/>
    <hyperlink ref="BD408" r:id="rId402" xr:uid="{111C3534-09E3-44A3-9ADF-E2E426591A22}"/>
    <hyperlink ref="BD409" r:id="rId403" xr:uid="{490C6975-ACE8-4198-9A9B-BD6CE6C1605E}"/>
    <hyperlink ref="BD412" r:id="rId404" xr:uid="{BF748CB9-5E76-4AA2-930C-486BB9882F4E}"/>
    <hyperlink ref="BD413" r:id="rId405" xr:uid="{3FAE2B9A-B5CC-463A-958B-3DFAC3D6EC17}"/>
    <hyperlink ref="BD417" r:id="rId406" xr:uid="{D981DB0B-0176-4254-B777-B612158F127E}"/>
    <hyperlink ref="BD419" r:id="rId407" xr:uid="{0A4FA6AF-946B-41DD-A6AD-C6B12921CD93}"/>
    <hyperlink ref="BD420" r:id="rId408" xr:uid="{ECD66261-1DCB-4A77-9962-4D35C16A3D6E}"/>
    <hyperlink ref="BD421" r:id="rId409" xr:uid="{47EC3BC5-C8DD-4F15-BE0F-3A17E78FACF3}"/>
    <hyperlink ref="BD422" r:id="rId410" xr:uid="{FF5FDCE2-DB88-4AC0-99CE-C7360CB11CDF}"/>
    <hyperlink ref="BD423" r:id="rId411" xr:uid="{2A757313-B3DE-44E4-A7C3-C0156CF0E9DF}"/>
    <hyperlink ref="BD424" r:id="rId412" xr:uid="{F80CE221-2FA4-4061-BA75-6E49BA9001C4}"/>
    <hyperlink ref="BD425" r:id="rId413" xr:uid="{710B3448-611B-4536-99C0-3D7B01A92A5B}"/>
    <hyperlink ref="BD426" r:id="rId414" xr:uid="{193B2D73-A585-4DF4-A042-A068C67510A8}"/>
    <hyperlink ref="BD427" r:id="rId415" xr:uid="{C4888E6B-4E1A-4CC7-89CE-AA3059B41DF4}"/>
    <hyperlink ref="BD428" r:id="rId416" xr:uid="{198411B0-DD7A-4225-98FF-19ECEED451BA}"/>
    <hyperlink ref="BD429" r:id="rId417" xr:uid="{C0020B59-FBEE-4FDF-9428-BA476A55F5A3}"/>
    <hyperlink ref="BD430" r:id="rId418" xr:uid="{C2C55A7E-85EB-41FA-B1CE-EB6771F285E7}"/>
    <hyperlink ref="BD431" r:id="rId419" xr:uid="{426FD523-085E-4169-B249-3C0C9D8965EF}"/>
    <hyperlink ref="BD432" r:id="rId420" xr:uid="{95E21150-9F61-4EAE-9719-4A78D48A74B6}"/>
    <hyperlink ref="BD433" r:id="rId421" xr:uid="{012C998D-D4EE-4D80-8D6D-10E578FC8A52}"/>
    <hyperlink ref="BD434" r:id="rId422" xr:uid="{97D0528C-2051-47FB-9ABB-0B889D16426C}"/>
    <hyperlink ref="BD435" r:id="rId423" xr:uid="{850FD569-066C-4EE7-B93E-DCD7E8E4F628}"/>
    <hyperlink ref="BD436" r:id="rId424" xr:uid="{727DDF68-840F-429C-88F3-2B4FB6359DDB}"/>
    <hyperlink ref="BD437" r:id="rId425" xr:uid="{9A45B756-0CD9-44CA-BD83-BAD82C302C1E}"/>
    <hyperlink ref="BD438" r:id="rId426" xr:uid="{F7D0E6C4-6559-4613-B66A-00E891F65173}"/>
    <hyperlink ref="BD439" r:id="rId427" xr:uid="{72CA844C-6DEB-4225-B866-A38D472B0340}"/>
    <hyperlink ref="BD440" r:id="rId428" xr:uid="{2070A232-2453-4E5C-8774-13806E238FDD}"/>
    <hyperlink ref="BD441" r:id="rId429" xr:uid="{CFDEB944-0209-4DD6-9D56-D8448D91E7CF}"/>
    <hyperlink ref="BD442" r:id="rId430" xr:uid="{0E58A6A8-C811-4474-9A4D-CF840D1BC8C3}"/>
    <hyperlink ref="BD443" r:id="rId431" xr:uid="{8E7DEF16-733E-484E-86E0-E1008C069AC8}"/>
    <hyperlink ref="BD444" r:id="rId432" xr:uid="{BE7BB476-B9AC-4035-9932-103FCBD8F9E0}"/>
    <hyperlink ref="BD445" r:id="rId433" xr:uid="{73732D79-746E-4221-BAC6-4F51F93AF3D7}"/>
    <hyperlink ref="BD447" r:id="rId434" xr:uid="{550773F1-1B84-4D1E-9D36-0618336B1015}"/>
    <hyperlink ref="BD448" r:id="rId435" xr:uid="{5B559195-BADE-4B28-94CA-1AD754AE53A0}"/>
    <hyperlink ref="BD449" r:id="rId436" xr:uid="{AD9136E6-C337-49F3-A1E5-9EA3CB4913A6}"/>
    <hyperlink ref="BD450" r:id="rId437" xr:uid="{56329A56-7272-4BDA-A2C6-AF11C1D3F1F5}"/>
    <hyperlink ref="BD451" r:id="rId438" xr:uid="{0B9429D7-CF06-4626-8933-A1057E4685C2}"/>
    <hyperlink ref="BD452" r:id="rId439" xr:uid="{72D07874-7AB0-4110-98E3-D70A1D374360}"/>
    <hyperlink ref="BD453" r:id="rId440" xr:uid="{556E4C53-2C2F-43DC-95C6-27AC099566E1}"/>
    <hyperlink ref="BD454" r:id="rId441" xr:uid="{760128F0-6B5D-4AFA-98E5-A3941464A728}"/>
    <hyperlink ref="BD455" r:id="rId442" xr:uid="{3DFA2F5F-2E24-424C-88A6-8B8A52D499B9}"/>
    <hyperlink ref="BD456" r:id="rId443" xr:uid="{F19B72CA-925B-4CD8-8C8D-C39F624A60B2}"/>
    <hyperlink ref="BD457" r:id="rId444" xr:uid="{11691ABA-77EB-493E-891D-D92ADEAA53CE}"/>
    <hyperlink ref="BD458" r:id="rId445" xr:uid="{FD8E2B4B-5A62-4980-9C00-95D9F6CA7360}"/>
    <hyperlink ref="BD459" r:id="rId446" xr:uid="{3D56DB72-8B57-4C4F-9234-77134187F479}"/>
    <hyperlink ref="BD460" r:id="rId447" xr:uid="{3A7DA966-6B65-4CBD-B6AA-3F2EDCE11B5D}"/>
    <hyperlink ref="BD461" r:id="rId448" xr:uid="{32EC4DB1-D754-4E46-A5FE-0ACC3C4B0AF2}"/>
    <hyperlink ref="BD462" r:id="rId449" xr:uid="{44541F67-AEE2-4E21-8E0A-0E2B5CDB5135}"/>
    <hyperlink ref="BD463" r:id="rId450" xr:uid="{866BD26E-A624-49FA-B7B0-C02E075DB386}"/>
    <hyperlink ref="BD464" r:id="rId451" xr:uid="{114A1787-A56F-4669-86AB-D437AA5FD0D4}"/>
    <hyperlink ref="BD465" r:id="rId452" xr:uid="{9051C456-C586-4F13-BA2D-24FFB43EF402}"/>
    <hyperlink ref="BD466" r:id="rId453" xr:uid="{362CE76D-C322-4706-9193-19F89B0CA1CB}"/>
    <hyperlink ref="BD467" r:id="rId454" xr:uid="{6F9B0776-F56E-4202-A841-98F8108A5F1D}"/>
    <hyperlink ref="BD469" r:id="rId455" xr:uid="{4EDA920E-5461-4B7A-A912-852E190F496A}"/>
    <hyperlink ref="BD470" r:id="rId456" xr:uid="{B00EF590-5CA0-418F-B200-53309865168A}"/>
    <hyperlink ref="BD471" r:id="rId457" xr:uid="{5CC2026D-1009-4E8D-9B42-F002867DA400}"/>
    <hyperlink ref="BD472" r:id="rId458" xr:uid="{14AE95B3-BF10-42BA-8EA5-38388A0F9D3C}"/>
    <hyperlink ref="BD473" r:id="rId459" xr:uid="{CED5417F-BAB8-4B50-9BDE-D1CA68428668}"/>
    <hyperlink ref="BD474" r:id="rId460" xr:uid="{A74A8E7C-44EE-4417-818C-2DF84306309C}"/>
    <hyperlink ref="BD468" r:id="rId461" xr:uid="{2E6640E1-103F-4CE4-BE44-F537B687D57A}"/>
    <hyperlink ref="BD475" r:id="rId462" xr:uid="{00D81F78-20EC-45A4-9B57-85F44DA5F412}"/>
    <hyperlink ref="BD476" r:id="rId463" xr:uid="{4FC96127-E673-409C-9B07-38FF5E536FA1}"/>
    <hyperlink ref="BD477" r:id="rId464" xr:uid="{226D1904-198B-49FA-88F2-262567B667E6}"/>
    <hyperlink ref="BD446" r:id="rId465" xr:uid="{1E3C846C-EA1F-41B2-90E6-71A74D280D77}"/>
    <hyperlink ref="BD479" r:id="rId466" xr:uid="{41270A8C-C1A9-4631-B52A-5E44CF0F55DE}"/>
    <hyperlink ref="BD478" r:id="rId467" xr:uid="{9AC0957B-779A-414B-ACBD-4C09CC87DE33}"/>
    <hyperlink ref="BD480" r:id="rId468" xr:uid="{1BA949C3-0CA8-481B-AFD1-3D987F28C780}"/>
    <hyperlink ref="BD482" r:id="rId469" xr:uid="{3D42B408-00BD-4A6C-8828-C73397BEBF3F}"/>
    <hyperlink ref="BD483" r:id="rId470" xr:uid="{CFEFD1DA-0A09-48C3-AFE4-4BAF27F9662B}"/>
    <hyperlink ref="BD484" r:id="rId471" xr:uid="{234EF2D3-1292-4790-A80A-82A98F65D88F}"/>
    <hyperlink ref="BD481" r:id="rId472" xr:uid="{CE4923AB-D7CE-4327-A1D9-792FB8243B4F}"/>
    <hyperlink ref="BD512" r:id="rId473" xr:uid="{72486F9E-585C-4A61-8DEB-F96E4A480DD5}"/>
    <hyperlink ref="BD513" r:id="rId474" xr:uid="{F9202C26-00AA-40D0-9652-0FF2C57D5ADD}"/>
    <hyperlink ref="BD514" r:id="rId475" xr:uid="{5BE70FC5-E1FE-4B4C-97DF-4B8F3922049F}"/>
    <hyperlink ref="BD515" r:id="rId476" xr:uid="{0250ED82-DE14-4EF2-9ED7-16F95F6AED40}"/>
    <hyperlink ref="BD516" r:id="rId477" xr:uid="{38624CDF-D69C-43FC-A2A7-0DB5E287B57B}"/>
    <hyperlink ref="BD517" r:id="rId478" xr:uid="{636FD3E1-7B56-45A8-ADE7-35C275437B3E}"/>
    <hyperlink ref="BD518" r:id="rId479" xr:uid="{2E97646F-2413-4EFB-8845-25C9C602973A}"/>
    <hyperlink ref="BD485" r:id="rId480" xr:uid="{C00073BC-7B38-41E5-A1BE-9D43A526E713}"/>
    <hyperlink ref="BD486" r:id="rId481" xr:uid="{A28D9D9A-8FF9-4320-978F-082A170B45B9}"/>
    <hyperlink ref="BD487" r:id="rId482" xr:uid="{9111B0AC-02C2-4849-936F-B3B96D301F34}"/>
    <hyperlink ref="BD488" r:id="rId483" xr:uid="{359AE9A4-F635-4713-B705-C996E99CA582}"/>
    <hyperlink ref="BD489" r:id="rId484" xr:uid="{D025E3EC-EE01-4F18-BEA8-26BBCF4FFD30}"/>
    <hyperlink ref="BD490" r:id="rId485" xr:uid="{8830FEC4-47CB-4B15-83B6-238F52727063}"/>
    <hyperlink ref="BD491" r:id="rId486" xr:uid="{1A3F8879-904F-42EA-843C-1885BE1DDF19}"/>
    <hyperlink ref="BD492" r:id="rId487" xr:uid="{EED034A1-5D41-4F99-B7ED-92D3DB689668}"/>
    <hyperlink ref="BD493" r:id="rId488" xr:uid="{A83ADD1C-4568-49AC-951C-A8ED0ACDE4A3}"/>
    <hyperlink ref="BD494" r:id="rId489" xr:uid="{090157FA-8C5D-469F-BE70-A7C8A3F9A52A}"/>
    <hyperlink ref="BD495" r:id="rId490" xr:uid="{D9AEEC44-F422-4802-92F6-4CE04FBBD4D0}"/>
    <hyperlink ref="BD496" r:id="rId491" xr:uid="{5C14631A-9FB4-473B-AC2C-A032AD0ECD0D}"/>
    <hyperlink ref="BD497" r:id="rId492" xr:uid="{09627F70-7F8B-4DEE-B75F-ADF7FE4DAEB1}"/>
    <hyperlink ref="BD498" r:id="rId493" xr:uid="{43FF5654-9B47-42EE-B9B1-DC9123520B72}"/>
    <hyperlink ref="BD499" r:id="rId494" xr:uid="{65EC80AA-2DB8-4B55-BB37-8B777A0811CC}"/>
    <hyperlink ref="BD500" r:id="rId495" xr:uid="{0E5D0FA6-6969-456C-9EE8-C3FC96BFA5F0}"/>
    <hyperlink ref="BD501" r:id="rId496" xr:uid="{FD941F16-425A-4D68-B0DC-817744813374}"/>
    <hyperlink ref="BD502" r:id="rId497" xr:uid="{7254274F-9A18-44CF-83C2-0933B5731E09}"/>
    <hyperlink ref="BD503" r:id="rId498" xr:uid="{40D5F26C-88BE-467E-AFD9-10E175E3F938}"/>
    <hyperlink ref="BD504" r:id="rId499" xr:uid="{4811B7DF-6D1E-4F69-9E54-D63185899FE3}"/>
    <hyperlink ref="BD505" r:id="rId500" xr:uid="{58A8EAF3-7A2E-47F4-8139-81A57C6B2852}"/>
    <hyperlink ref="BD506" r:id="rId501" xr:uid="{F79F115C-036F-444B-B2EA-9544E425E8B3}"/>
    <hyperlink ref="BD507" r:id="rId502" xr:uid="{C86CA6D5-5A40-4D72-A425-B2A43A7F2FE0}"/>
    <hyperlink ref="BD508" r:id="rId503" xr:uid="{CD964207-0A87-48FB-937D-3191B34A5752}"/>
    <hyperlink ref="BD509" r:id="rId504" xr:uid="{15C7BCE8-A620-4433-98DE-C2BE0B990B18}"/>
    <hyperlink ref="BD510" r:id="rId505" xr:uid="{1A56BEBA-CD03-4014-AD03-4A7848ADFD98}"/>
    <hyperlink ref="BD511" r:id="rId506" xr:uid="{CCB0D178-95A1-409A-9CE1-BA22397E336F}"/>
    <hyperlink ref="BD519" r:id="rId507" xr:uid="{789C7BC7-1E45-410E-82AE-ECFDDF05187C}"/>
    <hyperlink ref="BD520" r:id="rId508" xr:uid="{D3165472-88B3-4C08-B766-6DFEAFE7B53D}"/>
    <hyperlink ref="BD521" r:id="rId509" xr:uid="{ABFC8727-B7B4-434A-A74A-564654EF4F09}"/>
    <hyperlink ref="BD522" r:id="rId510" xr:uid="{5A7AC911-95E8-45B2-9277-83A6A629D30F}"/>
    <hyperlink ref="BD523" r:id="rId511" xr:uid="{28AB3BAB-B5AE-4FEF-9FFD-F0CC1B46BF6F}"/>
    <hyperlink ref="BD524" r:id="rId512" xr:uid="{7D8B0C27-EE34-477E-B6CE-24A51611C903}"/>
    <hyperlink ref="BD525" r:id="rId513" xr:uid="{BD445ED9-FBF2-43BA-B91E-A2A5A0525E6E}"/>
    <hyperlink ref="BD526" r:id="rId514" xr:uid="{33493BFC-CE58-4110-8274-F3660A35AA17}"/>
    <hyperlink ref="BD527" r:id="rId515" xr:uid="{3D448CDB-155E-4A5C-80BE-188BDC255699}"/>
    <hyperlink ref="BD528" r:id="rId516" xr:uid="{7C69554F-EBC4-4638-9C6A-856F02F42BCA}"/>
    <hyperlink ref="BD529" r:id="rId517" xr:uid="{AFC24907-CE9E-4938-B425-C22E75439059}"/>
    <hyperlink ref="BD530" r:id="rId518" xr:uid="{0970F1FD-48AD-4499-9549-EE54E00F981C}"/>
    <hyperlink ref="BD531" r:id="rId519" xr:uid="{8451C5F5-8FA6-494E-AA85-34636AE2178D}"/>
    <hyperlink ref="BD532" r:id="rId520" xr:uid="{9DEFFAFB-1E27-4CB3-AD1C-E0F49E9ADFF5}"/>
    <hyperlink ref="BD533" r:id="rId521" xr:uid="{D1131C17-0A59-40CA-B8C9-8E08C93B50DF}"/>
    <hyperlink ref="BD534" r:id="rId522" xr:uid="{F4959EA0-0AC2-4959-8B52-81B58F60DCF3}"/>
    <hyperlink ref="BD535" r:id="rId523" xr:uid="{8C4E6BA7-0654-4E44-BBB3-8AC9A8C3C01E}"/>
    <hyperlink ref="BD536" r:id="rId524" xr:uid="{162B2380-3B6D-491F-A33A-C7A08A543D5D}"/>
    <hyperlink ref="BD537" r:id="rId525" xr:uid="{E663886E-0239-43CE-ADE4-3F40047C62A8}"/>
    <hyperlink ref="BD538" r:id="rId526" xr:uid="{980127F3-772B-4955-AB5E-23FC9867F2A7}"/>
    <hyperlink ref="BD539" r:id="rId527" xr:uid="{B4CEEB10-49E7-4FE7-9ED7-8867504D9190}"/>
    <hyperlink ref="BD540" r:id="rId528" xr:uid="{D1CFEFF8-1B13-41C8-AEF5-4DFC76C4D886}"/>
    <hyperlink ref="BD541" r:id="rId529" xr:uid="{F60E20BC-96E6-496E-AF54-3230439E71CB}"/>
    <hyperlink ref="BD542" r:id="rId530" xr:uid="{1B619906-92DD-481C-B7CB-BD18DE40792F}"/>
    <hyperlink ref="BD544" r:id="rId531" xr:uid="{952FF11E-694C-4EDA-967C-1207A3521A67}"/>
    <hyperlink ref="BD545" r:id="rId532" xr:uid="{83D56515-DF9D-4C50-9D93-6A61A7A54B47}"/>
    <hyperlink ref="BD543" r:id="rId533" xr:uid="{00FADF90-730E-4F8D-98BB-C6BA51DCA694}"/>
    <hyperlink ref="BD546" r:id="rId534" xr:uid="{9A9927A2-DDFA-47B0-BDF4-8421AA9D8A90}"/>
    <hyperlink ref="BD548" r:id="rId535" xr:uid="{4B80BBAA-5B08-40B0-AAF6-66D4191BE09A}"/>
    <hyperlink ref="BD547" r:id="rId536" xr:uid="{FDC0AA1E-C7D3-4EDA-A821-B8BA7A012840}"/>
    <hyperlink ref="BD549" r:id="rId537" xr:uid="{2FCEF459-2499-4373-AB1C-6D276071E14F}"/>
    <hyperlink ref="BD550" r:id="rId538" xr:uid="{B90FA2B8-74EB-4A5A-94B9-F41FF4ABADD2}"/>
    <hyperlink ref="BD566" r:id="rId539" xr:uid="{99AB66AB-13BD-4FF3-82DF-AF71D0D0C597}"/>
    <hyperlink ref="BD567" r:id="rId540" xr:uid="{F1D903DE-7AED-4008-BD0F-2D905EB02E18}"/>
    <hyperlink ref="BD568" r:id="rId541" xr:uid="{5CD32A61-9425-4D68-AD42-956DEEA691F4}"/>
    <hyperlink ref="BD569" r:id="rId542" xr:uid="{C38FC115-0052-41E8-8FBA-7D6DC2415703}"/>
    <hyperlink ref="BD570" r:id="rId543" xr:uid="{FBA90F61-2204-4EB1-85A1-D8AA2CEB37CC}"/>
    <hyperlink ref="BD571" r:id="rId544" xr:uid="{B323AB6C-D841-455D-9AA0-1BF794D900D2}"/>
    <hyperlink ref="BD572" r:id="rId545" xr:uid="{FA04C3D8-63B7-43FF-BD9E-948CAC343332}"/>
    <hyperlink ref="BD573" r:id="rId546" xr:uid="{4D13411E-4BB0-4702-A7E5-F520AB266416}"/>
    <hyperlink ref="BD574" r:id="rId547" xr:uid="{2D557347-ADB9-48FA-8F7B-57E5C1838E83}"/>
    <hyperlink ref="BD576" r:id="rId548" xr:uid="{D6C8DE10-2FF9-4B59-BD9E-C733766C4BBB}"/>
    <hyperlink ref="BD578" r:id="rId549" xr:uid="{20B02C4A-B5A5-4671-B49E-DDDEADB00A73}"/>
    <hyperlink ref="BD579" r:id="rId550" xr:uid="{502F7357-8CFC-4E88-9353-B3C1812F37AC}"/>
    <hyperlink ref="BD580" r:id="rId551" xr:uid="{BBE923E8-EF23-4DA8-BDC3-F6C695457E0B}"/>
    <hyperlink ref="BD581" r:id="rId552" xr:uid="{86EEEC7F-8F31-499F-9D72-50A263C0EA4E}"/>
    <hyperlink ref="BD575" r:id="rId553" xr:uid="{22E02191-DF88-46C4-93B9-22C6A0DA2CA1}"/>
    <hyperlink ref="BD582" r:id="rId554" xr:uid="{D7C441AC-0F74-4D73-A0DA-A60D661F14A0}"/>
    <hyperlink ref="BD583" r:id="rId555" xr:uid="{6AEF8CDA-9EDD-4813-8731-2832457E3287}"/>
    <hyperlink ref="BD584" r:id="rId556" xr:uid="{CBFD7BE2-B9B0-41BC-87F9-CC571E5F8092}"/>
    <hyperlink ref="BD585" r:id="rId557" xr:uid="{C6469BFC-E7AC-40BE-8EDD-DA1DF0FF0CAF}"/>
    <hyperlink ref="BD586" r:id="rId558" xr:uid="{66D34600-0C9D-4478-892D-F5C013226BC7}"/>
    <hyperlink ref="BD587" r:id="rId559" xr:uid="{E78C2FA7-3642-4463-B774-444892E57F6F}"/>
    <hyperlink ref="BD588" r:id="rId560" xr:uid="{265E6201-6BBC-4DFA-976C-85A073E759C9}"/>
    <hyperlink ref="BD589" r:id="rId561" xr:uid="{E2042B29-8BC9-481A-B244-5A88B0FC8CE9}"/>
    <hyperlink ref="BD590" r:id="rId562" xr:uid="{528439BA-5D47-4DF9-A2A0-D67892BC0555}"/>
    <hyperlink ref="BD591" r:id="rId563" xr:uid="{9BCA4A64-6030-4846-8D86-B39063A712CD}"/>
    <hyperlink ref="BD592" r:id="rId564" xr:uid="{089C7746-812D-4353-A335-7E0DE67B4894}"/>
    <hyperlink ref="BD593" r:id="rId565" xr:uid="{CA98D1E7-550B-41F3-BE4A-9DA0D1088EA3}"/>
    <hyperlink ref="BD594" r:id="rId566" xr:uid="{804FBB60-E4EC-4C6A-BF78-4E3305EFEA34}"/>
    <hyperlink ref="BD595" r:id="rId567" xr:uid="{2985DFBA-213E-44F5-874E-C911403F817E}"/>
    <hyperlink ref="BD596" r:id="rId568" xr:uid="{E51753ED-46C1-4529-9D2C-214B4F315267}"/>
    <hyperlink ref="BD597" r:id="rId569" xr:uid="{6F11ED83-4638-42D5-8158-0D86BA6F39F1}"/>
    <hyperlink ref="BD598" r:id="rId570" xr:uid="{F01D3156-8C91-4416-8035-D668F9B2D8B2}"/>
    <hyperlink ref="BD599" r:id="rId571" xr:uid="{DA1EC18C-DF3B-4351-B6B5-C2AC5F172543}"/>
    <hyperlink ref="BD600" r:id="rId572" xr:uid="{03296F30-8350-485A-8107-7C2D87908FD7}"/>
    <hyperlink ref="BD602" r:id="rId573" xr:uid="{76802FAA-653A-4589-BA94-1ADA4740D6A8}"/>
    <hyperlink ref="BD603" r:id="rId574" xr:uid="{1C1AA9E7-558A-432B-B207-C6783A38F85A}"/>
    <hyperlink ref="BD605" r:id="rId575" xr:uid="{C169A6F4-6CD4-42D7-B0E1-3BD66DCDCD88}"/>
    <hyperlink ref="BD606" r:id="rId576" xr:uid="{AF43893C-ABC5-4ED9-AEA2-4862FBDCF194}"/>
    <hyperlink ref="BD607" r:id="rId577" xr:uid="{133595A4-7C65-433A-87F0-C3EFEB27963A}"/>
    <hyperlink ref="BD601" r:id="rId578" xr:uid="{7B76A808-8774-4B48-9D9D-7A08CCD375A1}"/>
    <hyperlink ref="BD609" r:id="rId579" xr:uid="{6AF7AD11-1C65-45CC-82BD-FE474A1A7A2E}"/>
    <hyperlink ref="BD612" r:id="rId580" xr:uid="{30D1C564-1FF5-4B59-A99D-475DD059D610}"/>
    <hyperlink ref="BD613" r:id="rId581" xr:uid="{99BB7848-D783-4363-916A-92294B292A01}"/>
    <hyperlink ref="BD608" r:id="rId582" xr:uid="{3D155687-0918-4587-BDDE-1C50B20FC6A2}"/>
    <hyperlink ref="BD604" r:id="rId583" xr:uid="{94A83421-EE1B-4496-9B17-3AFA75551B8A}"/>
    <hyperlink ref="BD610" r:id="rId584" xr:uid="{240AA375-3662-45CB-BE6A-B0AF0E4B8B82}"/>
    <hyperlink ref="BD611" r:id="rId585" xr:uid="{AA3DD45F-51B1-4E40-ABA6-6368DC934A55}"/>
    <hyperlink ref="BD614" r:id="rId586" xr:uid="{CE89153C-D491-4DF5-A6E2-91A9C2F0C2BE}"/>
    <hyperlink ref="BD616" r:id="rId587" xr:uid="{F57A17C4-07D2-42D0-A973-EE3F6358CF15}"/>
    <hyperlink ref="BD618" r:id="rId588" xr:uid="{A367BD61-C0B4-4B35-8D51-C43CA4F3B7F8}"/>
    <hyperlink ref="BD619" r:id="rId589" xr:uid="{02EE63E9-B42F-4B64-8BB2-F531CEDA5828}"/>
    <hyperlink ref="BD615" r:id="rId590" xr:uid="{4873E3B4-72D5-4FC6-B666-F4A7DC29A4A2}"/>
    <hyperlink ref="BD620" r:id="rId591" xr:uid="{C166A40B-60FD-4EEC-B5A7-EC84872ADD1B}"/>
    <hyperlink ref="BD617" r:id="rId592" xr:uid="{FC0D8CF0-EDEC-4CF8-A06A-E637C4FB4470}"/>
    <hyperlink ref="BD622" r:id="rId593" xr:uid="{5E5BAB91-6CAF-458A-BB33-C4B7256A6B91}"/>
    <hyperlink ref="BD621" r:id="rId594" xr:uid="{06E2C229-6F00-46E3-9D42-CE6F765F9386}"/>
    <hyperlink ref="BD624" r:id="rId595" xr:uid="{EBC1E632-3444-4761-94D1-972EE1E1B3DD}"/>
    <hyperlink ref="BD625" r:id="rId596" xr:uid="{64327CB4-9463-4BF2-B5C5-8495FC79219D}"/>
    <hyperlink ref="BD626" r:id="rId597" xr:uid="{96FEF08A-B2E1-4296-84C5-7102C039CE2E}"/>
    <hyperlink ref="BD623" r:id="rId598" xr:uid="{2EF9900B-EA88-4BD4-96D4-268928707577}"/>
    <hyperlink ref="BD627" r:id="rId599" xr:uid="{F32F6CF2-F03F-4F2F-B7EA-0C572AB84B97}"/>
    <hyperlink ref="BD628" r:id="rId600" xr:uid="{67CDD12D-EABE-4458-A642-470077D5855B}"/>
    <hyperlink ref="BD629" r:id="rId601" xr:uid="{D154DB31-B8CE-43CF-9BDC-7280D02067D7}"/>
    <hyperlink ref="BD630" r:id="rId602" xr:uid="{5EC7AD7F-34FB-4B3D-8999-02AB53E908A1}"/>
    <hyperlink ref="BD632" r:id="rId603" xr:uid="{A58AB84D-9589-4403-BA0E-AE8A47D7715E}"/>
    <hyperlink ref="BD631" r:id="rId604" xr:uid="{59DEAD3B-5D89-4FFA-B428-5757ACE7FB58}"/>
    <hyperlink ref="BD633" r:id="rId605" xr:uid="{CBE3E7AA-E58A-4049-B85F-AB3E7B902E84}"/>
    <hyperlink ref="BD634" r:id="rId606" xr:uid="{39AA86DB-8A9F-4A14-A947-97FE0D407C13}"/>
    <hyperlink ref="BD635" r:id="rId607" xr:uid="{845368AA-93BE-44EC-A522-B2DCCE242A4F}"/>
    <hyperlink ref="BD636" r:id="rId608" xr:uid="{607CECD1-62AD-4DAF-8BA9-608452BCACE2}"/>
    <hyperlink ref="BD637" r:id="rId609" xr:uid="{5E4B26C4-171F-44BC-9E91-75EF84284B97}"/>
    <hyperlink ref="BD638" r:id="rId610" xr:uid="{C381B2D8-B74A-49B4-A015-22AAF41AB51F}"/>
    <hyperlink ref="BD639" r:id="rId611" xr:uid="{4D167009-38F1-4B29-867A-B7A24DEBB972}"/>
    <hyperlink ref="BD640" r:id="rId612" xr:uid="{3FFABDE8-961C-4E8A-BC15-CDF8E5C22B67}"/>
    <hyperlink ref="BD641" r:id="rId613" xr:uid="{6C292995-73C4-49C0-8F5A-42D94C3496FA}"/>
    <hyperlink ref="BD642" r:id="rId614" xr:uid="{DA4B41CA-4D38-4521-BF48-2979DE56E253}"/>
    <hyperlink ref="BD643" r:id="rId615" xr:uid="{8DF74842-69EF-4749-9B79-A70E6C18C58C}"/>
    <hyperlink ref="BD644" r:id="rId616" xr:uid="{9C532958-DF58-404F-91E6-FBEDFA8FCB4F}"/>
    <hyperlink ref="BD645" r:id="rId617" xr:uid="{AB1ADB9D-1211-4859-A542-D6A328F4E62A}"/>
    <hyperlink ref="BD646" r:id="rId618" xr:uid="{C8A1A21A-A2DD-4E97-94BA-018C2E56F35B}"/>
    <hyperlink ref="BD647" r:id="rId619" xr:uid="{A54DAA0D-AA24-4884-8DCA-589FCF66CE7D}"/>
    <hyperlink ref="BD648" r:id="rId620" xr:uid="{08007F01-3546-4AED-A7FD-863D2A3C4344}"/>
    <hyperlink ref="BD649" r:id="rId621" xr:uid="{A446F802-0EA1-4A9B-9E0E-D17B0F1AC541}"/>
    <hyperlink ref="BD650" r:id="rId622" xr:uid="{C1868BA7-9B6C-4C93-8083-3DB9F8573F06}"/>
    <hyperlink ref="BD651" r:id="rId623" xr:uid="{7CE8B7DB-9C9F-416D-83DB-A515B7330F8D}"/>
    <hyperlink ref="BD652" r:id="rId624" xr:uid="{E574F987-2F86-4FFA-97A6-8E012B1E892B}"/>
    <hyperlink ref="BD653" r:id="rId625" xr:uid="{2D16DCBF-C7E3-49AF-A743-DEBDB63CCDB3}"/>
    <hyperlink ref="BD654" r:id="rId626" xr:uid="{7D86F561-2BE7-453D-99F3-67CE0B7E2163}"/>
    <hyperlink ref="BD659" r:id="rId627" xr:uid="{9555AB52-AC87-4FCD-A792-CC2E38BA1E1C}"/>
    <hyperlink ref="BD660" r:id="rId628" xr:uid="{287CC4A5-51E5-4FA9-A105-C7343AE46135}"/>
    <hyperlink ref="BD661" r:id="rId629" xr:uid="{5462C107-F68D-4AC2-8D75-30F223FA11AE}"/>
    <hyperlink ref="BD662" r:id="rId630" xr:uid="{ED4D48AD-6F6A-4D8C-92F0-C9219F659315}"/>
    <hyperlink ref="BD671" r:id="rId631" xr:uid="{239EEF05-3CCD-4DF6-AC1A-4AA36D13F8FE}"/>
    <hyperlink ref="BD672" r:id="rId632" xr:uid="{5DA80B4A-18DF-4E35-AD61-CAD51843DE87}"/>
    <hyperlink ref="BD675" r:id="rId633" xr:uid="{109CC9B6-DE7B-4920-A859-9A4B4ADFA474}"/>
    <hyperlink ref="BD677" r:id="rId634" xr:uid="{B6B47204-BB9C-45A8-96E9-374B7A16D1E7}"/>
    <hyperlink ref="BD678" r:id="rId635" xr:uid="{E704490D-B578-463B-B91E-CDAF2972EA88}"/>
    <hyperlink ref="BD679" r:id="rId636" xr:uid="{872716A9-3053-4466-8462-E62D20ACDB64}"/>
    <hyperlink ref="BD680" r:id="rId637" xr:uid="{63A6F83C-C6B1-4B92-AC34-558E17AF1DE7}"/>
    <hyperlink ref="BD681" r:id="rId638" xr:uid="{9190A99C-5A3F-4FFF-AF19-3ED795B4F662}"/>
    <hyperlink ref="BD682" r:id="rId639" xr:uid="{AA42CEA3-4D63-4800-9583-562AEF86462A}"/>
    <hyperlink ref="BD683" r:id="rId640" xr:uid="{AAEFFA6F-1B77-453A-B7A7-808585C35BAA}"/>
    <hyperlink ref="BD684" r:id="rId641" xr:uid="{D9192650-476A-44AA-9408-435CE55D4AAE}"/>
    <hyperlink ref="BD685" r:id="rId642" xr:uid="{5CE2BB6F-3951-4418-B559-C4FB943B8398}"/>
    <hyperlink ref="BD686" r:id="rId643" xr:uid="{012C57B7-4D6D-4988-BA6B-7829352F963F}"/>
    <hyperlink ref="BD687" r:id="rId644" xr:uid="{51A8E4CC-5F6E-405A-85E1-8A8600D8731C}"/>
    <hyperlink ref="BD688" r:id="rId645" xr:uid="{A4E956A8-CB56-46F4-BB7E-AA4796CC46B5}"/>
    <hyperlink ref="BD690" r:id="rId646" xr:uid="{CB8C4842-29F6-4E7D-8941-14D1AA61D610}"/>
    <hyperlink ref="BD691" r:id="rId647" xr:uid="{DEAF15C5-9E19-4E96-AD64-9C943E710420}"/>
    <hyperlink ref="BD689" r:id="rId648" xr:uid="{DF0F5CA0-5F35-4AA0-88EC-339C2BFE0B5F}"/>
    <hyperlink ref="BD663" r:id="rId649" xr:uid="{C0E8C1F7-6344-438B-86A6-03E348ADAE99}"/>
    <hyperlink ref="BD664" r:id="rId650" xr:uid="{BA7E7D1C-1F16-4D29-87B7-5A955C55DDAA}"/>
    <hyperlink ref="BD665" r:id="rId651" xr:uid="{0B3A4DCF-4A4E-4BEE-9B24-C6F290B18514}"/>
    <hyperlink ref="BD673" r:id="rId652" xr:uid="{72EB7E68-B191-4106-80A3-50A08AA4A868}"/>
    <hyperlink ref="BD666" r:id="rId653" xr:uid="{6F4C6E19-F8FD-4A7C-8E44-04086825C2BF}"/>
    <hyperlink ref="BD667" r:id="rId654" xr:uid="{729057E7-CAE8-406A-9849-A87A1583E324}"/>
    <hyperlink ref="BD668" r:id="rId655" xr:uid="{781EA8F2-D225-403A-87A0-C80D8E14C963}"/>
    <hyperlink ref="BD669" r:id="rId656" xr:uid="{48D0B8B4-37AF-49CE-AEAC-AE0A409A196B}"/>
    <hyperlink ref="BD670" r:id="rId657" xr:uid="{7D19CEA6-9963-4751-8404-6FA3D0289B12}"/>
    <hyperlink ref="BD674" r:id="rId658" xr:uid="{443274A3-758B-466E-813F-1356A5090D53}"/>
    <hyperlink ref="BD676" r:id="rId659" xr:uid="{28FFE805-76F9-45DD-AD6E-E65E54A8C787}"/>
    <hyperlink ref="BD655" r:id="rId660" xr:uid="{453B2B82-F8BD-4514-AAA1-B9A7B53F35D1}"/>
    <hyperlink ref="BD658" r:id="rId661" xr:uid="{81A092CA-5D30-48AF-B22A-96B4AC8CB6D5}"/>
    <hyperlink ref="BD657" r:id="rId662" xr:uid="{4EC0EE48-236C-4DD5-8DF1-C703E31AB638}"/>
    <hyperlink ref="BD692" r:id="rId663" xr:uid="{B3485E4B-3AE6-4EB8-90CD-95C4A6FC4AE9}"/>
    <hyperlink ref="BD693" r:id="rId664" xr:uid="{2377C281-60D5-4A83-A945-A12F2AB6257F}"/>
    <hyperlink ref="BD656" r:id="rId665" xr:uid="{9D6E4349-5A42-44A5-AF74-40E3952D8A02}"/>
    <hyperlink ref="BD694" r:id="rId666" xr:uid="{CFFAC0CC-6149-4298-AE43-AD14AE0015EB}"/>
    <hyperlink ref="BD695" r:id="rId667" xr:uid="{D6D3224B-11C5-4555-BE93-B2439BA2D3A4}"/>
    <hyperlink ref="BD696" r:id="rId668" xr:uid="{C8220A94-8AC9-4D44-A083-3C620C19D856}"/>
    <hyperlink ref="BD697" r:id="rId669" xr:uid="{98578CF1-5699-4837-A773-763EF616CEAC}"/>
    <hyperlink ref="BD698" r:id="rId670" xr:uid="{14749386-7C5B-42CA-817A-79010216F1BF}"/>
    <hyperlink ref="BD715" r:id="rId671" xr:uid="{899097F8-271D-4AAD-AF77-4008D595531B}"/>
    <hyperlink ref="BD716" r:id="rId672" xr:uid="{6C2298F4-30AE-4B6E-A020-4C1E50B540E6}"/>
    <hyperlink ref="BD699" r:id="rId673" xr:uid="{7969C24C-686B-424C-8517-1074D338FD5E}"/>
    <hyperlink ref="BD700" r:id="rId674" xr:uid="{6DBF1E8D-5E3C-4C6D-984A-E2BF79D43ADF}"/>
    <hyperlink ref="BD701" r:id="rId675" xr:uid="{82003A0C-678C-4D7D-9E2B-A1FB88BAD5C5}"/>
    <hyperlink ref="BD702" r:id="rId676" xr:uid="{C2FB4BCF-1B08-49B3-9514-2C99629058FD}"/>
    <hyperlink ref="BD703" r:id="rId677" xr:uid="{F49EDA0C-1D16-4574-99BF-52FD66187A7B}"/>
    <hyperlink ref="BD704" r:id="rId678" xr:uid="{DE116A68-B82D-4899-9916-6CE835537655}"/>
    <hyperlink ref="BD705" r:id="rId679" xr:uid="{38DCF2DF-D871-420F-BD2E-839F2E4E8F04}"/>
    <hyperlink ref="BD707" r:id="rId680" xr:uid="{C145F8E5-C13E-4755-BEAC-C701095B5C52}"/>
    <hyperlink ref="BD708" r:id="rId681" xr:uid="{CF32300E-1061-44D3-87D8-9D12CA7A98A8}"/>
    <hyperlink ref="BD735" r:id="rId682" xr:uid="{425FEC17-E424-4849-A0AE-2A9167AE67CD}"/>
    <hyperlink ref="BD736" r:id="rId683" xr:uid="{25113CDC-2EB5-4A31-BECF-6C3FB07BA8E2}"/>
    <hyperlink ref="BD737" r:id="rId684" xr:uid="{9F21F849-7E5D-4C43-AD4D-10BFB36ECBC5}"/>
    <hyperlink ref="BD738" r:id="rId685" xr:uid="{A59B9609-67C7-4596-88C3-DF7F383E95C5}"/>
    <hyperlink ref="BD739" r:id="rId686" xr:uid="{0570CEE8-72BE-4458-8DC2-51C4C0935BC4}"/>
    <hyperlink ref="BD740" r:id="rId687" xr:uid="{12214EF6-68F5-4070-A552-D6FF9D37FD86}"/>
    <hyperlink ref="BD741" r:id="rId688" xr:uid="{0C46612F-0160-40A2-AF5A-616283472256}"/>
    <hyperlink ref="BD742" r:id="rId689" xr:uid="{204073A5-C05E-4799-A20F-20277AF041C3}"/>
    <hyperlink ref="BD743" r:id="rId690" xr:uid="{3C9A67A3-F238-47EC-84DE-5F3D2BB82A74}"/>
    <hyperlink ref="BD744" r:id="rId691" xr:uid="{E1E08E63-CDE3-4FEB-947F-A26496872C7A}"/>
    <hyperlink ref="BD745" r:id="rId692" xr:uid="{A19A6557-9DEC-4A87-967E-BD2442970D06}"/>
    <hyperlink ref="BD746" r:id="rId693" xr:uid="{735E5CEA-B468-4A7C-9303-4D329DDCFD82}"/>
    <hyperlink ref="BD747" r:id="rId694" xr:uid="{D60E5A2D-268C-4BCB-ADCE-FCA374751230}"/>
    <hyperlink ref="BD748" r:id="rId695" xr:uid="{3B9AE7F7-E503-49A1-8C94-0B85927E8A05}"/>
    <hyperlink ref="BD749" r:id="rId696" xr:uid="{34BA2851-D6DF-4D16-ACB7-3917DC5C87A5}"/>
    <hyperlink ref="BD750" r:id="rId697" xr:uid="{D7E79AA5-B11C-4510-B75A-950E4247C3DF}"/>
    <hyperlink ref="BD751" r:id="rId698" xr:uid="{B0DA9397-E202-486C-8314-260D34A8F504}"/>
    <hyperlink ref="BD752" r:id="rId699" xr:uid="{2E543678-ABD5-41F4-BF9D-533BEA4F3C21}"/>
    <hyperlink ref="BD753" r:id="rId700" xr:uid="{BA82ABFB-625A-4134-820E-016716DB2872}"/>
    <hyperlink ref="BD706" r:id="rId701" xr:uid="{692F5BB9-8905-4B4C-BAF2-1DD15E82D913}"/>
    <hyperlink ref="BD709" r:id="rId702" xr:uid="{322B353C-52F1-419B-B802-FB74D6A38EF3}"/>
    <hyperlink ref="BD710" r:id="rId703" xr:uid="{BAEE944C-8393-48AA-8A94-0566C8F7B534}"/>
    <hyperlink ref="BD711" r:id="rId704" xr:uid="{4080E544-52F7-4063-992C-70533E0F0730}"/>
    <hyperlink ref="BD712" r:id="rId705" xr:uid="{B899ABC1-ED4E-46A5-98F7-6AA1FCA22737}"/>
    <hyperlink ref="BD713" r:id="rId706" xr:uid="{C380CB86-8D23-44C1-A7F1-A400235FD8DB}"/>
    <hyperlink ref="BD714" r:id="rId707" xr:uid="{287B48AF-F818-4910-BF9D-79C69F39C349}"/>
    <hyperlink ref="BD717" r:id="rId708" xr:uid="{54522E75-87FA-4D1A-B754-BE252A86A6D4}"/>
    <hyperlink ref="BD718" r:id="rId709" xr:uid="{6513016A-C86E-41D8-8A8C-8D2312CD1538}"/>
    <hyperlink ref="BD719" r:id="rId710" xr:uid="{B0008065-4B36-4159-A2F6-B6223E1AB60A}"/>
    <hyperlink ref="BD720" r:id="rId711" xr:uid="{586B91D2-E073-429E-A54A-EF8E46261B43}"/>
    <hyperlink ref="BD721" r:id="rId712" xr:uid="{77BC5215-D1EB-4C8A-99FA-85CA917A2982}"/>
    <hyperlink ref="BD722" r:id="rId713" xr:uid="{EDFD4D65-B238-4C95-B1B4-4778144E885B}"/>
    <hyperlink ref="BD723" r:id="rId714" xr:uid="{10C6F28C-57B4-4804-8648-CDA997311CCC}"/>
    <hyperlink ref="BD724" r:id="rId715" xr:uid="{7BED375E-80AA-4A0D-8823-BC60678832B8}"/>
    <hyperlink ref="BD725" r:id="rId716" xr:uid="{9EDF77FF-7E40-46AD-9373-BF9C3B80E22E}"/>
    <hyperlink ref="BD726" r:id="rId717" xr:uid="{1A07A590-25E4-4E19-BBA6-B77CF9863F51}"/>
    <hyperlink ref="BD727" r:id="rId718" xr:uid="{B2ED4D07-0287-4FF5-9EBE-64990502C058}"/>
    <hyperlink ref="BD728" r:id="rId719" xr:uid="{AEDF9F81-E520-41B4-A6C7-8F6E2C5ECBC6}"/>
    <hyperlink ref="BD729" r:id="rId720" xr:uid="{41C30D50-5B41-4C1D-BCFB-B5874DFBD915}"/>
    <hyperlink ref="BD730" r:id="rId721" xr:uid="{4A044741-E167-448F-BA73-43FD88FA75A4}"/>
    <hyperlink ref="BD731" r:id="rId722" xr:uid="{4F7538F5-B341-4B24-B385-F0E7485A177B}"/>
    <hyperlink ref="BD732" r:id="rId723" xr:uid="{855F402F-0AC8-4A44-AD89-8A1052120B57}"/>
    <hyperlink ref="BD733" r:id="rId724" xr:uid="{B5B2A55E-1C8F-42EB-9F87-8616F8D93897}"/>
    <hyperlink ref="BD734" r:id="rId725" xr:uid="{A5230055-05CC-4A23-A4B7-8CA4D235A33B}"/>
    <hyperlink ref="BD754" r:id="rId726" xr:uid="{C8B64C14-439C-481D-9009-3C9423B5FFED}"/>
    <hyperlink ref="BD755" r:id="rId727" xr:uid="{71454DBD-2621-4014-BF91-14CC39073EAB}"/>
    <hyperlink ref="BD756" r:id="rId728" xr:uid="{D333A60C-77E6-4AD8-A059-1F981B004D76}"/>
    <hyperlink ref="BD757" r:id="rId729" xr:uid="{478C9651-7BCC-4D1A-9AEA-9D52BF9027EB}"/>
    <hyperlink ref="BD758" r:id="rId730" xr:uid="{93FC892D-DE83-4823-98B3-FE27EB039C97}"/>
    <hyperlink ref="BD759" r:id="rId731" xr:uid="{43A86802-1019-402B-95EB-A48E87175578}"/>
    <hyperlink ref="BD760" r:id="rId732" xr:uid="{7DE59597-9DB5-4339-A2DC-D44D4BD3F3FE}"/>
    <hyperlink ref="BD761" r:id="rId733" xr:uid="{982BF164-E6B5-48ED-8714-5E1755E1E597}"/>
    <hyperlink ref="BD762" r:id="rId734" xr:uid="{B5E37846-074C-4C23-A07A-4854D0EAB1C2}"/>
    <hyperlink ref="BD763" r:id="rId735" xr:uid="{55A52DED-EBCA-4721-9FCC-760FA745A19A}"/>
    <hyperlink ref="BD764" r:id="rId736" xr:uid="{9424A633-D0F6-44A8-8B37-FD790B8C451D}"/>
    <hyperlink ref="BD765" r:id="rId737" xr:uid="{EC1C3FB5-4530-4D76-A7CE-1A05240041EB}"/>
    <hyperlink ref="BD766" r:id="rId738" xr:uid="{2D9164FD-E0A3-4405-8490-4E91E9B72E75}"/>
    <hyperlink ref="BD767" r:id="rId739" xr:uid="{958D7009-CB11-4D25-A7E5-29BE213913AF}"/>
    <hyperlink ref="BD768" r:id="rId740" xr:uid="{22433918-A8E9-44E7-9395-7AD6A35BA64B}"/>
    <hyperlink ref="BD770" r:id="rId741" xr:uid="{ED4A5765-53C9-40A1-AA89-B20B57932343}"/>
    <hyperlink ref="BD771" r:id="rId742" xr:uid="{8902E572-E175-4D44-80E8-CF1A8514F9F3}"/>
    <hyperlink ref="BD772" r:id="rId743" xr:uid="{6A294D56-4265-4043-AD26-9FA4A40DD690}"/>
    <hyperlink ref="BD773" r:id="rId744" xr:uid="{EFD79871-FF31-46E2-A26C-F7188BE79966}"/>
    <hyperlink ref="BD774" r:id="rId745" xr:uid="{5FA0B461-E21C-4FD7-8201-BED52001AB8D}"/>
    <hyperlink ref="BD769" r:id="rId746" xr:uid="{61722C2B-2D7F-4176-B207-1722157605ED}"/>
    <hyperlink ref="BD775" r:id="rId747" xr:uid="{D9E3135C-A6B4-4111-9453-72154B0525E0}"/>
    <hyperlink ref="BD776" r:id="rId748" xr:uid="{589E14F3-5D18-4154-ADEB-8F2A51C8E8CA}"/>
    <hyperlink ref="BD777" r:id="rId749" xr:uid="{67DC6D8D-7F0C-46BD-B88A-574F3B025719}"/>
    <hyperlink ref="BD779" r:id="rId750" xr:uid="{52D74C23-A386-43D8-B6A9-F3EEA66C2089}"/>
    <hyperlink ref="BD781" r:id="rId751" xr:uid="{FF6CF2FC-6539-42DE-ACB0-CA833CCE07CD}"/>
    <hyperlink ref="BD783" r:id="rId752" xr:uid="{E1947983-99F7-433E-912A-D9ABC8B10A56}"/>
    <hyperlink ref="BD784" r:id="rId753" xr:uid="{4B1DED4E-7FC5-453A-BF8B-701B81E34F13}"/>
    <hyperlink ref="BD785" r:id="rId754" xr:uid="{5C1EA745-916F-479C-8E3A-3EB2049A884F}"/>
    <hyperlink ref="BD786" r:id="rId755" xr:uid="{DEAC7E6C-10A2-43B5-9FB8-BA14314B6994}"/>
    <hyperlink ref="BD788" r:id="rId756" xr:uid="{4B3CCB44-2B11-4D3B-B377-BECE6CFB03AE}"/>
    <hyperlink ref="BD787" r:id="rId757" xr:uid="{C113138F-8A50-4843-9487-A820AF6AB40E}"/>
    <hyperlink ref="BD789" r:id="rId758" xr:uid="{007A5165-5311-4148-9504-003849027498}"/>
    <hyperlink ref="BD790" r:id="rId759" xr:uid="{B95E193A-87B4-4857-8F93-9ADC58A39B26}"/>
    <hyperlink ref="BD791" r:id="rId760" xr:uid="{1D7A78D0-DF73-4E06-8D41-334C11762079}"/>
    <hyperlink ref="BD792" r:id="rId761" xr:uid="{D881A0F9-82FC-4F32-B3E3-B13FEB7DD251}"/>
    <hyperlink ref="BD793" r:id="rId762" xr:uid="{4C21D749-5A3C-48D4-8EE3-2CD1F7152F94}"/>
    <hyperlink ref="BD794" r:id="rId763" xr:uid="{73B75E67-A88B-49D6-9FDD-689894F5D6CA}"/>
    <hyperlink ref="BD795" r:id="rId764" xr:uid="{C0172D86-E78E-491B-869C-E629BD4B4B81}"/>
    <hyperlink ref="BD803" r:id="rId765" xr:uid="{4F698493-F180-4C3B-B4D0-743C86CDC1B7}"/>
    <hyperlink ref="BD802" r:id="rId766" xr:uid="{0CB9E787-C53C-4F3C-AB42-D62BA85CC9C4}"/>
    <hyperlink ref="BD805" r:id="rId767" xr:uid="{09503791-D5BE-420D-B5D4-130112EE7B0E}"/>
    <hyperlink ref="BD804" r:id="rId768" xr:uid="{6FA9B248-A43B-4B93-B159-07914D57339F}"/>
    <hyperlink ref="BD778" r:id="rId769" xr:uid="{EC7F1359-3C3E-4296-881A-7E1883A4DC09}"/>
    <hyperlink ref="BD807" r:id="rId770" xr:uid="{318B30B4-5CBE-4A27-826D-062809B7F363}"/>
    <hyperlink ref="BD780" r:id="rId771" xr:uid="{CD81D403-7EAB-4187-9365-8C9E39172AB9}"/>
    <hyperlink ref="BD808" r:id="rId772" xr:uid="{BAEB76AD-24AE-42FB-A4AB-A0F5076F199A}"/>
    <hyperlink ref="BD782" r:id="rId773" xr:uid="{1CBE0149-7A9C-497C-993A-48A0E880EFAE}"/>
    <hyperlink ref="BD809" r:id="rId774" xr:uid="{806726E4-5763-4CFA-9E9B-498521A44375}"/>
    <hyperlink ref="BD810" r:id="rId775" xr:uid="{E1CF769E-F549-4E81-9EFB-F93307674962}"/>
    <hyperlink ref="BD796" r:id="rId776" xr:uid="{D63BEFEE-8FE7-4847-A446-E74623A269CE}"/>
    <hyperlink ref="BD811" r:id="rId777" xr:uid="{5F206867-B303-4999-A4D2-F4B667296B56}"/>
    <hyperlink ref="BD797" r:id="rId778" xr:uid="{4C3709F3-3C5A-4E49-86B9-B29E9040F8AC}"/>
    <hyperlink ref="BD812" r:id="rId779" xr:uid="{DB090087-1222-4733-A6E9-35DFD042FB52}"/>
    <hyperlink ref="BD813" r:id="rId780" xr:uid="{F91E5D02-7B64-4B58-98F2-54CD146B2680}"/>
    <hyperlink ref="BD798" r:id="rId781" xr:uid="{1F77A565-F224-44F5-BC16-DD755D05DBD3}"/>
    <hyperlink ref="BD814" r:id="rId782" xr:uid="{06A10E04-81DB-4C4F-96D7-5B713607D199}"/>
    <hyperlink ref="BD799" r:id="rId783" xr:uid="{6AE7BEC3-2A36-43FE-9897-3F93B510FE0C}"/>
    <hyperlink ref="BD815" r:id="rId784" xr:uid="{BF109FA6-F612-4C3A-9E6F-C91464DF63C3}"/>
    <hyperlink ref="BD806" r:id="rId785" xr:uid="{F1B0B531-6F3A-43EF-8DDC-5F3A28BA39D1}"/>
    <hyperlink ref="BD800" r:id="rId786" xr:uid="{D30F60F7-5477-407B-8C1F-D73F42168269}"/>
    <hyperlink ref="BD801" r:id="rId787" xr:uid="{18081A19-BD91-4F26-9A1A-0E0FDEC88918}"/>
    <hyperlink ref="BD816" r:id="rId788" xr:uid="{6086B5C1-0E8F-4E11-BF13-35193D543C4E}"/>
    <hyperlink ref="BD817" r:id="rId789" xr:uid="{2DC90CDE-F39E-4454-92B3-6EDC14A3970F}"/>
    <hyperlink ref="BD818" r:id="rId790" xr:uid="{E3D202D7-0D0E-473B-92FB-2CCD0571CBB9}"/>
    <hyperlink ref="BD819" r:id="rId791" xr:uid="{87B1C6D6-F778-4EEE-BC1E-71C72EAFC895}"/>
    <hyperlink ref="BD820" r:id="rId792" xr:uid="{E30325A7-FED8-4D0F-8E0D-9D7161D160DA}"/>
    <hyperlink ref="BD821" r:id="rId793" xr:uid="{5D277432-6039-4AEF-9503-DD38CB93E287}"/>
    <hyperlink ref="BD822" r:id="rId794" xr:uid="{A487FEC6-A6AF-4DC9-83BB-64A2A9E4C9E3}"/>
    <hyperlink ref="BD823" r:id="rId795" xr:uid="{5C7C7A8C-6DB7-43D1-8C35-F1E0007CBB1E}"/>
    <hyperlink ref="BD824" r:id="rId796" xr:uid="{BE331236-B48A-485C-8D93-DB06CA7CD8E5}"/>
    <hyperlink ref="BD825" r:id="rId797" xr:uid="{9035A40A-F98A-4D91-B799-DD2EFFF6D56F}"/>
    <hyperlink ref="BD826" r:id="rId798" xr:uid="{C056A62B-8696-454E-ABE6-860491CED449}"/>
    <hyperlink ref="BD827" r:id="rId799" xr:uid="{ACED895E-AD56-4BE9-B8C5-90802F539E55}"/>
    <hyperlink ref="BD828" r:id="rId800" xr:uid="{55CB1040-384F-481A-A577-92CF24E0D1BB}"/>
    <hyperlink ref="BD829" r:id="rId801" xr:uid="{B9119D61-C47D-4546-86E6-44D1E67AA23D}"/>
    <hyperlink ref="BD830" r:id="rId802" xr:uid="{FA6160CC-245A-447B-AE17-A5F29CE21009}"/>
    <hyperlink ref="BD831" r:id="rId803" xr:uid="{9674BDA7-7539-413D-B530-3BD58232465A}"/>
    <hyperlink ref="BD832" r:id="rId804" xr:uid="{E8D24FA8-FA34-49BE-96CE-3573AA117415}"/>
    <hyperlink ref="BD833" r:id="rId805" xr:uid="{5084915A-C19C-484C-8943-8BC2417995A1}"/>
    <hyperlink ref="BD834" r:id="rId806" xr:uid="{62A0C521-01C7-4431-ACD9-2B862B994DAC}"/>
    <hyperlink ref="BD835" r:id="rId807" xr:uid="{649A8C6F-4322-418B-BC80-9A527DB8D1F1}"/>
    <hyperlink ref="BD836" r:id="rId808" xr:uid="{F3A952F6-4B8A-4ADB-8A89-0DEB5E591449}"/>
    <hyperlink ref="BD837" r:id="rId809" xr:uid="{F1C2D55D-39BE-4D7E-99B8-90246B66FF21}"/>
    <hyperlink ref="BD838" r:id="rId810" xr:uid="{07A5C488-0E9B-4C1C-98D2-3CDD4B6697E7}"/>
    <hyperlink ref="BD840" r:id="rId811" xr:uid="{9A211895-57AA-48F5-BE3E-BC832E41C7B2}"/>
    <hyperlink ref="BD839" r:id="rId812" xr:uid="{8A5297B3-952B-45B6-9001-79291FCEF70B}"/>
    <hyperlink ref="BD841" r:id="rId813" xr:uid="{71A3FD45-8AB6-454E-BB29-BD88F6A05608}"/>
    <hyperlink ref="BD843" r:id="rId814" xr:uid="{F0B611C5-3B21-4F69-A93F-49EC5F611796}"/>
    <hyperlink ref="BD842" r:id="rId815" xr:uid="{ADE9E761-59F2-481B-A3DF-C613D06FB1D2}"/>
    <hyperlink ref="BD846" r:id="rId816" xr:uid="{4A194B3A-5911-437C-A835-A7909AFA69E2}"/>
    <hyperlink ref="BD844" r:id="rId817" xr:uid="{E7BEB59D-377C-4541-9F1A-1B9A39966EDD}"/>
    <hyperlink ref="BD847" r:id="rId818" xr:uid="{196F6DAE-86C4-4A4F-89F1-FF591E227115}"/>
    <hyperlink ref="BD849" r:id="rId819" xr:uid="{A6A50419-4EF8-4610-B7DA-9DF8CBCDA2B3}"/>
    <hyperlink ref="BD850" r:id="rId820" xr:uid="{CBD43944-0234-4800-8B55-1AA15574A0BD}"/>
    <hyperlink ref="BD845" r:id="rId821" xr:uid="{1D6290DD-5BE4-4ED8-AE92-49D64FA9D17D}"/>
    <hyperlink ref="BD852" r:id="rId822" xr:uid="{7EDA0B1B-A617-4CB3-81F9-A1E9A42CB689}"/>
    <hyperlink ref="BD851" r:id="rId823" xr:uid="{53263F9B-9F20-435B-80C7-905450424F7D}"/>
    <hyperlink ref="BD853" r:id="rId824" xr:uid="{5CD9658D-5820-4D6C-839A-7B39449C5F8E}"/>
    <hyperlink ref="BD854" r:id="rId825" xr:uid="{609B84D1-FABD-4884-8725-8B088F6FFC7E}"/>
    <hyperlink ref="BD866" r:id="rId826" xr:uid="{0F1CABDE-D47E-49D0-BE18-0EE0D53FE93F}"/>
    <hyperlink ref="BD865" r:id="rId827" xr:uid="{5123A8AD-E878-4623-BDC8-01491EF4BBDA}"/>
    <hyperlink ref="BD855" r:id="rId828" xr:uid="{7BCB2323-66FF-40A3-96B0-8ED1F3A98D83}"/>
    <hyperlink ref="BD856" r:id="rId829" xr:uid="{E7D16098-874E-45AA-B91C-09DC5ED0B992}"/>
    <hyperlink ref="BD857" r:id="rId830" xr:uid="{0CDA9C5B-3397-462A-A900-ABC11E2E70BD}"/>
    <hyperlink ref="BD858" r:id="rId831" xr:uid="{D381B8FA-AE3F-48B5-8FAD-7B2D638C5A21}"/>
    <hyperlink ref="BD859" r:id="rId832" xr:uid="{ADE04E20-1327-402F-8958-17C5FC435C51}"/>
    <hyperlink ref="BD860" r:id="rId833" xr:uid="{66E66743-A140-4022-9EB7-25F1411027A3}"/>
    <hyperlink ref="BD861" r:id="rId834" xr:uid="{CE1ED60F-8018-4F6E-9A89-DFFE174925CC}"/>
    <hyperlink ref="BD862" r:id="rId835" xr:uid="{0A6F729E-A4B2-4CAD-A3CC-B33307B58C08}"/>
    <hyperlink ref="BD863" r:id="rId836" xr:uid="{6A714B2C-1C98-4FD6-B6EE-3402A5D8B0BF}"/>
    <hyperlink ref="BD848" r:id="rId837" xr:uid="{C940B5FF-E9DE-45BD-924A-03EC62AB2213}"/>
    <hyperlink ref="BD864" r:id="rId838" xr:uid="{E181F115-B1D8-4825-BC60-AD74D17F12BA}"/>
    <hyperlink ref="BD867" r:id="rId839" xr:uid="{C44395F7-EFC6-4C2C-88BD-9765B93349A4}"/>
    <hyperlink ref="BD868" r:id="rId840" xr:uid="{E38403A2-2D46-4A5F-9390-5DE1CCADD464}"/>
    <hyperlink ref="BD869" r:id="rId841" xr:uid="{BE9CE50A-0317-444A-A261-A6A6AD2A68D7}"/>
    <hyperlink ref="BD870" r:id="rId842" xr:uid="{6A440C8F-8972-4F93-AE70-6C265B2937FE}"/>
    <hyperlink ref="BD871" r:id="rId843" xr:uid="{1F54369B-464B-48AA-A70A-BFB14E485713}"/>
    <hyperlink ref="BD872" r:id="rId844" xr:uid="{4AAD2378-033B-440C-83E3-BCCA118386A6}"/>
    <hyperlink ref="BD873" r:id="rId845" xr:uid="{B66C7031-E310-41D4-BAB2-6A144A0FE1FC}"/>
    <hyperlink ref="BD874" r:id="rId846" xr:uid="{39C5BC84-ACA6-42FC-95D6-FE80431E6D18}"/>
    <hyperlink ref="BD876" r:id="rId847" xr:uid="{F871AC9F-CF3A-4C85-9D83-F737711D4F87}"/>
    <hyperlink ref="BD877" r:id="rId848" xr:uid="{6C0D345A-899B-49FD-8885-C7EED78BFBAA}"/>
    <hyperlink ref="BD878" r:id="rId849" xr:uid="{EAB7B721-8801-4E67-A166-5F33EB6D27FF}"/>
    <hyperlink ref="BD879" r:id="rId850" xr:uid="{F8D354E3-F665-4223-A7FE-561DA160112A}"/>
    <hyperlink ref="BD875" r:id="rId851" xr:uid="{37278461-90C9-4ADF-BDEC-BC40BF7B6B73}"/>
    <hyperlink ref="BD884" r:id="rId852" xr:uid="{D18BC173-0F43-4BDA-AD00-0B5DC1B1121D}"/>
    <hyperlink ref="BD880" r:id="rId853" xr:uid="{B9C5F919-DB00-485B-95D2-53AC9713C4F1}"/>
    <hyperlink ref="BD881" r:id="rId854" xr:uid="{F4AC6958-60BB-4C52-BCC9-8C30A4A76BB0}"/>
    <hyperlink ref="BD882" r:id="rId855" xr:uid="{705A0EEC-7269-4DB1-A5CF-BCDAA2D4C8E7}"/>
    <hyperlink ref="BD883" r:id="rId856" xr:uid="{943B8B48-6662-4272-8D4A-98233298122C}"/>
    <hyperlink ref="BD885" r:id="rId857" xr:uid="{AFF22E65-0607-445A-8B43-AC5909F1FAD1}"/>
    <hyperlink ref="BD886" r:id="rId858" xr:uid="{B80B4E5D-F7AB-4B79-A9AA-659DF97AE3E1}"/>
    <hyperlink ref="BD887" r:id="rId859" xr:uid="{E09D01C2-6CE4-4108-9D29-1DADB06A3F3D}"/>
    <hyperlink ref="BD888" r:id="rId860" xr:uid="{4020EB45-E8D5-4900-B97F-67B06594BC45}"/>
    <hyperlink ref="BD889" r:id="rId861" xr:uid="{FA0C26D6-D7F4-4617-A456-26F44DDE8E1B}"/>
    <hyperlink ref="BD890" r:id="rId862" xr:uid="{3352F8A4-872E-4CA9-BC9E-539751066D70}"/>
    <hyperlink ref="BD891" r:id="rId863" xr:uid="{2F301D88-101E-466B-B91A-649862A6DF3F}"/>
    <hyperlink ref="BD892" r:id="rId864" xr:uid="{43D641F0-DD03-4B2F-9104-A8054687954A}"/>
    <hyperlink ref="BD893" r:id="rId865" xr:uid="{258AC6E5-936B-404F-ADF1-5D12EDA5AF3E}"/>
    <hyperlink ref="BD894" r:id="rId866" xr:uid="{C5DC4867-478A-461F-B68B-5FB57E777E3C}"/>
    <hyperlink ref="BD895" r:id="rId867" xr:uid="{777BC266-1E0C-45BB-BEED-D29D8A6CE012}"/>
    <hyperlink ref="BD896" r:id="rId868" xr:uid="{37649176-304C-43B8-A123-852F652F24FB}"/>
    <hyperlink ref="BD897" r:id="rId869" xr:uid="{42E67D2B-D545-4D07-BAFE-6D0D2FA0344F}"/>
    <hyperlink ref="BD898" r:id="rId870" xr:uid="{80270A2F-636B-4B30-A238-63FA376EFF6B}"/>
    <hyperlink ref="BD899" r:id="rId871" xr:uid="{8E216CB2-423D-4C51-8BE8-FDDBD6EC2797}"/>
    <hyperlink ref="BD900" r:id="rId872" xr:uid="{7F5FFB3F-ADB5-409C-AE12-8810FB5A1466}"/>
    <hyperlink ref="BD901" r:id="rId873" xr:uid="{3352490A-844A-4A3E-93EF-F5BFEADC67AF}"/>
    <hyperlink ref="BD902" r:id="rId874" xr:uid="{CBE66976-486F-47B6-84B9-A623BB03F150}"/>
    <hyperlink ref="BD903" r:id="rId875" xr:uid="{0D1AF846-E1C1-49EC-9317-49E6B15A88EF}"/>
    <hyperlink ref="BD904" r:id="rId876" xr:uid="{FBF39177-8F2B-4EEF-92E5-A67D1EA74D20}"/>
    <hyperlink ref="BD905" r:id="rId877" xr:uid="{5A6A428C-F09B-4B4E-9396-BD11A005D5EE}"/>
    <hyperlink ref="BD906" r:id="rId878" xr:uid="{0D08CE52-13E3-4D49-B26A-BC9EE2B26CD0}"/>
    <hyperlink ref="BD907" r:id="rId879" xr:uid="{1EC82F7E-A2A8-45CC-ACD4-0668CD4D16AC}"/>
    <hyperlink ref="BD909" r:id="rId880" xr:uid="{48469448-D84A-42A8-B282-51A4BAFA50A2}"/>
    <hyperlink ref="BD912" r:id="rId881" xr:uid="{F20293FE-8C91-44D1-A0FF-BC1D13D207E8}"/>
    <hyperlink ref="BD913" r:id="rId882" xr:uid="{DD834D65-224F-41EA-9910-5E8BBA01C60F}"/>
    <hyperlink ref="BD908" r:id="rId883" xr:uid="{22D52457-7D70-454E-B4C0-4BE213D8B5E6}"/>
    <hyperlink ref="BD910" r:id="rId884" xr:uid="{436D0F9A-33AC-4337-9F58-672DD16CDCCF}"/>
    <hyperlink ref="BD911" r:id="rId885" xr:uid="{61A28494-C946-4DD9-9198-C2C538C1B6EE}"/>
    <hyperlink ref="BD914" r:id="rId886" xr:uid="{1A82315D-2336-4C04-8FB7-D45A6C06CFF9}"/>
    <hyperlink ref="BD915" r:id="rId887" xr:uid="{416E5E45-6FBD-4AE3-A0CE-517C349A7F97}"/>
    <hyperlink ref="BD916" r:id="rId888" xr:uid="{FA5B03E0-0D89-4480-9438-AFC357C51F29}"/>
    <hyperlink ref="BD917" r:id="rId889" xr:uid="{B816DA76-E82E-4A1C-97CB-FE51FB62F711}"/>
    <hyperlink ref="BD918" r:id="rId890" xr:uid="{3EFC7637-C1EF-4451-A36F-87D786DCD631}"/>
    <hyperlink ref="BD919" r:id="rId891" xr:uid="{F64FD47E-2C7C-4504-BB12-E17CC6B9C7FB}"/>
    <hyperlink ref="BD921" r:id="rId892" xr:uid="{2A8008FC-250B-4457-B4F5-3040C0023B53}"/>
    <hyperlink ref="BD922" r:id="rId893" xr:uid="{BD8825E5-8F81-4953-9307-45171FDB94CB}"/>
    <hyperlink ref="BD923" r:id="rId894" xr:uid="{3658158F-C913-49ED-8A65-7458DAD618A8}"/>
    <hyperlink ref="BD924" r:id="rId895" xr:uid="{355BAAEB-6ED2-4202-9664-83A6AFE995FD}"/>
    <hyperlink ref="BD925" r:id="rId896" xr:uid="{2CAB6F0B-DCDC-4E87-9AB2-3FC17AB33B4B}"/>
    <hyperlink ref="BD926" r:id="rId897" xr:uid="{702D240E-074A-4960-AF30-F0D3FEB0E211}"/>
    <hyperlink ref="BD927" r:id="rId898" xr:uid="{8B757CC7-82FF-4456-B15E-7983E2FBCA27}"/>
    <hyperlink ref="BD928" r:id="rId899" xr:uid="{8E43D3C0-D394-4652-8CC1-CA06DD337046}"/>
    <hyperlink ref="BD929" r:id="rId900" xr:uid="{73354835-0527-4F74-899E-C655CF5277C4}"/>
    <hyperlink ref="BD930" r:id="rId901" xr:uid="{156EA56C-4CDC-4625-8583-0D94E25B915C}"/>
    <hyperlink ref="BD931" r:id="rId902" xr:uid="{D8EF4E72-D987-4B62-9FF1-8A7B3D085DEF}"/>
    <hyperlink ref="BD932" r:id="rId903" xr:uid="{62A0A7B5-BD4E-424C-882A-96F09A2EB275}"/>
    <hyperlink ref="BD934" r:id="rId904" xr:uid="{61BFB811-409D-4413-B039-A07EFF9ABF9A}"/>
    <hyperlink ref="BD935" r:id="rId905" xr:uid="{4D04EF26-A934-4011-9F4D-F34096F8DCFD}"/>
    <hyperlink ref="BD936" r:id="rId906" xr:uid="{699A637E-47F1-4D13-8F12-0FBD8A45270D}"/>
    <hyperlink ref="BD937" r:id="rId907" xr:uid="{90C2775B-AFAC-47C2-BC1D-6CB7D5677DF6}"/>
    <hyperlink ref="BD938" r:id="rId908" xr:uid="{AE86A06A-ECDF-4858-8530-F35A802EFEA8}"/>
    <hyperlink ref="BD933" r:id="rId909" xr:uid="{A899C70E-D103-4503-A56F-F340473CE596}"/>
    <hyperlink ref="BD939" r:id="rId910" xr:uid="{7B4EC969-9C24-45CE-9C37-041CDF5D2A0D}"/>
    <hyperlink ref="BD940" r:id="rId911" xr:uid="{882BCD7B-A0CF-41C6-AC88-E1A80AD47DF4}"/>
    <hyperlink ref="BD941" r:id="rId912" xr:uid="{76B8058C-1484-4FE0-A255-E8DCA5F524DE}"/>
    <hyperlink ref="BD942" r:id="rId913" xr:uid="{AA4C796C-266E-40DB-AC16-A11513A5F865}"/>
    <hyperlink ref="BD943" r:id="rId914" xr:uid="{23A0D355-6773-4CFA-B6A7-DB12554C78F8}"/>
    <hyperlink ref="BD944" r:id="rId915" xr:uid="{C0B3481F-EA96-4E29-B6B5-8319C47AC552}"/>
    <hyperlink ref="BD945" r:id="rId916" xr:uid="{9DD6A6DA-D431-4E31-81CF-575270944850}"/>
    <hyperlink ref="BD946" r:id="rId917" xr:uid="{9BAA2C6B-EF49-4CEF-88F4-197C781FD5FA}"/>
    <hyperlink ref="BD947" r:id="rId918" xr:uid="{EB368398-CAEF-4C38-AD30-9DB668886FC4}"/>
    <hyperlink ref="BD949" r:id="rId919" xr:uid="{A610C851-819B-4399-B2B0-FCE4CF877FFE}"/>
    <hyperlink ref="BD950" r:id="rId920" xr:uid="{57FF70D9-1FA1-4062-BAD6-9BE4730FA763}"/>
    <hyperlink ref="BD951" r:id="rId921" xr:uid="{B0C7417C-AA00-4A61-B33E-88EB46764106}"/>
    <hyperlink ref="BD952" r:id="rId922" xr:uid="{A064569D-BBA3-4C12-9620-4B11FCD45480}"/>
    <hyperlink ref="BD948" r:id="rId923" xr:uid="{3926F621-7646-48F7-80FC-EDF961DA4932}"/>
    <hyperlink ref="BD953" r:id="rId924" xr:uid="{5389D93C-2F2D-44E4-96C1-953DF341FC23}"/>
    <hyperlink ref="BD954" r:id="rId925" xr:uid="{FB025A76-449E-419B-8B92-99B10F25D7FC}"/>
    <hyperlink ref="BD955" r:id="rId926" xr:uid="{C613E9F2-553E-407D-BF6F-B8D048701896}"/>
    <hyperlink ref="BD956" r:id="rId927" xr:uid="{6D303E80-2AA5-44CE-9F67-759872CEF76C}"/>
    <hyperlink ref="BD957" r:id="rId928" xr:uid="{D3D7E364-9795-4BB3-B03E-CD8ECABB4BB4}"/>
    <hyperlink ref="BD958" r:id="rId929" xr:uid="{3357F2CF-7D11-42D0-A18E-76D461FC297B}"/>
    <hyperlink ref="BD959" r:id="rId930" xr:uid="{29416114-7546-4940-8634-8E39647ED72D}"/>
    <hyperlink ref="BD960" r:id="rId931" xr:uid="{F1A1BC67-370A-4357-B261-C658CFB42AD8}"/>
    <hyperlink ref="BD962" r:id="rId932" xr:uid="{33651AEB-895C-4D66-9291-7B0A94C40894}"/>
    <hyperlink ref="BD963" r:id="rId933" xr:uid="{D8FCD0B6-35A1-47D2-9466-6ABDD8FC3146}"/>
    <hyperlink ref="BD964" r:id="rId934" xr:uid="{C2680DA2-0C2D-44B8-AE1A-B82C05497CE0}"/>
    <hyperlink ref="BD965" r:id="rId935" xr:uid="{539F6A75-9B42-47B7-9154-7B0113A51A10}"/>
    <hyperlink ref="BD966" r:id="rId936" xr:uid="{5142E71D-E0F4-4805-8F03-80DEEE71C4B0}"/>
    <hyperlink ref="BD967" r:id="rId937" xr:uid="{AEF695FD-0D36-44D0-AE41-0A9C14168F5C}"/>
    <hyperlink ref="BD968" r:id="rId938" xr:uid="{DABF10E9-386A-4DE3-A3BE-42AF31339E3B}"/>
    <hyperlink ref="BD969" r:id="rId939" xr:uid="{E7857D79-A2AC-42D4-8C71-15B62EFC7CC3}"/>
    <hyperlink ref="BD920" r:id="rId940" xr:uid="{5C8BA162-4F14-4BDC-9600-32AD51564C1F}"/>
    <hyperlink ref="BD961" r:id="rId941" xr:uid="{B8012E09-FE88-463A-AFEC-F56CF0B7C6CD}"/>
    <hyperlink ref="BD971" r:id="rId942" xr:uid="{A48B718E-60CE-415B-B6E7-A9403C7CB055}"/>
    <hyperlink ref="BD972" r:id="rId943" xr:uid="{301241B1-BB11-402D-BD80-F1429126C579}"/>
    <hyperlink ref="BD973" r:id="rId944" xr:uid="{B169D3C5-FE16-4B8A-BAB6-E09E38910E71}"/>
    <hyperlink ref="BD974" r:id="rId945" xr:uid="{13C3E230-E8BF-4602-B39B-F66A5FE79ACA}"/>
    <hyperlink ref="BD975" r:id="rId946" xr:uid="{5A8A8E88-C90C-4120-A5A2-F7070BF0EDDB}"/>
    <hyperlink ref="BD976" r:id="rId947" xr:uid="{5521FA7C-EED3-4901-9E85-E1EA35172C2E}"/>
    <hyperlink ref="BD977" r:id="rId948" xr:uid="{78A2805D-CE00-41D2-B4DD-217779951769}"/>
    <hyperlink ref="BD970" r:id="rId949" xr:uid="{4C4C669C-50E7-4BEC-AF07-6A6F8C9427F1}"/>
    <hyperlink ref="BD978" r:id="rId950" xr:uid="{1666C883-8D2A-4788-A168-121A210F9371}"/>
    <hyperlink ref="BD979" r:id="rId951" xr:uid="{C1CF4CC8-0F90-4C51-A8D5-4794F016981D}"/>
    <hyperlink ref="BD980" r:id="rId952" xr:uid="{2E3AA8D8-24B5-4EEF-9CB4-1A2D3208FFB3}"/>
    <hyperlink ref="BD981" r:id="rId953" xr:uid="{8DFF704C-A441-4BF8-86CB-3FC04C433409}"/>
    <hyperlink ref="BD982" r:id="rId954" xr:uid="{BAC67A97-366E-4236-85D8-94394463EC8E}"/>
    <hyperlink ref="BD983" r:id="rId955" xr:uid="{DD44803F-9033-4DAD-A1AE-61738DD9A0A0}"/>
    <hyperlink ref="BD984" r:id="rId956" xr:uid="{42AD00AE-53A8-4FD1-819F-ABCABF744805}"/>
    <hyperlink ref="BD985" r:id="rId957" xr:uid="{F36F01C1-D02A-4F8C-B653-895846C635B4}"/>
    <hyperlink ref="BD986" r:id="rId958" xr:uid="{7C2B7E8D-FECF-4919-9054-8D5BBC08B9E3}"/>
    <hyperlink ref="BD987" r:id="rId959" xr:uid="{EBBEA567-74E8-405B-B813-1A57C96C7598}"/>
    <hyperlink ref="BD988" r:id="rId960" xr:uid="{1E469D5F-B244-47D5-B51E-9995060B4982}"/>
    <hyperlink ref="BD989" r:id="rId961" xr:uid="{4F2D699F-5F67-4F0D-A4CB-91C09F4746CB}"/>
    <hyperlink ref="BD990" r:id="rId962" xr:uid="{63707474-1728-4D97-AE56-A9E4EDD7FE07}"/>
    <hyperlink ref="BD991" r:id="rId963" xr:uid="{4D72A47E-2D7C-4BD6-90D7-581CC62B269A}"/>
    <hyperlink ref="BD992" r:id="rId964" xr:uid="{8CF70944-D23A-4F59-B44C-3A7CF0D6D00D}"/>
    <hyperlink ref="BD993" r:id="rId965" xr:uid="{6ED9361C-446D-49AC-8E6E-112F104B34D8}"/>
    <hyperlink ref="BD994" r:id="rId966" xr:uid="{C7630ACF-48BB-4A1F-8CDA-B327038088FF}"/>
    <hyperlink ref="BD996" r:id="rId967" xr:uid="{EBE1AD4B-CA44-44D9-8F6A-215FC7FFF39C}"/>
    <hyperlink ref="BD997" r:id="rId968" xr:uid="{5AF859FB-A4C8-4E3F-89E5-2F0F96792D39}"/>
    <hyperlink ref="BD998" r:id="rId969" xr:uid="{043B64F1-5F15-4793-B686-BFF6649253FE}"/>
    <hyperlink ref="BD999" r:id="rId970" xr:uid="{B4C07D9D-221C-4513-BF98-919413430900}"/>
    <hyperlink ref="BD1003" r:id="rId971" xr:uid="{2D4D39A8-A2A4-4275-A3E7-BA7A3EBC1AB2}"/>
    <hyperlink ref="BD995" r:id="rId972" xr:uid="{1A1A1FAC-0812-49AD-9C77-38166276938B}"/>
    <hyperlink ref="BD1005" r:id="rId973" xr:uid="{2AC79C36-F463-4D12-AA60-D27ADE8B1C43}"/>
    <hyperlink ref="BD1006" r:id="rId974" xr:uid="{A778060D-2F98-4E14-8FC6-AFF425D9D239}"/>
    <hyperlink ref="BD1007" r:id="rId975" xr:uid="{3B7C2F3E-48AA-47E9-96BD-B00E06DFE892}"/>
    <hyperlink ref="BD1008" r:id="rId976" xr:uid="{E9C16FD4-238C-497C-A898-A8637A0FB1FF}"/>
    <hyperlink ref="BD1000" r:id="rId977" xr:uid="{81165E4E-F2BB-4052-8150-97B9675F4D95}"/>
    <hyperlink ref="BD1004" r:id="rId978" xr:uid="{5C74940D-7CC4-42C1-884C-AC4417D76AC0}"/>
    <hyperlink ref="BD1009" r:id="rId979" xr:uid="{64BF3E4D-5580-4A6E-AD36-F40D0076A927}"/>
    <hyperlink ref="BD1002" r:id="rId980" xr:uid="{56B326F2-3DE4-40DD-AA92-78FF9998D1EB}"/>
    <hyperlink ref="BD1001" r:id="rId981" xr:uid="{33B8C2E4-E861-444D-A9D9-F5BB9759AC68}"/>
    <hyperlink ref="BD1011" r:id="rId982" xr:uid="{E3DCDD3A-E911-4DDE-B7EE-F092E5093988}"/>
    <hyperlink ref="BD1010" r:id="rId983" xr:uid="{88F19FD6-F7E1-4419-959B-C385DF28414D}"/>
    <hyperlink ref="BD1012" r:id="rId984" xr:uid="{75E50600-1F0A-4C49-8AC2-8912090A1444}"/>
    <hyperlink ref="BD1013" r:id="rId985" xr:uid="{536E93EE-61F8-4911-B472-0386592CC494}"/>
    <hyperlink ref="BD1014" r:id="rId986" xr:uid="{2041E6EC-C5F1-40C8-B460-FE1E6791D2B4}"/>
    <hyperlink ref="BD1015" r:id="rId987" xr:uid="{AB5BEE1C-462D-4F12-AF68-BFE9C6AEF694}"/>
    <hyperlink ref="BD1016" r:id="rId988" xr:uid="{027E9933-F359-4C5C-BE8B-7CFA465559BB}"/>
    <hyperlink ref="BD1017" r:id="rId989" xr:uid="{EB133295-B914-4B52-BD1C-C4D2B5A521E0}"/>
    <hyperlink ref="BD1018" r:id="rId990" xr:uid="{ED2781B0-083F-478D-A8C3-C7E85E53C2B4}"/>
    <hyperlink ref="BD1019" r:id="rId991" xr:uid="{2D0E4D34-358D-499E-802C-23C614212651}"/>
    <hyperlink ref="BD1021" r:id="rId992" xr:uid="{ADBB2C82-F102-4FA1-9C8C-E50F5671B13F}"/>
    <hyperlink ref="BD1022" r:id="rId993" xr:uid="{2D85640F-47B5-4433-993A-0C3F2E3390A5}"/>
    <hyperlink ref="BD1020" r:id="rId994" xr:uid="{5AAAE413-2BB1-436E-AB99-74ACD7D5F4FC}"/>
    <hyperlink ref="BD1023" r:id="rId995" xr:uid="{4C7C500D-C7CF-46B4-B506-47455D2DFCDD}"/>
    <hyperlink ref="BD1024" r:id="rId996" xr:uid="{54F241B8-6A06-4FB6-B7ED-D887A5A86AF5}"/>
    <hyperlink ref="BD1025" r:id="rId997" xr:uid="{1C1E730C-AADA-4E83-B23B-A52E7A6EDF88}"/>
    <hyperlink ref="BD1027" r:id="rId998" xr:uid="{5D38601F-315D-4818-9EB3-2BCA710A45C2}"/>
    <hyperlink ref="BD1030" r:id="rId999" xr:uid="{0C9786CF-BD93-4CEB-B95E-518A54E03383}"/>
    <hyperlink ref="BD1031" r:id="rId1000" xr:uid="{5AECEF19-0FEA-4F0E-BF3E-E60E7E3BB553}"/>
    <hyperlink ref="BD1032" r:id="rId1001" xr:uid="{347A2551-14A4-412C-8CBD-FF04B04F20F1}"/>
    <hyperlink ref="BD1033" r:id="rId1002" xr:uid="{2D459A9F-B7F4-40A9-AA24-320C6CB884AF}"/>
    <hyperlink ref="BD1034" r:id="rId1003" xr:uid="{D9E89C8C-4AD3-4AD1-A0E2-566E9066345E}"/>
    <hyperlink ref="BD1035" r:id="rId1004" xr:uid="{B47B5F3A-3811-4FF4-A0F5-D698BF0E2A5A}"/>
    <hyperlink ref="BD1036" r:id="rId1005" xr:uid="{F0B5BF09-13C8-49AE-BF08-5E06EBBC0BD1}"/>
    <hyperlink ref="BD1037" r:id="rId1006" xr:uid="{98EC6E45-FBD2-419C-91CA-636C225080F1}"/>
    <hyperlink ref="BD1026" r:id="rId1007" xr:uid="{9586C368-A672-442F-A6D5-5E68B62283F8}"/>
    <hyperlink ref="BD1028" r:id="rId1008" xr:uid="{9F2C5090-DDFB-4D89-B7FE-EC11B95C345B}"/>
    <hyperlink ref="BD1029" r:id="rId1009" xr:uid="{D0F73C31-C7CE-4DA0-8EFC-CE52F5E21396}"/>
    <hyperlink ref="BD1041" r:id="rId1010" xr:uid="{D7515FE4-3343-4E2C-A892-AC3D74F1C7F8}"/>
    <hyperlink ref="BD1042" r:id="rId1011" xr:uid="{B01CA934-4E2D-4F4A-8861-F0D49BF6BA53}"/>
    <hyperlink ref="BD1045" r:id="rId1012" xr:uid="{A3E548A2-7EEF-49BA-9E00-89E5DF4E4D4F}"/>
    <hyperlink ref="BD1046" r:id="rId1013" xr:uid="{AD96D73E-9ABF-4681-86C3-04C5599ABE49}"/>
    <hyperlink ref="BD1047" r:id="rId1014" xr:uid="{DB4E4692-69CA-4B40-A2E6-8D2BE1BD7C21}"/>
    <hyperlink ref="BD1048" r:id="rId1015" xr:uid="{688D51BF-6437-4039-93CD-01595F73DD27}"/>
    <hyperlink ref="BD1049" r:id="rId1016" xr:uid="{92438CC8-CC18-4690-BEA3-5F0DA25BBFFB}"/>
    <hyperlink ref="BD1051" r:id="rId1017" xr:uid="{7943A3FF-31C8-4EDE-811F-5D3F6893E92C}"/>
    <hyperlink ref="BD1039" r:id="rId1018" xr:uid="{545A918E-25DB-4DF1-9342-A24DD306B408}"/>
    <hyperlink ref="BD1043" r:id="rId1019" xr:uid="{BE7EEEAE-043D-4B4B-AC49-D89B5AA8B56F}"/>
    <hyperlink ref="BD1040" r:id="rId1020" xr:uid="{AC4ED71D-AC56-407C-BD74-96E427399979}"/>
    <hyperlink ref="BD1038" r:id="rId1021" xr:uid="{118BA86E-B4A7-4FAE-A615-C6D558DEC12E}"/>
    <hyperlink ref="BD1044" r:id="rId1022" xr:uid="{D53C6AC5-657A-448F-B8D0-ACFD7EC9832E}"/>
    <hyperlink ref="BD1050" r:id="rId1023" xr:uid="{F834D05A-407A-4A56-AA3F-3E253EFCF66F}"/>
    <hyperlink ref="BD1052" r:id="rId1024" xr:uid="{B505679D-1155-4CEE-B443-FB7E011A49DB}"/>
    <hyperlink ref="BD1053" r:id="rId1025" xr:uid="{BC282A30-D201-4AA0-B204-727DC5A3B000}"/>
    <hyperlink ref="BD1054" r:id="rId1026" xr:uid="{520B93CD-AC46-4772-A503-6919B42256A2}"/>
    <hyperlink ref="BD1055" r:id="rId1027" xr:uid="{CD9C0BF5-7010-46A9-BF8D-ADF99B7634D8}"/>
    <hyperlink ref="BD1056" r:id="rId1028" xr:uid="{BEDCF827-ECA1-4EB2-A3D4-AA6C6CEEC09D}"/>
    <hyperlink ref="BD1057" r:id="rId1029" xr:uid="{A1718BA1-C0AA-4C71-BC0C-E919CEE86550}"/>
    <hyperlink ref="BD1058" r:id="rId1030" xr:uid="{AF48F396-085E-469F-9285-ED4BA2A8F266}"/>
    <hyperlink ref="BD1059" r:id="rId1031" xr:uid="{5FBD88FB-C8D7-4C82-96FC-EAA7427FA2F6}"/>
    <hyperlink ref="BD1060" r:id="rId1032" xr:uid="{FC569C73-AB71-434E-B839-E9EBC050C167}"/>
    <hyperlink ref="BD1061" r:id="rId1033" xr:uid="{B51F1706-6D76-4A80-908F-110073C2028A}"/>
    <hyperlink ref="BD1063" r:id="rId1034" xr:uid="{07C3AC1D-8548-4437-9AB0-1116C846B492}"/>
    <hyperlink ref="BD1062" r:id="rId1035" xr:uid="{304B0BC6-0854-44B3-9A6A-A0EEDE6D2B71}"/>
    <hyperlink ref="BD1064" r:id="rId1036" xr:uid="{7051B681-6892-4D5B-BB5C-F831C3C3D1D4}"/>
    <hyperlink ref="BD1065" r:id="rId1037" xr:uid="{0758369A-01AA-49AB-ADA4-D2E4391BA59D}"/>
    <hyperlink ref="BD1066" r:id="rId1038" xr:uid="{2931B73F-644B-4CB3-BB27-2B681784F685}"/>
    <hyperlink ref="BD1067" r:id="rId1039" xr:uid="{26E98624-6CB1-41DC-A67E-627A017CC6EA}"/>
    <hyperlink ref="BD1069" r:id="rId1040" xr:uid="{5E3D022D-BC89-4F4B-9144-AC09C30D6B39}"/>
    <hyperlink ref="BD1070" r:id="rId1041" xr:uid="{E24957F4-D525-4B5A-9323-BB6AD708E089}"/>
    <hyperlink ref="BD1071" r:id="rId1042" xr:uid="{965B4938-0D52-493E-99D9-376739B02D1E}"/>
    <hyperlink ref="BD1072" r:id="rId1043" xr:uid="{3F422FBB-186E-4104-8B49-1CB6B310F16C}"/>
    <hyperlink ref="BD1073" r:id="rId1044" xr:uid="{A0F2CB09-8EBF-4F50-B3AA-971FCD61752D}"/>
    <hyperlink ref="BD1074" r:id="rId1045" xr:uid="{3CD2BF7D-9CDC-4E8C-A3A5-2D57AF646AE6}"/>
    <hyperlink ref="BD1075" r:id="rId1046" xr:uid="{15BC04EB-35A6-4091-BE29-ADA698F34078}"/>
    <hyperlink ref="BD1068" r:id="rId1047" xr:uid="{A4B92695-0FA2-46DB-A23A-1AEF7A062EAB}"/>
    <hyperlink ref="BD1076" r:id="rId1048" xr:uid="{2175E0E4-1A29-4DD5-B222-61EAD9DB17BE}"/>
    <hyperlink ref="BD1077" r:id="rId1049" xr:uid="{008B6B0A-91BD-4822-BCBE-89629497B90B}"/>
    <hyperlink ref="BD1078" r:id="rId1050" xr:uid="{676EFE59-9336-410D-831A-26358DB45153}"/>
    <hyperlink ref="BD1079" r:id="rId1051" xr:uid="{96CC57F0-5A4D-4D35-B0F7-98FC0629767B}"/>
    <hyperlink ref="BD1081" r:id="rId1052" xr:uid="{988079FE-D3DD-4A5A-92C8-0DDF46D5CC37}"/>
    <hyperlink ref="BD1082" r:id="rId1053" xr:uid="{293D9D97-D51C-4277-8B2F-1A51B78A11D2}"/>
    <hyperlink ref="BD1083" r:id="rId1054" xr:uid="{2E8795ED-8193-4512-BF52-A56393AAA119}"/>
    <hyperlink ref="BD1084" r:id="rId1055" xr:uid="{0C477DBD-E7DA-4861-98FA-32102D31DE0A}"/>
    <hyperlink ref="BD1085" r:id="rId1056" xr:uid="{5D79E640-AB18-44D8-AD2D-BD9C16816E87}"/>
    <hyperlink ref="BD1080" r:id="rId1057" xr:uid="{0D07B1CD-308F-493F-B97F-F5563F6E2BB3}"/>
    <hyperlink ref="BD1086" r:id="rId1058" xr:uid="{2084C33A-A209-4AE1-ACB2-D4BCB48CF0BC}"/>
    <hyperlink ref="BD1087" r:id="rId1059" xr:uid="{3ACBB719-1C19-4FBC-98B3-8054FF2ADD90}"/>
    <hyperlink ref="BD1089" r:id="rId1060" xr:uid="{D045F839-F8A7-4E2C-9828-9413E3A3AB7C}"/>
    <hyperlink ref="BD1090" r:id="rId1061" xr:uid="{C90E6E1B-2913-4A54-B6BB-5977C53CD294}"/>
    <hyperlink ref="BD1091" r:id="rId1062" xr:uid="{9137D17C-8643-45E0-9AA8-DF3F732DDE7E}"/>
    <hyperlink ref="BD1092" r:id="rId1063" xr:uid="{23284CA4-ED44-42F8-A57A-4CC37A9AE90B}"/>
    <hyperlink ref="BD1093" r:id="rId1064" xr:uid="{0340F72B-09D8-4BFB-AD9D-E47C7CB46BA0}"/>
    <hyperlink ref="BD1094" r:id="rId1065" xr:uid="{6D388A52-B2D6-4E54-931C-3A4E6739E2B6}"/>
    <hyperlink ref="BD1095" r:id="rId1066" xr:uid="{5AAD8018-6556-4D2B-A70B-AF4B5B6DEB9B}"/>
    <hyperlink ref="BD1088" r:id="rId1067" xr:uid="{5ED91052-DB35-4E60-A2D2-20926B70EAFE}"/>
    <hyperlink ref="BD1096" r:id="rId1068" xr:uid="{3A8FF5B6-A248-4E08-BD2D-B3F485E0A7F9}"/>
    <hyperlink ref="BD1097" r:id="rId1069" xr:uid="{133A86ED-4531-432A-8198-507228CA953F}"/>
    <hyperlink ref="BD1098" r:id="rId1070" xr:uid="{61000B6E-37E0-4E74-9F3E-C9B201433BA9}"/>
    <hyperlink ref="BD1099" r:id="rId1071" xr:uid="{C1654D0C-4CFE-47CF-A0B2-42F99B019169}"/>
    <hyperlink ref="BD1100" r:id="rId1072" xr:uid="{C276A66B-C369-413F-9694-AABE045052C2}"/>
    <hyperlink ref="BD1101" r:id="rId1073" xr:uid="{051531A7-7951-4B90-84D5-C30ECB1512FC}"/>
    <hyperlink ref="BD1102" r:id="rId1074" xr:uid="{741CB525-4191-4FC5-8BBC-9F69AD31EC61}"/>
    <hyperlink ref="BD1103" r:id="rId1075" xr:uid="{C5CE481F-F45D-4E7B-A1CC-DF27D26DC982}"/>
    <hyperlink ref="BD1104" r:id="rId1076" xr:uid="{8D2EC85B-B470-4294-BA3F-77F66601900A}"/>
    <hyperlink ref="BD1105" r:id="rId1077" xr:uid="{503562C4-8BB9-45EC-A704-E296BB7F0848}"/>
    <hyperlink ref="BD1106" r:id="rId1078" xr:uid="{56731B11-BB3D-4CD6-910F-AC015E0B9AC0}"/>
    <hyperlink ref="BD1107" r:id="rId1079" xr:uid="{276CDB33-D8B4-4FA9-ADF0-118E874AA6CB}"/>
    <hyperlink ref="BD1108" r:id="rId1080" xr:uid="{BB4E09AA-D457-46F2-BFE7-6926792B0AEA}"/>
    <hyperlink ref="BD1109" r:id="rId1081" xr:uid="{6B37AF76-0B22-403B-95D0-9644E563C073}"/>
    <hyperlink ref="BD1110" r:id="rId1082" xr:uid="{4762ED44-651D-42D0-98A6-3985263A36D7}"/>
    <hyperlink ref="BD1111" r:id="rId1083" xr:uid="{7E402978-CF42-4598-A22F-BE7F096100A9}"/>
    <hyperlink ref="BD1112" r:id="rId1084" xr:uid="{C7386FAF-9805-4A73-AA10-7BB3A0E565EB}"/>
    <hyperlink ref="BD1113" r:id="rId1085" xr:uid="{C4A49019-1357-4C79-9A4A-97689E528FF0}"/>
    <hyperlink ref="BD1114" r:id="rId1086" xr:uid="{A8E9453F-8C0C-4368-8755-20814866249B}"/>
    <hyperlink ref="BD1117" r:id="rId1087" xr:uid="{D72F3AFE-64F8-4D45-BF44-4B8AFFFF5280}"/>
    <hyperlink ref="BD1118" r:id="rId1088" xr:uid="{74BFF622-A792-4E77-A7B4-836867E912FB}"/>
    <hyperlink ref="BD1115" r:id="rId1089" xr:uid="{3B8CA296-DB58-4337-9AE6-1EE2F8F65EC9}"/>
    <hyperlink ref="BD1116" r:id="rId1090" xr:uid="{1A0F8817-19C0-4DD2-9244-F02745D54047}"/>
    <hyperlink ref="BD1119" r:id="rId1091" xr:uid="{42422C53-E34B-4F33-97B0-C103E477E341}"/>
    <hyperlink ref="BD1120" r:id="rId1092" xr:uid="{539E4FB5-A419-46DF-8C7D-6F1C93639BC8}"/>
    <hyperlink ref="BD1121" r:id="rId1093" xr:uid="{C163366A-D814-4E56-A4A7-8729974EADD3}"/>
    <hyperlink ref="BD1122" r:id="rId1094" xr:uid="{29AA751C-DF1E-4DFE-9C79-1FA842DFDBCB}"/>
    <hyperlink ref="BD1123" r:id="rId1095" xr:uid="{809921CE-74C9-40EA-827B-EEE0CF8A672D}"/>
    <hyperlink ref="BD1124" r:id="rId1096" xr:uid="{D14BAE56-EEC9-47D1-9499-D653080D3F79}"/>
    <hyperlink ref="BD1125" r:id="rId1097" xr:uid="{0F627AE7-EDD4-4B81-B5C3-8371E8D9FB74}"/>
    <hyperlink ref="BD1126" r:id="rId1098" xr:uid="{D71800E2-520A-463B-951E-087007E6F98A}"/>
    <hyperlink ref="BD1127" r:id="rId1099" xr:uid="{F8AD1871-A7B3-4F2B-BF00-58DC39B1E99C}"/>
    <hyperlink ref="BD1128" r:id="rId1100" xr:uid="{C23ADCE4-2C06-4887-ABB0-4F19EA035AA6}"/>
    <hyperlink ref="BD1129" r:id="rId1101" xr:uid="{716A4994-83E7-401F-8673-2A1C6F35949A}"/>
    <hyperlink ref="BD1130" r:id="rId1102" xr:uid="{E7DD5A6A-9A2E-4477-B493-55E84FC827BC}"/>
    <hyperlink ref="BD1131" r:id="rId1103" xr:uid="{ADDCFC89-6874-44A2-AB10-D61CB945B921}"/>
    <hyperlink ref="BD1132" r:id="rId1104" xr:uid="{D5F036DA-E2AE-46B3-AA35-8D69C1E9AF4D}"/>
    <hyperlink ref="BD1133" r:id="rId1105" xr:uid="{DEAF6887-58B8-476C-9A09-18C95BC358D7}"/>
    <hyperlink ref="BD1134" r:id="rId1106" xr:uid="{D5AACDB8-D04C-4D1D-9F8F-87DFBE0F1320}"/>
    <hyperlink ref="BD1135" r:id="rId1107" xr:uid="{9A18795E-54F2-463F-A8D2-523944F4BAFD}"/>
    <hyperlink ref="BD1136" r:id="rId1108" xr:uid="{8B6259E2-CE21-4F83-ACE9-F554AF920BB0}"/>
    <hyperlink ref="BD1137" r:id="rId1109" xr:uid="{A85D77FE-42CD-427A-A4FC-65D6A7055F3F}"/>
    <hyperlink ref="BD1138" r:id="rId1110" xr:uid="{9732045C-1642-4E6E-ADD0-F582E7755D9F}"/>
    <hyperlink ref="BD1139" r:id="rId1111" xr:uid="{1BF68F17-E234-4C5B-80FE-CF2698CC1DCC}"/>
    <hyperlink ref="BD1140" r:id="rId1112" xr:uid="{5F340B94-EBEF-4B5A-969E-7064347804CD}"/>
    <hyperlink ref="BD1141" r:id="rId1113" xr:uid="{113F01A5-D4FA-470B-B02D-3DC18ED4EFF5}"/>
    <hyperlink ref="BD1142" r:id="rId1114" xr:uid="{09B619AA-329D-4038-BACB-CEA91283CBA9}"/>
    <hyperlink ref="BD1143" r:id="rId1115" xr:uid="{E11FB03B-3FCD-4F5A-B2D5-5E28918F2B88}"/>
    <hyperlink ref="BD1144" r:id="rId1116" xr:uid="{11DC36C5-1229-4118-8660-BAECAF13E5A9}"/>
    <hyperlink ref="BD1145" r:id="rId1117" xr:uid="{68FA9059-2FCF-44A8-B634-332E3061075E}"/>
    <hyperlink ref="BD1146" r:id="rId1118" xr:uid="{73343769-19B2-4A9B-B42E-871D251D42F8}"/>
    <hyperlink ref="BD1147" r:id="rId1119" xr:uid="{E16CE217-5706-42C6-905E-80C91D9626C1}"/>
    <hyperlink ref="BD1148" r:id="rId1120" xr:uid="{65F305D6-E16E-4E8D-B648-A021F2D8B8D8}"/>
    <hyperlink ref="BD1149" r:id="rId1121" xr:uid="{24B473F9-4623-4050-9FAA-178B626C4C95}"/>
    <hyperlink ref="BD1150" r:id="rId1122" xr:uid="{7140C5CB-D027-4F4A-B9C2-52E19EF3BF1B}"/>
    <hyperlink ref="BD1151" r:id="rId1123" xr:uid="{AF7D8F1B-8DF1-4829-AEAC-3ADB7F93C651}"/>
    <hyperlink ref="BD1152" r:id="rId1124" xr:uid="{A2080AC6-E744-4022-844E-C0F57670B4FF}"/>
    <hyperlink ref="BD1153" r:id="rId1125" xr:uid="{A712AD1E-790A-444D-B3D8-467ABD3E3551}"/>
    <hyperlink ref="BD1154" r:id="rId1126" xr:uid="{CD8AF5D1-D393-4621-8B0B-17FA71F37964}"/>
    <hyperlink ref="BD1157" r:id="rId1127" xr:uid="{477B419D-7C39-425F-9A31-190EF419635B}"/>
    <hyperlink ref="BD1159" r:id="rId1128" xr:uid="{C239AD5D-CA55-4381-BF6C-5C7B29667264}"/>
    <hyperlink ref="BD1162" r:id="rId1129" xr:uid="{9DC4A72D-4B9B-44C5-966A-BF2D3FBE9E13}"/>
    <hyperlink ref="BD1163" r:id="rId1130" xr:uid="{EB96F42E-90A9-4573-8093-AB626F2129FB}"/>
    <hyperlink ref="BD1164" r:id="rId1131" xr:uid="{D6336856-D854-4031-9E6D-0409E971F040}"/>
    <hyperlink ref="BD1169" r:id="rId1132" xr:uid="{6966410A-9553-4CDF-93CC-31128DD0ECA7}"/>
    <hyperlink ref="BD1170" r:id="rId1133" xr:uid="{FBDDC1D8-8A7C-4183-9FC7-9F668B50C6B9}"/>
    <hyperlink ref="BD1172" r:id="rId1134" xr:uid="{91E76899-CF32-4D2E-AF50-9F733BE15450}"/>
    <hyperlink ref="BD1171" r:id="rId1135" xr:uid="{D928C76F-D3B8-489B-B2F9-CB8B71BC2EC0}"/>
    <hyperlink ref="BD1161" r:id="rId1136" xr:uid="{B59FA200-FEBC-4839-A06D-4C764BB15AA1}"/>
    <hyperlink ref="BD1158" r:id="rId1137" xr:uid="{4CF2477B-00BC-4789-883D-9854CE368CB1}"/>
    <hyperlink ref="BD1160" r:id="rId1138" xr:uid="{C6B26EF9-D888-4F8F-B690-95FAF0E408AF}"/>
    <hyperlink ref="BD1166" r:id="rId1139" xr:uid="{0184F212-9194-413F-96B5-2885AC6F1A26}"/>
    <hyperlink ref="BD1167" r:id="rId1140" xr:uid="{CCA9BBAD-A9DA-4C38-939C-81DD89A378F4}"/>
    <hyperlink ref="BD1165" r:id="rId1141" xr:uid="{AA854B67-28D2-41A7-AE3E-68C6629E7EBA}"/>
    <hyperlink ref="BD1168" r:id="rId1142" xr:uid="{0B7037FD-FCB4-406D-ABD2-CC690EA21236}"/>
    <hyperlink ref="BD1175" r:id="rId1143" xr:uid="{7F89DEAD-0A23-40BB-B2C7-D4DD8ED8CC46}"/>
    <hyperlink ref="BD1176" r:id="rId1144" xr:uid="{B1BA4A3A-2EEE-4975-9D72-5ED1097DEB20}"/>
    <hyperlink ref="BD1177" r:id="rId1145" xr:uid="{989EE7CB-B919-4377-84E7-731AF83D265F}"/>
    <hyperlink ref="BD1178" r:id="rId1146" xr:uid="{0D5C151C-9B47-4492-9AB0-9B1D9D9D1515}"/>
    <hyperlink ref="BD1179" r:id="rId1147" xr:uid="{57F56AB7-E7BD-442F-A41E-3E6DDE5BF113}"/>
    <hyperlink ref="BD1180" r:id="rId1148" xr:uid="{AA0B2D1E-6594-462D-B84A-D9F23C1AE5D9}"/>
    <hyperlink ref="BD1181" r:id="rId1149" xr:uid="{F8483F4A-B06B-47CF-8871-0F2661DEB328}"/>
    <hyperlink ref="BD1182" r:id="rId1150" xr:uid="{54FB98B0-8848-4B69-8D0B-FE6635E7A497}"/>
    <hyperlink ref="BD1183" r:id="rId1151" xr:uid="{E6D19A00-CEBD-4BDE-B171-378E46499EE3}"/>
    <hyperlink ref="BD1184" r:id="rId1152" xr:uid="{2AE69345-A1D6-433C-AA77-31B7FF08CF87}"/>
    <hyperlink ref="BD1185" r:id="rId1153" xr:uid="{646EA4C3-EA8D-4A56-9BB4-0B814F4A62A5}"/>
    <hyperlink ref="BD1186" r:id="rId1154" xr:uid="{313EA548-E25D-4543-98E9-3904D845C366}"/>
    <hyperlink ref="BD1187" r:id="rId1155" xr:uid="{2117078B-70FA-421E-BF30-94D24A36E4C0}"/>
    <hyperlink ref="BD1188" r:id="rId1156" xr:uid="{BCB48E50-E123-455F-8C69-B1F65060D0A9}"/>
    <hyperlink ref="BD1189" r:id="rId1157" xr:uid="{B6A455A7-2191-41E1-85DB-E9615C731171}"/>
    <hyperlink ref="BD1190" r:id="rId1158" xr:uid="{44F15078-40EA-44E7-8A7B-93207CD2FB0E}"/>
    <hyperlink ref="BD1191" r:id="rId1159" xr:uid="{69631460-A5DD-49FB-B572-2D6B4B2325AE}"/>
    <hyperlink ref="BD1193" r:id="rId1160" xr:uid="{80C3E7F4-6B6F-4CAC-9F8E-7F10A529D4F3}"/>
    <hyperlink ref="BD1194" r:id="rId1161" xr:uid="{42D8944D-496B-4336-9F41-6EE19844C2C3}"/>
    <hyperlink ref="BD1195" r:id="rId1162" xr:uid="{BBC49375-0582-4A84-956D-28DBEBF52211}"/>
    <hyperlink ref="BD1196" r:id="rId1163" xr:uid="{426DBC8B-6F15-4884-94F3-9D56CF36D06D}"/>
    <hyperlink ref="BD1197" r:id="rId1164" xr:uid="{E3B5C759-ED78-404F-AA4D-5C6F6E159BB7}"/>
    <hyperlink ref="BD1198" r:id="rId1165" xr:uid="{85F68365-2558-4431-89FA-D938427A2936}"/>
    <hyperlink ref="BD1199" r:id="rId1166" xr:uid="{049BB652-FB29-4D93-A501-B51A96F36D8D}"/>
    <hyperlink ref="BD1200" r:id="rId1167" xr:uid="{D7EC78EA-87BA-4654-A8A1-39647C20F722}"/>
    <hyperlink ref="BD1192" r:id="rId1168" xr:uid="{A6154C2D-BB88-4DC2-9C54-37A011FD9118}"/>
    <hyperlink ref="BD1173" r:id="rId1169" xr:uid="{6E6AA9BE-5AB0-4937-8592-8052D95CED04}"/>
    <hyperlink ref="BD1174" r:id="rId1170" xr:uid="{2AA7A462-9C69-44F7-94E5-58C7933C858E}"/>
    <hyperlink ref="BD1202" r:id="rId1171" xr:uid="{586F9170-73ED-4991-92FA-6B15A8C02BB3}"/>
    <hyperlink ref="BD1203" r:id="rId1172" xr:uid="{A3CB6449-C822-4768-84DD-20FCE8A7FFBE}"/>
    <hyperlink ref="BD1204" r:id="rId1173" xr:uid="{6A7A4560-5F24-4ACD-A631-8AB6473A3EB9}"/>
    <hyperlink ref="BD1205" r:id="rId1174" xr:uid="{F1F44F07-D316-48A0-882B-73EDFA083070}"/>
    <hyperlink ref="BD1206" r:id="rId1175" xr:uid="{78418071-4A43-4F3E-BDF6-7CD69B2CDFD2}"/>
    <hyperlink ref="BD1207" r:id="rId1176" xr:uid="{B374BB0B-2C8A-4EEE-A63C-A41D42217459}"/>
    <hyperlink ref="BD1208" r:id="rId1177" xr:uid="{35359897-4AED-4BEC-8FB3-88A673524559}"/>
    <hyperlink ref="BD1210" r:id="rId1178" xr:uid="{D3E2AC21-2B03-4E82-BC90-127B30122D6D}"/>
    <hyperlink ref="BD1209" r:id="rId1179" xr:uid="{DB962BE4-D7A7-4B74-8AFC-7DEEC3337437}"/>
    <hyperlink ref="BD1201" r:id="rId1180" xr:uid="{5157903B-24D3-486C-B835-F2F88AF54AA6}"/>
    <hyperlink ref="BD1211" r:id="rId1181" xr:uid="{9F015C49-B32C-43E8-A67E-10489D5C9B43}"/>
    <hyperlink ref="BD1212" r:id="rId1182" xr:uid="{6418CC02-344A-42DC-9D5F-D9FEBBBC0FE7}"/>
    <hyperlink ref="BD1213" r:id="rId1183" xr:uid="{81CD06B0-DB48-4F0B-BD84-27E29DD36C5B}"/>
    <hyperlink ref="BD1214" r:id="rId1184" xr:uid="{1BC05F39-297D-4138-8F47-31E5300F3E24}"/>
    <hyperlink ref="BD1215" r:id="rId1185" xr:uid="{D91AEF99-4051-4802-8674-8234FEA17982}"/>
    <hyperlink ref="BD1216" r:id="rId1186" xr:uid="{6B2F8F8E-BAFE-4485-B428-A1B92AEA3CD0}"/>
    <hyperlink ref="BD1217" r:id="rId1187" xr:uid="{D3FF563A-74E0-45AB-A716-88E0C64E7AAB}"/>
    <hyperlink ref="BD1218" r:id="rId1188" xr:uid="{F6416EA5-01C1-4F1F-A251-098D43E2A035}"/>
    <hyperlink ref="BD1220" r:id="rId1189" xr:uid="{94DD0FDF-E9FE-4A06-A19B-2407A44176DC}"/>
    <hyperlink ref="BD1221" r:id="rId1190" xr:uid="{B2E2130C-5FC3-4999-A7BC-DBFCEB1A7AA0}"/>
    <hyperlink ref="BD1222" r:id="rId1191" xr:uid="{5950B2E0-A02A-40C6-BEFB-325CCB655B34}"/>
    <hyperlink ref="BD1219" r:id="rId1192" xr:uid="{2C175F89-A050-4C8F-83B0-EB5D95228E87}"/>
    <hyperlink ref="BD1223" r:id="rId1193" xr:uid="{D5872542-3DD2-4C90-BD3B-179F9D7EBE65}"/>
    <hyperlink ref="BD1224" r:id="rId1194" xr:uid="{620E5A15-5E9D-4528-B637-71CE64C0BB75}"/>
    <hyperlink ref="BD1225" r:id="rId1195" xr:uid="{5E79963D-0775-4817-A70D-AAC3A213ABBF}"/>
    <hyperlink ref="BD1226" r:id="rId1196" xr:uid="{5E11FF0F-F00E-44D6-9E5B-3DFCED3C676F}"/>
    <hyperlink ref="BD1228" r:id="rId1197" xr:uid="{B68E8BF3-BE64-4D7C-97D7-CCC0F6D0F513}"/>
    <hyperlink ref="BD1227" r:id="rId1198" xr:uid="{2DE43344-A69A-49BF-BCF1-2583F4689559}"/>
    <hyperlink ref="BD1229" r:id="rId1199" xr:uid="{40B6A184-29B5-45FE-9990-DFD84B90C75D}"/>
    <hyperlink ref="BD1230" r:id="rId1200" xr:uid="{2006360C-050A-48C8-BABA-2C0AB3C2806F}"/>
    <hyperlink ref="BD1231" r:id="rId1201" xr:uid="{A5F82183-5981-4165-B781-EFC269A4D004}"/>
    <hyperlink ref="BD1233" r:id="rId1202" xr:uid="{DE82CC93-73C4-473E-AE0B-E06321D7358F}"/>
    <hyperlink ref="BD1234" r:id="rId1203" xr:uid="{C875D668-E501-40FB-8319-70161D4303F7}"/>
    <hyperlink ref="BD1232" r:id="rId1204" xr:uid="{F4DE78EF-2332-4E22-894C-52F8648A6E50}"/>
    <hyperlink ref="BD1235" r:id="rId1205" xr:uid="{880997CD-2297-4F01-B871-C0EDA9B168CD}"/>
    <hyperlink ref="BD1236" r:id="rId1206" xr:uid="{F207A06F-AD40-45E8-A7AC-7EC4F82912D7}"/>
    <hyperlink ref="BD1237" r:id="rId1207" xr:uid="{A1BCB52B-A517-44E5-AF25-ED5D764E7DBE}"/>
    <hyperlink ref="BD1238" r:id="rId1208" xr:uid="{8E8730A4-8C99-4B31-B663-9D8D3DD79EC2}"/>
    <hyperlink ref="BD1239" r:id="rId1209" xr:uid="{F4704CB7-C449-4A71-AA2C-EFFC5C79CF6E}"/>
    <hyperlink ref="BD1240" r:id="rId1210" xr:uid="{3A65125C-A2EB-4537-B6B2-5DD492276845}"/>
    <hyperlink ref="BD1241" r:id="rId1211" xr:uid="{548A4E35-4985-4152-ACE1-D308EF39EAE1}"/>
    <hyperlink ref="BD1242" r:id="rId1212" xr:uid="{FFDCB729-4B55-4BBC-9818-66629BB9D186}"/>
    <hyperlink ref="BD1244" r:id="rId1213" xr:uid="{2E13986F-2903-4481-BE0D-CA038517C896}"/>
    <hyperlink ref="BD1245" r:id="rId1214" xr:uid="{B3FF1E44-F18C-4D26-A4AF-BA5A8D50CF9D}"/>
    <hyperlink ref="BD1251" r:id="rId1215" xr:uid="{4C241AFA-CC11-41AD-B1B2-FBAF8B461534}"/>
    <hyperlink ref="BD1252" r:id="rId1216" xr:uid="{EEF10081-0466-4A97-AB90-60A8CD2CEAE8}"/>
    <hyperlink ref="BD1253" r:id="rId1217" xr:uid="{12520FD8-788F-4DFC-BBD8-0E789C6C32DD}"/>
    <hyperlink ref="BD1254" r:id="rId1218" xr:uid="{8AD40C77-F826-486C-BEE1-9470C91F5671}"/>
    <hyperlink ref="BD1255" r:id="rId1219" xr:uid="{31B063B7-E85D-41FC-A44D-9B3F7EBF8019}"/>
    <hyperlink ref="BD1256" r:id="rId1220" xr:uid="{89F885C0-C1A9-4C6A-9168-19ECF5383DFB}"/>
    <hyperlink ref="BD1257" r:id="rId1221" xr:uid="{7751DB35-46C9-4F49-BE66-022FBECC7ED2}"/>
    <hyperlink ref="BD1258" r:id="rId1222" xr:uid="{2817C2CC-0F9E-42EB-A4F9-E75C3D225305}"/>
    <hyperlink ref="BD1259" r:id="rId1223" xr:uid="{BE5E88E1-8F22-4B6D-9A05-33CF0EC16289}"/>
    <hyperlink ref="BD1260" r:id="rId1224" xr:uid="{02CF8B4D-442D-40B8-9C7F-045C6B176D4F}"/>
    <hyperlink ref="BD1261" r:id="rId1225" xr:uid="{19309C54-9E7E-41E7-AF4C-34A006573D2A}"/>
    <hyperlink ref="BD1262" r:id="rId1226" xr:uid="{1B7DA108-AAC6-401E-A493-E0946E379A40}"/>
    <hyperlink ref="BD1264" r:id="rId1227" xr:uid="{4A6DAB75-09E3-4998-BFFB-56E6FA5D1A57}"/>
    <hyperlink ref="BD1265" r:id="rId1228" xr:uid="{51CE99FB-59BD-4BB6-8D62-72BD621BD359}"/>
    <hyperlink ref="BD1266" r:id="rId1229" xr:uid="{D3729687-D790-4B48-A601-C302514AA07A}"/>
    <hyperlink ref="BD1267" r:id="rId1230" xr:uid="{82A1197F-3CD8-4078-B962-08D7C268C033}"/>
    <hyperlink ref="BD1268" r:id="rId1231" xr:uid="{B230B10F-00B1-49F4-BC47-C15A4A795B7A}"/>
    <hyperlink ref="BD1263" r:id="rId1232" xr:uid="{4813B8A5-4284-4C13-A4E2-6CE9B3BF46EF}"/>
  </hyperlinks>
  <pageMargins left="0.7" right="0.7" top="0.75" bottom="0.75" header="0.3" footer="0.3"/>
  <pageSetup orientation="portrait" horizontalDpi="300" verticalDpi="300" r:id="rId1233"/>
  <drawing r:id="rId1234"/>
  <legacyDrawing r:id="rId123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D5B98-0BB1-4171-82E5-E121E2E5807C}">
  <sheetPr>
    <tabColor rgb="FFFFFF00"/>
    <pageSetUpPr autoPageBreaks="0"/>
  </sheetPr>
  <dimension ref="A1:BV514"/>
  <sheetViews>
    <sheetView showGridLines="0" zoomScaleNormal="100" workbookViewId="0">
      <selection activeCell="BF2"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8.140625" customWidth="1"/>
    <col min="7" max="7" width="17.5703125" customWidth="1"/>
    <col min="8" max="8" width="16.5703125" customWidth="1"/>
    <col min="9" max="9" width="17.42578125" customWidth="1"/>
    <col min="10" max="10" width="18.28515625" customWidth="1"/>
    <col min="11" max="11" width="22" customWidth="1"/>
    <col min="12" max="12" width="18.42578125" style="154" customWidth="1"/>
    <col min="13" max="13" width="13.42578125" customWidth="1"/>
    <col min="14" max="14" width="19" customWidth="1"/>
    <col min="15" max="15" width="16.42578125" style="37" customWidth="1"/>
    <col min="16" max="16" width="11.42578125" customWidth="1"/>
    <col min="17" max="17" width="14.42578125" style="157" customWidth="1"/>
    <col min="18" max="18" width="17.42578125" style="155" customWidth="1"/>
    <col min="19" max="19" width="14.7109375" style="157" customWidth="1"/>
    <col min="20" max="20" width="17.28515625" style="158" customWidth="1"/>
    <col min="21" max="21" width="14.140625" customWidth="1"/>
    <col min="22" max="22" width="14.42578125" style="37" customWidth="1"/>
    <col min="23" max="23" width="17.140625" customWidth="1"/>
    <col min="24" max="25" width="16" style="157" customWidth="1"/>
    <col min="26" max="26" width="13.85546875" style="157" customWidth="1"/>
    <col min="27" max="27" width="13.5703125" style="157" customWidth="1"/>
    <col min="28" max="28" width="13.28515625" style="37" customWidth="1"/>
    <col min="29" max="29" width="11.42578125" customWidth="1"/>
    <col min="30" max="30" width="14.7109375" style="37" customWidth="1"/>
    <col min="31" max="31" width="13.42578125" customWidth="1"/>
    <col min="32" max="32" width="13.28515625" customWidth="1"/>
    <col min="33" max="33" width="13.5703125" style="37" customWidth="1"/>
    <col min="34" max="34" width="16.5703125" customWidth="1"/>
    <col min="35" max="35" width="17.42578125" customWidth="1"/>
    <col min="36" max="36" width="14.28515625" style="156" customWidth="1"/>
    <col min="37" max="37" width="13.85546875" style="156" customWidth="1"/>
    <col min="38" max="38" width="15.5703125" customWidth="1"/>
    <col min="39" max="41" width="13.28515625" customWidth="1"/>
    <col min="42" max="42" width="14" customWidth="1"/>
    <col min="43" max="43" width="18.42578125" style="155" customWidth="1"/>
    <col min="44" max="44" width="14.85546875" customWidth="1"/>
    <col min="45" max="45" width="18" customWidth="1"/>
    <col min="46" max="46" width="14.7109375" customWidth="1"/>
    <col min="47" max="47" width="14.28515625" style="37" customWidth="1"/>
    <col min="48" max="48" width="14.28515625" customWidth="1"/>
    <col min="49" max="49" width="14.5703125" style="154" customWidth="1"/>
    <col min="50" max="50" width="13" style="154"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W1" s="274"/>
    </row>
    <row r="2" spans="1:74" ht="11.25" customHeight="1" thickBot="1" x14ac:dyDescent="0.3">
      <c r="H2" s="2"/>
      <c r="W2" s="274"/>
    </row>
    <row r="3" spans="1:74" ht="21" customHeight="1" thickBot="1" x14ac:dyDescent="0.3">
      <c r="B3" s="652"/>
      <c r="C3" s="653"/>
      <c r="D3" s="658" t="s">
        <v>69</v>
      </c>
      <c r="E3" s="731"/>
      <c r="F3" s="659"/>
      <c r="G3" s="660"/>
      <c r="H3" s="666" t="s">
        <v>0</v>
      </c>
      <c r="I3" s="667"/>
      <c r="J3" s="35"/>
      <c r="K3" s="4" t="s">
        <v>74</v>
      </c>
      <c r="L3" s="273"/>
      <c r="M3" s="5"/>
      <c r="N3" s="5"/>
      <c r="O3" s="264"/>
      <c r="P3" s="5"/>
      <c r="Q3" s="268"/>
      <c r="R3" s="261"/>
      <c r="S3" s="268"/>
      <c r="T3" s="267"/>
      <c r="U3" s="5"/>
      <c r="V3" s="264"/>
      <c r="W3" s="266"/>
      <c r="X3" s="265"/>
      <c r="Y3" s="265"/>
      <c r="Z3" s="265"/>
      <c r="AA3" s="265"/>
      <c r="AB3" s="6"/>
      <c r="AC3" s="5"/>
      <c r="AD3" s="6"/>
      <c r="AE3" s="5"/>
      <c r="AF3" s="6"/>
      <c r="AG3" s="264"/>
      <c r="AH3" s="6"/>
      <c r="AI3" s="5"/>
      <c r="AJ3" s="271"/>
      <c r="AK3" s="270"/>
      <c r="AL3" s="5"/>
      <c r="AM3" s="6"/>
      <c r="AN3" s="5"/>
      <c r="AO3" s="5"/>
      <c r="AP3" s="6"/>
      <c r="AQ3" s="261"/>
      <c r="AR3" s="5"/>
      <c r="AS3" s="5"/>
      <c r="AT3" s="5"/>
      <c r="AU3" s="264"/>
      <c r="AV3" s="5"/>
      <c r="AW3" s="261"/>
      <c r="AX3" s="263"/>
      <c r="AY3" s="5"/>
      <c r="AZ3" s="6"/>
      <c r="BA3" s="5"/>
      <c r="BB3" s="6"/>
      <c r="BC3" s="5"/>
      <c r="BD3" s="6"/>
      <c r="BE3" s="5"/>
    </row>
    <row r="4" spans="1:74" ht="28.5" customHeight="1" thickBot="1" x14ac:dyDescent="0.3">
      <c r="B4" s="654"/>
      <c r="C4" s="655"/>
      <c r="D4" s="661"/>
      <c r="E4" s="732"/>
      <c r="F4" s="662"/>
      <c r="G4" s="663"/>
      <c r="H4" s="668"/>
      <c r="I4" s="669"/>
      <c r="J4" s="36"/>
      <c r="K4" s="3">
        <v>1000</v>
      </c>
      <c r="L4" s="272" t="s">
        <v>1</v>
      </c>
      <c r="M4" s="5"/>
      <c r="N4" s="5"/>
      <c r="O4" s="264"/>
      <c r="P4" s="5"/>
      <c r="Q4" s="268"/>
      <c r="R4" s="261"/>
      <c r="S4" s="268"/>
      <c r="T4" s="267"/>
      <c r="U4" s="5"/>
      <c r="V4" s="264"/>
      <c r="W4" s="266"/>
      <c r="X4" s="265"/>
      <c r="Y4" s="265"/>
      <c r="Z4" s="265"/>
      <c r="AA4" s="265"/>
      <c r="AB4" s="6"/>
      <c r="AC4" s="5"/>
      <c r="AD4" s="6"/>
      <c r="AE4" s="5"/>
      <c r="AF4" s="6"/>
      <c r="AG4" s="264"/>
      <c r="AH4" s="6"/>
      <c r="AI4" s="5"/>
      <c r="AJ4" s="271"/>
      <c r="AK4" s="270"/>
      <c r="AL4" s="5"/>
      <c r="AM4" s="6"/>
      <c r="AN4" s="5"/>
      <c r="AO4" s="5"/>
      <c r="AP4" s="6"/>
      <c r="AQ4" s="261"/>
      <c r="AR4" s="5"/>
      <c r="AS4" s="5"/>
      <c r="AT4" s="5"/>
      <c r="AU4" s="264"/>
      <c r="AV4" s="5"/>
      <c r="AW4" s="261"/>
      <c r="AX4" s="263"/>
      <c r="AY4" s="5"/>
      <c r="AZ4" s="6"/>
      <c r="BA4" s="5"/>
      <c r="BB4" s="6"/>
      <c r="BC4" s="5"/>
      <c r="BD4" s="6"/>
      <c r="BE4" s="5"/>
    </row>
    <row r="5" spans="1:74" ht="23.25" customHeight="1" thickBot="1" x14ac:dyDescent="0.3">
      <c r="B5" s="654"/>
      <c r="C5" s="655"/>
      <c r="D5" s="7" t="s">
        <v>2</v>
      </c>
      <c r="E5" s="8"/>
      <c r="F5" s="674" t="s">
        <v>312</v>
      </c>
      <c r="G5" s="674"/>
      <c r="H5" s="670"/>
      <c r="I5" s="671"/>
      <c r="J5" s="36"/>
      <c r="K5" s="10">
        <f>+L6*K4</f>
        <v>1423500000</v>
      </c>
      <c r="L5" s="269" t="s">
        <v>3</v>
      </c>
      <c r="M5" s="5"/>
      <c r="N5" s="5"/>
      <c r="O5" s="264"/>
      <c r="P5" s="5"/>
      <c r="Q5" s="268"/>
      <c r="R5" s="261"/>
      <c r="S5" s="268"/>
      <c r="T5" s="267"/>
      <c r="U5" s="5"/>
      <c r="V5" s="264"/>
      <c r="W5" s="266"/>
      <c r="X5" s="265"/>
      <c r="Y5" s="265"/>
      <c r="Z5" s="265"/>
      <c r="AA5" s="265"/>
      <c r="AB5" s="6"/>
      <c r="AC5" s="643" t="s">
        <v>4</v>
      </c>
      <c r="AD5" s="644"/>
      <c r="AE5" s="644"/>
      <c r="AF5" s="644"/>
      <c r="AG5" s="644"/>
      <c r="AH5" s="644"/>
      <c r="AI5" s="644"/>
      <c r="AJ5" s="644"/>
      <c r="AK5" s="644"/>
      <c r="AL5" s="644"/>
      <c r="AM5" s="644"/>
      <c r="AN5" s="644"/>
      <c r="AO5" s="644"/>
      <c r="AP5" s="645"/>
      <c r="AQ5" s="261"/>
      <c r="AR5" s="5"/>
      <c r="AS5" s="5"/>
      <c r="AT5" s="5"/>
      <c r="AU5" s="264"/>
      <c r="AV5" s="5"/>
      <c r="AW5" s="263"/>
      <c r="AX5" s="263"/>
      <c r="AY5" s="5"/>
      <c r="AZ5" s="5"/>
      <c r="BA5" s="5"/>
      <c r="BB5" s="5"/>
      <c r="BC5" s="5"/>
      <c r="BD5" s="5"/>
      <c r="BE5" s="5"/>
    </row>
    <row r="6" spans="1:74" s="12" customFormat="1" ht="31.5" customHeight="1" thickBot="1" x14ac:dyDescent="0.3">
      <c r="B6" s="656"/>
      <c r="C6" s="657"/>
      <c r="D6" s="13" t="s">
        <v>5</v>
      </c>
      <c r="E6" s="728" t="s">
        <v>2879</v>
      </c>
      <c r="F6" s="672"/>
      <c r="G6" s="673"/>
      <c r="H6" s="646" t="s">
        <v>82</v>
      </c>
      <c r="I6" s="647"/>
      <c r="J6" s="647"/>
      <c r="K6" s="648"/>
      <c r="L6" s="262">
        <v>1423500</v>
      </c>
      <c r="M6" s="5"/>
      <c r="N6" s="649" t="s">
        <v>6</v>
      </c>
      <c r="O6" s="650"/>
      <c r="P6" s="649" t="s">
        <v>7</v>
      </c>
      <c r="Q6" s="729"/>
      <c r="R6" s="651"/>
      <c r="S6" s="730" t="s">
        <v>8</v>
      </c>
      <c r="T6" s="680"/>
      <c r="U6" s="649" t="s">
        <v>9</v>
      </c>
      <c r="V6" s="650"/>
      <c r="W6" s="650"/>
      <c r="X6" s="726" t="s">
        <v>10</v>
      </c>
      <c r="Y6" s="727"/>
      <c r="Z6" s="727"/>
      <c r="AA6" s="727"/>
      <c r="AB6" s="645"/>
      <c r="AC6" s="643" t="s">
        <v>11</v>
      </c>
      <c r="AD6" s="644"/>
      <c r="AE6" s="644"/>
      <c r="AF6" s="644"/>
      <c r="AG6" s="645"/>
      <c r="AH6" s="649" t="s">
        <v>12</v>
      </c>
      <c r="AI6" s="650"/>
      <c r="AJ6" s="650"/>
      <c r="AK6" s="651"/>
      <c r="AL6" s="649" t="s">
        <v>13</v>
      </c>
      <c r="AM6" s="650"/>
      <c r="AN6" s="650"/>
      <c r="AO6" s="650"/>
      <c r="AP6" s="651"/>
      <c r="AQ6" s="261"/>
      <c r="AR6" s="649" t="s">
        <v>75</v>
      </c>
      <c r="AS6" s="651"/>
      <c r="AT6" s="649" t="s">
        <v>14</v>
      </c>
      <c r="AU6" s="650"/>
      <c r="AV6" s="650"/>
      <c r="AW6" s="650"/>
      <c r="AX6" s="650"/>
      <c r="AY6" s="651"/>
      <c r="AZ6" s="649" t="s">
        <v>72</v>
      </c>
      <c r="BA6" s="650"/>
      <c r="BB6" s="651"/>
      <c r="BC6" s="649" t="s">
        <v>15</v>
      </c>
      <c r="BD6" s="650"/>
      <c r="BE6" s="651"/>
    </row>
    <row r="7" spans="1:74" s="22" customFormat="1" ht="74.25" customHeight="1" thickBot="1" x14ac:dyDescent="0.3">
      <c r="A7" s="14"/>
      <c r="B7" s="247" t="s">
        <v>16</v>
      </c>
      <c r="C7" s="248" t="s">
        <v>17</v>
      </c>
      <c r="D7" s="258" t="s">
        <v>18</v>
      </c>
      <c r="E7" s="260" t="s">
        <v>19</v>
      </c>
      <c r="F7" s="259" t="s">
        <v>20</v>
      </c>
      <c r="G7" s="258" t="s">
        <v>21</v>
      </c>
      <c r="H7" s="247" t="s">
        <v>22</v>
      </c>
      <c r="I7" s="247" t="s">
        <v>70</v>
      </c>
      <c r="J7" s="247" t="s">
        <v>78</v>
      </c>
      <c r="K7" s="247" t="s">
        <v>23</v>
      </c>
      <c r="L7" s="252" t="s">
        <v>24</v>
      </c>
      <c r="M7" s="247" t="s">
        <v>25</v>
      </c>
      <c r="N7" s="247" t="s">
        <v>26</v>
      </c>
      <c r="O7" s="248" t="s">
        <v>27</v>
      </c>
      <c r="P7" s="248" t="s">
        <v>28</v>
      </c>
      <c r="Q7" s="255" t="s">
        <v>29</v>
      </c>
      <c r="R7" s="252" t="s">
        <v>30</v>
      </c>
      <c r="S7" s="255" t="s">
        <v>31</v>
      </c>
      <c r="T7" s="257" t="s">
        <v>32</v>
      </c>
      <c r="U7" s="247" t="s">
        <v>33</v>
      </c>
      <c r="V7" s="248" t="s">
        <v>34</v>
      </c>
      <c r="W7" s="247" t="s">
        <v>35</v>
      </c>
      <c r="X7" s="255" t="s">
        <v>68</v>
      </c>
      <c r="Y7" s="255" t="s">
        <v>36</v>
      </c>
      <c r="Z7" s="256" t="s">
        <v>37</v>
      </c>
      <c r="AA7" s="255" t="s">
        <v>38</v>
      </c>
      <c r="AB7" s="253" t="s">
        <v>39</v>
      </c>
      <c r="AC7" s="247" t="s">
        <v>40</v>
      </c>
      <c r="AD7" s="247" t="s">
        <v>41</v>
      </c>
      <c r="AE7" s="247" t="s">
        <v>42</v>
      </c>
      <c r="AF7" s="254" t="s">
        <v>43</v>
      </c>
      <c r="AG7" s="253" t="s">
        <v>44</v>
      </c>
      <c r="AH7" s="247" t="s">
        <v>45</v>
      </c>
      <c r="AI7" s="247" t="s">
        <v>46</v>
      </c>
      <c r="AJ7" s="254" t="s">
        <v>47</v>
      </c>
      <c r="AK7" s="254" t="s">
        <v>80</v>
      </c>
      <c r="AL7" s="247" t="s">
        <v>48</v>
      </c>
      <c r="AM7" s="254" t="s">
        <v>49</v>
      </c>
      <c r="AN7" s="254" t="s">
        <v>50</v>
      </c>
      <c r="AO7" s="254" t="s">
        <v>79</v>
      </c>
      <c r="AP7" s="253" t="s">
        <v>51</v>
      </c>
      <c r="AQ7" s="251" t="s">
        <v>52</v>
      </c>
      <c r="AR7" s="247" t="s">
        <v>76</v>
      </c>
      <c r="AS7" s="247" t="s">
        <v>77</v>
      </c>
      <c r="AT7" s="247" t="s">
        <v>53</v>
      </c>
      <c r="AU7" s="247" t="s">
        <v>54</v>
      </c>
      <c r="AV7" s="247" t="s">
        <v>55</v>
      </c>
      <c r="AW7" s="252" t="s">
        <v>56</v>
      </c>
      <c r="AX7" s="251" t="s">
        <v>57</v>
      </c>
      <c r="AY7" s="250" t="s">
        <v>83</v>
      </c>
      <c r="AZ7" s="249" t="s">
        <v>84</v>
      </c>
      <c r="BA7" s="247" t="s">
        <v>58</v>
      </c>
      <c r="BB7" s="247" t="s">
        <v>59</v>
      </c>
      <c r="BC7" s="248" t="s">
        <v>60</v>
      </c>
      <c r="BD7" s="248" t="s">
        <v>61</v>
      </c>
      <c r="BE7" s="248" t="s">
        <v>62</v>
      </c>
      <c r="BF7" s="21"/>
      <c r="BG7" s="21"/>
      <c r="BH7" s="21"/>
      <c r="BI7" s="21"/>
      <c r="BJ7" s="21"/>
      <c r="BK7" s="21"/>
      <c r="BL7" s="21"/>
      <c r="BM7" s="21"/>
      <c r="BN7" s="21"/>
      <c r="BO7" s="21"/>
      <c r="BP7" s="21"/>
      <c r="BQ7" s="21"/>
      <c r="BR7" s="21"/>
      <c r="BS7" s="21"/>
      <c r="BT7" s="21"/>
      <c r="BU7" s="21"/>
      <c r="BV7" s="21"/>
    </row>
    <row r="8" spans="1:74" s="165" customFormat="1" ht="15" customHeight="1" x14ac:dyDescent="0.2">
      <c r="B8" s="55">
        <v>2025</v>
      </c>
      <c r="C8" s="55">
        <v>891780111</v>
      </c>
      <c r="D8" s="55" t="s">
        <v>63</v>
      </c>
      <c r="E8" s="246" t="s">
        <v>2878</v>
      </c>
      <c r="F8" s="63" t="s">
        <v>2877</v>
      </c>
      <c r="G8" s="245">
        <v>0</v>
      </c>
      <c r="H8" s="56" t="s">
        <v>71</v>
      </c>
      <c r="I8" s="55" t="s">
        <v>166</v>
      </c>
      <c r="J8" s="57" t="s">
        <v>81</v>
      </c>
      <c r="K8" s="57" t="s">
        <v>2876</v>
      </c>
      <c r="L8" s="485">
        <v>35990000</v>
      </c>
      <c r="M8" s="55" t="s">
        <v>66</v>
      </c>
      <c r="N8" s="57" t="s">
        <v>1804</v>
      </c>
      <c r="O8" s="535">
        <v>80766019</v>
      </c>
      <c r="P8" s="244">
        <v>102</v>
      </c>
      <c r="Q8" s="494">
        <v>45677</v>
      </c>
      <c r="R8" s="513">
        <v>1014200000</v>
      </c>
      <c r="S8" s="499">
        <v>45678</v>
      </c>
      <c r="T8" s="519">
        <f t="shared" ref="T8:T71" si="0">+L8</f>
        <v>35990000</v>
      </c>
      <c r="U8" s="56" t="s">
        <v>65</v>
      </c>
      <c r="V8" s="526">
        <v>57461852</v>
      </c>
      <c r="W8" s="243" t="s">
        <v>1252</v>
      </c>
      <c r="X8" s="470">
        <v>45678</v>
      </c>
      <c r="Y8" s="471">
        <v>45678</v>
      </c>
      <c r="Z8" s="472" t="s">
        <v>73</v>
      </c>
      <c r="AA8" s="471">
        <v>45853</v>
      </c>
      <c r="AB8" s="242">
        <f t="shared" ref="AB8:AB71" si="1">+IF(Z8="1800-01-01",AA8-Y8,AA8-Z8)</f>
        <v>175</v>
      </c>
      <c r="AC8" s="56">
        <v>0</v>
      </c>
      <c r="AD8" s="60">
        <v>0</v>
      </c>
      <c r="AE8" s="56">
        <v>0</v>
      </c>
      <c r="AF8" s="64" t="s">
        <v>73</v>
      </c>
      <c r="AG8" s="526">
        <f t="shared" ref="AG8:AG71" si="2">+IF(AF8="1800-01-01",0,AF8-AA8)</f>
        <v>0</v>
      </c>
      <c r="AH8" s="60">
        <v>0</v>
      </c>
      <c r="AI8" s="59">
        <v>0</v>
      </c>
      <c r="AJ8" s="152" t="s">
        <v>73</v>
      </c>
      <c r="AK8" s="64" t="s">
        <v>73</v>
      </c>
      <c r="AL8" s="56">
        <v>0</v>
      </c>
      <c r="AM8" s="56" t="s">
        <v>73</v>
      </c>
      <c r="AN8" s="56" t="s">
        <v>73</v>
      </c>
      <c r="AO8" s="56" t="s">
        <v>73</v>
      </c>
      <c r="AP8" s="63">
        <f t="shared" ref="AP8:AP71" si="3">+IF(AM8="1800-01-01",0,AN8-AM8)</f>
        <v>0</v>
      </c>
      <c r="AQ8" s="556">
        <f t="shared" ref="AQ8:AQ71" si="4">+L8+AD8-AI8</f>
        <v>35990000</v>
      </c>
      <c r="AR8" s="56" t="s">
        <v>65</v>
      </c>
      <c r="AS8" s="60">
        <v>35990000</v>
      </c>
      <c r="AT8" s="56" t="s">
        <v>319</v>
      </c>
      <c r="AU8" s="60">
        <v>0</v>
      </c>
      <c r="AV8" s="66" t="s">
        <v>73</v>
      </c>
      <c r="AW8" s="558">
        <f t="shared" ref="AW8:AW71" si="5">+AQ8-AX8</f>
        <v>35990000</v>
      </c>
      <c r="AX8" s="560">
        <v>0</v>
      </c>
      <c r="AY8" s="69">
        <f t="shared" ref="AY8:AY71" si="6">+IFERROR(AW8/AQ8,"_")</f>
        <v>1</v>
      </c>
      <c r="AZ8" s="70">
        <v>1</v>
      </c>
      <c r="BA8" s="241" t="s">
        <v>73</v>
      </c>
      <c r="BB8" s="240" t="s">
        <v>208</v>
      </c>
      <c r="BC8" s="239" t="s">
        <v>2875</v>
      </c>
      <c r="BD8" s="55" t="s">
        <v>65</v>
      </c>
      <c r="BE8" s="238" t="s">
        <v>65</v>
      </c>
    </row>
    <row r="9" spans="1:74" s="165" customFormat="1" ht="15" customHeight="1" x14ac:dyDescent="0.2">
      <c r="B9" s="71">
        <v>2025</v>
      </c>
      <c r="C9" s="71">
        <v>891780111</v>
      </c>
      <c r="D9" s="71" t="s">
        <v>63</v>
      </c>
      <c r="E9" s="173" t="s">
        <v>2874</v>
      </c>
      <c r="F9" s="102" t="s">
        <v>2873</v>
      </c>
      <c r="G9" s="176">
        <v>0</v>
      </c>
      <c r="H9" s="72" t="s">
        <v>71</v>
      </c>
      <c r="I9" s="71" t="s">
        <v>166</v>
      </c>
      <c r="J9" s="73" t="s">
        <v>81</v>
      </c>
      <c r="K9" s="104" t="s">
        <v>2872</v>
      </c>
      <c r="L9" s="486">
        <v>24800000</v>
      </c>
      <c r="M9" s="71" t="s">
        <v>66</v>
      </c>
      <c r="N9" s="104" t="s">
        <v>1753</v>
      </c>
      <c r="O9" s="536">
        <v>1082966865</v>
      </c>
      <c r="P9" s="180">
        <v>102</v>
      </c>
      <c r="Q9" s="461">
        <v>45677</v>
      </c>
      <c r="R9" s="514">
        <v>1014200000</v>
      </c>
      <c r="S9" s="500">
        <v>45678</v>
      </c>
      <c r="T9" s="520">
        <f t="shared" si="0"/>
        <v>24800000</v>
      </c>
      <c r="U9" s="72" t="s">
        <v>65</v>
      </c>
      <c r="V9" s="408">
        <v>57461852</v>
      </c>
      <c r="W9" s="173" t="s">
        <v>1252</v>
      </c>
      <c r="X9" s="435">
        <v>45678</v>
      </c>
      <c r="Y9" s="436">
        <v>45678</v>
      </c>
      <c r="Z9" s="437" t="s">
        <v>73</v>
      </c>
      <c r="AA9" s="436">
        <v>45853</v>
      </c>
      <c r="AB9" s="124">
        <f t="shared" si="1"/>
        <v>175</v>
      </c>
      <c r="AC9" s="72">
        <v>0</v>
      </c>
      <c r="AD9" s="76">
        <v>0</v>
      </c>
      <c r="AE9" s="76">
        <v>0</v>
      </c>
      <c r="AF9" s="79" t="s">
        <v>73</v>
      </c>
      <c r="AG9" s="408">
        <f t="shared" si="2"/>
        <v>0</v>
      </c>
      <c r="AH9" s="76">
        <v>0</v>
      </c>
      <c r="AI9" s="75">
        <v>0</v>
      </c>
      <c r="AJ9" s="145" t="s">
        <v>73</v>
      </c>
      <c r="AK9" s="79" t="s">
        <v>73</v>
      </c>
      <c r="AL9" s="72">
        <v>0</v>
      </c>
      <c r="AM9" s="72" t="s">
        <v>73</v>
      </c>
      <c r="AN9" s="72" t="s">
        <v>73</v>
      </c>
      <c r="AO9" s="72" t="s">
        <v>73</v>
      </c>
      <c r="AP9" s="102">
        <f t="shared" si="3"/>
        <v>0</v>
      </c>
      <c r="AQ9" s="487">
        <f t="shared" si="4"/>
        <v>24800000</v>
      </c>
      <c r="AR9" s="72" t="s">
        <v>65</v>
      </c>
      <c r="AS9" s="76">
        <v>24800000</v>
      </c>
      <c r="AT9" s="72" t="s">
        <v>319</v>
      </c>
      <c r="AU9" s="76">
        <v>0</v>
      </c>
      <c r="AV9" s="81" t="s">
        <v>73</v>
      </c>
      <c r="AW9" s="490">
        <f t="shared" si="5"/>
        <v>24800000</v>
      </c>
      <c r="AX9" s="561">
        <v>0</v>
      </c>
      <c r="AY9" s="84">
        <f t="shared" si="6"/>
        <v>1</v>
      </c>
      <c r="AZ9" s="85">
        <v>1</v>
      </c>
      <c r="BA9" s="169" t="s">
        <v>73</v>
      </c>
      <c r="BB9" s="175" t="s">
        <v>208</v>
      </c>
      <c r="BC9" s="179" t="s">
        <v>2871</v>
      </c>
      <c r="BD9" s="71" t="s">
        <v>65</v>
      </c>
      <c r="BE9" s="166" t="s">
        <v>65</v>
      </c>
    </row>
    <row r="10" spans="1:74" s="165" customFormat="1" ht="15" customHeight="1" x14ac:dyDescent="0.2">
      <c r="B10" s="71">
        <v>2025</v>
      </c>
      <c r="C10" s="71">
        <v>891780111</v>
      </c>
      <c r="D10" s="71" t="s">
        <v>63</v>
      </c>
      <c r="E10" s="173" t="s">
        <v>2870</v>
      </c>
      <c r="F10" s="102" t="s">
        <v>2869</v>
      </c>
      <c r="G10" s="176">
        <v>0</v>
      </c>
      <c r="H10" s="72" t="s">
        <v>71</v>
      </c>
      <c r="I10" s="71" t="s">
        <v>166</v>
      </c>
      <c r="J10" s="73" t="s">
        <v>81</v>
      </c>
      <c r="K10" s="104" t="s">
        <v>2868</v>
      </c>
      <c r="L10" s="486">
        <v>24800000</v>
      </c>
      <c r="M10" s="71" t="s">
        <v>66</v>
      </c>
      <c r="N10" s="104" t="s">
        <v>1795</v>
      </c>
      <c r="O10" s="536">
        <v>1082943812</v>
      </c>
      <c r="P10" s="180">
        <v>102</v>
      </c>
      <c r="Q10" s="461">
        <v>45677</v>
      </c>
      <c r="R10" s="514">
        <v>1014200000</v>
      </c>
      <c r="S10" s="500">
        <v>45678</v>
      </c>
      <c r="T10" s="520">
        <f t="shared" si="0"/>
        <v>24800000</v>
      </c>
      <c r="U10" s="72" t="s">
        <v>65</v>
      </c>
      <c r="V10" s="408">
        <v>57461852</v>
      </c>
      <c r="W10" s="173" t="s">
        <v>1252</v>
      </c>
      <c r="X10" s="435">
        <v>45678</v>
      </c>
      <c r="Y10" s="436">
        <v>45678</v>
      </c>
      <c r="Z10" s="437" t="s">
        <v>73</v>
      </c>
      <c r="AA10" s="436">
        <v>45853</v>
      </c>
      <c r="AB10" s="124">
        <f t="shared" si="1"/>
        <v>175</v>
      </c>
      <c r="AC10" s="72">
        <v>0</v>
      </c>
      <c r="AD10" s="76">
        <v>0</v>
      </c>
      <c r="AE10" s="76">
        <v>0</v>
      </c>
      <c r="AF10" s="79" t="s">
        <v>73</v>
      </c>
      <c r="AG10" s="408">
        <f t="shared" si="2"/>
        <v>0</v>
      </c>
      <c r="AH10" s="76">
        <v>0</v>
      </c>
      <c r="AI10" s="75">
        <v>0</v>
      </c>
      <c r="AJ10" s="145" t="s">
        <v>73</v>
      </c>
      <c r="AK10" s="79" t="s">
        <v>73</v>
      </c>
      <c r="AL10" s="72">
        <v>0</v>
      </c>
      <c r="AM10" s="72" t="s">
        <v>73</v>
      </c>
      <c r="AN10" s="72" t="s">
        <v>73</v>
      </c>
      <c r="AO10" s="72" t="s">
        <v>73</v>
      </c>
      <c r="AP10" s="102">
        <f t="shared" si="3"/>
        <v>0</v>
      </c>
      <c r="AQ10" s="487">
        <f t="shared" si="4"/>
        <v>24800000</v>
      </c>
      <c r="AR10" s="72" t="s">
        <v>65</v>
      </c>
      <c r="AS10" s="76">
        <v>24800000</v>
      </c>
      <c r="AT10" s="72" t="s">
        <v>319</v>
      </c>
      <c r="AU10" s="76">
        <v>0</v>
      </c>
      <c r="AV10" s="81" t="s">
        <v>73</v>
      </c>
      <c r="AW10" s="490">
        <f t="shared" si="5"/>
        <v>24800000</v>
      </c>
      <c r="AX10" s="488">
        <v>0</v>
      </c>
      <c r="AY10" s="84">
        <f t="shared" si="6"/>
        <v>1</v>
      </c>
      <c r="AZ10" s="85">
        <v>1</v>
      </c>
      <c r="BA10" s="169" t="s">
        <v>73</v>
      </c>
      <c r="BB10" s="175" t="s">
        <v>208</v>
      </c>
      <c r="BC10" s="179" t="s">
        <v>2867</v>
      </c>
      <c r="BD10" s="71" t="s">
        <v>65</v>
      </c>
      <c r="BE10" s="166" t="s">
        <v>65</v>
      </c>
    </row>
    <row r="11" spans="1:74" s="165" customFormat="1" ht="15" customHeight="1" x14ac:dyDescent="0.2">
      <c r="B11" s="71">
        <v>2025</v>
      </c>
      <c r="C11" s="71">
        <v>891780111</v>
      </c>
      <c r="D11" s="71" t="s">
        <v>63</v>
      </c>
      <c r="E11" s="173" t="s">
        <v>2866</v>
      </c>
      <c r="F11" s="102" t="s">
        <v>2865</v>
      </c>
      <c r="G11" s="176">
        <v>0</v>
      </c>
      <c r="H11" s="72" t="s">
        <v>71</v>
      </c>
      <c r="I11" s="71" t="s">
        <v>166</v>
      </c>
      <c r="J11" s="73" t="s">
        <v>81</v>
      </c>
      <c r="K11" s="104" t="s">
        <v>2864</v>
      </c>
      <c r="L11" s="486">
        <v>24400000</v>
      </c>
      <c r="M11" s="71" t="s">
        <v>66</v>
      </c>
      <c r="N11" s="104" t="s">
        <v>1774</v>
      </c>
      <c r="O11" s="536">
        <v>1082981781</v>
      </c>
      <c r="P11" s="180">
        <v>102</v>
      </c>
      <c r="Q11" s="461">
        <v>45677</v>
      </c>
      <c r="R11" s="514">
        <v>1014200000</v>
      </c>
      <c r="S11" s="500">
        <v>45678</v>
      </c>
      <c r="T11" s="520">
        <f t="shared" si="0"/>
        <v>24400000</v>
      </c>
      <c r="U11" s="72" t="s">
        <v>65</v>
      </c>
      <c r="V11" s="408">
        <v>57461852</v>
      </c>
      <c r="W11" s="173" t="s">
        <v>1252</v>
      </c>
      <c r="X11" s="435">
        <v>45678</v>
      </c>
      <c r="Y11" s="436">
        <v>45678</v>
      </c>
      <c r="Z11" s="437" t="s">
        <v>73</v>
      </c>
      <c r="AA11" s="436">
        <v>45853</v>
      </c>
      <c r="AB11" s="124">
        <f t="shared" si="1"/>
        <v>175</v>
      </c>
      <c r="AC11" s="72">
        <v>0</v>
      </c>
      <c r="AD11" s="76">
        <v>0</v>
      </c>
      <c r="AE11" s="76">
        <v>0</v>
      </c>
      <c r="AF11" s="79" t="s">
        <v>73</v>
      </c>
      <c r="AG11" s="408">
        <f t="shared" si="2"/>
        <v>0</v>
      </c>
      <c r="AH11" s="76">
        <v>0</v>
      </c>
      <c r="AI11" s="75">
        <v>0</v>
      </c>
      <c r="AJ11" s="145" t="s">
        <v>73</v>
      </c>
      <c r="AK11" s="79" t="s">
        <v>73</v>
      </c>
      <c r="AL11" s="72">
        <v>0</v>
      </c>
      <c r="AM11" s="72" t="s">
        <v>73</v>
      </c>
      <c r="AN11" s="72" t="s">
        <v>73</v>
      </c>
      <c r="AO11" s="72" t="s">
        <v>73</v>
      </c>
      <c r="AP11" s="102">
        <f t="shared" si="3"/>
        <v>0</v>
      </c>
      <c r="AQ11" s="487">
        <f t="shared" si="4"/>
        <v>24400000</v>
      </c>
      <c r="AR11" s="72" t="s">
        <v>65</v>
      </c>
      <c r="AS11" s="76">
        <v>24400000</v>
      </c>
      <c r="AT11" s="72" t="s">
        <v>319</v>
      </c>
      <c r="AU11" s="76">
        <v>0</v>
      </c>
      <c r="AV11" s="81" t="s">
        <v>73</v>
      </c>
      <c r="AW11" s="490">
        <f t="shared" si="5"/>
        <v>24400000</v>
      </c>
      <c r="AX11" s="488">
        <v>0</v>
      </c>
      <c r="AY11" s="84">
        <f t="shared" si="6"/>
        <v>1</v>
      </c>
      <c r="AZ11" s="85">
        <v>1</v>
      </c>
      <c r="BA11" s="169" t="s">
        <v>73</v>
      </c>
      <c r="BB11" s="175" t="s">
        <v>208</v>
      </c>
      <c r="BC11" s="179" t="s">
        <v>2863</v>
      </c>
      <c r="BD11" s="71" t="s">
        <v>65</v>
      </c>
      <c r="BE11" s="166" t="s">
        <v>65</v>
      </c>
    </row>
    <row r="12" spans="1:74" s="165" customFormat="1" ht="15" customHeight="1" x14ac:dyDescent="0.2">
      <c r="B12" s="71">
        <v>2025</v>
      </c>
      <c r="C12" s="71">
        <v>891780111</v>
      </c>
      <c r="D12" s="71" t="s">
        <v>63</v>
      </c>
      <c r="E12" s="173" t="s">
        <v>2862</v>
      </c>
      <c r="F12" s="102" t="s">
        <v>2861</v>
      </c>
      <c r="G12" s="176">
        <v>0</v>
      </c>
      <c r="H12" s="72" t="s">
        <v>71</v>
      </c>
      <c r="I12" s="71" t="s">
        <v>166</v>
      </c>
      <c r="J12" s="73" t="s">
        <v>81</v>
      </c>
      <c r="K12" s="104" t="s">
        <v>2860</v>
      </c>
      <c r="L12" s="486">
        <v>28050000</v>
      </c>
      <c r="M12" s="71" t="s">
        <v>66</v>
      </c>
      <c r="N12" s="104" t="s">
        <v>1743</v>
      </c>
      <c r="O12" s="536">
        <v>1082944860</v>
      </c>
      <c r="P12" s="180">
        <v>102</v>
      </c>
      <c r="Q12" s="461">
        <v>45677</v>
      </c>
      <c r="R12" s="514">
        <v>1014200000</v>
      </c>
      <c r="S12" s="500">
        <v>45678</v>
      </c>
      <c r="T12" s="520">
        <f t="shared" si="0"/>
        <v>28050000</v>
      </c>
      <c r="U12" s="72" t="s">
        <v>65</v>
      </c>
      <c r="V12" s="408">
        <v>57461852</v>
      </c>
      <c r="W12" s="173" t="s">
        <v>1252</v>
      </c>
      <c r="X12" s="435">
        <v>45678</v>
      </c>
      <c r="Y12" s="436">
        <v>45678</v>
      </c>
      <c r="Z12" s="437" t="s">
        <v>73</v>
      </c>
      <c r="AA12" s="436">
        <v>45853</v>
      </c>
      <c r="AB12" s="124">
        <f t="shared" si="1"/>
        <v>175</v>
      </c>
      <c r="AC12" s="72">
        <v>0</v>
      </c>
      <c r="AD12" s="76">
        <v>0</v>
      </c>
      <c r="AE12" s="76">
        <v>0</v>
      </c>
      <c r="AF12" s="79" t="s">
        <v>73</v>
      </c>
      <c r="AG12" s="408">
        <f t="shared" si="2"/>
        <v>0</v>
      </c>
      <c r="AH12" s="76">
        <v>0</v>
      </c>
      <c r="AI12" s="75">
        <v>0</v>
      </c>
      <c r="AJ12" s="145" t="s">
        <v>73</v>
      </c>
      <c r="AK12" s="79" t="s">
        <v>73</v>
      </c>
      <c r="AL12" s="72">
        <v>0</v>
      </c>
      <c r="AM12" s="72" t="s">
        <v>73</v>
      </c>
      <c r="AN12" s="72" t="s">
        <v>73</v>
      </c>
      <c r="AO12" s="72" t="s">
        <v>73</v>
      </c>
      <c r="AP12" s="102">
        <f t="shared" si="3"/>
        <v>0</v>
      </c>
      <c r="AQ12" s="487">
        <f t="shared" si="4"/>
        <v>28050000</v>
      </c>
      <c r="AR12" s="72" t="s">
        <v>65</v>
      </c>
      <c r="AS12" s="76">
        <v>28050000</v>
      </c>
      <c r="AT12" s="72" t="s">
        <v>319</v>
      </c>
      <c r="AU12" s="76">
        <v>0</v>
      </c>
      <c r="AV12" s="81" t="s">
        <v>73</v>
      </c>
      <c r="AW12" s="490">
        <f t="shared" si="5"/>
        <v>28050000</v>
      </c>
      <c r="AX12" s="488">
        <v>0</v>
      </c>
      <c r="AY12" s="84">
        <f t="shared" si="6"/>
        <v>1</v>
      </c>
      <c r="AZ12" s="85">
        <v>1</v>
      </c>
      <c r="BA12" s="169" t="s">
        <v>73</v>
      </c>
      <c r="BB12" s="175" t="s">
        <v>208</v>
      </c>
      <c r="BC12" s="179" t="s">
        <v>2859</v>
      </c>
      <c r="BD12" s="71" t="s">
        <v>65</v>
      </c>
      <c r="BE12" s="166" t="s">
        <v>65</v>
      </c>
    </row>
    <row r="13" spans="1:74" s="165" customFormat="1" ht="15" customHeight="1" x14ac:dyDescent="0.2">
      <c r="B13" s="71">
        <v>2025</v>
      </c>
      <c r="C13" s="71">
        <v>891780111</v>
      </c>
      <c r="D13" s="71" t="s">
        <v>63</v>
      </c>
      <c r="E13" s="173" t="s">
        <v>2858</v>
      </c>
      <c r="F13" s="102" t="s">
        <v>2857</v>
      </c>
      <c r="G13" s="176">
        <v>0</v>
      </c>
      <c r="H13" s="72" t="s">
        <v>71</v>
      </c>
      <c r="I13" s="71" t="s">
        <v>166</v>
      </c>
      <c r="J13" s="73" t="s">
        <v>81</v>
      </c>
      <c r="K13" s="104" t="s">
        <v>2856</v>
      </c>
      <c r="L13" s="486">
        <v>24400000</v>
      </c>
      <c r="M13" s="71" t="s">
        <v>66</v>
      </c>
      <c r="N13" s="104" t="s">
        <v>1748</v>
      </c>
      <c r="O13" s="536">
        <v>1075258984</v>
      </c>
      <c r="P13" s="180">
        <v>102</v>
      </c>
      <c r="Q13" s="461">
        <v>45677</v>
      </c>
      <c r="R13" s="514">
        <v>1014200000</v>
      </c>
      <c r="S13" s="500">
        <v>45678</v>
      </c>
      <c r="T13" s="520">
        <f t="shared" si="0"/>
        <v>24400000</v>
      </c>
      <c r="U13" s="72" t="s">
        <v>65</v>
      </c>
      <c r="V13" s="408">
        <v>57461852</v>
      </c>
      <c r="W13" s="173" t="s">
        <v>1252</v>
      </c>
      <c r="X13" s="435">
        <v>45678</v>
      </c>
      <c r="Y13" s="436">
        <v>45678</v>
      </c>
      <c r="Z13" s="437" t="s">
        <v>73</v>
      </c>
      <c r="AA13" s="436">
        <v>45853</v>
      </c>
      <c r="AB13" s="124">
        <f t="shared" si="1"/>
        <v>175</v>
      </c>
      <c r="AC13" s="72">
        <v>0</v>
      </c>
      <c r="AD13" s="76">
        <v>0</v>
      </c>
      <c r="AE13" s="76">
        <v>0</v>
      </c>
      <c r="AF13" s="79" t="s">
        <v>73</v>
      </c>
      <c r="AG13" s="408">
        <f t="shared" si="2"/>
        <v>0</v>
      </c>
      <c r="AH13" s="76">
        <v>0</v>
      </c>
      <c r="AI13" s="75">
        <v>0</v>
      </c>
      <c r="AJ13" s="145" t="s">
        <v>73</v>
      </c>
      <c r="AK13" s="79" t="s">
        <v>73</v>
      </c>
      <c r="AL13" s="72">
        <v>0</v>
      </c>
      <c r="AM13" s="72" t="s">
        <v>73</v>
      </c>
      <c r="AN13" s="72" t="s">
        <v>73</v>
      </c>
      <c r="AO13" s="72" t="s">
        <v>73</v>
      </c>
      <c r="AP13" s="102">
        <f t="shared" si="3"/>
        <v>0</v>
      </c>
      <c r="AQ13" s="487">
        <f t="shared" si="4"/>
        <v>24400000</v>
      </c>
      <c r="AR13" s="72" t="s">
        <v>65</v>
      </c>
      <c r="AS13" s="76">
        <v>24400000</v>
      </c>
      <c r="AT13" s="72" t="s">
        <v>319</v>
      </c>
      <c r="AU13" s="76">
        <v>0</v>
      </c>
      <c r="AV13" s="81" t="s">
        <v>73</v>
      </c>
      <c r="AW13" s="490">
        <f t="shared" si="5"/>
        <v>24400000</v>
      </c>
      <c r="AX13" s="488">
        <v>0</v>
      </c>
      <c r="AY13" s="84">
        <f t="shared" si="6"/>
        <v>1</v>
      </c>
      <c r="AZ13" s="85">
        <v>1</v>
      </c>
      <c r="BA13" s="169" t="s">
        <v>73</v>
      </c>
      <c r="BB13" s="175" t="s">
        <v>208</v>
      </c>
      <c r="BC13" s="179" t="s">
        <v>2855</v>
      </c>
      <c r="BD13" s="71" t="s">
        <v>65</v>
      </c>
      <c r="BE13" s="166" t="s">
        <v>65</v>
      </c>
    </row>
    <row r="14" spans="1:74" s="165" customFormat="1" ht="15" customHeight="1" x14ac:dyDescent="0.2">
      <c r="B14" s="71">
        <v>2025</v>
      </c>
      <c r="C14" s="71">
        <v>891780111</v>
      </c>
      <c r="D14" s="71" t="s">
        <v>63</v>
      </c>
      <c r="E14" s="173" t="s">
        <v>2854</v>
      </c>
      <c r="F14" s="102" t="s">
        <v>2853</v>
      </c>
      <c r="G14" s="176">
        <v>0</v>
      </c>
      <c r="H14" s="72" t="s">
        <v>71</v>
      </c>
      <c r="I14" s="71" t="s">
        <v>166</v>
      </c>
      <c r="J14" s="73" t="s">
        <v>81</v>
      </c>
      <c r="K14" s="104" t="s">
        <v>2852</v>
      </c>
      <c r="L14" s="486">
        <v>24400000</v>
      </c>
      <c r="M14" s="71" t="s">
        <v>66</v>
      </c>
      <c r="N14" s="104" t="s">
        <v>2851</v>
      </c>
      <c r="O14" s="536">
        <v>1082966245</v>
      </c>
      <c r="P14" s="180">
        <v>102</v>
      </c>
      <c r="Q14" s="461">
        <v>45677</v>
      </c>
      <c r="R14" s="514">
        <v>1014200000</v>
      </c>
      <c r="S14" s="500">
        <v>45678</v>
      </c>
      <c r="T14" s="520">
        <f t="shared" si="0"/>
        <v>24400000</v>
      </c>
      <c r="U14" s="72" t="s">
        <v>65</v>
      </c>
      <c r="V14" s="408">
        <v>57461852</v>
      </c>
      <c r="W14" s="173" t="s">
        <v>1252</v>
      </c>
      <c r="X14" s="435">
        <v>45678</v>
      </c>
      <c r="Y14" s="436">
        <v>45678</v>
      </c>
      <c r="Z14" s="437" t="s">
        <v>73</v>
      </c>
      <c r="AA14" s="436">
        <v>45853</v>
      </c>
      <c r="AB14" s="124">
        <f t="shared" si="1"/>
        <v>175</v>
      </c>
      <c r="AC14" s="72">
        <v>0</v>
      </c>
      <c r="AD14" s="76">
        <v>0</v>
      </c>
      <c r="AE14" s="76">
        <v>0</v>
      </c>
      <c r="AF14" s="79" t="s">
        <v>73</v>
      </c>
      <c r="AG14" s="408">
        <f t="shared" si="2"/>
        <v>0</v>
      </c>
      <c r="AH14" s="76">
        <v>0</v>
      </c>
      <c r="AI14" s="75">
        <v>0</v>
      </c>
      <c r="AJ14" s="145" t="s">
        <v>73</v>
      </c>
      <c r="AK14" s="79" t="s">
        <v>73</v>
      </c>
      <c r="AL14" s="72">
        <v>0</v>
      </c>
      <c r="AM14" s="72" t="s">
        <v>73</v>
      </c>
      <c r="AN14" s="72" t="s">
        <v>73</v>
      </c>
      <c r="AO14" s="72" t="s">
        <v>73</v>
      </c>
      <c r="AP14" s="102">
        <f t="shared" si="3"/>
        <v>0</v>
      </c>
      <c r="AQ14" s="487">
        <f t="shared" si="4"/>
        <v>24400000</v>
      </c>
      <c r="AR14" s="72" t="s">
        <v>65</v>
      </c>
      <c r="AS14" s="76">
        <v>24400000</v>
      </c>
      <c r="AT14" s="72" t="s">
        <v>319</v>
      </c>
      <c r="AU14" s="76">
        <v>0</v>
      </c>
      <c r="AV14" s="81" t="s">
        <v>73</v>
      </c>
      <c r="AW14" s="490">
        <f t="shared" si="5"/>
        <v>24400000</v>
      </c>
      <c r="AX14" s="488">
        <v>0</v>
      </c>
      <c r="AY14" s="84">
        <f t="shared" si="6"/>
        <v>1</v>
      </c>
      <c r="AZ14" s="85">
        <v>1</v>
      </c>
      <c r="BA14" s="169" t="s">
        <v>73</v>
      </c>
      <c r="BB14" s="175" t="s">
        <v>208</v>
      </c>
      <c r="BC14" s="179" t="s">
        <v>2850</v>
      </c>
      <c r="BD14" s="71" t="s">
        <v>65</v>
      </c>
      <c r="BE14" s="166" t="s">
        <v>65</v>
      </c>
    </row>
    <row r="15" spans="1:74" s="165" customFormat="1" ht="15" customHeight="1" x14ac:dyDescent="0.2">
      <c r="B15" s="71">
        <v>2025</v>
      </c>
      <c r="C15" s="71">
        <v>891780111</v>
      </c>
      <c r="D15" s="71" t="s">
        <v>63</v>
      </c>
      <c r="E15" s="173" t="s">
        <v>2849</v>
      </c>
      <c r="F15" s="102" t="s">
        <v>2848</v>
      </c>
      <c r="G15" s="176">
        <v>0</v>
      </c>
      <c r="H15" s="72" t="s">
        <v>71</v>
      </c>
      <c r="I15" s="71" t="s">
        <v>166</v>
      </c>
      <c r="J15" s="73" t="s">
        <v>81</v>
      </c>
      <c r="K15" s="104" t="s">
        <v>2847</v>
      </c>
      <c r="L15" s="486">
        <v>24933333</v>
      </c>
      <c r="M15" s="71" t="s">
        <v>66</v>
      </c>
      <c r="N15" s="104" t="s">
        <v>1790</v>
      </c>
      <c r="O15" s="536">
        <v>1082931591</v>
      </c>
      <c r="P15" s="180">
        <v>102</v>
      </c>
      <c r="Q15" s="461">
        <v>45677</v>
      </c>
      <c r="R15" s="514">
        <v>1014200000</v>
      </c>
      <c r="S15" s="500">
        <v>45678</v>
      </c>
      <c r="T15" s="520">
        <f t="shared" si="0"/>
        <v>24933333</v>
      </c>
      <c r="U15" s="72" t="s">
        <v>65</v>
      </c>
      <c r="V15" s="408">
        <v>57461852</v>
      </c>
      <c r="W15" s="173" t="s">
        <v>1252</v>
      </c>
      <c r="X15" s="435">
        <v>45678</v>
      </c>
      <c r="Y15" s="436">
        <v>45678</v>
      </c>
      <c r="Z15" s="437" t="s">
        <v>73</v>
      </c>
      <c r="AA15" s="436">
        <v>45853</v>
      </c>
      <c r="AB15" s="124">
        <f t="shared" si="1"/>
        <v>175</v>
      </c>
      <c r="AC15" s="72">
        <v>0</v>
      </c>
      <c r="AD15" s="76">
        <v>0</v>
      </c>
      <c r="AE15" s="76">
        <v>0</v>
      </c>
      <c r="AF15" s="79" t="s">
        <v>73</v>
      </c>
      <c r="AG15" s="408">
        <f t="shared" si="2"/>
        <v>0</v>
      </c>
      <c r="AH15" s="76">
        <v>0</v>
      </c>
      <c r="AI15" s="75">
        <v>0</v>
      </c>
      <c r="AJ15" s="145" t="s">
        <v>73</v>
      </c>
      <c r="AK15" s="79" t="s">
        <v>73</v>
      </c>
      <c r="AL15" s="72">
        <v>0</v>
      </c>
      <c r="AM15" s="72" t="s">
        <v>73</v>
      </c>
      <c r="AN15" s="72" t="s">
        <v>73</v>
      </c>
      <c r="AO15" s="72" t="s">
        <v>73</v>
      </c>
      <c r="AP15" s="102">
        <f t="shared" si="3"/>
        <v>0</v>
      </c>
      <c r="AQ15" s="487">
        <f t="shared" si="4"/>
        <v>24933333</v>
      </c>
      <c r="AR15" s="72" t="s">
        <v>65</v>
      </c>
      <c r="AS15" s="76">
        <v>24933333</v>
      </c>
      <c r="AT15" s="72" t="s">
        <v>319</v>
      </c>
      <c r="AU15" s="76">
        <v>0</v>
      </c>
      <c r="AV15" s="81" t="s">
        <v>73</v>
      </c>
      <c r="AW15" s="490">
        <f t="shared" si="5"/>
        <v>24933333</v>
      </c>
      <c r="AX15" s="488">
        <v>0</v>
      </c>
      <c r="AY15" s="84">
        <f t="shared" si="6"/>
        <v>1</v>
      </c>
      <c r="AZ15" s="85">
        <v>1</v>
      </c>
      <c r="BA15" s="169" t="s">
        <v>73</v>
      </c>
      <c r="BB15" s="175" t="s">
        <v>208</v>
      </c>
      <c r="BC15" s="179" t="s">
        <v>2846</v>
      </c>
      <c r="BD15" s="71" t="s">
        <v>65</v>
      </c>
      <c r="BE15" s="166" t="s">
        <v>65</v>
      </c>
    </row>
    <row r="16" spans="1:74" s="165" customFormat="1" ht="15" customHeight="1" x14ac:dyDescent="0.2">
      <c r="B16" s="71">
        <v>2025</v>
      </c>
      <c r="C16" s="71">
        <v>891780111</v>
      </c>
      <c r="D16" s="71" t="s">
        <v>63</v>
      </c>
      <c r="E16" s="173" t="s">
        <v>2845</v>
      </c>
      <c r="F16" s="102" t="s">
        <v>2844</v>
      </c>
      <c r="G16" s="176">
        <v>0</v>
      </c>
      <c r="H16" s="72" t="s">
        <v>71</v>
      </c>
      <c r="I16" s="71" t="s">
        <v>166</v>
      </c>
      <c r="J16" s="73" t="s">
        <v>81</v>
      </c>
      <c r="K16" s="104" t="s">
        <v>2843</v>
      </c>
      <c r="L16" s="486">
        <v>24400000</v>
      </c>
      <c r="M16" s="71" t="s">
        <v>66</v>
      </c>
      <c r="N16" s="104" t="s">
        <v>1738</v>
      </c>
      <c r="O16" s="536">
        <v>1082918527</v>
      </c>
      <c r="P16" s="180">
        <v>102</v>
      </c>
      <c r="Q16" s="461">
        <v>45677</v>
      </c>
      <c r="R16" s="514">
        <v>1014200000</v>
      </c>
      <c r="S16" s="500">
        <v>45678</v>
      </c>
      <c r="T16" s="520">
        <f t="shared" si="0"/>
        <v>24400000</v>
      </c>
      <c r="U16" s="72" t="s">
        <v>65</v>
      </c>
      <c r="V16" s="408">
        <v>57461852</v>
      </c>
      <c r="W16" s="173" t="s">
        <v>1252</v>
      </c>
      <c r="X16" s="435">
        <v>45678</v>
      </c>
      <c r="Y16" s="436">
        <v>45678</v>
      </c>
      <c r="Z16" s="437" t="s">
        <v>73</v>
      </c>
      <c r="AA16" s="436">
        <v>45853</v>
      </c>
      <c r="AB16" s="124">
        <f t="shared" si="1"/>
        <v>175</v>
      </c>
      <c r="AC16" s="72">
        <v>0</v>
      </c>
      <c r="AD16" s="76">
        <v>0</v>
      </c>
      <c r="AE16" s="76">
        <v>0</v>
      </c>
      <c r="AF16" s="79" t="s">
        <v>73</v>
      </c>
      <c r="AG16" s="408">
        <f t="shared" si="2"/>
        <v>0</v>
      </c>
      <c r="AH16" s="76">
        <v>0</v>
      </c>
      <c r="AI16" s="75">
        <v>0</v>
      </c>
      <c r="AJ16" s="145" t="s">
        <v>73</v>
      </c>
      <c r="AK16" s="79" t="s">
        <v>73</v>
      </c>
      <c r="AL16" s="72">
        <v>0</v>
      </c>
      <c r="AM16" s="72" t="s">
        <v>73</v>
      </c>
      <c r="AN16" s="72" t="s">
        <v>73</v>
      </c>
      <c r="AO16" s="72" t="s">
        <v>73</v>
      </c>
      <c r="AP16" s="102">
        <f t="shared" si="3"/>
        <v>0</v>
      </c>
      <c r="AQ16" s="487">
        <f t="shared" si="4"/>
        <v>24400000</v>
      </c>
      <c r="AR16" s="72" t="s">
        <v>65</v>
      </c>
      <c r="AS16" s="76">
        <v>24400000</v>
      </c>
      <c r="AT16" s="72" t="s">
        <v>319</v>
      </c>
      <c r="AU16" s="76">
        <v>0</v>
      </c>
      <c r="AV16" s="81" t="s">
        <v>73</v>
      </c>
      <c r="AW16" s="490">
        <f t="shared" si="5"/>
        <v>24400000</v>
      </c>
      <c r="AX16" s="488">
        <v>0</v>
      </c>
      <c r="AY16" s="84">
        <f t="shared" si="6"/>
        <v>1</v>
      </c>
      <c r="AZ16" s="85">
        <v>1</v>
      </c>
      <c r="BA16" s="169" t="s">
        <v>73</v>
      </c>
      <c r="BB16" s="175" t="s">
        <v>208</v>
      </c>
      <c r="BC16" s="179" t="s">
        <v>2842</v>
      </c>
      <c r="BD16" s="71" t="s">
        <v>65</v>
      </c>
      <c r="BE16" s="166" t="s">
        <v>65</v>
      </c>
    </row>
    <row r="17" spans="2:57" s="165" customFormat="1" ht="15" customHeight="1" x14ac:dyDescent="0.2">
      <c r="B17" s="71">
        <v>2025</v>
      </c>
      <c r="C17" s="71">
        <v>891780111</v>
      </c>
      <c r="D17" s="71" t="s">
        <v>63</v>
      </c>
      <c r="E17" s="173" t="s">
        <v>2841</v>
      </c>
      <c r="F17" s="102" t="s">
        <v>2840</v>
      </c>
      <c r="G17" s="176">
        <v>0</v>
      </c>
      <c r="H17" s="72" t="s">
        <v>71</v>
      </c>
      <c r="I17" s="71" t="s">
        <v>166</v>
      </c>
      <c r="J17" s="73" t="s">
        <v>81</v>
      </c>
      <c r="K17" s="104" t="s">
        <v>2839</v>
      </c>
      <c r="L17" s="486">
        <v>24400000</v>
      </c>
      <c r="M17" s="71" t="s">
        <v>66</v>
      </c>
      <c r="N17" s="104" t="s">
        <v>1799</v>
      </c>
      <c r="O17" s="536">
        <v>36694608</v>
      </c>
      <c r="P17" s="180">
        <v>102</v>
      </c>
      <c r="Q17" s="461">
        <v>45677</v>
      </c>
      <c r="R17" s="514">
        <v>1014200000</v>
      </c>
      <c r="S17" s="500">
        <v>45678</v>
      </c>
      <c r="T17" s="520">
        <f t="shared" si="0"/>
        <v>24400000</v>
      </c>
      <c r="U17" s="72" t="s">
        <v>65</v>
      </c>
      <c r="V17" s="408">
        <v>57461852</v>
      </c>
      <c r="W17" s="173" t="s">
        <v>1252</v>
      </c>
      <c r="X17" s="435">
        <v>45678</v>
      </c>
      <c r="Y17" s="436">
        <v>45678</v>
      </c>
      <c r="Z17" s="437" t="s">
        <v>73</v>
      </c>
      <c r="AA17" s="436">
        <v>45853</v>
      </c>
      <c r="AB17" s="124">
        <f t="shared" si="1"/>
        <v>175</v>
      </c>
      <c r="AC17" s="72">
        <v>0</v>
      </c>
      <c r="AD17" s="76">
        <v>0</v>
      </c>
      <c r="AE17" s="76">
        <v>0</v>
      </c>
      <c r="AF17" s="79" t="s">
        <v>73</v>
      </c>
      <c r="AG17" s="408">
        <f t="shared" si="2"/>
        <v>0</v>
      </c>
      <c r="AH17" s="76">
        <v>0</v>
      </c>
      <c r="AI17" s="75">
        <v>0</v>
      </c>
      <c r="AJ17" s="145" t="s">
        <v>73</v>
      </c>
      <c r="AK17" s="79" t="s">
        <v>73</v>
      </c>
      <c r="AL17" s="72">
        <v>0</v>
      </c>
      <c r="AM17" s="72" t="s">
        <v>73</v>
      </c>
      <c r="AN17" s="72" t="s">
        <v>73</v>
      </c>
      <c r="AO17" s="72" t="s">
        <v>73</v>
      </c>
      <c r="AP17" s="102">
        <f t="shared" si="3"/>
        <v>0</v>
      </c>
      <c r="AQ17" s="487">
        <f t="shared" si="4"/>
        <v>24400000</v>
      </c>
      <c r="AR17" s="72" t="s">
        <v>65</v>
      </c>
      <c r="AS17" s="76">
        <v>24400000</v>
      </c>
      <c r="AT17" s="72" t="s">
        <v>319</v>
      </c>
      <c r="AU17" s="76">
        <v>0</v>
      </c>
      <c r="AV17" s="81" t="s">
        <v>73</v>
      </c>
      <c r="AW17" s="490">
        <f t="shared" si="5"/>
        <v>24400000</v>
      </c>
      <c r="AX17" s="488">
        <v>0</v>
      </c>
      <c r="AY17" s="84">
        <f t="shared" si="6"/>
        <v>1</v>
      </c>
      <c r="AZ17" s="85">
        <v>1</v>
      </c>
      <c r="BA17" s="169" t="s">
        <v>73</v>
      </c>
      <c r="BB17" s="175" t="s">
        <v>208</v>
      </c>
      <c r="BC17" s="179" t="s">
        <v>2838</v>
      </c>
      <c r="BD17" s="71" t="s">
        <v>65</v>
      </c>
      <c r="BE17" s="166" t="s">
        <v>65</v>
      </c>
    </row>
    <row r="18" spans="2:57" s="165" customFormat="1" ht="15" customHeight="1" x14ac:dyDescent="0.2">
      <c r="B18" s="71">
        <v>2025</v>
      </c>
      <c r="C18" s="71">
        <v>891780111</v>
      </c>
      <c r="D18" s="71" t="s">
        <v>63</v>
      </c>
      <c r="E18" s="173" t="s">
        <v>2837</v>
      </c>
      <c r="F18" s="102" t="s">
        <v>2836</v>
      </c>
      <c r="G18" s="176">
        <v>0</v>
      </c>
      <c r="H18" s="72" t="s">
        <v>71</v>
      </c>
      <c r="I18" s="71" t="s">
        <v>166</v>
      </c>
      <c r="J18" s="73" t="s">
        <v>81</v>
      </c>
      <c r="K18" s="104" t="s">
        <v>2762</v>
      </c>
      <c r="L18" s="486">
        <v>22133333</v>
      </c>
      <c r="M18" s="71" t="s">
        <v>66</v>
      </c>
      <c r="N18" s="104" t="s">
        <v>2835</v>
      </c>
      <c r="O18" s="536">
        <v>1140866481</v>
      </c>
      <c r="P18" s="180">
        <v>103</v>
      </c>
      <c r="Q18" s="461">
        <v>45677</v>
      </c>
      <c r="R18" s="514">
        <v>712000000</v>
      </c>
      <c r="S18" s="500">
        <v>45678</v>
      </c>
      <c r="T18" s="520">
        <f t="shared" si="0"/>
        <v>22133333</v>
      </c>
      <c r="U18" s="72" t="s">
        <v>65</v>
      </c>
      <c r="V18" s="292">
        <v>39049658</v>
      </c>
      <c r="W18" s="173" t="s">
        <v>1389</v>
      </c>
      <c r="X18" s="435">
        <v>45678</v>
      </c>
      <c r="Y18" s="436">
        <v>45678</v>
      </c>
      <c r="Z18" s="437" t="s">
        <v>73</v>
      </c>
      <c r="AA18" s="436">
        <v>45838</v>
      </c>
      <c r="AB18" s="124">
        <f t="shared" si="1"/>
        <v>160</v>
      </c>
      <c r="AC18" s="72">
        <v>0</v>
      </c>
      <c r="AD18" s="76">
        <v>0</v>
      </c>
      <c r="AE18" s="76">
        <v>0</v>
      </c>
      <c r="AF18" s="79" t="s">
        <v>73</v>
      </c>
      <c r="AG18" s="408">
        <f t="shared" si="2"/>
        <v>0</v>
      </c>
      <c r="AH18" s="76">
        <v>0</v>
      </c>
      <c r="AI18" s="75">
        <v>0</v>
      </c>
      <c r="AJ18" s="145" t="s">
        <v>73</v>
      </c>
      <c r="AK18" s="79" t="s">
        <v>73</v>
      </c>
      <c r="AL18" s="72">
        <v>0</v>
      </c>
      <c r="AM18" s="72" t="s">
        <v>73</v>
      </c>
      <c r="AN18" s="72" t="s">
        <v>73</v>
      </c>
      <c r="AO18" s="72" t="s">
        <v>73</v>
      </c>
      <c r="AP18" s="102">
        <f t="shared" si="3"/>
        <v>0</v>
      </c>
      <c r="AQ18" s="487">
        <f t="shared" si="4"/>
        <v>22133333</v>
      </c>
      <c r="AR18" s="72" t="s">
        <v>65</v>
      </c>
      <c r="AS18" s="76">
        <v>22133333</v>
      </c>
      <c r="AT18" s="72" t="s">
        <v>319</v>
      </c>
      <c r="AU18" s="76">
        <v>0</v>
      </c>
      <c r="AV18" s="81" t="s">
        <v>73</v>
      </c>
      <c r="AW18" s="490">
        <f t="shared" si="5"/>
        <v>22133333</v>
      </c>
      <c r="AX18" s="488">
        <v>0</v>
      </c>
      <c r="AY18" s="84">
        <f t="shared" si="6"/>
        <v>1</v>
      </c>
      <c r="AZ18" s="85">
        <v>1</v>
      </c>
      <c r="BA18" s="169" t="s">
        <v>73</v>
      </c>
      <c r="BB18" s="175" t="s">
        <v>208</v>
      </c>
      <c r="BC18" s="179" t="s">
        <v>2834</v>
      </c>
      <c r="BD18" s="71" t="s">
        <v>65</v>
      </c>
      <c r="BE18" s="166" t="s">
        <v>65</v>
      </c>
    </row>
    <row r="19" spans="2:57" s="165" customFormat="1" ht="15" customHeight="1" x14ac:dyDescent="0.2">
      <c r="B19" s="71">
        <v>2025</v>
      </c>
      <c r="C19" s="71">
        <v>891780111</v>
      </c>
      <c r="D19" s="71" t="s">
        <v>63</v>
      </c>
      <c r="E19" s="173" t="s">
        <v>2833</v>
      </c>
      <c r="F19" s="102" t="s">
        <v>2832</v>
      </c>
      <c r="G19" s="176">
        <v>0</v>
      </c>
      <c r="H19" s="72" t="s">
        <v>71</v>
      </c>
      <c r="I19" s="71" t="s">
        <v>166</v>
      </c>
      <c r="J19" s="73" t="s">
        <v>81</v>
      </c>
      <c r="K19" s="104" t="s">
        <v>2762</v>
      </c>
      <c r="L19" s="486">
        <v>22133333</v>
      </c>
      <c r="M19" s="71" t="s">
        <v>66</v>
      </c>
      <c r="N19" s="104" t="s">
        <v>2105</v>
      </c>
      <c r="O19" s="536">
        <v>1083034324</v>
      </c>
      <c r="P19" s="180">
        <v>103</v>
      </c>
      <c r="Q19" s="461">
        <v>45677</v>
      </c>
      <c r="R19" s="514">
        <v>712000000</v>
      </c>
      <c r="S19" s="500">
        <v>45678</v>
      </c>
      <c r="T19" s="520">
        <f t="shared" si="0"/>
        <v>22133333</v>
      </c>
      <c r="U19" s="72" t="s">
        <v>65</v>
      </c>
      <c r="V19" s="292">
        <v>39049658</v>
      </c>
      <c r="W19" s="173" t="s">
        <v>1389</v>
      </c>
      <c r="X19" s="435">
        <v>45678</v>
      </c>
      <c r="Y19" s="436">
        <v>45678</v>
      </c>
      <c r="Z19" s="437" t="s">
        <v>73</v>
      </c>
      <c r="AA19" s="436">
        <v>45838</v>
      </c>
      <c r="AB19" s="124">
        <f t="shared" si="1"/>
        <v>160</v>
      </c>
      <c r="AC19" s="72">
        <v>0</v>
      </c>
      <c r="AD19" s="76">
        <v>0</v>
      </c>
      <c r="AE19" s="76">
        <v>0</v>
      </c>
      <c r="AF19" s="79" t="s">
        <v>73</v>
      </c>
      <c r="AG19" s="408">
        <f t="shared" si="2"/>
        <v>0</v>
      </c>
      <c r="AH19" s="76">
        <v>0</v>
      </c>
      <c r="AI19" s="75">
        <v>0</v>
      </c>
      <c r="AJ19" s="145" t="s">
        <v>73</v>
      </c>
      <c r="AK19" s="79" t="s">
        <v>73</v>
      </c>
      <c r="AL19" s="72">
        <v>0</v>
      </c>
      <c r="AM19" s="72" t="s">
        <v>73</v>
      </c>
      <c r="AN19" s="72" t="s">
        <v>73</v>
      </c>
      <c r="AO19" s="72" t="s">
        <v>73</v>
      </c>
      <c r="AP19" s="102">
        <f t="shared" si="3"/>
        <v>0</v>
      </c>
      <c r="AQ19" s="487">
        <f t="shared" si="4"/>
        <v>22133333</v>
      </c>
      <c r="AR19" s="72" t="s">
        <v>65</v>
      </c>
      <c r="AS19" s="76">
        <v>22133333</v>
      </c>
      <c r="AT19" s="72" t="s">
        <v>319</v>
      </c>
      <c r="AU19" s="76">
        <v>0</v>
      </c>
      <c r="AV19" s="81" t="s">
        <v>73</v>
      </c>
      <c r="AW19" s="490">
        <f t="shared" si="5"/>
        <v>22133333</v>
      </c>
      <c r="AX19" s="488">
        <v>0</v>
      </c>
      <c r="AY19" s="84">
        <f t="shared" si="6"/>
        <v>1</v>
      </c>
      <c r="AZ19" s="85">
        <v>1</v>
      </c>
      <c r="BA19" s="169" t="s">
        <v>73</v>
      </c>
      <c r="BB19" s="175" t="s">
        <v>208</v>
      </c>
      <c r="BC19" s="179" t="s">
        <v>2831</v>
      </c>
      <c r="BD19" s="71" t="s">
        <v>65</v>
      </c>
      <c r="BE19" s="166" t="s">
        <v>65</v>
      </c>
    </row>
    <row r="20" spans="2:57" s="165" customFormat="1" ht="15" customHeight="1" x14ac:dyDescent="0.2">
      <c r="B20" s="71">
        <v>2025</v>
      </c>
      <c r="C20" s="71">
        <v>891780111</v>
      </c>
      <c r="D20" s="71" t="s">
        <v>63</v>
      </c>
      <c r="E20" s="173" t="s">
        <v>2830</v>
      </c>
      <c r="F20" s="102" t="s">
        <v>2829</v>
      </c>
      <c r="G20" s="176">
        <v>0</v>
      </c>
      <c r="H20" s="72" t="s">
        <v>71</v>
      </c>
      <c r="I20" s="71" t="s">
        <v>166</v>
      </c>
      <c r="J20" s="73" t="s">
        <v>81</v>
      </c>
      <c r="K20" s="104" t="s">
        <v>2828</v>
      </c>
      <c r="L20" s="486">
        <v>22133333</v>
      </c>
      <c r="M20" s="71" t="s">
        <v>66</v>
      </c>
      <c r="N20" s="104" t="s">
        <v>2827</v>
      </c>
      <c r="O20" s="536">
        <v>1010074079</v>
      </c>
      <c r="P20" s="180">
        <v>103</v>
      </c>
      <c r="Q20" s="461">
        <v>45677</v>
      </c>
      <c r="R20" s="514">
        <v>712000000</v>
      </c>
      <c r="S20" s="500">
        <v>45678</v>
      </c>
      <c r="T20" s="520">
        <f t="shared" si="0"/>
        <v>22133333</v>
      </c>
      <c r="U20" s="72" t="s">
        <v>65</v>
      </c>
      <c r="V20" s="292">
        <v>39049658</v>
      </c>
      <c r="W20" s="173" t="s">
        <v>1389</v>
      </c>
      <c r="X20" s="435">
        <v>45678</v>
      </c>
      <c r="Y20" s="436">
        <v>45678</v>
      </c>
      <c r="Z20" s="437" t="s">
        <v>73</v>
      </c>
      <c r="AA20" s="436">
        <v>45838</v>
      </c>
      <c r="AB20" s="124">
        <f t="shared" si="1"/>
        <v>160</v>
      </c>
      <c r="AC20" s="72">
        <v>0</v>
      </c>
      <c r="AD20" s="76">
        <v>0</v>
      </c>
      <c r="AE20" s="76">
        <v>0</v>
      </c>
      <c r="AF20" s="79" t="s">
        <v>73</v>
      </c>
      <c r="AG20" s="408">
        <f t="shared" si="2"/>
        <v>0</v>
      </c>
      <c r="AH20" s="76">
        <v>0</v>
      </c>
      <c r="AI20" s="75">
        <v>0</v>
      </c>
      <c r="AJ20" s="145" t="s">
        <v>73</v>
      </c>
      <c r="AK20" s="79" t="s">
        <v>73</v>
      </c>
      <c r="AL20" s="72">
        <v>0</v>
      </c>
      <c r="AM20" s="72" t="s">
        <v>73</v>
      </c>
      <c r="AN20" s="72" t="s">
        <v>73</v>
      </c>
      <c r="AO20" s="72" t="s">
        <v>73</v>
      </c>
      <c r="AP20" s="102">
        <f t="shared" si="3"/>
        <v>0</v>
      </c>
      <c r="AQ20" s="487">
        <f t="shared" si="4"/>
        <v>22133333</v>
      </c>
      <c r="AR20" s="72" t="s">
        <v>65</v>
      </c>
      <c r="AS20" s="76">
        <v>22133333</v>
      </c>
      <c r="AT20" s="72" t="s">
        <v>319</v>
      </c>
      <c r="AU20" s="76">
        <v>0</v>
      </c>
      <c r="AV20" s="81" t="s">
        <v>73</v>
      </c>
      <c r="AW20" s="490">
        <f t="shared" si="5"/>
        <v>22133333</v>
      </c>
      <c r="AX20" s="488">
        <v>0</v>
      </c>
      <c r="AY20" s="84">
        <f t="shared" si="6"/>
        <v>1</v>
      </c>
      <c r="AZ20" s="85">
        <v>1</v>
      </c>
      <c r="BA20" s="169" t="s">
        <v>73</v>
      </c>
      <c r="BB20" s="175" t="s">
        <v>208</v>
      </c>
      <c r="BC20" s="179" t="s">
        <v>2826</v>
      </c>
      <c r="BD20" s="71" t="s">
        <v>65</v>
      </c>
      <c r="BE20" s="166" t="s">
        <v>65</v>
      </c>
    </row>
    <row r="21" spans="2:57" s="165" customFormat="1" ht="15" customHeight="1" x14ac:dyDescent="0.2">
      <c r="B21" s="71">
        <v>2025</v>
      </c>
      <c r="C21" s="71">
        <v>891780111</v>
      </c>
      <c r="D21" s="71" t="s">
        <v>63</v>
      </c>
      <c r="E21" s="173" t="s">
        <v>2825</v>
      </c>
      <c r="F21" s="102" t="s">
        <v>2824</v>
      </c>
      <c r="G21" s="176">
        <v>0</v>
      </c>
      <c r="H21" s="72" t="s">
        <v>71</v>
      </c>
      <c r="I21" s="71" t="s">
        <v>166</v>
      </c>
      <c r="J21" s="73" t="s">
        <v>81</v>
      </c>
      <c r="K21" s="104" t="s">
        <v>2823</v>
      </c>
      <c r="L21" s="486">
        <v>22133333</v>
      </c>
      <c r="M21" s="71" t="s">
        <v>66</v>
      </c>
      <c r="N21" s="104" t="s">
        <v>2822</v>
      </c>
      <c r="O21" s="536">
        <v>57462496</v>
      </c>
      <c r="P21" s="180">
        <v>103</v>
      </c>
      <c r="Q21" s="461">
        <v>45677</v>
      </c>
      <c r="R21" s="514">
        <v>712000000</v>
      </c>
      <c r="S21" s="500">
        <v>45678</v>
      </c>
      <c r="T21" s="520">
        <f t="shared" si="0"/>
        <v>22133333</v>
      </c>
      <c r="U21" s="72" t="s">
        <v>65</v>
      </c>
      <c r="V21" s="292">
        <v>39049658</v>
      </c>
      <c r="W21" s="173" t="s">
        <v>1389</v>
      </c>
      <c r="X21" s="435">
        <v>45678</v>
      </c>
      <c r="Y21" s="436">
        <v>45678</v>
      </c>
      <c r="Z21" s="437" t="s">
        <v>73</v>
      </c>
      <c r="AA21" s="436">
        <v>45838</v>
      </c>
      <c r="AB21" s="124">
        <f t="shared" si="1"/>
        <v>160</v>
      </c>
      <c r="AC21" s="72">
        <v>0</v>
      </c>
      <c r="AD21" s="76">
        <v>0</v>
      </c>
      <c r="AE21" s="76">
        <v>0</v>
      </c>
      <c r="AF21" s="79" t="s">
        <v>73</v>
      </c>
      <c r="AG21" s="408">
        <f t="shared" si="2"/>
        <v>0</v>
      </c>
      <c r="AH21" s="76">
        <v>0</v>
      </c>
      <c r="AI21" s="75">
        <v>0</v>
      </c>
      <c r="AJ21" s="145" t="s">
        <v>73</v>
      </c>
      <c r="AK21" s="79" t="s">
        <v>73</v>
      </c>
      <c r="AL21" s="72">
        <v>0</v>
      </c>
      <c r="AM21" s="72" t="s">
        <v>73</v>
      </c>
      <c r="AN21" s="72" t="s">
        <v>73</v>
      </c>
      <c r="AO21" s="72" t="s">
        <v>73</v>
      </c>
      <c r="AP21" s="102">
        <f t="shared" si="3"/>
        <v>0</v>
      </c>
      <c r="AQ21" s="487">
        <f t="shared" si="4"/>
        <v>22133333</v>
      </c>
      <c r="AR21" s="72" t="s">
        <v>65</v>
      </c>
      <c r="AS21" s="76">
        <v>22133333</v>
      </c>
      <c r="AT21" s="72" t="s">
        <v>319</v>
      </c>
      <c r="AU21" s="76">
        <v>0</v>
      </c>
      <c r="AV21" s="81" t="s">
        <v>73</v>
      </c>
      <c r="AW21" s="490">
        <f t="shared" si="5"/>
        <v>22133333</v>
      </c>
      <c r="AX21" s="488">
        <v>0</v>
      </c>
      <c r="AY21" s="84">
        <f t="shared" si="6"/>
        <v>1</v>
      </c>
      <c r="AZ21" s="85">
        <v>1</v>
      </c>
      <c r="BA21" s="169" t="s">
        <v>73</v>
      </c>
      <c r="BB21" s="175" t="s">
        <v>208</v>
      </c>
      <c r="BC21" s="179" t="s">
        <v>2821</v>
      </c>
      <c r="BD21" s="71" t="s">
        <v>65</v>
      </c>
      <c r="BE21" s="166" t="s">
        <v>65</v>
      </c>
    </row>
    <row r="22" spans="2:57" s="165" customFormat="1" ht="15" customHeight="1" x14ac:dyDescent="0.2">
      <c r="B22" s="71">
        <v>2025</v>
      </c>
      <c r="C22" s="71">
        <v>891780111</v>
      </c>
      <c r="D22" s="71" t="s">
        <v>63</v>
      </c>
      <c r="E22" s="173" t="s">
        <v>2820</v>
      </c>
      <c r="F22" s="102" t="s">
        <v>2819</v>
      </c>
      <c r="G22" s="176">
        <v>0</v>
      </c>
      <c r="H22" s="72" t="s">
        <v>71</v>
      </c>
      <c r="I22" s="71" t="s">
        <v>166</v>
      </c>
      <c r="J22" s="73" t="s">
        <v>81</v>
      </c>
      <c r="K22" s="104" t="s">
        <v>2818</v>
      </c>
      <c r="L22" s="486">
        <v>22133333</v>
      </c>
      <c r="M22" s="71" t="s">
        <v>66</v>
      </c>
      <c r="N22" s="104" t="s">
        <v>2817</v>
      </c>
      <c r="O22" s="536">
        <v>1053001646</v>
      </c>
      <c r="P22" s="180">
        <v>107</v>
      </c>
      <c r="Q22" s="461">
        <v>45677</v>
      </c>
      <c r="R22" s="514">
        <v>336700000</v>
      </c>
      <c r="S22" s="500">
        <v>45678</v>
      </c>
      <c r="T22" s="520">
        <f t="shared" si="0"/>
        <v>22133333</v>
      </c>
      <c r="U22" s="72" t="s">
        <v>65</v>
      </c>
      <c r="V22" s="292">
        <v>1082903415</v>
      </c>
      <c r="W22" s="173" t="s">
        <v>1829</v>
      </c>
      <c r="X22" s="435">
        <v>45678</v>
      </c>
      <c r="Y22" s="436">
        <v>45678</v>
      </c>
      <c r="Z22" s="437" t="s">
        <v>73</v>
      </c>
      <c r="AA22" s="436">
        <v>45838</v>
      </c>
      <c r="AB22" s="124">
        <f t="shared" si="1"/>
        <v>160</v>
      </c>
      <c r="AC22" s="72">
        <v>0</v>
      </c>
      <c r="AD22" s="76">
        <v>0</v>
      </c>
      <c r="AE22" s="76">
        <v>0</v>
      </c>
      <c r="AF22" s="79" t="s">
        <v>73</v>
      </c>
      <c r="AG22" s="408">
        <f t="shared" si="2"/>
        <v>0</v>
      </c>
      <c r="AH22" s="76">
        <v>0</v>
      </c>
      <c r="AI22" s="75">
        <v>0</v>
      </c>
      <c r="AJ22" s="145" t="s">
        <v>73</v>
      </c>
      <c r="AK22" s="79" t="s">
        <v>73</v>
      </c>
      <c r="AL22" s="72">
        <v>0</v>
      </c>
      <c r="AM22" s="72" t="s">
        <v>73</v>
      </c>
      <c r="AN22" s="72" t="s">
        <v>73</v>
      </c>
      <c r="AO22" s="72" t="s">
        <v>73</v>
      </c>
      <c r="AP22" s="102">
        <f t="shared" si="3"/>
        <v>0</v>
      </c>
      <c r="AQ22" s="487">
        <f t="shared" si="4"/>
        <v>22133333</v>
      </c>
      <c r="AR22" s="72" t="s">
        <v>65</v>
      </c>
      <c r="AS22" s="76">
        <v>22133333</v>
      </c>
      <c r="AT22" s="72" t="s">
        <v>319</v>
      </c>
      <c r="AU22" s="76">
        <v>0</v>
      </c>
      <c r="AV22" s="81" t="s">
        <v>73</v>
      </c>
      <c r="AW22" s="490">
        <f t="shared" si="5"/>
        <v>22133333</v>
      </c>
      <c r="AX22" s="488">
        <v>0</v>
      </c>
      <c r="AY22" s="84">
        <f t="shared" si="6"/>
        <v>1</v>
      </c>
      <c r="AZ22" s="85">
        <v>1</v>
      </c>
      <c r="BA22" s="169" t="s">
        <v>73</v>
      </c>
      <c r="BB22" s="175" t="s">
        <v>208</v>
      </c>
      <c r="BC22" s="179" t="s">
        <v>2816</v>
      </c>
      <c r="BD22" s="71" t="s">
        <v>65</v>
      </c>
      <c r="BE22" s="166" t="s">
        <v>65</v>
      </c>
    </row>
    <row r="23" spans="2:57" s="165" customFormat="1" ht="15" customHeight="1" x14ac:dyDescent="0.2">
      <c r="B23" s="71">
        <v>2025</v>
      </c>
      <c r="C23" s="71">
        <v>891780111</v>
      </c>
      <c r="D23" s="71" t="s">
        <v>63</v>
      </c>
      <c r="E23" s="173" t="s">
        <v>2815</v>
      </c>
      <c r="F23" s="102" t="s">
        <v>2814</v>
      </c>
      <c r="G23" s="176">
        <v>0</v>
      </c>
      <c r="H23" s="72" t="s">
        <v>71</v>
      </c>
      <c r="I23" s="71" t="s">
        <v>166</v>
      </c>
      <c r="J23" s="73" t="s">
        <v>81</v>
      </c>
      <c r="K23" s="104" t="s">
        <v>2813</v>
      </c>
      <c r="L23" s="486">
        <v>20473333</v>
      </c>
      <c r="M23" s="71" t="s">
        <v>66</v>
      </c>
      <c r="N23" s="104" t="s">
        <v>2812</v>
      </c>
      <c r="O23" s="536">
        <v>1083022620</v>
      </c>
      <c r="P23" s="180">
        <v>107</v>
      </c>
      <c r="Q23" s="461">
        <v>45677</v>
      </c>
      <c r="R23" s="514">
        <v>336700000</v>
      </c>
      <c r="S23" s="500">
        <v>45678</v>
      </c>
      <c r="T23" s="520">
        <f t="shared" si="0"/>
        <v>20473333</v>
      </c>
      <c r="U23" s="72" t="s">
        <v>65</v>
      </c>
      <c r="V23" s="292">
        <v>1082903415</v>
      </c>
      <c r="W23" s="173" t="s">
        <v>1829</v>
      </c>
      <c r="X23" s="435">
        <v>45678</v>
      </c>
      <c r="Y23" s="436">
        <v>45678</v>
      </c>
      <c r="Z23" s="437" t="s">
        <v>73</v>
      </c>
      <c r="AA23" s="436">
        <v>45838</v>
      </c>
      <c r="AB23" s="124">
        <f t="shared" si="1"/>
        <v>160</v>
      </c>
      <c r="AC23" s="72">
        <v>0</v>
      </c>
      <c r="AD23" s="76">
        <v>0</v>
      </c>
      <c r="AE23" s="76">
        <v>0</v>
      </c>
      <c r="AF23" s="79" t="s">
        <v>73</v>
      </c>
      <c r="AG23" s="408">
        <f t="shared" si="2"/>
        <v>0</v>
      </c>
      <c r="AH23" s="76">
        <v>0</v>
      </c>
      <c r="AI23" s="75">
        <v>0</v>
      </c>
      <c r="AJ23" s="145" t="s">
        <v>73</v>
      </c>
      <c r="AK23" s="79" t="s">
        <v>73</v>
      </c>
      <c r="AL23" s="72">
        <v>0</v>
      </c>
      <c r="AM23" s="72" t="s">
        <v>73</v>
      </c>
      <c r="AN23" s="72" t="s">
        <v>73</v>
      </c>
      <c r="AO23" s="72" t="s">
        <v>73</v>
      </c>
      <c r="AP23" s="102">
        <f t="shared" si="3"/>
        <v>0</v>
      </c>
      <c r="AQ23" s="487">
        <f t="shared" si="4"/>
        <v>20473333</v>
      </c>
      <c r="AR23" s="72" t="s">
        <v>65</v>
      </c>
      <c r="AS23" s="76">
        <v>20473333</v>
      </c>
      <c r="AT23" s="72" t="s">
        <v>319</v>
      </c>
      <c r="AU23" s="76">
        <v>0</v>
      </c>
      <c r="AV23" s="81" t="s">
        <v>73</v>
      </c>
      <c r="AW23" s="490">
        <f t="shared" si="5"/>
        <v>20473333</v>
      </c>
      <c r="AX23" s="488">
        <v>0</v>
      </c>
      <c r="AY23" s="84">
        <f t="shared" si="6"/>
        <v>1</v>
      </c>
      <c r="AZ23" s="85">
        <v>1</v>
      </c>
      <c r="BA23" s="169" t="s">
        <v>73</v>
      </c>
      <c r="BB23" s="175" t="s">
        <v>208</v>
      </c>
      <c r="BC23" s="179" t="s">
        <v>2811</v>
      </c>
      <c r="BD23" s="71" t="s">
        <v>65</v>
      </c>
      <c r="BE23" s="166" t="s">
        <v>65</v>
      </c>
    </row>
    <row r="24" spans="2:57" s="165" customFormat="1" ht="15" customHeight="1" x14ac:dyDescent="0.2">
      <c r="B24" s="71">
        <v>2025</v>
      </c>
      <c r="C24" s="71">
        <v>891780111</v>
      </c>
      <c r="D24" s="71" t="s">
        <v>63</v>
      </c>
      <c r="E24" s="173" t="s">
        <v>2810</v>
      </c>
      <c r="F24" s="102" t="s">
        <v>2809</v>
      </c>
      <c r="G24" s="176">
        <v>0</v>
      </c>
      <c r="H24" s="72" t="s">
        <v>71</v>
      </c>
      <c r="I24" s="71" t="s">
        <v>166</v>
      </c>
      <c r="J24" s="73" t="s">
        <v>81</v>
      </c>
      <c r="K24" s="104" t="s">
        <v>2808</v>
      </c>
      <c r="L24" s="486">
        <v>21580000</v>
      </c>
      <c r="M24" s="71" t="s">
        <v>66</v>
      </c>
      <c r="N24" s="104" t="s">
        <v>2000</v>
      </c>
      <c r="O24" s="536">
        <v>1104429269</v>
      </c>
      <c r="P24" s="180">
        <v>104</v>
      </c>
      <c r="Q24" s="461">
        <v>45677</v>
      </c>
      <c r="R24" s="514">
        <v>137900000</v>
      </c>
      <c r="S24" s="500">
        <v>45678</v>
      </c>
      <c r="T24" s="520">
        <f t="shared" si="0"/>
        <v>21580000</v>
      </c>
      <c r="U24" s="72" t="s">
        <v>65</v>
      </c>
      <c r="V24" s="408">
        <v>52389076</v>
      </c>
      <c r="W24" s="173" t="s">
        <v>535</v>
      </c>
      <c r="X24" s="435">
        <v>45678</v>
      </c>
      <c r="Y24" s="436">
        <v>45678</v>
      </c>
      <c r="Z24" s="437" t="s">
        <v>73</v>
      </c>
      <c r="AA24" s="436">
        <v>45838</v>
      </c>
      <c r="AB24" s="124">
        <f t="shared" si="1"/>
        <v>160</v>
      </c>
      <c r="AC24" s="72">
        <v>0</v>
      </c>
      <c r="AD24" s="76">
        <v>0</v>
      </c>
      <c r="AE24" s="76">
        <v>0</v>
      </c>
      <c r="AF24" s="79" t="s">
        <v>73</v>
      </c>
      <c r="AG24" s="408">
        <f t="shared" si="2"/>
        <v>0</v>
      </c>
      <c r="AH24" s="76">
        <v>0</v>
      </c>
      <c r="AI24" s="75">
        <v>0</v>
      </c>
      <c r="AJ24" s="145" t="s">
        <v>73</v>
      </c>
      <c r="AK24" s="79" t="s">
        <v>73</v>
      </c>
      <c r="AL24" s="72">
        <v>0</v>
      </c>
      <c r="AM24" s="72" t="s">
        <v>73</v>
      </c>
      <c r="AN24" s="72" t="s">
        <v>73</v>
      </c>
      <c r="AO24" s="72" t="s">
        <v>73</v>
      </c>
      <c r="AP24" s="102">
        <f t="shared" si="3"/>
        <v>0</v>
      </c>
      <c r="AQ24" s="487">
        <f t="shared" si="4"/>
        <v>21580000</v>
      </c>
      <c r="AR24" s="72" t="s">
        <v>65</v>
      </c>
      <c r="AS24" s="76">
        <v>21580000</v>
      </c>
      <c r="AT24" s="72" t="s">
        <v>319</v>
      </c>
      <c r="AU24" s="76">
        <v>0</v>
      </c>
      <c r="AV24" s="81" t="s">
        <v>73</v>
      </c>
      <c r="AW24" s="490">
        <f t="shared" si="5"/>
        <v>21580000</v>
      </c>
      <c r="AX24" s="488">
        <v>0</v>
      </c>
      <c r="AY24" s="84">
        <f t="shared" si="6"/>
        <v>1</v>
      </c>
      <c r="AZ24" s="85">
        <v>1</v>
      </c>
      <c r="BA24" s="169" t="s">
        <v>73</v>
      </c>
      <c r="BB24" s="175" t="s">
        <v>208</v>
      </c>
      <c r="BC24" s="179" t="s">
        <v>2807</v>
      </c>
      <c r="BD24" s="71" t="s">
        <v>65</v>
      </c>
      <c r="BE24" s="166" t="s">
        <v>65</v>
      </c>
    </row>
    <row r="25" spans="2:57" s="165" customFormat="1" ht="15" customHeight="1" x14ac:dyDescent="0.2">
      <c r="B25" s="71">
        <v>2025</v>
      </c>
      <c r="C25" s="71">
        <v>891780111</v>
      </c>
      <c r="D25" s="71" t="s">
        <v>63</v>
      </c>
      <c r="E25" s="173" t="s">
        <v>2806</v>
      </c>
      <c r="F25" s="102" t="s">
        <v>2805</v>
      </c>
      <c r="G25" s="176">
        <v>0</v>
      </c>
      <c r="H25" s="72" t="s">
        <v>71</v>
      </c>
      <c r="I25" s="71" t="s">
        <v>166</v>
      </c>
      <c r="J25" s="73" t="s">
        <v>81</v>
      </c>
      <c r="K25" s="104" t="s">
        <v>2804</v>
      </c>
      <c r="L25" s="486">
        <v>22133333</v>
      </c>
      <c r="M25" s="71" t="s">
        <v>66</v>
      </c>
      <c r="N25" s="104" t="s">
        <v>2803</v>
      </c>
      <c r="O25" s="536">
        <v>1082964235</v>
      </c>
      <c r="P25" s="180">
        <v>104</v>
      </c>
      <c r="Q25" s="461">
        <v>45677</v>
      </c>
      <c r="R25" s="514">
        <v>137900000</v>
      </c>
      <c r="S25" s="500">
        <v>45678</v>
      </c>
      <c r="T25" s="520">
        <f t="shared" si="0"/>
        <v>22133333</v>
      </c>
      <c r="U25" s="72" t="s">
        <v>65</v>
      </c>
      <c r="V25" s="408">
        <v>52389076</v>
      </c>
      <c r="W25" s="173" t="s">
        <v>535</v>
      </c>
      <c r="X25" s="435">
        <v>45678</v>
      </c>
      <c r="Y25" s="436">
        <v>45678</v>
      </c>
      <c r="Z25" s="437" t="s">
        <v>73</v>
      </c>
      <c r="AA25" s="436">
        <v>45838</v>
      </c>
      <c r="AB25" s="124">
        <f t="shared" si="1"/>
        <v>160</v>
      </c>
      <c r="AC25" s="72">
        <v>0</v>
      </c>
      <c r="AD25" s="76">
        <v>0</v>
      </c>
      <c r="AE25" s="76">
        <v>0</v>
      </c>
      <c r="AF25" s="79" t="s">
        <v>73</v>
      </c>
      <c r="AG25" s="408">
        <f t="shared" si="2"/>
        <v>0</v>
      </c>
      <c r="AH25" s="76">
        <v>0</v>
      </c>
      <c r="AI25" s="75">
        <v>0</v>
      </c>
      <c r="AJ25" s="145" t="s">
        <v>73</v>
      </c>
      <c r="AK25" s="79" t="s">
        <v>73</v>
      </c>
      <c r="AL25" s="72">
        <v>0</v>
      </c>
      <c r="AM25" s="72" t="s">
        <v>73</v>
      </c>
      <c r="AN25" s="72" t="s">
        <v>73</v>
      </c>
      <c r="AO25" s="72" t="s">
        <v>73</v>
      </c>
      <c r="AP25" s="102">
        <f t="shared" si="3"/>
        <v>0</v>
      </c>
      <c r="AQ25" s="487">
        <f t="shared" si="4"/>
        <v>22133333</v>
      </c>
      <c r="AR25" s="72" t="s">
        <v>65</v>
      </c>
      <c r="AS25" s="76">
        <v>22133333</v>
      </c>
      <c r="AT25" s="72" t="s">
        <v>319</v>
      </c>
      <c r="AU25" s="76">
        <v>0</v>
      </c>
      <c r="AV25" s="81" t="s">
        <v>73</v>
      </c>
      <c r="AW25" s="490">
        <f t="shared" si="5"/>
        <v>22133333</v>
      </c>
      <c r="AX25" s="488">
        <v>0</v>
      </c>
      <c r="AY25" s="84">
        <f t="shared" si="6"/>
        <v>1</v>
      </c>
      <c r="AZ25" s="85">
        <v>1</v>
      </c>
      <c r="BA25" s="169" t="s">
        <v>73</v>
      </c>
      <c r="BB25" s="175" t="s">
        <v>208</v>
      </c>
      <c r="BC25" s="179" t="s">
        <v>2802</v>
      </c>
      <c r="BD25" s="71" t="s">
        <v>65</v>
      </c>
      <c r="BE25" s="166" t="s">
        <v>65</v>
      </c>
    </row>
    <row r="26" spans="2:57" s="165" customFormat="1" ht="15" customHeight="1" x14ac:dyDescent="0.2">
      <c r="B26" s="71">
        <v>2025</v>
      </c>
      <c r="C26" s="71">
        <v>891780111</v>
      </c>
      <c r="D26" s="71" t="s">
        <v>63</v>
      </c>
      <c r="E26" s="173" t="s">
        <v>2801</v>
      </c>
      <c r="F26" s="102" t="s">
        <v>2800</v>
      </c>
      <c r="G26" s="176">
        <v>0</v>
      </c>
      <c r="H26" s="72" t="s">
        <v>71</v>
      </c>
      <c r="I26" s="71" t="s">
        <v>166</v>
      </c>
      <c r="J26" s="73" t="s">
        <v>81</v>
      </c>
      <c r="K26" s="104" t="s">
        <v>2799</v>
      </c>
      <c r="L26" s="486">
        <v>19366667</v>
      </c>
      <c r="M26" s="71" t="s">
        <v>66</v>
      </c>
      <c r="N26" s="104" t="s">
        <v>1895</v>
      </c>
      <c r="O26" s="536">
        <v>36453856</v>
      </c>
      <c r="P26" s="180">
        <v>104</v>
      </c>
      <c r="Q26" s="461">
        <v>45677</v>
      </c>
      <c r="R26" s="514">
        <v>137900000</v>
      </c>
      <c r="S26" s="500">
        <v>45678</v>
      </c>
      <c r="T26" s="520">
        <f t="shared" si="0"/>
        <v>19366667</v>
      </c>
      <c r="U26" s="72" t="s">
        <v>65</v>
      </c>
      <c r="V26" s="408">
        <v>52389076</v>
      </c>
      <c r="W26" s="173" t="s">
        <v>535</v>
      </c>
      <c r="X26" s="435">
        <v>45678</v>
      </c>
      <c r="Y26" s="436">
        <v>45678</v>
      </c>
      <c r="Z26" s="437" t="s">
        <v>73</v>
      </c>
      <c r="AA26" s="436">
        <v>45838</v>
      </c>
      <c r="AB26" s="124">
        <f t="shared" si="1"/>
        <v>160</v>
      </c>
      <c r="AC26" s="72">
        <v>0</v>
      </c>
      <c r="AD26" s="76">
        <v>0</v>
      </c>
      <c r="AE26" s="76">
        <v>0</v>
      </c>
      <c r="AF26" s="79" t="s">
        <v>73</v>
      </c>
      <c r="AG26" s="408">
        <f t="shared" si="2"/>
        <v>0</v>
      </c>
      <c r="AH26" s="76">
        <v>0</v>
      </c>
      <c r="AI26" s="75">
        <v>0</v>
      </c>
      <c r="AJ26" s="145" t="s">
        <v>73</v>
      </c>
      <c r="AK26" s="79" t="s">
        <v>73</v>
      </c>
      <c r="AL26" s="72">
        <v>0</v>
      </c>
      <c r="AM26" s="72" t="s">
        <v>73</v>
      </c>
      <c r="AN26" s="72" t="s">
        <v>73</v>
      </c>
      <c r="AO26" s="72" t="s">
        <v>73</v>
      </c>
      <c r="AP26" s="102">
        <f t="shared" si="3"/>
        <v>0</v>
      </c>
      <c r="AQ26" s="487">
        <f t="shared" si="4"/>
        <v>19366667</v>
      </c>
      <c r="AR26" s="72" t="s">
        <v>65</v>
      </c>
      <c r="AS26" s="76">
        <v>19366667</v>
      </c>
      <c r="AT26" s="72" t="s">
        <v>319</v>
      </c>
      <c r="AU26" s="76">
        <v>0</v>
      </c>
      <c r="AV26" s="81" t="s">
        <v>73</v>
      </c>
      <c r="AW26" s="490">
        <f t="shared" si="5"/>
        <v>19366667</v>
      </c>
      <c r="AX26" s="488">
        <v>0</v>
      </c>
      <c r="AY26" s="84">
        <f t="shared" si="6"/>
        <v>1</v>
      </c>
      <c r="AZ26" s="85">
        <v>1</v>
      </c>
      <c r="BA26" s="169" t="s">
        <v>73</v>
      </c>
      <c r="BB26" s="175" t="s">
        <v>208</v>
      </c>
      <c r="BC26" s="179" t="s">
        <v>2798</v>
      </c>
      <c r="BD26" s="71" t="s">
        <v>65</v>
      </c>
      <c r="BE26" s="166" t="s">
        <v>65</v>
      </c>
    </row>
    <row r="27" spans="2:57" s="165" customFormat="1" ht="15" customHeight="1" x14ac:dyDescent="0.2">
      <c r="B27" s="71">
        <v>2025</v>
      </c>
      <c r="C27" s="71">
        <v>891780111</v>
      </c>
      <c r="D27" s="71" t="s">
        <v>63</v>
      </c>
      <c r="E27" s="173" t="s">
        <v>2797</v>
      </c>
      <c r="F27" s="102" t="s">
        <v>2796</v>
      </c>
      <c r="G27" s="176">
        <v>0</v>
      </c>
      <c r="H27" s="72" t="s">
        <v>71</v>
      </c>
      <c r="I27" s="71" t="s">
        <v>166</v>
      </c>
      <c r="J27" s="73" t="s">
        <v>81</v>
      </c>
      <c r="K27" s="104" t="s">
        <v>2795</v>
      </c>
      <c r="L27" s="486">
        <v>17706667</v>
      </c>
      <c r="M27" s="71" t="s">
        <v>66</v>
      </c>
      <c r="N27" s="104" t="s">
        <v>1960</v>
      </c>
      <c r="O27" s="536">
        <v>1143403843</v>
      </c>
      <c r="P27" s="180">
        <v>104</v>
      </c>
      <c r="Q27" s="461">
        <v>45677</v>
      </c>
      <c r="R27" s="514">
        <v>137900000</v>
      </c>
      <c r="S27" s="500">
        <v>45678</v>
      </c>
      <c r="T27" s="520">
        <f t="shared" si="0"/>
        <v>17706667</v>
      </c>
      <c r="U27" s="72" t="s">
        <v>65</v>
      </c>
      <c r="V27" s="408">
        <v>52389076</v>
      </c>
      <c r="W27" s="173" t="s">
        <v>535</v>
      </c>
      <c r="X27" s="435">
        <v>45678</v>
      </c>
      <c r="Y27" s="436">
        <v>45678</v>
      </c>
      <c r="Z27" s="437" t="s">
        <v>73</v>
      </c>
      <c r="AA27" s="436">
        <v>45838</v>
      </c>
      <c r="AB27" s="124">
        <f t="shared" si="1"/>
        <v>160</v>
      </c>
      <c r="AC27" s="72">
        <v>0</v>
      </c>
      <c r="AD27" s="76">
        <v>0</v>
      </c>
      <c r="AE27" s="76">
        <v>0</v>
      </c>
      <c r="AF27" s="79" t="s">
        <v>73</v>
      </c>
      <c r="AG27" s="408">
        <f t="shared" si="2"/>
        <v>0</v>
      </c>
      <c r="AH27" s="76">
        <v>0</v>
      </c>
      <c r="AI27" s="75">
        <v>0</v>
      </c>
      <c r="AJ27" s="145" t="s">
        <v>73</v>
      </c>
      <c r="AK27" s="79" t="s">
        <v>73</v>
      </c>
      <c r="AL27" s="72">
        <v>0</v>
      </c>
      <c r="AM27" s="72" t="s">
        <v>73</v>
      </c>
      <c r="AN27" s="72" t="s">
        <v>73</v>
      </c>
      <c r="AO27" s="72" t="s">
        <v>73</v>
      </c>
      <c r="AP27" s="102">
        <f t="shared" si="3"/>
        <v>0</v>
      </c>
      <c r="AQ27" s="487">
        <f t="shared" si="4"/>
        <v>17706667</v>
      </c>
      <c r="AR27" s="72" t="s">
        <v>65</v>
      </c>
      <c r="AS27" s="76">
        <v>17706667</v>
      </c>
      <c r="AT27" s="72" t="s">
        <v>319</v>
      </c>
      <c r="AU27" s="76">
        <v>0</v>
      </c>
      <c r="AV27" s="81" t="s">
        <v>73</v>
      </c>
      <c r="AW27" s="490">
        <f t="shared" si="5"/>
        <v>17706667</v>
      </c>
      <c r="AX27" s="488">
        <v>0</v>
      </c>
      <c r="AY27" s="84">
        <f t="shared" si="6"/>
        <v>1</v>
      </c>
      <c r="AZ27" s="85">
        <v>1</v>
      </c>
      <c r="BA27" s="169" t="s">
        <v>73</v>
      </c>
      <c r="BB27" s="175" t="s">
        <v>208</v>
      </c>
      <c r="BC27" s="179" t="s">
        <v>2794</v>
      </c>
      <c r="BD27" s="71" t="s">
        <v>65</v>
      </c>
      <c r="BE27" s="166" t="s">
        <v>65</v>
      </c>
    </row>
    <row r="28" spans="2:57" s="165" customFormat="1" ht="15" customHeight="1" x14ac:dyDescent="0.2">
      <c r="B28" s="71">
        <v>2025</v>
      </c>
      <c r="C28" s="71">
        <v>891780111</v>
      </c>
      <c r="D28" s="71" t="s">
        <v>63</v>
      </c>
      <c r="E28" s="173" t="s">
        <v>2793</v>
      </c>
      <c r="F28" s="102" t="s">
        <v>2792</v>
      </c>
      <c r="G28" s="176">
        <v>0</v>
      </c>
      <c r="H28" s="72" t="s">
        <v>71</v>
      </c>
      <c r="I28" s="71" t="s">
        <v>166</v>
      </c>
      <c r="J28" s="73" t="s">
        <v>81</v>
      </c>
      <c r="K28" s="104" t="s">
        <v>2791</v>
      </c>
      <c r="L28" s="486">
        <v>22400000</v>
      </c>
      <c r="M28" s="71" t="s">
        <v>66</v>
      </c>
      <c r="N28" s="104" t="s">
        <v>1955</v>
      </c>
      <c r="O28" s="536">
        <v>1082374545</v>
      </c>
      <c r="P28" s="180">
        <v>102</v>
      </c>
      <c r="Q28" s="461">
        <v>45677</v>
      </c>
      <c r="R28" s="514">
        <v>1014200000</v>
      </c>
      <c r="S28" s="500">
        <v>45678</v>
      </c>
      <c r="T28" s="520">
        <f t="shared" si="0"/>
        <v>22400000</v>
      </c>
      <c r="U28" s="72" t="s">
        <v>65</v>
      </c>
      <c r="V28" s="408">
        <v>7634885</v>
      </c>
      <c r="W28" s="173" t="s">
        <v>1954</v>
      </c>
      <c r="X28" s="435">
        <v>45678</v>
      </c>
      <c r="Y28" s="436">
        <v>45678</v>
      </c>
      <c r="Z28" s="437" t="s">
        <v>73</v>
      </c>
      <c r="AA28" s="436">
        <v>45838</v>
      </c>
      <c r="AB28" s="124">
        <f t="shared" si="1"/>
        <v>160</v>
      </c>
      <c r="AC28" s="72">
        <v>0</v>
      </c>
      <c r="AD28" s="76">
        <v>0</v>
      </c>
      <c r="AE28" s="76">
        <v>0</v>
      </c>
      <c r="AF28" s="79" t="s">
        <v>73</v>
      </c>
      <c r="AG28" s="408">
        <f t="shared" si="2"/>
        <v>0</v>
      </c>
      <c r="AH28" s="76">
        <v>0</v>
      </c>
      <c r="AI28" s="75">
        <v>0</v>
      </c>
      <c r="AJ28" s="145" t="s">
        <v>73</v>
      </c>
      <c r="AK28" s="79" t="s">
        <v>73</v>
      </c>
      <c r="AL28" s="72">
        <v>0</v>
      </c>
      <c r="AM28" s="72" t="s">
        <v>73</v>
      </c>
      <c r="AN28" s="72" t="s">
        <v>73</v>
      </c>
      <c r="AO28" s="72" t="s">
        <v>73</v>
      </c>
      <c r="AP28" s="102">
        <f t="shared" si="3"/>
        <v>0</v>
      </c>
      <c r="AQ28" s="487">
        <f t="shared" si="4"/>
        <v>22400000</v>
      </c>
      <c r="AR28" s="72" t="s">
        <v>65</v>
      </c>
      <c r="AS28" s="76">
        <v>22400000</v>
      </c>
      <c r="AT28" s="72" t="s">
        <v>319</v>
      </c>
      <c r="AU28" s="76">
        <v>0</v>
      </c>
      <c r="AV28" s="81" t="s">
        <v>73</v>
      </c>
      <c r="AW28" s="490">
        <f t="shared" si="5"/>
        <v>22400000</v>
      </c>
      <c r="AX28" s="488">
        <v>0</v>
      </c>
      <c r="AY28" s="84">
        <f t="shared" si="6"/>
        <v>1</v>
      </c>
      <c r="AZ28" s="85">
        <v>1</v>
      </c>
      <c r="BA28" s="169" t="s">
        <v>73</v>
      </c>
      <c r="BB28" s="175" t="s">
        <v>208</v>
      </c>
      <c r="BC28" s="179" t="s">
        <v>2790</v>
      </c>
      <c r="BD28" s="71" t="s">
        <v>65</v>
      </c>
      <c r="BE28" s="166" t="s">
        <v>65</v>
      </c>
    </row>
    <row r="29" spans="2:57" s="165" customFormat="1" ht="15" customHeight="1" x14ac:dyDescent="0.2">
      <c r="B29" s="71">
        <v>2025</v>
      </c>
      <c r="C29" s="71">
        <v>891780111</v>
      </c>
      <c r="D29" s="71" t="s">
        <v>63</v>
      </c>
      <c r="E29" s="173" t="s">
        <v>2789</v>
      </c>
      <c r="F29" s="102" t="s">
        <v>2788</v>
      </c>
      <c r="G29" s="176">
        <v>0</v>
      </c>
      <c r="H29" s="72" t="s">
        <v>71</v>
      </c>
      <c r="I29" s="71" t="s">
        <v>166</v>
      </c>
      <c r="J29" s="73" t="s">
        <v>81</v>
      </c>
      <c r="K29" s="104" t="s">
        <v>2787</v>
      </c>
      <c r="L29" s="486">
        <v>23076667</v>
      </c>
      <c r="M29" s="71" t="s">
        <v>66</v>
      </c>
      <c r="N29" s="104" t="s">
        <v>1985</v>
      </c>
      <c r="O29" s="536">
        <v>85152793</v>
      </c>
      <c r="P29" s="180">
        <v>107</v>
      </c>
      <c r="Q29" s="461">
        <v>45677</v>
      </c>
      <c r="R29" s="514">
        <v>336700000</v>
      </c>
      <c r="S29" s="500">
        <v>45678</v>
      </c>
      <c r="T29" s="520">
        <f t="shared" si="0"/>
        <v>23076667</v>
      </c>
      <c r="U29" s="72" t="s">
        <v>65</v>
      </c>
      <c r="V29" s="292">
        <v>1082903415</v>
      </c>
      <c r="W29" s="173" t="s">
        <v>1829</v>
      </c>
      <c r="X29" s="435">
        <v>45678</v>
      </c>
      <c r="Y29" s="436">
        <v>45678</v>
      </c>
      <c r="Z29" s="437" t="s">
        <v>73</v>
      </c>
      <c r="AA29" s="436">
        <v>45838</v>
      </c>
      <c r="AB29" s="124">
        <f t="shared" si="1"/>
        <v>160</v>
      </c>
      <c r="AC29" s="72">
        <v>0</v>
      </c>
      <c r="AD29" s="76">
        <v>0</v>
      </c>
      <c r="AE29" s="76">
        <v>0</v>
      </c>
      <c r="AF29" s="79" t="s">
        <v>73</v>
      </c>
      <c r="AG29" s="408">
        <f t="shared" si="2"/>
        <v>0</v>
      </c>
      <c r="AH29" s="76">
        <v>0</v>
      </c>
      <c r="AI29" s="75">
        <v>0</v>
      </c>
      <c r="AJ29" s="145" t="s">
        <v>73</v>
      </c>
      <c r="AK29" s="79" t="s">
        <v>73</v>
      </c>
      <c r="AL29" s="72">
        <v>0</v>
      </c>
      <c r="AM29" s="72" t="s">
        <v>73</v>
      </c>
      <c r="AN29" s="72" t="s">
        <v>73</v>
      </c>
      <c r="AO29" s="72" t="s">
        <v>73</v>
      </c>
      <c r="AP29" s="102">
        <f t="shared" si="3"/>
        <v>0</v>
      </c>
      <c r="AQ29" s="487">
        <f t="shared" si="4"/>
        <v>23076667</v>
      </c>
      <c r="AR29" s="72" t="s">
        <v>65</v>
      </c>
      <c r="AS29" s="76">
        <v>23076667</v>
      </c>
      <c r="AT29" s="72" t="s">
        <v>319</v>
      </c>
      <c r="AU29" s="76">
        <v>0</v>
      </c>
      <c r="AV29" s="81" t="s">
        <v>73</v>
      </c>
      <c r="AW29" s="490">
        <f t="shared" si="5"/>
        <v>23076667</v>
      </c>
      <c r="AX29" s="488">
        <v>0</v>
      </c>
      <c r="AY29" s="84">
        <f t="shared" si="6"/>
        <v>1</v>
      </c>
      <c r="AZ29" s="85">
        <v>1</v>
      </c>
      <c r="BA29" s="169" t="s">
        <v>73</v>
      </c>
      <c r="BB29" s="175" t="s">
        <v>208</v>
      </c>
      <c r="BC29" s="179" t="s">
        <v>2786</v>
      </c>
      <c r="BD29" s="71" t="s">
        <v>65</v>
      </c>
      <c r="BE29" s="166" t="s">
        <v>65</v>
      </c>
    </row>
    <row r="30" spans="2:57" s="165" customFormat="1" ht="15" customHeight="1" x14ac:dyDescent="0.2">
      <c r="B30" s="71">
        <v>2025</v>
      </c>
      <c r="C30" s="71">
        <v>891780111</v>
      </c>
      <c r="D30" s="71" t="s">
        <v>63</v>
      </c>
      <c r="E30" s="173" t="s">
        <v>2785</v>
      </c>
      <c r="F30" s="102" t="s">
        <v>2784</v>
      </c>
      <c r="G30" s="176">
        <v>0</v>
      </c>
      <c r="H30" s="72" t="s">
        <v>71</v>
      </c>
      <c r="I30" s="71" t="s">
        <v>166</v>
      </c>
      <c r="J30" s="73" t="s">
        <v>81</v>
      </c>
      <c r="K30" s="104" t="s">
        <v>2783</v>
      </c>
      <c r="L30" s="486">
        <v>21466667</v>
      </c>
      <c r="M30" s="71" t="s">
        <v>66</v>
      </c>
      <c r="N30" s="104" t="s">
        <v>2010</v>
      </c>
      <c r="O30" s="536">
        <v>1140849992</v>
      </c>
      <c r="P30" s="180">
        <v>107</v>
      </c>
      <c r="Q30" s="461">
        <v>45677</v>
      </c>
      <c r="R30" s="514">
        <v>336700000</v>
      </c>
      <c r="S30" s="500">
        <v>45678</v>
      </c>
      <c r="T30" s="520">
        <f t="shared" si="0"/>
        <v>21466667</v>
      </c>
      <c r="U30" s="72" t="s">
        <v>65</v>
      </c>
      <c r="V30" s="292">
        <v>1082903415</v>
      </c>
      <c r="W30" s="173" t="s">
        <v>1829</v>
      </c>
      <c r="X30" s="435">
        <v>45678</v>
      </c>
      <c r="Y30" s="436">
        <v>45678</v>
      </c>
      <c r="Z30" s="437" t="s">
        <v>73</v>
      </c>
      <c r="AA30" s="436">
        <v>45838</v>
      </c>
      <c r="AB30" s="124">
        <f t="shared" si="1"/>
        <v>160</v>
      </c>
      <c r="AC30" s="72">
        <v>0</v>
      </c>
      <c r="AD30" s="76">
        <v>0</v>
      </c>
      <c r="AE30" s="76">
        <v>0</v>
      </c>
      <c r="AF30" s="79" t="s">
        <v>73</v>
      </c>
      <c r="AG30" s="408">
        <f t="shared" si="2"/>
        <v>0</v>
      </c>
      <c r="AH30" s="76">
        <v>0</v>
      </c>
      <c r="AI30" s="75">
        <v>0</v>
      </c>
      <c r="AJ30" s="145" t="s">
        <v>73</v>
      </c>
      <c r="AK30" s="79" t="s">
        <v>73</v>
      </c>
      <c r="AL30" s="72">
        <v>0</v>
      </c>
      <c r="AM30" s="72" t="s">
        <v>73</v>
      </c>
      <c r="AN30" s="72" t="s">
        <v>73</v>
      </c>
      <c r="AO30" s="72" t="s">
        <v>73</v>
      </c>
      <c r="AP30" s="102">
        <f t="shared" si="3"/>
        <v>0</v>
      </c>
      <c r="AQ30" s="487">
        <f t="shared" si="4"/>
        <v>21466667</v>
      </c>
      <c r="AR30" s="72" t="s">
        <v>65</v>
      </c>
      <c r="AS30" s="76">
        <v>21466667</v>
      </c>
      <c r="AT30" s="72" t="s">
        <v>319</v>
      </c>
      <c r="AU30" s="76">
        <v>0</v>
      </c>
      <c r="AV30" s="81" t="s">
        <v>73</v>
      </c>
      <c r="AW30" s="490">
        <f t="shared" si="5"/>
        <v>21466667</v>
      </c>
      <c r="AX30" s="488">
        <v>0</v>
      </c>
      <c r="AY30" s="84">
        <f t="shared" si="6"/>
        <v>1</v>
      </c>
      <c r="AZ30" s="85">
        <v>1</v>
      </c>
      <c r="BA30" s="169" t="s">
        <v>73</v>
      </c>
      <c r="BB30" s="175" t="s">
        <v>208</v>
      </c>
      <c r="BC30" s="179" t="s">
        <v>2782</v>
      </c>
      <c r="BD30" s="71" t="s">
        <v>65</v>
      </c>
      <c r="BE30" s="166" t="s">
        <v>65</v>
      </c>
    </row>
    <row r="31" spans="2:57" s="165" customFormat="1" ht="15" customHeight="1" x14ac:dyDescent="0.2">
      <c r="B31" s="71">
        <v>2025</v>
      </c>
      <c r="C31" s="71">
        <v>891780111</v>
      </c>
      <c r="D31" s="71" t="s">
        <v>63</v>
      </c>
      <c r="E31" s="173" t="s">
        <v>2781</v>
      </c>
      <c r="F31" s="102" t="s">
        <v>2780</v>
      </c>
      <c r="G31" s="176">
        <v>0</v>
      </c>
      <c r="H31" s="72" t="s">
        <v>71</v>
      </c>
      <c r="I31" s="71" t="s">
        <v>166</v>
      </c>
      <c r="J31" s="73" t="s">
        <v>81</v>
      </c>
      <c r="K31" s="104" t="s">
        <v>2779</v>
      </c>
      <c r="L31" s="486">
        <v>22133333</v>
      </c>
      <c r="M31" s="71" t="s">
        <v>66</v>
      </c>
      <c r="N31" s="104" t="s">
        <v>2110</v>
      </c>
      <c r="O31" s="536">
        <v>1020794175</v>
      </c>
      <c r="P31" s="180">
        <v>103</v>
      </c>
      <c r="Q31" s="461">
        <v>45677</v>
      </c>
      <c r="R31" s="514">
        <v>712000000</v>
      </c>
      <c r="S31" s="500">
        <v>45678</v>
      </c>
      <c r="T31" s="520">
        <f t="shared" si="0"/>
        <v>22133333</v>
      </c>
      <c r="U31" s="72" t="s">
        <v>65</v>
      </c>
      <c r="V31" s="292">
        <v>39049658</v>
      </c>
      <c r="W31" s="173" t="s">
        <v>1389</v>
      </c>
      <c r="X31" s="435">
        <v>45678</v>
      </c>
      <c r="Y31" s="436">
        <v>45678</v>
      </c>
      <c r="Z31" s="437" t="s">
        <v>73</v>
      </c>
      <c r="AA31" s="436">
        <v>45838</v>
      </c>
      <c r="AB31" s="124">
        <f t="shared" si="1"/>
        <v>160</v>
      </c>
      <c r="AC31" s="72">
        <v>0</v>
      </c>
      <c r="AD31" s="76">
        <v>0</v>
      </c>
      <c r="AE31" s="76">
        <v>0</v>
      </c>
      <c r="AF31" s="79" t="s">
        <v>73</v>
      </c>
      <c r="AG31" s="408">
        <f t="shared" si="2"/>
        <v>0</v>
      </c>
      <c r="AH31" s="76">
        <v>0</v>
      </c>
      <c r="AI31" s="75">
        <v>0</v>
      </c>
      <c r="AJ31" s="145" t="s">
        <v>73</v>
      </c>
      <c r="AK31" s="79" t="s">
        <v>73</v>
      </c>
      <c r="AL31" s="72">
        <v>0</v>
      </c>
      <c r="AM31" s="72" t="s">
        <v>73</v>
      </c>
      <c r="AN31" s="72" t="s">
        <v>73</v>
      </c>
      <c r="AO31" s="72" t="s">
        <v>73</v>
      </c>
      <c r="AP31" s="102">
        <f t="shared" si="3"/>
        <v>0</v>
      </c>
      <c r="AQ31" s="487">
        <f t="shared" si="4"/>
        <v>22133333</v>
      </c>
      <c r="AR31" s="72" t="s">
        <v>65</v>
      </c>
      <c r="AS31" s="76">
        <v>22133333</v>
      </c>
      <c r="AT31" s="72" t="s">
        <v>319</v>
      </c>
      <c r="AU31" s="76">
        <v>0</v>
      </c>
      <c r="AV31" s="81" t="s">
        <v>73</v>
      </c>
      <c r="AW31" s="490">
        <f t="shared" si="5"/>
        <v>22133333</v>
      </c>
      <c r="AX31" s="488">
        <v>0</v>
      </c>
      <c r="AY31" s="84">
        <f t="shared" si="6"/>
        <v>1</v>
      </c>
      <c r="AZ31" s="85">
        <v>1</v>
      </c>
      <c r="BA31" s="169" t="s">
        <v>73</v>
      </c>
      <c r="BB31" s="175" t="s">
        <v>208</v>
      </c>
      <c r="BC31" s="179" t="s">
        <v>2778</v>
      </c>
      <c r="BD31" s="71" t="s">
        <v>65</v>
      </c>
      <c r="BE31" s="166" t="s">
        <v>65</v>
      </c>
    </row>
    <row r="32" spans="2:57" s="165" customFormat="1" ht="15" customHeight="1" x14ac:dyDescent="0.2">
      <c r="B32" s="71">
        <v>2025</v>
      </c>
      <c r="C32" s="71">
        <v>891780111</v>
      </c>
      <c r="D32" s="71" t="s">
        <v>63</v>
      </c>
      <c r="E32" s="173" t="s">
        <v>2777</v>
      </c>
      <c r="F32" s="102" t="s">
        <v>2776</v>
      </c>
      <c r="G32" s="176">
        <v>0</v>
      </c>
      <c r="H32" s="72" t="s">
        <v>71</v>
      </c>
      <c r="I32" s="71" t="s">
        <v>166</v>
      </c>
      <c r="J32" s="73" t="s">
        <v>81</v>
      </c>
      <c r="K32" s="104" t="s">
        <v>2762</v>
      </c>
      <c r="L32" s="486">
        <v>22133333</v>
      </c>
      <c r="M32" s="71" t="s">
        <v>66</v>
      </c>
      <c r="N32" s="104" t="s">
        <v>2146</v>
      </c>
      <c r="O32" s="536">
        <v>36386177</v>
      </c>
      <c r="P32" s="180">
        <v>103</v>
      </c>
      <c r="Q32" s="461">
        <v>45677</v>
      </c>
      <c r="R32" s="514">
        <v>712000000</v>
      </c>
      <c r="S32" s="500">
        <v>45678</v>
      </c>
      <c r="T32" s="520">
        <f t="shared" si="0"/>
        <v>22133333</v>
      </c>
      <c r="U32" s="72" t="s">
        <v>65</v>
      </c>
      <c r="V32" s="292">
        <v>39049658</v>
      </c>
      <c r="W32" s="173" t="s">
        <v>1389</v>
      </c>
      <c r="X32" s="435">
        <v>45678</v>
      </c>
      <c r="Y32" s="436">
        <v>45678</v>
      </c>
      <c r="Z32" s="437" t="s">
        <v>73</v>
      </c>
      <c r="AA32" s="436">
        <v>45838</v>
      </c>
      <c r="AB32" s="124">
        <f t="shared" si="1"/>
        <v>160</v>
      </c>
      <c r="AC32" s="72">
        <v>0</v>
      </c>
      <c r="AD32" s="76">
        <v>0</v>
      </c>
      <c r="AE32" s="76">
        <v>0</v>
      </c>
      <c r="AF32" s="79" t="s">
        <v>73</v>
      </c>
      <c r="AG32" s="408">
        <f t="shared" si="2"/>
        <v>0</v>
      </c>
      <c r="AH32" s="76">
        <v>0</v>
      </c>
      <c r="AI32" s="75">
        <v>0</v>
      </c>
      <c r="AJ32" s="145" t="s">
        <v>73</v>
      </c>
      <c r="AK32" s="79" t="s">
        <v>73</v>
      </c>
      <c r="AL32" s="72">
        <v>0</v>
      </c>
      <c r="AM32" s="72" t="s">
        <v>73</v>
      </c>
      <c r="AN32" s="72" t="s">
        <v>73</v>
      </c>
      <c r="AO32" s="72" t="s">
        <v>73</v>
      </c>
      <c r="AP32" s="102">
        <f t="shared" si="3"/>
        <v>0</v>
      </c>
      <c r="AQ32" s="487">
        <f t="shared" si="4"/>
        <v>22133333</v>
      </c>
      <c r="AR32" s="72" t="s">
        <v>65</v>
      </c>
      <c r="AS32" s="76">
        <v>22133333</v>
      </c>
      <c r="AT32" s="72" t="s">
        <v>319</v>
      </c>
      <c r="AU32" s="76">
        <v>0</v>
      </c>
      <c r="AV32" s="81" t="s">
        <v>73</v>
      </c>
      <c r="AW32" s="490">
        <f t="shared" si="5"/>
        <v>22133333</v>
      </c>
      <c r="AX32" s="488">
        <v>0</v>
      </c>
      <c r="AY32" s="84">
        <f t="shared" si="6"/>
        <v>1</v>
      </c>
      <c r="AZ32" s="85">
        <v>1</v>
      </c>
      <c r="BA32" s="169" t="s">
        <v>73</v>
      </c>
      <c r="BB32" s="175" t="s">
        <v>208</v>
      </c>
      <c r="BC32" s="179" t="s">
        <v>2775</v>
      </c>
      <c r="BD32" s="71" t="s">
        <v>65</v>
      </c>
      <c r="BE32" s="166" t="s">
        <v>65</v>
      </c>
    </row>
    <row r="33" spans="2:57" s="165" customFormat="1" ht="15" customHeight="1" x14ac:dyDescent="0.2">
      <c r="B33" s="71">
        <v>2025</v>
      </c>
      <c r="C33" s="71">
        <v>891780111</v>
      </c>
      <c r="D33" s="71" t="s">
        <v>63</v>
      </c>
      <c r="E33" s="173" t="s">
        <v>2774</v>
      </c>
      <c r="F33" s="102" t="s">
        <v>2773</v>
      </c>
      <c r="G33" s="176">
        <v>0</v>
      </c>
      <c r="H33" s="72" t="s">
        <v>71</v>
      </c>
      <c r="I33" s="71" t="s">
        <v>166</v>
      </c>
      <c r="J33" s="73" t="s">
        <v>81</v>
      </c>
      <c r="K33" s="104" t="s">
        <v>2772</v>
      </c>
      <c r="L33" s="486">
        <v>24400000</v>
      </c>
      <c r="M33" s="71" t="s">
        <v>66</v>
      </c>
      <c r="N33" s="104" t="s">
        <v>2771</v>
      </c>
      <c r="O33" s="536">
        <v>1084788615</v>
      </c>
      <c r="P33" s="180">
        <v>102</v>
      </c>
      <c r="Q33" s="461">
        <v>45677</v>
      </c>
      <c r="R33" s="514">
        <v>1014200000</v>
      </c>
      <c r="S33" s="500">
        <v>45678</v>
      </c>
      <c r="T33" s="520">
        <f t="shared" si="0"/>
        <v>24400000</v>
      </c>
      <c r="U33" s="72" t="s">
        <v>65</v>
      </c>
      <c r="V33" s="408">
        <v>57461852</v>
      </c>
      <c r="W33" s="173" t="s">
        <v>2693</v>
      </c>
      <c r="X33" s="435">
        <v>45678</v>
      </c>
      <c r="Y33" s="436">
        <v>45678</v>
      </c>
      <c r="Z33" s="437" t="s">
        <v>73</v>
      </c>
      <c r="AA33" s="436">
        <v>45853</v>
      </c>
      <c r="AB33" s="124">
        <f t="shared" si="1"/>
        <v>175</v>
      </c>
      <c r="AC33" s="72">
        <v>0</v>
      </c>
      <c r="AD33" s="76">
        <v>0</v>
      </c>
      <c r="AE33" s="76">
        <v>0</v>
      </c>
      <c r="AF33" s="79" t="s">
        <v>73</v>
      </c>
      <c r="AG33" s="408">
        <f t="shared" si="2"/>
        <v>0</v>
      </c>
      <c r="AH33" s="76">
        <v>0</v>
      </c>
      <c r="AI33" s="75">
        <v>0</v>
      </c>
      <c r="AJ33" s="145" t="s">
        <v>73</v>
      </c>
      <c r="AK33" s="79" t="s">
        <v>73</v>
      </c>
      <c r="AL33" s="72">
        <v>0</v>
      </c>
      <c r="AM33" s="72" t="s">
        <v>73</v>
      </c>
      <c r="AN33" s="72" t="s">
        <v>73</v>
      </c>
      <c r="AO33" s="72" t="s">
        <v>73</v>
      </c>
      <c r="AP33" s="102">
        <f t="shared" si="3"/>
        <v>0</v>
      </c>
      <c r="AQ33" s="487">
        <f t="shared" si="4"/>
        <v>24400000</v>
      </c>
      <c r="AR33" s="72" t="s">
        <v>65</v>
      </c>
      <c r="AS33" s="76">
        <v>24400000</v>
      </c>
      <c r="AT33" s="72" t="s">
        <v>319</v>
      </c>
      <c r="AU33" s="76">
        <v>0</v>
      </c>
      <c r="AV33" s="81" t="s">
        <v>73</v>
      </c>
      <c r="AW33" s="490">
        <f t="shared" si="5"/>
        <v>24400000</v>
      </c>
      <c r="AX33" s="488">
        <v>0</v>
      </c>
      <c r="AY33" s="84">
        <f t="shared" si="6"/>
        <v>1</v>
      </c>
      <c r="AZ33" s="85">
        <v>1</v>
      </c>
      <c r="BA33" s="169" t="s">
        <v>73</v>
      </c>
      <c r="BB33" s="175" t="s">
        <v>208</v>
      </c>
      <c r="BC33" s="179" t="s">
        <v>2770</v>
      </c>
      <c r="BD33" s="71" t="s">
        <v>65</v>
      </c>
      <c r="BE33" s="166" t="s">
        <v>65</v>
      </c>
    </row>
    <row r="34" spans="2:57" s="165" customFormat="1" ht="15" customHeight="1" x14ac:dyDescent="0.2">
      <c r="B34" s="71">
        <v>2025</v>
      </c>
      <c r="C34" s="71">
        <v>891780111</v>
      </c>
      <c r="D34" s="71" t="s">
        <v>63</v>
      </c>
      <c r="E34" s="173" t="s">
        <v>2769</v>
      </c>
      <c r="F34" s="102" t="s">
        <v>2768</v>
      </c>
      <c r="G34" s="176">
        <v>0</v>
      </c>
      <c r="H34" s="72" t="s">
        <v>71</v>
      </c>
      <c r="I34" s="71" t="s">
        <v>166</v>
      </c>
      <c r="J34" s="73" t="s">
        <v>81</v>
      </c>
      <c r="K34" s="104" t="s">
        <v>2767</v>
      </c>
      <c r="L34" s="486">
        <v>14133333</v>
      </c>
      <c r="M34" s="71" t="s">
        <v>66</v>
      </c>
      <c r="N34" s="104" t="s">
        <v>2766</v>
      </c>
      <c r="O34" s="536">
        <v>1083000226</v>
      </c>
      <c r="P34" s="180">
        <v>103</v>
      </c>
      <c r="Q34" s="461">
        <v>45677</v>
      </c>
      <c r="R34" s="514">
        <v>712000000</v>
      </c>
      <c r="S34" s="500">
        <v>45679</v>
      </c>
      <c r="T34" s="520">
        <f t="shared" si="0"/>
        <v>14133333</v>
      </c>
      <c r="U34" s="72" t="s">
        <v>65</v>
      </c>
      <c r="V34" s="292">
        <v>39049658</v>
      </c>
      <c r="W34" s="173" t="s">
        <v>1389</v>
      </c>
      <c r="X34" s="435">
        <v>45679</v>
      </c>
      <c r="Y34" s="436">
        <v>45679</v>
      </c>
      <c r="Z34" s="437" t="s">
        <v>73</v>
      </c>
      <c r="AA34" s="436">
        <v>45777</v>
      </c>
      <c r="AB34" s="124">
        <f t="shared" si="1"/>
        <v>98</v>
      </c>
      <c r="AC34" s="72">
        <v>0</v>
      </c>
      <c r="AD34" s="76">
        <v>0</v>
      </c>
      <c r="AE34" s="76">
        <v>0</v>
      </c>
      <c r="AF34" s="79" t="s">
        <v>73</v>
      </c>
      <c r="AG34" s="408">
        <f t="shared" si="2"/>
        <v>0</v>
      </c>
      <c r="AH34" s="76">
        <v>0</v>
      </c>
      <c r="AI34" s="75">
        <v>0</v>
      </c>
      <c r="AJ34" s="145" t="s">
        <v>73</v>
      </c>
      <c r="AK34" s="79" t="s">
        <v>73</v>
      </c>
      <c r="AL34" s="72">
        <v>0</v>
      </c>
      <c r="AM34" s="72" t="s">
        <v>73</v>
      </c>
      <c r="AN34" s="72" t="s">
        <v>73</v>
      </c>
      <c r="AO34" s="72" t="s">
        <v>73</v>
      </c>
      <c r="AP34" s="102">
        <f t="shared" si="3"/>
        <v>0</v>
      </c>
      <c r="AQ34" s="487">
        <f t="shared" si="4"/>
        <v>14133333</v>
      </c>
      <c r="AR34" s="72" t="s">
        <v>65</v>
      </c>
      <c r="AS34" s="76">
        <v>14133333</v>
      </c>
      <c r="AT34" s="72" t="s">
        <v>319</v>
      </c>
      <c r="AU34" s="76">
        <v>0</v>
      </c>
      <c r="AV34" s="81" t="s">
        <v>73</v>
      </c>
      <c r="AW34" s="490">
        <f t="shared" si="5"/>
        <v>14133333</v>
      </c>
      <c r="AX34" s="488">
        <v>0</v>
      </c>
      <c r="AY34" s="84">
        <f t="shared" si="6"/>
        <v>1</v>
      </c>
      <c r="AZ34" s="85">
        <v>1</v>
      </c>
      <c r="BA34" s="169" t="s">
        <v>73</v>
      </c>
      <c r="BB34" s="175" t="s">
        <v>208</v>
      </c>
      <c r="BC34" s="179" t="s">
        <v>2765</v>
      </c>
      <c r="BD34" s="71" t="s">
        <v>65</v>
      </c>
      <c r="BE34" s="166" t="s">
        <v>65</v>
      </c>
    </row>
    <row r="35" spans="2:57" s="165" customFormat="1" ht="15" customHeight="1" x14ac:dyDescent="0.2">
      <c r="B35" s="71">
        <v>2025</v>
      </c>
      <c r="C35" s="71">
        <v>891780111</v>
      </c>
      <c r="D35" s="71" t="s">
        <v>63</v>
      </c>
      <c r="E35" s="173" t="s">
        <v>2764</v>
      </c>
      <c r="F35" s="102" t="s">
        <v>2763</v>
      </c>
      <c r="G35" s="176">
        <v>0</v>
      </c>
      <c r="H35" s="72" t="s">
        <v>71</v>
      </c>
      <c r="I35" s="71" t="s">
        <v>166</v>
      </c>
      <c r="J35" s="73" t="s">
        <v>81</v>
      </c>
      <c r="K35" s="104" t="s">
        <v>2762</v>
      </c>
      <c r="L35" s="486">
        <v>22133333</v>
      </c>
      <c r="M35" s="71" t="s">
        <v>66</v>
      </c>
      <c r="N35" s="104" t="s">
        <v>2761</v>
      </c>
      <c r="O35" s="536">
        <v>33224219</v>
      </c>
      <c r="P35" s="180">
        <v>103</v>
      </c>
      <c r="Q35" s="461">
        <v>45677</v>
      </c>
      <c r="R35" s="514">
        <v>712000000</v>
      </c>
      <c r="S35" s="500">
        <v>45679</v>
      </c>
      <c r="T35" s="520">
        <f t="shared" si="0"/>
        <v>22133333</v>
      </c>
      <c r="U35" s="72" t="s">
        <v>65</v>
      </c>
      <c r="V35" s="292">
        <v>39049658</v>
      </c>
      <c r="W35" s="173" t="s">
        <v>1389</v>
      </c>
      <c r="X35" s="435">
        <v>45679</v>
      </c>
      <c r="Y35" s="436">
        <v>45679</v>
      </c>
      <c r="Z35" s="437" t="s">
        <v>73</v>
      </c>
      <c r="AA35" s="436">
        <v>45838</v>
      </c>
      <c r="AB35" s="124">
        <f t="shared" si="1"/>
        <v>159</v>
      </c>
      <c r="AC35" s="72">
        <v>0</v>
      </c>
      <c r="AD35" s="76">
        <v>0</v>
      </c>
      <c r="AE35" s="76">
        <v>0</v>
      </c>
      <c r="AF35" s="79" t="s">
        <v>73</v>
      </c>
      <c r="AG35" s="408">
        <f t="shared" si="2"/>
        <v>0</v>
      </c>
      <c r="AH35" s="76">
        <v>0</v>
      </c>
      <c r="AI35" s="75">
        <v>0</v>
      </c>
      <c r="AJ35" s="145" t="s">
        <v>73</v>
      </c>
      <c r="AK35" s="79" t="s">
        <v>73</v>
      </c>
      <c r="AL35" s="72">
        <v>0</v>
      </c>
      <c r="AM35" s="72" t="s">
        <v>73</v>
      </c>
      <c r="AN35" s="72" t="s">
        <v>73</v>
      </c>
      <c r="AO35" s="72" t="s">
        <v>73</v>
      </c>
      <c r="AP35" s="102">
        <f t="shared" si="3"/>
        <v>0</v>
      </c>
      <c r="AQ35" s="487">
        <f t="shared" si="4"/>
        <v>22133333</v>
      </c>
      <c r="AR35" s="72" t="s">
        <v>65</v>
      </c>
      <c r="AS35" s="76">
        <v>22133333</v>
      </c>
      <c r="AT35" s="72" t="s">
        <v>319</v>
      </c>
      <c r="AU35" s="76">
        <v>0</v>
      </c>
      <c r="AV35" s="81" t="s">
        <v>73</v>
      </c>
      <c r="AW35" s="490">
        <f t="shared" si="5"/>
        <v>22133333</v>
      </c>
      <c r="AX35" s="488">
        <v>0</v>
      </c>
      <c r="AY35" s="84">
        <f t="shared" si="6"/>
        <v>1</v>
      </c>
      <c r="AZ35" s="85">
        <v>1</v>
      </c>
      <c r="BA35" s="169" t="s">
        <v>73</v>
      </c>
      <c r="BB35" s="175" t="s">
        <v>208</v>
      </c>
      <c r="BC35" s="179" t="s">
        <v>2760</v>
      </c>
      <c r="BD35" s="71" t="s">
        <v>65</v>
      </c>
      <c r="BE35" s="166" t="s">
        <v>65</v>
      </c>
    </row>
    <row r="36" spans="2:57" s="165" customFormat="1" ht="15" customHeight="1" x14ac:dyDescent="0.2">
      <c r="B36" s="71">
        <v>2025</v>
      </c>
      <c r="C36" s="71">
        <v>891780111</v>
      </c>
      <c r="D36" s="71" t="s">
        <v>63</v>
      </c>
      <c r="E36" s="173" t="s">
        <v>2759</v>
      </c>
      <c r="F36" s="102" t="s">
        <v>2758</v>
      </c>
      <c r="G36" s="176">
        <v>0</v>
      </c>
      <c r="H36" s="72" t="s">
        <v>71</v>
      </c>
      <c r="I36" s="71" t="s">
        <v>166</v>
      </c>
      <c r="J36" s="73" t="s">
        <v>81</v>
      </c>
      <c r="K36" s="104" t="s">
        <v>2757</v>
      </c>
      <c r="L36" s="486">
        <v>20400000</v>
      </c>
      <c r="M36" s="71" t="s">
        <v>66</v>
      </c>
      <c r="N36" s="104" t="s">
        <v>2756</v>
      </c>
      <c r="O36" s="536">
        <v>1077083950</v>
      </c>
      <c r="P36" s="180">
        <v>108</v>
      </c>
      <c r="Q36" s="461">
        <v>45677</v>
      </c>
      <c r="R36" s="514">
        <v>123000000</v>
      </c>
      <c r="S36" s="500">
        <v>45679</v>
      </c>
      <c r="T36" s="520">
        <f t="shared" si="0"/>
        <v>20400000</v>
      </c>
      <c r="U36" s="72" t="s">
        <v>65</v>
      </c>
      <c r="V36" s="292">
        <v>1082851808</v>
      </c>
      <c r="W36" s="173" t="s">
        <v>1720</v>
      </c>
      <c r="X36" s="435">
        <v>45679</v>
      </c>
      <c r="Y36" s="436">
        <v>45679</v>
      </c>
      <c r="Z36" s="437" t="s">
        <v>73</v>
      </c>
      <c r="AA36" s="436">
        <v>45823</v>
      </c>
      <c r="AB36" s="124">
        <f t="shared" si="1"/>
        <v>144</v>
      </c>
      <c r="AC36" s="72">
        <v>0</v>
      </c>
      <c r="AD36" s="76">
        <v>0</v>
      </c>
      <c r="AE36" s="76">
        <v>0</v>
      </c>
      <c r="AF36" s="79" t="s">
        <v>73</v>
      </c>
      <c r="AG36" s="408">
        <f t="shared" si="2"/>
        <v>0</v>
      </c>
      <c r="AH36" s="76">
        <v>0</v>
      </c>
      <c r="AI36" s="75">
        <v>0</v>
      </c>
      <c r="AJ36" s="145" t="s">
        <v>73</v>
      </c>
      <c r="AK36" s="79" t="s">
        <v>73</v>
      </c>
      <c r="AL36" s="72">
        <v>0</v>
      </c>
      <c r="AM36" s="72" t="s">
        <v>73</v>
      </c>
      <c r="AN36" s="72" t="s">
        <v>73</v>
      </c>
      <c r="AO36" s="72" t="s">
        <v>73</v>
      </c>
      <c r="AP36" s="102">
        <f t="shared" si="3"/>
        <v>0</v>
      </c>
      <c r="AQ36" s="487">
        <f t="shared" si="4"/>
        <v>20400000</v>
      </c>
      <c r="AR36" s="72" t="s">
        <v>65</v>
      </c>
      <c r="AS36" s="76">
        <v>20400000</v>
      </c>
      <c r="AT36" s="72" t="s">
        <v>319</v>
      </c>
      <c r="AU36" s="76">
        <v>0</v>
      </c>
      <c r="AV36" s="81" t="s">
        <v>73</v>
      </c>
      <c r="AW36" s="490">
        <f t="shared" si="5"/>
        <v>20400000</v>
      </c>
      <c r="AX36" s="488">
        <v>0</v>
      </c>
      <c r="AY36" s="84">
        <f t="shared" si="6"/>
        <v>1</v>
      </c>
      <c r="AZ36" s="85">
        <v>1</v>
      </c>
      <c r="BA36" s="169" t="s">
        <v>73</v>
      </c>
      <c r="BB36" s="175" t="s">
        <v>208</v>
      </c>
      <c r="BC36" s="179" t="s">
        <v>2755</v>
      </c>
      <c r="BD36" s="71" t="s">
        <v>65</v>
      </c>
      <c r="BE36" s="166" t="s">
        <v>65</v>
      </c>
    </row>
    <row r="37" spans="2:57" s="165" customFormat="1" ht="15" customHeight="1" x14ac:dyDescent="0.2">
      <c r="B37" s="71">
        <v>2025</v>
      </c>
      <c r="C37" s="71">
        <v>891780111</v>
      </c>
      <c r="D37" s="71" t="s">
        <v>63</v>
      </c>
      <c r="E37" s="173" t="s">
        <v>2754</v>
      </c>
      <c r="F37" s="102" t="s">
        <v>2753</v>
      </c>
      <c r="G37" s="176">
        <v>0</v>
      </c>
      <c r="H37" s="72" t="s">
        <v>71</v>
      </c>
      <c r="I37" s="71" t="s">
        <v>166</v>
      </c>
      <c r="J37" s="73" t="s">
        <v>81</v>
      </c>
      <c r="K37" s="104" t="s">
        <v>2752</v>
      </c>
      <c r="L37" s="486">
        <v>17340000</v>
      </c>
      <c r="M37" s="71" t="s">
        <v>66</v>
      </c>
      <c r="N37" s="104" t="s">
        <v>1384</v>
      </c>
      <c r="O37" s="536">
        <v>1004461196</v>
      </c>
      <c r="P37" s="180">
        <v>108</v>
      </c>
      <c r="Q37" s="461">
        <v>45677</v>
      </c>
      <c r="R37" s="514">
        <v>123000000</v>
      </c>
      <c r="S37" s="500">
        <v>45679</v>
      </c>
      <c r="T37" s="520">
        <f t="shared" si="0"/>
        <v>17340000</v>
      </c>
      <c r="U37" s="72" t="s">
        <v>65</v>
      </c>
      <c r="V37" s="292">
        <v>1082851808</v>
      </c>
      <c r="W37" s="173" t="s">
        <v>1720</v>
      </c>
      <c r="X37" s="435">
        <v>45679</v>
      </c>
      <c r="Y37" s="436">
        <v>45679</v>
      </c>
      <c r="Z37" s="437" t="s">
        <v>73</v>
      </c>
      <c r="AA37" s="436">
        <v>45823</v>
      </c>
      <c r="AB37" s="124">
        <f t="shared" si="1"/>
        <v>144</v>
      </c>
      <c r="AC37" s="72">
        <v>0</v>
      </c>
      <c r="AD37" s="76">
        <v>0</v>
      </c>
      <c r="AE37" s="76">
        <v>0</v>
      </c>
      <c r="AF37" s="79" t="s">
        <v>73</v>
      </c>
      <c r="AG37" s="408">
        <f t="shared" si="2"/>
        <v>0</v>
      </c>
      <c r="AH37" s="76">
        <v>0</v>
      </c>
      <c r="AI37" s="75">
        <v>0</v>
      </c>
      <c r="AJ37" s="145" t="s">
        <v>73</v>
      </c>
      <c r="AK37" s="79" t="s">
        <v>73</v>
      </c>
      <c r="AL37" s="72">
        <v>0</v>
      </c>
      <c r="AM37" s="72" t="s">
        <v>73</v>
      </c>
      <c r="AN37" s="72" t="s">
        <v>73</v>
      </c>
      <c r="AO37" s="72" t="s">
        <v>73</v>
      </c>
      <c r="AP37" s="102">
        <f t="shared" si="3"/>
        <v>0</v>
      </c>
      <c r="AQ37" s="487">
        <f t="shared" si="4"/>
        <v>17340000</v>
      </c>
      <c r="AR37" s="72" t="s">
        <v>65</v>
      </c>
      <c r="AS37" s="76">
        <v>17340000</v>
      </c>
      <c r="AT37" s="72" t="s">
        <v>319</v>
      </c>
      <c r="AU37" s="76">
        <v>0</v>
      </c>
      <c r="AV37" s="81" t="s">
        <v>73</v>
      </c>
      <c r="AW37" s="490">
        <f t="shared" si="5"/>
        <v>17340000</v>
      </c>
      <c r="AX37" s="488">
        <v>0</v>
      </c>
      <c r="AY37" s="84">
        <f t="shared" si="6"/>
        <v>1</v>
      </c>
      <c r="AZ37" s="85">
        <v>1</v>
      </c>
      <c r="BA37" s="169" t="s">
        <v>73</v>
      </c>
      <c r="BB37" s="175" t="s">
        <v>208</v>
      </c>
      <c r="BC37" s="179" t="s">
        <v>2751</v>
      </c>
      <c r="BD37" s="71" t="s">
        <v>65</v>
      </c>
      <c r="BE37" s="166" t="s">
        <v>65</v>
      </c>
    </row>
    <row r="38" spans="2:57" s="165" customFormat="1" ht="15" customHeight="1" x14ac:dyDescent="0.2">
      <c r="B38" s="71">
        <v>2025</v>
      </c>
      <c r="C38" s="71">
        <v>891780111</v>
      </c>
      <c r="D38" s="71" t="s">
        <v>63</v>
      </c>
      <c r="E38" s="173" t="s">
        <v>2750</v>
      </c>
      <c r="F38" s="102" t="s">
        <v>2749</v>
      </c>
      <c r="G38" s="176">
        <v>0</v>
      </c>
      <c r="H38" s="72" t="s">
        <v>71</v>
      </c>
      <c r="I38" s="71" t="s">
        <v>166</v>
      </c>
      <c r="J38" s="73" t="s">
        <v>81</v>
      </c>
      <c r="K38" s="104" t="s">
        <v>2748</v>
      </c>
      <c r="L38" s="486">
        <v>31540000</v>
      </c>
      <c r="M38" s="71" t="s">
        <v>66</v>
      </c>
      <c r="N38" s="104" t="s">
        <v>1900</v>
      </c>
      <c r="O38" s="536">
        <v>3753843</v>
      </c>
      <c r="P38" s="180">
        <v>109</v>
      </c>
      <c r="Q38" s="461">
        <v>45678</v>
      </c>
      <c r="R38" s="514">
        <v>159000000</v>
      </c>
      <c r="S38" s="500">
        <v>45679</v>
      </c>
      <c r="T38" s="520">
        <f t="shared" si="0"/>
        <v>31540000</v>
      </c>
      <c r="U38" s="72" t="s">
        <v>65</v>
      </c>
      <c r="V38" s="292">
        <v>36669284</v>
      </c>
      <c r="W38" s="173" t="s">
        <v>807</v>
      </c>
      <c r="X38" s="435">
        <v>45679</v>
      </c>
      <c r="Y38" s="436">
        <v>45679</v>
      </c>
      <c r="Z38" s="437" t="s">
        <v>73</v>
      </c>
      <c r="AA38" s="436">
        <v>45838</v>
      </c>
      <c r="AB38" s="124">
        <f t="shared" si="1"/>
        <v>159</v>
      </c>
      <c r="AC38" s="72">
        <v>0</v>
      </c>
      <c r="AD38" s="76">
        <v>0</v>
      </c>
      <c r="AE38" s="76">
        <v>0</v>
      </c>
      <c r="AF38" s="79" t="s">
        <v>73</v>
      </c>
      <c r="AG38" s="408">
        <f t="shared" si="2"/>
        <v>0</v>
      </c>
      <c r="AH38" s="76">
        <v>0</v>
      </c>
      <c r="AI38" s="75">
        <v>0</v>
      </c>
      <c r="AJ38" s="145" t="s">
        <v>73</v>
      </c>
      <c r="AK38" s="79" t="s">
        <v>73</v>
      </c>
      <c r="AL38" s="72">
        <v>0</v>
      </c>
      <c r="AM38" s="72" t="s">
        <v>73</v>
      </c>
      <c r="AN38" s="72" t="s">
        <v>73</v>
      </c>
      <c r="AO38" s="72" t="s">
        <v>73</v>
      </c>
      <c r="AP38" s="102">
        <f t="shared" si="3"/>
        <v>0</v>
      </c>
      <c r="AQ38" s="487">
        <f t="shared" si="4"/>
        <v>31540000</v>
      </c>
      <c r="AR38" s="72" t="s">
        <v>65</v>
      </c>
      <c r="AS38" s="76">
        <v>31540000</v>
      </c>
      <c r="AT38" s="72" t="s">
        <v>319</v>
      </c>
      <c r="AU38" s="76">
        <v>0</v>
      </c>
      <c r="AV38" s="81" t="s">
        <v>73</v>
      </c>
      <c r="AW38" s="490">
        <f t="shared" si="5"/>
        <v>31540000</v>
      </c>
      <c r="AX38" s="488">
        <v>0</v>
      </c>
      <c r="AY38" s="84">
        <f t="shared" si="6"/>
        <v>1</v>
      </c>
      <c r="AZ38" s="85">
        <v>1</v>
      </c>
      <c r="BA38" s="169" t="s">
        <v>73</v>
      </c>
      <c r="BB38" s="175" t="s">
        <v>208</v>
      </c>
      <c r="BC38" s="179" t="s">
        <v>2747</v>
      </c>
      <c r="BD38" s="71" t="s">
        <v>65</v>
      </c>
      <c r="BE38" s="166" t="s">
        <v>65</v>
      </c>
    </row>
    <row r="39" spans="2:57" s="165" customFormat="1" ht="15" customHeight="1" x14ac:dyDescent="0.2">
      <c r="B39" s="71">
        <v>2025</v>
      </c>
      <c r="C39" s="71">
        <v>891780111</v>
      </c>
      <c r="D39" s="71" t="s">
        <v>63</v>
      </c>
      <c r="E39" s="173" t="s">
        <v>2746</v>
      </c>
      <c r="F39" s="102" t="s">
        <v>2745</v>
      </c>
      <c r="G39" s="176">
        <v>0</v>
      </c>
      <c r="H39" s="72" t="s">
        <v>71</v>
      </c>
      <c r="I39" s="71" t="s">
        <v>166</v>
      </c>
      <c r="J39" s="73" t="s">
        <v>81</v>
      </c>
      <c r="K39" s="104" t="s">
        <v>2744</v>
      </c>
      <c r="L39" s="486">
        <v>22133333</v>
      </c>
      <c r="M39" s="71" t="s">
        <v>66</v>
      </c>
      <c r="N39" s="104" t="s">
        <v>2129</v>
      </c>
      <c r="O39" s="536">
        <v>1082875832</v>
      </c>
      <c r="P39" s="180">
        <v>103</v>
      </c>
      <c r="Q39" s="461">
        <v>45677</v>
      </c>
      <c r="R39" s="514">
        <v>712000000</v>
      </c>
      <c r="S39" s="500">
        <v>45679</v>
      </c>
      <c r="T39" s="520">
        <f t="shared" si="0"/>
        <v>22133333</v>
      </c>
      <c r="U39" s="72" t="s">
        <v>65</v>
      </c>
      <c r="V39" s="292">
        <v>39049658</v>
      </c>
      <c r="W39" s="173" t="s">
        <v>1389</v>
      </c>
      <c r="X39" s="435">
        <v>45679</v>
      </c>
      <c r="Y39" s="436">
        <v>45679</v>
      </c>
      <c r="Z39" s="437" t="s">
        <v>73</v>
      </c>
      <c r="AA39" s="436">
        <v>45838</v>
      </c>
      <c r="AB39" s="124">
        <f t="shared" si="1"/>
        <v>159</v>
      </c>
      <c r="AC39" s="72">
        <v>0</v>
      </c>
      <c r="AD39" s="76">
        <v>0</v>
      </c>
      <c r="AE39" s="76">
        <v>0</v>
      </c>
      <c r="AF39" s="79" t="s">
        <v>73</v>
      </c>
      <c r="AG39" s="408">
        <f t="shared" si="2"/>
        <v>0</v>
      </c>
      <c r="AH39" s="76">
        <v>0</v>
      </c>
      <c r="AI39" s="75">
        <v>0</v>
      </c>
      <c r="AJ39" s="145" t="s">
        <v>73</v>
      </c>
      <c r="AK39" s="79" t="s">
        <v>73</v>
      </c>
      <c r="AL39" s="72">
        <v>0</v>
      </c>
      <c r="AM39" s="72" t="s">
        <v>73</v>
      </c>
      <c r="AN39" s="72" t="s">
        <v>73</v>
      </c>
      <c r="AO39" s="72" t="s">
        <v>73</v>
      </c>
      <c r="AP39" s="102">
        <f t="shared" si="3"/>
        <v>0</v>
      </c>
      <c r="AQ39" s="487">
        <f t="shared" si="4"/>
        <v>22133333</v>
      </c>
      <c r="AR39" s="72" t="s">
        <v>65</v>
      </c>
      <c r="AS39" s="76">
        <v>22133333</v>
      </c>
      <c r="AT39" s="72" t="s">
        <v>319</v>
      </c>
      <c r="AU39" s="76">
        <v>0</v>
      </c>
      <c r="AV39" s="81" t="s">
        <v>73</v>
      </c>
      <c r="AW39" s="490">
        <f t="shared" si="5"/>
        <v>22133333</v>
      </c>
      <c r="AX39" s="488">
        <v>0</v>
      </c>
      <c r="AY39" s="84">
        <f t="shared" si="6"/>
        <v>1</v>
      </c>
      <c r="AZ39" s="85">
        <v>1</v>
      </c>
      <c r="BA39" s="169" t="s">
        <v>73</v>
      </c>
      <c r="BB39" s="175" t="s">
        <v>208</v>
      </c>
      <c r="BC39" s="179" t="s">
        <v>2743</v>
      </c>
      <c r="BD39" s="71" t="s">
        <v>65</v>
      </c>
      <c r="BE39" s="166" t="s">
        <v>65</v>
      </c>
    </row>
    <row r="40" spans="2:57" s="165" customFormat="1" ht="15" customHeight="1" x14ac:dyDescent="0.2">
      <c r="B40" s="71">
        <v>2025</v>
      </c>
      <c r="C40" s="71">
        <v>891780111</v>
      </c>
      <c r="D40" s="71" t="s">
        <v>63</v>
      </c>
      <c r="E40" s="173" t="s">
        <v>2742</v>
      </c>
      <c r="F40" s="102" t="s">
        <v>2741</v>
      </c>
      <c r="G40" s="176">
        <v>0</v>
      </c>
      <c r="H40" s="72" t="s">
        <v>71</v>
      </c>
      <c r="I40" s="71" t="s">
        <v>166</v>
      </c>
      <c r="J40" s="73" t="s">
        <v>81</v>
      </c>
      <c r="K40" s="104" t="s">
        <v>2740</v>
      </c>
      <c r="L40" s="486">
        <v>19856667</v>
      </c>
      <c r="M40" s="71" t="s">
        <v>66</v>
      </c>
      <c r="N40" s="104" t="s">
        <v>1995</v>
      </c>
      <c r="O40" s="536">
        <v>1045710831</v>
      </c>
      <c r="P40" s="180">
        <v>105</v>
      </c>
      <c r="Q40" s="461">
        <v>45677</v>
      </c>
      <c r="R40" s="514">
        <v>722000000</v>
      </c>
      <c r="S40" s="500">
        <v>45679</v>
      </c>
      <c r="T40" s="520">
        <f t="shared" si="0"/>
        <v>19856667</v>
      </c>
      <c r="U40" s="72" t="s">
        <v>65</v>
      </c>
      <c r="V40" s="292">
        <v>85155551</v>
      </c>
      <c r="W40" s="173" t="s">
        <v>1994</v>
      </c>
      <c r="X40" s="435">
        <v>45679</v>
      </c>
      <c r="Y40" s="436">
        <v>45679</v>
      </c>
      <c r="Z40" s="437" t="s">
        <v>73</v>
      </c>
      <c r="AA40" s="436">
        <v>45838</v>
      </c>
      <c r="AB40" s="124">
        <f t="shared" si="1"/>
        <v>159</v>
      </c>
      <c r="AC40" s="72">
        <v>0</v>
      </c>
      <c r="AD40" s="76">
        <v>0</v>
      </c>
      <c r="AE40" s="76">
        <v>0</v>
      </c>
      <c r="AF40" s="79" t="s">
        <v>73</v>
      </c>
      <c r="AG40" s="408">
        <f t="shared" si="2"/>
        <v>0</v>
      </c>
      <c r="AH40" s="76">
        <v>0</v>
      </c>
      <c r="AI40" s="75">
        <v>0</v>
      </c>
      <c r="AJ40" s="145" t="s">
        <v>73</v>
      </c>
      <c r="AK40" s="79" t="s">
        <v>73</v>
      </c>
      <c r="AL40" s="72">
        <v>0</v>
      </c>
      <c r="AM40" s="72" t="s">
        <v>73</v>
      </c>
      <c r="AN40" s="72" t="s">
        <v>73</v>
      </c>
      <c r="AO40" s="72" t="s">
        <v>73</v>
      </c>
      <c r="AP40" s="102">
        <f t="shared" si="3"/>
        <v>0</v>
      </c>
      <c r="AQ40" s="487">
        <f t="shared" si="4"/>
        <v>19856667</v>
      </c>
      <c r="AR40" s="72" t="s">
        <v>65</v>
      </c>
      <c r="AS40" s="76">
        <v>19856667</v>
      </c>
      <c r="AT40" s="72" t="s">
        <v>319</v>
      </c>
      <c r="AU40" s="76">
        <v>0</v>
      </c>
      <c r="AV40" s="81" t="s">
        <v>73</v>
      </c>
      <c r="AW40" s="490">
        <f t="shared" si="5"/>
        <v>19856667</v>
      </c>
      <c r="AX40" s="488">
        <v>0</v>
      </c>
      <c r="AY40" s="84">
        <f t="shared" si="6"/>
        <v>1</v>
      </c>
      <c r="AZ40" s="85">
        <v>1</v>
      </c>
      <c r="BA40" s="169" t="s">
        <v>73</v>
      </c>
      <c r="BB40" s="175" t="s">
        <v>208</v>
      </c>
      <c r="BC40" s="179" t="s">
        <v>2739</v>
      </c>
      <c r="BD40" s="71" t="s">
        <v>65</v>
      </c>
      <c r="BE40" s="166" t="s">
        <v>65</v>
      </c>
    </row>
    <row r="41" spans="2:57" s="165" customFormat="1" ht="15" customHeight="1" x14ac:dyDescent="0.2">
      <c r="B41" s="71">
        <v>2025</v>
      </c>
      <c r="C41" s="71">
        <v>891780111</v>
      </c>
      <c r="D41" s="71" t="s">
        <v>63</v>
      </c>
      <c r="E41" s="173" t="s">
        <v>2738</v>
      </c>
      <c r="F41" s="102" t="s">
        <v>2737</v>
      </c>
      <c r="G41" s="176">
        <v>0</v>
      </c>
      <c r="H41" s="72" t="s">
        <v>71</v>
      </c>
      <c r="I41" s="71" t="s">
        <v>166</v>
      </c>
      <c r="J41" s="73" t="s">
        <v>81</v>
      </c>
      <c r="K41" s="104" t="s">
        <v>2021</v>
      </c>
      <c r="L41" s="486">
        <v>22540000</v>
      </c>
      <c r="M41" s="71" t="s">
        <v>66</v>
      </c>
      <c r="N41" s="104" t="s">
        <v>2736</v>
      </c>
      <c r="O41" s="536">
        <v>1084732648</v>
      </c>
      <c r="P41" s="180">
        <v>105</v>
      </c>
      <c r="Q41" s="461">
        <v>45677</v>
      </c>
      <c r="R41" s="514">
        <v>722000000</v>
      </c>
      <c r="S41" s="500">
        <v>45679</v>
      </c>
      <c r="T41" s="520">
        <f t="shared" si="0"/>
        <v>22540000</v>
      </c>
      <c r="U41" s="72" t="s">
        <v>65</v>
      </c>
      <c r="V41" s="292">
        <v>85155551</v>
      </c>
      <c r="W41" s="173" t="s">
        <v>1994</v>
      </c>
      <c r="X41" s="435">
        <v>45679</v>
      </c>
      <c r="Y41" s="436">
        <v>45679</v>
      </c>
      <c r="Z41" s="437" t="s">
        <v>73</v>
      </c>
      <c r="AA41" s="436">
        <v>45838</v>
      </c>
      <c r="AB41" s="124">
        <f t="shared" si="1"/>
        <v>159</v>
      </c>
      <c r="AC41" s="72">
        <v>0</v>
      </c>
      <c r="AD41" s="76">
        <v>0</v>
      </c>
      <c r="AE41" s="76">
        <v>0</v>
      </c>
      <c r="AF41" s="79" t="s">
        <v>73</v>
      </c>
      <c r="AG41" s="408">
        <f t="shared" si="2"/>
        <v>0</v>
      </c>
      <c r="AH41" s="76">
        <v>0</v>
      </c>
      <c r="AI41" s="75">
        <v>0</v>
      </c>
      <c r="AJ41" s="145" t="s">
        <v>73</v>
      </c>
      <c r="AK41" s="79" t="s">
        <v>73</v>
      </c>
      <c r="AL41" s="72">
        <v>0</v>
      </c>
      <c r="AM41" s="72" t="s">
        <v>73</v>
      </c>
      <c r="AN41" s="72" t="s">
        <v>73</v>
      </c>
      <c r="AO41" s="72" t="s">
        <v>73</v>
      </c>
      <c r="AP41" s="102">
        <f t="shared" si="3"/>
        <v>0</v>
      </c>
      <c r="AQ41" s="487">
        <f t="shared" si="4"/>
        <v>22540000</v>
      </c>
      <c r="AR41" s="72" t="s">
        <v>65</v>
      </c>
      <c r="AS41" s="76">
        <v>22540000</v>
      </c>
      <c r="AT41" s="72" t="s">
        <v>319</v>
      </c>
      <c r="AU41" s="76">
        <v>0</v>
      </c>
      <c r="AV41" s="81" t="s">
        <v>73</v>
      </c>
      <c r="AW41" s="490">
        <f t="shared" si="5"/>
        <v>22540000</v>
      </c>
      <c r="AX41" s="488">
        <v>0</v>
      </c>
      <c r="AY41" s="84">
        <f t="shared" si="6"/>
        <v>1</v>
      </c>
      <c r="AZ41" s="85">
        <v>1</v>
      </c>
      <c r="BA41" s="169" t="s">
        <v>73</v>
      </c>
      <c r="BB41" s="175" t="s">
        <v>208</v>
      </c>
      <c r="BC41" s="179" t="s">
        <v>2735</v>
      </c>
      <c r="BD41" s="71" t="s">
        <v>65</v>
      </c>
      <c r="BE41" s="166" t="s">
        <v>65</v>
      </c>
    </row>
    <row r="42" spans="2:57" s="165" customFormat="1" ht="15" customHeight="1" x14ac:dyDescent="0.2">
      <c r="B42" s="71">
        <v>2025</v>
      </c>
      <c r="C42" s="71">
        <v>891780111</v>
      </c>
      <c r="D42" s="71" t="s">
        <v>63</v>
      </c>
      <c r="E42" s="173" t="s">
        <v>2734</v>
      </c>
      <c r="F42" s="102" t="s">
        <v>2733</v>
      </c>
      <c r="G42" s="176">
        <v>0</v>
      </c>
      <c r="H42" s="72" t="s">
        <v>71</v>
      </c>
      <c r="I42" s="71" t="s">
        <v>166</v>
      </c>
      <c r="J42" s="73" t="s">
        <v>81</v>
      </c>
      <c r="K42" s="104" t="s">
        <v>2732</v>
      </c>
      <c r="L42" s="486">
        <v>21466667</v>
      </c>
      <c r="M42" s="71" t="s">
        <v>66</v>
      </c>
      <c r="N42" s="104" t="s">
        <v>1920</v>
      </c>
      <c r="O42" s="536">
        <v>1082950124</v>
      </c>
      <c r="P42" s="180">
        <v>111</v>
      </c>
      <c r="Q42" s="461">
        <v>45678</v>
      </c>
      <c r="R42" s="514">
        <v>557700000</v>
      </c>
      <c r="S42" s="500">
        <v>45679</v>
      </c>
      <c r="T42" s="520">
        <f t="shared" si="0"/>
        <v>21466667</v>
      </c>
      <c r="U42" s="72" t="s">
        <v>65</v>
      </c>
      <c r="V42" s="292">
        <v>1082884010</v>
      </c>
      <c r="W42" s="173" t="s">
        <v>393</v>
      </c>
      <c r="X42" s="435">
        <v>45679</v>
      </c>
      <c r="Y42" s="436">
        <v>45679</v>
      </c>
      <c r="Z42" s="437" t="s">
        <v>73</v>
      </c>
      <c r="AA42" s="436">
        <v>45838</v>
      </c>
      <c r="AB42" s="124">
        <f t="shared" si="1"/>
        <v>159</v>
      </c>
      <c r="AC42" s="72">
        <v>0</v>
      </c>
      <c r="AD42" s="76">
        <v>0</v>
      </c>
      <c r="AE42" s="76">
        <v>0</v>
      </c>
      <c r="AF42" s="79" t="s">
        <v>73</v>
      </c>
      <c r="AG42" s="408">
        <f t="shared" si="2"/>
        <v>0</v>
      </c>
      <c r="AH42" s="76">
        <v>0</v>
      </c>
      <c r="AI42" s="75">
        <v>0</v>
      </c>
      <c r="AJ42" s="145" t="s">
        <v>73</v>
      </c>
      <c r="AK42" s="79" t="s">
        <v>73</v>
      </c>
      <c r="AL42" s="72">
        <v>0</v>
      </c>
      <c r="AM42" s="72" t="s">
        <v>73</v>
      </c>
      <c r="AN42" s="72" t="s">
        <v>73</v>
      </c>
      <c r="AO42" s="72" t="s">
        <v>73</v>
      </c>
      <c r="AP42" s="102">
        <f t="shared" si="3"/>
        <v>0</v>
      </c>
      <c r="AQ42" s="487">
        <f t="shared" si="4"/>
        <v>21466667</v>
      </c>
      <c r="AR42" s="72" t="s">
        <v>65</v>
      </c>
      <c r="AS42" s="76">
        <v>21466667</v>
      </c>
      <c r="AT42" s="72" t="s">
        <v>319</v>
      </c>
      <c r="AU42" s="76">
        <v>0</v>
      </c>
      <c r="AV42" s="81" t="s">
        <v>73</v>
      </c>
      <c r="AW42" s="490">
        <f t="shared" si="5"/>
        <v>21466667</v>
      </c>
      <c r="AX42" s="488">
        <v>0</v>
      </c>
      <c r="AY42" s="84">
        <f t="shared" si="6"/>
        <v>1</v>
      </c>
      <c r="AZ42" s="85">
        <v>1</v>
      </c>
      <c r="BA42" s="169" t="s">
        <v>73</v>
      </c>
      <c r="BB42" s="175" t="s">
        <v>208</v>
      </c>
      <c r="BC42" s="179" t="s">
        <v>2731</v>
      </c>
      <c r="BD42" s="71" t="s">
        <v>65</v>
      </c>
      <c r="BE42" s="166" t="s">
        <v>65</v>
      </c>
    </row>
    <row r="43" spans="2:57" s="165" customFormat="1" ht="15" customHeight="1" x14ac:dyDescent="0.2">
      <c r="B43" s="71">
        <v>2025</v>
      </c>
      <c r="C43" s="71">
        <v>891780111</v>
      </c>
      <c r="D43" s="71" t="s">
        <v>63</v>
      </c>
      <c r="E43" s="173" t="s">
        <v>2730</v>
      </c>
      <c r="F43" s="102" t="s">
        <v>2729</v>
      </c>
      <c r="G43" s="176">
        <v>0</v>
      </c>
      <c r="H43" s="72" t="s">
        <v>71</v>
      </c>
      <c r="I43" s="71" t="s">
        <v>166</v>
      </c>
      <c r="J43" s="73" t="s">
        <v>81</v>
      </c>
      <c r="K43" s="104" t="s">
        <v>2051</v>
      </c>
      <c r="L43" s="486">
        <v>18783333</v>
      </c>
      <c r="M43" s="71" t="s">
        <v>66</v>
      </c>
      <c r="N43" s="104" t="s">
        <v>2050</v>
      </c>
      <c r="O43" s="536">
        <v>1082868615</v>
      </c>
      <c r="P43" s="180">
        <v>105</v>
      </c>
      <c r="Q43" s="461">
        <v>45677</v>
      </c>
      <c r="R43" s="514">
        <v>722000000</v>
      </c>
      <c r="S43" s="500">
        <v>45679</v>
      </c>
      <c r="T43" s="520">
        <f t="shared" si="0"/>
        <v>18783333</v>
      </c>
      <c r="U43" s="72" t="s">
        <v>65</v>
      </c>
      <c r="V43" s="292">
        <v>85155551</v>
      </c>
      <c r="W43" s="173" t="s">
        <v>1994</v>
      </c>
      <c r="X43" s="435">
        <v>45679</v>
      </c>
      <c r="Y43" s="436">
        <v>45679</v>
      </c>
      <c r="Z43" s="437" t="s">
        <v>73</v>
      </c>
      <c r="AA43" s="436">
        <v>45838</v>
      </c>
      <c r="AB43" s="124">
        <f t="shared" si="1"/>
        <v>159</v>
      </c>
      <c r="AC43" s="72">
        <v>0</v>
      </c>
      <c r="AD43" s="76">
        <v>0</v>
      </c>
      <c r="AE43" s="76">
        <v>0</v>
      </c>
      <c r="AF43" s="79" t="s">
        <v>73</v>
      </c>
      <c r="AG43" s="408">
        <f t="shared" si="2"/>
        <v>0</v>
      </c>
      <c r="AH43" s="76">
        <v>0</v>
      </c>
      <c r="AI43" s="75">
        <v>0</v>
      </c>
      <c r="AJ43" s="145" t="s">
        <v>73</v>
      </c>
      <c r="AK43" s="79" t="s">
        <v>73</v>
      </c>
      <c r="AL43" s="72">
        <v>0</v>
      </c>
      <c r="AM43" s="72" t="s">
        <v>73</v>
      </c>
      <c r="AN43" s="72" t="s">
        <v>73</v>
      </c>
      <c r="AO43" s="72" t="s">
        <v>73</v>
      </c>
      <c r="AP43" s="102">
        <f t="shared" si="3"/>
        <v>0</v>
      </c>
      <c r="AQ43" s="487">
        <f t="shared" si="4"/>
        <v>18783333</v>
      </c>
      <c r="AR43" s="72" t="s">
        <v>65</v>
      </c>
      <c r="AS43" s="76">
        <v>18783333</v>
      </c>
      <c r="AT43" s="72" t="s">
        <v>319</v>
      </c>
      <c r="AU43" s="76">
        <v>0</v>
      </c>
      <c r="AV43" s="81" t="s">
        <v>73</v>
      </c>
      <c r="AW43" s="490">
        <f t="shared" si="5"/>
        <v>18783333</v>
      </c>
      <c r="AX43" s="488">
        <v>0</v>
      </c>
      <c r="AY43" s="84">
        <f t="shared" si="6"/>
        <v>1</v>
      </c>
      <c r="AZ43" s="85">
        <v>1</v>
      </c>
      <c r="BA43" s="169" t="s">
        <v>73</v>
      </c>
      <c r="BB43" s="175" t="s">
        <v>208</v>
      </c>
      <c r="BC43" s="179" t="s">
        <v>2728</v>
      </c>
      <c r="BD43" s="71" t="s">
        <v>65</v>
      </c>
      <c r="BE43" s="166" t="s">
        <v>65</v>
      </c>
    </row>
    <row r="44" spans="2:57" s="165" customFormat="1" ht="15" customHeight="1" x14ac:dyDescent="0.2">
      <c r="B44" s="71">
        <v>2025</v>
      </c>
      <c r="C44" s="71">
        <v>891780111</v>
      </c>
      <c r="D44" s="71" t="s">
        <v>63</v>
      </c>
      <c r="E44" s="173" t="s">
        <v>2727</v>
      </c>
      <c r="F44" s="102" t="s">
        <v>2726</v>
      </c>
      <c r="G44" s="176">
        <v>0</v>
      </c>
      <c r="H44" s="72" t="s">
        <v>71</v>
      </c>
      <c r="I44" s="71" t="s">
        <v>166</v>
      </c>
      <c r="J44" s="73" t="s">
        <v>81</v>
      </c>
      <c r="K44" s="104" t="s">
        <v>2725</v>
      </c>
      <c r="L44" s="486">
        <v>19856667</v>
      </c>
      <c r="M44" s="71" t="s">
        <v>66</v>
      </c>
      <c r="N44" s="104" t="s">
        <v>2040</v>
      </c>
      <c r="O44" s="536">
        <v>12617352</v>
      </c>
      <c r="P44" s="180">
        <v>105</v>
      </c>
      <c r="Q44" s="461">
        <v>45677</v>
      </c>
      <c r="R44" s="514">
        <v>722000000</v>
      </c>
      <c r="S44" s="500">
        <v>45679</v>
      </c>
      <c r="T44" s="520">
        <f t="shared" si="0"/>
        <v>19856667</v>
      </c>
      <c r="U44" s="72" t="s">
        <v>65</v>
      </c>
      <c r="V44" s="292">
        <v>85155551</v>
      </c>
      <c r="W44" s="173" t="s">
        <v>1994</v>
      </c>
      <c r="X44" s="435">
        <v>45679</v>
      </c>
      <c r="Y44" s="436">
        <v>45679</v>
      </c>
      <c r="Z44" s="437" t="s">
        <v>73</v>
      </c>
      <c r="AA44" s="436">
        <v>45838</v>
      </c>
      <c r="AB44" s="124">
        <f t="shared" si="1"/>
        <v>159</v>
      </c>
      <c r="AC44" s="72">
        <v>0</v>
      </c>
      <c r="AD44" s="76">
        <v>0</v>
      </c>
      <c r="AE44" s="76">
        <v>0</v>
      </c>
      <c r="AF44" s="79" t="s">
        <v>73</v>
      </c>
      <c r="AG44" s="408">
        <f t="shared" si="2"/>
        <v>0</v>
      </c>
      <c r="AH44" s="76">
        <v>0</v>
      </c>
      <c r="AI44" s="75">
        <v>0</v>
      </c>
      <c r="AJ44" s="145" t="s">
        <v>73</v>
      </c>
      <c r="AK44" s="79" t="s">
        <v>73</v>
      </c>
      <c r="AL44" s="72">
        <v>0</v>
      </c>
      <c r="AM44" s="72" t="s">
        <v>73</v>
      </c>
      <c r="AN44" s="72" t="s">
        <v>73</v>
      </c>
      <c r="AO44" s="72" t="s">
        <v>73</v>
      </c>
      <c r="AP44" s="102">
        <f t="shared" si="3"/>
        <v>0</v>
      </c>
      <c r="AQ44" s="487">
        <f t="shared" si="4"/>
        <v>19856667</v>
      </c>
      <c r="AR44" s="72" t="s">
        <v>65</v>
      </c>
      <c r="AS44" s="76">
        <v>19856667</v>
      </c>
      <c r="AT44" s="72" t="s">
        <v>319</v>
      </c>
      <c r="AU44" s="76">
        <v>0</v>
      </c>
      <c r="AV44" s="81" t="s">
        <v>73</v>
      </c>
      <c r="AW44" s="490">
        <f t="shared" si="5"/>
        <v>19856667</v>
      </c>
      <c r="AX44" s="488">
        <v>0</v>
      </c>
      <c r="AY44" s="84">
        <f t="shared" si="6"/>
        <v>1</v>
      </c>
      <c r="AZ44" s="85">
        <v>1</v>
      </c>
      <c r="BA44" s="169" t="s">
        <v>73</v>
      </c>
      <c r="BB44" s="175" t="s">
        <v>208</v>
      </c>
      <c r="BC44" s="179" t="s">
        <v>2724</v>
      </c>
      <c r="BD44" s="71" t="s">
        <v>65</v>
      </c>
      <c r="BE44" s="166" t="s">
        <v>65</v>
      </c>
    </row>
    <row r="45" spans="2:57" s="165" customFormat="1" ht="15" customHeight="1" x14ac:dyDescent="0.2">
      <c r="B45" s="71">
        <v>2025</v>
      </c>
      <c r="C45" s="71">
        <v>891780111</v>
      </c>
      <c r="D45" s="71" t="s">
        <v>63</v>
      </c>
      <c r="E45" s="173" t="s">
        <v>2723</v>
      </c>
      <c r="F45" s="102" t="s">
        <v>2722</v>
      </c>
      <c r="G45" s="176">
        <v>0</v>
      </c>
      <c r="H45" s="72" t="s">
        <v>71</v>
      </c>
      <c r="I45" s="71" t="s">
        <v>166</v>
      </c>
      <c r="J45" s="73" t="s">
        <v>81</v>
      </c>
      <c r="K45" s="104" t="s">
        <v>2721</v>
      </c>
      <c r="L45" s="486">
        <v>24346667</v>
      </c>
      <c r="M45" s="71" t="s">
        <v>66</v>
      </c>
      <c r="N45" s="104" t="s">
        <v>2085</v>
      </c>
      <c r="O45" s="536">
        <v>1082925044</v>
      </c>
      <c r="P45" s="180">
        <v>105</v>
      </c>
      <c r="Q45" s="461">
        <v>45677</v>
      </c>
      <c r="R45" s="514">
        <v>722000000</v>
      </c>
      <c r="S45" s="500">
        <v>45679</v>
      </c>
      <c r="T45" s="520">
        <f t="shared" si="0"/>
        <v>24346667</v>
      </c>
      <c r="U45" s="72" t="s">
        <v>65</v>
      </c>
      <c r="V45" s="292">
        <v>85155551</v>
      </c>
      <c r="W45" s="173" t="s">
        <v>1994</v>
      </c>
      <c r="X45" s="435">
        <v>45679</v>
      </c>
      <c r="Y45" s="436">
        <v>45679</v>
      </c>
      <c r="Z45" s="437" t="s">
        <v>73</v>
      </c>
      <c r="AA45" s="436">
        <v>45838</v>
      </c>
      <c r="AB45" s="124">
        <f t="shared" si="1"/>
        <v>159</v>
      </c>
      <c r="AC45" s="72">
        <v>0</v>
      </c>
      <c r="AD45" s="76">
        <v>0</v>
      </c>
      <c r="AE45" s="76">
        <v>0</v>
      </c>
      <c r="AF45" s="79" t="s">
        <v>73</v>
      </c>
      <c r="AG45" s="408">
        <f t="shared" si="2"/>
        <v>0</v>
      </c>
      <c r="AH45" s="76">
        <v>0</v>
      </c>
      <c r="AI45" s="75">
        <v>0</v>
      </c>
      <c r="AJ45" s="145" t="s">
        <v>73</v>
      </c>
      <c r="AK45" s="79" t="s">
        <v>73</v>
      </c>
      <c r="AL45" s="72">
        <v>0</v>
      </c>
      <c r="AM45" s="72" t="s">
        <v>73</v>
      </c>
      <c r="AN45" s="72" t="s">
        <v>73</v>
      </c>
      <c r="AO45" s="72" t="s">
        <v>73</v>
      </c>
      <c r="AP45" s="102">
        <f t="shared" si="3"/>
        <v>0</v>
      </c>
      <c r="AQ45" s="487">
        <f t="shared" si="4"/>
        <v>24346667</v>
      </c>
      <c r="AR45" s="72" t="s">
        <v>65</v>
      </c>
      <c r="AS45" s="76">
        <v>24346667</v>
      </c>
      <c r="AT45" s="72" t="s">
        <v>319</v>
      </c>
      <c r="AU45" s="76">
        <v>0</v>
      </c>
      <c r="AV45" s="81" t="s">
        <v>73</v>
      </c>
      <c r="AW45" s="490">
        <f t="shared" si="5"/>
        <v>24346667</v>
      </c>
      <c r="AX45" s="488">
        <v>0</v>
      </c>
      <c r="AY45" s="84">
        <f t="shared" si="6"/>
        <v>1</v>
      </c>
      <c r="AZ45" s="85">
        <v>1</v>
      </c>
      <c r="BA45" s="169" t="s">
        <v>73</v>
      </c>
      <c r="BB45" s="175" t="s">
        <v>208</v>
      </c>
      <c r="BC45" s="179" t="s">
        <v>2720</v>
      </c>
      <c r="BD45" s="71" t="s">
        <v>65</v>
      </c>
      <c r="BE45" s="166" t="s">
        <v>65</v>
      </c>
    </row>
    <row r="46" spans="2:57" s="165" customFormat="1" ht="15" customHeight="1" x14ac:dyDescent="0.2">
      <c r="B46" s="71">
        <v>2025</v>
      </c>
      <c r="C46" s="71">
        <v>891780111</v>
      </c>
      <c r="D46" s="71" t="s">
        <v>63</v>
      </c>
      <c r="E46" s="173" t="s">
        <v>2719</v>
      </c>
      <c r="F46" s="102" t="s">
        <v>2718</v>
      </c>
      <c r="G46" s="176">
        <v>0</v>
      </c>
      <c r="H46" s="72" t="s">
        <v>71</v>
      </c>
      <c r="I46" s="71" t="s">
        <v>166</v>
      </c>
      <c r="J46" s="73" t="s">
        <v>81</v>
      </c>
      <c r="K46" s="104" t="s">
        <v>2717</v>
      </c>
      <c r="L46" s="486">
        <v>24000000</v>
      </c>
      <c r="M46" s="71" t="s">
        <v>66</v>
      </c>
      <c r="N46" s="104" t="s">
        <v>1830</v>
      </c>
      <c r="O46" s="536">
        <v>1104435442</v>
      </c>
      <c r="P46" s="180">
        <v>102</v>
      </c>
      <c r="Q46" s="461">
        <v>45677</v>
      </c>
      <c r="R46" s="514">
        <v>1014200000</v>
      </c>
      <c r="S46" s="500">
        <v>45680</v>
      </c>
      <c r="T46" s="520">
        <f t="shared" si="0"/>
        <v>24000000</v>
      </c>
      <c r="U46" s="72" t="s">
        <v>65</v>
      </c>
      <c r="V46" s="292">
        <v>1082903415</v>
      </c>
      <c r="W46" s="173" t="s">
        <v>1829</v>
      </c>
      <c r="X46" s="435">
        <v>45680</v>
      </c>
      <c r="Y46" s="436">
        <v>45680</v>
      </c>
      <c r="Z46" s="437" t="s">
        <v>73</v>
      </c>
      <c r="AA46" s="436">
        <v>45852</v>
      </c>
      <c r="AB46" s="124">
        <f t="shared" si="1"/>
        <v>172</v>
      </c>
      <c r="AC46" s="72">
        <v>0</v>
      </c>
      <c r="AD46" s="76">
        <v>0</v>
      </c>
      <c r="AE46" s="76">
        <v>0</v>
      </c>
      <c r="AF46" s="79" t="s">
        <v>73</v>
      </c>
      <c r="AG46" s="408">
        <f t="shared" si="2"/>
        <v>0</v>
      </c>
      <c r="AH46" s="76">
        <v>0</v>
      </c>
      <c r="AI46" s="75">
        <v>0</v>
      </c>
      <c r="AJ46" s="145" t="s">
        <v>73</v>
      </c>
      <c r="AK46" s="79" t="s">
        <v>73</v>
      </c>
      <c r="AL46" s="72">
        <v>0</v>
      </c>
      <c r="AM46" s="72" t="s">
        <v>73</v>
      </c>
      <c r="AN46" s="72" t="s">
        <v>73</v>
      </c>
      <c r="AO46" s="72" t="s">
        <v>73</v>
      </c>
      <c r="AP46" s="102">
        <f t="shared" si="3"/>
        <v>0</v>
      </c>
      <c r="AQ46" s="487">
        <f t="shared" si="4"/>
        <v>24000000</v>
      </c>
      <c r="AR46" s="72" t="s">
        <v>65</v>
      </c>
      <c r="AS46" s="76">
        <v>24000000</v>
      </c>
      <c r="AT46" s="72" t="s">
        <v>319</v>
      </c>
      <c r="AU46" s="76">
        <v>0</v>
      </c>
      <c r="AV46" s="81" t="s">
        <v>73</v>
      </c>
      <c r="AW46" s="490">
        <f t="shared" si="5"/>
        <v>24000000</v>
      </c>
      <c r="AX46" s="488">
        <v>0</v>
      </c>
      <c r="AY46" s="84">
        <f t="shared" si="6"/>
        <v>1</v>
      </c>
      <c r="AZ46" s="85">
        <v>1</v>
      </c>
      <c r="BA46" s="169" t="s">
        <v>73</v>
      </c>
      <c r="BB46" s="175" t="s">
        <v>208</v>
      </c>
      <c r="BC46" s="179" t="s">
        <v>2716</v>
      </c>
      <c r="BD46" s="71" t="s">
        <v>65</v>
      </c>
      <c r="BE46" s="166" t="s">
        <v>65</v>
      </c>
    </row>
    <row r="47" spans="2:57" s="165" customFormat="1" ht="15" customHeight="1" x14ac:dyDescent="0.2">
      <c r="B47" s="71">
        <v>2025</v>
      </c>
      <c r="C47" s="71">
        <v>891780111</v>
      </c>
      <c r="D47" s="71" t="s">
        <v>63</v>
      </c>
      <c r="E47" s="173" t="s">
        <v>2715</v>
      </c>
      <c r="F47" s="102" t="s">
        <v>2714</v>
      </c>
      <c r="G47" s="176">
        <v>0</v>
      </c>
      <c r="H47" s="72" t="s">
        <v>71</v>
      </c>
      <c r="I47" s="71" t="s">
        <v>166</v>
      </c>
      <c r="J47" s="73" t="s">
        <v>81</v>
      </c>
      <c r="K47" s="104" t="s">
        <v>2713</v>
      </c>
      <c r="L47" s="486">
        <v>24000000</v>
      </c>
      <c r="M47" s="71" t="s">
        <v>66</v>
      </c>
      <c r="N47" s="104" t="s">
        <v>1840</v>
      </c>
      <c r="O47" s="536">
        <v>1083023702</v>
      </c>
      <c r="P47" s="180">
        <v>102</v>
      </c>
      <c r="Q47" s="461">
        <v>45677</v>
      </c>
      <c r="R47" s="514">
        <v>1014200000</v>
      </c>
      <c r="S47" s="500">
        <v>45680</v>
      </c>
      <c r="T47" s="520">
        <f t="shared" si="0"/>
        <v>24000000</v>
      </c>
      <c r="U47" s="72" t="s">
        <v>65</v>
      </c>
      <c r="V47" s="292">
        <v>1082903415</v>
      </c>
      <c r="W47" s="173" t="s">
        <v>1829</v>
      </c>
      <c r="X47" s="435">
        <v>45680</v>
      </c>
      <c r="Y47" s="436">
        <v>45680</v>
      </c>
      <c r="Z47" s="437" t="s">
        <v>73</v>
      </c>
      <c r="AA47" s="436">
        <v>45852</v>
      </c>
      <c r="AB47" s="124">
        <f t="shared" si="1"/>
        <v>172</v>
      </c>
      <c r="AC47" s="72">
        <v>0</v>
      </c>
      <c r="AD47" s="76">
        <v>0</v>
      </c>
      <c r="AE47" s="76">
        <v>0</v>
      </c>
      <c r="AF47" s="79" t="s">
        <v>73</v>
      </c>
      <c r="AG47" s="408">
        <f t="shared" si="2"/>
        <v>0</v>
      </c>
      <c r="AH47" s="76">
        <v>0</v>
      </c>
      <c r="AI47" s="75">
        <v>0</v>
      </c>
      <c r="AJ47" s="145" t="s">
        <v>73</v>
      </c>
      <c r="AK47" s="79" t="s">
        <v>73</v>
      </c>
      <c r="AL47" s="72">
        <v>0</v>
      </c>
      <c r="AM47" s="72" t="s">
        <v>73</v>
      </c>
      <c r="AN47" s="72" t="s">
        <v>73</v>
      </c>
      <c r="AO47" s="72" t="s">
        <v>73</v>
      </c>
      <c r="AP47" s="102">
        <f t="shared" si="3"/>
        <v>0</v>
      </c>
      <c r="AQ47" s="487">
        <f t="shared" si="4"/>
        <v>24000000</v>
      </c>
      <c r="AR47" s="72" t="s">
        <v>65</v>
      </c>
      <c r="AS47" s="76">
        <v>24000000</v>
      </c>
      <c r="AT47" s="72" t="s">
        <v>319</v>
      </c>
      <c r="AU47" s="76">
        <v>0</v>
      </c>
      <c r="AV47" s="81" t="s">
        <v>73</v>
      </c>
      <c r="AW47" s="490">
        <f t="shared" si="5"/>
        <v>24000000</v>
      </c>
      <c r="AX47" s="488">
        <v>0</v>
      </c>
      <c r="AY47" s="84">
        <f t="shared" si="6"/>
        <v>1</v>
      </c>
      <c r="AZ47" s="85">
        <v>1</v>
      </c>
      <c r="BA47" s="169" t="s">
        <v>73</v>
      </c>
      <c r="BB47" s="175" t="s">
        <v>208</v>
      </c>
      <c r="BC47" s="179" t="s">
        <v>2712</v>
      </c>
      <c r="BD47" s="71" t="s">
        <v>65</v>
      </c>
      <c r="BE47" s="166" t="s">
        <v>65</v>
      </c>
    </row>
    <row r="48" spans="2:57" s="165" customFormat="1" ht="15" customHeight="1" x14ac:dyDescent="0.2">
      <c r="B48" s="71">
        <v>2025</v>
      </c>
      <c r="C48" s="71">
        <v>891780111</v>
      </c>
      <c r="D48" s="71" t="s">
        <v>63</v>
      </c>
      <c r="E48" s="173" t="s">
        <v>2711</v>
      </c>
      <c r="F48" s="102" t="s">
        <v>2710</v>
      </c>
      <c r="G48" s="176">
        <v>0</v>
      </c>
      <c r="H48" s="72" t="s">
        <v>71</v>
      </c>
      <c r="I48" s="71" t="s">
        <v>166</v>
      </c>
      <c r="J48" s="73" t="s">
        <v>81</v>
      </c>
      <c r="K48" s="104" t="s">
        <v>2709</v>
      </c>
      <c r="L48" s="486">
        <v>23076667</v>
      </c>
      <c r="M48" s="71" t="s">
        <v>66</v>
      </c>
      <c r="N48" s="104" t="s">
        <v>2708</v>
      </c>
      <c r="O48" s="536">
        <v>1082983109</v>
      </c>
      <c r="P48" s="180">
        <v>105</v>
      </c>
      <c r="Q48" s="461">
        <v>45677</v>
      </c>
      <c r="R48" s="514">
        <v>722000000</v>
      </c>
      <c r="S48" s="500">
        <v>45680</v>
      </c>
      <c r="T48" s="520">
        <f t="shared" si="0"/>
        <v>23076667</v>
      </c>
      <c r="U48" s="72" t="s">
        <v>65</v>
      </c>
      <c r="V48" s="292">
        <v>85155551</v>
      </c>
      <c r="W48" s="173" t="s">
        <v>1994</v>
      </c>
      <c r="X48" s="435">
        <v>45680</v>
      </c>
      <c r="Y48" s="436">
        <v>45680</v>
      </c>
      <c r="Z48" s="437" t="s">
        <v>73</v>
      </c>
      <c r="AA48" s="436">
        <v>45838</v>
      </c>
      <c r="AB48" s="124">
        <f t="shared" si="1"/>
        <v>158</v>
      </c>
      <c r="AC48" s="72">
        <v>0</v>
      </c>
      <c r="AD48" s="76">
        <v>0</v>
      </c>
      <c r="AE48" s="76">
        <v>0</v>
      </c>
      <c r="AF48" s="79" t="s">
        <v>73</v>
      </c>
      <c r="AG48" s="408">
        <f t="shared" si="2"/>
        <v>0</v>
      </c>
      <c r="AH48" s="76">
        <v>0</v>
      </c>
      <c r="AI48" s="75">
        <v>0</v>
      </c>
      <c r="AJ48" s="145" t="s">
        <v>73</v>
      </c>
      <c r="AK48" s="79" t="s">
        <v>73</v>
      </c>
      <c r="AL48" s="72">
        <v>0</v>
      </c>
      <c r="AM48" s="72" t="s">
        <v>73</v>
      </c>
      <c r="AN48" s="72" t="s">
        <v>73</v>
      </c>
      <c r="AO48" s="72" t="s">
        <v>73</v>
      </c>
      <c r="AP48" s="102">
        <f t="shared" si="3"/>
        <v>0</v>
      </c>
      <c r="AQ48" s="487">
        <f t="shared" si="4"/>
        <v>23076667</v>
      </c>
      <c r="AR48" s="72" t="s">
        <v>65</v>
      </c>
      <c r="AS48" s="76">
        <v>23076667</v>
      </c>
      <c r="AT48" s="72" t="s">
        <v>319</v>
      </c>
      <c r="AU48" s="76">
        <v>0</v>
      </c>
      <c r="AV48" s="81" t="s">
        <v>73</v>
      </c>
      <c r="AW48" s="490">
        <f t="shared" si="5"/>
        <v>18776667</v>
      </c>
      <c r="AX48" s="488">
        <v>4300000</v>
      </c>
      <c r="AY48" s="84">
        <f t="shared" si="6"/>
        <v>0.81366459896483323</v>
      </c>
      <c r="AZ48" s="85">
        <v>0.81366459896483323</v>
      </c>
      <c r="BA48" s="169" t="s">
        <v>73</v>
      </c>
      <c r="BB48" s="175" t="s">
        <v>208</v>
      </c>
      <c r="BC48" s="179" t="s">
        <v>2707</v>
      </c>
      <c r="BD48" s="71" t="s">
        <v>65</v>
      </c>
      <c r="BE48" s="166" t="s">
        <v>65</v>
      </c>
    </row>
    <row r="49" spans="2:57" s="165" customFormat="1" ht="15" customHeight="1" x14ac:dyDescent="0.2">
      <c r="B49" s="71">
        <v>2025</v>
      </c>
      <c r="C49" s="71">
        <v>891780111</v>
      </c>
      <c r="D49" s="71" t="s">
        <v>63</v>
      </c>
      <c r="E49" s="173" t="s">
        <v>2706</v>
      </c>
      <c r="F49" s="102" t="s">
        <v>2705</v>
      </c>
      <c r="G49" s="176">
        <v>0</v>
      </c>
      <c r="H49" s="72" t="s">
        <v>71</v>
      </c>
      <c r="I49" s="71" t="s">
        <v>166</v>
      </c>
      <c r="J49" s="73" t="s">
        <v>81</v>
      </c>
      <c r="K49" s="104" t="s">
        <v>2081</v>
      </c>
      <c r="L49" s="486">
        <v>19856667</v>
      </c>
      <c r="M49" s="71" t="s">
        <v>66</v>
      </c>
      <c r="N49" s="104" t="s">
        <v>2080</v>
      </c>
      <c r="O49" s="536">
        <v>1082958642</v>
      </c>
      <c r="P49" s="180">
        <v>105</v>
      </c>
      <c r="Q49" s="461">
        <v>45677</v>
      </c>
      <c r="R49" s="514">
        <v>722000000</v>
      </c>
      <c r="S49" s="500">
        <v>45680</v>
      </c>
      <c r="T49" s="520">
        <f t="shared" si="0"/>
        <v>19856667</v>
      </c>
      <c r="U49" s="72" t="s">
        <v>65</v>
      </c>
      <c r="V49" s="292">
        <v>85155551</v>
      </c>
      <c r="W49" s="173" t="s">
        <v>1994</v>
      </c>
      <c r="X49" s="435">
        <v>45680</v>
      </c>
      <c r="Y49" s="436">
        <v>45680</v>
      </c>
      <c r="Z49" s="437" t="s">
        <v>73</v>
      </c>
      <c r="AA49" s="436">
        <v>45838</v>
      </c>
      <c r="AB49" s="124">
        <f t="shared" si="1"/>
        <v>158</v>
      </c>
      <c r="AC49" s="72">
        <v>0</v>
      </c>
      <c r="AD49" s="76">
        <v>0</v>
      </c>
      <c r="AE49" s="76">
        <v>0</v>
      </c>
      <c r="AF49" s="79" t="s">
        <v>73</v>
      </c>
      <c r="AG49" s="408">
        <f t="shared" si="2"/>
        <v>0</v>
      </c>
      <c r="AH49" s="76">
        <v>0</v>
      </c>
      <c r="AI49" s="75">
        <v>0</v>
      </c>
      <c r="AJ49" s="145" t="s">
        <v>73</v>
      </c>
      <c r="AK49" s="79" t="s">
        <v>73</v>
      </c>
      <c r="AL49" s="72">
        <v>0</v>
      </c>
      <c r="AM49" s="72" t="s">
        <v>73</v>
      </c>
      <c r="AN49" s="72" t="s">
        <v>73</v>
      </c>
      <c r="AO49" s="72" t="s">
        <v>73</v>
      </c>
      <c r="AP49" s="102">
        <f t="shared" si="3"/>
        <v>0</v>
      </c>
      <c r="AQ49" s="487">
        <f t="shared" si="4"/>
        <v>19856667</v>
      </c>
      <c r="AR49" s="72" t="s">
        <v>65</v>
      </c>
      <c r="AS49" s="76">
        <v>19856667</v>
      </c>
      <c r="AT49" s="72" t="s">
        <v>319</v>
      </c>
      <c r="AU49" s="76">
        <v>0</v>
      </c>
      <c r="AV49" s="81" t="s">
        <v>73</v>
      </c>
      <c r="AW49" s="490">
        <f t="shared" si="5"/>
        <v>19856667</v>
      </c>
      <c r="AX49" s="488">
        <v>0</v>
      </c>
      <c r="AY49" s="84">
        <f t="shared" si="6"/>
        <v>1</v>
      </c>
      <c r="AZ49" s="85">
        <v>1</v>
      </c>
      <c r="BA49" s="169" t="s">
        <v>73</v>
      </c>
      <c r="BB49" s="175" t="s">
        <v>208</v>
      </c>
      <c r="BC49" s="179" t="s">
        <v>2704</v>
      </c>
      <c r="BD49" s="71" t="s">
        <v>65</v>
      </c>
      <c r="BE49" s="166" t="s">
        <v>65</v>
      </c>
    </row>
    <row r="50" spans="2:57" s="165" customFormat="1" ht="15" customHeight="1" x14ac:dyDescent="0.2">
      <c r="B50" s="71">
        <v>2025</v>
      </c>
      <c r="C50" s="71">
        <v>891780111</v>
      </c>
      <c r="D50" s="71" t="s">
        <v>63</v>
      </c>
      <c r="E50" s="173" t="s">
        <v>2703</v>
      </c>
      <c r="F50" s="102" t="s">
        <v>2702</v>
      </c>
      <c r="G50" s="176">
        <v>0</v>
      </c>
      <c r="H50" s="72" t="s">
        <v>71</v>
      </c>
      <c r="I50" s="71" t="s">
        <v>166</v>
      </c>
      <c r="J50" s="73" t="s">
        <v>81</v>
      </c>
      <c r="K50" s="104" t="s">
        <v>2701</v>
      </c>
      <c r="L50" s="486">
        <v>20393333</v>
      </c>
      <c r="M50" s="71" t="s">
        <v>66</v>
      </c>
      <c r="N50" s="104" t="s">
        <v>1890</v>
      </c>
      <c r="O50" s="536">
        <v>1082990677</v>
      </c>
      <c r="P50" s="180">
        <v>111</v>
      </c>
      <c r="Q50" s="461">
        <v>45678</v>
      </c>
      <c r="R50" s="514">
        <v>557700000</v>
      </c>
      <c r="S50" s="500">
        <v>45680</v>
      </c>
      <c r="T50" s="520">
        <f t="shared" si="0"/>
        <v>20393333</v>
      </c>
      <c r="U50" s="72" t="s">
        <v>65</v>
      </c>
      <c r="V50" s="292">
        <v>1082884010</v>
      </c>
      <c r="W50" s="173" t="s">
        <v>393</v>
      </c>
      <c r="X50" s="435">
        <v>45680</v>
      </c>
      <c r="Y50" s="436">
        <v>45680</v>
      </c>
      <c r="Z50" s="437" t="s">
        <v>73</v>
      </c>
      <c r="AA50" s="436">
        <v>45838</v>
      </c>
      <c r="AB50" s="124">
        <f t="shared" si="1"/>
        <v>158</v>
      </c>
      <c r="AC50" s="72">
        <v>0</v>
      </c>
      <c r="AD50" s="76">
        <v>0</v>
      </c>
      <c r="AE50" s="76">
        <v>0</v>
      </c>
      <c r="AF50" s="79" t="s">
        <v>73</v>
      </c>
      <c r="AG50" s="408">
        <f t="shared" si="2"/>
        <v>0</v>
      </c>
      <c r="AH50" s="76">
        <v>0</v>
      </c>
      <c r="AI50" s="75">
        <v>0</v>
      </c>
      <c r="AJ50" s="145" t="s">
        <v>73</v>
      </c>
      <c r="AK50" s="79" t="s">
        <v>73</v>
      </c>
      <c r="AL50" s="72">
        <v>0</v>
      </c>
      <c r="AM50" s="72" t="s">
        <v>73</v>
      </c>
      <c r="AN50" s="72" t="s">
        <v>73</v>
      </c>
      <c r="AO50" s="72" t="s">
        <v>73</v>
      </c>
      <c r="AP50" s="102">
        <f t="shared" si="3"/>
        <v>0</v>
      </c>
      <c r="AQ50" s="487">
        <f t="shared" si="4"/>
        <v>20393333</v>
      </c>
      <c r="AR50" s="72" t="s">
        <v>65</v>
      </c>
      <c r="AS50" s="76">
        <v>20393333</v>
      </c>
      <c r="AT50" s="72" t="s">
        <v>319</v>
      </c>
      <c r="AU50" s="76">
        <v>0</v>
      </c>
      <c r="AV50" s="81" t="s">
        <v>73</v>
      </c>
      <c r="AW50" s="490">
        <f t="shared" si="5"/>
        <v>20393333</v>
      </c>
      <c r="AX50" s="488">
        <v>0</v>
      </c>
      <c r="AY50" s="84">
        <f t="shared" si="6"/>
        <v>1</v>
      </c>
      <c r="AZ50" s="85">
        <v>1</v>
      </c>
      <c r="BA50" s="169" t="s">
        <v>73</v>
      </c>
      <c r="BB50" s="175" t="s">
        <v>208</v>
      </c>
      <c r="BC50" s="179" t="s">
        <v>2700</v>
      </c>
      <c r="BD50" s="71" t="s">
        <v>65</v>
      </c>
      <c r="BE50" s="166" t="s">
        <v>65</v>
      </c>
    </row>
    <row r="51" spans="2:57" s="165" customFormat="1" ht="15" customHeight="1" x14ac:dyDescent="0.2">
      <c r="B51" s="71">
        <v>2025</v>
      </c>
      <c r="C51" s="71">
        <v>891780111</v>
      </c>
      <c r="D51" s="71" t="s">
        <v>63</v>
      </c>
      <c r="E51" s="173" t="s">
        <v>2699</v>
      </c>
      <c r="F51" s="102" t="s">
        <v>2698</v>
      </c>
      <c r="G51" s="176">
        <v>0</v>
      </c>
      <c r="H51" s="72" t="s">
        <v>71</v>
      </c>
      <c r="I51" s="71" t="s">
        <v>166</v>
      </c>
      <c r="J51" s="73" t="s">
        <v>81</v>
      </c>
      <c r="K51" s="104" t="s">
        <v>2697</v>
      </c>
      <c r="L51" s="486">
        <v>21466667</v>
      </c>
      <c r="M51" s="71" t="s">
        <v>66</v>
      </c>
      <c r="N51" s="104" t="s">
        <v>1880</v>
      </c>
      <c r="O51" s="536">
        <v>1047476135</v>
      </c>
      <c r="P51" s="180">
        <v>111</v>
      </c>
      <c r="Q51" s="461">
        <v>45678</v>
      </c>
      <c r="R51" s="514">
        <v>557700000</v>
      </c>
      <c r="S51" s="500">
        <v>45680</v>
      </c>
      <c r="T51" s="520">
        <f t="shared" si="0"/>
        <v>21466667</v>
      </c>
      <c r="U51" s="72" t="s">
        <v>65</v>
      </c>
      <c r="V51" s="292">
        <v>1082884010</v>
      </c>
      <c r="W51" s="173" t="s">
        <v>393</v>
      </c>
      <c r="X51" s="435">
        <v>45680</v>
      </c>
      <c r="Y51" s="436">
        <v>45680</v>
      </c>
      <c r="Z51" s="437" t="s">
        <v>73</v>
      </c>
      <c r="AA51" s="436">
        <v>45838</v>
      </c>
      <c r="AB51" s="124">
        <f t="shared" si="1"/>
        <v>158</v>
      </c>
      <c r="AC51" s="72">
        <v>0</v>
      </c>
      <c r="AD51" s="76">
        <v>0</v>
      </c>
      <c r="AE51" s="76">
        <v>0</v>
      </c>
      <c r="AF51" s="79" t="s">
        <v>73</v>
      </c>
      <c r="AG51" s="408">
        <f t="shared" si="2"/>
        <v>0</v>
      </c>
      <c r="AH51" s="76">
        <v>0</v>
      </c>
      <c r="AI51" s="75">
        <v>0</v>
      </c>
      <c r="AJ51" s="145" t="s">
        <v>73</v>
      </c>
      <c r="AK51" s="79" t="s">
        <v>73</v>
      </c>
      <c r="AL51" s="72">
        <v>0</v>
      </c>
      <c r="AM51" s="72" t="s">
        <v>73</v>
      </c>
      <c r="AN51" s="72" t="s">
        <v>73</v>
      </c>
      <c r="AO51" s="72" t="s">
        <v>73</v>
      </c>
      <c r="AP51" s="102">
        <f t="shared" si="3"/>
        <v>0</v>
      </c>
      <c r="AQ51" s="487">
        <f t="shared" si="4"/>
        <v>21466667</v>
      </c>
      <c r="AR51" s="72" t="s">
        <v>65</v>
      </c>
      <c r="AS51" s="76">
        <v>21466667</v>
      </c>
      <c r="AT51" s="72" t="s">
        <v>319</v>
      </c>
      <c r="AU51" s="76">
        <v>0</v>
      </c>
      <c r="AV51" s="81" t="s">
        <v>73</v>
      </c>
      <c r="AW51" s="490">
        <f t="shared" si="5"/>
        <v>21466667</v>
      </c>
      <c r="AX51" s="488">
        <v>0</v>
      </c>
      <c r="AY51" s="84">
        <f t="shared" si="6"/>
        <v>1</v>
      </c>
      <c r="AZ51" s="85">
        <v>1</v>
      </c>
      <c r="BA51" s="169" t="s">
        <v>73</v>
      </c>
      <c r="BB51" s="175" t="s">
        <v>208</v>
      </c>
      <c r="BC51" s="179" t="s">
        <v>2696</v>
      </c>
      <c r="BD51" s="71" t="s">
        <v>65</v>
      </c>
      <c r="BE51" s="166" t="s">
        <v>65</v>
      </c>
    </row>
    <row r="52" spans="2:57" s="165" customFormat="1" ht="15" customHeight="1" x14ac:dyDescent="0.2">
      <c r="B52" s="71">
        <v>2025</v>
      </c>
      <c r="C52" s="71">
        <v>891780111</v>
      </c>
      <c r="D52" s="71" t="s">
        <v>63</v>
      </c>
      <c r="E52" s="173" t="s">
        <v>2695</v>
      </c>
      <c r="F52" s="102" t="s">
        <v>2694</v>
      </c>
      <c r="G52" s="176">
        <v>0</v>
      </c>
      <c r="H52" s="72" t="s">
        <v>71</v>
      </c>
      <c r="I52" s="71" t="s">
        <v>166</v>
      </c>
      <c r="J52" s="73" t="s">
        <v>81</v>
      </c>
      <c r="K52" s="104" t="s">
        <v>1759</v>
      </c>
      <c r="L52" s="486">
        <v>21000000</v>
      </c>
      <c r="M52" s="71" t="s">
        <v>66</v>
      </c>
      <c r="N52" s="104" t="s">
        <v>1758</v>
      </c>
      <c r="O52" s="536">
        <v>1082943581</v>
      </c>
      <c r="P52" s="180">
        <v>102</v>
      </c>
      <c r="Q52" s="461">
        <v>45677</v>
      </c>
      <c r="R52" s="514">
        <v>1014200000</v>
      </c>
      <c r="S52" s="500">
        <v>45680</v>
      </c>
      <c r="T52" s="520">
        <f t="shared" si="0"/>
        <v>21000000</v>
      </c>
      <c r="U52" s="72" t="s">
        <v>65</v>
      </c>
      <c r="V52" s="408">
        <v>57461852</v>
      </c>
      <c r="W52" s="173" t="s">
        <v>2693</v>
      </c>
      <c r="X52" s="435">
        <v>45680</v>
      </c>
      <c r="Y52" s="436">
        <v>45680</v>
      </c>
      <c r="Z52" s="437" t="s">
        <v>73</v>
      </c>
      <c r="AA52" s="436">
        <v>45853</v>
      </c>
      <c r="AB52" s="124">
        <f t="shared" si="1"/>
        <v>173</v>
      </c>
      <c r="AC52" s="72">
        <v>0</v>
      </c>
      <c r="AD52" s="76">
        <v>0</v>
      </c>
      <c r="AE52" s="76">
        <v>0</v>
      </c>
      <c r="AF52" s="79" t="s">
        <v>73</v>
      </c>
      <c r="AG52" s="408">
        <f t="shared" si="2"/>
        <v>0</v>
      </c>
      <c r="AH52" s="76">
        <v>0</v>
      </c>
      <c r="AI52" s="75">
        <v>0</v>
      </c>
      <c r="AJ52" s="145" t="s">
        <v>73</v>
      </c>
      <c r="AK52" s="79" t="s">
        <v>73</v>
      </c>
      <c r="AL52" s="72">
        <v>0</v>
      </c>
      <c r="AM52" s="72" t="s">
        <v>73</v>
      </c>
      <c r="AN52" s="72" t="s">
        <v>73</v>
      </c>
      <c r="AO52" s="72" t="s">
        <v>73</v>
      </c>
      <c r="AP52" s="102">
        <f t="shared" si="3"/>
        <v>0</v>
      </c>
      <c r="AQ52" s="487">
        <f t="shared" si="4"/>
        <v>21000000</v>
      </c>
      <c r="AR52" s="72" t="s">
        <v>65</v>
      </c>
      <c r="AS52" s="76">
        <v>21000000</v>
      </c>
      <c r="AT52" s="72" t="s">
        <v>319</v>
      </c>
      <c r="AU52" s="76">
        <v>0</v>
      </c>
      <c r="AV52" s="81" t="s">
        <v>73</v>
      </c>
      <c r="AW52" s="490">
        <f t="shared" si="5"/>
        <v>21000000</v>
      </c>
      <c r="AX52" s="488">
        <v>0</v>
      </c>
      <c r="AY52" s="84">
        <f t="shared" si="6"/>
        <v>1</v>
      </c>
      <c r="AZ52" s="85">
        <v>1</v>
      </c>
      <c r="BA52" s="169" t="s">
        <v>73</v>
      </c>
      <c r="BB52" s="175" t="s">
        <v>208</v>
      </c>
      <c r="BC52" s="179" t="s">
        <v>2692</v>
      </c>
      <c r="BD52" s="71" t="s">
        <v>65</v>
      </c>
      <c r="BE52" s="166" t="s">
        <v>65</v>
      </c>
    </row>
    <row r="53" spans="2:57" s="165" customFormat="1" ht="15" customHeight="1" x14ac:dyDescent="0.2">
      <c r="B53" s="71">
        <v>2025</v>
      </c>
      <c r="C53" s="71">
        <v>891780111</v>
      </c>
      <c r="D53" s="71" t="s">
        <v>63</v>
      </c>
      <c r="E53" s="173" t="s">
        <v>2691</v>
      </c>
      <c r="F53" s="102" t="s">
        <v>2690</v>
      </c>
      <c r="G53" s="176">
        <v>0</v>
      </c>
      <c r="H53" s="72" t="s">
        <v>71</v>
      </c>
      <c r="I53" s="71" t="s">
        <v>166</v>
      </c>
      <c r="J53" s="73" t="s">
        <v>81</v>
      </c>
      <c r="K53" s="104" t="s">
        <v>2031</v>
      </c>
      <c r="L53" s="486">
        <v>22400000</v>
      </c>
      <c r="M53" s="71" t="s">
        <v>66</v>
      </c>
      <c r="N53" s="104" t="s">
        <v>2030</v>
      </c>
      <c r="O53" s="536">
        <v>1082984183</v>
      </c>
      <c r="P53" s="180">
        <v>105</v>
      </c>
      <c r="Q53" s="461">
        <v>45677</v>
      </c>
      <c r="R53" s="514">
        <v>722000000</v>
      </c>
      <c r="S53" s="500">
        <v>45680</v>
      </c>
      <c r="T53" s="520">
        <f t="shared" si="0"/>
        <v>22400000</v>
      </c>
      <c r="U53" s="72" t="s">
        <v>65</v>
      </c>
      <c r="V53" s="292">
        <v>85155551</v>
      </c>
      <c r="W53" s="173" t="s">
        <v>1994</v>
      </c>
      <c r="X53" s="435">
        <v>45680</v>
      </c>
      <c r="Y53" s="436">
        <v>45680</v>
      </c>
      <c r="Z53" s="437" t="s">
        <v>73</v>
      </c>
      <c r="AA53" s="436">
        <v>45838</v>
      </c>
      <c r="AB53" s="124">
        <f t="shared" si="1"/>
        <v>158</v>
      </c>
      <c r="AC53" s="72">
        <v>0</v>
      </c>
      <c r="AD53" s="76">
        <v>0</v>
      </c>
      <c r="AE53" s="76">
        <v>0</v>
      </c>
      <c r="AF53" s="79" t="s">
        <v>73</v>
      </c>
      <c r="AG53" s="408">
        <f t="shared" si="2"/>
        <v>0</v>
      </c>
      <c r="AH53" s="76">
        <v>0</v>
      </c>
      <c r="AI53" s="75">
        <v>0</v>
      </c>
      <c r="AJ53" s="145" t="s">
        <v>73</v>
      </c>
      <c r="AK53" s="79" t="s">
        <v>73</v>
      </c>
      <c r="AL53" s="72">
        <v>0</v>
      </c>
      <c r="AM53" s="72" t="s">
        <v>73</v>
      </c>
      <c r="AN53" s="72" t="s">
        <v>73</v>
      </c>
      <c r="AO53" s="72" t="s">
        <v>73</v>
      </c>
      <c r="AP53" s="102">
        <f t="shared" si="3"/>
        <v>0</v>
      </c>
      <c r="AQ53" s="487">
        <f t="shared" si="4"/>
        <v>22400000</v>
      </c>
      <c r="AR53" s="72" t="s">
        <v>65</v>
      </c>
      <c r="AS53" s="76">
        <v>22400000</v>
      </c>
      <c r="AT53" s="72" t="s">
        <v>319</v>
      </c>
      <c r="AU53" s="76">
        <v>0</v>
      </c>
      <c r="AV53" s="81" t="s">
        <v>73</v>
      </c>
      <c r="AW53" s="490">
        <f t="shared" si="5"/>
        <v>22400000</v>
      </c>
      <c r="AX53" s="488">
        <v>0</v>
      </c>
      <c r="AY53" s="84">
        <f t="shared" si="6"/>
        <v>1</v>
      </c>
      <c r="AZ53" s="85">
        <v>1</v>
      </c>
      <c r="BA53" s="169" t="s">
        <v>73</v>
      </c>
      <c r="BB53" s="175" t="s">
        <v>208</v>
      </c>
      <c r="BC53" s="179" t="s">
        <v>2689</v>
      </c>
      <c r="BD53" s="71" t="s">
        <v>65</v>
      </c>
      <c r="BE53" s="166" t="s">
        <v>65</v>
      </c>
    </row>
    <row r="54" spans="2:57" s="165" customFormat="1" ht="15" customHeight="1" x14ac:dyDescent="0.2">
      <c r="B54" s="71">
        <v>2025</v>
      </c>
      <c r="C54" s="71">
        <v>891780111</v>
      </c>
      <c r="D54" s="71" t="s">
        <v>63</v>
      </c>
      <c r="E54" s="173" t="s">
        <v>2688</v>
      </c>
      <c r="F54" s="102" t="s">
        <v>2687</v>
      </c>
      <c r="G54" s="176">
        <v>0</v>
      </c>
      <c r="H54" s="72" t="s">
        <v>71</v>
      </c>
      <c r="I54" s="71" t="s">
        <v>166</v>
      </c>
      <c r="J54" s="73" t="s">
        <v>81</v>
      </c>
      <c r="K54" s="104" t="s">
        <v>2046</v>
      </c>
      <c r="L54" s="486">
        <v>19856667</v>
      </c>
      <c r="M54" s="71" t="s">
        <v>66</v>
      </c>
      <c r="N54" s="104" t="s">
        <v>2686</v>
      </c>
      <c r="O54" s="536">
        <v>57445651</v>
      </c>
      <c r="P54" s="180">
        <v>105</v>
      </c>
      <c r="Q54" s="461">
        <v>45677</v>
      </c>
      <c r="R54" s="514">
        <v>722000000</v>
      </c>
      <c r="S54" s="500">
        <v>45680</v>
      </c>
      <c r="T54" s="520">
        <f t="shared" si="0"/>
        <v>19856667</v>
      </c>
      <c r="U54" s="72" t="s">
        <v>65</v>
      </c>
      <c r="V54" s="292">
        <v>85155551</v>
      </c>
      <c r="W54" s="173" t="s">
        <v>1994</v>
      </c>
      <c r="X54" s="435">
        <v>45680</v>
      </c>
      <c r="Y54" s="436">
        <v>45680</v>
      </c>
      <c r="Z54" s="437" t="s">
        <v>73</v>
      </c>
      <c r="AA54" s="436">
        <v>45838</v>
      </c>
      <c r="AB54" s="124">
        <f t="shared" si="1"/>
        <v>158</v>
      </c>
      <c r="AC54" s="72">
        <v>0</v>
      </c>
      <c r="AD54" s="76">
        <v>0</v>
      </c>
      <c r="AE54" s="76">
        <v>0</v>
      </c>
      <c r="AF54" s="79" t="s">
        <v>73</v>
      </c>
      <c r="AG54" s="408">
        <f t="shared" si="2"/>
        <v>0</v>
      </c>
      <c r="AH54" s="76">
        <v>0</v>
      </c>
      <c r="AI54" s="75">
        <v>0</v>
      </c>
      <c r="AJ54" s="145" t="s">
        <v>73</v>
      </c>
      <c r="AK54" s="79" t="s">
        <v>73</v>
      </c>
      <c r="AL54" s="72">
        <v>0</v>
      </c>
      <c r="AM54" s="72" t="s">
        <v>73</v>
      </c>
      <c r="AN54" s="72" t="s">
        <v>73</v>
      </c>
      <c r="AO54" s="72" t="s">
        <v>73</v>
      </c>
      <c r="AP54" s="102">
        <f t="shared" si="3"/>
        <v>0</v>
      </c>
      <c r="AQ54" s="487">
        <f t="shared" si="4"/>
        <v>19856667</v>
      </c>
      <c r="AR54" s="72" t="s">
        <v>65</v>
      </c>
      <c r="AS54" s="76">
        <v>19856667</v>
      </c>
      <c r="AT54" s="72" t="s">
        <v>319</v>
      </c>
      <c r="AU54" s="76">
        <v>0</v>
      </c>
      <c r="AV54" s="81" t="s">
        <v>73</v>
      </c>
      <c r="AW54" s="490">
        <f t="shared" si="5"/>
        <v>19856667</v>
      </c>
      <c r="AX54" s="488">
        <v>0</v>
      </c>
      <c r="AY54" s="84">
        <f t="shared" si="6"/>
        <v>1</v>
      </c>
      <c r="AZ54" s="85">
        <v>1</v>
      </c>
      <c r="BA54" s="169" t="s">
        <v>73</v>
      </c>
      <c r="BB54" s="175" t="s">
        <v>208</v>
      </c>
      <c r="BC54" s="179" t="s">
        <v>2685</v>
      </c>
      <c r="BD54" s="71" t="s">
        <v>65</v>
      </c>
      <c r="BE54" s="166" t="s">
        <v>65</v>
      </c>
    </row>
    <row r="55" spans="2:57" s="165" customFormat="1" ht="15" customHeight="1" x14ac:dyDescent="0.2">
      <c r="B55" s="71">
        <v>2025</v>
      </c>
      <c r="C55" s="71">
        <v>891780111</v>
      </c>
      <c r="D55" s="71" t="s">
        <v>63</v>
      </c>
      <c r="E55" s="173" t="s">
        <v>2684</v>
      </c>
      <c r="F55" s="102" t="s">
        <v>2683</v>
      </c>
      <c r="G55" s="176">
        <v>0</v>
      </c>
      <c r="H55" s="72" t="s">
        <v>71</v>
      </c>
      <c r="I55" s="71" t="s">
        <v>166</v>
      </c>
      <c r="J55" s="73" t="s">
        <v>81</v>
      </c>
      <c r="K55" s="104" t="s">
        <v>2682</v>
      </c>
      <c r="L55" s="486">
        <v>19856667</v>
      </c>
      <c r="M55" s="71" t="s">
        <v>66</v>
      </c>
      <c r="N55" s="104" t="s">
        <v>2060</v>
      </c>
      <c r="O55" s="536">
        <v>1082887058</v>
      </c>
      <c r="P55" s="180">
        <v>105</v>
      </c>
      <c r="Q55" s="461">
        <v>45677</v>
      </c>
      <c r="R55" s="514">
        <v>722000000</v>
      </c>
      <c r="S55" s="500">
        <v>45680</v>
      </c>
      <c r="T55" s="520">
        <f t="shared" si="0"/>
        <v>19856667</v>
      </c>
      <c r="U55" s="72" t="s">
        <v>65</v>
      </c>
      <c r="V55" s="292">
        <v>85155551</v>
      </c>
      <c r="W55" s="173" t="s">
        <v>1994</v>
      </c>
      <c r="X55" s="435">
        <v>45680</v>
      </c>
      <c r="Y55" s="436">
        <v>45680</v>
      </c>
      <c r="Z55" s="437" t="s">
        <v>73</v>
      </c>
      <c r="AA55" s="436">
        <v>45838</v>
      </c>
      <c r="AB55" s="124">
        <f t="shared" si="1"/>
        <v>158</v>
      </c>
      <c r="AC55" s="72">
        <v>0</v>
      </c>
      <c r="AD55" s="76">
        <v>0</v>
      </c>
      <c r="AE55" s="76">
        <v>0</v>
      </c>
      <c r="AF55" s="79" t="s">
        <v>73</v>
      </c>
      <c r="AG55" s="408">
        <f t="shared" si="2"/>
        <v>0</v>
      </c>
      <c r="AH55" s="76">
        <v>0</v>
      </c>
      <c r="AI55" s="75">
        <v>0</v>
      </c>
      <c r="AJ55" s="145" t="s">
        <v>73</v>
      </c>
      <c r="AK55" s="79" t="s">
        <v>73</v>
      </c>
      <c r="AL55" s="72">
        <v>0</v>
      </c>
      <c r="AM55" s="72" t="s">
        <v>73</v>
      </c>
      <c r="AN55" s="72" t="s">
        <v>73</v>
      </c>
      <c r="AO55" s="72" t="s">
        <v>73</v>
      </c>
      <c r="AP55" s="102">
        <f t="shared" si="3"/>
        <v>0</v>
      </c>
      <c r="AQ55" s="487">
        <f t="shared" si="4"/>
        <v>19856667</v>
      </c>
      <c r="AR55" s="72" t="s">
        <v>65</v>
      </c>
      <c r="AS55" s="76">
        <v>19856667</v>
      </c>
      <c r="AT55" s="72" t="s">
        <v>319</v>
      </c>
      <c r="AU55" s="76">
        <v>0</v>
      </c>
      <c r="AV55" s="81" t="s">
        <v>73</v>
      </c>
      <c r="AW55" s="490">
        <f t="shared" si="5"/>
        <v>19856667</v>
      </c>
      <c r="AX55" s="488">
        <v>0</v>
      </c>
      <c r="AY55" s="84">
        <f t="shared" si="6"/>
        <v>1</v>
      </c>
      <c r="AZ55" s="85">
        <v>1</v>
      </c>
      <c r="BA55" s="169" t="s">
        <v>73</v>
      </c>
      <c r="BB55" s="175" t="s">
        <v>208</v>
      </c>
      <c r="BC55" s="179" t="s">
        <v>2681</v>
      </c>
      <c r="BD55" s="71" t="s">
        <v>65</v>
      </c>
      <c r="BE55" s="166" t="s">
        <v>65</v>
      </c>
    </row>
    <row r="56" spans="2:57" s="165" customFormat="1" ht="15" customHeight="1" x14ac:dyDescent="0.2">
      <c r="B56" s="71">
        <v>2025</v>
      </c>
      <c r="C56" s="71">
        <v>891780111</v>
      </c>
      <c r="D56" s="71" t="s">
        <v>63</v>
      </c>
      <c r="E56" s="173" t="s">
        <v>2680</v>
      </c>
      <c r="F56" s="102" t="s">
        <v>2679</v>
      </c>
      <c r="G56" s="176">
        <v>0</v>
      </c>
      <c r="H56" s="72" t="s">
        <v>71</v>
      </c>
      <c r="I56" s="71" t="s">
        <v>166</v>
      </c>
      <c r="J56" s="73" t="s">
        <v>81</v>
      </c>
      <c r="K56" s="104" t="s">
        <v>2678</v>
      </c>
      <c r="L56" s="486">
        <v>29150000</v>
      </c>
      <c r="M56" s="71" t="s">
        <v>66</v>
      </c>
      <c r="N56" s="104" t="s">
        <v>1965</v>
      </c>
      <c r="O56" s="536">
        <v>85155278</v>
      </c>
      <c r="P56" s="180">
        <v>111</v>
      </c>
      <c r="Q56" s="461">
        <v>45678</v>
      </c>
      <c r="R56" s="514">
        <v>557700000</v>
      </c>
      <c r="S56" s="500">
        <v>45681</v>
      </c>
      <c r="T56" s="520">
        <f t="shared" si="0"/>
        <v>29150000</v>
      </c>
      <c r="U56" s="72" t="s">
        <v>65</v>
      </c>
      <c r="V56" s="292">
        <v>1082884010</v>
      </c>
      <c r="W56" s="173" t="s">
        <v>393</v>
      </c>
      <c r="X56" s="435">
        <v>45681</v>
      </c>
      <c r="Y56" s="436">
        <v>45681</v>
      </c>
      <c r="Z56" s="437" t="s">
        <v>73</v>
      </c>
      <c r="AA56" s="436">
        <v>45838</v>
      </c>
      <c r="AB56" s="124">
        <f t="shared" si="1"/>
        <v>157</v>
      </c>
      <c r="AC56" s="72">
        <v>0</v>
      </c>
      <c r="AD56" s="76">
        <v>0</v>
      </c>
      <c r="AE56" s="76">
        <v>0</v>
      </c>
      <c r="AF56" s="79" t="s">
        <v>73</v>
      </c>
      <c r="AG56" s="408">
        <f t="shared" si="2"/>
        <v>0</v>
      </c>
      <c r="AH56" s="76">
        <v>0</v>
      </c>
      <c r="AI56" s="75">
        <v>0</v>
      </c>
      <c r="AJ56" s="145" t="s">
        <v>73</v>
      </c>
      <c r="AK56" s="79" t="s">
        <v>73</v>
      </c>
      <c r="AL56" s="72">
        <v>0</v>
      </c>
      <c r="AM56" s="72" t="s">
        <v>73</v>
      </c>
      <c r="AN56" s="72" t="s">
        <v>73</v>
      </c>
      <c r="AO56" s="72" t="s">
        <v>73</v>
      </c>
      <c r="AP56" s="102">
        <f t="shared" si="3"/>
        <v>0</v>
      </c>
      <c r="AQ56" s="487">
        <f t="shared" si="4"/>
        <v>29150000</v>
      </c>
      <c r="AR56" s="72" t="s">
        <v>65</v>
      </c>
      <c r="AS56" s="76">
        <v>29150000</v>
      </c>
      <c r="AT56" s="72" t="s">
        <v>319</v>
      </c>
      <c r="AU56" s="76">
        <v>0</v>
      </c>
      <c r="AV56" s="81" t="s">
        <v>73</v>
      </c>
      <c r="AW56" s="490">
        <f t="shared" si="5"/>
        <v>29150000</v>
      </c>
      <c r="AX56" s="488">
        <v>0</v>
      </c>
      <c r="AY56" s="84">
        <f t="shared" si="6"/>
        <v>1</v>
      </c>
      <c r="AZ56" s="85">
        <v>1</v>
      </c>
      <c r="BA56" s="169" t="s">
        <v>73</v>
      </c>
      <c r="BB56" s="175" t="s">
        <v>208</v>
      </c>
      <c r="BC56" s="179" t="s">
        <v>2677</v>
      </c>
      <c r="BD56" s="71" t="s">
        <v>65</v>
      </c>
      <c r="BE56" s="166" t="s">
        <v>65</v>
      </c>
    </row>
    <row r="57" spans="2:57" s="165" customFormat="1" ht="15" customHeight="1" x14ac:dyDescent="0.2">
      <c r="B57" s="71">
        <v>2025</v>
      </c>
      <c r="C57" s="71">
        <v>891780111</v>
      </c>
      <c r="D57" s="71" t="s">
        <v>63</v>
      </c>
      <c r="E57" s="173" t="s">
        <v>2676</v>
      </c>
      <c r="F57" s="102" t="s">
        <v>2675</v>
      </c>
      <c r="G57" s="176">
        <v>0</v>
      </c>
      <c r="H57" s="72" t="s">
        <v>71</v>
      </c>
      <c r="I57" s="71" t="s">
        <v>166</v>
      </c>
      <c r="J57" s="73" t="s">
        <v>81</v>
      </c>
      <c r="K57" s="104" t="s">
        <v>2674</v>
      </c>
      <c r="L57" s="486">
        <v>20350000</v>
      </c>
      <c r="M57" s="71" t="s">
        <v>66</v>
      </c>
      <c r="N57" s="104" t="s">
        <v>1915</v>
      </c>
      <c r="O57" s="536">
        <v>1082958955</v>
      </c>
      <c r="P57" s="180">
        <v>106</v>
      </c>
      <c r="Q57" s="461">
        <v>45677</v>
      </c>
      <c r="R57" s="514">
        <v>450000000</v>
      </c>
      <c r="S57" s="500">
        <v>45681</v>
      </c>
      <c r="T57" s="520">
        <f t="shared" si="0"/>
        <v>20350000</v>
      </c>
      <c r="U57" s="72" t="s">
        <v>65</v>
      </c>
      <c r="V57" s="292">
        <v>63563343</v>
      </c>
      <c r="W57" s="173" t="s">
        <v>2523</v>
      </c>
      <c r="X57" s="435">
        <v>45681</v>
      </c>
      <c r="Y57" s="436">
        <v>45681</v>
      </c>
      <c r="Z57" s="437" t="s">
        <v>73</v>
      </c>
      <c r="AA57" s="436">
        <v>45838</v>
      </c>
      <c r="AB57" s="124">
        <f t="shared" si="1"/>
        <v>157</v>
      </c>
      <c r="AC57" s="72">
        <v>0</v>
      </c>
      <c r="AD57" s="76">
        <v>0</v>
      </c>
      <c r="AE57" s="76">
        <v>0</v>
      </c>
      <c r="AF57" s="79" t="s">
        <v>73</v>
      </c>
      <c r="AG57" s="408">
        <f t="shared" si="2"/>
        <v>0</v>
      </c>
      <c r="AH57" s="76">
        <v>0</v>
      </c>
      <c r="AI57" s="75">
        <v>0</v>
      </c>
      <c r="AJ57" s="145" t="s">
        <v>73</v>
      </c>
      <c r="AK57" s="79" t="s">
        <v>73</v>
      </c>
      <c r="AL57" s="72">
        <v>0</v>
      </c>
      <c r="AM57" s="72" t="s">
        <v>73</v>
      </c>
      <c r="AN57" s="72" t="s">
        <v>73</v>
      </c>
      <c r="AO57" s="72" t="s">
        <v>73</v>
      </c>
      <c r="AP57" s="102">
        <f t="shared" si="3"/>
        <v>0</v>
      </c>
      <c r="AQ57" s="487">
        <f t="shared" si="4"/>
        <v>20350000</v>
      </c>
      <c r="AR57" s="72" t="s">
        <v>65</v>
      </c>
      <c r="AS57" s="76">
        <v>20350000</v>
      </c>
      <c r="AT57" s="72" t="s">
        <v>319</v>
      </c>
      <c r="AU57" s="76">
        <v>0</v>
      </c>
      <c r="AV57" s="81" t="s">
        <v>73</v>
      </c>
      <c r="AW57" s="490">
        <f t="shared" si="5"/>
        <v>20350000</v>
      </c>
      <c r="AX57" s="488">
        <v>0</v>
      </c>
      <c r="AY57" s="84">
        <f t="shared" si="6"/>
        <v>1</v>
      </c>
      <c r="AZ57" s="85">
        <v>1</v>
      </c>
      <c r="BA57" s="169" t="s">
        <v>73</v>
      </c>
      <c r="BB57" s="175" t="s">
        <v>208</v>
      </c>
      <c r="BC57" s="179" t="s">
        <v>2673</v>
      </c>
      <c r="BD57" s="71" t="s">
        <v>65</v>
      </c>
      <c r="BE57" s="166" t="s">
        <v>65</v>
      </c>
    </row>
    <row r="58" spans="2:57" s="165" customFormat="1" ht="15" customHeight="1" x14ac:dyDescent="0.2">
      <c r="B58" s="71">
        <v>2025</v>
      </c>
      <c r="C58" s="71">
        <v>891780111</v>
      </c>
      <c r="D58" s="71" t="s">
        <v>63</v>
      </c>
      <c r="E58" s="173" t="s">
        <v>2672</v>
      </c>
      <c r="F58" s="102" t="s">
        <v>2671</v>
      </c>
      <c r="G58" s="176">
        <v>0</v>
      </c>
      <c r="H58" s="72" t="s">
        <v>71</v>
      </c>
      <c r="I58" s="71" t="s">
        <v>166</v>
      </c>
      <c r="J58" s="73" t="s">
        <v>81</v>
      </c>
      <c r="K58" s="104" t="s">
        <v>2670</v>
      </c>
      <c r="L58" s="486">
        <v>21466667</v>
      </c>
      <c r="M58" s="71" t="s">
        <v>66</v>
      </c>
      <c r="N58" s="104" t="s">
        <v>1905</v>
      </c>
      <c r="O58" s="536">
        <v>1082957323</v>
      </c>
      <c r="P58" s="180">
        <v>111</v>
      </c>
      <c r="Q58" s="461">
        <v>45678</v>
      </c>
      <c r="R58" s="514">
        <v>557700000</v>
      </c>
      <c r="S58" s="500">
        <v>45681</v>
      </c>
      <c r="T58" s="520">
        <f t="shared" si="0"/>
        <v>21466667</v>
      </c>
      <c r="U58" s="72" t="s">
        <v>65</v>
      </c>
      <c r="V58" s="292">
        <v>1082884010</v>
      </c>
      <c r="W58" s="173" t="s">
        <v>393</v>
      </c>
      <c r="X58" s="435">
        <v>45681</v>
      </c>
      <c r="Y58" s="436">
        <v>45681</v>
      </c>
      <c r="Z58" s="437" t="s">
        <v>73</v>
      </c>
      <c r="AA58" s="436">
        <v>45838</v>
      </c>
      <c r="AB58" s="124">
        <f t="shared" si="1"/>
        <v>157</v>
      </c>
      <c r="AC58" s="72">
        <v>0</v>
      </c>
      <c r="AD58" s="76">
        <v>0</v>
      </c>
      <c r="AE58" s="76">
        <v>0</v>
      </c>
      <c r="AF58" s="79" t="s">
        <v>73</v>
      </c>
      <c r="AG58" s="408">
        <f t="shared" si="2"/>
        <v>0</v>
      </c>
      <c r="AH58" s="76">
        <v>0</v>
      </c>
      <c r="AI58" s="75">
        <v>0</v>
      </c>
      <c r="AJ58" s="145" t="s">
        <v>73</v>
      </c>
      <c r="AK58" s="79" t="s">
        <v>73</v>
      </c>
      <c r="AL58" s="72">
        <v>0</v>
      </c>
      <c r="AM58" s="72" t="s">
        <v>73</v>
      </c>
      <c r="AN58" s="72" t="s">
        <v>73</v>
      </c>
      <c r="AO58" s="72" t="s">
        <v>73</v>
      </c>
      <c r="AP58" s="102">
        <f t="shared" si="3"/>
        <v>0</v>
      </c>
      <c r="AQ58" s="487">
        <f t="shared" si="4"/>
        <v>21466667</v>
      </c>
      <c r="AR58" s="72" t="s">
        <v>65</v>
      </c>
      <c r="AS58" s="76">
        <v>21466667</v>
      </c>
      <c r="AT58" s="72" t="s">
        <v>319</v>
      </c>
      <c r="AU58" s="76">
        <v>0</v>
      </c>
      <c r="AV58" s="81" t="s">
        <v>73</v>
      </c>
      <c r="AW58" s="490">
        <f t="shared" si="5"/>
        <v>21466667</v>
      </c>
      <c r="AX58" s="488">
        <v>0</v>
      </c>
      <c r="AY58" s="84">
        <f t="shared" si="6"/>
        <v>1</v>
      </c>
      <c r="AZ58" s="85">
        <v>1</v>
      </c>
      <c r="BA58" s="169" t="s">
        <v>73</v>
      </c>
      <c r="BB58" s="175" t="s">
        <v>208</v>
      </c>
      <c r="BC58" s="179" t="s">
        <v>2669</v>
      </c>
      <c r="BD58" s="71" t="s">
        <v>65</v>
      </c>
      <c r="BE58" s="166" t="s">
        <v>65</v>
      </c>
    </row>
    <row r="59" spans="2:57" s="165" customFormat="1" ht="15" customHeight="1" x14ac:dyDescent="0.2">
      <c r="B59" s="71">
        <v>2025</v>
      </c>
      <c r="C59" s="71">
        <v>891780111</v>
      </c>
      <c r="D59" s="71" t="s">
        <v>63</v>
      </c>
      <c r="E59" s="173" t="s">
        <v>2668</v>
      </c>
      <c r="F59" s="102" t="s">
        <v>2667</v>
      </c>
      <c r="G59" s="176">
        <v>0</v>
      </c>
      <c r="H59" s="72" t="s">
        <v>71</v>
      </c>
      <c r="I59" s="71" t="s">
        <v>166</v>
      </c>
      <c r="J59" s="73" t="s">
        <v>81</v>
      </c>
      <c r="K59" s="104" t="s">
        <v>2666</v>
      </c>
      <c r="L59" s="486">
        <v>20393333</v>
      </c>
      <c r="M59" s="71" t="s">
        <v>66</v>
      </c>
      <c r="N59" s="104" t="s">
        <v>1940</v>
      </c>
      <c r="O59" s="536">
        <v>1082992789</v>
      </c>
      <c r="P59" s="180">
        <v>111</v>
      </c>
      <c r="Q59" s="461">
        <v>45678</v>
      </c>
      <c r="R59" s="514">
        <v>557700000</v>
      </c>
      <c r="S59" s="500">
        <v>45681</v>
      </c>
      <c r="T59" s="520">
        <f t="shared" si="0"/>
        <v>20393333</v>
      </c>
      <c r="U59" s="72" t="s">
        <v>65</v>
      </c>
      <c r="V59" s="292">
        <v>1082884010</v>
      </c>
      <c r="W59" s="173" t="s">
        <v>393</v>
      </c>
      <c r="X59" s="435">
        <v>45681</v>
      </c>
      <c r="Y59" s="436">
        <v>45681</v>
      </c>
      <c r="Z59" s="437" t="s">
        <v>73</v>
      </c>
      <c r="AA59" s="436">
        <v>45838</v>
      </c>
      <c r="AB59" s="124">
        <f t="shared" si="1"/>
        <v>157</v>
      </c>
      <c r="AC59" s="72">
        <v>0</v>
      </c>
      <c r="AD59" s="76">
        <v>0</v>
      </c>
      <c r="AE59" s="76">
        <v>0</v>
      </c>
      <c r="AF59" s="79" t="s">
        <v>73</v>
      </c>
      <c r="AG59" s="408">
        <f t="shared" si="2"/>
        <v>0</v>
      </c>
      <c r="AH59" s="76">
        <v>0</v>
      </c>
      <c r="AI59" s="75">
        <v>0</v>
      </c>
      <c r="AJ59" s="145" t="s">
        <v>73</v>
      </c>
      <c r="AK59" s="79" t="s">
        <v>73</v>
      </c>
      <c r="AL59" s="72">
        <v>0</v>
      </c>
      <c r="AM59" s="72" t="s">
        <v>73</v>
      </c>
      <c r="AN59" s="72" t="s">
        <v>73</v>
      </c>
      <c r="AO59" s="72" t="s">
        <v>73</v>
      </c>
      <c r="AP59" s="102">
        <f t="shared" si="3"/>
        <v>0</v>
      </c>
      <c r="AQ59" s="487">
        <f t="shared" si="4"/>
        <v>20393333</v>
      </c>
      <c r="AR59" s="72" t="s">
        <v>65</v>
      </c>
      <c r="AS59" s="76">
        <v>20393333</v>
      </c>
      <c r="AT59" s="72" t="s">
        <v>319</v>
      </c>
      <c r="AU59" s="76">
        <v>0</v>
      </c>
      <c r="AV59" s="81" t="s">
        <v>73</v>
      </c>
      <c r="AW59" s="490">
        <f t="shared" si="5"/>
        <v>20393333</v>
      </c>
      <c r="AX59" s="488">
        <v>0</v>
      </c>
      <c r="AY59" s="84">
        <f t="shared" si="6"/>
        <v>1</v>
      </c>
      <c r="AZ59" s="85">
        <v>1</v>
      </c>
      <c r="BA59" s="169" t="s">
        <v>73</v>
      </c>
      <c r="BB59" s="175" t="s">
        <v>208</v>
      </c>
      <c r="BC59" s="179" t="s">
        <v>2665</v>
      </c>
      <c r="BD59" s="71" t="s">
        <v>65</v>
      </c>
      <c r="BE59" s="166" t="s">
        <v>65</v>
      </c>
    </row>
    <row r="60" spans="2:57" s="165" customFormat="1" ht="15" customHeight="1" x14ac:dyDescent="0.2">
      <c r="B60" s="71">
        <v>2025</v>
      </c>
      <c r="C60" s="71">
        <v>891780111</v>
      </c>
      <c r="D60" s="71" t="s">
        <v>63</v>
      </c>
      <c r="E60" s="173" t="s">
        <v>2664</v>
      </c>
      <c r="F60" s="102" t="s">
        <v>2663</v>
      </c>
      <c r="G60" s="176">
        <v>0</v>
      </c>
      <c r="H60" s="72" t="s">
        <v>71</v>
      </c>
      <c r="I60" s="71" t="s">
        <v>166</v>
      </c>
      <c r="J60" s="73" t="s">
        <v>81</v>
      </c>
      <c r="K60" s="104" t="s">
        <v>2662</v>
      </c>
      <c r="L60" s="486">
        <v>24400000</v>
      </c>
      <c r="M60" s="71" t="s">
        <v>66</v>
      </c>
      <c r="N60" s="104" t="s">
        <v>2661</v>
      </c>
      <c r="O60" s="536">
        <v>57422539</v>
      </c>
      <c r="P60" s="180">
        <v>102</v>
      </c>
      <c r="Q60" s="461">
        <v>45677</v>
      </c>
      <c r="R60" s="514">
        <v>1014200000</v>
      </c>
      <c r="S60" s="500">
        <v>45681</v>
      </c>
      <c r="T60" s="520">
        <f t="shared" si="0"/>
        <v>24400000</v>
      </c>
      <c r="U60" s="72" t="s">
        <v>65</v>
      </c>
      <c r="V60" s="408">
        <v>57461777</v>
      </c>
      <c r="W60" s="173" t="s">
        <v>1768</v>
      </c>
      <c r="X60" s="435">
        <v>45681</v>
      </c>
      <c r="Y60" s="436">
        <v>45681</v>
      </c>
      <c r="Z60" s="437" t="s">
        <v>73</v>
      </c>
      <c r="AA60" s="436">
        <v>45853</v>
      </c>
      <c r="AB60" s="124">
        <f t="shared" si="1"/>
        <v>172</v>
      </c>
      <c r="AC60" s="72">
        <v>0</v>
      </c>
      <c r="AD60" s="76">
        <v>0</v>
      </c>
      <c r="AE60" s="76">
        <v>0</v>
      </c>
      <c r="AF60" s="79" t="s">
        <v>73</v>
      </c>
      <c r="AG60" s="408">
        <f t="shared" si="2"/>
        <v>0</v>
      </c>
      <c r="AH60" s="76">
        <v>0</v>
      </c>
      <c r="AI60" s="75">
        <v>0</v>
      </c>
      <c r="AJ60" s="145" t="s">
        <v>73</v>
      </c>
      <c r="AK60" s="79" t="s">
        <v>73</v>
      </c>
      <c r="AL60" s="72">
        <v>0</v>
      </c>
      <c r="AM60" s="72" t="s">
        <v>73</v>
      </c>
      <c r="AN60" s="72" t="s">
        <v>73</v>
      </c>
      <c r="AO60" s="72" t="s">
        <v>73</v>
      </c>
      <c r="AP60" s="102">
        <f t="shared" si="3"/>
        <v>0</v>
      </c>
      <c r="AQ60" s="487">
        <f t="shared" si="4"/>
        <v>24400000</v>
      </c>
      <c r="AR60" s="72" t="s">
        <v>65</v>
      </c>
      <c r="AS60" s="76">
        <v>24400000</v>
      </c>
      <c r="AT60" s="72" t="s">
        <v>319</v>
      </c>
      <c r="AU60" s="76">
        <v>0</v>
      </c>
      <c r="AV60" s="81" t="s">
        <v>73</v>
      </c>
      <c r="AW60" s="490">
        <f t="shared" si="5"/>
        <v>24400000</v>
      </c>
      <c r="AX60" s="488">
        <v>0</v>
      </c>
      <c r="AY60" s="84">
        <f t="shared" si="6"/>
        <v>1</v>
      </c>
      <c r="AZ60" s="85">
        <v>1</v>
      </c>
      <c r="BA60" s="169" t="s">
        <v>73</v>
      </c>
      <c r="BB60" s="175" t="s">
        <v>208</v>
      </c>
      <c r="BC60" s="179" t="s">
        <v>2660</v>
      </c>
      <c r="BD60" s="71" t="s">
        <v>65</v>
      </c>
      <c r="BE60" s="166" t="s">
        <v>65</v>
      </c>
    </row>
    <row r="61" spans="2:57" s="165" customFormat="1" ht="15" customHeight="1" x14ac:dyDescent="0.2">
      <c r="B61" s="71">
        <v>2025</v>
      </c>
      <c r="C61" s="71">
        <v>891780111</v>
      </c>
      <c r="D61" s="71" t="s">
        <v>63</v>
      </c>
      <c r="E61" s="173" t="s">
        <v>2659</v>
      </c>
      <c r="F61" s="102" t="s">
        <v>2658</v>
      </c>
      <c r="G61" s="176">
        <v>0</v>
      </c>
      <c r="H61" s="72" t="s">
        <v>71</v>
      </c>
      <c r="I61" s="71" t="s">
        <v>166</v>
      </c>
      <c r="J61" s="73" t="s">
        <v>81</v>
      </c>
      <c r="K61" s="104" t="s">
        <v>2076</v>
      </c>
      <c r="L61" s="486">
        <v>18783333</v>
      </c>
      <c r="M61" s="71" t="s">
        <v>66</v>
      </c>
      <c r="N61" s="104" t="s">
        <v>2075</v>
      </c>
      <c r="O61" s="536">
        <v>1124006778</v>
      </c>
      <c r="P61" s="180">
        <v>105</v>
      </c>
      <c r="Q61" s="461">
        <v>45677</v>
      </c>
      <c r="R61" s="514">
        <v>722000000</v>
      </c>
      <c r="S61" s="500">
        <v>45681</v>
      </c>
      <c r="T61" s="520">
        <f t="shared" si="0"/>
        <v>18783333</v>
      </c>
      <c r="U61" s="72" t="s">
        <v>65</v>
      </c>
      <c r="V61" s="292">
        <v>85155551</v>
      </c>
      <c r="W61" s="173" t="s">
        <v>1994</v>
      </c>
      <c r="X61" s="435">
        <v>45681</v>
      </c>
      <c r="Y61" s="436">
        <v>45681</v>
      </c>
      <c r="Z61" s="437" t="s">
        <v>73</v>
      </c>
      <c r="AA61" s="436">
        <v>45838</v>
      </c>
      <c r="AB61" s="124">
        <f t="shared" si="1"/>
        <v>157</v>
      </c>
      <c r="AC61" s="72">
        <v>0</v>
      </c>
      <c r="AD61" s="76">
        <v>0</v>
      </c>
      <c r="AE61" s="76">
        <v>0</v>
      </c>
      <c r="AF61" s="79" t="s">
        <v>73</v>
      </c>
      <c r="AG61" s="408">
        <f t="shared" si="2"/>
        <v>0</v>
      </c>
      <c r="AH61" s="76">
        <v>0</v>
      </c>
      <c r="AI61" s="75">
        <v>0</v>
      </c>
      <c r="AJ61" s="145" t="s">
        <v>73</v>
      </c>
      <c r="AK61" s="79" t="s">
        <v>73</v>
      </c>
      <c r="AL61" s="72">
        <v>0</v>
      </c>
      <c r="AM61" s="72" t="s">
        <v>73</v>
      </c>
      <c r="AN61" s="72" t="s">
        <v>73</v>
      </c>
      <c r="AO61" s="72" t="s">
        <v>73</v>
      </c>
      <c r="AP61" s="102">
        <f t="shared" si="3"/>
        <v>0</v>
      </c>
      <c r="AQ61" s="487">
        <f t="shared" si="4"/>
        <v>18783333</v>
      </c>
      <c r="AR61" s="72" t="s">
        <v>65</v>
      </c>
      <c r="AS61" s="76">
        <v>18783333</v>
      </c>
      <c r="AT61" s="72" t="s">
        <v>319</v>
      </c>
      <c r="AU61" s="76">
        <v>0</v>
      </c>
      <c r="AV61" s="81" t="s">
        <v>73</v>
      </c>
      <c r="AW61" s="490">
        <f t="shared" si="5"/>
        <v>18783333</v>
      </c>
      <c r="AX61" s="488">
        <v>0</v>
      </c>
      <c r="AY61" s="84">
        <f t="shared" si="6"/>
        <v>1</v>
      </c>
      <c r="AZ61" s="85">
        <v>1</v>
      </c>
      <c r="BA61" s="169" t="s">
        <v>73</v>
      </c>
      <c r="BB61" s="175" t="s">
        <v>208</v>
      </c>
      <c r="BC61" s="179" t="s">
        <v>2657</v>
      </c>
      <c r="BD61" s="71" t="s">
        <v>65</v>
      </c>
      <c r="BE61" s="166" t="s">
        <v>65</v>
      </c>
    </row>
    <row r="62" spans="2:57" s="165" customFormat="1" ht="15" customHeight="1" x14ac:dyDescent="0.2">
      <c r="B62" s="71">
        <v>2025</v>
      </c>
      <c r="C62" s="71">
        <v>891780111</v>
      </c>
      <c r="D62" s="71" t="s">
        <v>63</v>
      </c>
      <c r="E62" s="173" t="s">
        <v>2656</v>
      </c>
      <c r="F62" s="102" t="s">
        <v>2655</v>
      </c>
      <c r="G62" s="176">
        <v>0</v>
      </c>
      <c r="H62" s="72" t="s">
        <v>71</v>
      </c>
      <c r="I62" s="71" t="s">
        <v>166</v>
      </c>
      <c r="J62" s="73" t="s">
        <v>81</v>
      </c>
      <c r="K62" s="104" t="s">
        <v>2006</v>
      </c>
      <c r="L62" s="486">
        <v>19856667</v>
      </c>
      <c r="M62" s="71" t="s">
        <v>66</v>
      </c>
      <c r="N62" s="104" t="s">
        <v>2005</v>
      </c>
      <c r="O62" s="536">
        <v>1082997057</v>
      </c>
      <c r="P62" s="180">
        <v>105</v>
      </c>
      <c r="Q62" s="461">
        <v>45677</v>
      </c>
      <c r="R62" s="514">
        <v>722000000</v>
      </c>
      <c r="S62" s="500">
        <v>45681</v>
      </c>
      <c r="T62" s="520">
        <f t="shared" si="0"/>
        <v>19856667</v>
      </c>
      <c r="U62" s="72" t="s">
        <v>65</v>
      </c>
      <c r="V62" s="292">
        <v>85155551</v>
      </c>
      <c r="W62" s="173" t="s">
        <v>1994</v>
      </c>
      <c r="X62" s="435">
        <v>45681</v>
      </c>
      <c r="Y62" s="436">
        <v>45681</v>
      </c>
      <c r="Z62" s="437" t="s">
        <v>73</v>
      </c>
      <c r="AA62" s="436">
        <v>45838</v>
      </c>
      <c r="AB62" s="124">
        <f t="shared" si="1"/>
        <v>157</v>
      </c>
      <c r="AC62" s="72">
        <v>0</v>
      </c>
      <c r="AD62" s="76">
        <v>0</v>
      </c>
      <c r="AE62" s="76">
        <v>0</v>
      </c>
      <c r="AF62" s="79" t="s">
        <v>73</v>
      </c>
      <c r="AG62" s="408">
        <f t="shared" si="2"/>
        <v>0</v>
      </c>
      <c r="AH62" s="76">
        <v>0</v>
      </c>
      <c r="AI62" s="75">
        <v>0</v>
      </c>
      <c r="AJ62" s="145" t="s">
        <v>73</v>
      </c>
      <c r="AK62" s="79" t="s">
        <v>73</v>
      </c>
      <c r="AL62" s="72">
        <v>0</v>
      </c>
      <c r="AM62" s="72" t="s">
        <v>73</v>
      </c>
      <c r="AN62" s="72" t="s">
        <v>73</v>
      </c>
      <c r="AO62" s="72" t="s">
        <v>73</v>
      </c>
      <c r="AP62" s="102">
        <f t="shared" si="3"/>
        <v>0</v>
      </c>
      <c r="AQ62" s="487">
        <f t="shared" si="4"/>
        <v>19856667</v>
      </c>
      <c r="AR62" s="72" t="s">
        <v>65</v>
      </c>
      <c r="AS62" s="76">
        <v>19856667</v>
      </c>
      <c r="AT62" s="72" t="s">
        <v>319</v>
      </c>
      <c r="AU62" s="76">
        <v>0</v>
      </c>
      <c r="AV62" s="81" t="s">
        <v>73</v>
      </c>
      <c r="AW62" s="490">
        <f t="shared" si="5"/>
        <v>19856667</v>
      </c>
      <c r="AX62" s="488">
        <v>0</v>
      </c>
      <c r="AY62" s="84">
        <f t="shared" si="6"/>
        <v>1</v>
      </c>
      <c r="AZ62" s="85">
        <v>1</v>
      </c>
      <c r="BA62" s="169" t="s">
        <v>73</v>
      </c>
      <c r="BB62" s="175" t="s">
        <v>208</v>
      </c>
      <c r="BC62" s="179" t="s">
        <v>2654</v>
      </c>
      <c r="BD62" s="71" t="s">
        <v>65</v>
      </c>
      <c r="BE62" s="166" t="s">
        <v>65</v>
      </c>
    </row>
    <row r="63" spans="2:57" s="165" customFormat="1" ht="15" customHeight="1" x14ac:dyDescent="0.2">
      <c r="B63" s="71">
        <v>2025</v>
      </c>
      <c r="C63" s="71">
        <v>891780111</v>
      </c>
      <c r="D63" s="71" t="s">
        <v>63</v>
      </c>
      <c r="E63" s="173" t="s">
        <v>2653</v>
      </c>
      <c r="F63" s="102" t="s">
        <v>2652</v>
      </c>
      <c r="G63" s="176">
        <v>0</v>
      </c>
      <c r="H63" s="72" t="s">
        <v>71</v>
      </c>
      <c r="I63" s="71" t="s">
        <v>166</v>
      </c>
      <c r="J63" s="73" t="s">
        <v>81</v>
      </c>
      <c r="K63" s="104" t="s">
        <v>2651</v>
      </c>
      <c r="L63" s="486">
        <v>24000000</v>
      </c>
      <c r="M63" s="71" t="s">
        <v>66</v>
      </c>
      <c r="N63" s="104" t="s">
        <v>1835</v>
      </c>
      <c r="O63" s="536">
        <v>1083024229</v>
      </c>
      <c r="P63" s="180">
        <v>102</v>
      </c>
      <c r="Q63" s="461">
        <v>45677</v>
      </c>
      <c r="R63" s="514">
        <v>1014200000</v>
      </c>
      <c r="S63" s="500">
        <v>45681</v>
      </c>
      <c r="T63" s="520">
        <f t="shared" si="0"/>
        <v>24000000</v>
      </c>
      <c r="U63" s="72" t="s">
        <v>65</v>
      </c>
      <c r="V63" s="292">
        <v>1082903415</v>
      </c>
      <c r="W63" s="173" t="s">
        <v>1829</v>
      </c>
      <c r="X63" s="435">
        <v>45681</v>
      </c>
      <c r="Y63" s="436">
        <v>45681</v>
      </c>
      <c r="Z63" s="437" t="s">
        <v>73</v>
      </c>
      <c r="AA63" s="436">
        <v>45852</v>
      </c>
      <c r="AB63" s="124">
        <f t="shared" si="1"/>
        <v>171</v>
      </c>
      <c r="AC63" s="72">
        <v>0</v>
      </c>
      <c r="AD63" s="76">
        <v>0</v>
      </c>
      <c r="AE63" s="76">
        <v>0</v>
      </c>
      <c r="AF63" s="79" t="s">
        <v>73</v>
      </c>
      <c r="AG63" s="408">
        <f t="shared" si="2"/>
        <v>0</v>
      </c>
      <c r="AH63" s="76">
        <v>0</v>
      </c>
      <c r="AI63" s="75">
        <v>0</v>
      </c>
      <c r="AJ63" s="145" t="s">
        <v>73</v>
      </c>
      <c r="AK63" s="79" t="s">
        <v>73</v>
      </c>
      <c r="AL63" s="72">
        <v>0</v>
      </c>
      <c r="AM63" s="72" t="s">
        <v>73</v>
      </c>
      <c r="AN63" s="72" t="s">
        <v>73</v>
      </c>
      <c r="AO63" s="72" t="s">
        <v>73</v>
      </c>
      <c r="AP63" s="102">
        <f t="shared" si="3"/>
        <v>0</v>
      </c>
      <c r="AQ63" s="487">
        <f t="shared" si="4"/>
        <v>24000000</v>
      </c>
      <c r="AR63" s="72" t="s">
        <v>65</v>
      </c>
      <c r="AS63" s="76">
        <v>24000000</v>
      </c>
      <c r="AT63" s="72" t="s">
        <v>319</v>
      </c>
      <c r="AU63" s="76">
        <v>0</v>
      </c>
      <c r="AV63" s="81" t="s">
        <v>73</v>
      </c>
      <c r="AW63" s="490">
        <f t="shared" si="5"/>
        <v>24000000</v>
      </c>
      <c r="AX63" s="488">
        <v>0</v>
      </c>
      <c r="AY63" s="84">
        <f t="shared" si="6"/>
        <v>1</v>
      </c>
      <c r="AZ63" s="85">
        <v>1</v>
      </c>
      <c r="BA63" s="169" t="s">
        <v>73</v>
      </c>
      <c r="BB63" s="175" t="s">
        <v>208</v>
      </c>
      <c r="BC63" s="179" t="s">
        <v>2650</v>
      </c>
      <c r="BD63" s="71" t="s">
        <v>65</v>
      </c>
      <c r="BE63" s="166" t="s">
        <v>65</v>
      </c>
    </row>
    <row r="64" spans="2:57" s="165" customFormat="1" ht="15" customHeight="1" x14ac:dyDescent="0.2">
      <c r="B64" s="71">
        <v>2025</v>
      </c>
      <c r="C64" s="71">
        <v>891780111</v>
      </c>
      <c r="D64" s="71" t="s">
        <v>63</v>
      </c>
      <c r="E64" s="173" t="s">
        <v>2649</v>
      </c>
      <c r="F64" s="102" t="s">
        <v>2648</v>
      </c>
      <c r="G64" s="176">
        <v>0</v>
      </c>
      <c r="H64" s="72" t="s">
        <v>71</v>
      </c>
      <c r="I64" s="71" t="s">
        <v>166</v>
      </c>
      <c r="J64" s="73" t="s">
        <v>81</v>
      </c>
      <c r="K64" s="104" t="s">
        <v>2647</v>
      </c>
      <c r="L64" s="486">
        <v>39200000</v>
      </c>
      <c r="M64" s="71" t="s">
        <v>66</v>
      </c>
      <c r="N64" s="104" t="s">
        <v>2646</v>
      </c>
      <c r="O64" s="536">
        <v>52695882</v>
      </c>
      <c r="P64" s="180">
        <v>105</v>
      </c>
      <c r="Q64" s="461">
        <v>45677</v>
      </c>
      <c r="R64" s="514">
        <v>722000000</v>
      </c>
      <c r="S64" s="500">
        <v>45684</v>
      </c>
      <c r="T64" s="520">
        <f t="shared" si="0"/>
        <v>39200000</v>
      </c>
      <c r="U64" s="72" t="s">
        <v>65</v>
      </c>
      <c r="V64" s="292">
        <v>85155551</v>
      </c>
      <c r="W64" s="173" t="s">
        <v>1994</v>
      </c>
      <c r="X64" s="435">
        <v>45684</v>
      </c>
      <c r="Y64" s="436">
        <v>45684</v>
      </c>
      <c r="Z64" s="437" t="s">
        <v>73</v>
      </c>
      <c r="AA64" s="436">
        <v>45838</v>
      </c>
      <c r="AB64" s="124">
        <f t="shared" si="1"/>
        <v>154</v>
      </c>
      <c r="AC64" s="72">
        <v>0</v>
      </c>
      <c r="AD64" s="76">
        <v>0</v>
      </c>
      <c r="AE64" s="76">
        <v>0</v>
      </c>
      <c r="AF64" s="79" t="s">
        <v>73</v>
      </c>
      <c r="AG64" s="408">
        <f t="shared" si="2"/>
        <v>0</v>
      </c>
      <c r="AH64" s="76">
        <v>0</v>
      </c>
      <c r="AI64" s="75">
        <v>0</v>
      </c>
      <c r="AJ64" s="145" t="s">
        <v>73</v>
      </c>
      <c r="AK64" s="79" t="s">
        <v>73</v>
      </c>
      <c r="AL64" s="72">
        <v>0</v>
      </c>
      <c r="AM64" s="72" t="s">
        <v>73</v>
      </c>
      <c r="AN64" s="72" t="s">
        <v>73</v>
      </c>
      <c r="AO64" s="72" t="s">
        <v>73</v>
      </c>
      <c r="AP64" s="102">
        <f t="shared" si="3"/>
        <v>0</v>
      </c>
      <c r="AQ64" s="487">
        <f t="shared" si="4"/>
        <v>39200000</v>
      </c>
      <c r="AR64" s="72" t="s">
        <v>65</v>
      </c>
      <c r="AS64" s="76">
        <v>39200000</v>
      </c>
      <c r="AT64" s="72" t="s">
        <v>319</v>
      </c>
      <c r="AU64" s="76">
        <v>0</v>
      </c>
      <c r="AV64" s="81" t="s">
        <v>73</v>
      </c>
      <c r="AW64" s="490">
        <f t="shared" si="5"/>
        <v>39200000</v>
      </c>
      <c r="AX64" s="488">
        <v>0</v>
      </c>
      <c r="AY64" s="84">
        <f t="shared" si="6"/>
        <v>1</v>
      </c>
      <c r="AZ64" s="85">
        <v>1</v>
      </c>
      <c r="BA64" s="169" t="s">
        <v>73</v>
      </c>
      <c r="BB64" s="175" t="s">
        <v>208</v>
      </c>
      <c r="BC64" s="179" t="s">
        <v>2645</v>
      </c>
      <c r="BD64" s="71" t="s">
        <v>65</v>
      </c>
      <c r="BE64" s="166" t="s">
        <v>65</v>
      </c>
    </row>
    <row r="65" spans="2:57" s="165" customFormat="1" ht="15" customHeight="1" x14ac:dyDescent="0.2">
      <c r="B65" s="71">
        <v>2025</v>
      </c>
      <c r="C65" s="71">
        <v>891780111</v>
      </c>
      <c r="D65" s="71" t="s">
        <v>63</v>
      </c>
      <c r="E65" s="173" t="s">
        <v>2644</v>
      </c>
      <c r="F65" s="102" t="s">
        <v>2643</v>
      </c>
      <c r="G65" s="176">
        <v>0</v>
      </c>
      <c r="H65" s="72" t="s">
        <v>71</v>
      </c>
      <c r="I65" s="71" t="s">
        <v>166</v>
      </c>
      <c r="J65" s="73" t="s">
        <v>81</v>
      </c>
      <c r="K65" s="104" t="s">
        <v>2642</v>
      </c>
      <c r="L65" s="486">
        <v>22133333</v>
      </c>
      <c r="M65" s="71" t="s">
        <v>66</v>
      </c>
      <c r="N65" s="104" t="s">
        <v>2120</v>
      </c>
      <c r="O65" s="536">
        <v>1082935131</v>
      </c>
      <c r="P65" s="180">
        <v>103</v>
      </c>
      <c r="Q65" s="461">
        <v>45677</v>
      </c>
      <c r="R65" s="514">
        <v>712000000</v>
      </c>
      <c r="S65" s="500">
        <v>45684</v>
      </c>
      <c r="T65" s="520">
        <f t="shared" si="0"/>
        <v>22133333</v>
      </c>
      <c r="U65" s="72" t="s">
        <v>65</v>
      </c>
      <c r="V65" s="292">
        <v>39049658</v>
      </c>
      <c r="W65" s="173" t="s">
        <v>1389</v>
      </c>
      <c r="X65" s="435">
        <v>45684</v>
      </c>
      <c r="Y65" s="436">
        <v>45684</v>
      </c>
      <c r="Z65" s="437" t="s">
        <v>73</v>
      </c>
      <c r="AA65" s="436">
        <v>45838</v>
      </c>
      <c r="AB65" s="124">
        <f t="shared" si="1"/>
        <v>154</v>
      </c>
      <c r="AC65" s="72">
        <v>0</v>
      </c>
      <c r="AD65" s="76">
        <v>0</v>
      </c>
      <c r="AE65" s="76">
        <v>0</v>
      </c>
      <c r="AF65" s="79" t="s">
        <v>73</v>
      </c>
      <c r="AG65" s="408">
        <f t="shared" si="2"/>
        <v>0</v>
      </c>
      <c r="AH65" s="76">
        <v>0</v>
      </c>
      <c r="AI65" s="75">
        <v>0</v>
      </c>
      <c r="AJ65" s="145" t="s">
        <v>73</v>
      </c>
      <c r="AK65" s="79" t="s">
        <v>73</v>
      </c>
      <c r="AL65" s="72">
        <v>0</v>
      </c>
      <c r="AM65" s="72" t="s">
        <v>73</v>
      </c>
      <c r="AN65" s="72" t="s">
        <v>73</v>
      </c>
      <c r="AO65" s="72" t="s">
        <v>73</v>
      </c>
      <c r="AP65" s="102">
        <f t="shared" si="3"/>
        <v>0</v>
      </c>
      <c r="AQ65" s="487">
        <f t="shared" si="4"/>
        <v>22133333</v>
      </c>
      <c r="AR65" s="72" t="s">
        <v>65</v>
      </c>
      <c r="AS65" s="76">
        <v>22133333</v>
      </c>
      <c r="AT65" s="72" t="s">
        <v>319</v>
      </c>
      <c r="AU65" s="76">
        <v>0</v>
      </c>
      <c r="AV65" s="81" t="s">
        <v>73</v>
      </c>
      <c r="AW65" s="490">
        <f t="shared" si="5"/>
        <v>22133333</v>
      </c>
      <c r="AX65" s="488">
        <v>0</v>
      </c>
      <c r="AY65" s="84">
        <f t="shared" si="6"/>
        <v>1</v>
      </c>
      <c r="AZ65" s="85">
        <v>1</v>
      </c>
      <c r="BA65" s="169" t="s">
        <v>73</v>
      </c>
      <c r="BB65" s="175" t="s">
        <v>208</v>
      </c>
      <c r="BC65" s="179" t="s">
        <v>2641</v>
      </c>
      <c r="BD65" s="71" t="s">
        <v>65</v>
      </c>
      <c r="BE65" s="166" t="s">
        <v>65</v>
      </c>
    </row>
    <row r="66" spans="2:57" s="165" customFormat="1" ht="15" customHeight="1" x14ac:dyDescent="0.2">
      <c r="B66" s="71">
        <v>2025</v>
      </c>
      <c r="C66" s="71">
        <v>891780111</v>
      </c>
      <c r="D66" s="71" t="s">
        <v>63</v>
      </c>
      <c r="E66" s="173" t="s">
        <v>2640</v>
      </c>
      <c r="F66" s="102" t="s">
        <v>2639</v>
      </c>
      <c r="G66" s="176">
        <v>0</v>
      </c>
      <c r="H66" s="72" t="s">
        <v>71</v>
      </c>
      <c r="I66" s="71" t="s">
        <v>166</v>
      </c>
      <c r="J66" s="73" t="s">
        <v>81</v>
      </c>
      <c r="K66" s="104" t="s">
        <v>2091</v>
      </c>
      <c r="L66" s="486">
        <v>19856667</v>
      </c>
      <c r="M66" s="71" t="s">
        <v>66</v>
      </c>
      <c r="N66" s="104" t="s">
        <v>2638</v>
      </c>
      <c r="O66" s="536">
        <v>1082936555</v>
      </c>
      <c r="P66" s="180">
        <v>105</v>
      </c>
      <c r="Q66" s="461">
        <v>45677</v>
      </c>
      <c r="R66" s="514">
        <v>722000000</v>
      </c>
      <c r="S66" s="500">
        <v>45684</v>
      </c>
      <c r="T66" s="520">
        <f t="shared" si="0"/>
        <v>19856667</v>
      </c>
      <c r="U66" s="72" t="s">
        <v>65</v>
      </c>
      <c r="V66" s="292">
        <v>85155551</v>
      </c>
      <c r="W66" s="173" t="s">
        <v>1994</v>
      </c>
      <c r="X66" s="435">
        <v>45684</v>
      </c>
      <c r="Y66" s="436">
        <v>45684</v>
      </c>
      <c r="Z66" s="437" t="s">
        <v>73</v>
      </c>
      <c r="AA66" s="436">
        <v>45838</v>
      </c>
      <c r="AB66" s="124">
        <f t="shared" si="1"/>
        <v>154</v>
      </c>
      <c r="AC66" s="72">
        <v>0</v>
      </c>
      <c r="AD66" s="76">
        <v>0</v>
      </c>
      <c r="AE66" s="76">
        <v>0</v>
      </c>
      <c r="AF66" s="79" t="s">
        <v>73</v>
      </c>
      <c r="AG66" s="408">
        <f t="shared" si="2"/>
        <v>0</v>
      </c>
      <c r="AH66" s="76">
        <v>0</v>
      </c>
      <c r="AI66" s="75">
        <v>0</v>
      </c>
      <c r="AJ66" s="145" t="s">
        <v>73</v>
      </c>
      <c r="AK66" s="79" t="s">
        <v>73</v>
      </c>
      <c r="AL66" s="72">
        <v>0</v>
      </c>
      <c r="AM66" s="72" t="s">
        <v>73</v>
      </c>
      <c r="AN66" s="72" t="s">
        <v>73</v>
      </c>
      <c r="AO66" s="72" t="s">
        <v>73</v>
      </c>
      <c r="AP66" s="102">
        <f t="shared" si="3"/>
        <v>0</v>
      </c>
      <c r="AQ66" s="487">
        <f t="shared" si="4"/>
        <v>19856667</v>
      </c>
      <c r="AR66" s="72" t="s">
        <v>65</v>
      </c>
      <c r="AS66" s="76">
        <v>19856667</v>
      </c>
      <c r="AT66" s="72" t="s">
        <v>319</v>
      </c>
      <c r="AU66" s="76">
        <v>0</v>
      </c>
      <c r="AV66" s="81" t="s">
        <v>73</v>
      </c>
      <c r="AW66" s="490">
        <f t="shared" si="5"/>
        <v>19856667</v>
      </c>
      <c r="AX66" s="488">
        <v>0</v>
      </c>
      <c r="AY66" s="84">
        <f t="shared" si="6"/>
        <v>1</v>
      </c>
      <c r="AZ66" s="85">
        <v>1</v>
      </c>
      <c r="BA66" s="169" t="s">
        <v>73</v>
      </c>
      <c r="BB66" s="175" t="s">
        <v>208</v>
      </c>
      <c r="BC66" s="179" t="s">
        <v>2637</v>
      </c>
      <c r="BD66" s="71" t="s">
        <v>65</v>
      </c>
      <c r="BE66" s="166" t="s">
        <v>65</v>
      </c>
    </row>
    <row r="67" spans="2:57" s="165" customFormat="1" ht="15" customHeight="1" x14ac:dyDescent="0.2">
      <c r="B67" s="71">
        <v>2025</v>
      </c>
      <c r="C67" s="71">
        <v>891780111</v>
      </c>
      <c r="D67" s="71" t="s">
        <v>63</v>
      </c>
      <c r="E67" s="173" t="s">
        <v>2636</v>
      </c>
      <c r="F67" s="102" t="s">
        <v>2635</v>
      </c>
      <c r="G67" s="176">
        <v>0</v>
      </c>
      <c r="H67" s="72" t="s">
        <v>71</v>
      </c>
      <c r="I67" s="71" t="s">
        <v>166</v>
      </c>
      <c r="J67" s="73" t="s">
        <v>81</v>
      </c>
      <c r="K67" s="104" t="s">
        <v>2634</v>
      </c>
      <c r="L67" s="486">
        <v>20393333</v>
      </c>
      <c r="M67" s="71" t="s">
        <v>66</v>
      </c>
      <c r="N67" s="104" t="s">
        <v>1930</v>
      </c>
      <c r="O67" s="536">
        <v>1082944396</v>
      </c>
      <c r="P67" s="180">
        <v>111</v>
      </c>
      <c r="Q67" s="461">
        <v>45678</v>
      </c>
      <c r="R67" s="514">
        <v>557700000</v>
      </c>
      <c r="S67" s="500">
        <v>45684</v>
      </c>
      <c r="T67" s="520">
        <f t="shared" si="0"/>
        <v>20393333</v>
      </c>
      <c r="U67" s="72" t="s">
        <v>65</v>
      </c>
      <c r="V67" s="292">
        <v>1082884010</v>
      </c>
      <c r="W67" s="173" t="s">
        <v>393</v>
      </c>
      <c r="X67" s="435">
        <v>45684</v>
      </c>
      <c r="Y67" s="436">
        <v>45684</v>
      </c>
      <c r="Z67" s="437" t="s">
        <v>73</v>
      </c>
      <c r="AA67" s="436">
        <v>45838</v>
      </c>
      <c r="AB67" s="124">
        <f t="shared" si="1"/>
        <v>154</v>
      </c>
      <c r="AC67" s="72">
        <v>0</v>
      </c>
      <c r="AD67" s="76">
        <v>0</v>
      </c>
      <c r="AE67" s="76">
        <v>0</v>
      </c>
      <c r="AF67" s="79" t="s">
        <v>73</v>
      </c>
      <c r="AG67" s="408">
        <f t="shared" si="2"/>
        <v>0</v>
      </c>
      <c r="AH67" s="76">
        <v>0</v>
      </c>
      <c r="AI67" s="75">
        <v>0</v>
      </c>
      <c r="AJ67" s="145" t="s">
        <v>73</v>
      </c>
      <c r="AK67" s="79" t="s">
        <v>73</v>
      </c>
      <c r="AL67" s="72">
        <v>0</v>
      </c>
      <c r="AM67" s="72" t="s">
        <v>73</v>
      </c>
      <c r="AN67" s="72" t="s">
        <v>73</v>
      </c>
      <c r="AO67" s="72" t="s">
        <v>73</v>
      </c>
      <c r="AP67" s="102">
        <f t="shared" si="3"/>
        <v>0</v>
      </c>
      <c r="AQ67" s="487">
        <f t="shared" si="4"/>
        <v>20393333</v>
      </c>
      <c r="AR67" s="72" t="s">
        <v>65</v>
      </c>
      <c r="AS67" s="76">
        <v>20393333</v>
      </c>
      <c r="AT67" s="72" t="s">
        <v>319</v>
      </c>
      <c r="AU67" s="76">
        <v>0</v>
      </c>
      <c r="AV67" s="81" t="s">
        <v>73</v>
      </c>
      <c r="AW67" s="490">
        <f t="shared" si="5"/>
        <v>20393333</v>
      </c>
      <c r="AX67" s="488">
        <v>0</v>
      </c>
      <c r="AY67" s="84">
        <f t="shared" si="6"/>
        <v>1</v>
      </c>
      <c r="AZ67" s="85">
        <v>1</v>
      </c>
      <c r="BA67" s="169" t="s">
        <v>73</v>
      </c>
      <c r="BB67" s="175" t="s">
        <v>208</v>
      </c>
      <c r="BC67" s="179" t="s">
        <v>2633</v>
      </c>
      <c r="BD67" s="71" t="s">
        <v>65</v>
      </c>
      <c r="BE67" s="166" t="s">
        <v>65</v>
      </c>
    </row>
    <row r="68" spans="2:57" s="165" customFormat="1" ht="15" customHeight="1" x14ac:dyDescent="0.2">
      <c r="B68" s="71">
        <v>2025</v>
      </c>
      <c r="C68" s="71">
        <v>891780111</v>
      </c>
      <c r="D68" s="71" t="s">
        <v>63</v>
      </c>
      <c r="E68" s="173" t="s">
        <v>2632</v>
      </c>
      <c r="F68" s="102" t="s">
        <v>2631</v>
      </c>
      <c r="G68" s="176">
        <v>0</v>
      </c>
      <c r="H68" s="72" t="s">
        <v>71</v>
      </c>
      <c r="I68" s="71" t="s">
        <v>166</v>
      </c>
      <c r="J68" s="73" t="s">
        <v>81</v>
      </c>
      <c r="K68" s="104" t="s">
        <v>2630</v>
      </c>
      <c r="L68" s="486">
        <v>24346667</v>
      </c>
      <c r="M68" s="71" t="s">
        <v>66</v>
      </c>
      <c r="N68" s="104" t="s">
        <v>2629</v>
      </c>
      <c r="O68" s="536">
        <v>84454392</v>
      </c>
      <c r="P68" s="180">
        <v>105</v>
      </c>
      <c r="Q68" s="461">
        <v>45677</v>
      </c>
      <c r="R68" s="514">
        <v>722000000</v>
      </c>
      <c r="S68" s="500">
        <v>45684</v>
      </c>
      <c r="T68" s="520">
        <f t="shared" si="0"/>
        <v>24346667</v>
      </c>
      <c r="U68" s="72" t="s">
        <v>65</v>
      </c>
      <c r="V68" s="292">
        <v>85155551</v>
      </c>
      <c r="W68" s="173" t="s">
        <v>1994</v>
      </c>
      <c r="X68" s="435">
        <v>45684</v>
      </c>
      <c r="Y68" s="436">
        <v>45684</v>
      </c>
      <c r="Z68" s="437" t="s">
        <v>73</v>
      </c>
      <c r="AA68" s="436">
        <v>45838</v>
      </c>
      <c r="AB68" s="124">
        <f t="shared" si="1"/>
        <v>154</v>
      </c>
      <c r="AC68" s="72">
        <v>0</v>
      </c>
      <c r="AD68" s="76">
        <v>0</v>
      </c>
      <c r="AE68" s="76">
        <v>0</v>
      </c>
      <c r="AF68" s="79" t="s">
        <v>73</v>
      </c>
      <c r="AG68" s="408">
        <f t="shared" si="2"/>
        <v>0</v>
      </c>
      <c r="AH68" s="76">
        <v>0</v>
      </c>
      <c r="AI68" s="75">
        <v>0</v>
      </c>
      <c r="AJ68" s="145" t="s">
        <v>73</v>
      </c>
      <c r="AK68" s="79" t="s">
        <v>73</v>
      </c>
      <c r="AL68" s="72">
        <v>0</v>
      </c>
      <c r="AM68" s="72" t="s">
        <v>73</v>
      </c>
      <c r="AN68" s="72" t="s">
        <v>73</v>
      </c>
      <c r="AO68" s="72" t="s">
        <v>73</v>
      </c>
      <c r="AP68" s="102">
        <f t="shared" si="3"/>
        <v>0</v>
      </c>
      <c r="AQ68" s="487">
        <f t="shared" si="4"/>
        <v>24346667</v>
      </c>
      <c r="AR68" s="72" t="s">
        <v>65</v>
      </c>
      <c r="AS68" s="76">
        <v>24346667</v>
      </c>
      <c r="AT68" s="72" t="s">
        <v>319</v>
      </c>
      <c r="AU68" s="76">
        <v>0</v>
      </c>
      <c r="AV68" s="81" t="s">
        <v>73</v>
      </c>
      <c r="AW68" s="490">
        <f t="shared" si="5"/>
        <v>24346667</v>
      </c>
      <c r="AX68" s="488">
        <v>0</v>
      </c>
      <c r="AY68" s="84">
        <f t="shared" si="6"/>
        <v>1</v>
      </c>
      <c r="AZ68" s="85">
        <v>1</v>
      </c>
      <c r="BA68" s="169" t="s">
        <v>73</v>
      </c>
      <c r="BB68" s="175" t="s">
        <v>208</v>
      </c>
      <c r="BC68" s="179" t="s">
        <v>2628</v>
      </c>
      <c r="BD68" s="71" t="s">
        <v>65</v>
      </c>
      <c r="BE68" s="166" t="s">
        <v>65</v>
      </c>
    </row>
    <row r="69" spans="2:57" s="165" customFormat="1" ht="15" customHeight="1" x14ac:dyDescent="0.2">
      <c r="B69" s="71">
        <v>2025</v>
      </c>
      <c r="C69" s="71">
        <v>891780111</v>
      </c>
      <c r="D69" s="71" t="s">
        <v>63</v>
      </c>
      <c r="E69" s="173" t="s">
        <v>2627</v>
      </c>
      <c r="F69" s="102" t="s">
        <v>2626</v>
      </c>
      <c r="G69" s="176">
        <v>0</v>
      </c>
      <c r="H69" s="72" t="s">
        <v>71</v>
      </c>
      <c r="I69" s="71" t="s">
        <v>166</v>
      </c>
      <c r="J69" s="73" t="s">
        <v>81</v>
      </c>
      <c r="K69" s="104" t="s">
        <v>2625</v>
      </c>
      <c r="L69" s="486">
        <v>20400000</v>
      </c>
      <c r="M69" s="71" t="s">
        <v>66</v>
      </c>
      <c r="N69" s="104" t="s">
        <v>2155</v>
      </c>
      <c r="O69" s="536">
        <v>1061800766</v>
      </c>
      <c r="P69" s="180">
        <v>108</v>
      </c>
      <c r="Q69" s="461">
        <v>45677</v>
      </c>
      <c r="R69" s="514">
        <v>123000000</v>
      </c>
      <c r="S69" s="500">
        <v>45684</v>
      </c>
      <c r="T69" s="520">
        <f t="shared" si="0"/>
        <v>20400000</v>
      </c>
      <c r="U69" s="72" t="s">
        <v>65</v>
      </c>
      <c r="V69" s="292">
        <v>1082851808</v>
      </c>
      <c r="W69" s="173" t="s">
        <v>1720</v>
      </c>
      <c r="X69" s="435">
        <v>45684</v>
      </c>
      <c r="Y69" s="436">
        <v>45684</v>
      </c>
      <c r="Z69" s="437" t="s">
        <v>73</v>
      </c>
      <c r="AA69" s="436">
        <v>45823</v>
      </c>
      <c r="AB69" s="124">
        <f t="shared" si="1"/>
        <v>139</v>
      </c>
      <c r="AC69" s="72">
        <v>0</v>
      </c>
      <c r="AD69" s="76">
        <v>0</v>
      </c>
      <c r="AE69" s="76">
        <v>0</v>
      </c>
      <c r="AF69" s="79" t="s">
        <v>73</v>
      </c>
      <c r="AG69" s="408">
        <f t="shared" si="2"/>
        <v>0</v>
      </c>
      <c r="AH69" s="76">
        <v>0</v>
      </c>
      <c r="AI69" s="75">
        <v>0</v>
      </c>
      <c r="AJ69" s="145" t="s">
        <v>73</v>
      </c>
      <c r="AK69" s="79" t="s">
        <v>73</v>
      </c>
      <c r="AL69" s="72">
        <v>0</v>
      </c>
      <c r="AM69" s="72" t="s">
        <v>73</v>
      </c>
      <c r="AN69" s="72" t="s">
        <v>73</v>
      </c>
      <c r="AO69" s="72" t="s">
        <v>73</v>
      </c>
      <c r="AP69" s="102">
        <f t="shared" si="3"/>
        <v>0</v>
      </c>
      <c r="AQ69" s="487">
        <f t="shared" si="4"/>
        <v>20400000</v>
      </c>
      <c r="AR69" s="72" t="s">
        <v>65</v>
      </c>
      <c r="AS69" s="76">
        <v>20400000</v>
      </c>
      <c r="AT69" s="72" t="s">
        <v>319</v>
      </c>
      <c r="AU69" s="76">
        <v>0</v>
      </c>
      <c r="AV69" s="81" t="s">
        <v>73</v>
      </c>
      <c r="AW69" s="490">
        <f t="shared" si="5"/>
        <v>20400000</v>
      </c>
      <c r="AX69" s="488">
        <v>0</v>
      </c>
      <c r="AY69" s="84">
        <f t="shared" si="6"/>
        <v>1</v>
      </c>
      <c r="AZ69" s="85">
        <v>1</v>
      </c>
      <c r="BA69" s="169" t="s">
        <v>73</v>
      </c>
      <c r="BB69" s="175" t="s">
        <v>208</v>
      </c>
      <c r="BC69" s="179" t="s">
        <v>2624</v>
      </c>
      <c r="BD69" s="71" t="s">
        <v>65</v>
      </c>
      <c r="BE69" s="166" t="s">
        <v>65</v>
      </c>
    </row>
    <row r="70" spans="2:57" s="165" customFormat="1" ht="15" customHeight="1" x14ac:dyDescent="0.2">
      <c r="B70" s="71">
        <v>2025</v>
      </c>
      <c r="C70" s="71">
        <v>891780111</v>
      </c>
      <c r="D70" s="71" t="s">
        <v>63</v>
      </c>
      <c r="E70" s="173" t="s">
        <v>2623</v>
      </c>
      <c r="F70" s="102" t="s">
        <v>2622</v>
      </c>
      <c r="G70" s="176">
        <v>0</v>
      </c>
      <c r="H70" s="72" t="s">
        <v>71</v>
      </c>
      <c r="I70" s="71" t="s">
        <v>166</v>
      </c>
      <c r="J70" s="73" t="s">
        <v>81</v>
      </c>
      <c r="K70" s="104" t="s">
        <v>2026</v>
      </c>
      <c r="L70" s="486">
        <v>19856667</v>
      </c>
      <c r="M70" s="71" t="s">
        <v>66</v>
      </c>
      <c r="N70" s="104" t="s">
        <v>2025</v>
      </c>
      <c r="O70" s="536">
        <v>1143161098</v>
      </c>
      <c r="P70" s="180">
        <v>105</v>
      </c>
      <c r="Q70" s="461">
        <v>45677</v>
      </c>
      <c r="R70" s="514">
        <v>722000000</v>
      </c>
      <c r="S70" s="500">
        <v>45684</v>
      </c>
      <c r="T70" s="520">
        <f t="shared" si="0"/>
        <v>19856667</v>
      </c>
      <c r="U70" s="72" t="s">
        <v>65</v>
      </c>
      <c r="V70" s="292">
        <v>85155551</v>
      </c>
      <c r="W70" s="173" t="s">
        <v>1994</v>
      </c>
      <c r="X70" s="435">
        <v>45684</v>
      </c>
      <c r="Y70" s="436">
        <v>45684</v>
      </c>
      <c r="Z70" s="437" t="s">
        <v>73</v>
      </c>
      <c r="AA70" s="436">
        <v>45838</v>
      </c>
      <c r="AB70" s="124">
        <f t="shared" si="1"/>
        <v>154</v>
      </c>
      <c r="AC70" s="72">
        <v>0</v>
      </c>
      <c r="AD70" s="76">
        <v>0</v>
      </c>
      <c r="AE70" s="76">
        <v>0</v>
      </c>
      <c r="AF70" s="79" t="s">
        <v>73</v>
      </c>
      <c r="AG70" s="408">
        <f t="shared" si="2"/>
        <v>0</v>
      </c>
      <c r="AH70" s="76">
        <v>0</v>
      </c>
      <c r="AI70" s="75">
        <v>0</v>
      </c>
      <c r="AJ70" s="145" t="s">
        <v>73</v>
      </c>
      <c r="AK70" s="79" t="s">
        <v>73</v>
      </c>
      <c r="AL70" s="72">
        <v>0</v>
      </c>
      <c r="AM70" s="72" t="s">
        <v>73</v>
      </c>
      <c r="AN70" s="72" t="s">
        <v>73</v>
      </c>
      <c r="AO70" s="72" t="s">
        <v>73</v>
      </c>
      <c r="AP70" s="102">
        <f t="shared" si="3"/>
        <v>0</v>
      </c>
      <c r="AQ70" s="487">
        <f t="shared" si="4"/>
        <v>19856667</v>
      </c>
      <c r="AR70" s="72" t="s">
        <v>65</v>
      </c>
      <c r="AS70" s="76">
        <v>19856667</v>
      </c>
      <c r="AT70" s="72" t="s">
        <v>319</v>
      </c>
      <c r="AU70" s="76">
        <v>0</v>
      </c>
      <c r="AV70" s="81" t="s">
        <v>73</v>
      </c>
      <c r="AW70" s="490">
        <f t="shared" si="5"/>
        <v>19856667</v>
      </c>
      <c r="AX70" s="488">
        <v>0</v>
      </c>
      <c r="AY70" s="84">
        <f t="shared" si="6"/>
        <v>1</v>
      </c>
      <c r="AZ70" s="85">
        <v>1</v>
      </c>
      <c r="BA70" s="169" t="s">
        <v>73</v>
      </c>
      <c r="BB70" s="175" t="s">
        <v>208</v>
      </c>
      <c r="BC70" s="179" t="s">
        <v>2621</v>
      </c>
      <c r="BD70" s="71" t="s">
        <v>65</v>
      </c>
      <c r="BE70" s="166" t="s">
        <v>65</v>
      </c>
    </row>
    <row r="71" spans="2:57" s="165" customFormat="1" ht="15" customHeight="1" x14ac:dyDescent="0.2">
      <c r="B71" s="71">
        <v>2025</v>
      </c>
      <c r="C71" s="71">
        <v>891780111</v>
      </c>
      <c r="D71" s="71" t="s">
        <v>63</v>
      </c>
      <c r="E71" s="173" t="s">
        <v>2620</v>
      </c>
      <c r="F71" s="102" t="s">
        <v>2619</v>
      </c>
      <c r="G71" s="176">
        <v>0</v>
      </c>
      <c r="H71" s="72" t="s">
        <v>71</v>
      </c>
      <c r="I71" s="71" t="s">
        <v>166</v>
      </c>
      <c r="J71" s="73" t="s">
        <v>81</v>
      </c>
      <c r="K71" s="104" t="s">
        <v>2618</v>
      </c>
      <c r="L71" s="486">
        <v>16600000</v>
      </c>
      <c r="M71" s="71" t="s">
        <v>66</v>
      </c>
      <c r="N71" s="104" t="s">
        <v>2617</v>
      </c>
      <c r="O71" s="536">
        <v>1082922651</v>
      </c>
      <c r="P71" s="180">
        <v>109</v>
      </c>
      <c r="Q71" s="461">
        <v>45678</v>
      </c>
      <c r="R71" s="514">
        <v>159000000</v>
      </c>
      <c r="S71" s="500">
        <v>45684</v>
      </c>
      <c r="T71" s="520">
        <f t="shared" si="0"/>
        <v>16600000</v>
      </c>
      <c r="U71" s="72" t="s">
        <v>65</v>
      </c>
      <c r="V71" s="292">
        <v>36669284</v>
      </c>
      <c r="W71" s="173" t="s">
        <v>807</v>
      </c>
      <c r="X71" s="435">
        <v>45684</v>
      </c>
      <c r="Y71" s="436">
        <v>45684</v>
      </c>
      <c r="Z71" s="437" t="s">
        <v>73</v>
      </c>
      <c r="AA71" s="436">
        <v>45838</v>
      </c>
      <c r="AB71" s="124">
        <f t="shared" si="1"/>
        <v>154</v>
      </c>
      <c r="AC71" s="72">
        <v>0</v>
      </c>
      <c r="AD71" s="76">
        <v>0</v>
      </c>
      <c r="AE71" s="76">
        <v>0</v>
      </c>
      <c r="AF71" s="79" t="s">
        <v>73</v>
      </c>
      <c r="AG71" s="408">
        <f t="shared" si="2"/>
        <v>0</v>
      </c>
      <c r="AH71" s="76">
        <v>0</v>
      </c>
      <c r="AI71" s="75">
        <v>0</v>
      </c>
      <c r="AJ71" s="145" t="s">
        <v>73</v>
      </c>
      <c r="AK71" s="79" t="s">
        <v>73</v>
      </c>
      <c r="AL71" s="72">
        <v>0</v>
      </c>
      <c r="AM71" s="72" t="s">
        <v>73</v>
      </c>
      <c r="AN71" s="72" t="s">
        <v>73</v>
      </c>
      <c r="AO71" s="72" t="s">
        <v>73</v>
      </c>
      <c r="AP71" s="102">
        <f t="shared" si="3"/>
        <v>0</v>
      </c>
      <c r="AQ71" s="487">
        <f t="shared" si="4"/>
        <v>16600000</v>
      </c>
      <c r="AR71" s="72" t="s">
        <v>65</v>
      </c>
      <c r="AS71" s="76">
        <v>16600000</v>
      </c>
      <c r="AT71" s="72" t="s">
        <v>319</v>
      </c>
      <c r="AU71" s="76">
        <v>0</v>
      </c>
      <c r="AV71" s="81" t="s">
        <v>73</v>
      </c>
      <c r="AW71" s="490">
        <f t="shared" si="5"/>
        <v>16600000</v>
      </c>
      <c r="AX71" s="488">
        <v>0</v>
      </c>
      <c r="AY71" s="84">
        <f t="shared" si="6"/>
        <v>1</v>
      </c>
      <c r="AZ71" s="85">
        <v>1</v>
      </c>
      <c r="BA71" s="169" t="s">
        <v>73</v>
      </c>
      <c r="BB71" s="175" t="s">
        <v>208</v>
      </c>
      <c r="BC71" s="179" t="s">
        <v>2616</v>
      </c>
      <c r="BD71" s="71" t="s">
        <v>65</v>
      </c>
      <c r="BE71" s="166" t="s">
        <v>65</v>
      </c>
    </row>
    <row r="72" spans="2:57" s="165" customFormat="1" ht="15" customHeight="1" x14ac:dyDescent="0.2">
      <c r="B72" s="71">
        <v>2025</v>
      </c>
      <c r="C72" s="71">
        <v>891780111</v>
      </c>
      <c r="D72" s="71" t="s">
        <v>63</v>
      </c>
      <c r="E72" s="173" t="s">
        <v>2615</v>
      </c>
      <c r="F72" s="102" t="s">
        <v>2614</v>
      </c>
      <c r="G72" s="176">
        <v>0</v>
      </c>
      <c r="H72" s="72" t="s">
        <v>71</v>
      </c>
      <c r="I72" s="71" t="s">
        <v>166</v>
      </c>
      <c r="J72" s="73" t="s">
        <v>81</v>
      </c>
      <c r="K72" s="104" t="s">
        <v>2613</v>
      </c>
      <c r="L72" s="486">
        <v>20393333</v>
      </c>
      <c r="M72" s="71" t="s">
        <v>66</v>
      </c>
      <c r="N72" s="104" t="s">
        <v>2612</v>
      </c>
      <c r="O72" s="536">
        <v>1082992358</v>
      </c>
      <c r="P72" s="180">
        <v>111</v>
      </c>
      <c r="Q72" s="461">
        <v>45678</v>
      </c>
      <c r="R72" s="514">
        <v>557700000</v>
      </c>
      <c r="S72" s="500">
        <v>45684</v>
      </c>
      <c r="T72" s="520">
        <f t="shared" ref="T72:T135" si="7">+L72</f>
        <v>20393333</v>
      </c>
      <c r="U72" s="72" t="s">
        <v>65</v>
      </c>
      <c r="V72" s="292">
        <v>1082884010</v>
      </c>
      <c r="W72" s="173" t="s">
        <v>393</v>
      </c>
      <c r="X72" s="435">
        <v>45684</v>
      </c>
      <c r="Y72" s="436">
        <v>45684</v>
      </c>
      <c r="Z72" s="437" t="s">
        <v>73</v>
      </c>
      <c r="AA72" s="436">
        <v>45838</v>
      </c>
      <c r="AB72" s="124">
        <f t="shared" ref="AB72:AB135" si="8">+IF(Z72="1800-01-01",AA72-Y72,AA72-Z72)</f>
        <v>154</v>
      </c>
      <c r="AC72" s="72">
        <v>0</v>
      </c>
      <c r="AD72" s="76">
        <v>0</v>
      </c>
      <c r="AE72" s="76">
        <v>0</v>
      </c>
      <c r="AF72" s="79" t="s">
        <v>73</v>
      </c>
      <c r="AG72" s="408">
        <f t="shared" ref="AG72:AG135" si="9">+IF(AF72="1800-01-01",0,AF72-AA72)</f>
        <v>0</v>
      </c>
      <c r="AH72" s="76">
        <v>0</v>
      </c>
      <c r="AI72" s="75">
        <v>0</v>
      </c>
      <c r="AJ72" s="145" t="s">
        <v>73</v>
      </c>
      <c r="AK72" s="79" t="s">
        <v>73</v>
      </c>
      <c r="AL72" s="72">
        <v>0</v>
      </c>
      <c r="AM72" s="72" t="s">
        <v>73</v>
      </c>
      <c r="AN72" s="72" t="s">
        <v>73</v>
      </c>
      <c r="AO72" s="72" t="s">
        <v>73</v>
      </c>
      <c r="AP72" s="102">
        <f t="shared" ref="AP72:AP135" si="10">+IF(AM72="1800-01-01",0,AN72-AM72)</f>
        <v>0</v>
      </c>
      <c r="AQ72" s="487">
        <f t="shared" ref="AQ72:AQ135" si="11">+L72+AD72-AI72</f>
        <v>20393333</v>
      </c>
      <c r="AR72" s="72" t="s">
        <v>65</v>
      </c>
      <c r="AS72" s="76">
        <v>20393333</v>
      </c>
      <c r="AT72" s="72" t="s">
        <v>319</v>
      </c>
      <c r="AU72" s="76">
        <v>0</v>
      </c>
      <c r="AV72" s="81" t="s">
        <v>73</v>
      </c>
      <c r="AW72" s="490">
        <f t="shared" ref="AW72:AW135" si="12">+AQ72-AX72</f>
        <v>20393333</v>
      </c>
      <c r="AX72" s="488">
        <v>0</v>
      </c>
      <c r="AY72" s="84">
        <f t="shared" ref="AY72:AY135" si="13">+IFERROR(AW72/AQ72,"_")</f>
        <v>1</v>
      </c>
      <c r="AZ72" s="85">
        <v>1</v>
      </c>
      <c r="BA72" s="169" t="s">
        <v>73</v>
      </c>
      <c r="BB72" s="175" t="s">
        <v>208</v>
      </c>
      <c r="BC72" s="179" t="s">
        <v>2611</v>
      </c>
      <c r="BD72" s="71" t="s">
        <v>65</v>
      </c>
      <c r="BE72" s="166" t="s">
        <v>65</v>
      </c>
    </row>
    <row r="73" spans="2:57" s="165" customFormat="1" ht="15" customHeight="1" x14ac:dyDescent="0.2">
      <c r="B73" s="71">
        <v>2025</v>
      </c>
      <c r="C73" s="71">
        <v>891780111</v>
      </c>
      <c r="D73" s="71" t="s">
        <v>63</v>
      </c>
      <c r="E73" s="173" t="s">
        <v>2610</v>
      </c>
      <c r="F73" s="102" t="s">
        <v>2609</v>
      </c>
      <c r="G73" s="176">
        <v>0</v>
      </c>
      <c r="H73" s="72" t="s">
        <v>71</v>
      </c>
      <c r="I73" s="71" t="s">
        <v>166</v>
      </c>
      <c r="J73" s="73" t="s">
        <v>81</v>
      </c>
      <c r="K73" s="104" t="s">
        <v>2608</v>
      </c>
      <c r="L73" s="486">
        <v>20393333</v>
      </c>
      <c r="M73" s="71" t="s">
        <v>66</v>
      </c>
      <c r="N73" s="104" t="s">
        <v>1945</v>
      </c>
      <c r="O73" s="536">
        <v>1082890110</v>
      </c>
      <c r="P73" s="180">
        <v>111</v>
      </c>
      <c r="Q73" s="461">
        <v>45678</v>
      </c>
      <c r="R73" s="514">
        <v>557700000</v>
      </c>
      <c r="S73" s="500">
        <v>45684</v>
      </c>
      <c r="T73" s="520">
        <f t="shared" si="7"/>
        <v>20393333</v>
      </c>
      <c r="U73" s="72" t="s">
        <v>65</v>
      </c>
      <c r="V73" s="292">
        <v>1082884010</v>
      </c>
      <c r="W73" s="173" t="s">
        <v>393</v>
      </c>
      <c r="X73" s="435">
        <v>45684</v>
      </c>
      <c r="Y73" s="436">
        <v>45684</v>
      </c>
      <c r="Z73" s="437" t="s">
        <v>73</v>
      </c>
      <c r="AA73" s="436">
        <v>45838</v>
      </c>
      <c r="AB73" s="124">
        <f t="shared" si="8"/>
        <v>154</v>
      </c>
      <c r="AC73" s="72">
        <v>0</v>
      </c>
      <c r="AD73" s="76">
        <v>0</v>
      </c>
      <c r="AE73" s="76">
        <v>0</v>
      </c>
      <c r="AF73" s="79" t="s">
        <v>73</v>
      </c>
      <c r="AG73" s="408">
        <f t="shared" si="9"/>
        <v>0</v>
      </c>
      <c r="AH73" s="76">
        <v>0</v>
      </c>
      <c r="AI73" s="75">
        <v>0</v>
      </c>
      <c r="AJ73" s="145" t="s">
        <v>73</v>
      </c>
      <c r="AK73" s="79" t="s">
        <v>73</v>
      </c>
      <c r="AL73" s="72">
        <v>0</v>
      </c>
      <c r="AM73" s="72" t="s">
        <v>73</v>
      </c>
      <c r="AN73" s="72" t="s">
        <v>73</v>
      </c>
      <c r="AO73" s="72" t="s">
        <v>73</v>
      </c>
      <c r="AP73" s="102">
        <f t="shared" si="10"/>
        <v>0</v>
      </c>
      <c r="AQ73" s="487">
        <f t="shared" si="11"/>
        <v>20393333</v>
      </c>
      <c r="AR73" s="72" t="s">
        <v>65</v>
      </c>
      <c r="AS73" s="76">
        <v>20393333</v>
      </c>
      <c r="AT73" s="72" t="s">
        <v>319</v>
      </c>
      <c r="AU73" s="76">
        <v>0</v>
      </c>
      <c r="AV73" s="81" t="s">
        <v>73</v>
      </c>
      <c r="AW73" s="490">
        <f t="shared" si="12"/>
        <v>20393333</v>
      </c>
      <c r="AX73" s="488">
        <v>0</v>
      </c>
      <c r="AY73" s="84">
        <f t="shared" si="13"/>
        <v>1</v>
      </c>
      <c r="AZ73" s="85">
        <v>1</v>
      </c>
      <c r="BA73" s="169" t="s">
        <v>73</v>
      </c>
      <c r="BB73" s="175" t="s">
        <v>208</v>
      </c>
      <c r="BC73" s="183" t="s">
        <v>2607</v>
      </c>
      <c r="BD73" s="71" t="s">
        <v>65</v>
      </c>
      <c r="BE73" s="166" t="s">
        <v>65</v>
      </c>
    </row>
    <row r="74" spans="2:57" s="165" customFormat="1" ht="15" customHeight="1" x14ac:dyDescent="0.2">
      <c r="B74" s="71">
        <v>2025</v>
      </c>
      <c r="C74" s="71">
        <v>891780111</v>
      </c>
      <c r="D74" s="71" t="s">
        <v>63</v>
      </c>
      <c r="E74" s="173" t="s">
        <v>2606</v>
      </c>
      <c r="F74" s="102" t="s">
        <v>2605</v>
      </c>
      <c r="G74" s="176">
        <v>0</v>
      </c>
      <c r="H74" s="72" t="s">
        <v>71</v>
      </c>
      <c r="I74" s="71" t="s">
        <v>166</v>
      </c>
      <c r="J74" s="73" t="s">
        <v>81</v>
      </c>
      <c r="K74" s="104" t="s">
        <v>2604</v>
      </c>
      <c r="L74" s="486">
        <v>13953333</v>
      </c>
      <c r="M74" s="71" t="s">
        <v>66</v>
      </c>
      <c r="N74" s="104" t="s">
        <v>2070</v>
      </c>
      <c r="O74" s="536">
        <v>1004364652</v>
      </c>
      <c r="P74" s="180">
        <v>105</v>
      </c>
      <c r="Q74" s="461">
        <v>45677</v>
      </c>
      <c r="R74" s="514">
        <v>722000000</v>
      </c>
      <c r="S74" s="500">
        <v>45685</v>
      </c>
      <c r="T74" s="520">
        <f t="shared" si="7"/>
        <v>13953333</v>
      </c>
      <c r="U74" s="72" t="s">
        <v>65</v>
      </c>
      <c r="V74" s="292">
        <v>85155551</v>
      </c>
      <c r="W74" s="173" t="s">
        <v>1994</v>
      </c>
      <c r="X74" s="435">
        <v>45685</v>
      </c>
      <c r="Y74" s="436">
        <v>45685</v>
      </c>
      <c r="Z74" s="437" t="s">
        <v>73</v>
      </c>
      <c r="AA74" s="436">
        <v>45838</v>
      </c>
      <c r="AB74" s="124">
        <f t="shared" si="8"/>
        <v>153</v>
      </c>
      <c r="AC74" s="72">
        <v>1</v>
      </c>
      <c r="AD74" s="76">
        <v>2700000</v>
      </c>
      <c r="AE74" s="76">
        <v>0</v>
      </c>
      <c r="AF74" s="80" t="s">
        <v>73</v>
      </c>
      <c r="AG74" s="408">
        <f t="shared" si="9"/>
        <v>0</v>
      </c>
      <c r="AH74" s="76">
        <v>0</v>
      </c>
      <c r="AI74" s="75">
        <v>0</v>
      </c>
      <c r="AJ74" s="145" t="s">
        <v>73</v>
      </c>
      <c r="AK74" s="79" t="s">
        <v>73</v>
      </c>
      <c r="AL74" s="72">
        <v>0</v>
      </c>
      <c r="AM74" s="72" t="s">
        <v>73</v>
      </c>
      <c r="AN74" s="72" t="s">
        <v>73</v>
      </c>
      <c r="AO74" s="72" t="s">
        <v>73</v>
      </c>
      <c r="AP74" s="102">
        <f t="shared" si="10"/>
        <v>0</v>
      </c>
      <c r="AQ74" s="487">
        <f t="shared" si="11"/>
        <v>16653333</v>
      </c>
      <c r="AR74" s="72" t="s">
        <v>65</v>
      </c>
      <c r="AS74" s="76">
        <v>13953333</v>
      </c>
      <c r="AT74" s="72" t="s">
        <v>319</v>
      </c>
      <c r="AU74" s="76">
        <v>0</v>
      </c>
      <c r="AV74" s="81" t="s">
        <v>73</v>
      </c>
      <c r="AW74" s="490">
        <f t="shared" si="12"/>
        <v>16653333</v>
      </c>
      <c r="AX74" s="488">
        <v>0</v>
      </c>
      <c r="AY74" s="84">
        <f t="shared" si="13"/>
        <v>1</v>
      </c>
      <c r="AZ74" s="85">
        <v>1</v>
      </c>
      <c r="BA74" s="169" t="s">
        <v>73</v>
      </c>
      <c r="BB74" s="175" t="s">
        <v>208</v>
      </c>
      <c r="BC74" s="179" t="s">
        <v>2603</v>
      </c>
      <c r="BD74" s="71" t="s">
        <v>65</v>
      </c>
      <c r="BE74" s="166" t="s">
        <v>65</v>
      </c>
    </row>
    <row r="75" spans="2:57" s="165" customFormat="1" ht="15" customHeight="1" x14ac:dyDescent="0.2">
      <c r="B75" s="71">
        <v>2025</v>
      </c>
      <c r="C75" s="71">
        <v>891780111</v>
      </c>
      <c r="D75" s="71" t="s">
        <v>63</v>
      </c>
      <c r="E75" s="173" t="s">
        <v>2602</v>
      </c>
      <c r="F75" s="102" t="s">
        <v>2601</v>
      </c>
      <c r="G75" s="176">
        <v>0</v>
      </c>
      <c r="H75" s="72" t="s">
        <v>71</v>
      </c>
      <c r="I75" s="71" t="s">
        <v>166</v>
      </c>
      <c r="J75" s="73" t="s">
        <v>81</v>
      </c>
      <c r="K75" s="104" t="s">
        <v>2600</v>
      </c>
      <c r="L75" s="486">
        <v>19856667</v>
      </c>
      <c r="M75" s="71" t="s">
        <v>66</v>
      </c>
      <c r="N75" s="104" t="s">
        <v>2065</v>
      </c>
      <c r="O75" s="536">
        <v>1140863901</v>
      </c>
      <c r="P75" s="180">
        <v>105</v>
      </c>
      <c r="Q75" s="461">
        <v>45677</v>
      </c>
      <c r="R75" s="514">
        <v>722000000</v>
      </c>
      <c r="S75" s="500">
        <v>45685</v>
      </c>
      <c r="T75" s="520">
        <f t="shared" si="7"/>
        <v>19856667</v>
      </c>
      <c r="U75" s="72" t="s">
        <v>65</v>
      </c>
      <c r="V75" s="292">
        <v>85155551</v>
      </c>
      <c r="W75" s="173" t="s">
        <v>1994</v>
      </c>
      <c r="X75" s="435">
        <v>45685</v>
      </c>
      <c r="Y75" s="436">
        <v>45685</v>
      </c>
      <c r="Z75" s="437" t="s">
        <v>73</v>
      </c>
      <c r="AA75" s="436">
        <v>45838</v>
      </c>
      <c r="AB75" s="124">
        <f t="shared" si="8"/>
        <v>153</v>
      </c>
      <c r="AC75" s="72">
        <v>0</v>
      </c>
      <c r="AD75" s="76">
        <v>0</v>
      </c>
      <c r="AE75" s="76">
        <v>0</v>
      </c>
      <c r="AF75" s="79" t="s">
        <v>73</v>
      </c>
      <c r="AG75" s="408">
        <f t="shared" si="9"/>
        <v>0</v>
      </c>
      <c r="AH75" s="76">
        <v>0</v>
      </c>
      <c r="AI75" s="75">
        <v>0</v>
      </c>
      <c r="AJ75" s="145" t="s">
        <v>73</v>
      </c>
      <c r="AK75" s="79" t="s">
        <v>73</v>
      </c>
      <c r="AL75" s="72">
        <v>0</v>
      </c>
      <c r="AM75" s="72" t="s">
        <v>73</v>
      </c>
      <c r="AN75" s="72" t="s">
        <v>73</v>
      </c>
      <c r="AO75" s="72" t="s">
        <v>73</v>
      </c>
      <c r="AP75" s="102">
        <f t="shared" si="10"/>
        <v>0</v>
      </c>
      <c r="AQ75" s="487">
        <f t="shared" si="11"/>
        <v>19856667</v>
      </c>
      <c r="AR75" s="72" t="s">
        <v>65</v>
      </c>
      <c r="AS75" s="76">
        <v>19856667</v>
      </c>
      <c r="AT75" s="72" t="s">
        <v>319</v>
      </c>
      <c r="AU75" s="76">
        <v>0</v>
      </c>
      <c r="AV75" s="81" t="s">
        <v>73</v>
      </c>
      <c r="AW75" s="490">
        <f t="shared" si="12"/>
        <v>19856667</v>
      </c>
      <c r="AX75" s="488">
        <v>0</v>
      </c>
      <c r="AY75" s="84">
        <f t="shared" si="13"/>
        <v>1</v>
      </c>
      <c r="AZ75" s="85">
        <v>1</v>
      </c>
      <c r="BA75" s="169" t="s">
        <v>73</v>
      </c>
      <c r="BB75" s="175" t="s">
        <v>208</v>
      </c>
      <c r="BC75" s="179" t="s">
        <v>2599</v>
      </c>
      <c r="BD75" s="71" t="s">
        <v>65</v>
      </c>
      <c r="BE75" s="166" t="s">
        <v>65</v>
      </c>
    </row>
    <row r="76" spans="2:57" s="165" customFormat="1" ht="15" customHeight="1" x14ac:dyDescent="0.2">
      <c r="B76" s="71">
        <v>2025</v>
      </c>
      <c r="C76" s="71">
        <v>891780111</v>
      </c>
      <c r="D76" s="71" t="s">
        <v>63</v>
      </c>
      <c r="E76" s="173" t="s">
        <v>2598</v>
      </c>
      <c r="F76" s="102" t="s">
        <v>2597</v>
      </c>
      <c r="G76" s="176">
        <v>0</v>
      </c>
      <c r="H76" s="72" t="s">
        <v>71</v>
      </c>
      <c r="I76" s="71" t="s">
        <v>166</v>
      </c>
      <c r="J76" s="73" t="s">
        <v>81</v>
      </c>
      <c r="K76" s="104" t="s">
        <v>2596</v>
      </c>
      <c r="L76" s="486">
        <v>20393333</v>
      </c>
      <c r="M76" s="71" t="s">
        <v>66</v>
      </c>
      <c r="N76" s="104" t="s">
        <v>2595</v>
      </c>
      <c r="O76" s="536">
        <v>1082979078</v>
      </c>
      <c r="P76" s="180">
        <v>111</v>
      </c>
      <c r="Q76" s="461">
        <v>45678</v>
      </c>
      <c r="R76" s="514">
        <v>557700000</v>
      </c>
      <c r="S76" s="500">
        <v>45685</v>
      </c>
      <c r="T76" s="520">
        <f t="shared" si="7"/>
        <v>20393333</v>
      </c>
      <c r="U76" s="72" t="s">
        <v>65</v>
      </c>
      <c r="V76" s="292">
        <v>1082884010</v>
      </c>
      <c r="W76" s="173" t="s">
        <v>393</v>
      </c>
      <c r="X76" s="435">
        <v>45685</v>
      </c>
      <c r="Y76" s="436">
        <v>45685</v>
      </c>
      <c r="Z76" s="437" t="s">
        <v>73</v>
      </c>
      <c r="AA76" s="436">
        <v>45838</v>
      </c>
      <c r="AB76" s="124">
        <f t="shared" si="8"/>
        <v>153</v>
      </c>
      <c r="AC76" s="72">
        <v>0</v>
      </c>
      <c r="AD76" s="76">
        <v>0</v>
      </c>
      <c r="AE76" s="76">
        <v>0</v>
      </c>
      <c r="AF76" s="79" t="s">
        <v>73</v>
      </c>
      <c r="AG76" s="408">
        <f t="shared" si="9"/>
        <v>0</v>
      </c>
      <c r="AH76" s="76">
        <v>0</v>
      </c>
      <c r="AI76" s="75">
        <v>0</v>
      </c>
      <c r="AJ76" s="145" t="s">
        <v>73</v>
      </c>
      <c r="AK76" s="79" t="s">
        <v>73</v>
      </c>
      <c r="AL76" s="72">
        <v>0</v>
      </c>
      <c r="AM76" s="72" t="s">
        <v>73</v>
      </c>
      <c r="AN76" s="72" t="s">
        <v>73</v>
      </c>
      <c r="AO76" s="72" t="s">
        <v>73</v>
      </c>
      <c r="AP76" s="102">
        <f t="shared" si="10"/>
        <v>0</v>
      </c>
      <c r="AQ76" s="487">
        <f t="shared" si="11"/>
        <v>20393333</v>
      </c>
      <c r="AR76" s="72" t="s">
        <v>65</v>
      </c>
      <c r="AS76" s="76">
        <v>20393333</v>
      </c>
      <c r="AT76" s="72" t="s">
        <v>319</v>
      </c>
      <c r="AU76" s="76">
        <v>0</v>
      </c>
      <c r="AV76" s="81" t="s">
        <v>73</v>
      </c>
      <c r="AW76" s="490">
        <f t="shared" si="12"/>
        <v>20393333</v>
      </c>
      <c r="AX76" s="488">
        <v>0</v>
      </c>
      <c r="AY76" s="84">
        <f t="shared" si="13"/>
        <v>1</v>
      </c>
      <c r="AZ76" s="85">
        <v>1</v>
      </c>
      <c r="BA76" s="169" t="s">
        <v>73</v>
      </c>
      <c r="BB76" s="175" t="s">
        <v>208</v>
      </c>
      <c r="BC76" s="227" t="s">
        <v>2594</v>
      </c>
      <c r="BD76" s="71" t="s">
        <v>65</v>
      </c>
      <c r="BE76" s="166" t="s">
        <v>65</v>
      </c>
    </row>
    <row r="77" spans="2:57" s="165" customFormat="1" ht="15" customHeight="1" x14ac:dyDescent="0.2">
      <c r="B77" s="71">
        <v>2025</v>
      </c>
      <c r="C77" s="71">
        <v>891780111</v>
      </c>
      <c r="D77" s="71" t="s">
        <v>63</v>
      </c>
      <c r="E77" s="173" t="s">
        <v>2593</v>
      </c>
      <c r="F77" s="102" t="s">
        <v>2592</v>
      </c>
      <c r="G77" s="176">
        <v>0</v>
      </c>
      <c r="H77" s="72" t="s">
        <v>71</v>
      </c>
      <c r="I77" s="71" t="s">
        <v>166</v>
      </c>
      <c r="J77" s="73" t="s">
        <v>81</v>
      </c>
      <c r="K77" s="104" t="s">
        <v>2591</v>
      </c>
      <c r="L77" s="487">
        <v>16000000</v>
      </c>
      <c r="M77" s="71" t="s">
        <v>66</v>
      </c>
      <c r="N77" s="102" t="s">
        <v>1845</v>
      </c>
      <c r="O77" s="537">
        <v>1083019268</v>
      </c>
      <c r="P77" s="220">
        <v>106</v>
      </c>
      <c r="Q77" s="436">
        <v>45677</v>
      </c>
      <c r="R77" s="487">
        <v>450000000</v>
      </c>
      <c r="S77" s="501">
        <v>45691</v>
      </c>
      <c r="T77" s="520">
        <f t="shared" si="7"/>
        <v>16000000</v>
      </c>
      <c r="U77" s="72" t="s">
        <v>65</v>
      </c>
      <c r="V77" s="292">
        <v>63563343</v>
      </c>
      <c r="W77" s="173" t="s">
        <v>2523</v>
      </c>
      <c r="X77" s="435">
        <v>45691</v>
      </c>
      <c r="Y77" s="436">
        <v>45691</v>
      </c>
      <c r="Z77" s="437" t="s">
        <v>73</v>
      </c>
      <c r="AA77" s="436">
        <v>45838</v>
      </c>
      <c r="AB77" s="124">
        <f t="shared" si="8"/>
        <v>147</v>
      </c>
      <c r="AC77" s="72">
        <v>0</v>
      </c>
      <c r="AD77" s="76">
        <v>0</v>
      </c>
      <c r="AE77" s="76">
        <v>0</v>
      </c>
      <c r="AF77" s="79" t="s">
        <v>73</v>
      </c>
      <c r="AG77" s="408">
        <f t="shared" si="9"/>
        <v>0</v>
      </c>
      <c r="AH77" s="76">
        <v>0</v>
      </c>
      <c r="AI77" s="75">
        <v>0</v>
      </c>
      <c r="AJ77" s="145" t="s">
        <v>73</v>
      </c>
      <c r="AK77" s="79" t="s">
        <v>73</v>
      </c>
      <c r="AL77" s="72">
        <v>0</v>
      </c>
      <c r="AM77" s="72" t="s">
        <v>73</v>
      </c>
      <c r="AN77" s="72" t="s">
        <v>73</v>
      </c>
      <c r="AO77" s="72" t="s">
        <v>73</v>
      </c>
      <c r="AP77" s="102">
        <f t="shared" si="10"/>
        <v>0</v>
      </c>
      <c r="AQ77" s="487">
        <f t="shared" si="11"/>
        <v>16000000</v>
      </c>
      <c r="AR77" s="72" t="s">
        <v>65</v>
      </c>
      <c r="AS77" s="76">
        <v>16000000</v>
      </c>
      <c r="AT77" s="72" t="s">
        <v>319</v>
      </c>
      <c r="AU77" s="76">
        <v>0</v>
      </c>
      <c r="AV77" s="81" t="s">
        <v>73</v>
      </c>
      <c r="AW77" s="490">
        <f t="shared" si="12"/>
        <v>16000000</v>
      </c>
      <c r="AX77" s="488">
        <v>0</v>
      </c>
      <c r="AY77" s="84">
        <f t="shared" si="13"/>
        <v>1</v>
      </c>
      <c r="AZ77" s="85">
        <v>1</v>
      </c>
      <c r="BA77" s="169" t="s">
        <v>73</v>
      </c>
      <c r="BB77" s="175" t="s">
        <v>208</v>
      </c>
      <c r="BC77" s="227" t="s">
        <v>2590</v>
      </c>
      <c r="BD77" s="71" t="s">
        <v>65</v>
      </c>
      <c r="BE77" s="166" t="s">
        <v>65</v>
      </c>
    </row>
    <row r="78" spans="2:57" s="165" customFormat="1" ht="15" customHeight="1" x14ac:dyDescent="0.2">
      <c r="B78" s="71">
        <v>2025</v>
      </c>
      <c r="C78" s="71">
        <v>891780111</v>
      </c>
      <c r="D78" s="71" t="s">
        <v>63</v>
      </c>
      <c r="E78" s="173" t="s">
        <v>2589</v>
      </c>
      <c r="F78" s="102" t="s">
        <v>2588</v>
      </c>
      <c r="G78" s="176">
        <v>0</v>
      </c>
      <c r="H78" s="72" t="s">
        <v>71</v>
      </c>
      <c r="I78" s="71" t="s">
        <v>166</v>
      </c>
      <c r="J78" s="73" t="s">
        <v>81</v>
      </c>
      <c r="K78" s="104" t="s">
        <v>2587</v>
      </c>
      <c r="L78" s="487">
        <v>20350000</v>
      </c>
      <c r="M78" s="71" t="s">
        <v>66</v>
      </c>
      <c r="N78" s="102" t="s">
        <v>1673</v>
      </c>
      <c r="O78" s="537">
        <v>1082984823</v>
      </c>
      <c r="P78" s="220">
        <v>110</v>
      </c>
      <c r="Q78" s="436">
        <v>45678</v>
      </c>
      <c r="R78" s="487">
        <v>261450000</v>
      </c>
      <c r="S78" s="501">
        <v>45691</v>
      </c>
      <c r="T78" s="520">
        <f t="shared" si="7"/>
        <v>20350000</v>
      </c>
      <c r="U78" s="72" t="s">
        <v>65</v>
      </c>
      <c r="V78" s="408">
        <v>77105457</v>
      </c>
      <c r="W78" s="173" t="s">
        <v>1641</v>
      </c>
      <c r="X78" s="435">
        <v>45691</v>
      </c>
      <c r="Y78" s="436">
        <v>45691</v>
      </c>
      <c r="Z78" s="437" t="s">
        <v>73</v>
      </c>
      <c r="AA78" s="436">
        <v>45853</v>
      </c>
      <c r="AB78" s="124">
        <f t="shared" si="8"/>
        <v>162</v>
      </c>
      <c r="AC78" s="72">
        <v>0</v>
      </c>
      <c r="AD78" s="76">
        <v>0</v>
      </c>
      <c r="AE78" s="76">
        <v>0</v>
      </c>
      <c r="AF78" s="79" t="s">
        <v>73</v>
      </c>
      <c r="AG78" s="408">
        <f t="shared" si="9"/>
        <v>0</v>
      </c>
      <c r="AH78" s="76">
        <v>0</v>
      </c>
      <c r="AI78" s="75">
        <v>0</v>
      </c>
      <c r="AJ78" s="145" t="s">
        <v>73</v>
      </c>
      <c r="AK78" s="79" t="s">
        <v>73</v>
      </c>
      <c r="AL78" s="72">
        <v>0</v>
      </c>
      <c r="AM78" s="72" t="s">
        <v>73</v>
      </c>
      <c r="AN78" s="72" t="s">
        <v>73</v>
      </c>
      <c r="AO78" s="72" t="s">
        <v>73</v>
      </c>
      <c r="AP78" s="102">
        <f t="shared" si="10"/>
        <v>0</v>
      </c>
      <c r="AQ78" s="487">
        <f t="shared" si="11"/>
        <v>20350000</v>
      </c>
      <c r="AR78" s="72" t="s">
        <v>65</v>
      </c>
      <c r="AS78" s="76">
        <v>20350000</v>
      </c>
      <c r="AT78" s="72" t="s">
        <v>319</v>
      </c>
      <c r="AU78" s="76">
        <v>0</v>
      </c>
      <c r="AV78" s="81" t="s">
        <v>73</v>
      </c>
      <c r="AW78" s="490">
        <f t="shared" si="12"/>
        <v>20350000</v>
      </c>
      <c r="AX78" s="488">
        <v>0</v>
      </c>
      <c r="AY78" s="84">
        <f t="shared" si="13"/>
        <v>1</v>
      </c>
      <c r="AZ78" s="85">
        <v>1</v>
      </c>
      <c r="BA78" s="169" t="s">
        <v>73</v>
      </c>
      <c r="BB78" s="175" t="s">
        <v>208</v>
      </c>
      <c r="BC78" s="227" t="s">
        <v>2586</v>
      </c>
      <c r="BD78" s="71" t="s">
        <v>65</v>
      </c>
      <c r="BE78" s="166" t="s">
        <v>65</v>
      </c>
    </row>
    <row r="79" spans="2:57" s="165" customFormat="1" ht="15" customHeight="1" x14ac:dyDescent="0.2">
      <c r="B79" s="71">
        <v>2025</v>
      </c>
      <c r="C79" s="71">
        <v>891780111</v>
      </c>
      <c r="D79" s="71" t="s">
        <v>63</v>
      </c>
      <c r="E79" s="173" t="s">
        <v>2585</v>
      </c>
      <c r="F79" s="102" t="s">
        <v>2584</v>
      </c>
      <c r="G79" s="176">
        <v>0</v>
      </c>
      <c r="H79" s="72" t="s">
        <v>71</v>
      </c>
      <c r="I79" s="71" t="s">
        <v>166</v>
      </c>
      <c r="J79" s="73" t="s">
        <v>81</v>
      </c>
      <c r="K79" s="104" t="s">
        <v>2583</v>
      </c>
      <c r="L79" s="487">
        <v>18500000</v>
      </c>
      <c r="M79" s="71" t="s">
        <v>66</v>
      </c>
      <c r="N79" s="102" t="s">
        <v>2582</v>
      </c>
      <c r="O79" s="537">
        <v>1082989734</v>
      </c>
      <c r="P79" s="220">
        <v>106</v>
      </c>
      <c r="Q79" s="436">
        <v>45677</v>
      </c>
      <c r="R79" s="487">
        <v>450000000</v>
      </c>
      <c r="S79" s="501">
        <v>45691</v>
      </c>
      <c r="T79" s="520">
        <f t="shared" si="7"/>
        <v>18500000</v>
      </c>
      <c r="U79" s="72" t="s">
        <v>65</v>
      </c>
      <c r="V79" s="292">
        <v>63563343</v>
      </c>
      <c r="W79" s="173" t="s">
        <v>2523</v>
      </c>
      <c r="X79" s="435">
        <v>45691</v>
      </c>
      <c r="Y79" s="436">
        <v>45691</v>
      </c>
      <c r="Z79" s="437" t="s">
        <v>73</v>
      </c>
      <c r="AA79" s="436">
        <v>45838</v>
      </c>
      <c r="AB79" s="124">
        <f t="shared" si="8"/>
        <v>147</v>
      </c>
      <c r="AC79" s="72">
        <v>0</v>
      </c>
      <c r="AD79" s="76">
        <v>0</v>
      </c>
      <c r="AE79" s="76">
        <v>0</v>
      </c>
      <c r="AF79" s="79" t="s">
        <v>73</v>
      </c>
      <c r="AG79" s="408">
        <f t="shared" si="9"/>
        <v>0</v>
      </c>
      <c r="AH79" s="76">
        <v>0</v>
      </c>
      <c r="AI79" s="75">
        <v>0</v>
      </c>
      <c r="AJ79" s="145" t="s">
        <v>73</v>
      </c>
      <c r="AK79" s="79" t="s">
        <v>73</v>
      </c>
      <c r="AL79" s="72">
        <v>0</v>
      </c>
      <c r="AM79" s="72" t="s">
        <v>73</v>
      </c>
      <c r="AN79" s="72" t="s">
        <v>73</v>
      </c>
      <c r="AO79" s="72" t="s">
        <v>73</v>
      </c>
      <c r="AP79" s="102">
        <f t="shared" si="10"/>
        <v>0</v>
      </c>
      <c r="AQ79" s="487">
        <f t="shared" si="11"/>
        <v>18500000</v>
      </c>
      <c r="AR79" s="72" t="s">
        <v>65</v>
      </c>
      <c r="AS79" s="76">
        <v>18500000</v>
      </c>
      <c r="AT79" s="72" t="s">
        <v>319</v>
      </c>
      <c r="AU79" s="76">
        <v>0</v>
      </c>
      <c r="AV79" s="81" t="s">
        <v>73</v>
      </c>
      <c r="AW79" s="490">
        <f t="shared" si="12"/>
        <v>18500000</v>
      </c>
      <c r="AX79" s="488">
        <v>0</v>
      </c>
      <c r="AY79" s="84">
        <f t="shared" si="13"/>
        <v>1</v>
      </c>
      <c r="AZ79" s="85">
        <v>1</v>
      </c>
      <c r="BA79" s="169" t="s">
        <v>73</v>
      </c>
      <c r="BB79" s="175" t="s">
        <v>208</v>
      </c>
      <c r="BC79" s="227" t="s">
        <v>2581</v>
      </c>
      <c r="BD79" s="71" t="s">
        <v>65</v>
      </c>
      <c r="BE79" s="166" t="s">
        <v>65</v>
      </c>
    </row>
    <row r="80" spans="2:57" s="165" customFormat="1" ht="15" customHeight="1" x14ac:dyDescent="0.2">
      <c r="B80" s="71">
        <v>2025</v>
      </c>
      <c r="C80" s="71">
        <v>891780111</v>
      </c>
      <c r="D80" s="71" t="s">
        <v>63</v>
      </c>
      <c r="E80" s="173" t="s">
        <v>2580</v>
      </c>
      <c r="F80" s="102" t="s">
        <v>2579</v>
      </c>
      <c r="G80" s="176">
        <v>0</v>
      </c>
      <c r="H80" s="72" t="s">
        <v>71</v>
      </c>
      <c r="I80" s="71" t="s">
        <v>166</v>
      </c>
      <c r="J80" s="73" t="s">
        <v>81</v>
      </c>
      <c r="K80" s="104" t="s">
        <v>2578</v>
      </c>
      <c r="L80" s="487">
        <v>18500000</v>
      </c>
      <c r="M80" s="71" t="s">
        <v>66</v>
      </c>
      <c r="N80" s="102" t="s">
        <v>1710</v>
      </c>
      <c r="O80" s="537">
        <v>1103107767</v>
      </c>
      <c r="P80" s="220">
        <v>109</v>
      </c>
      <c r="Q80" s="436">
        <v>45678</v>
      </c>
      <c r="R80" s="487">
        <v>159000000</v>
      </c>
      <c r="S80" s="501">
        <v>45691</v>
      </c>
      <c r="T80" s="520">
        <f t="shared" si="7"/>
        <v>18500000</v>
      </c>
      <c r="U80" s="72" t="s">
        <v>65</v>
      </c>
      <c r="V80" s="292">
        <v>36669284</v>
      </c>
      <c r="W80" s="173" t="s">
        <v>807</v>
      </c>
      <c r="X80" s="435">
        <v>45691</v>
      </c>
      <c r="Y80" s="436">
        <v>45691</v>
      </c>
      <c r="Z80" s="437" t="s">
        <v>73</v>
      </c>
      <c r="AA80" s="436">
        <v>45838</v>
      </c>
      <c r="AB80" s="124">
        <f t="shared" si="8"/>
        <v>147</v>
      </c>
      <c r="AC80" s="72">
        <v>0</v>
      </c>
      <c r="AD80" s="76">
        <v>0</v>
      </c>
      <c r="AE80" s="76">
        <v>0</v>
      </c>
      <c r="AF80" s="79" t="s">
        <v>73</v>
      </c>
      <c r="AG80" s="408">
        <f t="shared" si="9"/>
        <v>0</v>
      </c>
      <c r="AH80" s="76">
        <v>0</v>
      </c>
      <c r="AI80" s="75">
        <v>0</v>
      </c>
      <c r="AJ80" s="145" t="s">
        <v>73</v>
      </c>
      <c r="AK80" s="79" t="s">
        <v>73</v>
      </c>
      <c r="AL80" s="72">
        <v>0</v>
      </c>
      <c r="AM80" s="72" t="s">
        <v>73</v>
      </c>
      <c r="AN80" s="72" t="s">
        <v>73</v>
      </c>
      <c r="AO80" s="72" t="s">
        <v>73</v>
      </c>
      <c r="AP80" s="102">
        <f t="shared" si="10"/>
        <v>0</v>
      </c>
      <c r="AQ80" s="487">
        <f t="shared" si="11"/>
        <v>18500000</v>
      </c>
      <c r="AR80" s="72" t="s">
        <v>65</v>
      </c>
      <c r="AS80" s="76">
        <v>18500000</v>
      </c>
      <c r="AT80" s="72" t="s">
        <v>319</v>
      </c>
      <c r="AU80" s="76">
        <v>0</v>
      </c>
      <c r="AV80" s="81" t="s">
        <v>73</v>
      </c>
      <c r="AW80" s="490">
        <f t="shared" si="12"/>
        <v>18500000</v>
      </c>
      <c r="AX80" s="488">
        <v>0</v>
      </c>
      <c r="AY80" s="84">
        <f t="shared" si="13"/>
        <v>1</v>
      </c>
      <c r="AZ80" s="85">
        <v>1</v>
      </c>
      <c r="BA80" s="169" t="s">
        <v>73</v>
      </c>
      <c r="BB80" s="175" t="s">
        <v>208</v>
      </c>
      <c r="BC80" s="227" t="s">
        <v>2577</v>
      </c>
      <c r="BD80" s="71" t="s">
        <v>65</v>
      </c>
      <c r="BE80" s="166" t="s">
        <v>65</v>
      </c>
    </row>
    <row r="81" spans="2:57" s="165" customFormat="1" ht="15" customHeight="1" x14ac:dyDescent="0.2">
      <c r="B81" s="71">
        <v>2025</v>
      </c>
      <c r="C81" s="71">
        <v>891780111</v>
      </c>
      <c r="D81" s="71" t="s">
        <v>63</v>
      </c>
      <c r="E81" s="173" t="s">
        <v>2576</v>
      </c>
      <c r="F81" s="102" t="s">
        <v>2575</v>
      </c>
      <c r="G81" s="176">
        <v>0</v>
      </c>
      <c r="H81" s="72" t="s">
        <v>71</v>
      </c>
      <c r="I81" s="71" t="s">
        <v>166</v>
      </c>
      <c r="J81" s="73" t="s">
        <v>81</v>
      </c>
      <c r="K81" s="104" t="s">
        <v>2574</v>
      </c>
      <c r="L81" s="487">
        <v>16000000</v>
      </c>
      <c r="M81" s="71" t="s">
        <v>66</v>
      </c>
      <c r="N81" s="102" t="s">
        <v>1363</v>
      </c>
      <c r="O81" s="537">
        <v>1082989599</v>
      </c>
      <c r="P81" s="220">
        <v>108</v>
      </c>
      <c r="Q81" s="436">
        <v>45677</v>
      </c>
      <c r="R81" s="487">
        <v>123000000</v>
      </c>
      <c r="S81" s="501">
        <v>45691</v>
      </c>
      <c r="T81" s="520">
        <f t="shared" si="7"/>
        <v>16000000</v>
      </c>
      <c r="U81" s="72" t="s">
        <v>65</v>
      </c>
      <c r="V81" s="292">
        <v>1082851808</v>
      </c>
      <c r="W81" s="173" t="s">
        <v>1720</v>
      </c>
      <c r="X81" s="435">
        <v>45691</v>
      </c>
      <c r="Y81" s="436">
        <v>45691</v>
      </c>
      <c r="Z81" s="437" t="s">
        <v>73</v>
      </c>
      <c r="AA81" s="436">
        <v>45838</v>
      </c>
      <c r="AB81" s="124">
        <f t="shared" si="8"/>
        <v>147</v>
      </c>
      <c r="AC81" s="72">
        <v>0</v>
      </c>
      <c r="AD81" s="76">
        <v>0</v>
      </c>
      <c r="AE81" s="76">
        <v>0</v>
      </c>
      <c r="AF81" s="79" t="s">
        <v>73</v>
      </c>
      <c r="AG81" s="408">
        <f t="shared" si="9"/>
        <v>0</v>
      </c>
      <c r="AH81" s="76">
        <v>0</v>
      </c>
      <c r="AI81" s="75">
        <v>0</v>
      </c>
      <c r="AJ81" s="145" t="s">
        <v>73</v>
      </c>
      <c r="AK81" s="79" t="s">
        <v>73</v>
      </c>
      <c r="AL81" s="72">
        <v>0</v>
      </c>
      <c r="AM81" s="72" t="s">
        <v>73</v>
      </c>
      <c r="AN81" s="72" t="s">
        <v>73</v>
      </c>
      <c r="AO81" s="72" t="s">
        <v>73</v>
      </c>
      <c r="AP81" s="102">
        <f t="shared" si="10"/>
        <v>0</v>
      </c>
      <c r="AQ81" s="487">
        <f t="shared" si="11"/>
        <v>16000000</v>
      </c>
      <c r="AR81" s="72" t="s">
        <v>65</v>
      </c>
      <c r="AS81" s="76">
        <v>16000000</v>
      </c>
      <c r="AT81" s="72" t="s">
        <v>319</v>
      </c>
      <c r="AU81" s="76">
        <v>0</v>
      </c>
      <c r="AV81" s="81" t="s">
        <v>73</v>
      </c>
      <c r="AW81" s="490">
        <f t="shared" si="12"/>
        <v>16000000</v>
      </c>
      <c r="AX81" s="488">
        <v>0</v>
      </c>
      <c r="AY81" s="84">
        <f t="shared" si="13"/>
        <v>1</v>
      </c>
      <c r="AZ81" s="85">
        <v>1</v>
      </c>
      <c r="BA81" s="169" t="s">
        <v>73</v>
      </c>
      <c r="BB81" s="175" t="s">
        <v>208</v>
      </c>
      <c r="BC81" s="227" t="s">
        <v>2573</v>
      </c>
      <c r="BD81" s="71" t="s">
        <v>65</v>
      </c>
      <c r="BE81" s="166" t="s">
        <v>65</v>
      </c>
    </row>
    <row r="82" spans="2:57" s="165" customFormat="1" ht="15" customHeight="1" x14ac:dyDescent="0.2">
      <c r="B82" s="71">
        <v>2025</v>
      </c>
      <c r="C82" s="71">
        <v>891780111</v>
      </c>
      <c r="D82" s="71" t="s">
        <v>63</v>
      </c>
      <c r="E82" s="173" t="s">
        <v>2572</v>
      </c>
      <c r="F82" s="102" t="s">
        <v>2571</v>
      </c>
      <c r="G82" s="176">
        <v>0</v>
      </c>
      <c r="H82" s="72" t="s">
        <v>71</v>
      </c>
      <c r="I82" s="71" t="s">
        <v>166</v>
      </c>
      <c r="J82" s="73" t="s">
        <v>81</v>
      </c>
      <c r="K82" s="104" t="s">
        <v>2570</v>
      </c>
      <c r="L82" s="487">
        <v>19000000</v>
      </c>
      <c r="M82" s="71" t="s">
        <v>66</v>
      </c>
      <c r="N82" s="102" t="s">
        <v>1935</v>
      </c>
      <c r="O82" s="537">
        <v>1082893928</v>
      </c>
      <c r="P82" s="220">
        <v>111</v>
      </c>
      <c r="Q82" s="436">
        <v>45678</v>
      </c>
      <c r="R82" s="487">
        <v>557700000</v>
      </c>
      <c r="S82" s="501">
        <v>45691</v>
      </c>
      <c r="T82" s="520">
        <f t="shared" si="7"/>
        <v>19000000</v>
      </c>
      <c r="U82" s="72" t="s">
        <v>65</v>
      </c>
      <c r="V82" s="292">
        <v>1082884010</v>
      </c>
      <c r="W82" s="173" t="s">
        <v>393</v>
      </c>
      <c r="X82" s="435">
        <v>45691</v>
      </c>
      <c r="Y82" s="436">
        <v>45691</v>
      </c>
      <c r="Z82" s="437" t="s">
        <v>73</v>
      </c>
      <c r="AA82" s="436">
        <v>45838</v>
      </c>
      <c r="AB82" s="124">
        <f t="shared" si="8"/>
        <v>147</v>
      </c>
      <c r="AC82" s="72">
        <v>0</v>
      </c>
      <c r="AD82" s="76">
        <v>0</v>
      </c>
      <c r="AE82" s="76">
        <v>0</v>
      </c>
      <c r="AF82" s="79" t="s">
        <v>73</v>
      </c>
      <c r="AG82" s="408">
        <f t="shared" si="9"/>
        <v>0</v>
      </c>
      <c r="AH82" s="76">
        <v>0</v>
      </c>
      <c r="AI82" s="75">
        <v>0</v>
      </c>
      <c r="AJ82" s="145" t="s">
        <v>73</v>
      </c>
      <c r="AK82" s="79" t="s">
        <v>73</v>
      </c>
      <c r="AL82" s="72">
        <v>0</v>
      </c>
      <c r="AM82" s="72" t="s">
        <v>73</v>
      </c>
      <c r="AN82" s="72" t="s">
        <v>73</v>
      </c>
      <c r="AO82" s="72" t="s">
        <v>73</v>
      </c>
      <c r="AP82" s="102">
        <f t="shared" si="10"/>
        <v>0</v>
      </c>
      <c r="AQ82" s="487">
        <f t="shared" si="11"/>
        <v>19000000</v>
      </c>
      <c r="AR82" s="72" t="s">
        <v>65</v>
      </c>
      <c r="AS82" s="76">
        <v>19000000</v>
      </c>
      <c r="AT82" s="72" t="s">
        <v>319</v>
      </c>
      <c r="AU82" s="76">
        <v>0</v>
      </c>
      <c r="AV82" s="81" t="s">
        <v>73</v>
      </c>
      <c r="AW82" s="490">
        <f t="shared" si="12"/>
        <v>19000000</v>
      </c>
      <c r="AX82" s="488">
        <v>0</v>
      </c>
      <c r="AY82" s="84">
        <f t="shared" si="13"/>
        <v>1</v>
      </c>
      <c r="AZ82" s="85">
        <v>1</v>
      </c>
      <c r="BA82" s="169" t="s">
        <v>73</v>
      </c>
      <c r="BB82" s="175" t="s">
        <v>208</v>
      </c>
      <c r="BC82" s="227" t="s">
        <v>2569</v>
      </c>
      <c r="BD82" s="71" t="s">
        <v>65</v>
      </c>
      <c r="BE82" s="166" t="s">
        <v>65</v>
      </c>
    </row>
    <row r="83" spans="2:57" s="165" customFormat="1" ht="15" customHeight="1" x14ac:dyDescent="0.2">
      <c r="B83" s="71">
        <v>2025</v>
      </c>
      <c r="C83" s="71">
        <v>891780111</v>
      </c>
      <c r="D83" s="71" t="s">
        <v>63</v>
      </c>
      <c r="E83" s="173" t="s">
        <v>2568</v>
      </c>
      <c r="F83" s="102" t="s">
        <v>2567</v>
      </c>
      <c r="G83" s="176">
        <v>0</v>
      </c>
      <c r="H83" s="72" t="s">
        <v>71</v>
      </c>
      <c r="I83" s="71" t="s">
        <v>166</v>
      </c>
      <c r="J83" s="73" t="s">
        <v>81</v>
      </c>
      <c r="K83" s="104" t="s">
        <v>2566</v>
      </c>
      <c r="L83" s="487">
        <v>20350000</v>
      </c>
      <c r="M83" s="71" t="s">
        <v>66</v>
      </c>
      <c r="N83" s="102" t="s">
        <v>1679</v>
      </c>
      <c r="O83" s="537">
        <v>1083467782</v>
      </c>
      <c r="P83" s="220">
        <v>110</v>
      </c>
      <c r="Q83" s="436">
        <v>45678</v>
      </c>
      <c r="R83" s="487">
        <v>261450000</v>
      </c>
      <c r="S83" s="501">
        <v>45691</v>
      </c>
      <c r="T83" s="520">
        <f t="shared" si="7"/>
        <v>20350000</v>
      </c>
      <c r="U83" s="72" t="s">
        <v>65</v>
      </c>
      <c r="V83" s="408">
        <v>77105457</v>
      </c>
      <c r="W83" s="173" t="s">
        <v>1641</v>
      </c>
      <c r="X83" s="435">
        <v>45691</v>
      </c>
      <c r="Y83" s="436">
        <v>45691</v>
      </c>
      <c r="Z83" s="437" t="s">
        <v>73</v>
      </c>
      <c r="AA83" s="436">
        <v>45853</v>
      </c>
      <c r="AB83" s="124">
        <f t="shared" si="8"/>
        <v>162</v>
      </c>
      <c r="AC83" s="72">
        <v>0</v>
      </c>
      <c r="AD83" s="76">
        <v>0</v>
      </c>
      <c r="AE83" s="76">
        <v>0</v>
      </c>
      <c r="AF83" s="79" t="s">
        <v>73</v>
      </c>
      <c r="AG83" s="408">
        <f t="shared" si="9"/>
        <v>0</v>
      </c>
      <c r="AH83" s="76">
        <v>0</v>
      </c>
      <c r="AI83" s="75">
        <v>0</v>
      </c>
      <c r="AJ83" s="145" t="s">
        <v>73</v>
      </c>
      <c r="AK83" s="79" t="s">
        <v>73</v>
      </c>
      <c r="AL83" s="72">
        <v>0</v>
      </c>
      <c r="AM83" s="72" t="s">
        <v>73</v>
      </c>
      <c r="AN83" s="72" t="s">
        <v>73</v>
      </c>
      <c r="AO83" s="72" t="s">
        <v>73</v>
      </c>
      <c r="AP83" s="102">
        <f t="shared" si="10"/>
        <v>0</v>
      </c>
      <c r="AQ83" s="487">
        <f t="shared" si="11"/>
        <v>20350000</v>
      </c>
      <c r="AR83" s="72" t="s">
        <v>65</v>
      </c>
      <c r="AS83" s="76">
        <v>20350000</v>
      </c>
      <c r="AT83" s="72" t="s">
        <v>319</v>
      </c>
      <c r="AU83" s="76">
        <v>0</v>
      </c>
      <c r="AV83" s="81" t="s">
        <v>73</v>
      </c>
      <c r="AW83" s="490">
        <f t="shared" si="12"/>
        <v>20350000</v>
      </c>
      <c r="AX83" s="488">
        <v>0</v>
      </c>
      <c r="AY83" s="84">
        <f t="shared" si="13"/>
        <v>1</v>
      </c>
      <c r="AZ83" s="85">
        <v>1</v>
      </c>
      <c r="BA83" s="169" t="s">
        <v>73</v>
      </c>
      <c r="BB83" s="175" t="s">
        <v>208</v>
      </c>
      <c r="BC83" s="227" t="s">
        <v>2565</v>
      </c>
      <c r="BD83" s="71" t="s">
        <v>65</v>
      </c>
      <c r="BE83" s="166" t="s">
        <v>65</v>
      </c>
    </row>
    <row r="84" spans="2:57" s="165" customFormat="1" ht="15" customHeight="1" x14ac:dyDescent="0.2">
      <c r="B84" s="71">
        <v>2025</v>
      </c>
      <c r="C84" s="71">
        <v>891780111</v>
      </c>
      <c r="D84" s="71" t="s">
        <v>63</v>
      </c>
      <c r="E84" s="173" t="s">
        <v>2564</v>
      </c>
      <c r="F84" s="102" t="s">
        <v>2563</v>
      </c>
      <c r="G84" s="176">
        <v>0</v>
      </c>
      <c r="H84" s="72" t="s">
        <v>71</v>
      </c>
      <c r="I84" s="71" t="s">
        <v>166</v>
      </c>
      <c r="J84" s="73" t="s">
        <v>81</v>
      </c>
      <c r="K84" s="104" t="s">
        <v>2562</v>
      </c>
      <c r="L84" s="487">
        <v>17000000</v>
      </c>
      <c r="M84" s="71" t="s">
        <v>66</v>
      </c>
      <c r="N84" s="102" t="s">
        <v>1855</v>
      </c>
      <c r="O84" s="537">
        <v>1082907569</v>
      </c>
      <c r="P84" s="220">
        <v>106</v>
      </c>
      <c r="Q84" s="436">
        <v>45677</v>
      </c>
      <c r="R84" s="487">
        <v>450000000</v>
      </c>
      <c r="S84" s="501">
        <v>45691</v>
      </c>
      <c r="T84" s="520">
        <f t="shared" si="7"/>
        <v>17000000</v>
      </c>
      <c r="U84" s="72" t="s">
        <v>65</v>
      </c>
      <c r="V84" s="292">
        <v>63563343</v>
      </c>
      <c r="W84" s="173" t="s">
        <v>2523</v>
      </c>
      <c r="X84" s="435">
        <v>45691</v>
      </c>
      <c r="Y84" s="436">
        <v>45691</v>
      </c>
      <c r="Z84" s="437" t="s">
        <v>73</v>
      </c>
      <c r="AA84" s="436">
        <v>45838</v>
      </c>
      <c r="AB84" s="124">
        <f t="shared" si="8"/>
        <v>147</v>
      </c>
      <c r="AC84" s="72">
        <v>0</v>
      </c>
      <c r="AD84" s="76">
        <v>0</v>
      </c>
      <c r="AE84" s="76">
        <v>0</v>
      </c>
      <c r="AF84" s="79" t="s">
        <v>73</v>
      </c>
      <c r="AG84" s="408">
        <f t="shared" si="9"/>
        <v>0</v>
      </c>
      <c r="AH84" s="76">
        <v>0</v>
      </c>
      <c r="AI84" s="75">
        <v>0</v>
      </c>
      <c r="AJ84" s="145" t="s">
        <v>73</v>
      </c>
      <c r="AK84" s="79" t="s">
        <v>73</v>
      </c>
      <c r="AL84" s="72">
        <v>0</v>
      </c>
      <c r="AM84" s="72" t="s">
        <v>73</v>
      </c>
      <c r="AN84" s="72" t="s">
        <v>73</v>
      </c>
      <c r="AO84" s="72" t="s">
        <v>73</v>
      </c>
      <c r="AP84" s="102">
        <f t="shared" si="10"/>
        <v>0</v>
      </c>
      <c r="AQ84" s="487">
        <f t="shared" si="11"/>
        <v>17000000</v>
      </c>
      <c r="AR84" s="72" t="s">
        <v>65</v>
      </c>
      <c r="AS84" s="76">
        <v>17000000</v>
      </c>
      <c r="AT84" s="72" t="s">
        <v>319</v>
      </c>
      <c r="AU84" s="76">
        <v>0</v>
      </c>
      <c r="AV84" s="81" t="s">
        <v>73</v>
      </c>
      <c r="AW84" s="490">
        <f t="shared" si="12"/>
        <v>17000000</v>
      </c>
      <c r="AX84" s="488">
        <v>0</v>
      </c>
      <c r="AY84" s="84">
        <f t="shared" si="13"/>
        <v>1</v>
      </c>
      <c r="AZ84" s="85">
        <v>1</v>
      </c>
      <c r="BA84" s="169" t="s">
        <v>73</v>
      </c>
      <c r="BB84" s="175" t="s">
        <v>208</v>
      </c>
      <c r="BC84" s="227" t="s">
        <v>2561</v>
      </c>
      <c r="BD84" s="71" t="s">
        <v>65</v>
      </c>
      <c r="BE84" s="166" t="s">
        <v>65</v>
      </c>
    </row>
    <row r="85" spans="2:57" s="165" customFormat="1" ht="15" customHeight="1" x14ac:dyDescent="0.2">
      <c r="B85" s="71">
        <v>2025</v>
      </c>
      <c r="C85" s="71">
        <v>891780111</v>
      </c>
      <c r="D85" s="71" t="s">
        <v>63</v>
      </c>
      <c r="E85" s="173" t="s">
        <v>2560</v>
      </c>
      <c r="F85" s="102" t="s">
        <v>2559</v>
      </c>
      <c r="G85" s="176">
        <v>0</v>
      </c>
      <c r="H85" s="72" t="s">
        <v>71</v>
      </c>
      <c r="I85" s="71" t="s">
        <v>166</v>
      </c>
      <c r="J85" s="73" t="s">
        <v>81</v>
      </c>
      <c r="K85" s="104" t="s">
        <v>2558</v>
      </c>
      <c r="L85" s="487">
        <v>17000000</v>
      </c>
      <c r="M85" s="71" t="s">
        <v>66</v>
      </c>
      <c r="N85" s="102" t="s">
        <v>2557</v>
      </c>
      <c r="O85" s="537">
        <v>1129504010</v>
      </c>
      <c r="P85" s="220">
        <v>106</v>
      </c>
      <c r="Q85" s="436">
        <v>45677</v>
      </c>
      <c r="R85" s="487">
        <v>450000000</v>
      </c>
      <c r="S85" s="501">
        <v>45691</v>
      </c>
      <c r="T85" s="520">
        <f t="shared" si="7"/>
        <v>17000000</v>
      </c>
      <c r="U85" s="72" t="s">
        <v>65</v>
      </c>
      <c r="V85" s="292">
        <v>63563343</v>
      </c>
      <c r="W85" s="173" t="s">
        <v>2523</v>
      </c>
      <c r="X85" s="435">
        <v>45691</v>
      </c>
      <c r="Y85" s="436">
        <v>45691</v>
      </c>
      <c r="Z85" s="437" t="s">
        <v>73</v>
      </c>
      <c r="AA85" s="436">
        <v>45838</v>
      </c>
      <c r="AB85" s="124">
        <f t="shared" si="8"/>
        <v>147</v>
      </c>
      <c r="AC85" s="72">
        <v>0</v>
      </c>
      <c r="AD85" s="76">
        <v>0</v>
      </c>
      <c r="AE85" s="76">
        <v>0</v>
      </c>
      <c r="AF85" s="79" t="s">
        <v>73</v>
      </c>
      <c r="AG85" s="408">
        <f t="shared" si="9"/>
        <v>0</v>
      </c>
      <c r="AH85" s="76">
        <v>0</v>
      </c>
      <c r="AI85" s="75">
        <v>0</v>
      </c>
      <c r="AJ85" s="145" t="s">
        <v>73</v>
      </c>
      <c r="AK85" s="79" t="s">
        <v>73</v>
      </c>
      <c r="AL85" s="72">
        <v>0</v>
      </c>
      <c r="AM85" s="72" t="s">
        <v>73</v>
      </c>
      <c r="AN85" s="72" t="s">
        <v>73</v>
      </c>
      <c r="AO85" s="72" t="s">
        <v>73</v>
      </c>
      <c r="AP85" s="102">
        <f t="shared" si="10"/>
        <v>0</v>
      </c>
      <c r="AQ85" s="487">
        <f t="shared" si="11"/>
        <v>17000000</v>
      </c>
      <c r="AR85" s="72" t="s">
        <v>65</v>
      </c>
      <c r="AS85" s="76">
        <v>17000000</v>
      </c>
      <c r="AT85" s="72" t="s">
        <v>319</v>
      </c>
      <c r="AU85" s="76">
        <v>0</v>
      </c>
      <c r="AV85" s="81" t="s">
        <v>73</v>
      </c>
      <c r="AW85" s="490">
        <f t="shared" si="12"/>
        <v>17000000</v>
      </c>
      <c r="AX85" s="488">
        <v>0</v>
      </c>
      <c r="AY85" s="84">
        <f t="shared" si="13"/>
        <v>1</v>
      </c>
      <c r="AZ85" s="85">
        <v>1</v>
      </c>
      <c r="BA85" s="169" t="s">
        <v>73</v>
      </c>
      <c r="BB85" s="175" t="s">
        <v>208</v>
      </c>
      <c r="BC85" s="227" t="s">
        <v>2556</v>
      </c>
      <c r="BD85" s="71" t="s">
        <v>65</v>
      </c>
      <c r="BE85" s="166" t="s">
        <v>65</v>
      </c>
    </row>
    <row r="86" spans="2:57" s="165" customFormat="1" ht="15" customHeight="1" x14ac:dyDescent="0.2">
      <c r="B86" s="71">
        <v>2025</v>
      </c>
      <c r="C86" s="71">
        <v>891780111</v>
      </c>
      <c r="D86" s="71" t="s">
        <v>63</v>
      </c>
      <c r="E86" s="173" t="s">
        <v>2555</v>
      </c>
      <c r="F86" s="102" t="s">
        <v>2554</v>
      </c>
      <c r="G86" s="176">
        <v>0</v>
      </c>
      <c r="H86" s="72" t="s">
        <v>71</v>
      </c>
      <c r="I86" s="71" t="s">
        <v>166</v>
      </c>
      <c r="J86" s="73" t="s">
        <v>81</v>
      </c>
      <c r="K86" s="104" t="s">
        <v>2553</v>
      </c>
      <c r="L86" s="487">
        <v>20000000</v>
      </c>
      <c r="M86" s="71" t="s">
        <v>66</v>
      </c>
      <c r="N86" s="102" t="s">
        <v>1512</v>
      </c>
      <c r="O86" s="537">
        <v>1082984449</v>
      </c>
      <c r="P86" s="220">
        <v>103</v>
      </c>
      <c r="Q86" s="436">
        <v>45677</v>
      </c>
      <c r="R86" s="487">
        <v>712000000</v>
      </c>
      <c r="S86" s="501">
        <v>45691</v>
      </c>
      <c r="T86" s="520">
        <f t="shared" si="7"/>
        <v>20000000</v>
      </c>
      <c r="U86" s="72" t="s">
        <v>65</v>
      </c>
      <c r="V86" s="292">
        <v>39049658</v>
      </c>
      <c r="W86" s="173" t="s">
        <v>1389</v>
      </c>
      <c r="X86" s="435">
        <v>45691</v>
      </c>
      <c r="Y86" s="436">
        <v>45691</v>
      </c>
      <c r="Z86" s="437" t="s">
        <v>73</v>
      </c>
      <c r="AA86" s="436">
        <v>45838</v>
      </c>
      <c r="AB86" s="124">
        <f t="shared" si="8"/>
        <v>147</v>
      </c>
      <c r="AC86" s="72">
        <v>0</v>
      </c>
      <c r="AD86" s="76">
        <v>0</v>
      </c>
      <c r="AE86" s="76">
        <v>0</v>
      </c>
      <c r="AF86" s="79" t="s">
        <v>73</v>
      </c>
      <c r="AG86" s="408">
        <f t="shared" si="9"/>
        <v>0</v>
      </c>
      <c r="AH86" s="76">
        <v>0</v>
      </c>
      <c r="AI86" s="75">
        <v>0</v>
      </c>
      <c r="AJ86" s="145" t="s">
        <v>73</v>
      </c>
      <c r="AK86" s="79" t="s">
        <v>73</v>
      </c>
      <c r="AL86" s="72">
        <v>0</v>
      </c>
      <c r="AM86" s="72" t="s">
        <v>73</v>
      </c>
      <c r="AN86" s="72" t="s">
        <v>73</v>
      </c>
      <c r="AO86" s="72" t="s">
        <v>73</v>
      </c>
      <c r="AP86" s="102">
        <f t="shared" si="10"/>
        <v>0</v>
      </c>
      <c r="AQ86" s="487">
        <f t="shared" si="11"/>
        <v>20000000</v>
      </c>
      <c r="AR86" s="72" t="s">
        <v>65</v>
      </c>
      <c r="AS86" s="76">
        <v>20000000</v>
      </c>
      <c r="AT86" s="72" t="s">
        <v>319</v>
      </c>
      <c r="AU86" s="76">
        <v>0</v>
      </c>
      <c r="AV86" s="81" t="s">
        <v>73</v>
      </c>
      <c r="AW86" s="490">
        <f t="shared" si="12"/>
        <v>20000000</v>
      </c>
      <c r="AX86" s="488">
        <v>0</v>
      </c>
      <c r="AY86" s="84">
        <f t="shared" si="13"/>
        <v>1</v>
      </c>
      <c r="AZ86" s="85">
        <v>1</v>
      </c>
      <c r="BA86" s="169" t="s">
        <v>73</v>
      </c>
      <c r="BB86" s="175" t="s">
        <v>208</v>
      </c>
      <c r="BC86" s="227" t="s">
        <v>2552</v>
      </c>
      <c r="BD86" s="71" t="s">
        <v>65</v>
      </c>
      <c r="BE86" s="166" t="s">
        <v>65</v>
      </c>
    </row>
    <row r="87" spans="2:57" s="165" customFormat="1" ht="15" customHeight="1" x14ac:dyDescent="0.2">
      <c r="B87" s="71">
        <v>2025</v>
      </c>
      <c r="C87" s="71">
        <v>891780111</v>
      </c>
      <c r="D87" s="71" t="s">
        <v>63</v>
      </c>
      <c r="E87" s="173" t="s">
        <v>2551</v>
      </c>
      <c r="F87" s="102" t="s">
        <v>2550</v>
      </c>
      <c r="G87" s="176">
        <v>0</v>
      </c>
      <c r="H87" s="72" t="s">
        <v>71</v>
      </c>
      <c r="I87" s="71" t="s">
        <v>166</v>
      </c>
      <c r="J87" s="73" t="s">
        <v>81</v>
      </c>
      <c r="K87" s="104" t="s">
        <v>2549</v>
      </c>
      <c r="L87" s="487">
        <v>22000000</v>
      </c>
      <c r="M87" s="71" t="s">
        <v>66</v>
      </c>
      <c r="N87" s="102" t="s">
        <v>1910</v>
      </c>
      <c r="O87" s="537">
        <v>57299250</v>
      </c>
      <c r="P87" s="220">
        <v>106</v>
      </c>
      <c r="Q87" s="436">
        <v>45677</v>
      </c>
      <c r="R87" s="487">
        <v>450000000</v>
      </c>
      <c r="S87" s="501">
        <v>45691</v>
      </c>
      <c r="T87" s="520">
        <f t="shared" si="7"/>
        <v>22000000</v>
      </c>
      <c r="U87" s="72" t="s">
        <v>65</v>
      </c>
      <c r="V87" s="292">
        <v>63563343</v>
      </c>
      <c r="W87" s="173" t="s">
        <v>2523</v>
      </c>
      <c r="X87" s="435">
        <v>45691</v>
      </c>
      <c r="Y87" s="436">
        <v>45691</v>
      </c>
      <c r="Z87" s="437" t="s">
        <v>73</v>
      </c>
      <c r="AA87" s="436">
        <v>45838</v>
      </c>
      <c r="AB87" s="124">
        <f t="shared" si="8"/>
        <v>147</v>
      </c>
      <c r="AC87" s="72">
        <v>0</v>
      </c>
      <c r="AD87" s="76">
        <v>0</v>
      </c>
      <c r="AE87" s="76">
        <v>0</v>
      </c>
      <c r="AF87" s="79" t="s">
        <v>73</v>
      </c>
      <c r="AG87" s="408">
        <f t="shared" si="9"/>
        <v>0</v>
      </c>
      <c r="AH87" s="76">
        <v>0</v>
      </c>
      <c r="AI87" s="75">
        <v>0</v>
      </c>
      <c r="AJ87" s="145" t="s">
        <v>73</v>
      </c>
      <c r="AK87" s="79" t="s">
        <v>73</v>
      </c>
      <c r="AL87" s="72">
        <v>0</v>
      </c>
      <c r="AM87" s="72" t="s">
        <v>73</v>
      </c>
      <c r="AN87" s="72" t="s">
        <v>73</v>
      </c>
      <c r="AO87" s="72" t="s">
        <v>73</v>
      </c>
      <c r="AP87" s="102">
        <f t="shared" si="10"/>
        <v>0</v>
      </c>
      <c r="AQ87" s="487">
        <f t="shared" si="11"/>
        <v>22000000</v>
      </c>
      <c r="AR87" s="72" t="s">
        <v>65</v>
      </c>
      <c r="AS87" s="76">
        <v>22000000</v>
      </c>
      <c r="AT87" s="72" t="s">
        <v>319</v>
      </c>
      <c r="AU87" s="76">
        <v>0</v>
      </c>
      <c r="AV87" s="81" t="s">
        <v>73</v>
      </c>
      <c r="AW87" s="490">
        <f t="shared" si="12"/>
        <v>22000000</v>
      </c>
      <c r="AX87" s="488">
        <v>0</v>
      </c>
      <c r="AY87" s="84">
        <f t="shared" si="13"/>
        <v>1</v>
      </c>
      <c r="AZ87" s="85">
        <v>1</v>
      </c>
      <c r="BA87" s="169" t="s">
        <v>73</v>
      </c>
      <c r="BB87" s="175" t="s">
        <v>208</v>
      </c>
      <c r="BC87" s="227" t="s">
        <v>2548</v>
      </c>
      <c r="BD87" s="71" t="s">
        <v>65</v>
      </c>
      <c r="BE87" s="166" t="s">
        <v>65</v>
      </c>
    </row>
    <row r="88" spans="2:57" s="165" customFormat="1" ht="15" customHeight="1" x14ac:dyDescent="0.2">
      <c r="B88" s="71">
        <v>2025</v>
      </c>
      <c r="C88" s="71">
        <v>891780111</v>
      </c>
      <c r="D88" s="71" t="s">
        <v>63</v>
      </c>
      <c r="E88" s="173" t="s">
        <v>2547</v>
      </c>
      <c r="F88" s="102" t="s">
        <v>2546</v>
      </c>
      <c r="G88" s="176">
        <v>0</v>
      </c>
      <c r="H88" s="72" t="s">
        <v>71</v>
      </c>
      <c r="I88" s="71" t="s">
        <v>166</v>
      </c>
      <c r="J88" s="73" t="s">
        <v>81</v>
      </c>
      <c r="K88" s="104" t="s">
        <v>2545</v>
      </c>
      <c r="L88" s="487">
        <v>20350000</v>
      </c>
      <c r="M88" s="71" t="s">
        <v>66</v>
      </c>
      <c r="N88" s="102" t="s">
        <v>1667</v>
      </c>
      <c r="O88" s="537">
        <v>57463378</v>
      </c>
      <c r="P88" s="220">
        <v>110</v>
      </c>
      <c r="Q88" s="436">
        <v>45678</v>
      </c>
      <c r="R88" s="487">
        <v>261450000</v>
      </c>
      <c r="S88" s="501">
        <v>45691</v>
      </c>
      <c r="T88" s="520">
        <f t="shared" si="7"/>
        <v>20350000</v>
      </c>
      <c r="U88" s="72" t="s">
        <v>65</v>
      </c>
      <c r="V88" s="408">
        <v>77105457</v>
      </c>
      <c r="W88" s="173" t="s">
        <v>1641</v>
      </c>
      <c r="X88" s="435">
        <v>45691</v>
      </c>
      <c r="Y88" s="436">
        <v>45691</v>
      </c>
      <c r="Z88" s="437" t="s">
        <v>73</v>
      </c>
      <c r="AA88" s="436">
        <v>45853</v>
      </c>
      <c r="AB88" s="124">
        <f t="shared" si="8"/>
        <v>162</v>
      </c>
      <c r="AC88" s="72">
        <v>0</v>
      </c>
      <c r="AD88" s="76">
        <v>0</v>
      </c>
      <c r="AE88" s="76">
        <v>0</v>
      </c>
      <c r="AF88" s="79" t="s">
        <v>73</v>
      </c>
      <c r="AG88" s="408">
        <f t="shared" si="9"/>
        <v>0</v>
      </c>
      <c r="AH88" s="76">
        <v>0</v>
      </c>
      <c r="AI88" s="75">
        <v>0</v>
      </c>
      <c r="AJ88" s="145" t="s">
        <v>73</v>
      </c>
      <c r="AK88" s="79" t="s">
        <v>73</v>
      </c>
      <c r="AL88" s="72">
        <v>0</v>
      </c>
      <c r="AM88" s="72" t="s">
        <v>73</v>
      </c>
      <c r="AN88" s="72" t="s">
        <v>73</v>
      </c>
      <c r="AO88" s="72" t="s">
        <v>73</v>
      </c>
      <c r="AP88" s="102">
        <f t="shared" si="10"/>
        <v>0</v>
      </c>
      <c r="AQ88" s="487">
        <f t="shared" si="11"/>
        <v>20350000</v>
      </c>
      <c r="AR88" s="72" t="s">
        <v>65</v>
      </c>
      <c r="AS88" s="76">
        <v>20350000</v>
      </c>
      <c r="AT88" s="72" t="s">
        <v>319</v>
      </c>
      <c r="AU88" s="76">
        <v>0</v>
      </c>
      <c r="AV88" s="81" t="s">
        <v>73</v>
      </c>
      <c r="AW88" s="490">
        <f t="shared" si="12"/>
        <v>20350000</v>
      </c>
      <c r="AX88" s="488">
        <v>0</v>
      </c>
      <c r="AY88" s="84">
        <f t="shared" si="13"/>
        <v>1</v>
      </c>
      <c r="AZ88" s="85">
        <v>1</v>
      </c>
      <c r="BA88" s="169" t="s">
        <v>73</v>
      </c>
      <c r="BB88" s="175" t="s">
        <v>208</v>
      </c>
      <c r="BC88" s="227" t="s">
        <v>2544</v>
      </c>
      <c r="BD88" s="71" t="s">
        <v>65</v>
      </c>
      <c r="BE88" s="166" t="s">
        <v>65</v>
      </c>
    </row>
    <row r="89" spans="2:57" s="165" customFormat="1" ht="15" customHeight="1" x14ac:dyDescent="0.2">
      <c r="B89" s="71">
        <v>2025</v>
      </c>
      <c r="C89" s="71">
        <v>891780111</v>
      </c>
      <c r="D89" s="71" t="s">
        <v>63</v>
      </c>
      <c r="E89" s="173" t="s">
        <v>2543</v>
      </c>
      <c r="F89" s="102" t="s">
        <v>2542</v>
      </c>
      <c r="G89" s="176">
        <v>0</v>
      </c>
      <c r="H89" s="72" t="s">
        <v>71</v>
      </c>
      <c r="I89" s="71" t="s">
        <v>166</v>
      </c>
      <c r="J89" s="73" t="s">
        <v>81</v>
      </c>
      <c r="K89" s="104" t="s">
        <v>2541</v>
      </c>
      <c r="L89" s="487">
        <v>17000000</v>
      </c>
      <c r="M89" s="71" t="s">
        <v>66</v>
      </c>
      <c r="N89" s="102" t="s">
        <v>1368</v>
      </c>
      <c r="O89" s="537">
        <v>1020812117</v>
      </c>
      <c r="P89" s="220">
        <v>108</v>
      </c>
      <c r="Q89" s="436">
        <v>45677</v>
      </c>
      <c r="R89" s="487">
        <v>123000000</v>
      </c>
      <c r="S89" s="501">
        <v>45691</v>
      </c>
      <c r="T89" s="520">
        <f t="shared" si="7"/>
        <v>17000000</v>
      </c>
      <c r="U89" s="72" t="s">
        <v>65</v>
      </c>
      <c r="V89" s="292">
        <v>1082851808</v>
      </c>
      <c r="W89" s="173" t="s">
        <v>1720</v>
      </c>
      <c r="X89" s="435">
        <v>45691</v>
      </c>
      <c r="Y89" s="436">
        <v>45691</v>
      </c>
      <c r="Z89" s="437" t="s">
        <v>73</v>
      </c>
      <c r="AA89" s="436">
        <v>45838</v>
      </c>
      <c r="AB89" s="124">
        <f t="shared" si="8"/>
        <v>147</v>
      </c>
      <c r="AC89" s="72">
        <v>0</v>
      </c>
      <c r="AD89" s="76">
        <v>0</v>
      </c>
      <c r="AE89" s="76">
        <v>0</v>
      </c>
      <c r="AF89" s="79" t="s">
        <v>73</v>
      </c>
      <c r="AG89" s="408">
        <f t="shared" si="9"/>
        <v>0</v>
      </c>
      <c r="AH89" s="76">
        <v>0</v>
      </c>
      <c r="AI89" s="75">
        <v>0</v>
      </c>
      <c r="AJ89" s="145" t="s">
        <v>73</v>
      </c>
      <c r="AK89" s="79" t="s">
        <v>73</v>
      </c>
      <c r="AL89" s="72">
        <v>0</v>
      </c>
      <c r="AM89" s="72" t="s">
        <v>73</v>
      </c>
      <c r="AN89" s="72" t="s">
        <v>73</v>
      </c>
      <c r="AO89" s="72" t="s">
        <v>73</v>
      </c>
      <c r="AP89" s="102">
        <f t="shared" si="10"/>
        <v>0</v>
      </c>
      <c r="AQ89" s="487">
        <f t="shared" si="11"/>
        <v>17000000</v>
      </c>
      <c r="AR89" s="72" t="s">
        <v>65</v>
      </c>
      <c r="AS89" s="76">
        <v>17000000</v>
      </c>
      <c r="AT89" s="72" t="s">
        <v>319</v>
      </c>
      <c r="AU89" s="76">
        <v>0</v>
      </c>
      <c r="AV89" s="81" t="s">
        <v>73</v>
      </c>
      <c r="AW89" s="490">
        <f t="shared" si="12"/>
        <v>17000000</v>
      </c>
      <c r="AX89" s="488">
        <v>0</v>
      </c>
      <c r="AY89" s="84">
        <f t="shared" si="13"/>
        <v>1</v>
      </c>
      <c r="AZ89" s="85">
        <v>1</v>
      </c>
      <c r="BA89" s="169" t="s">
        <v>73</v>
      </c>
      <c r="BB89" s="175" t="s">
        <v>208</v>
      </c>
      <c r="BC89" s="227" t="s">
        <v>2540</v>
      </c>
      <c r="BD89" s="71" t="s">
        <v>65</v>
      </c>
      <c r="BE89" s="166" t="s">
        <v>65</v>
      </c>
    </row>
    <row r="90" spans="2:57" s="165" customFormat="1" ht="15" customHeight="1" x14ac:dyDescent="0.2">
      <c r="B90" s="71">
        <v>2025</v>
      </c>
      <c r="C90" s="71">
        <v>891780111</v>
      </c>
      <c r="D90" s="71" t="s">
        <v>63</v>
      </c>
      <c r="E90" s="173" t="s">
        <v>2539</v>
      </c>
      <c r="F90" s="102" t="s">
        <v>2538</v>
      </c>
      <c r="G90" s="176">
        <v>0</v>
      </c>
      <c r="H90" s="72" t="s">
        <v>71</v>
      </c>
      <c r="I90" s="71" t="s">
        <v>166</v>
      </c>
      <c r="J90" s="73" t="s">
        <v>81</v>
      </c>
      <c r="K90" s="104" t="s">
        <v>2537</v>
      </c>
      <c r="L90" s="487">
        <v>22000000</v>
      </c>
      <c r="M90" s="71" t="s">
        <v>66</v>
      </c>
      <c r="N90" s="102" t="s">
        <v>1780</v>
      </c>
      <c r="O90" s="537">
        <v>1082934092</v>
      </c>
      <c r="P90" s="220">
        <v>102</v>
      </c>
      <c r="Q90" s="436">
        <v>45677</v>
      </c>
      <c r="R90" s="487">
        <v>1014200000</v>
      </c>
      <c r="S90" s="501">
        <v>45691</v>
      </c>
      <c r="T90" s="520">
        <f t="shared" si="7"/>
        <v>22000000</v>
      </c>
      <c r="U90" s="72" t="s">
        <v>65</v>
      </c>
      <c r="V90" s="408">
        <v>57435262</v>
      </c>
      <c r="W90" s="173" t="s">
        <v>1779</v>
      </c>
      <c r="X90" s="435">
        <v>45691</v>
      </c>
      <c r="Y90" s="436">
        <v>45691</v>
      </c>
      <c r="Z90" s="437" t="s">
        <v>73</v>
      </c>
      <c r="AA90" s="436">
        <v>45853</v>
      </c>
      <c r="AB90" s="124">
        <f t="shared" si="8"/>
        <v>162</v>
      </c>
      <c r="AC90" s="72">
        <v>0</v>
      </c>
      <c r="AD90" s="76">
        <v>0</v>
      </c>
      <c r="AE90" s="76">
        <v>0</v>
      </c>
      <c r="AF90" s="79" t="s">
        <v>73</v>
      </c>
      <c r="AG90" s="408">
        <f t="shared" si="9"/>
        <v>0</v>
      </c>
      <c r="AH90" s="76">
        <v>0</v>
      </c>
      <c r="AI90" s="75">
        <v>0</v>
      </c>
      <c r="AJ90" s="145" t="s">
        <v>73</v>
      </c>
      <c r="AK90" s="79" t="s">
        <v>73</v>
      </c>
      <c r="AL90" s="72">
        <v>0</v>
      </c>
      <c r="AM90" s="72" t="s">
        <v>73</v>
      </c>
      <c r="AN90" s="72" t="s">
        <v>73</v>
      </c>
      <c r="AO90" s="72" t="s">
        <v>73</v>
      </c>
      <c r="AP90" s="102">
        <f t="shared" si="10"/>
        <v>0</v>
      </c>
      <c r="AQ90" s="487">
        <f t="shared" si="11"/>
        <v>22000000</v>
      </c>
      <c r="AR90" s="72" t="s">
        <v>65</v>
      </c>
      <c r="AS90" s="76">
        <v>22000000</v>
      </c>
      <c r="AT90" s="72" t="s">
        <v>319</v>
      </c>
      <c r="AU90" s="76">
        <v>0</v>
      </c>
      <c r="AV90" s="81" t="s">
        <v>73</v>
      </c>
      <c r="AW90" s="490">
        <f t="shared" si="12"/>
        <v>22000000</v>
      </c>
      <c r="AX90" s="488">
        <v>0</v>
      </c>
      <c r="AY90" s="84">
        <f t="shared" si="13"/>
        <v>1</v>
      </c>
      <c r="AZ90" s="85">
        <v>1</v>
      </c>
      <c r="BA90" s="169" t="s">
        <v>73</v>
      </c>
      <c r="BB90" s="175" t="s">
        <v>208</v>
      </c>
      <c r="BC90" s="227" t="s">
        <v>2536</v>
      </c>
      <c r="BD90" s="71" t="s">
        <v>65</v>
      </c>
      <c r="BE90" s="166" t="s">
        <v>65</v>
      </c>
    </row>
    <row r="91" spans="2:57" s="165" customFormat="1" ht="15" customHeight="1" x14ac:dyDescent="0.2">
      <c r="B91" s="71">
        <v>2025</v>
      </c>
      <c r="C91" s="71">
        <v>891780111</v>
      </c>
      <c r="D91" s="71" t="s">
        <v>63</v>
      </c>
      <c r="E91" s="173" t="s">
        <v>2535</v>
      </c>
      <c r="F91" s="102" t="s">
        <v>2534</v>
      </c>
      <c r="G91" s="176">
        <v>0</v>
      </c>
      <c r="H91" s="72" t="s">
        <v>71</v>
      </c>
      <c r="I91" s="71" t="s">
        <v>166</v>
      </c>
      <c r="J91" s="73" t="s">
        <v>81</v>
      </c>
      <c r="K91" s="104" t="s">
        <v>2533</v>
      </c>
      <c r="L91" s="487">
        <v>20350000</v>
      </c>
      <c r="M91" s="71" t="s">
        <v>66</v>
      </c>
      <c r="N91" s="102" t="s">
        <v>1643</v>
      </c>
      <c r="O91" s="537">
        <v>1082982365</v>
      </c>
      <c r="P91" s="220">
        <v>110</v>
      </c>
      <c r="Q91" s="436">
        <v>45678</v>
      </c>
      <c r="R91" s="487">
        <v>261450000</v>
      </c>
      <c r="S91" s="501">
        <v>45691</v>
      </c>
      <c r="T91" s="520">
        <f t="shared" si="7"/>
        <v>20350000</v>
      </c>
      <c r="U91" s="72" t="s">
        <v>65</v>
      </c>
      <c r="V91" s="408">
        <v>77105457</v>
      </c>
      <c r="W91" s="173" t="s">
        <v>1641</v>
      </c>
      <c r="X91" s="435">
        <v>45691</v>
      </c>
      <c r="Y91" s="436">
        <v>45691</v>
      </c>
      <c r="Z91" s="437" t="s">
        <v>73</v>
      </c>
      <c r="AA91" s="436">
        <v>45853</v>
      </c>
      <c r="AB91" s="124">
        <f t="shared" si="8"/>
        <v>162</v>
      </c>
      <c r="AC91" s="72">
        <v>0</v>
      </c>
      <c r="AD91" s="76">
        <v>0</v>
      </c>
      <c r="AE91" s="76">
        <v>0</v>
      </c>
      <c r="AF91" s="79" t="s">
        <v>73</v>
      </c>
      <c r="AG91" s="408">
        <f t="shared" si="9"/>
        <v>0</v>
      </c>
      <c r="AH91" s="76">
        <v>0</v>
      </c>
      <c r="AI91" s="75">
        <v>0</v>
      </c>
      <c r="AJ91" s="145" t="s">
        <v>73</v>
      </c>
      <c r="AK91" s="79" t="s">
        <v>73</v>
      </c>
      <c r="AL91" s="72">
        <v>0</v>
      </c>
      <c r="AM91" s="72" t="s">
        <v>73</v>
      </c>
      <c r="AN91" s="72" t="s">
        <v>73</v>
      </c>
      <c r="AO91" s="72" t="s">
        <v>73</v>
      </c>
      <c r="AP91" s="102">
        <f t="shared" si="10"/>
        <v>0</v>
      </c>
      <c r="AQ91" s="487">
        <f t="shared" si="11"/>
        <v>20350000</v>
      </c>
      <c r="AR91" s="72" t="s">
        <v>65</v>
      </c>
      <c r="AS91" s="76">
        <v>20350000</v>
      </c>
      <c r="AT91" s="72" t="s">
        <v>319</v>
      </c>
      <c r="AU91" s="76">
        <v>0</v>
      </c>
      <c r="AV91" s="81" t="s">
        <v>73</v>
      </c>
      <c r="AW91" s="490">
        <f t="shared" si="12"/>
        <v>20350000</v>
      </c>
      <c r="AX91" s="488">
        <v>0</v>
      </c>
      <c r="AY91" s="84">
        <f t="shared" si="13"/>
        <v>1</v>
      </c>
      <c r="AZ91" s="85">
        <v>1</v>
      </c>
      <c r="BA91" s="169" t="s">
        <v>73</v>
      </c>
      <c r="BB91" s="175" t="s">
        <v>208</v>
      </c>
      <c r="BC91" s="227" t="s">
        <v>2532</v>
      </c>
      <c r="BD91" s="71" t="s">
        <v>65</v>
      </c>
      <c r="BE91" s="166" t="s">
        <v>65</v>
      </c>
    </row>
    <row r="92" spans="2:57" s="165" customFormat="1" ht="15" customHeight="1" x14ac:dyDescent="0.2">
      <c r="B92" s="71">
        <v>2025</v>
      </c>
      <c r="C92" s="71">
        <v>891780111</v>
      </c>
      <c r="D92" s="71" t="s">
        <v>63</v>
      </c>
      <c r="E92" s="173" t="s">
        <v>2531</v>
      </c>
      <c r="F92" s="102" t="s">
        <v>2530</v>
      </c>
      <c r="G92" s="176">
        <v>0</v>
      </c>
      <c r="H92" s="72" t="s">
        <v>71</v>
      </c>
      <c r="I92" s="71" t="s">
        <v>166</v>
      </c>
      <c r="J92" s="73" t="s">
        <v>81</v>
      </c>
      <c r="K92" s="104" t="s">
        <v>2529</v>
      </c>
      <c r="L92" s="487">
        <v>22500000</v>
      </c>
      <c r="M92" s="71" t="s">
        <v>66</v>
      </c>
      <c r="N92" s="102" t="s">
        <v>2528</v>
      </c>
      <c r="O92" s="537">
        <v>72184073</v>
      </c>
      <c r="P92" s="220">
        <v>109</v>
      </c>
      <c r="Q92" s="436">
        <v>45678</v>
      </c>
      <c r="R92" s="487">
        <v>159000000</v>
      </c>
      <c r="S92" s="501">
        <v>45691</v>
      </c>
      <c r="T92" s="520">
        <f t="shared" si="7"/>
        <v>22500000</v>
      </c>
      <c r="U92" s="72" t="s">
        <v>65</v>
      </c>
      <c r="V92" s="292">
        <v>36669284</v>
      </c>
      <c r="W92" s="173" t="s">
        <v>807</v>
      </c>
      <c r="X92" s="435">
        <v>45691</v>
      </c>
      <c r="Y92" s="436">
        <v>45691</v>
      </c>
      <c r="Z92" s="437" t="s">
        <v>73</v>
      </c>
      <c r="AA92" s="436">
        <v>45838</v>
      </c>
      <c r="AB92" s="124">
        <f t="shared" si="8"/>
        <v>147</v>
      </c>
      <c r="AC92" s="72">
        <v>0</v>
      </c>
      <c r="AD92" s="76">
        <v>0</v>
      </c>
      <c r="AE92" s="76">
        <v>0</v>
      </c>
      <c r="AF92" s="79" t="s">
        <v>73</v>
      </c>
      <c r="AG92" s="408">
        <f t="shared" si="9"/>
        <v>0</v>
      </c>
      <c r="AH92" s="76">
        <v>0</v>
      </c>
      <c r="AI92" s="75">
        <v>0</v>
      </c>
      <c r="AJ92" s="145" t="s">
        <v>73</v>
      </c>
      <c r="AK92" s="79" t="s">
        <v>73</v>
      </c>
      <c r="AL92" s="72">
        <v>0</v>
      </c>
      <c r="AM92" s="72" t="s">
        <v>73</v>
      </c>
      <c r="AN92" s="72" t="s">
        <v>73</v>
      </c>
      <c r="AO92" s="72" t="s">
        <v>73</v>
      </c>
      <c r="AP92" s="102">
        <f t="shared" si="10"/>
        <v>0</v>
      </c>
      <c r="AQ92" s="487">
        <f t="shared" si="11"/>
        <v>22500000</v>
      </c>
      <c r="AR92" s="72" t="s">
        <v>65</v>
      </c>
      <c r="AS92" s="76">
        <v>22500000</v>
      </c>
      <c r="AT92" s="72" t="s">
        <v>319</v>
      </c>
      <c r="AU92" s="76">
        <v>0</v>
      </c>
      <c r="AV92" s="81" t="s">
        <v>73</v>
      </c>
      <c r="AW92" s="490">
        <f t="shared" si="12"/>
        <v>22500000</v>
      </c>
      <c r="AX92" s="488">
        <v>0</v>
      </c>
      <c r="AY92" s="84">
        <f t="shared" si="13"/>
        <v>1</v>
      </c>
      <c r="AZ92" s="85">
        <v>1</v>
      </c>
      <c r="BA92" s="169" t="s">
        <v>73</v>
      </c>
      <c r="BB92" s="175" t="s">
        <v>208</v>
      </c>
      <c r="BC92" s="227" t="s">
        <v>2527</v>
      </c>
      <c r="BD92" s="71" t="s">
        <v>65</v>
      </c>
      <c r="BE92" s="166" t="s">
        <v>65</v>
      </c>
    </row>
    <row r="93" spans="2:57" s="165" customFormat="1" ht="15" customHeight="1" x14ac:dyDescent="0.2">
      <c r="B93" s="71">
        <v>2025</v>
      </c>
      <c r="C93" s="71">
        <v>891780111</v>
      </c>
      <c r="D93" s="71" t="s">
        <v>63</v>
      </c>
      <c r="E93" s="173" t="s">
        <v>2526</v>
      </c>
      <c r="F93" s="102" t="s">
        <v>2525</v>
      </c>
      <c r="G93" s="176">
        <v>0</v>
      </c>
      <c r="H93" s="72" t="s">
        <v>71</v>
      </c>
      <c r="I93" s="71" t="s">
        <v>166</v>
      </c>
      <c r="J93" s="73" t="s">
        <v>81</v>
      </c>
      <c r="K93" s="104" t="s">
        <v>2524</v>
      </c>
      <c r="L93" s="487">
        <v>11250000</v>
      </c>
      <c r="M93" s="71" t="s">
        <v>66</v>
      </c>
      <c r="N93" s="102" t="s">
        <v>1850</v>
      </c>
      <c r="O93" s="537">
        <v>1083020320</v>
      </c>
      <c r="P93" s="220">
        <v>106</v>
      </c>
      <c r="Q93" s="436">
        <v>45677</v>
      </c>
      <c r="R93" s="487">
        <v>450000000</v>
      </c>
      <c r="S93" s="501">
        <v>45691</v>
      </c>
      <c r="T93" s="520">
        <f t="shared" si="7"/>
        <v>11250000</v>
      </c>
      <c r="U93" s="72" t="s">
        <v>65</v>
      </c>
      <c r="V93" s="292">
        <v>63563343</v>
      </c>
      <c r="W93" s="173" t="s">
        <v>2523</v>
      </c>
      <c r="X93" s="435">
        <v>45691</v>
      </c>
      <c r="Y93" s="436">
        <v>45691</v>
      </c>
      <c r="Z93" s="437" t="s">
        <v>73</v>
      </c>
      <c r="AA93" s="436">
        <v>45838</v>
      </c>
      <c r="AB93" s="124">
        <f t="shared" si="8"/>
        <v>147</v>
      </c>
      <c r="AC93" s="72">
        <v>0</v>
      </c>
      <c r="AD93" s="76">
        <v>0</v>
      </c>
      <c r="AE93" s="76">
        <v>0</v>
      </c>
      <c r="AF93" s="79" t="s">
        <v>73</v>
      </c>
      <c r="AG93" s="408">
        <f t="shared" si="9"/>
        <v>0</v>
      </c>
      <c r="AH93" s="76">
        <v>0</v>
      </c>
      <c r="AI93" s="75">
        <v>0</v>
      </c>
      <c r="AJ93" s="145" t="s">
        <v>73</v>
      </c>
      <c r="AK93" s="79" t="s">
        <v>73</v>
      </c>
      <c r="AL93" s="72">
        <v>0</v>
      </c>
      <c r="AM93" s="72" t="s">
        <v>73</v>
      </c>
      <c r="AN93" s="72" t="s">
        <v>73</v>
      </c>
      <c r="AO93" s="72" t="s">
        <v>73</v>
      </c>
      <c r="AP93" s="102">
        <f t="shared" si="10"/>
        <v>0</v>
      </c>
      <c r="AQ93" s="487">
        <f t="shared" si="11"/>
        <v>11250000</v>
      </c>
      <c r="AR93" s="72" t="s">
        <v>65</v>
      </c>
      <c r="AS93" s="76">
        <v>11250000</v>
      </c>
      <c r="AT93" s="72" t="s">
        <v>319</v>
      </c>
      <c r="AU93" s="76">
        <v>0</v>
      </c>
      <c r="AV93" s="81" t="s">
        <v>73</v>
      </c>
      <c r="AW93" s="490">
        <f t="shared" si="12"/>
        <v>11250000</v>
      </c>
      <c r="AX93" s="488">
        <v>0</v>
      </c>
      <c r="AY93" s="84">
        <f t="shared" si="13"/>
        <v>1</v>
      </c>
      <c r="AZ93" s="85">
        <v>1</v>
      </c>
      <c r="BA93" s="169" t="s">
        <v>73</v>
      </c>
      <c r="BB93" s="175" t="s">
        <v>208</v>
      </c>
      <c r="BC93" s="227" t="s">
        <v>2522</v>
      </c>
      <c r="BD93" s="71" t="s">
        <v>65</v>
      </c>
      <c r="BE93" s="166" t="s">
        <v>65</v>
      </c>
    </row>
    <row r="94" spans="2:57" s="165" customFormat="1" ht="15" customHeight="1" x14ac:dyDescent="0.2">
      <c r="B94" s="71">
        <v>2025</v>
      </c>
      <c r="C94" s="71">
        <v>891780111</v>
      </c>
      <c r="D94" s="71" t="s">
        <v>63</v>
      </c>
      <c r="E94" s="173" t="s">
        <v>2521</v>
      </c>
      <c r="F94" s="102" t="s">
        <v>2520</v>
      </c>
      <c r="G94" s="176">
        <v>0</v>
      </c>
      <c r="H94" s="72" t="s">
        <v>71</v>
      </c>
      <c r="I94" s="71" t="s">
        <v>166</v>
      </c>
      <c r="J94" s="73" t="s">
        <v>81</v>
      </c>
      <c r="K94" s="104" t="s">
        <v>2519</v>
      </c>
      <c r="L94" s="487">
        <v>12800000</v>
      </c>
      <c r="M94" s="71" t="s">
        <v>66</v>
      </c>
      <c r="N94" s="102" t="s">
        <v>2213</v>
      </c>
      <c r="O94" s="537">
        <v>1082479622</v>
      </c>
      <c r="P94" s="171">
        <v>107</v>
      </c>
      <c r="Q94" s="439">
        <v>45677</v>
      </c>
      <c r="R94" s="487">
        <v>336700000</v>
      </c>
      <c r="S94" s="502">
        <v>45692</v>
      </c>
      <c r="T94" s="520">
        <f t="shared" si="7"/>
        <v>12800000</v>
      </c>
      <c r="U94" s="72" t="s">
        <v>65</v>
      </c>
      <c r="V94" s="292">
        <v>1082903415</v>
      </c>
      <c r="W94" s="173" t="s">
        <v>1829</v>
      </c>
      <c r="X94" s="438">
        <v>45692</v>
      </c>
      <c r="Y94" s="439">
        <v>45692</v>
      </c>
      <c r="Z94" s="437" t="s">
        <v>73</v>
      </c>
      <c r="AA94" s="439">
        <v>45807</v>
      </c>
      <c r="AB94" s="124">
        <f t="shared" si="8"/>
        <v>115</v>
      </c>
      <c r="AC94" s="72">
        <v>0</v>
      </c>
      <c r="AD94" s="76">
        <v>0</v>
      </c>
      <c r="AE94" s="76">
        <v>0</v>
      </c>
      <c r="AF94" s="79" t="s">
        <v>73</v>
      </c>
      <c r="AG94" s="408">
        <f t="shared" si="9"/>
        <v>0</v>
      </c>
      <c r="AH94" s="76">
        <v>0</v>
      </c>
      <c r="AI94" s="75">
        <v>0</v>
      </c>
      <c r="AJ94" s="145" t="s">
        <v>73</v>
      </c>
      <c r="AK94" s="79" t="s">
        <v>73</v>
      </c>
      <c r="AL94" s="72">
        <v>0</v>
      </c>
      <c r="AM94" s="72" t="s">
        <v>73</v>
      </c>
      <c r="AN94" s="72" t="s">
        <v>73</v>
      </c>
      <c r="AO94" s="72" t="s">
        <v>73</v>
      </c>
      <c r="AP94" s="102">
        <f t="shared" si="10"/>
        <v>0</v>
      </c>
      <c r="AQ94" s="487">
        <f t="shared" si="11"/>
        <v>12800000</v>
      </c>
      <c r="AR94" s="72" t="s">
        <v>65</v>
      </c>
      <c r="AS94" s="76">
        <v>12800000</v>
      </c>
      <c r="AT94" s="72" t="s">
        <v>319</v>
      </c>
      <c r="AU94" s="76">
        <v>0</v>
      </c>
      <c r="AV94" s="81" t="s">
        <v>73</v>
      </c>
      <c r="AW94" s="490">
        <f t="shared" si="12"/>
        <v>12800000</v>
      </c>
      <c r="AX94" s="488">
        <v>0</v>
      </c>
      <c r="AY94" s="84">
        <f t="shared" si="13"/>
        <v>1</v>
      </c>
      <c r="AZ94" s="85">
        <v>1</v>
      </c>
      <c r="BA94" s="169" t="s">
        <v>73</v>
      </c>
      <c r="BB94" s="175" t="s">
        <v>208</v>
      </c>
      <c r="BC94" s="227" t="s">
        <v>2518</v>
      </c>
      <c r="BD94" s="71" t="s">
        <v>65</v>
      </c>
      <c r="BE94" s="166" t="s">
        <v>65</v>
      </c>
    </row>
    <row r="95" spans="2:57" s="165" customFormat="1" ht="15" customHeight="1" x14ac:dyDescent="0.2">
      <c r="B95" s="71">
        <v>2025</v>
      </c>
      <c r="C95" s="71">
        <v>891780111</v>
      </c>
      <c r="D95" s="71" t="s">
        <v>63</v>
      </c>
      <c r="E95" s="173" t="s">
        <v>2517</v>
      </c>
      <c r="F95" s="102" t="s">
        <v>2516</v>
      </c>
      <c r="G95" s="176">
        <v>0</v>
      </c>
      <c r="H95" s="72" t="s">
        <v>71</v>
      </c>
      <c r="I95" s="71" t="s">
        <v>166</v>
      </c>
      <c r="J95" s="73" t="s">
        <v>81</v>
      </c>
      <c r="K95" s="104" t="s">
        <v>2515</v>
      </c>
      <c r="L95" s="487">
        <v>20000000</v>
      </c>
      <c r="M95" s="71" t="s">
        <v>66</v>
      </c>
      <c r="N95" s="102" t="s">
        <v>1715</v>
      </c>
      <c r="O95" s="537">
        <v>1082920089</v>
      </c>
      <c r="P95" s="171">
        <v>102</v>
      </c>
      <c r="Q95" s="439">
        <v>45677</v>
      </c>
      <c r="R95" s="487">
        <v>1014200000</v>
      </c>
      <c r="S95" s="502">
        <v>45694</v>
      </c>
      <c r="T95" s="520">
        <f t="shared" si="7"/>
        <v>20000000</v>
      </c>
      <c r="U95" s="72" t="s">
        <v>65</v>
      </c>
      <c r="V95" s="292">
        <v>1082884010</v>
      </c>
      <c r="W95" s="173" t="s">
        <v>393</v>
      </c>
      <c r="X95" s="438">
        <v>45694</v>
      </c>
      <c r="Y95" s="439">
        <v>45694</v>
      </c>
      <c r="Z95" s="437" t="s">
        <v>73</v>
      </c>
      <c r="AA95" s="439">
        <v>45843</v>
      </c>
      <c r="AB95" s="124">
        <f t="shared" si="8"/>
        <v>149</v>
      </c>
      <c r="AC95" s="72">
        <v>0</v>
      </c>
      <c r="AD95" s="76">
        <v>0</v>
      </c>
      <c r="AE95" s="76">
        <v>0</v>
      </c>
      <c r="AF95" s="79" t="s">
        <v>73</v>
      </c>
      <c r="AG95" s="408">
        <f t="shared" si="9"/>
        <v>0</v>
      </c>
      <c r="AH95" s="76">
        <v>0</v>
      </c>
      <c r="AI95" s="75">
        <v>0</v>
      </c>
      <c r="AJ95" s="145" t="s">
        <v>73</v>
      </c>
      <c r="AK95" s="79" t="s">
        <v>73</v>
      </c>
      <c r="AL95" s="72">
        <v>0</v>
      </c>
      <c r="AM95" s="72" t="s">
        <v>73</v>
      </c>
      <c r="AN95" s="72" t="s">
        <v>73</v>
      </c>
      <c r="AO95" s="72" t="s">
        <v>73</v>
      </c>
      <c r="AP95" s="102">
        <f t="shared" si="10"/>
        <v>0</v>
      </c>
      <c r="AQ95" s="487">
        <f t="shared" si="11"/>
        <v>20000000</v>
      </c>
      <c r="AR95" s="72" t="s">
        <v>65</v>
      </c>
      <c r="AS95" s="76">
        <v>20000000</v>
      </c>
      <c r="AT95" s="72" t="s">
        <v>319</v>
      </c>
      <c r="AU95" s="76">
        <v>0</v>
      </c>
      <c r="AV95" s="81" t="s">
        <v>73</v>
      </c>
      <c r="AW95" s="490">
        <f t="shared" si="12"/>
        <v>20000000</v>
      </c>
      <c r="AX95" s="488">
        <v>0</v>
      </c>
      <c r="AY95" s="84">
        <f t="shared" si="13"/>
        <v>1</v>
      </c>
      <c r="AZ95" s="85">
        <v>1</v>
      </c>
      <c r="BA95" s="169" t="s">
        <v>73</v>
      </c>
      <c r="BB95" s="175" t="s">
        <v>208</v>
      </c>
      <c r="BC95" s="227" t="s">
        <v>2514</v>
      </c>
      <c r="BD95" s="71" t="s">
        <v>65</v>
      </c>
      <c r="BE95" s="166" t="s">
        <v>65</v>
      </c>
    </row>
    <row r="96" spans="2:57" s="165" customFormat="1" ht="15" customHeight="1" x14ac:dyDescent="0.2">
      <c r="B96" s="71">
        <v>2025</v>
      </c>
      <c r="C96" s="71">
        <v>891780111</v>
      </c>
      <c r="D96" s="71" t="s">
        <v>63</v>
      </c>
      <c r="E96" s="173" t="s">
        <v>2513</v>
      </c>
      <c r="F96" s="102" t="s">
        <v>2512</v>
      </c>
      <c r="G96" s="176">
        <v>2023000100072</v>
      </c>
      <c r="H96" s="72" t="s">
        <v>71</v>
      </c>
      <c r="I96" s="71" t="s">
        <v>210</v>
      </c>
      <c r="J96" s="73" t="s">
        <v>81</v>
      </c>
      <c r="K96" s="104" t="s">
        <v>2511</v>
      </c>
      <c r="L96" s="486">
        <v>67860000</v>
      </c>
      <c r="M96" s="71" t="s">
        <v>66</v>
      </c>
      <c r="N96" s="182" t="s">
        <v>2510</v>
      </c>
      <c r="O96" s="536">
        <v>30403213</v>
      </c>
      <c r="P96" s="220">
        <v>53</v>
      </c>
      <c r="Q96" s="436">
        <v>45691</v>
      </c>
      <c r="R96" s="487">
        <v>955418841</v>
      </c>
      <c r="S96" s="501">
        <v>45700</v>
      </c>
      <c r="T96" s="520">
        <f t="shared" si="7"/>
        <v>67860000</v>
      </c>
      <c r="U96" s="72" t="s">
        <v>65</v>
      </c>
      <c r="V96" s="292">
        <v>39049658</v>
      </c>
      <c r="W96" s="173" t="s">
        <v>1389</v>
      </c>
      <c r="X96" s="435">
        <v>45700</v>
      </c>
      <c r="Y96" s="436">
        <v>45700</v>
      </c>
      <c r="Z96" s="437" t="s">
        <v>73</v>
      </c>
      <c r="AA96" s="436">
        <v>46069</v>
      </c>
      <c r="AB96" s="124">
        <f t="shared" si="8"/>
        <v>369</v>
      </c>
      <c r="AC96" s="72">
        <v>0</v>
      </c>
      <c r="AD96" s="76">
        <v>0</v>
      </c>
      <c r="AE96" s="76">
        <v>0</v>
      </c>
      <c r="AF96" s="79" t="s">
        <v>73</v>
      </c>
      <c r="AG96" s="408">
        <f t="shared" si="9"/>
        <v>0</v>
      </c>
      <c r="AH96" s="76">
        <v>0</v>
      </c>
      <c r="AI96" s="75">
        <v>0</v>
      </c>
      <c r="AJ96" s="145" t="s">
        <v>73</v>
      </c>
      <c r="AK96" s="79" t="s">
        <v>73</v>
      </c>
      <c r="AL96" s="72">
        <v>0</v>
      </c>
      <c r="AM96" s="72" t="s">
        <v>73</v>
      </c>
      <c r="AN96" s="72" t="s">
        <v>73</v>
      </c>
      <c r="AO96" s="72" t="s">
        <v>73</v>
      </c>
      <c r="AP96" s="102">
        <f t="shared" si="10"/>
        <v>0</v>
      </c>
      <c r="AQ96" s="487">
        <f t="shared" si="11"/>
        <v>67860000</v>
      </c>
      <c r="AR96" s="72" t="s">
        <v>319</v>
      </c>
      <c r="AS96" s="76">
        <v>0</v>
      </c>
      <c r="AT96" s="72" t="s">
        <v>319</v>
      </c>
      <c r="AU96" s="76">
        <v>0</v>
      </c>
      <c r="AV96" s="81" t="s">
        <v>73</v>
      </c>
      <c r="AW96" s="490">
        <f t="shared" si="12"/>
        <v>43430400</v>
      </c>
      <c r="AX96" s="488">
        <v>24429600</v>
      </c>
      <c r="AY96" s="84">
        <f t="shared" si="13"/>
        <v>0.64</v>
      </c>
      <c r="AZ96" s="85">
        <v>0.64</v>
      </c>
      <c r="BA96" s="169" t="s">
        <v>73</v>
      </c>
      <c r="BB96" s="184" t="s">
        <v>123</v>
      </c>
      <c r="BC96" s="227" t="s">
        <v>2509</v>
      </c>
      <c r="BD96" s="71" t="s">
        <v>65</v>
      </c>
      <c r="BE96" s="166" t="s">
        <v>65</v>
      </c>
    </row>
    <row r="97" spans="2:57" s="165" customFormat="1" ht="15" customHeight="1" x14ac:dyDescent="0.2">
      <c r="B97" s="71">
        <v>2025</v>
      </c>
      <c r="C97" s="71">
        <v>891780111</v>
      </c>
      <c r="D97" s="71" t="s">
        <v>63</v>
      </c>
      <c r="E97" s="173" t="s">
        <v>2508</v>
      </c>
      <c r="F97" s="102" t="s">
        <v>2507</v>
      </c>
      <c r="G97" s="176">
        <v>2023000100072</v>
      </c>
      <c r="H97" s="72" t="s">
        <v>71</v>
      </c>
      <c r="I97" s="71" t="s">
        <v>210</v>
      </c>
      <c r="J97" s="73" t="s">
        <v>81</v>
      </c>
      <c r="K97" s="104" t="s">
        <v>2506</v>
      </c>
      <c r="L97" s="486">
        <v>67860000</v>
      </c>
      <c r="M97" s="71" t="s">
        <v>66</v>
      </c>
      <c r="N97" s="182" t="s">
        <v>2505</v>
      </c>
      <c r="O97" s="536">
        <v>80056462</v>
      </c>
      <c r="P97" s="220">
        <v>53</v>
      </c>
      <c r="Q97" s="436">
        <v>45691</v>
      </c>
      <c r="R97" s="487">
        <v>955418841</v>
      </c>
      <c r="S97" s="501">
        <v>45700</v>
      </c>
      <c r="T97" s="520">
        <f t="shared" si="7"/>
        <v>67860000</v>
      </c>
      <c r="U97" s="72" t="s">
        <v>65</v>
      </c>
      <c r="V97" s="292">
        <v>39049658</v>
      </c>
      <c r="W97" s="173" t="s">
        <v>1389</v>
      </c>
      <c r="X97" s="435">
        <v>45700</v>
      </c>
      <c r="Y97" s="436">
        <v>45700</v>
      </c>
      <c r="Z97" s="437" t="s">
        <v>73</v>
      </c>
      <c r="AA97" s="436">
        <v>46069</v>
      </c>
      <c r="AB97" s="124">
        <f t="shared" si="8"/>
        <v>369</v>
      </c>
      <c r="AC97" s="72">
        <v>0</v>
      </c>
      <c r="AD97" s="76">
        <v>0</v>
      </c>
      <c r="AE97" s="76">
        <v>0</v>
      </c>
      <c r="AF97" s="79" t="s">
        <v>73</v>
      </c>
      <c r="AG97" s="408">
        <f t="shared" si="9"/>
        <v>0</v>
      </c>
      <c r="AH97" s="76">
        <v>0</v>
      </c>
      <c r="AI97" s="75">
        <v>0</v>
      </c>
      <c r="AJ97" s="145" t="s">
        <v>73</v>
      </c>
      <c r="AK97" s="79" t="s">
        <v>73</v>
      </c>
      <c r="AL97" s="72">
        <v>0</v>
      </c>
      <c r="AM97" s="72" t="s">
        <v>73</v>
      </c>
      <c r="AN97" s="72" t="s">
        <v>73</v>
      </c>
      <c r="AO97" s="72" t="s">
        <v>73</v>
      </c>
      <c r="AP97" s="102">
        <f t="shared" si="10"/>
        <v>0</v>
      </c>
      <c r="AQ97" s="487">
        <f t="shared" si="11"/>
        <v>67860000</v>
      </c>
      <c r="AR97" s="72" t="s">
        <v>319</v>
      </c>
      <c r="AS97" s="76">
        <v>0</v>
      </c>
      <c r="AT97" s="72" t="s">
        <v>319</v>
      </c>
      <c r="AU97" s="76">
        <v>0</v>
      </c>
      <c r="AV97" s="81" t="s">
        <v>73</v>
      </c>
      <c r="AW97" s="490">
        <f t="shared" si="12"/>
        <v>43430400</v>
      </c>
      <c r="AX97" s="488">
        <v>24429600</v>
      </c>
      <c r="AY97" s="84">
        <f t="shared" si="13"/>
        <v>0.64</v>
      </c>
      <c r="AZ97" s="85">
        <v>0.64</v>
      </c>
      <c r="BA97" s="169" t="s">
        <v>73</v>
      </c>
      <c r="BB97" s="175" t="s">
        <v>123</v>
      </c>
      <c r="BC97" s="227" t="s">
        <v>2504</v>
      </c>
      <c r="BD97" s="71" t="s">
        <v>65</v>
      </c>
      <c r="BE97" s="166" t="s">
        <v>65</v>
      </c>
    </row>
    <row r="98" spans="2:57" s="165" customFormat="1" ht="15" customHeight="1" x14ac:dyDescent="0.2">
      <c r="B98" s="71">
        <v>2025</v>
      </c>
      <c r="C98" s="71">
        <v>891780111</v>
      </c>
      <c r="D98" s="71" t="s">
        <v>63</v>
      </c>
      <c r="E98" s="173" t="s">
        <v>2503</v>
      </c>
      <c r="F98" s="102" t="s">
        <v>2502</v>
      </c>
      <c r="G98" s="176">
        <v>0</v>
      </c>
      <c r="H98" s="72" t="s">
        <v>71</v>
      </c>
      <c r="I98" s="71" t="s">
        <v>166</v>
      </c>
      <c r="J98" s="73" t="s">
        <v>81</v>
      </c>
      <c r="K98" s="104" t="s">
        <v>2501</v>
      </c>
      <c r="L98" s="487">
        <v>19000000</v>
      </c>
      <c r="M98" s="71" t="s">
        <v>66</v>
      </c>
      <c r="N98" s="182" t="s">
        <v>1491</v>
      </c>
      <c r="O98" s="538">
        <v>79542567</v>
      </c>
      <c r="P98" s="220">
        <v>111</v>
      </c>
      <c r="Q98" s="436">
        <v>45678</v>
      </c>
      <c r="R98" s="487">
        <v>557700000</v>
      </c>
      <c r="S98" s="501">
        <v>45705</v>
      </c>
      <c r="T98" s="520">
        <f t="shared" si="7"/>
        <v>19000000</v>
      </c>
      <c r="U98" s="72" t="s">
        <v>65</v>
      </c>
      <c r="V98" s="292">
        <v>1082884010</v>
      </c>
      <c r="W98" s="173" t="s">
        <v>393</v>
      </c>
      <c r="X98" s="435">
        <v>45705</v>
      </c>
      <c r="Y98" s="436">
        <v>45705</v>
      </c>
      <c r="Z98" s="437" t="s">
        <v>73</v>
      </c>
      <c r="AA98" s="436">
        <v>45854</v>
      </c>
      <c r="AB98" s="124">
        <f t="shared" si="8"/>
        <v>149</v>
      </c>
      <c r="AC98" s="72">
        <v>0</v>
      </c>
      <c r="AD98" s="76">
        <v>0</v>
      </c>
      <c r="AE98" s="76">
        <v>0</v>
      </c>
      <c r="AF98" s="79" t="s">
        <v>73</v>
      </c>
      <c r="AG98" s="408">
        <f t="shared" si="9"/>
        <v>0</v>
      </c>
      <c r="AH98" s="76">
        <v>0</v>
      </c>
      <c r="AI98" s="75">
        <v>0</v>
      </c>
      <c r="AJ98" s="145" t="s">
        <v>73</v>
      </c>
      <c r="AK98" s="79" t="s">
        <v>73</v>
      </c>
      <c r="AL98" s="72">
        <v>0</v>
      </c>
      <c r="AM98" s="72" t="s">
        <v>73</v>
      </c>
      <c r="AN98" s="72" t="s">
        <v>73</v>
      </c>
      <c r="AO98" s="72" t="s">
        <v>73</v>
      </c>
      <c r="AP98" s="102">
        <f t="shared" si="10"/>
        <v>0</v>
      </c>
      <c r="AQ98" s="487">
        <f t="shared" si="11"/>
        <v>19000000</v>
      </c>
      <c r="AR98" s="72" t="s">
        <v>65</v>
      </c>
      <c r="AS98" s="76">
        <v>19000000</v>
      </c>
      <c r="AT98" s="72" t="s">
        <v>319</v>
      </c>
      <c r="AU98" s="76">
        <v>0</v>
      </c>
      <c r="AV98" s="81" t="s">
        <v>73</v>
      </c>
      <c r="AW98" s="490">
        <f t="shared" si="12"/>
        <v>19000000</v>
      </c>
      <c r="AX98" s="488">
        <v>0</v>
      </c>
      <c r="AY98" s="84">
        <f t="shared" si="13"/>
        <v>1</v>
      </c>
      <c r="AZ98" s="85">
        <v>1</v>
      </c>
      <c r="BA98" s="169" t="s">
        <v>73</v>
      </c>
      <c r="BB98" s="175" t="s">
        <v>208</v>
      </c>
      <c r="BC98" s="227" t="s">
        <v>2500</v>
      </c>
      <c r="BD98" s="71" t="s">
        <v>65</v>
      </c>
      <c r="BE98" s="166" t="s">
        <v>65</v>
      </c>
    </row>
    <row r="99" spans="2:57" s="165" customFormat="1" ht="15" customHeight="1" x14ac:dyDescent="0.2">
      <c r="B99" s="71">
        <v>2025</v>
      </c>
      <c r="C99" s="71">
        <v>891780111</v>
      </c>
      <c r="D99" s="71" t="s">
        <v>63</v>
      </c>
      <c r="E99" s="173" t="s">
        <v>2499</v>
      </c>
      <c r="F99" s="102" t="s">
        <v>2498</v>
      </c>
      <c r="G99" s="176">
        <v>0</v>
      </c>
      <c r="H99" s="72" t="s">
        <v>71</v>
      </c>
      <c r="I99" s="71" t="s">
        <v>166</v>
      </c>
      <c r="J99" s="73" t="s">
        <v>81</v>
      </c>
      <c r="K99" s="104" t="s">
        <v>2497</v>
      </c>
      <c r="L99" s="487">
        <v>15000000</v>
      </c>
      <c r="M99" s="71" t="s">
        <v>66</v>
      </c>
      <c r="N99" s="182" t="s">
        <v>2496</v>
      </c>
      <c r="O99" s="538">
        <v>1082863010</v>
      </c>
      <c r="P99" s="220">
        <v>108</v>
      </c>
      <c r="Q99" s="436">
        <v>45677</v>
      </c>
      <c r="R99" s="487">
        <v>123000000</v>
      </c>
      <c r="S99" s="501">
        <v>45705</v>
      </c>
      <c r="T99" s="520">
        <f t="shared" si="7"/>
        <v>15000000</v>
      </c>
      <c r="U99" s="72" t="s">
        <v>65</v>
      </c>
      <c r="V99" s="292">
        <v>1082851808</v>
      </c>
      <c r="W99" s="173" t="s">
        <v>1720</v>
      </c>
      <c r="X99" s="435">
        <v>45705</v>
      </c>
      <c r="Y99" s="436">
        <v>45705</v>
      </c>
      <c r="Z99" s="437" t="s">
        <v>73</v>
      </c>
      <c r="AA99" s="436">
        <v>45868</v>
      </c>
      <c r="AB99" s="124">
        <f t="shared" si="8"/>
        <v>163</v>
      </c>
      <c r="AC99" s="72">
        <v>0</v>
      </c>
      <c r="AD99" s="76">
        <v>0</v>
      </c>
      <c r="AE99" s="76">
        <v>0</v>
      </c>
      <c r="AF99" s="79" t="s">
        <v>73</v>
      </c>
      <c r="AG99" s="408">
        <f t="shared" si="9"/>
        <v>0</v>
      </c>
      <c r="AH99" s="76">
        <v>1</v>
      </c>
      <c r="AI99" s="75">
        <v>7525080</v>
      </c>
      <c r="AJ99" s="145" t="s">
        <v>73</v>
      </c>
      <c r="AK99" s="79" t="s">
        <v>73</v>
      </c>
      <c r="AL99" s="72">
        <v>0</v>
      </c>
      <c r="AM99" s="72" t="s">
        <v>73</v>
      </c>
      <c r="AN99" s="72" t="s">
        <v>73</v>
      </c>
      <c r="AO99" s="72" t="s">
        <v>73</v>
      </c>
      <c r="AP99" s="102">
        <f t="shared" si="10"/>
        <v>0</v>
      </c>
      <c r="AQ99" s="487">
        <f t="shared" si="11"/>
        <v>7474920</v>
      </c>
      <c r="AR99" s="72" t="s">
        <v>65</v>
      </c>
      <c r="AS99" s="76">
        <v>15000000</v>
      </c>
      <c r="AT99" s="72" t="s">
        <v>319</v>
      </c>
      <c r="AU99" s="76">
        <v>0</v>
      </c>
      <c r="AV99" s="81" t="s">
        <v>73</v>
      </c>
      <c r="AW99" s="490">
        <f t="shared" si="12"/>
        <v>7474920</v>
      </c>
      <c r="AX99" s="488">
        <v>0</v>
      </c>
      <c r="AY99" s="84">
        <f t="shared" si="13"/>
        <v>1</v>
      </c>
      <c r="AZ99" s="84">
        <v>1</v>
      </c>
      <c r="BA99" s="169" t="s">
        <v>73</v>
      </c>
      <c r="BB99" s="175" t="s">
        <v>426</v>
      </c>
      <c r="BC99" s="227" t="s">
        <v>2495</v>
      </c>
      <c r="BD99" s="71" t="s">
        <v>65</v>
      </c>
      <c r="BE99" s="166" t="s">
        <v>65</v>
      </c>
    </row>
    <row r="100" spans="2:57" s="165" customFormat="1" ht="15" customHeight="1" x14ac:dyDescent="0.2">
      <c r="B100" s="71">
        <v>2025</v>
      </c>
      <c r="C100" s="71">
        <v>891780111</v>
      </c>
      <c r="D100" s="71" t="s">
        <v>63</v>
      </c>
      <c r="E100" s="173" t="s">
        <v>2494</v>
      </c>
      <c r="F100" s="102" t="s">
        <v>2493</v>
      </c>
      <c r="G100" s="176">
        <v>0</v>
      </c>
      <c r="H100" s="72" t="s">
        <v>71</v>
      </c>
      <c r="I100" s="71" t="s">
        <v>210</v>
      </c>
      <c r="J100" s="73" t="s">
        <v>81</v>
      </c>
      <c r="K100" s="104" t="s">
        <v>2492</v>
      </c>
      <c r="L100" s="487">
        <v>6000000</v>
      </c>
      <c r="M100" s="71" t="s">
        <v>66</v>
      </c>
      <c r="N100" s="182" t="s">
        <v>2491</v>
      </c>
      <c r="O100" s="538">
        <v>1221977289</v>
      </c>
      <c r="P100" s="220">
        <v>128</v>
      </c>
      <c r="Q100" s="436">
        <v>45680</v>
      </c>
      <c r="R100" s="487">
        <v>16322800</v>
      </c>
      <c r="S100" s="501">
        <v>45705</v>
      </c>
      <c r="T100" s="520">
        <f t="shared" si="7"/>
        <v>6000000</v>
      </c>
      <c r="U100" s="72" t="s">
        <v>65</v>
      </c>
      <c r="V100" s="408">
        <v>7632967</v>
      </c>
      <c r="W100" s="173" t="s">
        <v>813</v>
      </c>
      <c r="X100" s="435">
        <v>45705</v>
      </c>
      <c r="Y100" s="436">
        <v>45705</v>
      </c>
      <c r="Z100" s="437" t="s">
        <v>73</v>
      </c>
      <c r="AA100" s="436">
        <v>45716</v>
      </c>
      <c r="AB100" s="124">
        <f t="shared" si="8"/>
        <v>11</v>
      </c>
      <c r="AC100" s="72">
        <v>0</v>
      </c>
      <c r="AD100" s="76">
        <v>0</v>
      </c>
      <c r="AE100" s="76">
        <v>0</v>
      </c>
      <c r="AF100" s="79" t="s">
        <v>73</v>
      </c>
      <c r="AG100" s="408">
        <f t="shared" si="9"/>
        <v>0</v>
      </c>
      <c r="AH100" s="76">
        <v>0</v>
      </c>
      <c r="AI100" s="75">
        <v>0</v>
      </c>
      <c r="AJ100" s="145" t="s">
        <v>73</v>
      </c>
      <c r="AK100" s="79" t="s">
        <v>73</v>
      </c>
      <c r="AL100" s="72">
        <v>0</v>
      </c>
      <c r="AM100" s="72" t="s">
        <v>73</v>
      </c>
      <c r="AN100" s="72" t="s">
        <v>73</v>
      </c>
      <c r="AO100" s="72" t="s">
        <v>73</v>
      </c>
      <c r="AP100" s="102">
        <f t="shared" si="10"/>
        <v>0</v>
      </c>
      <c r="AQ100" s="487">
        <f t="shared" si="11"/>
        <v>6000000</v>
      </c>
      <c r="AR100" s="72" t="s">
        <v>319</v>
      </c>
      <c r="AS100" s="76">
        <v>0</v>
      </c>
      <c r="AT100" s="72" t="s">
        <v>319</v>
      </c>
      <c r="AU100" s="76">
        <v>0</v>
      </c>
      <c r="AV100" s="81" t="s">
        <v>73</v>
      </c>
      <c r="AW100" s="490">
        <f t="shared" si="12"/>
        <v>6000000</v>
      </c>
      <c r="AX100" s="488">
        <v>0</v>
      </c>
      <c r="AY100" s="84">
        <f t="shared" si="13"/>
        <v>1</v>
      </c>
      <c r="AZ100" s="85">
        <v>1</v>
      </c>
      <c r="BA100" s="169" t="s">
        <v>73</v>
      </c>
      <c r="BB100" s="175" t="s">
        <v>208</v>
      </c>
      <c r="BC100" s="227" t="s">
        <v>2490</v>
      </c>
      <c r="BD100" s="71" t="s">
        <v>65</v>
      </c>
      <c r="BE100" s="166" t="s">
        <v>65</v>
      </c>
    </row>
    <row r="101" spans="2:57" s="165" customFormat="1" ht="15" customHeight="1" x14ac:dyDescent="0.2">
      <c r="B101" s="71">
        <v>2025</v>
      </c>
      <c r="C101" s="71">
        <v>891780111</v>
      </c>
      <c r="D101" s="71" t="s">
        <v>63</v>
      </c>
      <c r="E101" s="173" t="s">
        <v>2489</v>
      </c>
      <c r="F101" s="102" t="s">
        <v>2488</v>
      </c>
      <c r="G101" s="176">
        <v>2023000100072</v>
      </c>
      <c r="H101" s="72" t="s">
        <v>71</v>
      </c>
      <c r="I101" s="71" t="s">
        <v>210</v>
      </c>
      <c r="J101" s="73" t="s">
        <v>81</v>
      </c>
      <c r="K101" s="104" t="s">
        <v>2369</v>
      </c>
      <c r="L101" s="487">
        <v>18480000</v>
      </c>
      <c r="M101" s="71" t="s">
        <v>66</v>
      </c>
      <c r="N101" s="102" t="s">
        <v>2487</v>
      </c>
      <c r="O101" s="538">
        <v>1003039693</v>
      </c>
      <c r="P101" s="220">
        <v>53</v>
      </c>
      <c r="Q101" s="436">
        <v>45691</v>
      </c>
      <c r="R101" s="487">
        <v>955418841</v>
      </c>
      <c r="S101" s="501">
        <v>45708</v>
      </c>
      <c r="T101" s="520">
        <f t="shared" si="7"/>
        <v>18480000</v>
      </c>
      <c r="U101" s="72" t="s">
        <v>65</v>
      </c>
      <c r="V101" s="408">
        <v>16078654</v>
      </c>
      <c r="W101" s="173" t="s">
        <v>365</v>
      </c>
      <c r="X101" s="435">
        <v>45708</v>
      </c>
      <c r="Y101" s="436">
        <v>45708</v>
      </c>
      <c r="Z101" s="437" t="s">
        <v>73</v>
      </c>
      <c r="AA101" s="436">
        <v>45869</v>
      </c>
      <c r="AB101" s="124">
        <f t="shared" si="8"/>
        <v>161</v>
      </c>
      <c r="AC101" s="72">
        <v>0</v>
      </c>
      <c r="AD101" s="76">
        <v>0</v>
      </c>
      <c r="AE101" s="76">
        <v>0</v>
      </c>
      <c r="AF101" s="79" t="s">
        <v>73</v>
      </c>
      <c r="AG101" s="408">
        <f t="shared" si="9"/>
        <v>0</v>
      </c>
      <c r="AH101" s="76">
        <v>0</v>
      </c>
      <c r="AI101" s="75">
        <v>0</v>
      </c>
      <c r="AJ101" s="145" t="s">
        <v>73</v>
      </c>
      <c r="AK101" s="79" t="s">
        <v>73</v>
      </c>
      <c r="AL101" s="72">
        <v>0</v>
      </c>
      <c r="AM101" s="72" t="s">
        <v>73</v>
      </c>
      <c r="AN101" s="72" t="s">
        <v>73</v>
      </c>
      <c r="AO101" s="72" t="s">
        <v>73</v>
      </c>
      <c r="AP101" s="102">
        <f t="shared" si="10"/>
        <v>0</v>
      </c>
      <c r="AQ101" s="487">
        <f t="shared" si="11"/>
        <v>18480000</v>
      </c>
      <c r="AR101" s="72" t="s">
        <v>319</v>
      </c>
      <c r="AS101" s="76">
        <v>0</v>
      </c>
      <c r="AT101" s="72" t="s">
        <v>319</v>
      </c>
      <c r="AU101" s="76">
        <v>0</v>
      </c>
      <c r="AV101" s="81" t="s">
        <v>73</v>
      </c>
      <c r="AW101" s="490">
        <f t="shared" si="12"/>
        <v>18480000</v>
      </c>
      <c r="AX101" s="488">
        <v>0</v>
      </c>
      <c r="AY101" s="84">
        <f t="shared" si="13"/>
        <v>1</v>
      </c>
      <c r="AZ101" s="85">
        <v>1</v>
      </c>
      <c r="BA101" s="169" t="s">
        <v>73</v>
      </c>
      <c r="BB101" s="175" t="s">
        <v>208</v>
      </c>
      <c r="BC101" s="227" t="s">
        <v>2486</v>
      </c>
      <c r="BD101" s="71" t="s">
        <v>65</v>
      </c>
      <c r="BE101" s="166" t="s">
        <v>65</v>
      </c>
    </row>
    <row r="102" spans="2:57" s="165" customFormat="1" ht="15" customHeight="1" x14ac:dyDescent="0.2">
      <c r="B102" s="71">
        <v>2025</v>
      </c>
      <c r="C102" s="71">
        <v>891780111</v>
      </c>
      <c r="D102" s="71" t="s">
        <v>63</v>
      </c>
      <c r="E102" s="173" t="s">
        <v>2485</v>
      </c>
      <c r="F102" s="102" t="s">
        <v>2484</v>
      </c>
      <c r="G102" s="176">
        <v>0</v>
      </c>
      <c r="H102" s="72" t="s">
        <v>71</v>
      </c>
      <c r="I102" s="71" t="s">
        <v>166</v>
      </c>
      <c r="J102" s="73" t="s">
        <v>81</v>
      </c>
      <c r="K102" s="104" t="s">
        <v>2483</v>
      </c>
      <c r="L102" s="487">
        <v>18500000</v>
      </c>
      <c r="M102" s="71" t="s">
        <v>66</v>
      </c>
      <c r="N102" s="182" t="s">
        <v>2482</v>
      </c>
      <c r="O102" s="538">
        <v>1083021450</v>
      </c>
      <c r="P102" s="220">
        <v>110</v>
      </c>
      <c r="Q102" s="436">
        <v>45678</v>
      </c>
      <c r="R102" s="487">
        <v>261450000</v>
      </c>
      <c r="S102" s="501">
        <v>45708</v>
      </c>
      <c r="T102" s="520">
        <f t="shared" si="7"/>
        <v>18500000</v>
      </c>
      <c r="U102" s="72" t="s">
        <v>65</v>
      </c>
      <c r="V102" s="408">
        <v>77105457</v>
      </c>
      <c r="W102" s="173" t="s">
        <v>1641</v>
      </c>
      <c r="X102" s="435">
        <v>45708</v>
      </c>
      <c r="Y102" s="436">
        <v>45708</v>
      </c>
      <c r="Z102" s="437" t="s">
        <v>73</v>
      </c>
      <c r="AA102" s="436">
        <v>45857</v>
      </c>
      <c r="AB102" s="124">
        <f t="shared" si="8"/>
        <v>149</v>
      </c>
      <c r="AC102" s="72">
        <v>0</v>
      </c>
      <c r="AD102" s="76">
        <v>0</v>
      </c>
      <c r="AE102" s="76">
        <v>0</v>
      </c>
      <c r="AF102" s="79" t="s">
        <v>73</v>
      </c>
      <c r="AG102" s="408">
        <f t="shared" si="9"/>
        <v>0</v>
      </c>
      <c r="AH102" s="76">
        <v>0</v>
      </c>
      <c r="AI102" s="75">
        <v>0</v>
      </c>
      <c r="AJ102" s="145" t="s">
        <v>73</v>
      </c>
      <c r="AK102" s="79" t="s">
        <v>73</v>
      </c>
      <c r="AL102" s="72">
        <v>0</v>
      </c>
      <c r="AM102" s="72" t="s">
        <v>73</v>
      </c>
      <c r="AN102" s="72" t="s">
        <v>73</v>
      </c>
      <c r="AO102" s="72" t="s">
        <v>73</v>
      </c>
      <c r="AP102" s="102">
        <f t="shared" si="10"/>
        <v>0</v>
      </c>
      <c r="AQ102" s="487">
        <f t="shared" si="11"/>
        <v>18500000</v>
      </c>
      <c r="AR102" s="72" t="s">
        <v>65</v>
      </c>
      <c r="AS102" s="76">
        <v>18500000</v>
      </c>
      <c r="AT102" s="72" t="s">
        <v>319</v>
      </c>
      <c r="AU102" s="76">
        <v>0</v>
      </c>
      <c r="AV102" s="81" t="s">
        <v>73</v>
      </c>
      <c r="AW102" s="490">
        <f t="shared" si="12"/>
        <v>18500000</v>
      </c>
      <c r="AX102" s="488">
        <v>0</v>
      </c>
      <c r="AY102" s="84">
        <f t="shared" si="13"/>
        <v>1</v>
      </c>
      <c r="AZ102" s="85">
        <v>1</v>
      </c>
      <c r="BA102" s="169" t="s">
        <v>73</v>
      </c>
      <c r="BB102" s="175" t="s">
        <v>208</v>
      </c>
      <c r="BC102" s="227" t="s">
        <v>2481</v>
      </c>
      <c r="BD102" s="71" t="s">
        <v>65</v>
      </c>
      <c r="BE102" s="166" t="s">
        <v>65</v>
      </c>
    </row>
    <row r="103" spans="2:57" s="165" customFormat="1" ht="15" customHeight="1" x14ac:dyDescent="0.2">
      <c r="B103" s="71">
        <v>2025</v>
      </c>
      <c r="C103" s="71">
        <v>891780111</v>
      </c>
      <c r="D103" s="71" t="s">
        <v>63</v>
      </c>
      <c r="E103" s="173" t="s">
        <v>2480</v>
      </c>
      <c r="F103" s="102" t="s">
        <v>2479</v>
      </c>
      <c r="G103" s="176">
        <v>0</v>
      </c>
      <c r="H103" s="72" t="s">
        <v>71</v>
      </c>
      <c r="I103" s="71" t="s">
        <v>166</v>
      </c>
      <c r="J103" s="73" t="s">
        <v>81</v>
      </c>
      <c r="K103" s="104" t="s">
        <v>2478</v>
      </c>
      <c r="L103" s="487">
        <v>5700000</v>
      </c>
      <c r="M103" s="71" t="s">
        <v>66</v>
      </c>
      <c r="N103" s="182" t="s">
        <v>2272</v>
      </c>
      <c r="O103" s="538">
        <v>1082888442</v>
      </c>
      <c r="P103" s="220">
        <v>108</v>
      </c>
      <c r="Q103" s="436">
        <v>45677</v>
      </c>
      <c r="R103" s="487">
        <v>123000000</v>
      </c>
      <c r="S103" s="501">
        <v>45709</v>
      </c>
      <c r="T103" s="520">
        <f t="shared" si="7"/>
        <v>5700000</v>
      </c>
      <c r="U103" s="72" t="s">
        <v>65</v>
      </c>
      <c r="V103" s="292">
        <v>1082851808</v>
      </c>
      <c r="W103" s="173" t="s">
        <v>1720</v>
      </c>
      <c r="X103" s="435">
        <v>45709</v>
      </c>
      <c r="Y103" s="436">
        <v>45709</v>
      </c>
      <c r="Z103" s="437" t="s">
        <v>73</v>
      </c>
      <c r="AA103" s="436">
        <v>45767</v>
      </c>
      <c r="AB103" s="124">
        <f t="shared" si="8"/>
        <v>58</v>
      </c>
      <c r="AC103" s="72">
        <v>0</v>
      </c>
      <c r="AD103" s="76">
        <v>0</v>
      </c>
      <c r="AE103" s="76">
        <v>0</v>
      </c>
      <c r="AF103" s="79" t="s">
        <v>73</v>
      </c>
      <c r="AG103" s="408">
        <f t="shared" si="9"/>
        <v>0</v>
      </c>
      <c r="AH103" s="76">
        <v>0</v>
      </c>
      <c r="AI103" s="75">
        <v>0</v>
      </c>
      <c r="AJ103" s="145" t="s">
        <v>73</v>
      </c>
      <c r="AK103" s="79" t="s">
        <v>73</v>
      </c>
      <c r="AL103" s="72">
        <v>0</v>
      </c>
      <c r="AM103" s="72" t="s">
        <v>73</v>
      </c>
      <c r="AN103" s="72" t="s">
        <v>73</v>
      </c>
      <c r="AO103" s="72" t="s">
        <v>73</v>
      </c>
      <c r="AP103" s="102">
        <f t="shared" si="10"/>
        <v>0</v>
      </c>
      <c r="AQ103" s="487">
        <f t="shared" si="11"/>
        <v>5700000</v>
      </c>
      <c r="AR103" s="72" t="s">
        <v>65</v>
      </c>
      <c r="AS103" s="76">
        <v>5700000</v>
      </c>
      <c r="AT103" s="72" t="s">
        <v>319</v>
      </c>
      <c r="AU103" s="76">
        <v>0</v>
      </c>
      <c r="AV103" s="81" t="s">
        <v>73</v>
      </c>
      <c r="AW103" s="490">
        <f t="shared" si="12"/>
        <v>5700000</v>
      </c>
      <c r="AX103" s="488">
        <v>0</v>
      </c>
      <c r="AY103" s="84">
        <f t="shared" si="13"/>
        <v>1</v>
      </c>
      <c r="AZ103" s="85">
        <v>1</v>
      </c>
      <c r="BA103" s="169" t="s">
        <v>73</v>
      </c>
      <c r="BB103" s="175" t="s">
        <v>208</v>
      </c>
      <c r="BC103" s="227" t="s">
        <v>2477</v>
      </c>
      <c r="BD103" s="71" t="s">
        <v>65</v>
      </c>
      <c r="BE103" s="166" t="s">
        <v>65</v>
      </c>
    </row>
    <row r="104" spans="2:57" s="165" customFormat="1" ht="15" customHeight="1" x14ac:dyDescent="0.2">
      <c r="B104" s="71">
        <v>2025</v>
      </c>
      <c r="C104" s="71">
        <v>891780111</v>
      </c>
      <c r="D104" s="71" t="s">
        <v>63</v>
      </c>
      <c r="E104" s="173" t="s">
        <v>2476</v>
      </c>
      <c r="F104" s="102" t="s">
        <v>2475</v>
      </c>
      <c r="G104" s="176">
        <v>0</v>
      </c>
      <c r="H104" s="72" t="s">
        <v>71</v>
      </c>
      <c r="I104" s="71" t="s">
        <v>166</v>
      </c>
      <c r="J104" s="73" t="s">
        <v>81</v>
      </c>
      <c r="K104" s="104" t="s">
        <v>2474</v>
      </c>
      <c r="L104" s="487">
        <v>14280000</v>
      </c>
      <c r="M104" s="71" t="s">
        <v>66</v>
      </c>
      <c r="N104" s="182" t="s">
        <v>1870</v>
      </c>
      <c r="O104" s="538">
        <v>84451570</v>
      </c>
      <c r="P104" s="220">
        <v>106</v>
      </c>
      <c r="Q104" s="436">
        <v>45677</v>
      </c>
      <c r="R104" s="487">
        <v>450000000</v>
      </c>
      <c r="S104" s="501">
        <v>45712</v>
      </c>
      <c r="T104" s="520">
        <f t="shared" si="7"/>
        <v>14280000</v>
      </c>
      <c r="U104" s="72" t="s">
        <v>65</v>
      </c>
      <c r="V104" s="292">
        <v>63563343</v>
      </c>
      <c r="W104" s="173" t="s">
        <v>1105</v>
      </c>
      <c r="X104" s="435">
        <v>45712</v>
      </c>
      <c r="Y104" s="436">
        <v>45712</v>
      </c>
      <c r="Z104" s="437" t="s">
        <v>73</v>
      </c>
      <c r="AA104" s="436">
        <v>45838</v>
      </c>
      <c r="AB104" s="124">
        <f t="shared" si="8"/>
        <v>126</v>
      </c>
      <c r="AC104" s="72">
        <v>0</v>
      </c>
      <c r="AD104" s="76">
        <v>0</v>
      </c>
      <c r="AE104" s="76">
        <v>0</v>
      </c>
      <c r="AF104" s="79" t="s">
        <v>73</v>
      </c>
      <c r="AG104" s="408">
        <f t="shared" si="9"/>
        <v>0</v>
      </c>
      <c r="AH104" s="76">
        <v>0</v>
      </c>
      <c r="AI104" s="75">
        <v>0</v>
      </c>
      <c r="AJ104" s="145" t="s">
        <v>73</v>
      </c>
      <c r="AK104" s="79" t="s">
        <v>73</v>
      </c>
      <c r="AL104" s="72">
        <v>0</v>
      </c>
      <c r="AM104" s="72" t="s">
        <v>73</v>
      </c>
      <c r="AN104" s="72" t="s">
        <v>73</v>
      </c>
      <c r="AO104" s="72" t="s">
        <v>73</v>
      </c>
      <c r="AP104" s="102">
        <f t="shared" si="10"/>
        <v>0</v>
      </c>
      <c r="AQ104" s="487">
        <f t="shared" si="11"/>
        <v>14280000</v>
      </c>
      <c r="AR104" s="72" t="s">
        <v>65</v>
      </c>
      <c r="AS104" s="76">
        <v>14280000</v>
      </c>
      <c r="AT104" s="72" t="s">
        <v>319</v>
      </c>
      <c r="AU104" s="76">
        <v>0</v>
      </c>
      <c r="AV104" s="81" t="s">
        <v>73</v>
      </c>
      <c r="AW104" s="490">
        <f t="shared" si="12"/>
        <v>14280000</v>
      </c>
      <c r="AX104" s="488">
        <v>0</v>
      </c>
      <c r="AY104" s="84">
        <f t="shared" si="13"/>
        <v>1</v>
      </c>
      <c r="AZ104" s="85">
        <v>1</v>
      </c>
      <c r="BA104" s="169" t="s">
        <v>73</v>
      </c>
      <c r="BB104" s="175" t="s">
        <v>208</v>
      </c>
      <c r="BC104" s="227" t="s">
        <v>2473</v>
      </c>
      <c r="BD104" s="71" t="s">
        <v>65</v>
      </c>
      <c r="BE104" s="166" t="s">
        <v>65</v>
      </c>
    </row>
    <row r="105" spans="2:57" s="165" customFormat="1" ht="15" customHeight="1" x14ac:dyDescent="0.2">
      <c r="B105" s="71">
        <v>2025</v>
      </c>
      <c r="C105" s="71">
        <v>891780111</v>
      </c>
      <c r="D105" s="71" t="s">
        <v>63</v>
      </c>
      <c r="E105" s="173" t="s">
        <v>2472</v>
      </c>
      <c r="F105" s="102" t="s">
        <v>2471</v>
      </c>
      <c r="G105" s="176">
        <v>0</v>
      </c>
      <c r="H105" s="72" t="s">
        <v>71</v>
      </c>
      <c r="I105" s="71" t="s">
        <v>166</v>
      </c>
      <c r="J105" s="73" t="s">
        <v>81</v>
      </c>
      <c r="K105" s="104" t="s">
        <v>2470</v>
      </c>
      <c r="L105" s="487">
        <v>12600000</v>
      </c>
      <c r="M105" s="71" t="s">
        <v>66</v>
      </c>
      <c r="N105" s="182" t="s">
        <v>1865</v>
      </c>
      <c r="O105" s="538">
        <v>84453406</v>
      </c>
      <c r="P105" s="220">
        <v>106</v>
      </c>
      <c r="Q105" s="436">
        <v>45677</v>
      </c>
      <c r="R105" s="487">
        <v>450000000</v>
      </c>
      <c r="S105" s="501">
        <v>45712</v>
      </c>
      <c r="T105" s="520">
        <f t="shared" si="7"/>
        <v>12600000</v>
      </c>
      <c r="U105" s="72" t="s">
        <v>65</v>
      </c>
      <c r="V105" s="292">
        <v>63563343</v>
      </c>
      <c r="W105" s="173" t="s">
        <v>1105</v>
      </c>
      <c r="X105" s="435">
        <v>45712</v>
      </c>
      <c r="Y105" s="436">
        <v>45712</v>
      </c>
      <c r="Z105" s="437" t="s">
        <v>73</v>
      </c>
      <c r="AA105" s="436">
        <v>45838</v>
      </c>
      <c r="AB105" s="124">
        <f t="shared" si="8"/>
        <v>126</v>
      </c>
      <c r="AC105" s="72">
        <v>0</v>
      </c>
      <c r="AD105" s="76">
        <v>0</v>
      </c>
      <c r="AE105" s="76">
        <v>0</v>
      </c>
      <c r="AF105" s="79" t="s">
        <v>73</v>
      </c>
      <c r="AG105" s="408">
        <f t="shared" si="9"/>
        <v>0</v>
      </c>
      <c r="AH105" s="76">
        <v>0</v>
      </c>
      <c r="AI105" s="75">
        <v>0</v>
      </c>
      <c r="AJ105" s="145" t="s">
        <v>73</v>
      </c>
      <c r="AK105" s="79" t="s">
        <v>73</v>
      </c>
      <c r="AL105" s="72">
        <v>0</v>
      </c>
      <c r="AM105" s="72" t="s">
        <v>73</v>
      </c>
      <c r="AN105" s="72" t="s">
        <v>73</v>
      </c>
      <c r="AO105" s="72" t="s">
        <v>73</v>
      </c>
      <c r="AP105" s="102">
        <f t="shared" si="10"/>
        <v>0</v>
      </c>
      <c r="AQ105" s="487">
        <f t="shared" si="11"/>
        <v>12600000</v>
      </c>
      <c r="AR105" s="72" t="s">
        <v>65</v>
      </c>
      <c r="AS105" s="76">
        <v>12600000</v>
      </c>
      <c r="AT105" s="72" t="s">
        <v>319</v>
      </c>
      <c r="AU105" s="76">
        <v>0</v>
      </c>
      <c r="AV105" s="81" t="s">
        <v>73</v>
      </c>
      <c r="AW105" s="490">
        <f t="shared" si="12"/>
        <v>12600000</v>
      </c>
      <c r="AX105" s="488">
        <v>0</v>
      </c>
      <c r="AY105" s="84">
        <f t="shared" si="13"/>
        <v>1</v>
      </c>
      <c r="AZ105" s="85">
        <v>1</v>
      </c>
      <c r="BA105" s="169" t="s">
        <v>73</v>
      </c>
      <c r="BB105" s="175" t="s">
        <v>208</v>
      </c>
      <c r="BC105" s="227" t="s">
        <v>2469</v>
      </c>
      <c r="BD105" s="71" t="s">
        <v>65</v>
      </c>
      <c r="BE105" s="166" t="s">
        <v>65</v>
      </c>
    </row>
    <row r="106" spans="2:57" s="165" customFormat="1" ht="15" customHeight="1" x14ac:dyDescent="0.2">
      <c r="B106" s="71">
        <v>2025</v>
      </c>
      <c r="C106" s="71">
        <v>891780111</v>
      </c>
      <c r="D106" s="71" t="s">
        <v>63</v>
      </c>
      <c r="E106" s="173" t="s">
        <v>2468</v>
      </c>
      <c r="F106" s="102" t="s">
        <v>2467</v>
      </c>
      <c r="G106" s="176">
        <v>0</v>
      </c>
      <c r="H106" s="72" t="s">
        <v>71</v>
      </c>
      <c r="I106" s="71" t="s">
        <v>166</v>
      </c>
      <c r="J106" s="73" t="s">
        <v>81</v>
      </c>
      <c r="K106" s="104" t="s">
        <v>2466</v>
      </c>
      <c r="L106" s="487">
        <v>13008000</v>
      </c>
      <c r="M106" s="71" t="s">
        <v>66</v>
      </c>
      <c r="N106" s="182" t="s">
        <v>1421</v>
      </c>
      <c r="O106" s="538">
        <v>3829900</v>
      </c>
      <c r="P106" s="220">
        <v>344</v>
      </c>
      <c r="Q106" s="436">
        <v>45700</v>
      </c>
      <c r="R106" s="487">
        <v>80000000</v>
      </c>
      <c r="S106" s="501">
        <v>45713</v>
      </c>
      <c r="T106" s="520">
        <f t="shared" si="7"/>
        <v>13008000</v>
      </c>
      <c r="U106" s="72" t="s">
        <v>65</v>
      </c>
      <c r="V106" s="292">
        <v>85155551</v>
      </c>
      <c r="W106" s="173" t="s">
        <v>1994</v>
      </c>
      <c r="X106" s="435">
        <v>45713</v>
      </c>
      <c r="Y106" s="436">
        <v>45713</v>
      </c>
      <c r="Z106" s="437" t="s">
        <v>73</v>
      </c>
      <c r="AA106" s="436">
        <v>45771</v>
      </c>
      <c r="AB106" s="124">
        <f t="shared" si="8"/>
        <v>58</v>
      </c>
      <c r="AC106" s="72">
        <v>0</v>
      </c>
      <c r="AD106" s="76">
        <v>0</v>
      </c>
      <c r="AE106" s="76">
        <v>0</v>
      </c>
      <c r="AF106" s="79" t="s">
        <v>73</v>
      </c>
      <c r="AG106" s="408">
        <f t="shared" si="9"/>
        <v>0</v>
      </c>
      <c r="AH106" s="76">
        <v>0</v>
      </c>
      <c r="AI106" s="75">
        <v>0</v>
      </c>
      <c r="AJ106" s="145" t="s">
        <v>73</v>
      </c>
      <c r="AK106" s="79" t="s">
        <v>73</v>
      </c>
      <c r="AL106" s="72">
        <v>0</v>
      </c>
      <c r="AM106" s="72" t="s">
        <v>73</v>
      </c>
      <c r="AN106" s="72" t="s">
        <v>73</v>
      </c>
      <c r="AO106" s="72" t="s">
        <v>73</v>
      </c>
      <c r="AP106" s="102">
        <f t="shared" si="10"/>
        <v>0</v>
      </c>
      <c r="AQ106" s="487">
        <f t="shared" si="11"/>
        <v>13008000</v>
      </c>
      <c r="AR106" s="72" t="s">
        <v>65</v>
      </c>
      <c r="AS106" s="76">
        <v>13008000</v>
      </c>
      <c r="AT106" s="72" t="s">
        <v>319</v>
      </c>
      <c r="AU106" s="76">
        <v>0</v>
      </c>
      <c r="AV106" s="81" t="s">
        <v>73</v>
      </c>
      <c r="AW106" s="490">
        <f t="shared" si="12"/>
        <v>13008000</v>
      </c>
      <c r="AX106" s="488">
        <v>0</v>
      </c>
      <c r="AY106" s="84">
        <f t="shared" si="13"/>
        <v>1</v>
      </c>
      <c r="AZ106" s="85">
        <v>1</v>
      </c>
      <c r="BA106" s="169" t="s">
        <v>73</v>
      </c>
      <c r="BB106" s="175" t="s">
        <v>208</v>
      </c>
      <c r="BC106" s="227" t="s">
        <v>2465</v>
      </c>
      <c r="BD106" s="71" t="s">
        <v>65</v>
      </c>
      <c r="BE106" s="166" t="s">
        <v>65</v>
      </c>
    </row>
    <row r="107" spans="2:57" s="165" customFormat="1" ht="15" customHeight="1" x14ac:dyDescent="0.2">
      <c r="B107" s="71">
        <v>2025</v>
      </c>
      <c r="C107" s="71">
        <v>891780111</v>
      </c>
      <c r="D107" s="71" t="s">
        <v>63</v>
      </c>
      <c r="E107" s="173" t="s">
        <v>2464</v>
      </c>
      <c r="F107" s="102" t="s">
        <v>2463</v>
      </c>
      <c r="G107" s="176">
        <v>0</v>
      </c>
      <c r="H107" s="72" t="s">
        <v>71</v>
      </c>
      <c r="I107" s="71" t="s">
        <v>166</v>
      </c>
      <c r="J107" s="73" t="s">
        <v>81</v>
      </c>
      <c r="K107" s="104" t="s">
        <v>2462</v>
      </c>
      <c r="L107" s="488">
        <v>12800000</v>
      </c>
      <c r="M107" s="71" t="s">
        <v>66</v>
      </c>
      <c r="N107" s="221" t="s">
        <v>2461</v>
      </c>
      <c r="O107" s="539">
        <v>1082912748</v>
      </c>
      <c r="P107" s="188">
        <v>110</v>
      </c>
      <c r="Q107" s="443">
        <v>45678</v>
      </c>
      <c r="R107" s="487">
        <v>261450000</v>
      </c>
      <c r="S107" s="503">
        <v>45720</v>
      </c>
      <c r="T107" s="520">
        <f t="shared" si="7"/>
        <v>12800000</v>
      </c>
      <c r="U107" s="72" t="s">
        <v>65</v>
      </c>
      <c r="V107" s="408">
        <v>19474750</v>
      </c>
      <c r="W107" s="173" t="s">
        <v>501</v>
      </c>
      <c r="X107" s="438">
        <v>45720</v>
      </c>
      <c r="Y107" s="439">
        <v>45720</v>
      </c>
      <c r="Z107" s="437" t="s">
        <v>73</v>
      </c>
      <c r="AA107" s="439">
        <v>45838</v>
      </c>
      <c r="AB107" s="124">
        <f t="shared" si="8"/>
        <v>118</v>
      </c>
      <c r="AC107" s="72">
        <v>0</v>
      </c>
      <c r="AD107" s="76">
        <v>0</v>
      </c>
      <c r="AE107" s="76">
        <v>0</v>
      </c>
      <c r="AF107" s="79" t="s">
        <v>73</v>
      </c>
      <c r="AG107" s="408">
        <f t="shared" si="9"/>
        <v>0</v>
      </c>
      <c r="AH107" s="76">
        <v>0</v>
      </c>
      <c r="AI107" s="75">
        <v>0</v>
      </c>
      <c r="AJ107" s="145" t="s">
        <v>73</v>
      </c>
      <c r="AK107" s="79" t="s">
        <v>73</v>
      </c>
      <c r="AL107" s="72">
        <v>0</v>
      </c>
      <c r="AM107" s="72" t="s">
        <v>73</v>
      </c>
      <c r="AN107" s="72" t="s">
        <v>73</v>
      </c>
      <c r="AO107" s="72" t="s">
        <v>73</v>
      </c>
      <c r="AP107" s="102">
        <f t="shared" si="10"/>
        <v>0</v>
      </c>
      <c r="AQ107" s="487">
        <f t="shared" si="11"/>
        <v>12800000</v>
      </c>
      <c r="AR107" s="72" t="s">
        <v>65</v>
      </c>
      <c r="AS107" s="76">
        <v>12800000</v>
      </c>
      <c r="AT107" s="72" t="s">
        <v>319</v>
      </c>
      <c r="AU107" s="76">
        <v>0</v>
      </c>
      <c r="AV107" s="81" t="s">
        <v>73</v>
      </c>
      <c r="AW107" s="490">
        <f t="shared" si="12"/>
        <v>12800000</v>
      </c>
      <c r="AX107" s="488">
        <v>0</v>
      </c>
      <c r="AY107" s="84">
        <f t="shared" si="13"/>
        <v>1</v>
      </c>
      <c r="AZ107" s="85">
        <v>1</v>
      </c>
      <c r="BA107" s="169" t="s">
        <v>73</v>
      </c>
      <c r="BB107" s="175" t="s">
        <v>208</v>
      </c>
      <c r="BC107" s="179" t="s">
        <v>2460</v>
      </c>
      <c r="BD107" s="71" t="s">
        <v>65</v>
      </c>
      <c r="BE107" s="166" t="s">
        <v>65</v>
      </c>
    </row>
    <row r="108" spans="2:57" s="165" customFormat="1" ht="15" customHeight="1" x14ac:dyDescent="0.2">
      <c r="B108" s="71">
        <v>2025</v>
      </c>
      <c r="C108" s="71">
        <v>891780111</v>
      </c>
      <c r="D108" s="71" t="s">
        <v>63</v>
      </c>
      <c r="E108" s="173" t="s">
        <v>2459</v>
      </c>
      <c r="F108" s="102" t="s">
        <v>2458</v>
      </c>
      <c r="G108" s="176">
        <v>0</v>
      </c>
      <c r="H108" s="72" t="s">
        <v>71</v>
      </c>
      <c r="I108" s="71" t="s">
        <v>166</v>
      </c>
      <c r="J108" s="73" t="s">
        <v>81</v>
      </c>
      <c r="K108" s="104" t="s">
        <v>2457</v>
      </c>
      <c r="L108" s="488">
        <v>4769730</v>
      </c>
      <c r="M108" s="71" t="s">
        <v>66</v>
      </c>
      <c r="N108" s="221" t="s">
        <v>2261</v>
      </c>
      <c r="O108" s="539">
        <v>1056688337</v>
      </c>
      <c r="P108" s="188">
        <v>255</v>
      </c>
      <c r="Q108" s="443">
        <v>45693</v>
      </c>
      <c r="R108" s="487">
        <v>34388032</v>
      </c>
      <c r="S108" s="503">
        <v>45720</v>
      </c>
      <c r="T108" s="520">
        <f t="shared" si="7"/>
        <v>4769730</v>
      </c>
      <c r="U108" s="72" t="s">
        <v>65</v>
      </c>
      <c r="V108" s="408">
        <v>79738530</v>
      </c>
      <c r="W108" s="173" t="s">
        <v>560</v>
      </c>
      <c r="X108" s="438">
        <v>45720</v>
      </c>
      <c r="Y108" s="439">
        <v>45720</v>
      </c>
      <c r="Z108" s="437" t="s">
        <v>73</v>
      </c>
      <c r="AA108" s="439">
        <v>45736</v>
      </c>
      <c r="AB108" s="124">
        <f t="shared" si="8"/>
        <v>16</v>
      </c>
      <c r="AC108" s="72">
        <v>0</v>
      </c>
      <c r="AD108" s="76">
        <v>0</v>
      </c>
      <c r="AE108" s="76">
        <v>0</v>
      </c>
      <c r="AF108" s="79" t="s">
        <v>73</v>
      </c>
      <c r="AG108" s="408">
        <f t="shared" si="9"/>
        <v>0</v>
      </c>
      <c r="AH108" s="76">
        <v>0</v>
      </c>
      <c r="AI108" s="75">
        <v>0</v>
      </c>
      <c r="AJ108" s="145" t="s">
        <v>73</v>
      </c>
      <c r="AK108" s="79" t="s">
        <v>73</v>
      </c>
      <c r="AL108" s="72">
        <v>0</v>
      </c>
      <c r="AM108" s="72" t="s">
        <v>73</v>
      </c>
      <c r="AN108" s="72" t="s">
        <v>73</v>
      </c>
      <c r="AO108" s="72" t="s">
        <v>73</v>
      </c>
      <c r="AP108" s="102">
        <f t="shared" si="10"/>
        <v>0</v>
      </c>
      <c r="AQ108" s="487">
        <f t="shared" si="11"/>
        <v>4769730</v>
      </c>
      <c r="AR108" s="72" t="s">
        <v>319</v>
      </c>
      <c r="AS108" s="76">
        <v>0</v>
      </c>
      <c r="AT108" s="72" t="s">
        <v>319</v>
      </c>
      <c r="AU108" s="76">
        <v>0</v>
      </c>
      <c r="AV108" s="81" t="s">
        <v>73</v>
      </c>
      <c r="AW108" s="490">
        <f t="shared" si="12"/>
        <v>4769730</v>
      </c>
      <c r="AX108" s="488">
        <v>0</v>
      </c>
      <c r="AY108" s="84">
        <f t="shared" si="13"/>
        <v>1</v>
      </c>
      <c r="AZ108" s="85">
        <v>1</v>
      </c>
      <c r="BA108" s="169" t="s">
        <v>73</v>
      </c>
      <c r="BB108" s="175" t="s">
        <v>208</v>
      </c>
      <c r="BC108" s="179" t="s">
        <v>2456</v>
      </c>
      <c r="BD108" s="71" t="s">
        <v>65</v>
      </c>
      <c r="BE108" s="166" t="s">
        <v>65</v>
      </c>
    </row>
    <row r="109" spans="2:57" s="165" customFormat="1" ht="15" customHeight="1" x14ac:dyDescent="0.2">
      <c r="B109" s="71">
        <v>2025</v>
      </c>
      <c r="C109" s="71">
        <v>891780111</v>
      </c>
      <c r="D109" s="71" t="s">
        <v>63</v>
      </c>
      <c r="E109" s="173" t="s">
        <v>2455</v>
      </c>
      <c r="F109" s="102" t="s">
        <v>2454</v>
      </c>
      <c r="G109" s="176">
        <v>2023000100072</v>
      </c>
      <c r="H109" s="72" t="s">
        <v>71</v>
      </c>
      <c r="I109" s="71" t="s">
        <v>210</v>
      </c>
      <c r="J109" s="73" t="s">
        <v>81</v>
      </c>
      <c r="K109" s="104" t="s">
        <v>2453</v>
      </c>
      <c r="L109" s="487">
        <v>35420000</v>
      </c>
      <c r="M109" s="71" t="s">
        <v>66</v>
      </c>
      <c r="N109" s="102" t="s">
        <v>2452</v>
      </c>
      <c r="O109" s="537">
        <v>1083047516</v>
      </c>
      <c r="P109" s="171">
        <v>53</v>
      </c>
      <c r="Q109" s="436">
        <v>45691</v>
      </c>
      <c r="R109" s="487">
        <v>955418841</v>
      </c>
      <c r="S109" s="501">
        <v>45722</v>
      </c>
      <c r="T109" s="520">
        <f t="shared" si="7"/>
        <v>35420000</v>
      </c>
      <c r="U109" s="72" t="s">
        <v>65</v>
      </c>
      <c r="V109" s="408">
        <v>16078654</v>
      </c>
      <c r="W109" s="173" t="s">
        <v>365</v>
      </c>
      <c r="X109" s="435">
        <v>45722</v>
      </c>
      <c r="Y109" s="436">
        <v>45722</v>
      </c>
      <c r="Z109" s="437" t="s">
        <v>73</v>
      </c>
      <c r="AA109" s="436">
        <v>46069</v>
      </c>
      <c r="AB109" s="124">
        <f t="shared" si="8"/>
        <v>347</v>
      </c>
      <c r="AC109" s="72">
        <v>0</v>
      </c>
      <c r="AD109" s="76">
        <v>0</v>
      </c>
      <c r="AE109" s="76">
        <v>0</v>
      </c>
      <c r="AF109" s="79" t="s">
        <v>73</v>
      </c>
      <c r="AG109" s="408">
        <f t="shared" si="9"/>
        <v>0</v>
      </c>
      <c r="AH109" s="76">
        <v>0</v>
      </c>
      <c r="AI109" s="75">
        <v>0</v>
      </c>
      <c r="AJ109" s="145" t="s">
        <v>73</v>
      </c>
      <c r="AK109" s="79" t="s">
        <v>73</v>
      </c>
      <c r="AL109" s="72">
        <v>0</v>
      </c>
      <c r="AM109" s="72" t="s">
        <v>73</v>
      </c>
      <c r="AN109" s="72" t="s">
        <v>73</v>
      </c>
      <c r="AO109" s="72" t="s">
        <v>73</v>
      </c>
      <c r="AP109" s="102">
        <f t="shared" si="10"/>
        <v>0</v>
      </c>
      <c r="AQ109" s="487">
        <f t="shared" si="11"/>
        <v>35420000</v>
      </c>
      <c r="AR109" s="72" t="s">
        <v>319</v>
      </c>
      <c r="AS109" s="76">
        <v>0</v>
      </c>
      <c r="AT109" s="72" t="s">
        <v>319</v>
      </c>
      <c r="AU109" s="76">
        <v>0</v>
      </c>
      <c r="AV109" s="81" t="s">
        <v>73</v>
      </c>
      <c r="AW109" s="490">
        <f t="shared" si="12"/>
        <v>21560000</v>
      </c>
      <c r="AX109" s="488">
        <v>13860000</v>
      </c>
      <c r="AY109" s="84">
        <f t="shared" si="13"/>
        <v>0.60869565217391308</v>
      </c>
      <c r="AZ109" s="85">
        <v>0.60869565217391308</v>
      </c>
      <c r="BA109" s="169" t="s">
        <v>73</v>
      </c>
      <c r="BB109" s="184" t="s">
        <v>123</v>
      </c>
      <c r="BC109" s="179" t="s">
        <v>2451</v>
      </c>
      <c r="BD109" s="71" t="s">
        <v>65</v>
      </c>
      <c r="BE109" s="166" t="s">
        <v>65</v>
      </c>
    </row>
    <row r="110" spans="2:57" s="165" customFormat="1" ht="15" customHeight="1" x14ac:dyDescent="0.2">
      <c r="B110" s="71">
        <v>2025</v>
      </c>
      <c r="C110" s="71">
        <v>891780111</v>
      </c>
      <c r="D110" s="71" t="s">
        <v>63</v>
      </c>
      <c r="E110" s="173" t="s">
        <v>2450</v>
      </c>
      <c r="F110" s="102" t="s">
        <v>2449</v>
      </c>
      <c r="G110" s="176">
        <v>2023000100072</v>
      </c>
      <c r="H110" s="72" t="s">
        <v>71</v>
      </c>
      <c r="I110" s="71" t="s">
        <v>210</v>
      </c>
      <c r="J110" s="73" t="s">
        <v>81</v>
      </c>
      <c r="K110" s="104" t="s">
        <v>2448</v>
      </c>
      <c r="L110" s="487">
        <v>35420000</v>
      </c>
      <c r="M110" s="71" t="s">
        <v>66</v>
      </c>
      <c r="N110" s="102" t="s">
        <v>2447</v>
      </c>
      <c r="O110" s="537">
        <v>1082942381</v>
      </c>
      <c r="P110" s="171">
        <v>53</v>
      </c>
      <c r="Q110" s="436">
        <v>45691</v>
      </c>
      <c r="R110" s="487">
        <v>955418841</v>
      </c>
      <c r="S110" s="501">
        <v>45723</v>
      </c>
      <c r="T110" s="520">
        <f t="shared" si="7"/>
        <v>35420000</v>
      </c>
      <c r="U110" s="72" t="s">
        <v>65</v>
      </c>
      <c r="V110" s="408">
        <v>16078654</v>
      </c>
      <c r="W110" s="173" t="s">
        <v>365</v>
      </c>
      <c r="X110" s="435">
        <v>45723</v>
      </c>
      <c r="Y110" s="436">
        <v>45723</v>
      </c>
      <c r="Z110" s="437" t="s">
        <v>73</v>
      </c>
      <c r="AA110" s="436">
        <v>46069</v>
      </c>
      <c r="AB110" s="124">
        <f t="shared" si="8"/>
        <v>346</v>
      </c>
      <c r="AC110" s="72">
        <v>0</v>
      </c>
      <c r="AD110" s="76">
        <v>0</v>
      </c>
      <c r="AE110" s="76">
        <v>0</v>
      </c>
      <c r="AF110" s="79" t="s">
        <v>73</v>
      </c>
      <c r="AG110" s="408">
        <f t="shared" si="9"/>
        <v>0</v>
      </c>
      <c r="AH110" s="76">
        <v>0</v>
      </c>
      <c r="AI110" s="75">
        <v>0</v>
      </c>
      <c r="AJ110" s="145" t="s">
        <v>73</v>
      </c>
      <c r="AK110" s="79" t="s">
        <v>73</v>
      </c>
      <c r="AL110" s="72">
        <v>0</v>
      </c>
      <c r="AM110" s="72" t="s">
        <v>73</v>
      </c>
      <c r="AN110" s="72" t="s">
        <v>73</v>
      </c>
      <c r="AO110" s="72" t="s">
        <v>73</v>
      </c>
      <c r="AP110" s="102">
        <f t="shared" si="10"/>
        <v>0</v>
      </c>
      <c r="AQ110" s="487">
        <f t="shared" si="11"/>
        <v>35420000</v>
      </c>
      <c r="AR110" s="72" t="s">
        <v>319</v>
      </c>
      <c r="AS110" s="76">
        <v>0</v>
      </c>
      <c r="AT110" s="72" t="s">
        <v>319</v>
      </c>
      <c r="AU110" s="76">
        <v>0</v>
      </c>
      <c r="AV110" s="81" t="s">
        <v>73</v>
      </c>
      <c r="AW110" s="490">
        <f t="shared" si="12"/>
        <v>24640000</v>
      </c>
      <c r="AX110" s="488">
        <v>10780000</v>
      </c>
      <c r="AY110" s="84">
        <f t="shared" si="13"/>
        <v>0.69565217391304346</v>
      </c>
      <c r="AZ110" s="85">
        <v>0.69565217391304346</v>
      </c>
      <c r="BA110" s="169" t="s">
        <v>73</v>
      </c>
      <c r="BB110" s="175" t="s">
        <v>123</v>
      </c>
      <c r="BC110" s="179" t="s">
        <v>2446</v>
      </c>
      <c r="BD110" s="71" t="s">
        <v>65</v>
      </c>
      <c r="BE110" s="166" t="s">
        <v>65</v>
      </c>
    </row>
    <row r="111" spans="2:57" s="165" customFormat="1" ht="15" customHeight="1" x14ac:dyDescent="0.2">
      <c r="B111" s="71">
        <v>2025</v>
      </c>
      <c r="C111" s="71">
        <v>891780111</v>
      </c>
      <c r="D111" s="71" t="s">
        <v>63</v>
      </c>
      <c r="E111" s="173" t="s">
        <v>2445</v>
      </c>
      <c r="F111" s="102" t="s">
        <v>2444</v>
      </c>
      <c r="G111" s="176">
        <v>0</v>
      </c>
      <c r="H111" s="72" t="s">
        <v>71</v>
      </c>
      <c r="I111" s="71" t="s">
        <v>166</v>
      </c>
      <c r="J111" s="73" t="s">
        <v>81</v>
      </c>
      <c r="K111" s="104" t="s">
        <v>2443</v>
      </c>
      <c r="L111" s="488">
        <v>28277700</v>
      </c>
      <c r="M111" s="71" t="s">
        <v>66</v>
      </c>
      <c r="N111" s="221" t="s">
        <v>1623</v>
      </c>
      <c r="O111" s="539">
        <v>1083017290</v>
      </c>
      <c r="P111" s="188">
        <v>497</v>
      </c>
      <c r="Q111" s="443">
        <v>45715</v>
      </c>
      <c r="R111" s="487">
        <v>149957181</v>
      </c>
      <c r="S111" s="503">
        <v>45727</v>
      </c>
      <c r="T111" s="520">
        <f t="shared" si="7"/>
        <v>28277700</v>
      </c>
      <c r="U111" s="72" t="s">
        <v>65</v>
      </c>
      <c r="V111" s="408">
        <v>52705148</v>
      </c>
      <c r="W111" s="173" t="s">
        <v>473</v>
      </c>
      <c r="X111" s="438">
        <v>45727</v>
      </c>
      <c r="Y111" s="439">
        <v>45727</v>
      </c>
      <c r="Z111" s="437" t="s">
        <v>73</v>
      </c>
      <c r="AA111" s="439">
        <v>45869</v>
      </c>
      <c r="AB111" s="124">
        <f t="shared" si="8"/>
        <v>142</v>
      </c>
      <c r="AC111" s="72">
        <v>0</v>
      </c>
      <c r="AD111" s="76">
        <v>0</v>
      </c>
      <c r="AE111" s="76">
        <v>0</v>
      </c>
      <c r="AF111" s="79" t="s">
        <v>73</v>
      </c>
      <c r="AG111" s="408">
        <f t="shared" si="9"/>
        <v>0</v>
      </c>
      <c r="AH111" s="76">
        <v>0</v>
      </c>
      <c r="AI111" s="75">
        <v>0</v>
      </c>
      <c r="AJ111" s="145" t="s">
        <v>73</v>
      </c>
      <c r="AK111" s="79" t="s">
        <v>73</v>
      </c>
      <c r="AL111" s="72">
        <v>0</v>
      </c>
      <c r="AM111" s="72" t="s">
        <v>73</v>
      </c>
      <c r="AN111" s="72" t="s">
        <v>73</v>
      </c>
      <c r="AO111" s="72" t="s">
        <v>73</v>
      </c>
      <c r="AP111" s="102">
        <f t="shared" si="10"/>
        <v>0</v>
      </c>
      <c r="AQ111" s="487">
        <f t="shared" si="11"/>
        <v>28277700</v>
      </c>
      <c r="AR111" s="72" t="s">
        <v>319</v>
      </c>
      <c r="AS111" s="76">
        <v>0</v>
      </c>
      <c r="AT111" s="72" t="s">
        <v>319</v>
      </c>
      <c r="AU111" s="76">
        <v>0</v>
      </c>
      <c r="AV111" s="81" t="s">
        <v>73</v>
      </c>
      <c r="AW111" s="490">
        <f t="shared" si="12"/>
        <v>28277700</v>
      </c>
      <c r="AX111" s="488">
        <v>0</v>
      </c>
      <c r="AY111" s="84">
        <f t="shared" si="13"/>
        <v>1</v>
      </c>
      <c r="AZ111" s="85">
        <v>1</v>
      </c>
      <c r="BA111" s="169" t="s">
        <v>73</v>
      </c>
      <c r="BB111" s="175" t="s">
        <v>208</v>
      </c>
      <c r="BC111" s="179" t="s">
        <v>2442</v>
      </c>
      <c r="BD111" s="71" t="s">
        <v>65</v>
      </c>
      <c r="BE111" s="166" t="s">
        <v>65</v>
      </c>
    </row>
    <row r="112" spans="2:57" s="165" customFormat="1" ht="15" customHeight="1" x14ac:dyDescent="0.2">
      <c r="B112" s="71">
        <v>2025</v>
      </c>
      <c r="C112" s="71">
        <v>891780111</v>
      </c>
      <c r="D112" s="71" t="s">
        <v>63</v>
      </c>
      <c r="E112" s="173" t="s">
        <v>2441</v>
      </c>
      <c r="F112" s="130" t="s">
        <v>2440</v>
      </c>
      <c r="G112" s="176">
        <v>0</v>
      </c>
      <c r="H112" s="72" t="s">
        <v>71</v>
      </c>
      <c r="I112" s="71" t="s">
        <v>166</v>
      </c>
      <c r="J112" s="73" t="s">
        <v>81</v>
      </c>
      <c r="K112" s="104" t="s">
        <v>2439</v>
      </c>
      <c r="L112" s="486">
        <v>11199872</v>
      </c>
      <c r="M112" s="71" t="s">
        <v>66</v>
      </c>
      <c r="N112" s="221" t="s">
        <v>1570</v>
      </c>
      <c r="O112" s="538">
        <v>85448155</v>
      </c>
      <c r="P112" s="180">
        <v>103</v>
      </c>
      <c r="Q112" s="461">
        <v>45677</v>
      </c>
      <c r="R112" s="487">
        <v>712000000</v>
      </c>
      <c r="S112" s="500">
        <v>45728</v>
      </c>
      <c r="T112" s="520">
        <f t="shared" si="7"/>
        <v>11199872</v>
      </c>
      <c r="U112" s="72" t="s">
        <v>65</v>
      </c>
      <c r="V112" s="408">
        <v>72255882</v>
      </c>
      <c r="W112" s="173" t="s">
        <v>1569</v>
      </c>
      <c r="X112" s="438">
        <v>45728</v>
      </c>
      <c r="Y112" s="439">
        <v>45728</v>
      </c>
      <c r="Z112" s="437" t="s">
        <v>73</v>
      </c>
      <c r="AA112" s="439">
        <v>45849</v>
      </c>
      <c r="AB112" s="124">
        <f t="shared" si="8"/>
        <v>121</v>
      </c>
      <c r="AC112" s="72">
        <v>0</v>
      </c>
      <c r="AD112" s="76">
        <v>0</v>
      </c>
      <c r="AE112" s="76">
        <v>0</v>
      </c>
      <c r="AF112" s="79" t="s">
        <v>73</v>
      </c>
      <c r="AG112" s="408">
        <f t="shared" si="9"/>
        <v>0</v>
      </c>
      <c r="AH112" s="76">
        <v>0</v>
      </c>
      <c r="AI112" s="75">
        <v>0</v>
      </c>
      <c r="AJ112" s="145" t="s">
        <v>73</v>
      </c>
      <c r="AK112" s="79" t="s">
        <v>73</v>
      </c>
      <c r="AL112" s="72">
        <v>0</v>
      </c>
      <c r="AM112" s="72" t="s">
        <v>73</v>
      </c>
      <c r="AN112" s="72" t="s">
        <v>73</v>
      </c>
      <c r="AO112" s="72" t="s">
        <v>73</v>
      </c>
      <c r="AP112" s="102">
        <f t="shared" si="10"/>
        <v>0</v>
      </c>
      <c r="AQ112" s="487">
        <f t="shared" si="11"/>
        <v>11199872</v>
      </c>
      <c r="AR112" s="72" t="s">
        <v>65</v>
      </c>
      <c r="AS112" s="76">
        <v>11199872</v>
      </c>
      <c r="AT112" s="72" t="s">
        <v>319</v>
      </c>
      <c r="AU112" s="76">
        <v>0</v>
      </c>
      <c r="AV112" s="81" t="s">
        <v>73</v>
      </c>
      <c r="AW112" s="490">
        <f t="shared" si="12"/>
        <v>11199872</v>
      </c>
      <c r="AX112" s="488">
        <v>0</v>
      </c>
      <c r="AY112" s="84">
        <f t="shared" si="13"/>
        <v>1</v>
      </c>
      <c r="AZ112" s="85">
        <v>1</v>
      </c>
      <c r="BA112" s="169" t="s">
        <v>73</v>
      </c>
      <c r="BB112" s="175" t="s">
        <v>208</v>
      </c>
      <c r="BC112" s="183" t="s">
        <v>2438</v>
      </c>
      <c r="BD112" s="71" t="s">
        <v>65</v>
      </c>
      <c r="BE112" s="166" t="s">
        <v>65</v>
      </c>
    </row>
    <row r="113" spans="2:57" s="165" customFormat="1" ht="15" customHeight="1" x14ac:dyDescent="0.2">
      <c r="B113" s="71">
        <v>2025</v>
      </c>
      <c r="C113" s="71">
        <v>891780111</v>
      </c>
      <c r="D113" s="71" t="s">
        <v>63</v>
      </c>
      <c r="E113" s="173" t="s">
        <v>2437</v>
      </c>
      <c r="F113" s="130" t="s">
        <v>2436</v>
      </c>
      <c r="G113" s="176">
        <v>0</v>
      </c>
      <c r="H113" s="72" t="s">
        <v>71</v>
      </c>
      <c r="I113" s="71" t="s">
        <v>166</v>
      </c>
      <c r="J113" s="73" t="s">
        <v>81</v>
      </c>
      <c r="K113" s="104" t="s">
        <v>2435</v>
      </c>
      <c r="L113" s="486">
        <v>11400000</v>
      </c>
      <c r="M113" s="71" t="s">
        <v>66</v>
      </c>
      <c r="N113" s="221" t="s">
        <v>2434</v>
      </c>
      <c r="O113" s="538">
        <v>1010062644</v>
      </c>
      <c r="P113" s="180">
        <v>109</v>
      </c>
      <c r="Q113" s="461">
        <v>45678</v>
      </c>
      <c r="R113" s="487">
        <v>159000000</v>
      </c>
      <c r="S113" s="500">
        <v>45728</v>
      </c>
      <c r="T113" s="520">
        <f t="shared" si="7"/>
        <v>11400000</v>
      </c>
      <c r="U113" s="72" t="s">
        <v>65</v>
      </c>
      <c r="V113" s="292">
        <v>36669284</v>
      </c>
      <c r="W113" s="173" t="s">
        <v>807</v>
      </c>
      <c r="X113" s="438">
        <v>45728</v>
      </c>
      <c r="Y113" s="439">
        <v>45728</v>
      </c>
      <c r="Z113" s="437" t="s">
        <v>73</v>
      </c>
      <c r="AA113" s="439">
        <v>45849</v>
      </c>
      <c r="AB113" s="124">
        <f t="shared" si="8"/>
        <v>121</v>
      </c>
      <c r="AC113" s="72">
        <v>0</v>
      </c>
      <c r="AD113" s="76">
        <v>0</v>
      </c>
      <c r="AE113" s="76">
        <v>0</v>
      </c>
      <c r="AF113" s="79" t="s">
        <v>73</v>
      </c>
      <c r="AG113" s="408">
        <f t="shared" si="9"/>
        <v>0</v>
      </c>
      <c r="AH113" s="76">
        <v>0</v>
      </c>
      <c r="AI113" s="75">
        <v>0</v>
      </c>
      <c r="AJ113" s="145" t="s">
        <v>73</v>
      </c>
      <c r="AK113" s="79" t="s">
        <v>73</v>
      </c>
      <c r="AL113" s="72">
        <v>0</v>
      </c>
      <c r="AM113" s="72" t="s">
        <v>73</v>
      </c>
      <c r="AN113" s="72" t="s">
        <v>73</v>
      </c>
      <c r="AO113" s="72" t="s">
        <v>73</v>
      </c>
      <c r="AP113" s="102">
        <f t="shared" si="10"/>
        <v>0</v>
      </c>
      <c r="AQ113" s="487">
        <f t="shared" si="11"/>
        <v>11400000</v>
      </c>
      <c r="AR113" s="72" t="s">
        <v>65</v>
      </c>
      <c r="AS113" s="76">
        <v>11400000</v>
      </c>
      <c r="AT113" s="72" t="s">
        <v>319</v>
      </c>
      <c r="AU113" s="76">
        <v>0</v>
      </c>
      <c r="AV113" s="81" t="s">
        <v>73</v>
      </c>
      <c r="AW113" s="490">
        <f t="shared" si="12"/>
        <v>11400000</v>
      </c>
      <c r="AX113" s="488">
        <v>0</v>
      </c>
      <c r="AY113" s="84">
        <f t="shared" si="13"/>
        <v>1</v>
      </c>
      <c r="AZ113" s="85">
        <v>1</v>
      </c>
      <c r="BA113" s="169" t="s">
        <v>73</v>
      </c>
      <c r="BB113" s="175" t="s">
        <v>208</v>
      </c>
      <c r="BC113" s="183" t="s">
        <v>2433</v>
      </c>
      <c r="BD113" s="71" t="s">
        <v>65</v>
      </c>
      <c r="BE113" s="166" t="s">
        <v>65</v>
      </c>
    </row>
    <row r="114" spans="2:57" s="165" customFormat="1" ht="15" customHeight="1" x14ac:dyDescent="0.2">
      <c r="B114" s="71">
        <v>2025</v>
      </c>
      <c r="C114" s="71">
        <v>891780111</v>
      </c>
      <c r="D114" s="71" t="s">
        <v>63</v>
      </c>
      <c r="E114" s="173" t="s">
        <v>2432</v>
      </c>
      <c r="F114" s="130" t="s">
        <v>2431</v>
      </c>
      <c r="G114" s="176">
        <v>0</v>
      </c>
      <c r="H114" s="72" t="s">
        <v>71</v>
      </c>
      <c r="I114" s="71" t="s">
        <v>166</v>
      </c>
      <c r="J114" s="73" t="s">
        <v>81</v>
      </c>
      <c r="K114" s="104" t="s">
        <v>2430</v>
      </c>
      <c r="L114" s="486">
        <v>7069426</v>
      </c>
      <c r="M114" s="71" t="s">
        <v>66</v>
      </c>
      <c r="N114" s="221" t="s">
        <v>2429</v>
      </c>
      <c r="O114" s="538">
        <v>84455243</v>
      </c>
      <c r="P114" s="180">
        <v>497</v>
      </c>
      <c r="Q114" s="461">
        <v>45715</v>
      </c>
      <c r="R114" s="487">
        <v>149957181</v>
      </c>
      <c r="S114" s="500">
        <v>45728</v>
      </c>
      <c r="T114" s="520">
        <f t="shared" si="7"/>
        <v>7069426</v>
      </c>
      <c r="U114" s="72" t="s">
        <v>65</v>
      </c>
      <c r="V114" s="408">
        <v>52705148</v>
      </c>
      <c r="W114" s="173" t="s">
        <v>473</v>
      </c>
      <c r="X114" s="438">
        <v>45728</v>
      </c>
      <c r="Y114" s="439">
        <v>45728</v>
      </c>
      <c r="Z114" s="437" t="s">
        <v>73</v>
      </c>
      <c r="AA114" s="439">
        <v>45788</v>
      </c>
      <c r="AB114" s="124">
        <f t="shared" si="8"/>
        <v>60</v>
      </c>
      <c r="AC114" s="72">
        <v>0</v>
      </c>
      <c r="AD114" s="76">
        <v>0</v>
      </c>
      <c r="AE114" s="76">
        <v>0</v>
      </c>
      <c r="AF114" s="79" t="s">
        <v>73</v>
      </c>
      <c r="AG114" s="408">
        <f t="shared" si="9"/>
        <v>0</v>
      </c>
      <c r="AH114" s="76">
        <v>0</v>
      </c>
      <c r="AI114" s="75">
        <v>0</v>
      </c>
      <c r="AJ114" s="145" t="s">
        <v>73</v>
      </c>
      <c r="AK114" s="79" t="s">
        <v>73</v>
      </c>
      <c r="AL114" s="72">
        <v>0</v>
      </c>
      <c r="AM114" s="72" t="s">
        <v>73</v>
      </c>
      <c r="AN114" s="72" t="s">
        <v>73</v>
      </c>
      <c r="AO114" s="72" t="s">
        <v>73</v>
      </c>
      <c r="AP114" s="102">
        <f t="shared" si="10"/>
        <v>0</v>
      </c>
      <c r="AQ114" s="487">
        <f t="shared" si="11"/>
        <v>7069426</v>
      </c>
      <c r="AR114" s="72" t="s">
        <v>319</v>
      </c>
      <c r="AS114" s="76">
        <v>0</v>
      </c>
      <c r="AT114" s="72" t="s">
        <v>319</v>
      </c>
      <c r="AU114" s="76">
        <v>0</v>
      </c>
      <c r="AV114" s="81" t="s">
        <v>73</v>
      </c>
      <c r="AW114" s="490">
        <f t="shared" si="12"/>
        <v>7069426</v>
      </c>
      <c r="AX114" s="488">
        <v>0</v>
      </c>
      <c r="AY114" s="84">
        <f t="shared" si="13"/>
        <v>1</v>
      </c>
      <c r="AZ114" s="85">
        <v>1</v>
      </c>
      <c r="BA114" s="169" t="s">
        <v>73</v>
      </c>
      <c r="BB114" s="175" t="s">
        <v>208</v>
      </c>
      <c r="BC114" s="183" t="s">
        <v>2428</v>
      </c>
      <c r="BD114" s="71" t="s">
        <v>65</v>
      </c>
      <c r="BE114" s="166" t="s">
        <v>65</v>
      </c>
    </row>
    <row r="115" spans="2:57" s="165" customFormat="1" ht="15" customHeight="1" x14ac:dyDescent="0.2">
      <c r="B115" s="71">
        <v>2025</v>
      </c>
      <c r="C115" s="71">
        <v>891780111</v>
      </c>
      <c r="D115" s="71" t="s">
        <v>63</v>
      </c>
      <c r="E115" s="173" t="s">
        <v>2427</v>
      </c>
      <c r="F115" s="102" t="s">
        <v>2426</v>
      </c>
      <c r="G115" s="176">
        <v>0</v>
      </c>
      <c r="H115" s="72" t="s">
        <v>71</v>
      </c>
      <c r="I115" s="71" t="s">
        <v>166</v>
      </c>
      <c r="J115" s="73" t="s">
        <v>81</v>
      </c>
      <c r="K115" s="104" t="s">
        <v>2425</v>
      </c>
      <c r="L115" s="487">
        <v>2800000</v>
      </c>
      <c r="M115" s="71" t="s">
        <v>66</v>
      </c>
      <c r="N115" s="102" t="s">
        <v>1581</v>
      </c>
      <c r="O115" s="537">
        <v>9738364</v>
      </c>
      <c r="P115" s="171">
        <v>651</v>
      </c>
      <c r="Q115" s="436">
        <v>45728</v>
      </c>
      <c r="R115" s="487">
        <v>30360000</v>
      </c>
      <c r="S115" s="501">
        <v>45733</v>
      </c>
      <c r="T115" s="520">
        <f t="shared" si="7"/>
        <v>2800000</v>
      </c>
      <c r="U115" s="72" t="s">
        <v>65</v>
      </c>
      <c r="V115" s="408">
        <v>7629414</v>
      </c>
      <c r="W115" s="173" t="s">
        <v>1400</v>
      </c>
      <c r="X115" s="435">
        <v>45733</v>
      </c>
      <c r="Y115" s="436">
        <v>45733</v>
      </c>
      <c r="Z115" s="437" t="s">
        <v>73</v>
      </c>
      <c r="AA115" s="436">
        <v>45747</v>
      </c>
      <c r="AB115" s="124">
        <f t="shared" si="8"/>
        <v>14</v>
      </c>
      <c r="AC115" s="72">
        <v>0</v>
      </c>
      <c r="AD115" s="76">
        <v>0</v>
      </c>
      <c r="AE115" s="76">
        <v>0</v>
      </c>
      <c r="AF115" s="79" t="s">
        <v>73</v>
      </c>
      <c r="AG115" s="408">
        <f t="shared" si="9"/>
        <v>0</v>
      </c>
      <c r="AH115" s="76">
        <v>0</v>
      </c>
      <c r="AI115" s="75">
        <v>0</v>
      </c>
      <c r="AJ115" s="145" t="s">
        <v>73</v>
      </c>
      <c r="AK115" s="79" t="s">
        <v>73</v>
      </c>
      <c r="AL115" s="72">
        <v>0</v>
      </c>
      <c r="AM115" s="72" t="s">
        <v>73</v>
      </c>
      <c r="AN115" s="72" t="s">
        <v>73</v>
      </c>
      <c r="AO115" s="72" t="s">
        <v>73</v>
      </c>
      <c r="AP115" s="102">
        <f t="shared" si="10"/>
        <v>0</v>
      </c>
      <c r="AQ115" s="487">
        <f t="shared" si="11"/>
        <v>2800000</v>
      </c>
      <c r="AR115" s="72" t="s">
        <v>65</v>
      </c>
      <c r="AS115" s="76">
        <v>2800000</v>
      </c>
      <c r="AT115" s="72" t="s">
        <v>319</v>
      </c>
      <c r="AU115" s="76">
        <v>0</v>
      </c>
      <c r="AV115" s="81" t="s">
        <v>73</v>
      </c>
      <c r="AW115" s="490">
        <f t="shared" si="12"/>
        <v>2800000</v>
      </c>
      <c r="AX115" s="488">
        <v>0</v>
      </c>
      <c r="AY115" s="84">
        <f t="shared" si="13"/>
        <v>1</v>
      </c>
      <c r="AZ115" s="85">
        <v>1</v>
      </c>
      <c r="BA115" s="169" t="s">
        <v>73</v>
      </c>
      <c r="BB115" s="175" t="s">
        <v>208</v>
      </c>
      <c r="BC115" s="177" t="s">
        <v>2424</v>
      </c>
      <c r="BD115" s="71" t="s">
        <v>65</v>
      </c>
      <c r="BE115" s="166" t="s">
        <v>65</v>
      </c>
    </row>
    <row r="116" spans="2:57" s="165" customFormat="1" ht="15" customHeight="1" x14ac:dyDescent="0.2">
      <c r="B116" s="71">
        <v>2025</v>
      </c>
      <c r="C116" s="71">
        <v>891780111</v>
      </c>
      <c r="D116" s="71" t="s">
        <v>63</v>
      </c>
      <c r="E116" s="173" t="s">
        <v>2423</v>
      </c>
      <c r="F116" s="102" t="s">
        <v>2422</v>
      </c>
      <c r="G116" s="176">
        <v>0</v>
      </c>
      <c r="H116" s="72" t="s">
        <v>71</v>
      </c>
      <c r="I116" s="71" t="s">
        <v>166</v>
      </c>
      <c r="J116" s="73" t="s">
        <v>81</v>
      </c>
      <c r="K116" s="104" t="s">
        <v>2421</v>
      </c>
      <c r="L116" s="487">
        <v>16800000</v>
      </c>
      <c r="M116" s="71" t="s">
        <v>66</v>
      </c>
      <c r="N116" s="102" t="s">
        <v>2420</v>
      </c>
      <c r="O116" s="537">
        <v>1004347590</v>
      </c>
      <c r="P116" s="171">
        <v>671</v>
      </c>
      <c r="Q116" s="436">
        <v>45729</v>
      </c>
      <c r="R116" s="487">
        <v>54426000</v>
      </c>
      <c r="S116" s="502">
        <v>45734</v>
      </c>
      <c r="T116" s="520">
        <f t="shared" si="7"/>
        <v>16800000</v>
      </c>
      <c r="U116" s="72" t="s">
        <v>65</v>
      </c>
      <c r="V116" s="408">
        <v>85454369</v>
      </c>
      <c r="W116" s="173" t="s">
        <v>1299</v>
      </c>
      <c r="X116" s="435">
        <v>45734</v>
      </c>
      <c r="Y116" s="436">
        <v>45734</v>
      </c>
      <c r="Z116" s="437" t="s">
        <v>73</v>
      </c>
      <c r="AA116" s="436">
        <v>45868</v>
      </c>
      <c r="AB116" s="124">
        <f t="shared" si="8"/>
        <v>134</v>
      </c>
      <c r="AC116" s="72">
        <v>0</v>
      </c>
      <c r="AD116" s="76">
        <v>0</v>
      </c>
      <c r="AE116" s="76">
        <v>0</v>
      </c>
      <c r="AF116" s="79" t="s">
        <v>73</v>
      </c>
      <c r="AG116" s="408">
        <f t="shared" si="9"/>
        <v>0</v>
      </c>
      <c r="AH116" s="76">
        <v>0</v>
      </c>
      <c r="AI116" s="75">
        <v>0</v>
      </c>
      <c r="AJ116" s="145" t="s">
        <v>73</v>
      </c>
      <c r="AK116" s="79" t="s">
        <v>73</v>
      </c>
      <c r="AL116" s="72">
        <v>0</v>
      </c>
      <c r="AM116" s="72" t="s">
        <v>73</v>
      </c>
      <c r="AN116" s="72" t="s">
        <v>73</v>
      </c>
      <c r="AO116" s="72" t="s">
        <v>73</v>
      </c>
      <c r="AP116" s="102">
        <f t="shared" si="10"/>
        <v>0</v>
      </c>
      <c r="AQ116" s="487">
        <f t="shared" si="11"/>
        <v>16800000</v>
      </c>
      <c r="AR116" s="72" t="s">
        <v>65</v>
      </c>
      <c r="AS116" s="76">
        <v>16800000</v>
      </c>
      <c r="AT116" s="72" t="s">
        <v>319</v>
      </c>
      <c r="AU116" s="76">
        <v>0</v>
      </c>
      <c r="AV116" s="81" t="s">
        <v>73</v>
      </c>
      <c r="AW116" s="490">
        <f t="shared" si="12"/>
        <v>16800000</v>
      </c>
      <c r="AX116" s="488">
        <v>0</v>
      </c>
      <c r="AY116" s="84">
        <f t="shared" si="13"/>
        <v>1</v>
      </c>
      <c r="AZ116" s="85">
        <v>1</v>
      </c>
      <c r="BA116" s="169" t="s">
        <v>73</v>
      </c>
      <c r="BB116" s="175" t="s">
        <v>208</v>
      </c>
      <c r="BC116" s="177" t="s">
        <v>2419</v>
      </c>
      <c r="BD116" s="71" t="s">
        <v>65</v>
      </c>
      <c r="BE116" s="166" t="s">
        <v>65</v>
      </c>
    </row>
    <row r="117" spans="2:57" s="165" customFormat="1" ht="15" customHeight="1" x14ac:dyDescent="0.2">
      <c r="B117" s="71">
        <v>2025</v>
      </c>
      <c r="C117" s="71">
        <v>891780111</v>
      </c>
      <c r="D117" s="71" t="s">
        <v>63</v>
      </c>
      <c r="E117" s="173" t="s">
        <v>2418</v>
      </c>
      <c r="F117" s="102" t="s">
        <v>2417</v>
      </c>
      <c r="G117" s="176">
        <v>0</v>
      </c>
      <c r="H117" s="72" t="s">
        <v>71</v>
      </c>
      <c r="I117" s="71" t="s">
        <v>166</v>
      </c>
      <c r="J117" s="73" t="s">
        <v>81</v>
      </c>
      <c r="K117" s="104" t="s">
        <v>2416</v>
      </c>
      <c r="L117" s="487">
        <v>9000000</v>
      </c>
      <c r="M117" s="71" t="s">
        <v>66</v>
      </c>
      <c r="N117" s="102" t="s">
        <v>2415</v>
      </c>
      <c r="O117" s="537">
        <v>7634161</v>
      </c>
      <c r="P117" s="171">
        <v>609</v>
      </c>
      <c r="Q117" s="436">
        <v>45726</v>
      </c>
      <c r="R117" s="487">
        <v>19800000</v>
      </c>
      <c r="S117" s="501">
        <v>45734</v>
      </c>
      <c r="T117" s="520">
        <f t="shared" si="7"/>
        <v>9000000</v>
      </c>
      <c r="U117" s="72" t="s">
        <v>65</v>
      </c>
      <c r="V117" s="408">
        <v>21400608</v>
      </c>
      <c r="W117" s="173" t="s">
        <v>2414</v>
      </c>
      <c r="X117" s="435">
        <v>45734</v>
      </c>
      <c r="Y117" s="436">
        <v>45734</v>
      </c>
      <c r="Z117" s="437" t="s">
        <v>73</v>
      </c>
      <c r="AA117" s="436">
        <v>45794</v>
      </c>
      <c r="AB117" s="124">
        <f t="shared" si="8"/>
        <v>60</v>
      </c>
      <c r="AC117" s="72">
        <v>0</v>
      </c>
      <c r="AD117" s="76">
        <v>0</v>
      </c>
      <c r="AE117" s="76">
        <v>0</v>
      </c>
      <c r="AF117" s="79" t="s">
        <v>73</v>
      </c>
      <c r="AG117" s="408">
        <f t="shared" si="9"/>
        <v>0</v>
      </c>
      <c r="AH117" s="76">
        <v>0</v>
      </c>
      <c r="AI117" s="75">
        <v>0</v>
      </c>
      <c r="AJ117" s="145" t="s">
        <v>73</v>
      </c>
      <c r="AK117" s="79" t="s">
        <v>73</v>
      </c>
      <c r="AL117" s="72">
        <v>0</v>
      </c>
      <c r="AM117" s="72" t="s">
        <v>73</v>
      </c>
      <c r="AN117" s="72" t="s">
        <v>73</v>
      </c>
      <c r="AO117" s="72" t="s">
        <v>73</v>
      </c>
      <c r="AP117" s="102">
        <f t="shared" si="10"/>
        <v>0</v>
      </c>
      <c r="AQ117" s="487">
        <f t="shared" si="11"/>
        <v>9000000</v>
      </c>
      <c r="AR117" s="72" t="s">
        <v>65</v>
      </c>
      <c r="AS117" s="76">
        <v>9000000</v>
      </c>
      <c r="AT117" s="72" t="s">
        <v>319</v>
      </c>
      <c r="AU117" s="76">
        <v>0</v>
      </c>
      <c r="AV117" s="81" t="s">
        <v>73</v>
      </c>
      <c r="AW117" s="490">
        <f t="shared" si="12"/>
        <v>9000000</v>
      </c>
      <c r="AX117" s="488">
        <v>0</v>
      </c>
      <c r="AY117" s="84">
        <f t="shared" si="13"/>
        <v>1</v>
      </c>
      <c r="AZ117" s="85">
        <v>1</v>
      </c>
      <c r="BA117" s="169" t="s">
        <v>73</v>
      </c>
      <c r="BB117" s="175" t="s">
        <v>208</v>
      </c>
      <c r="BC117" s="177" t="s">
        <v>2413</v>
      </c>
      <c r="BD117" s="71" t="s">
        <v>65</v>
      </c>
      <c r="BE117" s="166" t="s">
        <v>65</v>
      </c>
    </row>
    <row r="118" spans="2:57" s="165" customFormat="1" ht="15" customHeight="1" x14ac:dyDescent="0.2">
      <c r="B118" s="71">
        <v>2025</v>
      </c>
      <c r="C118" s="71">
        <v>891780111</v>
      </c>
      <c r="D118" s="71" t="s">
        <v>63</v>
      </c>
      <c r="E118" s="173" t="s">
        <v>2412</v>
      </c>
      <c r="F118" s="102" t="s">
        <v>2411</v>
      </c>
      <c r="G118" s="176">
        <v>0</v>
      </c>
      <c r="H118" s="72" t="s">
        <v>71</v>
      </c>
      <c r="I118" s="71" t="s">
        <v>166</v>
      </c>
      <c r="J118" s="73" t="s">
        <v>81</v>
      </c>
      <c r="K118" s="104" t="s">
        <v>2410</v>
      </c>
      <c r="L118" s="487">
        <v>12000000</v>
      </c>
      <c r="M118" s="71" t="s">
        <v>66</v>
      </c>
      <c r="N118" s="102" t="s">
        <v>2110</v>
      </c>
      <c r="O118" s="537">
        <v>1020794175</v>
      </c>
      <c r="P118" s="171">
        <v>334</v>
      </c>
      <c r="Q118" s="439">
        <v>45700</v>
      </c>
      <c r="R118" s="487">
        <v>168334402</v>
      </c>
      <c r="S118" s="501">
        <v>45735</v>
      </c>
      <c r="T118" s="520">
        <f t="shared" si="7"/>
        <v>12000000</v>
      </c>
      <c r="U118" s="72" t="s">
        <v>65</v>
      </c>
      <c r="V118" s="408">
        <v>51909946</v>
      </c>
      <c r="W118" s="173" t="s">
        <v>2179</v>
      </c>
      <c r="X118" s="435">
        <v>45735</v>
      </c>
      <c r="Y118" s="436">
        <v>45735</v>
      </c>
      <c r="Z118" s="437" t="s">
        <v>73</v>
      </c>
      <c r="AA118" s="436">
        <v>45826</v>
      </c>
      <c r="AB118" s="124">
        <f t="shared" si="8"/>
        <v>91</v>
      </c>
      <c r="AC118" s="72">
        <v>0</v>
      </c>
      <c r="AD118" s="76">
        <v>0</v>
      </c>
      <c r="AE118" s="76">
        <v>0</v>
      </c>
      <c r="AF118" s="79" t="s">
        <v>73</v>
      </c>
      <c r="AG118" s="408">
        <f t="shared" si="9"/>
        <v>0</v>
      </c>
      <c r="AH118" s="76">
        <v>0</v>
      </c>
      <c r="AI118" s="75">
        <v>0</v>
      </c>
      <c r="AJ118" s="145" t="s">
        <v>73</v>
      </c>
      <c r="AK118" s="79" t="s">
        <v>73</v>
      </c>
      <c r="AL118" s="72">
        <v>0</v>
      </c>
      <c r="AM118" s="72" t="s">
        <v>73</v>
      </c>
      <c r="AN118" s="72" t="s">
        <v>73</v>
      </c>
      <c r="AO118" s="72" t="s">
        <v>73</v>
      </c>
      <c r="AP118" s="102">
        <f t="shared" si="10"/>
        <v>0</v>
      </c>
      <c r="AQ118" s="487">
        <f t="shared" si="11"/>
        <v>12000000</v>
      </c>
      <c r="AR118" s="72" t="s">
        <v>319</v>
      </c>
      <c r="AS118" s="76">
        <v>0</v>
      </c>
      <c r="AT118" s="72" t="s">
        <v>319</v>
      </c>
      <c r="AU118" s="76">
        <v>0</v>
      </c>
      <c r="AV118" s="81" t="s">
        <v>73</v>
      </c>
      <c r="AW118" s="490">
        <f t="shared" si="12"/>
        <v>12000000</v>
      </c>
      <c r="AX118" s="488">
        <v>0</v>
      </c>
      <c r="AY118" s="84">
        <f t="shared" si="13"/>
        <v>1</v>
      </c>
      <c r="AZ118" s="85">
        <v>1</v>
      </c>
      <c r="BA118" s="169" t="s">
        <v>73</v>
      </c>
      <c r="BB118" s="175" t="s">
        <v>208</v>
      </c>
      <c r="BC118" s="177" t="s">
        <v>2409</v>
      </c>
      <c r="BD118" s="71" t="s">
        <v>65</v>
      </c>
      <c r="BE118" s="166" t="s">
        <v>65</v>
      </c>
    </row>
    <row r="119" spans="2:57" s="165" customFormat="1" ht="15" customHeight="1" x14ac:dyDescent="0.2">
      <c r="B119" s="71">
        <v>2025</v>
      </c>
      <c r="C119" s="71">
        <v>891780111</v>
      </c>
      <c r="D119" s="71" t="s">
        <v>63</v>
      </c>
      <c r="E119" s="173" t="s">
        <v>2408</v>
      </c>
      <c r="F119" s="102" t="s">
        <v>2407</v>
      </c>
      <c r="G119" s="176">
        <v>0</v>
      </c>
      <c r="H119" s="72" t="s">
        <v>71</v>
      </c>
      <c r="I119" s="71" t="s">
        <v>166</v>
      </c>
      <c r="J119" s="73" t="s">
        <v>81</v>
      </c>
      <c r="K119" s="104" t="s">
        <v>2406</v>
      </c>
      <c r="L119" s="487">
        <v>38500000</v>
      </c>
      <c r="M119" s="71" t="s">
        <v>66</v>
      </c>
      <c r="N119" s="102" t="s">
        <v>2405</v>
      </c>
      <c r="O119" s="537">
        <v>1082848824</v>
      </c>
      <c r="P119" s="171">
        <v>748</v>
      </c>
      <c r="Q119" s="436">
        <v>45737</v>
      </c>
      <c r="R119" s="487">
        <v>586727658.21000004</v>
      </c>
      <c r="S119" s="501">
        <v>45741</v>
      </c>
      <c r="T119" s="520">
        <f t="shared" si="7"/>
        <v>38500000</v>
      </c>
      <c r="U119" s="72" t="s">
        <v>65</v>
      </c>
      <c r="V119" s="408">
        <v>5056184</v>
      </c>
      <c r="W119" s="173" t="s">
        <v>631</v>
      </c>
      <c r="X119" s="438">
        <v>45741</v>
      </c>
      <c r="Y119" s="439">
        <v>45741</v>
      </c>
      <c r="Z119" s="437" t="s">
        <v>73</v>
      </c>
      <c r="AA119" s="439">
        <v>46077</v>
      </c>
      <c r="AB119" s="124">
        <f t="shared" si="8"/>
        <v>336</v>
      </c>
      <c r="AC119" s="72">
        <v>0</v>
      </c>
      <c r="AD119" s="76">
        <v>0</v>
      </c>
      <c r="AE119" s="76">
        <v>0</v>
      </c>
      <c r="AF119" s="79" t="s">
        <v>73</v>
      </c>
      <c r="AG119" s="408">
        <f t="shared" si="9"/>
        <v>0</v>
      </c>
      <c r="AH119" s="76">
        <v>0</v>
      </c>
      <c r="AI119" s="75">
        <v>0</v>
      </c>
      <c r="AJ119" s="145" t="s">
        <v>73</v>
      </c>
      <c r="AK119" s="79" t="s">
        <v>73</v>
      </c>
      <c r="AL119" s="72">
        <v>0</v>
      </c>
      <c r="AM119" s="72" t="s">
        <v>73</v>
      </c>
      <c r="AN119" s="72" t="s">
        <v>73</v>
      </c>
      <c r="AO119" s="72" t="s">
        <v>73</v>
      </c>
      <c r="AP119" s="102">
        <f t="shared" si="10"/>
        <v>0</v>
      </c>
      <c r="AQ119" s="487">
        <f t="shared" si="11"/>
        <v>38500000</v>
      </c>
      <c r="AR119" s="72" t="s">
        <v>319</v>
      </c>
      <c r="AS119" s="76">
        <v>0</v>
      </c>
      <c r="AT119" s="72" t="s">
        <v>319</v>
      </c>
      <c r="AU119" s="76">
        <v>0</v>
      </c>
      <c r="AV119" s="81" t="s">
        <v>73</v>
      </c>
      <c r="AW119" s="490">
        <f t="shared" si="12"/>
        <v>24500000</v>
      </c>
      <c r="AX119" s="488">
        <v>14000000</v>
      </c>
      <c r="AY119" s="84">
        <f t="shared" si="13"/>
        <v>0.63636363636363635</v>
      </c>
      <c r="AZ119" s="85">
        <v>0.63636363636363635</v>
      </c>
      <c r="BA119" s="169" t="s">
        <v>73</v>
      </c>
      <c r="BB119" s="184" t="s">
        <v>123</v>
      </c>
      <c r="BC119" s="177" t="s">
        <v>2404</v>
      </c>
      <c r="BD119" s="71" t="s">
        <v>65</v>
      </c>
      <c r="BE119" s="166" t="s">
        <v>65</v>
      </c>
    </row>
    <row r="120" spans="2:57" s="165" customFormat="1" ht="15" customHeight="1" x14ac:dyDescent="0.2">
      <c r="B120" s="71">
        <v>2025</v>
      </c>
      <c r="C120" s="71">
        <v>891780111</v>
      </c>
      <c r="D120" s="71" t="s">
        <v>63</v>
      </c>
      <c r="E120" s="173" t="s">
        <v>2403</v>
      </c>
      <c r="F120" s="102" t="s">
        <v>2402</v>
      </c>
      <c r="G120" s="176">
        <v>0</v>
      </c>
      <c r="H120" s="72" t="s">
        <v>71</v>
      </c>
      <c r="I120" s="71" t="s">
        <v>166</v>
      </c>
      <c r="J120" s="73" t="s">
        <v>81</v>
      </c>
      <c r="K120" s="104" t="s">
        <v>2401</v>
      </c>
      <c r="L120" s="487">
        <v>15200000</v>
      </c>
      <c r="M120" s="71" t="s">
        <v>66</v>
      </c>
      <c r="N120" s="102" t="s">
        <v>2400</v>
      </c>
      <c r="O120" s="537">
        <v>1026289806</v>
      </c>
      <c r="P120" s="171">
        <v>334</v>
      </c>
      <c r="Q120" s="436">
        <v>45700</v>
      </c>
      <c r="R120" s="487">
        <v>168334402</v>
      </c>
      <c r="S120" s="501">
        <v>45741</v>
      </c>
      <c r="T120" s="520">
        <f t="shared" si="7"/>
        <v>15200000</v>
      </c>
      <c r="U120" s="72" t="s">
        <v>65</v>
      </c>
      <c r="V120" s="408">
        <v>51909946</v>
      </c>
      <c r="W120" s="173" t="s">
        <v>2179</v>
      </c>
      <c r="X120" s="438">
        <v>45741</v>
      </c>
      <c r="Y120" s="439">
        <v>45741</v>
      </c>
      <c r="Z120" s="437" t="s">
        <v>73</v>
      </c>
      <c r="AA120" s="439">
        <v>45862</v>
      </c>
      <c r="AB120" s="124">
        <f t="shared" si="8"/>
        <v>121</v>
      </c>
      <c r="AC120" s="72">
        <v>0</v>
      </c>
      <c r="AD120" s="76">
        <v>0</v>
      </c>
      <c r="AE120" s="76">
        <v>0</v>
      </c>
      <c r="AF120" s="79" t="s">
        <v>73</v>
      </c>
      <c r="AG120" s="408">
        <f t="shared" si="9"/>
        <v>0</v>
      </c>
      <c r="AH120" s="76">
        <v>0</v>
      </c>
      <c r="AI120" s="75">
        <v>0</v>
      </c>
      <c r="AJ120" s="145" t="s">
        <v>73</v>
      </c>
      <c r="AK120" s="79" t="s">
        <v>73</v>
      </c>
      <c r="AL120" s="72">
        <v>0</v>
      </c>
      <c r="AM120" s="72" t="s">
        <v>73</v>
      </c>
      <c r="AN120" s="72" t="s">
        <v>73</v>
      </c>
      <c r="AO120" s="72" t="s">
        <v>73</v>
      </c>
      <c r="AP120" s="102">
        <f t="shared" si="10"/>
        <v>0</v>
      </c>
      <c r="AQ120" s="487">
        <f t="shared" si="11"/>
        <v>15200000</v>
      </c>
      <c r="AR120" s="72" t="s">
        <v>319</v>
      </c>
      <c r="AS120" s="76">
        <v>0</v>
      </c>
      <c r="AT120" s="72" t="s">
        <v>319</v>
      </c>
      <c r="AU120" s="76">
        <v>0</v>
      </c>
      <c r="AV120" s="81" t="s">
        <v>73</v>
      </c>
      <c r="AW120" s="490">
        <f t="shared" si="12"/>
        <v>15200000</v>
      </c>
      <c r="AX120" s="488">
        <v>0</v>
      </c>
      <c r="AY120" s="84">
        <f t="shared" si="13"/>
        <v>1</v>
      </c>
      <c r="AZ120" s="85">
        <v>1</v>
      </c>
      <c r="BA120" s="169" t="s">
        <v>73</v>
      </c>
      <c r="BB120" s="175" t="s">
        <v>208</v>
      </c>
      <c r="BC120" s="177" t="s">
        <v>2399</v>
      </c>
      <c r="BD120" s="71" t="s">
        <v>65</v>
      </c>
      <c r="BE120" s="166" t="s">
        <v>65</v>
      </c>
    </row>
    <row r="121" spans="2:57" s="165" customFormat="1" ht="15" customHeight="1" x14ac:dyDescent="0.2">
      <c r="B121" s="71">
        <v>2025</v>
      </c>
      <c r="C121" s="71">
        <v>891780111</v>
      </c>
      <c r="D121" s="71" t="s">
        <v>63</v>
      </c>
      <c r="E121" s="173" t="s">
        <v>2398</v>
      </c>
      <c r="F121" s="102" t="s">
        <v>2397</v>
      </c>
      <c r="G121" s="176">
        <v>0</v>
      </c>
      <c r="H121" s="72" t="s">
        <v>71</v>
      </c>
      <c r="I121" s="71" t="s">
        <v>166</v>
      </c>
      <c r="J121" s="73" t="s">
        <v>81</v>
      </c>
      <c r="K121" s="104" t="s">
        <v>2396</v>
      </c>
      <c r="L121" s="487">
        <v>3100000</v>
      </c>
      <c r="M121" s="71" t="s">
        <v>66</v>
      </c>
      <c r="N121" s="130" t="s">
        <v>2395</v>
      </c>
      <c r="O121" s="537">
        <v>1083041500</v>
      </c>
      <c r="P121" s="180">
        <v>638</v>
      </c>
      <c r="Q121" s="461">
        <v>45728</v>
      </c>
      <c r="R121" s="487">
        <v>46167000</v>
      </c>
      <c r="S121" s="500">
        <v>45748</v>
      </c>
      <c r="T121" s="520">
        <f t="shared" si="7"/>
        <v>3100000</v>
      </c>
      <c r="U121" s="72" t="s">
        <v>65</v>
      </c>
      <c r="V121" s="408">
        <v>79600056</v>
      </c>
      <c r="W121" s="173" t="s">
        <v>897</v>
      </c>
      <c r="X121" s="438">
        <v>45748</v>
      </c>
      <c r="Y121" s="439">
        <v>45748</v>
      </c>
      <c r="Z121" s="437" t="s">
        <v>73</v>
      </c>
      <c r="AA121" s="439">
        <v>45777</v>
      </c>
      <c r="AB121" s="124">
        <f t="shared" si="8"/>
        <v>29</v>
      </c>
      <c r="AC121" s="72">
        <v>0</v>
      </c>
      <c r="AD121" s="76">
        <v>0</v>
      </c>
      <c r="AE121" s="76">
        <v>0</v>
      </c>
      <c r="AF121" s="79" t="s">
        <v>73</v>
      </c>
      <c r="AG121" s="408">
        <f t="shared" si="9"/>
        <v>0</v>
      </c>
      <c r="AH121" s="76">
        <v>0</v>
      </c>
      <c r="AI121" s="75">
        <v>0</v>
      </c>
      <c r="AJ121" s="145" t="s">
        <v>73</v>
      </c>
      <c r="AK121" s="79" t="s">
        <v>73</v>
      </c>
      <c r="AL121" s="72">
        <v>0</v>
      </c>
      <c r="AM121" s="72" t="s">
        <v>73</v>
      </c>
      <c r="AN121" s="72" t="s">
        <v>73</v>
      </c>
      <c r="AO121" s="72" t="s">
        <v>73</v>
      </c>
      <c r="AP121" s="102">
        <f t="shared" si="10"/>
        <v>0</v>
      </c>
      <c r="AQ121" s="487">
        <f t="shared" si="11"/>
        <v>3100000</v>
      </c>
      <c r="AR121" s="72" t="s">
        <v>65</v>
      </c>
      <c r="AS121" s="76">
        <v>3100000</v>
      </c>
      <c r="AT121" s="72" t="s">
        <v>319</v>
      </c>
      <c r="AU121" s="76">
        <v>0</v>
      </c>
      <c r="AV121" s="81" t="s">
        <v>73</v>
      </c>
      <c r="AW121" s="490">
        <f t="shared" si="12"/>
        <v>3100000</v>
      </c>
      <c r="AX121" s="488">
        <v>0</v>
      </c>
      <c r="AY121" s="84">
        <f t="shared" si="13"/>
        <v>1</v>
      </c>
      <c r="AZ121" s="85">
        <v>1</v>
      </c>
      <c r="BA121" s="169" t="s">
        <v>73</v>
      </c>
      <c r="BB121" s="175" t="s">
        <v>208</v>
      </c>
      <c r="BC121" s="177" t="s">
        <v>2394</v>
      </c>
      <c r="BD121" s="71" t="s">
        <v>65</v>
      </c>
      <c r="BE121" s="166" t="s">
        <v>65</v>
      </c>
    </row>
    <row r="122" spans="2:57" s="165" customFormat="1" ht="15" customHeight="1" x14ac:dyDescent="0.2">
      <c r="B122" s="71">
        <v>2025</v>
      </c>
      <c r="C122" s="71">
        <v>891780111</v>
      </c>
      <c r="D122" s="71" t="s">
        <v>63</v>
      </c>
      <c r="E122" s="173" t="s">
        <v>2393</v>
      </c>
      <c r="F122" s="102" t="s">
        <v>2392</v>
      </c>
      <c r="G122" s="176">
        <v>0</v>
      </c>
      <c r="H122" s="72" t="s">
        <v>71</v>
      </c>
      <c r="I122" s="71" t="s">
        <v>166</v>
      </c>
      <c r="J122" s="73" t="s">
        <v>81</v>
      </c>
      <c r="K122" s="104" t="s">
        <v>2391</v>
      </c>
      <c r="L122" s="486">
        <v>12600000</v>
      </c>
      <c r="M122" s="71" t="s">
        <v>66</v>
      </c>
      <c r="N122" s="182" t="s">
        <v>2390</v>
      </c>
      <c r="O122" s="538" t="s">
        <v>2389</v>
      </c>
      <c r="P122" s="180">
        <v>633</v>
      </c>
      <c r="Q122" s="461">
        <v>45728</v>
      </c>
      <c r="R122" s="487">
        <v>39200000</v>
      </c>
      <c r="S122" s="500">
        <v>45748</v>
      </c>
      <c r="T122" s="520">
        <f t="shared" si="7"/>
        <v>12600000</v>
      </c>
      <c r="U122" s="72" t="s">
        <v>65</v>
      </c>
      <c r="V122" s="408">
        <v>1082870484</v>
      </c>
      <c r="W122" s="173" t="s">
        <v>2281</v>
      </c>
      <c r="X122" s="438">
        <v>45748</v>
      </c>
      <c r="Y122" s="439">
        <v>45748</v>
      </c>
      <c r="Z122" s="437" t="s">
        <v>73</v>
      </c>
      <c r="AA122" s="439">
        <v>45869</v>
      </c>
      <c r="AB122" s="124">
        <f t="shared" si="8"/>
        <v>121</v>
      </c>
      <c r="AC122" s="72">
        <v>0</v>
      </c>
      <c r="AD122" s="76">
        <v>0</v>
      </c>
      <c r="AE122" s="76">
        <v>0</v>
      </c>
      <c r="AF122" s="79" t="s">
        <v>73</v>
      </c>
      <c r="AG122" s="408">
        <f t="shared" si="9"/>
        <v>0</v>
      </c>
      <c r="AH122" s="76">
        <v>0</v>
      </c>
      <c r="AI122" s="75">
        <v>0</v>
      </c>
      <c r="AJ122" s="145" t="s">
        <v>73</v>
      </c>
      <c r="AK122" s="79" t="s">
        <v>73</v>
      </c>
      <c r="AL122" s="72">
        <v>0</v>
      </c>
      <c r="AM122" s="72" t="s">
        <v>73</v>
      </c>
      <c r="AN122" s="72" t="s">
        <v>73</v>
      </c>
      <c r="AO122" s="72" t="s">
        <v>73</v>
      </c>
      <c r="AP122" s="102">
        <f t="shared" si="10"/>
        <v>0</v>
      </c>
      <c r="AQ122" s="487">
        <f t="shared" si="11"/>
        <v>12600000</v>
      </c>
      <c r="AR122" s="72" t="s">
        <v>65</v>
      </c>
      <c r="AS122" s="76">
        <v>12600000</v>
      </c>
      <c r="AT122" s="72" t="s">
        <v>319</v>
      </c>
      <c r="AU122" s="76">
        <v>0</v>
      </c>
      <c r="AV122" s="81" t="s">
        <v>73</v>
      </c>
      <c r="AW122" s="490">
        <f t="shared" si="12"/>
        <v>12600000</v>
      </c>
      <c r="AX122" s="488">
        <v>0</v>
      </c>
      <c r="AY122" s="84">
        <f t="shared" si="13"/>
        <v>1</v>
      </c>
      <c r="AZ122" s="85">
        <v>1</v>
      </c>
      <c r="BA122" s="169" t="s">
        <v>73</v>
      </c>
      <c r="BB122" s="175" t="s">
        <v>208</v>
      </c>
      <c r="BC122" s="177" t="s">
        <v>2388</v>
      </c>
      <c r="BD122" s="71" t="s">
        <v>65</v>
      </c>
      <c r="BE122" s="166" t="s">
        <v>65</v>
      </c>
    </row>
    <row r="123" spans="2:57" s="165" customFormat="1" ht="15" customHeight="1" x14ac:dyDescent="0.2">
      <c r="B123" s="71">
        <v>2025</v>
      </c>
      <c r="C123" s="71">
        <v>891780111</v>
      </c>
      <c r="D123" s="71" t="s">
        <v>63</v>
      </c>
      <c r="E123" s="173" t="s">
        <v>2387</v>
      </c>
      <c r="F123" s="102" t="s">
        <v>2386</v>
      </c>
      <c r="G123" s="176">
        <v>0</v>
      </c>
      <c r="H123" s="72" t="s">
        <v>71</v>
      </c>
      <c r="I123" s="71" t="s">
        <v>166</v>
      </c>
      <c r="J123" s="73" t="s">
        <v>81</v>
      </c>
      <c r="K123" s="104" t="s">
        <v>2385</v>
      </c>
      <c r="L123" s="486">
        <v>23700683</v>
      </c>
      <c r="M123" s="71" t="s">
        <v>66</v>
      </c>
      <c r="N123" s="182" t="s">
        <v>2384</v>
      </c>
      <c r="O123" s="538" t="s">
        <v>2383</v>
      </c>
      <c r="P123" s="180">
        <v>648</v>
      </c>
      <c r="Q123" s="461">
        <v>45728</v>
      </c>
      <c r="R123" s="487">
        <v>116318913</v>
      </c>
      <c r="S123" s="500">
        <v>45748</v>
      </c>
      <c r="T123" s="520">
        <f t="shared" si="7"/>
        <v>23700683</v>
      </c>
      <c r="U123" s="72" t="s">
        <v>65</v>
      </c>
      <c r="V123" s="408">
        <v>5056184</v>
      </c>
      <c r="W123" s="173" t="s">
        <v>631</v>
      </c>
      <c r="X123" s="438">
        <v>45748</v>
      </c>
      <c r="Y123" s="439">
        <v>45748</v>
      </c>
      <c r="Z123" s="437" t="s">
        <v>73</v>
      </c>
      <c r="AA123" s="439">
        <v>45973</v>
      </c>
      <c r="AB123" s="124">
        <f t="shared" si="8"/>
        <v>225</v>
      </c>
      <c r="AC123" s="72">
        <v>0</v>
      </c>
      <c r="AD123" s="76">
        <v>0</v>
      </c>
      <c r="AE123" s="76">
        <v>0</v>
      </c>
      <c r="AF123" s="79" t="s">
        <v>73</v>
      </c>
      <c r="AG123" s="408">
        <f t="shared" si="9"/>
        <v>0</v>
      </c>
      <c r="AH123" s="76">
        <v>0</v>
      </c>
      <c r="AI123" s="75">
        <v>0</v>
      </c>
      <c r="AJ123" s="145" t="s">
        <v>73</v>
      </c>
      <c r="AK123" s="79" t="s">
        <v>73</v>
      </c>
      <c r="AL123" s="72">
        <v>0</v>
      </c>
      <c r="AM123" s="72" t="s">
        <v>73</v>
      </c>
      <c r="AN123" s="72" t="s">
        <v>73</v>
      </c>
      <c r="AO123" s="72" t="s">
        <v>73</v>
      </c>
      <c r="AP123" s="102">
        <f t="shared" si="10"/>
        <v>0</v>
      </c>
      <c r="AQ123" s="487">
        <f t="shared" si="11"/>
        <v>23700683</v>
      </c>
      <c r="AR123" s="72" t="s">
        <v>319</v>
      </c>
      <c r="AS123" s="76">
        <v>0</v>
      </c>
      <c r="AT123" s="72" t="s">
        <v>319</v>
      </c>
      <c r="AU123" s="76">
        <v>0</v>
      </c>
      <c r="AV123" s="81" t="s">
        <v>73</v>
      </c>
      <c r="AW123" s="490">
        <f t="shared" si="12"/>
        <v>22419565</v>
      </c>
      <c r="AX123" s="562">
        <v>1281118</v>
      </c>
      <c r="AY123" s="84">
        <f t="shared" si="13"/>
        <v>0.94594594594594594</v>
      </c>
      <c r="AZ123" s="85">
        <v>0.94594594594594594</v>
      </c>
      <c r="BA123" s="169" t="s">
        <v>73</v>
      </c>
      <c r="BB123" s="175" t="s">
        <v>123</v>
      </c>
      <c r="BC123" s="177" t="s">
        <v>2382</v>
      </c>
      <c r="BD123" s="71" t="s">
        <v>65</v>
      </c>
      <c r="BE123" s="166" t="s">
        <v>65</v>
      </c>
    </row>
    <row r="124" spans="2:57" s="165" customFormat="1" ht="15" customHeight="1" x14ac:dyDescent="0.2">
      <c r="B124" s="71">
        <v>2025</v>
      </c>
      <c r="C124" s="71">
        <v>891780111</v>
      </c>
      <c r="D124" s="71" t="s">
        <v>63</v>
      </c>
      <c r="E124" s="173" t="s">
        <v>2381</v>
      </c>
      <c r="F124" s="102" t="s">
        <v>2380</v>
      </c>
      <c r="G124" s="176">
        <v>2023000100072</v>
      </c>
      <c r="H124" s="72" t="s">
        <v>71</v>
      </c>
      <c r="I124" s="71" t="s">
        <v>210</v>
      </c>
      <c r="J124" s="73" t="s">
        <v>81</v>
      </c>
      <c r="K124" s="104" t="s">
        <v>2379</v>
      </c>
      <c r="L124" s="487">
        <f>17108000+17108000+17108000</f>
        <v>51324000</v>
      </c>
      <c r="M124" s="71" t="s">
        <v>66</v>
      </c>
      <c r="N124" s="130" t="s">
        <v>2378</v>
      </c>
      <c r="O124" s="537">
        <v>1102838856</v>
      </c>
      <c r="P124" s="180">
        <v>53</v>
      </c>
      <c r="Q124" s="461">
        <v>45691</v>
      </c>
      <c r="R124" s="487">
        <v>955418841</v>
      </c>
      <c r="S124" s="500">
        <v>45748</v>
      </c>
      <c r="T124" s="520">
        <f t="shared" si="7"/>
        <v>51324000</v>
      </c>
      <c r="U124" s="72" t="s">
        <v>65</v>
      </c>
      <c r="V124" s="408">
        <v>16078654</v>
      </c>
      <c r="W124" s="173" t="s">
        <v>365</v>
      </c>
      <c r="X124" s="438">
        <v>45748</v>
      </c>
      <c r="Y124" s="439">
        <v>45748</v>
      </c>
      <c r="Z124" s="437" t="s">
        <v>73</v>
      </c>
      <c r="AA124" s="439">
        <v>46069</v>
      </c>
      <c r="AB124" s="124">
        <f t="shared" si="8"/>
        <v>321</v>
      </c>
      <c r="AC124" s="72">
        <v>0</v>
      </c>
      <c r="AD124" s="76">
        <v>0</v>
      </c>
      <c r="AE124" s="76">
        <v>0</v>
      </c>
      <c r="AF124" s="79" t="s">
        <v>73</v>
      </c>
      <c r="AG124" s="408">
        <f t="shared" si="9"/>
        <v>0</v>
      </c>
      <c r="AH124" s="76">
        <v>1</v>
      </c>
      <c r="AI124" s="75">
        <v>31772000</v>
      </c>
      <c r="AJ124" s="145">
        <v>45866</v>
      </c>
      <c r="AK124" s="79" t="s">
        <v>73</v>
      </c>
      <c r="AL124" s="72">
        <v>0</v>
      </c>
      <c r="AM124" s="72" t="s">
        <v>73</v>
      </c>
      <c r="AN124" s="72" t="s">
        <v>73</v>
      </c>
      <c r="AO124" s="72" t="s">
        <v>73</v>
      </c>
      <c r="AP124" s="102">
        <f t="shared" si="10"/>
        <v>0</v>
      </c>
      <c r="AQ124" s="487">
        <f t="shared" si="11"/>
        <v>19552000</v>
      </c>
      <c r="AR124" s="72" t="s">
        <v>319</v>
      </c>
      <c r="AS124" s="76">
        <v>0</v>
      </c>
      <c r="AT124" s="72" t="s">
        <v>319</v>
      </c>
      <c r="AU124" s="76">
        <v>0</v>
      </c>
      <c r="AV124" s="81" t="s">
        <v>73</v>
      </c>
      <c r="AW124" s="490">
        <f t="shared" si="12"/>
        <v>19552000</v>
      </c>
      <c r="AX124" s="488">
        <v>0</v>
      </c>
      <c r="AY124" s="84">
        <f t="shared" si="13"/>
        <v>1</v>
      </c>
      <c r="AZ124" s="85">
        <v>1</v>
      </c>
      <c r="BA124" s="169" t="s">
        <v>73</v>
      </c>
      <c r="BB124" s="175" t="s">
        <v>426</v>
      </c>
      <c r="BC124" s="177" t="s">
        <v>2377</v>
      </c>
      <c r="BD124" s="71" t="s">
        <v>65</v>
      </c>
      <c r="BE124" s="166" t="s">
        <v>65</v>
      </c>
    </row>
    <row r="125" spans="2:57" s="165" customFormat="1" ht="15" customHeight="1" x14ac:dyDescent="0.2">
      <c r="B125" s="71">
        <v>2025</v>
      </c>
      <c r="C125" s="71">
        <v>891780111</v>
      </c>
      <c r="D125" s="71" t="s">
        <v>63</v>
      </c>
      <c r="E125" s="173" t="s">
        <v>2376</v>
      </c>
      <c r="F125" s="102" t="s">
        <v>2375</v>
      </c>
      <c r="G125" s="176">
        <v>2023000100072</v>
      </c>
      <c r="H125" s="72" t="s">
        <v>71</v>
      </c>
      <c r="I125" s="71" t="s">
        <v>210</v>
      </c>
      <c r="J125" s="73" t="s">
        <v>81</v>
      </c>
      <c r="K125" s="104" t="s">
        <v>2374</v>
      </c>
      <c r="L125" s="487">
        <f>12133331+12133331+12133331</f>
        <v>36399993</v>
      </c>
      <c r="M125" s="71" t="s">
        <v>66</v>
      </c>
      <c r="N125" s="130" t="s">
        <v>2373</v>
      </c>
      <c r="O125" s="537">
        <v>1082837329</v>
      </c>
      <c r="P125" s="180">
        <v>53</v>
      </c>
      <c r="Q125" s="461">
        <v>45691</v>
      </c>
      <c r="R125" s="487">
        <v>955418841</v>
      </c>
      <c r="S125" s="500">
        <v>45748</v>
      </c>
      <c r="T125" s="520">
        <f t="shared" si="7"/>
        <v>36399993</v>
      </c>
      <c r="U125" s="72" t="s">
        <v>65</v>
      </c>
      <c r="V125" s="408">
        <v>16078654</v>
      </c>
      <c r="W125" s="173" t="s">
        <v>365</v>
      </c>
      <c r="X125" s="438">
        <v>45748</v>
      </c>
      <c r="Y125" s="439">
        <v>45748</v>
      </c>
      <c r="Z125" s="437" t="s">
        <v>73</v>
      </c>
      <c r="AA125" s="439">
        <v>46069</v>
      </c>
      <c r="AB125" s="124">
        <f t="shared" si="8"/>
        <v>321</v>
      </c>
      <c r="AC125" s="72">
        <v>0</v>
      </c>
      <c r="AD125" s="76">
        <v>0</v>
      </c>
      <c r="AE125" s="76">
        <v>0</v>
      </c>
      <c r="AF125" s="79" t="s">
        <v>73</v>
      </c>
      <c r="AG125" s="408">
        <f t="shared" si="9"/>
        <v>0</v>
      </c>
      <c r="AH125" s="76">
        <v>0</v>
      </c>
      <c r="AI125" s="75">
        <v>0</v>
      </c>
      <c r="AJ125" s="145" t="s">
        <v>73</v>
      </c>
      <c r="AK125" s="79" t="s">
        <v>73</v>
      </c>
      <c r="AL125" s="72">
        <v>0</v>
      </c>
      <c r="AM125" s="72" t="s">
        <v>73</v>
      </c>
      <c r="AN125" s="72" t="s">
        <v>73</v>
      </c>
      <c r="AO125" s="72" t="s">
        <v>73</v>
      </c>
      <c r="AP125" s="102">
        <f t="shared" si="10"/>
        <v>0</v>
      </c>
      <c r="AQ125" s="487">
        <f t="shared" si="11"/>
        <v>36399993</v>
      </c>
      <c r="AR125" s="72" t="s">
        <v>319</v>
      </c>
      <c r="AS125" s="76">
        <v>0</v>
      </c>
      <c r="AT125" s="72" t="s">
        <v>319</v>
      </c>
      <c r="AU125" s="76">
        <v>0</v>
      </c>
      <c r="AV125" s="81" t="s">
        <v>73</v>
      </c>
      <c r="AW125" s="490">
        <f t="shared" si="12"/>
        <v>24266662</v>
      </c>
      <c r="AX125" s="488">
        <v>12133331</v>
      </c>
      <c r="AY125" s="84">
        <f t="shared" si="13"/>
        <v>0.66666666666666663</v>
      </c>
      <c r="AZ125" s="85">
        <v>0.66666666666666663</v>
      </c>
      <c r="BA125" s="169" t="s">
        <v>73</v>
      </c>
      <c r="BB125" s="175" t="s">
        <v>123</v>
      </c>
      <c r="BC125" s="177" t="s">
        <v>2372</v>
      </c>
      <c r="BD125" s="71" t="s">
        <v>65</v>
      </c>
      <c r="BE125" s="166" t="s">
        <v>65</v>
      </c>
    </row>
    <row r="126" spans="2:57" s="165" customFormat="1" ht="15" customHeight="1" x14ac:dyDescent="0.2">
      <c r="B126" s="71">
        <v>2025</v>
      </c>
      <c r="C126" s="71">
        <v>891780111</v>
      </c>
      <c r="D126" s="71" t="s">
        <v>63</v>
      </c>
      <c r="E126" s="173" t="s">
        <v>2371</v>
      </c>
      <c r="F126" s="102" t="s">
        <v>2370</v>
      </c>
      <c r="G126" s="176">
        <v>2023000100072</v>
      </c>
      <c r="H126" s="72" t="s">
        <v>71</v>
      </c>
      <c r="I126" s="71" t="s">
        <v>210</v>
      </c>
      <c r="J126" s="73" t="s">
        <v>81</v>
      </c>
      <c r="K126" s="104" t="s">
        <v>2369</v>
      </c>
      <c r="L126" s="487">
        <f>6160000+3080000+3080000</f>
        <v>12320000</v>
      </c>
      <c r="M126" s="71" t="s">
        <v>66</v>
      </c>
      <c r="N126" s="130" t="s">
        <v>1649</v>
      </c>
      <c r="O126" s="537">
        <v>1091662627</v>
      </c>
      <c r="P126" s="180">
        <v>53</v>
      </c>
      <c r="Q126" s="461">
        <v>45691</v>
      </c>
      <c r="R126" s="487">
        <v>955418841</v>
      </c>
      <c r="S126" s="500">
        <v>45748</v>
      </c>
      <c r="T126" s="520">
        <f t="shared" si="7"/>
        <v>12320000</v>
      </c>
      <c r="U126" s="72" t="s">
        <v>65</v>
      </c>
      <c r="V126" s="408">
        <v>16078654</v>
      </c>
      <c r="W126" s="173" t="s">
        <v>365</v>
      </c>
      <c r="X126" s="438">
        <v>45748</v>
      </c>
      <c r="Y126" s="439">
        <v>45748</v>
      </c>
      <c r="Z126" s="437" t="s">
        <v>73</v>
      </c>
      <c r="AA126" s="439">
        <v>45869</v>
      </c>
      <c r="AB126" s="124">
        <f t="shared" si="8"/>
        <v>121</v>
      </c>
      <c r="AC126" s="72">
        <v>0</v>
      </c>
      <c r="AD126" s="76">
        <v>0</v>
      </c>
      <c r="AE126" s="76">
        <v>0</v>
      </c>
      <c r="AF126" s="79" t="s">
        <v>73</v>
      </c>
      <c r="AG126" s="408">
        <f t="shared" si="9"/>
        <v>0</v>
      </c>
      <c r="AH126" s="76">
        <v>0</v>
      </c>
      <c r="AI126" s="75">
        <v>0</v>
      </c>
      <c r="AJ126" s="145" t="s">
        <v>73</v>
      </c>
      <c r="AK126" s="79" t="s">
        <v>73</v>
      </c>
      <c r="AL126" s="72">
        <v>0</v>
      </c>
      <c r="AM126" s="72" t="s">
        <v>73</v>
      </c>
      <c r="AN126" s="72" t="s">
        <v>73</v>
      </c>
      <c r="AO126" s="72" t="s">
        <v>73</v>
      </c>
      <c r="AP126" s="102">
        <f t="shared" si="10"/>
        <v>0</v>
      </c>
      <c r="AQ126" s="487">
        <f t="shared" si="11"/>
        <v>12320000</v>
      </c>
      <c r="AR126" s="72" t="s">
        <v>319</v>
      </c>
      <c r="AS126" s="76">
        <v>0</v>
      </c>
      <c r="AT126" s="72" t="s">
        <v>319</v>
      </c>
      <c r="AU126" s="76">
        <v>0</v>
      </c>
      <c r="AV126" s="81" t="s">
        <v>73</v>
      </c>
      <c r="AW126" s="490">
        <f t="shared" si="12"/>
        <v>9240000</v>
      </c>
      <c r="AX126" s="488">
        <v>3080000</v>
      </c>
      <c r="AY126" s="84">
        <f t="shared" si="13"/>
        <v>0.75</v>
      </c>
      <c r="AZ126" s="85">
        <v>0.75</v>
      </c>
      <c r="BA126" s="169" t="s">
        <v>73</v>
      </c>
      <c r="BB126" s="175" t="s">
        <v>208</v>
      </c>
      <c r="BC126" s="177" t="s">
        <v>2368</v>
      </c>
      <c r="BD126" s="71" t="s">
        <v>65</v>
      </c>
      <c r="BE126" s="166" t="s">
        <v>65</v>
      </c>
    </row>
    <row r="127" spans="2:57" s="165" customFormat="1" ht="15" customHeight="1" x14ac:dyDescent="0.2">
      <c r="B127" s="71">
        <v>2025</v>
      </c>
      <c r="C127" s="71">
        <v>891780111</v>
      </c>
      <c r="D127" s="71" t="s">
        <v>63</v>
      </c>
      <c r="E127" s="173" t="s">
        <v>2367</v>
      </c>
      <c r="F127" s="102" t="s">
        <v>2366</v>
      </c>
      <c r="G127" s="176">
        <v>2023000100072</v>
      </c>
      <c r="H127" s="72" t="s">
        <v>71</v>
      </c>
      <c r="I127" s="71" t="s">
        <v>210</v>
      </c>
      <c r="J127" s="73" t="s">
        <v>81</v>
      </c>
      <c r="K127" s="104" t="s">
        <v>2365</v>
      </c>
      <c r="L127" s="487">
        <f>21075600+21075600+21075600</f>
        <v>63226800</v>
      </c>
      <c r="M127" s="71" t="s">
        <v>66</v>
      </c>
      <c r="N127" s="130" t="s">
        <v>2364</v>
      </c>
      <c r="O127" s="537">
        <v>1083034004</v>
      </c>
      <c r="P127" s="180">
        <v>53</v>
      </c>
      <c r="Q127" s="461">
        <v>45691</v>
      </c>
      <c r="R127" s="487">
        <v>955418841</v>
      </c>
      <c r="S127" s="500">
        <v>45750</v>
      </c>
      <c r="T127" s="520">
        <f t="shared" si="7"/>
        <v>63226800</v>
      </c>
      <c r="U127" s="72" t="s">
        <v>65</v>
      </c>
      <c r="V127" s="408">
        <v>16078654</v>
      </c>
      <c r="W127" s="173" t="s">
        <v>365</v>
      </c>
      <c r="X127" s="438">
        <v>45750</v>
      </c>
      <c r="Y127" s="439">
        <v>45750</v>
      </c>
      <c r="Z127" s="437" t="s">
        <v>73</v>
      </c>
      <c r="AA127" s="439">
        <v>46069</v>
      </c>
      <c r="AB127" s="124">
        <f t="shared" si="8"/>
        <v>319</v>
      </c>
      <c r="AC127" s="72">
        <v>0</v>
      </c>
      <c r="AD127" s="76">
        <v>0</v>
      </c>
      <c r="AE127" s="76">
        <v>0</v>
      </c>
      <c r="AF127" s="79" t="s">
        <v>73</v>
      </c>
      <c r="AG127" s="408">
        <f t="shared" si="9"/>
        <v>0</v>
      </c>
      <c r="AH127" s="76">
        <v>0</v>
      </c>
      <c r="AI127" s="75">
        <v>0</v>
      </c>
      <c r="AJ127" s="145" t="s">
        <v>73</v>
      </c>
      <c r="AK127" s="79" t="s">
        <v>73</v>
      </c>
      <c r="AL127" s="72">
        <v>0</v>
      </c>
      <c r="AM127" s="72" t="s">
        <v>73</v>
      </c>
      <c r="AN127" s="72" t="s">
        <v>73</v>
      </c>
      <c r="AO127" s="72" t="s">
        <v>73</v>
      </c>
      <c r="AP127" s="102">
        <f t="shared" si="10"/>
        <v>0</v>
      </c>
      <c r="AQ127" s="487">
        <f t="shared" si="11"/>
        <v>63226800</v>
      </c>
      <c r="AR127" s="72" t="s">
        <v>319</v>
      </c>
      <c r="AS127" s="76">
        <v>0</v>
      </c>
      <c r="AT127" s="72" t="s">
        <v>319</v>
      </c>
      <c r="AU127" s="76">
        <v>0</v>
      </c>
      <c r="AV127" s="81" t="s">
        <v>73</v>
      </c>
      <c r="AW127" s="490">
        <f t="shared" si="12"/>
        <v>36129600</v>
      </c>
      <c r="AX127" s="488">
        <v>27097200</v>
      </c>
      <c r="AY127" s="84">
        <f t="shared" si="13"/>
        <v>0.5714285714285714</v>
      </c>
      <c r="AZ127" s="85">
        <v>0.5714285714285714</v>
      </c>
      <c r="BA127" s="169" t="s">
        <v>73</v>
      </c>
      <c r="BB127" s="178" t="s">
        <v>123</v>
      </c>
      <c r="BC127" s="177" t="s">
        <v>2363</v>
      </c>
      <c r="BD127" s="71" t="s">
        <v>65</v>
      </c>
      <c r="BE127" s="166" t="s">
        <v>65</v>
      </c>
    </row>
    <row r="128" spans="2:57" s="165" customFormat="1" ht="15" customHeight="1" x14ac:dyDescent="0.2">
      <c r="B128" s="71">
        <v>2025</v>
      </c>
      <c r="C128" s="71">
        <v>891780111</v>
      </c>
      <c r="D128" s="71" t="s">
        <v>63</v>
      </c>
      <c r="E128" s="173" t="s">
        <v>2362</v>
      </c>
      <c r="F128" s="102" t="s">
        <v>2361</v>
      </c>
      <c r="G128" s="176">
        <v>0</v>
      </c>
      <c r="H128" s="72" t="s">
        <v>71</v>
      </c>
      <c r="I128" s="71" t="s">
        <v>166</v>
      </c>
      <c r="J128" s="73" t="s">
        <v>81</v>
      </c>
      <c r="K128" s="104" t="s">
        <v>2360</v>
      </c>
      <c r="L128" s="486">
        <v>8400000</v>
      </c>
      <c r="M128" s="71" t="s">
        <v>66</v>
      </c>
      <c r="N128" s="130" t="s">
        <v>2359</v>
      </c>
      <c r="O128" s="537">
        <v>1004373734</v>
      </c>
      <c r="P128" s="180">
        <v>389</v>
      </c>
      <c r="Q128" s="461">
        <v>45707</v>
      </c>
      <c r="R128" s="487">
        <v>224400000</v>
      </c>
      <c r="S128" s="500">
        <v>45751</v>
      </c>
      <c r="T128" s="520">
        <f t="shared" si="7"/>
        <v>8400000</v>
      </c>
      <c r="U128" s="72" t="s">
        <v>65</v>
      </c>
      <c r="V128" s="408">
        <v>52705148</v>
      </c>
      <c r="W128" s="173" t="s">
        <v>2335</v>
      </c>
      <c r="X128" s="438">
        <v>45751</v>
      </c>
      <c r="Y128" s="439">
        <v>45751</v>
      </c>
      <c r="Z128" s="437" t="s">
        <v>73</v>
      </c>
      <c r="AA128" s="439">
        <v>45838</v>
      </c>
      <c r="AB128" s="124">
        <f t="shared" si="8"/>
        <v>87</v>
      </c>
      <c r="AC128" s="72">
        <v>0</v>
      </c>
      <c r="AD128" s="76">
        <v>0</v>
      </c>
      <c r="AE128" s="76">
        <v>0</v>
      </c>
      <c r="AF128" s="79" t="s">
        <v>73</v>
      </c>
      <c r="AG128" s="408">
        <f t="shared" si="9"/>
        <v>0</v>
      </c>
      <c r="AH128" s="76">
        <v>0</v>
      </c>
      <c r="AI128" s="75">
        <v>0</v>
      </c>
      <c r="AJ128" s="145" t="s">
        <v>73</v>
      </c>
      <c r="AK128" s="79" t="s">
        <v>73</v>
      </c>
      <c r="AL128" s="72">
        <v>0</v>
      </c>
      <c r="AM128" s="72" t="s">
        <v>73</v>
      </c>
      <c r="AN128" s="72" t="s">
        <v>73</v>
      </c>
      <c r="AO128" s="72" t="s">
        <v>73</v>
      </c>
      <c r="AP128" s="102">
        <f t="shared" si="10"/>
        <v>0</v>
      </c>
      <c r="AQ128" s="487">
        <f t="shared" si="11"/>
        <v>8400000</v>
      </c>
      <c r="AR128" s="72" t="s">
        <v>319</v>
      </c>
      <c r="AS128" s="76">
        <v>0</v>
      </c>
      <c r="AT128" s="72" t="s">
        <v>319</v>
      </c>
      <c r="AU128" s="76">
        <v>0</v>
      </c>
      <c r="AV128" s="81" t="s">
        <v>73</v>
      </c>
      <c r="AW128" s="490">
        <f t="shared" si="12"/>
        <v>8400000</v>
      </c>
      <c r="AX128" s="488">
        <v>0</v>
      </c>
      <c r="AY128" s="84">
        <f t="shared" si="13"/>
        <v>1</v>
      </c>
      <c r="AZ128" s="85">
        <v>1</v>
      </c>
      <c r="BA128" s="169" t="s">
        <v>73</v>
      </c>
      <c r="BB128" s="175" t="s">
        <v>208</v>
      </c>
      <c r="BC128" s="177" t="s">
        <v>2358</v>
      </c>
      <c r="BD128" s="71" t="s">
        <v>65</v>
      </c>
      <c r="BE128" s="166" t="s">
        <v>65</v>
      </c>
    </row>
    <row r="129" spans="2:57" s="165" customFormat="1" ht="15" customHeight="1" x14ac:dyDescent="0.2">
      <c r="B129" s="71">
        <v>2025</v>
      </c>
      <c r="C129" s="71">
        <v>891780111</v>
      </c>
      <c r="D129" s="71" t="s">
        <v>63</v>
      </c>
      <c r="E129" s="173" t="s">
        <v>2357</v>
      </c>
      <c r="F129" s="102" t="s">
        <v>2356</v>
      </c>
      <c r="G129" s="176">
        <v>2023000100072</v>
      </c>
      <c r="H129" s="72" t="s">
        <v>71</v>
      </c>
      <c r="I129" s="71" t="s">
        <v>210</v>
      </c>
      <c r="J129" s="73" t="s">
        <v>81</v>
      </c>
      <c r="K129" s="104" t="s">
        <v>2355</v>
      </c>
      <c r="L129" s="487">
        <f>10139943+17108000+24076057</f>
        <v>51324000</v>
      </c>
      <c r="M129" s="71" t="s">
        <v>66</v>
      </c>
      <c r="N129" s="102" t="s">
        <v>2354</v>
      </c>
      <c r="O129" s="537">
        <v>94512543</v>
      </c>
      <c r="P129" s="180">
        <v>53</v>
      </c>
      <c r="Q129" s="461">
        <v>45691</v>
      </c>
      <c r="R129" s="487">
        <v>955418841</v>
      </c>
      <c r="S129" s="500">
        <v>45751</v>
      </c>
      <c r="T129" s="520">
        <f t="shared" si="7"/>
        <v>51324000</v>
      </c>
      <c r="U129" s="72" t="s">
        <v>65</v>
      </c>
      <c r="V129" s="408">
        <v>16078654</v>
      </c>
      <c r="W129" s="173" t="s">
        <v>365</v>
      </c>
      <c r="X129" s="438">
        <v>45751</v>
      </c>
      <c r="Y129" s="439">
        <v>45751</v>
      </c>
      <c r="Z129" s="437" t="s">
        <v>73</v>
      </c>
      <c r="AA129" s="439">
        <v>46069</v>
      </c>
      <c r="AB129" s="124">
        <f t="shared" si="8"/>
        <v>318</v>
      </c>
      <c r="AC129" s="72">
        <v>0</v>
      </c>
      <c r="AD129" s="76">
        <v>0</v>
      </c>
      <c r="AE129" s="76">
        <v>0</v>
      </c>
      <c r="AF129" s="79" t="s">
        <v>73</v>
      </c>
      <c r="AG129" s="408">
        <f t="shared" si="9"/>
        <v>0</v>
      </c>
      <c r="AH129" s="76">
        <v>0</v>
      </c>
      <c r="AI129" s="75">
        <v>0</v>
      </c>
      <c r="AJ129" s="145" t="s">
        <v>73</v>
      </c>
      <c r="AK129" s="79" t="s">
        <v>73</v>
      </c>
      <c r="AL129" s="72">
        <v>0</v>
      </c>
      <c r="AM129" s="72" t="s">
        <v>73</v>
      </c>
      <c r="AN129" s="72" t="s">
        <v>73</v>
      </c>
      <c r="AO129" s="72" t="s">
        <v>73</v>
      </c>
      <c r="AP129" s="102">
        <f t="shared" si="10"/>
        <v>0</v>
      </c>
      <c r="AQ129" s="487">
        <f t="shared" si="11"/>
        <v>51324000</v>
      </c>
      <c r="AR129" s="72" t="s">
        <v>319</v>
      </c>
      <c r="AS129" s="76">
        <v>0</v>
      </c>
      <c r="AT129" s="72" t="s">
        <v>319</v>
      </c>
      <c r="AU129" s="76">
        <v>0</v>
      </c>
      <c r="AV129" s="81" t="s">
        <v>73</v>
      </c>
      <c r="AW129" s="490">
        <f t="shared" si="12"/>
        <v>29328000</v>
      </c>
      <c r="AX129" s="488">
        <v>21996000</v>
      </c>
      <c r="AY129" s="84">
        <f t="shared" si="13"/>
        <v>0.5714285714285714</v>
      </c>
      <c r="AZ129" s="85">
        <v>0.5714285714285714</v>
      </c>
      <c r="BA129" s="169" t="s">
        <v>73</v>
      </c>
      <c r="BB129" s="219" t="s">
        <v>123</v>
      </c>
      <c r="BC129" s="177" t="s">
        <v>2353</v>
      </c>
      <c r="BD129" s="71" t="s">
        <v>65</v>
      </c>
      <c r="BE129" s="166" t="s">
        <v>65</v>
      </c>
    </row>
    <row r="130" spans="2:57" s="165" customFormat="1" ht="15" customHeight="1" x14ac:dyDescent="0.2">
      <c r="B130" s="71">
        <v>2025</v>
      </c>
      <c r="C130" s="71">
        <v>891780111</v>
      </c>
      <c r="D130" s="71" t="s">
        <v>63</v>
      </c>
      <c r="E130" s="173" t="s">
        <v>2352</v>
      </c>
      <c r="F130" s="102" t="s">
        <v>2351</v>
      </c>
      <c r="G130" s="176">
        <v>0</v>
      </c>
      <c r="H130" s="72" t="s">
        <v>71</v>
      </c>
      <c r="I130" s="71" t="s">
        <v>166</v>
      </c>
      <c r="J130" s="73" t="s">
        <v>81</v>
      </c>
      <c r="K130" s="104" t="s">
        <v>2350</v>
      </c>
      <c r="L130" s="486">
        <v>2000000</v>
      </c>
      <c r="M130" s="71" t="s">
        <v>66</v>
      </c>
      <c r="N130" s="182" t="s">
        <v>2349</v>
      </c>
      <c r="O130" s="538" t="s">
        <v>2348</v>
      </c>
      <c r="P130" s="180">
        <v>648</v>
      </c>
      <c r="Q130" s="461">
        <v>45728</v>
      </c>
      <c r="R130" s="487">
        <v>116318913</v>
      </c>
      <c r="S130" s="500">
        <v>45755</v>
      </c>
      <c r="T130" s="520">
        <f t="shared" si="7"/>
        <v>2000000</v>
      </c>
      <c r="U130" s="72" t="s">
        <v>65</v>
      </c>
      <c r="V130" s="408">
        <v>5056184</v>
      </c>
      <c r="W130" s="173" t="s">
        <v>631</v>
      </c>
      <c r="X130" s="438">
        <v>45755</v>
      </c>
      <c r="Y130" s="439">
        <v>45755</v>
      </c>
      <c r="Z130" s="437" t="s">
        <v>73</v>
      </c>
      <c r="AA130" s="439">
        <v>45777</v>
      </c>
      <c r="AB130" s="124">
        <f t="shared" si="8"/>
        <v>22</v>
      </c>
      <c r="AC130" s="72">
        <v>0</v>
      </c>
      <c r="AD130" s="76">
        <v>0</v>
      </c>
      <c r="AE130" s="76">
        <v>0</v>
      </c>
      <c r="AF130" s="79" t="s">
        <v>73</v>
      </c>
      <c r="AG130" s="408">
        <f t="shared" si="9"/>
        <v>0</v>
      </c>
      <c r="AH130" s="76">
        <v>0</v>
      </c>
      <c r="AI130" s="75">
        <v>0</v>
      </c>
      <c r="AJ130" s="145" t="s">
        <v>73</v>
      </c>
      <c r="AK130" s="79" t="s">
        <v>73</v>
      </c>
      <c r="AL130" s="72">
        <v>0</v>
      </c>
      <c r="AM130" s="72" t="s">
        <v>73</v>
      </c>
      <c r="AN130" s="72" t="s">
        <v>73</v>
      </c>
      <c r="AO130" s="72" t="s">
        <v>73</v>
      </c>
      <c r="AP130" s="102">
        <f t="shared" si="10"/>
        <v>0</v>
      </c>
      <c r="AQ130" s="487">
        <f t="shared" si="11"/>
        <v>2000000</v>
      </c>
      <c r="AR130" s="72" t="s">
        <v>319</v>
      </c>
      <c r="AS130" s="76">
        <v>0</v>
      </c>
      <c r="AT130" s="72" t="s">
        <v>319</v>
      </c>
      <c r="AU130" s="76">
        <v>0</v>
      </c>
      <c r="AV130" s="81" t="s">
        <v>73</v>
      </c>
      <c r="AW130" s="490">
        <f t="shared" si="12"/>
        <v>2000000</v>
      </c>
      <c r="AX130" s="488">
        <v>0</v>
      </c>
      <c r="AY130" s="84">
        <f t="shared" si="13"/>
        <v>1</v>
      </c>
      <c r="AZ130" s="85">
        <v>1</v>
      </c>
      <c r="BA130" s="169" t="s">
        <v>73</v>
      </c>
      <c r="BB130" s="175" t="s">
        <v>208</v>
      </c>
      <c r="BC130" s="177" t="s">
        <v>2347</v>
      </c>
      <c r="BD130" s="71" t="s">
        <v>65</v>
      </c>
      <c r="BE130" s="166" t="s">
        <v>65</v>
      </c>
    </row>
    <row r="131" spans="2:57" s="165" customFormat="1" ht="15" customHeight="1" x14ac:dyDescent="0.2">
      <c r="B131" s="71">
        <v>2025</v>
      </c>
      <c r="C131" s="71">
        <v>891780111</v>
      </c>
      <c r="D131" s="71" t="s">
        <v>63</v>
      </c>
      <c r="E131" s="173" t="s">
        <v>2346</v>
      </c>
      <c r="F131" s="102" t="s">
        <v>2345</v>
      </c>
      <c r="G131" s="176">
        <v>0</v>
      </c>
      <c r="H131" s="72" t="s">
        <v>71</v>
      </c>
      <c r="I131" s="71" t="s">
        <v>166</v>
      </c>
      <c r="J131" s="73" t="s">
        <v>81</v>
      </c>
      <c r="K131" s="104" t="s">
        <v>2344</v>
      </c>
      <c r="L131" s="486">
        <v>5400000</v>
      </c>
      <c r="M131" s="71" t="s">
        <v>66</v>
      </c>
      <c r="N131" s="182" t="s">
        <v>2343</v>
      </c>
      <c r="O131" s="538" t="s">
        <v>2342</v>
      </c>
      <c r="P131" s="180">
        <v>651</v>
      </c>
      <c r="Q131" s="461">
        <v>45728</v>
      </c>
      <c r="R131" s="487">
        <v>30360000</v>
      </c>
      <c r="S131" s="500">
        <v>45757</v>
      </c>
      <c r="T131" s="520">
        <f t="shared" si="7"/>
        <v>5400000</v>
      </c>
      <c r="U131" s="72" t="s">
        <v>65</v>
      </c>
      <c r="V131" s="408">
        <v>7629414</v>
      </c>
      <c r="W131" s="173" t="s">
        <v>1400</v>
      </c>
      <c r="X131" s="438">
        <v>45757</v>
      </c>
      <c r="Y131" s="439">
        <v>45757</v>
      </c>
      <c r="Z131" s="437" t="s">
        <v>73</v>
      </c>
      <c r="AA131" s="439">
        <v>45777</v>
      </c>
      <c r="AB131" s="124">
        <f t="shared" si="8"/>
        <v>20</v>
      </c>
      <c r="AC131" s="72">
        <v>0</v>
      </c>
      <c r="AD131" s="76">
        <v>0</v>
      </c>
      <c r="AE131" s="76">
        <v>0</v>
      </c>
      <c r="AF131" s="79" t="s">
        <v>73</v>
      </c>
      <c r="AG131" s="408">
        <f t="shared" si="9"/>
        <v>0</v>
      </c>
      <c r="AH131" s="76">
        <v>0</v>
      </c>
      <c r="AI131" s="75">
        <v>0</v>
      </c>
      <c r="AJ131" s="145" t="s">
        <v>73</v>
      </c>
      <c r="AK131" s="79" t="s">
        <v>73</v>
      </c>
      <c r="AL131" s="72">
        <v>0</v>
      </c>
      <c r="AM131" s="72" t="s">
        <v>73</v>
      </c>
      <c r="AN131" s="72" t="s">
        <v>73</v>
      </c>
      <c r="AO131" s="72" t="s">
        <v>73</v>
      </c>
      <c r="AP131" s="102">
        <f t="shared" si="10"/>
        <v>0</v>
      </c>
      <c r="AQ131" s="487">
        <f t="shared" si="11"/>
        <v>5400000</v>
      </c>
      <c r="AR131" s="72" t="s">
        <v>65</v>
      </c>
      <c r="AS131" s="76">
        <v>5400000</v>
      </c>
      <c r="AT131" s="72" t="s">
        <v>319</v>
      </c>
      <c r="AU131" s="76">
        <v>0</v>
      </c>
      <c r="AV131" s="81" t="s">
        <v>73</v>
      </c>
      <c r="AW131" s="490">
        <f t="shared" si="12"/>
        <v>5400000</v>
      </c>
      <c r="AX131" s="488">
        <v>0</v>
      </c>
      <c r="AY131" s="84">
        <f t="shared" si="13"/>
        <v>1</v>
      </c>
      <c r="AZ131" s="85">
        <v>1</v>
      </c>
      <c r="BA131" s="169" t="s">
        <v>73</v>
      </c>
      <c r="BB131" s="175" t="s">
        <v>208</v>
      </c>
      <c r="BC131" s="177" t="s">
        <v>2341</v>
      </c>
      <c r="BD131" s="71" t="s">
        <v>65</v>
      </c>
      <c r="BE131" s="166" t="s">
        <v>65</v>
      </c>
    </row>
    <row r="132" spans="2:57" s="165" customFormat="1" ht="15" customHeight="1" x14ac:dyDescent="0.2">
      <c r="B132" s="71">
        <v>2025</v>
      </c>
      <c r="C132" s="71">
        <v>891780111</v>
      </c>
      <c r="D132" s="71" t="s">
        <v>63</v>
      </c>
      <c r="E132" s="173" t="s">
        <v>2340</v>
      </c>
      <c r="F132" s="102" t="s">
        <v>2339</v>
      </c>
      <c r="G132" s="176">
        <v>0</v>
      </c>
      <c r="H132" s="72" t="s">
        <v>71</v>
      </c>
      <c r="I132" s="71" t="s">
        <v>166</v>
      </c>
      <c r="J132" s="73" t="s">
        <v>81</v>
      </c>
      <c r="K132" s="104" t="s">
        <v>2338</v>
      </c>
      <c r="L132" s="486">
        <v>8400000</v>
      </c>
      <c r="M132" s="71" t="s">
        <v>66</v>
      </c>
      <c r="N132" s="182" t="s">
        <v>2337</v>
      </c>
      <c r="O132" s="538" t="s">
        <v>2336</v>
      </c>
      <c r="P132" s="180">
        <v>389</v>
      </c>
      <c r="Q132" s="461">
        <v>45707</v>
      </c>
      <c r="R132" s="487">
        <v>224400000</v>
      </c>
      <c r="S132" s="500">
        <v>45757</v>
      </c>
      <c r="T132" s="520">
        <f t="shared" si="7"/>
        <v>8400000</v>
      </c>
      <c r="U132" s="72" t="s">
        <v>65</v>
      </c>
      <c r="V132" s="408">
        <v>52705148</v>
      </c>
      <c r="W132" s="173" t="s">
        <v>2335</v>
      </c>
      <c r="X132" s="438">
        <v>45757</v>
      </c>
      <c r="Y132" s="439">
        <v>45757</v>
      </c>
      <c r="Z132" s="437" t="s">
        <v>73</v>
      </c>
      <c r="AA132" s="439">
        <v>45838</v>
      </c>
      <c r="AB132" s="124">
        <f t="shared" si="8"/>
        <v>81</v>
      </c>
      <c r="AC132" s="72">
        <v>0</v>
      </c>
      <c r="AD132" s="76">
        <v>0</v>
      </c>
      <c r="AE132" s="76">
        <v>0</v>
      </c>
      <c r="AF132" s="79" t="s">
        <v>73</v>
      </c>
      <c r="AG132" s="408">
        <f t="shared" si="9"/>
        <v>0</v>
      </c>
      <c r="AH132" s="76">
        <v>0</v>
      </c>
      <c r="AI132" s="75">
        <v>0</v>
      </c>
      <c r="AJ132" s="145" t="s">
        <v>73</v>
      </c>
      <c r="AK132" s="79" t="s">
        <v>73</v>
      </c>
      <c r="AL132" s="72">
        <v>0</v>
      </c>
      <c r="AM132" s="72" t="s">
        <v>73</v>
      </c>
      <c r="AN132" s="72" t="s">
        <v>73</v>
      </c>
      <c r="AO132" s="72" t="s">
        <v>73</v>
      </c>
      <c r="AP132" s="102">
        <f t="shared" si="10"/>
        <v>0</v>
      </c>
      <c r="AQ132" s="487">
        <f t="shared" si="11"/>
        <v>8400000</v>
      </c>
      <c r="AR132" s="72" t="s">
        <v>319</v>
      </c>
      <c r="AS132" s="76">
        <v>0</v>
      </c>
      <c r="AT132" s="72" t="s">
        <v>319</v>
      </c>
      <c r="AU132" s="76">
        <v>0</v>
      </c>
      <c r="AV132" s="81" t="s">
        <v>73</v>
      </c>
      <c r="AW132" s="490">
        <f t="shared" si="12"/>
        <v>8400000</v>
      </c>
      <c r="AX132" s="488">
        <v>0</v>
      </c>
      <c r="AY132" s="84">
        <f t="shared" si="13"/>
        <v>1</v>
      </c>
      <c r="AZ132" s="85">
        <v>1</v>
      </c>
      <c r="BA132" s="169" t="s">
        <v>73</v>
      </c>
      <c r="BB132" s="175" t="s">
        <v>208</v>
      </c>
      <c r="BC132" s="177" t="s">
        <v>2334</v>
      </c>
      <c r="BD132" s="71" t="s">
        <v>65</v>
      </c>
      <c r="BE132" s="166" t="s">
        <v>65</v>
      </c>
    </row>
    <row r="133" spans="2:57" s="165" customFormat="1" ht="15" customHeight="1" x14ac:dyDescent="0.2">
      <c r="B133" s="71">
        <v>2025</v>
      </c>
      <c r="C133" s="71">
        <v>891780111</v>
      </c>
      <c r="D133" s="71" t="s">
        <v>63</v>
      </c>
      <c r="E133" s="173" t="s">
        <v>2333</v>
      </c>
      <c r="F133" s="102" t="s">
        <v>2332</v>
      </c>
      <c r="G133" s="176">
        <v>2023000100072</v>
      </c>
      <c r="H133" s="72" t="s">
        <v>71</v>
      </c>
      <c r="I133" s="71" t="s">
        <v>210</v>
      </c>
      <c r="J133" s="73" t="s">
        <v>81</v>
      </c>
      <c r="K133" s="104" t="s">
        <v>2331</v>
      </c>
      <c r="L133" s="487">
        <v>51324000</v>
      </c>
      <c r="M133" s="71" t="s">
        <v>66</v>
      </c>
      <c r="N133" s="102" t="s">
        <v>2330</v>
      </c>
      <c r="O133" s="537">
        <v>1082955683</v>
      </c>
      <c r="P133" s="171">
        <v>53</v>
      </c>
      <c r="Q133" s="439">
        <v>45691</v>
      </c>
      <c r="R133" s="487">
        <v>955418841</v>
      </c>
      <c r="S133" s="502">
        <v>45769</v>
      </c>
      <c r="T133" s="520">
        <f t="shared" si="7"/>
        <v>51324000</v>
      </c>
      <c r="U133" s="72" t="s">
        <v>65</v>
      </c>
      <c r="V133" s="408">
        <v>16078654</v>
      </c>
      <c r="W133" s="173" t="s">
        <v>365</v>
      </c>
      <c r="X133" s="438">
        <v>45769</v>
      </c>
      <c r="Y133" s="439">
        <v>45769</v>
      </c>
      <c r="Z133" s="437" t="s">
        <v>73</v>
      </c>
      <c r="AA133" s="439">
        <v>46069</v>
      </c>
      <c r="AB133" s="124">
        <f t="shared" si="8"/>
        <v>300</v>
      </c>
      <c r="AC133" s="72">
        <v>0</v>
      </c>
      <c r="AD133" s="76">
        <v>0</v>
      </c>
      <c r="AE133" s="76">
        <v>0</v>
      </c>
      <c r="AF133" s="79" t="s">
        <v>73</v>
      </c>
      <c r="AG133" s="408">
        <f t="shared" si="9"/>
        <v>0</v>
      </c>
      <c r="AH133" s="76">
        <v>0</v>
      </c>
      <c r="AI133" s="75">
        <v>0</v>
      </c>
      <c r="AJ133" s="145" t="s">
        <v>73</v>
      </c>
      <c r="AK133" s="79" t="s">
        <v>73</v>
      </c>
      <c r="AL133" s="72">
        <v>0</v>
      </c>
      <c r="AM133" s="72" t="s">
        <v>73</v>
      </c>
      <c r="AN133" s="72" t="s">
        <v>73</v>
      </c>
      <c r="AO133" s="72" t="s">
        <v>73</v>
      </c>
      <c r="AP133" s="102">
        <f t="shared" si="10"/>
        <v>0</v>
      </c>
      <c r="AQ133" s="487">
        <f t="shared" si="11"/>
        <v>51324000</v>
      </c>
      <c r="AR133" s="72" t="s">
        <v>319</v>
      </c>
      <c r="AS133" s="76">
        <v>0</v>
      </c>
      <c r="AT133" s="72" t="s">
        <v>319</v>
      </c>
      <c r="AU133" s="76">
        <v>0</v>
      </c>
      <c r="AV133" s="81" t="s">
        <v>73</v>
      </c>
      <c r="AW133" s="490">
        <f t="shared" si="12"/>
        <v>29328000</v>
      </c>
      <c r="AX133" s="488">
        <v>21996000</v>
      </c>
      <c r="AY133" s="84">
        <f t="shared" si="13"/>
        <v>0.5714285714285714</v>
      </c>
      <c r="AZ133" s="85">
        <v>0.5714285714285714</v>
      </c>
      <c r="BA133" s="169" t="s">
        <v>73</v>
      </c>
      <c r="BB133" s="184" t="s">
        <v>123</v>
      </c>
      <c r="BC133" s="177" t="s">
        <v>2329</v>
      </c>
      <c r="BD133" s="71" t="s">
        <v>65</v>
      </c>
      <c r="BE133" s="166" t="s">
        <v>65</v>
      </c>
    </row>
    <row r="134" spans="2:57" s="165" customFormat="1" ht="15" customHeight="1" x14ac:dyDescent="0.2">
      <c r="B134" s="71">
        <v>2025</v>
      </c>
      <c r="C134" s="71">
        <v>891780111</v>
      </c>
      <c r="D134" s="71" t="s">
        <v>63</v>
      </c>
      <c r="E134" s="173" t="s">
        <v>2328</v>
      </c>
      <c r="F134" s="102" t="s">
        <v>2327</v>
      </c>
      <c r="G134" s="176">
        <v>2023000100072</v>
      </c>
      <c r="H134" s="72" t="s">
        <v>71</v>
      </c>
      <c r="I134" s="71" t="s">
        <v>210</v>
      </c>
      <c r="J134" s="73" t="s">
        <v>81</v>
      </c>
      <c r="K134" s="104" t="s">
        <v>2326</v>
      </c>
      <c r="L134" s="487">
        <v>51324000</v>
      </c>
      <c r="M134" s="71" t="s">
        <v>66</v>
      </c>
      <c r="N134" s="102" t="s">
        <v>2200</v>
      </c>
      <c r="O134" s="537">
        <v>57299411</v>
      </c>
      <c r="P134" s="171">
        <v>53</v>
      </c>
      <c r="Q134" s="439">
        <v>45691</v>
      </c>
      <c r="R134" s="487">
        <v>955418841</v>
      </c>
      <c r="S134" s="502">
        <v>45769</v>
      </c>
      <c r="T134" s="520">
        <f t="shared" si="7"/>
        <v>51324000</v>
      </c>
      <c r="U134" s="72" t="s">
        <v>65</v>
      </c>
      <c r="V134" s="408">
        <v>16078654</v>
      </c>
      <c r="W134" s="173" t="s">
        <v>365</v>
      </c>
      <c r="X134" s="438">
        <v>45769</v>
      </c>
      <c r="Y134" s="439">
        <v>45769</v>
      </c>
      <c r="Z134" s="437" t="s">
        <v>73</v>
      </c>
      <c r="AA134" s="439">
        <v>46069</v>
      </c>
      <c r="AB134" s="124">
        <f t="shared" si="8"/>
        <v>300</v>
      </c>
      <c r="AC134" s="72">
        <v>0</v>
      </c>
      <c r="AD134" s="76">
        <v>0</v>
      </c>
      <c r="AE134" s="76">
        <v>0</v>
      </c>
      <c r="AF134" s="79" t="s">
        <v>73</v>
      </c>
      <c r="AG134" s="408">
        <f t="shared" si="9"/>
        <v>0</v>
      </c>
      <c r="AH134" s="76">
        <v>0</v>
      </c>
      <c r="AI134" s="75">
        <v>0</v>
      </c>
      <c r="AJ134" s="145" t="s">
        <v>73</v>
      </c>
      <c r="AK134" s="79" t="s">
        <v>73</v>
      </c>
      <c r="AL134" s="72">
        <v>0</v>
      </c>
      <c r="AM134" s="72" t="s">
        <v>73</v>
      </c>
      <c r="AN134" s="72" t="s">
        <v>73</v>
      </c>
      <c r="AO134" s="72" t="s">
        <v>73</v>
      </c>
      <c r="AP134" s="102">
        <f t="shared" si="10"/>
        <v>0</v>
      </c>
      <c r="AQ134" s="487">
        <f t="shared" si="11"/>
        <v>51324000</v>
      </c>
      <c r="AR134" s="72" t="s">
        <v>319</v>
      </c>
      <c r="AS134" s="76">
        <v>0</v>
      </c>
      <c r="AT134" s="72" t="s">
        <v>319</v>
      </c>
      <c r="AU134" s="76">
        <v>0</v>
      </c>
      <c r="AV134" s="81" t="s">
        <v>73</v>
      </c>
      <c r="AW134" s="490">
        <f t="shared" si="12"/>
        <v>29328000</v>
      </c>
      <c r="AX134" s="488">
        <v>21996000</v>
      </c>
      <c r="AY134" s="84">
        <f t="shared" si="13"/>
        <v>0.5714285714285714</v>
      </c>
      <c r="AZ134" s="85">
        <v>0.5714285714285714</v>
      </c>
      <c r="BA134" s="169" t="s">
        <v>73</v>
      </c>
      <c r="BB134" s="175" t="s">
        <v>123</v>
      </c>
      <c r="BC134" s="177" t="s">
        <v>2325</v>
      </c>
      <c r="BD134" s="71" t="s">
        <v>65</v>
      </c>
      <c r="BE134" s="166" t="s">
        <v>65</v>
      </c>
    </row>
    <row r="135" spans="2:57" s="165" customFormat="1" ht="15" customHeight="1" x14ac:dyDescent="0.2">
      <c r="B135" s="71">
        <v>2025</v>
      </c>
      <c r="C135" s="71">
        <v>891780111</v>
      </c>
      <c r="D135" s="71" t="s">
        <v>63</v>
      </c>
      <c r="E135" s="173" t="s">
        <v>2324</v>
      </c>
      <c r="F135" s="102" t="s">
        <v>2323</v>
      </c>
      <c r="G135" s="176">
        <v>0</v>
      </c>
      <c r="H135" s="72" t="s">
        <v>71</v>
      </c>
      <c r="I135" s="71" t="s">
        <v>166</v>
      </c>
      <c r="J135" s="73" t="s">
        <v>81</v>
      </c>
      <c r="K135" s="104" t="s">
        <v>2322</v>
      </c>
      <c r="L135" s="487">
        <v>8000000</v>
      </c>
      <c r="M135" s="71" t="s">
        <v>66</v>
      </c>
      <c r="N135" s="102" t="s">
        <v>2321</v>
      </c>
      <c r="O135" s="537">
        <v>1010124615</v>
      </c>
      <c r="P135" s="171">
        <v>106</v>
      </c>
      <c r="Q135" s="439">
        <v>45677</v>
      </c>
      <c r="R135" s="487">
        <v>450000000</v>
      </c>
      <c r="S135" s="502">
        <v>45771</v>
      </c>
      <c r="T135" s="520">
        <f t="shared" si="7"/>
        <v>8000000</v>
      </c>
      <c r="U135" s="72" t="s">
        <v>65</v>
      </c>
      <c r="V135" s="292">
        <v>63563343</v>
      </c>
      <c r="W135" s="173" t="s">
        <v>1105</v>
      </c>
      <c r="X135" s="438">
        <v>45771</v>
      </c>
      <c r="Y135" s="439">
        <v>45771</v>
      </c>
      <c r="Z135" s="437" t="s">
        <v>73</v>
      </c>
      <c r="AA135" s="439">
        <v>45831</v>
      </c>
      <c r="AB135" s="124">
        <f t="shared" si="8"/>
        <v>60</v>
      </c>
      <c r="AC135" s="72">
        <v>0</v>
      </c>
      <c r="AD135" s="76">
        <v>0</v>
      </c>
      <c r="AE135" s="76">
        <v>0</v>
      </c>
      <c r="AF135" s="79" t="s">
        <v>73</v>
      </c>
      <c r="AG135" s="408">
        <f t="shared" si="9"/>
        <v>0</v>
      </c>
      <c r="AH135" s="76">
        <v>0</v>
      </c>
      <c r="AI135" s="75">
        <v>0</v>
      </c>
      <c r="AJ135" s="145" t="s">
        <v>73</v>
      </c>
      <c r="AK135" s="79" t="s">
        <v>73</v>
      </c>
      <c r="AL135" s="72">
        <v>0</v>
      </c>
      <c r="AM135" s="72" t="s">
        <v>73</v>
      </c>
      <c r="AN135" s="72" t="s">
        <v>73</v>
      </c>
      <c r="AO135" s="72" t="s">
        <v>73</v>
      </c>
      <c r="AP135" s="102">
        <f t="shared" si="10"/>
        <v>0</v>
      </c>
      <c r="AQ135" s="487">
        <f t="shared" si="11"/>
        <v>8000000</v>
      </c>
      <c r="AR135" s="72" t="s">
        <v>65</v>
      </c>
      <c r="AS135" s="76">
        <v>8000000</v>
      </c>
      <c r="AT135" s="72" t="s">
        <v>319</v>
      </c>
      <c r="AU135" s="76">
        <v>0</v>
      </c>
      <c r="AV135" s="81" t="s">
        <v>73</v>
      </c>
      <c r="AW135" s="490">
        <f t="shared" si="12"/>
        <v>0</v>
      </c>
      <c r="AX135" s="488">
        <v>8000000</v>
      </c>
      <c r="AY135" s="84">
        <f t="shared" si="13"/>
        <v>0</v>
      </c>
      <c r="AZ135" s="85">
        <v>0</v>
      </c>
      <c r="BA135" s="169" t="s">
        <v>73</v>
      </c>
      <c r="BB135" s="175" t="s">
        <v>208</v>
      </c>
      <c r="BC135" s="177" t="s">
        <v>2320</v>
      </c>
      <c r="BD135" s="71" t="s">
        <v>65</v>
      </c>
      <c r="BE135" s="166" t="s">
        <v>65</v>
      </c>
    </row>
    <row r="136" spans="2:57" s="165" customFormat="1" ht="15" customHeight="1" x14ac:dyDescent="0.2">
      <c r="B136" s="71">
        <v>2025</v>
      </c>
      <c r="C136" s="71">
        <v>891780111</v>
      </c>
      <c r="D136" s="71" t="s">
        <v>63</v>
      </c>
      <c r="E136" s="173" t="s">
        <v>2319</v>
      </c>
      <c r="F136" s="102" t="s">
        <v>2318</v>
      </c>
      <c r="G136" s="176">
        <v>0</v>
      </c>
      <c r="H136" s="72" t="s">
        <v>71</v>
      </c>
      <c r="I136" s="71" t="s">
        <v>166</v>
      </c>
      <c r="J136" s="73" t="s">
        <v>81</v>
      </c>
      <c r="K136" s="104" t="s">
        <v>2317</v>
      </c>
      <c r="L136" s="487">
        <v>15182900</v>
      </c>
      <c r="M136" s="71" t="s">
        <v>66</v>
      </c>
      <c r="N136" s="102" t="s">
        <v>2316</v>
      </c>
      <c r="O136" s="537">
        <v>51962021</v>
      </c>
      <c r="P136" s="171">
        <v>334</v>
      </c>
      <c r="Q136" s="439">
        <v>45700</v>
      </c>
      <c r="R136" s="487">
        <v>168334402</v>
      </c>
      <c r="S136" s="502">
        <v>45772</v>
      </c>
      <c r="T136" s="520">
        <f t="shared" ref="T136:T199" si="14">+L136</f>
        <v>15182900</v>
      </c>
      <c r="U136" s="72" t="s">
        <v>65</v>
      </c>
      <c r="V136" s="408">
        <v>51909946</v>
      </c>
      <c r="W136" s="173" t="s">
        <v>2179</v>
      </c>
      <c r="X136" s="438">
        <v>45772</v>
      </c>
      <c r="Y136" s="439">
        <v>45772</v>
      </c>
      <c r="Z136" s="437" t="s">
        <v>73</v>
      </c>
      <c r="AA136" s="439">
        <v>45863</v>
      </c>
      <c r="AB136" s="124">
        <f t="shared" ref="AB136:AB199" si="15">+IF(Z136="1800-01-01",AA136-Y136,AA136-Z136)</f>
        <v>91</v>
      </c>
      <c r="AC136" s="72">
        <v>0</v>
      </c>
      <c r="AD136" s="76">
        <v>0</v>
      </c>
      <c r="AE136" s="76">
        <v>0</v>
      </c>
      <c r="AF136" s="79" t="s">
        <v>73</v>
      </c>
      <c r="AG136" s="408">
        <f t="shared" ref="AG136:AG199" si="16">+IF(AF136="1800-01-01",0,AF136-AA136)</f>
        <v>0</v>
      </c>
      <c r="AH136" s="76">
        <v>0</v>
      </c>
      <c r="AI136" s="75">
        <v>0</v>
      </c>
      <c r="AJ136" s="145" t="s">
        <v>73</v>
      </c>
      <c r="AK136" s="79" t="s">
        <v>73</v>
      </c>
      <c r="AL136" s="72">
        <v>0</v>
      </c>
      <c r="AM136" s="72" t="s">
        <v>73</v>
      </c>
      <c r="AN136" s="72" t="s">
        <v>73</v>
      </c>
      <c r="AO136" s="72" t="s">
        <v>73</v>
      </c>
      <c r="AP136" s="102">
        <f t="shared" ref="AP136:AP199" si="17">+IF(AM136="1800-01-01",0,AN136-AM136)</f>
        <v>0</v>
      </c>
      <c r="AQ136" s="487">
        <f t="shared" ref="AQ136:AQ199" si="18">+L136+AD136-AI136</f>
        <v>15182900</v>
      </c>
      <c r="AR136" s="72" t="s">
        <v>319</v>
      </c>
      <c r="AS136" s="76">
        <v>0</v>
      </c>
      <c r="AT136" s="72" t="s">
        <v>319</v>
      </c>
      <c r="AU136" s="76">
        <v>0</v>
      </c>
      <c r="AV136" s="81" t="s">
        <v>73</v>
      </c>
      <c r="AW136" s="490">
        <f t="shared" ref="AW136:AW199" si="19">+AQ136-AX136</f>
        <v>15182900</v>
      </c>
      <c r="AX136" s="488">
        <v>0</v>
      </c>
      <c r="AY136" s="84">
        <f t="shared" ref="AY136:AY199" si="20">+IFERROR(AW136/AQ136,"_")</f>
        <v>1</v>
      </c>
      <c r="AZ136" s="85">
        <v>1</v>
      </c>
      <c r="BA136" s="169" t="s">
        <v>73</v>
      </c>
      <c r="BB136" s="175" t="s">
        <v>208</v>
      </c>
      <c r="BC136" s="194" t="s">
        <v>2315</v>
      </c>
      <c r="BD136" s="71" t="s">
        <v>65</v>
      </c>
      <c r="BE136" s="166" t="s">
        <v>65</v>
      </c>
    </row>
    <row r="137" spans="2:57" s="165" customFormat="1" ht="15" customHeight="1" x14ac:dyDescent="0.2">
      <c r="B137" s="71">
        <v>2025</v>
      </c>
      <c r="C137" s="71">
        <v>891780111</v>
      </c>
      <c r="D137" s="71" t="s">
        <v>63</v>
      </c>
      <c r="E137" s="173" t="s">
        <v>2314</v>
      </c>
      <c r="F137" s="102" t="s">
        <v>2313</v>
      </c>
      <c r="G137" s="176">
        <v>0</v>
      </c>
      <c r="H137" s="72" t="s">
        <v>71</v>
      </c>
      <c r="I137" s="71" t="s">
        <v>166</v>
      </c>
      <c r="J137" s="73" t="s">
        <v>81</v>
      </c>
      <c r="K137" s="104" t="s">
        <v>2312</v>
      </c>
      <c r="L137" s="487">
        <v>24521760</v>
      </c>
      <c r="M137" s="71" t="s">
        <v>66</v>
      </c>
      <c r="N137" s="102" t="s">
        <v>1401</v>
      </c>
      <c r="O137" s="537">
        <v>18008594</v>
      </c>
      <c r="P137" s="171">
        <v>582</v>
      </c>
      <c r="Q137" s="439">
        <v>45723</v>
      </c>
      <c r="R137" s="487">
        <v>85000000</v>
      </c>
      <c r="S137" s="502">
        <v>45772</v>
      </c>
      <c r="T137" s="520">
        <f t="shared" si="14"/>
        <v>24521760</v>
      </c>
      <c r="U137" s="72" t="s">
        <v>65</v>
      </c>
      <c r="V137" s="408">
        <v>394299</v>
      </c>
      <c r="W137" s="173" t="s">
        <v>1145</v>
      </c>
      <c r="X137" s="438">
        <v>45772</v>
      </c>
      <c r="Y137" s="439">
        <v>45772</v>
      </c>
      <c r="Z137" s="437" t="s">
        <v>73</v>
      </c>
      <c r="AA137" s="439">
        <v>45924</v>
      </c>
      <c r="AB137" s="124">
        <f t="shared" si="15"/>
        <v>152</v>
      </c>
      <c r="AC137" s="72">
        <v>0</v>
      </c>
      <c r="AD137" s="76">
        <v>0</v>
      </c>
      <c r="AE137" s="76">
        <v>0</v>
      </c>
      <c r="AF137" s="79" t="s">
        <v>73</v>
      </c>
      <c r="AG137" s="408">
        <f t="shared" si="16"/>
        <v>0</v>
      </c>
      <c r="AH137" s="76">
        <v>0</v>
      </c>
      <c r="AI137" s="75">
        <v>0</v>
      </c>
      <c r="AJ137" s="145" t="s">
        <v>73</v>
      </c>
      <c r="AK137" s="79" t="s">
        <v>73</v>
      </c>
      <c r="AL137" s="72">
        <v>0</v>
      </c>
      <c r="AM137" s="72" t="s">
        <v>73</v>
      </c>
      <c r="AN137" s="72" t="s">
        <v>73</v>
      </c>
      <c r="AO137" s="72" t="s">
        <v>73</v>
      </c>
      <c r="AP137" s="102">
        <f t="shared" si="17"/>
        <v>0</v>
      </c>
      <c r="AQ137" s="487">
        <f t="shared" si="18"/>
        <v>24521760</v>
      </c>
      <c r="AR137" s="72" t="s">
        <v>65</v>
      </c>
      <c r="AS137" s="76">
        <v>24521760</v>
      </c>
      <c r="AT137" s="72" t="s">
        <v>319</v>
      </c>
      <c r="AU137" s="76">
        <v>0</v>
      </c>
      <c r="AV137" s="81" t="s">
        <v>73</v>
      </c>
      <c r="AW137" s="490">
        <f t="shared" si="19"/>
        <v>24521760</v>
      </c>
      <c r="AX137" s="488">
        <v>0</v>
      </c>
      <c r="AY137" s="84">
        <f t="shared" si="20"/>
        <v>1</v>
      </c>
      <c r="AZ137" s="85">
        <v>1</v>
      </c>
      <c r="BA137" s="169" t="s">
        <v>73</v>
      </c>
      <c r="BB137" s="184" t="s">
        <v>208</v>
      </c>
      <c r="BC137" s="194" t="s">
        <v>2311</v>
      </c>
      <c r="BD137" s="71" t="s">
        <v>65</v>
      </c>
      <c r="BE137" s="166" t="s">
        <v>65</v>
      </c>
    </row>
    <row r="138" spans="2:57" s="165" customFormat="1" ht="15" customHeight="1" x14ac:dyDescent="0.2">
      <c r="B138" s="71">
        <v>2025</v>
      </c>
      <c r="C138" s="71">
        <v>891780111</v>
      </c>
      <c r="D138" s="71" t="s">
        <v>63</v>
      </c>
      <c r="E138" s="173" t="s">
        <v>2310</v>
      </c>
      <c r="F138" s="102" t="s">
        <v>2309</v>
      </c>
      <c r="G138" s="176">
        <v>2023000100072</v>
      </c>
      <c r="H138" s="72" t="s">
        <v>71</v>
      </c>
      <c r="I138" s="71" t="s">
        <v>210</v>
      </c>
      <c r="J138" s="73" t="s">
        <v>81</v>
      </c>
      <c r="K138" s="104" t="s">
        <v>2308</v>
      </c>
      <c r="L138" s="487">
        <v>63226800</v>
      </c>
      <c r="M138" s="71" t="s">
        <v>66</v>
      </c>
      <c r="N138" s="102" t="s">
        <v>2307</v>
      </c>
      <c r="O138" s="537">
        <v>30394929</v>
      </c>
      <c r="P138" s="171">
        <v>53</v>
      </c>
      <c r="Q138" s="439">
        <v>45691</v>
      </c>
      <c r="R138" s="487">
        <v>955418841</v>
      </c>
      <c r="S138" s="502">
        <v>45772</v>
      </c>
      <c r="T138" s="520">
        <f t="shared" si="14"/>
        <v>63226800</v>
      </c>
      <c r="U138" s="72" t="s">
        <v>65</v>
      </c>
      <c r="V138" s="408">
        <v>16078654</v>
      </c>
      <c r="W138" s="173" t="s">
        <v>365</v>
      </c>
      <c r="X138" s="438">
        <v>45772</v>
      </c>
      <c r="Y138" s="439">
        <v>45772</v>
      </c>
      <c r="Z138" s="437" t="s">
        <v>73</v>
      </c>
      <c r="AA138" s="439">
        <v>46069</v>
      </c>
      <c r="AB138" s="124">
        <f t="shared" si="15"/>
        <v>297</v>
      </c>
      <c r="AC138" s="72">
        <v>0</v>
      </c>
      <c r="AD138" s="76">
        <v>0</v>
      </c>
      <c r="AE138" s="76">
        <v>0</v>
      </c>
      <c r="AF138" s="79" t="s">
        <v>73</v>
      </c>
      <c r="AG138" s="408">
        <f t="shared" si="16"/>
        <v>0</v>
      </c>
      <c r="AH138" s="76">
        <v>0</v>
      </c>
      <c r="AI138" s="75">
        <v>0</v>
      </c>
      <c r="AJ138" s="145" t="s">
        <v>73</v>
      </c>
      <c r="AK138" s="79" t="s">
        <v>73</v>
      </c>
      <c r="AL138" s="72">
        <v>0</v>
      </c>
      <c r="AM138" s="72" t="s">
        <v>73</v>
      </c>
      <c r="AN138" s="72" t="s">
        <v>73</v>
      </c>
      <c r="AO138" s="72" t="s">
        <v>73</v>
      </c>
      <c r="AP138" s="102">
        <f t="shared" si="17"/>
        <v>0</v>
      </c>
      <c r="AQ138" s="487">
        <f t="shared" si="18"/>
        <v>63226800</v>
      </c>
      <c r="AR138" s="72" t="s">
        <v>319</v>
      </c>
      <c r="AS138" s="76">
        <v>0</v>
      </c>
      <c r="AT138" s="72" t="s">
        <v>319</v>
      </c>
      <c r="AU138" s="76">
        <v>0</v>
      </c>
      <c r="AV138" s="81" t="s">
        <v>73</v>
      </c>
      <c r="AW138" s="490">
        <f t="shared" si="19"/>
        <v>36129600</v>
      </c>
      <c r="AX138" s="488">
        <v>27097200</v>
      </c>
      <c r="AY138" s="84">
        <f t="shared" si="20"/>
        <v>0.5714285714285714</v>
      </c>
      <c r="AZ138" s="85">
        <v>0.5714285714285714</v>
      </c>
      <c r="BA138" s="169" t="s">
        <v>73</v>
      </c>
      <c r="BB138" s="178" t="s">
        <v>123</v>
      </c>
      <c r="BC138" s="177" t="s">
        <v>2306</v>
      </c>
      <c r="BD138" s="71" t="s">
        <v>65</v>
      </c>
      <c r="BE138" s="166" t="s">
        <v>65</v>
      </c>
    </row>
    <row r="139" spans="2:57" s="165" customFormat="1" ht="15" customHeight="1" x14ac:dyDescent="0.2">
      <c r="B139" s="71">
        <v>2025</v>
      </c>
      <c r="C139" s="71">
        <v>891780111</v>
      </c>
      <c r="D139" s="71" t="s">
        <v>63</v>
      </c>
      <c r="E139" s="173" t="s">
        <v>2305</v>
      </c>
      <c r="F139" s="102" t="s">
        <v>2304</v>
      </c>
      <c r="G139" s="176">
        <v>0</v>
      </c>
      <c r="H139" s="72" t="s">
        <v>71</v>
      </c>
      <c r="I139" s="71" t="s">
        <v>166</v>
      </c>
      <c r="J139" s="73" t="s">
        <v>81</v>
      </c>
      <c r="K139" s="104" t="s">
        <v>2303</v>
      </c>
      <c r="L139" s="487">
        <v>7500000</v>
      </c>
      <c r="M139" s="71" t="s">
        <v>66</v>
      </c>
      <c r="N139" s="102" t="s">
        <v>2302</v>
      </c>
      <c r="O139" s="537">
        <v>1082942012</v>
      </c>
      <c r="P139" s="171">
        <v>580</v>
      </c>
      <c r="Q139" s="439">
        <v>45723</v>
      </c>
      <c r="R139" s="487">
        <v>42501000</v>
      </c>
      <c r="S139" s="501">
        <v>45772</v>
      </c>
      <c r="T139" s="520">
        <f t="shared" si="14"/>
        <v>7500000</v>
      </c>
      <c r="U139" s="72" t="s">
        <v>65</v>
      </c>
      <c r="V139" s="408">
        <v>7141896</v>
      </c>
      <c r="W139" s="173" t="s">
        <v>1543</v>
      </c>
      <c r="X139" s="438">
        <v>45772</v>
      </c>
      <c r="Y139" s="439">
        <v>45772</v>
      </c>
      <c r="Z139" s="437" t="s">
        <v>73</v>
      </c>
      <c r="AA139" s="439">
        <v>45832</v>
      </c>
      <c r="AB139" s="124">
        <f t="shared" si="15"/>
        <v>60</v>
      </c>
      <c r="AC139" s="72">
        <v>0</v>
      </c>
      <c r="AD139" s="76">
        <v>0</v>
      </c>
      <c r="AE139" s="76">
        <v>0</v>
      </c>
      <c r="AF139" s="79" t="s">
        <v>73</v>
      </c>
      <c r="AG139" s="408">
        <f t="shared" si="16"/>
        <v>0</v>
      </c>
      <c r="AH139" s="76">
        <v>0</v>
      </c>
      <c r="AI139" s="75">
        <v>0</v>
      </c>
      <c r="AJ139" s="145" t="s">
        <v>73</v>
      </c>
      <c r="AK139" s="79" t="s">
        <v>73</v>
      </c>
      <c r="AL139" s="72">
        <v>0</v>
      </c>
      <c r="AM139" s="72" t="s">
        <v>73</v>
      </c>
      <c r="AN139" s="72" t="s">
        <v>73</v>
      </c>
      <c r="AO139" s="72" t="s">
        <v>73</v>
      </c>
      <c r="AP139" s="102">
        <f t="shared" si="17"/>
        <v>0</v>
      </c>
      <c r="AQ139" s="487">
        <f t="shared" si="18"/>
        <v>7500000</v>
      </c>
      <c r="AR139" s="72" t="s">
        <v>65</v>
      </c>
      <c r="AS139" s="76">
        <v>7500000</v>
      </c>
      <c r="AT139" s="72" t="s">
        <v>319</v>
      </c>
      <c r="AU139" s="76">
        <v>0</v>
      </c>
      <c r="AV139" s="81" t="s">
        <v>73</v>
      </c>
      <c r="AW139" s="490">
        <f t="shared" si="19"/>
        <v>7500000</v>
      </c>
      <c r="AX139" s="488">
        <v>0</v>
      </c>
      <c r="AY139" s="84">
        <f t="shared" si="20"/>
        <v>1</v>
      </c>
      <c r="AZ139" s="85">
        <v>1</v>
      </c>
      <c r="BA139" s="169" t="s">
        <v>73</v>
      </c>
      <c r="BB139" s="175" t="s">
        <v>208</v>
      </c>
      <c r="BC139" s="177" t="s">
        <v>2301</v>
      </c>
      <c r="BD139" s="71" t="s">
        <v>65</v>
      </c>
      <c r="BE139" s="166" t="s">
        <v>65</v>
      </c>
    </row>
    <row r="140" spans="2:57" s="165" customFormat="1" ht="15" customHeight="1" x14ac:dyDescent="0.2">
      <c r="B140" s="71">
        <v>2025</v>
      </c>
      <c r="C140" s="71">
        <v>891780111</v>
      </c>
      <c r="D140" s="71" t="s">
        <v>63</v>
      </c>
      <c r="E140" s="173" t="s">
        <v>2300</v>
      </c>
      <c r="F140" s="130" t="s">
        <v>2299</v>
      </c>
      <c r="G140" s="176">
        <v>0</v>
      </c>
      <c r="H140" s="72" t="s">
        <v>71</v>
      </c>
      <c r="I140" s="71" t="s">
        <v>166</v>
      </c>
      <c r="J140" s="73" t="s">
        <v>81</v>
      </c>
      <c r="K140" s="104" t="s">
        <v>2298</v>
      </c>
      <c r="L140" s="487">
        <v>8000000</v>
      </c>
      <c r="M140" s="71" t="s">
        <v>66</v>
      </c>
      <c r="N140" s="102" t="s">
        <v>2297</v>
      </c>
      <c r="O140" s="537">
        <v>57466283</v>
      </c>
      <c r="P140" s="171">
        <v>638</v>
      </c>
      <c r="Q140" s="439">
        <v>45728</v>
      </c>
      <c r="R140" s="487">
        <v>46167000</v>
      </c>
      <c r="S140" s="501">
        <v>45779</v>
      </c>
      <c r="T140" s="520">
        <f t="shared" si="14"/>
        <v>8000000</v>
      </c>
      <c r="U140" s="72" t="s">
        <v>65</v>
      </c>
      <c r="V140" s="527">
        <v>79600056</v>
      </c>
      <c r="W140" s="173" t="s">
        <v>897</v>
      </c>
      <c r="X140" s="438">
        <v>45779</v>
      </c>
      <c r="Y140" s="439">
        <v>45779</v>
      </c>
      <c r="Z140" s="437" t="s">
        <v>73</v>
      </c>
      <c r="AA140" s="440">
        <v>45808</v>
      </c>
      <c r="AB140" s="124">
        <f t="shared" si="15"/>
        <v>29</v>
      </c>
      <c r="AC140" s="72">
        <v>0</v>
      </c>
      <c r="AD140" s="76">
        <v>0</v>
      </c>
      <c r="AE140" s="76">
        <v>0</v>
      </c>
      <c r="AF140" s="79" t="s">
        <v>73</v>
      </c>
      <c r="AG140" s="408">
        <f t="shared" si="16"/>
        <v>0</v>
      </c>
      <c r="AH140" s="76">
        <v>0</v>
      </c>
      <c r="AI140" s="75">
        <v>0</v>
      </c>
      <c r="AJ140" s="145" t="s">
        <v>73</v>
      </c>
      <c r="AK140" s="79" t="s">
        <v>73</v>
      </c>
      <c r="AL140" s="72">
        <v>0</v>
      </c>
      <c r="AM140" s="72" t="s">
        <v>73</v>
      </c>
      <c r="AN140" s="72" t="s">
        <v>73</v>
      </c>
      <c r="AO140" s="72" t="s">
        <v>73</v>
      </c>
      <c r="AP140" s="102">
        <f t="shared" si="17"/>
        <v>0</v>
      </c>
      <c r="AQ140" s="487">
        <f t="shared" si="18"/>
        <v>8000000</v>
      </c>
      <c r="AR140" s="72" t="s">
        <v>319</v>
      </c>
      <c r="AS140" s="76">
        <v>0</v>
      </c>
      <c r="AT140" s="72" t="s">
        <v>319</v>
      </c>
      <c r="AU140" s="76">
        <v>0</v>
      </c>
      <c r="AV140" s="81" t="s">
        <v>73</v>
      </c>
      <c r="AW140" s="490">
        <f t="shared" si="19"/>
        <v>8000000</v>
      </c>
      <c r="AX140" s="488">
        <v>0</v>
      </c>
      <c r="AY140" s="84">
        <f t="shared" si="20"/>
        <v>1</v>
      </c>
      <c r="AZ140" s="85">
        <v>1</v>
      </c>
      <c r="BA140" s="169" t="s">
        <v>73</v>
      </c>
      <c r="BB140" s="175" t="s">
        <v>208</v>
      </c>
      <c r="BC140" s="177" t="s">
        <v>2296</v>
      </c>
      <c r="BD140" s="71" t="s">
        <v>65</v>
      </c>
      <c r="BE140" s="166" t="s">
        <v>65</v>
      </c>
    </row>
    <row r="141" spans="2:57" s="165" customFormat="1" ht="15" customHeight="1" x14ac:dyDescent="0.2">
      <c r="B141" s="71">
        <v>2025</v>
      </c>
      <c r="C141" s="71">
        <v>891780111</v>
      </c>
      <c r="D141" s="71" t="s">
        <v>63</v>
      </c>
      <c r="E141" s="173" t="s">
        <v>2295</v>
      </c>
      <c r="F141" s="130" t="s">
        <v>2294</v>
      </c>
      <c r="G141" s="176">
        <v>0</v>
      </c>
      <c r="H141" s="72" t="s">
        <v>71</v>
      </c>
      <c r="I141" s="71" t="s">
        <v>166</v>
      </c>
      <c r="J141" s="73" t="s">
        <v>81</v>
      </c>
      <c r="K141" s="104" t="s">
        <v>2293</v>
      </c>
      <c r="L141" s="487">
        <v>24000000</v>
      </c>
      <c r="M141" s="71" t="s">
        <v>66</v>
      </c>
      <c r="N141" s="102" t="s">
        <v>2292</v>
      </c>
      <c r="O141" s="537">
        <v>1000032576</v>
      </c>
      <c r="P141" s="171">
        <v>330</v>
      </c>
      <c r="Q141" s="439">
        <v>45699</v>
      </c>
      <c r="R141" s="487">
        <v>111728554</v>
      </c>
      <c r="S141" s="502">
        <v>45779</v>
      </c>
      <c r="T141" s="520">
        <f t="shared" si="14"/>
        <v>24000000</v>
      </c>
      <c r="U141" s="72" t="s">
        <v>65</v>
      </c>
      <c r="V141" s="527">
        <v>50897478</v>
      </c>
      <c r="W141" s="173" t="s">
        <v>450</v>
      </c>
      <c r="X141" s="438">
        <v>45779</v>
      </c>
      <c r="Y141" s="439">
        <v>45779</v>
      </c>
      <c r="Z141" s="437" t="s">
        <v>73</v>
      </c>
      <c r="AA141" s="440">
        <v>46003</v>
      </c>
      <c r="AB141" s="124">
        <f t="shared" si="15"/>
        <v>224</v>
      </c>
      <c r="AC141" s="72">
        <v>0</v>
      </c>
      <c r="AD141" s="76">
        <v>0</v>
      </c>
      <c r="AE141" s="76">
        <v>0</v>
      </c>
      <c r="AF141" s="79" t="s">
        <v>73</v>
      </c>
      <c r="AG141" s="408">
        <f t="shared" si="16"/>
        <v>0</v>
      </c>
      <c r="AH141" s="76">
        <v>0</v>
      </c>
      <c r="AI141" s="75">
        <v>0</v>
      </c>
      <c r="AJ141" s="145" t="s">
        <v>73</v>
      </c>
      <c r="AK141" s="79" t="s">
        <v>73</v>
      </c>
      <c r="AL141" s="72">
        <v>0</v>
      </c>
      <c r="AM141" s="72" t="s">
        <v>73</v>
      </c>
      <c r="AN141" s="72" t="s">
        <v>73</v>
      </c>
      <c r="AO141" s="72" t="s">
        <v>73</v>
      </c>
      <c r="AP141" s="102">
        <f t="shared" si="17"/>
        <v>0</v>
      </c>
      <c r="AQ141" s="487">
        <f t="shared" si="18"/>
        <v>24000000</v>
      </c>
      <c r="AR141" s="72" t="s">
        <v>65</v>
      </c>
      <c r="AS141" s="76">
        <v>24000000</v>
      </c>
      <c r="AT141" s="72" t="s">
        <v>319</v>
      </c>
      <c r="AU141" s="76">
        <v>0</v>
      </c>
      <c r="AV141" s="81" t="s">
        <v>73</v>
      </c>
      <c r="AW141" s="490">
        <f t="shared" si="19"/>
        <v>15000000</v>
      </c>
      <c r="AX141" s="488">
        <v>9000000</v>
      </c>
      <c r="AY141" s="84">
        <f t="shared" si="20"/>
        <v>0.625</v>
      </c>
      <c r="AZ141" s="85">
        <v>0.625</v>
      </c>
      <c r="BA141" s="169" t="s">
        <v>73</v>
      </c>
      <c r="BB141" s="184" t="s">
        <v>123</v>
      </c>
      <c r="BC141" s="177" t="s">
        <v>2291</v>
      </c>
      <c r="BD141" s="71" t="s">
        <v>65</v>
      </c>
      <c r="BE141" s="166" t="s">
        <v>65</v>
      </c>
    </row>
    <row r="142" spans="2:57" s="165" customFormat="1" ht="15" customHeight="1" x14ac:dyDescent="0.2">
      <c r="B142" s="71">
        <v>2025</v>
      </c>
      <c r="C142" s="71">
        <v>891780111</v>
      </c>
      <c r="D142" s="71" t="s">
        <v>63</v>
      </c>
      <c r="E142" s="173" t="s">
        <v>2290</v>
      </c>
      <c r="F142" s="130" t="s">
        <v>2289</v>
      </c>
      <c r="G142" s="176">
        <v>0</v>
      </c>
      <c r="H142" s="72" t="s">
        <v>71</v>
      </c>
      <c r="I142" s="71" t="s">
        <v>166</v>
      </c>
      <c r="J142" s="73" t="s">
        <v>81</v>
      </c>
      <c r="K142" s="104" t="s">
        <v>2288</v>
      </c>
      <c r="L142" s="487">
        <v>10284000</v>
      </c>
      <c r="M142" s="71" t="s">
        <v>66</v>
      </c>
      <c r="N142" s="102" t="s">
        <v>2287</v>
      </c>
      <c r="O142" s="537">
        <v>1036619583</v>
      </c>
      <c r="P142" s="171">
        <v>344</v>
      </c>
      <c r="Q142" s="439">
        <v>45700</v>
      </c>
      <c r="R142" s="487">
        <v>80000000</v>
      </c>
      <c r="S142" s="504">
        <v>45782</v>
      </c>
      <c r="T142" s="520">
        <f t="shared" si="14"/>
        <v>10284000</v>
      </c>
      <c r="U142" s="72" t="s">
        <v>65</v>
      </c>
      <c r="V142" s="528">
        <v>85155551</v>
      </c>
      <c r="W142" s="173" t="s">
        <v>1994</v>
      </c>
      <c r="X142" s="438">
        <v>45782</v>
      </c>
      <c r="Y142" s="439">
        <v>45782</v>
      </c>
      <c r="Z142" s="437" t="s">
        <v>73</v>
      </c>
      <c r="AA142" s="440">
        <v>45832</v>
      </c>
      <c r="AB142" s="124">
        <f t="shared" si="15"/>
        <v>50</v>
      </c>
      <c r="AC142" s="72">
        <v>0</v>
      </c>
      <c r="AD142" s="76">
        <v>0</v>
      </c>
      <c r="AE142" s="76">
        <v>0</v>
      </c>
      <c r="AF142" s="79" t="s">
        <v>73</v>
      </c>
      <c r="AG142" s="408">
        <f t="shared" si="16"/>
        <v>0</v>
      </c>
      <c r="AH142" s="76">
        <v>0</v>
      </c>
      <c r="AI142" s="75">
        <v>0</v>
      </c>
      <c r="AJ142" s="145" t="s">
        <v>73</v>
      </c>
      <c r="AK142" s="79" t="s">
        <v>73</v>
      </c>
      <c r="AL142" s="72">
        <v>0</v>
      </c>
      <c r="AM142" s="72" t="s">
        <v>73</v>
      </c>
      <c r="AN142" s="72" t="s">
        <v>73</v>
      </c>
      <c r="AO142" s="72" t="s">
        <v>73</v>
      </c>
      <c r="AP142" s="102">
        <f t="shared" si="17"/>
        <v>0</v>
      </c>
      <c r="AQ142" s="487">
        <f t="shared" si="18"/>
        <v>10284000</v>
      </c>
      <c r="AR142" s="72" t="s">
        <v>65</v>
      </c>
      <c r="AS142" s="76">
        <v>10284000</v>
      </c>
      <c r="AT142" s="72" t="s">
        <v>319</v>
      </c>
      <c r="AU142" s="76">
        <v>0</v>
      </c>
      <c r="AV142" s="81" t="s">
        <v>73</v>
      </c>
      <c r="AW142" s="490">
        <f t="shared" si="19"/>
        <v>10284000</v>
      </c>
      <c r="AX142" s="488">
        <v>0</v>
      </c>
      <c r="AY142" s="84">
        <f t="shared" si="20"/>
        <v>1</v>
      </c>
      <c r="AZ142" s="85">
        <v>1</v>
      </c>
      <c r="BA142" s="169" t="s">
        <v>73</v>
      </c>
      <c r="BB142" s="175" t="s">
        <v>208</v>
      </c>
      <c r="BC142" s="177" t="s">
        <v>2286</v>
      </c>
      <c r="BD142" s="71" t="s">
        <v>65</v>
      </c>
      <c r="BE142" s="166" t="s">
        <v>65</v>
      </c>
    </row>
    <row r="143" spans="2:57" s="165" customFormat="1" ht="15" customHeight="1" x14ac:dyDescent="0.2">
      <c r="B143" s="71">
        <v>2025</v>
      </c>
      <c r="C143" s="71">
        <v>891780111</v>
      </c>
      <c r="D143" s="71" t="s">
        <v>63</v>
      </c>
      <c r="E143" s="173" t="s">
        <v>2285</v>
      </c>
      <c r="F143" s="130" t="s">
        <v>2284</v>
      </c>
      <c r="G143" s="176">
        <v>0</v>
      </c>
      <c r="H143" s="72" t="s">
        <v>71</v>
      </c>
      <c r="I143" s="71" t="s">
        <v>166</v>
      </c>
      <c r="J143" s="73" t="s">
        <v>81</v>
      </c>
      <c r="K143" s="104" t="s">
        <v>2283</v>
      </c>
      <c r="L143" s="487">
        <v>12600000</v>
      </c>
      <c r="M143" s="71" t="s">
        <v>66</v>
      </c>
      <c r="N143" s="102" t="s">
        <v>2282</v>
      </c>
      <c r="O143" s="537">
        <v>1082872998</v>
      </c>
      <c r="P143" s="171">
        <v>633</v>
      </c>
      <c r="Q143" s="436">
        <v>45728</v>
      </c>
      <c r="R143" s="487">
        <v>39200000</v>
      </c>
      <c r="S143" s="501">
        <v>45782</v>
      </c>
      <c r="T143" s="520">
        <f t="shared" si="14"/>
        <v>12600000</v>
      </c>
      <c r="U143" s="72" t="s">
        <v>65</v>
      </c>
      <c r="V143" s="527">
        <v>1082870484</v>
      </c>
      <c r="W143" s="173" t="s">
        <v>2281</v>
      </c>
      <c r="X143" s="438">
        <v>45782</v>
      </c>
      <c r="Y143" s="439">
        <v>45782</v>
      </c>
      <c r="Z143" s="437" t="s">
        <v>73</v>
      </c>
      <c r="AA143" s="440">
        <v>45869</v>
      </c>
      <c r="AB143" s="124">
        <f t="shared" si="15"/>
        <v>87</v>
      </c>
      <c r="AC143" s="72">
        <v>0</v>
      </c>
      <c r="AD143" s="76">
        <v>0</v>
      </c>
      <c r="AE143" s="76">
        <v>0</v>
      </c>
      <c r="AF143" s="79" t="s">
        <v>73</v>
      </c>
      <c r="AG143" s="408">
        <f t="shared" si="16"/>
        <v>0</v>
      </c>
      <c r="AH143" s="76">
        <v>0</v>
      </c>
      <c r="AI143" s="75">
        <v>0</v>
      </c>
      <c r="AJ143" s="145" t="s">
        <v>73</v>
      </c>
      <c r="AK143" s="79" t="s">
        <v>73</v>
      </c>
      <c r="AL143" s="72">
        <v>0</v>
      </c>
      <c r="AM143" s="72" t="s">
        <v>73</v>
      </c>
      <c r="AN143" s="72" t="s">
        <v>73</v>
      </c>
      <c r="AO143" s="72" t="s">
        <v>73</v>
      </c>
      <c r="AP143" s="102">
        <f t="shared" si="17"/>
        <v>0</v>
      </c>
      <c r="AQ143" s="487">
        <f t="shared" si="18"/>
        <v>12600000</v>
      </c>
      <c r="AR143" s="72" t="s">
        <v>65</v>
      </c>
      <c r="AS143" s="76">
        <v>12600000</v>
      </c>
      <c r="AT143" s="72" t="s">
        <v>319</v>
      </c>
      <c r="AU143" s="76">
        <v>0</v>
      </c>
      <c r="AV143" s="81" t="s">
        <v>73</v>
      </c>
      <c r="AW143" s="490">
        <f t="shared" si="19"/>
        <v>12600000</v>
      </c>
      <c r="AX143" s="488">
        <v>0</v>
      </c>
      <c r="AY143" s="84">
        <f t="shared" si="20"/>
        <v>1</v>
      </c>
      <c r="AZ143" s="85">
        <v>1</v>
      </c>
      <c r="BA143" s="169" t="s">
        <v>73</v>
      </c>
      <c r="BB143" s="175" t="s">
        <v>208</v>
      </c>
      <c r="BC143" s="177" t="s">
        <v>2280</v>
      </c>
      <c r="BD143" s="71" t="s">
        <v>65</v>
      </c>
      <c r="BE143" s="166" t="s">
        <v>65</v>
      </c>
    </row>
    <row r="144" spans="2:57" s="165" customFormat="1" ht="15" customHeight="1" x14ac:dyDescent="0.2">
      <c r="B144" s="71">
        <v>2025</v>
      </c>
      <c r="C144" s="71">
        <v>891780111</v>
      </c>
      <c r="D144" s="71" t="s">
        <v>63</v>
      </c>
      <c r="E144" s="173" t="s">
        <v>2279</v>
      </c>
      <c r="F144" s="207" t="s">
        <v>2278</v>
      </c>
      <c r="G144" s="176">
        <v>0</v>
      </c>
      <c r="H144" s="72" t="s">
        <v>71</v>
      </c>
      <c r="I144" s="71" t="s">
        <v>166</v>
      </c>
      <c r="J144" s="73" t="s">
        <v>81</v>
      </c>
      <c r="K144" s="104" t="s">
        <v>2277</v>
      </c>
      <c r="L144" s="487">
        <v>8000000</v>
      </c>
      <c r="M144" s="71" t="s">
        <v>66</v>
      </c>
      <c r="N144" s="102" t="s">
        <v>2100</v>
      </c>
      <c r="O144" s="537">
        <v>1083000226</v>
      </c>
      <c r="P144" s="171">
        <v>103</v>
      </c>
      <c r="Q144" s="439">
        <v>45677</v>
      </c>
      <c r="R144" s="487">
        <v>712000000</v>
      </c>
      <c r="S144" s="502">
        <v>45782</v>
      </c>
      <c r="T144" s="520">
        <f t="shared" si="14"/>
        <v>8000000</v>
      </c>
      <c r="U144" s="72" t="s">
        <v>65</v>
      </c>
      <c r="V144" s="528">
        <v>39049658</v>
      </c>
      <c r="W144" s="173" t="s">
        <v>1389</v>
      </c>
      <c r="X144" s="438">
        <v>45782</v>
      </c>
      <c r="Y144" s="439">
        <v>45782</v>
      </c>
      <c r="Z144" s="437" t="s">
        <v>73</v>
      </c>
      <c r="AA144" s="440">
        <v>45838</v>
      </c>
      <c r="AB144" s="124">
        <f t="shared" si="15"/>
        <v>56</v>
      </c>
      <c r="AC144" s="72">
        <v>0</v>
      </c>
      <c r="AD144" s="76">
        <v>0</v>
      </c>
      <c r="AE144" s="76">
        <v>0</v>
      </c>
      <c r="AF144" s="79" t="s">
        <v>73</v>
      </c>
      <c r="AG144" s="408">
        <f t="shared" si="16"/>
        <v>0</v>
      </c>
      <c r="AH144" s="76">
        <v>0</v>
      </c>
      <c r="AI144" s="75">
        <v>0</v>
      </c>
      <c r="AJ144" s="145" t="s">
        <v>73</v>
      </c>
      <c r="AK144" s="79" t="s">
        <v>73</v>
      </c>
      <c r="AL144" s="72">
        <v>0</v>
      </c>
      <c r="AM144" s="72" t="s">
        <v>73</v>
      </c>
      <c r="AN144" s="72" t="s">
        <v>73</v>
      </c>
      <c r="AO144" s="72" t="s">
        <v>73</v>
      </c>
      <c r="AP144" s="102">
        <f t="shared" si="17"/>
        <v>0</v>
      </c>
      <c r="AQ144" s="487">
        <f t="shared" si="18"/>
        <v>8000000</v>
      </c>
      <c r="AR144" s="72" t="s">
        <v>65</v>
      </c>
      <c r="AS144" s="76">
        <v>8000000</v>
      </c>
      <c r="AT144" s="72" t="s">
        <v>319</v>
      </c>
      <c r="AU144" s="76">
        <v>0</v>
      </c>
      <c r="AV144" s="81" t="s">
        <v>73</v>
      </c>
      <c r="AW144" s="490">
        <f t="shared" si="19"/>
        <v>8000000</v>
      </c>
      <c r="AX144" s="488">
        <v>0</v>
      </c>
      <c r="AY144" s="84">
        <f t="shared" si="20"/>
        <v>1</v>
      </c>
      <c r="AZ144" s="85">
        <v>1</v>
      </c>
      <c r="BA144" s="169" t="s">
        <v>73</v>
      </c>
      <c r="BB144" s="175" t="s">
        <v>208</v>
      </c>
      <c r="BC144" s="177" t="s">
        <v>2276</v>
      </c>
      <c r="BD144" s="71" t="s">
        <v>65</v>
      </c>
      <c r="BE144" s="166" t="s">
        <v>65</v>
      </c>
    </row>
    <row r="145" spans="2:57" s="165" customFormat="1" ht="15" customHeight="1" x14ac:dyDescent="0.2">
      <c r="B145" s="71">
        <v>2025</v>
      </c>
      <c r="C145" s="71">
        <v>891780111</v>
      </c>
      <c r="D145" s="71" t="s">
        <v>63</v>
      </c>
      <c r="E145" s="173" t="s">
        <v>2275</v>
      </c>
      <c r="F145" s="130" t="s">
        <v>2274</v>
      </c>
      <c r="G145" s="176">
        <v>0</v>
      </c>
      <c r="H145" s="72" t="s">
        <v>71</v>
      </c>
      <c r="I145" s="71" t="s">
        <v>166</v>
      </c>
      <c r="J145" s="73" t="s">
        <v>81</v>
      </c>
      <c r="K145" s="104" t="s">
        <v>2273</v>
      </c>
      <c r="L145" s="487">
        <v>5700000</v>
      </c>
      <c r="M145" s="71" t="s">
        <v>66</v>
      </c>
      <c r="N145" s="102" t="s">
        <v>2272</v>
      </c>
      <c r="O145" s="537">
        <v>1082888442</v>
      </c>
      <c r="P145" s="171">
        <v>108</v>
      </c>
      <c r="Q145" s="439">
        <v>45677</v>
      </c>
      <c r="R145" s="487">
        <v>123000000</v>
      </c>
      <c r="S145" s="502">
        <v>45785</v>
      </c>
      <c r="T145" s="520">
        <f t="shared" si="14"/>
        <v>5700000</v>
      </c>
      <c r="U145" s="72" t="s">
        <v>65</v>
      </c>
      <c r="V145" s="528">
        <v>1082851808</v>
      </c>
      <c r="W145" s="173" t="s">
        <v>1720</v>
      </c>
      <c r="X145" s="438">
        <v>45785</v>
      </c>
      <c r="Y145" s="439">
        <v>45785</v>
      </c>
      <c r="Z145" s="437" t="s">
        <v>73</v>
      </c>
      <c r="AA145" s="440">
        <v>45838</v>
      </c>
      <c r="AB145" s="124">
        <f t="shared" si="15"/>
        <v>53</v>
      </c>
      <c r="AC145" s="72">
        <v>0</v>
      </c>
      <c r="AD145" s="76">
        <v>0</v>
      </c>
      <c r="AE145" s="76">
        <v>0</v>
      </c>
      <c r="AF145" s="79" t="s">
        <v>73</v>
      </c>
      <c r="AG145" s="408">
        <f t="shared" si="16"/>
        <v>0</v>
      </c>
      <c r="AH145" s="76">
        <v>0</v>
      </c>
      <c r="AI145" s="75">
        <v>0</v>
      </c>
      <c r="AJ145" s="145" t="s">
        <v>73</v>
      </c>
      <c r="AK145" s="79" t="s">
        <v>73</v>
      </c>
      <c r="AL145" s="72">
        <v>0</v>
      </c>
      <c r="AM145" s="72" t="s">
        <v>73</v>
      </c>
      <c r="AN145" s="72" t="s">
        <v>73</v>
      </c>
      <c r="AO145" s="72" t="s">
        <v>73</v>
      </c>
      <c r="AP145" s="102">
        <f t="shared" si="17"/>
        <v>0</v>
      </c>
      <c r="AQ145" s="487">
        <f t="shared" si="18"/>
        <v>5700000</v>
      </c>
      <c r="AR145" s="72" t="s">
        <v>65</v>
      </c>
      <c r="AS145" s="76">
        <v>5700000</v>
      </c>
      <c r="AT145" s="72" t="s">
        <v>319</v>
      </c>
      <c r="AU145" s="76">
        <v>0</v>
      </c>
      <c r="AV145" s="81" t="s">
        <v>73</v>
      </c>
      <c r="AW145" s="490">
        <f t="shared" si="19"/>
        <v>5700000</v>
      </c>
      <c r="AX145" s="488">
        <v>0</v>
      </c>
      <c r="AY145" s="84">
        <f t="shared" si="20"/>
        <v>1</v>
      </c>
      <c r="AZ145" s="85">
        <v>1</v>
      </c>
      <c r="BA145" s="169" t="s">
        <v>73</v>
      </c>
      <c r="BB145" s="175" t="s">
        <v>208</v>
      </c>
      <c r="BC145" s="177" t="s">
        <v>2271</v>
      </c>
      <c r="BD145" s="71" t="s">
        <v>65</v>
      </c>
      <c r="BE145" s="166" t="s">
        <v>65</v>
      </c>
    </row>
    <row r="146" spans="2:57" s="165" customFormat="1" ht="15" customHeight="1" x14ac:dyDescent="0.2">
      <c r="B146" s="71">
        <v>2025</v>
      </c>
      <c r="C146" s="71">
        <v>891780111</v>
      </c>
      <c r="D146" s="71" t="s">
        <v>63</v>
      </c>
      <c r="E146" s="173" t="s">
        <v>2270</v>
      </c>
      <c r="F146" s="130" t="s">
        <v>2269</v>
      </c>
      <c r="G146" s="176">
        <v>0</v>
      </c>
      <c r="H146" s="72" t="s">
        <v>71</v>
      </c>
      <c r="I146" s="71" t="s">
        <v>166</v>
      </c>
      <c r="J146" s="73" t="s">
        <v>81</v>
      </c>
      <c r="K146" s="104" t="s">
        <v>2268</v>
      </c>
      <c r="L146" s="487">
        <v>2820000</v>
      </c>
      <c r="M146" s="71" t="s">
        <v>66</v>
      </c>
      <c r="N146" s="102" t="s">
        <v>2267</v>
      </c>
      <c r="O146" s="537" t="s">
        <v>2266</v>
      </c>
      <c r="P146" s="237">
        <v>651</v>
      </c>
      <c r="Q146" s="495">
        <v>45728</v>
      </c>
      <c r="R146" s="487">
        <v>30360000</v>
      </c>
      <c r="S146" s="505">
        <v>45790</v>
      </c>
      <c r="T146" s="520">
        <f t="shared" si="14"/>
        <v>2820000</v>
      </c>
      <c r="U146" s="72" t="s">
        <v>65</v>
      </c>
      <c r="V146" s="527">
        <v>7629414</v>
      </c>
      <c r="W146" s="173" t="s">
        <v>1400</v>
      </c>
      <c r="X146" s="438">
        <v>45790</v>
      </c>
      <c r="Y146" s="439">
        <v>45790</v>
      </c>
      <c r="Z146" s="437" t="s">
        <v>73</v>
      </c>
      <c r="AA146" s="440">
        <v>45820</v>
      </c>
      <c r="AB146" s="124">
        <f t="shared" si="15"/>
        <v>30</v>
      </c>
      <c r="AC146" s="72">
        <v>0</v>
      </c>
      <c r="AD146" s="76">
        <v>0</v>
      </c>
      <c r="AE146" s="76">
        <v>0</v>
      </c>
      <c r="AF146" s="79" t="s">
        <v>73</v>
      </c>
      <c r="AG146" s="408">
        <f t="shared" si="16"/>
        <v>0</v>
      </c>
      <c r="AH146" s="76">
        <v>0</v>
      </c>
      <c r="AI146" s="75">
        <v>0</v>
      </c>
      <c r="AJ146" s="145" t="s">
        <v>73</v>
      </c>
      <c r="AK146" s="79" t="s">
        <v>73</v>
      </c>
      <c r="AL146" s="72">
        <v>0</v>
      </c>
      <c r="AM146" s="72" t="s">
        <v>73</v>
      </c>
      <c r="AN146" s="72" t="s">
        <v>73</v>
      </c>
      <c r="AO146" s="72" t="s">
        <v>73</v>
      </c>
      <c r="AP146" s="102">
        <f t="shared" si="17"/>
        <v>0</v>
      </c>
      <c r="AQ146" s="487">
        <f t="shared" si="18"/>
        <v>2820000</v>
      </c>
      <c r="AR146" s="72" t="s">
        <v>65</v>
      </c>
      <c r="AS146" s="76">
        <v>2820000</v>
      </c>
      <c r="AT146" s="72" t="s">
        <v>319</v>
      </c>
      <c r="AU146" s="76">
        <v>0</v>
      </c>
      <c r="AV146" s="81" t="s">
        <v>73</v>
      </c>
      <c r="AW146" s="490">
        <f t="shared" si="19"/>
        <v>2820000</v>
      </c>
      <c r="AX146" s="488">
        <v>0</v>
      </c>
      <c r="AY146" s="84">
        <f t="shared" si="20"/>
        <v>1</v>
      </c>
      <c r="AZ146" s="85">
        <v>1</v>
      </c>
      <c r="BA146" s="169" t="s">
        <v>73</v>
      </c>
      <c r="BB146" s="175" t="s">
        <v>208</v>
      </c>
      <c r="BC146" s="177" t="s">
        <v>2265</v>
      </c>
      <c r="BD146" s="71" t="s">
        <v>65</v>
      </c>
      <c r="BE146" s="166" t="s">
        <v>65</v>
      </c>
    </row>
    <row r="147" spans="2:57" s="165" customFormat="1" ht="15" customHeight="1" x14ac:dyDescent="0.2">
      <c r="B147" s="71">
        <v>2025</v>
      </c>
      <c r="C147" s="71">
        <v>891780111</v>
      </c>
      <c r="D147" s="71" t="s">
        <v>63</v>
      </c>
      <c r="E147" s="173" t="s">
        <v>2264</v>
      </c>
      <c r="F147" s="130" t="s">
        <v>2263</v>
      </c>
      <c r="G147" s="176">
        <v>0</v>
      </c>
      <c r="H147" s="72" t="s">
        <v>71</v>
      </c>
      <c r="I147" s="71" t="s">
        <v>166</v>
      </c>
      <c r="J147" s="73" t="s">
        <v>81</v>
      </c>
      <c r="K147" s="104" t="s">
        <v>2262</v>
      </c>
      <c r="L147" s="487">
        <v>30000000</v>
      </c>
      <c r="M147" s="71" t="s">
        <v>66</v>
      </c>
      <c r="N147" s="102" t="s">
        <v>2261</v>
      </c>
      <c r="O147" s="537" t="s">
        <v>2260</v>
      </c>
      <c r="P147" s="236">
        <v>1050</v>
      </c>
      <c r="Q147" s="496">
        <v>45785</v>
      </c>
      <c r="R147" s="491">
        <v>121952356</v>
      </c>
      <c r="S147" s="506">
        <v>45790</v>
      </c>
      <c r="T147" s="520">
        <f t="shared" si="14"/>
        <v>30000000</v>
      </c>
      <c r="U147" s="72" t="s">
        <v>65</v>
      </c>
      <c r="V147" s="527">
        <v>79738530</v>
      </c>
      <c r="W147" s="173" t="s">
        <v>560</v>
      </c>
      <c r="X147" s="438">
        <v>45790</v>
      </c>
      <c r="Y147" s="439">
        <v>45790</v>
      </c>
      <c r="Z147" s="437" t="s">
        <v>73</v>
      </c>
      <c r="AA147" s="440">
        <v>46003</v>
      </c>
      <c r="AB147" s="124">
        <f t="shared" si="15"/>
        <v>213</v>
      </c>
      <c r="AC147" s="72">
        <v>0</v>
      </c>
      <c r="AD147" s="76">
        <v>0</v>
      </c>
      <c r="AE147" s="76">
        <v>0</v>
      </c>
      <c r="AF147" s="79" t="s">
        <v>73</v>
      </c>
      <c r="AG147" s="408">
        <f t="shared" si="16"/>
        <v>0</v>
      </c>
      <c r="AH147" s="76">
        <v>0</v>
      </c>
      <c r="AI147" s="75">
        <v>0</v>
      </c>
      <c r="AJ147" s="145" t="s">
        <v>73</v>
      </c>
      <c r="AK147" s="79" t="s">
        <v>73</v>
      </c>
      <c r="AL147" s="72">
        <v>0</v>
      </c>
      <c r="AM147" s="72" t="s">
        <v>73</v>
      </c>
      <c r="AN147" s="72" t="s">
        <v>73</v>
      </c>
      <c r="AO147" s="72" t="s">
        <v>73</v>
      </c>
      <c r="AP147" s="102">
        <f t="shared" si="17"/>
        <v>0</v>
      </c>
      <c r="AQ147" s="487">
        <f t="shared" si="18"/>
        <v>30000000</v>
      </c>
      <c r="AR147" s="72" t="s">
        <v>319</v>
      </c>
      <c r="AS147" s="76">
        <v>0</v>
      </c>
      <c r="AT147" s="72" t="s">
        <v>319</v>
      </c>
      <c r="AU147" s="76">
        <v>0</v>
      </c>
      <c r="AV147" s="81" t="s">
        <v>73</v>
      </c>
      <c r="AW147" s="490">
        <f t="shared" si="19"/>
        <v>21428570</v>
      </c>
      <c r="AX147" s="488">
        <v>8571430</v>
      </c>
      <c r="AY147" s="84">
        <f t="shared" si="20"/>
        <v>0.71428566666666671</v>
      </c>
      <c r="AZ147" s="85">
        <v>0.71428566666666671</v>
      </c>
      <c r="BA147" s="169" t="s">
        <v>73</v>
      </c>
      <c r="BB147" s="184" t="s">
        <v>123</v>
      </c>
      <c r="BC147" s="177" t="s">
        <v>2259</v>
      </c>
      <c r="BD147" s="71" t="s">
        <v>65</v>
      </c>
      <c r="BE147" s="166" t="s">
        <v>65</v>
      </c>
    </row>
    <row r="148" spans="2:57" s="165" customFormat="1" ht="15" customHeight="1" x14ac:dyDescent="0.2">
      <c r="B148" s="71">
        <v>2025</v>
      </c>
      <c r="C148" s="71">
        <v>891780111</v>
      </c>
      <c r="D148" s="71" t="s">
        <v>63</v>
      </c>
      <c r="E148" s="173" t="s">
        <v>2258</v>
      </c>
      <c r="F148" s="130" t="s">
        <v>2257</v>
      </c>
      <c r="G148" s="176">
        <v>0</v>
      </c>
      <c r="H148" s="72" t="s">
        <v>71</v>
      </c>
      <c r="I148" s="71" t="s">
        <v>166</v>
      </c>
      <c r="J148" s="73" t="s">
        <v>81</v>
      </c>
      <c r="K148" s="104" t="s">
        <v>2256</v>
      </c>
      <c r="L148" s="487">
        <v>7356528</v>
      </c>
      <c r="M148" s="71" t="s">
        <v>66</v>
      </c>
      <c r="N148" s="102" t="s">
        <v>2255</v>
      </c>
      <c r="O148" s="537">
        <v>1112967100</v>
      </c>
      <c r="P148" s="171">
        <v>582</v>
      </c>
      <c r="Q148" s="439">
        <v>45723</v>
      </c>
      <c r="R148" s="487">
        <v>85000000</v>
      </c>
      <c r="S148" s="500">
        <v>45790</v>
      </c>
      <c r="T148" s="520">
        <f t="shared" si="14"/>
        <v>7356528</v>
      </c>
      <c r="U148" s="72" t="s">
        <v>65</v>
      </c>
      <c r="V148" s="527">
        <v>394299</v>
      </c>
      <c r="W148" s="173" t="s">
        <v>1145</v>
      </c>
      <c r="X148" s="438">
        <v>45790</v>
      </c>
      <c r="Y148" s="439">
        <v>45790</v>
      </c>
      <c r="Z148" s="437" t="s">
        <v>73</v>
      </c>
      <c r="AA148" s="440">
        <v>45831</v>
      </c>
      <c r="AB148" s="124">
        <f t="shared" si="15"/>
        <v>41</v>
      </c>
      <c r="AC148" s="72">
        <v>0</v>
      </c>
      <c r="AD148" s="76">
        <v>0</v>
      </c>
      <c r="AE148" s="76">
        <v>0</v>
      </c>
      <c r="AF148" s="79" t="s">
        <v>73</v>
      </c>
      <c r="AG148" s="408">
        <f t="shared" si="16"/>
        <v>0</v>
      </c>
      <c r="AH148" s="76">
        <v>0</v>
      </c>
      <c r="AI148" s="75">
        <v>0</v>
      </c>
      <c r="AJ148" s="145" t="s">
        <v>73</v>
      </c>
      <c r="AK148" s="79" t="s">
        <v>73</v>
      </c>
      <c r="AL148" s="72">
        <v>0</v>
      </c>
      <c r="AM148" s="72" t="s">
        <v>73</v>
      </c>
      <c r="AN148" s="72" t="s">
        <v>73</v>
      </c>
      <c r="AO148" s="72" t="s">
        <v>73</v>
      </c>
      <c r="AP148" s="102">
        <f t="shared" si="17"/>
        <v>0</v>
      </c>
      <c r="AQ148" s="487">
        <f t="shared" si="18"/>
        <v>7356528</v>
      </c>
      <c r="AR148" s="72" t="s">
        <v>65</v>
      </c>
      <c r="AS148" s="76">
        <v>7356528</v>
      </c>
      <c r="AT148" s="72" t="s">
        <v>319</v>
      </c>
      <c r="AU148" s="76">
        <v>0</v>
      </c>
      <c r="AV148" s="81" t="s">
        <v>73</v>
      </c>
      <c r="AW148" s="490">
        <f t="shared" si="19"/>
        <v>0</v>
      </c>
      <c r="AX148" s="488">
        <v>7356528</v>
      </c>
      <c r="AY148" s="84">
        <f t="shared" si="20"/>
        <v>0</v>
      </c>
      <c r="AZ148" s="85">
        <v>0</v>
      </c>
      <c r="BA148" s="169" t="s">
        <v>73</v>
      </c>
      <c r="BB148" s="175" t="s">
        <v>208</v>
      </c>
      <c r="BC148" s="177" t="s">
        <v>2254</v>
      </c>
      <c r="BD148" s="71" t="s">
        <v>65</v>
      </c>
      <c r="BE148" s="166" t="s">
        <v>65</v>
      </c>
    </row>
    <row r="149" spans="2:57" s="165" customFormat="1" ht="15" customHeight="1" x14ac:dyDescent="0.2">
      <c r="B149" s="71">
        <v>2025</v>
      </c>
      <c r="C149" s="71">
        <v>891780111</v>
      </c>
      <c r="D149" s="71" t="s">
        <v>63</v>
      </c>
      <c r="E149" s="173" t="s">
        <v>2253</v>
      </c>
      <c r="F149" s="130" t="s">
        <v>2252</v>
      </c>
      <c r="G149" s="176">
        <v>0</v>
      </c>
      <c r="H149" s="72" t="s">
        <v>71</v>
      </c>
      <c r="I149" s="71" t="s">
        <v>166</v>
      </c>
      <c r="J149" s="73" t="s">
        <v>81</v>
      </c>
      <c r="K149" s="104" t="s">
        <v>2251</v>
      </c>
      <c r="L149" s="487">
        <v>8000000</v>
      </c>
      <c r="M149" s="71" t="s">
        <v>66</v>
      </c>
      <c r="N149" s="102" t="s">
        <v>2015</v>
      </c>
      <c r="O149" s="537">
        <v>1082982258</v>
      </c>
      <c r="P149" s="171">
        <v>961</v>
      </c>
      <c r="Q149" s="439">
        <v>45772</v>
      </c>
      <c r="R149" s="487">
        <v>8000000</v>
      </c>
      <c r="S149" s="502">
        <v>45792</v>
      </c>
      <c r="T149" s="520">
        <f t="shared" si="14"/>
        <v>8000000</v>
      </c>
      <c r="U149" s="72" t="s">
        <v>65</v>
      </c>
      <c r="V149" s="528">
        <v>85155551</v>
      </c>
      <c r="W149" s="173" t="s">
        <v>1994</v>
      </c>
      <c r="X149" s="438">
        <v>45792</v>
      </c>
      <c r="Y149" s="439">
        <v>45792</v>
      </c>
      <c r="Z149" s="437" t="s">
        <v>73</v>
      </c>
      <c r="AA149" s="440">
        <v>45807</v>
      </c>
      <c r="AB149" s="124">
        <f t="shared" si="15"/>
        <v>15</v>
      </c>
      <c r="AC149" s="72">
        <v>0</v>
      </c>
      <c r="AD149" s="76">
        <v>0</v>
      </c>
      <c r="AE149" s="76">
        <v>0</v>
      </c>
      <c r="AF149" s="79" t="s">
        <v>73</v>
      </c>
      <c r="AG149" s="408">
        <f t="shared" si="16"/>
        <v>0</v>
      </c>
      <c r="AH149" s="76">
        <v>0</v>
      </c>
      <c r="AI149" s="75">
        <v>0</v>
      </c>
      <c r="AJ149" s="145" t="s">
        <v>73</v>
      </c>
      <c r="AK149" s="79" t="s">
        <v>73</v>
      </c>
      <c r="AL149" s="72">
        <v>0</v>
      </c>
      <c r="AM149" s="72" t="s">
        <v>73</v>
      </c>
      <c r="AN149" s="72" t="s">
        <v>73</v>
      </c>
      <c r="AO149" s="72" t="s">
        <v>73</v>
      </c>
      <c r="AP149" s="102">
        <f t="shared" si="17"/>
        <v>0</v>
      </c>
      <c r="AQ149" s="487">
        <f t="shared" si="18"/>
        <v>8000000</v>
      </c>
      <c r="AR149" s="72" t="s">
        <v>65</v>
      </c>
      <c r="AS149" s="76">
        <v>8000000</v>
      </c>
      <c r="AT149" s="72" t="s">
        <v>319</v>
      </c>
      <c r="AU149" s="76">
        <v>0</v>
      </c>
      <c r="AV149" s="81" t="s">
        <v>73</v>
      </c>
      <c r="AW149" s="490">
        <f t="shared" si="19"/>
        <v>8000000</v>
      </c>
      <c r="AX149" s="488">
        <v>0</v>
      </c>
      <c r="AY149" s="84">
        <f t="shared" si="20"/>
        <v>1</v>
      </c>
      <c r="AZ149" s="85">
        <v>1</v>
      </c>
      <c r="BA149" s="169" t="s">
        <v>73</v>
      </c>
      <c r="BB149" s="175" t="s">
        <v>208</v>
      </c>
      <c r="BC149" s="177" t="s">
        <v>2250</v>
      </c>
      <c r="BD149" s="71" t="s">
        <v>65</v>
      </c>
      <c r="BE149" s="166" t="s">
        <v>65</v>
      </c>
    </row>
    <row r="150" spans="2:57" s="165" customFormat="1" ht="15" customHeight="1" x14ac:dyDescent="0.2">
      <c r="B150" s="71">
        <v>2025</v>
      </c>
      <c r="C150" s="71">
        <v>891780111</v>
      </c>
      <c r="D150" s="71" t="s">
        <v>63</v>
      </c>
      <c r="E150" s="173" t="s">
        <v>2249</v>
      </c>
      <c r="F150" s="232" t="s">
        <v>2248</v>
      </c>
      <c r="G150" s="176">
        <v>0</v>
      </c>
      <c r="H150" s="72" t="s">
        <v>71</v>
      </c>
      <c r="I150" s="71" t="s">
        <v>166</v>
      </c>
      <c r="J150" s="73" t="s">
        <v>81</v>
      </c>
      <c r="K150" s="104" t="s">
        <v>2247</v>
      </c>
      <c r="L150" s="487">
        <v>26002620</v>
      </c>
      <c r="M150" s="71" t="s">
        <v>66</v>
      </c>
      <c r="N150" s="102" t="s">
        <v>2246</v>
      </c>
      <c r="O150" s="537">
        <v>1083040266</v>
      </c>
      <c r="P150" s="171">
        <v>639</v>
      </c>
      <c r="Q150" s="436">
        <v>45728</v>
      </c>
      <c r="R150" s="487">
        <v>56110186</v>
      </c>
      <c r="S150" s="502">
        <v>45796</v>
      </c>
      <c r="T150" s="520">
        <f t="shared" si="14"/>
        <v>26002620</v>
      </c>
      <c r="U150" s="72" t="s">
        <v>65</v>
      </c>
      <c r="V150" s="527">
        <v>36694645</v>
      </c>
      <c r="W150" s="173" t="s">
        <v>2245</v>
      </c>
      <c r="X150" s="438">
        <v>45796</v>
      </c>
      <c r="Y150" s="439">
        <v>45796</v>
      </c>
      <c r="Z150" s="437" t="s">
        <v>73</v>
      </c>
      <c r="AA150" s="440">
        <v>45881</v>
      </c>
      <c r="AB150" s="124">
        <f t="shared" si="15"/>
        <v>85</v>
      </c>
      <c r="AC150" s="72">
        <v>0</v>
      </c>
      <c r="AD150" s="76">
        <v>0</v>
      </c>
      <c r="AE150" s="76">
        <v>0</v>
      </c>
      <c r="AF150" s="79" t="s">
        <v>73</v>
      </c>
      <c r="AG150" s="408">
        <f t="shared" si="16"/>
        <v>0</v>
      </c>
      <c r="AH150" s="76">
        <v>0</v>
      </c>
      <c r="AI150" s="75">
        <v>0</v>
      </c>
      <c r="AJ150" s="145" t="s">
        <v>73</v>
      </c>
      <c r="AK150" s="79" t="s">
        <v>73</v>
      </c>
      <c r="AL150" s="72">
        <v>0</v>
      </c>
      <c r="AM150" s="72" t="s">
        <v>73</v>
      </c>
      <c r="AN150" s="72" t="s">
        <v>73</v>
      </c>
      <c r="AO150" s="72" t="s">
        <v>73</v>
      </c>
      <c r="AP150" s="102">
        <f t="shared" si="17"/>
        <v>0</v>
      </c>
      <c r="AQ150" s="487">
        <f t="shared" si="18"/>
        <v>26002620</v>
      </c>
      <c r="AR150" s="72" t="s">
        <v>65</v>
      </c>
      <c r="AS150" s="76">
        <v>26002620</v>
      </c>
      <c r="AT150" s="72" t="s">
        <v>319</v>
      </c>
      <c r="AU150" s="76">
        <v>0</v>
      </c>
      <c r="AV150" s="81" t="s">
        <v>73</v>
      </c>
      <c r="AW150" s="490">
        <f t="shared" si="19"/>
        <v>17335080</v>
      </c>
      <c r="AX150" s="488">
        <v>8667540</v>
      </c>
      <c r="AY150" s="84">
        <f t="shared" si="20"/>
        <v>0.66666666666666663</v>
      </c>
      <c r="AZ150" s="85">
        <v>0.66666666666666663</v>
      </c>
      <c r="BA150" s="169" t="s">
        <v>73</v>
      </c>
      <c r="BB150" s="219" t="s">
        <v>208</v>
      </c>
      <c r="BC150" s="177" t="s">
        <v>593</v>
      </c>
      <c r="BD150" s="71" t="s">
        <v>65</v>
      </c>
      <c r="BE150" s="166" t="s">
        <v>65</v>
      </c>
    </row>
    <row r="151" spans="2:57" s="165" customFormat="1" ht="15" customHeight="1" x14ac:dyDescent="0.2">
      <c r="B151" s="71">
        <v>2025</v>
      </c>
      <c r="C151" s="71">
        <v>891780111</v>
      </c>
      <c r="D151" s="71" t="s">
        <v>63</v>
      </c>
      <c r="E151" s="173" t="s">
        <v>2244</v>
      </c>
      <c r="F151" s="102" t="s">
        <v>2243</v>
      </c>
      <c r="G151" s="176">
        <v>0</v>
      </c>
      <c r="H151" s="72" t="s">
        <v>71</v>
      </c>
      <c r="I151" s="71" t="s">
        <v>166</v>
      </c>
      <c r="J151" s="73" t="s">
        <v>81</v>
      </c>
      <c r="K151" s="104" t="s">
        <v>2242</v>
      </c>
      <c r="L151" s="487">
        <v>6000000</v>
      </c>
      <c r="M151" s="71" t="s">
        <v>66</v>
      </c>
      <c r="N151" s="102" t="s">
        <v>1353</v>
      </c>
      <c r="O151" s="537">
        <v>1039446580</v>
      </c>
      <c r="P151" s="171">
        <v>109</v>
      </c>
      <c r="Q151" s="436">
        <v>45678</v>
      </c>
      <c r="R151" s="487">
        <v>159000000</v>
      </c>
      <c r="S151" s="500">
        <v>45797</v>
      </c>
      <c r="T151" s="520">
        <f t="shared" si="14"/>
        <v>6000000</v>
      </c>
      <c r="U151" s="72" t="s">
        <v>65</v>
      </c>
      <c r="V151" s="528">
        <v>36669284</v>
      </c>
      <c r="W151" s="173" t="s">
        <v>807</v>
      </c>
      <c r="X151" s="438">
        <v>45797</v>
      </c>
      <c r="Y151" s="439">
        <v>45797</v>
      </c>
      <c r="Z151" s="437" t="s">
        <v>73</v>
      </c>
      <c r="AA151" s="440">
        <v>45857</v>
      </c>
      <c r="AB151" s="124">
        <f t="shared" si="15"/>
        <v>60</v>
      </c>
      <c r="AC151" s="72">
        <v>0</v>
      </c>
      <c r="AD151" s="76">
        <v>0</v>
      </c>
      <c r="AE151" s="76">
        <v>0</v>
      </c>
      <c r="AF151" s="79" t="s">
        <v>73</v>
      </c>
      <c r="AG151" s="408">
        <f t="shared" si="16"/>
        <v>0</v>
      </c>
      <c r="AH151" s="76">
        <v>0</v>
      </c>
      <c r="AI151" s="75">
        <v>0</v>
      </c>
      <c r="AJ151" s="145" t="s">
        <v>73</v>
      </c>
      <c r="AK151" s="79" t="s">
        <v>73</v>
      </c>
      <c r="AL151" s="72">
        <v>0</v>
      </c>
      <c r="AM151" s="72" t="s">
        <v>73</v>
      </c>
      <c r="AN151" s="72" t="s">
        <v>73</v>
      </c>
      <c r="AO151" s="72" t="s">
        <v>73</v>
      </c>
      <c r="AP151" s="102">
        <f t="shared" si="17"/>
        <v>0</v>
      </c>
      <c r="AQ151" s="487">
        <f t="shared" si="18"/>
        <v>6000000</v>
      </c>
      <c r="AR151" s="72" t="s">
        <v>65</v>
      </c>
      <c r="AS151" s="76">
        <v>6000000</v>
      </c>
      <c r="AT151" s="72" t="s">
        <v>319</v>
      </c>
      <c r="AU151" s="76">
        <v>0</v>
      </c>
      <c r="AV151" s="81" t="s">
        <v>73</v>
      </c>
      <c r="AW151" s="490">
        <f t="shared" si="19"/>
        <v>6000000</v>
      </c>
      <c r="AX151" s="488">
        <v>0</v>
      </c>
      <c r="AY151" s="84">
        <f t="shared" si="20"/>
        <v>1</v>
      </c>
      <c r="AZ151" s="85">
        <v>1</v>
      </c>
      <c r="BA151" s="169" t="s">
        <v>73</v>
      </c>
      <c r="BB151" s="175" t="s">
        <v>208</v>
      </c>
      <c r="BC151" s="177" t="s">
        <v>2241</v>
      </c>
      <c r="BD151" s="71" t="s">
        <v>65</v>
      </c>
      <c r="BE151" s="166" t="s">
        <v>65</v>
      </c>
    </row>
    <row r="152" spans="2:57" s="165" customFormat="1" ht="15" customHeight="1" x14ac:dyDescent="0.2">
      <c r="B152" s="71">
        <v>2025</v>
      </c>
      <c r="C152" s="71">
        <v>891780111</v>
      </c>
      <c r="D152" s="71" t="s">
        <v>63</v>
      </c>
      <c r="E152" s="173" t="s">
        <v>2240</v>
      </c>
      <c r="F152" s="102" t="s">
        <v>2239</v>
      </c>
      <c r="G152" s="176">
        <v>0</v>
      </c>
      <c r="H152" s="72" t="s">
        <v>71</v>
      </c>
      <c r="I152" s="71" t="s">
        <v>166</v>
      </c>
      <c r="J152" s="73" t="s">
        <v>81</v>
      </c>
      <c r="K152" s="104" t="s">
        <v>2238</v>
      </c>
      <c r="L152" s="487">
        <v>12000000</v>
      </c>
      <c r="M152" s="71" t="s">
        <v>66</v>
      </c>
      <c r="N152" s="102" t="s">
        <v>1593</v>
      </c>
      <c r="O152" s="537">
        <v>57466061</v>
      </c>
      <c r="P152" s="171">
        <v>107</v>
      </c>
      <c r="Q152" s="436">
        <v>45677</v>
      </c>
      <c r="R152" s="487">
        <v>336700000</v>
      </c>
      <c r="S152" s="502">
        <v>45798</v>
      </c>
      <c r="T152" s="520">
        <f t="shared" si="14"/>
        <v>12000000</v>
      </c>
      <c r="U152" s="72" t="s">
        <v>65</v>
      </c>
      <c r="V152" s="528">
        <v>1082903415</v>
      </c>
      <c r="W152" s="173" t="s">
        <v>1829</v>
      </c>
      <c r="X152" s="438">
        <v>45798</v>
      </c>
      <c r="Y152" s="439">
        <v>45798</v>
      </c>
      <c r="Z152" s="437" t="s">
        <v>73</v>
      </c>
      <c r="AA152" s="440">
        <v>45889</v>
      </c>
      <c r="AB152" s="124">
        <f t="shared" si="15"/>
        <v>91</v>
      </c>
      <c r="AC152" s="72">
        <v>0</v>
      </c>
      <c r="AD152" s="76">
        <v>0</v>
      </c>
      <c r="AE152" s="76">
        <v>0</v>
      </c>
      <c r="AF152" s="79" t="s">
        <v>73</v>
      </c>
      <c r="AG152" s="408">
        <f t="shared" si="16"/>
        <v>0</v>
      </c>
      <c r="AH152" s="76">
        <v>0</v>
      </c>
      <c r="AI152" s="75">
        <v>0</v>
      </c>
      <c r="AJ152" s="145" t="s">
        <v>73</v>
      </c>
      <c r="AK152" s="79" t="s">
        <v>73</v>
      </c>
      <c r="AL152" s="72">
        <v>0</v>
      </c>
      <c r="AM152" s="72" t="s">
        <v>73</v>
      </c>
      <c r="AN152" s="72" t="s">
        <v>73</v>
      </c>
      <c r="AO152" s="72" t="s">
        <v>73</v>
      </c>
      <c r="AP152" s="102">
        <f t="shared" si="17"/>
        <v>0</v>
      </c>
      <c r="AQ152" s="487">
        <f t="shared" si="18"/>
        <v>12000000</v>
      </c>
      <c r="AR152" s="72" t="s">
        <v>65</v>
      </c>
      <c r="AS152" s="76">
        <v>12000000</v>
      </c>
      <c r="AT152" s="72" t="s">
        <v>319</v>
      </c>
      <c r="AU152" s="76">
        <v>0</v>
      </c>
      <c r="AV152" s="81" t="s">
        <v>73</v>
      </c>
      <c r="AW152" s="490">
        <f t="shared" si="19"/>
        <v>12000000</v>
      </c>
      <c r="AX152" s="488">
        <v>0</v>
      </c>
      <c r="AY152" s="84">
        <f t="shared" si="20"/>
        <v>1</v>
      </c>
      <c r="AZ152" s="85">
        <v>1</v>
      </c>
      <c r="BA152" s="169" t="s">
        <v>73</v>
      </c>
      <c r="BB152" s="175" t="s">
        <v>208</v>
      </c>
      <c r="BC152" s="177" t="s">
        <v>2237</v>
      </c>
      <c r="BD152" s="71" t="s">
        <v>65</v>
      </c>
      <c r="BE152" s="166" t="s">
        <v>65</v>
      </c>
    </row>
    <row r="153" spans="2:57" s="165" customFormat="1" ht="15" customHeight="1" x14ac:dyDescent="0.2">
      <c r="B153" s="71">
        <v>2025</v>
      </c>
      <c r="C153" s="71">
        <v>891780111</v>
      </c>
      <c r="D153" s="71" t="s">
        <v>63</v>
      </c>
      <c r="E153" s="173" t="s">
        <v>2236</v>
      </c>
      <c r="F153" s="102" t="s">
        <v>2235</v>
      </c>
      <c r="G153" s="176">
        <v>0</v>
      </c>
      <c r="H153" s="72" t="s">
        <v>71</v>
      </c>
      <c r="I153" s="71" t="s">
        <v>166</v>
      </c>
      <c r="J153" s="73" t="s">
        <v>81</v>
      </c>
      <c r="K153" s="104" t="s">
        <v>2234</v>
      </c>
      <c r="L153" s="487">
        <v>7800000</v>
      </c>
      <c r="M153" s="71" t="s">
        <v>66</v>
      </c>
      <c r="N153" s="102" t="s">
        <v>2233</v>
      </c>
      <c r="O153" s="537">
        <v>1082922161</v>
      </c>
      <c r="P153" s="171">
        <v>111</v>
      </c>
      <c r="Q153" s="436">
        <v>45678</v>
      </c>
      <c r="R153" s="487">
        <v>557700000</v>
      </c>
      <c r="S153" s="502">
        <v>45798</v>
      </c>
      <c r="T153" s="520">
        <f t="shared" si="14"/>
        <v>7800000</v>
      </c>
      <c r="U153" s="72" t="s">
        <v>65</v>
      </c>
      <c r="V153" s="528">
        <v>1082884010</v>
      </c>
      <c r="W153" s="173" t="s">
        <v>393</v>
      </c>
      <c r="X153" s="438">
        <v>45798</v>
      </c>
      <c r="Y153" s="439">
        <v>45798</v>
      </c>
      <c r="Z153" s="437" t="s">
        <v>73</v>
      </c>
      <c r="AA153" s="440">
        <v>45889</v>
      </c>
      <c r="AB153" s="124">
        <f t="shared" si="15"/>
        <v>91</v>
      </c>
      <c r="AC153" s="72">
        <v>0</v>
      </c>
      <c r="AD153" s="76">
        <v>0</v>
      </c>
      <c r="AE153" s="76">
        <v>0</v>
      </c>
      <c r="AF153" s="79" t="s">
        <v>73</v>
      </c>
      <c r="AG153" s="408">
        <f t="shared" si="16"/>
        <v>0</v>
      </c>
      <c r="AH153" s="76">
        <v>0</v>
      </c>
      <c r="AI153" s="75">
        <v>0</v>
      </c>
      <c r="AJ153" s="145" t="s">
        <v>73</v>
      </c>
      <c r="AK153" s="79" t="s">
        <v>73</v>
      </c>
      <c r="AL153" s="72">
        <v>0</v>
      </c>
      <c r="AM153" s="72" t="s">
        <v>73</v>
      </c>
      <c r="AN153" s="72" t="s">
        <v>73</v>
      </c>
      <c r="AO153" s="72" t="s">
        <v>73</v>
      </c>
      <c r="AP153" s="102">
        <f t="shared" si="17"/>
        <v>0</v>
      </c>
      <c r="AQ153" s="487">
        <f t="shared" si="18"/>
        <v>7800000</v>
      </c>
      <c r="AR153" s="72" t="s">
        <v>65</v>
      </c>
      <c r="AS153" s="76">
        <v>7800000</v>
      </c>
      <c r="AT153" s="72" t="s">
        <v>319</v>
      </c>
      <c r="AU153" s="76">
        <v>0</v>
      </c>
      <c r="AV153" s="81" t="s">
        <v>73</v>
      </c>
      <c r="AW153" s="490">
        <f t="shared" si="19"/>
        <v>7800000</v>
      </c>
      <c r="AX153" s="488">
        <v>0</v>
      </c>
      <c r="AY153" s="84">
        <f t="shared" si="20"/>
        <v>1</v>
      </c>
      <c r="AZ153" s="85">
        <v>1</v>
      </c>
      <c r="BA153" s="169" t="s">
        <v>73</v>
      </c>
      <c r="BB153" s="175" t="s">
        <v>208</v>
      </c>
      <c r="BC153" s="177" t="s">
        <v>2232</v>
      </c>
      <c r="BD153" s="71" t="s">
        <v>65</v>
      </c>
      <c r="BE153" s="166" t="s">
        <v>65</v>
      </c>
    </row>
    <row r="154" spans="2:57" s="165" customFormat="1" ht="15" customHeight="1" x14ac:dyDescent="0.2">
      <c r="B154" s="71">
        <v>2025</v>
      </c>
      <c r="C154" s="71">
        <v>891780111</v>
      </c>
      <c r="D154" s="71" t="s">
        <v>63</v>
      </c>
      <c r="E154" s="173" t="s">
        <v>2231</v>
      </c>
      <c r="F154" s="102" t="s">
        <v>2230</v>
      </c>
      <c r="G154" s="176">
        <v>0</v>
      </c>
      <c r="H154" s="72" t="s">
        <v>71</v>
      </c>
      <c r="I154" s="71" t="s">
        <v>166</v>
      </c>
      <c r="J154" s="73" t="s">
        <v>81</v>
      </c>
      <c r="K154" s="104" t="s">
        <v>2229</v>
      </c>
      <c r="L154" s="487">
        <v>12000000</v>
      </c>
      <c r="M154" s="71" t="s">
        <v>66</v>
      </c>
      <c r="N154" s="102" t="s">
        <v>2228</v>
      </c>
      <c r="O154" s="537">
        <v>1082875128</v>
      </c>
      <c r="P154" s="171">
        <v>107</v>
      </c>
      <c r="Q154" s="436">
        <v>45677</v>
      </c>
      <c r="R154" s="487">
        <v>336700000</v>
      </c>
      <c r="S154" s="502">
        <v>45798</v>
      </c>
      <c r="T154" s="520">
        <f t="shared" si="14"/>
        <v>12000000</v>
      </c>
      <c r="U154" s="72" t="s">
        <v>65</v>
      </c>
      <c r="V154" s="528">
        <v>1082903415</v>
      </c>
      <c r="W154" s="173" t="s">
        <v>1829</v>
      </c>
      <c r="X154" s="438">
        <v>45798</v>
      </c>
      <c r="Y154" s="439">
        <v>45798</v>
      </c>
      <c r="Z154" s="437" t="s">
        <v>73</v>
      </c>
      <c r="AA154" s="440">
        <v>45889</v>
      </c>
      <c r="AB154" s="124">
        <f t="shared" si="15"/>
        <v>91</v>
      </c>
      <c r="AC154" s="72">
        <v>0</v>
      </c>
      <c r="AD154" s="76">
        <v>0</v>
      </c>
      <c r="AE154" s="76">
        <v>0</v>
      </c>
      <c r="AF154" s="79" t="s">
        <v>73</v>
      </c>
      <c r="AG154" s="408">
        <f t="shared" si="16"/>
        <v>0</v>
      </c>
      <c r="AH154" s="76">
        <v>0</v>
      </c>
      <c r="AI154" s="75">
        <v>0</v>
      </c>
      <c r="AJ154" s="145" t="s">
        <v>73</v>
      </c>
      <c r="AK154" s="79" t="s">
        <v>73</v>
      </c>
      <c r="AL154" s="72">
        <v>0</v>
      </c>
      <c r="AM154" s="72" t="s">
        <v>73</v>
      </c>
      <c r="AN154" s="72" t="s">
        <v>73</v>
      </c>
      <c r="AO154" s="72" t="s">
        <v>73</v>
      </c>
      <c r="AP154" s="102">
        <f t="shared" si="17"/>
        <v>0</v>
      </c>
      <c r="AQ154" s="487">
        <f t="shared" si="18"/>
        <v>12000000</v>
      </c>
      <c r="AR154" s="72" t="s">
        <v>65</v>
      </c>
      <c r="AS154" s="76">
        <v>12000000</v>
      </c>
      <c r="AT154" s="72" t="s">
        <v>319</v>
      </c>
      <c r="AU154" s="76">
        <v>0</v>
      </c>
      <c r="AV154" s="81" t="s">
        <v>73</v>
      </c>
      <c r="AW154" s="490">
        <f t="shared" si="19"/>
        <v>12000000</v>
      </c>
      <c r="AX154" s="488">
        <v>0</v>
      </c>
      <c r="AY154" s="84">
        <f t="shared" si="20"/>
        <v>1</v>
      </c>
      <c r="AZ154" s="85">
        <v>1</v>
      </c>
      <c r="BA154" s="169" t="s">
        <v>73</v>
      </c>
      <c r="BB154" s="175" t="s">
        <v>208</v>
      </c>
      <c r="BC154" s="177" t="s">
        <v>2227</v>
      </c>
      <c r="BD154" s="71" t="s">
        <v>65</v>
      </c>
      <c r="BE154" s="166" t="s">
        <v>65</v>
      </c>
    </row>
    <row r="155" spans="2:57" s="165" customFormat="1" ht="15" customHeight="1" x14ac:dyDescent="0.2">
      <c r="B155" s="71">
        <v>2025</v>
      </c>
      <c r="C155" s="71">
        <v>891780111</v>
      </c>
      <c r="D155" s="71" t="s">
        <v>63</v>
      </c>
      <c r="E155" s="173" t="s">
        <v>2226</v>
      </c>
      <c r="F155" s="102" t="s">
        <v>2225</v>
      </c>
      <c r="G155" s="176">
        <v>0</v>
      </c>
      <c r="H155" s="72" t="s">
        <v>71</v>
      </c>
      <c r="I155" s="71" t="s">
        <v>166</v>
      </c>
      <c r="J155" s="73" t="s">
        <v>81</v>
      </c>
      <c r="K155" s="104" t="s">
        <v>2224</v>
      </c>
      <c r="L155" s="487">
        <v>6000000</v>
      </c>
      <c r="M155" s="71" t="s">
        <v>66</v>
      </c>
      <c r="N155" s="102" t="s">
        <v>2223</v>
      </c>
      <c r="O155" s="537">
        <v>1082475428</v>
      </c>
      <c r="P155" s="171">
        <v>580</v>
      </c>
      <c r="Q155" s="439">
        <v>45723</v>
      </c>
      <c r="R155" s="487">
        <v>42501000</v>
      </c>
      <c r="S155" s="502">
        <v>45803</v>
      </c>
      <c r="T155" s="520">
        <f t="shared" si="14"/>
        <v>6000000</v>
      </c>
      <c r="U155" s="72" t="s">
        <v>65</v>
      </c>
      <c r="V155" s="527">
        <v>7141896</v>
      </c>
      <c r="W155" s="173" t="s">
        <v>1543</v>
      </c>
      <c r="X155" s="438">
        <v>45803</v>
      </c>
      <c r="Y155" s="439">
        <v>45803</v>
      </c>
      <c r="Z155" s="437" t="s">
        <v>73</v>
      </c>
      <c r="AA155" s="440">
        <v>45863</v>
      </c>
      <c r="AB155" s="124">
        <f t="shared" si="15"/>
        <v>60</v>
      </c>
      <c r="AC155" s="72">
        <v>0</v>
      </c>
      <c r="AD155" s="76">
        <v>0</v>
      </c>
      <c r="AE155" s="76">
        <v>0</v>
      </c>
      <c r="AF155" s="79" t="s">
        <v>73</v>
      </c>
      <c r="AG155" s="408">
        <f t="shared" si="16"/>
        <v>0</v>
      </c>
      <c r="AH155" s="76">
        <v>0</v>
      </c>
      <c r="AI155" s="75">
        <v>0</v>
      </c>
      <c r="AJ155" s="145" t="s">
        <v>73</v>
      </c>
      <c r="AK155" s="79" t="s">
        <v>73</v>
      </c>
      <c r="AL155" s="72">
        <v>0</v>
      </c>
      <c r="AM155" s="72" t="s">
        <v>73</v>
      </c>
      <c r="AN155" s="72" t="s">
        <v>73</v>
      </c>
      <c r="AO155" s="72" t="s">
        <v>73</v>
      </c>
      <c r="AP155" s="102">
        <f t="shared" si="17"/>
        <v>0</v>
      </c>
      <c r="AQ155" s="487">
        <f t="shared" si="18"/>
        <v>6000000</v>
      </c>
      <c r="AR155" s="72" t="s">
        <v>65</v>
      </c>
      <c r="AS155" s="76">
        <v>6000000</v>
      </c>
      <c r="AT155" s="72" t="s">
        <v>319</v>
      </c>
      <c r="AU155" s="76">
        <v>0</v>
      </c>
      <c r="AV155" s="81" t="s">
        <v>73</v>
      </c>
      <c r="AW155" s="490">
        <f t="shared" si="19"/>
        <v>6000000</v>
      </c>
      <c r="AX155" s="488">
        <v>0</v>
      </c>
      <c r="AY155" s="84">
        <f t="shared" si="20"/>
        <v>1</v>
      </c>
      <c r="AZ155" s="85">
        <v>1</v>
      </c>
      <c r="BA155" s="169" t="s">
        <v>73</v>
      </c>
      <c r="BB155" s="175" t="s">
        <v>208</v>
      </c>
      <c r="BC155" s="177" t="s">
        <v>2222</v>
      </c>
      <c r="BD155" s="71" t="s">
        <v>65</v>
      </c>
      <c r="BE155" s="166" t="s">
        <v>65</v>
      </c>
    </row>
    <row r="156" spans="2:57" s="165" customFormat="1" ht="15" customHeight="1" x14ac:dyDescent="0.2">
      <c r="B156" s="71">
        <v>2025</v>
      </c>
      <c r="C156" s="71">
        <v>891780111</v>
      </c>
      <c r="D156" s="71" t="s">
        <v>63</v>
      </c>
      <c r="E156" s="173" t="s">
        <v>2221</v>
      </c>
      <c r="F156" s="102" t="s">
        <v>2220</v>
      </c>
      <c r="G156" s="176">
        <v>0</v>
      </c>
      <c r="H156" s="72" t="s">
        <v>71</v>
      </c>
      <c r="I156" s="71" t="s">
        <v>166</v>
      </c>
      <c r="J156" s="73" t="s">
        <v>81</v>
      </c>
      <c r="K156" s="104" t="s">
        <v>2219</v>
      </c>
      <c r="L156" s="487">
        <v>8400000</v>
      </c>
      <c r="M156" s="71" t="s">
        <v>66</v>
      </c>
      <c r="N156" s="102" t="s">
        <v>2218</v>
      </c>
      <c r="O156" s="537">
        <v>1018506200</v>
      </c>
      <c r="P156" s="171">
        <v>1101</v>
      </c>
      <c r="Q156" s="436">
        <v>45792</v>
      </c>
      <c r="R156" s="487">
        <v>17289610</v>
      </c>
      <c r="S156" s="502">
        <v>45811</v>
      </c>
      <c r="T156" s="520">
        <f t="shared" si="14"/>
        <v>8400000</v>
      </c>
      <c r="U156" s="72" t="s">
        <v>65</v>
      </c>
      <c r="V156" s="527">
        <v>19474750</v>
      </c>
      <c r="W156" s="173" t="s">
        <v>501</v>
      </c>
      <c r="X156" s="438">
        <v>45811</v>
      </c>
      <c r="Y156" s="439">
        <v>45811</v>
      </c>
      <c r="Z156" s="437" t="s">
        <v>73</v>
      </c>
      <c r="AA156" s="440">
        <v>45838</v>
      </c>
      <c r="AB156" s="124">
        <f t="shared" si="15"/>
        <v>27</v>
      </c>
      <c r="AC156" s="72">
        <v>0</v>
      </c>
      <c r="AD156" s="76">
        <v>0</v>
      </c>
      <c r="AE156" s="76">
        <v>0</v>
      </c>
      <c r="AF156" s="79" t="s">
        <v>73</v>
      </c>
      <c r="AG156" s="408">
        <f t="shared" si="16"/>
        <v>0</v>
      </c>
      <c r="AH156" s="76">
        <v>0</v>
      </c>
      <c r="AI156" s="75">
        <v>0</v>
      </c>
      <c r="AJ156" s="145" t="s">
        <v>73</v>
      </c>
      <c r="AK156" s="79" t="s">
        <v>73</v>
      </c>
      <c r="AL156" s="72">
        <v>0</v>
      </c>
      <c r="AM156" s="72" t="s">
        <v>73</v>
      </c>
      <c r="AN156" s="72" t="s">
        <v>73</v>
      </c>
      <c r="AO156" s="72" t="s">
        <v>73</v>
      </c>
      <c r="AP156" s="102">
        <f t="shared" si="17"/>
        <v>0</v>
      </c>
      <c r="AQ156" s="487">
        <f t="shared" si="18"/>
        <v>8400000</v>
      </c>
      <c r="AR156" s="72" t="s">
        <v>65</v>
      </c>
      <c r="AS156" s="76">
        <v>8400000</v>
      </c>
      <c r="AT156" s="72" t="s">
        <v>319</v>
      </c>
      <c r="AU156" s="76">
        <v>0</v>
      </c>
      <c r="AV156" s="81" t="s">
        <v>73</v>
      </c>
      <c r="AW156" s="490">
        <f t="shared" si="19"/>
        <v>8400000</v>
      </c>
      <c r="AX156" s="488">
        <v>0</v>
      </c>
      <c r="AY156" s="84">
        <f t="shared" si="20"/>
        <v>1</v>
      </c>
      <c r="AZ156" s="85">
        <v>1</v>
      </c>
      <c r="BA156" s="169" t="s">
        <v>73</v>
      </c>
      <c r="BB156" s="175" t="s">
        <v>208</v>
      </c>
      <c r="BC156" s="226" t="s">
        <v>2217</v>
      </c>
      <c r="BD156" s="71" t="s">
        <v>65</v>
      </c>
      <c r="BE156" s="166" t="s">
        <v>65</v>
      </c>
    </row>
    <row r="157" spans="2:57" s="165" customFormat="1" ht="15" customHeight="1" x14ac:dyDescent="0.2">
      <c r="B157" s="71">
        <v>2025</v>
      </c>
      <c r="C157" s="71">
        <v>891780111</v>
      </c>
      <c r="D157" s="71" t="s">
        <v>63</v>
      </c>
      <c r="E157" s="173" t="s">
        <v>2216</v>
      </c>
      <c r="F157" s="102" t="s">
        <v>2215</v>
      </c>
      <c r="G157" s="176">
        <v>0</v>
      </c>
      <c r="H157" s="72" t="s">
        <v>71</v>
      </c>
      <c r="I157" s="71" t="s">
        <v>166</v>
      </c>
      <c r="J157" s="73" t="s">
        <v>81</v>
      </c>
      <c r="K157" s="104" t="s">
        <v>2214</v>
      </c>
      <c r="L157" s="487">
        <v>19200000</v>
      </c>
      <c r="M157" s="71" t="s">
        <v>66</v>
      </c>
      <c r="N157" s="102" t="s">
        <v>2213</v>
      </c>
      <c r="O157" s="537">
        <v>1082479622</v>
      </c>
      <c r="P157" s="171">
        <v>107</v>
      </c>
      <c r="Q157" s="439">
        <v>45677</v>
      </c>
      <c r="R157" s="487">
        <v>336700000</v>
      </c>
      <c r="S157" s="502">
        <v>45811</v>
      </c>
      <c r="T157" s="520">
        <f t="shared" si="14"/>
        <v>19200000</v>
      </c>
      <c r="U157" s="72" t="s">
        <v>65</v>
      </c>
      <c r="V157" s="527">
        <v>1082903415</v>
      </c>
      <c r="W157" s="173" t="s">
        <v>1829</v>
      </c>
      <c r="X157" s="438">
        <v>45811</v>
      </c>
      <c r="Y157" s="439">
        <v>45811</v>
      </c>
      <c r="Z157" s="437" t="s">
        <v>73</v>
      </c>
      <c r="AA157" s="440">
        <v>45991</v>
      </c>
      <c r="AB157" s="124">
        <f t="shared" si="15"/>
        <v>180</v>
      </c>
      <c r="AC157" s="72">
        <v>0</v>
      </c>
      <c r="AD157" s="76">
        <v>0</v>
      </c>
      <c r="AE157" s="76">
        <v>0</v>
      </c>
      <c r="AF157" s="79" t="s">
        <v>73</v>
      </c>
      <c r="AG157" s="408">
        <f t="shared" si="16"/>
        <v>0</v>
      </c>
      <c r="AH157" s="76">
        <v>0</v>
      </c>
      <c r="AI157" s="75">
        <v>0</v>
      </c>
      <c r="AJ157" s="145" t="s">
        <v>73</v>
      </c>
      <c r="AK157" s="79" t="s">
        <v>73</v>
      </c>
      <c r="AL157" s="72">
        <v>0</v>
      </c>
      <c r="AM157" s="72" t="s">
        <v>73</v>
      </c>
      <c r="AN157" s="72" t="s">
        <v>73</v>
      </c>
      <c r="AO157" s="72" t="s">
        <v>73</v>
      </c>
      <c r="AP157" s="102">
        <f t="shared" si="17"/>
        <v>0</v>
      </c>
      <c r="AQ157" s="487">
        <f t="shared" si="18"/>
        <v>19200000</v>
      </c>
      <c r="AR157" s="72" t="s">
        <v>65</v>
      </c>
      <c r="AS157" s="76">
        <v>19200000</v>
      </c>
      <c r="AT157" s="72" t="s">
        <v>319</v>
      </c>
      <c r="AU157" s="76">
        <v>0</v>
      </c>
      <c r="AV157" s="81" t="s">
        <v>73</v>
      </c>
      <c r="AW157" s="490">
        <f t="shared" si="19"/>
        <v>16000000</v>
      </c>
      <c r="AX157" s="488">
        <v>3200000</v>
      </c>
      <c r="AY157" s="84">
        <f t="shared" si="20"/>
        <v>0.83333333333333337</v>
      </c>
      <c r="AZ157" s="85">
        <v>0.83333333333333337</v>
      </c>
      <c r="BA157" s="169" t="s">
        <v>73</v>
      </c>
      <c r="BB157" s="184" t="s">
        <v>123</v>
      </c>
      <c r="BC157" s="226" t="s">
        <v>2212</v>
      </c>
      <c r="BD157" s="71" t="s">
        <v>65</v>
      </c>
      <c r="BE157" s="166" t="s">
        <v>65</v>
      </c>
    </row>
    <row r="158" spans="2:57" s="165" customFormat="1" ht="15" customHeight="1" x14ac:dyDescent="0.2">
      <c r="B158" s="71">
        <v>2025</v>
      </c>
      <c r="C158" s="71">
        <v>891780111</v>
      </c>
      <c r="D158" s="71" t="s">
        <v>63</v>
      </c>
      <c r="E158" s="173" t="s">
        <v>2211</v>
      </c>
      <c r="F158" s="102" t="s">
        <v>2210</v>
      </c>
      <c r="G158" s="176">
        <v>0</v>
      </c>
      <c r="H158" s="72" t="s">
        <v>71</v>
      </c>
      <c r="I158" s="71" t="s">
        <v>166</v>
      </c>
      <c r="J158" s="73" t="s">
        <v>81</v>
      </c>
      <c r="K158" s="104" t="s">
        <v>1539</v>
      </c>
      <c r="L158" s="487">
        <v>10000000</v>
      </c>
      <c r="M158" s="71" t="s">
        <v>66</v>
      </c>
      <c r="N158" s="102" t="s">
        <v>1538</v>
      </c>
      <c r="O158" s="537">
        <v>1004358155</v>
      </c>
      <c r="P158" s="171">
        <v>735</v>
      </c>
      <c r="Q158" s="436">
        <v>45735</v>
      </c>
      <c r="R158" s="487">
        <v>200000000</v>
      </c>
      <c r="S158" s="502">
        <v>45812</v>
      </c>
      <c r="T158" s="520">
        <f t="shared" si="14"/>
        <v>10000000</v>
      </c>
      <c r="U158" s="72" t="s">
        <v>65</v>
      </c>
      <c r="V158" s="527">
        <v>79738530</v>
      </c>
      <c r="W158" s="173" t="s">
        <v>560</v>
      </c>
      <c r="X158" s="438">
        <v>45812</v>
      </c>
      <c r="Y158" s="439">
        <v>45812</v>
      </c>
      <c r="Z158" s="437" t="s">
        <v>73</v>
      </c>
      <c r="AA158" s="440">
        <v>45898</v>
      </c>
      <c r="AB158" s="124">
        <f t="shared" si="15"/>
        <v>86</v>
      </c>
      <c r="AC158" s="72">
        <v>0</v>
      </c>
      <c r="AD158" s="76">
        <v>0</v>
      </c>
      <c r="AE158" s="76">
        <v>0</v>
      </c>
      <c r="AF158" s="79" t="s">
        <v>73</v>
      </c>
      <c r="AG158" s="408">
        <f t="shared" si="16"/>
        <v>0</v>
      </c>
      <c r="AH158" s="76">
        <v>0</v>
      </c>
      <c r="AI158" s="75">
        <v>0</v>
      </c>
      <c r="AJ158" s="145" t="s">
        <v>73</v>
      </c>
      <c r="AK158" s="79" t="s">
        <v>73</v>
      </c>
      <c r="AL158" s="72">
        <v>0</v>
      </c>
      <c r="AM158" s="72" t="s">
        <v>73</v>
      </c>
      <c r="AN158" s="72" t="s">
        <v>73</v>
      </c>
      <c r="AO158" s="72" t="s">
        <v>73</v>
      </c>
      <c r="AP158" s="102">
        <f t="shared" si="17"/>
        <v>0</v>
      </c>
      <c r="AQ158" s="487">
        <f t="shared" si="18"/>
        <v>10000000</v>
      </c>
      <c r="AR158" s="72" t="s">
        <v>65</v>
      </c>
      <c r="AS158" s="76">
        <v>10000000</v>
      </c>
      <c r="AT158" s="72" t="s">
        <v>319</v>
      </c>
      <c r="AU158" s="76">
        <v>0</v>
      </c>
      <c r="AV158" s="81" t="s">
        <v>73</v>
      </c>
      <c r="AW158" s="490">
        <f t="shared" si="19"/>
        <v>10000000</v>
      </c>
      <c r="AX158" s="488">
        <v>0</v>
      </c>
      <c r="AY158" s="84">
        <f t="shared" si="20"/>
        <v>1</v>
      </c>
      <c r="AZ158" s="85">
        <v>1</v>
      </c>
      <c r="BA158" s="169" t="s">
        <v>73</v>
      </c>
      <c r="BB158" s="175" t="s">
        <v>208</v>
      </c>
      <c r="BC158" s="226" t="s">
        <v>2209</v>
      </c>
      <c r="BD158" s="71" t="s">
        <v>65</v>
      </c>
      <c r="BE158" s="166" t="s">
        <v>65</v>
      </c>
    </row>
    <row r="159" spans="2:57" s="165" customFormat="1" ht="15" customHeight="1" x14ac:dyDescent="0.2">
      <c r="B159" s="71">
        <v>2025</v>
      </c>
      <c r="C159" s="71">
        <v>891780111</v>
      </c>
      <c r="D159" s="71" t="s">
        <v>63</v>
      </c>
      <c r="E159" s="173" t="s">
        <v>2208</v>
      </c>
      <c r="F159" s="102" t="s">
        <v>2207</v>
      </c>
      <c r="G159" s="176">
        <v>0</v>
      </c>
      <c r="H159" s="72" t="s">
        <v>71</v>
      </c>
      <c r="I159" s="71" t="s">
        <v>166</v>
      </c>
      <c r="J159" s="73" t="s">
        <v>81</v>
      </c>
      <c r="K159" s="104" t="s">
        <v>2206</v>
      </c>
      <c r="L159" s="487">
        <v>2380000</v>
      </c>
      <c r="M159" s="71" t="s">
        <v>66</v>
      </c>
      <c r="N159" s="102" t="s">
        <v>2205</v>
      </c>
      <c r="O159" s="537">
        <v>79954583</v>
      </c>
      <c r="P159" s="171">
        <v>736</v>
      </c>
      <c r="Q159" s="439">
        <v>45735</v>
      </c>
      <c r="R159" s="487">
        <v>20988000</v>
      </c>
      <c r="S159" s="502">
        <v>45812</v>
      </c>
      <c r="T159" s="520">
        <f t="shared" si="14"/>
        <v>2380000</v>
      </c>
      <c r="U159" s="72" t="s">
        <v>65</v>
      </c>
      <c r="V159" s="527">
        <v>63563343</v>
      </c>
      <c r="W159" s="173" t="s">
        <v>1105</v>
      </c>
      <c r="X159" s="438">
        <v>45812</v>
      </c>
      <c r="Y159" s="439">
        <v>45812</v>
      </c>
      <c r="Z159" s="437" t="s">
        <v>73</v>
      </c>
      <c r="AA159" s="440">
        <v>45841</v>
      </c>
      <c r="AB159" s="124">
        <f t="shared" si="15"/>
        <v>29</v>
      </c>
      <c r="AC159" s="72">
        <v>0</v>
      </c>
      <c r="AD159" s="76">
        <v>0</v>
      </c>
      <c r="AE159" s="76">
        <v>0</v>
      </c>
      <c r="AF159" s="79" t="s">
        <v>73</v>
      </c>
      <c r="AG159" s="408">
        <f t="shared" si="16"/>
        <v>0</v>
      </c>
      <c r="AH159" s="76">
        <v>0</v>
      </c>
      <c r="AI159" s="75">
        <v>0</v>
      </c>
      <c r="AJ159" s="145" t="s">
        <v>73</v>
      </c>
      <c r="AK159" s="79" t="s">
        <v>73</v>
      </c>
      <c r="AL159" s="72">
        <v>0</v>
      </c>
      <c r="AM159" s="72" t="s">
        <v>73</v>
      </c>
      <c r="AN159" s="72" t="s">
        <v>73</v>
      </c>
      <c r="AO159" s="72" t="s">
        <v>73</v>
      </c>
      <c r="AP159" s="102">
        <f t="shared" si="17"/>
        <v>0</v>
      </c>
      <c r="AQ159" s="487">
        <f t="shared" si="18"/>
        <v>2380000</v>
      </c>
      <c r="AR159" s="72" t="s">
        <v>65</v>
      </c>
      <c r="AS159" s="76">
        <v>2380000</v>
      </c>
      <c r="AT159" s="72" t="s">
        <v>319</v>
      </c>
      <c r="AU159" s="76">
        <v>0</v>
      </c>
      <c r="AV159" s="81" t="s">
        <v>73</v>
      </c>
      <c r="AW159" s="490">
        <f t="shared" si="19"/>
        <v>2380000</v>
      </c>
      <c r="AX159" s="488">
        <v>0</v>
      </c>
      <c r="AY159" s="84">
        <f t="shared" si="20"/>
        <v>1</v>
      </c>
      <c r="AZ159" s="85">
        <v>1</v>
      </c>
      <c r="BA159" s="169" t="s">
        <v>73</v>
      </c>
      <c r="BB159" s="175" t="s">
        <v>208</v>
      </c>
      <c r="BC159" s="226" t="s">
        <v>2204</v>
      </c>
      <c r="BD159" s="71" t="s">
        <v>65</v>
      </c>
      <c r="BE159" s="166" t="s">
        <v>65</v>
      </c>
    </row>
    <row r="160" spans="2:57" s="165" customFormat="1" ht="15" customHeight="1" x14ac:dyDescent="0.2">
      <c r="B160" s="71">
        <v>2025</v>
      </c>
      <c r="C160" s="71">
        <v>891780111</v>
      </c>
      <c r="D160" s="71" t="s">
        <v>63</v>
      </c>
      <c r="E160" s="173" t="s">
        <v>2203</v>
      </c>
      <c r="F160" s="102" t="s">
        <v>2202</v>
      </c>
      <c r="G160" s="176">
        <v>2023000100072</v>
      </c>
      <c r="H160" s="72" t="s">
        <v>71</v>
      </c>
      <c r="I160" s="71" t="s">
        <v>210</v>
      </c>
      <c r="J160" s="73" t="s">
        <v>81</v>
      </c>
      <c r="K160" s="104" t="s">
        <v>2201</v>
      </c>
      <c r="L160" s="487">
        <v>34787997</v>
      </c>
      <c r="M160" s="71" t="s">
        <v>66</v>
      </c>
      <c r="N160" s="102" t="s">
        <v>2200</v>
      </c>
      <c r="O160" s="537">
        <v>57299411</v>
      </c>
      <c r="P160" s="171">
        <v>80</v>
      </c>
      <c r="Q160" s="439">
        <v>45804</v>
      </c>
      <c r="R160" s="487">
        <v>831230400</v>
      </c>
      <c r="S160" s="502">
        <v>45813</v>
      </c>
      <c r="T160" s="520">
        <f t="shared" si="14"/>
        <v>34787997</v>
      </c>
      <c r="U160" s="72" t="s">
        <v>65</v>
      </c>
      <c r="V160" s="527">
        <v>16078654</v>
      </c>
      <c r="W160" s="173" t="s">
        <v>365</v>
      </c>
      <c r="X160" s="438">
        <v>45813</v>
      </c>
      <c r="Y160" s="439">
        <v>45814</v>
      </c>
      <c r="Z160" s="437" t="s">
        <v>73</v>
      </c>
      <c r="AA160" s="440">
        <v>46081</v>
      </c>
      <c r="AB160" s="124">
        <f t="shared" si="15"/>
        <v>267</v>
      </c>
      <c r="AC160" s="72">
        <v>0</v>
      </c>
      <c r="AD160" s="76">
        <v>0</v>
      </c>
      <c r="AE160" s="76">
        <v>0</v>
      </c>
      <c r="AF160" s="79" t="s">
        <v>73</v>
      </c>
      <c r="AG160" s="408">
        <f t="shared" si="16"/>
        <v>0</v>
      </c>
      <c r="AH160" s="76">
        <v>0</v>
      </c>
      <c r="AI160" s="75">
        <v>0</v>
      </c>
      <c r="AJ160" s="145" t="s">
        <v>73</v>
      </c>
      <c r="AK160" s="79" t="s">
        <v>73</v>
      </c>
      <c r="AL160" s="72">
        <v>0</v>
      </c>
      <c r="AM160" s="72" t="s">
        <v>73</v>
      </c>
      <c r="AN160" s="72" t="s">
        <v>73</v>
      </c>
      <c r="AO160" s="72" t="s">
        <v>73</v>
      </c>
      <c r="AP160" s="102">
        <f t="shared" si="17"/>
        <v>0</v>
      </c>
      <c r="AQ160" s="487">
        <f t="shared" si="18"/>
        <v>34787997</v>
      </c>
      <c r="AR160" s="72" t="s">
        <v>319</v>
      </c>
      <c r="AS160" s="76">
        <v>0</v>
      </c>
      <c r="AT160" s="72" t="s">
        <v>319</v>
      </c>
      <c r="AU160" s="76">
        <v>0</v>
      </c>
      <c r="AV160" s="81" t="s">
        <v>73</v>
      </c>
      <c r="AW160" s="490">
        <f t="shared" si="19"/>
        <v>15461332</v>
      </c>
      <c r="AX160" s="488">
        <v>19326665</v>
      </c>
      <c r="AY160" s="84">
        <f t="shared" si="20"/>
        <v>0.44444444444444442</v>
      </c>
      <c r="AZ160" s="85">
        <v>0.44444444444444442</v>
      </c>
      <c r="BA160" s="169" t="s">
        <v>73</v>
      </c>
      <c r="BB160" s="184" t="s">
        <v>123</v>
      </c>
      <c r="BC160" s="226" t="s">
        <v>2199</v>
      </c>
      <c r="BD160" s="71" t="s">
        <v>65</v>
      </c>
      <c r="BE160" s="166" t="s">
        <v>65</v>
      </c>
    </row>
    <row r="161" spans="2:57" s="165" customFormat="1" ht="15" customHeight="1" x14ac:dyDescent="0.2">
      <c r="B161" s="71">
        <v>2025</v>
      </c>
      <c r="C161" s="71">
        <v>891780111</v>
      </c>
      <c r="D161" s="71" t="s">
        <v>63</v>
      </c>
      <c r="E161" s="173" t="s">
        <v>2198</v>
      </c>
      <c r="F161" s="102" t="s">
        <v>2197</v>
      </c>
      <c r="G161" s="176">
        <v>0</v>
      </c>
      <c r="H161" s="72" t="s">
        <v>71</v>
      </c>
      <c r="I161" s="71" t="s">
        <v>166</v>
      </c>
      <c r="J161" s="73" t="s">
        <v>81</v>
      </c>
      <c r="K161" s="104" t="s">
        <v>2196</v>
      </c>
      <c r="L161" s="487">
        <v>5274000</v>
      </c>
      <c r="M161" s="71" t="s">
        <v>66</v>
      </c>
      <c r="N161" s="102" t="s">
        <v>1421</v>
      </c>
      <c r="O161" s="537">
        <v>3829900</v>
      </c>
      <c r="P161" s="171">
        <v>344</v>
      </c>
      <c r="Q161" s="439">
        <v>45700</v>
      </c>
      <c r="R161" s="487">
        <v>80000000</v>
      </c>
      <c r="S161" s="502">
        <v>45814</v>
      </c>
      <c r="T161" s="520">
        <f t="shared" si="14"/>
        <v>5274000</v>
      </c>
      <c r="U161" s="72" t="s">
        <v>65</v>
      </c>
      <c r="V161" s="527">
        <v>85155551</v>
      </c>
      <c r="W161" s="173" t="s">
        <v>1994</v>
      </c>
      <c r="X161" s="438">
        <v>45814</v>
      </c>
      <c r="Y161" s="439">
        <v>45814</v>
      </c>
      <c r="Z161" s="437" t="s">
        <v>73</v>
      </c>
      <c r="AA161" s="440">
        <v>45838</v>
      </c>
      <c r="AB161" s="124">
        <f t="shared" si="15"/>
        <v>24</v>
      </c>
      <c r="AC161" s="72">
        <v>0</v>
      </c>
      <c r="AD161" s="76">
        <v>0</v>
      </c>
      <c r="AE161" s="76">
        <v>0</v>
      </c>
      <c r="AF161" s="79" t="s">
        <v>73</v>
      </c>
      <c r="AG161" s="408">
        <f t="shared" si="16"/>
        <v>0</v>
      </c>
      <c r="AH161" s="76">
        <v>0</v>
      </c>
      <c r="AI161" s="75">
        <v>0</v>
      </c>
      <c r="AJ161" s="145" t="s">
        <v>73</v>
      </c>
      <c r="AK161" s="79" t="s">
        <v>73</v>
      </c>
      <c r="AL161" s="72">
        <v>0</v>
      </c>
      <c r="AM161" s="72" t="s">
        <v>73</v>
      </c>
      <c r="AN161" s="72" t="s">
        <v>73</v>
      </c>
      <c r="AO161" s="72" t="s">
        <v>73</v>
      </c>
      <c r="AP161" s="102">
        <f t="shared" si="17"/>
        <v>0</v>
      </c>
      <c r="AQ161" s="487">
        <f t="shared" si="18"/>
        <v>5274000</v>
      </c>
      <c r="AR161" s="72" t="s">
        <v>65</v>
      </c>
      <c r="AS161" s="76">
        <v>5274000</v>
      </c>
      <c r="AT161" s="72" t="s">
        <v>319</v>
      </c>
      <c r="AU161" s="76">
        <v>0</v>
      </c>
      <c r="AV161" s="81" t="s">
        <v>73</v>
      </c>
      <c r="AW161" s="490">
        <f t="shared" si="19"/>
        <v>5274000</v>
      </c>
      <c r="AX161" s="488">
        <v>0</v>
      </c>
      <c r="AY161" s="84">
        <f t="shared" si="20"/>
        <v>1</v>
      </c>
      <c r="AZ161" s="85">
        <v>1</v>
      </c>
      <c r="BA161" s="169" t="s">
        <v>73</v>
      </c>
      <c r="BB161" s="175" t="s">
        <v>208</v>
      </c>
      <c r="BC161" s="226" t="s">
        <v>2195</v>
      </c>
      <c r="BD161" s="71" t="s">
        <v>65</v>
      </c>
      <c r="BE161" s="166" t="s">
        <v>65</v>
      </c>
    </row>
    <row r="162" spans="2:57" s="165" customFormat="1" ht="15" customHeight="1" x14ac:dyDescent="0.2">
      <c r="B162" s="71">
        <v>2025</v>
      </c>
      <c r="C162" s="71">
        <v>891780111</v>
      </c>
      <c r="D162" s="71" t="s">
        <v>63</v>
      </c>
      <c r="E162" s="173" t="s">
        <v>2194</v>
      </c>
      <c r="F162" s="102" t="s">
        <v>2193</v>
      </c>
      <c r="G162" s="176">
        <v>2023000100072</v>
      </c>
      <c r="H162" s="72" t="s">
        <v>71</v>
      </c>
      <c r="I162" s="71" t="s">
        <v>210</v>
      </c>
      <c r="J162" s="73" t="s">
        <v>81</v>
      </c>
      <c r="K162" s="104" t="s">
        <v>2192</v>
      </c>
      <c r="L162" s="487">
        <v>41548000</v>
      </c>
      <c r="M162" s="71" t="s">
        <v>66</v>
      </c>
      <c r="N162" s="102" t="s">
        <v>2010</v>
      </c>
      <c r="O162" s="537">
        <v>1140849992</v>
      </c>
      <c r="P162" s="171">
        <v>53</v>
      </c>
      <c r="Q162" s="439">
        <v>45691</v>
      </c>
      <c r="R162" s="487">
        <v>955418841</v>
      </c>
      <c r="S162" s="502">
        <v>45817</v>
      </c>
      <c r="T162" s="520">
        <f t="shared" si="14"/>
        <v>41548000</v>
      </c>
      <c r="U162" s="72" t="s">
        <v>65</v>
      </c>
      <c r="V162" s="527">
        <v>16078654</v>
      </c>
      <c r="W162" s="173" t="s">
        <v>365</v>
      </c>
      <c r="X162" s="438">
        <v>45817</v>
      </c>
      <c r="Y162" s="439">
        <v>45817</v>
      </c>
      <c r="Z162" s="437" t="s">
        <v>73</v>
      </c>
      <c r="AA162" s="440">
        <v>46069</v>
      </c>
      <c r="AB162" s="124">
        <f t="shared" si="15"/>
        <v>252</v>
      </c>
      <c r="AC162" s="72">
        <v>0</v>
      </c>
      <c r="AD162" s="76">
        <v>0</v>
      </c>
      <c r="AE162" s="76">
        <v>0</v>
      </c>
      <c r="AF162" s="79" t="s">
        <v>73</v>
      </c>
      <c r="AG162" s="408">
        <f t="shared" si="16"/>
        <v>0</v>
      </c>
      <c r="AH162" s="76">
        <v>0</v>
      </c>
      <c r="AI162" s="75">
        <v>0</v>
      </c>
      <c r="AJ162" s="145" t="s">
        <v>73</v>
      </c>
      <c r="AK162" s="79" t="s">
        <v>73</v>
      </c>
      <c r="AL162" s="72">
        <v>0</v>
      </c>
      <c r="AM162" s="72" t="s">
        <v>73</v>
      </c>
      <c r="AN162" s="72" t="s">
        <v>73</v>
      </c>
      <c r="AO162" s="72" t="s">
        <v>73</v>
      </c>
      <c r="AP162" s="102">
        <f t="shared" si="17"/>
        <v>0</v>
      </c>
      <c r="AQ162" s="487">
        <f t="shared" si="18"/>
        <v>41548000</v>
      </c>
      <c r="AR162" s="72" t="s">
        <v>319</v>
      </c>
      <c r="AS162" s="76">
        <v>0</v>
      </c>
      <c r="AT162" s="72" t="s">
        <v>319</v>
      </c>
      <c r="AU162" s="76">
        <v>0</v>
      </c>
      <c r="AV162" s="81" t="s">
        <v>73</v>
      </c>
      <c r="AW162" s="490">
        <f t="shared" si="19"/>
        <v>19552000</v>
      </c>
      <c r="AX162" s="488">
        <v>21996000</v>
      </c>
      <c r="AY162" s="84">
        <f t="shared" si="20"/>
        <v>0.47058823529411764</v>
      </c>
      <c r="AZ162" s="85">
        <v>0.47058823529411764</v>
      </c>
      <c r="BA162" s="169" t="s">
        <v>73</v>
      </c>
      <c r="BB162" s="178" t="s">
        <v>123</v>
      </c>
      <c r="BC162" s="226" t="s">
        <v>2191</v>
      </c>
      <c r="BD162" s="71" t="s">
        <v>65</v>
      </c>
      <c r="BE162" s="166" t="s">
        <v>65</v>
      </c>
    </row>
    <row r="163" spans="2:57" s="165" customFormat="1" ht="15" customHeight="1" x14ac:dyDescent="0.2">
      <c r="B163" s="71">
        <v>2025</v>
      </c>
      <c r="C163" s="71">
        <v>891780111</v>
      </c>
      <c r="D163" s="71" t="s">
        <v>63</v>
      </c>
      <c r="E163" s="173" t="s">
        <v>2190</v>
      </c>
      <c r="F163" s="102" t="s">
        <v>2189</v>
      </c>
      <c r="G163" s="176">
        <v>0</v>
      </c>
      <c r="H163" s="72" t="s">
        <v>71</v>
      </c>
      <c r="I163" s="71" t="s">
        <v>166</v>
      </c>
      <c r="J163" s="73" t="s">
        <v>81</v>
      </c>
      <c r="K163" s="104" t="s">
        <v>2188</v>
      </c>
      <c r="L163" s="487">
        <v>3000000</v>
      </c>
      <c r="M163" s="71" t="s">
        <v>66</v>
      </c>
      <c r="N163" s="102" t="s">
        <v>1486</v>
      </c>
      <c r="O163" s="537">
        <v>30775766</v>
      </c>
      <c r="P163" s="171">
        <v>328</v>
      </c>
      <c r="Q163" s="439">
        <v>45699</v>
      </c>
      <c r="R163" s="487">
        <v>227018878.68000001</v>
      </c>
      <c r="S163" s="502">
        <v>45818</v>
      </c>
      <c r="T163" s="520">
        <f t="shared" si="14"/>
        <v>3000000</v>
      </c>
      <c r="U163" s="72" t="s">
        <v>65</v>
      </c>
      <c r="V163" s="527">
        <v>51909946</v>
      </c>
      <c r="W163" s="173" t="s">
        <v>2179</v>
      </c>
      <c r="X163" s="438">
        <v>45818</v>
      </c>
      <c r="Y163" s="439">
        <v>45818</v>
      </c>
      <c r="Z163" s="437" t="s">
        <v>73</v>
      </c>
      <c r="AA163" s="440">
        <v>45838</v>
      </c>
      <c r="AB163" s="124">
        <f t="shared" si="15"/>
        <v>20</v>
      </c>
      <c r="AC163" s="72">
        <v>0</v>
      </c>
      <c r="AD163" s="76">
        <v>0</v>
      </c>
      <c r="AE163" s="76">
        <v>0</v>
      </c>
      <c r="AF163" s="79" t="s">
        <v>73</v>
      </c>
      <c r="AG163" s="408">
        <f t="shared" si="16"/>
        <v>0</v>
      </c>
      <c r="AH163" s="76">
        <v>0</v>
      </c>
      <c r="AI163" s="75">
        <v>0</v>
      </c>
      <c r="AJ163" s="145" t="s">
        <v>73</v>
      </c>
      <c r="AK163" s="79" t="s">
        <v>73</v>
      </c>
      <c r="AL163" s="72">
        <v>0</v>
      </c>
      <c r="AM163" s="72" t="s">
        <v>73</v>
      </c>
      <c r="AN163" s="72" t="s">
        <v>73</v>
      </c>
      <c r="AO163" s="72" t="s">
        <v>73</v>
      </c>
      <c r="AP163" s="102">
        <f t="shared" si="17"/>
        <v>0</v>
      </c>
      <c r="AQ163" s="487">
        <f t="shared" si="18"/>
        <v>3000000</v>
      </c>
      <c r="AR163" s="72" t="s">
        <v>319</v>
      </c>
      <c r="AS163" s="76">
        <v>0</v>
      </c>
      <c r="AT163" s="72" t="s">
        <v>319</v>
      </c>
      <c r="AU163" s="76">
        <v>0</v>
      </c>
      <c r="AV163" s="81" t="s">
        <v>73</v>
      </c>
      <c r="AW163" s="490">
        <f t="shared" si="19"/>
        <v>3000000</v>
      </c>
      <c r="AX163" s="488">
        <v>0</v>
      </c>
      <c r="AY163" s="84">
        <f t="shared" si="20"/>
        <v>1</v>
      </c>
      <c r="AZ163" s="85">
        <v>1</v>
      </c>
      <c r="BA163" s="169" t="s">
        <v>73</v>
      </c>
      <c r="BB163" s="175" t="s">
        <v>208</v>
      </c>
      <c r="BC163" s="226" t="s">
        <v>2187</v>
      </c>
      <c r="BD163" s="71" t="s">
        <v>65</v>
      </c>
      <c r="BE163" s="166" t="s">
        <v>65</v>
      </c>
    </row>
    <row r="164" spans="2:57" s="165" customFormat="1" ht="15" customHeight="1" x14ac:dyDescent="0.2">
      <c r="B164" s="71">
        <v>2025</v>
      </c>
      <c r="C164" s="71">
        <v>891780111</v>
      </c>
      <c r="D164" s="71" t="s">
        <v>63</v>
      </c>
      <c r="E164" s="173" t="s">
        <v>2186</v>
      </c>
      <c r="F164" s="102" t="s">
        <v>2185</v>
      </c>
      <c r="G164" s="176">
        <v>0</v>
      </c>
      <c r="H164" s="72" t="s">
        <v>71</v>
      </c>
      <c r="I164" s="71" t="s">
        <v>166</v>
      </c>
      <c r="J164" s="73" t="s">
        <v>81</v>
      </c>
      <c r="K164" s="104" t="s">
        <v>2184</v>
      </c>
      <c r="L164" s="487">
        <v>9500000</v>
      </c>
      <c r="M164" s="71" t="s">
        <v>66</v>
      </c>
      <c r="N164" s="102" t="s">
        <v>1411</v>
      </c>
      <c r="O164" s="537">
        <v>1007653731</v>
      </c>
      <c r="P164" s="171">
        <v>338</v>
      </c>
      <c r="Q164" s="436">
        <v>45700</v>
      </c>
      <c r="R164" s="487">
        <v>100440048.2</v>
      </c>
      <c r="S164" s="500">
        <v>45824</v>
      </c>
      <c r="T164" s="520">
        <f t="shared" si="14"/>
        <v>9500000</v>
      </c>
      <c r="U164" s="72" t="s">
        <v>65</v>
      </c>
      <c r="V164" s="527">
        <v>51909946</v>
      </c>
      <c r="W164" s="173" t="s">
        <v>2179</v>
      </c>
      <c r="X164" s="438">
        <v>45824</v>
      </c>
      <c r="Y164" s="439">
        <v>45824</v>
      </c>
      <c r="Z164" s="437" t="s">
        <v>73</v>
      </c>
      <c r="AA164" s="440">
        <v>45915</v>
      </c>
      <c r="AB164" s="124">
        <f t="shared" si="15"/>
        <v>91</v>
      </c>
      <c r="AC164" s="72">
        <v>0</v>
      </c>
      <c r="AD164" s="76">
        <v>0</v>
      </c>
      <c r="AE164" s="76">
        <v>0</v>
      </c>
      <c r="AF164" s="79" t="s">
        <v>73</v>
      </c>
      <c r="AG164" s="408">
        <f t="shared" si="16"/>
        <v>0</v>
      </c>
      <c r="AH164" s="76">
        <v>0</v>
      </c>
      <c r="AI164" s="75">
        <v>0</v>
      </c>
      <c r="AJ164" s="145" t="s">
        <v>73</v>
      </c>
      <c r="AK164" s="79" t="s">
        <v>73</v>
      </c>
      <c r="AL164" s="72">
        <v>0</v>
      </c>
      <c r="AM164" s="72" t="s">
        <v>73</v>
      </c>
      <c r="AN164" s="72" t="s">
        <v>73</v>
      </c>
      <c r="AO164" s="72" t="s">
        <v>73</v>
      </c>
      <c r="AP164" s="102">
        <f t="shared" si="17"/>
        <v>0</v>
      </c>
      <c r="AQ164" s="487">
        <f t="shared" si="18"/>
        <v>9500000</v>
      </c>
      <c r="AR164" s="72" t="s">
        <v>319</v>
      </c>
      <c r="AS164" s="76">
        <v>0</v>
      </c>
      <c r="AT164" s="72" t="s">
        <v>319</v>
      </c>
      <c r="AU164" s="76">
        <v>0</v>
      </c>
      <c r="AV164" s="81" t="s">
        <v>73</v>
      </c>
      <c r="AW164" s="490">
        <f t="shared" si="19"/>
        <v>9500000</v>
      </c>
      <c r="AX164" s="488">
        <v>0</v>
      </c>
      <c r="AY164" s="84">
        <f t="shared" si="20"/>
        <v>1</v>
      </c>
      <c r="AZ164" s="85">
        <v>1</v>
      </c>
      <c r="BA164" s="169" t="s">
        <v>73</v>
      </c>
      <c r="BB164" s="184" t="s">
        <v>208</v>
      </c>
      <c r="BC164" s="226" t="s">
        <v>2183</v>
      </c>
      <c r="BD164" s="71" t="s">
        <v>65</v>
      </c>
      <c r="BE164" s="166" t="s">
        <v>65</v>
      </c>
    </row>
    <row r="165" spans="2:57" s="165" customFormat="1" ht="15" customHeight="1" x14ac:dyDescent="0.2">
      <c r="B165" s="71">
        <v>2025</v>
      </c>
      <c r="C165" s="71">
        <v>891780111</v>
      </c>
      <c r="D165" s="71" t="s">
        <v>63</v>
      </c>
      <c r="E165" s="173" t="s">
        <v>2182</v>
      </c>
      <c r="F165" s="102" t="s">
        <v>2181</v>
      </c>
      <c r="G165" s="176">
        <v>0</v>
      </c>
      <c r="H165" s="72" t="s">
        <v>71</v>
      </c>
      <c r="I165" s="71" t="s">
        <v>166</v>
      </c>
      <c r="J165" s="73" t="s">
        <v>81</v>
      </c>
      <c r="K165" s="104" t="s">
        <v>2180</v>
      </c>
      <c r="L165" s="487">
        <v>3000000</v>
      </c>
      <c r="M165" s="71" t="s">
        <v>66</v>
      </c>
      <c r="N165" s="102" t="s">
        <v>1481</v>
      </c>
      <c r="O165" s="537">
        <v>1047395690</v>
      </c>
      <c r="P165" s="171">
        <v>328</v>
      </c>
      <c r="Q165" s="461">
        <v>45699</v>
      </c>
      <c r="R165" s="487">
        <v>227018878.68000001</v>
      </c>
      <c r="S165" s="500">
        <v>45824</v>
      </c>
      <c r="T165" s="520">
        <f t="shared" si="14"/>
        <v>3000000</v>
      </c>
      <c r="U165" s="72" t="s">
        <v>65</v>
      </c>
      <c r="V165" s="527">
        <v>51909946</v>
      </c>
      <c r="W165" s="173" t="s">
        <v>2179</v>
      </c>
      <c r="X165" s="438">
        <v>45824</v>
      </c>
      <c r="Y165" s="439">
        <v>45824</v>
      </c>
      <c r="Z165" s="437" t="s">
        <v>73</v>
      </c>
      <c r="AA165" s="440">
        <v>45853</v>
      </c>
      <c r="AB165" s="124">
        <f t="shared" si="15"/>
        <v>29</v>
      </c>
      <c r="AC165" s="72">
        <v>0</v>
      </c>
      <c r="AD165" s="76">
        <v>0</v>
      </c>
      <c r="AE165" s="76">
        <v>0</v>
      </c>
      <c r="AF165" s="79" t="s">
        <v>73</v>
      </c>
      <c r="AG165" s="408">
        <f t="shared" si="16"/>
        <v>0</v>
      </c>
      <c r="AH165" s="76">
        <v>0</v>
      </c>
      <c r="AI165" s="75">
        <v>0</v>
      </c>
      <c r="AJ165" s="145" t="s">
        <v>73</v>
      </c>
      <c r="AK165" s="79" t="s">
        <v>73</v>
      </c>
      <c r="AL165" s="72">
        <v>0</v>
      </c>
      <c r="AM165" s="72" t="s">
        <v>73</v>
      </c>
      <c r="AN165" s="72" t="s">
        <v>73</v>
      </c>
      <c r="AO165" s="72" t="s">
        <v>73</v>
      </c>
      <c r="AP165" s="102">
        <f t="shared" si="17"/>
        <v>0</v>
      </c>
      <c r="AQ165" s="487">
        <f t="shared" si="18"/>
        <v>3000000</v>
      </c>
      <c r="AR165" s="72" t="s">
        <v>319</v>
      </c>
      <c r="AS165" s="76">
        <v>0</v>
      </c>
      <c r="AT165" s="72" t="s">
        <v>319</v>
      </c>
      <c r="AU165" s="76">
        <v>0</v>
      </c>
      <c r="AV165" s="81" t="s">
        <v>73</v>
      </c>
      <c r="AW165" s="490">
        <f t="shared" si="19"/>
        <v>3000000</v>
      </c>
      <c r="AX165" s="488">
        <v>0</v>
      </c>
      <c r="AY165" s="84">
        <f t="shared" si="20"/>
        <v>1</v>
      </c>
      <c r="AZ165" s="85">
        <v>1</v>
      </c>
      <c r="BA165" s="169" t="s">
        <v>73</v>
      </c>
      <c r="BB165" s="175" t="s">
        <v>208</v>
      </c>
      <c r="BC165" s="226" t="s">
        <v>2178</v>
      </c>
      <c r="BD165" s="71" t="s">
        <v>65</v>
      </c>
      <c r="BE165" s="166" t="s">
        <v>65</v>
      </c>
    </row>
    <row r="166" spans="2:57" s="165" customFormat="1" ht="15" customHeight="1" x14ac:dyDescent="0.2">
      <c r="B166" s="71">
        <v>2025</v>
      </c>
      <c r="C166" s="71">
        <v>891780111</v>
      </c>
      <c r="D166" s="71" t="s">
        <v>63</v>
      </c>
      <c r="E166" s="173" t="s">
        <v>2177</v>
      </c>
      <c r="F166" s="102" t="s">
        <v>2176</v>
      </c>
      <c r="G166" s="176">
        <v>0</v>
      </c>
      <c r="H166" s="72" t="s">
        <v>71</v>
      </c>
      <c r="I166" s="71" t="s">
        <v>166</v>
      </c>
      <c r="J166" s="73" t="s">
        <v>81</v>
      </c>
      <c r="K166" s="104" t="s">
        <v>2175</v>
      </c>
      <c r="L166" s="487">
        <v>5600000</v>
      </c>
      <c r="M166" s="71" t="s">
        <v>66</v>
      </c>
      <c r="N166" s="102" t="s">
        <v>1241</v>
      </c>
      <c r="O166" s="537" t="s">
        <v>2174</v>
      </c>
      <c r="P166" s="171">
        <v>109</v>
      </c>
      <c r="Q166" s="439">
        <v>45678</v>
      </c>
      <c r="R166" s="487">
        <v>159000000</v>
      </c>
      <c r="S166" s="500">
        <v>45826</v>
      </c>
      <c r="T166" s="520">
        <f t="shared" si="14"/>
        <v>5600000</v>
      </c>
      <c r="U166" s="72" t="s">
        <v>65</v>
      </c>
      <c r="V166" s="529">
        <v>36669284</v>
      </c>
      <c r="W166" s="173" t="s">
        <v>807</v>
      </c>
      <c r="X166" s="438">
        <v>45826</v>
      </c>
      <c r="Y166" s="439">
        <v>45826</v>
      </c>
      <c r="Z166" s="437" t="s">
        <v>73</v>
      </c>
      <c r="AA166" s="440">
        <v>45886</v>
      </c>
      <c r="AB166" s="124">
        <f t="shared" si="15"/>
        <v>60</v>
      </c>
      <c r="AC166" s="72">
        <v>0</v>
      </c>
      <c r="AD166" s="76">
        <v>0</v>
      </c>
      <c r="AE166" s="76">
        <v>0</v>
      </c>
      <c r="AF166" s="79" t="s">
        <v>73</v>
      </c>
      <c r="AG166" s="408">
        <f t="shared" si="16"/>
        <v>0</v>
      </c>
      <c r="AH166" s="76">
        <v>0</v>
      </c>
      <c r="AI166" s="75">
        <v>0</v>
      </c>
      <c r="AJ166" s="145" t="s">
        <v>73</v>
      </c>
      <c r="AK166" s="79" t="s">
        <v>73</v>
      </c>
      <c r="AL166" s="72">
        <v>0</v>
      </c>
      <c r="AM166" s="72" t="s">
        <v>73</v>
      </c>
      <c r="AN166" s="72" t="s">
        <v>73</v>
      </c>
      <c r="AO166" s="72" t="s">
        <v>73</v>
      </c>
      <c r="AP166" s="102">
        <f t="shared" si="17"/>
        <v>0</v>
      </c>
      <c r="AQ166" s="487">
        <f t="shared" si="18"/>
        <v>5600000</v>
      </c>
      <c r="AR166" s="72" t="s">
        <v>65</v>
      </c>
      <c r="AS166" s="76">
        <v>5600000</v>
      </c>
      <c r="AT166" s="72" t="s">
        <v>319</v>
      </c>
      <c r="AU166" s="76">
        <v>0</v>
      </c>
      <c r="AV166" s="81" t="s">
        <v>73</v>
      </c>
      <c r="AW166" s="490">
        <f t="shared" si="19"/>
        <v>5600000</v>
      </c>
      <c r="AX166" s="488">
        <v>0</v>
      </c>
      <c r="AY166" s="84">
        <f t="shared" si="20"/>
        <v>1</v>
      </c>
      <c r="AZ166" s="85">
        <v>1</v>
      </c>
      <c r="BA166" s="169" t="s">
        <v>73</v>
      </c>
      <c r="BB166" s="175" t="s">
        <v>208</v>
      </c>
      <c r="BC166" s="226" t="s">
        <v>2173</v>
      </c>
      <c r="BD166" s="71" t="s">
        <v>65</v>
      </c>
      <c r="BE166" s="166" t="s">
        <v>65</v>
      </c>
    </row>
    <row r="167" spans="2:57" s="165" customFormat="1" ht="15" customHeight="1" x14ac:dyDescent="0.2">
      <c r="B167" s="71">
        <v>2025</v>
      </c>
      <c r="C167" s="71">
        <v>891780111</v>
      </c>
      <c r="D167" s="71" t="s">
        <v>63</v>
      </c>
      <c r="E167" s="173" t="s">
        <v>2172</v>
      </c>
      <c r="F167" s="102" t="s">
        <v>2171</v>
      </c>
      <c r="G167" s="176">
        <v>0</v>
      </c>
      <c r="H167" s="72" t="s">
        <v>71</v>
      </c>
      <c r="I167" s="71" t="s">
        <v>166</v>
      </c>
      <c r="J167" s="73" t="s">
        <v>81</v>
      </c>
      <c r="K167" s="104" t="s">
        <v>2170</v>
      </c>
      <c r="L167" s="487">
        <v>10200000</v>
      </c>
      <c r="M167" s="71" t="s">
        <v>66</v>
      </c>
      <c r="N167" s="102" t="s">
        <v>1384</v>
      </c>
      <c r="O167" s="537">
        <v>1004461196</v>
      </c>
      <c r="P167" s="171">
        <v>108</v>
      </c>
      <c r="Q167" s="436">
        <v>45677</v>
      </c>
      <c r="R167" s="487">
        <v>123000000</v>
      </c>
      <c r="S167" s="500">
        <v>45828</v>
      </c>
      <c r="T167" s="520">
        <f t="shared" si="14"/>
        <v>10200000</v>
      </c>
      <c r="U167" s="72" t="s">
        <v>65</v>
      </c>
      <c r="V167" s="527">
        <v>1082851808</v>
      </c>
      <c r="W167" s="173" t="s">
        <v>1720</v>
      </c>
      <c r="X167" s="438">
        <v>45828</v>
      </c>
      <c r="Y167" s="439">
        <v>45828</v>
      </c>
      <c r="Z167" s="437" t="s">
        <v>73</v>
      </c>
      <c r="AA167" s="440">
        <v>45915</v>
      </c>
      <c r="AB167" s="124">
        <f t="shared" si="15"/>
        <v>87</v>
      </c>
      <c r="AC167" s="72">
        <v>0</v>
      </c>
      <c r="AD167" s="76">
        <v>0</v>
      </c>
      <c r="AE167" s="76">
        <v>0</v>
      </c>
      <c r="AF167" s="79" t="s">
        <v>73</v>
      </c>
      <c r="AG167" s="408">
        <f t="shared" si="16"/>
        <v>0</v>
      </c>
      <c r="AH167" s="76">
        <v>0</v>
      </c>
      <c r="AI167" s="75">
        <v>0</v>
      </c>
      <c r="AJ167" s="145" t="s">
        <v>73</v>
      </c>
      <c r="AK167" s="79" t="s">
        <v>73</v>
      </c>
      <c r="AL167" s="72">
        <v>0</v>
      </c>
      <c r="AM167" s="72" t="s">
        <v>73</v>
      </c>
      <c r="AN167" s="72" t="s">
        <v>73</v>
      </c>
      <c r="AO167" s="72" t="s">
        <v>73</v>
      </c>
      <c r="AP167" s="102">
        <f t="shared" si="17"/>
        <v>0</v>
      </c>
      <c r="AQ167" s="487">
        <f t="shared" si="18"/>
        <v>10200000</v>
      </c>
      <c r="AR167" s="72" t="s">
        <v>65</v>
      </c>
      <c r="AS167" s="76">
        <v>10200000</v>
      </c>
      <c r="AT167" s="72" t="s">
        <v>319</v>
      </c>
      <c r="AU167" s="76">
        <v>0</v>
      </c>
      <c r="AV167" s="81" t="s">
        <v>73</v>
      </c>
      <c r="AW167" s="490">
        <f t="shared" si="19"/>
        <v>10200000</v>
      </c>
      <c r="AX167" s="488">
        <v>0</v>
      </c>
      <c r="AY167" s="84">
        <f t="shared" si="20"/>
        <v>1</v>
      </c>
      <c r="AZ167" s="85">
        <v>1</v>
      </c>
      <c r="BA167" s="169" t="s">
        <v>73</v>
      </c>
      <c r="BB167" s="184" t="s">
        <v>208</v>
      </c>
      <c r="BC167" s="226" t="s">
        <v>2169</v>
      </c>
      <c r="BD167" s="71" t="s">
        <v>65</v>
      </c>
      <c r="BE167" s="166" t="s">
        <v>65</v>
      </c>
    </row>
    <row r="168" spans="2:57" s="165" customFormat="1" ht="15" customHeight="1" x14ac:dyDescent="0.2">
      <c r="B168" s="71">
        <v>2025</v>
      </c>
      <c r="C168" s="71">
        <v>891780111</v>
      </c>
      <c r="D168" s="71" t="s">
        <v>63</v>
      </c>
      <c r="E168" s="173" t="s">
        <v>2168</v>
      </c>
      <c r="F168" s="102" t="s">
        <v>2167</v>
      </c>
      <c r="G168" s="176">
        <v>0</v>
      </c>
      <c r="H168" s="72" t="s">
        <v>71</v>
      </c>
      <c r="I168" s="71" t="s">
        <v>166</v>
      </c>
      <c r="J168" s="73" t="s">
        <v>81</v>
      </c>
      <c r="K168" s="104" t="s">
        <v>2166</v>
      </c>
      <c r="L168" s="487">
        <v>24000000</v>
      </c>
      <c r="M168" s="71" t="s">
        <v>66</v>
      </c>
      <c r="N168" s="102" t="s">
        <v>2165</v>
      </c>
      <c r="O168" s="537">
        <v>1116499850</v>
      </c>
      <c r="P168" s="171">
        <v>748</v>
      </c>
      <c r="Q168" s="436">
        <v>45737</v>
      </c>
      <c r="R168" s="487">
        <v>586727658.21000004</v>
      </c>
      <c r="S168" s="500">
        <v>45828</v>
      </c>
      <c r="T168" s="520">
        <f t="shared" si="14"/>
        <v>24000000</v>
      </c>
      <c r="U168" s="72" t="s">
        <v>65</v>
      </c>
      <c r="V168" s="527">
        <v>5056184</v>
      </c>
      <c r="W168" s="173" t="s">
        <v>631</v>
      </c>
      <c r="X168" s="438">
        <v>45828</v>
      </c>
      <c r="Y168" s="439">
        <v>45828</v>
      </c>
      <c r="Z168" s="437" t="s">
        <v>73</v>
      </c>
      <c r="AA168" s="440">
        <v>46072</v>
      </c>
      <c r="AB168" s="124">
        <f t="shared" si="15"/>
        <v>244</v>
      </c>
      <c r="AC168" s="72">
        <v>0</v>
      </c>
      <c r="AD168" s="76">
        <v>0</v>
      </c>
      <c r="AE168" s="76">
        <v>0</v>
      </c>
      <c r="AF168" s="79" t="s">
        <v>73</v>
      </c>
      <c r="AG168" s="408">
        <f t="shared" si="16"/>
        <v>0</v>
      </c>
      <c r="AH168" s="76">
        <v>0</v>
      </c>
      <c r="AI168" s="75">
        <v>0</v>
      </c>
      <c r="AJ168" s="145" t="s">
        <v>73</v>
      </c>
      <c r="AK168" s="79" t="s">
        <v>73</v>
      </c>
      <c r="AL168" s="72">
        <v>0</v>
      </c>
      <c r="AM168" s="72" t="s">
        <v>73</v>
      </c>
      <c r="AN168" s="72" t="s">
        <v>73</v>
      </c>
      <c r="AO168" s="72" t="s">
        <v>73</v>
      </c>
      <c r="AP168" s="102">
        <f t="shared" si="17"/>
        <v>0</v>
      </c>
      <c r="AQ168" s="487">
        <f t="shared" si="18"/>
        <v>24000000</v>
      </c>
      <c r="AR168" s="72" t="s">
        <v>319</v>
      </c>
      <c r="AS168" s="76">
        <v>0</v>
      </c>
      <c r="AT168" s="72" t="s">
        <v>319</v>
      </c>
      <c r="AU168" s="76">
        <v>0</v>
      </c>
      <c r="AV168" s="81" t="s">
        <v>73</v>
      </c>
      <c r="AW168" s="490">
        <f t="shared" si="19"/>
        <v>12000000</v>
      </c>
      <c r="AX168" s="488">
        <v>12000000</v>
      </c>
      <c r="AY168" s="84">
        <f t="shared" si="20"/>
        <v>0.5</v>
      </c>
      <c r="AZ168" s="85">
        <v>0.5</v>
      </c>
      <c r="BA168" s="169" t="s">
        <v>73</v>
      </c>
      <c r="BB168" s="175" t="s">
        <v>123</v>
      </c>
      <c r="BC168" s="226" t="s">
        <v>2164</v>
      </c>
      <c r="BD168" s="71" t="s">
        <v>65</v>
      </c>
      <c r="BE168" s="166" t="s">
        <v>65</v>
      </c>
    </row>
    <row r="169" spans="2:57" s="165" customFormat="1" ht="15" customHeight="1" x14ac:dyDescent="0.2">
      <c r="B169" s="71">
        <v>2025</v>
      </c>
      <c r="C169" s="71">
        <v>891780111</v>
      </c>
      <c r="D169" s="71" t="s">
        <v>63</v>
      </c>
      <c r="E169" s="173" t="s">
        <v>2163</v>
      </c>
      <c r="F169" s="102" t="s">
        <v>2162</v>
      </c>
      <c r="G169" s="176">
        <v>0</v>
      </c>
      <c r="H169" s="72" t="s">
        <v>71</v>
      </c>
      <c r="I169" s="71" t="s">
        <v>166</v>
      </c>
      <c r="J169" s="73" t="s">
        <v>81</v>
      </c>
      <c r="K169" s="104" t="s">
        <v>2161</v>
      </c>
      <c r="L169" s="487">
        <v>12000000</v>
      </c>
      <c r="M169" s="71" t="s">
        <v>66</v>
      </c>
      <c r="N169" s="102" t="s">
        <v>2160</v>
      </c>
      <c r="O169" s="537">
        <v>1077083950</v>
      </c>
      <c r="P169" s="171">
        <v>108</v>
      </c>
      <c r="Q169" s="436">
        <v>45677</v>
      </c>
      <c r="R169" s="487">
        <v>123000000</v>
      </c>
      <c r="S169" s="500">
        <v>45828</v>
      </c>
      <c r="T169" s="520">
        <f t="shared" si="14"/>
        <v>12000000</v>
      </c>
      <c r="U169" s="72" t="s">
        <v>65</v>
      </c>
      <c r="V169" s="527">
        <v>1082851808</v>
      </c>
      <c r="W169" s="173" t="s">
        <v>1720</v>
      </c>
      <c r="X169" s="438">
        <v>45828</v>
      </c>
      <c r="Y169" s="439">
        <v>45828</v>
      </c>
      <c r="Z169" s="437" t="s">
        <v>73</v>
      </c>
      <c r="AA169" s="440">
        <v>45915</v>
      </c>
      <c r="AB169" s="124">
        <f t="shared" si="15"/>
        <v>87</v>
      </c>
      <c r="AC169" s="72">
        <v>0</v>
      </c>
      <c r="AD169" s="76">
        <v>0</v>
      </c>
      <c r="AE169" s="76">
        <v>0</v>
      </c>
      <c r="AF169" s="79" t="s">
        <v>73</v>
      </c>
      <c r="AG169" s="408">
        <f t="shared" si="16"/>
        <v>0</v>
      </c>
      <c r="AH169" s="76">
        <v>0</v>
      </c>
      <c r="AI169" s="75">
        <v>0</v>
      </c>
      <c r="AJ169" s="145" t="s">
        <v>73</v>
      </c>
      <c r="AK169" s="79" t="s">
        <v>73</v>
      </c>
      <c r="AL169" s="72">
        <v>0</v>
      </c>
      <c r="AM169" s="72" t="s">
        <v>73</v>
      </c>
      <c r="AN169" s="72" t="s">
        <v>73</v>
      </c>
      <c r="AO169" s="72" t="s">
        <v>73</v>
      </c>
      <c r="AP169" s="102">
        <f t="shared" si="17"/>
        <v>0</v>
      </c>
      <c r="AQ169" s="487">
        <f t="shared" si="18"/>
        <v>12000000</v>
      </c>
      <c r="AR169" s="72" t="s">
        <v>65</v>
      </c>
      <c r="AS169" s="76">
        <v>12000000</v>
      </c>
      <c r="AT169" s="72" t="s">
        <v>319</v>
      </c>
      <c r="AU169" s="76">
        <v>0</v>
      </c>
      <c r="AV169" s="81" t="s">
        <v>73</v>
      </c>
      <c r="AW169" s="490">
        <f t="shared" si="19"/>
        <v>12000000</v>
      </c>
      <c r="AX169" s="488">
        <v>0</v>
      </c>
      <c r="AY169" s="84">
        <f t="shared" si="20"/>
        <v>1</v>
      </c>
      <c r="AZ169" s="85">
        <v>1</v>
      </c>
      <c r="BA169" s="169" t="s">
        <v>73</v>
      </c>
      <c r="BB169" s="184" t="s">
        <v>208</v>
      </c>
      <c r="BC169" s="226" t="s">
        <v>2159</v>
      </c>
      <c r="BD169" s="71" t="s">
        <v>65</v>
      </c>
      <c r="BE169" s="166" t="s">
        <v>65</v>
      </c>
    </row>
    <row r="170" spans="2:57" s="165" customFormat="1" ht="15" customHeight="1" x14ac:dyDescent="0.2">
      <c r="B170" s="71">
        <v>2025</v>
      </c>
      <c r="C170" s="71">
        <v>891780111</v>
      </c>
      <c r="D170" s="71" t="s">
        <v>63</v>
      </c>
      <c r="E170" s="173" t="s">
        <v>2158</v>
      </c>
      <c r="F170" s="102" t="s">
        <v>2157</v>
      </c>
      <c r="G170" s="176">
        <v>0</v>
      </c>
      <c r="H170" s="72" t="s">
        <v>71</v>
      </c>
      <c r="I170" s="71" t="s">
        <v>166</v>
      </c>
      <c r="J170" s="73" t="s">
        <v>81</v>
      </c>
      <c r="K170" s="104" t="s">
        <v>2156</v>
      </c>
      <c r="L170" s="487">
        <v>12000000</v>
      </c>
      <c r="M170" s="71" t="s">
        <v>66</v>
      </c>
      <c r="N170" s="102" t="s">
        <v>2155</v>
      </c>
      <c r="O170" s="537">
        <v>1061800766</v>
      </c>
      <c r="P170" s="171">
        <v>108</v>
      </c>
      <c r="Q170" s="436">
        <v>45677</v>
      </c>
      <c r="R170" s="487">
        <v>123000000</v>
      </c>
      <c r="S170" s="500">
        <v>45828</v>
      </c>
      <c r="T170" s="520">
        <f t="shared" si="14"/>
        <v>12000000</v>
      </c>
      <c r="U170" s="72" t="s">
        <v>65</v>
      </c>
      <c r="V170" s="527">
        <v>1082851808</v>
      </c>
      <c r="W170" s="173" t="s">
        <v>1720</v>
      </c>
      <c r="X170" s="438">
        <v>45828</v>
      </c>
      <c r="Y170" s="439">
        <v>45828</v>
      </c>
      <c r="Z170" s="437" t="s">
        <v>73</v>
      </c>
      <c r="AA170" s="440">
        <v>45915</v>
      </c>
      <c r="AB170" s="124">
        <f t="shared" si="15"/>
        <v>87</v>
      </c>
      <c r="AC170" s="72">
        <v>0</v>
      </c>
      <c r="AD170" s="76">
        <v>0</v>
      </c>
      <c r="AE170" s="76">
        <v>0</v>
      </c>
      <c r="AF170" s="79" t="s">
        <v>73</v>
      </c>
      <c r="AG170" s="408">
        <f t="shared" si="16"/>
        <v>0</v>
      </c>
      <c r="AH170" s="76">
        <v>0</v>
      </c>
      <c r="AI170" s="75">
        <v>0</v>
      </c>
      <c r="AJ170" s="145" t="s">
        <v>73</v>
      </c>
      <c r="AK170" s="79" t="s">
        <v>73</v>
      </c>
      <c r="AL170" s="72">
        <v>0</v>
      </c>
      <c r="AM170" s="72" t="s">
        <v>73</v>
      </c>
      <c r="AN170" s="72" t="s">
        <v>73</v>
      </c>
      <c r="AO170" s="72" t="s">
        <v>73</v>
      </c>
      <c r="AP170" s="102">
        <f t="shared" si="17"/>
        <v>0</v>
      </c>
      <c r="AQ170" s="487">
        <f t="shared" si="18"/>
        <v>12000000</v>
      </c>
      <c r="AR170" s="72" t="s">
        <v>65</v>
      </c>
      <c r="AS170" s="76">
        <v>12000000</v>
      </c>
      <c r="AT170" s="72" t="s">
        <v>319</v>
      </c>
      <c r="AU170" s="76">
        <v>0</v>
      </c>
      <c r="AV170" s="81" t="s">
        <v>73</v>
      </c>
      <c r="AW170" s="490">
        <f t="shared" si="19"/>
        <v>12000000</v>
      </c>
      <c r="AX170" s="488">
        <v>0</v>
      </c>
      <c r="AY170" s="84">
        <f t="shared" si="20"/>
        <v>1</v>
      </c>
      <c r="AZ170" s="85">
        <v>1</v>
      </c>
      <c r="BA170" s="169" t="s">
        <v>73</v>
      </c>
      <c r="BB170" s="184" t="s">
        <v>208</v>
      </c>
      <c r="BC170" s="226" t="s">
        <v>2154</v>
      </c>
      <c r="BD170" s="71" t="s">
        <v>65</v>
      </c>
      <c r="BE170" s="166" t="s">
        <v>65</v>
      </c>
    </row>
    <row r="171" spans="2:57" s="165" customFormat="1" ht="15" customHeight="1" x14ac:dyDescent="0.2">
      <c r="B171" s="71">
        <v>2025</v>
      </c>
      <c r="C171" s="71">
        <v>891780111</v>
      </c>
      <c r="D171" s="71" t="s">
        <v>63</v>
      </c>
      <c r="E171" s="173" t="s">
        <v>2153</v>
      </c>
      <c r="F171" s="102" t="s">
        <v>2152</v>
      </c>
      <c r="G171" s="176">
        <v>2023000100072</v>
      </c>
      <c r="H171" s="72" t="s">
        <v>71</v>
      </c>
      <c r="I171" s="71" t="s">
        <v>210</v>
      </c>
      <c r="J171" s="73" t="s">
        <v>81</v>
      </c>
      <c r="K171" s="104" t="s">
        <v>2151</v>
      </c>
      <c r="L171" s="487">
        <v>23191998</v>
      </c>
      <c r="M171" s="71" t="s">
        <v>66</v>
      </c>
      <c r="N171" s="102" t="s">
        <v>2150</v>
      </c>
      <c r="O171" s="537">
        <v>43552462</v>
      </c>
      <c r="P171" s="171">
        <v>80</v>
      </c>
      <c r="Q171" s="439">
        <v>45804</v>
      </c>
      <c r="R171" s="487">
        <v>831230400</v>
      </c>
      <c r="S171" s="502">
        <v>45832</v>
      </c>
      <c r="T171" s="520">
        <f t="shared" si="14"/>
        <v>23191998</v>
      </c>
      <c r="U171" s="72" t="s">
        <v>65</v>
      </c>
      <c r="V171" s="527">
        <v>16078654</v>
      </c>
      <c r="W171" s="173" t="s">
        <v>365</v>
      </c>
      <c r="X171" s="438">
        <v>45832</v>
      </c>
      <c r="Y171" s="439">
        <v>45832</v>
      </c>
      <c r="Z171" s="437" t="s">
        <v>73</v>
      </c>
      <c r="AA171" s="440">
        <v>45991</v>
      </c>
      <c r="AB171" s="124">
        <f t="shared" si="15"/>
        <v>159</v>
      </c>
      <c r="AC171" s="72">
        <v>0</v>
      </c>
      <c r="AD171" s="76">
        <v>0</v>
      </c>
      <c r="AE171" s="76">
        <v>0</v>
      </c>
      <c r="AF171" s="79" t="s">
        <v>73</v>
      </c>
      <c r="AG171" s="408">
        <f t="shared" si="16"/>
        <v>0</v>
      </c>
      <c r="AH171" s="76">
        <v>0</v>
      </c>
      <c r="AI171" s="75">
        <v>0</v>
      </c>
      <c r="AJ171" s="145" t="s">
        <v>73</v>
      </c>
      <c r="AK171" s="79" t="s">
        <v>73</v>
      </c>
      <c r="AL171" s="72">
        <v>0</v>
      </c>
      <c r="AM171" s="72" t="s">
        <v>73</v>
      </c>
      <c r="AN171" s="72" t="s">
        <v>73</v>
      </c>
      <c r="AO171" s="72" t="s">
        <v>73</v>
      </c>
      <c r="AP171" s="102">
        <f t="shared" si="17"/>
        <v>0</v>
      </c>
      <c r="AQ171" s="487">
        <f t="shared" si="18"/>
        <v>23191998</v>
      </c>
      <c r="AR171" s="72" t="s">
        <v>319</v>
      </c>
      <c r="AS171" s="76">
        <v>0</v>
      </c>
      <c r="AT171" s="72" t="s">
        <v>319</v>
      </c>
      <c r="AU171" s="76">
        <v>0</v>
      </c>
      <c r="AV171" s="81" t="s">
        <v>73</v>
      </c>
      <c r="AW171" s="490">
        <f t="shared" si="19"/>
        <v>15461332</v>
      </c>
      <c r="AX171" s="488">
        <v>7730666</v>
      </c>
      <c r="AY171" s="84">
        <f t="shared" si="20"/>
        <v>0.66666666666666663</v>
      </c>
      <c r="AZ171" s="85">
        <v>0.66666666666666663</v>
      </c>
      <c r="BA171" s="169" t="s">
        <v>73</v>
      </c>
      <c r="BB171" s="175" t="s">
        <v>123</v>
      </c>
      <c r="BC171" s="226" t="s">
        <v>2149</v>
      </c>
      <c r="BD171" s="71" t="s">
        <v>65</v>
      </c>
      <c r="BE171" s="166" t="s">
        <v>65</v>
      </c>
    </row>
    <row r="172" spans="2:57" s="165" customFormat="1" ht="15" customHeight="1" x14ac:dyDescent="0.2">
      <c r="B172" s="71">
        <v>2025</v>
      </c>
      <c r="C172" s="71">
        <v>891780111</v>
      </c>
      <c r="D172" s="71" t="s">
        <v>63</v>
      </c>
      <c r="E172" s="173" t="s">
        <v>2148</v>
      </c>
      <c r="F172" s="102" t="s">
        <v>2147</v>
      </c>
      <c r="G172" s="176">
        <v>0</v>
      </c>
      <c r="H172" s="72" t="s">
        <v>71</v>
      </c>
      <c r="I172" s="71" t="s">
        <v>166</v>
      </c>
      <c r="J172" s="73" t="s">
        <v>81</v>
      </c>
      <c r="K172" s="104" t="s">
        <v>2134</v>
      </c>
      <c r="L172" s="489">
        <v>22533333</v>
      </c>
      <c r="M172" s="71" t="s">
        <v>66</v>
      </c>
      <c r="N172" s="102" t="s">
        <v>2146</v>
      </c>
      <c r="O172" s="537">
        <v>36386177</v>
      </c>
      <c r="P172" s="229">
        <v>103</v>
      </c>
      <c r="Q172" s="461">
        <v>45677</v>
      </c>
      <c r="R172" s="487">
        <v>712000000</v>
      </c>
      <c r="S172" s="502">
        <v>45839</v>
      </c>
      <c r="T172" s="520">
        <f t="shared" si="14"/>
        <v>22533333</v>
      </c>
      <c r="U172" s="72" t="s">
        <v>65</v>
      </c>
      <c r="V172" s="528">
        <v>39049658</v>
      </c>
      <c r="W172" s="173" t="s">
        <v>1389</v>
      </c>
      <c r="X172" s="438">
        <v>45839</v>
      </c>
      <c r="Y172" s="439">
        <v>45839</v>
      </c>
      <c r="Z172" s="437" t="s">
        <v>73</v>
      </c>
      <c r="AA172" s="440">
        <v>46010</v>
      </c>
      <c r="AB172" s="124">
        <f t="shared" si="15"/>
        <v>171</v>
      </c>
      <c r="AC172" s="72">
        <v>0</v>
      </c>
      <c r="AD172" s="76">
        <v>0</v>
      </c>
      <c r="AE172" s="76">
        <v>0</v>
      </c>
      <c r="AF172" s="79" t="s">
        <v>73</v>
      </c>
      <c r="AG172" s="408">
        <f t="shared" si="16"/>
        <v>0</v>
      </c>
      <c r="AH172" s="76">
        <v>0</v>
      </c>
      <c r="AI172" s="75">
        <v>0</v>
      </c>
      <c r="AJ172" s="145" t="s">
        <v>73</v>
      </c>
      <c r="AK172" s="79" t="s">
        <v>73</v>
      </c>
      <c r="AL172" s="72">
        <v>0</v>
      </c>
      <c r="AM172" s="72" t="s">
        <v>73</v>
      </c>
      <c r="AN172" s="72" t="s">
        <v>73</v>
      </c>
      <c r="AO172" s="72" t="s">
        <v>73</v>
      </c>
      <c r="AP172" s="102">
        <f t="shared" si="17"/>
        <v>0</v>
      </c>
      <c r="AQ172" s="487">
        <f t="shared" si="18"/>
        <v>22533333</v>
      </c>
      <c r="AR172" s="72" t="s">
        <v>65</v>
      </c>
      <c r="AS172" s="76">
        <v>22533333</v>
      </c>
      <c r="AT172" s="72" t="s">
        <v>319</v>
      </c>
      <c r="AU172" s="76">
        <v>0</v>
      </c>
      <c r="AV172" s="81" t="s">
        <v>73</v>
      </c>
      <c r="AW172" s="490">
        <f t="shared" si="19"/>
        <v>12000000</v>
      </c>
      <c r="AX172" s="488">
        <v>10533333</v>
      </c>
      <c r="AY172" s="84">
        <f t="shared" si="20"/>
        <v>0.53254438657610037</v>
      </c>
      <c r="AZ172" s="85">
        <v>0.53254438657610037</v>
      </c>
      <c r="BA172" s="169" t="s">
        <v>73</v>
      </c>
      <c r="BB172" s="175" t="s">
        <v>123</v>
      </c>
      <c r="BC172" s="226" t="s">
        <v>2145</v>
      </c>
      <c r="BD172" s="71" t="s">
        <v>65</v>
      </c>
      <c r="BE172" s="166" t="s">
        <v>65</v>
      </c>
    </row>
    <row r="173" spans="2:57" s="165" customFormat="1" ht="15" customHeight="1" x14ac:dyDescent="0.2">
      <c r="B173" s="71">
        <v>2025</v>
      </c>
      <c r="C173" s="71">
        <v>891780111</v>
      </c>
      <c r="D173" s="71" t="s">
        <v>63</v>
      </c>
      <c r="E173" s="173" t="s">
        <v>2144</v>
      </c>
      <c r="F173" s="102" t="s">
        <v>2143</v>
      </c>
      <c r="G173" s="176">
        <v>0</v>
      </c>
      <c r="H173" s="72" t="s">
        <v>71</v>
      </c>
      <c r="I173" s="71" t="s">
        <v>166</v>
      </c>
      <c r="J173" s="73" t="s">
        <v>81</v>
      </c>
      <c r="K173" s="104" t="s">
        <v>2101</v>
      </c>
      <c r="L173" s="489">
        <v>22533333</v>
      </c>
      <c r="M173" s="71" t="s">
        <v>66</v>
      </c>
      <c r="N173" s="102" t="s">
        <v>2142</v>
      </c>
      <c r="O173" s="537">
        <v>1140866481</v>
      </c>
      <c r="P173" s="229">
        <v>103</v>
      </c>
      <c r="Q173" s="461">
        <v>45677</v>
      </c>
      <c r="R173" s="487">
        <v>712000000</v>
      </c>
      <c r="S173" s="502">
        <v>45839</v>
      </c>
      <c r="T173" s="520">
        <f t="shared" si="14"/>
        <v>22533333</v>
      </c>
      <c r="U173" s="72" t="s">
        <v>65</v>
      </c>
      <c r="V173" s="528">
        <v>39049658</v>
      </c>
      <c r="W173" s="173" t="s">
        <v>1389</v>
      </c>
      <c r="X173" s="438">
        <v>45839</v>
      </c>
      <c r="Y173" s="439">
        <v>45839</v>
      </c>
      <c r="Z173" s="437" t="s">
        <v>73</v>
      </c>
      <c r="AA173" s="440">
        <v>46010</v>
      </c>
      <c r="AB173" s="124">
        <f t="shared" si="15"/>
        <v>171</v>
      </c>
      <c r="AC173" s="72">
        <v>0</v>
      </c>
      <c r="AD173" s="76">
        <v>0</v>
      </c>
      <c r="AE173" s="76">
        <v>0</v>
      </c>
      <c r="AF173" s="79" t="s">
        <v>73</v>
      </c>
      <c r="AG173" s="408">
        <f t="shared" si="16"/>
        <v>0</v>
      </c>
      <c r="AH173" s="76">
        <v>0</v>
      </c>
      <c r="AI173" s="75">
        <v>0</v>
      </c>
      <c r="AJ173" s="145" t="s">
        <v>73</v>
      </c>
      <c r="AK173" s="79" t="s">
        <v>73</v>
      </c>
      <c r="AL173" s="72">
        <v>0</v>
      </c>
      <c r="AM173" s="72" t="s">
        <v>73</v>
      </c>
      <c r="AN173" s="72" t="s">
        <v>73</v>
      </c>
      <c r="AO173" s="72" t="s">
        <v>73</v>
      </c>
      <c r="AP173" s="102">
        <f t="shared" si="17"/>
        <v>0</v>
      </c>
      <c r="AQ173" s="487">
        <f t="shared" si="18"/>
        <v>22533333</v>
      </c>
      <c r="AR173" s="72" t="s">
        <v>65</v>
      </c>
      <c r="AS173" s="76">
        <v>22533333</v>
      </c>
      <c r="AT173" s="72" t="s">
        <v>319</v>
      </c>
      <c r="AU173" s="76">
        <v>0</v>
      </c>
      <c r="AV173" s="81" t="s">
        <v>73</v>
      </c>
      <c r="AW173" s="490">
        <f t="shared" si="19"/>
        <v>16000000</v>
      </c>
      <c r="AX173" s="488">
        <v>6533333</v>
      </c>
      <c r="AY173" s="84">
        <f t="shared" si="20"/>
        <v>0.71005918210146723</v>
      </c>
      <c r="AZ173" s="85">
        <v>0.71005918210146723</v>
      </c>
      <c r="BA173" s="169" t="s">
        <v>73</v>
      </c>
      <c r="BB173" s="175" t="s">
        <v>123</v>
      </c>
      <c r="BC173" s="226" t="s">
        <v>2141</v>
      </c>
      <c r="BD173" s="71" t="s">
        <v>65</v>
      </c>
      <c r="BE173" s="166" t="s">
        <v>65</v>
      </c>
    </row>
    <row r="174" spans="2:57" s="165" customFormat="1" ht="15" customHeight="1" x14ac:dyDescent="0.2">
      <c r="B174" s="71">
        <v>2025</v>
      </c>
      <c r="C174" s="71">
        <v>891780111</v>
      </c>
      <c r="D174" s="71" t="s">
        <v>63</v>
      </c>
      <c r="E174" s="173" t="s">
        <v>2140</v>
      </c>
      <c r="F174" s="102" t="s">
        <v>2139</v>
      </c>
      <c r="G174" s="176">
        <v>0</v>
      </c>
      <c r="H174" s="72" t="s">
        <v>71</v>
      </c>
      <c r="I174" s="71" t="s">
        <v>166</v>
      </c>
      <c r="J174" s="73" t="s">
        <v>81</v>
      </c>
      <c r="K174" s="104" t="s">
        <v>2101</v>
      </c>
      <c r="L174" s="489">
        <v>22533333</v>
      </c>
      <c r="M174" s="71" t="s">
        <v>66</v>
      </c>
      <c r="N174" s="102" t="s">
        <v>2138</v>
      </c>
      <c r="O174" s="537">
        <v>33224219</v>
      </c>
      <c r="P174" s="229">
        <v>103</v>
      </c>
      <c r="Q174" s="461">
        <v>45677</v>
      </c>
      <c r="R174" s="487">
        <v>712000000</v>
      </c>
      <c r="S174" s="502">
        <v>45839</v>
      </c>
      <c r="T174" s="520">
        <f t="shared" si="14"/>
        <v>22533333</v>
      </c>
      <c r="U174" s="72" t="s">
        <v>65</v>
      </c>
      <c r="V174" s="528">
        <v>39049658</v>
      </c>
      <c r="W174" s="173" t="s">
        <v>1389</v>
      </c>
      <c r="X174" s="438">
        <v>45839</v>
      </c>
      <c r="Y174" s="439">
        <v>45839</v>
      </c>
      <c r="Z174" s="437" t="s">
        <v>73</v>
      </c>
      <c r="AA174" s="440">
        <v>46010</v>
      </c>
      <c r="AB174" s="124">
        <f t="shared" si="15"/>
        <v>171</v>
      </c>
      <c r="AC174" s="72">
        <v>0</v>
      </c>
      <c r="AD174" s="76">
        <v>0</v>
      </c>
      <c r="AE174" s="76">
        <v>0</v>
      </c>
      <c r="AF174" s="79" t="s">
        <v>73</v>
      </c>
      <c r="AG174" s="408">
        <f t="shared" si="16"/>
        <v>0</v>
      </c>
      <c r="AH174" s="76">
        <v>0</v>
      </c>
      <c r="AI174" s="75">
        <v>0</v>
      </c>
      <c r="AJ174" s="145" t="s">
        <v>73</v>
      </c>
      <c r="AK174" s="79" t="s">
        <v>73</v>
      </c>
      <c r="AL174" s="72">
        <v>0</v>
      </c>
      <c r="AM174" s="72" t="s">
        <v>73</v>
      </c>
      <c r="AN174" s="72" t="s">
        <v>73</v>
      </c>
      <c r="AO174" s="72" t="s">
        <v>73</v>
      </c>
      <c r="AP174" s="102">
        <f t="shared" si="17"/>
        <v>0</v>
      </c>
      <c r="AQ174" s="487">
        <f t="shared" si="18"/>
        <v>22533333</v>
      </c>
      <c r="AR174" s="72" t="s">
        <v>65</v>
      </c>
      <c r="AS174" s="76">
        <v>22533333</v>
      </c>
      <c r="AT174" s="72" t="s">
        <v>319</v>
      </c>
      <c r="AU174" s="76">
        <v>0</v>
      </c>
      <c r="AV174" s="81" t="s">
        <v>73</v>
      </c>
      <c r="AW174" s="490">
        <f t="shared" si="19"/>
        <v>16000000</v>
      </c>
      <c r="AX174" s="488">
        <v>6533333</v>
      </c>
      <c r="AY174" s="84">
        <f t="shared" si="20"/>
        <v>0.71005918210146723</v>
      </c>
      <c r="AZ174" s="85">
        <v>0.71005918210146723</v>
      </c>
      <c r="BA174" s="169" t="s">
        <v>73</v>
      </c>
      <c r="BB174" s="175" t="s">
        <v>123</v>
      </c>
      <c r="BC174" s="226" t="s">
        <v>2137</v>
      </c>
      <c r="BD174" s="71" t="s">
        <v>65</v>
      </c>
      <c r="BE174" s="166" t="s">
        <v>65</v>
      </c>
    </row>
    <row r="175" spans="2:57" s="165" customFormat="1" ht="15" customHeight="1" x14ac:dyDescent="0.2">
      <c r="B175" s="71">
        <v>2025</v>
      </c>
      <c r="C175" s="71">
        <v>891780111</v>
      </c>
      <c r="D175" s="71" t="s">
        <v>63</v>
      </c>
      <c r="E175" s="173" t="s">
        <v>2136</v>
      </c>
      <c r="F175" s="102" t="s">
        <v>2135</v>
      </c>
      <c r="G175" s="176">
        <v>0</v>
      </c>
      <c r="H175" s="72" t="s">
        <v>71</v>
      </c>
      <c r="I175" s="71" t="s">
        <v>166</v>
      </c>
      <c r="J175" s="73" t="s">
        <v>81</v>
      </c>
      <c r="K175" s="104" t="s">
        <v>2134</v>
      </c>
      <c r="L175" s="489">
        <v>22533333</v>
      </c>
      <c r="M175" s="71" t="s">
        <v>66</v>
      </c>
      <c r="N175" s="102" t="s">
        <v>1512</v>
      </c>
      <c r="O175" s="537">
        <v>1082984449</v>
      </c>
      <c r="P175" s="229">
        <v>103</v>
      </c>
      <c r="Q175" s="461">
        <v>45677</v>
      </c>
      <c r="R175" s="487">
        <v>712000000</v>
      </c>
      <c r="S175" s="502">
        <v>45839</v>
      </c>
      <c r="T175" s="520">
        <f t="shared" si="14"/>
        <v>22533333</v>
      </c>
      <c r="U175" s="72" t="s">
        <v>65</v>
      </c>
      <c r="V175" s="528">
        <v>39049658</v>
      </c>
      <c r="W175" s="173" t="s">
        <v>1389</v>
      </c>
      <c r="X175" s="438">
        <v>45839</v>
      </c>
      <c r="Y175" s="439">
        <v>45839</v>
      </c>
      <c r="Z175" s="437" t="s">
        <v>73</v>
      </c>
      <c r="AA175" s="440">
        <v>46010</v>
      </c>
      <c r="AB175" s="124">
        <f t="shared" si="15"/>
        <v>171</v>
      </c>
      <c r="AC175" s="72">
        <v>0</v>
      </c>
      <c r="AD175" s="76">
        <v>0</v>
      </c>
      <c r="AE175" s="76">
        <v>0</v>
      </c>
      <c r="AF175" s="79" t="s">
        <v>73</v>
      </c>
      <c r="AG175" s="408">
        <f t="shared" si="16"/>
        <v>0</v>
      </c>
      <c r="AH175" s="76">
        <v>0</v>
      </c>
      <c r="AI175" s="75">
        <v>0</v>
      </c>
      <c r="AJ175" s="145" t="s">
        <v>73</v>
      </c>
      <c r="AK175" s="79" t="s">
        <v>73</v>
      </c>
      <c r="AL175" s="72">
        <v>0</v>
      </c>
      <c r="AM175" s="72" t="s">
        <v>73</v>
      </c>
      <c r="AN175" s="72" t="s">
        <v>73</v>
      </c>
      <c r="AO175" s="72" t="s">
        <v>73</v>
      </c>
      <c r="AP175" s="102">
        <f t="shared" si="17"/>
        <v>0</v>
      </c>
      <c r="AQ175" s="487">
        <f t="shared" si="18"/>
        <v>22533333</v>
      </c>
      <c r="AR175" s="72" t="s">
        <v>65</v>
      </c>
      <c r="AS175" s="76">
        <v>22533333</v>
      </c>
      <c r="AT175" s="72" t="s">
        <v>319</v>
      </c>
      <c r="AU175" s="76">
        <v>0</v>
      </c>
      <c r="AV175" s="81" t="s">
        <v>73</v>
      </c>
      <c r="AW175" s="490">
        <f t="shared" si="19"/>
        <v>16000000</v>
      </c>
      <c r="AX175" s="488">
        <v>6533333</v>
      </c>
      <c r="AY175" s="84">
        <f t="shared" si="20"/>
        <v>0.71005918210146723</v>
      </c>
      <c r="AZ175" s="85">
        <v>0.71005918210146723</v>
      </c>
      <c r="BA175" s="169" t="s">
        <v>73</v>
      </c>
      <c r="BB175" s="175" t="s">
        <v>123</v>
      </c>
      <c r="BC175" s="226" t="s">
        <v>2133</v>
      </c>
      <c r="BD175" s="71" t="s">
        <v>65</v>
      </c>
      <c r="BE175" s="166" t="s">
        <v>65</v>
      </c>
    </row>
    <row r="176" spans="2:57" s="165" customFormat="1" ht="15" customHeight="1" x14ac:dyDescent="0.2">
      <c r="B176" s="71">
        <v>2025</v>
      </c>
      <c r="C176" s="71">
        <v>891780111</v>
      </c>
      <c r="D176" s="71" t="s">
        <v>63</v>
      </c>
      <c r="E176" s="173" t="s">
        <v>2132</v>
      </c>
      <c r="F176" s="102" t="s">
        <v>2131</v>
      </c>
      <c r="G176" s="176">
        <v>0</v>
      </c>
      <c r="H176" s="72" t="s">
        <v>71</v>
      </c>
      <c r="I176" s="71" t="s">
        <v>166</v>
      </c>
      <c r="J176" s="73" t="s">
        <v>81</v>
      </c>
      <c r="K176" s="104" t="s">
        <v>2130</v>
      </c>
      <c r="L176" s="489">
        <v>22533333</v>
      </c>
      <c r="M176" s="71" t="s">
        <v>66</v>
      </c>
      <c r="N176" s="102" t="s">
        <v>2129</v>
      </c>
      <c r="O176" s="537">
        <v>1082875832</v>
      </c>
      <c r="P176" s="229">
        <v>103</v>
      </c>
      <c r="Q176" s="461">
        <v>45677</v>
      </c>
      <c r="R176" s="487">
        <v>712000000</v>
      </c>
      <c r="S176" s="502">
        <v>45839</v>
      </c>
      <c r="T176" s="520">
        <f t="shared" si="14"/>
        <v>22533333</v>
      </c>
      <c r="U176" s="72" t="s">
        <v>65</v>
      </c>
      <c r="V176" s="528">
        <v>39049658</v>
      </c>
      <c r="W176" s="173" t="s">
        <v>1389</v>
      </c>
      <c r="X176" s="438">
        <v>45839</v>
      </c>
      <c r="Y176" s="439">
        <v>45839</v>
      </c>
      <c r="Z176" s="437" t="s">
        <v>73</v>
      </c>
      <c r="AA176" s="440">
        <v>46010</v>
      </c>
      <c r="AB176" s="124">
        <f t="shared" si="15"/>
        <v>171</v>
      </c>
      <c r="AC176" s="72">
        <v>0</v>
      </c>
      <c r="AD176" s="76">
        <v>0</v>
      </c>
      <c r="AE176" s="76">
        <v>0</v>
      </c>
      <c r="AF176" s="79" t="s">
        <v>73</v>
      </c>
      <c r="AG176" s="408">
        <f t="shared" si="16"/>
        <v>0</v>
      </c>
      <c r="AH176" s="76">
        <v>0</v>
      </c>
      <c r="AI176" s="75">
        <v>0</v>
      </c>
      <c r="AJ176" s="145" t="s">
        <v>73</v>
      </c>
      <c r="AK176" s="79" t="s">
        <v>73</v>
      </c>
      <c r="AL176" s="72">
        <v>0</v>
      </c>
      <c r="AM176" s="72" t="s">
        <v>73</v>
      </c>
      <c r="AN176" s="72" t="s">
        <v>73</v>
      </c>
      <c r="AO176" s="72" t="s">
        <v>73</v>
      </c>
      <c r="AP176" s="102">
        <f t="shared" si="17"/>
        <v>0</v>
      </c>
      <c r="AQ176" s="487">
        <f t="shared" si="18"/>
        <v>22533333</v>
      </c>
      <c r="AR176" s="72" t="s">
        <v>65</v>
      </c>
      <c r="AS176" s="76">
        <v>22533333</v>
      </c>
      <c r="AT176" s="72" t="s">
        <v>319</v>
      </c>
      <c r="AU176" s="76">
        <v>0</v>
      </c>
      <c r="AV176" s="81" t="s">
        <v>73</v>
      </c>
      <c r="AW176" s="490">
        <f t="shared" si="19"/>
        <v>16000000</v>
      </c>
      <c r="AX176" s="488">
        <v>6533333</v>
      </c>
      <c r="AY176" s="84">
        <f t="shared" si="20"/>
        <v>0.71005918210146723</v>
      </c>
      <c r="AZ176" s="85">
        <v>0.71005918210146723</v>
      </c>
      <c r="BA176" s="169" t="s">
        <v>73</v>
      </c>
      <c r="BB176" s="175" t="s">
        <v>123</v>
      </c>
      <c r="BC176" s="226" t="s">
        <v>2128</v>
      </c>
      <c r="BD176" s="71" t="s">
        <v>65</v>
      </c>
      <c r="BE176" s="166" t="s">
        <v>65</v>
      </c>
    </row>
    <row r="177" spans="2:57" s="165" customFormat="1" ht="15" customHeight="1" x14ac:dyDescent="0.2">
      <c r="B177" s="71">
        <v>2025</v>
      </c>
      <c r="C177" s="71">
        <v>891780111</v>
      </c>
      <c r="D177" s="71" t="s">
        <v>63</v>
      </c>
      <c r="E177" s="173" t="s">
        <v>2127</v>
      </c>
      <c r="F177" s="102" t="s">
        <v>2126</v>
      </c>
      <c r="G177" s="176">
        <v>0</v>
      </c>
      <c r="H177" s="72" t="s">
        <v>71</v>
      </c>
      <c r="I177" s="71" t="s">
        <v>166</v>
      </c>
      <c r="J177" s="73" t="s">
        <v>81</v>
      </c>
      <c r="K177" s="104" t="s">
        <v>2125</v>
      </c>
      <c r="L177" s="489">
        <v>22533333</v>
      </c>
      <c r="M177" s="71" t="s">
        <v>66</v>
      </c>
      <c r="N177" s="102" t="s">
        <v>2124</v>
      </c>
      <c r="O177" s="537">
        <v>57462496</v>
      </c>
      <c r="P177" s="229">
        <v>103</v>
      </c>
      <c r="Q177" s="461">
        <v>45677</v>
      </c>
      <c r="R177" s="487">
        <v>712000000</v>
      </c>
      <c r="S177" s="502">
        <v>45839</v>
      </c>
      <c r="T177" s="520">
        <f t="shared" si="14"/>
        <v>22533333</v>
      </c>
      <c r="U177" s="72" t="s">
        <v>65</v>
      </c>
      <c r="V177" s="528">
        <v>39049658</v>
      </c>
      <c r="W177" s="173" t="s">
        <v>1389</v>
      </c>
      <c r="X177" s="438">
        <v>45839</v>
      </c>
      <c r="Y177" s="439">
        <v>45839</v>
      </c>
      <c r="Z177" s="437" t="s">
        <v>73</v>
      </c>
      <c r="AA177" s="440">
        <v>46010</v>
      </c>
      <c r="AB177" s="124">
        <f t="shared" si="15"/>
        <v>171</v>
      </c>
      <c r="AC177" s="72">
        <v>0</v>
      </c>
      <c r="AD177" s="76">
        <v>0</v>
      </c>
      <c r="AE177" s="76">
        <v>0</v>
      </c>
      <c r="AF177" s="79" t="s">
        <v>73</v>
      </c>
      <c r="AG177" s="408">
        <f t="shared" si="16"/>
        <v>0</v>
      </c>
      <c r="AH177" s="76">
        <v>0</v>
      </c>
      <c r="AI177" s="75">
        <v>0</v>
      </c>
      <c r="AJ177" s="145" t="s">
        <v>73</v>
      </c>
      <c r="AK177" s="79" t="s">
        <v>73</v>
      </c>
      <c r="AL177" s="72">
        <v>0</v>
      </c>
      <c r="AM177" s="72" t="s">
        <v>73</v>
      </c>
      <c r="AN177" s="72" t="s">
        <v>73</v>
      </c>
      <c r="AO177" s="72" t="s">
        <v>73</v>
      </c>
      <c r="AP177" s="102">
        <f t="shared" si="17"/>
        <v>0</v>
      </c>
      <c r="AQ177" s="487">
        <f t="shared" si="18"/>
        <v>22533333</v>
      </c>
      <c r="AR177" s="72" t="s">
        <v>65</v>
      </c>
      <c r="AS177" s="76">
        <v>22533333</v>
      </c>
      <c r="AT177" s="72" t="s">
        <v>319</v>
      </c>
      <c r="AU177" s="76">
        <v>0</v>
      </c>
      <c r="AV177" s="81" t="s">
        <v>73</v>
      </c>
      <c r="AW177" s="490">
        <f t="shared" si="19"/>
        <v>16000000</v>
      </c>
      <c r="AX177" s="488">
        <v>6533333</v>
      </c>
      <c r="AY177" s="84">
        <f t="shared" si="20"/>
        <v>0.71005918210146723</v>
      </c>
      <c r="AZ177" s="85">
        <v>0.71005918210146723</v>
      </c>
      <c r="BA177" s="169" t="s">
        <v>73</v>
      </c>
      <c r="BB177" s="175" t="s">
        <v>123</v>
      </c>
      <c r="BC177" s="226" t="s">
        <v>2123</v>
      </c>
      <c r="BD177" s="71" t="s">
        <v>65</v>
      </c>
      <c r="BE177" s="166" t="s">
        <v>65</v>
      </c>
    </row>
    <row r="178" spans="2:57" s="165" customFormat="1" ht="15" customHeight="1" x14ac:dyDescent="0.2">
      <c r="B178" s="71">
        <v>2025</v>
      </c>
      <c r="C178" s="71">
        <v>891780111</v>
      </c>
      <c r="D178" s="71" t="s">
        <v>63</v>
      </c>
      <c r="E178" s="173" t="s">
        <v>2122</v>
      </c>
      <c r="F178" s="102" t="s">
        <v>2121</v>
      </c>
      <c r="G178" s="176">
        <v>0</v>
      </c>
      <c r="H178" s="72" t="s">
        <v>71</v>
      </c>
      <c r="I178" s="71" t="s">
        <v>166</v>
      </c>
      <c r="J178" s="73" t="s">
        <v>81</v>
      </c>
      <c r="K178" s="104" t="s">
        <v>2101</v>
      </c>
      <c r="L178" s="489">
        <v>22533333</v>
      </c>
      <c r="M178" s="71" t="s">
        <v>66</v>
      </c>
      <c r="N178" s="102" t="s">
        <v>2120</v>
      </c>
      <c r="O178" s="537">
        <v>1082935131</v>
      </c>
      <c r="P178" s="229">
        <v>103</v>
      </c>
      <c r="Q178" s="461">
        <v>45677</v>
      </c>
      <c r="R178" s="487">
        <v>712000000</v>
      </c>
      <c r="S178" s="502">
        <v>45839</v>
      </c>
      <c r="T178" s="520">
        <f t="shared" si="14"/>
        <v>22533333</v>
      </c>
      <c r="U178" s="72" t="s">
        <v>65</v>
      </c>
      <c r="V178" s="528">
        <v>39049658</v>
      </c>
      <c r="W178" s="173" t="s">
        <v>1389</v>
      </c>
      <c r="X178" s="438">
        <v>45839</v>
      </c>
      <c r="Y178" s="439">
        <v>45839</v>
      </c>
      <c r="Z178" s="437" t="s">
        <v>73</v>
      </c>
      <c r="AA178" s="440">
        <v>46010</v>
      </c>
      <c r="AB178" s="124">
        <f t="shared" si="15"/>
        <v>171</v>
      </c>
      <c r="AC178" s="72">
        <v>0</v>
      </c>
      <c r="AD178" s="76">
        <v>0</v>
      </c>
      <c r="AE178" s="76">
        <v>0</v>
      </c>
      <c r="AF178" s="79" t="s">
        <v>73</v>
      </c>
      <c r="AG178" s="408">
        <f t="shared" si="16"/>
        <v>0</v>
      </c>
      <c r="AH178" s="76">
        <v>0</v>
      </c>
      <c r="AI178" s="75">
        <v>0</v>
      </c>
      <c r="AJ178" s="145" t="s">
        <v>73</v>
      </c>
      <c r="AK178" s="79" t="s">
        <v>73</v>
      </c>
      <c r="AL178" s="72">
        <v>0</v>
      </c>
      <c r="AM178" s="72" t="s">
        <v>73</v>
      </c>
      <c r="AN178" s="72" t="s">
        <v>73</v>
      </c>
      <c r="AO178" s="72" t="s">
        <v>73</v>
      </c>
      <c r="AP178" s="102">
        <f t="shared" si="17"/>
        <v>0</v>
      </c>
      <c r="AQ178" s="487">
        <f t="shared" si="18"/>
        <v>22533333</v>
      </c>
      <c r="AR178" s="72" t="s">
        <v>65</v>
      </c>
      <c r="AS178" s="76">
        <v>22533333</v>
      </c>
      <c r="AT178" s="72" t="s">
        <v>319</v>
      </c>
      <c r="AU178" s="76">
        <v>0</v>
      </c>
      <c r="AV178" s="81" t="s">
        <v>73</v>
      </c>
      <c r="AW178" s="490">
        <f t="shared" si="19"/>
        <v>16000000</v>
      </c>
      <c r="AX178" s="488">
        <v>6533333</v>
      </c>
      <c r="AY178" s="84">
        <f t="shared" si="20"/>
        <v>0.71005918210146723</v>
      </c>
      <c r="AZ178" s="85">
        <v>0.71005918210146723</v>
      </c>
      <c r="BA178" s="169" t="s">
        <v>73</v>
      </c>
      <c r="BB178" s="175" t="s">
        <v>123</v>
      </c>
      <c r="BC178" s="226" t="s">
        <v>2119</v>
      </c>
      <c r="BD178" s="71" t="s">
        <v>65</v>
      </c>
      <c r="BE178" s="166" t="s">
        <v>65</v>
      </c>
    </row>
    <row r="179" spans="2:57" s="165" customFormat="1" ht="15" customHeight="1" x14ac:dyDescent="0.2">
      <c r="B179" s="71">
        <v>2025</v>
      </c>
      <c r="C179" s="71">
        <v>891780111</v>
      </c>
      <c r="D179" s="71" t="s">
        <v>63</v>
      </c>
      <c r="E179" s="173" t="s">
        <v>2118</v>
      </c>
      <c r="F179" s="102" t="s">
        <v>2117</v>
      </c>
      <c r="G179" s="176">
        <v>0</v>
      </c>
      <c r="H179" s="72" t="s">
        <v>71</v>
      </c>
      <c r="I179" s="71" t="s">
        <v>166</v>
      </c>
      <c r="J179" s="73" t="s">
        <v>81</v>
      </c>
      <c r="K179" s="104" t="s">
        <v>2116</v>
      </c>
      <c r="L179" s="489">
        <v>22533333</v>
      </c>
      <c r="M179" s="71" t="s">
        <v>66</v>
      </c>
      <c r="N179" s="102" t="s">
        <v>2115</v>
      </c>
      <c r="O179" s="537">
        <v>1010074079</v>
      </c>
      <c r="P179" s="229">
        <v>103</v>
      </c>
      <c r="Q179" s="461">
        <v>45677</v>
      </c>
      <c r="R179" s="487">
        <v>712000000</v>
      </c>
      <c r="S179" s="502">
        <v>45839</v>
      </c>
      <c r="T179" s="520">
        <f t="shared" si="14"/>
        <v>22533333</v>
      </c>
      <c r="U179" s="72" t="s">
        <v>65</v>
      </c>
      <c r="V179" s="528">
        <v>39049658</v>
      </c>
      <c r="W179" s="173" t="s">
        <v>1389</v>
      </c>
      <c r="X179" s="438">
        <v>45839</v>
      </c>
      <c r="Y179" s="439">
        <v>45839</v>
      </c>
      <c r="Z179" s="437" t="s">
        <v>73</v>
      </c>
      <c r="AA179" s="440">
        <v>46010</v>
      </c>
      <c r="AB179" s="124">
        <f t="shared" si="15"/>
        <v>171</v>
      </c>
      <c r="AC179" s="72">
        <v>0</v>
      </c>
      <c r="AD179" s="76">
        <v>0</v>
      </c>
      <c r="AE179" s="76">
        <v>0</v>
      </c>
      <c r="AF179" s="79" t="s">
        <v>73</v>
      </c>
      <c r="AG179" s="408">
        <f t="shared" si="16"/>
        <v>0</v>
      </c>
      <c r="AH179" s="76">
        <v>0</v>
      </c>
      <c r="AI179" s="75">
        <v>0</v>
      </c>
      <c r="AJ179" s="145" t="s">
        <v>73</v>
      </c>
      <c r="AK179" s="79" t="s">
        <v>73</v>
      </c>
      <c r="AL179" s="72">
        <v>0</v>
      </c>
      <c r="AM179" s="72" t="s">
        <v>73</v>
      </c>
      <c r="AN179" s="72" t="s">
        <v>73</v>
      </c>
      <c r="AO179" s="72" t="s">
        <v>73</v>
      </c>
      <c r="AP179" s="102">
        <f t="shared" si="17"/>
        <v>0</v>
      </c>
      <c r="AQ179" s="487">
        <f t="shared" si="18"/>
        <v>22533333</v>
      </c>
      <c r="AR179" s="72" t="s">
        <v>65</v>
      </c>
      <c r="AS179" s="76">
        <v>22533333</v>
      </c>
      <c r="AT179" s="72" t="s">
        <v>319</v>
      </c>
      <c r="AU179" s="76">
        <v>0</v>
      </c>
      <c r="AV179" s="81" t="s">
        <v>73</v>
      </c>
      <c r="AW179" s="490">
        <f t="shared" si="19"/>
        <v>16000000</v>
      </c>
      <c r="AX179" s="488">
        <v>6533333</v>
      </c>
      <c r="AY179" s="84">
        <f t="shared" si="20"/>
        <v>0.71005918210146723</v>
      </c>
      <c r="AZ179" s="85">
        <v>0.71005918210146723</v>
      </c>
      <c r="BA179" s="169" t="s">
        <v>73</v>
      </c>
      <c r="BB179" s="175" t="s">
        <v>123</v>
      </c>
      <c r="BC179" s="226" t="s">
        <v>2114</v>
      </c>
      <c r="BD179" s="71" t="s">
        <v>65</v>
      </c>
      <c r="BE179" s="166" t="s">
        <v>65</v>
      </c>
    </row>
    <row r="180" spans="2:57" s="165" customFormat="1" ht="15" customHeight="1" x14ac:dyDescent="0.2">
      <c r="B180" s="71">
        <v>2025</v>
      </c>
      <c r="C180" s="71">
        <v>891780111</v>
      </c>
      <c r="D180" s="71" t="s">
        <v>63</v>
      </c>
      <c r="E180" s="173" t="s">
        <v>2113</v>
      </c>
      <c r="F180" s="102" t="s">
        <v>2112</v>
      </c>
      <c r="G180" s="176">
        <v>0</v>
      </c>
      <c r="H180" s="72" t="s">
        <v>71</v>
      </c>
      <c r="I180" s="71" t="s">
        <v>166</v>
      </c>
      <c r="J180" s="73" t="s">
        <v>81</v>
      </c>
      <c r="K180" s="104" t="s">
        <v>2111</v>
      </c>
      <c r="L180" s="489">
        <v>24220000</v>
      </c>
      <c r="M180" s="71" t="s">
        <v>66</v>
      </c>
      <c r="N180" s="102" t="s">
        <v>2110</v>
      </c>
      <c r="O180" s="537">
        <v>1020794175</v>
      </c>
      <c r="P180" s="229">
        <v>103</v>
      </c>
      <c r="Q180" s="461">
        <v>45677</v>
      </c>
      <c r="R180" s="487">
        <v>712000000</v>
      </c>
      <c r="S180" s="502">
        <v>45839</v>
      </c>
      <c r="T180" s="520">
        <f t="shared" si="14"/>
        <v>24220000</v>
      </c>
      <c r="U180" s="72" t="s">
        <v>65</v>
      </c>
      <c r="V180" s="528">
        <v>39049658</v>
      </c>
      <c r="W180" s="173" t="s">
        <v>1389</v>
      </c>
      <c r="X180" s="438">
        <v>45839</v>
      </c>
      <c r="Y180" s="439">
        <v>45839</v>
      </c>
      <c r="Z180" s="437" t="s">
        <v>73</v>
      </c>
      <c r="AA180" s="440">
        <v>46014</v>
      </c>
      <c r="AB180" s="124">
        <f t="shared" si="15"/>
        <v>175</v>
      </c>
      <c r="AC180" s="72">
        <v>0</v>
      </c>
      <c r="AD180" s="76">
        <v>0</v>
      </c>
      <c r="AE180" s="76">
        <v>0</v>
      </c>
      <c r="AF180" s="79" t="s">
        <v>73</v>
      </c>
      <c r="AG180" s="408">
        <f t="shared" si="16"/>
        <v>0</v>
      </c>
      <c r="AH180" s="76">
        <v>0</v>
      </c>
      <c r="AI180" s="75">
        <v>0</v>
      </c>
      <c r="AJ180" s="145" t="s">
        <v>73</v>
      </c>
      <c r="AK180" s="79" t="s">
        <v>73</v>
      </c>
      <c r="AL180" s="72">
        <v>0</v>
      </c>
      <c r="AM180" s="72" t="s">
        <v>73</v>
      </c>
      <c r="AN180" s="72" t="s">
        <v>73</v>
      </c>
      <c r="AO180" s="72" t="s">
        <v>73</v>
      </c>
      <c r="AP180" s="102">
        <f t="shared" si="17"/>
        <v>0</v>
      </c>
      <c r="AQ180" s="487">
        <f t="shared" si="18"/>
        <v>24220000</v>
      </c>
      <c r="AR180" s="72" t="s">
        <v>65</v>
      </c>
      <c r="AS180" s="76">
        <v>24220000</v>
      </c>
      <c r="AT180" s="72" t="s">
        <v>319</v>
      </c>
      <c r="AU180" s="76">
        <v>0</v>
      </c>
      <c r="AV180" s="81" t="s">
        <v>73</v>
      </c>
      <c r="AW180" s="490">
        <f t="shared" si="19"/>
        <v>16800000</v>
      </c>
      <c r="AX180" s="488">
        <v>7420000</v>
      </c>
      <c r="AY180" s="84">
        <f t="shared" si="20"/>
        <v>0.69364161849710981</v>
      </c>
      <c r="AZ180" s="85">
        <v>0.69364161849710981</v>
      </c>
      <c r="BA180" s="169" t="s">
        <v>73</v>
      </c>
      <c r="BB180" s="175" t="s">
        <v>123</v>
      </c>
      <c r="BC180" s="226" t="s">
        <v>2109</v>
      </c>
      <c r="BD180" s="71" t="s">
        <v>65</v>
      </c>
      <c r="BE180" s="166" t="s">
        <v>65</v>
      </c>
    </row>
    <row r="181" spans="2:57" s="165" customFormat="1" ht="15" customHeight="1" x14ac:dyDescent="0.2">
      <c r="B181" s="71">
        <v>2025</v>
      </c>
      <c r="C181" s="71">
        <v>891780111</v>
      </c>
      <c r="D181" s="71" t="s">
        <v>63</v>
      </c>
      <c r="E181" s="173" t="s">
        <v>2108</v>
      </c>
      <c r="F181" s="102" t="s">
        <v>2107</v>
      </c>
      <c r="G181" s="176">
        <v>0</v>
      </c>
      <c r="H181" s="72" t="s">
        <v>71</v>
      </c>
      <c r="I181" s="71" t="s">
        <v>166</v>
      </c>
      <c r="J181" s="73" t="s">
        <v>81</v>
      </c>
      <c r="K181" s="104" t="s">
        <v>2106</v>
      </c>
      <c r="L181" s="489">
        <v>22533333</v>
      </c>
      <c r="M181" s="71" t="s">
        <v>66</v>
      </c>
      <c r="N181" s="102" t="s">
        <v>2105</v>
      </c>
      <c r="O181" s="537">
        <v>1083034324</v>
      </c>
      <c r="P181" s="229">
        <v>103</v>
      </c>
      <c r="Q181" s="461">
        <v>45677</v>
      </c>
      <c r="R181" s="487">
        <v>712000000</v>
      </c>
      <c r="S181" s="502">
        <v>45839</v>
      </c>
      <c r="T181" s="520">
        <f t="shared" si="14"/>
        <v>22533333</v>
      </c>
      <c r="U181" s="72" t="s">
        <v>65</v>
      </c>
      <c r="V181" s="528">
        <v>39049658</v>
      </c>
      <c r="W181" s="173" t="s">
        <v>1389</v>
      </c>
      <c r="X181" s="438">
        <v>45839</v>
      </c>
      <c r="Y181" s="439">
        <v>45839</v>
      </c>
      <c r="Z181" s="437" t="s">
        <v>73</v>
      </c>
      <c r="AA181" s="440">
        <v>46010</v>
      </c>
      <c r="AB181" s="124">
        <f t="shared" si="15"/>
        <v>171</v>
      </c>
      <c r="AC181" s="72">
        <v>0</v>
      </c>
      <c r="AD181" s="76">
        <v>0</v>
      </c>
      <c r="AE181" s="76">
        <v>0</v>
      </c>
      <c r="AF181" s="79" t="s">
        <v>73</v>
      </c>
      <c r="AG181" s="408">
        <f t="shared" si="16"/>
        <v>0</v>
      </c>
      <c r="AH181" s="76">
        <v>0</v>
      </c>
      <c r="AI181" s="75">
        <v>0</v>
      </c>
      <c r="AJ181" s="145" t="s">
        <v>73</v>
      </c>
      <c r="AK181" s="79" t="s">
        <v>73</v>
      </c>
      <c r="AL181" s="72">
        <v>0</v>
      </c>
      <c r="AM181" s="72" t="s">
        <v>73</v>
      </c>
      <c r="AN181" s="72" t="s">
        <v>73</v>
      </c>
      <c r="AO181" s="72" t="s">
        <v>73</v>
      </c>
      <c r="AP181" s="102">
        <f t="shared" si="17"/>
        <v>0</v>
      </c>
      <c r="AQ181" s="487">
        <f t="shared" si="18"/>
        <v>22533333</v>
      </c>
      <c r="AR181" s="72" t="s">
        <v>65</v>
      </c>
      <c r="AS181" s="76">
        <v>22533333</v>
      </c>
      <c r="AT181" s="72" t="s">
        <v>319</v>
      </c>
      <c r="AU181" s="76">
        <v>0</v>
      </c>
      <c r="AV181" s="81" t="s">
        <v>73</v>
      </c>
      <c r="AW181" s="490">
        <f t="shared" si="19"/>
        <v>16000000</v>
      </c>
      <c r="AX181" s="488">
        <v>6533333</v>
      </c>
      <c r="AY181" s="84">
        <f t="shared" si="20"/>
        <v>0.71005918210146723</v>
      </c>
      <c r="AZ181" s="85">
        <v>0.71005918210146723</v>
      </c>
      <c r="BA181" s="169" t="s">
        <v>73</v>
      </c>
      <c r="BB181" s="175" t="s">
        <v>123</v>
      </c>
      <c r="BC181" s="226" t="s">
        <v>2104</v>
      </c>
      <c r="BD181" s="71" t="s">
        <v>65</v>
      </c>
      <c r="BE181" s="166" t="s">
        <v>65</v>
      </c>
    </row>
    <row r="182" spans="2:57" s="165" customFormat="1" ht="15" customHeight="1" x14ac:dyDescent="0.2">
      <c r="B182" s="71">
        <v>2025</v>
      </c>
      <c r="C182" s="71">
        <v>891780111</v>
      </c>
      <c r="D182" s="71" t="s">
        <v>63</v>
      </c>
      <c r="E182" s="173" t="s">
        <v>2103</v>
      </c>
      <c r="F182" s="102" t="s">
        <v>2102</v>
      </c>
      <c r="G182" s="176">
        <v>0</v>
      </c>
      <c r="H182" s="72" t="s">
        <v>71</v>
      </c>
      <c r="I182" s="71" t="s">
        <v>166</v>
      </c>
      <c r="J182" s="73" t="s">
        <v>81</v>
      </c>
      <c r="K182" s="104" t="s">
        <v>2101</v>
      </c>
      <c r="L182" s="489">
        <v>22533333</v>
      </c>
      <c r="M182" s="71" t="s">
        <v>66</v>
      </c>
      <c r="N182" s="102" t="s">
        <v>2100</v>
      </c>
      <c r="O182" s="537">
        <v>1083000226</v>
      </c>
      <c r="P182" s="229">
        <v>103</v>
      </c>
      <c r="Q182" s="461">
        <v>45677</v>
      </c>
      <c r="R182" s="487">
        <v>712000000</v>
      </c>
      <c r="S182" s="502">
        <v>45839</v>
      </c>
      <c r="T182" s="520">
        <f t="shared" si="14"/>
        <v>22533333</v>
      </c>
      <c r="U182" s="72" t="s">
        <v>65</v>
      </c>
      <c r="V182" s="528">
        <v>39049658</v>
      </c>
      <c r="W182" s="173" t="s">
        <v>1389</v>
      </c>
      <c r="X182" s="438">
        <v>45839</v>
      </c>
      <c r="Y182" s="439">
        <v>45839</v>
      </c>
      <c r="Z182" s="437" t="s">
        <v>73</v>
      </c>
      <c r="AA182" s="440">
        <v>46010</v>
      </c>
      <c r="AB182" s="124">
        <f t="shared" si="15"/>
        <v>171</v>
      </c>
      <c r="AC182" s="72">
        <v>0</v>
      </c>
      <c r="AD182" s="76">
        <v>0</v>
      </c>
      <c r="AE182" s="76">
        <v>0</v>
      </c>
      <c r="AF182" s="79" t="s">
        <v>73</v>
      </c>
      <c r="AG182" s="408">
        <f t="shared" si="16"/>
        <v>0</v>
      </c>
      <c r="AH182" s="76">
        <v>0</v>
      </c>
      <c r="AI182" s="75">
        <v>0</v>
      </c>
      <c r="AJ182" s="145" t="s">
        <v>73</v>
      </c>
      <c r="AK182" s="79" t="s">
        <v>73</v>
      </c>
      <c r="AL182" s="72">
        <v>0</v>
      </c>
      <c r="AM182" s="72" t="s">
        <v>73</v>
      </c>
      <c r="AN182" s="72" t="s">
        <v>73</v>
      </c>
      <c r="AO182" s="72" t="s">
        <v>73</v>
      </c>
      <c r="AP182" s="102">
        <f t="shared" si="17"/>
        <v>0</v>
      </c>
      <c r="AQ182" s="487">
        <f t="shared" si="18"/>
        <v>22533333</v>
      </c>
      <c r="AR182" s="72" t="s">
        <v>65</v>
      </c>
      <c r="AS182" s="76">
        <v>22533333</v>
      </c>
      <c r="AT182" s="72" t="s">
        <v>319</v>
      </c>
      <c r="AU182" s="76">
        <v>0</v>
      </c>
      <c r="AV182" s="81" t="s">
        <v>73</v>
      </c>
      <c r="AW182" s="490">
        <f t="shared" si="19"/>
        <v>16000000</v>
      </c>
      <c r="AX182" s="488">
        <v>6533333</v>
      </c>
      <c r="AY182" s="84">
        <f t="shared" si="20"/>
        <v>0.71005918210146723</v>
      </c>
      <c r="AZ182" s="85">
        <v>0.71005918210146723</v>
      </c>
      <c r="BA182" s="169" t="s">
        <v>73</v>
      </c>
      <c r="BB182" s="175" t="s">
        <v>123</v>
      </c>
      <c r="BC182" s="226" t="s">
        <v>2099</v>
      </c>
      <c r="BD182" s="71" t="s">
        <v>65</v>
      </c>
      <c r="BE182" s="166" t="s">
        <v>65</v>
      </c>
    </row>
    <row r="183" spans="2:57" s="165" customFormat="1" ht="15" customHeight="1" x14ac:dyDescent="0.2">
      <c r="B183" s="71">
        <v>2025</v>
      </c>
      <c r="C183" s="71">
        <v>891780111</v>
      </c>
      <c r="D183" s="71" t="s">
        <v>63</v>
      </c>
      <c r="E183" s="173" t="s">
        <v>2098</v>
      </c>
      <c r="F183" s="102" t="s">
        <v>2097</v>
      </c>
      <c r="G183" s="176">
        <v>0</v>
      </c>
      <c r="H183" s="72" t="s">
        <v>71</v>
      </c>
      <c r="I183" s="71" t="s">
        <v>166</v>
      </c>
      <c r="J183" s="73" t="s">
        <v>81</v>
      </c>
      <c r="K183" s="104" t="s">
        <v>2096</v>
      </c>
      <c r="L183" s="489">
        <v>10000000</v>
      </c>
      <c r="M183" s="71" t="s">
        <v>66</v>
      </c>
      <c r="N183" s="102" t="s">
        <v>2095</v>
      </c>
      <c r="O183" s="537">
        <v>80069265</v>
      </c>
      <c r="P183" s="171">
        <v>638</v>
      </c>
      <c r="Q183" s="461">
        <v>45728</v>
      </c>
      <c r="R183" s="487">
        <v>46167000</v>
      </c>
      <c r="S183" s="502">
        <v>45839</v>
      </c>
      <c r="T183" s="520">
        <f t="shared" si="14"/>
        <v>10000000</v>
      </c>
      <c r="U183" s="72" t="s">
        <v>65</v>
      </c>
      <c r="V183" s="527">
        <v>79600056</v>
      </c>
      <c r="W183" s="173" t="s">
        <v>897</v>
      </c>
      <c r="X183" s="438">
        <v>45839</v>
      </c>
      <c r="Y183" s="439">
        <v>45839</v>
      </c>
      <c r="Z183" s="437" t="s">
        <v>73</v>
      </c>
      <c r="AA183" s="440">
        <v>45868</v>
      </c>
      <c r="AB183" s="124">
        <f t="shared" si="15"/>
        <v>29</v>
      </c>
      <c r="AC183" s="72">
        <v>0</v>
      </c>
      <c r="AD183" s="76">
        <v>0</v>
      </c>
      <c r="AE183" s="76">
        <v>0</v>
      </c>
      <c r="AF183" s="79" t="s">
        <v>73</v>
      </c>
      <c r="AG183" s="408">
        <f t="shared" si="16"/>
        <v>0</v>
      </c>
      <c r="AH183" s="76">
        <v>0</v>
      </c>
      <c r="AI183" s="75">
        <v>0</v>
      </c>
      <c r="AJ183" s="145" t="s">
        <v>73</v>
      </c>
      <c r="AK183" s="79" t="s">
        <v>73</v>
      </c>
      <c r="AL183" s="72">
        <v>0</v>
      </c>
      <c r="AM183" s="72" t="s">
        <v>73</v>
      </c>
      <c r="AN183" s="72" t="s">
        <v>73</v>
      </c>
      <c r="AO183" s="72" t="s">
        <v>73</v>
      </c>
      <c r="AP183" s="102">
        <f t="shared" si="17"/>
        <v>0</v>
      </c>
      <c r="AQ183" s="487">
        <f t="shared" si="18"/>
        <v>10000000</v>
      </c>
      <c r="AR183" s="72" t="s">
        <v>65</v>
      </c>
      <c r="AS183" s="76">
        <v>10000000</v>
      </c>
      <c r="AT183" s="72" t="s">
        <v>319</v>
      </c>
      <c r="AU183" s="76">
        <v>0</v>
      </c>
      <c r="AV183" s="81" t="s">
        <v>73</v>
      </c>
      <c r="AW183" s="490">
        <f t="shared" si="19"/>
        <v>10000000</v>
      </c>
      <c r="AX183" s="488">
        <v>0</v>
      </c>
      <c r="AY183" s="84">
        <f t="shared" si="20"/>
        <v>1</v>
      </c>
      <c r="AZ183" s="85">
        <v>1</v>
      </c>
      <c r="BA183" s="169" t="s">
        <v>73</v>
      </c>
      <c r="BB183" s="175" t="s">
        <v>208</v>
      </c>
      <c r="BC183" s="226" t="s">
        <v>2094</v>
      </c>
      <c r="BD183" s="71" t="s">
        <v>65</v>
      </c>
      <c r="BE183" s="166" t="s">
        <v>65</v>
      </c>
    </row>
    <row r="184" spans="2:57" s="165" customFormat="1" ht="15" customHeight="1" x14ac:dyDescent="0.2">
      <c r="B184" s="71">
        <v>2025</v>
      </c>
      <c r="C184" s="71">
        <v>891780111</v>
      </c>
      <c r="D184" s="71" t="s">
        <v>63</v>
      </c>
      <c r="E184" s="173" t="s">
        <v>2093</v>
      </c>
      <c r="F184" s="102" t="s">
        <v>2092</v>
      </c>
      <c r="G184" s="176">
        <v>0</v>
      </c>
      <c r="H184" s="72" t="s">
        <v>71</v>
      </c>
      <c r="I184" s="71" t="s">
        <v>166</v>
      </c>
      <c r="J184" s="73" t="s">
        <v>81</v>
      </c>
      <c r="K184" s="104" t="s">
        <v>2091</v>
      </c>
      <c r="L184" s="489">
        <v>20843333</v>
      </c>
      <c r="M184" s="71" t="s">
        <v>66</v>
      </c>
      <c r="N184" s="102" t="s">
        <v>2090</v>
      </c>
      <c r="O184" s="537">
        <v>1082936555</v>
      </c>
      <c r="P184" s="229">
        <v>105</v>
      </c>
      <c r="Q184" s="461">
        <v>45677</v>
      </c>
      <c r="R184" s="487">
        <v>722000000</v>
      </c>
      <c r="S184" s="502">
        <v>45839</v>
      </c>
      <c r="T184" s="520">
        <f t="shared" si="14"/>
        <v>20843333</v>
      </c>
      <c r="U184" s="72" t="s">
        <v>65</v>
      </c>
      <c r="V184" s="528">
        <v>85155551</v>
      </c>
      <c r="W184" s="173" t="s">
        <v>1994</v>
      </c>
      <c r="X184" s="438">
        <v>45839</v>
      </c>
      <c r="Y184" s="439">
        <v>45839</v>
      </c>
      <c r="Z184" s="437" t="s">
        <v>73</v>
      </c>
      <c r="AA184" s="440">
        <v>46010</v>
      </c>
      <c r="AB184" s="124">
        <f t="shared" si="15"/>
        <v>171</v>
      </c>
      <c r="AC184" s="72">
        <v>0</v>
      </c>
      <c r="AD184" s="76">
        <v>0</v>
      </c>
      <c r="AE184" s="76">
        <v>0</v>
      </c>
      <c r="AF184" s="79" t="s">
        <v>73</v>
      </c>
      <c r="AG184" s="408">
        <f t="shared" si="16"/>
        <v>0</v>
      </c>
      <c r="AH184" s="76">
        <v>0</v>
      </c>
      <c r="AI184" s="75">
        <v>0</v>
      </c>
      <c r="AJ184" s="145" t="s">
        <v>73</v>
      </c>
      <c r="AK184" s="79" t="s">
        <v>73</v>
      </c>
      <c r="AL184" s="72">
        <v>0</v>
      </c>
      <c r="AM184" s="72" t="s">
        <v>73</v>
      </c>
      <c r="AN184" s="72" t="s">
        <v>73</v>
      </c>
      <c r="AO184" s="72" t="s">
        <v>73</v>
      </c>
      <c r="AP184" s="102">
        <f t="shared" si="17"/>
        <v>0</v>
      </c>
      <c r="AQ184" s="487">
        <f t="shared" si="18"/>
        <v>20843333</v>
      </c>
      <c r="AR184" s="72" t="s">
        <v>65</v>
      </c>
      <c r="AS184" s="76">
        <v>20843333</v>
      </c>
      <c r="AT184" s="72" t="s">
        <v>319</v>
      </c>
      <c r="AU184" s="76">
        <v>0</v>
      </c>
      <c r="AV184" s="81" t="s">
        <v>73</v>
      </c>
      <c r="AW184" s="490">
        <f t="shared" si="19"/>
        <v>14800000</v>
      </c>
      <c r="AX184" s="488">
        <v>6043333</v>
      </c>
      <c r="AY184" s="84">
        <f t="shared" si="20"/>
        <v>0.71005918295312942</v>
      </c>
      <c r="AZ184" s="85">
        <v>0.71005918295312942</v>
      </c>
      <c r="BA184" s="169" t="s">
        <v>73</v>
      </c>
      <c r="BB184" s="175" t="s">
        <v>123</v>
      </c>
      <c r="BC184" s="226" t="s">
        <v>2089</v>
      </c>
      <c r="BD184" s="71" t="s">
        <v>65</v>
      </c>
      <c r="BE184" s="166" t="s">
        <v>65</v>
      </c>
    </row>
    <row r="185" spans="2:57" s="165" customFormat="1" ht="15" customHeight="1" x14ac:dyDescent="0.2">
      <c r="B185" s="71">
        <v>2025</v>
      </c>
      <c r="C185" s="71">
        <v>891780111</v>
      </c>
      <c r="D185" s="71" t="s">
        <v>63</v>
      </c>
      <c r="E185" s="173" t="s">
        <v>2088</v>
      </c>
      <c r="F185" s="102" t="s">
        <v>2087</v>
      </c>
      <c r="G185" s="176">
        <v>0</v>
      </c>
      <c r="H185" s="72" t="s">
        <v>71</v>
      </c>
      <c r="I185" s="71" t="s">
        <v>166</v>
      </c>
      <c r="J185" s="73" t="s">
        <v>81</v>
      </c>
      <c r="K185" s="104" t="s">
        <v>2086</v>
      </c>
      <c r="L185" s="489">
        <v>25373333</v>
      </c>
      <c r="M185" s="71" t="s">
        <v>66</v>
      </c>
      <c r="N185" s="102" t="s">
        <v>2085</v>
      </c>
      <c r="O185" s="537">
        <v>1082925044</v>
      </c>
      <c r="P185" s="229">
        <v>105</v>
      </c>
      <c r="Q185" s="461">
        <v>45677</v>
      </c>
      <c r="R185" s="487">
        <v>722000000</v>
      </c>
      <c r="S185" s="502">
        <v>45839</v>
      </c>
      <c r="T185" s="520">
        <f t="shared" si="14"/>
        <v>25373333</v>
      </c>
      <c r="U185" s="72" t="s">
        <v>65</v>
      </c>
      <c r="V185" s="528">
        <v>85155551</v>
      </c>
      <c r="W185" s="173" t="s">
        <v>1994</v>
      </c>
      <c r="X185" s="438">
        <v>45839</v>
      </c>
      <c r="Y185" s="439">
        <v>45839</v>
      </c>
      <c r="Z185" s="437" t="s">
        <v>73</v>
      </c>
      <c r="AA185" s="440">
        <v>46014</v>
      </c>
      <c r="AB185" s="124">
        <f t="shared" si="15"/>
        <v>175</v>
      </c>
      <c r="AC185" s="72">
        <v>0</v>
      </c>
      <c r="AD185" s="76">
        <v>0</v>
      </c>
      <c r="AE185" s="76">
        <v>0</v>
      </c>
      <c r="AF185" s="79" t="s">
        <v>73</v>
      </c>
      <c r="AG185" s="408">
        <f t="shared" si="16"/>
        <v>0</v>
      </c>
      <c r="AH185" s="76">
        <v>0</v>
      </c>
      <c r="AI185" s="75">
        <v>0</v>
      </c>
      <c r="AJ185" s="145" t="s">
        <v>73</v>
      </c>
      <c r="AK185" s="79" t="s">
        <v>73</v>
      </c>
      <c r="AL185" s="72">
        <v>0</v>
      </c>
      <c r="AM185" s="72" t="s">
        <v>73</v>
      </c>
      <c r="AN185" s="72" t="s">
        <v>73</v>
      </c>
      <c r="AO185" s="72" t="s">
        <v>73</v>
      </c>
      <c r="AP185" s="102">
        <f t="shared" si="17"/>
        <v>0</v>
      </c>
      <c r="AQ185" s="487">
        <f t="shared" si="18"/>
        <v>25373333</v>
      </c>
      <c r="AR185" s="72" t="s">
        <v>65</v>
      </c>
      <c r="AS185" s="76">
        <v>25373333</v>
      </c>
      <c r="AT185" s="72" t="s">
        <v>319</v>
      </c>
      <c r="AU185" s="76">
        <v>0</v>
      </c>
      <c r="AV185" s="81" t="s">
        <v>73</v>
      </c>
      <c r="AW185" s="490">
        <f t="shared" si="19"/>
        <v>17600000</v>
      </c>
      <c r="AX185" s="488">
        <v>7773333</v>
      </c>
      <c r="AY185" s="84">
        <f t="shared" si="20"/>
        <v>0.69364162760958525</v>
      </c>
      <c r="AZ185" s="85">
        <v>0.69364162760958525</v>
      </c>
      <c r="BA185" s="169" t="s">
        <v>73</v>
      </c>
      <c r="BB185" s="175" t="s">
        <v>123</v>
      </c>
      <c r="BC185" s="226" t="s">
        <v>2084</v>
      </c>
      <c r="BD185" s="71" t="s">
        <v>65</v>
      </c>
      <c r="BE185" s="166" t="s">
        <v>65</v>
      </c>
    </row>
    <row r="186" spans="2:57" s="165" customFormat="1" ht="15" customHeight="1" x14ac:dyDescent="0.2">
      <c r="B186" s="71">
        <v>2025</v>
      </c>
      <c r="C186" s="71">
        <v>891780111</v>
      </c>
      <c r="D186" s="71" t="s">
        <v>63</v>
      </c>
      <c r="E186" s="173" t="s">
        <v>2083</v>
      </c>
      <c r="F186" s="102" t="s">
        <v>2082</v>
      </c>
      <c r="G186" s="176">
        <v>0</v>
      </c>
      <c r="H186" s="72" t="s">
        <v>71</v>
      </c>
      <c r="I186" s="71" t="s">
        <v>166</v>
      </c>
      <c r="J186" s="73" t="s">
        <v>81</v>
      </c>
      <c r="K186" s="104" t="s">
        <v>2081</v>
      </c>
      <c r="L186" s="489">
        <v>20843333</v>
      </c>
      <c r="M186" s="71" t="s">
        <v>66</v>
      </c>
      <c r="N186" s="102" t="s">
        <v>2080</v>
      </c>
      <c r="O186" s="537">
        <v>1082958642</v>
      </c>
      <c r="P186" s="229">
        <v>105</v>
      </c>
      <c r="Q186" s="461">
        <v>45677</v>
      </c>
      <c r="R186" s="487">
        <v>722000000</v>
      </c>
      <c r="S186" s="502">
        <v>45839</v>
      </c>
      <c r="T186" s="520">
        <f t="shared" si="14"/>
        <v>20843333</v>
      </c>
      <c r="U186" s="72" t="s">
        <v>65</v>
      </c>
      <c r="V186" s="528">
        <v>85155551</v>
      </c>
      <c r="W186" s="173" t="s">
        <v>1994</v>
      </c>
      <c r="X186" s="438">
        <v>45839</v>
      </c>
      <c r="Y186" s="439">
        <v>45839</v>
      </c>
      <c r="Z186" s="437" t="s">
        <v>73</v>
      </c>
      <c r="AA186" s="440">
        <v>46010</v>
      </c>
      <c r="AB186" s="124">
        <f t="shared" si="15"/>
        <v>171</v>
      </c>
      <c r="AC186" s="72">
        <v>0</v>
      </c>
      <c r="AD186" s="76">
        <v>0</v>
      </c>
      <c r="AE186" s="76">
        <v>0</v>
      </c>
      <c r="AF186" s="79" t="s">
        <v>73</v>
      </c>
      <c r="AG186" s="408">
        <f t="shared" si="16"/>
        <v>0</v>
      </c>
      <c r="AH186" s="76">
        <v>0</v>
      </c>
      <c r="AI186" s="75">
        <v>0</v>
      </c>
      <c r="AJ186" s="145" t="s">
        <v>73</v>
      </c>
      <c r="AK186" s="79" t="s">
        <v>73</v>
      </c>
      <c r="AL186" s="72">
        <v>0</v>
      </c>
      <c r="AM186" s="72" t="s">
        <v>73</v>
      </c>
      <c r="AN186" s="72" t="s">
        <v>73</v>
      </c>
      <c r="AO186" s="72" t="s">
        <v>73</v>
      </c>
      <c r="AP186" s="102">
        <f t="shared" si="17"/>
        <v>0</v>
      </c>
      <c r="AQ186" s="487">
        <f t="shared" si="18"/>
        <v>20843333</v>
      </c>
      <c r="AR186" s="72" t="s">
        <v>65</v>
      </c>
      <c r="AS186" s="76">
        <v>20843333</v>
      </c>
      <c r="AT186" s="72" t="s">
        <v>319</v>
      </c>
      <c r="AU186" s="76">
        <v>0</v>
      </c>
      <c r="AV186" s="81" t="s">
        <v>73</v>
      </c>
      <c r="AW186" s="490">
        <f t="shared" si="19"/>
        <v>14800000</v>
      </c>
      <c r="AX186" s="488">
        <v>6043333</v>
      </c>
      <c r="AY186" s="84">
        <f t="shared" si="20"/>
        <v>0.71005918295312942</v>
      </c>
      <c r="AZ186" s="85">
        <v>0.71005918295312942</v>
      </c>
      <c r="BA186" s="169" t="s">
        <v>73</v>
      </c>
      <c r="BB186" s="175" t="s">
        <v>123</v>
      </c>
      <c r="BC186" s="226" t="s">
        <v>2079</v>
      </c>
      <c r="BD186" s="71" t="s">
        <v>65</v>
      </c>
      <c r="BE186" s="166" t="s">
        <v>65</v>
      </c>
    </row>
    <row r="187" spans="2:57" s="165" customFormat="1" ht="15" customHeight="1" x14ac:dyDescent="0.2">
      <c r="B187" s="71">
        <v>2025</v>
      </c>
      <c r="C187" s="71">
        <v>891780111</v>
      </c>
      <c r="D187" s="71" t="s">
        <v>63</v>
      </c>
      <c r="E187" s="173" t="s">
        <v>2078</v>
      </c>
      <c r="F187" s="102" t="s">
        <v>2077</v>
      </c>
      <c r="G187" s="176">
        <v>0</v>
      </c>
      <c r="H187" s="72" t="s">
        <v>71</v>
      </c>
      <c r="I187" s="71" t="s">
        <v>166</v>
      </c>
      <c r="J187" s="73" t="s">
        <v>81</v>
      </c>
      <c r="K187" s="104" t="s">
        <v>2076</v>
      </c>
      <c r="L187" s="489">
        <v>19716667</v>
      </c>
      <c r="M187" s="71" t="s">
        <v>66</v>
      </c>
      <c r="N187" s="102" t="s">
        <v>2075</v>
      </c>
      <c r="O187" s="537">
        <v>1124006778</v>
      </c>
      <c r="P187" s="229">
        <v>105</v>
      </c>
      <c r="Q187" s="461">
        <v>45677</v>
      </c>
      <c r="R187" s="487">
        <v>722000000</v>
      </c>
      <c r="S187" s="502">
        <v>45839</v>
      </c>
      <c r="T187" s="520">
        <f t="shared" si="14"/>
        <v>19716667</v>
      </c>
      <c r="U187" s="72" t="s">
        <v>65</v>
      </c>
      <c r="V187" s="528">
        <v>85155551</v>
      </c>
      <c r="W187" s="173" t="s">
        <v>1994</v>
      </c>
      <c r="X187" s="438">
        <v>45839</v>
      </c>
      <c r="Y187" s="439">
        <v>45839</v>
      </c>
      <c r="Z187" s="437" t="s">
        <v>73</v>
      </c>
      <c r="AA187" s="440">
        <v>46010</v>
      </c>
      <c r="AB187" s="124">
        <f t="shared" si="15"/>
        <v>171</v>
      </c>
      <c r="AC187" s="72">
        <v>0</v>
      </c>
      <c r="AD187" s="76">
        <v>0</v>
      </c>
      <c r="AE187" s="76">
        <v>0</v>
      </c>
      <c r="AF187" s="79" t="s">
        <v>73</v>
      </c>
      <c r="AG187" s="408">
        <f t="shared" si="16"/>
        <v>0</v>
      </c>
      <c r="AH187" s="76">
        <v>0</v>
      </c>
      <c r="AI187" s="75">
        <v>0</v>
      </c>
      <c r="AJ187" s="145" t="s">
        <v>73</v>
      </c>
      <c r="AK187" s="79" t="s">
        <v>73</v>
      </c>
      <c r="AL187" s="72">
        <v>0</v>
      </c>
      <c r="AM187" s="72" t="s">
        <v>73</v>
      </c>
      <c r="AN187" s="72" t="s">
        <v>73</v>
      </c>
      <c r="AO187" s="72" t="s">
        <v>73</v>
      </c>
      <c r="AP187" s="102">
        <f t="shared" si="17"/>
        <v>0</v>
      </c>
      <c r="AQ187" s="487">
        <f t="shared" si="18"/>
        <v>19716667</v>
      </c>
      <c r="AR187" s="72" t="s">
        <v>65</v>
      </c>
      <c r="AS187" s="76">
        <v>19716667</v>
      </c>
      <c r="AT187" s="72" t="s">
        <v>319</v>
      </c>
      <c r="AU187" s="76">
        <v>0</v>
      </c>
      <c r="AV187" s="81" t="s">
        <v>73</v>
      </c>
      <c r="AW187" s="490">
        <f t="shared" si="19"/>
        <v>14000000</v>
      </c>
      <c r="AX187" s="488">
        <v>5716667</v>
      </c>
      <c r="AY187" s="84">
        <f t="shared" si="20"/>
        <v>0.71005915959325172</v>
      </c>
      <c r="AZ187" s="85">
        <v>0.71005915959325172</v>
      </c>
      <c r="BA187" s="169" t="s">
        <v>73</v>
      </c>
      <c r="BB187" s="175" t="s">
        <v>123</v>
      </c>
      <c r="BC187" s="226" t="s">
        <v>2074</v>
      </c>
      <c r="BD187" s="71" t="s">
        <v>65</v>
      </c>
      <c r="BE187" s="166" t="s">
        <v>65</v>
      </c>
    </row>
    <row r="188" spans="2:57" s="165" customFormat="1" ht="15" customHeight="1" x14ac:dyDescent="0.2">
      <c r="B188" s="71">
        <v>2025</v>
      </c>
      <c r="C188" s="71">
        <v>891780111</v>
      </c>
      <c r="D188" s="71" t="s">
        <v>63</v>
      </c>
      <c r="E188" s="173" t="s">
        <v>2073</v>
      </c>
      <c r="F188" s="102" t="s">
        <v>2072</v>
      </c>
      <c r="G188" s="176">
        <v>0</v>
      </c>
      <c r="H188" s="72" t="s">
        <v>71</v>
      </c>
      <c r="I188" s="71" t="s">
        <v>166</v>
      </c>
      <c r="J188" s="73" t="s">
        <v>81</v>
      </c>
      <c r="K188" s="104" t="s">
        <v>2071</v>
      </c>
      <c r="L188" s="489">
        <v>19716667</v>
      </c>
      <c r="M188" s="71" t="s">
        <v>66</v>
      </c>
      <c r="N188" s="102" t="s">
        <v>2070</v>
      </c>
      <c r="O188" s="537">
        <v>1004364652</v>
      </c>
      <c r="P188" s="171">
        <v>105</v>
      </c>
      <c r="Q188" s="461">
        <v>45677</v>
      </c>
      <c r="R188" s="487">
        <v>722000000</v>
      </c>
      <c r="S188" s="502">
        <v>45839</v>
      </c>
      <c r="T188" s="520">
        <f t="shared" si="14"/>
        <v>19716667</v>
      </c>
      <c r="U188" s="72" t="s">
        <v>65</v>
      </c>
      <c r="V188" s="528">
        <v>85155551</v>
      </c>
      <c r="W188" s="173" t="s">
        <v>1994</v>
      </c>
      <c r="X188" s="438">
        <v>45839</v>
      </c>
      <c r="Y188" s="439">
        <v>45839</v>
      </c>
      <c r="Z188" s="437" t="s">
        <v>73</v>
      </c>
      <c r="AA188" s="440">
        <v>46010</v>
      </c>
      <c r="AB188" s="124">
        <f t="shared" si="15"/>
        <v>171</v>
      </c>
      <c r="AC188" s="72">
        <v>0</v>
      </c>
      <c r="AD188" s="76">
        <v>0</v>
      </c>
      <c r="AE188" s="76">
        <v>0</v>
      </c>
      <c r="AF188" s="79" t="s">
        <v>73</v>
      </c>
      <c r="AG188" s="408">
        <f t="shared" si="16"/>
        <v>0</v>
      </c>
      <c r="AH188" s="76">
        <v>0</v>
      </c>
      <c r="AI188" s="75">
        <v>0</v>
      </c>
      <c r="AJ188" s="145" t="s">
        <v>73</v>
      </c>
      <c r="AK188" s="79" t="s">
        <v>73</v>
      </c>
      <c r="AL188" s="72">
        <v>0</v>
      </c>
      <c r="AM188" s="72" t="s">
        <v>73</v>
      </c>
      <c r="AN188" s="72" t="s">
        <v>73</v>
      </c>
      <c r="AO188" s="72" t="s">
        <v>73</v>
      </c>
      <c r="AP188" s="102">
        <f t="shared" si="17"/>
        <v>0</v>
      </c>
      <c r="AQ188" s="487">
        <f t="shared" si="18"/>
        <v>19716667</v>
      </c>
      <c r="AR188" s="72" t="s">
        <v>65</v>
      </c>
      <c r="AS188" s="76">
        <v>19716667</v>
      </c>
      <c r="AT188" s="72" t="s">
        <v>319</v>
      </c>
      <c r="AU188" s="76">
        <v>0</v>
      </c>
      <c r="AV188" s="81" t="s">
        <v>73</v>
      </c>
      <c r="AW188" s="490">
        <f t="shared" si="19"/>
        <v>14000000</v>
      </c>
      <c r="AX188" s="488">
        <v>5716667</v>
      </c>
      <c r="AY188" s="84">
        <f t="shared" si="20"/>
        <v>0.71005915959325172</v>
      </c>
      <c r="AZ188" s="85">
        <v>0.71005915959325172</v>
      </c>
      <c r="BA188" s="169" t="s">
        <v>73</v>
      </c>
      <c r="BB188" s="175" t="s">
        <v>123</v>
      </c>
      <c r="BC188" s="226" t="s">
        <v>2069</v>
      </c>
      <c r="BD188" s="71" t="s">
        <v>65</v>
      </c>
      <c r="BE188" s="166" t="s">
        <v>65</v>
      </c>
    </row>
    <row r="189" spans="2:57" s="165" customFormat="1" ht="15" customHeight="1" x14ac:dyDescent="0.2">
      <c r="B189" s="71">
        <v>2025</v>
      </c>
      <c r="C189" s="71">
        <v>891780111</v>
      </c>
      <c r="D189" s="71" t="s">
        <v>63</v>
      </c>
      <c r="E189" s="173" t="s">
        <v>2068</v>
      </c>
      <c r="F189" s="102" t="s">
        <v>2067</v>
      </c>
      <c r="G189" s="176">
        <v>0</v>
      </c>
      <c r="H189" s="72" t="s">
        <v>71</v>
      </c>
      <c r="I189" s="71" t="s">
        <v>166</v>
      </c>
      <c r="J189" s="73" t="s">
        <v>81</v>
      </c>
      <c r="K189" s="104" t="s">
        <v>2066</v>
      </c>
      <c r="L189" s="489">
        <v>18500000</v>
      </c>
      <c r="M189" s="71" t="s">
        <v>66</v>
      </c>
      <c r="N189" s="102" t="s">
        <v>2065</v>
      </c>
      <c r="O189" s="537">
        <v>1140863901</v>
      </c>
      <c r="P189" s="171">
        <v>105</v>
      </c>
      <c r="Q189" s="461">
        <v>45677</v>
      </c>
      <c r="R189" s="487">
        <v>722000000</v>
      </c>
      <c r="S189" s="502">
        <v>45839</v>
      </c>
      <c r="T189" s="520">
        <f t="shared" si="14"/>
        <v>18500000</v>
      </c>
      <c r="U189" s="72" t="s">
        <v>65</v>
      </c>
      <c r="V189" s="528">
        <v>85155551</v>
      </c>
      <c r="W189" s="173" t="s">
        <v>1994</v>
      </c>
      <c r="X189" s="438">
        <v>45839</v>
      </c>
      <c r="Y189" s="439">
        <v>45839</v>
      </c>
      <c r="Z189" s="437" t="s">
        <v>73</v>
      </c>
      <c r="AA189" s="440">
        <v>45991</v>
      </c>
      <c r="AB189" s="124">
        <f t="shared" si="15"/>
        <v>152</v>
      </c>
      <c r="AC189" s="72">
        <v>0</v>
      </c>
      <c r="AD189" s="76">
        <v>0</v>
      </c>
      <c r="AE189" s="76">
        <v>0</v>
      </c>
      <c r="AF189" s="79" t="s">
        <v>73</v>
      </c>
      <c r="AG189" s="408">
        <f t="shared" si="16"/>
        <v>0</v>
      </c>
      <c r="AH189" s="76">
        <v>0</v>
      </c>
      <c r="AI189" s="75">
        <v>0</v>
      </c>
      <c r="AJ189" s="145" t="s">
        <v>73</v>
      </c>
      <c r="AK189" s="79" t="s">
        <v>73</v>
      </c>
      <c r="AL189" s="72">
        <v>0</v>
      </c>
      <c r="AM189" s="72" t="s">
        <v>73</v>
      </c>
      <c r="AN189" s="72" t="s">
        <v>73</v>
      </c>
      <c r="AO189" s="72" t="s">
        <v>73</v>
      </c>
      <c r="AP189" s="102">
        <f t="shared" si="17"/>
        <v>0</v>
      </c>
      <c r="AQ189" s="487">
        <f t="shared" si="18"/>
        <v>18500000</v>
      </c>
      <c r="AR189" s="72" t="s">
        <v>65</v>
      </c>
      <c r="AS189" s="76">
        <v>18500000</v>
      </c>
      <c r="AT189" s="72" t="s">
        <v>319</v>
      </c>
      <c r="AU189" s="76">
        <v>0</v>
      </c>
      <c r="AV189" s="81" t="s">
        <v>73</v>
      </c>
      <c r="AW189" s="490">
        <f t="shared" si="19"/>
        <v>14800000</v>
      </c>
      <c r="AX189" s="488">
        <v>3700000</v>
      </c>
      <c r="AY189" s="84">
        <f t="shared" si="20"/>
        <v>0.8</v>
      </c>
      <c r="AZ189" s="85">
        <v>0.8</v>
      </c>
      <c r="BA189" s="169" t="s">
        <v>73</v>
      </c>
      <c r="BB189" s="175" t="s">
        <v>123</v>
      </c>
      <c r="BC189" s="226" t="s">
        <v>2064</v>
      </c>
      <c r="BD189" s="71" t="s">
        <v>65</v>
      </c>
      <c r="BE189" s="166" t="s">
        <v>65</v>
      </c>
    </row>
    <row r="190" spans="2:57" s="165" customFormat="1" ht="15" customHeight="1" x14ac:dyDescent="0.2">
      <c r="B190" s="71">
        <v>2025</v>
      </c>
      <c r="C190" s="71">
        <v>891780111</v>
      </c>
      <c r="D190" s="71" t="s">
        <v>63</v>
      </c>
      <c r="E190" s="173" t="s">
        <v>2063</v>
      </c>
      <c r="F190" s="102" t="s">
        <v>2062</v>
      </c>
      <c r="G190" s="176">
        <v>0</v>
      </c>
      <c r="H190" s="72" t="s">
        <v>71</v>
      </c>
      <c r="I190" s="71" t="s">
        <v>166</v>
      </c>
      <c r="J190" s="73" t="s">
        <v>81</v>
      </c>
      <c r="K190" s="104" t="s">
        <v>2061</v>
      </c>
      <c r="L190" s="489">
        <v>20843333</v>
      </c>
      <c r="M190" s="71" t="s">
        <v>66</v>
      </c>
      <c r="N190" s="102" t="s">
        <v>2060</v>
      </c>
      <c r="O190" s="537">
        <v>1082887058</v>
      </c>
      <c r="P190" s="171">
        <v>105</v>
      </c>
      <c r="Q190" s="461">
        <v>45677</v>
      </c>
      <c r="R190" s="487">
        <v>722000000</v>
      </c>
      <c r="S190" s="502">
        <v>45839</v>
      </c>
      <c r="T190" s="520">
        <f t="shared" si="14"/>
        <v>20843333</v>
      </c>
      <c r="U190" s="72" t="s">
        <v>65</v>
      </c>
      <c r="V190" s="528">
        <v>85155551</v>
      </c>
      <c r="W190" s="173" t="s">
        <v>1994</v>
      </c>
      <c r="X190" s="438">
        <v>45839</v>
      </c>
      <c r="Y190" s="439">
        <v>45839</v>
      </c>
      <c r="Z190" s="437" t="s">
        <v>73</v>
      </c>
      <c r="AA190" s="440">
        <v>46010</v>
      </c>
      <c r="AB190" s="124">
        <f t="shared" si="15"/>
        <v>171</v>
      </c>
      <c r="AC190" s="72">
        <v>0</v>
      </c>
      <c r="AD190" s="76">
        <v>0</v>
      </c>
      <c r="AE190" s="76">
        <v>0</v>
      </c>
      <c r="AF190" s="79" t="s">
        <v>73</v>
      </c>
      <c r="AG190" s="408">
        <f t="shared" si="16"/>
        <v>0</v>
      </c>
      <c r="AH190" s="76">
        <v>0</v>
      </c>
      <c r="AI190" s="75">
        <v>0</v>
      </c>
      <c r="AJ190" s="145" t="s">
        <v>73</v>
      </c>
      <c r="AK190" s="79" t="s">
        <v>73</v>
      </c>
      <c r="AL190" s="72">
        <v>0</v>
      </c>
      <c r="AM190" s="72" t="s">
        <v>73</v>
      </c>
      <c r="AN190" s="72" t="s">
        <v>73</v>
      </c>
      <c r="AO190" s="72" t="s">
        <v>73</v>
      </c>
      <c r="AP190" s="102">
        <f t="shared" si="17"/>
        <v>0</v>
      </c>
      <c r="AQ190" s="487">
        <f t="shared" si="18"/>
        <v>20843333</v>
      </c>
      <c r="AR190" s="72" t="s">
        <v>65</v>
      </c>
      <c r="AS190" s="76">
        <v>20843333</v>
      </c>
      <c r="AT190" s="72" t="s">
        <v>319</v>
      </c>
      <c r="AU190" s="76">
        <v>0</v>
      </c>
      <c r="AV190" s="81" t="s">
        <v>73</v>
      </c>
      <c r="AW190" s="490">
        <f t="shared" si="19"/>
        <v>14800000</v>
      </c>
      <c r="AX190" s="488">
        <v>6043333</v>
      </c>
      <c r="AY190" s="84">
        <f t="shared" si="20"/>
        <v>0.71005918295312942</v>
      </c>
      <c r="AZ190" s="85">
        <v>0.71005918295312942</v>
      </c>
      <c r="BA190" s="169" t="s">
        <v>73</v>
      </c>
      <c r="BB190" s="175" t="s">
        <v>123</v>
      </c>
      <c r="BC190" s="226" t="s">
        <v>2059</v>
      </c>
      <c r="BD190" s="71" t="s">
        <v>65</v>
      </c>
      <c r="BE190" s="166" t="s">
        <v>65</v>
      </c>
    </row>
    <row r="191" spans="2:57" s="165" customFormat="1" ht="15" customHeight="1" x14ac:dyDescent="0.2">
      <c r="B191" s="71">
        <v>2025</v>
      </c>
      <c r="C191" s="71">
        <v>891780111</v>
      </c>
      <c r="D191" s="71" t="s">
        <v>63</v>
      </c>
      <c r="E191" s="173" t="s">
        <v>2058</v>
      </c>
      <c r="F191" s="102" t="s">
        <v>2057</v>
      </c>
      <c r="G191" s="176">
        <v>0</v>
      </c>
      <c r="H191" s="72" t="s">
        <v>71</v>
      </c>
      <c r="I191" s="71" t="s">
        <v>166</v>
      </c>
      <c r="J191" s="73" t="s">
        <v>81</v>
      </c>
      <c r="K191" s="104" t="s">
        <v>2056</v>
      </c>
      <c r="L191" s="489">
        <v>40366667</v>
      </c>
      <c r="M191" s="71" t="s">
        <v>66</v>
      </c>
      <c r="N191" s="102" t="s">
        <v>2055</v>
      </c>
      <c r="O191" s="537">
        <v>52695882</v>
      </c>
      <c r="P191" s="171">
        <v>105</v>
      </c>
      <c r="Q191" s="461">
        <v>45677</v>
      </c>
      <c r="R191" s="487">
        <v>722000000</v>
      </c>
      <c r="S191" s="502">
        <v>45840</v>
      </c>
      <c r="T191" s="520">
        <f t="shared" si="14"/>
        <v>40366667</v>
      </c>
      <c r="U191" s="72" t="s">
        <v>65</v>
      </c>
      <c r="V191" s="528">
        <v>85155551</v>
      </c>
      <c r="W191" s="173" t="s">
        <v>1994</v>
      </c>
      <c r="X191" s="438">
        <v>45840</v>
      </c>
      <c r="Y191" s="439">
        <v>45840</v>
      </c>
      <c r="Z191" s="437" t="s">
        <v>73</v>
      </c>
      <c r="AA191" s="440">
        <v>46014</v>
      </c>
      <c r="AB191" s="124">
        <f t="shared" si="15"/>
        <v>174</v>
      </c>
      <c r="AC191" s="72">
        <v>0</v>
      </c>
      <c r="AD191" s="76">
        <v>0</v>
      </c>
      <c r="AE191" s="76">
        <v>0</v>
      </c>
      <c r="AF191" s="79" t="s">
        <v>73</v>
      </c>
      <c r="AG191" s="408">
        <f t="shared" si="16"/>
        <v>0</v>
      </c>
      <c r="AH191" s="76">
        <v>0</v>
      </c>
      <c r="AI191" s="75">
        <v>0</v>
      </c>
      <c r="AJ191" s="145" t="s">
        <v>73</v>
      </c>
      <c r="AK191" s="79" t="s">
        <v>73</v>
      </c>
      <c r="AL191" s="72">
        <v>0</v>
      </c>
      <c r="AM191" s="72" t="s">
        <v>73</v>
      </c>
      <c r="AN191" s="72" t="s">
        <v>73</v>
      </c>
      <c r="AO191" s="72" t="s">
        <v>73</v>
      </c>
      <c r="AP191" s="102">
        <f t="shared" si="17"/>
        <v>0</v>
      </c>
      <c r="AQ191" s="487">
        <f t="shared" si="18"/>
        <v>40366667</v>
      </c>
      <c r="AR191" s="72" t="s">
        <v>65</v>
      </c>
      <c r="AS191" s="76">
        <v>40366667</v>
      </c>
      <c r="AT191" s="72" t="s">
        <v>319</v>
      </c>
      <c r="AU191" s="76">
        <v>0</v>
      </c>
      <c r="AV191" s="81" t="s">
        <v>73</v>
      </c>
      <c r="AW191" s="490">
        <f t="shared" si="19"/>
        <v>28000000</v>
      </c>
      <c r="AX191" s="488">
        <v>12366667</v>
      </c>
      <c r="AY191" s="84">
        <f t="shared" si="20"/>
        <v>0.69364161276926828</v>
      </c>
      <c r="AZ191" s="85">
        <v>0.69364161276926828</v>
      </c>
      <c r="BA191" s="169" t="s">
        <v>73</v>
      </c>
      <c r="BB191" s="175" t="s">
        <v>123</v>
      </c>
      <c r="BC191" s="226" t="s">
        <v>2054</v>
      </c>
      <c r="BD191" s="71" t="s">
        <v>65</v>
      </c>
      <c r="BE191" s="166" t="s">
        <v>65</v>
      </c>
    </row>
    <row r="192" spans="2:57" s="165" customFormat="1" ht="15" customHeight="1" x14ac:dyDescent="0.2">
      <c r="B192" s="71">
        <v>2025</v>
      </c>
      <c r="C192" s="71">
        <v>891780111</v>
      </c>
      <c r="D192" s="71" t="s">
        <v>63</v>
      </c>
      <c r="E192" s="173" t="s">
        <v>2053</v>
      </c>
      <c r="F192" s="102" t="s">
        <v>2052</v>
      </c>
      <c r="G192" s="176">
        <v>0</v>
      </c>
      <c r="H192" s="72" t="s">
        <v>71</v>
      </c>
      <c r="I192" s="71" t="s">
        <v>166</v>
      </c>
      <c r="J192" s="73" t="s">
        <v>81</v>
      </c>
      <c r="K192" s="104" t="s">
        <v>2051</v>
      </c>
      <c r="L192" s="489">
        <v>19716667</v>
      </c>
      <c r="M192" s="71" t="s">
        <v>66</v>
      </c>
      <c r="N192" s="102" t="s">
        <v>2050</v>
      </c>
      <c r="O192" s="537">
        <v>1082868615</v>
      </c>
      <c r="P192" s="171">
        <v>105</v>
      </c>
      <c r="Q192" s="461">
        <v>45677</v>
      </c>
      <c r="R192" s="487">
        <v>722000000</v>
      </c>
      <c r="S192" s="502">
        <v>45840</v>
      </c>
      <c r="T192" s="520">
        <f t="shared" si="14"/>
        <v>19716667</v>
      </c>
      <c r="U192" s="72" t="s">
        <v>65</v>
      </c>
      <c r="V192" s="528">
        <v>85155551</v>
      </c>
      <c r="W192" s="173" t="s">
        <v>1994</v>
      </c>
      <c r="X192" s="438">
        <v>45840</v>
      </c>
      <c r="Y192" s="439">
        <v>45840</v>
      </c>
      <c r="Z192" s="437" t="s">
        <v>73</v>
      </c>
      <c r="AA192" s="440">
        <v>46010</v>
      </c>
      <c r="AB192" s="124">
        <f t="shared" si="15"/>
        <v>170</v>
      </c>
      <c r="AC192" s="72">
        <v>0</v>
      </c>
      <c r="AD192" s="76">
        <v>0</v>
      </c>
      <c r="AE192" s="76">
        <v>0</v>
      </c>
      <c r="AF192" s="79" t="s">
        <v>73</v>
      </c>
      <c r="AG192" s="408">
        <f t="shared" si="16"/>
        <v>0</v>
      </c>
      <c r="AH192" s="76">
        <v>0</v>
      </c>
      <c r="AI192" s="75">
        <v>0</v>
      </c>
      <c r="AJ192" s="145" t="s">
        <v>73</v>
      </c>
      <c r="AK192" s="79" t="s">
        <v>73</v>
      </c>
      <c r="AL192" s="72">
        <v>0</v>
      </c>
      <c r="AM192" s="72" t="s">
        <v>73</v>
      </c>
      <c r="AN192" s="72" t="s">
        <v>73</v>
      </c>
      <c r="AO192" s="72" t="s">
        <v>73</v>
      </c>
      <c r="AP192" s="102">
        <f t="shared" si="17"/>
        <v>0</v>
      </c>
      <c r="AQ192" s="487">
        <f t="shared" si="18"/>
        <v>19716667</v>
      </c>
      <c r="AR192" s="72" t="s">
        <v>65</v>
      </c>
      <c r="AS192" s="76">
        <v>19716667</v>
      </c>
      <c r="AT192" s="72" t="s">
        <v>319</v>
      </c>
      <c r="AU192" s="76">
        <v>0</v>
      </c>
      <c r="AV192" s="81" t="s">
        <v>73</v>
      </c>
      <c r="AW192" s="490">
        <f t="shared" si="19"/>
        <v>14000000</v>
      </c>
      <c r="AX192" s="488">
        <v>5716667</v>
      </c>
      <c r="AY192" s="84">
        <f t="shared" si="20"/>
        <v>0.71005915959325172</v>
      </c>
      <c r="AZ192" s="85">
        <v>0.71005915959325172</v>
      </c>
      <c r="BA192" s="169" t="s">
        <v>73</v>
      </c>
      <c r="BB192" s="175" t="s">
        <v>123</v>
      </c>
      <c r="BC192" s="226" t="s">
        <v>2049</v>
      </c>
      <c r="BD192" s="71" t="s">
        <v>65</v>
      </c>
      <c r="BE192" s="166" t="s">
        <v>65</v>
      </c>
    </row>
    <row r="193" spans="2:57" s="165" customFormat="1" ht="15" customHeight="1" x14ac:dyDescent="0.2">
      <c r="B193" s="71">
        <v>2025</v>
      </c>
      <c r="C193" s="71">
        <v>891780111</v>
      </c>
      <c r="D193" s="71" t="s">
        <v>63</v>
      </c>
      <c r="E193" s="173" t="s">
        <v>2048</v>
      </c>
      <c r="F193" s="102" t="s">
        <v>2047</v>
      </c>
      <c r="G193" s="176">
        <v>0</v>
      </c>
      <c r="H193" s="72" t="s">
        <v>71</v>
      </c>
      <c r="I193" s="71" t="s">
        <v>166</v>
      </c>
      <c r="J193" s="73" t="s">
        <v>81</v>
      </c>
      <c r="K193" s="104" t="s">
        <v>2046</v>
      </c>
      <c r="L193" s="489">
        <v>20843333</v>
      </c>
      <c r="M193" s="71" t="s">
        <v>66</v>
      </c>
      <c r="N193" s="102" t="s">
        <v>2045</v>
      </c>
      <c r="O193" s="537">
        <v>57445651</v>
      </c>
      <c r="P193" s="171">
        <v>105</v>
      </c>
      <c r="Q193" s="461">
        <v>45677</v>
      </c>
      <c r="R193" s="487">
        <v>722000000</v>
      </c>
      <c r="S193" s="502">
        <v>45840</v>
      </c>
      <c r="T193" s="520">
        <f t="shared" si="14"/>
        <v>20843333</v>
      </c>
      <c r="U193" s="72" t="s">
        <v>65</v>
      </c>
      <c r="V193" s="528">
        <v>85155551</v>
      </c>
      <c r="W193" s="173" t="s">
        <v>1994</v>
      </c>
      <c r="X193" s="438">
        <v>45840</v>
      </c>
      <c r="Y193" s="439">
        <v>45840</v>
      </c>
      <c r="Z193" s="437" t="s">
        <v>73</v>
      </c>
      <c r="AA193" s="440">
        <v>46010</v>
      </c>
      <c r="AB193" s="124">
        <f t="shared" si="15"/>
        <v>170</v>
      </c>
      <c r="AC193" s="72">
        <v>0</v>
      </c>
      <c r="AD193" s="76">
        <v>0</v>
      </c>
      <c r="AE193" s="76">
        <v>0</v>
      </c>
      <c r="AF193" s="79" t="s">
        <v>73</v>
      </c>
      <c r="AG193" s="408">
        <f t="shared" si="16"/>
        <v>0</v>
      </c>
      <c r="AH193" s="76">
        <v>0</v>
      </c>
      <c r="AI193" s="75">
        <v>0</v>
      </c>
      <c r="AJ193" s="145" t="s">
        <v>73</v>
      </c>
      <c r="AK193" s="79" t="s">
        <v>73</v>
      </c>
      <c r="AL193" s="72">
        <v>0</v>
      </c>
      <c r="AM193" s="72" t="s">
        <v>73</v>
      </c>
      <c r="AN193" s="72" t="s">
        <v>73</v>
      </c>
      <c r="AO193" s="72" t="s">
        <v>73</v>
      </c>
      <c r="AP193" s="102">
        <f t="shared" si="17"/>
        <v>0</v>
      </c>
      <c r="AQ193" s="487">
        <f t="shared" si="18"/>
        <v>20843333</v>
      </c>
      <c r="AR193" s="72" t="s">
        <v>65</v>
      </c>
      <c r="AS193" s="76">
        <v>20843333</v>
      </c>
      <c r="AT193" s="72" t="s">
        <v>319</v>
      </c>
      <c r="AU193" s="76">
        <v>0</v>
      </c>
      <c r="AV193" s="81" t="s">
        <v>73</v>
      </c>
      <c r="AW193" s="490">
        <f t="shared" si="19"/>
        <v>14800000</v>
      </c>
      <c r="AX193" s="488">
        <v>6043333</v>
      </c>
      <c r="AY193" s="84">
        <f t="shared" si="20"/>
        <v>0.71005918295312942</v>
      </c>
      <c r="AZ193" s="85">
        <v>0.71005918295312942</v>
      </c>
      <c r="BA193" s="169" t="s">
        <v>73</v>
      </c>
      <c r="BB193" s="175" t="s">
        <v>123</v>
      </c>
      <c r="BC193" s="226" t="s">
        <v>2044</v>
      </c>
      <c r="BD193" s="71" t="s">
        <v>65</v>
      </c>
      <c r="BE193" s="166" t="s">
        <v>65</v>
      </c>
    </row>
    <row r="194" spans="2:57" s="165" customFormat="1" ht="15" customHeight="1" x14ac:dyDescent="0.2">
      <c r="B194" s="71">
        <v>2025</v>
      </c>
      <c r="C194" s="71">
        <v>891780111</v>
      </c>
      <c r="D194" s="71" t="s">
        <v>63</v>
      </c>
      <c r="E194" s="173" t="s">
        <v>2043</v>
      </c>
      <c r="F194" s="102" t="s">
        <v>2042</v>
      </c>
      <c r="G194" s="176">
        <v>0</v>
      </c>
      <c r="H194" s="72" t="s">
        <v>71</v>
      </c>
      <c r="I194" s="71" t="s">
        <v>166</v>
      </c>
      <c r="J194" s="73" t="s">
        <v>81</v>
      </c>
      <c r="K194" s="104" t="s">
        <v>2041</v>
      </c>
      <c r="L194" s="489">
        <v>18500000</v>
      </c>
      <c r="M194" s="71" t="s">
        <v>66</v>
      </c>
      <c r="N194" s="102" t="s">
        <v>2040</v>
      </c>
      <c r="O194" s="537">
        <v>12617352</v>
      </c>
      <c r="P194" s="171">
        <v>105</v>
      </c>
      <c r="Q194" s="461">
        <v>45677</v>
      </c>
      <c r="R194" s="487">
        <v>722000000</v>
      </c>
      <c r="S194" s="502">
        <v>45840</v>
      </c>
      <c r="T194" s="520">
        <f t="shared" si="14"/>
        <v>18500000</v>
      </c>
      <c r="U194" s="72" t="s">
        <v>65</v>
      </c>
      <c r="V194" s="528">
        <v>85155551</v>
      </c>
      <c r="W194" s="173" t="s">
        <v>1994</v>
      </c>
      <c r="X194" s="438">
        <v>45840</v>
      </c>
      <c r="Y194" s="439">
        <v>45840</v>
      </c>
      <c r="Z194" s="437" t="s">
        <v>73</v>
      </c>
      <c r="AA194" s="440">
        <v>45991</v>
      </c>
      <c r="AB194" s="124">
        <f t="shared" si="15"/>
        <v>151</v>
      </c>
      <c r="AC194" s="72">
        <v>0</v>
      </c>
      <c r="AD194" s="76">
        <v>0</v>
      </c>
      <c r="AE194" s="76">
        <v>0</v>
      </c>
      <c r="AF194" s="79" t="s">
        <v>73</v>
      </c>
      <c r="AG194" s="408">
        <f t="shared" si="16"/>
        <v>0</v>
      </c>
      <c r="AH194" s="76">
        <v>0</v>
      </c>
      <c r="AI194" s="75">
        <v>0</v>
      </c>
      <c r="AJ194" s="145" t="s">
        <v>73</v>
      </c>
      <c r="AK194" s="79" t="s">
        <v>73</v>
      </c>
      <c r="AL194" s="72">
        <v>0</v>
      </c>
      <c r="AM194" s="72" t="s">
        <v>73</v>
      </c>
      <c r="AN194" s="72" t="s">
        <v>73</v>
      </c>
      <c r="AO194" s="72" t="s">
        <v>73</v>
      </c>
      <c r="AP194" s="102">
        <f t="shared" si="17"/>
        <v>0</v>
      </c>
      <c r="AQ194" s="487">
        <f t="shared" si="18"/>
        <v>18500000</v>
      </c>
      <c r="AR194" s="72" t="s">
        <v>65</v>
      </c>
      <c r="AS194" s="76">
        <v>18500000</v>
      </c>
      <c r="AT194" s="72" t="s">
        <v>319</v>
      </c>
      <c r="AU194" s="76">
        <v>0</v>
      </c>
      <c r="AV194" s="81" t="s">
        <v>73</v>
      </c>
      <c r="AW194" s="490">
        <f t="shared" si="19"/>
        <v>14800000</v>
      </c>
      <c r="AX194" s="488">
        <v>3700000</v>
      </c>
      <c r="AY194" s="84">
        <f t="shared" si="20"/>
        <v>0.8</v>
      </c>
      <c r="AZ194" s="85">
        <v>0.8</v>
      </c>
      <c r="BA194" s="169" t="s">
        <v>73</v>
      </c>
      <c r="BB194" s="175" t="s">
        <v>123</v>
      </c>
      <c r="BC194" s="226" t="s">
        <v>2039</v>
      </c>
      <c r="BD194" s="71" t="s">
        <v>65</v>
      </c>
      <c r="BE194" s="166" t="s">
        <v>65</v>
      </c>
    </row>
    <row r="195" spans="2:57" s="165" customFormat="1" ht="15" customHeight="1" x14ac:dyDescent="0.2">
      <c r="B195" s="71">
        <v>2025</v>
      </c>
      <c r="C195" s="71">
        <v>891780111</v>
      </c>
      <c r="D195" s="71" t="s">
        <v>63</v>
      </c>
      <c r="E195" s="173" t="s">
        <v>2038</v>
      </c>
      <c r="F195" s="102" t="s">
        <v>2037</v>
      </c>
      <c r="G195" s="176">
        <v>0</v>
      </c>
      <c r="H195" s="72" t="s">
        <v>71</v>
      </c>
      <c r="I195" s="71" t="s">
        <v>166</v>
      </c>
      <c r="J195" s="73" t="s">
        <v>81</v>
      </c>
      <c r="K195" s="104" t="s">
        <v>2036</v>
      </c>
      <c r="L195" s="489">
        <v>25373333</v>
      </c>
      <c r="M195" s="71" t="s">
        <v>66</v>
      </c>
      <c r="N195" s="102" t="s">
        <v>2035</v>
      </c>
      <c r="O195" s="537">
        <v>84454392</v>
      </c>
      <c r="P195" s="171">
        <v>105</v>
      </c>
      <c r="Q195" s="461">
        <v>45677</v>
      </c>
      <c r="R195" s="487">
        <v>722000000</v>
      </c>
      <c r="S195" s="502">
        <v>45840</v>
      </c>
      <c r="T195" s="520">
        <f t="shared" si="14"/>
        <v>25373333</v>
      </c>
      <c r="U195" s="72" t="s">
        <v>65</v>
      </c>
      <c r="V195" s="528">
        <v>85155551</v>
      </c>
      <c r="W195" s="173" t="s">
        <v>1994</v>
      </c>
      <c r="X195" s="438">
        <v>45840</v>
      </c>
      <c r="Y195" s="439">
        <v>45840</v>
      </c>
      <c r="Z195" s="437" t="s">
        <v>73</v>
      </c>
      <c r="AA195" s="440">
        <v>46014</v>
      </c>
      <c r="AB195" s="124">
        <f t="shared" si="15"/>
        <v>174</v>
      </c>
      <c r="AC195" s="72">
        <v>0</v>
      </c>
      <c r="AD195" s="76">
        <v>0</v>
      </c>
      <c r="AE195" s="76">
        <v>0</v>
      </c>
      <c r="AF195" s="79" t="s">
        <v>73</v>
      </c>
      <c r="AG195" s="408">
        <f t="shared" si="16"/>
        <v>0</v>
      </c>
      <c r="AH195" s="76">
        <v>0</v>
      </c>
      <c r="AI195" s="75">
        <v>0</v>
      </c>
      <c r="AJ195" s="145" t="s">
        <v>73</v>
      </c>
      <c r="AK195" s="79" t="s">
        <v>73</v>
      </c>
      <c r="AL195" s="72">
        <v>0</v>
      </c>
      <c r="AM195" s="72" t="s">
        <v>73</v>
      </c>
      <c r="AN195" s="72" t="s">
        <v>73</v>
      </c>
      <c r="AO195" s="72" t="s">
        <v>73</v>
      </c>
      <c r="AP195" s="102">
        <f t="shared" si="17"/>
        <v>0</v>
      </c>
      <c r="AQ195" s="487">
        <f t="shared" si="18"/>
        <v>25373333</v>
      </c>
      <c r="AR195" s="72" t="s">
        <v>65</v>
      </c>
      <c r="AS195" s="76">
        <v>25373333</v>
      </c>
      <c r="AT195" s="72" t="s">
        <v>319</v>
      </c>
      <c r="AU195" s="76">
        <v>0</v>
      </c>
      <c r="AV195" s="81" t="s">
        <v>73</v>
      </c>
      <c r="AW195" s="490">
        <f t="shared" si="19"/>
        <v>17600000</v>
      </c>
      <c r="AX195" s="488">
        <v>7773333</v>
      </c>
      <c r="AY195" s="84">
        <f t="shared" si="20"/>
        <v>0.69364162760958525</v>
      </c>
      <c r="AZ195" s="85">
        <v>0.69364162760958525</v>
      </c>
      <c r="BA195" s="169" t="s">
        <v>73</v>
      </c>
      <c r="BB195" s="175" t="s">
        <v>123</v>
      </c>
      <c r="BC195" s="226" t="s">
        <v>2034</v>
      </c>
      <c r="BD195" s="71" t="s">
        <v>65</v>
      </c>
      <c r="BE195" s="166" t="s">
        <v>65</v>
      </c>
    </row>
    <row r="196" spans="2:57" s="165" customFormat="1" ht="15" customHeight="1" x14ac:dyDescent="0.2">
      <c r="B196" s="71">
        <v>2025</v>
      </c>
      <c r="C196" s="71">
        <v>891780111</v>
      </c>
      <c r="D196" s="71" t="s">
        <v>63</v>
      </c>
      <c r="E196" s="173" t="s">
        <v>2033</v>
      </c>
      <c r="F196" s="102" t="s">
        <v>2032</v>
      </c>
      <c r="G196" s="176">
        <v>0</v>
      </c>
      <c r="H196" s="72" t="s">
        <v>71</v>
      </c>
      <c r="I196" s="71" t="s">
        <v>166</v>
      </c>
      <c r="J196" s="73" t="s">
        <v>81</v>
      </c>
      <c r="K196" s="104" t="s">
        <v>2031</v>
      </c>
      <c r="L196" s="489">
        <v>23066667</v>
      </c>
      <c r="M196" s="71" t="s">
        <v>66</v>
      </c>
      <c r="N196" s="102" t="s">
        <v>2030</v>
      </c>
      <c r="O196" s="537">
        <v>1082984183</v>
      </c>
      <c r="P196" s="171">
        <v>105</v>
      </c>
      <c r="Q196" s="461">
        <v>45677</v>
      </c>
      <c r="R196" s="487">
        <v>722000000</v>
      </c>
      <c r="S196" s="502">
        <v>45840</v>
      </c>
      <c r="T196" s="520">
        <f t="shared" si="14"/>
        <v>23066667</v>
      </c>
      <c r="U196" s="72" t="s">
        <v>65</v>
      </c>
      <c r="V196" s="528">
        <v>85155551</v>
      </c>
      <c r="W196" s="173" t="s">
        <v>1994</v>
      </c>
      <c r="X196" s="438">
        <v>45840</v>
      </c>
      <c r="Y196" s="439">
        <v>45840</v>
      </c>
      <c r="Z196" s="437" t="s">
        <v>73</v>
      </c>
      <c r="AA196" s="440">
        <v>46014</v>
      </c>
      <c r="AB196" s="124">
        <f t="shared" si="15"/>
        <v>174</v>
      </c>
      <c r="AC196" s="72">
        <v>0</v>
      </c>
      <c r="AD196" s="76">
        <v>0</v>
      </c>
      <c r="AE196" s="76">
        <v>0</v>
      </c>
      <c r="AF196" s="79" t="s">
        <v>73</v>
      </c>
      <c r="AG196" s="408">
        <f t="shared" si="16"/>
        <v>0</v>
      </c>
      <c r="AH196" s="76">
        <v>0</v>
      </c>
      <c r="AI196" s="75">
        <v>0</v>
      </c>
      <c r="AJ196" s="145" t="s">
        <v>73</v>
      </c>
      <c r="AK196" s="79" t="s">
        <v>73</v>
      </c>
      <c r="AL196" s="72">
        <v>0</v>
      </c>
      <c r="AM196" s="72" t="s">
        <v>73</v>
      </c>
      <c r="AN196" s="72" t="s">
        <v>73</v>
      </c>
      <c r="AO196" s="72" t="s">
        <v>73</v>
      </c>
      <c r="AP196" s="102">
        <f t="shared" si="17"/>
        <v>0</v>
      </c>
      <c r="AQ196" s="487">
        <f t="shared" si="18"/>
        <v>23066667</v>
      </c>
      <c r="AR196" s="72" t="s">
        <v>65</v>
      </c>
      <c r="AS196" s="76">
        <v>23066667</v>
      </c>
      <c r="AT196" s="72" t="s">
        <v>319</v>
      </c>
      <c r="AU196" s="76">
        <v>0</v>
      </c>
      <c r="AV196" s="81" t="s">
        <v>73</v>
      </c>
      <c r="AW196" s="490">
        <f t="shared" si="19"/>
        <v>16000000</v>
      </c>
      <c r="AX196" s="488">
        <v>7066667</v>
      </c>
      <c r="AY196" s="84">
        <f t="shared" si="20"/>
        <v>0.69364160847338718</v>
      </c>
      <c r="AZ196" s="85">
        <v>0.69364160847338718</v>
      </c>
      <c r="BA196" s="169" t="s">
        <v>73</v>
      </c>
      <c r="BB196" s="175" t="s">
        <v>123</v>
      </c>
      <c r="BC196" s="226" t="s">
        <v>2029</v>
      </c>
      <c r="BD196" s="71" t="s">
        <v>65</v>
      </c>
      <c r="BE196" s="166" t="s">
        <v>65</v>
      </c>
    </row>
    <row r="197" spans="2:57" s="165" customFormat="1" ht="15" customHeight="1" x14ac:dyDescent="0.2">
      <c r="B197" s="71">
        <v>2025</v>
      </c>
      <c r="C197" s="71">
        <v>891780111</v>
      </c>
      <c r="D197" s="71" t="s">
        <v>63</v>
      </c>
      <c r="E197" s="173" t="s">
        <v>2028</v>
      </c>
      <c r="F197" s="102" t="s">
        <v>2027</v>
      </c>
      <c r="G197" s="176">
        <v>0</v>
      </c>
      <c r="H197" s="72" t="s">
        <v>71</v>
      </c>
      <c r="I197" s="71" t="s">
        <v>166</v>
      </c>
      <c r="J197" s="73" t="s">
        <v>81</v>
      </c>
      <c r="K197" s="104" t="s">
        <v>2026</v>
      </c>
      <c r="L197" s="489">
        <v>18500000</v>
      </c>
      <c r="M197" s="71" t="s">
        <v>66</v>
      </c>
      <c r="N197" s="102" t="s">
        <v>2025</v>
      </c>
      <c r="O197" s="537">
        <v>1143161098</v>
      </c>
      <c r="P197" s="171">
        <v>105</v>
      </c>
      <c r="Q197" s="461">
        <v>45677</v>
      </c>
      <c r="R197" s="487">
        <v>722000000</v>
      </c>
      <c r="S197" s="502">
        <v>45840</v>
      </c>
      <c r="T197" s="520">
        <f t="shared" si="14"/>
        <v>18500000</v>
      </c>
      <c r="U197" s="72" t="s">
        <v>65</v>
      </c>
      <c r="V197" s="528">
        <v>85155551</v>
      </c>
      <c r="W197" s="173" t="s">
        <v>1994</v>
      </c>
      <c r="X197" s="438">
        <v>45840</v>
      </c>
      <c r="Y197" s="439">
        <v>45840</v>
      </c>
      <c r="Z197" s="437" t="s">
        <v>73</v>
      </c>
      <c r="AA197" s="440">
        <v>45991</v>
      </c>
      <c r="AB197" s="124">
        <f t="shared" si="15"/>
        <v>151</v>
      </c>
      <c r="AC197" s="72">
        <v>0</v>
      </c>
      <c r="AD197" s="76">
        <v>0</v>
      </c>
      <c r="AE197" s="76">
        <v>0</v>
      </c>
      <c r="AF197" s="79" t="s">
        <v>73</v>
      </c>
      <c r="AG197" s="408">
        <f t="shared" si="16"/>
        <v>0</v>
      </c>
      <c r="AH197" s="76">
        <v>0</v>
      </c>
      <c r="AI197" s="75">
        <v>0</v>
      </c>
      <c r="AJ197" s="145" t="s">
        <v>73</v>
      </c>
      <c r="AK197" s="79" t="s">
        <v>73</v>
      </c>
      <c r="AL197" s="72">
        <v>0</v>
      </c>
      <c r="AM197" s="72" t="s">
        <v>73</v>
      </c>
      <c r="AN197" s="72" t="s">
        <v>73</v>
      </c>
      <c r="AO197" s="72" t="s">
        <v>73</v>
      </c>
      <c r="AP197" s="102">
        <f t="shared" si="17"/>
        <v>0</v>
      </c>
      <c r="AQ197" s="487">
        <f t="shared" si="18"/>
        <v>18500000</v>
      </c>
      <c r="AR197" s="72" t="s">
        <v>65</v>
      </c>
      <c r="AS197" s="76">
        <v>18500000</v>
      </c>
      <c r="AT197" s="72" t="s">
        <v>319</v>
      </c>
      <c r="AU197" s="76">
        <v>0</v>
      </c>
      <c r="AV197" s="81" t="s">
        <v>73</v>
      </c>
      <c r="AW197" s="490">
        <f t="shared" si="19"/>
        <v>14800000</v>
      </c>
      <c r="AX197" s="488">
        <v>3700000</v>
      </c>
      <c r="AY197" s="84">
        <f t="shared" si="20"/>
        <v>0.8</v>
      </c>
      <c r="AZ197" s="85">
        <v>0.8</v>
      </c>
      <c r="BA197" s="169" t="s">
        <v>73</v>
      </c>
      <c r="BB197" s="175" t="s">
        <v>123</v>
      </c>
      <c r="BC197" s="226" t="s">
        <v>2024</v>
      </c>
      <c r="BD197" s="71" t="s">
        <v>65</v>
      </c>
      <c r="BE197" s="166" t="s">
        <v>65</v>
      </c>
    </row>
    <row r="198" spans="2:57" s="165" customFormat="1" ht="15" customHeight="1" x14ac:dyDescent="0.2">
      <c r="B198" s="71">
        <v>2025</v>
      </c>
      <c r="C198" s="71">
        <v>891780111</v>
      </c>
      <c r="D198" s="71" t="s">
        <v>63</v>
      </c>
      <c r="E198" s="173" t="s">
        <v>2023</v>
      </c>
      <c r="F198" s="102" t="s">
        <v>2022</v>
      </c>
      <c r="G198" s="176">
        <v>0</v>
      </c>
      <c r="H198" s="72" t="s">
        <v>71</v>
      </c>
      <c r="I198" s="71" t="s">
        <v>166</v>
      </c>
      <c r="J198" s="73" t="s">
        <v>81</v>
      </c>
      <c r="K198" s="104" t="s">
        <v>2021</v>
      </c>
      <c r="L198" s="489">
        <v>23660000</v>
      </c>
      <c r="M198" s="71" t="s">
        <v>66</v>
      </c>
      <c r="N198" s="102" t="s">
        <v>2020</v>
      </c>
      <c r="O198" s="537">
        <v>1084732648</v>
      </c>
      <c r="P198" s="171">
        <v>105</v>
      </c>
      <c r="Q198" s="461">
        <v>45677</v>
      </c>
      <c r="R198" s="487">
        <v>722000000</v>
      </c>
      <c r="S198" s="502">
        <v>45840</v>
      </c>
      <c r="T198" s="520">
        <f t="shared" si="14"/>
        <v>23660000</v>
      </c>
      <c r="U198" s="72" t="s">
        <v>65</v>
      </c>
      <c r="V198" s="528">
        <v>85155551</v>
      </c>
      <c r="W198" s="173" t="s">
        <v>1994</v>
      </c>
      <c r="X198" s="438">
        <v>45840</v>
      </c>
      <c r="Y198" s="439">
        <v>45840</v>
      </c>
      <c r="Z198" s="437" t="s">
        <v>73</v>
      </c>
      <c r="AA198" s="441">
        <v>46010</v>
      </c>
      <c r="AB198" s="124">
        <f t="shared" si="15"/>
        <v>170</v>
      </c>
      <c r="AC198" s="72">
        <v>0</v>
      </c>
      <c r="AD198" s="76">
        <v>0</v>
      </c>
      <c r="AE198" s="76">
        <v>0</v>
      </c>
      <c r="AF198" s="79" t="s">
        <v>73</v>
      </c>
      <c r="AG198" s="408">
        <f t="shared" si="16"/>
        <v>0</v>
      </c>
      <c r="AH198" s="76">
        <v>0</v>
      </c>
      <c r="AI198" s="75">
        <v>0</v>
      </c>
      <c r="AJ198" s="145" t="s">
        <v>73</v>
      </c>
      <c r="AK198" s="79" t="s">
        <v>73</v>
      </c>
      <c r="AL198" s="72">
        <v>0</v>
      </c>
      <c r="AM198" s="72" t="s">
        <v>73</v>
      </c>
      <c r="AN198" s="72" t="s">
        <v>73</v>
      </c>
      <c r="AO198" s="72" t="s">
        <v>73</v>
      </c>
      <c r="AP198" s="102">
        <f t="shared" si="17"/>
        <v>0</v>
      </c>
      <c r="AQ198" s="487">
        <f t="shared" si="18"/>
        <v>23660000</v>
      </c>
      <c r="AR198" s="72" t="s">
        <v>65</v>
      </c>
      <c r="AS198" s="76">
        <v>23660000</v>
      </c>
      <c r="AT198" s="72" t="s">
        <v>319</v>
      </c>
      <c r="AU198" s="76">
        <v>0</v>
      </c>
      <c r="AV198" s="81" t="s">
        <v>73</v>
      </c>
      <c r="AW198" s="490">
        <f t="shared" si="19"/>
        <v>16800000</v>
      </c>
      <c r="AX198" s="488">
        <v>6860000</v>
      </c>
      <c r="AY198" s="84">
        <f t="shared" si="20"/>
        <v>0.7100591715976331</v>
      </c>
      <c r="AZ198" s="85">
        <v>0.7100591715976331</v>
      </c>
      <c r="BA198" s="169" t="s">
        <v>73</v>
      </c>
      <c r="BB198" s="175" t="s">
        <v>123</v>
      </c>
      <c r="BC198" s="226" t="s">
        <v>2019</v>
      </c>
      <c r="BD198" s="71" t="s">
        <v>65</v>
      </c>
      <c r="BE198" s="166" t="s">
        <v>65</v>
      </c>
    </row>
    <row r="199" spans="2:57" s="165" customFormat="1" ht="15" customHeight="1" x14ac:dyDescent="0.2">
      <c r="B199" s="71">
        <v>2025</v>
      </c>
      <c r="C199" s="71">
        <v>891780111</v>
      </c>
      <c r="D199" s="71" t="s">
        <v>63</v>
      </c>
      <c r="E199" s="173" t="s">
        <v>2018</v>
      </c>
      <c r="F199" s="102" t="s">
        <v>2017</v>
      </c>
      <c r="G199" s="176">
        <v>0</v>
      </c>
      <c r="H199" s="72" t="s">
        <v>71</v>
      </c>
      <c r="I199" s="71" t="s">
        <v>166</v>
      </c>
      <c r="J199" s="73" t="s">
        <v>81</v>
      </c>
      <c r="K199" s="104" t="s">
        <v>2016</v>
      </c>
      <c r="L199" s="489">
        <v>24223333</v>
      </c>
      <c r="M199" s="71" t="s">
        <v>66</v>
      </c>
      <c r="N199" s="102" t="s">
        <v>2015</v>
      </c>
      <c r="O199" s="537">
        <v>1082982258</v>
      </c>
      <c r="P199" s="171">
        <v>105</v>
      </c>
      <c r="Q199" s="461">
        <v>45677</v>
      </c>
      <c r="R199" s="487">
        <v>722000000</v>
      </c>
      <c r="S199" s="502">
        <v>45840</v>
      </c>
      <c r="T199" s="520">
        <f t="shared" si="14"/>
        <v>24223333</v>
      </c>
      <c r="U199" s="72" t="s">
        <v>65</v>
      </c>
      <c r="V199" s="528">
        <v>85155551</v>
      </c>
      <c r="W199" s="173" t="s">
        <v>1994</v>
      </c>
      <c r="X199" s="438">
        <v>45840</v>
      </c>
      <c r="Y199" s="439">
        <v>45840</v>
      </c>
      <c r="Z199" s="437" t="s">
        <v>73</v>
      </c>
      <c r="AA199" s="440">
        <v>46010</v>
      </c>
      <c r="AB199" s="124">
        <f t="shared" si="15"/>
        <v>170</v>
      </c>
      <c r="AC199" s="72">
        <v>0</v>
      </c>
      <c r="AD199" s="76">
        <v>0</v>
      </c>
      <c r="AE199" s="76">
        <v>0</v>
      </c>
      <c r="AF199" s="79" t="s">
        <v>73</v>
      </c>
      <c r="AG199" s="408">
        <f t="shared" si="16"/>
        <v>0</v>
      </c>
      <c r="AH199" s="76">
        <v>0</v>
      </c>
      <c r="AI199" s="75">
        <v>0</v>
      </c>
      <c r="AJ199" s="145" t="s">
        <v>73</v>
      </c>
      <c r="AK199" s="79" t="s">
        <v>73</v>
      </c>
      <c r="AL199" s="72">
        <v>0</v>
      </c>
      <c r="AM199" s="72" t="s">
        <v>73</v>
      </c>
      <c r="AN199" s="72" t="s">
        <v>73</v>
      </c>
      <c r="AO199" s="72" t="s">
        <v>73</v>
      </c>
      <c r="AP199" s="102">
        <f t="shared" si="17"/>
        <v>0</v>
      </c>
      <c r="AQ199" s="487">
        <f t="shared" si="18"/>
        <v>24223333</v>
      </c>
      <c r="AR199" s="72" t="s">
        <v>65</v>
      </c>
      <c r="AS199" s="76">
        <v>24223333</v>
      </c>
      <c r="AT199" s="72" t="s">
        <v>319</v>
      </c>
      <c r="AU199" s="76">
        <v>0</v>
      </c>
      <c r="AV199" s="81" t="s">
        <v>73</v>
      </c>
      <c r="AW199" s="490">
        <f t="shared" si="19"/>
        <v>17200000</v>
      </c>
      <c r="AX199" s="488">
        <v>7023333</v>
      </c>
      <c r="AY199" s="84">
        <f t="shared" si="20"/>
        <v>0.71005918136864155</v>
      </c>
      <c r="AZ199" s="85">
        <v>0.71005918136864155</v>
      </c>
      <c r="BA199" s="169" t="s">
        <v>73</v>
      </c>
      <c r="BB199" s="175" t="s">
        <v>123</v>
      </c>
      <c r="BC199" s="226" t="s">
        <v>2014</v>
      </c>
      <c r="BD199" s="71" t="s">
        <v>65</v>
      </c>
      <c r="BE199" s="166" t="s">
        <v>65</v>
      </c>
    </row>
    <row r="200" spans="2:57" s="165" customFormat="1" ht="15" customHeight="1" x14ac:dyDescent="0.2">
      <c r="B200" s="71">
        <v>2025</v>
      </c>
      <c r="C200" s="71">
        <v>891780111</v>
      </c>
      <c r="D200" s="71" t="s">
        <v>63</v>
      </c>
      <c r="E200" s="173" t="s">
        <v>2013</v>
      </c>
      <c r="F200" s="102" t="s">
        <v>2012</v>
      </c>
      <c r="G200" s="176">
        <v>0</v>
      </c>
      <c r="H200" s="72" t="s">
        <v>71</v>
      </c>
      <c r="I200" s="71" t="s">
        <v>166</v>
      </c>
      <c r="J200" s="73" t="s">
        <v>81</v>
      </c>
      <c r="K200" s="104" t="s">
        <v>2011</v>
      </c>
      <c r="L200" s="489">
        <v>23066666</v>
      </c>
      <c r="M200" s="71" t="s">
        <v>66</v>
      </c>
      <c r="N200" s="102" t="s">
        <v>2010</v>
      </c>
      <c r="O200" s="537">
        <v>1140849992</v>
      </c>
      <c r="P200" s="171">
        <v>107</v>
      </c>
      <c r="Q200" s="461">
        <v>45677</v>
      </c>
      <c r="R200" s="487">
        <v>336700000</v>
      </c>
      <c r="S200" s="502">
        <v>45840</v>
      </c>
      <c r="T200" s="520">
        <f t="shared" ref="T200:T265" si="21">+L200</f>
        <v>23066666</v>
      </c>
      <c r="U200" s="72" t="s">
        <v>65</v>
      </c>
      <c r="V200" s="528">
        <v>1082903415</v>
      </c>
      <c r="W200" s="173" t="s">
        <v>1829</v>
      </c>
      <c r="X200" s="438">
        <v>45840</v>
      </c>
      <c r="Y200" s="439">
        <v>45840</v>
      </c>
      <c r="Z200" s="437" t="s">
        <v>73</v>
      </c>
      <c r="AA200" s="440">
        <v>46014</v>
      </c>
      <c r="AB200" s="124">
        <f t="shared" ref="AB200:AB263" si="22">+IF(Z200="1800-01-01",AA200-Y200,AA200-Z200)</f>
        <v>174</v>
      </c>
      <c r="AC200" s="72">
        <v>0</v>
      </c>
      <c r="AD200" s="76">
        <v>0</v>
      </c>
      <c r="AE200" s="76">
        <v>0</v>
      </c>
      <c r="AF200" s="79" t="s">
        <v>73</v>
      </c>
      <c r="AG200" s="408">
        <f t="shared" ref="AG200:AG263" si="23">+IF(AF200="1800-01-01",0,AF200-AA200)</f>
        <v>0</v>
      </c>
      <c r="AH200" s="76">
        <v>0</v>
      </c>
      <c r="AI200" s="75">
        <v>0</v>
      </c>
      <c r="AJ200" s="145" t="s">
        <v>73</v>
      </c>
      <c r="AK200" s="79" t="s">
        <v>73</v>
      </c>
      <c r="AL200" s="72">
        <v>0</v>
      </c>
      <c r="AM200" s="72" t="s">
        <v>73</v>
      </c>
      <c r="AN200" s="72" t="s">
        <v>73</v>
      </c>
      <c r="AO200" s="72" t="s">
        <v>73</v>
      </c>
      <c r="AP200" s="102">
        <f t="shared" ref="AP200:AP263" si="24">+IF(AM200="1800-01-01",0,AN200-AM200)</f>
        <v>0</v>
      </c>
      <c r="AQ200" s="487">
        <f t="shared" ref="AQ200:AQ263" si="25">+L200+AD200-AI200</f>
        <v>23066666</v>
      </c>
      <c r="AR200" s="72" t="s">
        <v>65</v>
      </c>
      <c r="AS200" s="76">
        <v>23066666</v>
      </c>
      <c r="AT200" s="72" t="s">
        <v>319</v>
      </c>
      <c r="AU200" s="76">
        <v>0</v>
      </c>
      <c r="AV200" s="81" t="s">
        <v>73</v>
      </c>
      <c r="AW200" s="490">
        <f t="shared" ref="AW200:AW263" si="26">+AQ200-AX200</f>
        <v>16000000</v>
      </c>
      <c r="AX200" s="488">
        <v>7066666</v>
      </c>
      <c r="AY200" s="84">
        <f t="shared" ref="AY200:AY263" si="27">+IFERROR(AW200/AQ200,"_")</f>
        <v>0.69364163854455607</v>
      </c>
      <c r="AZ200" s="85">
        <v>0.69364163854455607</v>
      </c>
      <c r="BA200" s="169" t="s">
        <v>73</v>
      </c>
      <c r="BB200" s="175" t="s">
        <v>123</v>
      </c>
      <c r="BC200" s="226" t="s">
        <v>2009</v>
      </c>
      <c r="BD200" s="71" t="s">
        <v>65</v>
      </c>
      <c r="BE200" s="166" t="s">
        <v>65</v>
      </c>
    </row>
    <row r="201" spans="2:57" s="165" customFormat="1" ht="15" customHeight="1" x14ac:dyDescent="0.2">
      <c r="B201" s="71">
        <v>2025</v>
      </c>
      <c r="C201" s="71">
        <v>891780111</v>
      </c>
      <c r="D201" s="71" t="s">
        <v>63</v>
      </c>
      <c r="E201" s="173" t="s">
        <v>2008</v>
      </c>
      <c r="F201" s="102" t="s">
        <v>2007</v>
      </c>
      <c r="G201" s="176">
        <v>0</v>
      </c>
      <c r="H201" s="72" t="s">
        <v>71</v>
      </c>
      <c r="I201" s="71" t="s">
        <v>166</v>
      </c>
      <c r="J201" s="73" t="s">
        <v>81</v>
      </c>
      <c r="K201" s="104" t="s">
        <v>2006</v>
      </c>
      <c r="L201" s="489">
        <v>18130000</v>
      </c>
      <c r="M201" s="71" t="s">
        <v>66</v>
      </c>
      <c r="N201" s="102" t="s">
        <v>2005</v>
      </c>
      <c r="O201" s="537">
        <v>1082997057</v>
      </c>
      <c r="P201" s="171">
        <v>105</v>
      </c>
      <c r="Q201" s="461">
        <v>45677</v>
      </c>
      <c r="R201" s="487">
        <v>722000000</v>
      </c>
      <c r="S201" s="502">
        <v>45840</v>
      </c>
      <c r="T201" s="520">
        <f t="shared" si="21"/>
        <v>18130000</v>
      </c>
      <c r="U201" s="72" t="s">
        <v>65</v>
      </c>
      <c r="V201" s="528">
        <v>85155551</v>
      </c>
      <c r="W201" s="173" t="s">
        <v>1994</v>
      </c>
      <c r="X201" s="438">
        <v>45840</v>
      </c>
      <c r="Y201" s="439">
        <v>45840</v>
      </c>
      <c r="Z201" s="437" t="s">
        <v>73</v>
      </c>
      <c r="AA201" s="440">
        <v>45988</v>
      </c>
      <c r="AB201" s="124">
        <f t="shared" si="22"/>
        <v>148</v>
      </c>
      <c r="AC201" s="72">
        <v>0</v>
      </c>
      <c r="AD201" s="76">
        <v>0</v>
      </c>
      <c r="AE201" s="76">
        <v>0</v>
      </c>
      <c r="AF201" s="79" t="s">
        <v>73</v>
      </c>
      <c r="AG201" s="408">
        <f t="shared" si="23"/>
        <v>0</v>
      </c>
      <c r="AH201" s="76">
        <v>0</v>
      </c>
      <c r="AI201" s="75">
        <v>0</v>
      </c>
      <c r="AJ201" s="145" t="s">
        <v>73</v>
      </c>
      <c r="AK201" s="79" t="s">
        <v>73</v>
      </c>
      <c r="AL201" s="72">
        <v>0</v>
      </c>
      <c r="AM201" s="72" t="s">
        <v>73</v>
      </c>
      <c r="AN201" s="72" t="s">
        <v>73</v>
      </c>
      <c r="AO201" s="72" t="s">
        <v>73</v>
      </c>
      <c r="AP201" s="102">
        <f t="shared" si="24"/>
        <v>0</v>
      </c>
      <c r="AQ201" s="487">
        <f t="shared" si="25"/>
        <v>18130000</v>
      </c>
      <c r="AR201" s="72" t="s">
        <v>65</v>
      </c>
      <c r="AS201" s="76">
        <v>18130000</v>
      </c>
      <c r="AT201" s="72" t="s">
        <v>319</v>
      </c>
      <c r="AU201" s="76">
        <v>0</v>
      </c>
      <c r="AV201" s="81" t="s">
        <v>73</v>
      </c>
      <c r="AW201" s="490">
        <f t="shared" si="26"/>
        <v>14800000</v>
      </c>
      <c r="AX201" s="488">
        <v>3330000</v>
      </c>
      <c r="AY201" s="84">
        <f t="shared" si="27"/>
        <v>0.81632653061224492</v>
      </c>
      <c r="AZ201" s="85">
        <v>0.81632653061224492</v>
      </c>
      <c r="BA201" s="169" t="s">
        <v>73</v>
      </c>
      <c r="BB201" s="175" t="s">
        <v>123</v>
      </c>
      <c r="BC201" s="226" t="s">
        <v>2004</v>
      </c>
      <c r="BD201" s="71" t="s">
        <v>65</v>
      </c>
      <c r="BE201" s="166" t="s">
        <v>65</v>
      </c>
    </row>
    <row r="202" spans="2:57" s="165" customFormat="1" ht="15" customHeight="1" x14ac:dyDescent="0.2">
      <c r="B202" s="71">
        <v>2025</v>
      </c>
      <c r="C202" s="71">
        <v>891780111</v>
      </c>
      <c r="D202" s="71" t="s">
        <v>63</v>
      </c>
      <c r="E202" s="173" t="s">
        <v>2003</v>
      </c>
      <c r="F202" s="102" t="s">
        <v>2002</v>
      </c>
      <c r="G202" s="176">
        <v>0</v>
      </c>
      <c r="H202" s="72" t="s">
        <v>71</v>
      </c>
      <c r="I202" s="71" t="s">
        <v>166</v>
      </c>
      <c r="J202" s="73" t="s">
        <v>81</v>
      </c>
      <c r="K202" s="104" t="s">
        <v>2001</v>
      </c>
      <c r="L202" s="489">
        <v>21060000</v>
      </c>
      <c r="M202" s="71" t="s">
        <v>66</v>
      </c>
      <c r="N202" s="102" t="s">
        <v>2000</v>
      </c>
      <c r="O202" s="537">
        <v>1104429269</v>
      </c>
      <c r="P202" s="171">
        <v>1388</v>
      </c>
      <c r="Q202" s="461">
        <v>45835</v>
      </c>
      <c r="R202" s="487">
        <v>87600000</v>
      </c>
      <c r="S202" s="502">
        <v>45840</v>
      </c>
      <c r="T202" s="520">
        <f t="shared" si="21"/>
        <v>21060000</v>
      </c>
      <c r="U202" s="72" t="s">
        <v>65</v>
      </c>
      <c r="V202" s="527">
        <v>52389076</v>
      </c>
      <c r="W202" s="173" t="s">
        <v>535</v>
      </c>
      <c r="X202" s="438">
        <v>45840</v>
      </c>
      <c r="Y202" s="439">
        <v>45840</v>
      </c>
      <c r="Z202" s="437" t="s">
        <v>73</v>
      </c>
      <c r="AA202" s="440">
        <v>46003</v>
      </c>
      <c r="AB202" s="124">
        <f t="shared" si="22"/>
        <v>163</v>
      </c>
      <c r="AC202" s="72">
        <v>0</v>
      </c>
      <c r="AD202" s="76">
        <v>0</v>
      </c>
      <c r="AE202" s="76">
        <v>0</v>
      </c>
      <c r="AF202" s="79" t="s">
        <v>73</v>
      </c>
      <c r="AG202" s="408">
        <f t="shared" si="23"/>
        <v>0</v>
      </c>
      <c r="AH202" s="76">
        <v>0</v>
      </c>
      <c r="AI202" s="75">
        <v>0</v>
      </c>
      <c r="AJ202" s="145" t="s">
        <v>73</v>
      </c>
      <c r="AK202" s="79" t="s">
        <v>73</v>
      </c>
      <c r="AL202" s="72">
        <v>0</v>
      </c>
      <c r="AM202" s="72" t="s">
        <v>73</v>
      </c>
      <c r="AN202" s="72" t="s">
        <v>73</v>
      </c>
      <c r="AO202" s="72" t="s">
        <v>73</v>
      </c>
      <c r="AP202" s="102">
        <f t="shared" si="24"/>
        <v>0</v>
      </c>
      <c r="AQ202" s="487">
        <f t="shared" si="25"/>
        <v>21060000</v>
      </c>
      <c r="AR202" s="72" t="s">
        <v>65</v>
      </c>
      <c r="AS202" s="76">
        <v>21060000</v>
      </c>
      <c r="AT202" s="72" t="s">
        <v>319</v>
      </c>
      <c r="AU202" s="76">
        <v>0</v>
      </c>
      <c r="AV202" s="81" t="s">
        <v>73</v>
      </c>
      <c r="AW202" s="490">
        <f t="shared" si="26"/>
        <v>15600000</v>
      </c>
      <c r="AX202" s="488">
        <v>5460000</v>
      </c>
      <c r="AY202" s="84">
        <f t="shared" si="27"/>
        <v>0.7407407407407407</v>
      </c>
      <c r="AZ202" s="85">
        <v>0.7407407407407407</v>
      </c>
      <c r="BA202" s="169" t="s">
        <v>73</v>
      </c>
      <c r="BB202" s="175" t="s">
        <v>123</v>
      </c>
      <c r="BC202" s="226" t="s">
        <v>1999</v>
      </c>
      <c r="BD202" s="71" t="s">
        <v>65</v>
      </c>
      <c r="BE202" s="166" t="s">
        <v>65</v>
      </c>
    </row>
    <row r="203" spans="2:57" s="165" customFormat="1" ht="15" customHeight="1" x14ac:dyDescent="0.2">
      <c r="B203" s="71">
        <v>2025</v>
      </c>
      <c r="C203" s="71">
        <v>891780111</v>
      </c>
      <c r="D203" s="71" t="s">
        <v>63</v>
      </c>
      <c r="E203" s="173" t="s">
        <v>1998</v>
      </c>
      <c r="F203" s="102" t="s">
        <v>1997</v>
      </c>
      <c r="G203" s="176">
        <v>0</v>
      </c>
      <c r="H203" s="72" t="s">
        <v>71</v>
      </c>
      <c r="I203" s="71" t="s">
        <v>166</v>
      </c>
      <c r="J203" s="73" t="s">
        <v>81</v>
      </c>
      <c r="K203" s="104" t="s">
        <v>1996</v>
      </c>
      <c r="L203" s="489">
        <v>20843333</v>
      </c>
      <c r="M203" s="71" t="s">
        <v>66</v>
      </c>
      <c r="N203" s="102" t="s">
        <v>1995</v>
      </c>
      <c r="O203" s="537">
        <v>1045710831</v>
      </c>
      <c r="P203" s="171">
        <v>105</v>
      </c>
      <c r="Q203" s="461">
        <v>45677</v>
      </c>
      <c r="R203" s="487">
        <v>722000000</v>
      </c>
      <c r="S203" s="502">
        <v>45840</v>
      </c>
      <c r="T203" s="520">
        <f t="shared" si="21"/>
        <v>20843333</v>
      </c>
      <c r="U203" s="72" t="s">
        <v>65</v>
      </c>
      <c r="V203" s="528">
        <v>85155551</v>
      </c>
      <c r="W203" s="173" t="s">
        <v>1994</v>
      </c>
      <c r="X203" s="438">
        <v>45840</v>
      </c>
      <c r="Y203" s="439">
        <v>45840</v>
      </c>
      <c r="Z203" s="437" t="s">
        <v>73</v>
      </c>
      <c r="AA203" s="440">
        <v>46010</v>
      </c>
      <c r="AB203" s="124">
        <f t="shared" si="22"/>
        <v>170</v>
      </c>
      <c r="AC203" s="72">
        <v>0</v>
      </c>
      <c r="AD203" s="76">
        <v>0</v>
      </c>
      <c r="AE203" s="76">
        <v>0</v>
      </c>
      <c r="AF203" s="79" t="s">
        <v>73</v>
      </c>
      <c r="AG203" s="408">
        <f t="shared" si="23"/>
        <v>0</v>
      </c>
      <c r="AH203" s="76">
        <v>0</v>
      </c>
      <c r="AI203" s="75">
        <v>0</v>
      </c>
      <c r="AJ203" s="145" t="s">
        <v>73</v>
      </c>
      <c r="AK203" s="79" t="s">
        <v>73</v>
      </c>
      <c r="AL203" s="72">
        <v>0</v>
      </c>
      <c r="AM203" s="72" t="s">
        <v>73</v>
      </c>
      <c r="AN203" s="72" t="s">
        <v>73</v>
      </c>
      <c r="AO203" s="72" t="s">
        <v>73</v>
      </c>
      <c r="AP203" s="102">
        <f t="shared" si="24"/>
        <v>0</v>
      </c>
      <c r="AQ203" s="487">
        <f t="shared" si="25"/>
        <v>20843333</v>
      </c>
      <c r="AR203" s="72" t="s">
        <v>65</v>
      </c>
      <c r="AS203" s="76">
        <v>20843333</v>
      </c>
      <c r="AT203" s="72" t="s">
        <v>319</v>
      </c>
      <c r="AU203" s="76">
        <v>0</v>
      </c>
      <c r="AV203" s="81" t="s">
        <v>73</v>
      </c>
      <c r="AW203" s="490">
        <f t="shared" si="26"/>
        <v>14800000</v>
      </c>
      <c r="AX203" s="488">
        <v>6043333</v>
      </c>
      <c r="AY203" s="84">
        <f t="shared" si="27"/>
        <v>0.71005918295312942</v>
      </c>
      <c r="AZ203" s="85">
        <v>0.71005918295312942</v>
      </c>
      <c r="BA203" s="169" t="s">
        <v>73</v>
      </c>
      <c r="BB203" s="175" t="s">
        <v>123</v>
      </c>
      <c r="BC203" s="226" t="s">
        <v>1993</v>
      </c>
      <c r="BD203" s="71" t="s">
        <v>65</v>
      </c>
      <c r="BE203" s="166" t="s">
        <v>65</v>
      </c>
    </row>
    <row r="204" spans="2:57" s="165" customFormat="1" ht="15" customHeight="1" x14ac:dyDescent="0.2">
      <c r="B204" s="71">
        <v>2025</v>
      </c>
      <c r="C204" s="71">
        <v>891780111</v>
      </c>
      <c r="D204" s="71" t="s">
        <v>63</v>
      </c>
      <c r="E204" s="173" t="s">
        <v>1992</v>
      </c>
      <c r="F204" s="102" t="s">
        <v>1991</v>
      </c>
      <c r="G204" s="176">
        <v>0</v>
      </c>
      <c r="H204" s="72" t="s">
        <v>71</v>
      </c>
      <c r="I204" s="71" t="s">
        <v>166</v>
      </c>
      <c r="J204" s="73" t="s">
        <v>81</v>
      </c>
      <c r="K204" s="104" t="s">
        <v>1971</v>
      </c>
      <c r="L204" s="489">
        <v>20843333</v>
      </c>
      <c r="M204" s="71" t="s">
        <v>66</v>
      </c>
      <c r="N204" s="102" t="s">
        <v>1990</v>
      </c>
      <c r="O204" s="537">
        <v>1083022620</v>
      </c>
      <c r="P204" s="171">
        <v>107</v>
      </c>
      <c r="Q204" s="461">
        <v>45677</v>
      </c>
      <c r="R204" s="487">
        <v>336700000</v>
      </c>
      <c r="S204" s="502">
        <v>45840</v>
      </c>
      <c r="T204" s="520">
        <f t="shared" si="21"/>
        <v>20843333</v>
      </c>
      <c r="U204" s="72" t="s">
        <v>65</v>
      </c>
      <c r="V204" s="528">
        <v>1082903415</v>
      </c>
      <c r="W204" s="173" t="s">
        <v>1829</v>
      </c>
      <c r="X204" s="438">
        <v>45840</v>
      </c>
      <c r="Y204" s="439">
        <v>45840</v>
      </c>
      <c r="Z204" s="437" t="s">
        <v>73</v>
      </c>
      <c r="AA204" s="440">
        <v>46010</v>
      </c>
      <c r="AB204" s="124">
        <f t="shared" si="22"/>
        <v>170</v>
      </c>
      <c r="AC204" s="72">
        <v>0</v>
      </c>
      <c r="AD204" s="76">
        <v>0</v>
      </c>
      <c r="AE204" s="76">
        <v>0</v>
      </c>
      <c r="AF204" s="79" t="s">
        <v>73</v>
      </c>
      <c r="AG204" s="408">
        <f t="shared" si="23"/>
        <v>0</v>
      </c>
      <c r="AH204" s="76">
        <v>0</v>
      </c>
      <c r="AI204" s="75">
        <v>0</v>
      </c>
      <c r="AJ204" s="145" t="s">
        <v>73</v>
      </c>
      <c r="AK204" s="79" t="s">
        <v>73</v>
      </c>
      <c r="AL204" s="72">
        <v>0</v>
      </c>
      <c r="AM204" s="72" t="s">
        <v>73</v>
      </c>
      <c r="AN204" s="72" t="s">
        <v>73</v>
      </c>
      <c r="AO204" s="72" t="s">
        <v>73</v>
      </c>
      <c r="AP204" s="102">
        <f t="shared" si="24"/>
        <v>0</v>
      </c>
      <c r="AQ204" s="487">
        <f t="shared" si="25"/>
        <v>20843333</v>
      </c>
      <c r="AR204" s="72" t="s">
        <v>65</v>
      </c>
      <c r="AS204" s="76">
        <v>20843333</v>
      </c>
      <c r="AT204" s="72" t="s">
        <v>319</v>
      </c>
      <c r="AU204" s="76">
        <v>0</v>
      </c>
      <c r="AV204" s="81" t="s">
        <v>73</v>
      </c>
      <c r="AW204" s="490">
        <f t="shared" si="26"/>
        <v>14800000</v>
      </c>
      <c r="AX204" s="488">
        <v>6043333</v>
      </c>
      <c r="AY204" s="84">
        <f t="shared" si="27"/>
        <v>0.71005918295312942</v>
      </c>
      <c r="AZ204" s="85">
        <v>0.71005918295312942</v>
      </c>
      <c r="BA204" s="169" t="s">
        <v>73</v>
      </c>
      <c r="BB204" s="175" t="s">
        <v>123</v>
      </c>
      <c r="BC204" s="226" t="s">
        <v>1989</v>
      </c>
      <c r="BD204" s="71" t="s">
        <v>65</v>
      </c>
      <c r="BE204" s="166" t="s">
        <v>65</v>
      </c>
    </row>
    <row r="205" spans="2:57" s="165" customFormat="1" ht="15" customHeight="1" x14ac:dyDescent="0.2">
      <c r="B205" s="71">
        <v>2025</v>
      </c>
      <c r="C205" s="71">
        <v>891780111</v>
      </c>
      <c r="D205" s="71" t="s">
        <v>63</v>
      </c>
      <c r="E205" s="173" t="s">
        <v>1988</v>
      </c>
      <c r="F205" s="102" t="s">
        <v>1987</v>
      </c>
      <c r="G205" s="176">
        <v>0</v>
      </c>
      <c r="H205" s="72" t="s">
        <v>71</v>
      </c>
      <c r="I205" s="71" t="s">
        <v>166</v>
      </c>
      <c r="J205" s="73" t="s">
        <v>81</v>
      </c>
      <c r="K205" s="104" t="s">
        <v>1986</v>
      </c>
      <c r="L205" s="489">
        <v>23220000</v>
      </c>
      <c r="M205" s="71" t="s">
        <v>66</v>
      </c>
      <c r="N205" s="102" t="s">
        <v>1985</v>
      </c>
      <c r="O205" s="537">
        <v>85152793</v>
      </c>
      <c r="P205" s="171">
        <v>107</v>
      </c>
      <c r="Q205" s="461">
        <v>45677</v>
      </c>
      <c r="R205" s="487">
        <v>336700000</v>
      </c>
      <c r="S205" s="502">
        <v>45840</v>
      </c>
      <c r="T205" s="520">
        <f t="shared" si="21"/>
        <v>23220000</v>
      </c>
      <c r="U205" s="72" t="s">
        <v>65</v>
      </c>
      <c r="V205" s="528">
        <v>1082903415</v>
      </c>
      <c r="W205" s="173" t="s">
        <v>1829</v>
      </c>
      <c r="X205" s="438">
        <v>45840</v>
      </c>
      <c r="Y205" s="439">
        <v>45840</v>
      </c>
      <c r="Z205" s="437" t="s">
        <v>73</v>
      </c>
      <c r="AA205" s="440">
        <v>46003</v>
      </c>
      <c r="AB205" s="124">
        <f t="shared" si="22"/>
        <v>163</v>
      </c>
      <c r="AC205" s="72">
        <v>0</v>
      </c>
      <c r="AD205" s="76">
        <v>0</v>
      </c>
      <c r="AE205" s="76">
        <v>0</v>
      </c>
      <c r="AF205" s="79" t="s">
        <v>73</v>
      </c>
      <c r="AG205" s="408">
        <f t="shared" si="23"/>
        <v>0</v>
      </c>
      <c r="AH205" s="76">
        <v>0</v>
      </c>
      <c r="AI205" s="75">
        <v>0</v>
      </c>
      <c r="AJ205" s="145" t="s">
        <v>73</v>
      </c>
      <c r="AK205" s="79" t="s">
        <v>73</v>
      </c>
      <c r="AL205" s="72">
        <v>0</v>
      </c>
      <c r="AM205" s="72" t="s">
        <v>73</v>
      </c>
      <c r="AN205" s="72" t="s">
        <v>73</v>
      </c>
      <c r="AO205" s="72" t="s">
        <v>73</v>
      </c>
      <c r="AP205" s="102">
        <f t="shared" si="24"/>
        <v>0</v>
      </c>
      <c r="AQ205" s="487">
        <f t="shared" si="25"/>
        <v>23220000</v>
      </c>
      <c r="AR205" s="72" t="s">
        <v>65</v>
      </c>
      <c r="AS205" s="76">
        <v>23220000</v>
      </c>
      <c r="AT205" s="72" t="s">
        <v>319</v>
      </c>
      <c r="AU205" s="76">
        <v>0</v>
      </c>
      <c r="AV205" s="81" t="s">
        <v>73</v>
      </c>
      <c r="AW205" s="490">
        <f t="shared" si="26"/>
        <v>17200000</v>
      </c>
      <c r="AX205" s="488">
        <v>6020000</v>
      </c>
      <c r="AY205" s="84">
        <f t="shared" si="27"/>
        <v>0.7407407407407407</v>
      </c>
      <c r="AZ205" s="85">
        <v>0.7407407407407407</v>
      </c>
      <c r="BA205" s="169" t="s">
        <v>73</v>
      </c>
      <c r="BB205" s="175" t="s">
        <v>123</v>
      </c>
      <c r="BC205" s="226" t="s">
        <v>1984</v>
      </c>
      <c r="BD205" s="71" t="s">
        <v>65</v>
      </c>
      <c r="BE205" s="166" t="s">
        <v>65</v>
      </c>
    </row>
    <row r="206" spans="2:57" s="165" customFormat="1" ht="15" customHeight="1" x14ac:dyDescent="0.2">
      <c r="B206" s="71">
        <v>2025</v>
      </c>
      <c r="C206" s="71">
        <v>891780111</v>
      </c>
      <c r="D206" s="71" t="s">
        <v>63</v>
      </c>
      <c r="E206" s="173" t="s">
        <v>1983</v>
      </c>
      <c r="F206" s="102" t="s">
        <v>1982</v>
      </c>
      <c r="G206" s="176">
        <v>0</v>
      </c>
      <c r="H206" s="72" t="s">
        <v>71</v>
      </c>
      <c r="I206" s="71" t="s">
        <v>166</v>
      </c>
      <c r="J206" s="73" t="s">
        <v>81</v>
      </c>
      <c r="K206" s="104" t="s">
        <v>1981</v>
      </c>
      <c r="L206" s="489">
        <v>21600000</v>
      </c>
      <c r="M206" s="71" t="s">
        <v>66</v>
      </c>
      <c r="N206" s="102" t="s">
        <v>1980</v>
      </c>
      <c r="O206" s="537">
        <v>1082964235</v>
      </c>
      <c r="P206" s="171">
        <v>1388</v>
      </c>
      <c r="Q206" s="461">
        <v>45835</v>
      </c>
      <c r="R206" s="487">
        <v>87600000</v>
      </c>
      <c r="S206" s="502">
        <v>45840</v>
      </c>
      <c r="T206" s="520">
        <f t="shared" si="21"/>
        <v>21600000</v>
      </c>
      <c r="U206" s="72" t="s">
        <v>65</v>
      </c>
      <c r="V206" s="527">
        <v>52389076</v>
      </c>
      <c r="W206" s="173" t="s">
        <v>535</v>
      </c>
      <c r="X206" s="438">
        <v>45840</v>
      </c>
      <c r="Y206" s="439">
        <v>45840</v>
      </c>
      <c r="Z206" s="437" t="s">
        <v>73</v>
      </c>
      <c r="AA206" s="441">
        <v>46003</v>
      </c>
      <c r="AB206" s="124">
        <f t="shared" si="22"/>
        <v>163</v>
      </c>
      <c r="AC206" s="72">
        <v>0</v>
      </c>
      <c r="AD206" s="76">
        <v>0</v>
      </c>
      <c r="AE206" s="76">
        <v>0</v>
      </c>
      <c r="AF206" s="79" t="s">
        <v>73</v>
      </c>
      <c r="AG206" s="408">
        <f t="shared" si="23"/>
        <v>0</v>
      </c>
      <c r="AH206" s="76">
        <v>0</v>
      </c>
      <c r="AI206" s="75">
        <v>0</v>
      </c>
      <c r="AJ206" s="145" t="s">
        <v>73</v>
      </c>
      <c r="AK206" s="79" t="s">
        <v>73</v>
      </c>
      <c r="AL206" s="72">
        <v>0</v>
      </c>
      <c r="AM206" s="72" t="s">
        <v>73</v>
      </c>
      <c r="AN206" s="72" t="s">
        <v>73</v>
      </c>
      <c r="AO206" s="72" t="s">
        <v>73</v>
      </c>
      <c r="AP206" s="102">
        <f t="shared" si="24"/>
        <v>0</v>
      </c>
      <c r="AQ206" s="487">
        <f t="shared" si="25"/>
        <v>21600000</v>
      </c>
      <c r="AR206" s="72" t="s">
        <v>65</v>
      </c>
      <c r="AS206" s="76">
        <v>21600000</v>
      </c>
      <c r="AT206" s="72" t="s">
        <v>319</v>
      </c>
      <c r="AU206" s="76">
        <v>0</v>
      </c>
      <c r="AV206" s="81" t="s">
        <v>73</v>
      </c>
      <c r="AW206" s="490">
        <f t="shared" si="26"/>
        <v>16000000</v>
      </c>
      <c r="AX206" s="488">
        <v>5600000</v>
      </c>
      <c r="AY206" s="84">
        <f t="shared" si="27"/>
        <v>0.7407407407407407</v>
      </c>
      <c r="AZ206" s="85">
        <v>0.7407407407407407</v>
      </c>
      <c r="BA206" s="169" t="s">
        <v>73</v>
      </c>
      <c r="BB206" s="178" t="s">
        <v>123</v>
      </c>
      <c r="BC206" s="226" t="s">
        <v>1979</v>
      </c>
      <c r="BD206" s="71" t="s">
        <v>65</v>
      </c>
      <c r="BE206" s="166" t="s">
        <v>65</v>
      </c>
    </row>
    <row r="207" spans="2:57" s="165" customFormat="1" ht="15" customHeight="1" x14ac:dyDescent="0.2">
      <c r="B207" s="71">
        <v>2025</v>
      </c>
      <c r="C207" s="71">
        <v>891780111</v>
      </c>
      <c r="D207" s="71" t="s">
        <v>63</v>
      </c>
      <c r="E207" s="173" t="s">
        <v>1978</v>
      </c>
      <c r="F207" s="102" t="s">
        <v>1977</v>
      </c>
      <c r="G207" s="176">
        <v>2023000100072</v>
      </c>
      <c r="H207" s="72" t="s">
        <v>71</v>
      </c>
      <c r="I207" s="71" t="s">
        <v>210</v>
      </c>
      <c r="J207" s="73" t="s">
        <v>81</v>
      </c>
      <c r="K207" s="104" t="s">
        <v>1976</v>
      </c>
      <c r="L207" s="489">
        <v>24440000</v>
      </c>
      <c r="M207" s="71" t="s">
        <v>66</v>
      </c>
      <c r="N207" s="102" t="s">
        <v>1975</v>
      </c>
      <c r="O207" s="537">
        <v>1083034205</v>
      </c>
      <c r="P207" s="171">
        <v>80</v>
      </c>
      <c r="Q207" s="439">
        <v>45804</v>
      </c>
      <c r="R207" s="487">
        <v>831230400</v>
      </c>
      <c r="S207" s="502">
        <v>45841</v>
      </c>
      <c r="T207" s="520">
        <f t="shared" si="21"/>
        <v>24440000</v>
      </c>
      <c r="U207" s="72" t="s">
        <v>65</v>
      </c>
      <c r="V207" s="527">
        <v>16078654</v>
      </c>
      <c r="W207" s="173" t="s">
        <v>365</v>
      </c>
      <c r="X207" s="438">
        <v>45840</v>
      </c>
      <c r="Y207" s="439">
        <v>45841</v>
      </c>
      <c r="Z207" s="437" t="s">
        <v>73</v>
      </c>
      <c r="AA207" s="440">
        <v>45991</v>
      </c>
      <c r="AB207" s="124">
        <f t="shared" si="22"/>
        <v>150</v>
      </c>
      <c r="AC207" s="72">
        <v>0</v>
      </c>
      <c r="AD207" s="76">
        <v>0</v>
      </c>
      <c r="AE207" s="76">
        <v>0</v>
      </c>
      <c r="AF207" s="79" t="s">
        <v>73</v>
      </c>
      <c r="AG207" s="408">
        <f t="shared" si="23"/>
        <v>0</v>
      </c>
      <c r="AH207" s="76">
        <v>0</v>
      </c>
      <c r="AI207" s="75">
        <v>0</v>
      </c>
      <c r="AJ207" s="145" t="s">
        <v>73</v>
      </c>
      <c r="AK207" s="79" t="s">
        <v>73</v>
      </c>
      <c r="AL207" s="72">
        <v>0</v>
      </c>
      <c r="AM207" s="72" t="s">
        <v>73</v>
      </c>
      <c r="AN207" s="72" t="s">
        <v>73</v>
      </c>
      <c r="AO207" s="72" t="s">
        <v>73</v>
      </c>
      <c r="AP207" s="102">
        <f t="shared" si="24"/>
        <v>0</v>
      </c>
      <c r="AQ207" s="487">
        <f t="shared" si="25"/>
        <v>24440000</v>
      </c>
      <c r="AR207" s="72" t="s">
        <v>319</v>
      </c>
      <c r="AS207" s="76">
        <v>0</v>
      </c>
      <c r="AT207" s="72" t="s">
        <v>319</v>
      </c>
      <c r="AU207" s="76">
        <v>0</v>
      </c>
      <c r="AV207" s="81" t="s">
        <v>73</v>
      </c>
      <c r="AW207" s="490">
        <f t="shared" si="26"/>
        <v>14664000</v>
      </c>
      <c r="AX207" s="488">
        <v>9776000</v>
      </c>
      <c r="AY207" s="84">
        <f t="shared" si="27"/>
        <v>0.6</v>
      </c>
      <c r="AZ207" s="85">
        <v>0.6</v>
      </c>
      <c r="BA207" s="169" t="s">
        <v>73</v>
      </c>
      <c r="BB207" s="175" t="s">
        <v>123</v>
      </c>
      <c r="BC207" s="226" t="s">
        <v>1974</v>
      </c>
      <c r="BD207" s="71" t="s">
        <v>65</v>
      </c>
      <c r="BE207" s="166" t="s">
        <v>65</v>
      </c>
    </row>
    <row r="208" spans="2:57" s="165" customFormat="1" ht="15" customHeight="1" x14ac:dyDescent="0.2">
      <c r="B208" s="71">
        <v>2025</v>
      </c>
      <c r="C208" s="71">
        <v>891780111</v>
      </c>
      <c r="D208" s="71" t="s">
        <v>63</v>
      </c>
      <c r="E208" s="173" t="s">
        <v>1973</v>
      </c>
      <c r="F208" s="102" t="s">
        <v>1972</v>
      </c>
      <c r="G208" s="176">
        <v>0</v>
      </c>
      <c r="H208" s="72" t="s">
        <v>71</v>
      </c>
      <c r="I208" s="71" t="s">
        <v>166</v>
      </c>
      <c r="J208" s="73" t="s">
        <v>81</v>
      </c>
      <c r="K208" s="104" t="s">
        <v>1971</v>
      </c>
      <c r="L208" s="489">
        <v>23066666</v>
      </c>
      <c r="M208" s="71" t="s">
        <v>66</v>
      </c>
      <c r="N208" s="102" t="s">
        <v>1970</v>
      </c>
      <c r="O208" s="537">
        <v>1053001646</v>
      </c>
      <c r="P208" s="171">
        <v>107</v>
      </c>
      <c r="Q208" s="461">
        <v>45677</v>
      </c>
      <c r="R208" s="487">
        <v>336700000</v>
      </c>
      <c r="S208" s="502">
        <v>45841</v>
      </c>
      <c r="T208" s="520">
        <f t="shared" si="21"/>
        <v>23066666</v>
      </c>
      <c r="U208" s="72" t="s">
        <v>65</v>
      </c>
      <c r="V208" s="528">
        <v>1082903415</v>
      </c>
      <c r="W208" s="173" t="s">
        <v>1829</v>
      </c>
      <c r="X208" s="438">
        <v>45841</v>
      </c>
      <c r="Y208" s="439">
        <v>45841</v>
      </c>
      <c r="Z208" s="437" t="s">
        <v>73</v>
      </c>
      <c r="AA208" s="440">
        <v>46014</v>
      </c>
      <c r="AB208" s="124">
        <f t="shared" si="22"/>
        <v>173</v>
      </c>
      <c r="AC208" s="72">
        <v>0</v>
      </c>
      <c r="AD208" s="76">
        <v>0</v>
      </c>
      <c r="AE208" s="76">
        <v>0</v>
      </c>
      <c r="AF208" s="79" t="s">
        <v>73</v>
      </c>
      <c r="AG208" s="408">
        <f t="shared" si="23"/>
        <v>0</v>
      </c>
      <c r="AH208" s="76">
        <v>0</v>
      </c>
      <c r="AI208" s="75">
        <v>0</v>
      </c>
      <c r="AJ208" s="145" t="s">
        <v>73</v>
      </c>
      <c r="AK208" s="79" t="s">
        <v>73</v>
      </c>
      <c r="AL208" s="72">
        <v>0</v>
      </c>
      <c r="AM208" s="72" t="s">
        <v>73</v>
      </c>
      <c r="AN208" s="72" t="s">
        <v>73</v>
      </c>
      <c r="AO208" s="72" t="s">
        <v>73</v>
      </c>
      <c r="AP208" s="102">
        <f t="shared" si="24"/>
        <v>0</v>
      </c>
      <c r="AQ208" s="487">
        <f t="shared" si="25"/>
        <v>23066666</v>
      </c>
      <c r="AR208" s="72" t="s">
        <v>65</v>
      </c>
      <c r="AS208" s="76">
        <v>23066666</v>
      </c>
      <c r="AT208" s="72" t="s">
        <v>319</v>
      </c>
      <c r="AU208" s="76">
        <v>0</v>
      </c>
      <c r="AV208" s="81" t="s">
        <v>73</v>
      </c>
      <c r="AW208" s="490">
        <f t="shared" si="26"/>
        <v>16000000</v>
      </c>
      <c r="AX208" s="488">
        <v>7066666</v>
      </c>
      <c r="AY208" s="84">
        <f t="shared" si="27"/>
        <v>0.69364163854455607</v>
      </c>
      <c r="AZ208" s="85">
        <v>0.69364163854455607</v>
      </c>
      <c r="BA208" s="169" t="s">
        <v>73</v>
      </c>
      <c r="BB208" s="184" t="s">
        <v>123</v>
      </c>
      <c r="BC208" s="226" t="s">
        <v>1969</v>
      </c>
      <c r="BD208" s="71" t="s">
        <v>65</v>
      </c>
      <c r="BE208" s="166" t="s">
        <v>65</v>
      </c>
    </row>
    <row r="209" spans="2:57" s="165" customFormat="1" ht="15" customHeight="1" x14ac:dyDescent="0.2">
      <c r="B209" s="71">
        <v>2025</v>
      </c>
      <c r="C209" s="71">
        <v>891780111</v>
      </c>
      <c r="D209" s="71" t="s">
        <v>63</v>
      </c>
      <c r="E209" s="173" t="s">
        <v>1968</v>
      </c>
      <c r="F209" s="102" t="s">
        <v>1967</v>
      </c>
      <c r="G209" s="176">
        <v>0</v>
      </c>
      <c r="H209" s="72" t="s">
        <v>71</v>
      </c>
      <c r="I209" s="71" t="s">
        <v>166</v>
      </c>
      <c r="J209" s="73" t="s">
        <v>81</v>
      </c>
      <c r="K209" s="104" t="s">
        <v>1966</v>
      </c>
      <c r="L209" s="489">
        <v>30300000</v>
      </c>
      <c r="M209" s="71" t="s">
        <v>66</v>
      </c>
      <c r="N209" s="102" t="s">
        <v>1965</v>
      </c>
      <c r="O209" s="537">
        <v>85155278</v>
      </c>
      <c r="P209" s="171">
        <v>111</v>
      </c>
      <c r="Q209" s="461">
        <v>45678</v>
      </c>
      <c r="R209" s="487">
        <v>557700000</v>
      </c>
      <c r="S209" s="502">
        <v>45841</v>
      </c>
      <c r="T209" s="520">
        <f t="shared" si="21"/>
        <v>30300000</v>
      </c>
      <c r="U209" s="72" t="s">
        <v>65</v>
      </c>
      <c r="V209" s="528">
        <v>1082884010</v>
      </c>
      <c r="W209" s="173" t="s">
        <v>393</v>
      </c>
      <c r="X209" s="438">
        <v>45841</v>
      </c>
      <c r="Y209" s="439">
        <v>45841</v>
      </c>
      <c r="Z209" s="437" t="s">
        <v>73</v>
      </c>
      <c r="AA209" s="440">
        <v>46003</v>
      </c>
      <c r="AB209" s="124">
        <f t="shared" si="22"/>
        <v>162</v>
      </c>
      <c r="AC209" s="72">
        <v>0</v>
      </c>
      <c r="AD209" s="76">
        <v>0</v>
      </c>
      <c r="AE209" s="76">
        <v>0</v>
      </c>
      <c r="AF209" s="79" t="s">
        <v>73</v>
      </c>
      <c r="AG209" s="408">
        <f t="shared" si="23"/>
        <v>0</v>
      </c>
      <c r="AH209" s="76">
        <v>0</v>
      </c>
      <c r="AI209" s="75">
        <v>0</v>
      </c>
      <c r="AJ209" s="145" t="s">
        <v>73</v>
      </c>
      <c r="AK209" s="79" t="s">
        <v>73</v>
      </c>
      <c r="AL209" s="72">
        <v>0</v>
      </c>
      <c r="AM209" s="72" t="s">
        <v>73</v>
      </c>
      <c r="AN209" s="72" t="s">
        <v>73</v>
      </c>
      <c r="AO209" s="72" t="s">
        <v>73</v>
      </c>
      <c r="AP209" s="102">
        <f t="shared" si="24"/>
        <v>0</v>
      </c>
      <c r="AQ209" s="487">
        <f t="shared" si="25"/>
        <v>30300000</v>
      </c>
      <c r="AR209" s="72" t="s">
        <v>65</v>
      </c>
      <c r="AS209" s="76">
        <v>30300000</v>
      </c>
      <c r="AT209" s="72" t="s">
        <v>319</v>
      </c>
      <c r="AU209" s="76">
        <v>0</v>
      </c>
      <c r="AV209" s="81" t="s">
        <v>73</v>
      </c>
      <c r="AW209" s="490">
        <f t="shared" si="26"/>
        <v>22400000</v>
      </c>
      <c r="AX209" s="488">
        <v>7900000</v>
      </c>
      <c r="AY209" s="84">
        <f t="shared" si="27"/>
        <v>0.73927392739273923</v>
      </c>
      <c r="AZ209" s="85">
        <v>0.73927392739273923</v>
      </c>
      <c r="BA209" s="169" t="s">
        <v>73</v>
      </c>
      <c r="BB209" s="175" t="s">
        <v>123</v>
      </c>
      <c r="BC209" s="226" t="s">
        <v>1964</v>
      </c>
      <c r="BD209" s="71" t="s">
        <v>65</v>
      </c>
      <c r="BE209" s="166" t="s">
        <v>65</v>
      </c>
    </row>
    <row r="210" spans="2:57" s="165" customFormat="1" ht="15" customHeight="1" x14ac:dyDescent="0.2">
      <c r="B210" s="71">
        <v>2025</v>
      </c>
      <c r="C210" s="71">
        <v>891780111</v>
      </c>
      <c r="D210" s="71" t="s">
        <v>63</v>
      </c>
      <c r="E210" s="173" t="s">
        <v>1963</v>
      </c>
      <c r="F210" s="102" t="s">
        <v>1962</v>
      </c>
      <c r="G210" s="176">
        <v>0</v>
      </c>
      <c r="H210" s="72" t="s">
        <v>71</v>
      </c>
      <c r="I210" s="71" t="s">
        <v>166</v>
      </c>
      <c r="J210" s="73" t="s">
        <v>81</v>
      </c>
      <c r="K210" s="104" t="s">
        <v>1961</v>
      </c>
      <c r="L210" s="489">
        <v>17280000</v>
      </c>
      <c r="M210" s="71" t="s">
        <v>66</v>
      </c>
      <c r="N210" s="102" t="s">
        <v>1960</v>
      </c>
      <c r="O210" s="537">
        <v>1143403843</v>
      </c>
      <c r="P210" s="171">
        <v>1388</v>
      </c>
      <c r="Q210" s="461">
        <v>45835</v>
      </c>
      <c r="R210" s="487">
        <v>87600000</v>
      </c>
      <c r="S210" s="502">
        <v>45841</v>
      </c>
      <c r="T210" s="520">
        <f t="shared" si="21"/>
        <v>17280000</v>
      </c>
      <c r="U210" s="72" t="s">
        <v>65</v>
      </c>
      <c r="V210" s="527">
        <v>52389076</v>
      </c>
      <c r="W210" s="173" t="s">
        <v>535</v>
      </c>
      <c r="X210" s="438">
        <v>45841</v>
      </c>
      <c r="Y210" s="439">
        <v>45841</v>
      </c>
      <c r="Z210" s="437" t="s">
        <v>73</v>
      </c>
      <c r="AA210" s="440">
        <v>46003</v>
      </c>
      <c r="AB210" s="124">
        <f t="shared" si="22"/>
        <v>162</v>
      </c>
      <c r="AC210" s="72">
        <v>0</v>
      </c>
      <c r="AD210" s="76">
        <v>0</v>
      </c>
      <c r="AE210" s="76">
        <v>0</v>
      </c>
      <c r="AF210" s="79" t="s">
        <v>73</v>
      </c>
      <c r="AG210" s="408">
        <f t="shared" si="23"/>
        <v>0</v>
      </c>
      <c r="AH210" s="76">
        <v>0</v>
      </c>
      <c r="AI210" s="75">
        <v>0</v>
      </c>
      <c r="AJ210" s="145" t="s">
        <v>73</v>
      </c>
      <c r="AK210" s="79" t="s">
        <v>73</v>
      </c>
      <c r="AL210" s="72">
        <v>0</v>
      </c>
      <c r="AM210" s="72" t="s">
        <v>73</v>
      </c>
      <c r="AN210" s="72" t="s">
        <v>73</v>
      </c>
      <c r="AO210" s="72" t="s">
        <v>73</v>
      </c>
      <c r="AP210" s="102">
        <f t="shared" si="24"/>
        <v>0</v>
      </c>
      <c r="AQ210" s="487">
        <f t="shared" si="25"/>
        <v>17280000</v>
      </c>
      <c r="AR210" s="72" t="s">
        <v>65</v>
      </c>
      <c r="AS210" s="76">
        <v>17280000</v>
      </c>
      <c r="AT210" s="72" t="s">
        <v>319</v>
      </c>
      <c r="AU210" s="76">
        <v>0</v>
      </c>
      <c r="AV210" s="81" t="s">
        <v>73</v>
      </c>
      <c r="AW210" s="490">
        <f t="shared" si="26"/>
        <v>12800000</v>
      </c>
      <c r="AX210" s="488">
        <v>4480000</v>
      </c>
      <c r="AY210" s="84">
        <f t="shared" si="27"/>
        <v>0.7407407407407407</v>
      </c>
      <c r="AZ210" s="85">
        <v>0.7407407407407407</v>
      </c>
      <c r="BA210" s="169" t="s">
        <v>73</v>
      </c>
      <c r="BB210" s="175" t="s">
        <v>123</v>
      </c>
      <c r="BC210" s="226" t="s">
        <v>1959</v>
      </c>
      <c r="BD210" s="71" t="s">
        <v>65</v>
      </c>
      <c r="BE210" s="166" t="s">
        <v>65</v>
      </c>
    </row>
    <row r="211" spans="2:57" s="165" customFormat="1" ht="15" customHeight="1" x14ac:dyDescent="0.2">
      <c r="B211" s="71">
        <v>2025</v>
      </c>
      <c r="C211" s="71">
        <v>891780111</v>
      </c>
      <c r="D211" s="71" t="s">
        <v>63</v>
      </c>
      <c r="E211" s="173" t="s">
        <v>1958</v>
      </c>
      <c r="F211" s="102" t="s">
        <v>1957</v>
      </c>
      <c r="G211" s="176">
        <v>0</v>
      </c>
      <c r="H211" s="72" t="s">
        <v>71</v>
      </c>
      <c r="I211" s="71" t="s">
        <v>166</v>
      </c>
      <c r="J211" s="73" t="s">
        <v>81</v>
      </c>
      <c r="K211" s="104" t="s">
        <v>1956</v>
      </c>
      <c r="L211" s="489">
        <v>24000000</v>
      </c>
      <c r="M211" s="71" t="s">
        <v>66</v>
      </c>
      <c r="N211" s="102" t="s">
        <v>1955</v>
      </c>
      <c r="O211" s="537">
        <v>1082374545</v>
      </c>
      <c r="P211" s="171">
        <v>102</v>
      </c>
      <c r="Q211" s="461">
        <v>45677</v>
      </c>
      <c r="R211" s="487">
        <v>1014200000</v>
      </c>
      <c r="S211" s="502">
        <v>45841</v>
      </c>
      <c r="T211" s="520">
        <f t="shared" si="21"/>
        <v>24000000</v>
      </c>
      <c r="U211" s="72" t="s">
        <v>65</v>
      </c>
      <c r="V211" s="527">
        <v>7634885</v>
      </c>
      <c r="W211" s="173" t="s">
        <v>1954</v>
      </c>
      <c r="X211" s="438">
        <v>45841</v>
      </c>
      <c r="Y211" s="439">
        <v>45841</v>
      </c>
      <c r="Z211" s="437" t="s">
        <v>73</v>
      </c>
      <c r="AA211" s="440">
        <v>46021</v>
      </c>
      <c r="AB211" s="124">
        <f t="shared" si="22"/>
        <v>180</v>
      </c>
      <c r="AC211" s="72">
        <v>0</v>
      </c>
      <c r="AD211" s="76">
        <v>0</v>
      </c>
      <c r="AE211" s="76">
        <v>0</v>
      </c>
      <c r="AF211" s="79" t="s">
        <v>73</v>
      </c>
      <c r="AG211" s="408">
        <f t="shared" si="23"/>
        <v>0</v>
      </c>
      <c r="AH211" s="76">
        <v>0</v>
      </c>
      <c r="AI211" s="75">
        <v>0</v>
      </c>
      <c r="AJ211" s="145" t="s">
        <v>73</v>
      </c>
      <c r="AK211" s="79" t="s">
        <v>73</v>
      </c>
      <c r="AL211" s="72">
        <v>0</v>
      </c>
      <c r="AM211" s="72" t="s">
        <v>73</v>
      </c>
      <c r="AN211" s="72" t="s">
        <v>73</v>
      </c>
      <c r="AO211" s="72" t="s">
        <v>73</v>
      </c>
      <c r="AP211" s="102">
        <f t="shared" si="24"/>
        <v>0</v>
      </c>
      <c r="AQ211" s="487">
        <f t="shared" si="25"/>
        <v>24000000</v>
      </c>
      <c r="AR211" s="72" t="s">
        <v>65</v>
      </c>
      <c r="AS211" s="76">
        <v>24000000</v>
      </c>
      <c r="AT211" s="72" t="s">
        <v>319</v>
      </c>
      <c r="AU211" s="76">
        <v>0</v>
      </c>
      <c r="AV211" s="81" t="s">
        <v>73</v>
      </c>
      <c r="AW211" s="490">
        <f t="shared" si="26"/>
        <v>16000000</v>
      </c>
      <c r="AX211" s="488">
        <v>8000000</v>
      </c>
      <c r="AY211" s="84">
        <f t="shared" si="27"/>
        <v>0.66666666666666663</v>
      </c>
      <c r="AZ211" s="85">
        <v>0.66666666666666663</v>
      </c>
      <c r="BA211" s="169" t="s">
        <v>73</v>
      </c>
      <c r="BB211" s="175" t="s">
        <v>123</v>
      </c>
      <c r="BC211" s="226" t="s">
        <v>1953</v>
      </c>
      <c r="BD211" s="71" t="s">
        <v>65</v>
      </c>
      <c r="BE211" s="166" t="s">
        <v>65</v>
      </c>
    </row>
    <row r="212" spans="2:57" s="165" customFormat="1" ht="15" customHeight="1" x14ac:dyDescent="0.2">
      <c r="B212" s="71">
        <v>2025</v>
      </c>
      <c r="C212" s="71">
        <v>891780111</v>
      </c>
      <c r="D212" s="71" t="s">
        <v>63</v>
      </c>
      <c r="E212" s="173" t="s">
        <v>1952</v>
      </c>
      <c r="F212" s="102" t="s">
        <v>1951</v>
      </c>
      <c r="G212" s="176">
        <v>0</v>
      </c>
      <c r="H212" s="72" t="s">
        <v>71</v>
      </c>
      <c r="I212" s="71" t="s">
        <v>166</v>
      </c>
      <c r="J212" s="73" t="s">
        <v>81</v>
      </c>
      <c r="K212" s="104" t="s">
        <v>1950</v>
      </c>
      <c r="L212" s="489">
        <v>13500000</v>
      </c>
      <c r="M212" s="71" t="s">
        <v>66</v>
      </c>
      <c r="N212" s="102" t="s">
        <v>1342</v>
      </c>
      <c r="O212" s="537">
        <v>1026559851</v>
      </c>
      <c r="P212" s="171">
        <v>735</v>
      </c>
      <c r="Q212" s="461">
        <v>45735</v>
      </c>
      <c r="R212" s="487">
        <v>200000000</v>
      </c>
      <c r="S212" s="502">
        <v>45841</v>
      </c>
      <c r="T212" s="520">
        <f t="shared" si="21"/>
        <v>13500000</v>
      </c>
      <c r="U212" s="72" t="s">
        <v>65</v>
      </c>
      <c r="V212" s="527">
        <v>79738530</v>
      </c>
      <c r="W212" s="173" t="s">
        <v>560</v>
      </c>
      <c r="X212" s="438">
        <v>45841</v>
      </c>
      <c r="Y212" s="439">
        <v>45841</v>
      </c>
      <c r="Z212" s="437" t="s">
        <v>73</v>
      </c>
      <c r="AA212" s="441">
        <v>45930</v>
      </c>
      <c r="AB212" s="124">
        <f t="shared" si="22"/>
        <v>89</v>
      </c>
      <c r="AC212" s="72">
        <v>0</v>
      </c>
      <c r="AD212" s="76">
        <v>0</v>
      </c>
      <c r="AE212" s="76">
        <v>0</v>
      </c>
      <c r="AF212" s="79" t="s">
        <v>73</v>
      </c>
      <c r="AG212" s="408">
        <f t="shared" si="23"/>
        <v>0</v>
      </c>
      <c r="AH212" s="76">
        <v>0</v>
      </c>
      <c r="AI212" s="75">
        <v>0</v>
      </c>
      <c r="AJ212" s="145" t="s">
        <v>73</v>
      </c>
      <c r="AK212" s="79" t="s">
        <v>73</v>
      </c>
      <c r="AL212" s="72">
        <v>0</v>
      </c>
      <c r="AM212" s="72" t="s">
        <v>73</v>
      </c>
      <c r="AN212" s="72" t="s">
        <v>73</v>
      </c>
      <c r="AO212" s="72" t="s">
        <v>73</v>
      </c>
      <c r="AP212" s="102">
        <f t="shared" si="24"/>
        <v>0</v>
      </c>
      <c r="AQ212" s="487">
        <f t="shared" si="25"/>
        <v>13500000</v>
      </c>
      <c r="AR212" s="72" t="s">
        <v>65</v>
      </c>
      <c r="AS212" s="76">
        <v>13500000</v>
      </c>
      <c r="AT212" s="72" t="s">
        <v>319</v>
      </c>
      <c r="AU212" s="76">
        <v>0</v>
      </c>
      <c r="AV212" s="81" t="s">
        <v>73</v>
      </c>
      <c r="AW212" s="490">
        <f t="shared" si="26"/>
        <v>13500000</v>
      </c>
      <c r="AX212" s="488">
        <v>0</v>
      </c>
      <c r="AY212" s="84">
        <f t="shared" si="27"/>
        <v>1</v>
      </c>
      <c r="AZ212" s="85">
        <v>1</v>
      </c>
      <c r="BA212" s="169" t="s">
        <v>73</v>
      </c>
      <c r="BB212" s="184" t="s">
        <v>208</v>
      </c>
      <c r="BC212" s="226" t="s">
        <v>1949</v>
      </c>
      <c r="BD212" s="71" t="s">
        <v>65</v>
      </c>
      <c r="BE212" s="166" t="s">
        <v>65</v>
      </c>
    </row>
    <row r="213" spans="2:57" s="165" customFormat="1" ht="15" customHeight="1" x14ac:dyDescent="0.2">
      <c r="B213" s="71">
        <v>2025</v>
      </c>
      <c r="C213" s="71">
        <v>891780111</v>
      </c>
      <c r="D213" s="71" t="s">
        <v>63</v>
      </c>
      <c r="E213" s="173" t="s">
        <v>1948</v>
      </c>
      <c r="F213" s="102" t="s">
        <v>1947</v>
      </c>
      <c r="G213" s="176">
        <v>0</v>
      </c>
      <c r="H213" s="72" t="s">
        <v>71</v>
      </c>
      <c r="I213" s="71" t="s">
        <v>166</v>
      </c>
      <c r="J213" s="73" t="s">
        <v>81</v>
      </c>
      <c r="K213" s="104" t="s">
        <v>1946</v>
      </c>
      <c r="L213" s="489">
        <v>19760000</v>
      </c>
      <c r="M213" s="71" t="s">
        <v>66</v>
      </c>
      <c r="N213" s="102" t="s">
        <v>1945</v>
      </c>
      <c r="O213" s="537">
        <v>1082890110</v>
      </c>
      <c r="P213" s="171">
        <v>111</v>
      </c>
      <c r="Q213" s="461">
        <v>45678</v>
      </c>
      <c r="R213" s="487">
        <v>557700000</v>
      </c>
      <c r="S213" s="502">
        <v>45845</v>
      </c>
      <c r="T213" s="520">
        <f t="shared" si="21"/>
        <v>19760000</v>
      </c>
      <c r="U213" s="72" t="s">
        <v>65</v>
      </c>
      <c r="V213" s="528">
        <v>1082884010</v>
      </c>
      <c r="W213" s="173" t="s">
        <v>393</v>
      </c>
      <c r="X213" s="438">
        <v>45845</v>
      </c>
      <c r="Y213" s="439">
        <v>45845</v>
      </c>
      <c r="Z213" s="437" t="s">
        <v>73</v>
      </c>
      <c r="AA213" s="440">
        <v>46003</v>
      </c>
      <c r="AB213" s="124">
        <f t="shared" si="22"/>
        <v>158</v>
      </c>
      <c r="AC213" s="72">
        <v>0</v>
      </c>
      <c r="AD213" s="76">
        <v>0</v>
      </c>
      <c r="AE213" s="76">
        <v>0</v>
      </c>
      <c r="AF213" s="79" t="s">
        <v>73</v>
      </c>
      <c r="AG213" s="408">
        <f t="shared" si="23"/>
        <v>0</v>
      </c>
      <c r="AH213" s="76">
        <v>0</v>
      </c>
      <c r="AI213" s="75">
        <v>0</v>
      </c>
      <c r="AJ213" s="145" t="s">
        <v>73</v>
      </c>
      <c r="AK213" s="79" t="s">
        <v>73</v>
      </c>
      <c r="AL213" s="72">
        <v>0</v>
      </c>
      <c r="AM213" s="72" t="s">
        <v>73</v>
      </c>
      <c r="AN213" s="72" t="s">
        <v>73</v>
      </c>
      <c r="AO213" s="72" t="s">
        <v>73</v>
      </c>
      <c r="AP213" s="102">
        <f t="shared" si="24"/>
        <v>0</v>
      </c>
      <c r="AQ213" s="487">
        <f t="shared" si="25"/>
        <v>19760000</v>
      </c>
      <c r="AR213" s="72" t="s">
        <v>65</v>
      </c>
      <c r="AS213" s="76">
        <v>19760000</v>
      </c>
      <c r="AT213" s="72" t="s">
        <v>319</v>
      </c>
      <c r="AU213" s="76">
        <v>0</v>
      </c>
      <c r="AV213" s="81" t="s">
        <v>73</v>
      </c>
      <c r="AW213" s="490">
        <f t="shared" si="26"/>
        <v>14440000</v>
      </c>
      <c r="AX213" s="488">
        <v>5320000</v>
      </c>
      <c r="AY213" s="84">
        <f t="shared" si="27"/>
        <v>0.73076923076923073</v>
      </c>
      <c r="AZ213" s="85">
        <v>0.73076923076923073</v>
      </c>
      <c r="BA213" s="169" t="s">
        <v>73</v>
      </c>
      <c r="BB213" s="175" t="s">
        <v>123</v>
      </c>
      <c r="BC213" s="226" t="s">
        <v>1944</v>
      </c>
      <c r="BD213" s="71" t="s">
        <v>65</v>
      </c>
      <c r="BE213" s="166" t="s">
        <v>65</v>
      </c>
    </row>
    <row r="214" spans="2:57" s="165" customFormat="1" ht="15" customHeight="1" x14ac:dyDescent="0.2">
      <c r="B214" s="71">
        <v>2025</v>
      </c>
      <c r="C214" s="71">
        <v>891780111</v>
      </c>
      <c r="D214" s="71" t="s">
        <v>63</v>
      </c>
      <c r="E214" s="173" t="s">
        <v>1943</v>
      </c>
      <c r="F214" s="102" t="s">
        <v>1942</v>
      </c>
      <c r="G214" s="176">
        <v>0</v>
      </c>
      <c r="H214" s="72" t="s">
        <v>71</v>
      </c>
      <c r="I214" s="71" t="s">
        <v>166</v>
      </c>
      <c r="J214" s="73" t="s">
        <v>81</v>
      </c>
      <c r="K214" s="104" t="s">
        <v>1941</v>
      </c>
      <c r="L214" s="489">
        <v>20646667</v>
      </c>
      <c r="M214" s="71" t="s">
        <v>66</v>
      </c>
      <c r="N214" s="102" t="s">
        <v>1940</v>
      </c>
      <c r="O214" s="537">
        <v>1082992789</v>
      </c>
      <c r="P214" s="171">
        <v>111</v>
      </c>
      <c r="Q214" s="461">
        <v>45678</v>
      </c>
      <c r="R214" s="487">
        <v>557700000</v>
      </c>
      <c r="S214" s="502">
        <v>45845</v>
      </c>
      <c r="T214" s="520">
        <f t="shared" si="21"/>
        <v>20646667</v>
      </c>
      <c r="U214" s="72" t="s">
        <v>65</v>
      </c>
      <c r="V214" s="528">
        <v>1082884010</v>
      </c>
      <c r="W214" s="173" t="s">
        <v>393</v>
      </c>
      <c r="X214" s="438">
        <v>45845</v>
      </c>
      <c r="Y214" s="439">
        <v>45845</v>
      </c>
      <c r="Z214" s="437" t="s">
        <v>73</v>
      </c>
      <c r="AA214" s="440">
        <v>46010</v>
      </c>
      <c r="AB214" s="124">
        <f t="shared" si="22"/>
        <v>165</v>
      </c>
      <c r="AC214" s="72">
        <v>0</v>
      </c>
      <c r="AD214" s="76">
        <v>0</v>
      </c>
      <c r="AE214" s="76">
        <v>0</v>
      </c>
      <c r="AF214" s="79" t="s">
        <v>73</v>
      </c>
      <c r="AG214" s="408">
        <f t="shared" si="23"/>
        <v>0</v>
      </c>
      <c r="AH214" s="76">
        <v>0</v>
      </c>
      <c r="AI214" s="75">
        <v>0</v>
      </c>
      <c r="AJ214" s="145" t="s">
        <v>73</v>
      </c>
      <c r="AK214" s="79" t="s">
        <v>73</v>
      </c>
      <c r="AL214" s="72">
        <v>0</v>
      </c>
      <c r="AM214" s="72" t="s">
        <v>73</v>
      </c>
      <c r="AN214" s="72" t="s">
        <v>73</v>
      </c>
      <c r="AO214" s="72" t="s">
        <v>73</v>
      </c>
      <c r="AP214" s="102">
        <f t="shared" si="24"/>
        <v>0</v>
      </c>
      <c r="AQ214" s="487">
        <f t="shared" si="25"/>
        <v>20646667</v>
      </c>
      <c r="AR214" s="72" t="s">
        <v>65</v>
      </c>
      <c r="AS214" s="76">
        <v>20646667</v>
      </c>
      <c r="AT214" s="72" t="s">
        <v>319</v>
      </c>
      <c r="AU214" s="76">
        <v>0</v>
      </c>
      <c r="AV214" s="81" t="s">
        <v>73</v>
      </c>
      <c r="AW214" s="490">
        <f t="shared" si="26"/>
        <v>14440000</v>
      </c>
      <c r="AX214" s="488">
        <v>6206667</v>
      </c>
      <c r="AY214" s="84">
        <f t="shared" si="27"/>
        <v>0.69938649177613021</v>
      </c>
      <c r="AZ214" s="85">
        <v>0.69938649177613021</v>
      </c>
      <c r="BA214" s="169" t="s">
        <v>73</v>
      </c>
      <c r="BB214" s="175" t="s">
        <v>123</v>
      </c>
      <c r="BC214" s="226" t="s">
        <v>1939</v>
      </c>
      <c r="BD214" s="71" t="s">
        <v>65</v>
      </c>
      <c r="BE214" s="166" t="s">
        <v>65</v>
      </c>
    </row>
    <row r="215" spans="2:57" s="165" customFormat="1" ht="15" customHeight="1" x14ac:dyDescent="0.2">
      <c r="B215" s="71">
        <v>2025</v>
      </c>
      <c r="C215" s="71">
        <v>891780111</v>
      </c>
      <c r="D215" s="71" t="s">
        <v>63</v>
      </c>
      <c r="E215" s="173" t="s">
        <v>1938</v>
      </c>
      <c r="F215" s="102" t="s">
        <v>1937</v>
      </c>
      <c r="G215" s="176">
        <v>0</v>
      </c>
      <c r="H215" s="72" t="s">
        <v>71</v>
      </c>
      <c r="I215" s="71" t="s">
        <v>166</v>
      </c>
      <c r="J215" s="73" t="s">
        <v>81</v>
      </c>
      <c r="K215" s="104" t="s">
        <v>1936</v>
      </c>
      <c r="L215" s="489">
        <v>19760000</v>
      </c>
      <c r="M215" s="71" t="s">
        <v>66</v>
      </c>
      <c r="N215" s="102" t="s">
        <v>1935</v>
      </c>
      <c r="O215" s="537">
        <v>1082893928</v>
      </c>
      <c r="P215" s="171">
        <v>111</v>
      </c>
      <c r="Q215" s="461">
        <v>45678</v>
      </c>
      <c r="R215" s="487">
        <v>557700000</v>
      </c>
      <c r="S215" s="502">
        <v>45845</v>
      </c>
      <c r="T215" s="520">
        <f t="shared" si="21"/>
        <v>19760000</v>
      </c>
      <c r="U215" s="72" t="s">
        <v>65</v>
      </c>
      <c r="V215" s="528">
        <v>1082884010</v>
      </c>
      <c r="W215" s="173" t="s">
        <v>393</v>
      </c>
      <c r="X215" s="438">
        <v>45845</v>
      </c>
      <c r="Y215" s="439">
        <v>45845</v>
      </c>
      <c r="Z215" s="437" t="s">
        <v>73</v>
      </c>
      <c r="AA215" s="440">
        <v>46003</v>
      </c>
      <c r="AB215" s="124">
        <f t="shared" si="22"/>
        <v>158</v>
      </c>
      <c r="AC215" s="72">
        <v>0</v>
      </c>
      <c r="AD215" s="76">
        <v>0</v>
      </c>
      <c r="AE215" s="76">
        <v>0</v>
      </c>
      <c r="AF215" s="79" t="s">
        <v>73</v>
      </c>
      <c r="AG215" s="408">
        <f t="shared" si="23"/>
        <v>0</v>
      </c>
      <c r="AH215" s="76">
        <v>0</v>
      </c>
      <c r="AI215" s="75">
        <v>0</v>
      </c>
      <c r="AJ215" s="145" t="s">
        <v>73</v>
      </c>
      <c r="AK215" s="79" t="s">
        <v>73</v>
      </c>
      <c r="AL215" s="72">
        <v>0</v>
      </c>
      <c r="AM215" s="72" t="s">
        <v>73</v>
      </c>
      <c r="AN215" s="72" t="s">
        <v>73</v>
      </c>
      <c r="AO215" s="72" t="s">
        <v>73</v>
      </c>
      <c r="AP215" s="102">
        <f t="shared" si="24"/>
        <v>0</v>
      </c>
      <c r="AQ215" s="487">
        <f t="shared" si="25"/>
        <v>19760000</v>
      </c>
      <c r="AR215" s="72" t="s">
        <v>65</v>
      </c>
      <c r="AS215" s="76">
        <v>19760000</v>
      </c>
      <c r="AT215" s="72" t="s">
        <v>319</v>
      </c>
      <c r="AU215" s="76">
        <v>0</v>
      </c>
      <c r="AV215" s="81" t="s">
        <v>73</v>
      </c>
      <c r="AW215" s="490">
        <f t="shared" si="26"/>
        <v>14440000</v>
      </c>
      <c r="AX215" s="488">
        <v>5320000</v>
      </c>
      <c r="AY215" s="84">
        <f t="shared" si="27"/>
        <v>0.73076923076923073</v>
      </c>
      <c r="AZ215" s="85">
        <v>0.73076923076923073</v>
      </c>
      <c r="BA215" s="169" t="s">
        <v>73</v>
      </c>
      <c r="BB215" s="175" t="s">
        <v>123</v>
      </c>
      <c r="BC215" s="226" t="s">
        <v>1934</v>
      </c>
      <c r="BD215" s="71" t="s">
        <v>65</v>
      </c>
      <c r="BE215" s="166" t="s">
        <v>65</v>
      </c>
    </row>
    <row r="216" spans="2:57" s="165" customFormat="1" ht="15" customHeight="1" x14ac:dyDescent="0.2">
      <c r="B216" s="71">
        <v>2025</v>
      </c>
      <c r="C216" s="71">
        <v>891780111</v>
      </c>
      <c r="D216" s="71" t="s">
        <v>63</v>
      </c>
      <c r="E216" s="173" t="s">
        <v>1933</v>
      </c>
      <c r="F216" s="102" t="s">
        <v>1932</v>
      </c>
      <c r="G216" s="176">
        <v>0</v>
      </c>
      <c r="H216" s="72" t="s">
        <v>71</v>
      </c>
      <c r="I216" s="71" t="s">
        <v>166</v>
      </c>
      <c r="J216" s="73" t="s">
        <v>81</v>
      </c>
      <c r="K216" s="104" t="s">
        <v>1931</v>
      </c>
      <c r="L216" s="489">
        <v>20646667</v>
      </c>
      <c r="M216" s="71" t="s">
        <v>66</v>
      </c>
      <c r="N216" s="102" t="s">
        <v>1930</v>
      </c>
      <c r="O216" s="537">
        <v>1082944396</v>
      </c>
      <c r="P216" s="171">
        <v>111</v>
      </c>
      <c r="Q216" s="461">
        <v>45678</v>
      </c>
      <c r="R216" s="487">
        <v>557700000</v>
      </c>
      <c r="S216" s="502">
        <v>45845</v>
      </c>
      <c r="T216" s="520">
        <f t="shared" si="21"/>
        <v>20646667</v>
      </c>
      <c r="U216" s="72" t="s">
        <v>65</v>
      </c>
      <c r="V216" s="528">
        <v>1082884010</v>
      </c>
      <c r="W216" s="173" t="s">
        <v>393</v>
      </c>
      <c r="X216" s="438">
        <v>45845</v>
      </c>
      <c r="Y216" s="439">
        <v>45845</v>
      </c>
      <c r="Z216" s="437" t="s">
        <v>73</v>
      </c>
      <c r="AA216" s="440">
        <v>46010</v>
      </c>
      <c r="AB216" s="124">
        <f t="shared" si="22"/>
        <v>165</v>
      </c>
      <c r="AC216" s="72">
        <v>0</v>
      </c>
      <c r="AD216" s="76">
        <v>0</v>
      </c>
      <c r="AE216" s="76">
        <v>0</v>
      </c>
      <c r="AF216" s="79" t="s">
        <v>73</v>
      </c>
      <c r="AG216" s="408">
        <f t="shared" si="23"/>
        <v>0</v>
      </c>
      <c r="AH216" s="76">
        <v>0</v>
      </c>
      <c r="AI216" s="75">
        <v>0</v>
      </c>
      <c r="AJ216" s="145" t="s">
        <v>73</v>
      </c>
      <c r="AK216" s="79" t="s">
        <v>73</v>
      </c>
      <c r="AL216" s="72">
        <v>0</v>
      </c>
      <c r="AM216" s="72" t="s">
        <v>73</v>
      </c>
      <c r="AN216" s="72" t="s">
        <v>73</v>
      </c>
      <c r="AO216" s="72" t="s">
        <v>73</v>
      </c>
      <c r="AP216" s="102">
        <f t="shared" si="24"/>
        <v>0</v>
      </c>
      <c r="AQ216" s="487">
        <f t="shared" si="25"/>
        <v>20646667</v>
      </c>
      <c r="AR216" s="72" t="s">
        <v>65</v>
      </c>
      <c r="AS216" s="76">
        <v>20646667</v>
      </c>
      <c r="AT216" s="72" t="s">
        <v>319</v>
      </c>
      <c r="AU216" s="76">
        <v>0</v>
      </c>
      <c r="AV216" s="81" t="s">
        <v>73</v>
      </c>
      <c r="AW216" s="490">
        <f t="shared" si="26"/>
        <v>14440000</v>
      </c>
      <c r="AX216" s="488">
        <v>6206667</v>
      </c>
      <c r="AY216" s="84">
        <f t="shared" si="27"/>
        <v>0.69938649177613021</v>
      </c>
      <c r="AZ216" s="85">
        <v>0.69938649177613021</v>
      </c>
      <c r="BA216" s="169" t="s">
        <v>73</v>
      </c>
      <c r="BB216" s="175" t="s">
        <v>123</v>
      </c>
      <c r="BC216" s="226" t="s">
        <v>1929</v>
      </c>
      <c r="BD216" s="71" t="s">
        <v>65</v>
      </c>
      <c r="BE216" s="166" t="s">
        <v>65</v>
      </c>
    </row>
    <row r="217" spans="2:57" s="165" customFormat="1" ht="15" customHeight="1" x14ac:dyDescent="0.2">
      <c r="B217" s="71">
        <v>2025</v>
      </c>
      <c r="C217" s="71">
        <v>891780111</v>
      </c>
      <c r="D217" s="71" t="s">
        <v>63</v>
      </c>
      <c r="E217" s="173" t="s">
        <v>1928</v>
      </c>
      <c r="F217" s="102" t="s">
        <v>1927</v>
      </c>
      <c r="G217" s="176">
        <v>0</v>
      </c>
      <c r="H217" s="72" t="s">
        <v>71</v>
      </c>
      <c r="I217" s="71" t="s">
        <v>166</v>
      </c>
      <c r="J217" s="73" t="s">
        <v>81</v>
      </c>
      <c r="K217" s="104" t="s">
        <v>1926</v>
      </c>
      <c r="L217" s="196">
        <v>19760000</v>
      </c>
      <c r="M217" s="71" t="s">
        <v>66</v>
      </c>
      <c r="N217" s="102" t="s">
        <v>1925</v>
      </c>
      <c r="O217" s="537">
        <v>1082992358</v>
      </c>
      <c r="P217" s="171">
        <v>111</v>
      </c>
      <c r="Q217" s="461">
        <v>45678</v>
      </c>
      <c r="R217" s="487">
        <v>557700000</v>
      </c>
      <c r="S217" s="502">
        <v>45845</v>
      </c>
      <c r="T217" s="520">
        <f t="shared" si="21"/>
        <v>19760000</v>
      </c>
      <c r="U217" s="72" t="s">
        <v>65</v>
      </c>
      <c r="V217" s="528">
        <v>1082884010</v>
      </c>
      <c r="W217" s="173" t="s">
        <v>393</v>
      </c>
      <c r="X217" s="438">
        <v>45845</v>
      </c>
      <c r="Y217" s="439">
        <v>45845</v>
      </c>
      <c r="Z217" s="437" t="s">
        <v>73</v>
      </c>
      <c r="AA217" s="440">
        <v>46003</v>
      </c>
      <c r="AB217" s="124">
        <f t="shared" si="22"/>
        <v>158</v>
      </c>
      <c r="AC217" s="72">
        <v>0</v>
      </c>
      <c r="AD217" s="76">
        <v>0</v>
      </c>
      <c r="AE217" s="76">
        <v>0</v>
      </c>
      <c r="AF217" s="79" t="s">
        <v>73</v>
      </c>
      <c r="AG217" s="408">
        <f t="shared" si="23"/>
        <v>0</v>
      </c>
      <c r="AH217" s="76">
        <v>0</v>
      </c>
      <c r="AI217" s="75">
        <v>0</v>
      </c>
      <c r="AJ217" s="145" t="s">
        <v>73</v>
      </c>
      <c r="AK217" s="79" t="s">
        <v>73</v>
      </c>
      <c r="AL217" s="72">
        <v>0</v>
      </c>
      <c r="AM217" s="72" t="s">
        <v>73</v>
      </c>
      <c r="AN217" s="72" t="s">
        <v>73</v>
      </c>
      <c r="AO217" s="72" t="s">
        <v>73</v>
      </c>
      <c r="AP217" s="102">
        <f t="shared" si="24"/>
        <v>0</v>
      </c>
      <c r="AQ217" s="487">
        <f t="shared" si="25"/>
        <v>19760000</v>
      </c>
      <c r="AR217" s="72" t="s">
        <v>65</v>
      </c>
      <c r="AS217" s="76">
        <v>19760000</v>
      </c>
      <c r="AT217" s="72" t="s">
        <v>319</v>
      </c>
      <c r="AU217" s="76">
        <v>0</v>
      </c>
      <c r="AV217" s="81" t="s">
        <v>73</v>
      </c>
      <c r="AW217" s="490">
        <f t="shared" si="26"/>
        <v>14440000</v>
      </c>
      <c r="AX217" s="488">
        <v>5320000</v>
      </c>
      <c r="AY217" s="84">
        <f t="shared" si="27"/>
        <v>0.73076923076923073</v>
      </c>
      <c r="AZ217" s="85">
        <v>0.73076923076923073</v>
      </c>
      <c r="BA217" s="169" t="s">
        <v>73</v>
      </c>
      <c r="BB217" s="175" t="s">
        <v>123</v>
      </c>
      <c r="BC217" s="235" t="s">
        <v>1924</v>
      </c>
      <c r="BD217" s="71" t="s">
        <v>65</v>
      </c>
      <c r="BE217" s="166" t="s">
        <v>65</v>
      </c>
    </row>
    <row r="218" spans="2:57" s="165" customFormat="1" ht="15" customHeight="1" x14ac:dyDescent="0.2">
      <c r="B218" s="71">
        <v>2025</v>
      </c>
      <c r="C218" s="71">
        <v>891780111</v>
      </c>
      <c r="D218" s="71" t="s">
        <v>63</v>
      </c>
      <c r="E218" s="173" t="s">
        <v>1923</v>
      </c>
      <c r="F218" s="102" t="s">
        <v>1922</v>
      </c>
      <c r="G218" s="176">
        <v>0</v>
      </c>
      <c r="H218" s="72" t="s">
        <v>71</v>
      </c>
      <c r="I218" s="71" t="s">
        <v>166</v>
      </c>
      <c r="J218" s="73" t="s">
        <v>81</v>
      </c>
      <c r="K218" s="104" t="s">
        <v>1921</v>
      </c>
      <c r="L218" s="489">
        <v>20800000</v>
      </c>
      <c r="M218" s="71" t="s">
        <v>66</v>
      </c>
      <c r="N218" s="102" t="s">
        <v>1920</v>
      </c>
      <c r="O218" s="537">
        <v>1082950124</v>
      </c>
      <c r="P218" s="171">
        <v>111</v>
      </c>
      <c r="Q218" s="461">
        <v>45678</v>
      </c>
      <c r="R218" s="487">
        <v>557700000</v>
      </c>
      <c r="S218" s="502">
        <v>45845</v>
      </c>
      <c r="T218" s="520">
        <f t="shared" si="21"/>
        <v>20800000</v>
      </c>
      <c r="U218" s="72" t="s">
        <v>65</v>
      </c>
      <c r="V218" s="528">
        <v>1082884010</v>
      </c>
      <c r="W218" s="173" t="s">
        <v>393</v>
      </c>
      <c r="X218" s="438">
        <v>45845</v>
      </c>
      <c r="Y218" s="439">
        <v>45845</v>
      </c>
      <c r="Z218" s="437" t="s">
        <v>73</v>
      </c>
      <c r="AA218" s="440">
        <v>46003</v>
      </c>
      <c r="AB218" s="124">
        <f t="shared" si="22"/>
        <v>158</v>
      </c>
      <c r="AC218" s="72">
        <v>0</v>
      </c>
      <c r="AD218" s="76">
        <v>0</v>
      </c>
      <c r="AE218" s="76">
        <v>0</v>
      </c>
      <c r="AF218" s="79" t="s">
        <v>73</v>
      </c>
      <c r="AG218" s="408">
        <f t="shared" si="23"/>
        <v>0</v>
      </c>
      <c r="AH218" s="76">
        <v>0</v>
      </c>
      <c r="AI218" s="75">
        <v>0</v>
      </c>
      <c r="AJ218" s="145" t="s">
        <v>73</v>
      </c>
      <c r="AK218" s="79" t="s">
        <v>73</v>
      </c>
      <c r="AL218" s="72">
        <v>0</v>
      </c>
      <c r="AM218" s="72" t="s">
        <v>73</v>
      </c>
      <c r="AN218" s="72" t="s">
        <v>73</v>
      </c>
      <c r="AO218" s="72" t="s">
        <v>73</v>
      </c>
      <c r="AP218" s="102">
        <f t="shared" si="24"/>
        <v>0</v>
      </c>
      <c r="AQ218" s="487">
        <f t="shared" si="25"/>
        <v>20800000</v>
      </c>
      <c r="AR218" s="72" t="s">
        <v>65</v>
      </c>
      <c r="AS218" s="76">
        <v>20800000</v>
      </c>
      <c r="AT218" s="72" t="s">
        <v>319</v>
      </c>
      <c r="AU218" s="76">
        <v>0</v>
      </c>
      <c r="AV218" s="81" t="s">
        <v>73</v>
      </c>
      <c r="AW218" s="490">
        <f t="shared" si="26"/>
        <v>15200000</v>
      </c>
      <c r="AX218" s="488">
        <v>5600000</v>
      </c>
      <c r="AY218" s="84">
        <f t="shared" si="27"/>
        <v>0.73076923076923073</v>
      </c>
      <c r="AZ218" s="85">
        <v>0.73076923076923073</v>
      </c>
      <c r="BA218" s="169" t="s">
        <v>73</v>
      </c>
      <c r="BB218" s="175" t="s">
        <v>123</v>
      </c>
      <c r="BC218" s="226" t="s">
        <v>1919</v>
      </c>
      <c r="BD218" s="71" t="s">
        <v>65</v>
      </c>
      <c r="BE218" s="166" t="s">
        <v>65</v>
      </c>
    </row>
    <row r="219" spans="2:57" s="165" customFormat="1" ht="15" customHeight="1" x14ac:dyDescent="0.2">
      <c r="B219" s="71">
        <v>2025</v>
      </c>
      <c r="C219" s="71">
        <v>891780111</v>
      </c>
      <c r="D219" s="71" t="s">
        <v>63</v>
      </c>
      <c r="E219" s="173" t="s">
        <v>1918</v>
      </c>
      <c r="F219" s="102" t="s">
        <v>1917</v>
      </c>
      <c r="G219" s="176">
        <v>0</v>
      </c>
      <c r="H219" s="72" t="s">
        <v>71</v>
      </c>
      <c r="I219" s="71" t="s">
        <v>166</v>
      </c>
      <c r="J219" s="73" t="s">
        <v>81</v>
      </c>
      <c r="K219" s="104" t="s">
        <v>1916</v>
      </c>
      <c r="L219" s="489">
        <v>19240000</v>
      </c>
      <c r="M219" s="71" t="s">
        <v>66</v>
      </c>
      <c r="N219" s="102" t="s">
        <v>1915</v>
      </c>
      <c r="O219" s="537">
        <v>1082958955</v>
      </c>
      <c r="P219" s="171">
        <v>106</v>
      </c>
      <c r="Q219" s="461">
        <v>45677</v>
      </c>
      <c r="R219" s="487">
        <v>450000000</v>
      </c>
      <c r="S219" s="502">
        <v>45845</v>
      </c>
      <c r="T219" s="520">
        <f t="shared" si="21"/>
        <v>19240000</v>
      </c>
      <c r="U219" s="72" t="s">
        <v>65</v>
      </c>
      <c r="V219" s="528">
        <v>63563343</v>
      </c>
      <c r="W219" s="173" t="s">
        <v>1105</v>
      </c>
      <c r="X219" s="438">
        <v>45845</v>
      </c>
      <c r="Y219" s="439">
        <v>45845</v>
      </c>
      <c r="Z219" s="437" t="s">
        <v>73</v>
      </c>
      <c r="AA219" s="440">
        <v>46003</v>
      </c>
      <c r="AB219" s="124">
        <f t="shared" si="22"/>
        <v>158</v>
      </c>
      <c r="AC219" s="72">
        <v>0</v>
      </c>
      <c r="AD219" s="76">
        <v>0</v>
      </c>
      <c r="AE219" s="76">
        <v>0</v>
      </c>
      <c r="AF219" s="79" t="s">
        <v>73</v>
      </c>
      <c r="AG219" s="408">
        <f t="shared" si="23"/>
        <v>0</v>
      </c>
      <c r="AH219" s="76">
        <v>0</v>
      </c>
      <c r="AI219" s="75">
        <v>0</v>
      </c>
      <c r="AJ219" s="145" t="s">
        <v>73</v>
      </c>
      <c r="AK219" s="79" t="s">
        <v>73</v>
      </c>
      <c r="AL219" s="72">
        <v>0</v>
      </c>
      <c r="AM219" s="72" t="s">
        <v>73</v>
      </c>
      <c r="AN219" s="72" t="s">
        <v>73</v>
      </c>
      <c r="AO219" s="72" t="s">
        <v>73</v>
      </c>
      <c r="AP219" s="102">
        <f t="shared" si="24"/>
        <v>0</v>
      </c>
      <c r="AQ219" s="487">
        <f t="shared" si="25"/>
        <v>19240000</v>
      </c>
      <c r="AR219" s="72" t="s">
        <v>65</v>
      </c>
      <c r="AS219" s="76">
        <v>19240000</v>
      </c>
      <c r="AT219" s="72" t="s">
        <v>319</v>
      </c>
      <c r="AU219" s="76">
        <v>0</v>
      </c>
      <c r="AV219" s="81" t="s">
        <v>73</v>
      </c>
      <c r="AW219" s="490">
        <f t="shared" si="26"/>
        <v>14060000</v>
      </c>
      <c r="AX219" s="488">
        <v>5180000</v>
      </c>
      <c r="AY219" s="84">
        <f t="shared" si="27"/>
        <v>0.73076923076923073</v>
      </c>
      <c r="AZ219" s="85">
        <v>0.73076923076923073</v>
      </c>
      <c r="BA219" s="169" t="s">
        <v>73</v>
      </c>
      <c r="BB219" s="175" t="s">
        <v>123</v>
      </c>
      <c r="BC219" s="226" t="s">
        <v>1914</v>
      </c>
      <c r="BD219" s="71" t="s">
        <v>65</v>
      </c>
      <c r="BE219" s="166" t="s">
        <v>65</v>
      </c>
    </row>
    <row r="220" spans="2:57" s="165" customFormat="1" ht="15" customHeight="1" x14ac:dyDescent="0.2">
      <c r="B220" s="71">
        <v>2025</v>
      </c>
      <c r="C220" s="71">
        <v>891780111</v>
      </c>
      <c r="D220" s="71" t="s">
        <v>63</v>
      </c>
      <c r="E220" s="173" t="s">
        <v>1913</v>
      </c>
      <c r="F220" s="102" t="s">
        <v>1912</v>
      </c>
      <c r="G220" s="176">
        <v>0</v>
      </c>
      <c r="H220" s="72" t="s">
        <v>71</v>
      </c>
      <c r="I220" s="71" t="s">
        <v>166</v>
      </c>
      <c r="J220" s="73" t="s">
        <v>81</v>
      </c>
      <c r="K220" s="104" t="s">
        <v>1911</v>
      </c>
      <c r="L220" s="489">
        <v>22880000</v>
      </c>
      <c r="M220" s="71" t="s">
        <v>66</v>
      </c>
      <c r="N220" s="102" t="s">
        <v>1910</v>
      </c>
      <c r="O220" s="537">
        <v>57299250</v>
      </c>
      <c r="P220" s="171">
        <v>106</v>
      </c>
      <c r="Q220" s="461">
        <v>45677</v>
      </c>
      <c r="R220" s="487">
        <v>450000000</v>
      </c>
      <c r="S220" s="502">
        <v>45845</v>
      </c>
      <c r="T220" s="520">
        <f t="shared" si="21"/>
        <v>22880000</v>
      </c>
      <c r="U220" s="72" t="s">
        <v>65</v>
      </c>
      <c r="V220" s="528">
        <v>63563343</v>
      </c>
      <c r="W220" s="173" t="s">
        <v>1105</v>
      </c>
      <c r="X220" s="438">
        <v>45845</v>
      </c>
      <c r="Y220" s="439">
        <v>45845</v>
      </c>
      <c r="Z220" s="437" t="s">
        <v>73</v>
      </c>
      <c r="AA220" s="440">
        <v>46003</v>
      </c>
      <c r="AB220" s="124">
        <f t="shared" si="22"/>
        <v>158</v>
      </c>
      <c r="AC220" s="72">
        <v>0</v>
      </c>
      <c r="AD220" s="76">
        <v>0</v>
      </c>
      <c r="AE220" s="76">
        <v>0</v>
      </c>
      <c r="AF220" s="79" t="s">
        <v>73</v>
      </c>
      <c r="AG220" s="408">
        <f t="shared" si="23"/>
        <v>0</v>
      </c>
      <c r="AH220" s="76">
        <v>0</v>
      </c>
      <c r="AI220" s="75">
        <v>0</v>
      </c>
      <c r="AJ220" s="145" t="s">
        <v>73</v>
      </c>
      <c r="AK220" s="79" t="s">
        <v>73</v>
      </c>
      <c r="AL220" s="72">
        <v>0</v>
      </c>
      <c r="AM220" s="72" t="s">
        <v>73</v>
      </c>
      <c r="AN220" s="72" t="s">
        <v>73</v>
      </c>
      <c r="AO220" s="72" t="s">
        <v>73</v>
      </c>
      <c r="AP220" s="102">
        <f t="shared" si="24"/>
        <v>0</v>
      </c>
      <c r="AQ220" s="487">
        <f t="shared" si="25"/>
        <v>22880000</v>
      </c>
      <c r="AR220" s="72" t="s">
        <v>65</v>
      </c>
      <c r="AS220" s="76">
        <v>22880000</v>
      </c>
      <c r="AT220" s="72" t="s">
        <v>319</v>
      </c>
      <c r="AU220" s="76">
        <v>0</v>
      </c>
      <c r="AV220" s="81" t="s">
        <v>73</v>
      </c>
      <c r="AW220" s="490">
        <f t="shared" si="26"/>
        <v>7920000</v>
      </c>
      <c r="AX220" s="488">
        <v>14960000</v>
      </c>
      <c r="AY220" s="84">
        <f t="shared" si="27"/>
        <v>0.34615384615384615</v>
      </c>
      <c r="AZ220" s="85">
        <v>0.34615384615384615</v>
      </c>
      <c r="BA220" s="169" t="s">
        <v>73</v>
      </c>
      <c r="BB220" s="175" t="s">
        <v>123</v>
      </c>
      <c r="BC220" s="226" t="s">
        <v>1909</v>
      </c>
      <c r="BD220" s="71" t="s">
        <v>65</v>
      </c>
      <c r="BE220" s="166" t="s">
        <v>65</v>
      </c>
    </row>
    <row r="221" spans="2:57" s="165" customFormat="1" ht="15" customHeight="1" x14ac:dyDescent="0.2">
      <c r="B221" s="71">
        <v>2025</v>
      </c>
      <c r="C221" s="71">
        <v>891780111</v>
      </c>
      <c r="D221" s="71" t="s">
        <v>63</v>
      </c>
      <c r="E221" s="173" t="s">
        <v>1908</v>
      </c>
      <c r="F221" s="102" t="s">
        <v>1907</v>
      </c>
      <c r="G221" s="176">
        <v>0</v>
      </c>
      <c r="H221" s="72" t="s">
        <v>71</v>
      </c>
      <c r="I221" s="71" t="s">
        <v>166</v>
      </c>
      <c r="J221" s="73" t="s">
        <v>81</v>
      </c>
      <c r="K221" s="104" t="s">
        <v>1906</v>
      </c>
      <c r="L221" s="489">
        <v>20800000</v>
      </c>
      <c r="M221" s="71" t="s">
        <v>66</v>
      </c>
      <c r="N221" s="102" t="s">
        <v>1905</v>
      </c>
      <c r="O221" s="537">
        <v>1082957323</v>
      </c>
      <c r="P221" s="171">
        <v>111</v>
      </c>
      <c r="Q221" s="461">
        <v>45678</v>
      </c>
      <c r="R221" s="487">
        <v>557700000</v>
      </c>
      <c r="S221" s="502">
        <v>45845</v>
      </c>
      <c r="T221" s="520">
        <f t="shared" si="21"/>
        <v>20800000</v>
      </c>
      <c r="U221" s="72" t="s">
        <v>65</v>
      </c>
      <c r="V221" s="528">
        <v>1082884010</v>
      </c>
      <c r="W221" s="173" t="s">
        <v>393</v>
      </c>
      <c r="X221" s="438">
        <v>45845</v>
      </c>
      <c r="Y221" s="439">
        <v>45845</v>
      </c>
      <c r="Z221" s="437" t="s">
        <v>73</v>
      </c>
      <c r="AA221" s="440">
        <v>46003</v>
      </c>
      <c r="AB221" s="124">
        <f t="shared" si="22"/>
        <v>158</v>
      </c>
      <c r="AC221" s="72">
        <v>0</v>
      </c>
      <c r="AD221" s="76">
        <v>0</v>
      </c>
      <c r="AE221" s="76">
        <v>0</v>
      </c>
      <c r="AF221" s="79" t="s">
        <v>73</v>
      </c>
      <c r="AG221" s="408">
        <f t="shared" si="23"/>
        <v>0</v>
      </c>
      <c r="AH221" s="76">
        <v>0</v>
      </c>
      <c r="AI221" s="75">
        <v>0</v>
      </c>
      <c r="AJ221" s="145" t="s">
        <v>73</v>
      </c>
      <c r="AK221" s="79" t="s">
        <v>73</v>
      </c>
      <c r="AL221" s="72">
        <v>0</v>
      </c>
      <c r="AM221" s="72" t="s">
        <v>73</v>
      </c>
      <c r="AN221" s="72" t="s">
        <v>73</v>
      </c>
      <c r="AO221" s="72" t="s">
        <v>73</v>
      </c>
      <c r="AP221" s="102">
        <f t="shared" si="24"/>
        <v>0</v>
      </c>
      <c r="AQ221" s="487">
        <f t="shared" si="25"/>
        <v>20800000</v>
      </c>
      <c r="AR221" s="72" t="s">
        <v>65</v>
      </c>
      <c r="AS221" s="76">
        <v>20800000</v>
      </c>
      <c r="AT221" s="72" t="s">
        <v>319</v>
      </c>
      <c r="AU221" s="76">
        <v>0</v>
      </c>
      <c r="AV221" s="81" t="s">
        <v>73</v>
      </c>
      <c r="AW221" s="490">
        <f t="shared" si="26"/>
        <v>15200000</v>
      </c>
      <c r="AX221" s="488">
        <v>5600000</v>
      </c>
      <c r="AY221" s="84">
        <f t="shared" si="27"/>
        <v>0.73076923076923073</v>
      </c>
      <c r="AZ221" s="85">
        <v>0.73076923076923073</v>
      </c>
      <c r="BA221" s="169" t="s">
        <v>73</v>
      </c>
      <c r="BB221" s="175" t="s">
        <v>123</v>
      </c>
      <c r="BC221" s="226" t="s">
        <v>1904</v>
      </c>
      <c r="BD221" s="71" t="s">
        <v>65</v>
      </c>
      <c r="BE221" s="166" t="s">
        <v>65</v>
      </c>
    </row>
    <row r="222" spans="2:57" s="165" customFormat="1" ht="15" customHeight="1" x14ac:dyDescent="0.2">
      <c r="B222" s="71">
        <v>2025</v>
      </c>
      <c r="C222" s="71">
        <v>891780111</v>
      </c>
      <c r="D222" s="71" t="s">
        <v>63</v>
      </c>
      <c r="E222" s="173" t="s">
        <v>1903</v>
      </c>
      <c r="F222" s="102" t="s">
        <v>1902</v>
      </c>
      <c r="G222" s="176">
        <v>0</v>
      </c>
      <c r="H222" s="72" t="s">
        <v>71</v>
      </c>
      <c r="I222" s="71" t="s">
        <v>166</v>
      </c>
      <c r="J222" s="73" t="s">
        <v>81</v>
      </c>
      <c r="K222" s="104" t="s">
        <v>1901</v>
      </c>
      <c r="L222" s="489">
        <v>30780000</v>
      </c>
      <c r="M222" s="71" t="s">
        <v>66</v>
      </c>
      <c r="N222" s="102" t="s">
        <v>1900</v>
      </c>
      <c r="O222" s="537">
        <v>3753843</v>
      </c>
      <c r="P222" s="171">
        <v>109</v>
      </c>
      <c r="Q222" s="461">
        <v>45678</v>
      </c>
      <c r="R222" s="487">
        <v>159000000</v>
      </c>
      <c r="S222" s="502">
        <v>45847</v>
      </c>
      <c r="T222" s="520">
        <f t="shared" si="21"/>
        <v>30780000</v>
      </c>
      <c r="U222" s="72" t="s">
        <v>65</v>
      </c>
      <c r="V222" s="528">
        <v>36669284</v>
      </c>
      <c r="W222" s="173" t="s">
        <v>807</v>
      </c>
      <c r="X222" s="438">
        <v>45847</v>
      </c>
      <c r="Y222" s="439">
        <v>45847</v>
      </c>
      <c r="Z222" s="437" t="s">
        <v>73</v>
      </c>
      <c r="AA222" s="440">
        <v>46010</v>
      </c>
      <c r="AB222" s="124">
        <f t="shared" si="22"/>
        <v>163</v>
      </c>
      <c r="AC222" s="72">
        <v>0</v>
      </c>
      <c r="AD222" s="76">
        <v>0</v>
      </c>
      <c r="AE222" s="76">
        <v>0</v>
      </c>
      <c r="AF222" s="79" t="s">
        <v>73</v>
      </c>
      <c r="AG222" s="408">
        <f t="shared" si="23"/>
        <v>0</v>
      </c>
      <c r="AH222" s="76">
        <v>0</v>
      </c>
      <c r="AI222" s="75">
        <v>0</v>
      </c>
      <c r="AJ222" s="145" t="s">
        <v>73</v>
      </c>
      <c r="AK222" s="79" t="s">
        <v>73</v>
      </c>
      <c r="AL222" s="72">
        <v>0</v>
      </c>
      <c r="AM222" s="72" t="s">
        <v>73</v>
      </c>
      <c r="AN222" s="72" t="s">
        <v>73</v>
      </c>
      <c r="AO222" s="72" t="s">
        <v>73</v>
      </c>
      <c r="AP222" s="102">
        <f t="shared" si="24"/>
        <v>0</v>
      </c>
      <c r="AQ222" s="487">
        <f t="shared" si="25"/>
        <v>30780000</v>
      </c>
      <c r="AR222" s="72" t="s">
        <v>65</v>
      </c>
      <c r="AS222" s="76">
        <v>30780000</v>
      </c>
      <c r="AT222" s="72" t="s">
        <v>319</v>
      </c>
      <c r="AU222" s="76">
        <v>0</v>
      </c>
      <c r="AV222" s="81" t="s">
        <v>73</v>
      </c>
      <c r="AW222" s="490">
        <f t="shared" si="26"/>
        <v>21470000</v>
      </c>
      <c r="AX222" s="488">
        <v>9310000</v>
      </c>
      <c r="AY222" s="84">
        <f t="shared" si="27"/>
        <v>0.69753086419753085</v>
      </c>
      <c r="AZ222" s="85">
        <v>0.69753086419753085</v>
      </c>
      <c r="BA222" s="169" t="s">
        <v>73</v>
      </c>
      <c r="BB222" s="175" t="s">
        <v>123</v>
      </c>
      <c r="BC222" s="226" t="s">
        <v>1899</v>
      </c>
      <c r="BD222" s="71" t="s">
        <v>65</v>
      </c>
      <c r="BE222" s="166" t="s">
        <v>65</v>
      </c>
    </row>
    <row r="223" spans="2:57" s="165" customFormat="1" ht="15" customHeight="1" x14ac:dyDescent="0.2">
      <c r="B223" s="71">
        <v>2025</v>
      </c>
      <c r="C223" s="71">
        <v>891780111</v>
      </c>
      <c r="D223" s="71" t="s">
        <v>63</v>
      </c>
      <c r="E223" s="173" t="s">
        <v>1898</v>
      </c>
      <c r="F223" s="102" t="s">
        <v>1897</v>
      </c>
      <c r="G223" s="176">
        <v>0</v>
      </c>
      <c r="H223" s="72" t="s">
        <v>71</v>
      </c>
      <c r="I223" s="71" t="s">
        <v>166</v>
      </c>
      <c r="J223" s="73" t="s">
        <v>81</v>
      </c>
      <c r="K223" s="104" t="s">
        <v>1896</v>
      </c>
      <c r="L223" s="196">
        <v>18900000</v>
      </c>
      <c r="M223" s="71" t="s">
        <v>66</v>
      </c>
      <c r="N223" s="102" t="s">
        <v>1895</v>
      </c>
      <c r="O223" s="537">
        <v>36453856</v>
      </c>
      <c r="P223" s="171">
        <v>1388</v>
      </c>
      <c r="Q223" s="461">
        <v>45835</v>
      </c>
      <c r="R223" s="487">
        <v>87600000</v>
      </c>
      <c r="S223" s="502">
        <v>45847</v>
      </c>
      <c r="T223" s="520">
        <f t="shared" si="21"/>
        <v>18900000</v>
      </c>
      <c r="U223" s="72" t="s">
        <v>65</v>
      </c>
      <c r="V223" s="527">
        <v>52389076</v>
      </c>
      <c r="W223" s="173" t="s">
        <v>535</v>
      </c>
      <c r="X223" s="438">
        <v>45847</v>
      </c>
      <c r="Y223" s="439">
        <v>45847</v>
      </c>
      <c r="Z223" s="437" t="s">
        <v>73</v>
      </c>
      <c r="AA223" s="440">
        <v>46003</v>
      </c>
      <c r="AB223" s="124">
        <f t="shared" si="22"/>
        <v>156</v>
      </c>
      <c r="AC223" s="72">
        <v>0</v>
      </c>
      <c r="AD223" s="76">
        <v>0</v>
      </c>
      <c r="AE223" s="76">
        <v>0</v>
      </c>
      <c r="AF223" s="79" t="s">
        <v>73</v>
      </c>
      <c r="AG223" s="408">
        <f t="shared" si="23"/>
        <v>0</v>
      </c>
      <c r="AH223" s="76">
        <v>0</v>
      </c>
      <c r="AI223" s="75">
        <v>0</v>
      </c>
      <c r="AJ223" s="145" t="s">
        <v>73</v>
      </c>
      <c r="AK223" s="79" t="s">
        <v>73</v>
      </c>
      <c r="AL223" s="72">
        <v>0</v>
      </c>
      <c r="AM223" s="72" t="s">
        <v>73</v>
      </c>
      <c r="AN223" s="72" t="s">
        <v>73</v>
      </c>
      <c r="AO223" s="72" t="s">
        <v>73</v>
      </c>
      <c r="AP223" s="102">
        <f t="shared" si="24"/>
        <v>0</v>
      </c>
      <c r="AQ223" s="487">
        <f t="shared" si="25"/>
        <v>18900000</v>
      </c>
      <c r="AR223" s="72" t="s">
        <v>65</v>
      </c>
      <c r="AS223" s="76">
        <v>18900000</v>
      </c>
      <c r="AT223" s="72" t="s">
        <v>319</v>
      </c>
      <c r="AU223" s="76">
        <v>0</v>
      </c>
      <c r="AV223" s="81" t="s">
        <v>73</v>
      </c>
      <c r="AW223" s="490">
        <f t="shared" si="26"/>
        <v>14000000</v>
      </c>
      <c r="AX223" s="488">
        <v>4900000</v>
      </c>
      <c r="AY223" s="84">
        <f t="shared" si="27"/>
        <v>0.7407407407407407</v>
      </c>
      <c r="AZ223" s="85">
        <v>0.7407407407407407</v>
      </c>
      <c r="BA223" s="169" t="s">
        <v>73</v>
      </c>
      <c r="BB223" s="175" t="s">
        <v>123</v>
      </c>
      <c r="BC223" s="235" t="s">
        <v>1894</v>
      </c>
      <c r="BD223" s="71" t="s">
        <v>65</v>
      </c>
      <c r="BE223" s="166" t="s">
        <v>65</v>
      </c>
    </row>
    <row r="224" spans="2:57" s="165" customFormat="1" ht="15" customHeight="1" x14ac:dyDescent="0.2">
      <c r="B224" s="71">
        <v>2025</v>
      </c>
      <c r="C224" s="71">
        <v>891780111</v>
      </c>
      <c r="D224" s="71" t="s">
        <v>63</v>
      </c>
      <c r="E224" s="173" t="s">
        <v>1893</v>
      </c>
      <c r="F224" s="102" t="s">
        <v>1892</v>
      </c>
      <c r="G224" s="176">
        <v>0</v>
      </c>
      <c r="H224" s="72" t="s">
        <v>71</v>
      </c>
      <c r="I224" s="71" t="s">
        <v>166</v>
      </c>
      <c r="J224" s="73" t="s">
        <v>81</v>
      </c>
      <c r="K224" s="104" t="s">
        <v>1891</v>
      </c>
      <c r="L224" s="489">
        <v>21913333</v>
      </c>
      <c r="M224" s="71" t="s">
        <v>66</v>
      </c>
      <c r="N224" s="102" t="s">
        <v>1890</v>
      </c>
      <c r="O224" s="537">
        <v>1082990677</v>
      </c>
      <c r="P224" s="171">
        <v>111</v>
      </c>
      <c r="Q224" s="461">
        <v>45678</v>
      </c>
      <c r="R224" s="487">
        <v>557700000</v>
      </c>
      <c r="S224" s="500">
        <v>45847</v>
      </c>
      <c r="T224" s="520">
        <f t="shared" si="21"/>
        <v>21913333</v>
      </c>
      <c r="U224" s="72" t="s">
        <v>65</v>
      </c>
      <c r="V224" s="528">
        <v>1082884010</v>
      </c>
      <c r="W224" s="173" t="s">
        <v>393</v>
      </c>
      <c r="X224" s="438">
        <v>45847</v>
      </c>
      <c r="Y224" s="439">
        <v>45847</v>
      </c>
      <c r="Z224" s="437" t="s">
        <v>73</v>
      </c>
      <c r="AA224" s="441">
        <v>46014</v>
      </c>
      <c r="AB224" s="124">
        <f t="shared" si="22"/>
        <v>167</v>
      </c>
      <c r="AC224" s="72">
        <v>0</v>
      </c>
      <c r="AD224" s="76">
        <v>0</v>
      </c>
      <c r="AE224" s="76">
        <v>0</v>
      </c>
      <c r="AF224" s="79" t="s">
        <v>73</v>
      </c>
      <c r="AG224" s="408">
        <f t="shared" si="23"/>
        <v>0</v>
      </c>
      <c r="AH224" s="76">
        <v>0</v>
      </c>
      <c r="AI224" s="75">
        <v>0</v>
      </c>
      <c r="AJ224" s="145" t="s">
        <v>73</v>
      </c>
      <c r="AK224" s="79" t="s">
        <v>73</v>
      </c>
      <c r="AL224" s="72">
        <v>0</v>
      </c>
      <c r="AM224" s="72" t="s">
        <v>73</v>
      </c>
      <c r="AN224" s="72" t="s">
        <v>73</v>
      </c>
      <c r="AO224" s="72" t="s">
        <v>73</v>
      </c>
      <c r="AP224" s="102">
        <f t="shared" si="24"/>
        <v>0</v>
      </c>
      <c r="AQ224" s="487">
        <f t="shared" si="25"/>
        <v>21913333</v>
      </c>
      <c r="AR224" s="72" t="s">
        <v>65</v>
      </c>
      <c r="AS224" s="76">
        <v>21913333</v>
      </c>
      <c r="AT224" s="72" t="s">
        <v>319</v>
      </c>
      <c r="AU224" s="76">
        <v>0</v>
      </c>
      <c r="AV224" s="81" t="s">
        <v>73</v>
      </c>
      <c r="AW224" s="490">
        <f t="shared" si="26"/>
        <v>15200000</v>
      </c>
      <c r="AX224" s="488">
        <v>6713333</v>
      </c>
      <c r="AY224" s="84">
        <f t="shared" si="27"/>
        <v>0.6936416290483971</v>
      </c>
      <c r="AZ224" s="85">
        <v>0.6936416290483971</v>
      </c>
      <c r="BA224" s="169" t="s">
        <v>73</v>
      </c>
      <c r="BB224" s="175" t="s">
        <v>123</v>
      </c>
      <c r="BC224" s="226" t="s">
        <v>1889</v>
      </c>
      <c r="BD224" s="71" t="s">
        <v>65</v>
      </c>
      <c r="BE224" s="166" t="s">
        <v>65</v>
      </c>
    </row>
    <row r="225" spans="2:57" s="165" customFormat="1" ht="15" customHeight="1" x14ac:dyDescent="0.2">
      <c r="B225" s="71">
        <v>2025</v>
      </c>
      <c r="C225" s="71">
        <v>891780111</v>
      </c>
      <c r="D225" s="71" t="s">
        <v>63</v>
      </c>
      <c r="E225" s="173" t="s">
        <v>1888</v>
      </c>
      <c r="F225" s="102" t="s">
        <v>1887</v>
      </c>
      <c r="G225" s="176">
        <v>0</v>
      </c>
      <c r="H225" s="72" t="s">
        <v>71</v>
      </c>
      <c r="I225" s="71" t="s">
        <v>166</v>
      </c>
      <c r="J225" s="73" t="s">
        <v>81</v>
      </c>
      <c r="K225" s="104" t="s">
        <v>1886</v>
      </c>
      <c r="L225" s="489">
        <v>20646666</v>
      </c>
      <c r="M225" s="71" t="s">
        <v>66</v>
      </c>
      <c r="N225" s="102" t="s">
        <v>1885</v>
      </c>
      <c r="O225" s="537">
        <v>1082979078</v>
      </c>
      <c r="P225" s="171">
        <v>111</v>
      </c>
      <c r="Q225" s="461">
        <v>45678</v>
      </c>
      <c r="R225" s="487">
        <v>557700000</v>
      </c>
      <c r="S225" s="500">
        <v>45849</v>
      </c>
      <c r="T225" s="520">
        <f t="shared" si="21"/>
        <v>20646666</v>
      </c>
      <c r="U225" s="72" t="s">
        <v>65</v>
      </c>
      <c r="V225" s="528">
        <v>1082884010</v>
      </c>
      <c r="W225" s="173" t="s">
        <v>393</v>
      </c>
      <c r="X225" s="438">
        <v>45849</v>
      </c>
      <c r="Y225" s="439">
        <v>45849</v>
      </c>
      <c r="Z225" s="437" t="s">
        <v>73</v>
      </c>
      <c r="AA225" s="441">
        <v>46010</v>
      </c>
      <c r="AB225" s="124">
        <f t="shared" si="22"/>
        <v>161</v>
      </c>
      <c r="AC225" s="72">
        <v>0</v>
      </c>
      <c r="AD225" s="76">
        <v>0</v>
      </c>
      <c r="AE225" s="76">
        <v>0</v>
      </c>
      <c r="AF225" s="79" t="s">
        <v>73</v>
      </c>
      <c r="AG225" s="408">
        <f t="shared" si="23"/>
        <v>0</v>
      </c>
      <c r="AH225" s="76">
        <v>0</v>
      </c>
      <c r="AI225" s="75">
        <v>0</v>
      </c>
      <c r="AJ225" s="145" t="s">
        <v>73</v>
      </c>
      <c r="AK225" s="79" t="s">
        <v>73</v>
      </c>
      <c r="AL225" s="72">
        <v>0</v>
      </c>
      <c r="AM225" s="72" t="s">
        <v>73</v>
      </c>
      <c r="AN225" s="72" t="s">
        <v>73</v>
      </c>
      <c r="AO225" s="72" t="s">
        <v>73</v>
      </c>
      <c r="AP225" s="102">
        <f t="shared" si="24"/>
        <v>0</v>
      </c>
      <c r="AQ225" s="487">
        <f t="shared" si="25"/>
        <v>20646666</v>
      </c>
      <c r="AR225" s="72" t="s">
        <v>65</v>
      </c>
      <c r="AS225" s="76">
        <v>20646666</v>
      </c>
      <c r="AT225" s="72" t="s">
        <v>319</v>
      </c>
      <c r="AU225" s="76">
        <v>0</v>
      </c>
      <c r="AV225" s="81" t="s">
        <v>73</v>
      </c>
      <c r="AW225" s="490">
        <f t="shared" si="26"/>
        <v>14440000</v>
      </c>
      <c r="AX225" s="488">
        <v>6206666</v>
      </c>
      <c r="AY225" s="84">
        <f t="shared" si="27"/>
        <v>0.69938652565019455</v>
      </c>
      <c r="AZ225" s="85">
        <v>0.69938652565019455</v>
      </c>
      <c r="BA225" s="169" t="s">
        <v>73</v>
      </c>
      <c r="BB225" s="175" t="s">
        <v>123</v>
      </c>
      <c r="BC225" s="226" t="s">
        <v>1884</v>
      </c>
      <c r="BD225" s="71" t="s">
        <v>65</v>
      </c>
      <c r="BE225" s="166" t="s">
        <v>65</v>
      </c>
    </row>
    <row r="226" spans="2:57" s="165" customFormat="1" ht="15" customHeight="1" x14ac:dyDescent="0.2">
      <c r="B226" s="71">
        <v>2025</v>
      </c>
      <c r="C226" s="71">
        <v>891780111</v>
      </c>
      <c r="D226" s="71" t="s">
        <v>63</v>
      </c>
      <c r="E226" s="173" t="s">
        <v>1883</v>
      </c>
      <c r="F226" s="102" t="s">
        <v>1882</v>
      </c>
      <c r="G226" s="176">
        <v>0</v>
      </c>
      <c r="H226" s="72" t="s">
        <v>71</v>
      </c>
      <c r="I226" s="71" t="s">
        <v>166</v>
      </c>
      <c r="J226" s="73" t="s">
        <v>81</v>
      </c>
      <c r="K226" s="104" t="s">
        <v>1881</v>
      </c>
      <c r="L226" s="489">
        <v>20800000</v>
      </c>
      <c r="M226" s="71" t="s">
        <v>66</v>
      </c>
      <c r="N226" s="102" t="s">
        <v>1880</v>
      </c>
      <c r="O226" s="537">
        <v>1047476135</v>
      </c>
      <c r="P226" s="171">
        <v>111</v>
      </c>
      <c r="Q226" s="461">
        <v>45678</v>
      </c>
      <c r="R226" s="487">
        <v>557700000</v>
      </c>
      <c r="S226" s="500">
        <v>45852</v>
      </c>
      <c r="T226" s="520">
        <f t="shared" si="21"/>
        <v>20800000</v>
      </c>
      <c r="U226" s="72" t="s">
        <v>65</v>
      </c>
      <c r="V226" s="528">
        <v>1082884010</v>
      </c>
      <c r="W226" s="173" t="s">
        <v>393</v>
      </c>
      <c r="X226" s="438">
        <v>45852</v>
      </c>
      <c r="Y226" s="439">
        <v>45852</v>
      </c>
      <c r="Z226" s="437" t="s">
        <v>73</v>
      </c>
      <c r="AA226" s="440">
        <v>46003</v>
      </c>
      <c r="AB226" s="124">
        <f t="shared" si="22"/>
        <v>151</v>
      </c>
      <c r="AC226" s="72">
        <v>0</v>
      </c>
      <c r="AD226" s="76">
        <v>0</v>
      </c>
      <c r="AE226" s="76">
        <v>0</v>
      </c>
      <c r="AF226" s="79" t="s">
        <v>73</v>
      </c>
      <c r="AG226" s="408">
        <f t="shared" si="23"/>
        <v>0</v>
      </c>
      <c r="AH226" s="76">
        <v>0</v>
      </c>
      <c r="AI226" s="75">
        <v>0</v>
      </c>
      <c r="AJ226" s="145" t="s">
        <v>73</v>
      </c>
      <c r="AK226" s="79" t="s">
        <v>73</v>
      </c>
      <c r="AL226" s="72">
        <v>0</v>
      </c>
      <c r="AM226" s="72" t="s">
        <v>73</v>
      </c>
      <c r="AN226" s="72" t="s">
        <v>73</v>
      </c>
      <c r="AO226" s="72" t="s">
        <v>73</v>
      </c>
      <c r="AP226" s="102">
        <f t="shared" si="24"/>
        <v>0</v>
      </c>
      <c r="AQ226" s="487">
        <f t="shared" si="25"/>
        <v>20800000</v>
      </c>
      <c r="AR226" s="72" t="s">
        <v>65</v>
      </c>
      <c r="AS226" s="76">
        <v>20800000</v>
      </c>
      <c r="AT226" s="72" t="s">
        <v>319</v>
      </c>
      <c r="AU226" s="76">
        <v>0</v>
      </c>
      <c r="AV226" s="81" t="s">
        <v>73</v>
      </c>
      <c r="AW226" s="490">
        <f t="shared" si="26"/>
        <v>15200000</v>
      </c>
      <c r="AX226" s="488">
        <v>5600000</v>
      </c>
      <c r="AY226" s="84">
        <f t="shared" si="27"/>
        <v>0.73076923076923073</v>
      </c>
      <c r="AZ226" s="85">
        <v>0.73076923076923073</v>
      </c>
      <c r="BA226" s="169" t="s">
        <v>73</v>
      </c>
      <c r="BB226" s="175" t="s">
        <v>123</v>
      </c>
      <c r="BC226" s="226" t="s">
        <v>1879</v>
      </c>
      <c r="BD226" s="71" t="s">
        <v>65</v>
      </c>
      <c r="BE226" s="166" t="s">
        <v>65</v>
      </c>
    </row>
    <row r="227" spans="2:57" s="165" customFormat="1" ht="15" customHeight="1" x14ac:dyDescent="0.2">
      <c r="B227" s="71">
        <v>2025</v>
      </c>
      <c r="C227" s="71">
        <v>891780111</v>
      </c>
      <c r="D227" s="71" t="s">
        <v>63</v>
      </c>
      <c r="E227" s="173" t="s">
        <v>1878</v>
      </c>
      <c r="F227" s="102" t="s">
        <v>1877</v>
      </c>
      <c r="G227" s="176">
        <v>0</v>
      </c>
      <c r="H227" s="72" t="s">
        <v>71</v>
      </c>
      <c r="I227" s="71" t="s">
        <v>166</v>
      </c>
      <c r="J227" s="73" t="s">
        <v>81</v>
      </c>
      <c r="K227" s="104" t="s">
        <v>1876</v>
      </c>
      <c r="L227" s="489">
        <v>18376667</v>
      </c>
      <c r="M227" s="71" t="s">
        <v>66</v>
      </c>
      <c r="N227" s="102" t="s">
        <v>1875</v>
      </c>
      <c r="O227" s="537">
        <v>1082989734</v>
      </c>
      <c r="P227" s="171">
        <v>106</v>
      </c>
      <c r="Q227" s="461">
        <v>45677</v>
      </c>
      <c r="R227" s="487">
        <v>450000000</v>
      </c>
      <c r="S227" s="500">
        <v>45853</v>
      </c>
      <c r="T227" s="520">
        <f t="shared" si="21"/>
        <v>18376667</v>
      </c>
      <c r="U227" s="72" t="s">
        <v>65</v>
      </c>
      <c r="V227" s="528">
        <v>63563343</v>
      </c>
      <c r="W227" s="173" t="s">
        <v>1105</v>
      </c>
      <c r="X227" s="438">
        <v>45853</v>
      </c>
      <c r="Y227" s="439">
        <v>45853</v>
      </c>
      <c r="Z227" s="437" t="s">
        <v>73</v>
      </c>
      <c r="AA227" s="440">
        <v>46003</v>
      </c>
      <c r="AB227" s="124">
        <f t="shared" si="22"/>
        <v>150</v>
      </c>
      <c r="AC227" s="72">
        <v>0</v>
      </c>
      <c r="AD227" s="76">
        <v>0</v>
      </c>
      <c r="AE227" s="76">
        <v>0</v>
      </c>
      <c r="AF227" s="79" t="s">
        <v>73</v>
      </c>
      <c r="AG227" s="408">
        <f t="shared" si="23"/>
        <v>0</v>
      </c>
      <c r="AH227" s="76">
        <v>0</v>
      </c>
      <c r="AI227" s="75">
        <v>0</v>
      </c>
      <c r="AJ227" s="145" t="s">
        <v>73</v>
      </c>
      <c r="AK227" s="79" t="s">
        <v>73</v>
      </c>
      <c r="AL227" s="72">
        <v>0</v>
      </c>
      <c r="AM227" s="72" t="s">
        <v>73</v>
      </c>
      <c r="AN227" s="72" t="s">
        <v>73</v>
      </c>
      <c r="AO227" s="72" t="s">
        <v>73</v>
      </c>
      <c r="AP227" s="102">
        <f t="shared" si="24"/>
        <v>0</v>
      </c>
      <c r="AQ227" s="487">
        <f t="shared" si="25"/>
        <v>18376667</v>
      </c>
      <c r="AR227" s="72" t="s">
        <v>65</v>
      </c>
      <c r="AS227" s="76">
        <v>18376667</v>
      </c>
      <c r="AT227" s="72" t="s">
        <v>319</v>
      </c>
      <c r="AU227" s="76">
        <v>0</v>
      </c>
      <c r="AV227" s="81" t="s">
        <v>73</v>
      </c>
      <c r="AW227" s="490">
        <f t="shared" si="26"/>
        <v>13196666</v>
      </c>
      <c r="AX227" s="488">
        <v>5180001</v>
      </c>
      <c r="AY227" s="84">
        <f t="shared" si="27"/>
        <v>0.71812075606528647</v>
      </c>
      <c r="AZ227" s="85">
        <v>0.71812075606528647</v>
      </c>
      <c r="BA227" s="169" t="s">
        <v>73</v>
      </c>
      <c r="BB227" s="175" t="s">
        <v>123</v>
      </c>
      <c r="BC227" s="226" t="s">
        <v>1874</v>
      </c>
      <c r="BD227" s="71" t="s">
        <v>65</v>
      </c>
      <c r="BE227" s="166" t="s">
        <v>65</v>
      </c>
    </row>
    <row r="228" spans="2:57" s="165" customFormat="1" ht="15" customHeight="1" x14ac:dyDescent="0.2">
      <c r="B228" s="71">
        <v>2025</v>
      </c>
      <c r="C228" s="71">
        <v>891780111</v>
      </c>
      <c r="D228" s="71" t="s">
        <v>63</v>
      </c>
      <c r="E228" s="173" t="s">
        <v>1873</v>
      </c>
      <c r="F228" s="102" t="s">
        <v>1872</v>
      </c>
      <c r="G228" s="176">
        <v>0</v>
      </c>
      <c r="H228" s="72" t="s">
        <v>71</v>
      </c>
      <c r="I228" s="71" t="s">
        <v>166</v>
      </c>
      <c r="J228" s="73" t="s">
        <v>81</v>
      </c>
      <c r="K228" s="104" t="s">
        <v>1871</v>
      </c>
      <c r="L228" s="489">
        <v>15866667</v>
      </c>
      <c r="M228" s="71" t="s">
        <v>66</v>
      </c>
      <c r="N228" s="102" t="s">
        <v>1870</v>
      </c>
      <c r="O228" s="537">
        <v>84451570</v>
      </c>
      <c r="P228" s="171">
        <v>106</v>
      </c>
      <c r="Q228" s="461">
        <v>45677</v>
      </c>
      <c r="R228" s="487">
        <v>450000000</v>
      </c>
      <c r="S228" s="500">
        <v>45853</v>
      </c>
      <c r="T228" s="520">
        <f t="shared" si="21"/>
        <v>15866667</v>
      </c>
      <c r="U228" s="72" t="s">
        <v>65</v>
      </c>
      <c r="V228" s="528">
        <v>63563343</v>
      </c>
      <c r="W228" s="173" t="s">
        <v>1105</v>
      </c>
      <c r="X228" s="438">
        <v>45853</v>
      </c>
      <c r="Y228" s="439">
        <v>45853</v>
      </c>
      <c r="Z228" s="437" t="s">
        <v>73</v>
      </c>
      <c r="AA228" s="440">
        <v>45996</v>
      </c>
      <c r="AB228" s="124">
        <f t="shared" si="22"/>
        <v>143</v>
      </c>
      <c r="AC228" s="72">
        <v>0</v>
      </c>
      <c r="AD228" s="76">
        <v>0</v>
      </c>
      <c r="AE228" s="76">
        <v>0</v>
      </c>
      <c r="AF228" s="79" t="s">
        <v>73</v>
      </c>
      <c r="AG228" s="408">
        <f t="shared" si="23"/>
        <v>0</v>
      </c>
      <c r="AH228" s="76">
        <v>0</v>
      </c>
      <c r="AI228" s="75">
        <v>0</v>
      </c>
      <c r="AJ228" s="145" t="s">
        <v>73</v>
      </c>
      <c r="AK228" s="79" t="s">
        <v>73</v>
      </c>
      <c r="AL228" s="72">
        <v>0</v>
      </c>
      <c r="AM228" s="72" t="s">
        <v>73</v>
      </c>
      <c r="AN228" s="72" t="s">
        <v>73</v>
      </c>
      <c r="AO228" s="72" t="s">
        <v>73</v>
      </c>
      <c r="AP228" s="102">
        <f t="shared" si="24"/>
        <v>0</v>
      </c>
      <c r="AQ228" s="487">
        <f t="shared" si="25"/>
        <v>15866667</v>
      </c>
      <c r="AR228" s="72" t="s">
        <v>65</v>
      </c>
      <c r="AS228" s="76">
        <v>15866667</v>
      </c>
      <c r="AT228" s="72" t="s">
        <v>319</v>
      </c>
      <c r="AU228" s="76">
        <v>0</v>
      </c>
      <c r="AV228" s="81" t="s">
        <v>73</v>
      </c>
      <c r="AW228" s="490">
        <f t="shared" si="26"/>
        <v>11928125</v>
      </c>
      <c r="AX228" s="488">
        <v>3938542</v>
      </c>
      <c r="AY228" s="84">
        <f t="shared" si="27"/>
        <v>0.7517725682400721</v>
      </c>
      <c r="AZ228" s="85">
        <v>0.7517725682400721</v>
      </c>
      <c r="BA228" s="169" t="s">
        <v>73</v>
      </c>
      <c r="BB228" s="175" t="s">
        <v>123</v>
      </c>
      <c r="BC228" s="226" t="s">
        <v>1869</v>
      </c>
      <c r="BD228" s="71" t="s">
        <v>65</v>
      </c>
      <c r="BE228" s="166" t="s">
        <v>65</v>
      </c>
    </row>
    <row r="229" spans="2:57" s="165" customFormat="1" ht="15" customHeight="1" x14ac:dyDescent="0.2">
      <c r="B229" s="71">
        <v>2025</v>
      </c>
      <c r="C229" s="71">
        <v>891780111</v>
      </c>
      <c r="D229" s="71" t="s">
        <v>63</v>
      </c>
      <c r="E229" s="173" t="s">
        <v>1868</v>
      </c>
      <c r="F229" s="187" t="s">
        <v>1867</v>
      </c>
      <c r="G229" s="176">
        <v>0</v>
      </c>
      <c r="H229" s="72" t="s">
        <v>71</v>
      </c>
      <c r="I229" s="71" t="s">
        <v>166</v>
      </c>
      <c r="J229" s="73" t="s">
        <v>81</v>
      </c>
      <c r="K229" s="104" t="s">
        <v>1866</v>
      </c>
      <c r="L229" s="490">
        <v>15866667</v>
      </c>
      <c r="M229" s="71" t="s">
        <v>66</v>
      </c>
      <c r="N229" s="187" t="s">
        <v>1865</v>
      </c>
      <c r="O229" s="539">
        <v>84453406</v>
      </c>
      <c r="P229" s="188">
        <v>106</v>
      </c>
      <c r="Q229" s="461">
        <v>45677</v>
      </c>
      <c r="R229" s="488">
        <v>450000000</v>
      </c>
      <c r="S229" s="500">
        <v>45853</v>
      </c>
      <c r="T229" s="520">
        <f t="shared" si="21"/>
        <v>15866667</v>
      </c>
      <c r="U229" s="72" t="s">
        <v>65</v>
      </c>
      <c r="V229" s="528">
        <v>63563343</v>
      </c>
      <c r="W229" s="173" t="s">
        <v>1105</v>
      </c>
      <c r="X229" s="442">
        <v>45853</v>
      </c>
      <c r="Y229" s="443">
        <v>45853</v>
      </c>
      <c r="Z229" s="437" t="s">
        <v>73</v>
      </c>
      <c r="AA229" s="444">
        <v>45996</v>
      </c>
      <c r="AB229" s="124">
        <f t="shared" si="22"/>
        <v>143</v>
      </c>
      <c r="AC229" s="72">
        <v>0</v>
      </c>
      <c r="AD229" s="76">
        <v>0</v>
      </c>
      <c r="AE229" s="76">
        <v>0</v>
      </c>
      <c r="AF229" s="79" t="s">
        <v>73</v>
      </c>
      <c r="AG229" s="408">
        <f t="shared" si="23"/>
        <v>0</v>
      </c>
      <c r="AH229" s="76">
        <v>0</v>
      </c>
      <c r="AI229" s="75">
        <v>0</v>
      </c>
      <c r="AJ229" s="145" t="s">
        <v>73</v>
      </c>
      <c r="AK229" s="79" t="s">
        <v>73</v>
      </c>
      <c r="AL229" s="72">
        <v>0</v>
      </c>
      <c r="AM229" s="72" t="s">
        <v>73</v>
      </c>
      <c r="AN229" s="72" t="s">
        <v>73</v>
      </c>
      <c r="AO229" s="72" t="s">
        <v>73</v>
      </c>
      <c r="AP229" s="102">
        <f t="shared" si="24"/>
        <v>0</v>
      </c>
      <c r="AQ229" s="487">
        <f t="shared" si="25"/>
        <v>15866667</v>
      </c>
      <c r="AR229" s="72" t="s">
        <v>65</v>
      </c>
      <c r="AS229" s="76">
        <v>15866667</v>
      </c>
      <c r="AT229" s="72" t="s">
        <v>319</v>
      </c>
      <c r="AU229" s="76">
        <v>0</v>
      </c>
      <c r="AV229" s="81" t="s">
        <v>73</v>
      </c>
      <c r="AW229" s="490">
        <f t="shared" si="26"/>
        <v>11928130</v>
      </c>
      <c r="AX229" s="488">
        <v>3938537</v>
      </c>
      <c r="AY229" s="84">
        <f t="shared" si="27"/>
        <v>0.75177288336611592</v>
      </c>
      <c r="AZ229" s="85">
        <v>0.75177288336611592</v>
      </c>
      <c r="BA229" s="169" t="s">
        <v>73</v>
      </c>
      <c r="BB229" s="175" t="s">
        <v>123</v>
      </c>
      <c r="BC229" s="174" t="s">
        <v>1864</v>
      </c>
      <c r="BD229" s="71" t="s">
        <v>65</v>
      </c>
      <c r="BE229" s="166" t="s">
        <v>65</v>
      </c>
    </row>
    <row r="230" spans="2:57" s="165" customFormat="1" ht="15" customHeight="1" x14ac:dyDescent="0.2">
      <c r="B230" s="71">
        <v>2025</v>
      </c>
      <c r="C230" s="71">
        <v>891780111</v>
      </c>
      <c r="D230" s="71" t="s">
        <v>63</v>
      </c>
      <c r="E230" s="173" t="s">
        <v>1863</v>
      </c>
      <c r="F230" s="187" t="s">
        <v>1862</v>
      </c>
      <c r="G230" s="176">
        <v>0</v>
      </c>
      <c r="H230" s="72" t="s">
        <v>71</v>
      </c>
      <c r="I230" s="71" t="s">
        <v>166</v>
      </c>
      <c r="J230" s="73" t="s">
        <v>81</v>
      </c>
      <c r="K230" s="104" t="s">
        <v>1861</v>
      </c>
      <c r="L230" s="490">
        <v>15980000</v>
      </c>
      <c r="M230" s="71" t="s">
        <v>66</v>
      </c>
      <c r="N230" s="187" t="s">
        <v>1860</v>
      </c>
      <c r="O230" s="539">
        <v>1129504010</v>
      </c>
      <c r="P230" s="188">
        <v>106</v>
      </c>
      <c r="Q230" s="461">
        <v>45677</v>
      </c>
      <c r="R230" s="488">
        <v>450000000</v>
      </c>
      <c r="S230" s="500">
        <v>45853</v>
      </c>
      <c r="T230" s="520">
        <f t="shared" si="21"/>
        <v>15980000</v>
      </c>
      <c r="U230" s="72" t="s">
        <v>65</v>
      </c>
      <c r="V230" s="528">
        <v>63563343</v>
      </c>
      <c r="W230" s="173" t="s">
        <v>1105</v>
      </c>
      <c r="X230" s="442">
        <v>45853</v>
      </c>
      <c r="Y230" s="443">
        <v>45853</v>
      </c>
      <c r="Z230" s="437" t="s">
        <v>73</v>
      </c>
      <c r="AA230" s="444">
        <v>45996</v>
      </c>
      <c r="AB230" s="124">
        <f t="shared" si="22"/>
        <v>143</v>
      </c>
      <c r="AC230" s="72">
        <v>0</v>
      </c>
      <c r="AD230" s="76">
        <v>0</v>
      </c>
      <c r="AE230" s="76">
        <v>0</v>
      </c>
      <c r="AF230" s="79" t="s">
        <v>73</v>
      </c>
      <c r="AG230" s="408">
        <f t="shared" si="23"/>
        <v>0</v>
      </c>
      <c r="AH230" s="76">
        <v>0</v>
      </c>
      <c r="AI230" s="75">
        <v>0</v>
      </c>
      <c r="AJ230" s="145" t="s">
        <v>73</v>
      </c>
      <c r="AK230" s="79" t="s">
        <v>73</v>
      </c>
      <c r="AL230" s="72">
        <v>0</v>
      </c>
      <c r="AM230" s="72" t="s">
        <v>73</v>
      </c>
      <c r="AN230" s="72" t="s">
        <v>73</v>
      </c>
      <c r="AO230" s="72" t="s">
        <v>73</v>
      </c>
      <c r="AP230" s="102">
        <f t="shared" si="24"/>
        <v>0</v>
      </c>
      <c r="AQ230" s="487">
        <f t="shared" si="25"/>
        <v>15980000</v>
      </c>
      <c r="AR230" s="72" t="s">
        <v>65</v>
      </c>
      <c r="AS230" s="76">
        <v>15980000</v>
      </c>
      <c r="AT230" s="72" t="s">
        <v>319</v>
      </c>
      <c r="AU230" s="76">
        <v>0</v>
      </c>
      <c r="AV230" s="81" t="s">
        <v>73</v>
      </c>
      <c r="AW230" s="490">
        <f t="shared" si="26"/>
        <v>12013333</v>
      </c>
      <c r="AX230" s="488">
        <v>3966667</v>
      </c>
      <c r="AY230" s="84">
        <f t="shared" si="27"/>
        <v>0.75177302878598251</v>
      </c>
      <c r="AZ230" s="85">
        <v>0.75177302878598251</v>
      </c>
      <c r="BA230" s="169" t="s">
        <v>73</v>
      </c>
      <c r="BB230" s="175" t="s">
        <v>123</v>
      </c>
      <c r="BC230" s="174" t="s">
        <v>1859</v>
      </c>
      <c r="BD230" s="71" t="s">
        <v>65</v>
      </c>
      <c r="BE230" s="166" t="s">
        <v>65</v>
      </c>
    </row>
    <row r="231" spans="2:57" s="165" customFormat="1" ht="15" customHeight="1" x14ac:dyDescent="0.2">
      <c r="B231" s="71">
        <v>2025</v>
      </c>
      <c r="C231" s="71">
        <v>891780111</v>
      </c>
      <c r="D231" s="71" t="s">
        <v>63</v>
      </c>
      <c r="E231" s="173" t="s">
        <v>1858</v>
      </c>
      <c r="F231" s="187" t="s">
        <v>1857</v>
      </c>
      <c r="G231" s="176">
        <v>0</v>
      </c>
      <c r="H231" s="72" t="s">
        <v>71</v>
      </c>
      <c r="I231" s="71" t="s">
        <v>166</v>
      </c>
      <c r="J231" s="73" t="s">
        <v>81</v>
      </c>
      <c r="K231" s="104" t="s">
        <v>1856</v>
      </c>
      <c r="L231" s="490">
        <v>15980000</v>
      </c>
      <c r="M231" s="71" t="s">
        <v>66</v>
      </c>
      <c r="N231" s="187" t="s">
        <v>1855</v>
      </c>
      <c r="O231" s="539">
        <v>1082907569</v>
      </c>
      <c r="P231" s="188">
        <v>106</v>
      </c>
      <c r="Q231" s="461">
        <v>45677</v>
      </c>
      <c r="R231" s="488">
        <v>450000000</v>
      </c>
      <c r="S231" s="500">
        <v>45853</v>
      </c>
      <c r="T231" s="520">
        <f t="shared" si="21"/>
        <v>15980000</v>
      </c>
      <c r="U231" s="72" t="s">
        <v>65</v>
      </c>
      <c r="V231" s="528">
        <v>63563343</v>
      </c>
      <c r="W231" s="173" t="s">
        <v>1105</v>
      </c>
      <c r="X231" s="442">
        <v>45853</v>
      </c>
      <c r="Y231" s="443">
        <v>45853</v>
      </c>
      <c r="Z231" s="437" t="s">
        <v>73</v>
      </c>
      <c r="AA231" s="444">
        <v>45996</v>
      </c>
      <c r="AB231" s="124">
        <f t="shared" si="22"/>
        <v>143</v>
      </c>
      <c r="AC231" s="72">
        <v>0</v>
      </c>
      <c r="AD231" s="76">
        <v>0</v>
      </c>
      <c r="AE231" s="76">
        <v>0</v>
      </c>
      <c r="AF231" s="79" t="s">
        <v>73</v>
      </c>
      <c r="AG231" s="408">
        <f t="shared" si="23"/>
        <v>0</v>
      </c>
      <c r="AH231" s="76">
        <v>0</v>
      </c>
      <c r="AI231" s="75">
        <v>0</v>
      </c>
      <c r="AJ231" s="145" t="s">
        <v>73</v>
      </c>
      <c r="AK231" s="79" t="s">
        <v>73</v>
      </c>
      <c r="AL231" s="72">
        <v>0</v>
      </c>
      <c r="AM231" s="72" t="s">
        <v>73</v>
      </c>
      <c r="AN231" s="72" t="s">
        <v>73</v>
      </c>
      <c r="AO231" s="72" t="s">
        <v>73</v>
      </c>
      <c r="AP231" s="102">
        <f t="shared" si="24"/>
        <v>0</v>
      </c>
      <c r="AQ231" s="487">
        <f t="shared" si="25"/>
        <v>15980000</v>
      </c>
      <c r="AR231" s="72" t="s">
        <v>65</v>
      </c>
      <c r="AS231" s="76">
        <v>15980000</v>
      </c>
      <c r="AT231" s="72" t="s">
        <v>319</v>
      </c>
      <c r="AU231" s="76">
        <v>0</v>
      </c>
      <c r="AV231" s="81" t="s">
        <v>73</v>
      </c>
      <c r="AW231" s="490">
        <f t="shared" si="26"/>
        <v>12013333</v>
      </c>
      <c r="AX231" s="488">
        <v>3966667</v>
      </c>
      <c r="AY231" s="84">
        <f t="shared" si="27"/>
        <v>0.75177302878598251</v>
      </c>
      <c r="AZ231" s="85">
        <v>0.75177302878598251</v>
      </c>
      <c r="BA231" s="169" t="s">
        <v>73</v>
      </c>
      <c r="BB231" s="175" t="s">
        <v>123</v>
      </c>
      <c r="BC231" s="174" t="s">
        <v>1854</v>
      </c>
      <c r="BD231" s="71" t="s">
        <v>65</v>
      </c>
      <c r="BE231" s="166" t="s">
        <v>65</v>
      </c>
    </row>
    <row r="232" spans="2:57" s="165" customFormat="1" ht="15" customHeight="1" x14ac:dyDescent="0.2">
      <c r="B232" s="71">
        <v>2025</v>
      </c>
      <c r="C232" s="71">
        <v>891780111</v>
      </c>
      <c r="D232" s="71" t="s">
        <v>63</v>
      </c>
      <c r="E232" s="173" t="s">
        <v>1853</v>
      </c>
      <c r="F232" s="187" t="s">
        <v>1852</v>
      </c>
      <c r="G232" s="176">
        <v>0</v>
      </c>
      <c r="H232" s="72" t="s">
        <v>71</v>
      </c>
      <c r="I232" s="71" t="s">
        <v>166</v>
      </c>
      <c r="J232" s="73" t="s">
        <v>81</v>
      </c>
      <c r="K232" s="104" t="s">
        <v>1851</v>
      </c>
      <c r="L232" s="490">
        <v>10575000</v>
      </c>
      <c r="M232" s="71" t="s">
        <v>66</v>
      </c>
      <c r="N232" s="187" t="s">
        <v>1850</v>
      </c>
      <c r="O232" s="539">
        <v>1083020320</v>
      </c>
      <c r="P232" s="188">
        <v>106</v>
      </c>
      <c r="Q232" s="461">
        <v>45677</v>
      </c>
      <c r="R232" s="488">
        <v>450000000</v>
      </c>
      <c r="S232" s="500">
        <v>45853</v>
      </c>
      <c r="T232" s="520">
        <f t="shared" si="21"/>
        <v>10575000</v>
      </c>
      <c r="U232" s="72" t="s">
        <v>65</v>
      </c>
      <c r="V232" s="528">
        <v>63563343</v>
      </c>
      <c r="W232" s="173" t="s">
        <v>1105</v>
      </c>
      <c r="X232" s="442">
        <v>45853</v>
      </c>
      <c r="Y232" s="443">
        <v>45853</v>
      </c>
      <c r="Z232" s="437" t="s">
        <v>73</v>
      </c>
      <c r="AA232" s="444">
        <v>45996</v>
      </c>
      <c r="AB232" s="124">
        <f t="shared" si="22"/>
        <v>143</v>
      </c>
      <c r="AC232" s="72">
        <v>0</v>
      </c>
      <c r="AD232" s="76">
        <v>0</v>
      </c>
      <c r="AE232" s="76">
        <v>0</v>
      </c>
      <c r="AF232" s="79" t="s">
        <v>73</v>
      </c>
      <c r="AG232" s="408">
        <f t="shared" si="23"/>
        <v>0</v>
      </c>
      <c r="AH232" s="76">
        <v>0</v>
      </c>
      <c r="AI232" s="75">
        <v>0</v>
      </c>
      <c r="AJ232" s="145" t="s">
        <v>73</v>
      </c>
      <c r="AK232" s="79" t="s">
        <v>73</v>
      </c>
      <c r="AL232" s="72">
        <v>0</v>
      </c>
      <c r="AM232" s="72" t="s">
        <v>73</v>
      </c>
      <c r="AN232" s="72" t="s">
        <v>73</v>
      </c>
      <c r="AO232" s="72" t="s">
        <v>73</v>
      </c>
      <c r="AP232" s="102">
        <f t="shared" si="24"/>
        <v>0</v>
      </c>
      <c r="AQ232" s="487">
        <f t="shared" si="25"/>
        <v>10575000</v>
      </c>
      <c r="AR232" s="72" t="s">
        <v>65</v>
      </c>
      <c r="AS232" s="76">
        <v>10575000</v>
      </c>
      <c r="AT232" s="72" t="s">
        <v>319</v>
      </c>
      <c r="AU232" s="76">
        <v>0</v>
      </c>
      <c r="AV232" s="81" t="s">
        <v>73</v>
      </c>
      <c r="AW232" s="490">
        <f t="shared" si="26"/>
        <v>7950000</v>
      </c>
      <c r="AX232" s="488">
        <v>2625000</v>
      </c>
      <c r="AY232" s="84">
        <f t="shared" si="27"/>
        <v>0.75177304964539005</v>
      </c>
      <c r="AZ232" s="85">
        <v>0.75177304964539005</v>
      </c>
      <c r="BA232" s="169" t="s">
        <v>73</v>
      </c>
      <c r="BB232" s="175" t="s">
        <v>123</v>
      </c>
      <c r="BC232" s="174" t="s">
        <v>1849</v>
      </c>
      <c r="BD232" s="71" t="s">
        <v>65</v>
      </c>
      <c r="BE232" s="166" t="s">
        <v>65</v>
      </c>
    </row>
    <row r="233" spans="2:57" s="165" customFormat="1" ht="15" customHeight="1" x14ac:dyDescent="0.2">
      <c r="B233" s="71">
        <v>2025</v>
      </c>
      <c r="C233" s="71">
        <v>891780111</v>
      </c>
      <c r="D233" s="71" t="s">
        <v>63</v>
      </c>
      <c r="E233" s="173" t="s">
        <v>1848</v>
      </c>
      <c r="F233" s="187" t="s">
        <v>1847</v>
      </c>
      <c r="G233" s="176">
        <v>0</v>
      </c>
      <c r="H233" s="72" t="s">
        <v>71</v>
      </c>
      <c r="I233" s="71" t="s">
        <v>166</v>
      </c>
      <c r="J233" s="73" t="s">
        <v>81</v>
      </c>
      <c r="K233" s="104" t="s">
        <v>1846</v>
      </c>
      <c r="L233" s="490">
        <v>19740000</v>
      </c>
      <c r="M233" s="71" t="s">
        <v>66</v>
      </c>
      <c r="N233" s="187" t="s">
        <v>1845</v>
      </c>
      <c r="O233" s="539">
        <v>1083019268</v>
      </c>
      <c r="P233" s="188">
        <v>106</v>
      </c>
      <c r="Q233" s="461">
        <v>45677</v>
      </c>
      <c r="R233" s="488">
        <v>450000000</v>
      </c>
      <c r="S233" s="500">
        <v>45853</v>
      </c>
      <c r="T233" s="520">
        <f t="shared" si="21"/>
        <v>19740000</v>
      </c>
      <c r="U233" s="72" t="s">
        <v>65</v>
      </c>
      <c r="V233" s="528">
        <v>63563343</v>
      </c>
      <c r="W233" s="173" t="s">
        <v>1105</v>
      </c>
      <c r="X233" s="442">
        <v>45853</v>
      </c>
      <c r="Y233" s="443">
        <v>45853</v>
      </c>
      <c r="Z233" s="437" t="s">
        <v>73</v>
      </c>
      <c r="AA233" s="444">
        <v>45996</v>
      </c>
      <c r="AB233" s="124">
        <f t="shared" si="22"/>
        <v>143</v>
      </c>
      <c r="AC233" s="72">
        <v>0</v>
      </c>
      <c r="AD233" s="76">
        <v>0</v>
      </c>
      <c r="AE233" s="76">
        <v>0</v>
      </c>
      <c r="AF233" s="79" t="s">
        <v>73</v>
      </c>
      <c r="AG233" s="408">
        <f t="shared" si="23"/>
        <v>0</v>
      </c>
      <c r="AH233" s="76">
        <v>0</v>
      </c>
      <c r="AI233" s="75">
        <v>0</v>
      </c>
      <c r="AJ233" s="145" t="s">
        <v>73</v>
      </c>
      <c r="AK233" s="79" t="s">
        <v>73</v>
      </c>
      <c r="AL233" s="72">
        <v>0</v>
      </c>
      <c r="AM233" s="72" t="s">
        <v>73</v>
      </c>
      <c r="AN233" s="72" t="s">
        <v>73</v>
      </c>
      <c r="AO233" s="72" t="s">
        <v>73</v>
      </c>
      <c r="AP233" s="102">
        <f t="shared" si="24"/>
        <v>0</v>
      </c>
      <c r="AQ233" s="487">
        <f t="shared" si="25"/>
        <v>19740000</v>
      </c>
      <c r="AR233" s="72" t="s">
        <v>65</v>
      </c>
      <c r="AS233" s="76">
        <v>19740000</v>
      </c>
      <c r="AT233" s="72" t="s">
        <v>319</v>
      </c>
      <c r="AU233" s="76">
        <v>0</v>
      </c>
      <c r="AV233" s="81" t="s">
        <v>73</v>
      </c>
      <c r="AW233" s="490">
        <f t="shared" si="26"/>
        <v>14840000</v>
      </c>
      <c r="AX233" s="488">
        <v>4900000</v>
      </c>
      <c r="AY233" s="84">
        <f t="shared" si="27"/>
        <v>0.75177304964539005</v>
      </c>
      <c r="AZ233" s="85">
        <v>0.75177304964539005</v>
      </c>
      <c r="BA233" s="169" t="s">
        <v>73</v>
      </c>
      <c r="BB233" s="175" t="s">
        <v>123</v>
      </c>
      <c r="BC233" s="174" t="s">
        <v>1844</v>
      </c>
      <c r="BD233" s="71" t="s">
        <v>65</v>
      </c>
      <c r="BE233" s="166" t="s">
        <v>65</v>
      </c>
    </row>
    <row r="234" spans="2:57" s="165" customFormat="1" ht="15" customHeight="1" x14ac:dyDescent="0.2">
      <c r="B234" s="71">
        <v>2025</v>
      </c>
      <c r="C234" s="71">
        <v>891780111</v>
      </c>
      <c r="D234" s="71" t="s">
        <v>63</v>
      </c>
      <c r="E234" s="173" t="s">
        <v>1843</v>
      </c>
      <c r="F234" s="187" t="s">
        <v>1842</v>
      </c>
      <c r="G234" s="176">
        <v>0</v>
      </c>
      <c r="H234" s="72" t="s">
        <v>71</v>
      </c>
      <c r="I234" s="71" t="s">
        <v>166</v>
      </c>
      <c r="J234" s="73" t="s">
        <v>81</v>
      </c>
      <c r="K234" s="104" t="s">
        <v>1841</v>
      </c>
      <c r="L234" s="490">
        <v>21066667</v>
      </c>
      <c r="M234" s="71" t="s">
        <v>66</v>
      </c>
      <c r="N234" s="187" t="s">
        <v>1840</v>
      </c>
      <c r="O234" s="539">
        <v>1083023702</v>
      </c>
      <c r="P234" s="188">
        <v>102</v>
      </c>
      <c r="Q234" s="461">
        <v>45677</v>
      </c>
      <c r="R234" s="488">
        <v>1014200000</v>
      </c>
      <c r="S234" s="500">
        <v>45854</v>
      </c>
      <c r="T234" s="520">
        <f t="shared" si="21"/>
        <v>21066667</v>
      </c>
      <c r="U234" s="72" t="s">
        <v>65</v>
      </c>
      <c r="V234" s="528">
        <v>1082903415</v>
      </c>
      <c r="W234" s="173" t="s">
        <v>1829</v>
      </c>
      <c r="X234" s="442">
        <v>45854</v>
      </c>
      <c r="Y234" s="443">
        <v>45854</v>
      </c>
      <c r="Z234" s="437" t="s">
        <v>73</v>
      </c>
      <c r="AA234" s="444">
        <v>46014</v>
      </c>
      <c r="AB234" s="124">
        <f t="shared" si="22"/>
        <v>160</v>
      </c>
      <c r="AC234" s="72">
        <v>0</v>
      </c>
      <c r="AD234" s="76">
        <v>0</v>
      </c>
      <c r="AE234" s="76">
        <v>0</v>
      </c>
      <c r="AF234" s="79" t="s">
        <v>73</v>
      </c>
      <c r="AG234" s="408">
        <f t="shared" si="23"/>
        <v>0</v>
      </c>
      <c r="AH234" s="76">
        <v>0</v>
      </c>
      <c r="AI234" s="75">
        <v>0</v>
      </c>
      <c r="AJ234" s="145" t="s">
        <v>73</v>
      </c>
      <c r="AK234" s="79" t="s">
        <v>73</v>
      </c>
      <c r="AL234" s="72">
        <v>0</v>
      </c>
      <c r="AM234" s="72" t="s">
        <v>73</v>
      </c>
      <c r="AN234" s="72" t="s">
        <v>73</v>
      </c>
      <c r="AO234" s="72" t="s">
        <v>73</v>
      </c>
      <c r="AP234" s="102">
        <f t="shared" si="24"/>
        <v>0</v>
      </c>
      <c r="AQ234" s="487">
        <f t="shared" si="25"/>
        <v>21066667</v>
      </c>
      <c r="AR234" s="72" t="s">
        <v>65</v>
      </c>
      <c r="AS234" s="76">
        <v>21066667</v>
      </c>
      <c r="AT234" s="72" t="s">
        <v>319</v>
      </c>
      <c r="AU234" s="76">
        <v>0</v>
      </c>
      <c r="AV234" s="81" t="s">
        <v>73</v>
      </c>
      <c r="AW234" s="490">
        <f t="shared" si="26"/>
        <v>14133333</v>
      </c>
      <c r="AX234" s="488">
        <v>6933334</v>
      </c>
      <c r="AY234" s="84">
        <f t="shared" si="27"/>
        <v>0.67088604951129671</v>
      </c>
      <c r="AZ234" s="85">
        <v>0.67088604951129671</v>
      </c>
      <c r="BA234" s="169" t="s">
        <v>73</v>
      </c>
      <c r="BB234" s="175" t="s">
        <v>123</v>
      </c>
      <c r="BC234" s="174" t="s">
        <v>1839</v>
      </c>
      <c r="BD234" s="71" t="s">
        <v>65</v>
      </c>
      <c r="BE234" s="166" t="s">
        <v>65</v>
      </c>
    </row>
    <row r="235" spans="2:57" s="165" customFormat="1" ht="15" customHeight="1" x14ac:dyDescent="0.2">
      <c r="B235" s="71">
        <v>2025</v>
      </c>
      <c r="C235" s="71">
        <v>891780111</v>
      </c>
      <c r="D235" s="71" t="s">
        <v>63</v>
      </c>
      <c r="E235" s="173" t="s">
        <v>1838</v>
      </c>
      <c r="F235" s="187" t="s">
        <v>1837</v>
      </c>
      <c r="G235" s="176">
        <v>0</v>
      </c>
      <c r="H235" s="72" t="s">
        <v>71</v>
      </c>
      <c r="I235" s="71" t="s">
        <v>166</v>
      </c>
      <c r="J235" s="73" t="s">
        <v>81</v>
      </c>
      <c r="K235" s="104" t="s">
        <v>1836</v>
      </c>
      <c r="L235" s="490">
        <v>22000000</v>
      </c>
      <c r="M235" s="71" t="s">
        <v>66</v>
      </c>
      <c r="N235" s="187" t="s">
        <v>1835</v>
      </c>
      <c r="O235" s="539">
        <v>1083024229</v>
      </c>
      <c r="P235" s="188">
        <v>102</v>
      </c>
      <c r="Q235" s="461">
        <v>45677</v>
      </c>
      <c r="R235" s="488">
        <v>1014200000</v>
      </c>
      <c r="S235" s="500">
        <v>45854</v>
      </c>
      <c r="T235" s="520">
        <f t="shared" si="21"/>
        <v>22000000</v>
      </c>
      <c r="U235" s="72" t="s">
        <v>65</v>
      </c>
      <c r="V235" s="528">
        <v>1082903415</v>
      </c>
      <c r="W235" s="173" t="s">
        <v>1829</v>
      </c>
      <c r="X235" s="442">
        <v>45854</v>
      </c>
      <c r="Y235" s="443">
        <v>45854</v>
      </c>
      <c r="Z235" s="437" t="s">
        <v>73</v>
      </c>
      <c r="AA235" s="444">
        <v>46021</v>
      </c>
      <c r="AB235" s="124">
        <f t="shared" si="22"/>
        <v>167</v>
      </c>
      <c r="AC235" s="72">
        <v>0</v>
      </c>
      <c r="AD235" s="76">
        <v>0</v>
      </c>
      <c r="AE235" s="76">
        <v>0</v>
      </c>
      <c r="AF235" s="79" t="s">
        <v>73</v>
      </c>
      <c r="AG235" s="408">
        <f t="shared" si="23"/>
        <v>0</v>
      </c>
      <c r="AH235" s="76">
        <v>0</v>
      </c>
      <c r="AI235" s="75">
        <v>0</v>
      </c>
      <c r="AJ235" s="145" t="s">
        <v>73</v>
      </c>
      <c r="AK235" s="79" t="s">
        <v>73</v>
      </c>
      <c r="AL235" s="72">
        <v>0</v>
      </c>
      <c r="AM235" s="72" t="s">
        <v>73</v>
      </c>
      <c r="AN235" s="72" t="s">
        <v>73</v>
      </c>
      <c r="AO235" s="72" t="s">
        <v>73</v>
      </c>
      <c r="AP235" s="102">
        <f t="shared" si="24"/>
        <v>0</v>
      </c>
      <c r="AQ235" s="487">
        <f t="shared" si="25"/>
        <v>22000000</v>
      </c>
      <c r="AR235" s="72" t="s">
        <v>65</v>
      </c>
      <c r="AS235" s="76">
        <v>22000000</v>
      </c>
      <c r="AT235" s="72" t="s">
        <v>319</v>
      </c>
      <c r="AU235" s="76">
        <v>0</v>
      </c>
      <c r="AV235" s="81" t="s">
        <v>73</v>
      </c>
      <c r="AW235" s="490">
        <f t="shared" si="26"/>
        <v>14000000</v>
      </c>
      <c r="AX235" s="488">
        <v>8000000</v>
      </c>
      <c r="AY235" s="84">
        <f t="shared" si="27"/>
        <v>0.63636363636363635</v>
      </c>
      <c r="AZ235" s="85">
        <v>0.63636363636363635</v>
      </c>
      <c r="BA235" s="169" t="s">
        <v>73</v>
      </c>
      <c r="BB235" s="175" t="s">
        <v>123</v>
      </c>
      <c r="BC235" s="174" t="s">
        <v>1834</v>
      </c>
      <c r="BD235" s="71" t="s">
        <v>65</v>
      </c>
      <c r="BE235" s="166" t="s">
        <v>65</v>
      </c>
    </row>
    <row r="236" spans="2:57" s="165" customFormat="1" ht="15" customHeight="1" x14ac:dyDescent="0.2">
      <c r="B236" s="71">
        <v>2025</v>
      </c>
      <c r="C236" s="71">
        <v>891780111</v>
      </c>
      <c r="D236" s="71" t="s">
        <v>63</v>
      </c>
      <c r="E236" s="173" t="s">
        <v>1833</v>
      </c>
      <c r="F236" s="187" t="s">
        <v>1832</v>
      </c>
      <c r="G236" s="176">
        <v>0</v>
      </c>
      <c r="H236" s="72" t="s">
        <v>71</v>
      </c>
      <c r="I236" s="71" t="s">
        <v>166</v>
      </c>
      <c r="J236" s="73" t="s">
        <v>81</v>
      </c>
      <c r="K236" s="104" t="s">
        <v>1831</v>
      </c>
      <c r="L236" s="490">
        <v>22000000</v>
      </c>
      <c r="M236" s="71" t="s">
        <v>66</v>
      </c>
      <c r="N236" s="187" t="s">
        <v>1830</v>
      </c>
      <c r="O236" s="539">
        <v>1104435442</v>
      </c>
      <c r="P236" s="188">
        <v>102</v>
      </c>
      <c r="Q236" s="461">
        <v>45677</v>
      </c>
      <c r="R236" s="488">
        <v>1014200000</v>
      </c>
      <c r="S236" s="500">
        <v>45854</v>
      </c>
      <c r="T236" s="520">
        <f t="shared" si="21"/>
        <v>22000000</v>
      </c>
      <c r="U236" s="72" t="s">
        <v>65</v>
      </c>
      <c r="V236" s="528">
        <v>1082903415</v>
      </c>
      <c r="W236" s="173" t="s">
        <v>1829</v>
      </c>
      <c r="X236" s="442">
        <v>45854</v>
      </c>
      <c r="Y236" s="443">
        <v>45854</v>
      </c>
      <c r="Z236" s="437" t="s">
        <v>73</v>
      </c>
      <c r="AA236" s="444">
        <v>46021</v>
      </c>
      <c r="AB236" s="124">
        <f t="shared" si="22"/>
        <v>167</v>
      </c>
      <c r="AC236" s="72">
        <v>0</v>
      </c>
      <c r="AD236" s="76">
        <v>0</v>
      </c>
      <c r="AE236" s="76">
        <v>0</v>
      </c>
      <c r="AF236" s="79" t="s">
        <v>73</v>
      </c>
      <c r="AG236" s="408">
        <f t="shared" si="23"/>
        <v>0</v>
      </c>
      <c r="AH236" s="76">
        <v>0</v>
      </c>
      <c r="AI236" s="75">
        <v>0</v>
      </c>
      <c r="AJ236" s="145" t="s">
        <v>73</v>
      </c>
      <c r="AK236" s="79" t="s">
        <v>73</v>
      </c>
      <c r="AL236" s="72">
        <v>0</v>
      </c>
      <c r="AM236" s="72" t="s">
        <v>73</v>
      </c>
      <c r="AN236" s="72" t="s">
        <v>73</v>
      </c>
      <c r="AO236" s="72" t="s">
        <v>73</v>
      </c>
      <c r="AP236" s="102">
        <f t="shared" si="24"/>
        <v>0</v>
      </c>
      <c r="AQ236" s="487">
        <f t="shared" si="25"/>
        <v>22000000</v>
      </c>
      <c r="AR236" s="72" t="s">
        <v>65</v>
      </c>
      <c r="AS236" s="76">
        <v>22000000</v>
      </c>
      <c r="AT236" s="72" t="s">
        <v>319</v>
      </c>
      <c r="AU236" s="76">
        <v>0</v>
      </c>
      <c r="AV236" s="81" t="s">
        <v>73</v>
      </c>
      <c r="AW236" s="490">
        <f t="shared" si="26"/>
        <v>14000000</v>
      </c>
      <c r="AX236" s="488">
        <v>8000000</v>
      </c>
      <c r="AY236" s="84">
        <f t="shared" si="27"/>
        <v>0.63636363636363635</v>
      </c>
      <c r="AZ236" s="85">
        <v>0.63636363636363635</v>
      </c>
      <c r="BA236" s="169" t="s">
        <v>73</v>
      </c>
      <c r="BB236" s="175" t="s">
        <v>123</v>
      </c>
      <c r="BC236" s="174" t="s">
        <v>1828</v>
      </c>
      <c r="BD236" s="71" t="s">
        <v>65</v>
      </c>
      <c r="BE236" s="166" t="s">
        <v>65</v>
      </c>
    </row>
    <row r="237" spans="2:57" s="165" customFormat="1" ht="15" customHeight="1" x14ac:dyDescent="0.2">
      <c r="B237" s="71">
        <v>2025</v>
      </c>
      <c r="C237" s="71">
        <v>891780111</v>
      </c>
      <c r="D237" s="71" t="s">
        <v>63</v>
      </c>
      <c r="E237" s="173" t="s">
        <v>1827</v>
      </c>
      <c r="F237" s="187" t="s">
        <v>1826</v>
      </c>
      <c r="G237" s="176">
        <v>0</v>
      </c>
      <c r="H237" s="72" t="s">
        <v>71</v>
      </c>
      <c r="I237" s="71" t="s">
        <v>166</v>
      </c>
      <c r="J237" s="73" t="s">
        <v>81</v>
      </c>
      <c r="K237" s="104" t="s">
        <v>1825</v>
      </c>
      <c r="L237" s="490">
        <v>16200000</v>
      </c>
      <c r="M237" s="71" t="s">
        <v>66</v>
      </c>
      <c r="N237" s="187" t="s">
        <v>1824</v>
      </c>
      <c r="O237" s="539">
        <v>1082922651</v>
      </c>
      <c r="P237" s="188">
        <v>109</v>
      </c>
      <c r="Q237" s="461">
        <v>45678</v>
      </c>
      <c r="R237" s="488">
        <v>159000000</v>
      </c>
      <c r="S237" s="500">
        <v>45854</v>
      </c>
      <c r="T237" s="520">
        <f t="shared" si="21"/>
        <v>16200000</v>
      </c>
      <c r="U237" s="72" t="s">
        <v>65</v>
      </c>
      <c r="V237" s="528">
        <v>36669284</v>
      </c>
      <c r="W237" s="173" t="s">
        <v>807</v>
      </c>
      <c r="X237" s="442">
        <v>45854</v>
      </c>
      <c r="Y237" s="443">
        <v>45854</v>
      </c>
      <c r="Z237" s="437" t="s">
        <v>73</v>
      </c>
      <c r="AA237" s="444">
        <v>46010</v>
      </c>
      <c r="AB237" s="124">
        <f t="shared" si="22"/>
        <v>156</v>
      </c>
      <c r="AC237" s="72">
        <v>0</v>
      </c>
      <c r="AD237" s="76">
        <v>0</v>
      </c>
      <c r="AE237" s="76">
        <v>0</v>
      </c>
      <c r="AF237" s="79" t="s">
        <v>73</v>
      </c>
      <c r="AG237" s="408">
        <f t="shared" si="23"/>
        <v>0</v>
      </c>
      <c r="AH237" s="76">
        <v>0</v>
      </c>
      <c r="AI237" s="75">
        <v>0</v>
      </c>
      <c r="AJ237" s="145" t="s">
        <v>73</v>
      </c>
      <c r="AK237" s="79" t="s">
        <v>73</v>
      </c>
      <c r="AL237" s="72">
        <v>0</v>
      </c>
      <c r="AM237" s="72" t="s">
        <v>73</v>
      </c>
      <c r="AN237" s="72" t="s">
        <v>73</v>
      </c>
      <c r="AO237" s="72" t="s">
        <v>73</v>
      </c>
      <c r="AP237" s="102">
        <f t="shared" si="24"/>
        <v>0</v>
      </c>
      <c r="AQ237" s="487">
        <f t="shared" si="25"/>
        <v>16200000</v>
      </c>
      <c r="AR237" s="72" t="s">
        <v>65</v>
      </c>
      <c r="AS237" s="76">
        <v>16200000</v>
      </c>
      <c r="AT237" s="72" t="s">
        <v>319</v>
      </c>
      <c r="AU237" s="76">
        <v>0</v>
      </c>
      <c r="AV237" s="81" t="s">
        <v>73</v>
      </c>
      <c r="AW237" s="490">
        <f t="shared" si="26"/>
        <v>11300000</v>
      </c>
      <c r="AX237" s="488">
        <v>4900000</v>
      </c>
      <c r="AY237" s="84">
        <f t="shared" si="27"/>
        <v>0.69753086419753085</v>
      </c>
      <c r="AZ237" s="85">
        <v>0.69753086419753085</v>
      </c>
      <c r="BA237" s="169" t="s">
        <v>73</v>
      </c>
      <c r="BB237" s="175" t="s">
        <v>123</v>
      </c>
      <c r="BC237" s="174" t="s">
        <v>1823</v>
      </c>
      <c r="BD237" s="71" t="s">
        <v>65</v>
      </c>
      <c r="BE237" s="166" t="s">
        <v>65</v>
      </c>
    </row>
    <row r="238" spans="2:57" s="165" customFormat="1" ht="15" customHeight="1" x14ac:dyDescent="0.2">
      <c r="B238" s="71">
        <v>2025</v>
      </c>
      <c r="C238" s="71">
        <v>891780111</v>
      </c>
      <c r="D238" s="71" t="s">
        <v>63</v>
      </c>
      <c r="E238" s="173" t="s">
        <v>1822</v>
      </c>
      <c r="F238" s="187" t="s">
        <v>1821</v>
      </c>
      <c r="G238" s="176">
        <v>0</v>
      </c>
      <c r="H238" s="72" t="s">
        <v>71</v>
      </c>
      <c r="I238" s="71" t="s">
        <v>166</v>
      </c>
      <c r="J238" s="73" t="s">
        <v>81</v>
      </c>
      <c r="K238" s="104" t="s">
        <v>1820</v>
      </c>
      <c r="L238" s="490">
        <v>25200000</v>
      </c>
      <c r="M238" s="71" t="s">
        <v>66</v>
      </c>
      <c r="N238" s="187" t="s">
        <v>1819</v>
      </c>
      <c r="O238" s="539">
        <v>1081828885</v>
      </c>
      <c r="P238" s="188">
        <v>748</v>
      </c>
      <c r="Q238" s="461">
        <v>45737</v>
      </c>
      <c r="R238" s="488">
        <v>586727658.21000004</v>
      </c>
      <c r="S238" s="500">
        <v>45854</v>
      </c>
      <c r="T238" s="520">
        <f t="shared" si="21"/>
        <v>25200000</v>
      </c>
      <c r="U238" s="72" t="s">
        <v>65</v>
      </c>
      <c r="V238" s="528">
        <v>5056184</v>
      </c>
      <c r="W238" s="173" t="s">
        <v>631</v>
      </c>
      <c r="X238" s="442">
        <v>45854</v>
      </c>
      <c r="Y238" s="443">
        <v>45854</v>
      </c>
      <c r="Z238" s="437" t="s">
        <v>73</v>
      </c>
      <c r="AA238" s="444">
        <v>46068</v>
      </c>
      <c r="AB238" s="124">
        <f t="shared" si="22"/>
        <v>214</v>
      </c>
      <c r="AC238" s="72">
        <v>0</v>
      </c>
      <c r="AD238" s="76">
        <v>0</v>
      </c>
      <c r="AE238" s="76">
        <v>0</v>
      </c>
      <c r="AF238" s="79" t="s">
        <v>73</v>
      </c>
      <c r="AG238" s="408">
        <f t="shared" si="23"/>
        <v>0</v>
      </c>
      <c r="AH238" s="76">
        <v>0</v>
      </c>
      <c r="AI238" s="75">
        <v>0</v>
      </c>
      <c r="AJ238" s="145" t="s">
        <v>73</v>
      </c>
      <c r="AK238" s="79" t="s">
        <v>73</v>
      </c>
      <c r="AL238" s="72">
        <v>0</v>
      </c>
      <c r="AM238" s="72" t="s">
        <v>73</v>
      </c>
      <c r="AN238" s="72" t="s">
        <v>73</v>
      </c>
      <c r="AO238" s="72" t="s">
        <v>73</v>
      </c>
      <c r="AP238" s="102">
        <f t="shared" si="24"/>
        <v>0</v>
      </c>
      <c r="AQ238" s="487">
        <f t="shared" si="25"/>
        <v>25200000</v>
      </c>
      <c r="AR238" s="72" t="s">
        <v>319</v>
      </c>
      <c r="AS238" s="76">
        <v>0</v>
      </c>
      <c r="AT238" s="72" t="s">
        <v>319</v>
      </c>
      <c r="AU238" s="76">
        <v>0</v>
      </c>
      <c r="AV238" s="81" t="s">
        <v>73</v>
      </c>
      <c r="AW238" s="490">
        <f t="shared" si="26"/>
        <v>10800000</v>
      </c>
      <c r="AX238" s="488">
        <v>14400000</v>
      </c>
      <c r="AY238" s="84">
        <f t="shared" si="27"/>
        <v>0.42857142857142855</v>
      </c>
      <c r="AZ238" s="85">
        <v>0.42857142857142855</v>
      </c>
      <c r="BA238" s="169" t="s">
        <v>73</v>
      </c>
      <c r="BB238" s="175" t="s">
        <v>123</v>
      </c>
      <c r="BC238" s="174" t="s">
        <v>1818</v>
      </c>
      <c r="BD238" s="71" t="s">
        <v>65</v>
      </c>
      <c r="BE238" s="166" t="s">
        <v>65</v>
      </c>
    </row>
    <row r="239" spans="2:57" s="165" customFormat="1" ht="15" customHeight="1" x14ac:dyDescent="0.2">
      <c r="B239" s="71">
        <v>2025</v>
      </c>
      <c r="C239" s="71">
        <v>891780111</v>
      </c>
      <c r="D239" s="71" t="s">
        <v>63</v>
      </c>
      <c r="E239" s="173" t="s">
        <v>1817</v>
      </c>
      <c r="F239" s="187" t="s">
        <v>1816</v>
      </c>
      <c r="G239" s="176">
        <v>0</v>
      </c>
      <c r="H239" s="72" t="s">
        <v>71</v>
      </c>
      <c r="I239" s="71" t="s">
        <v>166</v>
      </c>
      <c r="J239" s="73" t="s">
        <v>81</v>
      </c>
      <c r="K239" s="104" t="s">
        <v>1815</v>
      </c>
      <c r="L239" s="490">
        <v>32706960</v>
      </c>
      <c r="M239" s="71" t="s">
        <v>66</v>
      </c>
      <c r="N239" s="187" t="s">
        <v>1814</v>
      </c>
      <c r="O239" s="539">
        <v>79395471</v>
      </c>
      <c r="P239" s="188">
        <v>1488</v>
      </c>
      <c r="Q239" s="461">
        <v>45847</v>
      </c>
      <c r="R239" s="488">
        <v>188905334</v>
      </c>
      <c r="S239" s="500">
        <v>45854</v>
      </c>
      <c r="T239" s="520">
        <f t="shared" si="21"/>
        <v>32706960</v>
      </c>
      <c r="U239" s="72" t="s">
        <v>65</v>
      </c>
      <c r="V239" s="528">
        <v>85462025</v>
      </c>
      <c r="W239" s="173" t="s">
        <v>444</v>
      </c>
      <c r="X239" s="442">
        <v>45854</v>
      </c>
      <c r="Y239" s="443">
        <v>45854</v>
      </c>
      <c r="Z239" s="437" t="s">
        <v>73</v>
      </c>
      <c r="AA239" s="444">
        <v>46218</v>
      </c>
      <c r="AB239" s="124">
        <f t="shared" si="22"/>
        <v>364</v>
      </c>
      <c r="AC239" s="72">
        <v>0</v>
      </c>
      <c r="AD239" s="76">
        <v>0</v>
      </c>
      <c r="AE239" s="76">
        <v>0</v>
      </c>
      <c r="AF239" s="79" t="s">
        <v>73</v>
      </c>
      <c r="AG239" s="408">
        <f t="shared" si="23"/>
        <v>0</v>
      </c>
      <c r="AH239" s="76">
        <v>0</v>
      </c>
      <c r="AI239" s="75">
        <v>0</v>
      </c>
      <c r="AJ239" s="145" t="s">
        <v>73</v>
      </c>
      <c r="AK239" s="79" t="s">
        <v>73</v>
      </c>
      <c r="AL239" s="72">
        <v>0</v>
      </c>
      <c r="AM239" s="72" t="s">
        <v>73</v>
      </c>
      <c r="AN239" s="72" t="s">
        <v>73</v>
      </c>
      <c r="AO239" s="72" t="s">
        <v>73</v>
      </c>
      <c r="AP239" s="102">
        <f t="shared" si="24"/>
        <v>0</v>
      </c>
      <c r="AQ239" s="487">
        <f t="shared" si="25"/>
        <v>32706960</v>
      </c>
      <c r="AR239" s="72" t="s">
        <v>319</v>
      </c>
      <c r="AS239" s="76">
        <v>0</v>
      </c>
      <c r="AT239" s="72" t="s">
        <v>319</v>
      </c>
      <c r="AU239" s="76">
        <v>0</v>
      </c>
      <c r="AV239" s="81" t="s">
        <v>73</v>
      </c>
      <c r="AW239" s="490">
        <f t="shared" si="26"/>
        <v>8176740</v>
      </c>
      <c r="AX239" s="488">
        <v>24530220</v>
      </c>
      <c r="AY239" s="84">
        <f t="shared" si="27"/>
        <v>0.25</v>
      </c>
      <c r="AZ239" s="85">
        <v>0.25</v>
      </c>
      <c r="BA239" s="169" t="s">
        <v>73</v>
      </c>
      <c r="BB239" s="175" t="s">
        <v>123</v>
      </c>
      <c r="BC239" s="174" t="s">
        <v>1813</v>
      </c>
      <c r="BD239" s="71" t="s">
        <v>65</v>
      </c>
      <c r="BE239" s="166" t="s">
        <v>65</v>
      </c>
    </row>
    <row r="240" spans="2:57" s="165" customFormat="1" ht="15" customHeight="1" x14ac:dyDescent="0.2">
      <c r="B240" s="71">
        <v>2025</v>
      </c>
      <c r="C240" s="71">
        <v>891780111</v>
      </c>
      <c r="D240" s="71" t="s">
        <v>63</v>
      </c>
      <c r="E240" s="173" t="s">
        <v>1812</v>
      </c>
      <c r="F240" s="187" t="s">
        <v>1811</v>
      </c>
      <c r="G240" s="176">
        <v>0</v>
      </c>
      <c r="H240" s="72" t="s">
        <v>71</v>
      </c>
      <c r="I240" s="71" t="s">
        <v>166</v>
      </c>
      <c r="J240" s="73" t="s">
        <v>81</v>
      </c>
      <c r="K240" s="104" t="s">
        <v>1810</v>
      </c>
      <c r="L240" s="490">
        <v>32706960</v>
      </c>
      <c r="M240" s="71" t="s">
        <v>66</v>
      </c>
      <c r="N240" s="187" t="s">
        <v>1809</v>
      </c>
      <c r="O240" s="539">
        <v>1082968357</v>
      </c>
      <c r="P240" s="188">
        <v>1488</v>
      </c>
      <c r="Q240" s="461">
        <v>45847</v>
      </c>
      <c r="R240" s="488">
        <v>188905334</v>
      </c>
      <c r="S240" s="500">
        <v>45854</v>
      </c>
      <c r="T240" s="520">
        <f t="shared" si="21"/>
        <v>32706960</v>
      </c>
      <c r="U240" s="72" t="s">
        <v>65</v>
      </c>
      <c r="V240" s="528">
        <v>85462025</v>
      </c>
      <c r="W240" s="173" t="s">
        <v>444</v>
      </c>
      <c r="X240" s="442">
        <v>45854</v>
      </c>
      <c r="Y240" s="443">
        <v>45854</v>
      </c>
      <c r="Z240" s="437" t="s">
        <v>73</v>
      </c>
      <c r="AA240" s="444">
        <v>46218</v>
      </c>
      <c r="AB240" s="124">
        <f t="shared" si="22"/>
        <v>364</v>
      </c>
      <c r="AC240" s="72">
        <v>0</v>
      </c>
      <c r="AD240" s="76">
        <v>0</v>
      </c>
      <c r="AE240" s="76">
        <v>0</v>
      </c>
      <c r="AF240" s="79" t="s">
        <v>73</v>
      </c>
      <c r="AG240" s="408">
        <f t="shared" si="23"/>
        <v>0</v>
      </c>
      <c r="AH240" s="76">
        <v>0</v>
      </c>
      <c r="AI240" s="75">
        <v>0</v>
      </c>
      <c r="AJ240" s="145" t="s">
        <v>73</v>
      </c>
      <c r="AK240" s="79" t="s">
        <v>73</v>
      </c>
      <c r="AL240" s="72">
        <v>0</v>
      </c>
      <c r="AM240" s="72" t="s">
        <v>73</v>
      </c>
      <c r="AN240" s="72" t="s">
        <v>73</v>
      </c>
      <c r="AO240" s="72" t="s">
        <v>73</v>
      </c>
      <c r="AP240" s="102">
        <f t="shared" si="24"/>
        <v>0</v>
      </c>
      <c r="AQ240" s="487">
        <f t="shared" si="25"/>
        <v>32706960</v>
      </c>
      <c r="AR240" s="72" t="s">
        <v>319</v>
      </c>
      <c r="AS240" s="76">
        <v>0</v>
      </c>
      <c r="AT240" s="72" t="s">
        <v>319</v>
      </c>
      <c r="AU240" s="76">
        <v>0</v>
      </c>
      <c r="AV240" s="81" t="s">
        <v>73</v>
      </c>
      <c r="AW240" s="490">
        <f t="shared" si="26"/>
        <v>5451160</v>
      </c>
      <c r="AX240" s="488">
        <v>27255800</v>
      </c>
      <c r="AY240" s="84">
        <f t="shared" si="27"/>
        <v>0.16666666666666666</v>
      </c>
      <c r="AZ240" s="85">
        <v>0.16666666666666666</v>
      </c>
      <c r="BA240" s="169" t="s">
        <v>73</v>
      </c>
      <c r="BB240" s="175" t="s">
        <v>123</v>
      </c>
      <c r="BC240" s="174" t="s">
        <v>1808</v>
      </c>
      <c r="BD240" s="71" t="s">
        <v>65</v>
      </c>
      <c r="BE240" s="166" t="s">
        <v>65</v>
      </c>
    </row>
    <row r="241" spans="2:57" s="165" customFormat="1" ht="15" customHeight="1" x14ac:dyDescent="0.2">
      <c r="B241" s="71">
        <v>2025</v>
      </c>
      <c r="C241" s="71">
        <v>891780111</v>
      </c>
      <c r="D241" s="71" t="s">
        <v>63</v>
      </c>
      <c r="E241" s="173" t="s">
        <v>1807</v>
      </c>
      <c r="F241" s="187" t="s">
        <v>1806</v>
      </c>
      <c r="G241" s="176">
        <v>0</v>
      </c>
      <c r="H241" s="72" t="s">
        <v>71</v>
      </c>
      <c r="I241" s="71" t="s">
        <v>166</v>
      </c>
      <c r="J241" s="73" t="s">
        <v>81</v>
      </c>
      <c r="K241" s="104" t="s">
        <v>1805</v>
      </c>
      <c r="L241" s="490">
        <v>32450000</v>
      </c>
      <c r="M241" s="71" t="s">
        <v>66</v>
      </c>
      <c r="N241" s="187" t="s">
        <v>1804</v>
      </c>
      <c r="O241" s="539">
        <v>80766019</v>
      </c>
      <c r="P241" s="188">
        <v>102</v>
      </c>
      <c r="Q241" s="461">
        <v>45677</v>
      </c>
      <c r="R241" s="488">
        <v>1014200000</v>
      </c>
      <c r="S241" s="500">
        <v>45854</v>
      </c>
      <c r="T241" s="520">
        <f t="shared" si="21"/>
        <v>32450000</v>
      </c>
      <c r="U241" s="72" t="s">
        <v>65</v>
      </c>
      <c r="V241" s="528">
        <v>57461852</v>
      </c>
      <c r="W241" s="173" t="s">
        <v>1252</v>
      </c>
      <c r="X241" s="442">
        <v>45854</v>
      </c>
      <c r="Y241" s="443">
        <v>45854</v>
      </c>
      <c r="Z241" s="437" t="s">
        <v>73</v>
      </c>
      <c r="AA241" s="444">
        <v>46021</v>
      </c>
      <c r="AB241" s="124">
        <f t="shared" si="22"/>
        <v>167</v>
      </c>
      <c r="AC241" s="72">
        <v>0</v>
      </c>
      <c r="AD241" s="76">
        <v>0</v>
      </c>
      <c r="AE241" s="76">
        <v>0</v>
      </c>
      <c r="AF241" s="79" t="s">
        <v>73</v>
      </c>
      <c r="AG241" s="408">
        <f t="shared" si="23"/>
        <v>0</v>
      </c>
      <c r="AH241" s="76">
        <v>0</v>
      </c>
      <c r="AI241" s="75">
        <v>0</v>
      </c>
      <c r="AJ241" s="145" t="s">
        <v>73</v>
      </c>
      <c r="AK241" s="79" t="s">
        <v>73</v>
      </c>
      <c r="AL241" s="72">
        <v>0</v>
      </c>
      <c r="AM241" s="72" t="s">
        <v>73</v>
      </c>
      <c r="AN241" s="72" t="s">
        <v>73</v>
      </c>
      <c r="AO241" s="72" t="s">
        <v>73</v>
      </c>
      <c r="AP241" s="102">
        <f t="shared" si="24"/>
        <v>0</v>
      </c>
      <c r="AQ241" s="487">
        <f t="shared" si="25"/>
        <v>32450000</v>
      </c>
      <c r="AR241" s="72" t="s">
        <v>65</v>
      </c>
      <c r="AS241" s="76">
        <v>32450000</v>
      </c>
      <c r="AT241" s="72" t="s">
        <v>319</v>
      </c>
      <c r="AU241" s="76">
        <v>0</v>
      </c>
      <c r="AV241" s="81" t="s">
        <v>73</v>
      </c>
      <c r="AW241" s="490">
        <f t="shared" si="26"/>
        <v>20650000</v>
      </c>
      <c r="AX241" s="488">
        <v>11800000</v>
      </c>
      <c r="AY241" s="84">
        <f t="shared" si="27"/>
        <v>0.63636363636363635</v>
      </c>
      <c r="AZ241" s="85">
        <v>0.63636363636363635</v>
      </c>
      <c r="BA241" s="169" t="s">
        <v>73</v>
      </c>
      <c r="BB241" s="175" t="s">
        <v>123</v>
      </c>
      <c r="BC241" s="174" t="s">
        <v>1803</v>
      </c>
      <c r="BD241" s="71" t="s">
        <v>65</v>
      </c>
      <c r="BE241" s="166" t="s">
        <v>65</v>
      </c>
    </row>
    <row r="242" spans="2:57" s="165" customFormat="1" ht="15" customHeight="1" x14ac:dyDescent="0.2">
      <c r="B242" s="71">
        <v>2025</v>
      </c>
      <c r="C242" s="71">
        <v>891780111</v>
      </c>
      <c r="D242" s="71" t="s">
        <v>63</v>
      </c>
      <c r="E242" s="173" t="s">
        <v>1802</v>
      </c>
      <c r="F242" s="187" t="s">
        <v>1801</v>
      </c>
      <c r="G242" s="176">
        <v>0</v>
      </c>
      <c r="H242" s="72" t="s">
        <v>71</v>
      </c>
      <c r="I242" s="71" t="s">
        <v>166</v>
      </c>
      <c r="J242" s="73" t="s">
        <v>81</v>
      </c>
      <c r="K242" s="104" t="s">
        <v>1800</v>
      </c>
      <c r="L242" s="490">
        <v>22000000</v>
      </c>
      <c r="M242" s="71" t="s">
        <v>66</v>
      </c>
      <c r="N242" s="187" t="s">
        <v>1799</v>
      </c>
      <c r="O242" s="539">
        <v>36694608</v>
      </c>
      <c r="P242" s="188">
        <v>102</v>
      </c>
      <c r="Q242" s="461">
        <v>45677</v>
      </c>
      <c r="R242" s="488">
        <v>1014200000</v>
      </c>
      <c r="S242" s="500">
        <v>45854</v>
      </c>
      <c r="T242" s="520">
        <f t="shared" si="21"/>
        <v>22000000</v>
      </c>
      <c r="U242" s="72" t="s">
        <v>65</v>
      </c>
      <c r="V242" s="528">
        <v>57461852</v>
      </c>
      <c r="W242" s="173" t="s">
        <v>1252</v>
      </c>
      <c r="X242" s="442">
        <v>45854</v>
      </c>
      <c r="Y242" s="443">
        <v>45854</v>
      </c>
      <c r="Z242" s="437" t="s">
        <v>73</v>
      </c>
      <c r="AA242" s="444">
        <v>46021</v>
      </c>
      <c r="AB242" s="124">
        <f t="shared" si="22"/>
        <v>167</v>
      </c>
      <c r="AC242" s="72">
        <v>0</v>
      </c>
      <c r="AD242" s="76">
        <v>0</v>
      </c>
      <c r="AE242" s="76">
        <v>0</v>
      </c>
      <c r="AF242" s="79" t="s">
        <v>73</v>
      </c>
      <c r="AG242" s="408">
        <f t="shared" si="23"/>
        <v>0</v>
      </c>
      <c r="AH242" s="76">
        <v>0</v>
      </c>
      <c r="AI242" s="75">
        <v>0</v>
      </c>
      <c r="AJ242" s="145" t="s">
        <v>73</v>
      </c>
      <c r="AK242" s="79" t="s">
        <v>73</v>
      </c>
      <c r="AL242" s="72">
        <v>0</v>
      </c>
      <c r="AM242" s="72" t="s">
        <v>73</v>
      </c>
      <c r="AN242" s="72" t="s">
        <v>73</v>
      </c>
      <c r="AO242" s="72" t="s">
        <v>73</v>
      </c>
      <c r="AP242" s="102">
        <f t="shared" si="24"/>
        <v>0</v>
      </c>
      <c r="AQ242" s="487">
        <f t="shared" si="25"/>
        <v>22000000</v>
      </c>
      <c r="AR242" s="72" t="s">
        <v>65</v>
      </c>
      <c r="AS242" s="76">
        <v>22000000</v>
      </c>
      <c r="AT242" s="72" t="s">
        <v>319</v>
      </c>
      <c r="AU242" s="76">
        <v>0</v>
      </c>
      <c r="AV242" s="81" t="s">
        <v>73</v>
      </c>
      <c r="AW242" s="490">
        <f t="shared" si="26"/>
        <v>14000000</v>
      </c>
      <c r="AX242" s="488">
        <v>8000000</v>
      </c>
      <c r="AY242" s="84">
        <f t="shared" si="27"/>
        <v>0.63636363636363635</v>
      </c>
      <c r="AZ242" s="85">
        <v>0.63636363636363635</v>
      </c>
      <c r="BA242" s="169" t="s">
        <v>73</v>
      </c>
      <c r="BB242" s="175" t="s">
        <v>123</v>
      </c>
      <c r="BC242" s="174" t="s">
        <v>1798</v>
      </c>
      <c r="BD242" s="71" t="s">
        <v>65</v>
      </c>
      <c r="BE242" s="166" t="s">
        <v>65</v>
      </c>
    </row>
    <row r="243" spans="2:57" s="165" customFormat="1" ht="15" customHeight="1" x14ac:dyDescent="0.2">
      <c r="B243" s="71">
        <v>2025</v>
      </c>
      <c r="C243" s="71">
        <v>891780111</v>
      </c>
      <c r="D243" s="71" t="s">
        <v>63</v>
      </c>
      <c r="E243" s="173" t="s">
        <v>1797</v>
      </c>
      <c r="F243" s="210" t="s">
        <v>1796</v>
      </c>
      <c r="G243" s="176">
        <v>0</v>
      </c>
      <c r="H243" s="72" t="s">
        <v>71</v>
      </c>
      <c r="I243" s="71" t="s">
        <v>166</v>
      </c>
      <c r="J243" s="73" t="s">
        <v>81</v>
      </c>
      <c r="K243" s="104" t="s">
        <v>1754</v>
      </c>
      <c r="L243" s="490">
        <v>22000000</v>
      </c>
      <c r="M243" s="71" t="s">
        <v>66</v>
      </c>
      <c r="N243" s="210" t="s">
        <v>1795</v>
      </c>
      <c r="O243" s="540">
        <v>1082943812</v>
      </c>
      <c r="P243" s="211">
        <v>102</v>
      </c>
      <c r="Q243" s="461">
        <v>45677</v>
      </c>
      <c r="R243" s="488">
        <v>1014200000</v>
      </c>
      <c r="S243" s="500">
        <v>45854</v>
      </c>
      <c r="T243" s="520">
        <f t="shared" si="21"/>
        <v>22000000</v>
      </c>
      <c r="U243" s="72" t="s">
        <v>65</v>
      </c>
      <c r="V243" s="530">
        <v>57461852</v>
      </c>
      <c r="W243" s="173" t="s">
        <v>1252</v>
      </c>
      <c r="X243" s="445">
        <v>45854</v>
      </c>
      <c r="Y243" s="446">
        <v>45854</v>
      </c>
      <c r="Z243" s="437" t="s">
        <v>73</v>
      </c>
      <c r="AA243" s="447">
        <v>46021</v>
      </c>
      <c r="AB243" s="124">
        <f t="shared" si="22"/>
        <v>167</v>
      </c>
      <c r="AC243" s="72">
        <v>0</v>
      </c>
      <c r="AD243" s="76">
        <v>0</v>
      </c>
      <c r="AE243" s="76">
        <v>0</v>
      </c>
      <c r="AF243" s="79" t="s">
        <v>73</v>
      </c>
      <c r="AG243" s="408">
        <f t="shared" si="23"/>
        <v>0</v>
      </c>
      <c r="AH243" s="76">
        <v>0</v>
      </c>
      <c r="AI243" s="75">
        <v>0</v>
      </c>
      <c r="AJ243" s="145" t="s">
        <v>73</v>
      </c>
      <c r="AK243" s="79" t="s">
        <v>73</v>
      </c>
      <c r="AL243" s="72">
        <v>0</v>
      </c>
      <c r="AM243" s="72" t="s">
        <v>73</v>
      </c>
      <c r="AN243" s="72" t="s">
        <v>73</v>
      </c>
      <c r="AO243" s="72" t="s">
        <v>73</v>
      </c>
      <c r="AP243" s="102">
        <f t="shared" si="24"/>
        <v>0</v>
      </c>
      <c r="AQ243" s="487">
        <f t="shared" si="25"/>
        <v>22000000</v>
      </c>
      <c r="AR243" s="72" t="s">
        <v>65</v>
      </c>
      <c r="AS243" s="76">
        <v>22000000</v>
      </c>
      <c r="AT243" s="72" t="s">
        <v>319</v>
      </c>
      <c r="AU243" s="76">
        <v>0</v>
      </c>
      <c r="AV243" s="81" t="s">
        <v>73</v>
      </c>
      <c r="AW243" s="490">
        <f t="shared" si="26"/>
        <v>14000000</v>
      </c>
      <c r="AX243" s="488">
        <v>8000000</v>
      </c>
      <c r="AY243" s="84">
        <f t="shared" si="27"/>
        <v>0.63636363636363635</v>
      </c>
      <c r="AZ243" s="85">
        <v>0.63636363636363635</v>
      </c>
      <c r="BA243" s="169" t="s">
        <v>73</v>
      </c>
      <c r="BB243" s="175" t="s">
        <v>123</v>
      </c>
      <c r="BC243" s="213" t="s">
        <v>1794</v>
      </c>
      <c r="BD243" s="71" t="s">
        <v>65</v>
      </c>
      <c r="BE243" s="166" t="s">
        <v>65</v>
      </c>
    </row>
    <row r="244" spans="2:57" s="165" customFormat="1" ht="15" customHeight="1" x14ac:dyDescent="0.2">
      <c r="B244" s="71">
        <v>2025</v>
      </c>
      <c r="C244" s="71">
        <v>891780111</v>
      </c>
      <c r="D244" s="71" t="s">
        <v>63</v>
      </c>
      <c r="E244" s="173" t="s">
        <v>1793</v>
      </c>
      <c r="F244" s="187" t="s">
        <v>1792</v>
      </c>
      <c r="G244" s="176">
        <v>0</v>
      </c>
      <c r="H244" s="72" t="s">
        <v>71</v>
      </c>
      <c r="I244" s="71" t="s">
        <v>166</v>
      </c>
      <c r="J244" s="73" t="s">
        <v>81</v>
      </c>
      <c r="K244" s="104" t="s">
        <v>1791</v>
      </c>
      <c r="L244" s="490">
        <v>22000000</v>
      </c>
      <c r="M244" s="71" t="s">
        <v>66</v>
      </c>
      <c r="N244" s="187" t="s">
        <v>1790</v>
      </c>
      <c r="O244" s="539">
        <v>1082931591</v>
      </c>
      <c r="P244" s="188">
        <v>102</v>
      </c>
      <c r="Q244" s="461">
        <v>45677</v>
      </c>
      <c r="R244" s="488">
        <v>1014200000</v>
      </c>
      <c r="S244" s="500">
        <v>45854</v>
      </c>
      <c r="T244" s="520">
        <f t="shared" si="21"/>
        <v>22000000</v>
      </c>
      <c r="U244" s="72" t="s">
        <v>65</v>
      </c>
      <c r="V244" s="528">
        <v>57461852</v>
      </c>
      <c r="W244" s="173" t="s">
        <v>1252</v>
      </c>
      <c r="X244" s="442">
        <v>45854</v>
      </c>
      <c r="Y244" s="443">
        <v>45854</v>
      </c>
      <c r="Z244" s="437" t="s">
        <v>73</v>
      </c>
      <c r="AA244" s="444">
        <v>46021</v>
      </c>
      <c r="AB244" s="124">
        <f t="shared" si="22"/>
        <v>167</v>
      </c>
      <c r="AC244" s="72">
        <v>0</v>
      </c>
      <c r="AD244" s="76">
        <v>0</v>
      </c>
      <c r="AE244" s="76">
        <v>0</v>
      </c>
      <c r="AF244" s="79" t="s">
        <v>73</v>
      </c>
      <c r="AG244" s="408">
        <f t="shared" si="23"/>
        <v>0</v>
      </c>
      <c r="AH244" s="76">
        <v>0</v>
      </c>
      <c r="AI244" s="75">
        <v>0</v>
      </c>
      <c r="AJ244" s="145" t="s">
        <v>73</v>
      </c>
      <c r="AK244" s="79" t="s">
        <v>73</v>
      </c>
      <c r="AL244" s="72">
        <v>0</v>
      </c>
      <c r="AM244" s="72" t="s">
        <v>73</v>
      </c>
      <c r="AN244" s="72" t="s">
        <v>73</v>
      </c>
      <c r="AO244" s="72" t="s">
        <v>73</v>
      </c>
      <c r="AP244" s="102">
        <f t="shared" si="24"/>
        <v>0</v>
      </c>
      <c r="AQ244" s="487">
        <f t="shared" si="25"/>
        <v>22000000</v>
      </c>
      <c r="AR244" s="72" t="s">
        <v>65</v>
      </c>
      <c r="AS244" s="76">
        <v>22000000</v>
      </c>
      <c r="AT244" s="72" t="s">
        <v>319</v>
      </c>
      <c r="AU244" s="76">
        <v>0</v>
      </c>
      <c r="AV244" s="81" t="s">
        <v>73</v>
      </c>
      <c r="AW244" s="490">
        <f t="shared" si="26"/>
        <v>14000000</v>
      </c>
      <c r="AX244" s="488">
        <v>8000000</v>
      </c>
      <c r="AY244" s="84">
        <f t="shared" si="27"/>
        <v>0.63636363636363635</v>
      </c>
      <c r="AZ244" s="85">
        <v>0.63636363636363635</v>
      </c>
      <c r="BA244" s="169" t="s">
        <v>73</v>
      </c>
      <c r="BB244" s="175" t="s">
        <v>123</v>
      </c>
      <c r="BC244" s="174" t="s">
        <v>1789</v>
      </c>
      <c r="BD244" s="71" t="s">
        <v>65</v>
      </c>
      <c r="BE244" s="166" t="s">
        <v>65</v>
      </c>
    </row>
    <row r="245" spans="2:57" s="165" customFormat="1" ht="15" customHeight="1" x14ac:dyDescent="0.2">
      <c r="B245" s="71">
        <v>2025</v>
      </c>
      <c r="C245" s="71">
        <v>891780111</v>
      </c>
      <c r="D245" s="71" t="s">
        <v>63</v>
      </c>
      <c r="E245" s="173" t="s">
        <v>1788</v>
      </c>
      <c r="F245" s="187" t="s">
        <v>1787</v>
      </c>
      <c r="G245" s="176">
        <v>0</v>
      </c>
      <c r="H245" s="72" t="s">
        <v>71</v>
      </c>
      <c r="I245" s="71" t="s">
        <v>166</v>
      </c>
      <c r="J245" s="73" t="s">
        <v>81</v>
      </c>
      <c r="K245" s="104" t="s">
        <v>1786</v>
      </c>
      <c r="L245" s="490">
        <v>22000000</v>
      </c>
      <c r="M245" s="71" t="s">
        <v>66</v>
      </c>
      <c r="N245" s="187" t="s">
        <v>1785</v>
      </c>
      <c r="O245" s="539">
        <v>1084788615</v>
      </c>
      <c r="P245" s="188">
        <v>102</v>
      </c>
      <c r="Q245" s="461">
        <v>45677</v>
      </c>
      <c r="R245" s="488">
        <v>1014200000</v>
      </c>
      <c r="S245" s="500">
        <v>45854</v>
      </c>
      <c r="T245" s="520">
        <f t="shared" si="21"/>
        <v>22000000</v>
      </c>
      <c r="U245" s="72" t="s">
        <v>65</v>
      </c>
      <c r="V245" s="528">
        <v>57461852</v>
      </c>
      <c r="W245" s="173" t="s">
        <v>1252</v>
      </c>
      <c r="X245" s="442">
        <v>45854</v>
      </c>
      <c r="Y245" s="443">
        <v>45854</v>
      </c>
      <c r="Z245" s="437" t="s">
        <v>73</v>
      </c>
      <c r="AA245" s="444">
        <v>46021</v>
      </c>
      <c r="AB245" s="124">
        <f t="shared" si="22"/>
        <v>167</v>
      </c>
      <c r="AC245" s="72">
        <v>0</v>
      </c>
      <c r="AD245" s="76">
        <v>0</v>
      </c>
      <c r="AE245" s="76">
        <v>0</v>
      </c>
      <c r="AF245" s="79" t="s">
        <v>73</v>
      </c>
      <c r="AG245" s="408">
        <f t="shared" si="23"/>
        <v>0</v>
      </c>
      <c r="AH245" s="76">
        <v>0</v>
      </c>
      <c r="AI245" s="75">
        <v>0</v>
      </c>
      <c r="AJ245" s="145" t="s">
        <v>73</v>
      </c>
      <c r="AK245" s="79" t="s">
        <v>73</v>
      </c>
      <c r="AL245" s="72">
        <v>0</v>
      </c>
      <c r="AM245" s="72" t="s">
        <v>73</v>
      </c>
      <c r="AN245" s="72" t="s">
        <v>73</v>
      </c>
      <c r="AO245" s="72" t="s">
        <v>73</v>
      </c>
      <c r="AP245" s="102">
        <f t="shared" si="24"/>
        <v>0</v>
      </c>
      <c r="AQ245" s="487">
        <f t="shared" si="25"/>
        <v>22000000</v>
      </c>
      <c r="AR245" s="72" t="s">
        <v>65</v>
      </c>
      <c r="AS245" s="76">
        <v>22000000</v>
      </c>
      <c r="AT245" s="72" t="s">
        <v>319</v>
      </c>
      <c r="AU245" s="76">
        <v>0</v>
      </c>
      <c r="AV245" s="81" t="s">
        <v>73</v>
      </c>
      <c r="AW245" s="490">
        <f t="shared" si="26"/>
        <v>18000000</v>
      </c>
      <c r="AX245" s="488">
        <v>4000000</v>
      </c>
      <c r="AY245" s="84">
        <f t="shared" si="27"/>
        <v>0.81818181818181823</v>
      </c>
      <c r="AZ245" s="85">
        <v>0.81818181818181823</v>
      </c>
      <c r="BA245" s="169" t="s">
        <v>73</v>
      </c>
      <c r="BB245" s="175" t="s">
        <v>123</v>
      </c>
      <c r="BC245" s="174" t="s">
        <v>1784</v>
      </c>
      <c r="BD245" s="71" t="s">
        <v>65</v>
      </c>
      <c r="BE245" s="166" t="s">
        <v>65</v>
      </c>
    </row>
    <row r="246" spans="2:57" s="165" customFormat="1" ht="15" customHeight="1" x14ac:dyDescent="0.2">
      <c r="B246" s="71">
        <v>2025</v>
      </c>
      <c r="C246" s="71">
        <v>891780111</v>
      </c>
      <c r="D246" s="71" t="s">
        <v>63</v>
      </c>
      <c r="E246" s="173" t="s">
        <v>1783</v>
      </c>
      <c r="F246" s="187" t="s">
        <v>1782</v>
      </c>
      <c r="G246" s="176">
        <v>0</v>
      </c>
      <c r="H246" s="72" t="s">
        <v>71</v>
      </c>
      <c r="I246" s="71" t="s">
        <v>166</v>
      </c>
      <c r="J246" s="73" t="s">
        <v>81</v>
      </c>
      <c r="K246" s="104" t="s">
        <v>1781</v>
      </c>
      <c r="L246" s="490">
        <v>22000000</v>
      </c>
      <c r="M246" s="71" t="s">
        <v>66</v>
      </c>
      <c r="N246" s="187" t="s">
        <v>1780</v>
      </c>
      <c r="O246" s="539">
        <v>1082934092</v>
      </c>
      <c r="P246" s="188">
        <v>102</v>
      </c>
      <c r="Q246" s="461">
        <v>45677</v>
      </c>
      <c r="R246" s="488">
        <v>1014200000</v>
      </c>
      <c r="S246" s="500">
        <v>45854</v>
      </c>
      <c r="T246" s="520">
        <f t="shared" si="21"/>
        <v>22000000</v>
      </c>
      <c r="U246" s="72" t="s">
        <v>65</v>
      </c>
      <c r="V246" s="528">
        <v>57435262</v>
      </c>
      <c r="W246" s="173" t="s">
        <v>1779</v>
      </c>
      <c r="X246" s="442">
        <v>45854</v>
      </c>
      <c r="Y246" s="443">
        <v>45854</v>
      </c>
      <c r="Z246" s="437" t="s">
        <v>73</v>
      </c>
      <c r="AA246" s="444">
        <v>46021</v>
      </c>
      <c r="AB246" s="124">
        <f t="shared" si="22"/>
        <v>167</v>
      </c>
      <c r="AC246" s="72">
        <v>0</v>
      </c>
      <c r="AD246" s="76">
        <v>0</v>
      </c>
      <c r="AE246" s="76">
        <v>0</v>
      </c>
      <c r="AF246" s="79" t="s">
        <v>73</v>
      </c>
      <c r="AG246" s="408">
        <f t="shared" si="23"/>
        <v>0</v>
      </c>
      <c r="AH246" s="76">
        <v>0</v>
      </c>
      <c r="AI246" s="75">
        <v>0</v>
      </c>
      <c r="AJ246" s="145" t="s">
        <v>73</v>
      </c>
      <c r="AK246" s="79" t="s">
        <v>73</v>
      </c>
      <c r="AL246" s="72">
        <v>0</v>
      </c>
      <c r="AM246" s="72" t="s">
        <v>73</v>
      </c>
      <c r="AN246" s="72" t="s">
        <v>73</v>
      </c>
      <c r="AO246" s="72" t="s">
        <v>73</v>
      </c>
      <c r="AP246" s="102">
        <f t="shared" si="24"/>
        <v>0</v>
      </c>
      <c r="AQ246" s="487">
        <f t="shared" si="25"/>
        <v>22000000</v>
      </c>
      <c r="AR246" s="72" t="s">
        <v>65</v>
      </c>
      <c r="AS246" s="76">
        <v>22000000</v>
      </c>
      <c r="AT246" s="72" t="s">
        <v>319</v>
      </c>
      <c r="AU246" s="76">
        <v>0</v>
      </c>
      <c r="AV246" s="81" t="s">
        <v>73</v>
      </c>
      <c r="AW246" s="490">
        <f t="shared" si="26"/>
        <v>14000000</v>
      </c>
      <c r="AX246" s="488">
        <v>8000000</v>
      </c>
      <c r="AY246" s="84">
        <f t="shared" si="27"/>
        <v>0.63636363636363635</v>
      </c>
      <c r="AZ246" s="85">
        <v>0.63636363636363635</v>
      </c>
      <c r="BA246" s="169" t="s">
        <v>73</v>
      </c>
      <c r="BB246" s="175" t="s">
        <v>123</v>
      </c>
      <c r="BC246" s="174" t="s">
        <v>1778</v>
      </c>
      <c r="BD246" s="71" t="s">
        <v>65</v>
      </c>
      <c r="BE246" s="166" t="s">
        <v>65</v>
      </c>
    </row>
    <row r="247" spans="2:57" s="165" customFormat="1" ht="15" customHeight="1" x14ac:dyDescent="0.2">
      <c r="B247" s="71">
        <v>2025</v>
      </c>
      <c r="C247" s="71">
        <v>891780111</v>
      </c>
      <c r="D247" s="71" t="s">
        <v>63</v>
      </c>
      <c r="E247" s="173" t="s">
        <v>1777</v>
      </c>
      <c r="F247" s="187" t="s">
        <v>1776</v>
      </c>
      <c r="G247" s="176">
        <v>0</v>
      </c>
      <c r="H247" s="72" t="s">
        <v>71</v>
      </c>
      <c r="I247" s="71" t="s">
        <v>166</v>
      </c>
      <c r="J247" s="73" t="s">
        <v>81</v>
      </c>
      <c r="K247" s="104" t="s">
        <v>1775</v>
      </c>
      <c r="L247" s="490">
        <v>22000000</v>
      </c>
      <c r="M247" s="71" t="s">
        <v>66</v>
      </c>
      <c r="N247" s="187" t="s">
        <v>1774</v>
      </c>
      <c r="O247" s="539">
        <v>1082981781</v>
      </c>
      <c r="P247" s="188">
        <v>102</v>
      </c>
      <c r="Q247" s="461">
        <v>45677</v>
      </c>
      <c r="R247" s="488">
        <v>1014200000</v>
      </c>
      <c r="S247" s="500">
        <v>45854</v>
      </c>
      <c r="T247" s="520">
        <f t="shared" si="21"/>
        <v>22000000</v>
      </c>
      <c r="U247" s="72" t="s">
        <v>65</v>
      </c>
      <c r="V247" s="528">
        <v>57461852</v>
      </c>
      <c r="W247" s="173" t="s">
        <v>1252</v>
      </c>
      <c r="X247" s="442">
        <v>45854</v>
      </c>
      <c r="Y247" s="443">
        <v>45854</v>
      </c>
      <c r="Z247" s="437" t="s">
        <v>73</v>
      </c>
      <c r="AA247" s="444">
        <v>46021</v>
      </c>
      <c r="AB247" s="124">
        <f t="shared" si="22"/>
        <v>167</v>
      </c>
      <c r="AC247" s="72">
        <v>0</v>
      </c>
      <c r="AD247" s="76">
        <v>0</v>
      </c>
      <c r="AE247" s="76">
        <v>0</v>
      </c>
      <c r="AF247" s="79" t="s">
        <v>73</v>
      </c>
      <c r="AG247" s="408">
        <f t="shared" si="23"/>
        <v>0</v>
      </c>
      <c r="AH247" s="76">
        <v>0</v>
      </c>
      <c r="AI247" s="75">
        <v>0</v>
      </c>
      <c r="AJ247" s="145" t="s">
        <v>73</v>
      </c>
      <c r="AK247" s="79" t="s">
        <v>73</v>
      </c>
      <c r="AL247" s="72">
        <v>0</v>
      </c>
      <c r="AM247" s="72" t="s">
        <v>73</v>
      </c>
      <c r="AN247" s="72" t="s">
        <v>73</v>
      </c>
      <c r="AO247" s="72" t="s">
        <v>73</v>
      </c>
      <c r="AP247" s="102">
        <f t="shared" si="24"/>
        <v>0</v>
      </c>
      <c r="AQ247" s="487">
        <f t="shared" si="25"/>
        <v>22000000</v>
      </c>
      <c r="AR247" s="72" t="s">
        <v>65</v>
      </c>
      <c r="AS247" s="76">
        <v>22000000</v>
      </c>
      <c r="AT247" s="72" t="s">
        <v>319</v>
      </c>
      <c r="AU247" s="76">
        <v>0</v>
      </c>
      <c r="AV247" s="81" t="s">
        <v>73</v>
      </c>
      <c r="AW247" s="490">
        <f t="shared" si="26"/>
        <v>14000000</v>
      </c>
      <c r="AX247" s="488">
        <v>8000000</v>
      </c>
      <c r="AY247" s="84">
        <f t="shared" si="27"/>
        <v>0.63636363636363635</v>
      </c>
      <c r="AZ247" s="85">
        <v>0.63636363636363635</v>
      </c>
      <c r="BA247" s="169" t="s">
        <v>73</v>
      </c>
      <c r="BB247" s="175" t="s">
        <v>123</v>
      </c>
      <c r="BC247" s="234" t="s">
        <v>1773</v>
      </c>
      <c r="BD247" s="71" t="s">
        <v>65</v>
      </c>
      <c r="BE247" s="166" t="s">
        <v>65</v>
      </c>
    </row>
    <row r="248" spans="2:57" s="165" customFormat="1" ht="15" customHeight="1" x14ac:dyDescent="0.2">
      <c r="B248" s="71">
        <v>2025</v>
      </c>
      <c r="C248" s="71">
        <v>891780111</v>
      </c>
      <c r="D248" s="71" t="s">
        <v>63</v>
      </c>
      <c r="E248" s="173" t="s">
        <v>1772</v>
      </c>
      <c r="F248" s="187" t="s">
        <v>1771</v>
      </c>
      <c r="G248" s="176">
        <v>0</v>
      </c>
      <c r="H248" s="72" t="s">
        <v>71</v>
      </c>
      <c r="I248" s="71" t="s">
        <v>166</v>
      </c>
      <c r="J248" s="73" t="s">
        <v>81</v>
      </c>
      <c r="K248" s="104" t="s">
        <v>1770</v>
      </c>
      <c r="L248" s="490">
        <v>22000000</v>
      </c>
      <c r="M248" s="71" t="s">
        <v>66</v>
      </c>
      <c r="N248" s="187" t="s">
        <v>1769</v>
      </c>
      <c r="O248" s="539">
        <v>57422539</v>
      </c>
      <c r="P248" s="188">
        <v>102</v>
      </c>
      <c r="Q248" s="461">
        <v>45677</v>
      </c>
      <c r="R248" s="488">
        <v>1014200000</v>
      </c>
      <c r="S248" s="500">
        <v>45854</v>
      </c>
      <c r="T248" s="520">
        <f t="shared" si="21"/>
        <v>22000000</v>
      </c>
      <c r="U248" s="72" t="s">
        <v>65</v>
      </c>
      <c r="V248" s="528">
        <v>57461777</v>
      </c>
      <c r="W248" s="173" t="s">
        <v>1768</v>
      </c>
      <c r="X248" s="442">
        <v>45854</v>
      </c>
      <c r="Y248" s="443">
        <v>45854</v>
      </c>
      <c r="Z248" s="437" t="s">
        <v>73</v>
      </c>
      <c r="AA248" s="444">
        <v>46021</v>
      </c>
      <c r="AB248" s="124">
        <f t="shared" si="22"/>
        <v>167</v>
      </c>
      <c r="AC248" s="72">
        <v>0</v>
      </c>
      <c r="AD248" s="76">
        <v>0</v>
      </c>
      <c r="AE248" s="76">
        <v>0</v>
      </c>
      <c r="AF248" s="79" t="s">
        <v>73</v>
      </c>
      <c r="AG248" s="408">
        <f t="shared" si="23"/>
        <v>0</v>
      </c>
      <c r="AH248" s="76">
        <v>0</v>
      </c>
      <c r="AI248" s="75">
        <v>0</v>
      </c>
      <c r="AJ248" s="145" t="s">
        <v>73</v>
      </c>
      <c r="AK248" s="79" t="s">
        <v>73</v>
      </c>
      <c r="AL248" s="72">
        <v>0</v>
      </c>
      <c r="AM248" s="72" t="s">
        <v>73</v>
      </c>
      <c r="AN248" s="72" t="s">
        <v>73</v>
      </c>
      <c r="AO248" s="72" t="s">
        <v>73</v>
      </c>
      <c r="AP248" s="102">
        <f t="shared" si="24"/>
        <v>0</v>
      </c>
      <c r="AQ248" s="487">
        <f t="shared" si="25"/>
        <v>22000000</v>
      </c>
      <c r="AR248" s="72" t="s">
        <v>65</v>
      </c>
      <c r="AS248" s="76">
        <v>22000000</v>
      </c>
      <c r="AT248" s="72" t="s">
        <v>319</v>
      </c>
      <c r="AU248" s="76">
        <v>0</v>
      </c>
      <c r="AV248" s="81" t="s">
        <v>73</v>
      </c>
      <c r="AW248" s="490">
        <f t="shared" si="26"/>
        <v>14000000</v>
      </c>
      <c r="AX248" s="488">
        <v>8000000</v>
      </c>
      <c r="AY248" s="84">
        <f t="shared" si="27"/>
        <v>0.63636363636363635</v>
      </c>
      <c r="AZ248" s="85">
        <v>0.63636363636363635</v>
      </c>
      <c r="BA248" s="169" t="s">
        <v>73</v>
      </c>
      <c r="BB248" s="175" t="s">
        <v>123</v>
      </c>
      <c r="BC248" s="174" t="s">
        <v>1767</v>
      </c>
      <c r="BD248" s="71" t="s">
        <v>65</v>
      </c>
      <c r="BE248" s="166" t="s">
        <v>65</v>
      </c>
    </row>
    <row r="249" spans="2:57" s="165" customFormat="1" ht="15" customHeight="1" x14ac:dyDescent="0.2">
      <c r="B249" s="71">
        <v>2025</v>
      </c>
      <c r="C249" s="71">
        <v>891780111</v>
      </c>
      <c r="D249" s="71" t="s">
        <v>63</v>
      </c>
      <c r="E249" s="173" t="s">
        <v>1766</v>
      </c>
      <c r="F249" s="187" t="s">
        <v>1765</v>
      </c>
      <c r="G249" s="176">
        <v>0</v>
      </c>
      <c r="H249" s="72" t="s">
        <v>71</v>
      </c>
      <c r="I249" s="71" t="s">
        <v>166</v>
      </c>
      <c r="J249" s="73" t="s">
        <v>81</v>
      </c>
      <c r="K249" s="104" t="s">
        <v>1764</v>
      </c>
      <c r="L249" s="490">
        <v>22000000</v>
      </c>
      <c r="M249" s="71" t="s">
        <v>66</v>
      </c>
      <c r="N249" s="187" t="s">
        <v>1763</v>
      </c>
      <c r="O249" s="539">
        <v>1082966245</v>
      </c>
      <c r="P249" s="188">
        <v>102</v>
      </c>
      <c r="Q249" s="461">
        <v>45677</v>
      </c>
      <c r="R249" s="488">
        <v>1014200000</v>
      </c>
      <c r="S249" s="500">
        <v>45854</v>
      </c>
      <c r="T249" s="520">
        <f t="shared" si="21"/>
        <v>22000000</v>
      </c>
      <c r="U249" s="72" t="s">
        <v>65</v>
      </c>
      <c r="V249" s="528">
        <v>57461852</v>
      </c>
      <c r="W249" s="173" t="s">
        <v>1252</v>
      </c>
      <c r="X249" s="442">
        <v>45854</v>
      </c>
      <c r="Y249" s="443">
        <v>45854</v>
      </c>
      <c r="Z249" s="437" t="s">
        <v>73</v>
      </c>
      <c r="AA249" s="444">
        <v>46021</v>
      </c>
      <c r="AB249" s="124">
        <f t="shared" si="22"/>
        <v>167</v>
      </c>
      <c r="AC249" s="72">
        <v>0</v>
      </c>
      <c r="AD249" s="76">
        <v>0</v>
      </c>
      <c r="AE249" s="76">
        <v>0</v>
      </c>
      <c r="AF249" s="79" t="s">
        <v>73</v>
      </c>
      <c r="AG249" s="408">
        <f t="shared" si="23"/>
        <v>0</v>
      </c>
      <c r="AH249" s="76">
        <v>0</v>
      </c>
      <c r="AI249" s="75">
        <v>0</v>
      </c>
      <c r="AJ249" s="145" t="s">
        <v>73</v>
      </c>
      <c r="AK249" s="79" t="s">
        <v>73</v>
      </c>
      <c r="AL249" s="72">
        <v>0</v>
      </c>
      <c r="AM249" s="72" t="s">
        <v>73</v>
      </c>
      <c r="AN249" s="72" t="s">
        <v>73</v>
      </c>
      <c r="AO249" s="72" t="s">
        <v>73</v>
      </c>
      <c r="AP249" s="102">
        <f t="shared" si="24"/>
        <v>0</v>
      </c>
      <c r="AQ249" s="487">
        <f t="shared" si="25"/>
        <v>22000000</v>
      </c>
      <c r="AR249" s="72" t="s">
        <v>65</v>
      </c>
      <c r="AS249" s="76">
        <v>22000000</v>
      </c>
      <c r="AT249" s="72" t="s">
        <v>319</v>
      </c>
      <c r="AU249" s="76">
        <v>0</v>
      </c>
      <c r="AV249" s="81" t="s">
        <v>73</v>
      </c>
      <c r="AW249" s="490">
        <f t="shared" si="26"/>
        <v>14000000</v>
      </c>
      <c r="AX249" s="488">
        <v>8000000</v>
      </c>
      <c r="AY249" s="84">
        <f t="shared" si="27"/>
        <v>0.63636363636363635</v>
      </c>
      <c r="AZ249" s="85">
        <v>0.63636363636363635</v>
      </c>
      <c r="BA249" s="169" t="s">
        <v>73</v>
      </c>
      <c r="BB249" s="175" t="s">
        <v>123</v>
      </c>
      <c r="BC249" s="174" t="s">
        <v>1762</v>
      </c>
      <c r="BD249" s="71" t="s">
        <v>65</v>
      </c>
      <c r="BE249" s="166" t="s">
        <v>65</v>
      </c>
    </row>
    <row r="250" spans="2:57" s="165" customFormat="1" ht="15" customHeight="1" x14ac:dyDescent="0.2">
      <c r="B250" s="71">
        <v>2025</v>
      </c>
      <c r="C250" s="71">
        <v>891780111</v>
      </c>
      <c r="D250" s="71" t="s">
        <v>63</v>
      </c>
      <c r="E250" s="173" t="s">
        <v>1761</v>
      </c>
      <c r="F250" s="187" t="s">
        <v>1760</v>
      </c>
      <c r="G250" s="176">
        <v>0</v>
      </c>
      <c r="H250" s="72" t="s">
        <v>71</v>
      </c>
      <c r="I250" s="71" t="s">
        <v>166</v>
      </c>
      <c r="J250" s="73" t="s">
        <v>81</v>
      </c>
      <c r="K250" s="104" t="s">
        <v>1759</v>
      </c>
      <c r="L250" s="488">
        <v>22000000</v>
      </c>
      <c r="M250" s="71" t="s">
        <v>66</v>
      </c>
      <c r="N250" s="182" t="s">
        <v>1758</v>
      </c>
      <c r="O250" s="214">
        <v>1082943581</v>
      </c>
      <c r="P250" s="188">
        <v>102</v>
      </c>
      <c r="Q250" s="443">
        <v>45677</v>
      </c>
      <c r="R250" s="488">
        <v>1014200000</v>
      </c>
      <c r="S250" s="503">
        <v>45854</v>
      </c>
      <c r="T250" s="520">
        <f t="shared" si="21"/>
        <v>22000000</v>
      </c>
      <c r="U250" s="72" t="s">
        <v>65</v>
      </c>
      <c r="V250" s="528">
        <v>57461852</v>
      </c>
      <c r="W250" s="173" t="s">
        <v>1252</v>
      </c>
      <c r="X250" s="442">
        <v>45854</v>
      </c>
      <c r="Y250" s="443">
        <v>45854</v>
      </c>
      <c r="Z250" s="437" t="s">
        <v>73</v>
      </c>
      <c r="AA250" s="444">
        <v>46021</v>
      </c>
      <c r="AB250" s="124">
        <f t="shared" si="22"/>
        <v>167</v>
      </c>
      <c r="AC250" s="72">
        <v>0</v>
      </c>
      <c r="AD250" s="76">
        <v>0</v>
      </c>
      <c r="AE250" s="76">
        <v>0</v>
      </c>
      <c r="AF250" s="79" t="s">
        <v>73</v>
      </c>
      <c r="AG250" s="408">
        <f t="shared" si="23"/>
        <v>0</v>
      </c>
      <c r="AH250" s="76">
        <v>0</v>
      </c>
      <c r="AI250" s="75">
        <v>0</v>
      </c>
      <c r="AJ250" s="145" t="s">
        <v>73</v>
      </c>
      <c r="AK250" s="79" t="s">
        <v>73</v>
      </c>
      <c r="AL250" s="72">
        <v>0</v>
      </c>
      <c r="AM250" s="72" t="s">
        <v>73</v>
      </c>
      <c r="AN250" s="72" t="s">
        <v>73</v>
      </c>
      <c r="AO250" s="72" t="s">
        <v>73</v>
      </c>
      <c r="AP250" s="102">
        <f t="shared" si="24"/>
        <v>0</v>
      </c>
      <c r="AQ250" s="487">
        <f t="shared" si="25"/>
        <v>22000000</v>
      </c>
      <c r="AR250" s="72" t="s">
        <v>65</v>
      </c>
      <c r="AS250" s="76">
        <v>22000000</v>
      </c>
      <c r="AT250" s="72" t="s">
        <v>319</v>
      </c>
      <c r="AU250" s="76">
        <v>0</v>
      </c>
      <c r="AV250" s="81" t="s">
        <v>73</v>
      </c>
      <c r="AW250" s="490">
        <f t="shared" si="26"/>
        <v>14000000</v>
      </c>
      <c r="AX250" s="488">
        <v>8000000</v>
      </c>
      <c r="AY250" s="84">
        <f t="shared" si="27"/>
        <v>0.63636363636363635</v>
      </c>
      <c r="AZ250" s="85">
        <v>0.63636363636363635</v>
      </c>
      <c r="BA250" s="169" t="s">
        <v>73</v>
      </c>
      <c r="BB250" s="175" t="s">
        <v>123</v>
      </c>
      <c r="BC250" s="174" t="s">
        <v>1757</v>
      </c>
      <c r="BD250" s="71" t="s">
        <v>65</v>
      </c>
      <c r="BE250" s="166" t="s">
        <v>65</v>
      </c>
    </row>
    <row r="251" spans="2:57" s="165" customFormat="1" ht="15" customHeight="1" x14ac:dyDescent="0.2">
      <c r="B251" s="71">
        <v>2025</v>
      </c>
      <c r="C251" s="71">
        <v>891780111</v>
      </c>
      <c r="D251" s="71" t="s">
        <v>63</v>
      </c>
      <c r="E251" s="173" t="s">
        <v>1756</v>
      </c>
      <c r="F251" s="187" t="s">
        <v>1755</v>
      </c>
      <c r="G251" s="176">
        <v>0</v>
      </c>
      <c r="H251" s="72" t="s">
        <v>71</v>
      </c>
      <c r="I251" s="71" t="s">
        <v>166</v>
      </c>
      <c r="J251" s="73" t="s">
        <v>81</v>
      </c>
      <c r="K251" s="104" t="s">
        <v>1754</v>
      </c>
      <c r="L251" s="488">
        <v>22000000</v>
      </c>
      <c r="M251" s="71" t="s">
        <v>66</v>
      </c>
      <c r="N251" s="182" t="s">
        <v>1753</v>
      </c>
      <c r="O251" s="214">
        <v>1082966865</v>
      </c>
      <c r="P251" s="188">
        <v>102</v>
      </c>
      <c r="Q251" s="443">
        <v>45677</v>
      </c>
      <c r="R251" s="488">
        <v>1014200000</v>
      </c>
      <c r="S251" s="503">
        <v>45854</v>
      </c>
      <c r="T251" s="520">
        <f t="shared" si="21"/>
        <v>22000000</v>
      </c>
      <c r="U251" s="72" t="s">
        <v>65</v>
      </c>
      <c r="V251" s="528">
        <v>57461852</v>
      </c>
      <c r="W251" s="173" t="s">
        <v>1252</v>
      </c>
      <c r="X251" s="442">
        <v>45854</v>
      </c>
      <c r="Y251" s="443">
        <v>45854</v>
      </c>
      <c r="Z251" s="437" t="s">
        <v>73</v>
      </c>
      <c r="AA251" s="444">
        <v>46021</v>
      </c>
      <c r="AB251" s="124">
        <f t="shared" si="22"/>
        <v>167</v>
      </c>
      <c r="AC251" s="72">
        <v>0</v>
      </c>
      <c r="AD251" s="76">
        <v>0</v>
      </c>
      <c r="AE251" s="76">
        <v>0</v>
      </c>
      <c r="AF251" s="79" t="s">
        <v>73</v>
      </c>
      <c r="AG251" s="408">
        <f t="shared" si="23"/>
        <v>0</v>
      </c>
      <c r="AH251" s="76">
        <v>0</v>
      </c>
      <c r="AI251" s="75">
        <v>0</v>
      </c>
      <c r="AJ251" s="145" t="s">
        <v>73</v>
      </c>
      <c r="AK251" s="79" t="s">
        <v>73</v>
      </c>
      <c r="AL251" s="72">
        <v>0</v>
      </c>
      <c r="AM251" s="72" t="s">
        <v>73</v>
      </c>
      <c r="AN251" s="72" t="s">
        <v>73</v>
      </c>
      <c r="AO251" s="72" t="s">
        <v>73</v>
      </c>
      <c r="AP251" s="102">
        <f t="shared" si="24"/>
        <v>0</v>
      </c>
      <c r="AQ251" s="487">
        <f t="shared" si="25"/>
        <v>22000000</v>
      </c>
      <c r="AR251" s="72" t="s">
        <v>65</v>
      </c>
      <c r="AS251" s="76">
        <v>22000000</v>
      </c>
      <c r="AT251" s="72" t="s">
        <v>319</v>
      </c>
      <c r="AU251" s="76">
        <v>0</v>
      </c>
      <c r="AV251" s="81" t="s">
        <v>73</v>
      </c>
      <c r="AW251" s="490">
        <f t="shared" si="26"/>
        <v>14000000</v>
      </c>
      <c r="AX251" s="488">
        <v>8000000</v>
      </c>
      <c r="AY251" s="84">
        <f t="shared" si="27"/>
        <v>0.63636363636363635</v>
      </c>
      <c r="AZ251" s="85">
        <v>0.63636363636363635</v>
      </c>
      <c r="BA251" s="169" t="s">
        <v>73</v>
      </c>
      <c r="BB251" s="175" t="s">
        <v>123</v>
      </c>
      <c r="BC251" s="174" t="s">
        <v>1752</v>
      </c>
      <c r="BD251" s="71" t="s">
        <v>65</v>
      </c>
      <c r="BE251" s="166" t="s">
        <v>65</v>
      </c>
    </row>
    <row r="252" spans="2:57" s="165" customFormat="1" ht="15" customHeight="1" x14ac:dyDescent="0.2">
      <c r="B252" s="71">
        <v>2025</v>
      </c>
      <c r="C252" s="71">
        <v>891780111</v>
      </c>
      <c r="D252" s="71" t="s">
        <v>63</v>
      </c>
      <c r="E252" s="173" t="s">
        <v>1751</v>
      </c>
      <c r="F252" s="187" t="s">
        <v>1750</v>
      </c>
      <c r="G252" s="176">
        <v>0</v>
      </c>
      <c r="H252" s="72" t="s">
        <v>71</v>
      </c>
      <c r="I252" s="71" t="s">
        <v>166</v>
      </c>
      <c r="J252" s="73" t="s">
        <v>81</v>
      </c>
      <c r="K252" s="104" t="s">
        <v>1749</v>
      </c>
      <c r="L252" s="488">
        <v>22000000</v>
      </c>
      <c r="M252" s="71" t="s">
        <v>66</v>
      </c>
      <c r="N252" s="182" t="s">
        <v>1748</v>
      </c>
      <c r="O252" s="214">
        <v>1075258984</v>
      </c>
      <c r="P252" s="188">
        <v>102</v>
      </c>
      <c r="Q252" s="443">
        <v>45677</v>
      </c>
      <c r="R252" s="488">
        <v>1014200000</v>
      </c>
      <c r="S252" s="503">
        <v>45854</v>
      </c>
      <c r="T252" s="520">
        <f t="shared" si="21"/>
        <v>22000000</v>
      </c>
      <c r="U252" s="72" t="s">
        <v>65</v>
      </c>
      <c r="V252" s="528">
        <v>57461852</v>
      </c>
      <c r="W252" s="173" t="s">
        <v>1252</v>
      </c>
      <c r="X252" s="442">
        <v>45854</v>
      </c>
      <c r="Y252" s="443">
        <v>45854</v>
      </c>
      <c r="Z252" s="437" t="s">
        <v>73</v>
      </c>
      <c r="AA252" s="444">
        <v>46021</v>
      </c>
      <c r="AB252" s="124">
        <f t="shared" si="22"/>
        <v>167</v>
      </c>
      <c r="AC252" s="72">
        <v>0</v>
      </c>
      <c r="AD252" s="76">
        <v>0</v>
      </c>
      <c r="AE252" s="76">
        <v>0</v>
      </c>
      <c r="AF252" s="79" t="s">
        <v>73</v>
      </c>
      <c r="AG252" s="408">
        <f t="shared" si="23"/>
        <v>0</v>
      </c>
      <c r="AH252" s="76">
        <v>0</v>
      </c>
      <c r="AI252" s="75">
        <v>0</v>
      </c>
      <c r="AJ252" s="145" t="s">
        <v>73</v>
      </c>
      <c r="AK252" s="79" t="s">
        <v>73</v>
      </c>
      <c r="AL252" s="72">
        <v>0</v>
      </c>
      <c r="AM252" s="72" t="s">
        <v>73</v>
      </c>
      <c r="AN252" s="72" t="s">
        <v>73</v>
      </c>
      <c r="AO252" s="72" t="s">
        <v>73</v>
      </c>
      <c r="AP252" s="102">
        <f t="shared" si="24"/>
        <v>0</v>
      </c>
      <c r="AQ252" s="487">
        <f t="shared" si="25"/>
        <v>22000000</v>
      </c>
      <c r="AR252" s="72" t="s">
        <v>65</v>
      </c>
      <c r="AS252" s="76">
        <v>22000000</v>
      </c>
      <c r="AT252" s="72" t="s">
        <v>319</v>
      </c>
      <c r="AU252" s="76">
        <v>0</v>
      </c>
      <c r="AV252" s="81" t="s">
        <v>73</v>
      </c>
      <c r="AW252" s="490">
        <f t="shared" si="26"/>
        <v>14000000</v>
      </c>
      <c r="AX252" s="488">
        <v>8000000</v>
      </c>
      <c r="AY252" s="84">
        <f t="shared" si="27"/>
        <v>0.63636363636363635</v>
      </c>
      <c r="AZ252" s="85">
        <v>0.63636363636363635</v>
      </c>
      <c r="BA252" s="169" t="s">
        <v>73</v>
      </c>
      <c r="BB252" s="175" t="s">
        <v>123</v>
      </c>
      <c r="BC252" s="174" t="s">
        <v>1747</v>
      </c>
      <c r="BD252" s="71" t="s">
        <v>65</v>
      </c>
      <c r="BE252" s="166" t="s">
        <v>65</v>
      </c>
    </row>
    <row r="253" spans="2:57" s="165" customFormat="1" ht="15" customHeight="1" x14ac:dyDescent="0.2">
      <c r="B253" s="71">
        <v>2025</v>
      </c>
      <c r="C253" s="71">
        <v>891780111</v>
      </c>
      <c r="D253" s="71" t="s">
        <v>63</v>
      </c>
      <c r="E253" s="173" t="s">
        <v>1746</v>
      </c>
      <c r="F253" s="187" t="s">
        <v>1745</v>
      </c>
      <c r="G253" s="176">
        <v>0</v>
      </c>
      <c r="H253" s="72" t="s">
        <v>71</v>
      </c>
      <c r="I253" s="71" t="s">
        <v>166</v>
      </c>
      <c r="J253" s="73" t="s">
        <v>81</v>
      </c>
      <c r="K253" s="104" t="s">
        <v>1744</v>
      </c>
      <c r="L253" s="488">
        <v>24750000</v>
      </c>
      <c r="M253" s="71" t="s">
        <v>66</v>
      </c>
      <c r="N253" s="182" t="s">
        <v>1743</v>
      </c>
      <c r="O253" s="214">
        <v>1082944860</v>
      </c>
      <c r="P253" s="188">
        <v>102</v>
      </c>
      <c r="Q253" s="443">
        <v>45677</v>
      </c>
      <c r="R253" s="488">
        <v>1014200000</v>
      </c>
      <c r="S253" s="503">
        <v>45854</v>
      </c>
      <c r="T253" s="520">
        <f t="shared" si="21"/>
        <v>24750000</v>
      </c>
      <c r="U253" s="72" t="s">
        <v>65</v>
      </c>
      <c r="V253" s="528">
        <v>57461852</v>
      </c>
      <c r="W253" s="173" t="s">
        <v>1252</v>
      </c>
      <c r="X253" s="442">
        <v>45854</v>
      </c>
      <c r="Y253" s="443">
        <v>45854</v>
      </c>
      <c r="Z253" s="437" t="s">
        <v>73</v>
      </c>
      <c r="AA253" s="444">
        <v>46021</v>
      </c>
      <c r="AB253" s="124">
        <f t="shared" si="22"/>
        <v>167</v>
      </c>
      <c r="AC253" s="72">
        <v>0</v>
      </c>
      <c r="AD253" s="76">
        <v>0</v>
      </c>
      <c r="AE253" s="76">
        <v>0</v>
      </c>
      <c r="AF253" s="79" t="s">
        <v>73</v>
      </c>
      <c r="AG253" s="408">
        <f t="shared" si="23"/>
        <v>0</v>
      </c>
      <c r="AH253" s="76">
        <v>0</v>
      </c>
      <c r="AI253" s="75">
        <v>0</v>
      </c>
      <c r="AJ253" s="145" t="s">
        <v>73</v>
      </c>
      <c r="AK253" s="79" t="s">
        <v>73</v>
      </c>
      <c r="AL253" s="72">
        <v>0</v>
      </c>
      <c r="AM253" s="72" t="s">
        <v>73</v>
      </c>
      <c r="AN253" s="72" t="s">
        <v>73</v>
      </c>
      <c r="AO253" s="72" t="s">
        <v>73</v>
      </c>
      <c r="AP253" s="102">
        <f t="shared" si="24"/>
        <v>0</v>
      </c>
      <c r="AQ253" s="487">
        <f t="shared" si="25"/>
        <v>24750000</v>
      </c>
      <c r="AR253" s="72" t="s">
        <v>65</v>
      </c>
      <c r="AS253" s="76">
        <v>24750000</v>
      </c>
      <c r="AT253" s="72" t="s">
        <v>319</v>
      </c>
      <c r="AU253" s="76">
        <v>0</v>
      </c>
      <c r="AV253" s="81" t="s">
        <v>73</v>
      </c>
      <c r="AW253" s="490">
        <f t="shared" si="26"/>
        <v>15750000</v>
      </c>
      <c r="AX253" s="488">
        <v>9000000</v>
      </c>
      <c r="AY253" s="84">
        <f t="shared" si="27"/>
        <v>0.63636363636363635</v>
      </c>
      <c r="AZ253" s="85">
        <v>0.63636363636363635</v>
      </c>
      <c r="BA253" s="169" t="s">
        <v>73</v>
      </c>
      <c r="BB253" s="175" t="s">
        <v>123</v>
      </c>
      <c r="BC253" s="174" t="s">
        <v>1742</v>
      </c>
      <c r="BD253" s="71" t="s">
        <v>65</v>
      </c>
      <c r="BE253" s="166" t="s">
        <v>65</v>
      </c>
    </row>
    <row r="254" spans="2:57" s="165" customFormat="1" ht="15" customHeight="1" x14ac:dyDescent="0.2">
      <c r="B254" s="71">
        <v>2025</v>
      </c>
      <c r="C254" s="71">
        <v>891780111</v>
      </c>
      <c r="D254" s="71" t="s">
        <v>63</v>
      </c>
      <c r="E254" s="173" t="s">
        <v>1741</v>
      </c>
      <c r="F254" s="187" t="s">
        <v>1740</v>
      </c>
      <c r="G254" s="176">
        <v>0</v>
      </c>
      <c r="H254" s="72" t="s">
        <v>71</v>
      </c>
      <c r="I254" s="71" t="s">
        <v>166</v>
      </c>
      <c r="J254" s="73" t="s">
        <v>81</v>
      </c>
      <c r="K254" s="104" t="s">
        <v>1739</v>
      </c>
      <c r="L254" s="488">
        <v>22000000</v>
      </c>
      <c r="M254" s="71" t="s">
        <v>66</v>
      </c>
      <c r="N254" s="182" t="s">
        <v>1738</v>
      </c>
      <c r="O254" s="214">
        <v>1082918527</v>
      </c>
      <c r="P254" s="188">
        <v>102</v>
      </c>
      <c r="Q254" s="443">
        <v>45677</v>
      </c>
      <c r="R254" s="488">
        <v>1014200000</v>
      </c>
      <c r="S254" s="503">
        <v>45855</v>
      </c>
      <c r="T254" s="520">
        <f t="shared" si="21"/>
        <v>22000000</v>
      </c>
      <c r="U254" s="72" t="s">
        <v>65</v>
      </c>
      <c r="V254" s="528">
        <v>57461852</v>
      </c>
      <c r="W254" s="173" t="s">
        <v>1252</v>
      </c>
      <c r="X254" s="442">
        <v>45855</v>
      </c>
      <c r="Y254" s="443">
        <v>45855</v>
      </c>
      <c r="Z254" s="437" t="s">
        <v>73</v>
      </c>
      <c r="AA254" s="444">
        <v>46021</v>
      </c>
      <c r="AB254" s="124">
        <f t="shared" si="22"/>
        <v>166</v>
      </c>
      <c r="AC254" s="72">
        <v>0</v>
      </c>
      <c r="AD254" s="76">
        <v>0</v>
      </c>
      <c r="AE254" s="76">
        <v>0</v>
      </c>
      <c r="AF254" s="79" t="s">
        <v>73</v>
      </c>
      <c r="AG254" s="408">
        <f t="shared" si="23"/>
        <v>0</v>
      </c>
      <c r="AH254" s="76">
        <v>0</v>
      </c>
      <c r="AI254" s="75">
        <v>0</v>
      </c>
      <c r="AJ254" s="145" t="s">
        <v>73</v>
      </c>
      <c r="AK254" s="79" t="s">
        <v>73</v>
      </c>
      <c r="AL254" s="72">
        <v>0</v>
      </c>
      <c r="AM254" s="72" t="s">
        <v>73</v>
      </c>
      <c r="AN254" s="72" t="s">
        <v>73</v>
      </c>
      <c r="AO254" s="72" t="s">
        <v>73</v>
      </c>
      <c r="AP254" s="102">
        <f t="shared" si="24"/>
        <v>0</v>
      </c>
      <c r="AQ254" s="487">
        <f t="shared" si="25"/>
        <v>22000000</v>
      </c>
      <c r="AR254" s="72" t="s">
        <v>65</v>
      </c>
      <c r="AS254" s="76">
        <v>22000000</v>
      </c>
      <c r="AT254" s="72" t="s">
        <v>319</v>
      </c>
      <c r="AU254" s="76">
        <v>0</v>
      </c>
      <c r="AV254" s="81" t="s">
        <v>73</v>
      </c>
      <c r="AW254" s="490">
        <f t="shared" si="26"/>
        <v>14000000</v>
      </c>
      <c r="AX254" s="488">
        <v>8000000</v>
      </c>
      <c r="AY254" s="84">
        <f t="shared" si="27"/>
        <v>0.63636363636363635</v>
      </c>
      <c r="AZ254" s="85">
        <v>0.63636363636363635</v>
      </c>
      <c r="BA254" s="169" t="s">
        <v>73</v>
      </c>
      <c r="BB254" s="175" t="s">
        <v>123</v>
      </c>
      <c r="BC254" s="174" t="s">
        <v>1737</v>
      </c>
      <c r="BD254" s="71" t="s">
        <v>65</v>
      </c>
      <c r="BE254" s="166" t="s">
        <v>65</v>
      </c>
    </row>
    <row r="255" spans="2:57" s="165" customFormat="1" ht="15" customHeight="1" x14ac:dyDescent="0.2">
      <c r="B255" s="71">
        <v>2025</v>
      </c>
      <c r="C255" s="71">
        <v>891780111</v>
      </c>
      <c r="D255" s="71" t="s">
        <v>63</v>
      </c>
      <c r="E255" s="173" t="s">
        <v>1736</v>
      </c>
      <c r="F255" s="187" t="s">
        <v>1735</v>
      </c>
      <c r="G255" s="176">
        <v>0</v>
      </c>
      <c r="H255" s="72" t="s">
        <v>71</v>
      </c>
      <c r="I255" s="71" t="s">
        <v>166</v>
      </c>
      <c r="J255" s="73" t="s">
        <v>81</v>
      </c>
      <c r="K255" s="104" t="s">
        <v>1734</v>
      </c>
      <c r="L255" s="488">
        <v>16016667</v>
      </c>
      <c r="M255" s="71" t="s">
        <v>66</v>
      </c>
      <c r="N255" s="182" t="s">
        <v>1733</v>
      </c>
      <c r="O255" s="214">
        <v>1082916114</v>
      </c>
      <c r="P255" s="188">
        <v>109</v>
      </c>
      <c r="Q255" s="443">
        <v>45678</v>
      </c>
      <c r="R255" s="488">
        <v>159000000</v>
      </c>
      <c r="S255" s="503">
        <v>45856</v>
      </c>
      <c r="T255" s="520">
        <f t="shared" si="21"/>
        <v>16016667</v>
      </c>
      <c r="U255" s="72" t="s">
        <v>65</v>
      </c>
      <c r="V255" s="528">
        <v>36669284</v>
      </c>
      <c r="W255" s="173" t="s">
        <v>807</v>
      </c>
      <c r="X255" s="442">
        <v>45856</v>
      </c>
      <c r="Y255" s="443">
        <v>45856</v>
      </c>
      <c r="Z255" s="437" t="s">
        <v>73</v>
      </c>
      <c r="AA255" s="444">
        <v>46010</v>
      </c>
      <c r="AB255" s="124">
        <f t="shared" si="22"/>
        <v>154</v>
      </c>
      <c r="AC255" s="72">
        <v>0</v>
      </c>
      <c r="AD255" s="76">
        <v>0</v>
      </c>
      <c r="AE255" s="76">
        <v>0</v>
      </c>
      <c r="AF255" s="79" t="s">
        <v>73</v>
      </c>
      <c r="AG255" s="408">
        <f t="shared" si="23"/>
        <v>0</v>
      </c>
      <c r="AH255" s="76">
        <v>0</v>
      </c>
      <c r="AI255" s="75">
        <v>0</v>
      </c>
      <c r="AJ255" s="145" t="s">
        <v>73</v>
      </c>
      <c r="AK255" s="79" t="s">
        <v>73</v>
      </c>
      <c r="AL255" s="72">
        <v>0</v>
      </c>
      <c r="AM255" s="72" t="s">
        <v>73</v>
      </c>
      <c r="AN255" s="72" t="s">
        <v>73</v>
      </c>
      <c r="AO255" s="72" t="s">
        <v>73</v>
      </c>
      <c r="AP255" s="102">
        <f t="shared" si="24"/>
        <v>0</v>
      </c>
      <c r="AQ255" s="487">
        <f t="shared" si="25"/>
        <v>16016667</v>
      </c>
      <c r="AR255" s="72" t="s">
        <v>65</v>
      </c>
      <c r="AS255" s="76">
        <v>16016667</v>
      </c>
      <c r="AT255" s="72" t="s">
        <v>319</v>
      </c>
      <c r="AU255" s="76">
        <v>0</v>
      </c>
      <c r="AV255" s="81" t="s">
        <v>73</v>
      </c>
      <c r="AW255" s="490">
        <f t="shared" si="26"/>
        <v>10953333</v>
      </c>
      <c r="AX255" s="488">
        <v>5063334</v>
      </c>
      <c r="AY255" s="84">
        <f t="shared" si="27"/>
        <v>0.68387093269779542</v>
      </c>
      <c r="AZ255" s="85">
        <v>0.68387093269779542</v>
      </c>
      <c r="BA255" s="169" t="s">
        <v>73</v>
      </c>
      <c r="BB255" s="175" t="s">
        <v>123</v>
      </c>
      <c r="BC255" s="174" t="s">
        <v>1732</v>
      </c>
      <c r="BD255" s="71" t="s">
        <v>65</v>
      </c>
      <c r="BE255" s="166" t="s">
        <v>65</v>
      </c>
    </row>
    <row r="256" spans="2:57" s="165" customFormat="1" ht="15" customHeight="1" x14ac:dyDescent="0.2">
      <c r="B256" s="71">
        <v>2025</v>
      </c>
      <c r="C256" s="71">
        <v>891780111</v>
      </c>
      <c r="D256" s="71" t="s">
        <v>63</v>
      </c>
      <c r="E256" s="173" t="s">
        <v>1731</v>
      </c>
      <c r="F256" s="187" t="s">
        <v>1730</v>
      </c>
      <c r="G256" s="176">
        <v>0</v>
      </c>
      <c r="H256" s="72" t="s">
        <v>71</v>
      </c>
      <c r="I256" s="71" t="s">
        <v>166</v>
      </c>
      <c r="J256" s="73" t="s">
        <v>81</v>
      </c>
      <c r="K256" s="104" t="s">
        <v>1729</v>
      </c>
      <c r="L256" s="488">
        <v>10200000</v>
      </c>
      <c r="M256" s="71" t="s">
        <v>66</v>
      </c>
      <c r="N256" s="182" t="s">
        <v>1368</v>
      </c>
      <c r="O256" s="214">
        <v>1020812117</v>
      </c>
      <c r="P256" s="188">
        <v>1583</v>
      </c>
      <c r="Q256" s="443">
        <v>45855</v>
      </c>
      <c r="R256" s="488">
        <v>28350000</v>
      </c>
      <c r="S256" s="503">
        <v>45856</v>
      </c>
      <c r="T256" s="520">
        <f t="shared" si="21"/>
        <v>10200000</v>
      </c>
      <c r="U256" s="72" t="s">
        <v>65</v>
      </c>
      <c r="V256" s="528">
        <v>1082851808</v>
      </c>
      <c r="W256" s="173" t="s">
        <v>1720</v>
      </c>
      <c r="X256" s="442">
        <v>45856</v>
      </c>
      <c r="Y256" s="443">
        <v>45856</v>
      </c>
      <c r="Z256" s="437" t="s">
        <v>73</v>
      </c>
      <c r="AA256" s="444">
        <v>45930</v>
      </c>
      <c r="AB256" s="124">
        <f t="shared" si="22"/>
        <v>74</v>
      </c>
      <c r="AC256" s="72">
        <v>0</v>
      </c>
      <c r="AD256" s="76">
        <v>0</v>
      </c>
      <c r="AE256" s="76">
        <v>0</v>
      </c>
      <c r="AF256" s="79" t="s">
        <v>73</v>
      </c>
      <c r="AG256" s="408">
        <f t="shared" si="23"/>
        <v>0</v>
      </c>
      <c r="AH256" s="76">
        <v>0</v>
      </c>
      <c r="AI256" s="75">
        <v>0</v>
      </c>
      <c r="AJ256" s="145" t="s">
        <v>73</v>
      </c>
      <c r="AK256" s="79" t="s">
        <v>73</v>
      </c>
      <c r="AL256" s="72">
        <v>0</v>
      </c>
      <c r="AM256" s="72" t="s">
        <v>73</v>
      </c>
      <c r="AN256" s="72" t="s">
        <v>73</v>
      </c>
      <c r="AO256" s="72" t="s">
        <v>73</v>
      </c>
      <c r="AP256" s="102">
        <f t="shared" si="24"/>
        <v>0</v>
      </c>
      <c r="AQ256" s="487">
        <f t="shared" si="25"/>
        <v>10200000</v>
      </c>
      <c r="AR256" s="72" t="s">
        <v>65</v>
      </c>
      <c r="AS256" s="76">
        <v>10200000</v>
      </c>
      <c r="AT256" s="72" t="s">
        <v>319</v>
      </c>
      <c r="AU256" s="76">
        <v>0</v>
      </c>
      <c r="AV256" s="81" t="s">
        <v>73</v>
      </c>
      <c r="AW256" s="490">
        <f t="shared" si="26"/>
        <v>10200000</v>
      </c>
      <c r="AX256" s="488">
        <v>0</v>
      </c>
      <c r="AY256" s="84">
        <f t="shared" si="27"/>
        <v>1</v>
      </c>
      <c r="AZ256" s="85">
        <v>1</v>
      </c>
      <c r="BA256" s="169" t="s">
        <v>73</v>
      </c>
      <c r="BB256" s="184" t="s">
        <v>208</v>
      </c>
      <c r="BC256" s="174" t="s">
        <v>1728</v>
      </c>
      <c r="BD256" s="71" t="s">
        <v>65</v>
      </c>
      <c r="BE256" s="166" t="s">
        <v>65</v>
      </c>
    </row>
    <row r="257" spans="2:57" s="165" customFormat="1" ht="15" customHeight="1" x14ac:dyDescent="0.2">
      <c r="B257" s="71">
        <v>2025</v>
      </c>
      <c r="C257" s="71">
        <v>891780111</v>
      </c>
      <c r="D257" s="71" t="s">
        <v>63</v>
      </c>
      <c r="E257" s="173" t="s">
        <v>1727</v>
      </c>
      <c r="F257" s="187" t="s">
        <v>1726</v>
      </c>
      <c r="G257" s="176">
        <v>0</v>
      </c>
      <c r="H257" s="72" t="s">
        <v>71</v>
      </c>
      <c r="I257" s="71" t="s">
        <v>166</v>
      </c>
      <c r="J257" s="73" t="s">
        <v>81</v>
      </c>
      <c r="K257" s="104" t="s">
        <v>1725</v>
      </c>
      <c r="L257" s="488">
        <v>9600000</v>
      </c>
      <c r="M257" s="71" t="s">
        <v>66</v>
      </c>
      <c r="N257" s="182" t="s">
        <v>1363</v>
      </c>
      <c r="O257" s="214">
        <v>1082989599</v>
      </c>
      <c r="P257" s="188">
        <v>1583</v>
      </c>
      <c r="Q257" s="443">
        <v>45855</v>
      </c>
      <c r="R257" s="488">
        <v>28350000</v>
      </c>
      <c r="S257" s="503">
        <v>45856</v>
      </c>
      <c r="T257" s="520">
        <f t="shared" si="21"/>
        <v>9600000</v>
      </c>
      <c r="U257" s="72" t="s">
        <v>65</v>
      </c>
      <c r="V257" s="528">
        <v>1082851808</v>
      </c>
      <c r="W257" s="173" t="s">
        <v>1720</v>
      </c>
      <c r="X257" s="442">
        <v>45856</v>
      </c>
      <c r="Y257" s="443">
        <v>45856</v>
      </c>
      <c r="Z257" s="437" t="s">
        <v>73</v>
      </c>
      <c r="AA257" s="444">
        <v>45930</v>
      </c>
      <c r="AB257" s="124">
        <f t="shared" si="22"/>
        <v>74</v>
      </c>
      <c r="AC257" s="72">
        <v>0</v>
      </c>
      <c r="AD257" s="76">
        <v>0</v>
      </c>
      <c r="AE257" s="76">
        <v>0</v>
      </c>
      <c r="AF257" s="79" t="s">
        <v>73</v>
      </c>
      <c r="AG257" s="408">
        <f t="shared" si="23"/>
        <v>0</v>
      </c>
      <c r="AH257" s="76">
        <v>0</v>
      </c>
      <c r="AI257" s="75">
        <v>0</v>
      </c>
      <c r="AJ257" s="145" t="s">
        <v>73</v>
      </c>
      <c r="AK257" s="79" t="s">
        <v>73</v>
      </c>
      <c r="AL257" s="72">
        <v>0</v>
      </c>
      <c r="AM257" s="72" t="s">
        <v>73</v>
      </c>
      <c r="AN257" s="72" t="s">
        <v>73</v>
      </c>
      <c r="AO257" s="72" t="s">
        <v>73</v>
      </c>
      <c r="AP257" s="102">
        <f t="shared" si="24"/>
        <v>0</v>
      </c>
      <c r="AQ257" s="487">
        <f t="shared" si="25"/>
        <v>9600000</v>
      </c>
      <c r="AR257" s="72" t="s">
        <v>65</v>
      </c>
      <c r="AS257" s="76">
        <v>9600000</v>
      </c>
      <c r="AT257" s="72" t="s">
        <v>319</v>
      </c>
      <c r="AU257" s="76">
        <v>0</v>
      </c>
      <c r="AV257" s="81" t="s">
        <v>73</v>
      </c>
      <c r="AW257" s="490">
        <f t="shared" si="26"/>
        <v>9600000</v>
      </c>
      <c r="AX257" s="488">
        <v>0</v>
      </c>
      <c r="AY257" s="84">
        <f t="shared" si="27"/>
        <v>1</v>
      </c>
      <c r="AZ257" s="85">
        <v>1</v>
      </c>
      <c r="BA257" s="169" t="s">
        <v>73</v>
      </c>
      <c r="BB257" s="184" t="s">
        <v>208</v>
      </c>
      <c r="BC257" s="174" t="s">
        <v>1724</v>
      </c>
      <c r="BD257" s="71" t="s">
        <v>65</v>
      </c>
      <c r="BE257" s="166" t="s">
        <v>65</v>
      </c>
    </row>
    <row r="258" spans="2:57" s="165" customFormat="1" ht="15" customHeight="1" x14ac:dyDescent="0.2">
      <c r="B258" s="71">
        <v>2025</v>
      </c>
      <c r="C258" s="71">
        <v>891780111</v>
      </c>
      <c r="D258" s="71" t="s">
        <v>63</v>
      </c>
      <c r="E258" s="173" t="s">
        <v>1723</v>
      </c>
      <c r="F258" s="187" t="s">
        <v>1722</v>
      </c>
      <c r="G258" s="176">
        <v>0</v>
      </c>
      <c r="H258" s="72" t="s">
        <v>71</v>
      </c>
      <c r="I258" s="71" t="s">
        <v>166</v>
      </c>
      <c r="J258" s="73" t="s">
        <v>81</v>
      </c>
      <c r="K258" s="104" t="s">
        <v>1721</v>
      </c>
      <c r="L258" s="488">
        <v>8550000</v>
      </c>
      <c r="M258" s="71" t="s">
        <v>66</v>
      </c>
      <c r="N258" s="182" t="s">
        <v>1348</v>
      </c>
      <c r="O258" s="214">
        <v>1082888442</v>
      </c>
      <c r="P258" s="188">
        <v>1583</v>
      </c>
      <c r="Q258" s="443">
        <v>45855</v>
      </c>
      <c r="R258" s="488">
        <v>28350000</v>
      </c>
      <c r="S258" s="503">
        <v>45856</v>
      </c>
      <c r="T258" s="520">
        <f t="shared" si="21"/>
        <v>8550000</v>
      </c>
      <c r="U258" s="72" t="s">
        <v>65</v>
      </c>
      <c r="V258" s="528">
        <v>1082851808</v>
      </c>
      <c r="W258" s="173" t="s">
        <v>1720</v>
      </c>
      <c r="X258" s="442">
        <v>45856</v>
      </c>
      <c r="Y258" s="443">
        <v>45856</v>
      </c>
      <c r="Z258" s="437" t="s">
        <v>73</v>
      </c>
      <c r="AA258" s="444">
        <v>45930</v>
      </c>
      <c r="AB258" s="124">
        <f t="shared" si="22"/>
        <v>74</v>
      </c>
      <c r="AC258" s="72">
        <v>0</v>
      </c>
      <c r="AD258" s="76">
        <v>0</v>
      </c>
      <c r="AE258" s="76">
        <v>0</v>
      </c>
      <c r="AF258" s="79" t="s">
        <v>73</v>
      </c>
      <c r="AG258" s="408">
        <f t="shared" si="23"/>
        <v>0</v>
      </c>
      <c r="AH258" s="76">
        <v>0</v>
      </c>
      <c r="AI258" s="75">
        <v>0</v>
      </c>
      <c r="AJ258" s="145" t="s">
        <v>73</v>
      </c>
      <c r="AK258" s="79" t="s">
        <v>73</v>
      </c>
      <c r="AL258" s="72">
        <v>0</v>
      </c>
      <c r="AM258" s="72" t="s">
        <v>73</v>
      </c>
      <c r="AN258" s="72" t="s">
        <v>73</v>
      </c>
      <c r="AO258" s="72" t="s">
        <v>73</v>
      </c>
      <c r="AP258" s="102">
        <f t="shared" si="24"/>
        <v>0</v>
      </c>
      <c r="AQ258" s="487">
        <f t="shared" si="25"/>
        <v>8550000</v>
      </c>
      <c r="AR258" s="72" t="s">
        <v>65</v>
      </c>
      <c r="AS258" s="76">
        <v>8550000</v>
      </c>
      <c r="AT258" s="72" t="s">
        <v>319</v>
      </c>
      <c r="AU258" s="76">
        <v>0</v>
      </c>
      <c r="AV258" s="81" t="s">
        <v>73</v>
      </c>
      <c r="AW258" s="490">
        <f t="shared" si="26"/>
        <v>8550000</v>
      </c>
      <c r="AX258" s="488">
        <v>0</v>
      </c>
      <c r="AY258" s="84">
        <f t="shared" si="27"/>
        <v>1</v>
      </c>
      <c r="AZ258" s="85">
        <v>1</v>
      </c>
      <c r="BA258" s="169" t="s">
        <v>73</v>
      </c>
      <c r="BB258" s="184" t="s">
        <v>208</v>
      </c>
      <c r="BC258" s="174" t="s">
        <v>1719</v>
      </c>
      <c r="BD258" s="71" t="s">
        <v>65</v>
      </c>
      <c r="BE258" s="166" t="s">
        <v>65</v>
      </c>
    </row>
    <row r="259" spans="2:57" s="165" customFormat="1" ht="15" customHeight="1" x14ac:dyDescent="0.2">
      <c r="B259" s="71">
        <v>2025</v>
      </c>
      <c r="C259" s="71">
        <v>891780111</v>
      </c>
      <c r="D259" s="71" t="s">
        <v>63</v>
      </c>
      <c r="E259" s="173" t="s">
        <v>1718</v>
      </c>
      <c r="F259" s="187" t="s">
        <v>1717</v>
      </c>
      <c r="G259" s="176">
        <v>0</v>
      </c>
      <c r="H259" s="72" t="s">
        <v>71</v>
      </c>
      <c r="I259" s="71" t="s">
        <v>166</v>
      </c>
      <c r="J259" s="73" t="s">
        <v>81</v>
      </c>
      <c r="K259" s="104" t="s">
        <v>1716</v>
      </c>
      <c r="L259" s="490">
        <v>8000000</v>
      </c>
      <c r="M259" s="71" t="s">
        <v>66</v>
      </c>
      <c r="N259" s="187" t="s">
        <v>1715</v>
      </c>
      <c r="O259" s="539">
        <v>1082920089</v>
      </c>
      <c r="P259" s="188">
        <v>102</v>
      </c>
      <c r="Q259" s="443">
        <v>45677</v>
      </c>
      <c r="R259" s="488">
        <v>1014200000</v>
      </c>
      <c r="S259" s="503">
        <v>45859</v>
      </c>
      <c r="T259" s="520">
        <f t="shared" si="21"/>
        <v>8000000</v>
      </c>
      <c r="U259" s="72" t="s">
        <v>65</v>
      </c>
      <c r="V259" s="528">
        <v>1082884010</v>
      </c>
      <c r="W259" s="173" t="s">
        <v>393</v>
      </c>
      <c r="X259" s="442">
        <v>45859</v>
      </c>
      <c r="Y259" s="443">
        <v>45859</v>
      </c>
      <c r="Z259" s="437" t="s">
        <v>73</v>
      </c>
      <c r="AA259" s="448">
        <v>45920</v>
      </c>
      <c r="AB259" s="124">
        <f t="shared" si="22"/>
        <v>61</v>
      </c>
      <c r="AC259" s="72">
        <v>0</v>
      </c>
      <c r="AD259" s="76">
        <v>0</v>
      </c>
      <c r="AE259" s="76">
        <v>0</v>
      </c>
      <c r="AF259" s="79" t="s">
        <v>73</v>
      </c>
      <c r="AG259" s="408">
        <f t="shared" si="23"/>
        <v>0</v>
      </c>
      <c r="AH259" s="76">
        <v>0</v>
      </c>
      <c r="AI259" s="75">
        <v>0</v>
      </c>
      <c r="AJ259" s="145" t="s">
        <v>73</v>
      </c>
      <c r="AK259" s="79" t="s">
        <v>73</v>
      </c>
      <c r="AL259" s="72">
        <v>0</v>
      </c>
      <c r="AM259" s="72" t="s">
        <v>73</v>
      </c>
      <c r="AN259" s="72" t="s">
        <v>73</v>
      </c>
      <c r="AO259" s="72" t="s">
        <v>73</v>
      </c>
      <c r="AP259" s="102">
        <f t="shared" si="24"/>
        <v>0</v>
      </c>
      <c r="AQ259" s="487">
        <f t="shared" si="25"/>
        <v>8000000</v>
      </c>
      <c r="AR259" s="72" t="s">
        <v>65</v>
      </c>
      <c r="AS259" s="76">
        <v>8000000</v>
      </c>
      <c r="AT259" s="72" t="s">
        <v>319</v>
      </c>
      <c r="AU259" s="76">
        <v>0</v>
      </c>
      <c r="AV259" s="81" t="s">
        <v>73</v>
      </c>
      <c r="AW259" s="490">
        <f t="shared" si="26"/>
        <v>8000000</v>
      </c>
      <c r="AX259" s="488">
        <v>0</v>
      </c>
      <c r="AY259" s="84">
        <f t="shared" si="27"/>
        <v>1</v>
      </c>
      <c r="AZ259" s="85">
        <v>1</v>
      </c>
      <c r="BA259" s="169" t="s">
        <v>73</v>
      </c>
      <c r="BB259" s="184" t="s">
        <v>208</v>
      </c>
      <c r="BC259" s="174" t="s">
        <v>1714</v>
      </c>
      <c r="BD259" s="71" t="s">
        <v>65</v>
      </c>
      <c r="BE259" s="166" t="s">
        <v>65</v>
      </c>
    </row>
    <row r="260" spans="2:57" s="165" customFormat="1" ht="15" customHeight="1" x14ac:dyDescent="0.2">
      <c r="B260" s="71">
        <v>2025</v>
      </c>
      <c r="C260" s="71">
        <v>891780111</v>
      </c>
      <c r="D260" s="71" t="s">
        <v>63</v>
      </c>
      <c r="E260" s="173" t="s">
        <v>1713</v>
      </c>
      <c r="F260" s="187" t="s">
        <v>1712</v>
      </c>
      <c r="G260" s="176">
        <v>0</v>
      </c>
      <c r="H260" s="72" t="s">
        <v>71</v>
      </c>
      <c r="I260" s="71" t="s">
        <v>166</v>
      </c>
      <c r="J260" s="73" t="s">
        <v>81</v>
      </c>
      <c r="K260" s="104" t="s">
        <v>1711</v>
      </c>
      <c r="L260" s="490">
        <v>17390000</v>
      </c>
      <c r="M260" s="71" t="s">
        <v>66</v>
      </c>
      <c r="N260" s="187" t="s">
        <v>1710</v>
      </c>
      <c r="O260" s="539">
        <v>1103107767</v>
      </c>
      <c r="P260" s="188">
        <v>109</v>
      </c>
      <c r="Q260" s="443">
        <v>45678</v>
      </c>
      <c r="R260" s="488">
        <v>159000000</v>
      </c>
      <c r="S260" s="503">
        <v>45860</v>
      </c>
      <c r="T260" s="520">
        <f t="shared" si="21"/>
        <v>17390000</v>
      </c>
      <c r="U260" s="72" t="s">
        <v>65</v>
      </c>
      <c r="V260" s="528">
        <v>36669284</v>
      </c>
      <c r="W260" s="173" t="s">
        <v>807</v>
      </c>
      <c r="X260" s="442">
        <v>45860</v>
      </c>
      <c r="Y260" s="443">
        <v>45860</v>
      </c>
      <c r="Z260" s="437" t="s">
        <v>73</v>
      </c>
      <c r="AA260" s="444">
        <v>46003</v>
      </c>
      <c r="AB260" s="124">
        <f t="shared" si="22"/>
        <v>143</v>
      </c>
      <c r="AC260" s="72">
        <v>0</v>
      </c>
      <c r="AD260" s="76">
        <v>0</v>
      </c>
      <c r="AE260" s="76">
        <v>0</v>
      </c>
      <c r="AF260" s="79" t="s">
        <v>73</v>
      </c>
      <c r="AG260" s="408">
        <f t="shared" si="23"/>
        <v>0</v>
      </c>
      <c r="AH260" s="76">
        <v>0</v>
      </c>
      <c r="AI260" s="75">
        <v>0</v>
      </c>
      <c r="AJ260" s="145" t="s">
        <v>73</v>
      </c>
      <c r="AK260" s="79" t="s">
        <v>73</v>
      </c>
      <c r="AL260" s="72">
        <v>0</v>
      </c>
      <c r="AM260" s="72" t="s">
        <v>73</v>
      </c>
      <c r="AN260" s="72" t="s">
        <v>73</v>
      </c>
      <c r="AO260" s="72" t="s">
        <v>73</v>
      </c>
      <c r="AP260" s="102">
        <f t="shared" si="24"/>
        <v>0</v>
      </c>
      <c r="AQ260" s="487">
        <f t="shared" si="25"/>
        <v>17390000</v>
      </c>
      <c r="AR260" s="72" t="s">
        <v>65</v>
      </c>
      <c r="AS260" s="76">
        <v>17390000</v>
      </c>
      <c r="AT260" s="72" t="s">
        <v>319</v>
      </c>
      <c r="AU260" s="76">
        <v>0</v>
      </c>
      <c r="AV260" s="81" t="s">
        <v>73</v>
      </c>
      <c r="AW260" s="490">
        <f t="shared" si="26"/>
        <v>12210000</v>
      </c>
      <c r="AX260" s="488">
        <v>5180000</v>
      </c>
      <c r="AY260" s="84">
        <f t="shared" si="27"/>
        <v>0.7021276595744681</v>
      </c>
      <c r="AZ260" s="85">
        <v>0.7021276595744681</v>
      </c>
      <c r="BA260" s="169" t="s">
        <v>73</v>
      </c>
      <c r="BB260" s="175" t="s">
        <v>123</v>
      </c>
      <c r="BC260" s="174" t="s">
        <v>1709</v>
      </c>
      <c r="BD260" s="71" t="s">
        <v>65</v>
      </c>
      <c r="BE260" s="166" t="s">
        <v>65</v>
      </c>
    </row>
    <row r="261" spans="2:57" s="165" customFormat="1" ht="15" customHeight="1" x14ac:dyDescent="0.2">
      <c r="B261" s="71">
        <v>2025</v>
      </c>
      <c r="C261" s="71">
        <v>891780111</v>
      </c>
      <c r="D261" s="71" t="s">
        <v>63</v>
      </c>
      <c r="E261" s="173" t="s">
        <v>1708</v>
      </c>
      <c r="F261" s="187" t="s">
        <v>1707</v>
      </c>
      <c r="G261" s="176">
        <v>0</v>
      </c>
      <c r="H261" s="72" t="s">
        <v>71</v>
      </c>
      <c r="I261" s="71" t="s">
        <v>166</v>
      </c>
      <c r="J261" s="73" t="s">
        <v>81</v>
      </c>
      <c r="K261" s="104" t="s">
        <v>1706</v>
      </c>
      <c r="L261" s="490">
        <v>13395000</v>
      </c>
      <c r="M261" s="71" t="s">
        <v>66</v>
      </c>
      <c r="N261" s="187" t="s">
        <v>1705</v>
      </c>
      <c r="O261" s="539">
        <v>1010062644</v>
      </c>
      <c r="P261" s="188">
        <v>109</v>
      </c>
      <c r="Q261" s="443">
        <v>45678</v>
      </c>
      <c r="R261" s="488">
        <v>159000000</v>
      </c>
      <c r="S261" s="503">
        <v>45860</v>
      </c>
      <c r="T261" s="520">
        <f t="shared" si="21"/>
        <v>13395000</v>
      </c>
      <c r="U261" s="72" t="s">
        <v>65</v>
      </c>
      <c r="V261" s="528">
        <v>36669284</v>
      </c>
      <c r="W261" s="173" t="s">
        <v>807</v>
      </c>
      <c r="X261" s="442">
        <v>45860</v>
      </c>
      <c r="Y261" s="443">
        <v>45860</v>
      </c>
      <c r="Z261" s="437" t="s">
        <v>73</v>
      </c>
      <c r="AA261" s="444">
        <v>46003</v>
      </c>
      <c r="AB261" s="124">
        <f t="shared" si="22"/>
        <v>143</v>
      </c>
      <c r="AC261" s="72">
        <v>0</v>
      </c>
      <c r="AD261" s="76">
        <v>0</v>
      </c>
      <c r="AE261" s="76">
        <v>0</v>
      </c>
      <c r="AF261" s="79" t="s">
        <v>73</v>
      </c>
      <c r="AG261" s="408">
        <f t="shared" si="23"/>
        <v>0</v>
      </c>
      <c r="AH261" s="76">
        <v>0</v>
      </c>
      <c r="AI261" s="75">
        <v>0</v>
      </c>
      <c r="AJ261" s="145" t="s">
        <v>73</v>
      </c>
      <c r="AK261" s="79" t="s">
        <v>73</v>
      </c>
      <c r="AL261" s="72">
        <v>0</v>
      </c>
      <c r="AM261" s="72" t="s">
        <v>73</v>
      </c>
      <c r="AN261" s="72" t="s">
        <v>73</v>
      </c>
      <c r="AO261" s="72" t="s">
        <v>73</v>
      </c>
      <c r="AP261" s="102">
        <f t="shared" si="24"/>
        <v>0</v>
      </c>
      <c r="AQ261" s="487">
        <f t="shared" si="25"/>
        <v>13395000</v>
      </c>
      <c r="AR261" s="72" t="s">
        <v>65</v>
      </c>
      <c r="AS261" s="76">
        <v>13395000</v>
      </c>
      <c r="AT261" s="72" t="s">
        <v>319</v>
      </c>
      <c r="AU261" s="76">
        <v>0</v>
      </c>
      <c r="AV261" s="81" t="s">
        <v>73</v>
      </c>
      <c r="AW261" s="490">
        <f t="shared" si="26"/>
        <v>9405000</v>
      </c>
      <c r="AX261" s="488">
        <v>3990000</v>
      </c>
      <c r="AY261" s="84">
        <f t="shared" si="27"/>
        <v>0.7021276595744681</v>
      </c>
      <c r="AZ261" s="85">
        <v>0.7021276595744681</v>
      </c>
      <c r="BA261" s="169" t="s">
        <v>73</v>
      </c>
      <c r="BB261" s="175" t="s">
        <v>123</v>
      </c>
      <c r="BC261" s="174" t="s">
        <v>1704</v>
      </c>
      <c r="BD261" s="71" t="s">
        <v>65</v>
      </c>
      <c r="BE261" s="166" t="s">
        <v>65</v>
      </c>
    </row>
    <row r="262" spans="2:57" s="165" customFormat="1" ht="15" customHeight="1" x14ac:dyDescent="0.2">
      <c r="B262" s="71">
        <v>2025</v>
      </c>
      <c r="C262" s="71">
        <v>891780111</v>
      </c>
      <c r="D262" s="71" t="s">
        <v>63</v>
      </c>
      <c r="E262" s="173" t="s">
        <v>1703</v>
      </c>
      <c r="F262" s="187" t="s">
        <v>1702</v>
      </c>
      <c r="G262" s="176">
        <v>0</v>
      </c>
      <c r="H262" s="72" t="s">
        <v>71</v>
      </c>
      <c r="I262" s="71" t="s">
        <v>166</v>
      </c>
      <c r="J262" s="73" t="s">
        <v>81</v>
      </c>
      <c r="K262" s="104" t="s">
        <v>1701</v>
      </c>
      <c r="L262" s="490">
        <v>12624000</v>
      </c>
      <c r="M262" s="71" t="s">
        <v>66</v>
      </c>
      <c r="N262" s="187" t="s">
        <v>1426</v>
      </c>
      <c r="O262" s="539">
        <v>1079939348</v>
      </c>
      <c r="P262" s="188">
        <v>1340</v>
      </c>
      <c r="Q262" s="443">
        <v>45826</v>
      </c>
      <c r="R262" s="488">
        <v>96700000</v>
      </c>
      <c r="S262" s="503">
        <v>45860</v>
      </c>
      <c r="T262" s="520">
        <f t="shared" si="21"/>
        <v>12624000</v>
      </c>
      <c r="U262" s="72" t="s">
        <v>65</v>
      </c>
      <c r="V262" s="527">
        <v>79738530</v>
      </c>
      <c r="W262" s="173" t="s">
        <v>560</v>
      </c>
      <c r="X262" s="442">
        <v>45860</v>
      </c>
      <c r="Y262" s="443">
        <v>45860</v>
      </c>
      <c r="Z262" s="437" t="s">
        <v>73</v>
      </c>
      <c r="AA262" s="444">
        <v>45982</v>
      </c>
      <c r="AB262" s="124">
        <f t="shared" si="22"/>
        <v>122</v>
      </c>
      <c r="AC262" s="72">
        <v>0</v>
      </c>
      <c r="AD262" s="76">
        <v>0</v>
      </c>
      <c r="AE262" s="76">
        <v>0</v>
      </c>
      <c r="AF262" s="79" t="s">
        <v>73</v>
      </c>
      <c r="AG262" s="408">
        <f t="shared" si="23"/>
        <v>0</v>
      </c>
      <c r="AH262" s="76">
        <v>0</v>
      </c>
      <c r="AI262" s="75">
        <v>0</v>
      </c>
      <c r="AJ262" s="145" t="s">
        <v>73</v>
      </c>
      <c r="AK262" s="79" t="s">
        <v>73</v>
      </c>
      <c r="AL262" s="72">
        <v>0</v>
      </c>
      <c r="AM262" s="72" t="s">
        <v>73</v>
      </c>
      <c r="AN262" s="72" t="s">
        <v>73</v>
      </c>
      <c r="AO262" s="72" t="s">
        <v>73</v>
      </c>
      <c r="AP262" s="102">
        <f t="shared" si="24"/>
        <v>0</v>
      </c>
      <c r="AQ262" s="487">
        <f t="shared" si="25"/>
        <v>12624000</v>
      </c>
      <c r="AR262" s="72" t="s">
        <v>65</v>
      </c>
      <c r="AS262" s="76">
        <v>12624000</v>
      </c>
      <c r="AT262" s="72" t="s">
        <v>319</v>
      </c>
      <c r="AU262" s="76">
        <v>0</v>
      </c>
      <c r="AV262" s="81" t="s">
        <v>73</v>
      </c>
      <c r="AW262" s="490">
        <f t="shared" si="26"/>
        <v>6312000</v>
      </c>
      <c r="AX262" s="488">
        <v>6312000</v>
      </c>
      <c r="AY262" s="84">
        <f t="shared" si="27"/>
        <v>0.5</v>
      </c>
      <c r="AZ262" s="85">
        <v>0.5</v>
      </c>
      <c r="BA262" s="169" t="s">
        <v>73</v>
      </c>
      <c r="BB262" s="175" t="s">
        <v>123</v>
      </c>
      <c r="BC262" s="174" t="s">
        <v>1700</v>
      </c>
      <c r="BD262" s="71" t="s">
        <v>65</v>
      </c>
      <c r="BE262" s="166" t="s">
        <v>65</v>
      </c>
    </row>
    <row r="263" spans="2:57" s="165" customFormat="1" ht="15" customHeight="1" x14ac:dyDescent="0.2">
      <c r="B263" s="71">
        <v>2025</v>
      </c>
      <c r="C263" s="71">
        <v>891780111</v>
      </c>
      <c r="D263" s="71" t="s">
        <v>63</v>
      </c>
      <c r="E263" s="173" t="s">
        <v>1699</v>
      </c>
      <c r="F263" s="102" t="s">
        <v>1698</v>
      </c>
      <c r="G263" s="176">
        <v>0</v>
      </c>
      <c r="H263" s="72" t="s">
        <v>71</v>
      </c>
      <c r="I263" s="71" t="s">
        <v>166</v>
      </c>
      <c r="J263" s="73" t="s">
        <v>81</v>
      </c>
      <c r="K263" s="104" t="s">
        <v>1697</v>
      </c>
      <c r="L263" s="489">
        <v>2500000</v>
      </c>
      <c r="M263" s="71" t="s">
        <v>66</v>
      </c>
      <c r="N263" s="102" t="s">
        <v>1696</v>
      </c>
      <c r="O263" s="541">
        <v>57434156</v>
      </c>
      <c r="P263" s="171">
        <v>736</v>
      </c>
      <c r="Q263" s="439">
        <v>45735</v>
      </c>
      <c r="R263" s="487">
        <v>20988000</v>
      </c>
      <c r="S263" s="502">
        <v>45861</v>
      </c>
      <c r="T263" s="520">
        <f t="shared" si="21"/>
        <v>2500000</v>
      </c>
      <c r="U263" s="72" t="s">
        <v>65</v>
      </c>
      <c r="V263" s="527">
        <v>1083464086</v>
      </c>
      <c r="W263" s="173" t="s">
        <v>1695</v>
      </c>
      <c r="X263" s="438">
        <v>45861</v>
      </c>
      <c r="Y263" s="439">
        <v>45861</v>
      </c>
      <c r="Z263" s="437" t="s">
        <v>73</v>
      </c>
      <c r="AA263" s="441">
        <v>45891</v>
      </c>
      <c r="AB263" s="124">
        <f t="shared" si="22"/>
        <v>30</v>
      </c>
      <c r="AC263" s="72">
        <v>0</v>
      </c>
      <c r="AD263" s="76">
        <v>0</v>
      </c>
      <c r="AE263" s="76">
        <v>0</v>
      </c>
      <c r="AF263" s="79" t="s">
        <v>73</v>
      </c>
      <c r="AG263" s="408">
        <f t="shared" si="23"/>
        <v>0</v>
      </c>
      <c r="AH263" s="76">
        <v>0</v>
      </c>
      <c r="AI263" s="75">
        <v>0</v>
      </c>
      <c r="AJ263" s="145" t="s">
        <v>73</v>
      </c>
      <c r="AK263" s="79" t="s">
        <v>73</v>
      </c>
      <c r="AL263" s="72">
        <v>0</v>
      </c>
      <c r="AM263" s="72" t="s">
        <v>73</v>
      </c>
      <c r="AN263" s="72" t="s">
        <v>73</v>
      </c>
      <c r="AO263" s="72" t="s">
        <v>73</v>
      </c>
      <c r="AP263" s="102">
        <f t="shared" si="24"/>
        <v>0</v>
      </c>
      <c r="AQ263" s="487">
        <f t="shared" si="25"/>
        <v>2500000</v>
      </c>
      <c r="AR263" s="72" t="s">
        <v>65</v>
      </c>
      <c r="AS263" s="76">
        <v>2500000</v>
      </c>
      <c r="AT263" s="72" t="s">
        <v>319</v>
      </c>
      <c r="AU263" s="76">
        <v>0</v>
      </c>
      <c r="AV263" s="81" t="s">
        <v>73</v>
      </c>
      <c r="AW263" s="490">
        <f t="shared" si="26"/>
        <v>0</v>
      </c>
      <c r="AX263" s="488">
        <v>2500000</v>
      </c>
      <c r="AY263" s="84">
        <f t="shared" si="27"/>
        <v>0</v>
      </c>
      <c r="AZ263" s="85">
        <v>0</v>
      </c>
      <c r="BA263" s="169" t="s">
        <v>73</v>
      </c>
      <c r="BB263" s="175" t="s">
        <v>208</v>
      </c>
      <c r="BC263" s="226" t="s">
        <v>1694</v>
      </c>
      <c r="BD263" s="71" t="s">
        <v>65</v>
      </c>
      <c r="BE263" s="166" t="s">
        <v>65</v>
      </c>
    </row>
    <row r="264" spans="2:57" s="165" customFormat="1" ht="15" customHeight="1" x14ac:dyDescent="0.2">
      <c r="B264" s="71">
        <v>2025</v>
      </c>
      <c r="C264" s="71">
        <v>891780111</v>
      </c>
      <c r="D264" s="71" t="s">
        <v>63</v>
      </c>
      <c r="E264" s="173" t="s">
        <v>1693</v>
      </c>
      <c r="F264" s="102" t="s">
        <v>1692</v>
      </c>
      <c r="G264" s="176">
        <v>0</v>
      </c>
      <c r="H264" s="72" t="s">
        <v>71</v>
      </c>
      <c r="I264" s="71" t="s">
        <v>166</v>
      </c>
      <c r="J264" s="73" t="s">
        <v>81</v>
      </c>
      <c r="K264" s="104" t="s">
        <v>1691</v>
      </c>
      <c r="L264" s="489">
        <v>4000000</v>
      </c>
      <c r="M264" s="71" t="s">
        <v>66</v>
      </c>
      <c r="N264" s="102" t="s">
        <v>1690</v>
      </c>
      <c r="O264" s="541">
        <v>1082993709</v>
      </c>
      <c r="P264" s="171">
        <v>898</v>
      </c>
      <c r="Q264" s="436">
        <v>45757</v>
      </c>
      <c r="R264" s="487">
        <v>158574848</v>
      </c>
      <c r="S264" s="502">
        <v>45863</v>
      </c>
      <c r="T264" s="520">
        <f t="shared" si="21"/>
        <v>4000000</v>
      </c>
      <c r="U264" s="72" t="s">
        <v>65</v>
      </c>
      <c r="V264" s="527">
        <v>79141011</v>
      </c>
      <c r="W264" s="173" t="s">
        <v>1684</v>
      </c>
      <c r="X264" s="438">
        <v>45863</v>
      </c>
      <c r="Y264" s="439">
        <v>45863</v>
      </c>
      <c r="Z264" s="437" t="s">
        <v>73</v>
      </c>
      <c r="AA264" s="440">
        <v>45893</v>
      </c>
      <c r="AB264" s="124">
        <f t="shared" ref="AB264:AB327" si="28">+IF(Z264="1800-01-01",AA264-Y264,AA264-Z264)</f>
        <v>30</v>
      </c>
      <c r="AC264" s="72">
        <v>0</v>
      </c>
      <c r="AD264" s="76">
        <v>0</v>
      </c>
      <c r="AE264" s="76">
        <v>0</v>
      </c>
      <c r="AF264" s="79" t="s">
        <v>73</v>
      </c>
      <c r="AG264" s="408">
        <f t="shared" ref="AG264:AG327" si="29">+IF(AF264="1800-01-01",0,AF264-AA264)</f>
        <v>0</v>
      </c>
      <c r="AH264" s="76">
        <v>0</v>
      </c>
      <c r="AI264" s="75">
        <v>0</v>
      </c>
      <c r="AJ264" s="145" t="s">
        <v>73</v>
      </c>
      <c r="AK264" s="79" t="s">
        <v>73</v>
      </c>
      <c r="AL264" s="72">
        <v>0</v>
      </c>
      <c r="AM264" s="72" t="s">
        <v>73</v>
      </c>
      <c r="AN264" s="72" t="s">
        <v>73</v>
      </c>
      <c r="AO264" s="72" t="s">
        <v>73</v>
      </c>
      <c r="AP264" s="102">
        <f t="shared" ref="AP264:AP327" si="30">+IF(AM264="1800-01-01",0,AN264-AM264)</f>
        <v>0</v>
      </c>
      <c r="AQ264" s="487">
        <f t="shared" ref="AQ264:AQ327" si="31">+L264+AD264-AI264</f>
        <v>4000000</v>
      </c>
      <c r="AR264" s="72" t="s">
        <v>65</v>
      </c>
      <c r="AS264" s="76">
        <v>4000000</v>
      </c>
      <c r="AT264" s="72" t="s">
        <v>319</v>
      </c>
      <c r="AU264" s="76">
        <v>0</v>
      </c>
      <c r="AV264" s="81" t="s">
        <v>73</v>
      </c>
      <c r="AW264" s="490">
        <f t="shared" ref="AW264:AW279" si="32">+AQ264-AX264</f>
        <v>4000000</v>
      </c>
      <c r="AX264" s="488">
        <v>0</v>
      </c>
      <c r="AY264" s="84">
        <f t="shared" ref="AY264:AY327" si="33">+IFERROR(AW264/AQ264,"_")</f>
        <v>1</v>
      </c>
      <c r="AZ264" s="85">
        <v>1</v>
      </c>
      <c r="BA264" s="169" t="s">
        <v>73</v>
      </c>
      <c r="BB264" s="175" t="s">
        <v>208</v>
      </c>
      <c r="BC264" s="226" t="s">
        <v>1689</v>
      </c>
      <c r="BD264" s="71" t="s">
        <v>65</v>
      </c>
      <c r="BE264" s="166" t="s">
        <v>65</v>
      </c>
    </row>
    <row r="265" spans="2:57" s="165" customFormat="1" ht="15" customHeight="1" x14ac:dyDescent="0.2">
      <c r="B265" s="71">
        <v>2025</v>
      </c>
      <c r="C265" s="71">
        <v>891780111</v>
      </c>
      <c r="D265" s="71" t="s">
        <v>63</v>
      </c>
      <c r="E265" s="173" t="s">
        <v>1688</v>
      </c>
      <c r="F265" s="102" t="s">
        <v>1687</v>
      </c>
      <c r="G265" s="176">
        <v>0</v>
      </c>
      <c r="H265" s="72" t="s">
        <v>71</v>
      </c>
      <c r="I265" s="71" t="s">
        <v>166</v>
      </c>
      <c r="J265" s="73" t="s">
        <v>81</v>
      </c>
      <c r="K265" s="104" t="s">
        <v>1686</v>
      </c>
      <c r="L265" s="489">
        <v>7000000</v>
      </c>
      <c r="M265" s="71" t="s">
        <v>66</v>
      </c>
      <c r="N265" s="102" t="s">
        <v>1685</v>
      </c>
      <c r="O265" s="541">
        <v>1082958463</v>
      </c>
      <c r="P265" s="171">
        <v>898</v>
      </c>
      <c r="Q265" s="439">
        <v>45757</v>
      </c>
      <c r="R265" s="487">
        <v>158574848</v>
      </c>
      <c r="S265" s="502">
        <v>45863</v>
      </c>
      <c r="T265" s="520">
        <f t="shared" si="21"/>
        <v>7000000</v>
      </c>
      <c r="U265" s="72" t="s">
        <v>65</v>
      </c>
      <c r="V265" s="527">
        <v>79141011</v>
      </c>
      <c r="W265" s="173" t="s">
        <v>1684</v>
      </c>
      <c r="X265" s="438">
        <v>45863</v>
      </c>
      <c r="Y265" s="439">
        <v>45863</v>
      </c>
      <c r="Z265" s="437" t="s">
        <v>73</v>
      </c>
      <c r="AA265" s="440">
        <v>45893</v>
      </c>
      <c r="AB265" s="124">
        <f t="shared" si="28"/>
        <v>30</v>
      </c>
      <c r="AC265" s="72">
        <v>0</v>
      </c>
      <c r="AD265" s="76">
        <v>0</v>
      </c>
      <c r="AE265" s="76">
        <v>0</v>
      </c>
      <c r="AF265" s="79" t="s">
        <v>73</v>
      </c>
      <c r="AG265" s="408">
        <f t="shared" si="29"/>
        <v>0</v>
      </c>
      <c r="AH265" s="76">
        <v>0</v>
      </c>
      <c r="AI265" s="75">
        <v>0</v>
      </c>
      <c r="AJ265" s="145" t="s">
        <v>73</v>
      </c>
      <c r="AK265" s="79" t="s">
        <v>73</v>
      </c>
      <c r="AL265" s="72">
        <v>0</v>
      </c>
      <c r="AM265" s="72" t="s">
        <v>73</v>
      </c>
      <c r="AN265" s="72" t="s">
        <v>73</v>
      </c>
      <c r="AO265" s="72" t="s">
        <v>73</v>
      </c>
      <c r="AP265" s="102">
        <f t="shared" si="30"/>
        <v>0</v>
      </c>
      <c r="AQ265" s="487">
        <f t="shared" si="31"/>
        <v>7000000</v>
      </c>
      <c r="AR265" s="72" t="s">
        <v>65</v>
      </c>
      <c r="AS265" s="76">
        <v>7000000</v>
      </c>
      <c r="AT265" s="72" t="s">
        <v>319</v>
      </c>
      <c r="AU265" s="76">
        <v>0</v>
      </c>
      <c r="AV265" s="81" t="s">
        <v>73</v>
      </c>
      <c r="AW265" s="490">
        <f t="shared" si="32"/>
        <v>0</v>
      </c>
      <c r="AX265" s="488">
        <v>7000000</v>
      </c>
      <c r="AY265" s="84">
        <f t="shared" si="33"/>
        <v>0</v>
      </c>
      <c r="AZ265" s="85">
        <v>0</v>
      </c>
      <c r="BA265" s="169" t="s">
        <v>73</v>
      </c>
      <c r="BB265" s="175" t="s">
        <v>208</v>
      </c>
      <c r="BC265" s="226" t="s">
        <v>1683</v>
      </c>
      <c r="BD265" s="71" t="s">
        <v>65</v>
      </c>
      <c r="BE265" s="166" t="s">
        <v>65</v>
      </c>
    </row>
    <row r="266" spans="2:57" s="165" customFormat="1" ht="15" customHeight="1" x14ac:dyDescent="0.2">
      <c r="B266" s="71">
        <v>2025</v>
      </c>
      <c r="C266" s="71">
        <v>891780111</v>
      </c>
      <c r="D266" s="71" t="s">
        <v>63</v>
      </c>
      <c r="E266" s="173" t="s">
        <v>1682</v>
      </c>
      <c r="F266" s="130" t="s">
        <v>1681</v>
      </c>
      <c r="G266" s="176">
        <v>0</v>
      </c>
      <c r="H266" s="72" t="s">
        <v>71</v>
      </c>
      <c r="I266" s="71" t="s">
        <v>166</v>
      </c>
      <c r="J266" s="73" t="s">
        <v>81</v>
      </c>
      <c r="K266" s="104" t="s">
        <v>1680</v>
      </c>
      <c r="L266" s="489">
        <v>16280000</v>
      </c>
      <c r="M266" s="71" t="s">
        <v>66</v>
      </c>
      <c r="N266" s="182" t="s">
        <v>1679</v>
      </c>
      <c r="O266" s="542" t="s">
        <v>1678</v>
      </c>
      <c r="P266" s="180">
        <v>110</v>
      </c>
      <c r="Q266" s="461">
        <v>45678</v>
      </c>
      <c r="R266" s="487">
        <v>261450000</v>
      </c>
      <c r="S266" s="500">
        <v>45870</v>
      </c>
      <c r="T266" s="520">
        <v>16280000</v>
      </c>
      <c r="U266" s="72" t="s">
        <v>65</v>
      </c>
      <c r="V266" s="527">
        <v>77105457</v>
      </c>
      <c r="W266" s="173" t="s">
        <v>1641</v>
      </c>
      <c r="X266" s="438">
        <v>45870</v>
      </c>
      <c r="Y266" s="439">
        <v>45870</v>
      </c>
      <c r="Z266" s="437" t="s">
        <v>73</v>
      </c>
      <c r="AA266" s="440">
        <v>46003</v>
      </c>
      <c r="AB266" s="124">
        <f t="shared" si="28"/>
        <v>133</v>
      </c>
      <c r="AC266" s="72">
        <v>0</v>
      </c>
      <c r="AD266" s="76">
        <v>0</v>
      </c>
      <c r="AE266" s="76">
        <v>0</v>
      </c>
      <c r="AF266" s="79" t="s">
        <v>73</v>
      </c>
      <c r="AG266" s="408">
        <f t="shared" si="29"/>
        <v>0</v>
      </c>
      <c r="AH266" s="76">
        <v>0</v>
      </c>
      <c r="AI266" s="75">
        <v>0</v>
      </c>
      <c r="AJ266" s="145" t="s">
        <v>73</v>
      </c>
      <c r="AK266" s="79" t="s">
        <v>73</v>
      </c>
      <c r="AL266" s="72">
        <v>0</v>
      </c>
      <c r="AM266" s="72" t="s">
        <v>73</v>
      </c>
      <c r="AN266" s="72" t="s">
        <v>73</v>
      </c>
      <c r="AO266" s="72" t="s">
        <v>73</v>
      </c>
      <c r="AP266" s="102">
        <f t="shared" si="30"/>
        <v>0</v>
      </c>
      <c r="AQ266" s="487">
        <f t="shared" si="31"/>
        <v>16280000</v>
      </c>
      <c r="AR266" s="72" t="s">
        <v>65</v>
      </c>
      <c r="AS266" s="76">
        <v>16280000</v>
      </c>
      <c r="AT266" s="72" t="s">
        <v>319</v>
      </c>
      <c r="AU266" s="76">
        <v>0</v>
      </c>
      <c r="AV266" s="81" t="s">
        <v>73</v>
      </c>
      <c r="AW266" s="490">
        <f t="shared" si="32"/>
        <v>11100000</v>
      </c>
      <c r="AX266" s="488">
        <v>5180000</v>
      </c>
      <c r="AY266" s="84">
        <f t="shared" si="33"/>
        <v>0.68181818181818177</v>
      </c>
      <c r="AZ266" s="85">
        <v>0.68181818181818177</v>
      </c>
      <c r="BA266" s="169" t="s">
        <v>73</v>
      </c>
      <c r="BB266" s="175" t="s">
        <v>123</v>
      </c>
      <c r="BC266" s="190" t="s">
        <v>1677</v>
      </c>
      <c r="BD266" s="71" t="s">
        <v>65</v>
      </c>
      <c r="BE266" s="166" t="s">
        <v>65</v>
      </c>
    </row>
    <row r="267" spans="2:57" s="165" customFormat="1" ht="15" customHeight="1" x14ac:dyDescent="0.2">
      <c r="B267" s="71">
        <v>2025</v>
      </c>
      <c r="C267" s="71">
        <v>891780111</v>
      </c>
      <c r="D267" s="71" t="s">
        <v>63</v>
      </c>
      <c r="E267" s="173" t="s">
        <v>1676</v>
      </c>
      <c r="F267" s="130" t="s">
        <v>1675</v>
      </c>
      <c r="G267" s="176">
        <v>0</v>
      </c>
      <c r="H267" s="72" t="s">
        <v>71</v>
      </c>
      <c r="I267" s="71" t="s">
        <v>166</v>
      </c>
      <c r="J267" s="73" t="s">
        <v>81</v>
      </c>
      <c r="K267" s="104" t="s">
        <v>1674</v>
      </c>
      <c r="L267" s="489">
        <v>16280000</v>
      </c>
      <c r="M267" s="71" t="s">
        <v>66</v>
      </c>
      <c r="N267" s="182" t="s">
        <v>1673</v>
      </c>
      <c r="O267" s="543" t="s">
        <v>1672</v>
      </c>
      <c r="P267" s="188">
        <v>110</v>
      </c>
      <c r="Q267" s="443">
        <v>45678</v>
      </c>
      <c r="R267" s="487">
        <v>261450000</v>
      </c>
      <c r="S267" s="503">
        <v>45870</v>
      </c>
      <c r="T267" s="520">
        <v>16280000</v>
      </c>
      <c r="U267" s="72" t="s">
        <v>65</v>
      </c>
      <c r="V267" s="527">
        <v>77105457</v>
      </c>
      <c r="W267" s="173" t="s">
        <v>1641</v>
      </c>
      <c r="X267" s="438">
        <v>45870</v>
      </c>
      <c r="Y267" s="439">
        <v>45870</v>
      </c>
      <c r="Z267" s="437" t="s">
        <v>73</v>
      </c>
      <c r="AA267" s="440">
        <v>46003</v>
      </c>
      <c r="AB267" s="124">
        <f t="shared" si="28"/>
        <v>133</v>
      </c>
      <c r="AC267" s="72">
        <v>0</v>
      </c>
      <c r="AD267" s="76">
        <v>0</v>
      </c>
      <c r="AE267" s="76">
        <v>0</v>
      </c>
      <c r="AF267" s="79" t="s">
        <v>73</v>
      </c>
      <c r="AG267" s="408">
        <f t="shared" si="29"/>
        <v>0</v>
      </c>
      <c r="AH267" s="76">
        <v>0</v>
      </c>
      <c r="AI267" s="75">
        <v>0</v>
      </c>
      <c r="AJ267" s="145" t="s">
        <v>73</v>
      </c>
      <c r="AK267" s="79" t="s">
        <v>73</v>
      </c>
      <c r="AL267" s="72">
        <v>0</v>
      </c>
      <c r="AM267" s="72" t="s">
        <v>73</v>
      </c>
      <c r="AN267" s="72" t="s">
        <v>73</v>
      </c>
      <c r="AO267" s="72" t="s">
        <v>73</v>
      </c>
      <c r="AP267" s="102">
        <f t="shared" si="30"/>
        <v>0</v>
      </c>
      <c r="AQ267" s="487">
        <f t="shared" si="31"/>
        <v>16280000</v>
      </c>
      <c r="AR267" s="72" t="s">
        <v>65</v>
      </c>
      <c r="AS267" s="76">
        <v>16280000</v>
      </c>
      <c r="AT267" s="72" t="s">
        <v>319</v>
      </c>
      <c r="AU267" s="76">
        <v>0</v>
      </c>
      <c r="AV267" s="81" t="s">
        <v>73</v>
      </c>
      <c r="AW267" s="490">
        <f t="shared" si="32"/>
        <v>11100000</v>
      </c>
      <c r="AX267" s="488">
        <v>5180000</v>
      </c>
      <c r="AY267" s="84">
        <f t="shared" si="33"/>
        <v>0.68181818181818177</v>
      </c>
      <c r="AZ267" s="85">
        <v>0.68181818181818177</v>
      </c>
      <c r="BA267" s="169" t="s">
        <v>73</v>
      </c>
      <c r="BB267" s="175" t="s">
        <v>123</v>
      </c>
      <c r="BC267" s="190" t="s">
        <v>1671</v>
      </c>
      <c r="BD267" s="71" t="s">
        <v>65</v>
      </c>
      <c r="BE267" s="166" t="s">
        <v>65</v>
      </c>
    </row>
    <row r="268" spans="2:57" s="165" customFormat="1" ht="15" customHeight="1" x14ac:dyDescent="0.2">
      <c r="B268" s="71">
        <v>2025</v>
      </c>
      <c r="C268" s="71">
        <v>891780111</v>
      </c>
      <c r="D268" s="71" t="s">
        <v>63</v>
      </c>
      <c r="E268" s="173" t="s">
        <v>1670</v>
      </c>
      <c r="F268" s="130" t="s">
        <v>1669</v>
      </c>
      <c r="G268" s="176">
        <v>0</v>
      </c>
      <c r="H268" s="72" t="s">
        <v>71</v>
      </c>
      <c r="I268" s="71" t="s">
        <v>166</v>
      </c>
      <c r="J268" s="73" t="s">
        <v>81</v>
      </c>
      <c r="K268" s="104" t="s">
        <v>1668</v>
      </c>
      <c r="L268" s="489">
        <v>16280000</v>
      </c>
      <c r="M268" s="71" t="s">
        <v>66</v>
      </c>
      <c r="N268" s="182" t="s">
        <v>1667</v>
      </c>
      <c r="O268" s="543" t="s">
        <v>1666</v>
      </c>
      <c r="P268" s="188">
        <v>110</v>
      </c>
      <c r="Q268" s="443">
        <v>45678</v>
      </c>
      <c r="R268" s="487">
        <v>261450000</v>
      </c>
      <c r="S268" s="503">
        <v>45870</v>
      </c>
      <c r="T268" s="520">
        <v>16280000</v>
      </c>
      <c r="U268" s="72" t="s">
        <v>65</v>
      </c>
      <c r="V268" s="527">
        <v>77105457</v>
      </c>
      <c r="W268" s="173" t="s">
        <v>1641</v>
      </c>
      <c r="X268" s="438">
        <v>45870</v>
      </c>
      <c r="Y268" s="439">
        <v>45870</v>
      </c>
      <c r="Z268" s="437" t="s">
        <v>73</v>
      </c>
      <c r="AA268" s="440">
        <v>46003</v>
      </c>
      <c r="AB268" s="124">
        <f t="shared" si="28"/>
        <v>133</v>
      </c>
      <c r="AC268" s="72">
        <v>0</v>
      </c>
      <c r="AD268" s="76">
        <v>0</v>
      </c>
      <c r="AE268" s="76">
        <v>0</v>
      </c>
      <c r="AF268" s="79" t="s">
        <v>73</v>
      </c>
      <c r="AG268" s="408">
        <f t="shared" si="29"/>
        <v>0</v>
      </c>
      <c r="AH268" s="76">
        <v>0</v>
      </c>
      <c r="AI268" s="75">
        <v>0</v>
      </c>
      <c r="AJ268" s="145" t="s">
        <v>73</v>
      </c>
      <c r="AK268" s="79" t="s">
        <v>73</v>
      </c>
      <c r="AL268" s="72">
        <v>0</v>
      </c>
      <c r="AM268" s="72" t="s">
        <v>73</v>
      </c>
      <c r="AN268" s="72" t="s">
        <v>73</v>
      </c>
      <c r="AO268" s="72" t="s">
        <v>73</v>
      </c>
      <c r="AP268" s="102">
        <f t="shared" si="30"/>
        <v>0</v>
      </c>
      <c r="AQ268" s="487">
        <f t="shared" si="31"/>
        <v>16280000</v>
      </c>
      <c r="AR268" s="72" t="s">
        <v>65</v>
      </c>
      <c r="AS268" s="76">
        <v>16280000</v>
      </c>
      <c r="AT268" s="72" t="s">
        <v>319</v>
      </c>
      <c r="AU268" s="76">
        <v>0</v>
      </c>
      <c r="AV268" s="81" t="s">
        <v>73</v>
      </c>
      <c r="AW268" s="490">
        <f t="shared" si="32"/>
        <v>11100000</v>
      </c>
      <c r="AX268" s="488">
        <v>5180000</v>
      </c>
      <c r="AY268" s="84">
        <f t="shared" si="33"/>
        <v>0.68181818181818177</v>
      </c>
      <c r="AZ268" s="85">
        <v>0.68181818181818177</v>
      </c>
      <c r="BA268" s="169" t="s">
        <v>73</v>
      </c>
      <c r="BB268" s="175" t="s">
        <v>123</v>
      </c>
      <c r="BC268" s="190" t="s">
        <v>1665</v>
      </c>
      <c r="BD268" s="71" t="s">
        <v>65</v>
      </c>
      <c r="BE268" s="166" t="s">
        <v>65</v>
      </c>
    </row>
    <row r="269" spans="2:57" s="165" customFormat="1" ht="15" customHeight="1" x14ac:dyDescent="0.2">
      <c r="B269" s="71">
        <v>2025</v>
      </c>
      <c r="C269" s="71">
        <v>891780111</v>
      </c>
      <c r="D269" s="71" t="s">
        <v>63</v>
      </c>
      <c r="E269" s="173" t="s">
        <v>1664</v>
      </c>
      <c r="F269" s="130" t="s">
        <v>1663</v>
      </c>
      <c r="G269" s="176">
        <v>0</v>
      </c>
      <c r="H269" s="72" t="s">
        <v>71</v>
      </c>
      <c r="I269" s="71" t="s">
        <v>166</v>
      </c>
      <c r="J269" s="73" t="s">
        <v>81</v>
      </c>
      <c r="K269" s="104" t="s">
        <v>1662</v>
      </c>
      <c r="L269" s="489">
        <v>3500000</v>
      </c>
      <c r="M269" s="71" t="s">
        <v>66</v>
      </c>
      <c r="N269" s="182" t="s">
        <v>1661</v>
      </c>
      <c r="O269" s="543" t="s">
        <v>1660</v>
      </c>
      <c r="P269" s="188">
        <v>328</v>
      </c>
      <c r="Q269" s="443">
        <v>45699</v>
      </c>
      <c r="R269" s="487">
        <v>227018878.68000001</v>
      </c>
      <c r="S269" s="503">
        <v>45870</v>
      </c>
      <c r="T269" s="520">
        <v>3500000</v>
      </c>
      <c r="U269" s="72" t="s">
        <v>65</v>
      </c>
      <c r="V269" s="527">
        <v>51909946</v>
      </c>
      <c r="W269" s="173" t="s">
        <v>588</v>
      </c>
      <c r="X269" s="438">
        <v>45870</v>
      </c>
      <c r="Y269" s="439">
        <v>45870</v>
      </c>
      <c r="Z269" s="437" t="s">
        <v>73</v>
      </c>
      <c r="AA269" s="440">
        <v>45900</v>
      </c>
      <c r="AB269" s="124">
        <f t="shared" si="28"/>
        <v>30</v>
      </c>
      <c r="AC269" s="72">
        <v>0</v>
      </c>
      <c r="AD269" s="76">
        <v>0</v>
      </c>
      <c r="AE269" s="76">
        <v>0</v>
      </c>
      <c r="AF269" s="79" t="s">
        <v>73</v>
      </c>
      <c r="AG269" s="408">
        <f t="shared" si="29"/>
        <v>0</v>
      </c>
      <c r="AH269" s="76">
        <v>0</v>
      </c>
      <c r="AI269" s="75">
        <v>0</v>
      </c>
      <c r="AJ269" s="145" t="s">
        <v>73</v>
      </c>
      <c r="AK269" s="79" t="s">
        <v>73</v>
      </c>
      <c r="AL269" s="72">
        <v>0</v>
      </c>
      <c r="AM269" s="72" t="s">
        <v>73</v>
      </c>
      <c r="AN269" s="72" t="s">
        <v>73</v>
      </c>
      <c r="AO269" s="72" t="s">
        <v>73</v>
      </c>
      <c r="AP269" s="102">
        <f t="shared" si="30"/>
        <v>0</v>
      </c>
      <c r="AQ269" s="487">
        <f t="shared" si="31"/>
        <v>3500000</v>
      </c>
      <c r="AR269" s="72" t="s">
        <v>319</v>
      </c>
      <c r="AS269" s="76">
        <v>0</v>
      </c>
      <c r="AT269" s="72" t="s">
        <v>319</v>
      </c>
      <c r="AU269" s="76">
        <v>0</v>
      </c>
      <c r="AV269" s="81" t="s">
        <v>73</v>
      </c>
      <c r="AW269" s="490">
        <f t="shared" si="32"/>
        <v>3500000</v>
      </c>
      <c r="AX269" s="488">
        <v>0</v>
      </c>
      <c r="AY269" s="84">
        <f t="shared" si="33"/>
        <v>1</v>
      </c>
      <c r="AZ269" s="85">
        <v>1</v>
      </c>
      <c r="BA269" s="169" t="s">
        <v>73</v>
      </c>
      <c r="BB269" s="175" t="s">
        <v>208</v>
      </c>
      <c r="BC269" s="190" t="s">
        <v>1659</v>
      </c>
      <c r="BD269" s="71" t="s">
        <v>65</v>
      </c>
      <c r="BE269" s="166" t="s">
        <v>65</v>
      </c>
    </row>
    <row r="270" spans="2:57" s="165" customFormat="1" ht="15" customHeight="1" x14ac:dyDescent="0.2">
      <c r="B270" s="71">
        <v>2025</v>
      </c>
      <c r="C270" s="71">
        <v>891780111</v>
      </c>
      <c r="D270" s="71" t="s">
        <v>63</v>
      </c>
      <c r="E270" s="173" t="s">
        <v>1658</v>
      </c>
      <c r="F270" s="130" t="s">
        <v>1657</v>
      </c>
      <c r="G270" s="176">
        <v>0</v>
      </c>
      <c r="H270" s="72" t="s">
        <v>71</v>
      </c>
      <c r="I270" s="71" t="s">
        <v>166</v>
      </c>
      <c r="J270" s="73" t="s">
        <v>81</v>
      </c>
      <c r="K270" s="104" t="s">
        <v>1656</v>
      </c>
      <c r="L270" s="489">
        <v>13500000</v>
      </c>
      <c r="M270" s="71" t="s">
        <v>66</v>
      </c>
      <c r="N270" s="182" t="s">
        <v>1655</v>
      </c>
      <c r="O270" s="542" t="s">
        <v>1654</v>
      </c>
      <c r="P270" s="180">
        <v>109</v>
      </c>
      <c r="Q270" s="461">
        <v>45678</v>
      </c>
      <c r="R270" s="488">
        <v>159000000</v>
      </c>
      <c r="S270" s="500">
        <v>45873</v>
      </c>
      <c r="T270" s="520">
        <v>13500000</v>
      </c>
      <c r="U270" s="72" t="s">
        <v>65</v>
      </c>
      <c r="V270" s="528">
        <v>36669284</v>
      </c>
      <c r="W270" s="173" t="s">
        <v>1314</v>
      </c>
      <c r="X270" s="438">
        <v>45873</v>
      </c>
      <c r="Y270" s="439">
        <v>45873</v>
      </c>
      <c r="Z270" s="437" t="s">
        <v>73</v>
      </c>
      <c r="AA270" s="440">
        <v>45961</v>
      </c>
      <c r="AB270" s="124">
        <f t="shared" si="28"/>
        <v>88</v>
      </c>
      <c r="AC270" s="72">
        <v>0</v>
      </c>
      <c r="AD270" s="76">
        <v>0</v>
      </c>
      <c r="AE270" s="76">
        <v>0</v>
      </c>
      <c r="AF270" s="79" t="s">
        <v>73</v>
      </c>
      <c r="AG270" s="408">
        <f t="shared" si="29"/>
        <v>0</v>
      </c>
      <c r="AH270" s="76">
        <v>0</v>
      </c>
      <c r="AI270" s="75">
        <v>0</v>
      </c>
      <c r="AJ270" s="145" t="s">
        <v>73</v>
      </c>
      <c r="AK270" s="79" t="s">
        <v>73</v>
      </c>
      <c r="AL270" s="72">
        <v>0</v>
      </c>
      <c r="AM270" s="72" t="s">
        <v>73</v>
      </c>
      <c r="AN270" s="72" t="s">
        <v>73</v>
      </c>
      <c r="AO270" s="72" t="s">
        <v>73</v>
      </c>
      <c r="AP270" s="102">
        <f t="shared" si="30"/>
        <v>0</v>
      </c>
      <c r="AQ270" s="487">
        <f t="shared" si="31"/>
        <v>13500000</v>
      </c>
      <c r="AR270" s="72" t="s">
        <v>65</v>
      </c>
      <c r="AS270" s="76">
        <v>13500000</v>
      </c>
      <c r="AT270" s="72" t="s">
        <v>319</v>
      </c>
      <c r="AU270" s="76">
        <v>0</v>
      </c>
      <c r="AV270" s="81" t="s">
        <v>73</v>
      </c>
      <c r="AW270" s="490">
        <f t="shared" si="32"/>
        <v>9000000</v>
      </c>
      <c r="AX270" s="488">
        <v>4500000</v>
      </c>
      <c r="AY270" s="84">
        <f t="shared" si="33"/>
        <v>0.66666666666666663</v>
      </c>
      <c r="AZ270" s="85">
        <v>0.66666666666666663</v>
      </c>
      <c r="BA270" s="169" t="s">
        <v>73</v>
      </c>
      <c r="BB270" s="175" t="s">
        <v>208</v>
      </c>
      <c r="BC270" s="190" t="s">
        <v>1653</v>
      </c>
      <c r="BD270" s="71" t="s">
        <v>65</v>
      </c>
      <c r="BE270" s="166" t="s">
        <v>65</v>
      </c>
    </row>
    <row r="271" spans="2:57" s="165" customFormat="1" ht="15" customHeight="1" x14ac:dyDescent="0.2">
      <c r="B271" s="71">
        <v>2025</v>
      </c>
      <c r="C271" s="71">
        <v>891780111</v>
      </c>
      <c r="D271" s="71" t="s">
        <v>63</v>
      </c>
      <c r="E271" s="173" t="s">
        <v>1652</v>
      </c>
      <c r="F271" s="130" t="s">
        <v>1651</v>
      </c>
      <c r="G271" s="176">
        <v>2023000100072</v>
      </c>
      <c r="H271" s="72" t="s">
        <v>71</v>
      </c>
      <c r="I271" s="71" t="s">
        <v>210</v>
      </c>
      <c r="J271" s="73" t="s">
        <v>81</v>
      </c>
      <c r="K271" s="104" t="s">
        <v>1650</v>
      </c>
      <c r="L271" s="489">
        <v>20020000</v>
      </c>
      <c r="M271" s="71" t="s">
        <v>66</v>
      </c>
      <c r="N271" s="233" t="s">
        <v>1649</v>
      </c>
      <c r="O271" s="544" t="s">
        <v>1648</v>
      </c>
      <c r="P271" s="231">
        <v>53</v>
      </c>
      <c r="Q271" s="458">
        <v>45691</v>
      </c>
      <c r="R271" s="487">
        <v>955418841</v>
      </c>
      <c r="S271" s="507">
        <v>45874</v>
      </c>
      <c r="T271" s="520">
        <v>20020000</v>
      </c>
      <c r="U271" s="72" t="s">
        <v>65</v>
      </c>
      <c r="V271" s="531">
        <v>16078654</v>
      </c>
      <c r="W271" s="173" t="s">
        <v>365</v>
      </c>
      <c r="X271" s="438">
        <v>45874</v>
      </c>
      <c r="Y271" s="439">
        <v>45874</v>
      </c>
      <c r="Z271" s="437" t="s">
        <v>73</v>
      </c>
      <c r="AA271" s="449">
        <v>46069</v>
      </c>
      <c r="AB271" s="124">
        <f t="shared" si="28"/>
        <v>195</v>
      </c>
      <c r="AC271" s="72">
        <v>0</v>
      </c>
      <c r="AD271" s="76">
        <v>0</v>
      </c>
      <c r="AE271" s="76">
        <v>0</v>
      </c>
      <c r="AF271" s="79" t="s">
        <v>73</v>
      </c>
      <c r="AG271" s="408">
        <f t="shared" si="29"/>
        <v>0</v>
      </c>
      <c r="AH271" s="76">
        <v>0</v>
      </c>
      <c r="AI271" s="75">
        <v>0</v>
      </c>
      <c r="AJ271" s="145" t="s">
        <v>73</v>
      </c>
      <c r="AK271" s="79" t="s">
        <v>73</v>
      </c>
      <c r="AL271" s="72">
        <v>0</v>
      </c>
      <c r="AM271" s="72" t="s">
        <v>73</v>
      </c>
      <c r="AN271" s="72" t="s">
        <v>73</v>
      </c>
      <c r="AO271" s="72" t="s">
        <v>73</v>
      </c>
      <c r="AP271" s="102">
        <f t="shared" si="30"/>
        <v>0</v>
      </c>
      <c r="AQ271" s="487">
        <f t="shared" si="31"/>
        <v>20020000</v>
      </c>
      <c r="AR271" s="72" t="s">
        <v>319</v>
      </c>
      <c r="AS271" s="76">
        <v>0</v>
      </c>
      <c r="AT271" s="72" t="s">
        <v>319</v>
      </c>
      <c r="AU271" s="76">
        <v>0</v>
      </c>
      <c r="AV271" s="81" t="s">
        <v>73</v>
      </c>
      <c r="AW271" s="490">
        <f t="shared" si="32"/>
        <v>0</v>
      </c>
      <c r="AX271" s="488">
        <v>20020000</v>
      </c>
      <c r="AY271" s="84">
        <f t="shared" si="33"/>
        <v>0</v>
      </c>
      <c r="AZ271" s="85">
        <v>0</v>
      </c>
      <c r="BA271" s="169" t="s">
        <v>73</v>
      </c>
      <c r="BB271" s="175" t="s">
        <v>123</v>
      </c>
      <c r="BC271" s="190" t="s">
        <v>1647</v>
      </c>
      <c r="BD271" s="71" t="s">
        <v>65</v>
      </c>
      <c r="BE271" s="166" t="s">
        <v>65</v>
      </c>
    </row>
    <row r="272" spans="2:57" s="165" customFormat="1" ht="15" customHeight="1" x14ac:dyDescent="0.2">
      <c r="B272" s="71">
        <v>2025</v>
      </c>
      <c r="C272" s="71">
        <v>891780111</v>
      </c>
      <c r="D272" s="71" t="s">
        <v>63</v>
      </c>
      <c r="E272" s="173" t="s">
        <v>1646</v>
      </c>
      <c r="F272" s="130" t="s">
        <v>1645</v>
      </c>
      <c r="G272" s="176">
        <v>0</v>
      </c>
      <c r="H272" s="72" t="s">
        <v>71</v>
      </c>
      <c r="I272" s="71" t="s">
        <v>166</v>
      </c>
      <c r="J272" s="73" t="s">
        <v>81</v>
      </c>
      <c r="K272" s="104" t="s">
        <v>1644</v>
      </c>
      <c r="L272" s="489">
        <v>16280000</v>
      </c>
      <c r="M272" s="71" t="s">
        <v>66</v>
      </c>
      <c r="N272" s="182" t="s">
        <v>1643</v>
      </c>
      <c r="O272" s="543" t="s">
        <v>1642</v>
      </c>
      <c r="P272" s="188">
        <v>110</v>
      </c>
      <c r="Q272" s="443">
        <v>45678</v>
      </c>
      <c r="R272" s="487">
        <v>261450000</v>
      </c>
      <c r="S272" s="503">
        <v>45874</v>
      </c>
      <c r="T272" s="520">
        <v>16280000</v>
      </c>
      <c r="U272" s="72" t="s">
        <v>65</v>
      </c>
      <c r="V272" s="527">
        <v>77105457</v>
      </c>
      <c r="W272" s="173" t="s">
        <v>1641</v>
      </c>
      <c r="X272" s="438">
        <v>45874</v>
      </c>
      <c r="Y272" s="439">
        <v>45874</v>
      </c>
      <c r="Z272" s="437" t="s">
        <v>73</v>
      </c>
      <c r="AA272" s="440">
        <v>46003</v>
      </c>
      <c r="AB272" s="124">
        <f t="shared" si="28"/>
        <v>129</v>
      </c>
      <c r="AC272" s="72">
        <v>0</v>
      </c>
      <c r="AD272" s="76">
        <v>0</v>
      </c>
      <c r="AE272" s="76">
        <v>0</v>
      </c>
      <c r="AF272" s="79" t="s">
        <v>73</v>
      </c>
      <c r="AG272" s="408">
        <f t="shared" si="29"/>
        <v>0</v>
      </c>
      <c r="AH272" s="76">
        <v>0</v>
      </c>
      <c r="AI272" s="75">
        <v>0</v>
      </c>
      <c r="AJ272" s="145" t="s">
        <v>73</v>
      </c>
      <c r="AK272" s="79" t="s">
        <v>73</v>
      </c>
      <c r="AL272" s="72">
        <v>0</v>
      </c>
      <c r="AM272" s="72" t="s">
        <v>73</v>
      </c>
      <c r="AN272" s="72" t="s">
        <v>73</v>
      </c>
      <c r="AO272" s="72" t="s">
        <v>73</v>
      </c>
      <c r="AP272" s="102">
        <f t="shared" si="30"/>
        <v>0</v>
      </c>
      <c r="AQ272" s="487">
        <f t="shared" si="31"/>
        <v>16280000</v>
      </c>
      <c r="AR272" s="72" t="s">
        <v>65</v>
      </c>
      <c r="AS272" s="76">
        <v>16280000</v>
      </c>
      <c r="AT272" s="72" t="s">
        <v>319</v>
      </c>
      <c r="AU272" s="76">
        <v>0</v>
      </c>
      <c r="AV272" s="81" t="s">
        <v>73</v>
      </c>
      <c r="AW272" s="490">
        <f t="shared" si="32"/>
        <v>11100000</v>
      </c>
      <c r="AX272" s="488">
        <v>5180000</v>
      </c>
      <c r="AY272" s="84">
        <f t="shared" si="33"/>
        <v>0.68181818181818177</v>
      </c>
      <c r="AZ272" s="85">
        <v>0.68181818181818177</v>
      </c>
      <c r="BA272" s="169" t="s">
        <v>73</v>
      </c>
      <c r="BB272" s="175" t="s">
        <v>123</v>
      </c>
      <c r="BC272" s="190" t="s">
        <v>1640</v>
      </c>
      <c r="BD272" s="71" t="s">
        <v>65</v>
      </c>
      <c r="BE272" s="166" t="s">
        <v>65</v>
      </c>
    </row>
    <row r="273" spans="2:57" s="165" customFormat="1" ht="15" customHeight="1" x14ac:dyDescent="0.2">
      <c r="B273" s="71">
        <v>2025</v>
      </c>
      <c r="C273" s="71">
        <v>891780111</v>
      </c>
      <c r="D273" s="71" t="s">
        <v>63</v>
      </c>
      <c r="E273" s="173" t="s">
        <v>1639</v>
      </c>
      <c r="F273" s="130" t="s">
        <v>1638</v>
      </c>
      <c r="G273" s="176">
        <v>0</v>
      </c>
      <c r="H273" s="72" t="s">
        <v>71</v>
      </c>
      <c r="I273" s="71" t="s">
        <v>166</v>
      </c>
      <c r="J273" s="73" t="s">
        <v>81</v>
      </c>
      <c r="K273" s="104" t="s">
        <v>1637</v>
      </c>
      <c r="L273" s="489">
        <v>2700000</v>
      </c>
      <c r="M273" s="71" t="s">
        <v>66</v>
      </c>
      <c r="N273" s="182" t="s">
        <v>1636</v>
      </c>
      <c r="O273" s="543" t="s">
        <v>1635</v>
      </c>
      <c r="P273" s="188">
        <v>736</v>
      </c>
      <c r="Q273" s="443">
        <v>45735</v>
      </c>
      <c r="R273" s="487">
        <v>20988000</v>
      </c>
      <c r="S273" s="503">
        <v>45874</v>
      </c>
      <c r="T273" s="520">
        <v>2700000</v>
      </c>
      <c r="U273" s="72" t="s">
        <v>65</v>
      </c>
      <c r="V273" s="528">
        <v>63563343</v>
      </c>
      <c r="W273" s="173" t="s">
        <v>1634</v>
      </c>
      <c r="X273" s="438">
        <v>45874</v>
      </c>
      <c r="Y273" s="439">
        <v>45874</v>
      </c>
      <c r="Z273" s="437" t="s">
        <v>73</v>
      </c>
      <c r="AA273" s="440">
        <v>45900</v>
      </c>
      <c r="AB273" s="124">
        <f t="shared" si="28"/>
        <v>26</v>
      </c>
      <c r="AC273" s="72">
        <v>0</v>
      </c>
      <c r="AD273" s="76">
        <v>0</v>
      </c>
      <c r="AE273" s="76">
        <v>0</v>
      </c>
      <c r="AF273" s="79" t="s">
        <v>73</v>
      </c>
      <c r="AG273" s="408">
        <f t="shared" si="29"/>
        <v>0</v>
      </c>
      <c r="AH273" s="76">
        <v>0</v>
      </c>
      <c r="AI273" s="75">
        <v>0</v>
      </c>
      <c r="AJ273" s="145" t="s">
        <v>73</v>
      </c>
      <c r="AK273" s="79" t="s">
        <v>73</v>
      </c>
      <c r="AL273" s="72">
        <v>0</v>
      </c>
      <c r="AM273" s="72" t="s">
        <v>73</v>
      </c>
      <c r="AN273" s="72" t="s">
        <v>73</v>
      </c>
      <c r="AO273" s="72" t="s">
        <v>73</v>
      </c>
      <c r="AP273" s="102">
        <f t="shared" si="30"/>
        <v>0</v>
      </c>
      <c r="AQ273" s="487">
        <f t="shared" si="31"/>
        <v>2700000</v>
      </c>
      <c r="AR273" s="72" t="s">
        <v>65</v>
      </c>
      <c r="AS273" s="76">
        <v>2700000</v>
      </c>
      <c r="AT273" s="72" t="s">
        <v>319</v>
      </c>
      <c r="AU273" s="76">
        <v>0</v>
      </c>
      <c r="AV273" s="81" t="s">
        <v>73</v>
      </c>
      <c r="AW273" s="490">
        <f t="shared" si="32"/>
        <v>2700000</v>
      </c>
      <c r="AX273" s="488">
        <v>0</v>
      </c>
      <c r="AY273" s="84">
        <f t="shared" si="33"/>
        <v>1</v>
      </c>
      <c r="AZ273" s="85">
        <v>1</v>
      </c>
      <c r="BA273" s="169" t="s">
        <v>73</v>
      </c>
      <c r="BB273" s="175" t="s">
        <v>208</v>
      </c>
      <c r="BC273" s="190" t="s">
        <v>1633</v>
      </c>
      <c r="BD273" s="71" t="s">
        <v>65</v>
      </c>
      <c r="BE273" s="166" t="s">
        <v>65</v>
      </c>
    </row>
    <row r="274" spans="2:57" s="165" customFormat="1" ht="15" customHeight="1" x14ac:dyDescent="0.2">
      <c r="B274" s="71">
        <v>2025</v>
      </c>
      <c r="C274" s="71">
        <v>891780111</v>
      </c>
      <c r="D274" s="71" t="s">
        <v>63</v>
      </c>
      <c r="E274" s="173" t="s">
        <v>1632</v>
      </c>
      <c r="F274" s="130" t="s">
        <v>1631</v>
      </c>
      <c r="G274" s="176">
        <v>0</v>
      </c>
      <c r="H274" s="72" t="s">
        <v>71</v>
      </c>
      <c r="I274" s="71" t="s">
        <v>166</v>
      </c>
      <c r="J274" s="73" t="s">
        <v>81</v>
      </c>
      <c r="K274" s="104" t="s">
        <v>1630</v>
      </c>
      <c r="L274" s="489">
        <v>7800000</v>
      </c>
      <c r="M274" s="71" t="s">
        <v>66</v>
      </c>
      <c r="N274" s="182" t="s">
        <v>1629</v>
      </c>
      <c r="O274" s="543" t="s">
        <v>1628</v>
      </c>
      <c r="P274" s="188">
        <v>111</v>
      </c>
      <c r="Q274" s="443">
        <v>45678</v>
      </c>
      <c r="R274" s="487">
        <v>557700000</v>
      </c>
      <c r="S274" s="503">
        <v>45875</v>
      </c>
      <c r="T274" s="520">
        <v>7800000</v>
      </c>
      <c r="U274" s="72" t="s">
        <v>65</v>
      </c>
      <c r="V274" s="528">
        <v>1082884010</v>
      </c>
      <c r="W274" s="173" t="s">
        <v>393</v>
      </c>
      <c r="X274" s="450">
        <v>45875</v>
      </c>
      <c r="Y274" s="451">
        <v>45875</v>
      </c>
      <c r="Z274" s="437" t="s">
        <v>73</v>
      </c>
      <c r="AA274" s="452">
        <v>45966</v>
      </c>
      <c r="AB274" s="124">
        <f t="shared" si="28"/>
        <v>91</v>
      </c>
      <c r="AC274" s="72">
        <v>0</v>
      </c>
      <c r="AD274" s="76">
        <v>0</v>
      </c>
      <c r="AE274" s="76">
        <v>0</v>
      </c>
      <c r="AF274" s="79" t="s">
        <v>73</v>
      </c>
      <c r="AG274" s="408">
        <f t="shared" si="29"/>
        <v>0</v>
      </c>
      <c r="AH274" s="76">
        <v>0</v>
      </c>
      <c r="AI274" s="75">
        <v>0</v>
      </c>
      <c r="AJ274" s="145" t="s">
        <v>73</v>
      </c>
      <c r="AK274" s="79" t="s">
        <v>73</v>
      </c>
      <c r="AL274" s="72">
        <v>0</v>
      </c>
      <c r="AM274" s="72" t="s">
        <v>73</v>
      </c>
      <c r="AN274" s="72" t="s">
        <v>73</v>
      </c>
      <c r="AO274" s="72" t="s">
        <v>73</v>
      </c>
      <c r="AP274" s="102">
        <f t="shared" si="30"/>
        <v>0</v>
      </c>
      <c r="AQ274" s="487">
        <f t="shared" si="31"/>
        <v>7800000</v>
      </c>
      <c r="AR274" s="72" t="s">
        <v>65</v>
      </c>
      <c r="AS274" s="76">
        <v>7800000</v>
      </c>
      <c r="AT274" s="72" t="s">
        <v>319</v>
      </c>
      <c r="AU274" s="76">
        <v>0</v>
      </c>
      <c r="AV274" s="81" t="s">
        <v>73</v>
      </c>
      <c r="AW274" s="490">
        <f t="shared" si="32"/>
        <v>7800000</v>
      </c>
      <c r="AX274" s="488">
        <v>0</v>
      </c>
      <c r="AY274" s="84">
        <f t="shared" si="33"/>
        <v>1</v>
      </c>
      <c r="AZ274" s="85">
        <v>1</v>
      </c>
      <c r="BA274" s="169" t="s">
        <v>73</v>
      </c>
      <c r="BB274" s="175" t="s">
        <v>208</v>
      </c>
      <c r="BC274" s="190" t="s">
        <v>1627</v>
      </c>
      <c r="BD274" s="71" t="s">
        <v>65</v>
      </c>
      <c r="BE274" s="166" t="s">
        <v>65</v>
      </c>
    </row>
    <row r="275" spans="2:57" s="165" customFormat="1" ht="15" customHeight="1" x14ac:dyDescent="0.2">
      <c r="B275" s="71">
        <v>2025</v>
      </c>
      <c r="C275" s="71">
        <v>891780111</v>
      </c>
      <c r="D275" s="71" t="s">
        <v>63</v>
      </c>
      <c r="E275" s="173" t="s">
        <v>1626</v>
      </c>
      <c r="F275" s="102" t="s">
        <v>1625</v>
      </c>
      <c r="G275" s="176">
        <v>0</v>
      </c>
      <c r="H275" s="72" t="s">
        <v>71</v>
      </c>
      <c r="I275" s="71" t="s">
        <v>166</v>
      </c>
      <c r="J275" s="73" t="s">
        <v>81</v>
      </c>
      <c r="K275" s="104" t="s">
        <v>1624</v>
      </c>
      <c r="L275" s="489">
        <v>30532190</v>
      </c>
      <c r="M275" s="71" t="s">
        <v>66</v>
      </c>
      <c r="N275" s="130" t="s">
        <v>1623</v>
      </c>
      <c r="O275" s="537">
        <v>1083017290</v>
      </c>
      <c r="P275" s="171">
        <v>497</v>
      </c>
      <c r="Q275" s="461">
        <v>45715</v>
      </c>
      <c r="R275" s="487">
        <v>149957181</v>
      </c>
      <c r="S275" s="500">
        <v>45882</v>
      </c>
      <c r="T275" s="520">
        <v>30532190</v>
      </c>
      <c r="U275" s="72" t="s">
        <v>65</v>
      </c>
      <c r="V275" s="527">
        <v>52705148</v>
      </c>
      <c r="W275" s="173" t="s">
        <v>473</v>
      </c>
      <c r="X275" s="438">
        <v>45882</v>
      </c>
      <c r="Y275" s="439">
        <v>45882</v>
      </c>
      <c r="Z275" s="437" t="s">
        <v>73</v>
      </c>
      <c r="AA275" s="440">
        <v>46022</v>
      </c>
      <c r="AB275" s="124">
        <f t="shared" si="28"/>
        <v>140</v>
      </c>
      <c r="AC275" s="72">
        <v>0</v>
      </c>
      <c r="AD275" s="76">
        <v>0</v>
      </c>
      <c r="AE275" s="76">
        <v>0</v>
      </c>
      <c r="AF275" s="79" t="s">
        <v>73</v>
      </c>
      <c r="AG275" s="408">
        <f t="shared" si="29"/>
        <v>0</v>
      </c>
      <c r="AH275" s="76">
        <v>0</v>
      </c>
      <c r="AI275" s="75">
        <v>0</v>
      </c>
      <c r="AJ275" s="145" t="s">
        <v>73</v>
      </c>
      <c r="AK275" s="79" t="s">
        <v>73</v>
      </c>
      <c r="AL275" s="72">
        <v>0</v>
      </c>
      <c r="AM275" s="72" t="s">
        <v>73</v>
      </c>
      <c r="AN275" s="72" t="s">
        <v>73</v>
      </c>
      <c r="AO275" s="72" t="s">
        <v>73</v>
      </c>
      <c r="AP275" s="102">
        <f t="shared" si="30"/>
        <v>0</v>
      </c>
      <c r="AQ275" s="487">
        <f t="shared" si="31"/>
        <v>30532190</v>
      </c>
      <c r="AR275" s="72" t="s">
        <v>319</v>
      </c>
      <c r="AS275" s="76">
        <v>0</v>
      </c>
      <c r="AT275" s="72" t="s">
        <v>319</v>
      </c>
      <c r="AU275" s="76">
        <v>0</v>
      </c>
      <c r="AV275" s="81" t="s">
        <v>73</v>
      </c>
      <c r="AW275" s="490">
        <f t="shared" si="32"/>
        <v>10619894</v>
      </c>
      <c r="AX275" s="488">
        <v>19912296</v>
      </c>
      <c r="AY275" s="84">
        <f t="shared" si="33"/>
        <v>0.34782614676510265</v>
      </c>
      <c r="AZ275" s="85">
        <v>0.34782614676510265</v>
      </c>
      <c r="BA275" s="169" t="s">
        <v>73</v>
      </c>
      <c r="BB275" s="175" t="s">
        <v>123</v>
      </c>
      <c r="BC275" s="179" t="s">
        <v>1622</v>
      </c>
      <c r="BD275" s="71" t="s">
        <v>65</v>
      </c>
      <c r="BE275" s="166" t="s">
        <v>65</v>
      </c>
    </row>
    <row r="276" spans="2:57" s="165" customFormat="1" ht="15" customHeight="1" x14ac:dyDescent="0.2">
      <c r="B276" s="71">
        <v>2025</v>
      </c>
      <c r="C276" s="71">
        <v>891780111</v>
      </c>
      <c r="D276" s="71" t="s">
        <v>63</v>
      </c>
      <c r="E276" s="173" t="s">
        <v>1621</v>
      </c>
      <c r="F276" s="102" t="s">
        <v>1620</v>
      </c>
      <c r="G276" s="176">
        <v>0</v>
      </c>
      <c r="H276" s="72" t="s">
        <v>71</v>
      </c>
      <c r="I276" s="71" t="s">
        <v>166</v>
      </c>
      <c r="J276" s="73" t="s">
        <v>81</v>
      </c>
      <c r="K276" s="104" t="s">
        <v>1619</v>
      </c>
      <c r="L276" s="489">
        <v>11400000</v>
      </c>
      <c r="M276" s="71" t="s">
        <v>66</v>
      </c>
      <c r="N276" s="102" t="s">
        <v>1618</v>
      </c>
      <c r="O276" s="537">
        <v>1083048682</v>
      </c>
      <c r="P276" s="171">
        <v>1340</v>
      </c>
      <c r="Q276" s="461">
        <v>45826</v>
      </c>
      <c r="R276" s="488">
        <v>96700000</v>
      </c>
      <c r="S276" s="500">
        <v>45888</v>
      </c>
      <c r="T276" s="520">
        <v>11400000</v>
      </c>
      <c r="U276" s="72" t="s">
        <v>65</v>
      </c>
      <c r="V276" s="528">
        <v>79738530</v>
      </c>
      <c r="W276" s="173" t="s">
        <v>560</v>
      </c>
      <c r="X276" s="438">
        <v>45888</v>
      </c>
      <c r="Y276" s="439">
        <v>45888</v>
      </c>
      <c r="Z276" s="437" t="s">
        <v>73</v>
      </c>
      <c r="AA276" s="440">
        <v>46009</v>
      </c>
      <c r="AB276" s="124">
        <f t="shared" si="28"/>
        <v>121</v>
      </c>
      <c r="AC276" s="72">
        <v>0</v>
      </c>
      <c r="AD276" s="76">
        <v>0</v>
      </c>
      <c r="AE276" s="76">
        <v>0</v>
      </c>
      <c r="AF276" s="79" t="s">
        <v>73</v>
      </c>
      <c r="AG276" s="408">
        <f t="shared" si="29"/>
        <v>0</v>
      </c>
      <c r="AH276" s="76">
        <v>0</v>
      </c>
      <c r="AI276" s="75">
        <v>0</v>
      </c>
      <c r="AJ276" s="145" t="s">
        <v>73</v>
      </c>
      <c r="AK276" s="79" t="s">
        <v>73</v>
      </c>
      <c r="AL276" s="72">
        <v>0</v>
      </c>
      <c r="AM276" s="72" t="s">
        <v>73</v>
      </c>
      <c r="AN276" s="72" t="s">
        <v>73</v>
      </c>
      <c r="AO276" s="72" t="s">
        <v>73</v>
      </c>
      <c r="AP276" s="102">
        <f t="shared" si="30"/>
        <v>0</v>
      </c>
      <c r="AQ276" s="487">
        <f t="shared" si="31"/>
        <v>11400000</v>
      </c>
      <c r="AR276" s="72" t="s">
        <v>65</v>
      </c>
      <c r="AS276" s="76">
        <v>11400000</v>
      </c>
      <c r="AT276" s="72" t="s">
        <v>319</v>
      </c>
      <c r="AU276" s="76">
        <v>0</v>
      </c>
      <c r="AV276" s="81" t="s">
        <v>73</v>
      </c>
      <c r="AW276" s="490">
        <f t="shared" si="32"/>
        <v>5700000</v>
      </c>
      <c r="AX276" s="488">
        <v>5700000</v>
      </c>
      <c r="AY276" s="84">
        <f t="shared" si="33"/>
        <v>0.5</v>
      </c>
      <c r="AZ276" s="85">
        <v>0.5</v>
      </c>
      <c r="BA276" s="169" t="s">
        <v>73</v>
      </c>
      <c r="BB276" s="175" t="s">
        <v>123</v>
      </c>
      <c r="BC276" s="179" t="s">
        <v>1617</v>
      </c>
      <c r="BD276" s="71" t="s">
        <v>65</v>
      </c>
      <c r="BE276" s="166" t="s">
        <v>65</v>
      </c>
    </row>
    <row r="277" spans="2:57" s="165" customFormat="1" ht="15" customHeight="1" x14ac:dyDescent="0.2">
      <c r="B277" s="71">
        <v>2025</v>
      </c>
      <c r="C277" s="71">
        <v>891780111</v>
      </c>
      <c r="D277" s="71" t="s">
        <v>63</v>
      </c>
      <c r="E277" s="173" t="s">
        <v>1616</v>
      </c>
      <c r="F277" s="102" t="s">
        <v>1615</v>
      </c>
      <c r="G277" s="176">
        <v>2023000100072</v>
      </c>
      <c r="H277" s="72" t="s">
        <v>71</v>
      </c>
      <c r="I277" s="71" t="s">
        <v>210</v>
      </c>
      <c r="J277" s="73" t="s">
        <v>81</v>
      </c>
      <c r="K277" s="104" t="s">
        <v>1614</v>
      </c>
      <c r="L277" s="489">
        <v>20020000</v>
      </c>
      <c r="M277" s="71" t="s">
        <v>66</v>
      </c>
      <c r="N277" s="102" t="s">
        <v>1613</v>
      </c>
      <c r="O277" s="537">
        <v>1003039693</v>
      </c>
      <c r="P277" s="171">
        <v>53</v>
      </c>
      <c r="Q277" s="497">
        <v>45691</v>
      </c>
      <c r="R277" s="487">
        <v>955418841</v>
      </c>
      <c r="S277" s="500">
        <v>45888</v>
      </c>
      <c r="T277" s="520">
        <v>20020000</v>
      </c>
      <c r="U277" s="72" t="s">
        <v>65</v>
      </c>
      <c r="V277" s="528">
        <v>16078654</v>
      </c>
      <c r="W277" s="173" t="s">
        <v>1612</v>
      </c>
      <c r="X277" s="438">
        <v>45888</v>
      </c>
      <c r="Y277" s="439">
        <v>45888</v>
      </c>
      <c r="Z277" s="437" t="s">
        <v>73</v>
      </c>
      <c r="AA277" s="440">
        <v>46069</v>
      </c>
      <c r="AB277" s="124">
        <f t="shared" si="28"/>
        <v>181</v>
      </c>
      <c r="AC277" s="72">
        <v>0</v>
      </c>
      <c r="AD277" s="76">
        <v>0</v>
      </c>
      <c r="AE277" s="76">
        <v>0</v>
      </c>
      <c r="AF277" s="79" t="s">
        <v>73</v>
      </c>
      <c r="AG277" s="408">
        <f t="shared" si="29"/>
        <v>0</v>
      </c>
      <c r="AH277" s="76">
        <v>0</v>
      </c>
      <c r="AI277" s="75">
        <v>0</v>
      </c>
      <c r="AJ277" s="145" t="s">
        <v>73</v>
      </c>
      <c r="AK277" s="79" t="s">
        <v>73</v>
      </c>
      <c r="AL277" s="72">
        <v>0</v>
      </c>
      <c r="AM277" s="72" t="s">
        <v>73</v>
      </c>
      <c r="AN277" s="72" t="s">
        <v>73</v>
      </c>
      <c r="AO277" s="72" t="s">
        <v>73</v>
      </c>
      <c r="AP277" s="102">
        <f t="shared" si="30"/>
        <v>0</v>
      </c>
      <c r="AQ277" s="487">
        <f t="shared" si="31"/>
        <v>20020000</v>
      </c>
      <c r="AR277" s="72" t="s">
        <v>319</v>
      </c>
      <c r="AS277" s="76">
        <v>0</v>
      </c>
      <c r="AT277" s="72" t="s">
        <v>319</v>
      </c>
      <c r="AU277" s="76">
        <v>0</v>
      </c>
      <c r="AV277" s="81" t="s">
        <v>73</v>
      </c>
      <c r="AW277" s="490">
        <f t="shared" si="32"/>
        <v>0</v>
      </c>
      <c r="AX277" s="488">
        <v>20020000</v>
      </c>
      <c r="AY277" s="84">
        <f t="shared" si="33"/>
        <v>0</v>
      </c>
      <c r="AZ277" s="85">
        <v>0</v>
      </c>
      <c r="BA277" s="169" t="s">
        <v>73</v>
      </c>
      <c r="BB277" s="178" t="s">
        <v>123</v>
      </c>
      <c r="BC277" s="179" t="s">
        <v>1611</v>
      </c>
      <c r="BD277" s="71" t="s">
        <v>65</v>
      </c>
      <c r="BE277" s="166" t="s">
        <v>65</v>
      </c>
    </row>
    <row r="278" spans="2:57" s="165" customFormat="1" ht="15" customHeight="1" x14ac:dyDescent="0.2">
      <c r="B278" s="71">
        <v>2025</v>
      </c>
      <c r="C278" s="71">
        <v>891780111</v>
      </c>
      <c r="D278" s="71" t="s">
        <v>63</v>
      </c>
      <c r="E278" s="173" t="s">
        <v>1610</v>
      </c>
      <c r="F278" s="102" t="s">
        <v>1609</v>
      </c>
      <c r="G278" s="176">
        <v>0</v>
      </c>
      <c r="H278" s="72" t="s">
        <v>71</v>
      </c>
      <c r="I278" s="71" t="s">
        <v>166</v>
      </c>
      <c r="J278" s="73" t="s">
        <v>81</v>
      </c>
      <c r="K278" s="104" t="s">
        <v>1608</v>
      </c>
      <c r="L278" s="489">
        <v>17476920</v>
      </c>
      <c r="M278" s="71" t="s">
        <v>66</v>
      </c>
      <c r="N278" s="102" t="s">
        <v>1607</v>
      </c>
      <c r="O278" s="537">
        <v>39143300</v>
      </c>
      <c r="P278" s="171" t="s">
        <v>1606</v>
      </c>
      <c r="Q278" s="439" t="s">
        <v>1605</v>
      </c>
      <c r="R278" s="487" t="s">
        <v>1604</v>
      </c>
      <c r="S278" s="500">
        <v>45890</v>
      </c>
      <c r="T278" s="520">
        <v>17476920</v>
      </c>
      <c r="U278" s="72" t="s">
        <v>65</v>
      </c>
      <c r="V278" s="527">
        <v>51913961</v>
      </c>
      <c r="W278" s="173" t="s">
        <v>732</v>
      </c>
      <c r="X278" s="453">
        <v>45890</v>
      </c>
      <c r="Y278" s="454">
        <v>45890</v>
      </c>
      <c r="Z278" s="437" t="s">
        <v>73</v>
      </c>
      <c r="AA278" s="455">
        <v>45981</v>
      </c>
      <c r="AB278" s="124">
        <f t="shared" si="28"/>
        <v>91</v>
      </c>
      <c r="AC278" s="72">
        <v>0</v>
      </c>
      <c r="AD278" s="76">
        <v>0</v>
      </c>
      <c r="AE278" s="76">
        <v>0</v>
      </c>
      <c r="AF278" s="79" t="s">
        <v>73</v>
      </c>
      <c r="AG278" s="408">
        <f t="shared" si="29"/>
        <v>0</v>
      </c>
      <c r="AH278" s="76">
        <v>0</v>
      </c>
      <c r="AI278" s="75">
        <v>0</v>
      </c>
      <c r="AJ278" s="145" t="s">
        <v>73</v>
      </c>
      <c r="AK278" s="79" t="s">
        <v>73</v>
      </c>
      <c r="AL278" s="72">
        <v>0</v>
      </c>
      <c r="AM278" s="72" t="s">
        <v>73</v>
      </c>
      <c r="AN278" s="72" t="s">
        <v>73</v>
      </c>
      <c r="AO278" s="72" t="s">
        <v>73</v>
      </c>
      <c r="AP278" s="102">
        <f t="shared" si="30"/>
        <v>0</v>
      </c>
      <c r="AQ278" s="487">
        <f t="shared" si="31"/>
        <v>17476920</v>
      </c>
      <c r="AR278" s="72" t="s">
        <v>65</v>
      </c>
      <c r="AS278" s="76">
        <v>7830768</v>
      </c>
      <c r="AT278" s="72" t="s">
        <v>319</v>
      </c>
      <c r="AU278" s="76">
        <v>0</v>
      </c>
      <c r="AV278" s="81" t="s">
        <v>73</v>
      </c>
      <c r="AW278" s="490">
        <f t="shared" si="32"/>
        <v>5825640</v>
      </c>
      <c r="AX278" s="563">
        <v>11651280</v>
      </c>
      <c r="AY278" s="84">
        <f t="shared" si="33"/>
        <v>0.33333333333333331</v>
      </c>
      <c r="AZ278" s="85">
        <v>0.33333333333333331</v>
      </c>
      <c r="BA278" s="169" t="s">
        <v>73</v>
      </c>
      <c r="BB278" s="175" t="s">
        <v>123</v>
      </c>
      <c r="BC278" s="179" t="s">
        <v>1603</v>
      </c>
      <c r="BD278" s="71" t="s">
        <v>65</v>
      </c>
      <c r="BE278" s="166" t="s">
        <v>65</v>
      </c>
    </row>
    <row r="279" spans="2:57" s="165" customFormat="1" ht="15" customHeight="1" x14ac:dyDescent="0.2">
      <c r="B279" s="71">
        <v>2025</v>
      </c>
      <c r="C279" s="71">
        <v>891780111</v>
      </c>
      <c r="D279" s="71" t="s">
        <v>63</v>
      </c>
      <c r="E279" s="173" t="s">
        <v>1602</v>
      </c>
      <c r="F279" s="102" t="s">
        <v>1601</v>
      </c>
      <c r="G279" s="176">
        <v>0</v>
      </c>
      <c r="H279" s="72" t="s">
        <v>71</v>
      </c>
      <c r="I279" s="71" t="s">
        <v>166</v>
      </c>
      <c r="J279" s="73" t="s">
        <v>81</v>
      </c>
      <c r="K279" s="104" t="s">
        <v>1600</v>
      </c>
      <c r="L279" s="489">
        <v>15733333</v>
      </c>
      <c r="M279" s="71" t="s">
        <v>66</v>
      </c>
      <c r="N279" s="182" t="s">
        <v>1599</v>
      </c>
      <c r="O279" s="543" t="s">
        <v>1598</v>
      </c>
      <c r="P279" s="188">
        <v>107</v>
      </c>
      <c r="Q279" s="443">
        <v>45677</v>
      </c>
      <c r="R279" s="487">
        <v>336700000</v>
      </c>
      <c r="S279" s="503">
        <v>45891</v>
      </c>
      <c r="T279" s="520">
        <v>15733333</v>
      </c>
      <c r="U279" s="72" t="s">
        <v>65</v>
      </c>
      <c r="V279" s="528">
        <v>1082903415</v>
      </c>
      <c r="W279" s="173" t="s">
        <v>404</v>
      </c>
      <c r="X279" s="438">
        <v>45891</v>
      </c>
      <c r="Y279" s="439">
        <v>45891</v>
      </c>
      <c r="Z279" s="437" t="s">
        <v>73</v>
      </c>
      <c r="AA279" s="440">
        <v>46010</v>
      </c>
      <c r="AB279" s="124">
        <f t="shared" si="28"/>
        <v>119</v>
      </c>
      <c r="AC279" s="72">
        <v>0</v>
      </c>
      <c r="AD279" s="76">
        <v>0</v>
      </c>
      <c r="AE279" s="76">
        <v>0</v>
      </c>
      <c r="AF279" s="79" t="s">
        <v>73</v>
      </c>
      <c r="AG279" s="408">
        <f t="shared" si="29"/>
        <v>0</v>
      </c>
      <c r="AH279" s="76">
        <v>0</v>
      </c>
      <c r="AI279" s="75">
        <v>0</v>
      </c>
      <c r="AJ279" s="145" t="s">
        <v>73</v>
      </c>
      <c r="AK279" s="79" t="s">
        <v>73</v>
      </c>
      <c r="AL279" s="72">
        <v>0</v>
      </c>
      <c r="AM279" s="72" t="s">
        <v>73</v>
      </c>
      <c r="AN279" s="72" t="s">
        <v>73</v>
      </c>
      <c r="AO279" s="72" t="s">
        <v>73</v>
      </c>
      <c r="AP279" s="102">
        <f t="shared" si="30"/>
        <v>0</v>
      </c>
      <c r="AQ279" s="487">
        <f t="shared" si="31"/>
        <v>15733333</v>
      </c>
      <c r="AR279" s="72" t="s">
        <v>65</v>
      </c>
      <c r="AS279" s="76">
        <v>15733333</v>
      </c>
      <c r="AT279" s="72" t="s">
        <v>319</v>
      </c>
      <c r="AU279" s="76">
        <v>0</v>
      </c>
      <c r="AV279" s="81" t="s">
        <v>73</v>
      </c>
      <c r="AW279" s="490">
        <f t="shared" si="32"/>
        <v>9200000</v>
      </c>
      <c r="AX279" s="488">
        <v>6533333</v>
      </c>
      <c r="AY279" s="84">
        <f t="shared" si="33"/>
        <v>0.58474577510054604</v>
      </c>
      <c r="AZ279" s="85">
        <v>0.58474577510054604</v>
      </c>
      <c r="BA279" s="169" t="s">
        <v>73</v>
      </c>
      <c r="BB279" s="175" t="s">
        <v>123</v>
      </c>
      <c r="BC279" s="179" t="s">
        <v>1597</v>
      </c>
      <c r="BD279" s="71" t="s">
        <v>65</v>
      </c>
      <c r="BE279" s="166" t="s">
        <v>65</v>
      </c>
    </row>
    <row r="280" spans="2:57" s="165" customFormat="1" ht="15" customHeight="1" x14ac:dyDescent="0.2">
      <c r="B280" s="71">
        <v>2025</v>
      </c>
      <c r="C280" s="71">
        <v>891780111</v>
      </c>
      <c r="D280" s="71" t="s">
        <v>63</v>
      </c>
      <c r="E280" s="173" t="s">
        <v>1596</v>
      </c>
      <c r="F280" s="102" t="s">
        <v>1595</v>
      </c>
      <c r="G280" s="176">
        <v>0</v>
      </c>
      <c r="H280" s="72" t="s">
        <v>71</v>
      </c>
      <c r="I280" s="71" t="s">
        <v>166</v>
      </c>
      <c r="J280" s="73" t="s">
        <v>81</v>
      </c>
      <c r="K280" s="104" t="s">
        <v>1594</v>
      </c>
      <c r="L280" s="489">
        <v>15733333</v>
      </c>
      <c r="M280" s="71" t="s">
        <v>66</v>
      </c>
      <c r="N280" s="182" t="s">
        <v>1593</v>
      </c>
      <c r="O280" s="543" t="s">
        <v>1592</v>
      </c>
      <c r="P280" s="188">
        <v>107</v>
      </c>
      <c r="Q280" s="443">
        <v>45677</v>
      </c>
      <c r="R280" s="487">
        <v>336700000</v>
      </c>
      <c r="S280" s="503">
        <v>45891</v>
      </c>
      <c r="T280" s="520">
        <v>15733333</v>
      </c>
      <c r="U280" s="72" t="s">
        <v>65</v>
      </c>
      <c r="V280" s="528">
        <v>1082903415</v>
      </c>
      <c r="W280" s="173" t="s">
        <v>404</v>
      </c>
      <c r="X280" s="438">
        <v>45891</v>
      </c>
      <c r="Y280" s="439">
        <v>45891</v>
      </c>
      <c r="Z280" s="437" t="s">
        <v>73</v>
      </c>
      <c r="AA280" s="440">
        <v>46010</v>
      </c>
      <c r="AB280" s="124">
        <f t="shared" si="28"/>
        <v>119</v>
      </c>
      <c r="AC280" s="72">
        <v>0</v>
      </c>
      <c r="AD280" s="76">
        <v>0</v>
      </c>
      <c r="AE280" s="76">
        <v>0</v>
      </c>
      <c r="AF280" s="79" t="s">
        <v>73</v>
      </c>
      <c r="AG280" s="408">
        <f t="shared" si="29"/>
        <v>0</v>
      </c>
      <c r="AH280" s="76">
        <v>0</v>
      </c>
      <c r="AI280" s="75">
        <v>0</v>
      </c>
      <c r="AJ280" s="145" t="s">
        <v>73</v>
      </c>
      <c r="AK280" s="79" t="s">
        <v>73</v>
      </c>
      <c r="AL280" s="72">
        <v>0</v>
      </c>
      <c r="AM280" s="72" t="s">
        <v>73</v>
      </c>
      <c r="AN280" s="72" t="s">
        <v>73</v>
      </c>
      <c r="AO280" s="72" t="s">
        <v>73</v>
      </c>
      <c r="AP280" s="102">
        <f t="shared" si="30"/>
        <v>0</v>
      </c>
      <c r="AQ280" s="487">
        <f t="shared" si="31"/>
        <v>15733333</v>
      </c>
      <c r="AR280" s="72" t="s">
        <v>65</v>
      </c>
      <c r="AS280" s="76">
        <v>15733333</v>
      </c>
      <c r="AT280" s="72" t="s">
        <v>319</v>
      </c>
      <c r="AU280" s="76">
        <v>0</v>
      </c>
      <c r="AV280" s="81" t="s">
        <v>73</v>
      </c>
      <c r="AW280" s="490">
        <f>+AQ280-AX279</f>
        <v>9200000</v>
      </c>
      <c r="AX280" s="488">
        <v>6533333</v>
      </c>
      <c r="AY280" s="84">
        <f t="shared" si="33"/>
        <v>0.58474577510054604</v>
      </c>
      <c r="AZ280" s="85">
        <v>0.58474577510054604</v>
      </c>
      <c r="BA280" s="169" t="s">
        <v>73</v>
      </c>
      <c r="BB280" s="175" t="s">
        <v>123</v>
      </c>
      <c r="BC280" s="179" t="s">
        <v>1591</v>
      </c>
      <c r="BD280" s="71" t="s">
        <v>65</v>
      </c>
      <c r="BE280" s="166" t="s">
        <v>65</v>
      </c>
    </row>
    <row r="281" spans="2:57" s="165" customFormat="1" ht="15" customHeight="1" x14ac:dyDescent="0.2">
      <c r="B281" s="71">
        <v>2025</v>
      </c>
      <c r="C281" s="71">
        <v>891780111</v>
      </c>
      <c r="D281" s="71" t="s">
        <v>63</v>
      </c>
      <c r="E281" s="173" t="s">
        <v>1590</v>
      </c>
      <c r="F281" s="102" t="s">
        <v>1589</v>
      </c>
      <c r="G281" s="176">
        <v>2023000100072</v>
      </c>
      <c r="H281" s="72" t="s">
        <v>71</v>
      </c>
      <c r="I281" s="71" t="s">
        <v>210</v>
      </c>
      <c r="J281" s="73" t="s">
        <v>81</v>
      </c>
      <c r="K281" s="104" t="s">
        <v>1588</v>
      </c>
      <c r="L281" s="489">
        <v>14400000</v>
      </c>
      <c r="M281" s="71" t="s">
        <v>66</v>
      </c>
      <c r="N281" s="199" t="s">
        <v>1587</v>
      </c>
      <c r="O281" s="545" t="s">
        <v>1586</v>
      </c>
      <c r="P281" s="171">
        <v>80</v>
      </c>
      <c r="Q281" s="439">
        <v>45804</v>
      </c>
      <c r="R281" s="487">
        <v>831230400</v>
      </c>
      <c r="S281" s="503">
        <v>45891</v>
      </c>
      <c r="T281" s="520">
        <v>14400000</v>
      </c>
      <c r="U281" s="72" t="s">
        <v>65</v>
      </c>
      <c r="V281" s="528">
        <v>16078654</v>
      </c>
      <c r="W281" s="173" t="s">
        <v>365</v>
      </c>
      <c r="X281" s="438">
        <v>45891</v>
      </c>
      <c r="Y281" s="439">
        <v>45894</v>
      </c>
      <c r="Z281" s="437" t="s">
        <v>73</v>
      </c>
      <c r="AA281" s="440">
        <v>45991</v>
      </c>
      <c r="AB281" s="124">
        <f t="shared" si="28"/>
        <v>97</v>
      </c>
      <c r="AC281" s="72">
        <v>0</v>
      </c>
      <c r="AD281" s="76">
        <v>0</v>
      </c>
      <c r="AE281" s="76">
        <v>0</v>
      </c>
      <c r="AF281" s="79" t="s">
        <v>73</v>
      </c>
      <c r="AG281" s="408">
        <f t="shared" si="29"/>
        <v>0</v>
      </c>
      <c r="AH281" s="76">
        <v>0</v>
      </c>
      <c r="AI281" s="75">
        <v>0</v>
      </c>
      <c r="AJ281" s="145" t="s">
        <v>73</v>
      </c>
      <c r="AK281" s="79" t="s">
        <v>73</v>
      </c>
      <c r="AL281" s="72">
        <v>0</v>
      </c>
      <c r="AM281" s="72" t="s">
        <v>73</v>
      </c>
      <c r="AN281" s="72" t="s">
        <v>73</v>
      </c>
      <c r="AO281" s="72" t="s">
        <v>73</v>
      </c>
      <c r="AP281" s="102">
        <f t="shared" si="30"/>
        <v>0</v>
      </c>
      <c r="AQ281" s="487">
        <f t="shared" si="31"/>
        <v>14400000</v>
      </c>
      <c r="AR281" s="72" t="s">
        <v>319</v>
      </c>
      <c r="AS281" s="76">
        <v>0</v>
      </c>
      <c r="AT281" s="72" t="s">
        <v>319</v>
      </c>
      <c r="AU281" s="76">
        <v>0</v>
      </c>
      <c r="AV281" s="81" t="s">
        <v>73</v>
      </c>
      <c r="AW281" s="490">
        <f t="shared" ref="AW281:AW344" si="34">+AQ281-AX281</f>
        <v>7200000</v>
      </c>
      <c r="AX281" s="564">
        <v>7200000</v>
      </c>
      <c r="AY281" s="84">
        <f t="shared" si="33"/>
        <v>0.5</v>
      </c>
      <c r="AZ281" s="85">
        <v>0.5</v>
      </c>
      <c r="BA281" s="169" t="s">
        <v>73</v>
      </c>
      <c r="BB281" s="178" t="s">
        <v>123</v>
      </c>
      <c r="BC281" s="179" t="s">
        <v>1585</v>
      </c>
      <c r="BD281" s="71" t="s">
        <v>65</v>
      </c>
      <c r="BE281" s="166" t="s">
        <v>65</v>
      </c>
    </row>
    <row r="282" spans="2:57" s="165" customFormat="1" ht="15" customHeight="1" x14ac:dyDescent="0.2">
      <c r="B282" s="71">
        <v>2025</v>
      </c>
      <c r="C282" s="71">
        <v>891780111</v>
      </c>
      <c r="D282" s="71" t="s">
        <v>63</v>
      </c>
      <c r="E282" s="173" t="s">
        <v>1584</v>
      </c>
      <c r="F282" s="102" t="s">
        <v>1583</v>
      </c>
      <c r="G282" s="176">
        <v>0</v>
      </c>
      <c r="H282" s="72" t="s">
        <v>71</v>
      </c>
      <c r="I282" s="71" t="s">
        <v>166</v>
      </c>
      <c r="J282" s="73" t="s">
        <v>81</v>
      </c>
      <c r="K282" s="104" t="s">
        <v>1582</v>
      </c>
      <c r="L282" s="489">
        <v>7000000</v>
      </c>
      <c r="M282" s="71" t="s">
        <v>66</v>
      </c>
      <c r="N282" s="130" t="s">
        <v>1581</v>
      </c>
      <c r="O282" s="537">
        <v>9738364</v>
      </c>
      <c r="P282" s="229">
        <v>767</v>
      </c>
      <c r="Q282" s="497">
        <v>45742</v>
      </c>
      <c r="R282" s="487">
        <v>160000000</v>
      </c>
      <c r="S282" s="504">
        <v>45894</v>
      </c>
      <c r="T282" s="520">
        <v>7000000</v>
      </c>
      <c r="U282" s="72" t="s">
        <v>65</v>
      </c>
      <c r="V282" s="527">
        <v>84456687</v>
      </c>
      <c r="W282" s="173" t="s">
        <v>1580</v>
      </c>
      <c r="X282" s="438">
        <v>45894</v>
      </c>
      <c r="Y282" s="439">
        <v>45894</v>
      </c>
      <c r="Z282" s="437" t="s">
        <v>73</v>
      </c>
      <c r="AA282" s="440">
        <v>45924</v>
      </c>
      <c r="AB282" s="124">
        <f t="shared" si="28"/>
        <v>30</v>
      </c>
      <c r="AC282" s="72">
        <v>0</v>
      </c>
      <c r="AD282" s="76">
        <v>0</v>
      </c>
      <c r="AE282" s="76">
        <v>0</v>
      </c>
      <c r="AF282" s="79" t="s">
        <v>73</v>
      </c>
      <c r="AG282" s="408">
        <f t="shared" si="29"/>
        <v>0</v>
      </c>
      <c r="AH282" s="76">
        <v>0</v>
      </c>
      <c r="AI282" s="75">
        <v>0</v>
      </c>
      <c r="AJ282" s="145" t="s">
        <v>73</v>
      </c>
      <c r="AK282" s="79" t="s">
        <v>73</v>
      </c>
      <c r="AL282" s="72">
        <v>0</v>
      </c>
      <c r="AM282" s="72" t="s">
        <v>73</v>
      </c>
      <c r="AN282" s="72" t="s">
        <v>73</v>
      </c>
      <c r="AO282" s="72" t="s">
        <v>73</v>
      </c>
      <c r="AP282" s="102">
        <f t="shared" si="30"/>
        <v>0</v>
      </c>
      <c r="AQ282" s="487">
        <f t="shared" si="31"/>
        <v>7000000</v>
      </c>
      <c r="AR282" s="72" t="s">
        <v>65</v>
      </c>
      <c r="AS282" s="76">
        <v>7000000</v>
      </c>
      <c r="AT282" s="72" t="s">
        <v>319</v>
      </c>
      <c r="AU282" s="76">
        <v>0</v>
      </c>
      <c r="AV282" s="81" t="s">
        <v>73</v>
      </c>
      <c r="AW282" s="490">
        <f t="shared" si="34"/>
        <v>0</v>
      </c>
      <c r="AX282" s="488">
        <v>7000000</v>
      </c>
      <c r="AY282" s="84">
        <f t="shared" si="33"/>
        <v>0</v>
      </c>
      <c r="AZ282" s="85">
        <v>0</v>
      </c>
      <c r="BA282" s="169" t="s">
        <v>73</v>
      </c>
      <c r="BB282" s="184" t="s">
        <v>208</v>
      </c>
      <c r="BC282" s="179" t="s">
        <v>1579</v>
      </c>
      <c r="BD282" s="71" t="s">
        <v>65</v>
      </c>
      <c r="BE282" s="166" t="s">
        <v>65</v>
      </c>
    </row>
    <row r="283" spans="2:57" s="165" customFormat="1" ht="15" customHeight="1" x14ac:dyDescent="0.2">
      <c r="B283" s="71">
        <v>2025</v>
      </c>
      <c r="C283" s="71">
        <v>891780111</v>
      </c>
      <c r="D283" s="71" t="s">
        <v>63</v>
      </c>
      <c r="E283" s="173" t="s">
        <v>1578</v>
      </c>
      <c r="F283" s="102" t="s">
        <v>1577</v>
      </c>
      <c r="G283" s="176">
        <v>0</v>
      </c>
      <c r="H283" s="72" t="s">
        <v>71</v>
      </c>
      <c r="I283" s="71" t="s">
        <v>166</v>
      </c>
      <c r="J283" s="73" t="s">
        <v>81</v>
      </c>
      <c r="K283" s="104" t="s">
        <v>1576</v>
      </c>
      <c r="L283" s="489">
        <v>6000000</v>
      </c>
      <c r="M283" s="71" t="s">
        <v>66</v>
      </c>
      <c r="N283" s="130" t="s">
        <v>1575</v>
      </c>
      <c r="O283" s="537">
        <v>12635059</v>
      </c>
      <c r="P283" s="229">
        <v>603</v>
      </c>
      <c r="Q283" s="497">
        <v>45726</v>
      </c>
      <c r="R283" s="487">
        <v>6000000</v>
      </c>
      <c r="S283" s="504">
        <v>45894</v>
      </c>
      <c r="T283" s="520">
        <v>6000000</v>
      </c>
      <c r="U283" s="72" t="s">
        <v>65</v>
      </c>
      <c r="V283" s="528">
        <v>94449083</v>
      </c>
      <c r="W283" s="173" t="s">
        <v>908</v>
      </c>
      <c r="X283" s="438">
        <v>45894</v>
      </c>
      <c r="Y283" s="439">
        <v>45894</v>
      </c>
      <c r="Z283" s="437" t="s">
        <v>73</v>
      </c>
      <c r="AA283" s="440">
        <v>45915</v>
      </c>
      <c r="AB283" s="124">
        <f t="shared" si="28"/>
        <v>21</v>
      </c>
      <c r="AC283" s="72">
        <v>0</v>
      </c>
      <c r="AD283" s="76">
        <v>0</v>
      </c>
      <c r="AE283" s="76">
        <v>0</v>
      </c>
      <c r="AF283" s="79" t="s">
        <v>73</v>
      </c>
      <c r="AG283" s="408">
        <f t="shared" si="29"/>
        <v>0</v>
      </c>
      <c r="AH283" s="76">
        <v>0</v>
      </c>
      <c r="AI283" s="75">
        <v>0</v>
      </c>
      <c r="AJ283" s="145" t="s">
        <v>73</v>
      </c>
      <c r="AK283" s="79" t="s">
        <v>73</v>
      </c>
      <c r="AL283" s="72">
        <v>0</v>
      </c>
      <c r="AM283" s="72" t="s">
        <v>73</v>
      </c>
      <c r="AN283" s="72" t="s">
        <v>73</v>
      </c>
      <c r="AO283" s="72" t="s">
        <v>73</v>
      </c>
      <c r="AP283" s="102">
        <f t="shared" si="30"/>
        <v>0</v>
      </c>
      <c r="AQ283" s="487">
        <f t="shared" si="31"/>
        <v>6000000</v>
      </c>
      <c r="AR283" s="72" t="s">
        <v>65</v>
      </c>
      <c r="AS283" s="76">
        <v>6000000</v>
      </c>
      <c r="AT283" s="72" t="s">
        <v>319</v>
      </c>
      <c r="AU283" s="76">
        <v>0</v>
      </c>
      <c r="AV283" s="81" t="s">
        <v>73</v>
      </c>
      <c r="AW283" s="490">
        <f t="shared" si="34"/>
        <v>6000000</v>
      </c>
      <c r="AX283" s="488">
        <v>0</v>
      </c>
      <c r="AY283" s="84">
        <f t="shared" si="33"/>
        <v>1</v>
      </c>
      <c r="AZ283" s="85">
        <v>1</v>
      </c>
      <c r="BA283" s="169" t="s">
        <v>73</v>
      </c>
      <c r="BB283" s="184" t="s">
        <v>208</v>
      </c>
      <c r="BC283" s="179" t="s">
        <v>1574</v>
      </c>
      <c r="BD283" s="71" t="s">
        <v>65</v>
      </c>
      <c r="BE283" s="166" t="s">
        <v>65</v>
      </c>
    </row>
    <row r="284" spans="2:57" s="165" customFormat="1" ht="15" customHeight="1" x14ac:dyDescent="0.2">
      <c r="B284" s="71">
        <v>2025</v>
      </c>
      <c r="C284" s="71">
        <v>891780111</v>
      </c>
      <c r="D284" s="71" t="s">
        <v>63</v>
      </c>
      <c r="E284" s="173" t="s">
        <v>1573</v>
      </c>
      <c r="F284" s="102" t="s">
        <v>1572</v>
      </c>
      <c r="G284" s="176">
        <v>0</v>
      </c>
      <c r="H284" s="72" t="s">
        <v>71</v>
      </c>
      <c r="I284" s="71" t="s">
        <v>166</v>
      </c>
      <c r="J284" s="73" t="s">
        <v>81</v>
      </c>
      <c r="K284" s="104" t="s">
        <v>1571</v>
      </c>
      <c r="L284" s="489">
        <v>10300000</v>
      </c>
      <c r="M284" s="71" t="s">
        <v>66</v>
      </c>
      <c r="N284" s="130" t="s">
        <v>1570</v>
      </c>
      <c r="O284" s="537">
        <v>85448155</v>
      </c>
      <c r="P284" s="171">
        <v>103</v>
      </c>
      <c r="Q284" s="436">
        <v>45677</v>
      </c>
      <c r="R284" s="515">
        <v>712000000</v>
      </c>
      <c r="S284" s="502">
        <v>45901</v>
      </c>
      <c r="T284" s="521">
        <v>10300000</v>
      </c>
      <c r="U284" s="72" t="s">
        <v>65</v>
      </c>
      <c r="V284" s="527">
        <v>72255882</v>
      </c>
      <c r="W284" s="173" t="s">
        <v>1569</v>
      </c>
      <c r="X284" s="438">
        <v>45901</v>
      </c>
      <c r="Y284" s="439">
        <v>45901</v>
      </c>
      <c r="Z284" s="437" t="s">
        <v>73</v>
      </c>
      <c r="AA284" s="440">
        <v>46004</v>
      </c>
      <c r="AB284" s="124">
        <f t="shared" si="28"/>
        <v>103</v>
      </c>
      <c r="AC284" s="72">
        <v>0</v>
      </c>
      <c r="AD284" s="76">
        <v>0</v>
      </c>
      <c r="AE284" s="76">
        <v>0</v>
      </c>
      <c r="AF284" s="79" t="s">
        <v>73</v>
      </c>
      <c r="AG284" s="408">
        <f t="shared" si="29"/>
        <v>0</v>
      </c>
      <c r="AH284" s="76">
        <v>0</v>
      </c>
      <c r="AI284" s="75">
        <v>0</v>
      </c>
      <c r="AJ284" s="145" t="s">
        <v>73</v>
      </c>
      <c r="AK284" s="79" t="s">
        <v>73</v>
      </c>
      <c r="AL284" s="72">
        <v>0</v>
      </c>
      <c r="AM284" s="72" t="s">
        <v>73</v>
      </c>
      <c r="AN284" s="72" t="s">
        <v>73</v>
      </c>
      <c r="AO284" s="72" t="s">
        <v>73</v>
      </c>
      <c r="AP284" s="102">
        <f t="shared" si="30"/>
        <v>0</v>
      </c>
      <c r="AQ284" s="487">
        <f t="shared" si="31"/>
        <v>10300000</v>
      </c>
      <c r="AR284" s="72" t="s">
        <v>65</v>
      </c>
      <c r="AS284" s="76">
        <v>10300000</v>
      </c>
      <c r="AT284" s="72" t="s">
        <v>319</v>
      </c>
      <c r="AU284" s="76">
        <v>0</v>
      </c>
      <c r="AV284" s="81" t="s">
        <v>73</v>
      </c>
      <c r="AW284" s="490">
        <f t="shared" si="34"/>
        <v>3000000</v>
      </c>
      <c r="AX284" s="488">
        <v>7300000</v>
      </c>
      <c r="AY284" s="84">
        <f t="shared" si="33"/>
        <v>0.29126213592233008</v>
      </c>
      <c r="AZ284" s="85">
        <v>0.29126213592233008</v>
      </c>
      <c r="BA284" s="169" t="s">
        <v>73</v>
      </c>
      <c r="BB284" s="175" t="s">
        <v>123</v>
      </c>
      <c r="BC284" s="179" t="s">
        <v>1568</v>
      </c>
      <c r="BD284" s="71" t="s">
        <v>65</v>
      </c>
      <c r="BE284" s="166" t="s">
        <v>65</v>
      </c>
    </row>
    <row r="285" spans="2:57" s="165" customFormat="1" ht="15" customHeight="1" x14ac:dyDescent="0.2">
      <c r="B285" s="71">
        <v>2025</v>
      </c>
      <c r="C285" s="71">
        <v>891780111</v>
      </c>
      <c r="D285" s="71" t="s">
        <v>63</v>
      </c>
      <c r="E285" s="173" t="s">
        <v>1567</v>
      </c>
      <c r="F285" s="102" t="s">
        <v>1566</v>
      </c>
      <c r="G285" s="176">
        <v>0</v>
      </c>
      <c r="H285" s="72" t="s">
        <v>71</v>
      </c>
      <c r="I285" s="71" t="s">
        <v>166</v>
      </c>
      <c r="J285" s="73" t="s">
        <v>81</v>
      </c>
      <c r="K285" s="104" t="s">
        <v>1565</v>
      </c>
      <c r="L285" s="489">
        <v>32000000</v>
      </c>
      <c r="M285" s="71" t="s">
        <v>66</v>
      </c>
      <c r="N285" s="130" t="s">
        <v>1564</v>
      </c>
      <c r="O285" s="537">
        <v>1083027986</v>
      </c>
      <c r="P285" s="171">
        <v>1287</v>
      </c>
      <c r="Q285" s="436">
        <v>45818</v>
      </c>
      <c r="R285" s="515">
        <v>391509745.19999999</v>
      </c>
      <c r="S285" s="502">
        <v>45901</v>
      </c>
      <c r="T285" s="521">
        <v>32000000</v>
      </c>
      <c r="U285" s="72" t="s">
        <v>65</v>
      </c>
      <c r="V285" s="527">
        <v>1082868728</v>
      </c>
      <c r="W285" s="173" t="s">
        <v>1469</v>
      </c>
      <c r="X285" s="438">
        <v>45901</v>
      </c>
      <c r="Y285" s="439">
        <v>45901</v>
      </c>
      <c r="Z285" s="437" t="s">
        <v>73</v>
      </c>
      <c r="AA285" s="440">
        <v>46203</v>
      </c>
      <c r="AB285" s="124">
        <f t="shared" si="28"/>
        <v>302</v>
      </c>
      <c r="AC285" s="72">
        <v>0</v>
      </c>
      <c r="AD285" s="76">
        <v>0</v>
      </c>
      <c r="AE285" s="76">
        <v>0</v>
      </c>
      <c r="AF285" s="79" t="s">
        <v>73</v>
      </c>
      <c r="AG285" s="408">
        <f t="shared" si="29"/>
        <v>0</v>
      </c>
      <c r="AH285" s="76">
        <v>0</v>
      </c>
      <c r="AI285" s="75">
        <v>0</v>
      </c>
      <c r="AJ285" s="145" t="s">
        <v>73</v>
      </c>
      <c r="AK285" s="79" t="s">
        <v>73</v>
      </c>
      <c r="AL285" s="72">
        <v>0</v>
      </c>
      <c r="AM285" s="72" t="s">
        <v>73</v>
      </c>
      <c r="AN285" s="72" t="s">
        <v>73</v>
      </c>
      <c r="AO285" s="72" t="s">
        <v>73</v>
      </c>
      <c r="AP285" s="102">
        <f t="shared" si="30"/>
        <v>0</v>
      </c>
      <c r="AQ285" s="487">
        <f t="shared" si="31"/>
        <v>32000000</v>
      </c>
      <c r="AR285" s="72" t="s">
        <v>319</v>
      </c>
      <c r="AS285" s="76">
        <v>0</v>
      </c>
      <c r="AT285" s="72" t="s">
        <v>319</v>
      </c>
      <c r="AU285" s="76">
        <v>0</v>
      </c>
      <c r="AV285" s="81" t="s">
        <v>73</v>
      </c>
      <c r="AW285" s="490">
        <f t="shared" si="34"/>
        <v>3200000</v>
      </c>
      <c r="AX285" s="488">
        <v>28800000</v>
      </c>
      <c r="AY285" s="84">
        <f t="shared" si="33"/>
        <v>0.1</v>
      </c>
      <c r="AZ285" s="85">
        <v>0.1</v>
      </c>
      <c r="BA285" s="169" t="s">
        <v>73</v>
      </c>
      <c r="BB285" s="178" t="s">
        <v>123</v>
      </c>
      <c r="BC285" s="179" t="s">
        <v>1563</v>
      </c>
      <c r="BD285" s="71" t="s">
        <v>65</v>
      </c>
      <c r="BE285" s="166" t="s">
        <v>65</v>
      </c>
    </row>
    <row r="286" spans="2:57" s="165" customFormat="1" ht="15" customHeight="1" x14ac:dyDescent="0.2">
      <c r="B286" s="71">
        <v>2025</v>
      </c>
      <c r="C286" s="71">
        <v>891780111</v>
      </c>
      <c r="D286" s="71" t="s">
        <v>63</v>
      </c>
      <c r="E286" s="173" t="s">
        <v>1562</v>
      </c>
      <c r="F286" s="102" t="s">
        <v>1561</v>
      </c>
      <c r="G286" s="176">
        <v>0</v>
      </c>
      <c r="H286" s="72" t="s">
        <v>71</v>
      </c>
      <c r="I286" s="71" t="s">
        <v>166</v>
      </c>
      <c r="J286" s="73" t="s">
        <v>81</v>
      </c>
      <c r="K286" s="104" t="s">
        <v>1560</v>
      </c>
      <c r="L286" s="489">
        <v>33000000</v>
      </c>
      <c r="M286" s="71" t="s">
        <v>66</v>
      </c>
      <c r="N286" s="130" t="s">
        <v>1559</v>
      </c>
      <c r="O286" s="537">
        <v>51962021</v>
      </c>
      <c r="P286" s="171">
        <v>328</v>
      </c>
      <c r="Q286" s="436">
        <v>45699</v>
      </c>
      <c r="R286" s="515">
        <v>227018878.68000001</v>
      </c>
      <c r="S286" s="502">
        <v>45901</v>
      </c>
      <c r="T286" s="521">
        <v>33000000</v>
      </c>
      <c r="U286" s="72" t="s">
        <v>65</v>
      </c>
      <c r="V286" s="527">
        <v>51909946</v>
      </c>
      <c r="W286" s="173" t="s">
        <v>588</v>
      </c>
      <c r="X286" s="438">
        <v>45901</v>
      </c>
      <c r="Y286" s="439">
        <v>45901</v>
      </c>
      <c r="Z286" s="437" t="s">
        <v>73</v>
      </c>
      <c r="AA286" s="440">
        <v>46080</v>
      </c>
      <c r="AB286" s="124">
        <f t="shared" si="28"/>
        <v>179</v>
      </c>
      <c r="AC286" s="72">
        <v>0</v>
      </c>
      <c r="AD286" s="76">
        <v>0</v>
      </c>
      <c r="AE286" s="76">
        <v>0</v>
      </c>
      <c r="AF286" s="79" t="s">
        <v>73</v>
      </c>
      <c r="AG286" s="408">
        <f t="shared" si="29"/>
        <v>0</v>
      </c>
      <c r="AH286" s="76">
        <v>0</v>
      </c>
      <c r="AI286" s="75">
        <v>0</v>
      </c>
      <c r="AJ286" s="145" t="s">
        <v>73</v>
      </c>
      <c r="AK286" s="79" t="s">
        <v>73</v>
      </c>
      <c r="AL286" s="72">
        <v>0</v>
      </c>
      <c r="AM286" s="72" t="s">
        <v>73</v>
      </c>
      <c r="AN286" s="72" t="s">
        <v>73</v>
      </c>
      <c r="AO286" s="72" t="s">
        <v>73</v>
      </c>
      <c r="AP286" s="102">
        <f t="shared" si="30"/>
        <v>0</v>
      </c>
      <c r="AQ286" s="487">
        <f t="shared" si="31"/>
        <v>33000000</v>
      </c>
      <c r="AR286" s="72" t="s">
        <v>319</v>
      </c>
      <c r="AS286" s="76">
        <v>0</v>
      </c>
      <c r="AT286" s="72" t="s">
        <v>319</v>
      </c>
      <c r="AU286" s="76">
        <v>0</v>
      </c>
      <c r="AV286" s="81" t="s">
        <v>73</v>
      </c>
      <c r="AW286" s="490">
        <f t="shared" si="34"/>
        <v>5500000</v>
      </c>
      <c r="AX286" s="488">
        <v>27500000</v>
      </c>
      <c r="AY286" s="84">
        <f t="shared" si="33"/>
        <v>0.16666666666666666</v>
      </c>
      <c r="AZ286" s="85">
        <v>0.16666666666666666</v>
      </c>
      <c r="BA286" s="169" t="s">
        <v>73</v>
      </c>
      <c r="BB286" s="175" t="s">
        <v>123</v>
      </c>
      <c r="BC286" s="179" t="s">
        <v>1558</v>
      </c>
      <c r="BD286" s="71" t="s">
        <v>65</v>
      </c>
      <c r="BE286" s="166" t="s">
        <v>65</v>
      </c>
    </row>
    <row r="287" spans="2:57" s="165" customFormat="1" ht="15" customHeight="1" x14ac:dyDescent="0.2">
      <c r="B287" s="71">
        <v>2025</v>
      </c>
      <c r="C287" s="71">
        <v>891780111</v>
      </c>
      <c r="D287" s="71" t="s">
        <v>63</v>
      </c>
      <c r="E287" s="173" t="s">
        <v>1557</v>
      </c>
      <c r="F287" s="102" t="s">
        <v>1556</v>
      </c>
      <c r="G287" s="176">
        <v>0</v>
      </c>
      <c r="H287" s="72" t="s">
        <v>71</v>
      </c>
      <c r="I287" s="71" t="s">
        <v>166</v>
      </c>
      <c r="J287" s="73" t="s">
        <v>81</v>
      </c>
      <c r="K287" s="104" t="s">
        <v>1555</v>
      </c>
      <c r="L287" s="489">
        <v>2000000</v>
      </c>
      <c r="M287" s="71" t="s">
        <v>66</v>
      </c>
      <c r="N287" s="130" t="s">
        <v>1554</v>
      </c>
      <c r="O287" s="537">
        <v>1053001646</v>
      </c>
      <c r="P287" s="171">
        <v>1392</v>
      </c>
      <c r="Q287" s="439">
        <v>45835</v>
      </c>
      <c r="R287" s="515">
        <v>2000000</v>
      </c>
      <c r="S287" s="502">
        <v>45902</v>
      </c>
      <c r="T287" s="521">
        <v>2000000</v>
      </c>
      <c r="U287" s="72" t="s">
        <v>65</v>
      </c>
      <c r="V287" s="527">
        <v>50897478</v>
      </c>
      <c r="W287" s="173" t="s">
        <v>450</v>
      </c>
      <c r="X287" s="438">
        <v>45902</v>
      </c>
      <c r="Y287" s="439">
        <v>45902</v>
      </c>
      <c r="Z287" s="437" t="s">
        <v>73</v>
      </c>
      <c r="AA287" s="441">
        <v>45930</v>
      </c>
      <c r="AB287" s="124">
        <f t="shared" si="28"/>
        <v>28</v>
      </c>
      <c r="AC287" s="72">
        <v>0</v>
      </c>
      <c r="AD287" s="76">
        <v>0</v>
      </c>
      <c r="AE287" s="76">
        <v>0</v>
      </c>
      <c r="AF287" s="79" t="s">
        <v>73</v>
      </c>
      <c r="AG287" s="408">
        <f t="shared" si="29"/>
        <v>0</v>
      </c>
      <c r="AH287" s="76">
        <v>0</v>
      </c>
      <c r="AI287" s="75">
        <v>0</v>
      </c>
      <c r="AJ287" s="145" t="s">
        <v>73</v>
      </c>
      <c r="AK287" s="79" t="s">
        <v>73</v>
      </c>
      <c r="AL287" s="72">
        <v>0</v>
      </c>
      <c r="AM287" s="72" t="s">
        <v>73</v>
      </c>
      <c r="AN287" s="72" t="s">
        <v>73</v>
      </c>
      <c r="AO287" s="72" t="s">
        <v>73</v>
      </c>
      <c r="AP287" s="102">
        <f t="shared" si="30"/>
        <v>0</v>
      </c>
      <c r="AQ287" s="487">
        <f t="shared" si="31"/>
        <v>2000000</v>
      </c>
      <c r="AR287" s="72" t="s">
        <v>65</v>
      </c>
      <c r="AS287" s="76">
        <v>2000000</v>
      </c>
      <c r="AT287" s="72" t="s">
        <v>319</v>
      </c>
      <c r="AU287" s="76">
        <v>0</v>
      </c>
      <c r="AV287" s="81" t="s">
        <v>73</v>
      </c>
      <c r="AW287" s="490">
        <f t="shared" si="34"/>
        <v>2000000</v>
      </c>
      <c r="AX287" s="488">
        <v>0</v>
      </c>
      <c r="AY287" s="84">
        <f t="shared" si="33"/>
        <v>1</v>
      </c>
      <c r="AZ287" s="85">
        <v>1</v>
      </c>
      <c r="BA287" s="169" t="s">
        <v>73</v>
      </c>
      <c r="BB287" s="184" t="s">
        <v>208</v>
      </c>
      <c r="BC287" s="179" t="s">
        <v>1553</v>
      </c>
      <c r="BD287" s="71" t="s">
        <v>65</v>
      </c>
      <c r="BE287" s="166" t="s">
        <v>65</v>
      </c>
    </row>
    <row r="288" spans="2:57" s="165" customFormat="1" ht="15" customHeight="1" x14ac:dyDescent="0.2">
      <c r="B288" s="71">
        <v>2025</v>
      </c>
      <c r="C288" s="71">
        <v>891780111</v>
      </c>
      <c r="D288" s="71" t="s">
        <v>63</v>
      </c>
      <c r="E288" s="173" t="s">
        <v>1552</v>
      </c>
      <c r="F288" s="102" t="s">
        <v>1551</v>
      </c>
      <c r="G288" s="176">
        <v>0</v>
      </c>
      <c r="H288" s="72" t="s">
        <v>71</v>
      </c>
      <c r="I288" s="71" t="s">
        <v>166</v>
      </c>
      <c r="J288" s="73" t="s">
        <v>81</v>
      </c>
      <c r="K288" s="104" t="s">
        <v>1550</v>
      </c>
      <c r="L288" s="489">
        <v>35000000</v>
      </c>
      <c r="M288" s="71" t="s">
        <v>66</v>
      </c>
      <c r="N288" s="130" t="s">
        <v>1549</v>
      </c>
      <c r="O288" s="537">
        <v>1082879175</v>
      </c>
      <c r="P288" s="171">
        <v>1287</v>
      </c>
      <c r="Q288" s="439">
        <v>45818</v>
      </c>
      <c r="R288" s="515">
        <v>391509745.19999999</v>
      </c>
      <c r="S288" s="502">
        <v>45902</v>
      </c>
      <c r="T288" s="521">
        <v>35000000</v>
      </c>
      <c r="U288" s="72" t="s">
        <v>65</v>
      </c>
      <c r="V288" s="527">
        <v>1082868728</v>
      </c>
      <c r="W288" s="173" t="s">
        <v>1469</v>
      </c>
      <c r="X288" s="438">
        <v>45902</v>
      </c>
      <c r="Y288" s="439">
        <v>45902</v>
      </c>
      <c r="Z288" s="437" t="s">
        <v>73</v>
      </c>
      <c r="AA288" s="440">
        <v>46203</v>
      </c>
      <c r="AB288" s="124">
        <f t="shared" si="28"/>
        <v>301</v>
      </c>
      <c r="AC288" s="72">
        <v>0</v>
      </c>
      <c r="AD288" s="76">
        <v>0</v>
      </c>
      <c r="AE288" s="76">
        <v>0</v>
      </c>
      <c r="AF288" s="79" t="s">
        <v>73</v>
      </c>
      <c r="AG288" s="408">
        <f t="shared" si="29"/>
        <v>0</v>
      </c>
      <c r="AH288" s="76">
        <v>0</v>
      </c>
      <c r="AI288" s="75">
        <v>0</v>
      </c>
      <c r="AJ288" s="145" t="s">
        <v>73</v>
      </c>
      <c r="AK288" s="79" t="s">
        <v>73</v>
      </c>
      <c r="AL288" s="72">
        <v>0</v>
      </c>
      <c r="AM288" s="72" t="s">
        <v>73</v>
      </c>
      <c r="AN288" s="72" t="s">
        <v>73</v>
      </c>
      <c r="AO288" s="72" t="s">
        <v>73</v>
      </c>
      <c r="AP288" s="102">
        <f t="shared" si="30"/>
        <v>0</v>
      </c>
      <c r="AQ288" s="487">
        <f t="shared" si="31"/>
        <v>35000000</v>
      </c>
      <c r="AR288" s="72" t="s">
        <v>319</v>
      </c>
      <c r="AS288" s="76">
        <v>0</v>
      </c>
      <c r="AT288" s="72" t="s">
        <v>319</v>
      </c>
      <c r="AU288" s="76">
        <v>0</v>
      </c>
      <c r="AV288" s="81" t="s">
        <v>73</v>
      </c>
      <c r="AW288" s="490">
        <f t="shared" si="34"/>
        <v>3500000</v>
      </c>
      <c r="AX288" s="488">
        <v>31500000</v>
      </c>
      <c r="AY288" s="84">
        <f t="shared" si="33"/>
        <v>0.1</v>
      </c>
      <c r="AZ288" s="85">
        <v>0.1</v>
      </c>
      <c r="BA288" s="169" t="s">
        <v>73</v>
      </c>
      <c r="BB288" s="175" t="s">
        <v>123</v>
      </c>
      <c r="BC288" s="179" t="s">
        <v>1548</v>
      </c>
      <c r="BD288" s="71" t="s">
        <v>65</v>
      </c>
      <c r="BE288" s="166" t="s">
        <v>65</v>
      </c>
    </row>
    <row r="289" spans="2:57" s="165" customFormat="1" ht="15" customHeight="1" x14ac:dyDescent="0.2">
      <c r="B289" s="71">
        <v>2025</v>
      </c>
      <c r="C289" s="71">
        <v>891780111</v>
      </c>
      <c r="D289" s="71" t="s">
        <v>63</v>
      </c>
      <c r="E289" s="173" t="s">
        <v>1547</v>
      </c>
      <c r="F289" s="102" t="s">
        <v>1546</v>
      </c>
      <c r="G289" s="176">
        <v>0</v>
      </c>
      <c r="H289" s="72" t="s">
        <v>71</v>
      </c>
      <c r="I289" s="71" t="s">
        <v>166</v>
      </c>
      <c r="J289" s="73" t="s">
        <v>81</v>
      </c>
      <c r="K289" s="104" t="s">
        <v>1545</v>
      </c>
      <c r="L289" s="489">
        <v>7500000</v>
      </c>
      <c r="M289" s="71" t="s">
        <v>66</v>
      </c>
      <c r="N289" s="130" t="s">
        <v>1544</v>
      </c>
      <c r="O289" s="537">
        <v>84450834</v>
      </c>
      <c r="P289" s="171">
        <v>580</v>
      </c>
      <c r="Q289" s="439">
        <v>45723</v>
      </c>
      <c r="R289" s="515">
        <v>42501000</v>
      </c>
      <c r="S289" s="502">
        <v>45902</v>
      </c>
      <c r="T289" s="521">
        <v>7500000</v>
      </c>
      <c r="U289" s="72" t="s">
        <v>65</v>
      </c>
      <c r="V289" s="527">
        <v>7141896</v>
      </c>
      <c r="W289" s="173" t="s">
        <v>1543</v>
      </c>
      <c r="X289" s="438">
        <v>45902</v>
      </c>
      <c r="Y289" s="439">
        <v>45902</v>
      </c>
      <c r="Z289" s="437" t="s">
        <v>73</v>
      </c>
      <c r="AA289" s="440">
        <v>45961</v>
      </c>
      <c r="AB289" s="124">
        <f t="shared" si="28"/>
        <v>59</v>
      </c>
      <c r="AC289" s="72">
        <v>0</v>
      </c>
      <c r="AD289" s="76">
        <v>0</v>
      </c>
      <c r="AE289" s="76">
        <v>0</v>
      </c>
      <c r="AF289" s="79" t="s">
        <v>73</v>
      </c>
      <c r="AG289" s="408">
        <f t="shared" si="29"/>
        <v>0</v>
      </c>
      <c r="AH289" s="76">
        <v>0</v>
      </c>
      <c r="AI289" s="75">
        <v>0</v>
      </c>
      <c r="AJ289" s="145" t="s">
        <v>73</v>
      </c>
      <c r="AK289" s="79" t="s">
        <v>73</v>
      </c>
      <c r="AL289" s="72">
        <v>0</v>
      </c>
      <c r="AM289" s="72" t="s">
        <v>73</v>
      </c>
      <c r="AN289" s="72" t="s">
        <v>73</v>
      </c>
      <c r="AO289" s="72" t="s">
        <v>73</v>
      </c>
      <c r="AP289" s="102">
        <f t="shared" si="30"/>
        <v>0</v>
      </c>
      <c r="AQ289" s="487">
        <f t="shared" si="31"/>
        <v>7500000</v>
      </c>
      <c r="AR289" s="72" t="s">
        <v>65</v>
      </c>
      <c r="AS289" s="76">
        <v>7500000</v>
      </c>
      <c r="AT289" s="72" t="s">
        <v>319</v>
      </c>
      <c r="AU289" s="76">
        <v>0</v>
      </c>
      <c r="AV289" s="81" t="s">
        <v>73</v>
      </c>
      <c r="AW289" s="490">
        <f t="shared" si="34"/>
        <v>3750000</v>
      </c>
      <c r="AX289" s="488">
        <v>3750000</v>
      </c>
      <c r="AY289" s="84">
        <f t="shared" si="33"/>
        <v>0.5</v>
      </c>
      <c r="AZ289" s="85">
        <v>0.5</v>
      </c>
      <c r="BA289" s="169" t="s">
        <v>73</v>
      </c>
      <c r="BB289" s="178" t="s">
        <v>208</v>
      </c>
      <c r="BC289" s="179" t="s">
        <v>1542</v>
      </c>
      <c r="BD289" s="71" t="s">
        <v>65</v>
      </c>
      <c r="BE289" s="166" t="s">
        <v>65</v>
      </c>
    </row>
    <row r="290" spans="2:57" s="165" customFormat="1" ht="15" customHeight="1" x14ac:dyDescent="0.2">
      <c r="B290" s="71">
        <v>2025</v>
      </c>
      <c r="C290" s="71">
        <v>891780111</v>
      </c>
      <c r="D290" s="71" t="s">
        <v>63</v>
      </c>
      <c r="E290" s="173" t="s">
        <v>1541</v>
      </c>
      <c r="F290" s="102" t="s">
        <v>1540</v>
      </c>
      <c r="G290" s="176">
        <v>0</v>
      </c>
      <c r="H290" s="72" t="s">
        <v>71</v>
      </c>
      <c r="I290" s="71" t="s">
        <v>166</v>
      </c>
      <c r="J290" s="73" t="s">
        <v>81</v>
      </c>
      <c r="K290" s="104" t="s">
        <v>1539</v>
      </c>
      <c r="L290" s="489">
        <v>11609334</v>
      </c>
      <c r="M290" s="71" t="s">
        <v>66</v>
      </c>
      <c r="N290" s="130" t="s">
        <v>1538</v>
      </c>
      <c r="O290" s="537">
        <v>1004358155</v>
      </c>
      <c r="P290" s="171">
        <v>1340</v>
      </c>
      <c r="Q290" s="436">
        <v>45826</v>
      </c>
      <c r="R290" s="515">
        <v>96700000</v>
      </c>
      <c r="S290" s="502">
        <v>45903</v>
      </c>
      <c r="T290" s="521">
        <v>11609334</v>
      </c>
      <c r="U290" s="72" t="s">
        <v>65</v>
      </c>
      <c r="V290" s="528">
        <v>79738530</v>
      </c>
      <c r="W290" s="173" t="s">
        <v>560</v>
      </c>
      <c r="X290" s="438">
        <v>45903</v>
      </c>
      <c r="Y290" s="439">
        <v>45903</v>
      </c>
      <c r="Z290" s="437" t="s">
        <v>73</v>
      </c>
      <c r="AA290" s="440">
        <v>46006</v>
      </c>
      <c r="AB290" s="124">
        <f t="shared" si="28"/>
        <v>103</v>
      </c>
      <c r="AC290" s="72">
        <v>0</v>
      </c>
      <c r="AD290" s="76">
        <v>0</v>
      </c>
      <c r="AE290" s="76">
        <v>0</v>
      </c>
      <c r="AF290" s="79" t="s">
        <v>73</v>
      </c>
      <c r="AG290" s="408">
        <f t="shared" si="29"/>
        <v>0</v>
      </c>
      <c r="AH290" s="76">
        <v>0</v>
      </c>
      <c r="AI290" s="75">
        <v>0</v>
      </c>
      <c r="AJ290" s="145" t="s">
        <v>73</v>
      </c>
      <c r="AK290" s="79" t="s">
        <v>73</v>
      </c>
      <c r="AL290" s="72">
        <v>0</v>
      </c>
      <c r="AM290" s="72" t="s">
        <v>73</v>
      </c>
      <c r="AN290" s="72" t="s">
        <v>73</v>
      </c>
      <c r="AO290" s="72" t="s">
        <v>73</v>
      </c>
      <c r="AP290" s="102">
        <f t="shared" si="30"/>
        <v>0</v>
      </c>
      <c r="AQ290" s="487">
        <f t="shared" si="31"/>
        <v>11609334</v>
      </c>
      <c r="AR290" s="72" t="s">
        <v>65</v>
      </c>
      <c r="AS290" s="76">
        <v>11609334</v>
      </c>
      <c r="AT290" s="72" t="s">
        <v>319</v>
      </c>
      <c r="AU290" s="76">
        <v>0</v>
      </c>
      <c r="AV290" s="81" t="s">
        <v>73</v>
      </c>
      <c r="AW290" s="490">
        <f t="shared" si="34"/>
        <v>6666666</v>
      </c>
      <c r="AX290" s="488">
        <v>4942668</v>
      </c>
      <c r="AY290" s="84">
        <f t="shared" si="33"/>
        <v>0.57425051256170245</v>
      </c>
      <c r="AZ290" s="85">
        <v>0.57425051256170245</v>
      </c>
      <c r="BA290" s="169" t="s">
        <v>73</v>
      </c>
      <c r="BB290" s="175" t="s">
        <v>123</v>
      </c>
      <c r="BC290" s="179" t="s">
        <v>1537</v>
      </c>
      <c r="BD290" s="71" t="s">
        <v>65</v>
      </c>
      <c r="BE290" s="166" t="s">
        <v>65</v>
      </c>
    </row>
    <row r="291" spans="2:57" s="165" customFormat="1" ht="15" customHeight="1" x14ac:dyDescent="0.2">
      <c r="B291" s="71">
        <v>2025</v>
      </c>
      <c r="C291" s="71">
        <v>891780111</v>
      </c>
      <c r="D291" s="71" t="s">
        <v>63</v>
      </c>
      <c r="E291" s="173" t="s">
        <v>1536</v>
      </c>
      <c r="F291" s="102" t="s">
        <v>1535</v>
      </c>
      <c r="G291" s="176">
        <v>0</v>
      </c>
      <c r="H291" s="72" t="s">
        <v>71</v>
      </c>
      <c r="I291" s="71" t="s">
        <v>166</v>
      </c>
      <c r="J291" s="73" t="s">
        <v>81</v>
      </c>
      <c r="K291" s="104" t="s">
        <v>1534</v>
      </c>
      <c r="L291" s="489">
        <v>24000000</v>
      </c>
      <c r="M291" s="71" t="s">
        <v>66</v>
      </c>
      <c r="N291" s="130" t="s">
        <v>1533</v>
      </c>
      <c r="O291" s="537">
        <v>1082951874</v>
      </c>
      <c r="P291" s="171">
        <v>1749</v>
      </c>
      <c r="Q291" s="436">
        <v>45875</v>
      </c>
      <c r="R291" s="515">
        <v>42400000</v>
      </c>
      <c r="S291" s="502">
        <v>45903</v>
      </c>
      <c r="T291" s="521">
        <v>24000000</v>
      </c>
      <c r="U291" s="72" t="s">
        <v>65</v>
      </c>
      <c r="V291" s="527">
        <v>22545553</v>
      </c>
      <c r="W291" s="173" t="s">
        <v>600</v>
      </c>
      <c r="X291" s="438">
        <v>45903</v>
      </c>
      <c r="Y291" s="439">
        <v>45903</v>
      </c>
      <c r="Z291" s="437" t="s">
        <v>73</v>
      </c>
      <c r="AA291" s="440">
        <v>46142</v>
      </c>
      <c r="AB291" s="124">
        <f t="shared" si="28"/>
        <v>239</v>
      </c>
      <c r="AC291" s="72">
        <v>0</v>
      </c>
      <c r="AD291" s="76">
        <v>0</v>
      </c>
      <c r="AE291" s="76">
        <v>0</v>
      </c>
      <c r="AF291" s="79" t="s">
        <v>73</v>
      </c>
      <c r="AG291" s="408">
        <f t="shared" si="29"/>
        <v>0</v>
      </c>
      <c r="AH291" s="76">
        <v>0</v>
      </c>
      <c r="AI291" s="75">
        <v>0</v>
      </c>
      <c r="AJ291" s="145" t="s">
        <v>73</v>
      </c>
      <c r="AK291" s="79" t="s">
        <v>73</v>
      </c>
      <c r="AL291" s="72">
        <v>0</v>
      </c>
      <c r="AM291" s="72" t="s">
        <v>73</v>
      </c>
      <c r="AN291" s="72" t="s">
        <v>73</v>
      </c>
      <c r="AO291" s="72" t="s">
        <v>73</v>
      </c>
      <c r="AP291" s="102">
        <f t="shared" si="30"/>
        <v>0</v>
      </c>
      <c r="AQ291" s="487">
        <f t="shared" si="31"/>
        <v>24000000</v>
      </c>
      <c r="AR291" s="72" t="s">
        <v>65</v>
      </c>
      <c r="AS291" s="76">
        <v>24000000</v>
      </c>
      <c r="AT291" s="72" t="s">
        <v>319</v>
      </c>
      <c r="AU291" s="76">
        <v>0</v>
      </c>
      <c r="AV291" s="81" t="s">
        <v>73</v>
      </c>
      <c r="AW291" s="490">
        <f t="shared" si="34"/>
        <v>3000000</v>
      </c>
      <c r="AX291" s="488">
        <v>21000000</v>
      </c>
      <c r="AY291" s="84">
        <f t="shared" si="33"/>
        <v>0.125</v>
      </c>
      <c r="AZ291" s="85">
        <v>0.125</v>
      </c>
      <c r="BA291" s="169" t="s">
        <v>73</v>
      </c>
      <c r="BB291" s="175" t="s">
        <v>123</v>
      </c>
      <c r="BC291" s="179" t="s">
        <v>1532</v>
      </c>
      <c r="BD291" s="71" t="s">
        <v>65</v>
      </c>
      <c r="BE291" s="166" t="s">
        <v>65</v>
      </c>
    </row>
    <row r="292" spans="2:57" s="165" customFormat="1" ht="15" customHeight="1" x14ac:dyDescent="0.2">
      <c r="B292" s="71">
        <v>2025</v>
      </c>
      <c r="C292" s="71">
        <v>891780111</v>
      </c>
      <c r="D292" s="71" t="s">
        <v>63</v>
      </c>
      <c r="E292" s="173" t="s">
        <v>1531</v>
      </c>
      <c r="F292" s="102" t="s">
        <v>1530</v>
      </c>
      <c r="G292" s="176">
        <v>0</v>
      </c>
      <c r="H292" s="72" t="s">
        <v>71</v>
      </c>
      <c r="I292" s="71" t="s">
        <v>166</v>
      </c>
      <c r="J292" s="73" t="s">
        <v>81</v>
      </c>
      <c r="K292" s="104" t="s">
        <v>1529</v>
      </c>
      <c r="L292" s="489">
        <v>13500000</v>
      </c>
      <c r="M292" s="71" t="s">
        <v>66</v>
      </c>
      <c r="N292" s="130" t="s">
        <v>1528</v>
      </c>
      <c r="O292" s="537">
        <v>1007499629</v>
      </c>
      <c r="P292" s="171">
        <v>1641</v>
      </c>
      <c r="Q292" s="439">
        <v>45860</v>
      </c>
      <c r="R292" s="515">
        <v>226991884</v>
      </c>
      <c r="S292" s="502">
        <v>45903</v>
      </c>
      <c r="T292" s="521">
        <v>13500000</v>
      </c>
      <c r="U292" s="72" t="s">
        <v>65</v>
      </c>
      <c r="V292" s="528">
        <v>79738530</v>
      </c>
      <c r="W292" s="173" t="s">
        <v>560</v>
      </c>
      <c r="X292" s="438">
        <v>45903</v>
      </c>
      <c r="Y292" s="439">
        <v>45903</v>
      </c>
      <c r="Z292" s="437" t="s">
        <v>73</v>
      </c>
      <c r="AA292" s="440">
        <v>46011</v>
      </c>
      <c r="AB292" s="124">
        <f t="shared" si="28"/>
        <v>108</v>
      </c>
      <c r="AC292" s="72">
        <v>0</v>
      </c>
      <c r="AD292" s="76">
        <v>0</v>
      </c>
      <c r="AE292" s="76">
        <v>0</v>
      </c>
      <c r="AF292" s="79" t="s">
        <v>73</v>
      </c>
      <c r="AG292" s="408">
        <f t="shared" si="29"/>
        <v>0</v>
      </c>
      <c r="AH292" s="76">
        <v>0</v>
      </c>
      <c r="AI292" s="75">
        <v>0</v>
      </c>
      <c r="AJ292" s="145" t="s">
        <v>73</v>
      </c>
      <c r="AK292" s="79" t="s">
        <v>73</v>
      </c>
      <c r="AL292" s="72">
        <v>0</v>
      </c>
      <c r="AM292" s="72" t="s">
        <v>73</v>
      </c>
      <c r="AN292" s="72" t="s">
        <v>73</v>
      </c>
      <c r="AO292" s="72" t="s">
        <v>73</v>
      </c>
      <c r="AP292" s="102">
        <f t="shared" si="30"/>
        <v>0</v>
      </c>
      <c r="AQ292" s="487">
        <f t="shared" si="31"/>
        <v>13500000</v>
      </c>
      <c r="AR292" s="72" t="s">
        <v>65</v>
      </c>
      <c r="AS292" s="76">
        <v>13500000</v>
      </c>
      <c r="AT292" s="72" t="s">
        <v>319</v>
      </c>
      <c r="AU292" s="76">
        <v>0</v>
      </c>
      <c r="AV292" s="81" t="s">
        <v>73</v>
      </c>
      <c r="AW292" s="490">
        <f t="shared" si="34"/>
        <v>6750000</v>
      </c>
      <c r="AX292" s="488">
        <v>6750000</v>
      </c>
      <c r="AY292" s="84">
        <f t="shared" si="33"/>
        <v>0.5</v>
      </c>
      <c r="AZ292" s="85">
        <v>0.5</v>
      </c>
      <c r="BA292" s="169" t="s">
        <v>73</v>
      </c>
      <c r="BB292" s="175" t="s">
        <v>123</v>
      </c>
      <c r="BC292" s="179" t="s">
        <v>1527</v>
      </c>
      <c r="BD292" s="71" t="s">
        <v>65</v>
      </c>
      <c r="BE292" s="166" t="s">
        <v>65</v>
      </c>
    </row>
    <row r="293" spans="2:57" s="165" customFormat="1" ht="15" customHeight="1" x14ac:dyDescent="0.2">
      <c r="B293" s="71">
        <v>2025</v>
      </c>
      <c r="C293" s="71">
        <v>891780111</v>
      </c>
      <c r="D293" s="71" t="s">
        <v>63</v>
      </c>
      <c r="E293" s="173" t="s">
        <v>1526</v>
      </c>
      <c r="F293" s="102" t="s">
        <v>1525</v>
      </c>
      <c r="G293" s="176">
        <v>0</v>
      </c>
      <c r="H293" s="72" t="s">
        <v>71</v>
      </c>
      <c r="I293" s="71" t="s">
        <v>166</v>
      </c>
      <c r="J293" s="73" t="s">
        <v>81</v>
      </c>
      <c r="K293" s="104" t="s">
        <v>1524</v>
      </c>
      <c r="L293" s="489">
        <v>6400000</v>
      </c>
      <c r="M293" s="71" t="s">
        <v>66</v>
      </c>
      <c r="N293" s="130" t="s">
        <v>1523</v>
      </c>
      <c r="O293" s="537">
        <v>1193521694</v>
      </c>
      <c r="P293" s="171">
        <v>1630</v>
      </c>
      <c r="Q293" s="439">
        <v>45856</v>
      </c>
      <c r="R293" s="515">
        <v>60000000</v>
      </c>
      <c r="S293" s="502">
        <v>45903</v>
      </c>
      <c r="T293" s="521">
        <v>6400000</v>
      </c>
      <c r="U293" s="72" t="s">
        <v>65</v>
      </c>
      <c r="V293" s="527">
        <v>51909946</v>
      </c>
      <c r="W293" s="173" t="s">
        <v>1522</v>
      </c>
      <c r="X293" s="438">
        <v>45903</v>
      </c>
      <c r="Y293" s="439">
        <v>45903</v>
      </c>
      <c r="Z293" s="437" t="s">
        <v>73</v>
      </c>
      <c r="AA293" s="440">
        <v>45961</v>
      </c>
      <c r="AB293" s="124">
        <f t="shared" si="28"/>
        <v>58</v>
      </c>
      <c r="AC293" s="72">
        <v>0</v>
      </c>
      <c r="AD293" s="76">
        <v>0</v>
      </c>
      <c r="AE293" s="76">
        <v>0</v>
      </c>
      <c r="AF293" s="79" t="s">
        <v>73</v>
      </c>
      <c r="AG293" s="408">
        <f t="shared" si="29"/>
        <v>0</v>
      </c>
      <c r="AH293" s="76">
        <v>0</v>
      </c>
      <c r="AI293" s="75">
        <v>0</v>
      </c>
      <c r="AJ293" s="145" t="s">
        <v>73</v>
      </c>
      <c r="AK293" s="79" t="s">
        <v>73</v>
      </c>
      <c r="AL293" s="72">
        <v>0</v>
      </c>
      <c r="AM293" s="72" t="s">
        <v>73</v>
      </c>
      <c r="AN293" s="72" t="s">
        <v>73</v>
      </c>
      <c r="AO293" s="72" t="s">
        <v>73</v>
      </c>
      <c r="AP293" s="102">
        <f t="shared" si="30"/>
        <v>0</v>
      </c>
      <c r="AQ293" s="487">
        <f t="shared" si="31"/>
        <v>6400000</v>
      </c>
      <c r="AR293" s="72" t="s">
        <v>65</v>
      </c>
      <c r="AS293" s="76">
        <v>6400000</v>
      </c>
      <c r="AT293" s="72" t="s">
        <v>319</v>
      </c>
      <c r="AU293" s="76">
        <v>0</v>
      </c>
      <c r="AV293" s="81" t="s">
        <v>73</v>
      </c>
      <c r="AW293" s="490">
        <f t="shared" si="34"/>
        <v>6400000</v>
      </c>
      <c r="AX293" s="488">
        <v>0</v>
      </c>
      <c r="AY293" s="84">
        <f t="shared" si="33"/>
        <v>1</v>
      </c>
      <c r="AZ293" s="85">
        <v>1</v>
      </c>
      <c r="BA293" s="169" t="s">
        <v>73</v>
      </c>
      <c r="BB293" s="178" t="s">
        <v>208</v>
      </c>
      <c r="BC293" s="179" t="s">
        <v>1521</v>
      </c>
      <c r="BD293" s="71" t="s">
        <v>65</v>
      </c>
      <c r="BE293" s="166" t="s">
        <v>65</v>
      </c>
    </row>
    <row r="294" spans="2:57" s="165" customFormat="1" ht="15" customHeight="1" x14ac:dyDescent="0.2">
      <c r="B294" s="71">
        <v>2025</v>
      </c>
      <c r="C294" s="71">
        <v>891780111</v>
      </c>
      <c r="D294" s="71" t="s">
        <v>63</v>
      </c>
      <c r="E294" s="173" t="s">
        <v>1520</v>
      </c>
      <c r="F294" s="102" t="s">
        <v>1519</v>
      </c>
      <c r="G294" s="176">
        <v>0</v>
      </c>
      <c r="H294" s="72" t="s">
        <v>71</v>
      </c>
      <c r="I294" s="71" t="s">
        <v>166</v>
      </c>
      <c r="J294" s="73" t="s">
        <v>81</v>
      </c>
      <c r="K294" s="104" t="s">
        <v>1518</v>
      </c>
      <c r="L294" s="489">
        <v>20000000</v>
      </c>
      <c r="M294" s="71" t="s">
        <v>66</v>
      </c>
      <c r="N294" s="130" t="s">
        <v>1517</v>
      </c>
      <c r="O294" s="537">
        <v>1065835268</v>
      </c>
      <c r="P294" s="171">
        <v>1752</v>
      </c>
      <c r="Q294" s="439">
        <v>45875</v>
      </c>
      <c r="R294" s="515">
        <v>59000000</v>
      </c>
      <c r="S294" s="502">
        <v>45903</v>
      </c>
      <c r="T294" s="521">
        <v>20000000</v>
      </c>
      <c r="U294" s="72" t="s">
        <v>65</v>
      </c>
      <c r="V294" s="527">
        <v>85485991</v>
      </c>
      <c r="W294" s="173" t="s">
        <v>495</v>
      </c>
      <c r="X294" s="438">
        <v>45903</v>
      </c>
      <c r="Y294" s="439">
        <v>45903</v>
      </c>
      <c r="Z294" s="437" t="s">
        <v>73</v>
      </c>
      <c r="AA294" s="440">
        <v>45993</v>
      </c>
      <c r="AB294" s="124">
        <f t="shared" si="28"/>
        <v>90</v>
      </c>
      <c r="AC294" s="72">
        <v>0</v>
      </c>
      <c r="AD294" s="76">
        <v>0</v>
      </c>
      <c r="AE294" s="76">
        <v>0</v>
      </c>
      <c r="AF294" s="79" t="s">
        <v>73</v>
      </c>
      <c r="AG294" s="408">
        <f t="shared" si="29"/>
        <v>0</v>
      </c>
      <c r="AH294" s="76">
        <v>0</v>
      </c>
      <c r="AI294" s="75">
        <v>0</v>
      </c>
      <c r="AJ294" s="145" t="s">
        <v>73</v>
      </c>
      <c r="AK294" s="79" t="s">
        <v>73</v>
      </c>
      <c r="AL294" s="72">
        <v>0</v>
      </c>
      <c r="AM294" s="72" t="s">
        <v>73</v>
      </c>
      <c r="AN294" s="72" t="s">
        <v>73</v>
      </c>
      <c r="AO294" s="72" t="s">
        <v>73</v>
      </c>
      <c r="AP294" s="102">
        <f t="shared" si="30"/>
        <v>0</v>
      </c>
      <c r="AQ294" s="487">
        <f t="shared" si="31"/>
        <v>20000000</v>
      </c>
      <c r="AR294" s="72" t="s">
        <v>65</v>
      </c>
      <c r="AS294" s="76">
        <v>20000000</v>
      </c>
      <c r="AT294" s="72" t="s">
        <v>319</v>
      </c>
      <c r="AU294" s="76">
        <v>0</v>
      </c>
      <c r="AV294" s="81" t="s">
        <v>73</v>
      </c>
      <c r="AW294" s="490">
        <f t="shared" si="34"/>
        <v>0</v>
      </c>
      <c r="AX294" s="488">
        <v>20000000</v>
      </c>
      <c r="AY294" s="84">
        <f t="shared" si="33"/>
        <v>0</v>
      </c>
      <c r="AZ294" s="85">
        <v>0</v>
      </c>
      <c r="BA294" s="169" t="s">
        <v>73</v>
      </c>
      <c r="BB294" s="175" t="s">
        <v>123</v>
      </c>
      <c r="BC294" s="179" t="s">
        <v>1516</v>
      </c>
      <c r="BD294" s="71" t="s">
        <v>65</v>
      </c>
      <c r="BE294" s="166" t="s">
        <v>65</v>
      </c>
    </row>
    <row r="295" spans="2:57" s="165" customFormat="1" ht="15" customHeight="1" x14ac:dyDescent="0.2">
      <c r="B295" s="71">
        <v>2025</v>
      </c>
      <c r="C295" s="71">
        <v>891780111</v>
      </c>
      <c r="D295" s="71" t="s">
        <v>63</v>
      </c>
      <c r="E295" s="173" t="s">
        <v>1515</v>
      </c>
      <c r="F295" s="102" t="s">
        <v>1514</v>
      </c>
      <c r="G295" s="176">
        <v>0</v>
      </c>
      <c r="H295" s="72" t="s">
        <v>71</v>
      </c>
      <c r="I295" s="71" t="s">
        <v>166</v>
      </c>
      <c r="J295" s="73" t="s">
        <v>81</v>
      </c>
      <c r="K295" s="104" t="s">
        <v>1513</v>
      </c>
      <c r="L295" s="489">
        <v>3574468</v>
      </c>
      <c r="M295" s="71" t="s">
        <v>66</v>
      </c>
      <c r="N295" s="130" t="s">
        <v>1512</v>
      </c>
      <c r="O295" s="537">
        <v>1082984449</v>
      </c>
      <c r="P295" s="171">
        <v>1498</v>
      </c>
      <c r="Q295" s="436">
        <v>45848</v>
      </c>
      <c r="R295" s="515">
        <v>212989171.19999999</v>
      </c>
      <c r="S295" s="502">
        <v>45903</v>
      </c>
      <c r="T295" s="521">
        <v>3574468</v>
      </c>
      <c r="U295" s="72" t="s">
        <v>65</v>
      </c>
      <c r="V295" s="527">
        <v>36694632</v>
      </c>
      <c r="W295" s="173" t="s">
        <v>1183</v>
      </c>
      <c r="X295" s="438">
        <v>45903</v>
      </c>
      <c r="Y295" s="439">
        <v>45903</v>
      </c>
      <c r="Z295" s="437" t="s">
        <v>73</v>
      </c>
      <c r="AA295" s="440">
        <v>45930</v>
      </c>
      <c r="AB295" s="124">
        <f t="shared" si="28"/>
        <v>27</v>
      </c>
      <c r="AC295" s="72">
        <v>0</v>
      </c>
      <c r="AD295" s="76">
        <v>0</v>
      </c>
      <c r="AE295" s="76">
        <v>0</v>
      </c>
      <c r="AF295" s="79" t="s">
        <v>73</v>
      </c>
      <c r="AG295" s="408">
        <f t="shared" si="29"/>
        <v>0</v>
      </c>
      <c r="AH295" s="76">
        <v>0</v>
      </c>
      <c r="AI295" s="75">
        <v>0</v>
      </c>
      <c r="AJ295" s="145" t="s">
        <v>73</v>
      </c>
      <c r="AK295" s="79" t="s">
        <v>73</v>
      </c>
      <c r="AL295" s="72">
        <v>0</v>
      </c>
      <c r="AM295" s="72" t="s">
        <v>73</v>
      </c>
      <c r="AN295" s="72" t="s">
        <v>73</v>
      </c>
      <c r="AO295" s="72" t="s">
        <v>73</v>
      </c>
      <c r="AP295" s="102">
        <f t="shared" si="30"/>
        <v>0</v>
      </c>
      <c r="AQ295" s="487">
        <f t="shared" si="31"/>
        <v>3574468</v>
      </c>
      <c r="AR295" s="72" t="s">
        <v>319</v>
      </c>
      <c r="AS295" s="76">
        <v>0</v>
      </c>
      <c r="AT295" s="72" t="s">
        <v>319</v>
      </c>
      <c r="AU295" s="76">
        <v>0</v>
      </c>
      <c r="AV295" s="81" t="s">
        <v>73</v>
      </c>
      <c r="AW295" s="490">
        <f t="shared" si="34"/>
        <v>0</v>
      </c>
      <c r="AX295" s="488">
        <v>3574468</v>
      </c>
      <c r="AY295" s="84">
        <f t="shared" si="33"/>
        <v>0</v>
      </c>
      <c r="AZ295" s="85">
        <v>0</v>
      </c>
      <c r="BA295" s="169" t="s">
        <v>73</v>
      </c>
      <c r="BB295" s="184" t="s">
        <v>208</v>
      </c>
      <c r="BC295" s="179" t="s">
        <v>1511</v>
      </c>
      <c r="BD295" s="71" t="s">
        <v>65</v>
      </c>
      <c r="BE295" s="166" t="s">
        <v>65</v>
      </c>
    </row>
    <row r="296" spans="2:57" s="165" customFormat="1" ht="15" customHeight="1" x14ac:dyDescent="0.2">
      <c r="B296" s="71">
        <v>2025</v>
      </c>
      <c r="C296" s="71">
        <v>891780111</v>
      </c>
      <c r="D296" s="71" t="s">
        <v>63</v>
      </c>
      <c r="E296" s="173" t="s">
        <v>1510</v>
      </c>
      <c r="F296" s="102" t="s">
        <v>1509</v>
      </c>
      <c r="G296" s="176">
        <v>0</v>
      </c>
      <c r="H296" s="72" t="s">
        <v>71</v>
      </c>
      <c r="I296" s="71" t="s">
        <v>166</v>
      </c>
      <c r="J296" s="73" t="s">
        <v>81</v>
      </c>
      <c r="K296" s="104" t="s">
        <v>1508</v>
      </c>
      <c r="L296" s="489">
        <v>7000000</v>
      </c>
      <c r="M296" s="71" t="s">
        <v>66</v>
      </c>
      <c r="N296" s="130" t="s">
        <v>1507</v>
      </c>
      <c r="O296" s="537">
        <v>1054924752</v>
      </c>
      <c r="P296" s="171">
        <v>110</v>
      </c>
      <c r="Q296" s="436">
        <v>45678</v>
      </c>
      <c r="R296" s="515">
        <v>261450000</v>
      </c>
      <c r="S296" s="502">
        <v>45908</v>
      </c>
      <c r="T296" s="521">
        <v>7000000</v>
      </c>
      <c r="U296" s="72" t="s">
        <v>65</v>
      </c>
      <c r="V296" s="527">
        <v>77105457</v>
      </c>
      <c r="W296" s="173" t="s">
        <v>1506</v>
      </c>
      <c r="X296" s="438">
        <v>45908</v>
      </c>
      <c r="Y296" s="439">
        <v>45908</v>
      </c>
      <c r="Z296" s="437" t="s">
        <v>73</v>
      </c>
      <c r="AA296" s="440">
        <v>45968</v>
      </c>
      <c r="AB296" s="124">
        <f t="shared" si="28"/>
        <v>60</v>
      </c>
      <c r="AC296" s="72">
        <v>0</v>
      </c>
      <c r="AD296" s="76">
        <v>0</v>
      </c>
      <c r="AE296" s="76">
        <v>0</v>
      </c>
      <c r="AF296" s="79" t="s">
        <v>73</v>
      </c>
      <c r="AG296" s="408">
        <f t="shared" si="29"/>
        <v>0</v>
      </c>
      <c r="AH296" s="76">
        <v>0</v>
      </c>
      <c r="AI296" s="75">
        <v>0</v>
      </c>
      <c r="AJ296" s="145" t="s">
        <v>73</v>
      </c>
      <c r="AK296" s="79" t="s">
        <v>73</v>
      </c>
      <c r="AL296" s="72">
        <v>0</v>
      </c>
      <c r="AM296" s="72" t="s">
        <v>73</v>
      </c>
      <c r="AN296" s="72" t="s">
        <v>73</v>
      </c>
      <c r="AO296" s="72" t="s">
        <v>73</v>
      </c>
      <c r="AP296" s="102">
        <f t="shared" si="30"/>
        <v>0</v>
      </c>
      <c r="AQ296" s="487">
        <f t="shared" si="31"/>
        <v>7000000</v>
      </c>
      <c r="AR296" s="72" t="s">
        <v>65</v>
      </c>
      <c r="AS296" s="76">
        <v>7000000</v>
      </c>
      <c r="AT296" s="72" t="s">
        <v>319</v>
      </c>
      <c r="AU296" s="76">
        <v>0</v>
      </c>
      <c r="AV296" s="81" t="s">
        <v>73</v>
      </c>
      <c r="AW296" s="490">
        <f t="shared" si="34"/>
        <v>7000000</v>
      </c>
      <c r="AX296" s="488">
        <v>0</v>
      </c>
      <c r="AY296" s="84">
        <f t="shared" si="33"/>
        <v>1</v>
      </c>
      <c r="AZ296" s="85">
        <v>1</v>
      </c>
      <c r="BA296" s="169" t="s">
        <v>73</v>
      </c>
      <c r="BB296" s="175" t="s">
        <v>208</v>
      </c>
      <c r="BC296" s="179" t="s">
        <v>1505</v>
      </c>
      <c r="BD296" s="71" t="s">
        <v>65</v>
      </c>
      <c r="BE296" s="166" t="s">
        <v>65</v>
      </c>
    </row>
    <row r="297" spans="2:57" s="165" customFormat="1" ht="15" customHeight="1" x14ac:dyDescent="0.2">
      <c r="B297" s="71">
        <v>2025</v>
      </c>
      <c r="C297" s="71">
        <v>891780111</v>
      </c>
      <c r="D297" s="71" t="s">
        <v>63</v>
      </c>
      <c r="E297" s="173" t="s">
        <v>1504</v>
      </c>
      <c r="F297" s="102" t="s">
        <v>1503</v>
      </c>
      <c r="G297" s="176">
        <v>0</v>
      </c>
      <c r="H297" s="72" t="s">
        <v>71</v>
      </c>
      <c r="I297" s="71" t="s">
        <v>166</v>
      </c>
      <c r="J297" s="73" t="s">
        <v>81</v>
      </c>
      <c r="K297" s="104" t="s">
        <v>1502</v>
      </c>
      <c r="L297" s="489">
        <v>25600000</v>
      </c>
      <c r="M297" s="71" t="s">
        <v>66</v>
      </c>
      <c r="N297" s="130" t="s">
        <v>1501</v>
      </c>
      <c r="O297" s="537">
        <v>1082869691</v>
      </c>
      <c r="P297" s="171">
        <v>1287</v>
      </c>
      <c r="Q297" s="436">
        <v>45818</v>
      </c>
      <c r="R297" s="515">
        <v>391509745.19999999</v>
      </c>
      <c r="S297" s="502">
        <v>45908</v>
      </c>
      <c r="T297" s="521">
        <v>25600000</v>
      </c>
      <c r="U297" s="72" t="s">
        <v>65</v>
      </c>
      <c r="V297" s="527">
        <v>1082868728</v>
      </c>
      <c r="W297" s="173" t="s">
        <v>1469</v>
      </c>
      <c r="X297" s="438">
        <v>45908</v>
      </c>
      <c r="Y297" s="439">
        <v>45908</v>
      </c>
      <c r="Z297" s="437" t="s">
        <v>73</v>
      </c>
      <c r="AA297" s="440">
        <v>46149</v>
      </c>
      <c r="AB297" s="124">
        <f t="shared" si="28"/>
        <v>241</v>
      </c>
      <c r="AC297" s="72">
        <v>0</v>
      </c>
      <c r="AD297" s="76">
        <v>0</v>
      </c>
      <c r="AE297" s="76">
        <v>0</v>
      </c>
      <c r="AF297" s="79" t="s">
        <v>73</v>
      </c>
      <c r="AG297" s="408">
        <f t="shared" si="29"/>
        <v>0</v>
      </c>
      <c r="AH297" s="76">
        <v>0</v>
      </c>
      <c r="AI297" s="75">
        <v>0</v>
      </c>
      <c r="AJ297" s="145" t="s">
        <v>73</v>
      </c>
      <c r="AK297" s="79" t="s">
        <v>73</v>
      </c>
      <c r="AL297" s="72">
        <v>0</v>
      </c>
      <c r="AM297" s="72" t="s">
        <v>73</v>
      </c>
      <c r="AN297" s="72" t="s">
        <v>73</v>
      </c>
      <c r="AO297" s="72" t="s">
        <v>73</v>
      </c>
      <c r="AP297" s="102">
        <f t="shared" si="30"/>
        <v>0</v>
      </c>
      <c r="AQ297" s="487">
        <f t="shared" si="31"/>
        <v>25600000</v>
      </c>
      <c r="AR297" s="72" t="s">
        <v>319</v>
      </c>
      <c r="AS297" s="76">
        <v>0</v>
      </c>
      <c r="AT297" s="72" t="s">
        <v>319</v>
      </c>
      <c r="AU297" s="76">
        <v>0</v>
      </c>
      <c r="AV297" s="81" t="s">
        <v>73</v>
      </c>
      <c r="AW297" s="490">
        <f t="shared" si="34"/>
        <v>3200000</v>
      </c>
      <c r="AX297" s="488">
        <v>22400000</v>
      </c>
      <c r="AY297" s="84">
        <f t="shared" si="33"/>
        <v>0.125</v>
      </c>
      <c r="AZ297" s="85">
        <v>0.125</v>
      </c>
      <c r="BA297" s="169" t="s">
        <v>73</v>
      </c>
      <c r="BB297" s="178" t="s">
        <v>123</v>
      </c>
      <c r="BC297" s="179" t="s">
        <v>1500</v>
      </c>
      <c r="BD297" s="71" t="s">
        <v>65</v>
      </c>
      <c r="BE297" s="166" t="s">
        <v>65</v>
      </c>
    </row>
    <row r="298" spans="2:57" s="165" customFormat="1" ht="15" customHeight="1" x14ac:dyDescent="0.2">
      <c r="B298" s="71">
        <v>2025</v>
      </c>
      <c r="C298" s="71">
        <v>891780111</v>
      </c>
      <c r="D298" s="71" t="s">
        <v>63</v>
      </c>
      <c r="E298" s="173" t="s">
        <v>1499</v>
      </c>
      <c r="F298" s="102" t="s">
        <v>1498</v>
      </c>
      <c r="G298" s="176">
        <v>0</v>
      </c>
      <c r="H298" s="72" t="s">
        <v>71</v>
      </c>
      <c r="I298" s="71" t="s">
        <v>166</v>
      </c>
      <c r="J298" s="73" t="s">
        <v>81</v>
      </c>
      <c r="K298" s="104" t="s">
        <v>1497</v>
      </c>
      <c r="L298" s="489">
        <v>29879670</v>
      </c>
      <c r="M298" s="71" t="s">
        <v>66</v>
      </c>
      <c r="N298" s="130" t="s">
        <v>1496</v>
      </c>
      <c r="O298" s="537">
        <v>52260712</v>
      </c>
      <c r="P298" s="171">
        <v>1498</v>
      </c>
      <c r="Q298" s="436">
        <v>45848</v>
      </c>
      <c r="R298" s="515">
        <v>212989171.19999999</v>
      </c>
      <c r="S298" s="502">
        <v>45908</v>
      </c>
      <c r="T298" s="521">
        <v>29879670</v>
      </c>
      <c r="U298" s="72" t="s">
        <v>65</v>
      </c>
      <c r="V298" s="527">
        <v>36694632</v>
      </c>
      <c r="W298" s="173" t="s">
        <v>1183</v>
      </c>
      <c r="X298" s="438">
        <v>45908</v>
      </c>
      <c r="Y298" s="439">
        <v>45908</v>
      </c>
      <c r="Z298" s="437" t="s">
        <v>73</v>
      </c>
      <c r="AA298" s="440">
        <v>46131</v>
      </c>
      <c r="AB298" s="124">
        <f t="shared" si="28"/>
        <v>223</v>
      </c>
      <c r="AC298" s="72">
        <v>0</v>
      </c>
      <c r="AD298" s="76">
        <v>0</v>
      </c>
      <c r="AE298" s="76">
        <v>0</v>
      </c>
      <c r="AF298" s="79" t="s">
        <v>73</v>
      </c>
      <c r="AG298" s="408">
        <f t="shared" si="29"/>
        <v>0</v>
      </c>
      <c r="AH298" s="76">
        <v>0</v>
      </c>
      <c r="AI298" s="75">
        <v>0</v>
      </c>
      <c r="AJ298" s="145" t="s">
        <v>73</v>
      </c>
      <c r="AK298" s="79" t="s">
        <v>73</v>
      </c>
      <c r="AL298" s="72">
        <v>0</v>
      </c>
      <c r="AM298" s="72" t="s">
        <v>73</v>
      </c>
      <c r="AN298" s="72" t="s">
        <v>73</v>
      </c>
      <c r="AO298" s="72" t="s">
        <v>73</v>
      </c>
      <c r="AP298" s="102">
        <f t="shared" si="30"/>
        <v>0</v>
      </c>
      <c r="AQ298" s="487">
        <f t="shared" si="31"/>
        <v>29879670</v>
      </c>
      <c r="AR298" s="72" t="s">
        <v>319</v>
      </c>
      <c r="AS298" s="76">
        <v>0</v>
      </c>
      <c r="AT298" s="72" t="s">
        <v>319</v>
      </c>
      <c r="AU298" s="76">
        <v>0</v>
      </c>
      <c r="AV298" s="81" t="s">
        <v>73</v>
      </c>
      <c r="AW298" s="490">
        <f t="shared" si="34"/>
        <v>0</v>
      </c>
      <c r="AX298" s="488">
        <v>29879670</v>
      </c>
      <c r="AY298" s="84">
        <f t="shared" si="33"/>
        <v>0</v>
      </c>
      <c r="AZ298" s="85">
        <v>0</v>
      </c>
      <c r="BA298" s="169" t="s">
        <v>73</v>
      </c>
      <c r="BB298" s="175" t="s">
        <v>123</v>
      </c>
      <c r="BC298" s="179" t="s">
        <v>1495</v>
      </c>
      <c r="BD298" s="71" t="s">
        <v>65</v>
      </c>
      <c r="BE298" s="166" t="s">
        <v>65</v>
      </c>
    </row>
    <row r="299" spans="2:57" s="165" customFormat="1" ht="15" customHeight="1" x14ac:dyDescent="0.2">
      <c r="B299" s="71">
        <v>2025</v>
      </c>
      <c r="C299" s="71">
        <v>891780111</v>
      </c>
      <c r="D299" s="71" t="s">
        <v>63</v>
      </c>
      <c r="E299" s="173" t="s">
        <v>1494</v>
      </c>
      <c r="F299" s="102" t="s">
        <v>1493</v>
      </c>
      <c r="G299" s="176">
        <v>0</v>
      </c>
      <c r="H299" s="72" t="s">
        <v>71</v>
      </c>
      <c r="I299" s="71" t="s">
        <v>166</v>
      </c>
      <c r="J299" s="73" t="s">
        <v>81</v>
      </c>
      <c r="K299" s="104" t="s">
        <v>1492</v>
      </c>
      <c r="L299" s="489">
        <v>13300000</v>
      </c>
      <c r="M299" s="71" t="s">
        <v>66</v>
      </c>
      <c r="N299" s="130" t="s">
        <v>1491</v>
      </c>
      <c r="O299" s="537">
        <v>79542567</v>
      </c>
      <c r="P299" s="171">
        <v>111</v>
      </c>
      <c r="Q299" s="439">
        <v>45678</v>
      </c>
      <c r="R299" s="515">
        <v>557700000</v>
      </c>
      <c r="S299" s="502">
        <v>45909</v>
      </c>
      <c r="T299" s="521">
        <v>13300000</v>
      </c>
      <c r="U299" s="72" t="s">
        <v>65</v>
      </c>
      <c r="V299" s="528">
        <v>1082884010</v>
      </c>
      <c r="W299" s="173" t="s">
        <v>393</v>
      </c>
      <c r="X299" s="438">
        <v>45909</v>
      </c>
      <c r="Y299" s="439">
        <v>45909</v>
      </c>
      <c r="Z299" s="437" t="s">
        <v>73</v>
      </c>
      <c r="AA299" s="440">
        <v>46014</v>
      </c>
      <c r="AB299" s="124">
        <f t="shared" si="28"/>
        <v>105</v>
      </c>
      <c r="AC299" s="72">
        <v>0</v>
      </c>
      <c r="AD299" s="76">
        <v>0</v>
      </c>
      <c r="AE299" s="76">
        <v>0</v>
      </c>
      <c r="AF299" s="79" t="s">
        <v>73</v>
      </c>
      <c r="AG299" s="408">
        <f t="shared" si="29"/>
        <v>0</v>
      </c>
      <c r="AH299" s="76">
        <v>0</v>
      </c>
      <c r="AI299" s="75">
        <v>0</v>
      </c>
      <c r="AJ299" s="145" t="s">
        <v>73</v>
      </c>
      <c r="AK299" s="79" t="s">
        <v>73</v>
      </c>
      <c r="AL299" s="72">
        <v>0</v>
      </c>
      <c r="AM299" s="72" t="s">
        <v>73</v>
      </c>
      <c r="AN299" s="72" t="s">
        <v>73</v>
      </c>
      <c r="AO299" s="72" t="s">
        <v>73</v>
      </c>
      <c r="AP299" s="102">
        <f t="shared" si="30"/>
        <v>0</v>
      </c>
      <c r="AQ299" s="487">
        <f t="shared" si="31"/>
        <v>13300000</v>
      </c>
      <c r="AR299" s="72" t="s">
        <v>65</v>
      </c>
      <c r="AS299" s="76">
        <v>13300000</v>
      </c>
      <c r="AT299" s="72" t="s">
        <v>319</v>
      </c>
      <c r="AU299" s="76">
        <v>0</v>
      </c>
      <c r="AV299" s="81" t="s">
        <v>73</v>
      </c>
      <c r="AW299" s="490">
        <f t="shared" si="34"/>
        <v>0</v>
      </c>
      <c r="AX299" s="488">
        <v>13300000</v>
      </c>
      <c r="AY299" s="84">
        <f t="shared" si="33"/>
        <v>0</v>
      </c>
      <c r="AZ299" s="85">
        <v>0</v>
      </c>
      <c r="BA299" s="169" t="s">
        <v>73</v>
      </c>
      <c r="BB299" s="175" t="s">
        <v>123</v>
      </c>
      <c r="BC299" s="179" t="s">
        <v>1490</v>
      </c>
      <c r="BD299" s="71" t="s">
        <v>65</v>
      </c>
      <c r="BE299" s="166" t="s">
        <v>65</v>
      </c>
    </row>
    <row r="300" spans="2:57" s="165" customFormat="1" ht="15" customHeight="1" x14ac:dyDescent="0.2">
      <c r="B300" s="71">
        <v>2025</v>
      </c>
      <c r="C300" s="71">
        <v>891780111</v>
      </c>
      <c r="D300" s="71" t="s">
        <v>63</v>
      </c>
      <c r="E300" s="173" t="s">
        <v>1489</v>
      </c>
      <c r="F300" s="102" t="s">
        <v>1488</v>
      </c>
      <c r="G300" s="176">
        <v>0</v>
      </c>
      <c r="H300" s="72" t="s">
        <v>71</v>
      </c>
      <c r="I300" s="71" t="s">
        <v>166</v>
      </c>
      <c r="J300" s="73" t="s">
        <v>81</v>
      </c>
      <c r="K300" s="104" t="s">
        <v>1487</v>
      </c>
      <c r="L300" s="489">
        <v>3000000</v>
      </c>
      <c r="M300" s="71" t="s">
        <v>66</v>
      </c>
      <c r="N300" s="130" t="s">
        <v>1486</v>
      </c>
      <c r="O300" s="537">
        <v>30775766</v>
      </c>
      <c r="P300" s="171">
        <v>328</v>
      </c>
      <c r="Q300" s="439">
        <v>45699</v>
      </c>
      <c r="R300" s="515">
        <v>227018878.68000001</v>
      </c>
      <c r="S300" s="502">
        <v>45910</v>
      </c>
      <c r="T300" s="521">
        <v>3000000</v>
      </c>
      <c r="U300" s="72" t="s">
        <v>65</v>
      </c>
      <c r="V300" s="527">
        <v>51909946</v>
      </c>
      <c r="W300" s="173" t="s">
        <v>588</v>
      </c>
      <c r="X300" s="438">
        <v>45910</v>
      </c>
      <c r="Y300" s="439">
        <v>45910</v>
      </c>
      <c r="Z300" s="437" t="s">
        <v>73</v>
      </c>
      <c r="AA300" s="440">
        <v>45939</v>
      </c>
      <c r="AB300" s="124">
        <f t="shared" si="28"/>
        <v>29</v>
      </c>
      <c r="AC300" s="72">
        <v>0</v>
      </c>
      <c r="AD300" s="76">
        <v>0</v>
      </c>
      <c r="AE300" s="76">
        <v>0</v>
      </c>
      <c r="AF300" s="79" t="s">
        <v>73</v>
      </c>
      <c r="AG300" s="408">
        <f t="shared" si="29"/>
        <v>0</v>
      </c>
      <c r="AH300" s="76">
        <v>0</v>
      </c>
      <c r="AI300" s="75">
        <v>0</v>
      </c>
      <c r="AJ300" s="145" t="s">
        <v>73</v>
      </c>
      <c r="AK300" s="79" t="s">
        <v>73</v>
      </c>
      <c r="AL300" s="72">
        <v>0</v>
      </c>
      <c r="AM300" s="72" t="s">
        <v>73</v>
      </c>
      <c r="AN300" s="72" t="s">
        <v>73</v>
      </c>
      <c r="AO300" s="72" t="s">
        <v>73</v>
      </c>
      <c r="AP300" s="102">
        <f t="shared" si="30"/>
        <v>0</v>
      </c>
      <c r="AQ300" s="487">
        <f t="shared" si="31"/>
        <v>3000000</v>
      </c>
      <c r="AR300" s="72" t="s">
        <v>319</v>
      </c>
      <c r="AS300" s="76">
        <v>0</v>
      </c>
      <c r="AT300" s="72" t="s">
        <v>319</v>
      </c>
      <c r="AU300" s="76">
        <v>0</v>
      </c>
      <c r="AV300" s="81" t="s">
        <v>73</v>
      </c>
      <c r="AW300" s="490">
        <f t="shared" si="34"/>
        <v>3000000</v>
      </c>
      <c r="AX300" s="488">
        <v>0</v>
      </c>
      <c r="AY300" s="84">
        <f t="shared" si="33"/>
        <v>1</v>
      </c>
      <c r="AZ300" s="85">
        <v>1</v>
      </c>
      <c r="BA300" s="169" t="s">
        <v>73</v>
      </c>
      <c r="BB300" s="184" t="s">
        <v>208</v>
      </c>
      <c r="BC300" s="179" t="s">
        <v>1485</v>
      </c>
      <c r="BD300" s="71" t="s">
        <v>65</v>
      </c>
      <c r="BE300" s="166" t="s">
        <v>65</v>
      </c>
    </row>
    <row r="301" spans="2:57" s="165" customFormat="1" ht="15" customHeight="1" x14ac:dyDescent="0.2">
      <c r="B301" s="71">
        <v>2025</v>
      </c>
      <c r="C301" s="71">
        <v>891780111</v>
      </c>
      <c r="D301" s="71" t="s">
        <v>63</v>
      </c>
      <c r="E301" s="173" t="s">
        <v>1484</v>
      </c>
      <c r="F301" s="102" t="s">
        <v>1483</v>
      </c>
      <c r="G301" s="176">
        <v>0</v>
      </c>
      <c r="H301" s="72" t="s">
        <v>71</v>
      </c>
      <c r="I301" s="71" t="s">
        <v>166</v>
      </c>
      <c r="J301" s="73" t="s">
        <v>81</v>
      </c>
      <c r="K301" s="104" t="s">
        <v>1482</v>
      </c>
      <c r="L301" s="489">
        <v>3000000</v>
      </c>
      <c r="M301" s="71" t="s">
        <v>66</v>
      </c>
      <c r="N301" s="130" t="s">
        <v>1481</v>
      </c>
      <c r="O301" s="537">
        <v>1047395690</v>
      </c>
      <c r="P301" s="171">
        <v>328</v>
      </c>
      <c r="Q301" s="439">
        <v>45699</v>
      </c>
      <c r="R301" s="515">
        <v>227018878.68000001</v>
      </c>
      <c r="S301" s="502">
        <v>45911</v>
      </c>
      <c r="T301" s="521">
        <v>3000000</v>
      </c>
      <c r="U301" s="72" t="s">
        <v>65</v>
      </c>
      <c r="V301" s="527">
        <v>51909946</v>
      </c>
      <c r="W301" s="173" t="s">
        <v>588</v>
      </c>
      <c r="X301" s="438">
        <v>45911</v>
      </c>
      <c r="Y301" s="439">
        <v>45911</v>
      </c>
      <c r="Z301" s="437" t="s">
        <v>73</v>
      </c>
      <c r="AA301" s="440">
        <v>45940</v>
      </c>
      <c r="AB301" s="124">
        <f t="shared" si="28"/>
        <v>29</v>
      </c>
      <c r="AC301" s="72">
        <v>0</v>
      </c>
      <c r="AD301" s="76">
        <v>0</v>
      </c>
      <c r="AE301" s="76">
        <v>0</v>
      </c>
      <c r="AF301" s="79" t="s">
        <v>73</v>
      </c>
      <c r="AG301" s="408">
        <f t="shared" si="29"/>
        <v>0</v>
      </c>
      <c r="AH301" s="76">
        <v>0</v>
      </c>
      <c r="AI301" s="75">
        <v>0</v>
      </c>
      <c r="AJ301" s="145" t="s">
        <v>73</v>
      </c>
      <c r="AK301" s="79" t="s">
        <v>73</v>
      </c>
      <c r="AL301" s="72">
        <v>0</v>
      </c>
      <c r="AM301" s="72" t="s">
        <v>73</v>
      </c>
      <c r="AN301" s="72" t="s">
        <v>73</v>
      </c>
      <c r="AO301" s="72" t="s">
        <v>73</v>
      </c>
      <c r="AP301" s="102">
        <f t="shared" si="30"/>
        <v>0</v>
      </c>
      <c r="AQ301" s="487">
        <f t="shared" si="31"/>
        <v>3000000</v>
      </c>
      <c r="AR301" s="72" t="s">
        <v>319</v>
      </c>
      <c r="AS301" s="76">
        <v>0</v>
      </c>
      <c r="AT301" s="72" t="s">
        <v>319</v>
      </c>
      <c r="AU301" s="76">
        <v>0</v>
      </c>
      <c r="AV301" s="81" t="s">
        <v>73</v>
      </c>
      <c r="AW301" s="490">
        <f t="shared" si="34"/>
        <v>3000000</v>
      </c>
      <c r="AX301" s="488">
        <v>0</v>
      </c>
      <c r="AY301" s="84">
        <f t="shared" si="33"/>
        <v>1</v>
      </c>
      <c r="AZ301" s="85">
        <v>1</v>
      </c>
      <c r="BA301" s="169" t="s">
        <v>73</v>
      </c>
      <c r="BB301" s="184" t="s">
        <v>208</v>
      </c>
      <c r="BC301" s="179" t="s">
        <v>1480</v>
      </c>
      <c r="BD301" s="71" t="s">
        <v>65</v>
      </c>
      <c r="BE301" s="166" t="s">
        <v>65</v>
      </c>
    </row>
    <row r="302" spans="2:57" s="165" customFormat="1" ht="15" customHeight="1" x14ac:dyDescent="0.2">
      <c r="B302" s="71">
        <v>2025</v>
      </c>
      <c r="C302" s="71">
        <v>891780111</v>
      </c>
      <c r="D302" s="71" t="s">
        <v>63</v>
      </c>
      <c r="E302" s="173" t="s">
        <v>1479</v>
      </c>
      <c r="F302" s="102" t="s">
        <v>1478</v>
      </c>
      <c r="G302" s="176">
        <v>0</v>
      </c>
      <c r="H302" s="72" t="s">
        <v>71</v>
      </c>
      <c r="I302" s="71" t="s">
        <v>166</v>
      </c>
      <c r="J302" s="73" t="s">
        <v>81</v>
      </c>
      <c r="K302" s="104" t="s">
        <v>1477</v>
      </c>
      <c r="L302" s="489">
        <v>42000000</v>
      </c>
      <c r="M302" s="71" t="s">
        <v>66</v>
      </c>
      <c r="N302" s="130" t="s">
        <v>1476</v>
      </c>
      <c r="O302" s="537">
        <v>1052983008</v>
      </c>
      <c r="P302" s="171">
        <v>2015</v>
      </c>
      <c r="Q302" s="439">
        <v>45904</v>
      </c>
      <c r="R302" s="515">
        <v>224000000</v>
      </c>
      <c r="S302" s="502">
        <v>45915</v>
      </c>
      <c r="T302" s="521">
        <v>42000000</v>
      </c>
      <c r="U302" s="72" t="s">
        <v>65</v>
      </c>
      <c r="V302" s="527">
        <v>72220242</v>
      </c>
      <c r="W302" s="173" t="s">
        <v>1475</v>
      </c>
      <c r="X302" s="438">
        <v>45915</v>
      </c>
      <c r="Y302" s="439">
        <v>45915</v>
      </c>
      <c r="Z302" s="437" t="s">
        <v>73</v>
      </c>
      <c r="AA302" s="440">
        <v>46246</v>
      </c>
      <c r="AB302" s="124">
        <f t="shared" si="28"/>
        <v>331</v>
      </c>
      <c r="AC302" s="72">
        <v>0</v>
      </c>
      <c r="AD302" s="76">
        <v>0</v>
      </c>
      <c r="AE302" s="76">
        <v>0</v>
      </c>
      <c r="AF302" s="79" t="s">
        <v>73</v>
      </c>
      <c r="AG302" s="408">
        <f t="shared" si="29"/>
        <v>0</v>
      </c>
      <c r="AH302" s="76">
        <v>0</v>
      </c>
      <c r="AI302" s="75">
        <v>0</v>
      </c>
      <c r="AJ302" s="145" t="s">
        <v>73</v>
      </c>
      <c r="AK302" s="79" t="s">
        <v>73</v>
      </c>
      <c r="AL302" s="72">
        <v>0</v>
      </c>
      <c r="AM302" s="72" t="s">
        <v>73</v>
      </c>
      <c r="AN302" s="72" t="s">
        <v>73</v>
      </c>
      <c r="AO302" s="72" t="s">
        <v>73</v>
      </c>
      <c r="AP302" s="102">
        <f t="shared" si="30"/>
        <v>0</v>
      </c>
      <c r="AQ302" s="487">
        <f t="shared" si="31"/>
        <v>42000000</v>
      </c>
      <c r="AR302" s="72" t="s">
        <v>319</v>
      </c>
      <c r="AS302" s="76">
        <v>0</v>
      </c>
      <c r="AT302" s="72" t="s">
        <v>319</v>
      </c>
      <c r="AU302" s="76">
        <v>0</v>
      </c>
      <c r="AV302" s="81" t="s">
        <v>73</v>
      </c>
      <c r="AW302" s="490">
        <f t="shared" si="34"/>
        <v>3818182</v>
      </c>
      <c r="AX302" s="488">
        <v>38181818</v>
      </c>
      <c r="AY302" s="84">
        <f t="shared" si="33"/>
        <v>9.0909095238095233E-2</v>
      </c>
      <c r="AZ302" s="85">
        <v>9.0909095238095233E-2</v>
      </c>
      <c r="BA302" s="169" t="s">
        <v>73</v>
      </c>
      <c r="BB302" s="175" t="s">
        <v>123</v>
      </c>
      <c r="BC302" s="179" t="s">
        <v>1474</v>
      </c>
      <c r="BD302" s="71" t="s">
        <v>65</v>
      </c>
      <c r="BE302" s="166" t="s">
        <v>65</v>
      </c>
    </row>
    <row r="303" spans="2:57" s="165" customFormat="1" ht="15" customHeight="1" x14ac:dyDescent="0.2">
      <c r="B303" s="71">
        <v>2025</v>
      </c>
      <c r="C303" s="71">
        <v>891780111</v>
      </c>
      <c r="D303" s="71" t="s">
        <v>63</v>
      </c>
      <c r="E303" s="173" t="s">
        <v>1473</v>
      </c>
      <c r="F303" s="102" t="s">
        <v>1472</v>
      </c>
      <c r="G303" s="176">
        <v>0</v>
      </c>
      <c r="H303" s="72" t="s">
        <v>71</v>
      </c>
      <c r="I303" s="71" t="s">
        <v>166</v>
      </c>
      <c r="J303" s="73" t="s">
        <v>81</v>
      </c>
      <c r="K303" s="104" t="s">
        <v>1471</v>
      </c>
      <c r="L303" s="489">
        <v>25200000</v>
      </c>
      <c r="M303" s="71" t="s">
        <v>66</v>
      </c>
      <c r="N303" s="130" t="s">
        <v>1470</v>
      </c>
      <c r="O303" s="537">
        <v>1082891802</v>
      </c>
      <c r="P303" s="171">
        <v>1287</v>
      </c>
      <c r="Q303" s="439">
        <v>45818</v>
      </c>
      <c r="R303" s="515">
        <v>391509745.19999999</v>
      </c>
      <c r="S303" s="502">
        <v>45915</v>
      </c>
      <c r="T303" s="521">
        <v>25200000</v>
      </c>
      <c r="U303" s="72" t="s">
        <v>65</v>
      </c>
      <c r="V303" s="527">
        <v>1082868728</v>
      </c>
      <c r="W303" s="173" t="s">
        <v>1469</v>
      </c>
      <c r="X303" s="438">
        <v>45915</v>
      </c>
      <c r="Y303" s="439">
        <v>45915</v>
      </c>
      <c r="Z303" s="437" t="s">
        <v>73</v>
      </c>
      <c r="AA303" s="440">
        <v>46187</v>
      </c>
      <c r="AB303" s="124">
        <f t="shared" si="28"/>
        <v>272</v>
      </c>
      <c r="AC303" s="72">
        <v>0</v>
      </c>
      <c r="AD303" s="76">
        <v>0</v>
      </c>
      <c r="AE303" s="76">
        <v>0</v>
      </c>
      <c r="AF303" s="79" t="s">
        <v>73</v>
      </c>
      <c r="AG303" s="408">
        <f t="shared" si="29"/>
        <v>0</v>
      </c>
      <c r="AH303" s="76">
        <v>0</v>
      </c>
      <c r="AI303" s="75">
        <v>0</v>
      </c>
      <c r="AJ303" s="145" t="s">
        <v>73</v>
      </c>
      <c r="AK303" s="79" t="s">
        <v>73</v>
      </c>
      <c r="AL303" s="72">
        <v>0</v>
      </c>
      <c r="AM303" s="72" t="s">
        <v>73</v>
      </c>
      <c r="AN303" s="72" t="s">
        <v>73</v>
      </c>
      <c r="AO303" s="72" t="s">
        <v>73</v>
      </c>
      <c r="AP303" s="102">
        <f t="shared" si="30"/>
        <v>0</v>
      </c>
      <c r="AQ303" s="487">
        <f t="shared" si="31"/>
        <v>25200000</v>
      </c>
      <c r="AR303" s="72" t="s">
        <v>319</v>
      </c>
      <c r="AS303" s="76">
        <v>0</v>
      </c>
      <c r="AT303" s="72" t="s">
        <v>319</v>
      </c>
      <c r="AU303" s="76">
        <v>0</v>
      </c>
      <c r="AV303" s="81" t="s">
        <v>73</v>
      </c>
      <c r="AW303" s="490">
        <f t="shared" si="34"/>
        <v>0</v>
      </c>
      <c r="AX303" s="488">
        <v>25200000</v>
      </c>
      <c r="AY303" s="84">
        <f t="shared" si="33"/>
        <v>0</v>
      </c>
      <c r="AZ303" s="85">
        <v>0</v>
      </c>
      <c r="BA303" s="169" t="s">
        <v>73</v>
      </c>
      <c r="BB303" s="175" t="s">
        <v>123</v>
      </c>
      <c r="BC303" s="179" t="s">
        <v>1468</v>
      </c>
      <c r="BD303" s="71" t="s">
        <v>65</v>
      </c>
      <c r="BE303" s="166" t="s">
        <v>65</v>
      </c>
    </row>
    <row r="304" spans="2:57" s="165" customFormat="1" ht="15" customHeight="1" x14ac:dyDescent="0.2">
      <c r="B304" s="71">
        <v>2025</v>
      </c>
      <c r="C304" s="71">
        <v>891780111</v>
      </c>
      <c r="D304" s="71" t="s">
        <v>63</v>
      </c>
      <c r="E304" s="173" t="s">
        <v>1467</v>
      </c>
      <c r="F304" s="102" t="s">
        <v>1466</v>
      </c>
      <c r="G304" s="176">
        <v>0</v>
      </c>
      <c r="H304" s="72" t="s">
        <v>71</v>
      </c>
      <c r="I304" s="71" t="s">
        <v>166</v>
      </c>
      <c r="J304" s="73" t="s">
        <v>81</v>
      </c>
      <c r="K304" s="104" t="s">
        <v>1465</v>
      </c>
      <c r="L304" s="489">
        <v>26640000</v>
      </c>
      <c r="M304" s="71" t="s">
        <v>66</v>
      </c>
      <c r="N304" s="130" t="s">
        <v>1464</v>
      </c>
      <c r="O304" s="537">
        <v>1082835235</v>
      </c>
      <c r="P304" s="171">
        <v>2015</v>
      </c>
      <c r="Q304" s="439">
        <v>45904</v>
      </c>
      <c r="R304" s="515">
        <v>224000000</v>
      </c>
      <c r="S304" s="502">
        <v>45915</v>
      </c>
      <c r="T304" s="521">
        <v>26640000</v>
      </c>
      <c r="U304" s="72" t="s">
        <v>65</v>
      </c>
      <c r="V304" s="527">
        <v>72220242</v>
      </c>
      <c r="W304" s="173" t="s">
        <v>1443</v>
      </c>
      <c r="X304" s="438">
        <v>45915</v>
      </c>
      <c r="Y304" s="439">
        <v>45915</v>
      </c>
      <c r="Z304" s="437" t="s">
        <v>73</v>
      </c>
      <c r="AA304" s="440">
        <v>46246</v>
      </c>
      <c r="AB304" s="124">
        <f t="shared" si="28"/>
        <v>331</v>
      </c>
      <c r="AC304" s="72">
        <v>0</v>
      </c>
      <c r="AD304" s="76">
        <v>0</v>
      </c>
      <c r="AE304" s="76">
        <v>0</v>
      </c>
      <c r="AF304" s="79" t="s">
        <v>73</v>
      </c>
      <c r="AG304" s="408">
        <f t="shared" si="29"/>
        <v>0</v>
      </c>
      <c r="AH304" s="76">
        <v>0</v>
      </c>
      <c r="AI304" s="75">
        <v>0</v>
      </c>
      <c r="AJ304" s="145" t="s">
        <v>73</v>
      </c>
      <c r="AK304" s="79" t="s">
        <v>73</v>
      </c>
      <c r="AL304" s="72">
        <v>0</v>
      </c>
      <c r="AM304" s="72" t="s">
        <v>73</v>
      </c>
      <c r="AN304" s="72" t="s">
        <v>73</v>
      </c>
      <c r="AO304" s="72" t="s">
        <v>73</v>
      </c>
      <c r="AP304" s="102">
        <f t="shared" si="30"/>
        <v>0</v>
      </c>
      <c r="AQ304" s="487">
        <f t="shared" si="31"/>
        <v>26640000</v>
      </c>
      <c r="AR304" s="72" t="s">
        <v>319</v>
      </c>
      <c r="AS304" s="76">
        <v>0</v>
      </c>
      <c r="AT304" s="72" t="s">
        <v>319</v>
      </c>
      <c r="AU304" s="76">
        <v>0</v>
      </c>
      <c r="AV304" s="81" t="s">
        <v>73</v>
      </c>
      <c r="AW304" s="490">
        <f t="shared" si="34"/>
        <v>2421818</v>
      </c>
      <c r="AX304" s="488">
        <v>24218182</v>
      </c>
      <c r="AY304" s="84">
        <f t="shared" si="33"/>
        <v>9.0909084084084088E-2</v>
      </c>
      <c r="AZ304" s="85">
        <v>9.0909084084084088E-2</v>
      </c>
      <c r="BA304" s="169" t="s">
        <v>73</v>
      </c>
      <c r="BB304" s="175" t="s">
        <v>123</v>
      </c>
      <c r="BC304" s="179" t="s">
        <v>1463</v>
      </c>
      <c r="BD304" s="71" t="s">
        <v>65</v>
      </c>
      <c r="BE304" s="166" t="s">
        <v>65</v>
      </c>
    </row>
    <row r="305" spans="2:57" s="165" customFormat="1" ht="15" customHeight="1" x14ac:dyDescent="0.2">
      <c r="B305" s="71">
        <v>2025</v>
      </c>
      <c r="C305" s="71">
        <v>891780111</v>
      </c>
      <c r="D305" s="71" t="s">
        <v>63</v>
      </c>
      <c r="E305" s="173" t="s">
        <v>1462</v>
      </c>
      <c r="F305" s="102" t="s">
        <v>1461</v>
      </c>
      <c r="G305" s="176">
        <v>0</v>
      </c>
      <c r="H305" s="72" t="s">
        <v>71</v>
      </c>
      <c r="I305" s="71" t="s">
        <v>166</v>
      </c>
      <c r="J305" s="73" t="s">
        <v>81</v>
      </c>
      <c r="K305" s="104" t="s">
        <v>1460</v>
      </c>
      <c r="L305" s="489">
        <v>8880000</v>
      </c>
      <c r="M305" s="71" t="s">
        <v>66</v>
      </c>
      <c r="N305" s="130" t="s">
        <v>1459</v>
      </c>
      <c r="O305" s="537">
        <v>1084790897</v>
      </c>
      <c r="P305" s="171">
        <v>2015</v>
      </c>
      <c r="Q305" s="439">
        <v>45904</v>
      </c>
      <c r="R305" s="515">
        <v>224000000</v>
      </c>
      <c r="S305" s="502">
        <v>45915</v>
      </c>
      <c r="T305" s="521">
        <v>8880000</v>
      </c>
      <c r="U305" s="72" t="s">
        <v>65</v>
      </c>
      <c r="V305" s="527">
        <v>72220242</v>
      </c>
      <c r="W305" s="173" t="s">
        <v>1443</v>
      </c>
      <c r="X305" s="438">
        <v>45915</v>
      </c>
      <c r="Y305" s="439">
        <v>45915</v>
      </c>
      <c r="Z305" s="437" t="s">
        <v>73</v>
      </c>
      <c r="AA305" s="440">
        <v>46034</v>
      </c>
      <c r="AB305" s="124">
        <f t="shared" si="28"/>
        <v>119</v>
      </c>
      <c r="AC305" s="72">
        <v>0</v>
      </c>
      <c r="AD305" s="76">
        <v>0</v>
      </c>
      <c r="AE305" s="76">
        <v>0</v>
      </c>
      <c r="AF305" s="79" t="s">
        <v>73</v>
      </c>
      <c r="AG305" s="408">
        <f t="shared" si="29"/>
        <v>0</v>
      </c>
      <c r="AH305" s="76">
        <v>0</v>
      </c>
      <c r="AI305" s="75">
        <v>0</v>
      </c>
      <c r="AJ305" s="145" t="s">
        <v>73</v>
      </c>
      <c r="AK305" s="79" t="s">
        <v>73</v>
      </c>
      <c r="AL305" s="72">
        <v>0</v>
      </c>
      <c r="AM305" s="72" t="s">
        <v>73</v>
      </c>
      <c r="AN305" s="72" t="s">
        <v>73</v>
      </c>
      <c r="AO305" s="72" t="s">
        <v>73</v>
      </c>
      <c r="AP305" s="102">
        <f t="shared" si="30"/>
        <v>0</v>
      </c>
      <c r="AQ305" s="487">
        <f t="shared" si="31"/>
        <v>8880000</v>
      </c>
      <c r="AR305" s="72" t="s">
        <v>319</v>
      </c>
      <c r="AS305" s="76">
        <v>0</v>
      </c>
      <c r="AT305" s="72" t="s">
        <v>319</v>
      </c>
      <c r="AU305" s="76">
        <v>0</v>
      </c>
      <c r="AV305" s="81" t="s">
        <v>73</v>
      </c>
      <c r="AW305" s="490">
        <f t="shared" si="34"/>
        <v>0</v>
      </c>
      <c r="AX305" s="488">
        <v>8880000</v>
      </c>
      <c r="AY305" s="84">
        <f t="shared" si="33"/>
        <v>0</v>
      </c>
      <c r="AZ305" s="85">
        <v>0</v>
      </c>
      <c r="BA305" s="169" t="s">
        <v>73</v>
      </c>
      <c r="BB305" s="178" t="s">
        <v>123</v>
      </c>
      <c r="BC305" s="179" t="s">
        <v>1458</v>
      </c>
      <c r="BD305" s="71" t="s">
        <v>65</v>
      </c>
      <c r="BE305" s="166" t="s">
        <v>65</v>
      </c>
    </row>
    <row r="306" spans="2:57" s="165" customFormat="1" ht="15" customHeight="1" x14ac:dyDescent="0.2">
      <c r="B306" s="71">
        <v>2025</v>
      </c>
      <c r="C306" s="71">
        <v>891780111</v>
      </c>
      <c r="D306" s="71" t="s">
        <v>63</v>
      </c>
      <c r="E306" s="173" t="s">
        <v>1457</v>
      </c>
      <c r="F306" s="102" t="s">
        <v>1456</v>
      </c>
      <c r="G306" s="176">
        <v>0</v>
      </c>
      <c r="H306" s="72" t="s">
        <v>71</v>
      </c>
      <c r="I306" s="71" t="s">
        <v>166</v>
      </c>
      <c r="J306" s="73" t="s">
        <v>81</v>
      </c>
      <c r="K306" s="104" t="s">
        <v>1455</v>
      </c>
      <c r="L306" s="489">
        <v>42000000</v>
      </c>
      <c r="M306" s="71" t="s">
        <v>66</v>
      </c>
      <c r="N306" s="130" t="s">
        <v>1454</v>
      </c>
      <c r="O306" s="537">
        <v>1082941708</v>
      </c>
      <c r="P306" s="171">
        <v>2015</v>
      </c>
      <c r="Q306" s="439">
        <v>45904</v>
      </c>
      <c r="R306" s="515">
        <v>224000000</v>
      </c>
      <c r="S306" s="502">
        <v>45915</v>
      </c>
      <c r="T306" s="521">
        <v>42000000</v>
      </c>
      <c r="U306" s="72" t="s">
        <v>65</v>
      </c>
      <c r="V306" s="527">
        <v>72220242</v>
      </c>
      <c r="W306" s="173" t="s">
        <v>1443</v>
      </c>
      <c r="X306" s="438">
        <v>45915</v>
      </c>
      <c r="Y306" s="439">
        <v>45915</v>
      </c>
      <c r="Z306" s="437" t="s">
        <v>73</v>
      </c>
      <c r="AA306" s="440">
        <v>46246</v>
      </c>
      <c r="AB306" s="124">
        <f t="shared" si="28"/>
        <v>331</v>
      </c>
      <c r="AC306" s="72">
        <v>0</v>
      </c>
      <c r="AD306" s="76">
        <v>0</v>
      </c>
      <c r="AE306" s="76">
        <v>0</v>
      </c>
      <c r="AF306" s="79" t="s">
        <v>73</v>
      </c>
      <c r="AG306" s="408">
        <f t="shared" si="29"/>
        <v>0</v>
      </c>
      <c r="AH306" s="76">
        <v>0</v>
      </c>
      <c r="AI306" s="75">
        <v>0</v>
      </c>
      <c r="AJ306" s="145" t="s">
        <v>73</v>
      </c>
      <c r="AK306" s="79" t="s">
        <v>73</v>
      </c>
      <c r="AL306" s="72">
        <v>0</v>
      </c>
      <c r="AM306" s="72" t="s">
        <v>73</v>
      </c>
      <c r="AN306" s="72" t="s">
        <v>73</v>
      </c>
      <c r="AO306" s="72" t="s">
        <v>73</v>
      </c>
      <c r="AP306" s="102">
        <f t="shared" si="30"/>
        <v>0</v>
      </c>
      <c r="AQ306" s="487">
        <f t="shared" si="31"/>
        <v>42000000</v>
      </c>
      <c r="AR306" s="72" t="s">
        <v>319</v>
      </c>
      <c r="AS306" s="76">
        <v>0</v>
      </c>
      <c r="AT306" s="72" t="s">
        <v>319</v>
      </c>
      <c r="AU306" s="76">
        <v>0</v>
      </c>
      <c r="AV306" s="81" t="s">
        <v>73</v>
      </c>
      <c r="AW306" s="490">
        <f t="shared" si="34"/>
        <v>3818182</v>
      </c>
      <c r="AX306" s="488">
        <v>38181818</v>
      </c>
      <c r="AY306" s="84">
        <f t="shared" si="33"/>
        <v>9.0909095238095233E-2</v>
      </c>
      <c r="AZ306" s="85">
        <v>9.0909095238095233E-2</v>
      </c>
      <c r="BA306" s="169" t="s">
        <v>73</v>
      </c>
      <c r="BB306" s="175" t="s">
        <v>123</v>
      </c>
      <c r="BC306" s="179" t="s">
        <v>1453</v>
      </c>
      <c r="BD306" s="71" t="s">
        <v>65</v>
      </c>
      <c r="BE306" s="166" t="s">
        <v>65</v>
      </c>
    </row>
    <row r="307" spans="2:57" s="165" customFormat="1" ht="15" customHeight="1" x14ac:dyDescent="0.2">
      <c r="B307" s="71">
        <v>2025</v>
      </c>
      <c r="C307" s="71">
        <v>891780111</v>
      </c>
      <c r="D307" s="71" t="s">
        <v>63</v>
      </c>
      <c r="E307" s="173" t="s">
        <v>1452</v>
      </c>
      <c r="F307" s="102" t="s">
        <v>1451</v>
      </c>
      <c r="G307" s="176">
        <v>0</v>
      </c>
      <c r="H307" s="72" t="s">
        <v>71</v>
      </c>
      <c r="I307" s="71" t="s">
        <v>166</v>
      </c>
      <c r="J307" s="73" t="s">
        <v>81</v>
      </c>
      <c r="K307" s="104" t="s">
        <v>1450</v>
      </c>
      <c r="L307" s="489">
        <v>15640000</v>
      </c>
      <c r="M307" s="71" t="s">
        <v>66</v>
      </c>
      <c r="N307" s="130" t="s">
        <v>1449</v>
      </c>
      <c r="O307" s="537">
        <v>1083029059</v>
      </c>
      <c r="P307" s="171">
        <v>2015</v>
      </c>
      <c r="Q307" s="439">
        <v>45904</v>
      </c>
      <c r="R307" s="515">
        <v>224000000</v>
      </c>
      <c r="S307" s="502">
        <v>45915</v>
      </c>
      <c r="T307" s="521">
        <v>15640000</v>
      </c>
      <c r="U307" s="72" t="s">
        <v>65</v>
      </c>
      <c r="V307" s="527">
        <v>72220242</v>
      </c>
      <c r="W307" s="173" t="s">
        <v>1443</v>
      </c>
      <c r="X307" s="438">
        <v>45915</v>
      </c>
      <c r="Y307" s="439">
        <v>45915</v>
      </c>
      <c r="Z307" s="437" t="s">
        <v>73</v>
      </c>
      <c r="AA307" s="440">
        <v>46005</v>
      </c>
      <c r="AB307" s="124">
        <f t="shared" si="28"/>
        <v>90</v>
      </c>
      <c r="AC307" s="72">
        <v>0</v>
      </c>
      <c r="AD307" s="76">
        <v>0</v>
      </c>
      <c r="AE307" s="76">
        <v>0</v>
      </c>
      <c r="AF307" s="79" t="s">
        <v>73</v>
      </c>
      <c r="AG307" s="408">
        <f t="shared" si="29"/>
        <v>0</v>
      </c>
      <c r="AH307" s="76">
        <v>0</v>
      </c>
      <c r="AI307" s="75">
        <v>0</v>
      </c>
      <c r="AJ307" s="145" t="s">
        <v>73</v>
      </c>
      <c r="AK307" s="79" t="s">
        <v>73</v>
      </c>
      <c r="AL307" s="72">
        <v>0</v>
      </c>
      <c r="AM307" s="72" t="s">
        <v>73</v>
      </c>
      <c r="AN307" s="72" t="s">
        <v>73</v>
      </c>
      <c r="AO307" s="72" t="s">
        <v>73</v>
      </c>
      <c r="AP307" s="102">
        <f t="shared" si="30"/>
        <v>0</v>
      </c>
      <c r="AQ307" s="487">
        <f t="shared" si="31"/>
        <v>15640000</v>
      </c>
      <c r="AR307" s="72" t="s">
        <v>319</v>
      </c>
      <c r="AS307" s="76">
        <v>0</v>
      </c>
      <c r="AT307" s="72" t="s">
        <v>319</v>
      </c>
      <c r="AU307" s="76">
        <v>0</v>
      </c>
      <c r="AV307" s="81" t="s">
        <v>73</v>
      </c>
      <c r="AW307" s="490">
        <f t="shared" si="34"/>
        <v>5213333</v>
      </c>
      <c r="AX307" s="488">
        <v>10426667</v>
      </c>
      <c r="AY307" s="84">
        <f t="shared" si="33"/>
        <v>0.33333331202046035</v>
      </c>
      <c r="AZ307" s="85">
        <v>0.33333331202046035</v>
      </c>
      <c r="BA307" s="169" t="s">
        <v>73</v>
      </c>
      <c r="BB307" s="175" t="s">
        <v>123</v>
      </c>
      <c r="BC307" s="179" t="s">
        <v>1448</v>
      </c>
      <c r="BD307" s="71" t="s">
        <v>65</v>
      </c>
      <c r="BE307" s="166" t="s">
        <v>65</v>
      </c>
    </row>
    <row r="308" spans="2:57" s="165" customFormat="1" ht="15" customHeight="1" x14ac:dyDescent="0.2">
      <c r="B308" s="71">
        <v>2025</v>
      </c>
      <c r="C308" s="71">
        <v>891780111</v>
      </c>
      <c r="D308" s="71" t="s">
        <v>63</v>
      </c>
      <c r="E308" s="173" t="s">
        <v>1447</v>
      </c>
      <c r="F308" s="102" t="s">
        <v>1446</v>
      </c>
      <c r="G308" s="176">
        <v>0</v>
      </c>
      <c r="H308" s="72" t="s">
        <v>71</v>
      </c>
      <c r="I308" s="71" t="s">
        <v>166</v>
      </c>
      <c r="J308" s="73" t="s">
        <v>81</v>
      </c>
      <c r="K308" s="104" t="s">
        <v>1445</v>
      </c>
      <c r="L308" s="489">
        <v>42000000</v>
      </c>
      <c r="M308" s="71" t="s">
        <v>66</v>
      </c>
      <c r="N308" s="130" t="s">
        <v>1444</v>
      </c>
      <c r="O308" s="537">
        <v>1082837132</v>
      </c>
      <c r="P308" s="171">
        <v>2015</v>
      </c>
      <c r="Q308" s="439">
        <v>45904</v>
      </c>
      <c r="R308" s="515">
        <v>224000000</v>
      </c>
      <c r="S308" s="502">
        <v>45915</v>
      </c>
      <c r="T308" s="521">
        <v>42000000</v>
      </c>
      <c r="U308" s="72" t="s">
        <v>65</v>
      </c>
      <c r="V308" s="527">
        <v>72220242</v>
      </c>
      <c r="W308" s="173" t="s">
        <v>1443</v>
      </c>
      <c r="X308" s="438">
        <v>45915</v>
      </c>
      <c r="Y308" s="439">
        <v>45915</v>
      </c>
      <c r="Z308" s="437" t="s">
        <v>73</v>
      </c>
      <c r="AA308" s="440">
        <v>46246</v>
      </c>
      <c r="AB308" s="124">
        <f t="shared" si="28"/>
        <v>331</v>
      </c>
      <c r="AC308" s="72">
        <v>0</v>
      </c>
      <c r="AD308" s="76">
        <v>0</v>
      </c>
      <c r="AE308" s="76">
        <v>0</v>
      </c>
      <c r="AF308" s="79" t="s">
        <v>73</v>
      </c>
      <c r="AG308" s="408">
        <f t="shared" si="29"/>
        <v>0</v>
      </c>
      <c r="AH308" s="76">
        <v>0</v>
      </c>
      <c r="AI308" s="75">
        <v>0</v>
      </c>
      <c r="AJ308" s="145" t="s">
        <v>73</v>
      </c>
      <c r="AK308" s="79" t="s">
        <v>73</v>
      </c>
      <c r="AL308" s="72">
        <v>0</v>
      </c>
      <c r="AM308" s="72" t="s">
        <v>73</v>
      </c>
      <c r="AN308" s="72" t="s">
        <v>73</v>
      </c>
      <c r="AO308" s="72" t="s">
        <v>73</v>
      </c>
      <c r="AP308" s="102">
        <f t="shared" si="30"/>
        <v>0</v>
      </c>
      <c r="AQ308" s="487">
        <f t="shared" si="31"/>
        <v>42000000</v>
      </c>
      <c r="AR308" s="72" t="s">
        <v>319</v>
      </c>
      <c r="AS308" s="76">
        <v>0</v>
      </c>
      <c r="AT308" s="72" t="s">
        <v>319</v>
      </c>
      <c r="AU308" s="76">
        <v>0</v>
      </c>
      <c r="AV308" s="81" t="s">
        <v>73</v>
      </c>
      <c r="AW308" s="490">
        <f t="shared" si="34"/>
        <v>3818182</v>
      </c>
      <c r="AX308" s="488">
        <v>38181818</v>
      </c>
      <c r="AY308" s="84">
        <f t="shared" si="33"/>
        <v>9.0909095238095233E-2</v>
      </c>
      <c r="AZ308" s="85">
        <v>9.0909095238095233E-2</v>
      </c>
      <c r="BA308" s="169" t="s">
        <v>73</v>
      </c>
      <c r="BB308" s="175" t="s">
        <v>123</v>
      </c>
      <c r="BC308" s="179" t="s">
        <v>1442</v>
      </c>
      <c r="BD308" s="71" t="s">
        <v>65</v>
      </c>
      <c r="BE308" s="166" t="s">
        <v>65</v>
      </c>
    </row>
    <row r="309" spans="2:57" s="165" customFormat="1" ht="15" customHeight="1" x14ac:dyDescent="0.2">
      <c r="B309" s="71">
        <v>2025</v>
      </c>
      <c r="C309" s="71">
        <v>891780111</v>
      </c>
      <c r="D309" s="71" t="s">
        <v>63</v>
      </c>
      <c r="E309" s="173" t="s">
        <v>1441</v>
      </c>
      <c r="F309" s="102" t="s">
        <v>1440</v>
      </c>
      <c r="G309" s="176">
        <v>0</v>
      </c>
      <c r="H309" s="72" t="s">
        <v>71</v>
      </c>
      <c r="I309" s="71" t="s">
        <v>166</v>
      </c>
      <c r="J309" s="73" t="s">
        <v>81</v>
      </c>
      <c r="K309" s="104" t="s">
        <v>1439</v>
      </c>
      <c r="L309" s="489">
        <v>12000000</v>
      </c>
      <c r="M309" s="71" t="s">
        <v>66</v>
      </c>
      <c r="N309" s="130" t="s">
        <v>1438</v>
      </c>
      <c r="O309" s="537">
        <v>1083028660</v>
      </c>
      <c r="P309" s="171">
        <v>2033</v>
      </c>
      <c r="Q309" s="439">
        <v>45908</v>
      </c>
      <c r="R309" s="515">
        <v>20000000</v>
      </c>
      <c r="S309" s="502">
        <v>45915</v>
      </c>
      <c r="T309" s="521">
        <v>12000000</v>
      </c>
      <c r="U309" s="72" t="s">
        <v>65</v>
      </c>
      <c r="V309" s="527">
        <v>40039797</v>
      </c>
      <c r="W309" s="173" t="s">
        <v>1437</v>
      </c>
      <c r="X309" s="438">
        <v>45915</v>
      </c>
      <c r="Y309" s="439">
        <v>45915</v>
      </c>
      <c r="Z309" s="437" t="s">
        <v>73</v>
      </c>
      <c r="AA309" s="440">
        <v>46005</v>
      </c>
      <c r="AB309" s="124">
        <f t="shared" si="28"/>
        <v>90</v>
      </c>
      <c r="AC309" s="72">
        <v>0</v>
      </c>
      <c r="AD309" s="76">
        <v>0</v>
      </c>
      <c r="AE309" s="76">
        <v>0</v>
      </c>
      <c r="AF309" s="79" t="s">
        <v>73</v>
      </c>
      <c r="AG309" s="408">
        <f t="shared" si="29"/>
        <v>0</v>
      </c>
      <c r="AH309" s="76">
        <v>0</v>
      </c>
      <c r="AI309" s="75">
        <v>0</v>
      </c>
      <c r="AJ309" s="145" t="s">
        <v>73</v>
      </c>
      <c r="AK309" s="79" t="s">
        <v>73</v>
      </c>
      <c r="AL309" s="72">
        <v>0</v>
      </c>
      <c r="AM309" s="72" t="s">
        <v>73</v>
      </c>
      <c r="AN309" s="72" t="s">
        <v>73</v>
      </c>
      <c r="AO309" s="72" t="s">
        <v>73</v>
      </c>
      <c r="AP309" s="102">
        <f t="shared" si="30"/>
        <v>0</v>
      </c>
      <c r="AQ309" s="487">
        <f t="shared" si="31"/>
        <v>12000000</v>
      </c>
      <c r="AR309" s="72" t="s">
        <v>65</v>
      </c>
      <c r="AS309" s="76">
        <v>12000000</v>
      </c>
      <c r="AT309" s="72" t="s">
        <v>319</v>
      </c>
      <c r="AU309" s="76">
        <v>0</v>
      </c>
      <c r="AV309" s="81" t="s">
        <v>73</v>
      </c>
      <c r="AW309" s="490">
        <f t="shared" si="34"/>
        <v>4000000</v>
      </c>
      <c r="AX309" s="488">
        <v>8000000</v>
      </c>
      <c r="AY309" s="84">
        <f t="shared" si="33"/>
        <v>0.33333333333333331</v>
      </c>
      <c r="AZ309" s="85">
        <v>0.33333333333333331</v>
      </c>
      <c r="BA309" s="169" t="s">
        <v>73</v>
      </c>
      <c r="BB309" s="178" t="s">
        <v>123</v>
      </c>
      <c r="BC309" s="179" t="s">
        <v>1436</v>
      </c>
      <c r="BD309" s="71" t="s">
        <v>65</v>
      </c>
      <c r="BE309" s="166" t="s">
        <v>65</v>
      </c>
    </row>
    <row r="310" spans="2:57" s="165" customFormat="1" ht="15" customHeight="1" x14ac:dyDescent="0.2">
      <c r="B310" s="71">
        <v>2025</v>
      </c>
      <c r="C310" s="71">
        <v>891780111</v>
      </c>
      <c r="D310" s="71" t="s">
        <v>63</v>
      </c>
      <c r="E310" s="173" t="s">
        <v>1435</v>
      </c>
      <c r="F310" s="102" t="s">
        <v>1434</v>
      </c>
      <c r="G310" s="176">
        <v>0</v>
      </c>
      <c r="H310" s="72" t="s">
        <v>71</v>
      </c>
      <c r="I310" s="71" t="s">
        <v>166</v>
      </c>
      <c r="J310" s="73" t="s">
        <v>81</v>
      </c>
      <c r="K310" s="104" t="s">
        <v>1433</v>
      </c>
      <c r="L310" s="489">
        <v>25200000</v>
      </c>
      <c r="M310" s="71" t="s">
        <v>66</v>
      </c>
      <c r="N310" s="130" t="s">
        <v>1432</v>
      </c>
      <c r="O310" s="537">
        <v>1003241055</v>
      </c>
      <c r="P310" s="171">
        <v>1287</v>
      </c>
      <c r="Q310" s="439">
        <v>45818</v>
      </c>
      <c r="R310" s="515">
        <v>391509745.19999999</v>
      </c>
      <c r="S310" s="502">
        <v>45916</v>
      </c>
      <c r="T310" s="521">
        <v>25200000</v>
      </c>
      <c r="U310" s="72" t="s">
        <v>65</v>
      </c>
      <c r="V310" s="527">
        <v>7632607</v>
      </c>
      <c r="W310" s="173" t="s">
        <v>1431</v>
      </c>
      <c r="X310" s="438">
        <v>45916</v>
      </c>
      <c r="Y310" s="439">
        <v>45916</v>
      </c>
      <c r="Z310" s="437" t="s">
        <v>73</v>
      </c>
      <c r="AA310" s="440">
        <v>46188</v>
      </c>
      <c r="AB310" s="124">
        <f t="shared" si="28"/>
        <v>272</v>
      </c>
      <c r="AC310" s="72">
        <v>0</v>
      </c>
      <c r="AD310" s="76">
        <v>0</v>
      </c>
      <c r="AE310" s="76">
        <v>0</v>
      </c>
      <c r="AF310" s="79" t="s">
        <v>73</v>
      </c>
      <c r="AG310" s="408">
        <f t="shared" si="29"/>
        <v>0</v>
      </c>
      <c r="AH310" s="76">
        <v>0</v>
      </c>
      <c r="AI310" s="75">
        <v>0</v>
      </c>
      <c r="AJ310" s="145" t="s">
        <v>73</v>
      </c>
      <c r="AK310" s="79" t="s">
        <v>73</v>
      </c>
      <c r="AL310" s="72">
        <v>0</v>
      </c>
      <c r="AM310" s="72" t="s">
        <v>73</v>
      </c>
      <c r="AN310" s="72" t="s">
        <v>73</v>
      </c>
      <c r="AO310" s="72" t="s">
        <v>73</v>
      </c>
      <c r="AP310" s="102">
        <f t="shared" si="30"/>
        <v>0</v>
      </c>
      <c r="AQ310" s="487">
        <f t="shared" si="31"/>
        <v>25200000</v>
      </c>
      <c r="AR310" s="72" t="s">
        <v>319</v>
      </c>
      <c r="AS310" s="76">
        <v>0</v>
      </c>
      <c r="AT310" s="72" t="s">
        <v>319</v>
      </c>
      <c r="AU310" s="76">
        <v>0</v>
      </c>
      <c r="AV310" s="81" t="s">
        <v>73</v>
      </c>
      <c r="AW310" s="490">
        <f t="shared" si="34"/>
        <v>0</v>
      </c>
      <c r="AX310" s="488">
        <v>25200000</v>
      </c>
      <c r="AY310" s="84">
        <f t="shared" si="33"/>
        <v>0</v>
      </c>
      <c r="AZ310" s="85">
        <v>0</v>
      </c>
      <c r="BA310" s="169" t="s">
        <v>73</v>
      </c>
      <c r="BB310" s="175" t="s">
        <v>123</v>
      </c>
      <c r="BC310" s="179" t="s">
        <v>1430</v>
      </c>
      <c r="BD310" s="71" t="s">
        <v>65</v>
      </c>
      <c r="BE310" s="166" t="s">
        <v>65</v>
      </c>
    </row>
    <row r="311" spans="2:57" s="165" customFormat="1" ht="15" customHeight="1" x14ac:dyDescent="0.2">
      <c r="B311" s="71">
        <v>2025</v>
      </c>
      <c r="C311" s="71">
        <v>891780111</v>
      </c>
      <c r="D311" s="71" t="s">
        <v>63</v>
      </c>
      <c r="E311" s="173" t="s">
        <v>1429</v>
      </c>
      <c r="F311" s="102" t="s">
        <v>1428</v>
      </c>
      <c r="G311" s="176">
        <v>0</v>
      </c>
      <c r="H311" s="72" t="s">
        <v>71</v>
      </c>
      <c r="I311" s="71" t="s">
        <v>166</v>
      </c>
      <c r="J311" s="73" t="s">
        <v>81</v>
      </c>
      <c r="K311" s="104" t="s">
        <v>1427</v>
      </c>
      <c r="L311" s="489">
        <v>9000000</v>
      </c>
      <c r="M311" s="71" t="s">
        <v>66</v>
      </c>
      <c r="N311" s="130" t="s">
        <v>1426</v>
      </c>
      <c r="O311" s="537">
        <v>1079939348</v>
      </c>
      <c r="P311" s="171">
        <v>2022</v>
      </c>
      <c r="Q311" s="439">
        <v>45904</v>
      </c>
      <c r="R311" s="515">
        <v>118000000</v>
      </c>
      <c r="S311" s="502">
        <v>45917</v>
      </c>
      <c r="T311" s="521">
        <v>9000000</v>
      </c>
      <c r="U311" s="72" t="s">
        <v>65</v>
      </c>
      <c r="V311" s="528">
        <v>79738530</v>
      </c>
      <c r="W311" s="173" t="s">
        <v>560</v>
      </c>
      <c r="X311" s="438">
        <v>45917</v>
      </c>
      <c r="Y311" s="439">
        <v>45917</v>
      </c>
      <c r="Z311" s="437" t="s">
        <v>73</v>
      </c>
      <c r="AA311" s="440">
        <v>46007</v>
      </c>
      <c r="AB311" s="124">
        <f t="shared" si="28"/>
        <v>90</v>
      </c>
      <c r="AC311" s="72">
        <v>0</v>
      </c>
      <c r="AD311" s="76">
        <v>0</v>
      </c>
      <c r="AE311" s="76">
        <v>0</v>
      </c>
      <c r="AF311" s="79" t="s">
        <v>73</v>
      </c>
      <c r="AG311" s="408">
        <f t="shared" si="29"/>
        <v>0</v>
      </c>
      <c r="AH311" s="76">
        <v>0</v>
      </c>
      <c r="AI311" s="75">
        <v>0</v>
      </c>
      <c r="AJ311" s="145" t="s">
        <v>73</v>
      </c>
      <c r="AK311" s="79" t="s">
        <v>73</v>
      </c>
      <c r="AL311" s="72">
        <v>0</v>
      </c>
      <c r="AM311" s="72" t="s">
        <v>73</v>
      </c>
      <c r="AN311" s="72" t="s">
        <v>73</v>
      </c>
      <c r="AO311" s="72" t="s">
        <v>73</v>
      </c>
      <c r="AP311" s="102">
        <f t="shared" si="30"/>
        <v>0</v>
      </c>
      <c r="AQ311" s="487">
        <f t="shared" si="31"/>
        <v>9000000</v>
      </c>
      <c r="AR311" s="72" t="s">
        <v>319</v>
      </c>
      <c r="AS311" s="76">
        <v>0</v>
      </c>
      <c r="AT311" s="72" t="s">
        <v>319</v>
      </c>
      <c r="AU311" s="76">
        <v>0</v>
      </c>
      <c r="AV311" s="81" t="s">
        <v>73</v>
      </c>
      <c r="AW311" s="490">
        <f t="shared" si="34"/>
        <v>0</v>
      </c>
      <c r="AX311" s="488">
        <v>9000000</v>
      </c>
      <c r="AY311" s="84">
        <f t="shared" si="33"/>
        <v>0</v>
      </c>
      <c r="AZ311" s="85">
        <v>0</v>
      </c>
      <c r="BA311" s="169" t="s">
        <v>73</v>
      </c>
      <c r="BB311" s="175" t="s">
        <v>123</v>
      </c>
      <c r="BC311" s="179" t="s">
        <v>1425</v>
      </c>
      <c r="BD311" s="71" t="s">
        <v>65</v>
      </c>
      <c r="BE311" s="166" t="s">
        <v>65</v>
      </c>
    </row>
    <row r="312" spans="2:57" s="165" customFormat="1" ht="15" customHeight="1" x14ac:dyDescent="0.2">
      <c r="B312" s="71">
        <v>2025</v>
      </c>
      <c r="C312" s="71">
        <v>891780111</v>
      </c>
      <c r="D312" s="71" t="s">
        <v>63</v>
      </c>
      <c r="E312" s="173" t="s">
        <v>1424</v>
      </c>
      <c r="F312" s="102" t="s">
        <v>1423</v>
      </c>
      <c r="G312" s="176">
        <v>0</v>
      </c>
      <c r="H312" s="72" t="s">
        <v>71</v>
      </c>
      <c r="I312" s="71" t="s">
        <v>166</v>
      </c>
      <c r="J312" s="73" t="s">
        <v>81</v>
      </c>
      <c r="K312" s="104" t="s">
        <v>1422</v>
      </c>
      <c r="L312" s="489">
        <v>10008000</v>
      </c>
      <c r="M312" s="71" t="s">
        <v>66</v>
      </c>
      <c r="N312" s="130" t="s">
        <v>1421</v>
      </c>
      <c r="O312" s="537">
        <v>3829900</v>
      </c>
      <c r="P312" s="171">
        <v>344</v>
      </c>
      <c r="Q312" s="439">
        <v>45700</v>
      </c>
      <c r="R312" s="515">
        <v>80000000</v>
      </c>
      <c r="S312" s="502">
        <v>45918</v>
      </c>
      <c r="T312" s="521">
        <v>10008000</v>
      </c>
      <c r="U312" s="72" t="s">
        <v>65</v>
      </c>
      <c r="V312" s="528">
        <v>85155551</v>
      </c>
      <c r="W312" s="173" t="s">
        <v>409</v>
      </c>
      <c r="X312" s="438">
        <v>45918</v>
      </c>
      <c r="Y312" s="439">
        <v>45918</v>
      </c>
      <c r="Z312" s="437" t="s">
        <v>73</v>
      </c>
      <c r="AA312" s="440">
        <v>45978</v>
      </c>
      <c r="AB312" s="124">
        <f t="shared" si="28"/>
        <v>60</v>
      </c>
      <c r="AC312" s="72">
        <v>0</v>
      </c>
      <c r="AD312" s="76">
        <v>0</v>
      </c>
      <c r="AE312" s="76">
        <v>0</v>
      </c>
      <c r="AF312" s="79" t="s">
        <v>73</v>
      </c>
      <c r="AG312" s="408">
        <f t="shared" si="29"/>
        <v>0</v>
      </c>
      <c r="AH312" s="76">
        <v>0</v>
      </c>
      <c r="AI312" s="75">
        <v>0</v>
      </c>
      <c r="AJ312" s="145" t="s">
        <v>73</v>
      </c>
      <c r="AK312" s="79" t="s">
        <v>73</v>
      </c>
      <c r="AL312" s="72">
        <v>0</v>
      </c>
      <c r="AM312" s="72" t="s">
        <v>73</v>
      </c>
      <c r="AN312" s="72" t="s">
        <v>73</v>
      </c>
      <c r="AO312" s="72" t="s">
        <v>73</v>
      </c>
      <c r="AP312" s="102">
        <f t="shared" si="30"/>
        <v>0</v>
      </c>
      <c r="AQ312" s="487">
        <f t="shared" si="31"/>
        <v>10008000</v>
      </c>
      <c r="AR312" s="72" t="s">
        <v>65</v>
      </c>
      <c r="AS312" s="76">
        <v>10008000</v>
      </c>
      <c r="AT312" s="72" t="s">
        <v>319</v>
      </c>
      <c r="AU312" s="76">
        <v>0</v>
      </c>
      <c r="AV312" s="81" t="s">
        <v>73</v>
      </c>
      <c r="AW312" s="490">
        <f t="shared" si="34"/>
        <v>0</v>
      </c>
      <c r="AX312" s="488">
        <v>10008000</v>
      </c>
      <c r="AY312" s="84">
        <f t="shared" si="33"/>
        <v>0</v>
      </c>
      <c r="AZ312" s="85">
        <v>0</v>
      </c>
      <c r="BA312" s="169" t="s">
        <v>73</v>
      </c>
      <c r="BB312" s="175" t="s">
        <v>123</v>
      </c>
      <c r="BC312" s="179" t="s">
        <v>1420</v>
      </c>
      <c r="BD312" s="71" t="s">
        <v>65</v>
      </c>
      <c r="BE312" s="166" t="s">
        <v>65</v>
      </c>
    </row>
    <row r="313" spans="2:57" s="165" customFormat="1" ht="15" customHeight="1" x14ac:dyDescent="0.2">
      <c r="B313" s="71">
        <v>2025</v>
      </c>
      <c r="C313" s="71">
        <v>891780111</v>
      </c>
      <c r="D313" s="71" t="s">
        <v>63</v>
      </c>
      <c r="E313" s="173" t="s">
        <v>1419</v>
      </c>
      <c r="F313" s="102" t="s">
        <v>1418</v>
      </c>
      <c r="G313" s="176">
        <v>0</v>
      </c>
      <c r="H313" s="72" t="s">
        <v>71</v>
      </c>
      <c r="I313" s="71" t="s">
        <v>166</v>
      </c>
      <c r="J313" s="73" t="s">
        <v>81</v>
      </c>
      <c r="K313" s="104" t="s">
        <v>1417</v>
      </c>
      <c r="L313" s="489">
        <v>6000000</v>
      </c>
      <c r="M313" s="71" t="s">
        <v>66</v>
      </c>
      <c r="N313" s="130" t="s">
        <v>1416</v>
      </c>
      <c r="O313" s="537">
        <v>1001999716</v>
      </c>
      <c r="P313" s="216">
        <v>2022</v>
      </c>
      <c r="Q313" s="451">
        <v>45904</v>
      </c>
      <c r="R313" s="516">
        <v>118000000</v>
      </c>
      <c r="S313" s="508">
        <v>45918</v>
      </c>
      <c r="T313" s="522">
        <v>6000000</v>
      </c>
      <c r="U313" s="72" t="s">
        <v>65</v>
      </c>
      <c r="V313" s="530">
        <v>79738530</v>
      </c>
      <c r="W313" s="173" t="s">
        <v>560</v>
      </c>
      <c r="X313" s="450">
        <v>45918</v>
      </c>
      <c r="Y313" s="451">
        <v>45918</v>
      </c>
      <c r="Z313" s="437" t="s">
        <v>73</v>
      </c>
      <c r="AA313" s="452">
        <v>45976</v>
      </c>
      <c r="AB313" s="124">
        <f t="shared" si="28"/>
        <v>58</v>
      </c>
      <c r="AC313" s="72">
        <v>0</v>
      </c>
      <c r="AD313" s="76">
        <v>0</v>
      </c>
      <c r="AE313" s="76">
        <v>0</v>
      </c>
      <c r="AF313" s="79" t="s">
        <v>73</v>
      </c>
      <c r="AG313" s="408">
        <f t="shared" si="29"/>
        <v>0</v>
      </c>
      <c r="AH313" s="76">
        <v>0</v>
      </c>
      <c r="AI313" s="75">
        <v>0</v>
      </c>
      <c r="AJ313" s="145" t="s">
        <v>73</v>
      </c>
      <c r="AK313" s="79" t="s">
        <v>73</v>
      </c>
      <c r="AL313" s="72">
        <v>0</v>
      </c>
      <c r="AM313" s="72" t="s">
        <v>73</v>
      </c>
      <c r="AN313" s="72" t="s">
        <v>73</v>
      </c>
      <c r="AO313" s="72" t="s">
        <v>73</v>
      </c>
      <c r="AP313" s="102">
        <f t="shared" si="30"/>
        <v>0</v>
      </c>
      <c r="AQ313" s="487">
        <f t="shared" si="31"/>
        <v>6000000</v>
      </c>
      <c r="AR313" s="72" t="s">
        <v>319</v>
      </c>
      <c r="AS313" s="76">
        <v>0</v>
      </c>
      <c r="AT313" s="72" t="s">
        <v>319</v>
      </c>
      <c r="AU313" s="76">
        <v>0</v>
      </c>
      <c r="AV313" s="81" t="s">
        <v>73</v>
      </c>
      <c r="AW313" s="490">
        <f t="shared" si="34"/>
        <v>3000000</v>
      </c>
      <c r="AX313" s="488">
        <v>3000000</v>
      </c>
      <c r="AY313" s="84">
        <f t="shared" si="33"/>
        <v>0.5</v>
      </c>
      <c r="AZ313" s="85">
        <v>0.5</v>
      </c>
      <c r="BA313" s="169" t="s">
        <v>73</v>
      </c>
      <c r="BB313" s="178" t="s">
        <v>123</v>
      </c>
      <c r="BC313" s="179" t="s">
        <v>1415</v>
      </c>
      <c r="BD313" s="71" t="s">
        <v>65</v>
      </c>
      <c r="BE313" s="166" t="s">
        <v>65</v>
      </c>
    </row>
    <row r="314" spans="2:57" s="165" customFormat="1" ht="15" customHeight="1" x14ac:dyDescent="0.2">
      <c r="B314" s="71">
        <v>2025</v>
      </c>
      <c r="C314" s="71">
        <v>891780111</v>
      </c>
      <c r="D314" s="71" t="s">
        <v>63</v>
      </c>
      <c r="E314" s="173" t="s">
        <v>1414</v>
      </c>
      <c r="F314" s="102" t="s">
        <v>1413</v>
      </c>
      <c r="G314" s="176">
        <v>0</v>
      </c>
      <c r="H314" s="72" t="s">
        <v>71</v>
      </c>
      <c r="I314" s="71" t="s">
        <v>166</v>
      </c>
      <c r="J314" s="73" t="s">
        <v>81</v>
      </c>
      <c r="K314" s="104" t="s">
        <v>1412</v>
      </c>
      <c r="L314" s="489">
        <v>12800000</v>
      </c>
      <c r="M314" s="71" t="s">
        <v>66</v>
      </c>
      <c r="N314" s="130" t="s">
        <v>1411</v>
      </c>
      <c r="O314" s="537">
        <v>1007653731</v>
      </c>
      <c r="P314" s="171">
        <v>337</v>
      </c>
      <c r="Q314" s="439">
        <v>45700</v>
      </c>
      <c r="R314" s="515">
        <v>123683567.40000001</v>
      </c>
      <c r="S314" s="502">
        <v>45918</v>
      </c>
      <c r="T314" s="521">
        <v>12800000</v>
      </c>
      <c r="U314" s="72" t="s">
        <v>65</v>
      </c>
      <c r="V314" s="527">
        <v>7597888</v>
      </c>
      <c r="W314" s="173" t="s">
        <v>1074</v>
      </c>
      <c r="X314" s="438">
        <v>45918</v>
      </c>
      <c r="Y314" s="439">
        <v>45918</v>
      </c>
      <c r="Z314" s="437" t="s">
        <v>73</v>
      </c>
      <c r="AA314" s="440">
        <v>46008</v>
      </c>
      <c r="AB314" s="124">
        <f t="shared" si="28"/>
        <v>90</v>
      </c>
      <c r="AC314" s="72">
        <v>0</v>
      </c>
      <c r="AD314" s="76">
        <v>0</v>
      </c>
      <c r="AE314" s="76">
        <v>0</v>
      </c>
      <c r="AF314" s="79" t="s">
        <v>73</v>
      </c>
      <c r="AG314" s="408">
        <f t="shared" si="29"/>
        <v>0</v>
      </c>
      <c r="AH314" s="76">
        <v>0</v>
      </c>
      <c r="AI314" s="75">
        <v>0</v>
      </c>
      <c r="AJ314" s="145" t="s">
        <v>73</v>
      </c>
      <c r="AK314" s="79" t="s">
        <v>73</v>
      </c>
      <c r="AL314" s="72">
        <v>0</v>
      </c>
      <c r="AM314" s="72" t="s">
        <v>73</v>
      </c>
      <c r="AN314" s="72" t="s">
        <v>73</v>
      </c>
      <c r="AO314" s="72" t="s">
        <v>73</v>
      </c>
      <c r="AP314" s="102">
        <f t="shared" si="30"/>
        <v>0</v>
      </c>
      <c r="AQ314" s="487">
        <f t="shared" si="31"/>
        <v>12800000</v>
      </c>
      <c r="AR314" s="72" t="s">
        <v>319</v>
      </c>
      <c r="AS314" s="76">
        <v>0</v>
      </c>
      <c r="AT314" s="72" t="s">
        <v>319</v>
      </c>
      <c r="AU314" s="76">
        <v>0</v>
      </c>
      <c r="AV314" s="81" t="s">
        <v>73</v>
      </c>
      <c r="AW314" s="490">
        <f t="shared" si="34"/>
        <v>4266666</v>
      </c>
      <c r="AX314" s="488">
        <v>8533334</v>
      </c>
      <c r="AY314" s="84">
        <f t="shared" si="33"/>
        <v>0.33333328125</v>
      </c>
      <c r="AZ314" s="85">
        <v>0.33333328125</v>
      </c>
      <c r="BA314" s="169" t="s">
        <v>73</v>
      </c>
      <c r="BB314" s="175" t="s">
        <v>123</v>
      </c>
      <c r="BC314" s="179" t="s">
        <v>1410</v>
      </c>
      <c r="BD314" s="71" t="s">
        <v>65</v>
      </c>
      <c r="BE314" s="166" t="s">
        <v>65</v>
      </c>
    </row>
    <row r="315" spans="2:57" s="165" customFormat="1" ht="15" customHeight="1" x14ac:dyDescent="0.2">
      <c r="B315" s="71">
        <v>2025</v>
      </c>
      <c r="C315" s="71">
        <v>891780111</v>
      </c>
      <c r="D315" s="71" t="s">
        <v>63</v>
      </c>
      <c r="E315" s="173" t="s">
        <v>1409</v>
      </c>
      <c r="F315" s="102" t="s">
        <v>1408</v>
      </c>
      <c r="G315" s="176">
        <v>0</v>
      </c>
      <c r="H315" s="72" t="s">
        <v>71</v>
      </c>
      <c r="I315" s="71" t="s">
        <v>166</v>
      </c>
      <c r="J315" s="73" t="s">
        <v>81</v>
      </c>
      <c r="K315" s="104" t="s">
        <v>1407</v>
      </c>
      <c r="L315" s="489">
        <v>7000000</v>
      </c>
      <c r="M315" s="71" t="s">
        <v>66</v>
      </c>
      <c r="N315" s="130" t="s">
        <v>1406</v>
      </c>
      <c r="O315" s="537">
        <v>1081785997</v>
      </c>
      <c r="P315" s="171">
        <v>103</v>
      </c>
      <c r="Q315" s="439">
        <v>45677</v>
      </c>
      <c r="R315" s="515">
        <v>712000000</v>
      </c>
      <c r="S315" s="502">
        <v>45922</v>
      </c>
      <c r="T315" s="521">
        <v>7000000</v>
      </c>
      <c r="U315" s="72" t="s">
        <v>65</v>
      </c>
      <c r="V315" s="528">
        <v>39049658</v>
      </c>
      <c r="W315" s="173" t="s">
        <v>1389</v>
      </c>
      <c r="X315" s="438">
        <v>45922</v>
      </c>
      <c r="Y315" s="439">
        <v>45922</v>
      </c>
      <c r="Z315" s="437" t="s">
        <v>73</v>
      </c>
      <c r="AA315" s="440">
        <v>45982</v>
      </c>
      <c r="AB315" s="124">
        <f t="shared" si="28"/>
        <v>60</v>
      </c>
      <c r="AC315" s="72">
        <v>0</v>
      </c>
      <c r="AD315" s="76">
        <v>0</v>
      </c>
      <c r="AE315" s="76">
        <v>0</v>
      </c>
      <c r="AF315" s="79" t="s">
        <v>73</v>
      </c>
      <c r="AG315" s="408">
        <f t="shared" si="29"/>
        <v>0</v>
      </c>
      <c r="AH315" s="76">
        <v>0</v>
      </c>
      <c r="AI315" s="75">
        <v>0</v>
      </c>
      <c r="AJ315" s="145" t="s">
        <v>73</v>
      </c>
      <c r="AK315" s="79" t="s">
        <v>73</v>
      </c>
      <c r="AL315" s="72">
        <v>0</v>
      </c>
      <c r="AM315" s="72" t="s">
        <v>73</v>
      </c>
      <c r="AN315" s="72" t="s">
        <v>73</v>
      </c>
      <c r="AO315" s="72" t="s">
        <v>73</v>
      </c>
      <c r="AP315" s="102">
        <f t="shared" si="30"/>
        <v>0</v>
      </c>
      <c r="AQ315" s="487">
        <f t="shared" si="31"/>
        <v>7000000</v>
      </c>
      <c r="AR315" s="72" t="s">
        <v>65</v>
      </c>
      <c r="AS315" s="76">
        <v>7000000</v>
      </c>
      <c r="AT315" s="72" t="s">
        <v>319</v>
      </c>
      <c r="AU315" s="76">
        <v>0</v>
      </c>
      <c r="AV315" s="81" t="s">
        <v>73</v>
      </c>
      <c r="AW315" s="490">
        <f t="shared" si="34"/>
        <v>0</v>
      </c>
      <c r="AX315" s="488">
        <v>7000000</v>
      </c>
      <c r="AY315" s="84">
        <f t="shared" si="33"/>
        <v>0</v>
      </c>
      <c r="AZ315" s="85">
        <v>0</v>
      </c>
      <c r="BA315" s="169" t="s">
        <v>73</v>
      </c>
      <c r="BB315" s="175" t="s">
        <v>123</v>
      </c>
      <c r="BC315" s="179" t="s">
        <v>1405</v>
      </c>
      <c r="BD315" s="71" t="s">
        <v>65</v>
      </c>
      <c r="BE315" s="166" t="s">
        <v>65</v>
      </c>
    </row>
    <row r="316" spans="2:57" s="165" customFormat="1" ht="15" customHeight="1" x14ac:dyDescent="0.2">
      <c r="B316" s="71">
        <v>2025</v>
      </c>
      <c r="C316" s="71">
        <v>891780111</v>
      </c>
      <c r="D316" s="71" t="s">
        <v>63</v>
      </c>
      <c r="E316" s="173" t="s">
        <v>1404</v>
      </c>
      <c r="F316" s="102" t="s">
        <v>1403</v>
      </c>
      <c r="G316" s="176">
        <v>0</v>
      </c>
      <c r="H316" s="72" t="s">
        <v>71</v>
      </c>
      <c r="I316" s="71" t="s">
        <v>166</v>
      </c>
      <c r="J316" s="73" t="s">
        <v>81</v>
      </c>
      <c r="K316" s="104" t="s">
        <v>1402</v>
      </c>
      <c r="L316" s="489">
        <v>12000000</v>
      </c>
      <c r="M316" s="71" t="s">
        <v>66</v>
      </c>
      <c r="N316" s="130" t="s">
        <v>1401</v>
      </c>
      <c r="O316" s="537">
        <v>18008594</v>
      </c>
      <c r="P316" s="171">
        <v>651</v>
      </c>
      <c r="Q316" s="439">
        <v>45728</v>
      </c>
      <c r="R316" s="515">
        <v>30360000</v>
      </c>
      <c r="S316" s="502">
        <v>45923</v>
      </c>
      <c r="T316" s="521">
        <v>12000000</v>
      </c>
      <c r="U316" s="72" t="s">
        <v>65</v>
      </c>
      <c r="V316" s="528">
        <v>7629414</v>
      </c>
      <c r="W316" s="173" t="s">
        <v>1400</v>
      </c>
      <c r="X316" s="438">
        <v>45923</v>
      </c>
      <c r="Y316" s="439">
        <v>45923</v>
      </c>
      <c r="Z316" s="437" t="s">
        <v>73</v>
      </c>
      <c r="AA316" s="440">
        <v>45983</v>
      </c>
      <c r="AB316" s="124">
        <f t="shared" si="28"/>
        <v>60</v>
      </c>
      <c r="AC316" s="72">
        <v>0</v>
      </c>
      <c r="AD316" s="76">
        <v>0</v>
      </c>
      <c r="AE316" s="76">
        <v>0</v>
      </c>
      <c r="AF316" s="79" t="s">
        <v>73</v>
      </c>
      <c r="AG316" s="408">
        <f t="shared" si="29"/>
        <v>0</v>
      </c>
      <c r="AH316" s="76">
        <v>0</v>
      </c>
      <c r="AI316" s="75">
        <v>0</v>
      </c>
      <c r="AJ316" s="145" t="s">
        <v>73</v>
      </c>
      <c r="AK316" s="79" t="s">
        <v>73</v>
      </c>
      <c r="AL316" s="72">
        <v>0</v>
      </c>
      <c r="AM316" s="72" t="s">
        <v>73</v>
      </c>
      <c r="AN316" s="72" t="s">
        <v>73</v>
      </c>
      <c r="AO316" s="72" t="s">
        <v>73</v>
      </c>
      <c r="AP316" s="102">
        <f t="shared" si="30"/>
        <v>0</v>
      </c>
      <c r="AQ316" s="487">
        <f t="shared" si="31"/>
        <v>12000000</v>
      </c>
      <c r="AR316" s="72" t="s">
        <v>65</v>
      </c>
      <c r="AS316" s="76">
        <v>12000000</v>
      </c>
      <c r="AT316" s="72" t="s">
        <v>319</v>
      </c>
      <c r="AU316" s="76">
        <v>0</v>
      </c>
      <c r="AV316" s="81" t="s">
        <v>73</v>
      </c>
      <c r="AW316" s="490">
        <f t="shared" si="34"/>
        <v>6000000</v>
      </c>
      <c r="AX316" s="488">
        <v>6000000</v>
      </c>
      <c r="AY316" s="84">
        <f t="shared" si="33"/>
        <v>0.5</v>
      </c>
      <c r="AZ316" s="85">
        <v>0.5</v>
      </c>
      <c r="BA316" s="169" t="s">
        <v>73</v>
      </c>
      <c r="BB316" s="175" t="s">
        <v>123</v>
      </c>
      <c r="BC316" s="179" t="s">
        <v>1399</v>
      </c>
      <c r="BD316" s="71" t="s">
        <v>65</v>
      </c>
      <c r="BE316" s="166" t="s">
        <v>65</v>
      </c>
    </row>
    <row r="317" spans="2:57" s="165" customFormat="1" ht="15" customHeight="1" x14ac:dyDescent="0.2">
      <c r="B317" s="71">
        <v>2025</v>
      </c>
      <c r="C317" s="71">
        <v>891780111</v>
      </c>
      <c r="D317" s="71" t="s">
        <v>63</v>
      </c>
      <c r="E317" s="173" t="s">
        <v>1398</v>
      </c>
      <c r="F317" s="102" t="s">
        <v>1397</v>
      </c>
      <c r="G317" s="176">
        <v>0</v>
      </c>
      <c r="H317" s="72" t="s">
        <v>71</v>
      </c>
      <c r="I317" s="71" t="s">
        <v>166</v>
      </c>
      <c r="J317" s="73" t="s">
        <v>81</v>
      </c>
      <c r="K317" s="104" t="s">
        <v>1396</v>
      </c>
      <c r="L317" s="489">
        <v>10000000</v>
      </c>
      <c r="M317" s="71" t="s">
        <v>66</v>
      </c>
      <c r="N317" s="130" t="s">
        <v>1395</v>
      </c>
      <c r="O317" s="537">
        <v>85471500</v>
      </c>
      <c r="P317" s="171">
        <v>2022</v>
      </c>
      <c r="Q317" s="439">
        <v>45904</v>
      </c>
      <c r="R317" s="515">
        <v>118000000</v>
      </c>
      <c r="S317" s="502">
        <v>45924</v>
      </c>
      <c r="T317" s="521">
        <v>10000000</v>
      </c>
      <c r="U317" s="72" t="s">
        <v>65</v>
      </c>
      <c r="V317" s="530">
        <v>79738530</v>
      </c>
      <c r="W317" s="173" t="s">
        <v>560</v>
      </c>
      <c r="X317" s="438">
        <v>45924</v>
      </c>
      <c r="Y317" s="439">
        <v>45924</v>
      </c>
      <c r="Z317" s="437" t="s">
        <v>73</v>
      </c>
      <c r="AA317" s="440">
        <v>45984</v>
      </c>
      <c r="AB317" s="124">
        <f t="shared" si="28"/>
        <v>60</v>
      </c>
      <c r="AC317" s="72">
        <v>0</v>
      </c>
      <c r="AD317" s="76">
        <v>0</v>
      </c>
      <c r="AE317" s="76">
        <v>0</v>
      </c>
      <c r="AF317" s="79" t="s">
        <v>73</v>
      </c>
      <c r="AG317" s="408">
        <f t="shared" si="29"/>
        <v>0</v>
      </c>
      <c r="AH317" s="76">
        <v>0</v>
      </c>
      <c r="AI317" s="75">
        <v>0</v>
      </c>
      <c r="AJ317" s="145" t="s">
        <v>73</v>
      </c>
      <c r="AK317" s="79" t="s">
        <v>73</v>
      </c>
      <c r="AL317" s="72">
        <v>0</v>
      </c>
      <c r="AM317" s="72" t="s">
        <v>73</v>
      </c>
      <c r="AN317" s="72" t="s">
        <v>73</v>
      </c>
      <c r="AO317" s="72" t="s">
        <v>73</v>
      </c>
      <c r="AP317" s="102">
        <f t="shared" si="30"/>
        <v>0</v>
      </c>
      <c r="AQ317" s="487">
        <f t="shared" si="31"/>
        <v>10000000</v>
      </c>
      <c r="AR317" s="72" t="s">
        <v>319</v>
      </c>
      <c r="AS317" s="76">
        <v>0</v>
      </c>
      <c r="AT317" s="72" t="s">
        <v>319</v>
      </c>
      <c r="AU317" s="76">
        <v>0</v>
      </c>
      <c r="AV317" s="81" t="s">
        <v>73</v>
      </c>
      <c r="AW317" s="490">
        <f t="shared" si="34"/>
        <v>0</v>
      </c>
      <c r="AX317" s="488">
        <v>10000000</v>
      </c>
      <c r="AY317" s="84">
        <f t="shared" si="33"/>
        <v>0</v>
      </c>
      <c r="AZ317" s="85">
        <v>0</v>
      </c>
      <c r="BA317" s="169" t="s">
        <v>73</v>
      </c>
      <c r="BB317" s="178" t="s">
        <v>123</v>
      </c>
      <c r="BC317" s="179" t="s">
        <v>1394</v>
      </c>
      <c r="BD317" s="71" t="s">
        <v>65</v>
      </c>
      <c r="BE317" s="166" t="s">
        <v>65</v>
      </c>
    </row>
    <row r="318" spans="2:57" s="165" customFormat="1" ht="15" customHeight="1" x14ac:dyDescent="0.2">
      <c r="B318" s="71">
        <v>2025</v>
      </c>
      <c r="C318" s="71">
        <v>891780111</v>
      </c>
      <c r="D318" s="71" t="s">
        <v>63</v>
      </c>
      <c r="E318" s="173" t="s">
        <v>1393</v>
      </c>
      <c r="F318" s="102" t="s">
        <v>1392</v>
      </c>
      <c r="G318" s="176">
        <v>0</v>
      </c>
      <c r="H318" s="72" t="s">
        <v>71</v>
      </c>
      <c r="I318" s="71" t="s">
        <v>166</v>
      </c>
      <c r="J318" s="73" t="s">
        <v>81</v>
      </c>
      <c r="K318" s="104" t="s">
        <v>1391</v>
      </c>
      <c r="L318" s="489">
        <v>8000000</v>
      </c>
      <c r="M318" s="71" t="s">
        <v>66</v>
      </c>
      <c r="N318" s="130" t="s">
        <v>1390</v>
      </c>
      <c r="O318" s="537">
        <v>1082839048</v>
      </c>
      <c r="P318" s="171">
        <v>103</v>
      </c>
      <c r="Q318" s="439">
        <v>45677</v>
      </c>
      <c r="R318" s="515">
        <v>712000000</v>
      </c>
      <c r="S318" s="502">
        <v>45924</v>
      </c>
      <c r="T318" s="521">
        <v>8000000</v>
      </c>
      <c r="U318" s="72" t="s">
        <v>65</v>
      </c>
      <c r="V318" s="528">
        <v>39049658</v>
      </c>
      <c r="W318" s="173" t="s">
        <v>1389</v>
      </c>
      <c r="X318" s="438">
        <v>45924</v>
      </c>
      <c r="Y318" s="439">
        <v>45924</v>
      </c>
      <c r="Z318" s="437" t="s">
        <v>73</v>
      </c>
      <c r="AA318" s="440">
        <v>45984</v>
      </c>
      <c r="AB318" s="124">
        <f t="shared" si="28"/>
        <v>60</v>
      </c>
      <c r="AC318" s="72">
        <v>0</v>
      </c>
      <c r="AD318" s="76">
        <v>0</v>
      </c>
      <c r="AE318" s="76">
        <v>0</v>
      </c>
      <c r="AF318" s="79" t="s">
        <v>73</v>
      </c>
      <c r="AG318" s="408">
        <f t="shared" si="29"/>
        <v>0</v>
      </c>
      <c r="AH318" s="76">
        <v>0</v>
      </c>
      <c r="AI318" s="75">
        <v>0</v>
      </c>
      <c r="AJ318" s="145" t="s">
        <v>73</v>
      </c>
      <c r="AK318" s="79" t="s">
        <v>73</v>
      </c>
      <c r="AL318" s="72">
        <v>0</v>
      </c>
      <c r="AM318" s="72" t="s">
        <v>73</v>
      </c>
      <c r="AN318" s="72" t="s">
        <v>73</v>
      </c>
      <c r="AO318" s="72" t="s">
        <v>73</v>
      </c>
      <c r="AP318" s="102">
        <f t="shared" si="30"/>
        <v>0</v>
      </c>
      <c r="AQ318" s="487">
        <f t="shared" si="31"/>
        <v>8000000</v>
      </c>
      <c r="AR318" s="72" t="s">
        <v>65</v>
      </c>
      <c r="AS318" s="76">
        <v>8000000</v>
      </c>
      <c r="AT318" s="72" t="s">
        <v>319</v>
      </c>
      <c r="AU318" s="76">
        <v>0</v>
      </c>
      <c r="AV318" s="81" t="s">
        <v>73</v>
      </c>
      <c r="AW318" s="490">
        <f t="shared" si="34"/>
        <v>0</v>
      </c>
      <c r="AX318" s="488">
        <v>8000000</v>
      </c>
      <c r="AY318" s="84">
        <f t="shared" si="33"/>
        <v>0</v>
      </c>
      <c r="AZ318" s="85">
        <v>0</v>
      </c>
      <c r="BA318" s="169" t="s">
        <v>73</v>
      </c>
      <c r="BB318" s="175" t="s">
        <v>123</v>
      </c>
      <c r="BC318" s="179" t="s">
        <v>1388</v>
      </c>
      <c r="BD318" s="71" t="s">
        <v>65</v>
      </c>
      <c r="BE318" s="166" t="s">
        <v>65</v>
      </c>
    </row>
    <row r="319" spans="2:57" s="165" customFormat="1" ht="15" customHeight="1" x14ac:dyDescent="0.2">
      <c r="B319" s="71">
        <v>2025</v>
      </c>
      <c r="C319" s="71">
        <v>891780111</v>
      </c>
      <c r="D319" s="71" t="s">
        <v>63</v>
      </c>
      <c r="E319" s="173" t="s">
        <v>1387</v>
      </c>
      <c r="F319" s="102" t="s">
        <v>1386</v>
      </c>
      <c r="G319" s="176">
        <v>0</v>
      </c>
      <c r="H319" s="72" t="s">
        <v>71</v>
      </c>
      <c r="I319" s="71" t="s">
        <v>166</v>
      </c>
      <c r="J319" s="73" t="s">
        <v>81</v>
      </c>
      <c r="K319" s="104" t="s">
        <v>1385</v>
      </c>
      <c r="L319" s="489">
        <v>10200000</v>
      </c>
      <c r="M319" s="71" t="s">
        <v>66</v>
      </c>
      <c r="N319" s="130" t="s">
        <v>1384</v>
      </c>
      <c r="O319" s="537">
        <v>1004461196</v>
      </c>
      <c r="P319" s="171">
        <v>2197</v>
      </c>
      <c r="Q319" s="439">
        <v>45924</v>
      </c>
      <c r="R319" s="515">
        <v>54550000</v>
      </c>
      <c r="S319" s="502">
        <v>45925</v>
      </c>
      <c r="T319" s="521">
        <v>10200000</v>
      </c>
      <c r="U319" s="72" t="s">
        <v>65</v>
      </c>
      <c r="V319" s="528">
        <v>1082851808</v>
      </c>
      <c r="W319" s="173" t="s">
        <v>1347</v>
      </c>
      <c r="X319" s="438">
        <v>45925</v>
      </c>
      <c r="Y319" s="439">
        <v>45925</v>
      </c>
      <c r="Z319" s="437" t="s">
        <v>73</v>
      </c>
      <c r="AA319" s="440">
        <v>46007</v>
      </c>
      <c r="AB319" s="124">
        <f t="shared" si="28"/>
        <v>82</v>
      </c>
      <c r="AC319" s="72">
        <v>0</v>
      </c>
      <c r="AD319" s="76">
        <v>0</v>
      </c>
      <c r="AE319" s="76">
        <v>0</v>
      </c>
      <c r="AF319" s="79" t="s">
        <v>73</v>
      </c>
      <c r="AG319" s="408">
        <f t="shared" si="29"/>
        <v>0</v>
      </c>
      <c r="AH319" s="76">
        <v>0</v>
      </c>
      <c r="AI319" s="75">
        <v>0</v>
      </c>
      <c r="AJ319" s="145" t="s">
        <v>73</v>
      </c>
      <c r="AK319" s="79" t="s">
        <v>73</v>
      </c>
      <c r="AL319" s="72">
        <v>0</v>
      </c>
      <c r="AM319" s="72" t="s">
        <v>73</v>
      </c>
      <c r="AN319" s="72" t="s">
        <v>73</v>
      </c>
      <c r="AO319" s="72" t="s">
        <v>73</v>
      </c>
      <c r="AP319" s="102">
        <f t="shared" si="30"/>
        <v>0</v>
      </c>
      <c r="AQ319" s="487">
        <f t="shared" si="31"/>
        <v>10200000</v>
      </c>
      <c r="AR319" s="72" t="s">
        <v>65</v>
      </c>
      <c r="AS319" s="76">
        <v>10200000</v>
      </c>
      <c r="AT319" s="72" t="s">
        <v>319</v>
      </c>
      <c r="AU319" s="76">
        <v>0</v>
      </c>
      <c r="AV319" s="81" t="s">
        <v>73</v>
      </c>
      <c r="AW319" s="490">
        <f t="shared" si="34"/>
        <v>5100000</v>
      </c>
      <c r="AX319" s="488">
        <v>5100000</v>
      </c>
      <c r="AY319" s="84">
        <f t="shared" si="33"/>
        <v>0.5</v>
      </c>
      <c r="AZ319" s="85">
        <v>0.5</v>
      </c>
      <c r="BA319" s="169" t="s">
        <v>73</v>
      </c>
      <c r="BB319" s="175" t="s">
        <v>123</v>
      </c>
      <c r="BC319" s="179" t="s">
        <v>1383</v>
      </c>
      <c r="BD319" s="71" t="s">
        <v>65</v>
      </c>
      <c r="BE319" s="166" t="s">
        <v>65</v>
      </c>
    </row>
    <row r="320" spans="2:57" s="165" customFormat="1" ht="15" customHeight="1" x14ac:dyDescent="0.2">
      <c r="B320" s="71">
        <v>2025</v>
      </c>
      <c r="C320" s="71">
        <v>891780111</v>
      </c>
      <c r="D320" s="71" t="s">
        <v>63</v>
      </c>
      <c r="E320" s="173" t="s">
        <v>1382</v>
      </c>
      <c r="F320" s="102" t="s">
        <v>1381</v>
      </c>
      <c r="G320" s="176">
        <v>0</v>
      </c>
      <c r="H320" s="72" t="s">
        <v>71</v>
      </c>
      <c r="I320" s="71" t="s">
        <v>166</v>
      </c>
      <c r="J320" s="73" t="s">
        <v>81</v>
      </c>
      <c r="K320" s="104" t="s">
        <v>1380</v>
      </c>
      <c r="L320" s="489">
        <v>12000000</v>
      </c>
      <c r="M320" s="71" t="s">
        <v>66</v>
      </c>
      <c r="N320" s="130" t="s">
        <v>1379</v>
      </c>
      <c r="O320" s="537">
        <v>1083014490</v>
      </c>
      <c r="P320" s="171">
        <v>2197</v>
      </c>
      <c r="Q320" s="439">
        <v>45924</v>
      </c>
      <c r="R320" s="515">
        <v>54550000</v>
      </c>
      <c r="S320" s="502">
        <v>45925</v>
      </c>
      <c r="T320" s="521">
        <v>12000000</v>
      </c>
      <c r="U320" s="72" t="s">
        <v>65</v>
      </c>
      <c r="V320" s="528">
        <v>1082851808</v>
      </c>
      <c r="W320" s="173" t="s">
        <v>1347</v>
      </c>
      <c r="X320" s="438">
        <v>45925</v>
      </c>
      <c r="Y320" s="439">
        <v>45925</v>
      </c>
      <c r="Z320" s="437" t="s">
        <v>73</v>
      </c>
      <c r="AA320" s="440">
        <v>46007</v>
      </c>
      <c r="AB320" s="124">
        <f t="shared" si="28"/>
        <v>82</v>
      </c>
      <c r="AC320" s="72">
        <v>0</v>
      </c>
      <c r="AD320" s="76">
        <v>0</v>
      </c>
      <c r="AE320" s="76">
        <v>0</v>
      </c>
      <c r="AF320" s="79" t="s">
        <v>73</v>
      </c>
      <c r="AG320" s="408">
        <f t="shared" si="29"/>
        <v>0</v>
      </c>
      <c r="AH320" s="76">
        <v>0</v>
      </c>
      <c r="AI320" s="75">
        <v>0</v>
      </c>
      <c r="AJ320" s="145" t="s">
        <v>73</v>
      </c>
      <c r="AK320" s="79" t="s">
        <v>73</v>
      </c>
      <c r="AL320" s="72">
        <v>0</v>
      </c>
      <c r="AM320" s="72" t="s">
        <v>73</v>
      </c>
      <c r="AN320" s="72" t="s">
        <v>73</v>
      </c>
      <c r="AO320" s="72" t="s">
        <v>73</v>
      </c>
      <c r="AP320" s="102">
        <f t="shared" si="30"/>
        <v>0</v>
      </c>
      <c r="AQ320" s="487">
        <f t="shared" si="31"/>
        <v>12000000</v>
      </c>
      <c r="AR320" s="72" t="s">
        <v>65</v>
      </c>
      <c r="AS320" s="76">
        <v>12000000</v>
      </c>
      <c r="AT320" s="72" t="s">
        <v>319</v>
      </c>
      <c r="AU320" s="76">
        <v>0</v>
      </c>
      <c r="AV320" s="81" t="s">
        <v>73</v>
      </c>
      <c r="AW320" s="490">
        <f t="shared" si="34"/>
        <v>6000000</v>
      </c>
      <c r="AX320" s="488">
        <v>6000000</v>
      </c>
      <c r="AY320" s="84">
        <f t="shared" si="33"/>
        <v>0.5</v>
      </c>
      <c r="AZ320" s="85">
        <v>0.5</v>
      </c>
      <c r="BA320" s="169" t="s">
        <v>73</v>
      </c>
      <c r="BB320" s="175" t="s">
        <v>123</v>
      </c>
      <c r="BC320" s="179" t="s">
        <v>1378</v>
      </c>
      <c r="BD320" s="71" t="s">
        <v>65</v>
      </c>
      <c r="BE320" s="166" t="s">
        <v>65</v>
      </c>
    </row>
    <row r="321" spans="2:57" s="165" customFormat="1" ht="15" customHeight="1" x14ac:dyDescent="0.2">
      <c r="B321" s="71">
        <v>2025</v>
      </c>
      <c r="C321" s="71">
        <v>891780111</v>
      </c>
      <c r="D321" s="71" t="s">
        <v>63</v>
      </c>
      <c r="E321" s="173" t="s">
        <v>1377</v>
      </c>
      <c r="F321" s="102" t="s">
        <v>1376</v>
      </c>
      <c r="G321" s="176">
        <v>0</v>
      </c>
      <c r="H321" s="72" t="s">
        <v>71</v>
      </c>
      <c r="I321" s="71" t="s">
        <v>166</v>
      </c>
      <c r="J321" s="73" t="s">
        <v>81</v>
      </c>
      <c r="K321" s="104" t="s">
        <v>1375</v>
      </c>
      <c r="L321" s="489">
        <v>26500000</v>
      </c>
      <c r="M321" s="71" t="s">
        <v>66</v>
      </c>
      <c r="N321" s="130" t="s">
        <v>1374</v>
      </c>
      <c r="O321" s="546">
        <v>1082872998</v>
      </c>
      <c r="P321" s="171">
        <v>1987</v>
      </c>
      <c r="Q321" s="439">
        <v>45902</v>
      </c>
      <c r="R321" s="515">
        <v>70000000</v>
      </c>
      <c r="S321" s="502">
        <v>45931</v>
      </c>
      <c r="T321" s="523">
        <v>26500000</v>
      </c>
      <c r="U321" s="72" t="s">
        <v>65</v>
      </c>
      <c r="V321" s="214">
        <v>37939378</v>
      </c>
      <c r="W321" s="173" t="s">
        <v>1373</v>
      </c>
      <c r="X321" s="438">
        <v>45931</v>
      </c>
      <c r="Y321" s="439">
        <v>45931</v>
      </c>
      <c r="Z321" s="437" t="s">
        <v>73</v>
      </c>
      <c r="AA321" s="456">
        <v>46172</v>
      </c>
      <c r="AB321" s="124">
        <f t="shared" si="28"/>
        <v>241</v>
      </c>
      <c r="AC321" s="72">
        <v>0</v>
      </c>
      <c r="AD321" s="76">
        <v>0</v>
      </c>
      <c r="AE321" s="76">
        <v>0</v>
      </c>
      <c r="AF321" s="79" t="s">
        <v>73</v>
      </c>
      <c r="AG321" s="408">
        <f t="shared" si="29"/>
        <v>0</v>
      </c>
      <c r="AH321" s="76">
        <v>0</v>
      </c>
      <c r="AI321" s="75">
        <v>0</v>
      </c>
      <c r="AJ321" s="145" t="s">
        <v>73</v>
      </c>
      <c r="AK321" s="79" t="s">
        <v>73</v>
      </c>
      <c r="AL321" s="72">
        <v>0</v>
      </c>
      <c r="AM321" s="72" t="s">
        <v>73</v>
      </c>
      <c r="AN321" s="72" t="s">
        <v>73</v>
      </c>
      <c r="AO321" s="72" t="s">
        <v>73</v>
      </c>
      <c r="AP321" s="102">
        <f t="shared" si="30"/>
        <v>0</v>
      </c>
      <c r="AQ321" s="487">
        <f t="shared" si="31"/>
        <v>26500000</v>
      </c>
      <c r="AR321" s="72" t="s">
        <v>65</v>
      </c>
      <c r="AS321" s="76">
        <v>26500000</v>
      </c>
      <c r="AT321" s="72" t="s">
        <v>319</v>
      </c>
      <c r="AU321" s="76">
        <v>0</v>
      </c>
      <c r="AV321" s="81" t="s">
        <v>73</v>
      </c>
      <c r="AW321" s="490">
        <f t="shared" si="34"/>
        <v>0</v>
      </c>
      <c r="AX321" s="488">
        <v>26500000</v>
      </c>
      <c r="AY321" s="84">
        <f t="shared" si="33"/>
        <v>0</v>
      </c>
      <c r="AZ321" s="85">
        <v>0</v>
      </c>
      <c r="BA321" s="169" t="s">
        <v>73</v>
      </c>
      <c r="BB321" s="178" t="s">
        <v>123</v>
      </c>
      <c r="BC321" s="179" t="s">
        <v>1372</v>
      </c>
      <c r="BD321" s="71" t="s">
        <v>65</v>
      </c>
      <c r="BE321" s="166" t="s">
        <v>65</v>
      </c>
    </row>
    <row r="322" spans="2:57" s="165" customFormat="1" ht="15" customHeight="1" x14ac:dyDescent="0.2">
      <c r="B322" s="71">
        <v>2025</v>
      </c>
      <c r="C322" s="71">
        <v>891780111</v>
      </c>
      <c r="D322" s="71" t="s">
        <v>63</v>
      </c>
      <c r="E322" s="173" t="s">
        <v>1371</v>
      </c>
      <c r="F322" s="102" t="s">
        <v>1370</v>
      </c>
      <c r="G322" s="176">
        <v>0</v>
      </c>
      <c r="H322" s="72" t="s">
        <v>71</v>
      </c>
      <c r="I322" s="71" t="s">
        <v>166</v>
      </c>
      <c r="J322" s="73" t="s">
        <v>81</v>
      </c>
      <c r="K322" s="104" t="s">
        <v>1369</v>
      </c>
      <c r="L322" s="489">
        <v>8953333</v>
      </c>
      <c r="M322" s="71" t="s">
        <v>66</v>
      </c>
      <c r="N322" s="130" t="s">
        <v>1368</v>
      </c>
      <c r="O322" s="546">
        <v>1020812117</v>
      </c>
      <c r="P322" s="171">
        <v>2197</v>
      </c>
      <c r="Q322" s="439">
        <v>45924</v>
      </c>
      <c r="R322" s="515">
        <v>54550000</v>
      </c>
      <c r="S322" s="502">
        <v>45931</v>
      </c>
      <c r="T322" s="523">
        <v>8953333</v>
      </c>
      <c r="U322" s="72" t="s">
        <v>65</v>
      </c>
      <c r="V322" s="214">
        <v>1082851808</v>
      </c>
      <c r="W322" s="173" t="s">
        <v>1347</v>
      </c>
      <c r="X322" s="438">
        <v>45931</v>
      </c>
      <c r="Y322" s="439">
        <v>45931</v>
      </c>
      <c r="Z322" s="437" t="s">
        <v>73</v>
      </c>
      <c r="AA322" s="456">
        <v>46010</v>
      </c>
      <c r="AB322" s="124">
        <f t="shared" si="28"/>
        <v>79</v>
      </c>
      <c r="AC322" s="72">
        <v>0</v>
      </c>
      <c r="AD322" s="76">
        <v>0</v>
      </c>
      <c r="AE322" s="76">
        <v>0</v>
      </c>
      <c r="AF322" s="79" t="s">
        <v>73</v>
      </c>
      <c r="AG322" s="408">
        <f t="shared" si="29"/>
        <v>0</v>
      </c>
      <c r="AH322" s="76">
        <v>0</v>
      </c>
      <c r="AI322" s="75">
        <v>0</v>
      </c>
      <c r="AJ322" s="145" t="s">
        <v>73</v>
      </c>
      <c r="AK322" s="79" t="s">
        <v>73</v>
      </c>
      <c r="AL322" s="72">
        <v>0</v>
      </c>
      <c r="AM322" s="72" t="s">
        <v>73</v>
      </c>
      <c r="AN322" s="72" t="s">
        <v>73</v>
      </c>
      <c r="AO322" s="72" t="s">
        <v>73</v>
      </c>
      <c r="AP322" s="102">
        <f t="shared" si="30"/>
        <v>0</v>
      </c>
      <c r="AQ322" s="487">
        <f t="shared" si="31"/>
        <v>8953333</v>
      </c>
      <c r="AR322" s="72" t="s">
        <v>65</v>
      </c>
      <c r="AS322" s="76">
        <v>8953333</v>
      </c>
      <c r="AT322" s="72" t="s">
        <v>319</v>
      </c>
      <c r="AU322" s="76">
        <v>0</v>
      </c>
      <c r="AV322" s="81" t="s">
        <v>73</v>
      </c>
      <c r="AW322" s="490">
        <f t="shared" si="34"/>
        <v>3400000</v>
      </c>
      <c r="AX322" s="488">
        <v>5553333</v>
      </c>
      <c r="AY322" s="84">
        <f t="shared" si="33"/>
        <v>0.37974684958104427</v>
      </c>
      <c r="AZ322" s="85">
        <v>0.37974684958104427</v>
      </c>
      <c r="BA322" s="169" t="s">
        <v>73</v>
      </c>
      <c r="BB322" s="175" t="s">
        <v>123</v>
      </c>
      <c r="BC322" s="179" t="s">
        <v>1367</v>
      </c>
      <c r="BD322" s="71" t="s">
        <v>65</v>
      </c>
      <c r="BE322" s="166" t="s">
        <v>65</v>
      </c>
    </row>
    <row r="323" spans="2:57" s="165" customFormat="1" ht="15" customHeight="1" x14ac:dyDescent="0.2">
      <c r="B323" s="71">
        <v>2025</v>
      </c>
      <c r="C323" s="71">
        <v>891780111</v>
      </c>
      <c r="D323" s="71" t="s">
        <v>63</v>
      </c>
      <c r="E323" s="173" t="s">
        <v>1366</v>
      </c>
      <c r="F323" s="102" t="s">
        <v>1365</v>
      </c>
      <c r="G323" s="176">
        <v>0</v>
      </c>
      <c r="H323" s="72" t="s">
        <v>71</v>
      </c>
      <c r="I323" s="71" t="s">
        <v>166</v>
      </c>
      <c r="J323" s="73" t="s">
        <v>81</v>
      </c>
      <c r="K323" s="104" t="s">
        <v>1364</v>
      </c>
      <c r="L323" s="489">
        <v>8426666</v>
      </c>
      <c r="M323" s="71" t="s">
        <v>66</v>
      </c>
      <c r="N323" s="130" t="s">
        <v>1363</v>
      </c>
      <c r="O323" s="546">
        <v>1082989599</v>
      </c>
      <c r="P323" s="171">
        <v>2197</v>
      </c>
      <c r="Q323" s="439">
        <v>45924</v>
      </c>
      <c r="R323" s="515">
        <v>54550000</v>
      </c>
      <c r="S323" s="502">
        <v>45931</v>
      </c>
      <c r="T323" s="523">
        <v>8426666</v>
      </c>
      <c r="U323" s="72" t="s">
        <v>65</v>
      </c>
      <c r="V323" s="214">
        <v>1082851808</v>
      </c>
      <c r="W323" s="173" t="s">
        <v>1347</v>
      </c>
      <c r="X323" s="438">
        <v>45931</v>
      </c>
      <c r="Y323" s="439">
        <v>45931</v>
      </c>
      <c r="Z323" s="437" t="s">
        <v>73</v>
      </c>
      <c r="AA323" s="456">
        <v>46010</v>
      </c>
      <c r="AB323" s="124">
        <f t="shared" si="28"/>
        <v>79</v>
      </c>
      <c r="AC323" s="72">
        <v>0</v>
      </c>
      <c r="AD323" s="76">
        <v>0</v>
      </c>
      <c r="AE323" s="76">
        <v>0</v>
      </c>
      <c r="AF323" s="79" t="s">
        <v>73</v>
      </c>
      <c r="AG323" s="408">
        <f t="shared" si="29"/>
        <v>0</v>
      </c>
      <c r="AH323" s="76">
        <v>0</v>
      </c>
      <c r="AI323" s="75">
        <v>0</v>
      </c>
      <c r="AJ323" s="145" t="s">
        <v>73</v>
      </c>
      <c r="AK323" s="79" t="s">
        <v>73</v>
      </c>
      <c r="AL323" s="72">
        <v>0</v>
      </c>
      <c r="AM323" s="72" t="s">
        <v>73</v>
      </c>
      <c r="AN323" s="72" t="s">
        <v>73</v>
      </c>
      <c r="AO323" s="72" t="s">
        <v>73</v>
      </c>
      <c r="AP323" s="102">
        <f t="shared" si="30"/>
        <v>0</v>
      </c>
      <c r="AQ323" s="487">
        <f t="shared" si="31"/>
        <v>8426666</v>
      </c>
      <c r="AR323" s="72" t="s">
        <v>65</v>
      </c>
      <c r="AS323" s="76">
        <v>8426666</v>
      </c>
      <c r="AT323" s="72" t="s">
        <v>319</v>
      </c>
      <c r="AU323" s="76">
        <v>0</v>
      </c>
      <c r="AV323" s="81" t="s">
        <v>73</v>
      </c>
      <c r="AW323" s="490">
        <f t="shared" si="34"/>
        <v>3200000</v>
      </c>
      <c r="AX323" s="488">
        <v>5226666</v>
      </c>
      <c r="AY323" s="84">
        <f t="shared" si="33"/>
        <v>0.37974686548630265</v>
      </c>
      <c r="AZ323" s="85">
        <v>0.37974686548630265</v>
      </c>
      <c r="BA323" s="169" t="s">
        <v>73</v>
      </c>
      <c r="BB323" s="175" t="s">
        <v>123</v>
      </c>
      <c r="BC323" s="179" t="s">
        <v>1362</v>
      </c>
      <c r="BD323" s="71" t="s">
        <v>65</v>
      </c>
      <c r="BE323" s="166" t="s">
        <v>65</v>
      </c>
    </row>
    <row r="324" spans="2:57" s="165" customFormat="1" ht="15" customHeight="1" x14ac:dyDescent="0.2">
      <c r="B324" s="71">
        <v>2025</v>
      </c>
      <c r="C324" s="71">
        <v>891780111</v>
      </c>
      <c r="D324" s="71" t="s">
        <v>63</v>
      </c>
      <c r="E324" s="173" t="s">
        <v>1361</v>
      </c>
      <c r="F324" s="102" t="s">
        <v>1360</v>
      </c>
      <c r="G324" s="176">
        <v>0</v>
      </c>
      <c r="H324" s="72" t="s">
        <v>71</v>
      </c>
      <c r="I324" s="71" t="s">
        <v>166</v>
      </c>
      <c r="J324" s="73" t="s">
        <v>81</v>
      </c>
      <c r="K324" s="104" t="s">
        <v>1359</v>
      </c>
      <c r="L324" s="489">
        <v>20000000</v>
      </c>
      <c r="M324" s="71" t="s">
        <v>66</v>
      </c>
      <c r="N324" s="130" t="s">
        <v>1358</v>
      </c>
      <c r="O324" s="547">
        <v>1063496478</v>
      </c>
      <c r="P324" s="171">
        <v>1752</v>
      </c>
      <c r="Q324" s="439">
        <v>45875</v>
      </c>
      <c r="R324" s="488">
        <v>59000000</v>
      </c>
      <c r="S324" s="502">
        <v>45931</v>
      </c>
      <c r="T324" s="523">
        <v>20000000</v>
      </c>
      <c r="U324" s="72" t="s">
        <v>65</v>
      </c>
      <c r="V324" s="214">
        <v>85485991</v>
      </c>
      <c r="W324" s="173" t="s">
        <v>495</v>
      </c>
      <c r="X324" s="438">
        <v>45931</v>
      </c>
      <c r="Y324" s="439">
        <v>45931</v>
      </c>
      <c r="Z324" s="437" t="s">
        <v>73</v>
      </c>
      <c r="AA324" s="456">
        <v>46021</v>
      </c>
      <c r="AB324" s="124">
        <f t="shared" si="28"/>
        <v>90</v>
      </c>
      <c r="AC324" s="72">
        <v>0</v>
      </c>
      <c r="AD324" s="76">
        <v>0</v>
      </c>
      <c r="AE324" s="76">
        <v>0</v>
      </c>
      <c r="AF324" s="79" t="s">
        <v>73</v>
      </c>
      <c r="AG324" s="408">
        <f t="shared" si="29"/>
        <v>0</v>
      </c>
      <c r="AH324" s="76">
        <v>0</v>
      </c>
      <c r="AI324" s="75">
        <v>0</v>
      </c>
      <c r="AJ324" s="145" t="s">
        <v>73</v>
      </c>
      <c r="AK324" s="79" t="s">
        <v>73</v>
      </c>
      <c r="AL324" s="72">
        <v>0</v>
      </c>
      <c r="AM324" s="72" t="s">
        <v>73</v>
      </c>
      <c r="AN324" s="72" t="s">
        <v>73</v>
      </c>
      <c r="AO324" s="72" t="s">
        <v>73</v>
      </c>
      <c r="AP324" s="102">
        <f t="shared" si="30"/>
        <v>0</v>
      </c>
      <c r="AQ324" s="487">
        <f t="shared" si="31"/>
        <v>20000000</v>
      </c>
      <c r="AR324" s="72" t="s">
        <v>65</v>
      </c>
      <c r="AS324" s="76">
        <v>20000000</v>
      </c>
      <c r="AT324" s="72" t="s">
        <v>319</v>
      </c>
      <c r="AU324" s="76">
        <v>0</v>
      </c>
      <c r="AV324" s="81" t="s">
        <v>73</v>
      </c>
      <c r="AW324" s="490">
        <f t="shared" si="34"/>
        <v>0</v>
      </c>
      <c r="AX324" s="488">
        <v>20000000</v>
      </c>
      <c r="AY324" s="84">
        <f t="shared" si="33"/>
        <v>0</v>
      </c>
      <c r="AZ324" s="85">
        <v>0</v>
      </c>
      <c r="BA324" s="169" t="s">
        <v>73</v>
      </c>
      <c r="BB324" s="175" t="s">
        <v>123</v>
      </c>
      <c r="BC324" s="179" t="s">
        <v>1357</v>
      </c>
      <c r="BD324" s="71" t="s">
        <v>65</v>
      </c>
      <c r="BE324" s="166" t="s">
        <v>65</v>
      </c>
    </row>
    <row r="325" spans="2:57" s="165" customFormat="1" ht="15" customHeight="1" x14ac:dyDescent="0.2">
      <c r="B325" s="71">
        <v>2025</v>
      </c>
      <c r="C325" s="71">
        <v>891780111</v>
      </c>
      <c r="D325" s="71" t="s">
        <v>63</v>
      </c>
      <c r="E325" s="173" t="s">
        <v>1356</v>
      </c>
      <c r="F325" s="102" t="s">
        <v>1355</v>
      </c>
      <c r="G325" s="176">
        <v>0</v>
      </c>
      <c r="H325" s="72" t="s">
        <v>71</v>
      </c>
      <c r="I325" s="71" t="s">
        <v>166</v>
      </c>
      <c r="J325" s="73" t="s">
        <v>81</v>
      </c>
      <c r="K325" s="104" t="s">
        <v>1354</v>
      </c>
      <c r="L325" s="489">
        <v>8000000</v>
      </c>
      <c r="M325" s="71" t="s">
        <v>66</v>
      </c>
      <c r="N325" s="130" t="s">
        <v>1353</v>
      </c>
      <c r="O325" s="546">
        <v>1039446580</v>
      </c>
      <c r="P325" s="171">
        <v>2081</v>
      </c>
      <c r="Q325" s="439">
        <v>45910</v>
      </c>
      <c r="R325" s="488">
        <v>40000000</v>
      </c>
      <c r="S325" s="502">
        <v>45932</v>
      </c>
      <c r="T325" s="523">
        <v>8000000</v>
      </c>
      <c r="U325" s="72" t="s">
        <v>65</v>
      </c>
      <c r="V325" s="214">
        <v>36669284</v>
      </c>
      <c r="W325" s="173" t="s">
        <v>807</v>
      </c>
      <c r="X325" s="438">
        <v>45932</v>
      </c>
      <c r="Y325" s="439">
        <v>45932</v>
      </c>
      <c r="Z325" s="437" t="s">
        <v>73</v>
      </c>
      <c r="AA325" s="456">
        <v>45982</v>
      </c>
      <c r="AB325" s="124">
        <f t="shared" si="28"/>
        <v>50</v>
      </c>
      <c r="AC325" s="72">
        <v>0</v>
      </c>
      <c r="AD325" s="76">
        <v>0</v>
      </c>
      <c r="AE325" s="76">
        <v>0</v>
      </c>
      <c r="AF325" s="79" t="s">
        <v>73</v>
      </c>
      <c r="AG325" s="408">
        <f t="shared" si="29"/>
        <v>0</v>
      </c>
      <c r="AH325" s="76">
        <v>0</v>
      </c>
      <c r="AI325" s="75">
        <v>0</v>
      </c>
      <c r="AJ325" s="145" t="s">
        <v>73</v>
      </c>
      <c r="AK325" s="79" t="s">
        <v>73</v>
      </c>
      <c r="AL325" s="72">
        <v>0</v>
      </c>
      <c r="AM325" s="72" t="s">
        <v>73</v>
      </c>
      <c r="AN325" s="72" t="s">
        <v>73</v>
      </c>
      <c r="AO325" s="72" t="s">
        <v>73</v>
      </c>
      <c r="AP325" s="102">
        <f t="shared" si="30"/>
        <v>0</v>
      </c>
      <c r="AQ325" s="487">
        <f t="shared" si="31"/>
        <v>8000000</v>
      </c>
      <c r="AR325" s="72" t="s">
        <v>319</v>
      </c>
      <c r="AS325" s="76">
        <v>0</v>
      </c>
      <c r="AT325" s="72" t="s">
        <v>319</v>
      </c>
      <c r="AU325" s="76">
        <v>0</v>
      </c>
      <c r="AV325" s="81" t="s">
        <v>73</v>
      </c>
      <c r="AW325" s="490">
        <f t="shared" si="34"/>
        <v>0</v>
      </c>
      <c r="AX325" s="488">
        <v>8000000</v>
      </c>
      <c r="AY325" s="84">
        <f t="shared" si="33"/>
        <v>0</v>
      </c>
      <c r="AZ325" s="85">
        <v>0</v>
      </c>
      <c r="BA325" s="169" t="s">
        <v>73</v>
      </c>
      <c r="BB325" s="178" t="s">
        <v>123</v>
      </c>
      <c r="BC325" s="179" t="s">
        <v>1352</v>
      </c>
      <c r="BD325" s="71" t="s">
        <v>65</v>
      </c>
      <c r="BE325" s="166" t="s">
        <v>65</v>
      </c>
    </row>
    <row r="326" spans="2:57" s="165" customFormat="1" ht="15" customHeight="1" x14ac:dyDescent="0.2">
      <c r="B326" s="71">
        <v>2025</v>
      </c>
      <c r="C326" s="71">
        <v>891780111</v>
      </c>
      <c r="D326" s="71" t="s">
        <v>63</v>
      </c>
      <c r="E326" s="173" t="s">
        <v>1351</v>
      </c>
      <c r="F326" s="102" t="s">
        <v>1350</v>
      </c>
      <c r="G326" s="176">
        <v>0</v>
      </c>
      <c r="H326" s="72" t="s">
        <v>71</v>
      </c>
      <c r="I326" s="71" t="s">
        <v>166</v>
      </c>
      <c r="J326" s="73" t="s">
        <v>81</v>
      </c>
      <c r="K326" s="104" t="s">
        <v>1349</v>
      </c>
      <c r="L326" s="489">
        <v>7505000</v>
      </c>
      <c r="M326" s="71" t="s">
        <v>66</v>
      </c>
      <c r="N326" s="130" t="s">
        <v>1348</v>
      </c>
      <c r="O326" s="547">
        <v>1082888442</v>
      </c>
      <c r="P326" s="171">
        <v>2197</v>
      </c>
      <c r="Q326" s="439">
        <v>45924</v>
      </c>
      <c r="R326" s="515">
        <v>54550000</v>
      </c>
      <c r="S326" s="502">
        <v>45936</v>
      </c>
      <c r="T326" s="523">
        <v>7505000</v>
      </c>
      <c r="U326" s="72" t="s">
        <v>65</v>
      </c>
      <c r="V326" s="214">
        <v>1082851808</v>
      </c>
      <c r="W326" s="173" t="s">
        <v>1347</v>
      </c>
      <c r="X326" s="438">
        <v>45936</v>
      </c>
      <c r="Y326" s="439">
        <v>45936</v>
      </c>
      <c r="Z326" s="437" t="s">
        <v>73</v>
      </c>
      <c r="AA326" s="456">
        <v>46010</v>
      </c>
      <c r="AB326" s="124">
        <f t="shared" si="28"/>
        <v>74</v>
      </c>
      <c r="AC326" s="72">
        <v>0</v>
      </c>
      <c r="AD326" s="76">
        <v>0</v>
      </c>
      <c r="AE326" s="76">
        <v>0</v>
      </c>
      <c r="AF326" s="79" t="s">
        <v>73</v>
      </c>
      <c r="AG326" s="408">
        <f t="shared" si="29"/>
        <v>0</v>
      </c>
      <c r="AH326" s="76">
        <v>0</v>
      </c>
      <c r="AI326" s="75">
        <v>0</v>
      </c>
      <c r="AJ326" s="145" t="s">
        <v>73</v>
      </c>
      <c r="AK326" s="79" t="s">
        <v>73</v>
      </c>
      <c r="AL326" s="72">
        <v>0</v>
      </c>
      <c r="AM326" s="72" t="s">
        <v>73</v>
      </c>
      <c r="AN326" s="72" t="s">
        <v>73</v>
      </c>
      <c r="AO326" s="72" t="s">
        <v>73</v>
      </c>
      <c r="AP326" s="102">
        <f t="shared" si="30"/>
        <v>0</v>
      </c>
      <c r="AQ326" s="487">
        <f t="shared" si="31"/>
        <v>7505000</v>
      </c>
      <c r="AR326" s="72" t="s">
        <v>65</v>
      </c>
      <c r="AS326" s="76">
        <v>7505000</v>
      </c>
      <c r="AT326" s="72" t="s">
        <v>319</v>
      </c>
      <c r="AU326" s="76">
        <v>0</v>
      </c>
      <c r="AV326" s="81" t="s">
        <v>73</v>
      </c>
      <c r="AW326" s="490">
        <f t="shared" si="34"/>
        <v>2850000</v>
      </c>
      <c r="AX326" s="488">
        <v>4655000</v>
      </c>
      <c r="AY326" s="84">
        <f t="shared" si="33"/>
        <v>0.379746835443038</v>
      </c>
      <c r="AZ326" s="85">
        <v>0.379746835443038</v>
      </c>
      <c r="BA326" s="169" t="s">
        <v>73</v>
      </c>
      <c r="BB326" s="175" t="s">
        <v>123</v>
      </c>
      <c r="BC326" s="179" t="s">
        <v>1346</v>
      </c>
      <c r="BD326" s="71" t="s">
        <v>65</v>
      </c>
      <c r="BE326" s="166" t="s">
        <v>65</v>
      </c>
    </row>
    <row r="327" spans="2:57" s="165" customFormat="1" ht="15" customHeight="1" x14ac:dyDescent="0.2">
      <c r="B327" s="71">
        <v>2025</v>
      </c>
      <c r="C327" s="71">
        <v>891780111</v>
      </c>
      <c r="D327" s="71" t="s">
        <v>63</v>
      </c>
      <c r="E327" s="173" t="s">
        <v>1345</v>
      </c>
      <c r="F327" s="102" t="s">
        <v>1344</v>
      </c>
      <c r="G327" s="176">
        <v>0</v>
      </c>
      <c r="H327" s="72" t="s">
        <v>71</v>
      </c>
      <c r="I327" s="71" t="s">
        <v>166</v>
      </c>
      <c r="J327" s="73" t="s">
        <v>81</v>
      </c>
      <c r="K327" s="104" t="s">
        <v>1343</v>
      </c>
      <c r="L327" s="489">
        <v>9000000</v>
      </c>
      <c r="M327" s="71" t="s">
        <v>66</v>
      </c>
      <c r="N327" s="130" t="s">
        <v>1342</v>
      </c>
      <c r="O327" s="547">
        <v>1026559851</v>
      </c>
      <c r="P327" s="171">
        <v>1641</v>
      </c>
      <c r="Q327" s="439">
        <v>45860</v>
      </c>
      <c r="R327" s="488">
        <v>226991884</v>
      </c>
      <c r="S327" s="502">
        <v>45938</v>
      </c>
      <c r="T327" s="523">
        <v>9000000</v>
      </c>
      <c r="U327" s="72" t="s">
        <v>65</v>
      </c>
      <c r="V327" s="214">
        <v>79738530</v>
      </c>
      <c r="W327" s="173" t="s">
        <v>560</v>
      </c>
      <c r="X327" s="438">
        <v>45938</v>
      </c>
      <c r="Y327" s="439">
        <v>45938</v>
      </c>
      <c r="Z327" s="437" t="s">
        <v>73</v>
      </c>
      <c r="AA327" s="456">
        <v>45991</v>
      </c>
      <c r="AB327" s="124">
        <f t="shared" si="28"/>
        <v>53</v>
      </c>
      <c r="AC327" s="72">
        <v>0</v>
      </c>
      <c r="AD327" s="76">
        <v>0</v>
      </c>
      <c r="AE327" s="76">
        <v>0</v>
      </c>
      <c r="AF327" s="79" t="s">
        <v>73</v>
      </c>
      <c r="AG327" s="408">
        <f t="shared" si="29"/>
        <v>0</v>
      </c>
      <c r="AH327" s="76">
        <v>0</v>
      </c>
      <c r="AI327" s="75">
        <v>0</v>
      </c>
      <c r="AJ327" s="145" t="s">
        <v>73</v>
      </c>
      <c r="AK327" s="79" t="s">
        <v>73</v>
      </c>
      <c r="AL327" s="72">
        <v>0</v>
      </c>
      <c r="AM327" s="72" t="s">
        <v>73</v>
      </c>
      <c r="AN327" s="72" t="s">
        <v>73</v>
      </c>
      <c r="AO327" s="72" t="s">
        <v>73</v>
      </c>
      <c r="AP327" s="102">
        <f t="shared" si="30"/>
        <v>0</v>
      </c>
      <c r="AQ327" s="487">
        <f t="shared" si="31"/>
        <v>9000000</v>
      </c>
      <c r="AR327" s="72" t="s">
        <v>65</v>
      </c>
      <c r="AS327" s="76">
        <v>9000000</v>
      </c>
      <c r="AT327" s="72" t="s">
        <v>319</v>
      </c>
      <c r="AU327" s="76">
        <v>0</v>
      </c>
      <c r="AV327" s="81" t="s">
        <v>73</v>
      </c>
      <c r="AW327" s="490">
        <f t="shared" si="34"/>
        <v>0</v>
      </c>
      <c r="AX327" s="488">
        <v>9000000</v>
      </c>
      <c r="AY327" s="84">
        <f t="shared" si="33"/>
        <v>0</v>
      </c>
      <c r="AZ327" s="85">
        <v>0</v>
      </c>
      <c r="BA327" s="169" t="s">
        <v>73</v>
      </c>
      <c r="BB327" s="175" t="s">
        <v>123</v>
      </c>
      <c r="BC327" s="179" t="s">
        <v>1341</v>
      </c>
      <c r="BD327" s="71" t="s">
        <v>65</v>
      </c>
      <c r="BE327" s="166" t="s">
        <v>65</v>
      </c>
    </row>
    <row r="328" spans="2:57" s="165" customFormat="1" ht="15" customHeight="1" x14ac:dyDescent="0.2">
      <c r="B328" s="71">
        <v>2025</v>
      </c>
      <c r="C328" s="71">
        <v>891780111</v>
      </c>
      <c r="D328" s="71" t="s">
        <v>63</v>
      </c>
      <c r="E328" s="173" t="s">
        <v>1340</v>
      </c>
      <c r="F328" s="102" t="s">
        <v>1339</v>
      </c>
      <c r="G328" s="176">
        <v>0</v>
      </c>
      <c r="H328" s="72" t="s">
        <v>71</v>
      </c>
      <c r="I328" s="71" t="s">
        <v>166</v>
      </c>
      <c r="J328" s="73" t="s">
        <v>81</v>
      </c>
      <c r="K328" s="104" t="s">
        <v>1338</v>
      </c>
      <c r="L328" s="489">
        <v>8500000</v>
      </c>
      <c r="M328" s="71" t="s">
        <v>66</v>
      </c>
      <c r="N328" s="130" t="s">
        <v>1337</v>
      </c>
      <c r="O328" s="547">
        <v>1082992511</v>
      </c>
      <c r="P328" s="171">
        <v>1498</v>
      </c>
      <c r="Q328" s="439">
        <v>45848</v>
      </c>
      <c r="R328" s="515">
        <v>212989171.19999999</v>
      </c>
      <c r="S328" s="502">
        <v>45939</v>
      </c>
      <c r="T328" s="523">
        <v>8500000</v>
      </c>
      <c r="U328" s="72" t="s">
        <v>65</v>
      </c>
      <c r="V328" s="214">
        <v>36694632</v>
      </c>
      <c r="W328" s="173" t="s">
        <v>1183</v>
      </c>
      <c r="X328" s="438">
        <v>45939</v>
      </c>
      <c r="Y328" s="439">
        <v>45939</v>
      </c>
      <c r="Z328" s="437" t="s">
        <v>73</v>
      </c>
      <c r="AA328" s="456">
        <v>45991</v>
      </c>
      <c r="AB328" s="124">
        <f t="shared" ref="AB328:AB391" si="35">+IF(Z328="1800-01-01",AA328-Y328,AA328-Z328)</f>
        <v>52</v>
      </c>
      <c r="AC328" s="72">
        <v>0</v>
      </c>
      <c r="AD328" s="76">
        <v>0</v>
      </c>
      <c r="AE328" s="76">
        <v>0</v>
      </c>
      <c r="AF328" s="79" t="s">
        <v>73</v>
      </c>
      <c r="AG328" s="408">
        <f t="shared" ref="AG328:AG351" si="36">+IF(AF328="1800-01-01",0,AF328-AA328)</f>
        <v>0</v>
      </c>
      <c r="AH328" s="76">
        <v>0</v>
      </c>
      <c r="AI328" s="75">
        <v>0</v>
      </c>
      <c r="AJ328" s="145" t="s">
        <v>73</v>
      </c>
      <c r="AK328" s="79" t="s">
        <v>73</v>
      </c>
      <c r="AL328" s="72">
        <v>0</v>
      </c>
      <c r="AM328" s="72" t="s">
        <v>73</v>
      </c>
      <c r="AN328" s="72" t="s">
        <v>73</v>
      </c>
      <c r="AO328" s="72" t="s">
        <v>73</v>
      </c>
      <c r="AP328" s="102">
        <f t="shared" ref="AP328:AP391" si="37">+IF(AM328="1800-01-01",0,AN328-AM328)</f>
        <v>0</v>
      </c>
      <c r="AQ328" s="487">
        <f t="shared" ref="AQ328:AQ391" si="38">+L328+AD328-AI328</f>
        <v>8500000</v>
      </c>
      <c r="AR328" s="72" t="s">
        <v>319</v>
      </c>
      <c r="AS328" s="76">
        <v>0</v>
      </c>
      <c r="AT328" s="72" t="s">
        <v>319</v>
      </c>
      <c r="AU328" s="76">
        <v>0</v>
      </c>
      <c r="AV328" s="81" t="s">
        <v>73</v>
      </c>
      <c r="AW328" s="490">
        <f t="shared" si="34"/>
        <v>0</v>
      </c>
      <c r="AX328" s="488">
        <v>8500000</v>
      </c>
      <c r="AY328" s="84">
        <f t="shared" ref="AY328:AY391" si="39">+IFERROR(AW328/AQ328,"_")</f>
        <v>0</v>
      </c>
      <c r="AZ328" s="85">
        <v>0</v>
      </c>
      <c r="BA328" s="169" t="s">
        <v>73</v>
      </c>
      <c r="BB328" s="175" t="s">
        <v>123</v>
      </c>
      <c r="BC328" s="179" t="s">
        <v>1336</v>
      </c>
      <c r="BD328" s="71" t="s">
        <v>65</v>
      </c>
      <c r="BE328" s="166" t="s">
        <v>65</v>
      </c>
    </row>
    <row r="329" spans="2:57" s="165" customFormat="1" ht="15" customHeight="1" x14ac:dyDescent="0.2">
      <c r="B329" s="71">
        <v>2025</v>
      </c>
      <c r="C329" s="71">
        <v>891780111</v>
      </c>
      <c r="D329" s="71" t="s">
        <v>63</v>
      </c>
      <c r="E329" s="173" t="s">
        <v>1335</v>
      </c>
      <c r="F329" s="102" t="s">
        <v>1334</v>
      </c>
      <c r="G329" s="176">
        <v>0</v>
      </c>
      <c r="H329" s="72" t="s">
        <v>71</v>
      </c>
      <c r="I329" s="71" t="s">
        <v>166</v>
      </c>
      <c r="J329" s="73" t="s">
        <v>81</v>
      </c>
      <c r="K329" s="104" t="s">
        <v>1333</v>
      </c>
      <c r="L329" s="489">
        <v>11000000</v>
      </c>
      <c r="M329" s="71" t="s">
        <v>66</v>
      </c>
      <c r="N329" s="130" t="s">
        <v>114</v>
      </c>
      <c r="O329" s="548">
        <v>1083003478</v>
      </c>
      <c r="P329" s="171">
        <v>2098</v>
      </c>
      <c r="Q329" s="439">
        <v>45911</v>
      </c>
      <c r="R329" s="515">
        <v>32000000</v>
      </c>
      <c r="S329" s="502">
        <v>45950</v>
      </c>
      <c r="T329" s="523">
        <v>11000000</v>
      </c>
      <c r="U329" s="72" t="s">
        <v>65</v>
      </c>
      <c r="V329" s="214">
        <v>63563343</v>
      </c>
      <c r="W329" s="173" t="s">
        <v>1105</v>
      </c>
      <c r="X329" s="438">
        <v>45950</v>
      </c>
      <c r="Y329" s="439">
        <v>45950</v>
      </c>
      <c r="Z329" s="437" t="s">
        <v>73</v>
      </c>
      <c r="AA329" s="456">
        <v>46030</v>
      </c>
      <c r="AB329" s="124">
        <f t="shared" si="35"/>
        <v>80</v>
      </c>
      <c r="AC329" s="72">
        <v>0</v>
      </c>
      <c r="AD329" s="76">
        <v>0</v>
      </c>
      <c r="AE329" s="76">
        <v>0</v>
      </c>
      <c r="AF329" s="79" t="s">
        <v>73</v>
      </c>
      <c r="AG329" s="408">
        <f t="shared" si="36"/>
        <v>0</v>
      </c>
      <c r="AH329" s="76">
        <v>0</v>
      </c>
      <c r="AI329" s="75">
        <v>0</v>
      </c>
      <c r="AJ329" s="145" t="s">
        <v>73</v>
      </c>
      <c r="AK329" s="79" t="s">
        <v>73</v>
      </c>
      <c r="AL329" s="72">
        <v>0</v>
      </c>
      <c r="AM329" s="72" t="s">
        <v>73</v>
      </c>
      <c r="AN329" s="72" t="s">
        <v>73</v>
      </c>
      <c r="AO329" s="72" t="s">
        <v>73</v>
      </c>
      <c r="AP329" s="102">
        <f t="shared" si="37"/>
        <v>0</v>
      </c>
      <c r="AQ329" s="487">
        <f t="shared" si="38"/>
        <v>11000000</v>
      </c>
      <c r="AR329" s="72" t="s">
        <v>319</v>
      </c>
      <c r="AS329" s="76">
        <v>0</v>
      </c>
      <c r="AT329" s="72" t="s">
        <v>319</v>
      </c>
      <c r="AU329" s="76">
        <v>0</v>
      </c>
      <c r="AV329" s="81" t="s">
        <v>73</v>
      </c>
      <c r="AW329" s="490">
        <f t="shared" si="34"/>
        <v>0</v>
      </c>
      <c r="AX329" s="488">
        <v>11000000</v>
      </c>
      <c r="AY329" s="84">
        <f t="shared" si="39"/>
        <v>0</v>
      </c>
      <c r="AZ329" s="85">
        <v>0</v>
      </c>
      <c r="BA329" s="169" t="s">
        <v>73</v>
      </c>
      <c r="BB329" s="178" t="s">
        <v>123</v>
      </c>
      <c r="BC329" s="179" t="s">
        <v>1332</v>
      </c>
      <c r="BD329" s="71" t="s">
        <v>65</v>
      </c>
      <c r="BE329" s="166" t="s">
        <v>65</v>
      </c>
    </row>
    <row r="330" spans="2:57" s="165" customFormat="1" ht="15" customHeight="1" x14ac:dyDescent="0.2">
      <c r="B330" s="71">
        <v>2025</v>
      </c>
      <c r="C330" s="71">
        <v>891780111</v>
      </c>
      <c r="D330" s="71" t="s">
        <v>63</v>
      </c>
      <c r="E330" s="173" t="s">
        <v>1331</v>
      </c>
      <c r="F330" s="102" t="s">
        <v>1330</v>
      </c>
      <c r="G330" s="176">
        <v>0</v>
      </c>
      <c r="H330" s="72" t="s">
        <v>71</v>
      </c>
      <c r="I330" s="71" t="s">
        <v>166</v>
      </c>
      <c r="J330" s="73" t="s">
        <v>81</v>
      </c>
      <c r="K330" s="104" t="s">
        <v>1329</v>
      </c>
      <c r="L330" s="489">
        <v>7000000</v>
      </c>
      <c r="M330" s="71" t="s">
        <v>66</v>
      </c>
      <c r="N330" s="130" t="s">
        <v>1253</v>
      </c>
      <c r="O330" s="548">
        <v>1083038362</v>
      </c>
      <c r="P330" s="171">
        <v>102</v>
      </c>
      <c r="Q330" s="439">
        <v>45677</v>
      </c>
      <c r="R330" s="488">
        <v>1014200000</v>
      </c>
      <c r="S330" s="502">
        <v>45952</v>
      </c>
      <c r="T330" s="523">
        <v>7000000</v>
      </c>
      <c r="U330" s="72" t="s">
        <v>65</v>
      </c>
      <c r="V330" s="214">
        <v>57461852</v>
      </c>
      <c r="W330" s="173" t="s">
        <v>1252</v>
      </c>
      <c r="X330" s="438">
        <v>45952</v>
      </c>
      <c r="Y330" s="439">
        <v>45952</v>
      </c>
      <c r="Z330" s="437" t="s">
        <v>73</v>
      </c>
      <c r="AA330" s="456">
        <v>46021</v>
      </c>
      <c r="AB330" s="124">
        <f t="shared" si="35"/>
        <v>69</v>
      </c>
      <c r="AC330" s="72">
        <v>0</v>
      </c>
      <c r="AD330" s="76">
        <v>0</v>
      </c>
      <c r="AE330" s="76">
        <v>0</v>
      </c>
      <c r="AF330" s="79" t="s">
        <v>73</v>
      </c>
      <c r="AG330" s="408">
        <f t="shared" si="36"/>
        <v>0</v>
      </c>
      <c r="AH330" s="76">
        <v>0</v>
      </c>
      <c r="AI330" s="75">
        <v>0</v>
      </c>
      <c r="AJ330" s="145" t="s">
        <v>73</v>
      </c>
      <c r="AK330" s="79" t="s">
        <v>73</v>
      </c>
      <c r="AL330" s="72">
        <v>0</v>
      </c>
      <c r="AM330" s="72" t="s">
        <v>73</v>
      </c>
      <c r="AN330" s="72" t="s">
        <v>73</v>
      </c>
      <c r="AO330" s="72" t="s">
        <v>73</v>
      </c>
      <c r="AP330" s="102">
        <f t="shared" si="37"/>
        <v>0</v>
      </c>
      <c r="AQ330" s="487">
        <f t="shared" si="38"/>
        <v>7000000</v>
      </c>
      <c r="AR330" s="72" t="s">
        <v>65</v>
      </c>
      <c r="AS330" s="76">
        <v>7000000</v>
      </c>
      <c r="AT330" s="72" t="s">
        <v>319</v>
      </c>
      <c r="AU330" s="76">
        <v>0</v>
      </c>
      <c r="AV330" s="81" t="s">
        <v>73</v>
      </c>
      <c r="AW330" s="490">
        <f t="shared" si="34"/>
        <v>1000000</v>
      </c>
      <c r="AX330" s="488">
        <v>6000000</v>
      </c>
      <c r="AY330" s="84">
        <f t="shared" si="39"/>
        <v>0.14285714285714285</v>
      </c>
      <c r="AZ330" s="85">
        <v>0.14285714285714285</v>
      </c>
      <c r="BA330" s="169" t="s">
        <v>73</v>
      </c>
      <c r="BB330" s="175" t="s">
        <v>123</v>
      </c>
      <c r="BC330" s="179" t="s">
        <v>1328</v>
      </c>
      <c r="BD330" s="71" t="s">
        <v>65</v>
      </c>
      <c r="BE330" s="166" t="s">
        <v>65</v>
      </c>
    </row>
    <row r="331" spans="2:57" s="165" customFormat="1" ht="15" customHeight="1" x14ac:dyDescent="0.2">
      <c r="B331" s="71">
        <v>2025</v>
      </c>
      <c r="C331" s="71">
        <v>891780111</v>
      </c>
      <c r="D331" s="71" t="s">
        <v>63</v>
      </c>
      <c r="E331" s="173" t="s">
        <v>1327</v>
      </c>
      <c r="F331" s="102" t="s">
        <v>1326</v>
      </c>
      <c r="G331" s="176">
        <v>0</v>
      </c>
      <c r="H331" s="72" t="s">
        <v>71</v>
      </c>
      <c r="I331" s="71" t="s">
        <v>166</v>
      </c>
      <c r="J331" s="73" t="s">
        <v>81</v>
      </c>
      <c r="K331" s="104" t="s">
        <v>1325</v>
      </c>
      <c r="L331" s="489">
        <v>6000000</v>
      </c>
      <c r="M331" s="71" t="s">
        <v>66</v>
      </c>
      <c r="N331" s="130" t="s">
        <v>1259</v>
      </c>
      <c r="O331" s="549">
        <v>1004462354</v>
      </c>
      <c r="P331" s="171">
        <v>103</v>
      </c>
      <c r="Q331" s="439">
        <v>45677</v>
      </c>
      <c r="R331" s="515">
        <v>712000000</v>
      </c>
      <c r="S331" s="502">
        <v>45953</v>
      </c>
      <c r="T331" s="523">
        <v>6000000</v>
      </c>
      <c r="U331" s="72" t="s">
        <v>65</v>
      </c>
      <c r="V331" s="214">
        <v>39049658</v>
      </c>
      <c r="W331" s="173" t="s">
        <v>1324</v>
      </c>
      <c r="X331" s="438">
        <v>45953</v>
      </c>
      <c r="Y331" s="439">
        <v>45953</v>
      </c>
      <c r="Z331" s="437" t="s">
        <v>73</v>
      </c>
      <c r="AA331" s="456">
        <v>46013</v>
      </c>
      <c r="AB331" s="124">
        <f t="shared" si="35"/>
        <v>60</v>
      </c>
      <c r="AC331" s="72">
        <v>0</v>
      </c>
      <c r="AD331" s="76">
        <v>0</v>
      </c>
      <c r="AE331" s="76">
        <v>0</v>
      </c>
      <c r="AF331" s="79" t="s">
        <v>73</v>
      </c>
      <c r="AG331" s="408">
        <f t="shared" si="36"/>
        <v>0</v>
      </c>
      <c r="AH331" s="76">
        <v>0</v>
      </c>
      <c r="AI331" s="75">
        <v>0</v>
      </c>
      <c r="AJ331" s="145" t="s">
        <v>73</v>
      </c>
      <c r="AK331" s="79" t="s">
        <v>73</v>
      </c>
      <c r="AL331" s="72">
        <v>0</v>
      </c>
      <c r="AM331" s="72" t="s">
        <v>73</v>
      </c>
      <c r="AN331" s="72" t="s">
        <v>73</v>
      </c>
      <c r="AO331" s="72" t="s">
        <v>73</v>
      </c>
      <c r="AP331" s="102">
        <f t="shared" si="37"/>
        <v>0</v>
      </c>
      <c r="AQ331" s="487">
        <f t="shared" si="38"/>
        <v>6000000</v>
      </c>
      <c r="AR331" s="72" t="s">
        <v>65</v>
      </c>
      <c r="AS331" s="76">
        <v>6000000</v>
      </c>
      <c r="AT331" s="72" t="s">
        <v>319</v>
      </c>
      <c r="AU331" s="76">
        <v>0</v>
      </c>
      <c r="AV331" s="81" t="s">
        <v>73</v>
      </c>
      <c r="AW331" s="490">
        <f t="shared" si="34"/>
        <v>0</v>
      </c>
      <c r="AX331" s="488">
        <v>6000000</v>
      </c>
      <c r="AY331" s="84">
        <f t="shared" si="39"/>
        <v>0</v>
      </c>
      <c r="AZ331" s="85">
        <v>0</v>
      </c>
      <c r="BA331" s="169" t="s">
        <v>73</v>
      </c>
      <c r="BB331" s="175" t="s">
        <v>123</v>
      </c>
      <c r="BC331" s="179" t="s">
        <v>1323</v>
      </c>
      <c r="BD331" s="71" t="s">
        <v>65</v>
      </c>
      <c r="BE331" s="166" t="s">
        <v>65</v>
      </c>
    </row>
    <row r="332" spans="2:57" s="165" customFormat="1" ht="15" customHeight="1" x14ac:dyDescent="0.2">
      <c r="B332" s="71">
        <v>2025</v>
      </c>
      <c r="C332" s="71">
        <v>891780111</v>
      </c>
      <c r="D332" s="71" t="s">
        <v>63</v>
      </c>
      <c r="E332" s="173" t="s">
        <v>1322</v>
      </c>
      <c r="F332" s="102" t="s">
        <v>1321</v>
      </c>
      <c r="G332" s="176">
        <v>0</v>
      </c>
      <c r="H332" s="72" t="s">
        <v>71</v>
      </c>
      <c r="I332" s="71" t="s">
        <v>166</v>
      </c>
      <c r="J332" s="73" t="s">
        <v>81</v>
      </c>
      <c r="K332" s="104" t="s">
        <v>1320</v>
      </c>
      <c r="L332" s="486">
        <v>14221667</v>
      </c>
      <c r="M332" s="71" t="s">
        <v>66</v>
      </c>
      <c r="N332" s="104" t="s">
        <v>1271</v>
      </c>
      <c r="O332" s="536">
        <v>1079915385</v>
      </c>
      <c r="P332" s="180">
        <v>102</v>
      </c>
      <c r="Q332" s="461">
        <v>45677</v>
      </c>
      <c r="R332" s="514">
        <v>1014200000</v>
      </c>
      <c r="S332" s="500">
        <v>45681</v>
      </c>
      <c r="T332" s="520">
        <f t="shared" ref="T332:T346" si="40">+L332</f>
        <v>14221667</v>
      </c>
      <c r="U332" s="72" t="s">
        <v>65</v>
      </c>
      <c r="V332" s="292">
        <v>39049658</v>
      </c>
      <c r="W332" s="173" t="s">
        <v>1319</v>
      </c>
      <c r="X332" s="435">
        <v>45681</v>
      </c>
      <c r="Y332" s="436">
        <v>45681</v>
      </c>
      <c r="Z332" s="437" t="s">
        <v>73</v>
      </c>
      <c r="AA332" s="436">
        <v>45838</v>
      </c>
      <c r="AB332" s="124">
        <f t="shared" si="35"/>
        <v>157</v>
      </c>
      <c r="AC332" s="72">
        <v>0</v>
      </c>
      <c r="AD332" s="76">
        <v>0</v>
      </c>
      <c r="AE332" s="76">
        <v>0</v>
      </c>
      <c r="AF332" s="79" t="s">
        <v>73</v>
      </c>
      <c r="AG332" s="408">
        <f t="shared" si="36"/>
        <v>0</v>
      </c>
      <c r="AH332" s="76">
        <v>0</v>
      </c>
      <c r="AI332" s="75">
        <v>0</v>
      </c>
      <c r="AJ332" s="145" t="s">
        <v>73</v>
      </c>
      <c r="AK332" s="79" t="s">
        <v>73</v>
      </c>
      <c r="AL332" s="72">
        <v>0</v>
      </c>
      <c r="AM332" s="72" t="s">
        <v>73</v>
      </c>
      <c r="AN332" s="72" t="s">
        <v>73</v>
      </c>
      <c r="AO332" s="72" t="s">
        <v>73</v>
      </c>
      <c r="AP332" s="102">
        <f t="shared" si="37"/>
        <v>0</v>
      </c>
      <c r="AQ332" s="487">
        <f t="shared" si="38"/>
        <v>14221667</v>
      </c>
      <c r="AR332" s="72" t="s">
        <v>65</v>
      </c>
      <c r="AS332" s="76">
        <v>14221667</v>
      </c>
      <c r="AT332" s="72" t="s">
        <v>319</v>
      </c>
      <c r="AU332" s="76">
        <v>0</v>
      </c>
      <c r="AV332" s="81" t="s">
        <v>73</v>
      </c>
      <c r="AW332" s="490">
        <f t="shared" si="34"/>
        <v>14221667</v>
      </c>
      <c r="AX332" s="488">
        <v>0</v>
      </c>
      <c r="AY332" s="84">
        <f t="shared" si="39"/>
        <v>1</v>
      </c>
      <c r="AZ332" s="85">
        <v>1</v>
      </c>
      <c r="BA332" s="169" t="s">
        <v>73</v>
      </c>
      <c r="BB332" s="175" t="s">
        <v>208</v>
      </c>
      <c r="BC332" s="190" t="s">
        <v>1318</v>
      </c>
      <c r="BD332" s="71" t="s">
        <v>65</v>
      </c>
      <c r="BE332" s="166" t="s">
        <v>65</v>
      </c>
    </row>
    <row r="333" spans="2:57" s="165" customFormat="1" ht="15" customHeight="1" x14ac:dyDescent="0.2">
      <c r="B333" s="71">
        <v>2025</v>
      </c>
      <c r="C333" s="71">
        <v>891780111</v>
      </c>
      <c r="D333" s="71" t="s">
        <v>63</v>
      </c>
      <c r="E333" s="173" t="s">
        <v>1317</v>
      </c>
      <c r="F333" s="102" t="s">
        <v>1316</v>
      </c>
      <c r="G333" s="176">
        <v>0</v>
      </c>
      <c r="H333" s="72" t="s">
        <v>71</v>
      </c>
      <c r="I333" s="71" t="s">
        <v>166</v>
      </c>
      <c r="J333" s="73" t="s">
        <v>81</v>
      </c>
      <c r="K333" s="104" t="s">
        <v>1315</v>
      </c>
      <c r="L333" s="486">
        <v>13416667</v>
      </c>
      <c r="M333" s="71" t="s">
        <v>66</v>
      </c>
      <c r="N333" s="104" t="s">
        <v>1265</v>
      </c>
      <c r="O333" s="536">
        <v>84451753</v>
      </c>
      <c r="P333" s="180">
        <v>109</v>
      </c>
      <c r="Q333" s="461">
        <v>45678</v>
      </c>
      <c r="R333" s="514">
        <v>159000000</v>
      </c>
      <c r="S333" s="500">
        <v>45685</v>
      </c>
      <c r="T333" s="520">
        <f t="shared" si="40"/>
        <v>13416667</v>
      </c>
      <c r="U333" s="72" t="s">
        <v>65</v>
      </c>
      <c r="V333" s="292">
        <v>36669284</v>
      </c>
      <c r="W333" s="173" t="s">
        <v>1314</v>
      </c>
      <c r="X333" s="435">
        <v>45685</v>
      </c>
      <c r="Y333" s="436">
        <v>45685</v>
      </c>
      <c r="Z333" s="437" t="s">
        <v>73</v>
      </c>
      <c r="AA333" s="436">
        <v>45838</v>
      </c>
      <c r="AB333" s="124">
        <f t="shared" si="35"/>
        <v>153</v>
      </c>
      <c r="AC333" s="72">
        <v>0</v>
      </c>
      <c r="AD333" s="76">
        <v>0</v>
      </c>
      <c r="AE333" s="76">
        <v>0</v>
      </c>
      <c r="AF333" s="79" t="s">
        <v>73</v>
      </c>
      <c r="AG333" s="408">
        <f t="shared" si="36"/>
        <v>0</v>
      </c>
      <c r="AH333" s="76">
        <v>0</v>
      </c>
      <c r="AI333" s="75">
        <v>0</v>
      </c>
      <c r="AJ333" s="145" t="s">
        <v>73</v>
      </c>
      <c r="AK333" s="79" t="s">
        <v>73</v>
      </c>
      <c r="AL333" s="72">
        <v>0</v>
      </c>
      <c r="AM333" s="72" t="s">
        <v>73</v>
      </c>
      <c r="AN333" s="72" t="s">
        <v>73</v>
      </c>
      <c r="AO333" s="72" t="s">
        <v>73</v>
      </c>
      <c r="AP333" s="102">
        <f t="shared" si="37"/>
        <v>0</v>
      </c>
      <c r="AQ333" s="487">
        <f t="shared" si="38"/>
        <v>13416667</v>
      </c>
      <c r="AR333" s="72" t="s">
        <v>65</v>
      </c>
      <c r="AS333" s="76">
        <v>13416667</v>
      </c>
      <c r="AT333" s="72" t="s">
        <v>319</v>
      </c>
      <c r="AU333" s="76">
        <v>0</v>
      </c>
      <c r="AV333" s="81" t="s">
        <v>73</v>
      </c>
      <c r="AW333" s="490">
        <f t="shared" si="34"/>
        <v>13416667</v>
      </c>
      <c r="AX333" s="488">
        <v>0</v>
      </c>
      <c r="AY333" s="84">
        <f t="shared" si="39"/>
        <v>1</v>
      </c>
      <c r="AZ333" s="85">
        <v>1</v>
      </c>
      <c r="BA333" s="169" t="s">
        <v>73</v>
      </c>
      <c r="BB333" s="175" t="s">
        <v>208</v>
      </c>
      <c r="BC333" s="227" t="s">
        <v>1313</v>
      </c>
      <c r="BD333" s="71" t="s">
        <v>65</v>
      </c>
      <c r="BE333" s="166" t="s">
        <v>65</v>
      </c>
    </row>
    <row r="334" spans="2:57" s="165" customFormat="1" ht="15" customHeight="1" x14ac:dyDescent="0.2">
      <c r="B334" s="71">
        <v>2025</v>
      </c>
      <c r="C334" s="71">
        <v>891780111</v>
      </c>
      <c r="D334" s="71" t="s">
        <v>63</v>
      </c>
      <c r="E334" s="173" t="s">
        <v>1312</v>
      </c>
      <c r="F334" s="102" t="s">
        <v>1311</v>
      </c>
      <c r="G334" s="176">
        <v>0</v>
      </c>
      <c r="H334" s="72" t="s">
        <v>71</v>
      </c>
      <c r="I334" s="71" t="s">
        <v>166</v>
      </c>
      <c r="J334" s="73" t="s">
        <v>81</v>
      </c>
      <c r="K334" s="104" t="s">
        <v>1310</v>
      </c>
      <c r="L334" s="486">
        <v>7800000</v>
      </c>
      <c r="M334" s="71" t="s">
        <v>66</v>
      </c>
      <c r="N334" s="104" t="s">
        <v>1309</v>
      </c>
      <c r="O334" s="538">
        <v>1004163400</v>
      </c>
      <c r="P334" s="220">
        <v>111</v>
      </c>
      <c r="Q334" s="436">
        <v>45678</v>
      </c>
      <c r="R334" s="487">
        <v>557700000</v>
      </c>
      <c r="S334" s="501">
        <v>45706</v>
      </c>
      <c r="T334" s="520">
        <f t="shared" si="40"/>
        <v>7800000</v>
      </c>
      <c r="U334" s="72" t="s">
        <v>65</v>
      </c>
      <c r="V334" s="292">
        <v>1082884010</v>
      </c>
      <c r="W334" s="173" t="s">
        <v>393</v>
      </c>
      <c r="X334" s="435">
        <v>45706</v>
      </c>
      <c r="Y334" s="436">
        <v>45706</v>
      </c>
      <c r="Z334" s="437" t="s">
        <v>73</v>
      </c>
      <c r="AA334" s="436">
        <v>45794</v>
      </c>
      <c r="AB334" s="124">
        <f t="shared" si="35"/>
        <v>88</v>
      </c>
      <c r="AC334" s="72">
        <v>1</v>
      </c>
      <c r="AD334" s="76">
        <v>3726667</v>
      </c>
      <c r="AE334" s="76">
        <v>0</v>
      </c>
      <c r="AF334" s="80">
        <v>45838</v>
      </c>
      <c r="AG334" s="408">
        <f t="shared" si="36"/>
        <v>44</v>
      </c>
      <c r="AH334" s="76">
        <v>0</v>
      </c>
      <c r="AI334" s="75">
        <v>0</v>
      </c>
      <c r="AJ334" s="145" t="s">
        <v>73</v>
      </c>
      <c r="AK334" s="79" t="s">
        <v>73</v>
      </c>
      <c r="AL334" s="72">
        <v>0</v>
      </c>
      <c r="AM334" s="72" t="s">
        <v>73</v>
      </c>
      <c r="AN334" s="72" t="s">
        <v>73</v>
      </c>
      <c r="AO334" s="72" t="s">
        <v>73</v>
      </c>
      <c r="AP334" s="102">
        <f t="shared" si="37"/>
        <v>0</v>
      </c>
      <c r="AQ334" s="487">
        <f t="shared" si="38"/>
        <v>11526667</v>
      </c>
      <c r="AR334" s="72" t="s">
        <v>65</v>
      </c>
      <c r="AS334" s="76">
        <v>7800000</v>
      </c>
      <c r="AT334" s="72" t="s">
        <v>319</v>
      </c>
      <c r="AU334" s="76">
        <v>0</v>
      </c>
      <c r="AV334" s="81" t="s">
        <v>73</v>
      </c>
      <c r="AW334" s="490">
        <f t="shared" si="34"/>
        <v>11526667</v>
      </c>
      <c r="AX334" s="488">
        <v>0</v>
      </c>
      <c r="AY334" s="84">
        <f t="shared" si="39"/>
        <v>1</v>
      </c>
      <c r="AZ334" s="85">
        <v>1</v>
      </c>
      <c r="BA334" s="169" t="s">
        <v>73</v>
      </c>
      <c r="BB334" s="175" t="s">
        <v>208</v>
      </c>
      <c r="BC334" s="177" t="s">
        <v>1308</v>
      </c>
      <c r="BD334" s="71" t="s">
        <v>65</v>
      </c>
      <c r="BE334" s="166" t="s">
        <v>65</v>
      </c>
    </row>
    <row r="335" spans="2:57" s="165" customFormat="1" ht="15" customHeight="1" x14ac:dyDescent="0.2">
      <c r="B335" s="71">
        <v>2025</v>
      </c>
      <c r="C335" s="71">
        <v>891780111</v>
      </c>
      <c r="D335" s="71" t="s">
        <v>63</v>
      </c>
      <c r="E335" s="173" t="s">
        <v>1307</v>
      </c>
      <c r="F335" s="102" t="s">
        <v>1306</v>
      </c>
      <c r="G335" s="176">
        <v>0</v>
      </c>
      <c r="H335" s="72" t="s">
        <v>71</v>
      </c>
      <c r="I335" s="71" t="s">
        <v>166</v>
      </c>
      <c r="J335" s="73" t="s">
        <v>81</v>
      </c>
      <c r="K335" s="104" t="s">
        <v>1305</v>
      </c>
      <c r="L335" s="486">
        <v>16008000</v>
      </c>
      <c r="M335" s="71" t="s">
        <v>66</v>
      </c>
      <c r="N335" s="104" t="s">
        <v>1247</v>
      </c>
      <c r="O335" s="538">
        <v>80875536</v>
      </c>
      <c r="P335" s="220">
        <v>344</v>
      </c>
      <c r="Q335" s="436">
        <v>45700</v>
      </c>
      <c r="R335" s="487">
        <v>80000000</v>
      </c>
      <c r="S335" s="501">
        <v>45707</v>
      </c>
      <c r="T335" s="520">
        <f t="shared" si="40"/>
        <v>16008000</v>
      </c>
      <c r="U335" s="72" t="s">
        <v>65</v>
      </c>
      <c r="V335" s="292">
        <v>85155551</v>
      </c>
      <c r="W335" s="173" t="s">
        <v>409</v>
      </c>
      <c r="X335" s="435">
        <v>45707</v>
      </c>
      <c r="Y335" s="436">
        <v>45707</v>
      </c>
      <c r="Z335" s="437" t="s">
        <v>73</v>
      </c>
      <c r="AA335" s="436">
        <v>45826</v>
      </c>
      <c r="AB335" s="124">
        <f t="shared" si="35"/>
        <v>119</v>
      </c>
      <c r="AC335" s="72">
        <v>0</v>
      </c>
      <c r="AD335" s="76">
        <v>0</v>
      </c>
      <c r="AE335" s="76">
        <v>0</v>
      </c>
      <c r="AF335" s="79" t="s">
        <v>73</v>
      </c>
      <c r="AG335" s="408">
        <f t="shared" si="36"/>
        <v>0</v>
      </c>
      <c r="AH335" s="76">
        <v>0</v>
      </c>
      <c r="AI335" s="75">
        <v>0</v>
      </c>
      <c r="AJ335" s="145" t="s">
        <v>73</v>
      </c>
      <c r="AK335" s="79" t="s">
        <v>73</v>
      </c>
      <c r="AL335" s="72">
        <v>0</v>
      </c>
      <c r="AM335" s="72" t="s">
        <v>73</v>
      </c>
      <c r="AN335" s="72" t="s">
        <v>73</v>
      </c>
      <c r="AO335" s="72" t="s">
        <v>73</v>
      </c>
      <c r="AP335" s="102">
        <f t="shared" si="37"/>
        <v>0</v>
      </c>
      <c r="AQ335" s="487">
        <f t="shared" si="38"/>
        <v>16008000</v>
      </c>
      <c r="AR335" s="72" t="s">
        <v>65</v>
      </c>
      <c r="AS335" s="76">
        <v>16008000</v>
      </c>
      <c r="AT335" s="72" t="s">
        <v>319</v>
      </c>
      <c r="AU335" s="76">
        <v>0</v>
      </c>
      <c r="AV335" s="81" t="s">
        <v>73</v>
      </c>
      <c r="AW335" s="490">
        <f t="shared" si="34"/>
        <v>16008000</v>
      </c>
      <c r="AX335" s="488">
        <v>0</v>
      </c>
      <c r="AY335" s="84">
        <f t="shared" si="39"/>
        <v>1</v>
      </c>
      <c r="AZ335" s="85">
        <v>1</v>
      </c>
      <c r="BA335" s="169" t="s">
        <v>73</v>
      </c>
      <c r="BB335" s="175" t="s">
        <v>208</v>
      </c>
      <c r="BC335" s="177" t="s">
        <v>1304</v>
      </c>
      <c r="BD335" s="71" t="s">
        <v>65</v>
      </c>
      <c r="BE335" s="166" t="s">
        <v>65</v>
      </c>
    </row>
    <row r="336" spans="2:57" s="165" customFormat="1" ht="15" customHeight="1" x14ac:dyDescent="0.2">
      <c r="B336" s="71">
        <v>2025</v>
      </c>
      <c r="C336" s="71">
        <v>891780111</v>
      </c>
      <c r="D336" s="71" t="s">
        <v>63</v>
      </c>
      <c r="E336" s="173" t="s">
        <v>1303</v>
      </c>
      <c r="F336" s="102" t="s">
        <v>1302</v>
      </c>
      <c r="G336" s="176">
        <v>0</v>
      </c>
      <c r="H336" s="72" t="s">
        <v>71</v>
      </c>
      <c r="I336" s="71" t="s">
        <v>166</v>
      </c>
      <c r="J336" s="73" t="s">
        <v>81</v>
      </c>
      <c r="K336" s="104" t="s">
        <v>1301</v>
      </c>
      <c r="L336" s="486">
        <v>7000000</v>
      </c>
      <c r="M336" s="71" t="s">
        <v>66</v>
      </c>
      <c r="N336" s="102" t="s">
        <v>1300</v>
      </c>
      <c r="O336" s="541">
        <v>12558237</v>
      </c>
      <c r="P336" s="171">
        <v>671</v>
      </c>
      <c r="Q336" s="436">
        <v>45729</v>
      </c>
      <c r="R336" s="487">
        <v>54426000</v>
      </c>
      <c r="S336" s="501">
        <v>45736</v>
      </c>
      <c r="T336" s="520">
        <f t="shared" si="40"/>
        <v>7000000</v>
      </c>
      <c r="U336" s="72" t="s">
        <v>65</v>
      </c>
      <c r="V336" s="408">
        <v>85454369</v>
      </c>
      <c r="W336" s="173" t="s">
        <v>1299</v>
      </c>
      <c r="X336" s="435">
        <v>45736</v>
      </c>
      <c r="Y336" s="436">
        <v>45736</v>
      </c>
      <c r="Z336" s="437" t="s">
        <v>73</v>
      </c>
      <c r="AA336" s="436">
        <v>45868</v>
      </c>
      <c r="AB336" s="124">
        <f t="shared" si="35"/>
        <v>132</v>
      </c>
      <c r="AC336" s="72">
        <v>0</v>
      </c>
      <c r="AD336" s="76">
        <v>0</v>
      </c>
      <c r="AE336" s="76">
        <v>0</v>
      </c>
      <c r="AF336" s="79" t="s">
        <v>73</v>
      </c>
      <c r="AG336" s="408">
        <f t="shared" si="36"/>
        <v>0</v>
      </c>
      <c r="AH336" s="76">
        <v>0</v>
      </c>
      <c r="AI336" s="75">
        <v>0</v>
      </c>
      <c r="AJ336" s="145" t="s">
        <v>73</v>
      </c>
      <c r="AK336" s="79" t="s">
        <v>73</v>
      </c>
      <c r="AL336" s="72">
        <v>0</v>
      </c>
      <c r="AM336" s="72" t="s">
        <v>73</v>
      </c>
      <c r="AN336" s="72" t="s">
        <v>73</v>
      </c>
      <c r="AO336" s="72" t="s">
        <v>73</v>
      </c>
      <c r="AP336" s="102">
        <f t="shared" si="37"/>
        <v>0</v>
      </c>
      <c r="AQ336" s="487">
        <f t="shared" si="38"/>
        <v>7000000</v>
      </c>
      <c r="AR336" s="72" t="s">
        <v>65</v>
      </c>
      <c r="AS336" s="76">
        <v>7000000</v>
      </c>
      <c r="AT336" s="72" t="s">
        <v>319</v>
      </c>
      <c r="AU336" s="76">
        <v>0</v>
      </c>
      <c r="AV336" s="81" t="s">
        <v>73</v>
      </c>
      <c r="AW336" s="490">
        <f t="shared" si="34"/>
        <v>7000000</v>
      </c>
      <c r="AX336" s="488">
        <v>0</v>
      </c>
      <c r="AY336" s="84">
        <f t="shared" si="39"/>
        <v>1</v>
      </c>
      <c r="AZ336" s="85">
        <v>1</v>
      </c>
      <c r="BA336" s="169" t="s">
        <v>73</v>
      </c>
      <c r="BB336" s="175" t="s">
        <v>208</v>
      </c>
      <c r="BC336" s="177" t="s">
        <v>1298</v>
      </c>
      <c r="BD336" s="71" t="s">
        <v>65</v>
      </c>
      <c r="BE336" s="166" t="s">
        <v>65</v>
      </c>
    </row>
    <row r="337" spans="2:57" s="165" customFormat="1" ht="15" customHeight="1" x14ac:dyDescent="0.2">
      <c r="B337" s="71">
        <v>2025</v>
      </c>
      <c r="C337" s="71">
        <v>891780111</v>
      </c>
      <c r="D337" s="71" t="s">
        <v>63</v>
      </c>
      <c r="E337" s="173" t="s">
        <v>1297</v>
      </c>
      <c r="F337" s="102" t="s">
        <v>1296</v>
      </c>
      <c r="G337" s="176">
        <v>2023000100072</v>
      </c>
      <c r="H337" s="72" t="s">
        <v>71</v>
      </c>
      <c r="I337" s="71" t="s">
        <v>210</v>
      </c>
      <c r="J337" s="73" t="s">
        <v>81</v>
      </c>
      <c r="K337" s="104" t="s">
        <v>1283</v>
      </c>
      <c r="L337" s="489">
        <v>12247625</v>
      </c>
      <c r="M337" s="71" t="s">
        <v>66</v>
      </c>
      <c r="N337" s="102" t="s">
        <v>1295</v>
      </c>
      <c r="O337" s="228">
        <v>1085113681</v>
      </c>
      <c r="P337" s="171">
        <v>80</v>
      </c>
      <c r="Q337" s="439">
        <v>45804</v>
      </c>
      <c r="R337" s="487">
        <v>831230400</v>
      </c>
      <c r="S337" s="502">
        <v>45839</v>
      </c>
      <c r="T337" s="520">
        <f t="shared" si="40"/>
        <v>12247625</v>
      </c>
      <c r="U337" s="72" t="s">
        <v>65</v>
      </c>
      <c r="V337" s="527">
        <v>16078654</v>
      </c>
      <c r="W337" s="173" t="s">
        <v>365</v>
      </c>
      <c r="X337" s="438">
        <v>45839</v>
      </c>
      <c r="Y337" s="439">
        <v>45839</v>
      </c>
      <c r="Z337" s="437" t="s">
        <v>73</v>
      </c>
      <c r="AA337" s="440">
        <v>45991</v>
      </c>
      <c r="AB337" s="124">
        <f t="shared" si="35"/>
        <v>152</v>
      </c>
      <c r="AC337" s="72">
        <v>0</v>
      </c>
      <c r="AD337" s="76">
        <v>0</v>
      </c>
      <c r="AE337" s="76">
        <v>0</v>
      </c>
      <c r="AF337" s="79" t="s">
        <v>73</v>
      </c>
      <c r="AG337" s="408">
        <f t="shared" si="36"/>
        <v>0</v>
      </c>
      <c r="AH337" s="76">
        <v>0</v>
      </c>
      <c r="AI337" s="75">
        <v>0</v>
      </c>
      <c r="AJ337" s="145" t="s">
        <v>73</v>
      </c>
      <c r="AK337" s="79" t="s">
        <v>73</v>
      </c>
      <c r="AL337" s="72">
        <v>0</v>
      </c>
      <c r="AM337" s="72" t="s">
        <v>73</v>
      </c>
      <c r="AN337" s="72" t="s">
        <v>73</v>
      </c>
      <c r="AO337" s="72" t="s">
        <v>73</v>
      </c>
      <c r="AP337" s="102">
        <f t="shared" si="37"/>
        <v>0</v>
      </c>
      <c r="AQ337" s="487">
        <f t="shared" si="38"/>
        <v>12247625</v>
      </c>
      <c r="AR337" s="72" t="s">
        <v>319</v>
      </c>
      <c r="AS337" s="76">
        <v>0</v>
      </c>
      <c r="AT337" s="72" t="s">
        <v>319</v>
      </c>
      <c r="AU337" s="76">
        <v>0</v>
      </c>
      <c r="AV337" s="81" t="s">
        <v>73</v>
      </c>
      <c r="AW337" s="490">
        <f t="shared" si="34"/>
        <v>9798100</v>
      </c>
      <c r="AX337" s="488">
        <v>2449525</v>
      </c>
      <c r="AY337" s="84">
        <f t="shared" si="39"/>
        <v>0.8</v>
      </c>
      <c r="AZ337" s="85">
        <v>0.8</v>
      </c>
      <c r="BA337" s="169" t="s">
        <v>73</v>
      </c>
      <c r="BB337" s="175" t="s">
        <v>123</v>
      </c>
      <c r="BC337" s="226" t="s">
        <v>1294</v>
      </c>
      <c r="BD337" s="71" t="s">
        <v>65</v>
      </c>
      <c r="BE337" s="166" t="s">
        <v>65</v>
      </c>
    </row>
    <row r="338" spans="2:57" s="165" customFormat="1" ht="15" customHeight="1" x14ac:dyDescent="0.2">
      <c r="B338" s="71">
        <v>2025</v>
      </c>
      <c r="C338" s="71">
        <v>891780111</v>
      </c>
      <c r="D338" s="71" t="s">
        <v>63</v>
      </c>
      <c r="E338" s="173" t="s">
        <v>1293</v>
      </c>
      <c r="F338" s="102" t="s">
        <v>1292</v>
      </c>
      <c r="G338" s="176">
        <v>2023000100072</v>
      </c>
      <c r="H338" s="72" t="s">
        <v>71</v>
      </c>
      <c r="I338" s="71" t="s">
        <v>210</v>
      </c>
      <c r="J338" s="73" t="s">
        <v>81</v>
      </c>
      <c r="K338" s="104" t="s">
        <v>1283</v>
      </c>
      <c r="L338" s="489">
        <v>12247625</v>
      </c>
      <c r="M338" s="71" t="s">
        <v>66</v>
      </c>
      <c r="N338" s="102" t="s">
        <v>1291</v>
      </c>
      <c r="O338" s="228">
        <v>1083025159</v>
      </c>
      <c r="P338" s="171">
        <v>80</v>
      </c>
      <c r="Q338" s="439">
        <v>45804</v>
      </c>
      <c r="R338" s="487">
        <v>831230400</v>
      </c>
      <c r="S338" s="502">
        <v>45839</v>
      </c>
      <c r="T338" s="520">
        <f t="shared" si="40"/>
        <v>12247625</v>
      </c>
      <c r="U338" s="72" t="s">
        <v>65</v>
      </c>
      <c r="V338" s="527">
        <v>16078654</v>
      </c>
      <c r="W338" s="173" t="s">
        <v>365</v>
      </c>
      <c r="X338" s="438">
        <v>45839</v>
      </c>
      <c r="Y338" s="439">
        <v>45839</v>
      </c>
      <c r="Z338" s="437" t="s">
        <v>73</v>
      </c>
      <c r="AA338" s="440">
        <v>45991</v>
      </c>
      <c r="AB338" s="124">
        <f t="shared" si="35"/>
        <v>152</v>
      </c>
      <c r="AC338" s="72">
        <v>0</v>
      </c>
      <c r="AD338" s="76">
        <v>0</v>
      </c>
      <c r="AE338" s="76">
        <v>0</v>
      </c>
      <c r="AF338" s="79" t="s">
        <v>73</v>
      </c>
      <c r="AG338" s="408">
        <f t="shared" si="36"/>
        <v>0</v>
      </c>
      <c r="AH338" s="76">
        <v>0</v>
      </c>
      <c r="AI338" s="75">
        <v>0</v>
      </c>
      <c r="AJ338" s="145" t="s">
        <v>73</v>
      </c>
      <c r="AK338" s="79" t="s">
        <v>73</v>
      </c>
      <c r="AL338" s="72">
        <v>0</v>
      </c>
      <c r="AM338" s="72" t="s">
        <v>73</v>
      </c>
      <c r="AN338" s="72" t="s">
        <v>73</v>
      </c>
      <c r="AO338" s="72" t="s">
        <v>73</v>
      </c>
      <c r="AP338" s="102">
        <f t="shared" si="37"/>
        <v>0</v>
      </c>
      <c r="AQ338" s="487">
        <f t="shared" si="38"/>
        <v>12247625</v>
      </c>
      <c r="AR338" s="72" t="s">
        <v>319</v>
      </c>
      <c r="AS338" s="76">
        <v>0</v>
      </c>
      <c r="AT338" s="72" t="s">
        <v>319</v>
      </c>
      <c r="AU338" s="76">
        <v>0</v>
      </c>
      <c r="AV338" s="81" t="s">
        <v>73</v>
      </c>
      <c r="AW338" s="490">
        <f t="shared" si="34"/>
        <v>7348575</v>
      </c>
      <c r="AX338" s="488">
        <v>4899050</v>
      </c>
      <c r="AY338" s="84">
        <f t="shared" si="39"/>
        <v>0.6</v>
      </c>
      <c r="AZ338" s="85">
        <v>0.6</v>
      </c>
      <c r="BA338" s="169" t="s">
        <v>73</v>
      </c>
      <c r="BB338" s="175" t="s">
        <v>123</v>
      </c>
      <c r="BC338" s="226" t="s">
        <v>1290</v>
      </c>
      <c r="BD338" s="71" t="s">
        <v>65</v>
      </c>
      <c r="BE338" s="166" t="s">
        <v>65</v>
      </c>
    </row>
    <row r="339" spans="2:57" s="165" customFormat="1" ht="15" customHeight="1" x14ac:dyDescent="0.2">
      <c r="B339" s="71">
        <v>2025</v>
      </c>
      <c r="C339" s="71">
        <v>891780111</v>
      </c>
      <c r="D339" s="71" t="s">
        <v>63</v>
      </c>
      <c r="E339" s="173" t="s">
        <v>1289</v>
      </c>
      <c r="F339" s="102" t="s">
        <v>1288</v>
      </c>
      <c r="G339" s="176">
        <v>2023000100072</v>
      </c>
      <c r="H339" s="72" t="s">
        <v>71</v>
      </c>
      <c r="I339" s="71" t="s">
        <v>210</v>
      </c>
      <c r="J339" s="73" t="s">
        <v>81</v>
      </c>
      <c r="K339" s="104" t="s">
        <v>1283</v>
      </c>
      <c r="L339" s="489">
        <v>12247625</v>
      </c>
      <c r="M339" s="71" t="s">
        <v>66</v>
      </c>
      <c r="N339" s="102" t="s">
        <v>1287</v>
      </c>
      <c r="O339" s="228">
        <v>1003265493</v>
      </c>
      <c r="P339" s="171">
        <v>80</v>
      </c>
      <c r="Q339" s="439">
        <v>45804</v>
      </c>
      <c r="R339" s="487">
        <v>831230400</v>
      </c>
      <c r="S339" s="502">
        <v>45839</v>
      </c>
      <c r="T339" s="520">
        <f t="shared" si="40"/>
        <v>12247625</v>
      </c>
      <c r="U339" s="72" t="s">
        <v>65</v>
      </c>
      <c r="V339" s="527">
        <v>16078654</v>
      </c>
      <c r="W339" s="173" t="s">
        <v>365</v>
      </c>
      <c r="X339" s="438">
        <v>45839</v>
      </c>
      <c r="Y339" s="439">
        <v>45839</v>
      </c>
      <c r="Z339" s="437" t="s">
        <v>73</v>
      </c>
      <c r="AA339" s="440">
        <v>45991</v>
      </c>
      <c r="AB339" s="124">
        <f t="shared" si="35"/>
        <v>152</v>
      </c>
      <c r="AC339" s="72">
        <v>0</v>
      </c>
      <c r="AD339" s="76">
        <v>0</v>
      </c>
      <c r="AE339" s="76">
        <v>0</v>
      </c>
      <c r="AF339" s="79" t="s">
        <v>73</v>
      </c>
      <c r="AG339" s="408">
        <f t="shared" si="36"/>
        <v>0</v>
      </c>
      <c r="AH339" s="76">
        <v>0</v>
      </c>
      <c r="AI339" s="75">
        <v>0</v>
      </c>
      <c r="AJ339" s="145" t="s">
        <v>73</v>
      </c>
      <c r="AK339" s="79" t="s">
        <v>73</v>
      </c>
      <c r="AL339" s="72">
        <v>0</v>
      </c>
      <c r="AM339" s="72" t="s">
        <v>73</v>
      </c>
      <c r="AN339" s="72" t="s">
        <v>73</v>
      </c>
      <c r="AO339" s="72" t="s">
        <v>73</v>
      </c>
      <c r="AP339" s="102">
        <f t="shared" si="37"/>
        <v>0</v>
      </c>
      <c r="AQ339" s="487">
        <f t="shared" si="38"/>
        <v>12247625</v>
      </c>
      <c r="AR339" s="72" t="s">
        <v>319</v>
      </c>
      <c r="AS339" s="76">
        <v>0</v>
      </c>
      <c r="AT339" s="72" t="s">
        <v>319</v>
      </c>
      <c r="AU339" s="76">
        <v>0</v>
      </c>
      <c r="AV339" s="81" t="s">
        <v>73</v>
      </c>
      <c r="AW339" s="490">
        <f t="shared" si="34"/>
        <v>9798100</v>
      </c>
      <c r="AX339" s="488">
        <v>2449525</v>
      </c>
      <c r="AY339" s="84">
        <f t="shared" si="39"/>
        <v>0.8</v>
      </c>
      <c r="AZ339" s="85">
        <v>0.8</v>
      </c>
      <c r="BA339" s="169" t="s">
        <v>73</v>
      </c>
      <c r="BB339" s="175" t="s">
        <v>123</v>
      </c>
      <c r="BC339" s="226" t="s">
        <v>1286</v>
      </c>
      <c r="BD339" s="71" t="s">
        <v>65</v>
      </c>
      <c r="BE339" s="166" t="s">
        <v>65</v>
      </c>
    </row>
    <row r="340" spans="2:57" s="165" customFormat="1" ht="15" customHeight="1" x14ac:dyDescent="0.2">
      <c r="B340" s="71">
        <v>2025</v>
      </c>
      <c r="C340" s="71">
        <v>891780111</v>
      </c>
      <c r="D340" s="71" t="s">
        <v>63</v>
      </c>
      <c r="E340" s="173" t="s">
        <v>1285</v>
      </c>
      <c r="F340" s="102" t="s">
        <v>1284</v>
      </c>
      <c r="G340" s="176">
        <v>2023000100072</v>
      </c>
      <c r="H340" s="72" t="s">
        <v>71</v>
      </c>
      <c r="I340" s="71" t="s">
        <v>210</v>
      </c>
      <c r="J340" s="73" t="s">
        <v>81</v>
      </c>
      <c r="K340" s="104" t="s">
        <v>1283</v>
      </c>
      <c r="L340" s="489">
        <v>12247625</v>
      </c>
      <c r="M340" s="71" t="s">
        <v>66</v>
      </c>
      <c r="N340" s="102" t="s">
        <v>1282</v>
      </c>
      <c r="O340" s="228">
        <v>36453305</v>
      </c>
      <c r="P340" s="171">
        <v>80</v>
      </c>
      <c r="Q340" s="439">
        <v>45804</v>
      </c>
      <c r="R340" s="487">
        <v>831230400</v>
      </c>
      <c r="S340" s="502">
        <v>45839</v>
      </c>
      <c r="T340" s="520">
        <f t="shared" si="40"/>
        <v>12247625</v>
      </c>
      <c r="U340" s="72" t="s">
        <v>65</v>
      </c>
      <c r="V340" s="527">
        <v>16078654</v>
      </c>
      <c r="W340" s="173" t="s">
        <v>365</v>
      </c>
      <c r="X340" s="438">
        <v>45839</v>
      </c>
      <c r="Y340" s="439">
        <v>45839</v>
      </c>
      <c r="Z340" s="437" t="s">
        <v>73</v>
      </c>
      <c r="AA340" s="440">
        <v>45991</v>
      </c>
      <c r="AB340" s="124">
        <f t="shared" si="35"/>
        <v>152</v>
      </c>
      <c r="AC340" s="72">
        <v>0</v>
      </c>
      <c r="AD340" s="76">
        <v>0</v>
      </c>
      <c r="AE340" s="76">
        <v>0</v>
      </c>
      <c r="AF340" s="79" t="s">
        <v>73</v>
      </c>
      <c r="AG340" s="408">
        <f t="shared" si="36"/>
        <v>0</v>
      </c>
      <c r="AH340" s="76">
        <v>0</v>
      </c>
      <c r="AI340" s="75">
        <v>0</v>
      </c>
      <c r="AJ340" s="145" t="s">
        <v>73</v>
      </c>
      <c r="AK340" s="79" t="s">
        <v>73</v>
      </c>
      <c r="AL340" s="72">
        <v>0</v>
      </c>
      <c r="AM340" s="72" t="s">
        <v>73</v>
      </c>
      <c r="AN340" s="72" t="s">
        <v>73</v>
      </c>
      <c r="AO340" s="72" t="s">
        <v>73</v>
      </c>
      <c r="AP340" s="102">
        <f t="shared" si="37"/>
        <v>0</v>
      </c>
      <c r="AQ340" s="487">
        <f t="shared" si="38"/>
        <v>12247625</v>
      </c>
      <c r="AR340" s="72" t="s">
        <v>319</v>
      </c>
      <c r="AS340" s="76">
        <v>0</v>
      </c>
      <c r="AT340" s="72" t="s">
        <v>319</v>
      </c>
      <c r="AU340" s="76">
        <v>0</v>
      </c>
      <c r="AV340" s="81" t="s">
        <v>73</v>
      </c>
      <c r="AW340" s="490">
        <f t="shared" si="34"/>
        <v>9798100</v>
      </c>
      <c r="AX340" s="488">
        <v>2449525</v>
      </c>
      <c r="AY340" s="84">
        <f t="shared" si="39"/>
        <v>0.8</v>
      </c>
      <c r="AZ340" s="85">
        <v>0.8</v>
      </c>
      <c r="BA340" s="169" t="s">
        <v>73</v>
      </c>
      <c r="BB340" s="175" t="s">
        <v>123</v>
      </c>
      <c r="BC340" s="226" t="s">
        <v>1281</v>
      </c>
      <c r="BD340" s="71" t="s">
        <v>65</v>
      </c>
      <c r="BE340" s="166" t="s">
        <v>65</v>
      </c>
    </row>
    <row r="341" spans="2:57" s="165" customFormat="1" ht="15" customHeight="1" x14ac:dyDescent="0.2">
      <c r="B341" s="71">
        <v>2025</v>
      </c>
      <c r="C341" s="71">
        <v>891780111</v>
      </c>
      <c r="D341" s="71" t="s">
        <v>63</v>
      </c>
      <c r="E341" s="173" t="s">
        <v>1280</v>
      </c>
      <c r="F341" s="102" t="s">
        <v>1279</v>
      </c>
      <c r="G341" s="176">
        <v>0</v>
      </c>
      <c r="H341" s="72" t="s">
        <v>71</v>
      </c>
      <c r="I341" s="71" t="s">
        <v>166</v>
      </c>
      <c r="J341" s="73" t="s">
        <v>81</v>
      </c>
      <c r="K341" s="104" t="s">
        <v>1278</v>
      </c>
      <c r="L341" s="486">
        <v>14560000</v>
      </c>
      <c r="M341" s="71" t="s">
        <v>66</v>
      </c>
      <c r="N341" s="182" t="s">
        <v>1277</v>
      </c>
      <c r="O341" s="538" t="s">
        <v>1276</v>
      </c>
      <c r="P341" s="171">
        <v>111</v>
      </c>
      <c r="Q341" s="439">
        <v>45678</v>
      </c>
      <c r="R341" s="487">
        <v>557700000</v>
      </c>
      <c r="S341" s="500">
        <v>45845</v>
      </c>
      <c r="T341" s="520">
        <f t="shared" si="40"/>
        <v>14560000</v>
      </c>
      <c r="U341" s="72" t="s">
        <v>65</v>
      </c>
      <c r="V341" s="528">
        <v>1082884010</v>
      </c>
      <c r="W341" s="173" t="s">
        <v>393</v>
      </c>
      <c r="X341" s="438">
        <v>45845</v>
      </c>
      <c r="Y341" s="439">
        <v>45845</v>
      </c>
      <c r="Z341" s="437" t="s">
        <v>73</v>
      </c>
      <c r="AA341" s="440">
        <v>46003</v>
      </c>
      <c r="AB341" s="124">
        <f t="shared" si="35"/>
        <v>158</v>
      </c>
      <c r="AC341" s="72">
        <v>0</v>
      </c>
      <c r="AD341" s="76">
        <v>0</v>
      </c>
      <c r="AE341" s="76">
        <v>0</v>
      </c>
      <c r="AF341" s="79" t="s">
        <v>73</v>
      </c>
      <c r="AG341" s="408">
        <f t="shared" si="36"/>
        <v>0</v>
      </c>
      <c r="AH341" s="76">
        <v>0</v>
      </c>
      <c r="AI341" s="75">
        <v>0</v>
      </c>
      <c r="AJ341" s="145" t="s">
        <v>73</v>
      </c>
      <c r="AK341" s="79" t="s">
        <v>73</v>
      </c>
      <c r="AL341" s="72">
        <v>0</v>
      </c>
      <c r="AM341" s="72" t="s">
        <v>73</v>
      </c>
      <c r="AN341" s="72" t="s">
        <v>73</v>
      </c>
      <c r="AO341" s="72" t="s">
        <v>73</v>
      </c>
      <c r="AP341" s="102">
        <f t="shared" si="37"/>
        <v>0</v>
      </c>
      <c r="AQ341" s="487">
        <f t="shared" si="38"/>
        <v>14560000</v>
      </c>
      <c r="AR341" s="72" t="s">
        <v>65</v>
      </c>
      <c r="AS341" s="76">
        <v>14560000</v>
      </c>
      <c r="AT341" s="72" t="s">
        <v>319</v>
      </c>
      <c r="AU341" s="76">
        <v>0</v>
      </c>
      <c r="AV341" s="81" t="s">
        <v>73</v>
      </c>
      <c r="AW341" s="490">
        <f t="shared" si="34"/>
        <v>10640000</v>
      </c>
      <c r="AX341" s="488">
        <v>3920000</v>
      </c>
      <c r="AY341" s="84">
        <f t="shared" si="39"/>
        <v>0.73076923076923073</v>
      </c>
      <c r="AZ341" s="85">
        <v>0.73076923076923073</v>
      </c>
      <c r="BA341" s="169" t="s">
        <v>73</v>
      </c>
      <c r="BB341" s="184" t="s">
        <v>123</v>
      </c>
      <c r="BC341" s="226" t="s">
        <v>1275</v>
      </c>
      <c r="BD341" s="71" t="s">
        <v>65</v>
      </c>
      <c r="BE341" s="166" t="s">
        <v>65</v>
      </c>
    </row>
    <row r="342" spans="2:57" s="165" customFormat="1" ht="15" customHeight="1" x14ac:dyDescent="0.2">
      <c r="B342" s="71">
        <v>2025</v>
      </c>
      <c r="C342" s="71">
        <v>891780111</v>
      </c>
      <c r="D342" s="71" t="s">
        <v>63</v>
      </c>
      <c r="E342" s="173" t="s">
        <v>1274</v>
      </c>
      <c r="F342" s="187" t="s">
        <v>1273</v>
      </c>
      <c r="G342" s="176">
        <v>0</v>
      </c>
      <c r="H342" s="72" t="s">
        <v>71</v>
      </c>
      <c r="I342" s="71" t="s">
        <v>166</v>
      </c>
      <c r="J342" s="73" t="s">
        <v>81</v>
      </c>
      <c r="K342" s="104" t="s">
        <v>1272</v>
      </c>
      <c r="L342" s="486">
        <v>13906667</v>
      </c>
      <c r="M342" s="71" t="s">
        <v>66</v>
      </c>
      <c r="N342" s="182" t="s">
        <v>1271</v>
      </c>
      <c r="O342" s="538" t="s">
        <v>1270</v>
      </c>
      <c r="P342" s="188">
        <v>102</v>
      </c>
      <c r="Q342" s="443">
        <v>45677</v>
      </c>
      <c r="R342" s="488">
        <v>1014200000</v>
      </c>
      <c r="S342" s="500">
        <v>45853</v>
      </c>
      <c r="T342" s="520">
        <f t="shared" si="40"/>
        <v>13906667</v>
      </c>
      <c r="U342" s="72" t="s">
        <v>65</v>
      </c>
      <c r="V342" s="528">
        <v>39049658</v>
      </c>
      <c r="W342" s="173" t="s">
        <v>1258</v>
      </c>
      <c r="X342" s="442">
        <v>45853</v>
      </c>
      <c r="Y342" s="443">
        <v>45853</v>
      </c>
      <c r="Z342" s="437" t="s">
        <v>73</v>
      </c>
      <c r="AA342" s="444">
        <v>46003</v>
      </c>
      <c r="AB342" s="124">
        <f t="shared" si="35"/>
        <v>150</v>
      </c>
      <c r="AC342" s="72">
        <v>0</v>
      </c>
      <c r="AD342" s="76">
        <v>0</v>
      </c>
      <c r="AE342" s="76">
        <v>0</v>
      </c>
      <c r="AF342" s="79" t="s">
        <v>73</v>
      </c>
      <c r="AG342" s="408">
        <f t="shared" si="36"/>
        <v>0</v>
      </c>
      <c r="AH342" s="76">
        <v>0</v>
      </c>
      <c r="AI342" s="75">
        <v>0</v>
      </c>
      <c r="AJ342" s="145" t="s">
        <v>73</v>
      </c>
      <c r="AK342" s="79" t="s">
        <v>73</v>
      </c>
      <c r="AL342" s="72">
        <v>0</v>
      </c>
      <c r="AM342" s="72" t="s">
        <v>73</v>
      </c>
      <c r="AN342" s="72" t="s">
        <v>73</v>
      </c>
      <c r="AO342" s="72" t="s">
        <v>73</v>
      </c>
      <c r="AP342" s="102">
        <f t="shared" si="37"/>
        <v>0</v>
      </c>
      <c r="AQ342" s="487">
        <f t="shared" si="38"/>
        <v>13906667</v>
      </c>
      <c r="AR342" s="72" t="s">
        <v>65</v>
      </c>
      <c r="AS342" s="76">
        <v>13906667</v>
      </c>
      <c r="AT342" s="72" t="s">
        <v>319</v>
      </c>
      <c r="AU342" s="76">
        <v>0</v>
      </c>
      <c r="AV342" s="81" t="s">
        <v>73</v>
      </c>
      <c r="AW342" s="490">
        <f t="shared" si="34"/>
        <v>9986667</v>
      </c>
      <c r="AX342" s="488">
        <v>3920000</v>
      </c>
      <c r="AY342" s="84">
        <f t="shared" si="39"/>
        <v>0.71812081212557977</v>
      </c>
      <c r="AZ342" s="85">
        <v>0.71812081212557977</v>
      </c>
      <c r="BA342" s="169" t="s">
        <v>73</v>
      </c>
      <c r="BB342" s="175" t="s">
        <v>123</v>
      </c>
      <c r="BC342" s="174" t="s">
        <v>1269</v>
      </c>
      <c r="BD342" s="71" t="s">
        <v>65</v>
      </c>
      <c r="BE342" s="166" t="s">
        <v>65</v>
      </c>
    </row>
    <row r="343" spans="2:57" s="165" customFormat="1" ht="15" customHeight="1" x14ac:dyDescent="0.2">
      <c r="B343" s="71">
        <v>2025</v>
      </c>
      <c r="C343" s="71">
        <v>891780111</v>
      </c>
      <c r="D343" s="71" t="s">
        <v>63</v>
      </c>
      <c r="E343" s="173" t="s">
        <v>1268</v>
      </c>
      <c r="F343" s="187" t="s">
        <v>1267</v>
      </c>
      <c r="G343" s="176">
        <v>0</v>
      </c>
      <c r="H343" s="72" t="s">
        <v>71</v>
      </c>
      <c r="I343" s="71" t="s">
        <v>166</v>
      </c>
      <c r="J343" s="73" t="s">
        <v>81</v>
      </c>
      <c r="K343" s="104" t="s">
        <v>1266</v>
      </c>
      <c r="L343" s="486">
        <v>13500000</v>
      </c>
      <c r="M343" s="71" t="s">
        <v>66</v>
      </c>
      <c r="N343" s="182" t="s">
        <v>1265</v>
      </c>
      <c r="O343" s="538" t="s">
        <v>1264</v>
      </c>
      <c r="P343" s="188">
        <v>109</v>
      </c>
      <c r="Q343" s="443">
        <v>45678</v>
      </c>
      <c r="R343" s="488">
        <v>159000000</v>
      </c>
      <c r="S343" s="500">
        <v>45854</v>
      </c>
      <c r="T343" s="520">
        <f t="shared" si="40"/>
        <v>13500000</v>
      </c>
      <c r="U343" s="72" t="s">
        <v>65</v>
      </c>
      <c r="V343" s="528">
        <v>36669284</v>
      </c>
      <c r="W343" s="173" t="s">
        <v>807</v>
      </c>
      <c r="X343" s="442">
        <v>45854</v>
      </c>
      <c r="Y343" s="443">
        <v>45854</v>
      </c>
      <c r="Z343" s="437" t="s">
        <v>73</v>
      </c>
      <c r="AA343" s="444">
        <v>46010</v>
      </c>
      <c r="AB343" s="124">
        <f t="shared" si="35"/>
        <v>156</v>
      </c>
      <c r="AC343" s="72">
        <v>0</v>
      </c>
      <c r="AD343" s="76">
        <v>0</v>
      </c>
      <c r="AE343" s="76">
        <v>0</v>
      </c>
      <c r="AF343" s="79" t="s">
        <v>73</v>
      </c>
      <c r="AG343" s="408">
        <f t="shared" si="36"/>
        <v>0</v>
      </c>
      <c r="AH343" s="76">
        <v>0</v>
      </c>
      <c r="AI343" s="75">
        <v>0</v>
      </c>
      <c r="AJ343" s="145" t="s">
        <v>73</v>
      </c>
      <c r="AK343" s="79" t="s">
        <v>73</v>
      </c>
      <c r="AL343" s="72">
        <v>0</v>
      </c>
      <c r="AM343" s="72" t="s">
        <v>73</v>
      </c>
      <c r="AN343" s="72" t="s">
        <v>73</v>
      </c>
      <c r="AO343" s="72" t="s">
        <v>73</v>
      </c>
      <c r="AP343" s="102">
        <f t="shared" si="37"/>
        <v>0</v>
      </c>
      <c r="AQ343" s="487">
        <f t="shared" si="38"/>
        <v>13500000</v>
      </c>
      <c r="AR343" s="72" t="s">
        <v>65</v>
      </c>
      <c r="AS343" s="76">
        <v>13500000</v>
      </c>
      <c r="AT343" s="72" t="s">
        <v>319</v>
      </c>
      <c r="AU343" s="76">
        <v>0</v>
      </c>
      <c r="AV343" s="81" t="s">
        <v>73</v>
      </c>
      <c r="AW343" s="490">
        <f t="shared" si="34"/>
        <v>9416667</v>
      </c>
      <c r="AX343" s="488">
        <v>4083333</v>
      </c>
      <c r="AY343" s="84">
        <f t="shared" si="39"/>
        <v>0.69753088888888892</v>
      </c>
      <c r="AZ343" s="85">
        <v>0.69753088888888892</v>
      </c>
      <c r="BA343" s="169" t="s">
        <v>73</v>
      </c>
      <c r="BB343" s="175" t="s">
        <v>123</v>
      </c>
      <c r="BC343" s="174" t="s">
        <v>1263</v>
      </c>
      <c r="BD343" s="71" t="s">
        <v>65</v>
      </c>
      <c r="BE343" s="166" t="s">
        <v>65</v>
      </c>
    </row>
    <row r="344" spans="2:57" s="165" customFormat="1" ht="15" customHeight="1" x14ac:dyDescent="0.2">
      <c r="B344" s="71">
        <v>2025</v>
      </c>
      <c r="C344" s="71">
        <v>891780111</v>
      </c>
      <c r="D344" s="71" t="s">
        <v>63</v>
      </c>
      <c r="E344" s="173" t="s">
        <v>1262</v>
      </c>
      <c r="F344" s="187" t="s">
        <v>1261</v>
      </c>
      <c r="G344" s="176">
        <v>0</v>
      </c>
      <c r="H344" s="72" t="s">
        <v>71</v>
      </c>
      <c r="I344" s="71" t="s">
        <v>166</v>
      </c>
      <c r="J344" s="73" t="s">
        <v>81</v>
      </c>
      <c r="K344" s="104" t="s">
        <v>1260</v>
      </c>
      <c r="L344" s="490">
        <v>7800000</v>
      </c>
      <c r="M344" s="71" t="s">
        <v>66</v>
      </c>
      <c r="N344" s="187" t="s">
        <v>1259</v>
      </c>
      <c r="O344" s="214">
        <v>1004462354</v>
      </c>
      <c r="P344" s="188">
        <v>103</v>
      </c>
      <c r="Q344" s="443">
        <v>45677</v>
      </c>
      <c r="R344" s="488">
        <v>712000000</v>
      </c>
      <c r="S344" s="503">
        <v>45859</v>
      </c>
      <c r="T344" s="520">
        <f t="shared" si="40"/>
        <v>7800000</v>
      </c>
      <c r="U344" s="72" t="s">
        <v>65</v>
      </c>
      <c r="V344" s="528">
        <v>39049658</v>
      </c>
      <c r="W344" s="173" t="s">
        <v>1258</v>
      </c>
      <c r="X344" s="442">
        <v>45859</v>
      </c>
      <c r="Y344" s="443">
        <v>45859</v>
      </c>
      <c r="Z344" s="437" t="s">
        <v>73</v>
      </c>
      <c r="AA344" s="444">
        <v>45950</v>
      </c>
      <c r="AB344" s="124">
        <f t="shared" si="35"/>
        <v>91</v>
      </c>
      <c r="AC344" s="72">
        <v>0</v>
      </c>
      <c r="AD344" s="76">
        <v>0</v>
      </c>
      <c r="AE344" s="76">
        <v>0</v>
      </c>
      <c r="AF344" s="79" t="s">
        <v>73</v>
      </c>
      <c r="AG344" s="408">
        <f t="shared" si="36"/>
        <v>0</v>
      </c>
      <c r="AH344" s="76">
        <v>0</v>
      </c>
      <c r="AI344" s="75">
        <v>0</v>
      </c>
      <c r="AJ344" s="145" t="s">
        <v>73</v>
      </c>
      <c r="AK344" s="79" t="s">
        <v>73</v>
      </c>
      <c r="AL344" s="72">
        <v>0</v>
      </c>
      <c r="AM344" s="72" t="s">
        <v>73</v>
      </c>
      <c r="AN344" s="72" t="s">
        <v>73</v>
      </c>
      <c r="AO344" s="72" t="s">
        <v>73</v>
      </c>
      <c r="AP344" s="102">
        <f t="shared" si="37"/>
        <v>0</v>
      </c>
      <c r="AQ344" s="487">
        <f t="shared" si="38"/>
        <v>7800000</v>
      </c>
      <c r="AR344" s="72" t="s">
        <v>65</v>
      </c>
      <c r="AS344" s="76">
        <v>7800000</v>
      </c>
      <c r="AT344" s="72" t="s">
        <v>319</v>
      </c>
      <c r="AU344" s="76">
        <v>0</v>
      </c>
      <c r="AV344" s="81" t="s">
        <v>73</v>
      </c>
      <c r="AW344" s="490">
        <f t="shared" si="34"/>
        <v>7800000</v>
      </c>
      <c r="AX344" s="488">
        <v>0</v>
      </c>
      <c r="AY344" s="84">
        <f t="shared" si="39"/>
        <v>1</v>
      </c>
      <c r="AZ344" s="85">
        <v>1</v>
      </c>
      <c r="BA344" s="169" t="s">
        <v>73</v>
      </c>
      <c r="BB344" s="175" t="s">
        <v>208</v>
      </c>
      <c r="BC344" s="174" t="s">
        <v>1257</v>
      </c>
      <c r="BD344" s="71" t="s">
        <v>65</v>
      </c>
      <c r="BE344" s="166" t="s">
        <v>65</v>
      </c>
    </row>
    <row r="345" spans="2:57" s="165" customFormat="1" ht="15" customHeight="1" x14ac:dyDescent="0.2">
      <c r="B345" s="71">
        <v>2025</v>
      </c>
      <c r="C345" s="71">
        <v>891780111</v>
      </c>
      <c r="D345" s="71" t="s">
        <v>63</v>
      </c>
      <c r="E345" s="173" t="s">
        <v>1256</v>
      </c>
      <c r="F345" s="187" t="s">
        <v>1255</v>
      </c>
      <c r="G345" s="176">
        <v>0</v>
      </c>
      <c r="H345" s="72" t="s">
        <v>71</v>
      </c>
      <c r="I345" s="71" t="s">
        <v>166</v>
      </c>
      <c r="J345" s="73" t="s">
        <v>81</v>
      </c>
      <c r="K345" s="104" t="s">
        <v>1254</v>
      </c>
      <c r="L345" s="490">
        <v>7800000</v>
      </c>
      <c r="M345" s="71" t="s">
        <v>66</v>
      </c>
      <c r="N345" s="187" t="s">
        <v>1253</v>
      </c>
      <c r="O345" s="550">
        <v>1083038362</v>
      </c>
      <c r="P345" s="188">
        <v>102</v>
      </c>
      <c r="Q345" s="443">
        <v>45677</v>
      </c>
      <c r="R345" s="488">
        <v>1014200000</v>
      </c>
      <c r="S345" s="503">
        <v>45859</v>
      </c>
      <c r="T345" s="520">
        <f t="shared" si="40"/>
        <v>7800000</v>
      </c>
      <c r="U345" s="72" t="s">
        <v>65</v>
      </c>
      <c r="V345" s="528">
        <v>57461852</v>
      </c>
      <c r="W345" s="173" t="s">
        <v>1252</v>
      </c>
      <c r="X345" s="442">
        <v>45859</v>
      </c>
      <c r="Y345" s="443">
        <v>45859</v>
      </c>
      <c r="Z345" s="437" t="s">
        <v>73</v>
      </c>
      <c r="AA345" s="444">
        <v>45950</v>
      </c>
      <c r="AB345" s="124">
        <f t="shared" si="35"/>
        <v>91</v>
      </c>
      <c r="AC345" s="72">
        <v>0</v>
      </c>
      <c r="AD345" s="76">
        <v>0</v>
      </c>
      <c r="AE345" s="76">
        <v>0</v>
      </c>
      <c r="AF345" s="79" t="s">
        <v>73</v>
      </c>
      <c r="AG345" s="408">
        <f t="shared" si="36"/>
        <v>0</v>
      </c>
      <c r="AH345" s="76">
        <v>0</v>
      </c>
      <c r="AI345" s="75">
        <v>0</v>
      </c>
      <c r="AJ345" s="145" t="s">
        <v>73</v>
      </c>
      <c r="AK345" s="79" t="s">
        <v>73</v>
      </c>
      <c r="AL345" s="72">
        <v>0</v>
      </c>
      <c r="AM345" s="72" t="s">
        <v>73</v>
      </c>
      <c r="AN345" s="72" t="s">
        <v>73</v>
      </c>
      <c r="AO345" s="72" t="s">
        <v>73</v>
      </c>
      <c r="AP345" s="102">
        <f t="shared" si="37"/>
        <v>0</v>
      </c>
      <c r="AQ345" s="487">
        <f t="shared" si="38"/>
        <v>7800000</v>
      </c>
      <c r="AR345" s="72" t="s">
        <v>65</v>
      </c>
      <c r="AS345" s="76">
        <v>7800000</v>
      </c>
      <c r="AT345" s="72" t="s">
        <v>319</v>
      </c>
      <c r="AU345" s="76">
        <v>0</v>
      </c>
      <c r="AV345" s="81" t="s">
        <v>73</v>
      </c>
      <c r="AW345" s="490">
        <f t="shared" ref="AW345:AW408" si="41">+AQ345-AX345</f>
        <v>7800000</v>
      </c>
      <c r="AX345" s="488">
        <v>0</v>
      </c>
      <c r="AY345" s="84">
        <f t="shared" si="39"/>
        <v>1</v>
      </c>
      <c r="AZ345" s="85">
        <v>1</v>
      </c>
      <c r="BA345" s="169" t="s">
        <v>73</v>
      </c>
      <c r="BB345" s="175" t="s">
        <v>208</v>
      </c>
      <c r="BC345" s="174" t="s">
        <v>1251</v>
      </c>
      <c r="BD345" s="71" t="s">
        <v>65</v>
      </c>
      <c r="BE345" s="166" t="s">
        <v>65</v>
      </c>
    </row>
    <row r="346" spans="2:57" s="165" customFormat="1" ht="15" customHeight="1" x14ac:dyDescent="0.2">
      <c r="B346" s="71">
        <v>2025</v>
      </c>
      <c r="C346" s="71">
        <v>891780111</v>
      </c>
      <c r="D346" s="71" t="s">
        <v>63</v>
      </c>
      <c r="E346" s="173" t="s">
        <v>1250</v>
      </c>
      <c r="F346" s="225" t="s">
        <v>1249</v>
      </c>
      <c r="G346" s="176">
        <v>0</v>
      </c>
      <c r="H346" s="72" t="s">
        <v>71</v>
      </c>
      <c r="I346" s="71" t="s">
        <v>166</v>
      </c>
      <c r="J346" s="73" t="s">
        <v>81</v>
      </c>
      <c r="K346" s="104" t="s">
        <v>1248</v>
      </c>
      <c r="L346" s="490">
        <v>15000000</v>
      </c>
      <c r="M346" s="71" t="s">
        <v>66</v>
      </c>
      <c r="N346" s="187" t="s">
        <v>1247</v>
      </c>
      <c r="O346" s="551" t="s">
        <v>1246</v>
      </c>
      <c r="P346" s="188">
        <v>344</v>
      </c>
      <c r="Q346" s="443">
        <v>45700</v>
      </c>
      <c r="R346" s="488">
        <v>80000000</v>
      </c>
      <c r="S346" s="500">
        <v>45861</v>
      </c>
      <c r="T346" s="520">
        <f t="shared" si="40"/>
        <v>15000000</v>
      </c>
      <c r="U346" s="72" t="s">
        <v>65</v>
      </c>
      <c r="V346" s="528">
        <v>85155551</v>
      </c>
      <c r="W346" s="173" t="s">
        <v>409</v>
      </c>
      <c r="X346" s="457">
        <v>45861</v>
      </c>
      <c r="Y346" s="458">
        <v>45861</v>
      </c>
      <c r="Z346" s="437" t="s">
        <v>73</v>
      </c>
      <c r="AA346" s="459">
        <v>45983</v>
      </c>
      <c r="AB346" s="124">
        <f t="shared" si="35"/>
        <v>122</v>
      </c>
      <c r="AC346" s="72">
        <v>0</v>
      </c>
      <c r="AD346" s="76">
        <v>0</v>
      </c>
      <c r="AE346" s="76">
        <v>0</v>
      </c>
      <c r="AF346" s="79" t="s">
        <v>73</v>
      </c>
      <c r="AG346" s="408">
        <f t="shared" si="36"/>
        <v>0</v>
      </c>
      <c r="AH346" s="76">
        <v>0</v>
      </c>
      <c r="AI346" s="75">
        <v>0</v>
      </c>
      <c r="AJ346" s="145" t="s">
        <v>73</v>
      </c>
      <c r="AK346" s="79" t="s">
        <v>73</v>
      </c>
      <c r="AL346" s="72">
        <v>0</v>
      </c>
      <c r="AM346" s="72" t="s">
        <v>73</v>
      </c>
      <c r="AN346" s="72" t="s">
        <v>73</v>
      </c>
      <c r="AO346" s="72" t="s">
        <v>73</v>
      </c>
      <c r="AP346" s="102">
        <f t="shared" si="37"/>
        <v>0</v>
      </c>
      <c r="AQ346" s="487">
        <f t="shared" si="38"/>
        <v>15000000</v>
      </c>
      <c r="AR346" s="72" t="s">
        <v>65</v>
      </c>
      <c r="AS346" s="76">
        <v>15000000</v>
      </c>
      <c r="AT346" s="72" t="s">
        <v>319</v>
      </c>
      <c r="AU346" s="76">
        <v>0</v>
      </c>
      <c r="AV346" s="81" t="s">
        <v>73</v>
      </c>
      <c r="AW346" s="490">
        <f t="shared" si="41"/>
        <v>8718000</v>
      </c>
      <c r="AX346" s="488">
        <v>6282000</v>
      </c>
      <c r="AY346" s="84">
        <f t="shared" si="39"/>
        <v>0.58120000000000005</v>
      </c>
      <c r="AZ346" s="85">
        <v>0.58120000000000005</v>
      </c>
      <c r="BA346" s="169" t="s">
        <v>73</v>
      </c>
      <c r="BB346" s="175" t="s">
        <v>123</v>
      </c>
      <c r="BC346" s="224" t="s">
        <v>1245</v>
      </c>
      <c r="BD346" s="71" t="s">
        <v>65</v>
      </c>
      <c r="BE346" s="166" t="s">
        <v>65</v>
      </c>
    </row>
    <row r="347" spans="2:57" s="165" customFormat="1" ht="15" customHeight="1" x14ac:dyDescent="0.2">
      <c r="B347" s="71">
        <v>2025</v>
      </c>
      <c r="C347" s="71">
        <v>891780111</v>
      </c>
      <c r="D347" s="71" t="s">
        <v>63</v>
      </c>
      <c r="E347" s="173" t="s">
        <v>1244</v>
      </c>
      <c r="F347" s="222" t="s">
        <v>1243</v>
      </c>
      <c r="G347" s="176">
        <v>0</v>
      </c>
      <c r="H347" s="72" t="s">
        <v>71</v>
      </c>
      <c r="I347" s="71" t="s">
        <v>166</v>
      </c>
      <c r="J347" s="73" t="s">
        <v>81</v>
      </c>
      <c r="K347" s="104" t="s">
        <v>1242</v>
      </c>
      <c r="L347" s="490">
        <v>2800000</v>
      </c>
      <c r="M347" s="71" t="s">
        <v>66</v>
      </c>
      <c r="N347" s="187" t="s">
        <v>1241</v>
      </c>
      <c r="O347" s="548">
        <v>1082997773</v>
      </c>
      <c r="P347" s="223">
        <v>2081</v>
      </c>
      <c r="Q347" s="439">
        <v>45910</v>
      </c>
      <c r="R347" s="488">
        <v>40000000</v>
      </c>
      <c r="S347" s="500">
        <v>45945</v>
      </c>
      <c r="T347" s="520">
        <v>2800000</v>
      </c>
      <c r="U347" s="72" t="s">
        <v>65</v>
      </c>
      <c r="V347" s="528">
        <v>36669284</v>
      </c>
      <c r="W347" s="222" t="s">
        <v>807</v>
      </c>
      <c r="X347" s="457">
        <v>45945</v>
      </c>
      <c r="Y347" s="458">
        <v>45945</v>
      </c>
      <c r="Z347" s="437" t="s">
        <v>73</v>
      </c>
      <c r="AA347" s="459">
        <v>45975</v>
      </c>
      <c r="AB347" s="124">
        <f t="shared" si="35"/>
        <v>30</v>
      </c>
      <c r="AC347" s="72">
        <v>0</v>
      </c>
      <c r="AD347" s="76">
        <v>0</v>
      </c>
      <c r="AE347" s="76">
        <v>0</v>
      </c>
      <c r="AF347" s="79" t="s">
        <v>73</v>
      </c>
      <c r="AG347" s="408">
        <f t="shared" si="36"/>
        <v>0</v>
      </c>
      <c r="AH347" s="76">
        <v>0</v>
      </c>
      <c r="AI347" s="75">
        <v>0</v>
      </c>
      <c r="AJ347" s="145" t="s">
        <v>73</v>
      </c>
      <c r="AK347" s="79" t="s">
        <v>73</v>
      </c>
      <c r="AL347" s="72">
        <v>0</v>
      </c>
      <c r="AM347" s="72" t="s">
        <v>73</v>
      </c>
      <c r="AN347" s="72" t="s">
        <v>73</v>
      </c>
      <c r="AO347" s="72" t="s">
        <v>73</v>
      </c>
      <c r="AP347" s="102">
        <f t="shared" si="37"/>
        <v>0</v>
      </c>
      <c r="AQ347" s="487">
        <f t="shared" si="38"/>
        <v>2800000</v>
      </c>
      <c r="AR347" s="72" t="s">
        <v>319</v>
      </c>
      <c r="AS347" s="76">
        <v>0</v>
      </c>
      <c r="AT347" s="72" t="s">
        <v>319</v>
      </c>
      <c r="AU347" s="76">
        <v>0</v>
      </c>
      <c r="AV347" s="81" t="s">
        <v>73</v>
      </c>
      <c r="AW347" s="490">
        <f t="shared" si="41"/>
        <v>0</v>
      </c>
      <c r="AX347" s="488">
        <v>2800000</v>
      </c>
      <c r="AY347" s="84">
        <f t="shared" si="39"/>
        <v>0</v>
      </c>
      <c r="AZ347" s="85">
        <v>0</v>
      </c>
      <c r="BA347" s="169" t="s">
        <v>73</v>
      </c>
      <c r="BB347" s="175" t="s">
        <v>123</v>
      </c>
      <c r="BC347" s="179" t="s">
        <v>1240</v>
      </c>
      <c r="BD347" s="71" t="s">
        <v>65</v>
      </c>
      <c r="BE347" s="166" t="s">
        <v>65</v>
      </c>
    </row>
    <row r="348" spans="2:57" s="165" customFormat="1" ht="15" customHeight="1" x14ac:dyDescent="0.2">
      <c r="B348" s="71">
        <v>2025</v>
      </c>
      <c r="C348" s="71">
        <v>891780111</v>
      </c>
      <c r="D348" s="71" t="s">
        <v>63</v>
      </c>
      <c r="E348" s="173" t="s">
        <v>1239</v>
      </c>
      <c r="F348" s="102" t="s">
        <v>1238</v>
      </c>
      <c r="G348" s="176">
        <v>0</v>
      </c>
      <c r="H348" s="72" t="s">
        <v>71</v>
      </c>
      <c r="I348" s="71" t="s">
        <v>166</v>
      </c>
      <c r="J348" s="73" t="s">
        <v>167</v>
      </c>
      <c r="K348" s="104" t="s">
        <v>1237</v>
      </c>
      <c r="L348" s="487">
        <v>100000000</v>
      </c>
      <c r="M348" s="71" t="s">
        <v>66</v>
      </c>
      <c r="N348" s="104" t="s">
        <v>1236</v>
      </c>
      <c r="O348" s="537">
        <v>901781602</v>
      </c>
      <c r="P348" s="220">
        <v>226</v>
      </c>
      <c r="Q348" s="436">
        <v>45691</v>
      </c>
      <c r="R348" s="487">
        <v>280000000</v>
      </c>
      <c r="S348" s="501">
        <v>45699</v>
      </c>
      <c r="T348" s="520">
        <f t="shared" ref="T348:T353" si="42">+L348</f>
        <v>100000000</v>
      </c>
      <c r="U348" s="72" t="s">
        <v>65</v>
      </c>
      <c r="V348" s="292">
        <v>1082884010</v>
      </c>
      <c r="W348" s="173" t="s">
        <v>393</v>
      </c>
      <c r="X348" s="435">
        <v>45699</v>
      </c>
      <c r="Y348" s="436">
        <v>45699</v>
      </c>
      <c r="Z348" s="437" t="s">
        <v>73</v>
      </c>
      <c r="AA348" s="436">
        <v>45838</v>
      </c>
      <c r="AB348" s="124">
        <f t="shared" si="35"/>
        <v>139</v>
      </c>
      <c r="AC348" s="72">
        <v>1</v>
      </c>
      <c r="AD348" s="76">
        <v>24300000</v>
      </c>
      <c r="AE348" s="76">
        <v>1</v>
      </c>
      <c r="AF348" s="80">
        <v>46021</v>
      </c>
      <c r="AG348" s="408">
        <f t="shared" si="36"/>
        <v>183</v>
      </c>
      <c r="AH348" s="76">
        <v>0</v>
      </c>
      <c r="AI348" s="75">
        <v>0</v>
      </c>
      <c r="AJ348" s="145" t="s">
        <v>73</v>
      </c>
      <c r="AK348" s="79" t="s">
        <v>73</v>
      </c>
      <c r="AL348" s="72">
        <v>0</v>
      </c>
      <c r="AM348" s="72" t="s">
        <v>73</v>
      </c>
      <c r="AN348" s="72" t="s">
        <v>73</v>
      </c>
      <c r="AO348" s="72" t="s">
        <v>73</v>
      </c>
      <c r="AP348" s="102">
        <f t="shared" si="37"/>
        <v>0</v>
      </c>
      <c r="AQ348" s="487">
        <f t="shared" si="38"/>
        <v>124300000</v>
      </c>
      <c r="AR348" s="72" t="s">
        <v>65</v>
      </c>
      <c r="AS348" s="76">
        <v>100000000</v>
      </c>
      <c r="AT348" s="72" t="s">
        <v>319</v>
      </c>
      <c r="AU348" s="76">
        <v>0</v>
      </c>
      <c r="AV348" s="81" t="s">
        <v>73</v>
      </c>
      <c r="AW348" s="490">
        <f t="shared" si="41"/>
        <v>121725640</v>
      </c>
      <c r="AX348" s="488">
        <v>2574360</v>
      </c>
      <c r="AY348" s="84">
        <f t="shared" si="39"/>
        <v>0.97928913917940463</v>
      </c>
      <c r="AZ348" s="85">
        <v>0.97928913917940463</v>
      </c>
      <c r="BA348" s="169" t="s">
        <v>73</v>
      </c>
      <c r="BB348" s="175" t="s">
        <v>208</v>
      </c>
      <c r="BC348" s="194" t="s">
        <v>1235</v>
      </c>
      <c r="BD348" s="71" t="s">
        <v>65</v>
      </c>
      <c r="BE348" s="166" t="s">
        <v>207</v>
      </c>
    </row>
    <row r="349" spans="2:57" s="165" customFormat="1" ht="15" customHeight="1" x14ac:dyDescent="0.2">
      <c r="B349" s="71">
        <v>2025</v>
      </c>
      <c r="C349" s="71">
        <v>891780111</v>
      </c>
      <c r="D349" s="71" t="s">
        <v>63</v>
      </c>
      <c r="E349" s="173" t="s">
        <v>1234</v>
      </c>
      <c r="F349" s="102" t="s">
        <v>1233</v>
      </c>
      <c r="G349" s="176">
        <v>0</v>
      </c>
      <c r="H349" s="72" t="s">
        <v>71</v>
      </c>
      <c r="I349" s="71" t="s">
        <v>166</v>
      </c>
      <c r="J349" s="73" t="s">
        <v>167</v>
      </c>
      <c r="K349" s="104" t="s">
        <v>1232</v>
      </c>
      <c r="L349" s="487">
        <v>70000000</v>
      </c>
      <c r="M349" s="71" t="s">
        <v>66</v>
      </c>
      <c r="N349" s="104" t="s">
        <v>808</v>
      </c>
      <c r="O349" s="537">
        <v>57445330</v>
      </c>
      <c r="P349" s="220">
        <v>225</v>
      </c>
      <c r="Q349" s="436">
        <v>45691</v>
      </c>
      <c r="R349" s="487">
        <v>100000000</v>
      </c>
      <c r="S349" s="501">
        <v>45702</v>
      </c>
      <c r="T349" s="520">
        <f t="shared" si="42"/>
        <v>70000000</v>
      </c>
      <c r="U349" s="72" t="s">
        <v>65</v>
      </c>
      <c r="V349" s="408">
        <v>57461852</v>
      </c>
      <c r="W349" s="173" t="s">
        <v>1231</v>
      </c>
      <c r="X349" s="435">
        <v>45702</v>
      </c>
      <c r="Y349" s="436">
        <v>45702</v>
      </c>
      <c r="Z349" s="437" t="s">
        <v>73</v>
      </c>
      <c r="AA349" s="436">
        <v>45882</v>
      </c>
      <c r="AB349" s="124">
        <f t="shared" si="35"/>
        <v>180</v>
      </c>
      <c r="AC349" s="72">
        <v>1</v>
      </c>
      <c r="AD349" s="76">
        <v>30000000</v>
      </c>
      <c r="AE349" s="76">
        <v>0</v>
      </c>
      <c r="AF349" s="80" t="s">
        <v>73</v>
      </c>
      <c r="AG349" s="408">
        <f t="shared" si="36"/>
        <v>0</v>
      </c>
      <c r="AH349" s="76">
        <v>0</v>
      </c>
      <c r="AI349" s="75">
        <v>0</v>
      </c>
      <c r="AJ349" s="145" t="s">
        <v>73</v>
      </c>
      <c r="AK349" s="79" t="s">
        <v>73</v>
      </c>
      <c r="AL349" s="72">
        <v>0</v>
      </c>
      <c r="AM349" s="72" t="s">
        <v>73</v>
      </c>
      <c r="AN349" s="72" t="s">
        <v>73</v>
      </c>
      <c r="AO349" s="72" t="s">
        <v>73</v>
      </c>
      <c r="AP349" s="102">
        <f t="shared" si="37"/>
        <v>0</v>
      </c>
      <c r="AQ349" s="487">
        <f t="shared" si="38"/>
        <v>100000000</v>
      </c>
      <c r="AR349" s="72" t="s">
        <v>65</v>
      </c>
      <c r="AS349" s="76">
        <v>70000000</v>
      </c>
      <c r="AT349" s="72" t="s">
        <v>319</v>
      </c>
      <c r="AU349" s="76">
        <v>0</v>
      </c>
      <c r="AV349" s="81" t="s">
        <v>73</v>
      </c>
      <c r="AW349" s="490">
        <f t="shared" si="41"/>
        <v>100000000</v>
      </c>
      <c r="AX349" s="488">
        <v>0</v>
      </c>
      <c r="AY349" s="84">
        <f t="shared" si="39"/>
        <v>1</v>
      </c>
      <c r="AZ349" s="85">
        <v>1</v>
      </c>
      <c r="BA349" s="169" t="s">
        <v>73</v>
      </c>
      <c r="BB349" s="175" t="s">
        <v>208</v>
      </c>
      <c r="BC349" s="177" t="s">
        <v>1230</v>
      </c>
      <c r="BD349" s="71" t="s">
        <v>65</v>
      </c>
      <c r="BE349" s="166" t="s">
        <v>207</v>
      </c>
    </row>
    <row r="350" spans="2:57" s="165" customFormat="1" ht="15" customHeight="1" x14ac:dyDescent="0.2">
      <c r="B350" s="71">
        <v>2025</v>
      </c>
      <c r="C350" s="71">
        <v>891780111</v>
      </c>
      <c r="D350" s="71" t="s">
        <v>63</v>
      </c>
      <c r="E350" s="173" t="s">
        <v>1229</v>
      </c>
      <c r="F350" s="102" t="s">
        <v>1228</v>
      </c>
      <c r="G350" s="176">
        <v>0</v>
      </c>
      <c r="H350" s="72" t="s">
        <v>71</v>
      </c>
      <c r="I350" s="71" t="s">
        <v>166</v>
      </c>
      <c r="J350" s="73" t="s">
        <v>167</v>
      </c>
      <c r="K350" s="104" t="s">
        <v>1227</v>
      </c>
      <c r="L350" s="486">
        <v>80000000</v>
      </c>
      <c r="M350" s="71" t="s">
        <v>66</v>
      </c>
      <c r="N350" s="104" t="s">
        <v>1226</v>
      </c>
      <c r="O350" s="538">
        <v>1082994721</v>
      </c>
      <c r="P350" s="220">
        <v>226</v>
      </c>
      <c r="Q350" s="436">
        <v>45691</v>
      </c>
      <c r="R350" s="487">
        <v>280000000</v>
      </c>
      <c r="S350" s="501">
        <v>45706</v>
      </c>
      <c r="T350" s="520">
        <f t="shared" si="42"/>
        <v>80000000</v>
      </c>
      <c r="U350" s="72" t="s">
        <v>65</v>
      </c>
      <c r="V350" s="292">
        <v>1082884010</v>
      </c>
      <c r="W350" s="173" t="s">
        <v>393</v>
      </c>
      <c r="X350" s="435">
        <v>45706</v>
      </c>
      <c r="Y350" s="436">
        <v>45706</v>
      </c>
      <c r="Z350" s="437" t="s">
        <v>73</v>
      </c>
      <c r="AA350" s="436">
        <v>45838</v>
      </c>
      <c r="AB350" s="124">
        <f t="shared" si="35"/>
        <v>132</v>
      </c>
      <c r="AC350" s="72">
        <v>0</v>
      </c>
      <c r="AD350" s="76">
        <v>0</v>
      </c>
      <c r="AE350" s="76">
        <v>1</v>
      </c>
      <c r="AF350" s="79">
        <v>46021</v>
      </c>
      <c r="AG350" s="408">
        <f t="shared" si="36"/>
        <v>183</v>
      </c>
      <c r="AH350" s="76">
        <v>0</v>
      </c>
      <c r="AI350" s="75">
        <v>0</v>
      </c>
      <c r="AJ350" s="145" t="s">
        <v>73</v>
      </c>
      <c r="AK350" s="79" t="s">
        <v>73</v>
      </c>
      <c r="AL350" s="72">
        <v>0</v>
      </c>
      <c r="AM350" s="72" t="s">
        <v>73</v>
      </c>
      <c r="AN350" s="72" t="s">
        <v>73</v>
      </c>
      <c r="AO350" s="72" t="s">
        <v>73</v>
      </c>
      <c r="AP350" s="102">
        <f t="shared" si="37"/>
        <v>0</v>
      </c>
      <c r="AQ350" s="487">
        <f t="shared" si="38"/>
        <v>80000000</v>
      </c>
      <c r="AR350" s="72" t="s">
        <v>65</v>
      </c>
      <c r="AS350" s="76">
        <v>80000000</v>
      </c>
      <c r="AT350" s="72" t="s">
        <v>319</v>
      </c>
      <c r="AU350" s="76">
        <v>0</v>
      </c>
      <c r="AV350" s="81" t="s">
        <v>73</v>
      </c>
      <c r="AW350" s="490">
        <f t="shared" si="41"/>
        <v>47264000</v>
      </c>
      <c r="AX350" s="488">
        <v>32736000</v>
      </c>
      <c r="AY350" s="84">
        <f t="shared" si="39"/>
        <v>0.59079999999999999</v>
      </c>
      <c r="AZ350" s="85">
        <v>0.59079999999999999</v>
      </c>
      <c r="BA350" s="169" t="s">
        <v>73</v>
      </c>
      <c r="BB350" s="175" t="s">
        <v>208</v>
      </c>
      <c r="BC350" s="177" t="s">
        <v>1225</v>
      </c>
      <c r="BD350" s="71" t="s">
        <v>65</v>
      </c>
      <c r="BE350" s="166" t="s">
        <v>207</v>
      </c>
    </row>
    <row r="351" spans="2:57" s="165" customFormat="1" ht="15" customHeight="1" x14ac:dyDescent="0.2">
      <c r="B351" s="71">
        <v>2025</v>
      </c>
      <c r="C351" s="71">
        <v>891780111</v>
      </c>
      <c r="D351" s="71" t="s">
        <v>63</v>
      </c>
      <c r="E351" s="173" t="s">
        <v>1224</v>
      </c>
      <c r="F351" s="102" t="s">
        <v>1223</v>
      </c>
      <c r="G351" s="176">
        <v>0</v>
      </c>
      <c r="H351" s="72" t="s">
        <v>71</v>
      </c>
      <c r="I351" s="71" t="s">
        <v>166</v>
      </c>
      <c r="J351" s="73" t="s">
        <v>167</v>
      </c>
      <c r="K351" s="104" t="s">
        <v>1222</v>
      </c>
      <c r="L351" s="486">
        <v>100000000</v>
      </c>
      <c r="M351" s="71" t="s">
        <v>66</v>
      </c>
      <c r="N351" s="104" t="s">
        <v>1184</v>
      </c>
      <c r="O351" s="538">
        <v>12561035</v>
      </c>
      <c r="P351" s="220">
        <v>226</v>
      </c>
      <c r="Q351" s="436">
        <v>45691</v>
      </c>
      <c r="R351" s="487">
        <v>280000000</v>
      </c>
      <c r="S351" s="501">
        <v>45713</v>
      </c>
      <c r="T351" s="520">
        <f t="shared" si="42"/>
        <v>100000000</v>
      </c>
      <c r="U351" s="72" t="s">
        <v>65</v>
      </c>
      <c r="V351" s="292">
        <v>1082884010</v>
      </c>
      <c r="W351" s="173" t="s">
        <v>393</v>
      </c>
      <c r="X351" s="435">
        <v>45713</v>
      </c>
      <c r="Y351" s="436">
        <v>45713</v>
      </c>
      <c r="Z351" s="437" t="s">
        <v>73</v>
      </c>
      <c r="AA351" s="436">
        <v>45838</v>
      </c>
      <c r="AB351" s="124">
        <f t="shared" si="35"/>
        <v>125</v>
      </c>
      <c r="AC351" s="72">
        <v>0</v>
      </c>
      <c r="AD351" s="76">
        <v>0</v>
      </c>
      <c r="AE351" s="76">
        <v>1</v>
      </c>
      <c r="AF351" s="79">
        <v>46021</v>
      </c>
      <c r="AG351" s="408">
        <f t="shared" si="36"/>
        <v>183</v>
      </c>
      <c r="AH351" s="76">
        <v>0</v>
      </c>
      <c r="AI351" s="75">
        <v>0</v>
      </c>
      <c r="AJ351" s="145" t="s">
        <v>73</v>
      </c>
      <c r="AK351" s="79" t="s">
        <v>73</v>
      </c>
      <c r="AL351" s="72">
        <v>0</v>
      </c>
      <c r="AM351" s="72" t="s">
        <v>73</v>
      </c>
      <c r="AN351" s="72" t="s">
        <v>73</v>
      </c>
      <c r="AO351" s="72" t="s">
        <v>73</v>
      </c>
      <c r="AP351" s="102">
        <f t="shared" si="37"/>
        <v>0</v>
      </c>
      <c r="AQ351" s="487">
        <f t="shared" si="38"/>
        <v>100000000</v>
      </c>
      <c r="AR351" s="72" t="s">
        <v>65</v>
      </c>
      <c r="AS351" s="76">
        <v>100000000</v>
      </c>
      <c r="AT351" s="72" t="s">
        <v>319</v>
      </c>
      <c r="AU351" s="76">
        <v>0</v>
      </c>
      <c r="AV351" s="81" t="s">
        <v>73</v>
      </c>
      <c r="AW351" s="490">
        <f t="shared" si="41"/>
        <v>59532116.329999998</v>
      </c>
      <c r="AX351" s="488">
        <v>40467883.670000002</v>
      </c>
      <c r="AY351" s="84">
        <f t="shared" si="39"/>
        <v>0.59532116329999996</v>
      </c>
      <c r="AZ351" s="85">
        <v>0.59532116329999996</v>
      </c>
      <c r="BA351" s="169" t="s">
        <v>73</v>
      </c>
      <c r="BB351" s="175" t="s">
        <v>208</v>
      </c>
      <c r="BC351" s="177" t="s">
        <v>1221</v>
      </c>
      <c r="BD351" s="71" t="s">
        <v>65</v>
      </c>
      <c r="BE351" s="166" t="s">
        <v>207</v>
      </c>
    </row>
    <row r="352" spans="2:57" s="165" customFormat="1" ht="15" customHeight="1" x14ac:dyDescent="0.2">
      <c r="B352" s="71">
        <v>2025</v>
      </c>
      <c r="C352" s="71">
        <v>891780111</v>
      </c>
      <c r="D352" s="71" t="s">
        <v>63</v>
      </c>
      <c r="E352" s="173" t="s">
        <v>1220</v>
      </c>
      <c r="F352" s="102" t="s">
        <v>1219</v>
      </c>
      <c r="G352" s="176">
        <v>0</v>
      </c>
      <c r="H352" s="72" t="s">
        <v>71</v>
      </c>
      <c r="I352" s="71" t="s">
        <v>166</v>
      </c>
      <c r="J352" s="73" t="s">
        <v>167</v>
      </c>
      <c r="K352" s="104" t="s">
        <v>1218</v>
      </c>
      <c r="L352" s="488">
        <v>80000000</v>
      </c>
      <c r="M352" s="71" t="s">
        <v>66</v>
      </c>
      <c r="N352" s="221" t="s">
        <v>1217</v>
      </c>
      <c r="O352" s="543" t="s">
        <v>1216</v>
      </c>
      <c r="P352" s="188">
        <v>455</v>
      </c>
      <c r="Q352" s="443">
        <v>45713</v>
      </c>
      <c r="R352" s="487">
        <v>80000000</v>
      </c>
      <c r="S352" s="503">
        <v>45720</v>
      </c>
      <c r="T352" s="520">
        <f t="shared" si="42"/>
        <v>80000000</v>
      </c>
      <c r="U352" s="72" t="s">
        <v>65</v>
      </c>
      <c r="V352" s="292">
        <v>1082884010</v>
      </c>
      <c r="W352" s="173" t="s">
        <v>393</v>
      </c>
      <c r="X352" s="438">
        <v>45720</v>
      </c>
      <c r="Y352" s="439">
        <v>45720</v>
      </c>
      <c r="Z352" s="437" t="s">
        <v>73</v>
      </c>
      <c r="AA352" s="439">
        <v>46021</v>
      </c>
      <c r="AB352" s="124">
        <f t="shared" si="35"/>
        <v>301</v>
      </c>
      <c r="AC352" s="72">
        <v>0</v>
      </c>
      <c r="AD352" s="76">
        <v>0</v>
      </c>
      <c r="AE352" s="76">
        <v>0</v>
      </c>
      <c r="AF352" s="79" t="s">
        <v>73</v>
      </c>
      <c r="AG352" s="408">
        <f>+IF(AF352="1800-01-01",0,AF352-#REF!)</f>
        <v>0</v>
      </c>
      <c r="AH352" s="76">
        <v>0</v>
      </c>
      <c r="AI352" s="75">
        <v>0</v>
      </c>
      <c r="AJ352" s="145" t="s">
        <v>73</v>
      </c>
      <c r="AK352" s="79" t="s">
        <v>73</v>
      </c>
      <c r="AL352" s="72">
        <v>0</v>
      </c>
      <c r="AM352" s="72" t="s">
        <v>73</v>
      </c>
      <c r="AN352" s="72" t="s">
        <v>73</v>
      </c>
      <c r="AO352" s="72" t="s">
        <v>73</v>
      </c>
      <c r="AP352" s="102">
        <f t="shared" si="37"/>
        <v>0</v>
      </c>
      <c r="AQ352" s="487">
        <f t="shared" si="38"/>
        <v>80000000</v>
      </c>
      <c r="AR352" s="72" t="s">
        <v>65</v>
      </c>
      <c r="AS352" s="76">
        <v>80000000</v>
      </c>
      <c r="AT352" s="72" t="s">
        <v>319</v>
      </c>
      <c r="AU352" s="76">
        <v>0</v>
      </c>
      <c r="AV352" s="81" t="s">
        <v>73</v>
      </c>
      <c r="AW352" s="490">
        <f t="shared" si="41"/>
        <v>72372000</v>
      </c>
      <c r="AX352" s="488">
        <v>7628000</v>
      </c>
      <c r="AY352" s="84">
        <f t="shared" si="39"/>
        <v>0.90464999999999995</v>
      </c>
      <c r="AZ352" s="85">
        <v>0.90464999999999995</v>
      </c>
      <c r="BA352" s="169" t="s">
        <v>73</v>
      </c>
      <c r="BB352" s="175" t="s">
        <v>123</v>
      </c>
      <c r="BC352" s="179" t="s">
        <v>1215</v>
      </c>
      <c r="BD352" s="71" t="s">
        <v>65</v>
      </c>
      <c r="BE352" s="166" t="s">
        <v>207</v>
      </c>
    </row>
    <row r="353" spans="2:57" s="165" customFormat="1" ht="15" customHeight="1" x14ac:dyDescent="0.2">
      <c r="B353" s="71">
        <v>2025</v>
      </c>
      <c r="C353" s="71">
        <v>891780111</v>
      </c>
      <c r="D353" s="71" t="s">
        <v>63</v>
      </c>
      <c r="E353" s="173" t="s">
        <v>1214</v>
      </c>
      <c r="F353" s="102" t="s">
        <v>1213</v>
      </c>
      <c r="G353" s="176">
        <v>0</v>
      </c>
      <c r="H353" s="72" t="s">
        <v>71</v>
      </c>
      <c r="I353" s="71" t="s">
        <v>166</v>
      </c>
      <c r="J353" s="73" t="s">
        <v>167</v>
      </c>
      <c r="K353" s="104" t="s">
        <v>1212</v>
      </c>
      <c r="L353" s="487">
        <v>30000000</v>
      </c>
      <c r="M353" s="71" t="s">
        <v>66</v>
      </c>
      <c r="N353" s="221" t="s">
        <v>1195</v>
      </c>
      <c r="O353" s="543" t="s">
        <v>1211</v>
      </c>
      <c r="P353" s="171">
        <v>635</v>
      </c>
      <c r="Q353" s="439">
        <v>45728</v>
      </c>
      <c r="R353" s="487">
        <v>30000000</v>
      </c>
      <c r="S353" s="502">
        <v>45771</v>
      </c>
      <c r="T353" s="520">
        <f t="shared" si="42"/>
        <v>30000000</v>
      </c>
      <c r="U353" s="72" t="s">
        <v>65</v>
      </c>
      <c r="V353" s="292">
        <v>85081920</v>
      </c>
      <c r="W353" s="173" t="s">
        <v>1194</v>
      </c>
      <c r="X353" s="435">
        <v>45771</v>
      </c>
      <c r="Y353" s="436">
        <v>45771</v>
      </c>
      <c r="Z353" s="437" t="s">
        <v>73</v>
      </c>
      <c r="AA353" s="436">
        <v>45861</v>
      </c>
      <c r="AB353" s="124">
        <f t="shared" si="35"/>
        <v>90</v>
      </c>
      <c r="AC353" s="72">
        <v>0</v>
      </c>
      <c r="AD353" s="76">
        <v>0</v>
      </c>
      <c r="AE353" s="76">
        <v>0</v>
      </c>
      <c r="AF353" s="79" t="s">
        <v>73</v>
      </c>
      <c r="AG353" s="408">
        <f>+IF(AF353="1800-01-01",0,AF353-AA353)</f>
        <v>0</v>
      </c>
      <c r="AH353" s="76">
        <v>0</v>
      </c>
      <c r="AI353" s="75">
        <v>0</v>
      </c>
      <c r="AJ353" s="145" t="s">
        <v>73</v>
      </c>
      <c r="AK353" s="79" t="s">
        <v>73</v>
      </c>
      <c r="AL353" s="72">
        <v>0</v>
      </c>
      <c r="AM353" s="72" t="s">
        <v>73</v>
      </c>
      <c r="AN353" s="72" t="s">
        <v>73</v>
      </c>
      <c r="AO353" s="72" t="s">
        <v>73</v>
      </c>
      <c r="AP353" s="102">
        <f t="shared" si="37"/>
        <v>0</v>
      </c>
      <c r="AQ353" s="487">
        <f t="shared" si="38"/>
        <v>30000000</v>
      </c>
      <c r="AR353" s="72" t="s">
        <v>65</v>
      </c>
      <c r="AS353" s="76">
        <v>30000000</v>
      </c>
      <c r="AT353" s="72" t="s">
        <v>319</v>
      </c>
      <c r="AU353" s="76">
        <v>0</v>
      </c>
      <c r="AV353" s="81" t="s">
        <v>73</v>
      </c>
      <c r="AW353" s="490">
        <f t="shared" si="41"/>
        <v>30000000</v>
      </c>
      <c r="AX353" s="488">
        <v>0</v>
      </c>
      <c r="AY353" s="84">
        <f t="shared" si="39"/>
        <v>1</v>
      </c>
      <c r="AZ353" s="85">
        <v>1</v>
      </c>
      <c r="BA353" s="169" t="s">
        <v>73</v>
      </c>
      <c r="BB353" s="175" t="s">
        <v>208</v>
      </c>
      <c r="BC353" s="177" t="s">
        <v>1210</v>
      </c>
      <c r="BD353" s="71" t="s">
        <v>65</v>
      </c>
      <c r="BE353" s="166" t="s">
        <v>207</v>
      </c>
    </row>
    <row r="354" spans="2:57" s="165" customFormat="1" ht="15" customHeight="1" x14ac:dyDescent="0.2">
      <c r="B354" s="71">
        <v>2025</v>
      </c>
      <c r="C354" s="71">
        <v>891780111</v>
      </c>
      <c r="D354" s="71" t="s">
        <v>63</v>
      </c>
      <c r="E354" s="173" t="s">
        <v>1209</v>
      </c>
      <c r="F354" s="187" t="s">
        <v>1208</v>
      </c>
      <c r="G354" s="176">
        <v>2023000100072</v>
      </c>
      <c r="H354" s="72" t="s">
        <v>71</v>
      </c>
      <c r="I354" s="71" t="s">
        <v>210</v>
      </c>
      <c r="J354" s="73" t="s">
        <v>167</v>
      </c>
      <c r="K354" s="104" t="s">
        <v>1207</v>
      </c>
      <c r="L354" s="490">
        <v>31648320</v>
      </c>
      <c r="M354" s="71" t="s">
        <v>66</v>
      </c>
      <c r="N354" s="221" t="s">
        <v>1206</v>
      </c>
      <c r="O354" s="536">
        <v>900845290</v>
      </c>
      <c r="P354" s="180">
        <v>86</v>
      </c>
      <c r="Q354" s="443">
        <v>45819</v>
      </c>
      <c r="R354" s="488">
        <v>31650000</v>
      </c>
      <c r="S354" s="503">
        <v>45848</v>
      </c>
      <c r="T354" s="517">
        <v>31648320</v>
      </c>
      <c r="U354" s="72" t="s">
        <v>65</v>
      </c>
      <c r="V354" s="528">
        <v>16078654</v>
      </c>
      <c r="W354" s="205" t="s">
        <v>365</v>
      </c>
      <c r="X354" s="460">
        <v>45847</v>
      </c>
      <c r="Y354" s="461">
        <v>45862</v>
      </c>
      <c r="Z354" s="437" t="s">
        <v>73</v>
      </c>
      <c r="AA354" s="448">
        <v>46356</v>
      </c>
      <c r="AB354" s="124">
        <f t="shared" si="35"/>
        <v>494</v>
      </c>
      <c r="AC354" s="72">
        <v>0</v>
      </c>
      <c r="AD354" s="76">
        <v>0</v>
      </c>
      <c r="AE354" s="76">
        <v>0</v>
      </c>
      <c r="AF354" s="79" t="s">
        <v>73</v>
      </c>
      <c r="AG354" s="408">
        <f>+IF(AF354="1800-01-01",0,AF354-#REF!)</f>
        <v>0</v>
      </c>
      <c r="AH354" s="76">
        <v>0</v>
      </c>
      <c r="AI354" s="75">
        <v>0</v>
      </c>
      <c r="AJ354" s="145" t="s">
        <v>73</v>
      </c>
      <c r="AK354" s="79" t="s">
        <v>73</v>
      </c>
      <c r="AL354" s="72">
        <v>0</v>
      </c>
      <c r="AM354" s="72" t="s">
        <v>73</v>
      </c>
      <c r="AN354" s="72" t="s">
        <v>73</v>
      </c>
      <c r="AO354" s="72" t="s">
        <v>73</v>
      </c>
      <c r="AP354" s="102">
        <f t="shared" si="37"/>
        <v>0</v>
      </c>
      <c r="AQ354" s="487">
        <f t="shared" si="38"/>
        <v>31648320</v>
      </c>
      <c r="AR354" s="72" t="s">
        <v>319</v>
      </c>
      <c r="AS354" s="76">
        <v>0</v>
      </c>
      <c r="AT354" s="72" t="s">
        <v>319</v>
      </c>
      <c r="AU354" s="76">
        <v>0</v>
      </c>
      <c r="AV354" s="81" t="s">
        <v>73</v>
      </c>
      <c r="AW354" s="490">
        <f t="shared" si="41"/>
        <v>0</v>
      </c>
      <c r="AX354" s="488">
        <v>31648320</v>
      </c>
      <c r="AY354" s="84">
        <f t="shared" si="39"/>
        <v>0</v>
      </c>
      <c r="AZ354" s="85">
        <v>0</v>
      </c>
      <c r="BA354" s="169" t="s">
        <v>73</v>
      </c>
      <c r="BB354" s="175" t="s">
        <v>123</v>
      </c>
      <c r="BC354" s="174" t="s">
        <v>1205</v>
      </c>
      <c r="BD354" s="71" t="s">
        <v>65</v>
      </c>
      <c r="BE354" s="166" t="s">
        <v>207</v>
      </c>
    </row>
    <row r="355" spans="2:57" s="165" customFormat="1" ht="15" customHeight="1" x14ac:dyDescent="0.2">
      <c r="B355" s="71">
        <v>2025</v>
      </c>
      <c r="C355" s="71">
        <v>891780111</v>
      </c>
      <c r="D355" s="71" t="s">
        <v>63</v>
      </c>
      <c r="E355" s="173" t="s">
        <v>1204</v>
      </c>
      <c r="F355" s="102" t="s">
        <v>1203</v>
      </c>
      <c r="G355" s="176">
        <v>0</v>
      </c>
      <c r="H355" s="72" t="s">
        <v>71</v>
      </c>
      <c r="I355" s="71" t="s">
        <v>166</v>
      </c>
      <c r="J355" s="73" t="s">
        <v>167</v>
      </c>
      <c r="K355" s="104" t="s">
        <v>1202</v>
      </c>
      <c r="L355" s="490">
        <v>10000000</v>
      </c>
      <c r="M355" s="71" t="s">
        <v>66</v>
      </c>
      <c r="N355" s="221" t="s">
        <v>1201</v>
      </c>
      <c r="O355" s="536">
        <v>901283655</v>
      </c>
      <c r="P355" s="180">
        <v>1836</v>
      </c>
      <c r="Q355" s="461">
        <v>45888</v>
      </c>
      <c r="R355" s="515">
        <v>10000000</v>
      </c>
      <c r="S355" s="503">
        <v>45903</v>
      </c>
      <c r="T355" s="518">
        <v>10000000</v>
      </c>
      <c r="U355" s="72" t="s">
        <v>65</v>
      </c>
      <c r="V355" s="528">
        <v>36669284</v>
      </c>
      <c r="W355" s="186" t="s">
        <v>1200</v>
      </c>
      <c r="X355" s="435">
        <v>45903</v>
      </c>
      <c r="Y355" s="436">
        <v>45903</v>
      </c>
      <c r="Z355" s="437" t="s">
        <v>73</v>
      </c>
      <c r="AA355" s="441">
        <v>46022</v>
      </c>
      <c r="AB355" s="124">
        <f t="shared" si="35"/>
        <v>119</v>
      </c>
      <c r="AC355" s="72">
        <v>0</v>
      </c>
      <c r="AD355" s="76">
        <v>0</v>
      </c>
      <c r="AE355" s="76">
        <v>0</v>
      </c>
      <c r="AF355" s="79" t="s">
        <v>73</v>
      </c>
      <c r="AG355" s="408">
        <f>+IF(AF355="1800-01-01",0,AF355-#REF!)</f>
        <v>0</v>
      </c>
      <c r="AH355" s="76">
        <v>0</v>
      </c>
      <c r="AI355" s="75">
        <v>0</v>
      </c>
      <c r="AJ355" s="145" t="s">
        <v>73</v>
      </c>
      <c r="AK355" s="79" t="s">
        <v>73</v>
      </c>
      <c r="AL355" s="72">
        <v>0</v>
      </c>
      <c r="AM355" s="72" t="s">
        <v>73</v>
      </c>
      <c r="AN355" s="72" t="s">
        <v>73</v>
      </c>
      <c r="AO355" s="72" t="s">
        <v>73</v>
      </c>
      <c r="AP355" s="102">
        <f t="shared" si="37"/>
        <v>0</v>
      </c>
      <c r="AQ355" s="487">
        <f t="shared" si="38"/>
        <v>10000000</v>
      </c>
      <c r="AR355" s="72" t="s">
        <v>65</v>
      </c>
      <c r="AS355" s="76">
        <v>10000000</v>
      </c>
      <c r="AT355" s="72" t="s">
        <v>319</v>
      </c>
      <c r="AU355" s="76">
        <v>0</v>
      </c>
      <c r="AV355" s="81" t="s">
        <v>73</v>
      </c>
      <c r="AW355" s="490">
        <f t="shared" si="41"/>
        <v>0</v>
      </c>
      <c r="AX355" s="488">
        <v>10000000</v>
      </c>
      <c r="AY355" s="84">
        <f t="shared" si="39"/>
        <v>0</v>
      </c>
      <c r="AZ355" s="85">
        <v>0</v>
      </c>
      <c r="BA355" s="169" t="s">
        <v>73</v>
      </c>
      <c r="BB355" s="175" t="s">
        <v>123</v>
      </c>
      <c r="BC355" s="174" t="s">
        <v>1199</v>
      </c>
      <c r="BD355" s="71" t="s">
        <v>65</v>
      </c>
      <c r="BE355" s="166" t="s">
        <v>207</v>
      </c>
    </row>
    <row r="356" spans="2:57" s="165" customFormat="1" ht="15" customHeight="1" x14ac:dyDescent="0.2">
      <c r="B356" s="71">
        <v>2025</v>
      </c>
      <c r="C356" s="71">
        <v>891780111</v>
      </c>
      <c r="D356" s="71" t="s">
        <v>63</v>
      </c>
      <c r="E356" s="173" t="s">
        <v>1198</v>
      </c>
      <c r="F356" s="102" t="s">
        <v>1197</v>
      </c>
      <c r="G356" s="176">
        <v>0</v>
      </c>
      <c r="H356" s="72" t="s">
        <v>71</v>
      </c>
      <c r="I356" s="71" t="s">
        <v>166</v>
      </c>
      <c r="J356" s="73" t="s">
        <v>167</v>
      </c>
      <c r="K356" s="104" t="s">
        <v>1196</v>
      </c>
      <c r="L356" s="490">
        <v>25000000</v>
      </c>
      <c r="M356" s="71" t="s">
        <v>66</v>
      </c>
      <c r="N356" s="221" t="s">
        <v>1195</v>
      </c>
      <c r="O356" s="536">
        <v>1082890049</v>
      </c>
      <c r="P356" s="171">
        <v>1728</v>
      </c>
      <c r="Q356" s="439">
        <v>45874</v>
      </c>
      <c r="R356" s="515">
        <v>25000000</v>
      </c>
      <c r="S356" s="503">
        <v>45916</v>
      </c>
      <c r="T356" s="518">
        <v>25000000</v>
      </c>
      <c r="U356" s="72" t="s">
        <v>65</v>
      </c>
      <c r="V356" s="527">
        <v>85081920</v>
      </c>
      <c r="W356" s="186" t="s">
        <v>1194</v>
      </c>
      <c r="X356" s="435">
        <v>45916</v>
      </c>
      <c r="Y356" s="436">
        <v>45916</v>
      </c>
      <c r="Z356" s="437" t="s">
        <v>73</v>
      </c>
      <c r="AA356" s="441">
        <v>45976</v>
      </c>
      <c r="AB356" s="124">
        <f t="shared" si="35"/>
        <v>60</v>
      </c>
      <c r="AC356" s="72">
        <v>0</v>
      </c>
      <c r="AD356" s="76">
        <v>0</v>
      </c>
      <c r="AE356" s="76">
        <v>0</v>
      </c>
      <c r="AF356" s="79" t="s">
        <v>73</v>
      </c>
      <c r="AG356" s="408">
        <f>+IF(AF356="1800-01-01",0,AF356-AA356)</f>
        <v>0</v>
      </c>
      <c r="AH356" s="76">
        <v>0</v>
      </c>
      <c r="AI356" s="75">
        <v>0</v>
      </c>
      <c r="AJ356" s="145" t="s">
        <v>73</v>
      </c>
      <c r="AK356" s="79" t="s">
        <v>73</v>
      </c>
      <c r="AL356" s="72">
        <v>0</v>
      </c>
      <c r="AM356" s="72" t="s">
        <v>73</v>
      </c>
      <c r="AN356" s="72" t="s">
        <v>73</v>
      </c>
      <c r="AO356" s="72" t="s">
        <v>73</v>
      </c>
      <c r="AP356" s="102">
        <f t="shared" si="37"/>
        <v>0</v>
      </c>
      <c r="AQ356" s="487">
        <f t="shared" si="38"/>
        <v>25000000</v>
      </c>
      <c r="AR356" s="72" t="s">
        <v>65</v>
      </c>
      <c r="AS356" s="76">
        <v>25000000</v>
      </c>
      <c r="AT356" s="72" t="s">
        <v>319</v>
      </c>
      <c r="AU356" s="76">
        <v>0</v>
      </c>
      <c r="AV356" s="81" t="s">
        <v>73</v>
      </c>
      <c r="AW356" s="490">
        <f t="shared" si="41"/>
        <v>0</v>
      </c>
      <c r="AX356" s="488">
        <v>25000000</v>
      </c>
      <c r="AY356" s="84">
        <f t="shared" si="39"/>
        <v>0</v>
      </c>
      <c r="AZ356" s="85">
        <v>0</v>
      </c>
      <c r="BA356" s="169" t="s">
        <v>73</v>
      </c>
      <c r="BB356" s="175" t="s">
        <v>123</v>
      </c>
      <c r="BC356" s="174" t="s">
        <v>1193</v>
      </c>
      <c r="BD356" s="71" t="s">
        <v>65</v>
      </c>
      <c r="BE356" s="166" t="s">
        <v>207</v>
      </c>
    </row>
    <row r="357" spans="2:57" s="165" customFormat="1" ht="15" customHeight="1" x14ac:dyDescent="0.2">
      <c r="B357" s="71">
        <v>2025</v>
      </c>
      <c r="C357" s="71">
        <v>891780111</v>
      </c>
      <c r="D357" s="71" t="s">
        <v>63</v>
      </c>
      <c r="E357" s="173" t="s">
        <v>1192</v>
      </c>
      <c r="F357" s="102" t="s">
        <v>1191</v>
      </c>
      <c r="G357" s="176">
        <v>0</v>
      </c>
      <c r="H357" s="72" t="s">
        <v>71</v>
      </c>
      <c r="I357" s="71" t="s">
        <v>166</v>
      </c>
      <c r="J357" s="73" t="s">
        <v>167</v>
      </c>
      <c r="K357" s="104" t="s">
        <v>1190</v>
      </c>
      <c r="L357" s="490">
        <v>8970000</v>
      </c>
      <c r="M357" s="71" t="s">
        <v>66</v>
      </c>
      <c r="N357" s="221" t="s">
        <v>1189</v>
      </c>
      <c r="O357" s="536">
        <v>57445330</v>
      </c>
      <c r="P357" s="171">
        <v>1498</v>
      </c>
      <c r="Q357" s="439">
        <v>45848</v>
      </c>
      <c r="R357" s="515">
        <v>212989171.19999999</v>
      </c>
      <c r="S357" s="503">
        <v>45931</v>
      </c>
      <c r="T357" s="518">
        <v>8970000</v>
      </c>
      <c r="U357" s="72" t="s">
        <v>65</v>
      </c>
      <c r="V357" s="527">
        <v>36694632</v>
      </c>
      <c r="W357" s="186" t="s">
        <v>1183</v>
      </c>
      <c r="X357" s="462">
        <v>45931</v>
      </c>
      <c r="Y357" s="439">
        <v>45931</v>
      </c>
      <c r="Z357" s="437" t="s">
        <v>73</v>
      </c>
      <c r="AA357" s="463">
        <v>46112</v>
      </c>
      <c r="AB357" s="124">
        <f t="shared" si="35"/>
        <v>181</v>
      </c>
      <c r="AC357" s="72">
        <v>0</v>
      </c>
      <c r="AD357" s="76">
        <v>0</v>
      </c>
      <c r="AE357" s="76">
        <v>0</v>
      </c>
      <c r="AF357" s="79" t="s">
        <v>73</v>
      </c>
      <c r="AG357" s="408">
        <f>+IF(AF357="1800-01-01",0,AF357-AA357)</f>
        <v>0</v>
      </c>
      <c r="AH357" s="76">
        <v>0</v>
      </c>
      <c r="AI357" s="75">
        <v>0</v>
      </c>
      <c r="AJ357" s="145" t="s">
        <v>73</v>
      </c>
      <c r="AK357" s="79" t="s">
        <v>73</v>
      </c>
      <c r="AL357" s="72">
        <v>0</v>
      </c>
      <c r="AM357" s="72" t="s">
        <v>73</v>
      </c>
      <c r="AN357" s="72" t="s">
        <v>73</v>
      </c>
      <c r="AO357" s="72" t="s">
        <v>73</v>
      </c>
      <c r="AP357" s="102">
        <f t="shared" si="37"/>
        <v>0</v>
      </c>
      <c r="AQ357" s="487">
        <f t="shared" si="38"/>
        <v>8970000</v>
      </c>
      <c r="AR357" s="72" t="s">
        <v>319</v>
      </c>
      <c r="AS357" s="76">
        <v>0</v>
      </c>
      <c r="AT357" s="72" t="s">
        <v>319</v>
      </c>
      <c r="AU357" s="76">
        <v>0</v>
      </c>
      <c r="AV357" s="81" t="s">
        <v>73</v>
      </c>
      <c r="AW357" s="490">
        <f t="shared" si="41"/>
        <v>0</v>
      </c>
      <c r="AX357" s="488">
        <v>8970000</v>
      </c>
      <c r="AY357" s="84">
        <f t="shared" si="39"/>
        <v>0</v>
      </c>
      <c r="AZ357" s="85">
        <v>0</v>
      </c>
      <c r="BA357" s="169" t="s">
        <v>73</v>
      </c>
      <c r="BB357" s="175" t="s">
        <v>123</v>
      </c>
      <c r="BC357" s="179" t="s">
        <v>1188</v>
      </c>
      <c r="BD357" s="71" t="s">
        <v>65</v>
      </c>
      <c r="BE357" s="166" t="s">
        <v>207</v>
      </c>
    </row>
    <row r="358" spans="2:57" s="165" customFormat="1" ht="15" customHeight="1" x14ac:dyDescent="0.2">
      <c r="B358" s="71">
        <v>2025</v>
      </c>
      <c r="C358" s="71">
        <v>891780111</v>
      </c>
      <c r="D358" s="71" t="s">
        <v>63</v>
      </c>
      <c r="E358" s="173" t="s">
        <v>1187</v>
      </c>
      <c r="F358" s="102" t="s">
        <v>1186</v>
      </c>
      <c r="G358" s="176">
        <v>0</v>
      </c>
      <c r="H358" s="72" t="s">
        <v>71</v>
      </c>
      <c r="I358" s="71" t="s">
        <v>166</v>
      </c>
      <c r="J358" s="73" t="s">
        <v>167</v>
      </c>
      <c r="K358" s="104" t="s">
        <v>1185</v>
      </c>
      <c r="L358" s="490">
        <v>17589460</v>
      </c>
      <c r="M358" s="71" t="s">
        <v>66</v>
      </c>
      <c r="N358" s="221" t="s">
        <v>1184</v>
      </c>
      <c r="O358" s="536">
        <v>12561035</v>
      </c>
      <c r="P358" s="171">
        <v>1498</v>
      </c>
      <c r="Q358" s="439">
        <v>45848</v>
      </c>
      <c r="R358" s="515">
        <v>212989171.19999999</v>
      </c>
      <c r="S358" s="503">
        <v>45939</v>
      </c>
      <c r="T358" s="518">
        <v>17589460</v>
      </c>
      <c r="U358" s="72" t="s">
        <v>65</v>
      </c>
      <c r="V358" s="527">
        <v>36694632</v>
      </c>
      <c r="W358" s="186" t="s">
        <v>1183</v>
      </c>
      <c r="X358" s="462">
        <v>45939</v>
      </c>
      <c r="Y358" s="439">
        <v>45939</v>
      </c>
      <c r="Z358" s="437" t="s">
        <v>73</v>
      </c>
      <c r="AA358" s="463">
        <v>46112</v>
      </c>
      <c r="AB358" s="124">
        <f t="shared" si="35"/>
        <v>173</v>
      </c>
      <c r="AC358" s="72">
        <v>0</v>
      </c>
      <c r="AD358" s="76">
        <v>0</v>
      </c>
      <c r="AE358" s="76">
        <v>0</v>
      </c>
      <c r="AF358" s="79" t="s">
        <v>73</v>
      </c>
      <c r="AG358" s="408">
        <f>+IF(AF358="1800-01-01",0,AF358-#REF!)</f>
        <v>0</v>
      </c>
      <c r="AH358" s="76">
        <v>0</v>
      </c>
      <c r="AI358" s="75">
        <v>0</v>
      </c>
      <c r="AJ358" s="145" t="s">
        <v>73</v>
      </c>
      <c r="AK358" s="79" t="s">
        <v>73</v>
      </c>
      <c r="AL358" s="72">
        <v>0</v>
      </c>
      <c r="AM358" s="72" t="s">
        <v>73</v>
      </c>
      <c r="AN358" s="72" t="s">
        <v>73</v>
      </c>
      <c r="AO358" s="72" t="s">
        <v>73</v>
      </c>
      <c r="AP358" s="102">
        <f t="shared" si="37"/>
        <v>0</v>
      </c>
      <c r="AQ358" s="487">
        <f t="shared" si="38"/>
        <v>17589460</v>
      </c>
      <c r="AR358" s="72" t="s">
        <v>319</v>
      </c>
      <c r="AS358" s="76">
        <v>0</v>
      </c>
      <c r="AT358" s="72" t="s">
        <v>319</v>
      </c>
      <c r="AU358" s="76">
        <v>0</v>
      </c>
      <c r="AV358" s="81" t="s">
        <v>73</v>
      </c>
      <c r="AW358" s="490">
        <f t="shared" si="41"/>
        <v>0</v>
      </c>
      <c r="AX358" s="488">
        <v>17589460</v>
      </c>
      <c r="AY358" s="84">
        <f t="shared" si="39"/>
        <v>0</v>
      </c>
      <c r="AZ358" s="85">
        <v>0</v>
      </c>
      <c r="BA358" s="169" t="s">
        <v>73</v>
      </c>
      <c r="BB358" s="175" t="s">
        <v>123</v>
      </c>
      <c r="BC358" s="179" t="s">
        <v>1182</v>
      </c>
      <c r="BD358" s="71" t="s">
        <v>65</v>
      </c>
      <c r="BE358" s="166" t="s">
        <v>207</v>
      </c>
    </row>
    <row r="359" spans="2:57" s="165" customFormat="1" ht="15" customHeight="1" x14ac:dyDescent="0.2">
      <c r="B359" s="71">
        <v>2025</v>
      </c>
      <c r="C359" s="71">
        <v>891780111</v>
      </c>
      <c r="D359" s="71" t="s">
        <v>63</v>
      </c>
      <c r="E359" s="173" t="s">
        <v>1181</v>
      </c>
      <c r="F359" s="102" t="s">
        <v>1180</v>
      </c>
      <c r="G359" s="176">
        <v>0</v>
      </c>
      <c r="H359" s="72" t="s">
        <v>71</v>
      </c>
      <c r="I359" s="71" t="s">
        <v>166</v>
      </c>
      <c r="J359" s="73" t="s">
        <v>211</v>
      </c>
      <c r="K359" s="104" t="s">
        <v>1179</v>
      </c>
      <c r="L359" s="487">
        <v>12999917</v>
      </c>
      <c r="M359" s="71" t="s">
        <v>66</v>
      </c>
      <c r="N359" s="104" t="s">
        <v>952</v>
      </c>
      <c r="O359" s="542" t="s">
        <v>951</v>
      </c>
      <c r="P359" s="180">
        <v>527</v>
      </c>
      <c r="Q359" s="461">
        <v>45720</v>
      </c>
      <c r="R359" s="487">
        <v>345912988</v>
      </c>
      <c r="S359" s="500">
        <v>45723</v>
      </c>
      <c r="T359" s="520">
        <f t="shared" ref="T359:T402" si="43">+L359</f>
        <v>12999917</v>
      </c>
      <c r="U359" s="72" t="s">
        <v>65</v>
      </c>
      <c r="V359" s="408">
        <v>26670405</v>
      </c>
      <c r="W359" s="173" t="s">
        <v>937</v>
      </c>
      <c r="X359" s="438">
        <v>45723</v>
      </c>
      <c r="Y359" s="439">
        <v>45723</v>
      </c>
      <c r="Z359" s="437" t="s">
        <v>73</v>
      </c>
      <c r="AA359" s="439">
        <v>45783</v>
      </c>
      <c r="AB359" s="124">
        <f t="shared" si="35"/>
        <v>60</v>
      </c>
      <c r="AC359" s="72">
        <v>0</v>
      </c>
      <c r="AD359" s="76">
        <v>0</v>
      </c>
      <c r="AE359" s="76">
        <v>0</v>
      </c>
      <c r="AF359" s="79" t="s">
        <v>73</v>
      </c>
      <c r="AG359" s="408">
        <f t="shared" ref="AG359:AG390" si="44">+IF(AF359="1800-01-01",0,AF359-AA359)</f>
        <v>0</v>
      </c>
      <c r="AH359" s="76">
        <v>0</v>
      </c>
      <c r="AI359" s="75">
        <v>0</v>
      </c>
      <c r="AJ359" s="145" t="s">
        <v>73</v>
      </c>
      <c r="AK359" s="79" t="s">
        <v>73</v>
      </c>
      <c r="AL359" s="72">
        <v>0</v>
      </c>
      <c r="AM359" s="72" t="s">
        <v>73</v>
      </c>
      <c r="AN359" s="72" t="s">
        <v>73</v>
      </c>
      <c r="AO359" s="72" t="s">
        <v>73</v>
      </c>
      <c r="AP359" s="102">
        <f t="shared" si="37"/>
        <v>0</v>
      </c>
      <c r="AQ359" s="487">
        <f t="shared" si="38"/>
        <v>12999917</v>
      </c>
      <c r="AR359" s="72" t="s">
        <v>319</v>
      </c>
      <c r="AS359" s="76">
        <v>0</v>
      </c>
      <c r="AT359" s="72" t="s">
        <v>319</v>
      </c>
      <c r="AU359" s="76">
        <v>0</v>
      </c>
      <c r="AV359" s="81" t="s">
        <v>73</v>
      </c>
      <c r="AW359" s="490">
        <f t="shared" si="41"/>
        <v>12999917</v>
      </c>
      <c r="AX359" s="488">
        <v>0</v>
      </c>
      <c r="AY359" s="84">
        <f t="shared" si="39"/>
        <v>1</v>
      </c>
      <c r="AZ359" s="85">
        <v>1</v>
      </c>
      <c r="BA359" s="169" t="s">
        <v>73</v>
      </c>
      <c r="BB359" s="175" t="s">
        <v>208</v>
      </c>
      <c r="BC359" s="179" t="s">
        <v>1178</v>
      </c>
      <c r="BD359" s="71" t="s">
        <v>65</v>
      </c>
      <c r="BE359" s="166" t="s">
        <v>207</v>
      </c>
    </row>
    <row r="360" spans="2:57" s="165" customFormat="1" ht="15" customHeight="1" x14ac:dyDescent="0.2">
      <c r="B360" s="71">
        <v>2025</v>
      </c>
      <c r="C360" s="71">
        <v>891780111</v>
      </c>
      <c r="D360" s="71" t="s">
        <v>63</v>
      </c>
      <c r="E360" s="173" t="s">
        <v>1177</v>
      </c>
      <c r="F360" s="102" t="s">
        <v>1176</v>
      </c>
      <c r="G360" s="176">
        <v>0</v>
      </c>
      <c r="H360" s="72" t="s">
        <v>71</v>
      </c>
      <c r="I360" s="71" t="s">
        <v>166</v>
      </c>
      <c r="J360" s="73" t="s">
        <v>211</v>
      </c>
      <c r="K360" s="104" t="s">
        <v>1175</v>
      </c>
      <c r="L360" s="487">
        <v>6542800</v>
      </c>
      <c r="M360" s="71" t="s">
        <v>66</v>
      </c>
      <c r="N360" s="104" t="s">
        <v>1174</v>
      </c>
      <c r="O360" s="542" t="s">
        <v>1173</v>
      </c>
      <c r="P360" s="180">
        <v>553</v>
      </c>
      <c r="Q360" s="461">
        <v>45722</v>
      </c>
      <c r="R360" s="487">
        <v>7000000</v>
      </c>
      <c r="S360" s="500">
        <v>45723</v>
      </c>
      <c r="T360" s="520">
        <f t="shared" si="43"/>
        <v>6542800</v>
      </c>
      <c r="U360" s="72" t="s">
        <v>65</v>
      </c>
      <c r="V360" s="292">
        <v>1082884010</v>
      </c>
      <c r="W360" s="173" t="s">
        <v>393</v>
      </c>
      <c r="X360" s="438">
        <v>45723</v>
      </c>
      <c r="Y360" s="439">
        <v>45723</v>
      </c>
      <c r="Z360" s="437" t="s">
        <v>73</v>
      </c>
      <c r="AA360" s="439">
        <v>45723</v>
      </c>
      <c r="AB360" s="124">
        <f t="shared" si="35"/>
        <v>0</v>
      </c>
      <c r="AC360" s="72">
        <v>0</v>
      </c>
      <c r="AD360" s="76">
        <v>0</v>
      </c>
      <c r="AE360" s="76">
        <v>0</v>
      </c>
      <c r="AF360" s="79" t="s">
        <v>73</v>
      </c>
      <c r="AG360" s="408">
        <f t="shared" si="44"/>
        <v>0</v>
      </c>
      <c r="AH360" s="76">
        <v>0</v>
      </c>
      <c r="AI360" s="75">
        <v>0</v>
      </c>
      <c r="AJ360" s="145" t="s">
        <v>73</v>
      </c>
      <c r="AK360" s="79" t="s">
        <v>73</v>
      </c>
      <c r="AL360" s="72">
        <v>0</v>
      </c>
      <c r="AM360" s="72" t="s">
        <v>73</v>
      </c>
      <c r="AN360" s="72" t="s">
        <v>73</v>
      </c>
      <c r="AO360" s="72" t="s">
        <v>73</v>
      </c>
      <c r="AP360" s="102">
        <f t="shared" si="37"/>
        <v>0</v>
      </c>
      <c r="AQ360" s="487">
        <f t="shared" si="38"/>
        <v>6542800</v>
      </c>
      <c r="AR360" s="72" t="s">
        <v>65</v>
      </c>
      <c r="AS360" s="76">
        <v>6542800</v>
      </c>
      <c r="AT360" s="72" t="s">
        <v>319</v>
      </c>
      <c r="AU360" s="76">
        <v>0</v>
      </c>
      <c r="AV360" s="81" t="s">
        <v>73</v>
      </c>
      <c r="AW360" s="490">
        <f t="shared" si="41"/>
        <v>6542800</v>
      </c>
      <c r="AX360" s="488">
        <v>0</v>
      </c>
      <c r="AY360" s="84">
        <f t="shared" si="39"/>
        <v>1</v>
      </c>
      <c r="AZ360" s="85">
        <v>1</v>
      </c>
      <c r="BA360" s="169" t="s">
        <v>73</v>
      </c>
      <c r="BB360" s="175" t="s">
        <v>208</v>
      </c>
      <c r="BC360" s="179" t="s">
        <v>1172</v>
      </c>
      <c r="BD360" s="71" t="s">
        <v>65</v>
      </c>
      <c r="BE360" s="166" t="s">
        <v>207</v>
      </c>
    </row>
    <row r="361" spans="2:57" s="165" customFormat="1" ht="15" customHeight="1" x14ac:dyDescent="0.2">
      <c r="B361" s="71">
        <v>2025</v>
      </c>
      <c r="C361" s="71">
        <v>891780111</v>
      </c>
      <c r="D361" s="71" t="s">
        <v>63</v>
      </c>
      <c r="E361" s="173" t="s">
        <v>1171</v>
      </c>
      <c r="F361" s="102" t="s">
        <v>1170</v>
      </c>
      <c r="G361" s="176">
        <v>0</v>
      </c>
      <c r="H361" s="72" t="s">
        <v>71</v>
      </c>
      <c r="I361" s="71" t="s">
        <v>166</v>
      </c>
      <c r="J361" s="73" t="s">
        <v>211</v>
      </c>
      <c r="K361" s="104" t="s">
        <v>1169</v>
      </c>
      <c r="L361" s="487">
        <v>2116035</v>
      </c>
      <c r="M361" s="71" t="s">
        <v>66</v>
      </c>
      <c r="N361" s="104" t="s">
        <v>1168</v>
      </c>
      <c r="O361" s="542" t="s">
        <v>1167</v>
      </c>
      <c r="P361" s="180">
        <v>330</v>
      </c>
      <c r="Q361" s="461">
        <v>45699</v>
      </c>
      <c r="R361" s="487">
        <v>111728554</v>
      </c>
      <c r="S361" s="500">
        <v>45727</v>
      </c>
      <c r="T361" s="520">
        <f t="shared" si="43"/>
        <v>2116035</v>
      </c>
      <c r="U361" s="72" t="s">
        <v>65</v>
      </c>
      <c r="V361" s="408">
        <v>50897478</v>
      </c>
      <c r="W361" s="173" t="s">
        <v>1118</v>
      </c>
      <c r="X361" s="438">
        <v>45727</v>
      </c>
      <c r="Y361" s="439">
        <v>45727</v>
      </c>
      <c r="Z361" s="437" t="s">
        <v>73</v>
      </c>
      <c r="AA361" s="439">
        <v>45787</v>
      </c>
      <c r="AB361" s="124">
        <f t="shared" si="35"/>
        <v>60</v>
      </c>
      <c r="AC361" s="72">
        <v>0</v>
      </c>
      <c r="AD361" s="76">
        <v>0</v>
      </c>
      <c r="AE361" s="76">
        <v>0</v>
      </c>
      <c r="AF361" s="79" t="s">
        <v>73</v>
      </c>
      <c r="AG361" s="408">
        <f t="shared" si="44"/>
        <v>0</v>
      </c>
      <c r="AH361" s="76">
        <v>0</v>
      </c>
      <c r="AI361" s="75">
        <v>0</v>
      </c>
      <c r="AJ361" s="145" t="s">
        <v>73</v>
      </c>
      <c r="AK361" s="79" t="s">
        <v>73</v>
      </c>
      <c r="AL361" s="72">
        <v>0</v>
      </c>
      <c r="AM361" s="72" t="s">
        <v>73</v>
      </c>
      <c r="AN361" s="72" t="s">
        <v>73</v>
      </c>
      <c r="AO361" s="72" t="s">
        <v>73</v>
      </c>
      <c r="AP361" s="102">
        <f t="shared" si="37"/>
        <v>0</v>
      </c>
      <c r="AQ361" s="487">
        <f t="shared" si="38"/>
        <v>2116035</v>
      </c>
      <c r="AR361" s="72" t="s">
        <v>319</v>
      </c>
      <c r="AS361" s="76">
        <v>0</v>
      </c>
      <c r="AT361" s="72" t="s">
        <v>319</v>
      </c>
      <c r="AU361" s="76">
        <v>0</v>
      </c>
      <c r="AV361" s="81" t="s">
        <v>73</v>
      </c>
      <c r="AW361" s="490">
        <f t="shared" si="41"/>
        <v>2116035</v>
      </c>
      <c r="AX361" s="488">
        <v>0</v>
      </c>
      <c r="AY361" s="84">
        <f t="shared" si="39"/>
        <v>1</v>
      </c>
      <c r="AZ361" s="85">
        <v>1</v>
      </c>
      <c r="BA361" s="169" t="s">
        <v>73</v>
      </c>
      <c r="BB361" s="175" t="s">
        <v>208</v>
      </c>
      <c r="BC361" s="179" t="s">
        <v>1166</v>
      </c>
      <c r="BD361" s="71" t="s">
        <v>65</v>
      </c>
      <c r="BE361" s="166" t="s">
        <v>207</v>
      </c>
    </row>
    <row r="362" spans="2:57" s="165" customFormat="1" ht="15" customHeight="1" x14ac:dyDescent="0.2">
      <c r="B362" s="71">
        <v>2025</v>
      </c>
      <c r="C362" s="71">
        <v>891780111</v>
      </c>
      <c r="D362" s="71" t="s">
        <v>63</v>
      </c>
      <c r="E362" s="173" t="s">
        <v>1165</v>
      </c>
      <c r="F362" s="102" t="s">
        <v>1164</v>
      </c>
      <c r="G362" s="176">
        <v>0</v>
      </c>
      <c r="H362" s="72" t="s">
        <v>71</v>
      </c>
      <c r="I362" s="71" t="s">
        <v>166</v>
      </c>
      <c r="J362" s="73" t="s">
        <v>211</v>
      </c>
      <c r="K362" s="104" t="s">
        <v>1163</v>
      </c>
      <c r="L362" s="487">
        <v>1800000</v>
      </c>
      <c r="M362" s="71" t="s">
        <v>66</v>
      </c>
      <c r="N362" s="104" t="s">
        <v>808</v>
      </c>
      <c r="O362" s="541">
        <v>57445330</v>
      </c>
      <c r="P362" s="171">
        <v>638</v>
      </c>
      <c r="Q362" s="436">
        <v>45728</v>
      </c>
      <c r="R362" s="487">
        <v>46167000</v>
      </c>
      <c r="S362" s="501">
        <v>45735</v>
      </c>
      <c r="T362" s="520">
        <f t="shared" si="43"/>
        <v>1800000</v>
      </c>
      <c r="U362" s="72" t="s">
        <v>65</v>
      </c>
      <c r="V362" s="408">
        <v>79600056</v>
      </c>
      <c r="W362" s="173" t="s">
        <v>897</v>
      </c>
      <c r="X362" s="435">
        <v>45735</v>
      </c>
      <c r="Y362" s="436">
        <v>45735</v>
      </c>
      <c r="Z362" s="437" t="s">
        <v>73</v>
      </c>
      <c r="AA362" s="436">
        <v>45737</v>
      </c>
      <c r="AB362" s="124">
        <f t="shared" si="35"/>
        <v>2</v>
      </c>
      <c r="AC362" s="72">
        <v>0</v>
      </c>
      <c r="AD362" s="76">
        <v>0</v>
      </c>
      <c r="AE362" s="76">
        <v>0</v>
      </c>
      <c r="AF362" s="79" t="s">
        <v>73</v>
      </c>
      <c r="AG362" s="408">
        <f t="shared" si="44"/>
        <v>0</v>
      </c>
      <c r="AH362" s="76">
        <v>0</v>
      </c>
      <c r="AI362" s="75">
        <v>0</v>
      </c>
      <c r="AJ362" s="145" t="s">
        <v>73</v>
      </c>
      <c r="AK362" s="79" t="s">
        <v>73</v>
      </c>
      <c r="AL362" s="72">
        <v>0</v>
      </c>
      <c r="AM362" s="72" t="s">
        <v>73</v>
      </c>
      <c r="AN362" s="72" t="s">
        <v>73</v>
      </c>
      <c r="AO362" s="72" t="s">
        <v>73</v>
      </c>
      <c r="AP362" s="102">
        <f t="shared" si="37"/>
        <v>0</v>
      </c>
      <c r="AQ362" s="487">
        <f t="shared" si="38"/>
        <v>1800000</v>
      </c>
      <c r="AR362" s="72" t="s">
        <v>65</v>
      </c>
      <c r="AS362" s="76">
        <v>1800000</v>
      </c>
      <c r="AT362" s="72" t="s">
        <v>319</v>
      </c>
      <c r="AU362" s="76">
        <v>0</v>
      </c>
      <c r="AV362" s="81" t="s">
        <v>73</v>
      </c>
      <c r="AW362" s="490">
        <f t="shared" si="41"/>
        <v>1800000</v>
      </c>
      <c r="AX362" s="488">
        <v>0</v>
      </c>
      <c r="AY362" s="84">
        <f t="shared" si="39"/>
        <v>1</v>
      </c>
      <c r="AZ362" s="85">
        <v>1</v>
      </c>
      <c r="BA362" s="169" t="s">
        <v>73</v>
      </c>
      <c r="BB362" s="175" t="s">
        <v>208</v>
      </c>
      <c r="BC362" s="177" t="s">
        <v>1162</v>
      </c>
      <c r="BD362" s="71" t="s">
        <v>65</v>
      </c>
      <c r="BE362" s="166" t="s">
        <v>207</v>
      </c>
    </row>
    <row r="363" spans="2:57" s="165" customFormat="1" ht="15" customHeight="1" x14ac:dyDescent="0.2">
      <c r="B363" s="71">
        <v>2025</v>
      </c>
      <c r="C363" s="71">
        <v>891780111</v>
      </c>
      <c r="D363" s="71" t="s">
        <v>63</v>
      </c>
      <c r="E363" s="173" t="s">
        <v>1161</v>
      </c>
      <c r="F363" s="102" t="s">
        <v>1160</v>
      </c>
      <c r="G363" s="176">
        <v>0</v>
      </c>
      <c r="H363" s="72" t="s">
        <v>71</v>
      </c>
      <c r="I363" s="71" t="s">
        <v>166</v>
      </c>
      <c r="J363" s="73" t="s">
        <v>211</v>
      </c>
      <c r="K363" s="104" t="s">
        <v>1159</v>
      </c>
      <c r="L363" s="487">
        <v>3408420</v>
      </c>
      <c r="M363" s="71" t="s">
        <v>66</v>
      </c>
      <c r="N363" s="104" t="s">
        <v>1064</v>
      </c>
      <c r="O363" s="228">
        <v>1082950843</v>
      </c>
      <c r="P363" s="220">
        <v>411</v>
      </c>
      <c r="Q363" s="436">
        <v>45708</v>
      </c>
      <c r="R363" s="487">
        <v>126036470</v>
      </c>
      <c r="S363" s="501">
        <v>45741</v>
      </c>
      <c r="T363" s="520">
        <f t="shared" si="43"/>
        <v>3408420</v>
      </c>
      <c r="U363" s="72" t="s">
        <v>65</v>
      </c>
      <c r="V363" s="408">
        <v>51913961</v>
      </c>
      <c r="W363" s="173" t="s">
        <v>456</v>
      </c>
      <c r="X363" s="435">
        <v>45741</v>
      </c>
      <c r="Y363" s="436">
        <v>45741</v>
      </c>
      <c r="Z363" s="437" t="s">
        <v>73</v>
      </c>
      <c r="AA363" s="439">
        <v>45771</v>
      </c>
      <c r="AB363" s="124">
        <f t="shared" si="35"/>
        <v>30</v>
      </c>
      <c r="AC363" s="72">
        <v>0</v>
      </c>
      <c r="AD363" s="76">
        <v>0</v>
      </c>
      <c r="AE363" s="76">
        <v>0</v>
      </c>
      <c r="AF363" s="79" t="s">
        <v>73</v>
      </c>
      <c r="AG363" s="408">
        <f t="shared" si="44"/>
        <v>0</v>
      </c>
      <c r="AH363" s="76">
        <v>0</v>
      </c>
      <c r="AI363" s="75">
        <v>0</v>
      </c>
      <c r="AJ363" s="145" t="s">
        <v>73</v>
      </c>
      <c r="AK363" s="79" t="s">
        <v>73</v>
      </c>
      <c r="AL363" s="72">
        <v>0</v>
      </c>
      <c r="AM363" s="72" t="s">
        <v>73</v>
      </c>
      <c r="AN363" s="72" t="s">
        <v>73</v>
      </c>
      <c r="AO363" s="72" t="s">
        <v>73</v>
      </c>
      <c r="AP363" s="102">
        <f t="shared" si="37"/>
        <v>0</v>
      </c>
      <c r="AQ363" s="487">
        <f t="shared" si="38"/>
        <v>3408420</v>
      </c>
      <c r="AR363" s="72" t="s">
        <v>319</v>
      </c>
      <c r="AS363" s="76">
        <v>0</v>
      </c>
      <c r="AT363" s="72" t="s">
        <v>319</v>
      </c>
      <c r="AU363" s="76">
        <v>0</v>
      </c>
      <c r="AV363" s="81" t="s">
        <v>73</v>
      </c>
      <c r="AW363" s="490">
        <f t="shared" si="41"/>
        <v>3408420</v>
      </c>
      <c r="AX363" s="488">
        <v>0</v>
      </c>
      <c r="AY363" s="84">
        <f t="shared" si="39"/>
        <v>1</v>
      </c>
      <c r="AZ363" s="85">
        <v>1</v>
      </c>
      <c r="BA363" s="169" t="s">
        <v>73</v>
      </c>
      <c r="BB363" s="175" t="s">
        <v>208</v>
      </c>
      <c r="BC363" s="177" t="s">
        <v>1158</v>
      </c>
      <c r="BD363" s="71" t="s">
        <v>65</v>
      </c>
      <c r="BE363" s="166" t="s">
        <v>207</v>
      </c>
    </row>
    <row r="364" spans="2:57" s="165" customFormat="1" ht="15" customHeight="1" x14ac:dyDescent="0.2">
      <c r="B364" s="71">
        <v>2025</v>
      </c>
      <c r="C364" s="71">
        <v>891780111</v>
      </c>
      <c r="D364" s="71" t="s">
        <v>63</v>
      </c>
      <c r="E364" s="173" t="s">
        <v>1157</v>
      </c>
      <c r="F364" s="102" t="s">
        <v>1156</v>
      </c>
      <c r="G364" s="176">
        <v>0</v>
      </c>
      <c r="H364" s="72" t="s">
        <v>71</v>
      </c>
      <c r="I364" s="71" t="s">
        <v>166</v>
      </c>
      <c r="J364" s="73" t="s">
        <v>211</v>
      </c>
      <c r="K364" s="104" t="s">
        <v>1155</v>
      </c>
      <c r="L364" s="487">
        <v>38502000</v>
      </c>
      <c r="M364" s="71" t="s">
        <v>66</v>
      </c>
      <c r="N364" s="130" t="s">
        <v>1154</v>
      </c>
      <c r="O364" s="537">
        <v>901528557</v>
      </c>
      <c r="P364" s="180">
        <v>637</v>
      </c>
      <c r="Q364" s="461">
        <v>45728</v>
      </c>
      <c r="R364" s="487">
        <v>38502000</v>
      </c>
      <c r="S364" s="500">
        <v>45754</v>
      </c>
      <c r="T364" s="520">
        <f t="shared" si="43"/>
        <v>38502000</v>
      </c>
      <c r="U364" s="72" t="s">
        <v>65</v>
      </c>
      <c r="V364" s="292">
        <v>36669284</v>
      </c>
      <c r="W364" s="170" t="s">
        <v>807</v>
      </c>
      <c r="X364" s="438">
        <v>45754</v>
      </c>
      <c r="Y364" s="439">
        <v>45754</v>
      </c>
      <c r="Z364" s="437" t="s">
        <v>73</v>
      </c>
      <c r="AA364" s="439">
        <v>45783</v>
      </c>
      <c r="AB364" s="124">
        <f t="shared" si="35"/>
        <v>29</v>
      </c>
      <c r="AC364" s="72">
        <v>0</v>
      </c>
      <c r="AD364" s="76">
        <v>0</v>
      </c>
      <c r="AE364" s="76">
        <v>0</v>
      </c>
      <c r="AF364" s="79" t="s">
        <v>73</v>
      </c>
      <c r="AG364" s="408">
        <f t="shared" si="44"/>
        <v>0</v>
      </c>
      <c r="AH364" s="76">
        <v>0</v>
      </c>
      <c r="AI364" s="75">
        <v>0</v>
      </c>
      <c r="AJ364" s="145" t="s">
        <v>73</v>
      </c>
      <c r="AK364" s="79" t="s">
        <v>73</v>
      </c>
      <c r="AL364" s="72">
        <v>0</v>
      </c>
      <c r="AM364" s="72" t="s">
        <v>73</v>
      </c>
      <c r="AN364" s="72" t="s">
        <v>73</v>
      </c>
      <c r="AO364" s="72" t="s">
        <v>73</v>
      </c>
      <c r="AP364" s="102">
        <f t="shared" si="37"/>
        <v>0</v>
      </c>
      <c r="AQ364" s="487">
        <f t="shared" si="38"/>
        <v>38502000</v>
      </c>
      <c r="AR364" s="72" t="s">
        <v>65</v>
      </c>
      <c r="AS364" s="76">
        <v>38502000</v>
      </c>
      <c r="AT364" s="72" t="s">
        <v>319</v>
      </c>
      <c r="AU364" s="76">
        <v>0</v>
      </c>
      <c r="AV364" s="81" t="s">
        <v>73</v>
      </c>
      <c r="AW364" s="490">
        <f t="shared" si="41"/>
        <v>38502000</v>
      </c>
      <c r="AX364" s="488">
        <v>0</v>
      </c>
      <c r="AY364" s="84">
        <f t="shared" si="39"/>
        <v>1</v>
      </c>
      <c r="AZ364" s="85">
        <v>1</v>
      </c>
      <c r="BA364" s="169" t="s">
        <v>73</v>
      </c>
      <c r="BB364" s="175" t="s">
        <v>208</v>
      </c>
      <c r="BC364" s="177" t="s">
        <v>1153</v>
      </c>
      <c r="BD364" s="71" t="s">
        <v>65</v>
      </c>
      <c r="BE364" s="166" t="s">
        <v>207</v>
      </c>
    </row>
    <row r="365" spans="2:57" s="165" customFormat="1" ht="15" customHeight="1" x14ac:dyDescent="0.2">
      <c r="B365" s="71">
        <v>2025</v>
      </c>
      <c r="C365" s="71">
        <v>891780111</v>
      </c>
      <c r="D365" s="71" t="s">
        <v>63</v>
      </c>
      <c r="E365" s="173" t="s">
        <v>1152</v>
      </c>
      <c r="F365" s="102" t="s">
        <v>1151</v>
      </c>
      <c r="G365" s="176">
        <v>0</v>
      </c>
      <c r="H365" s="72" t="s">
        <v>71</v>
      </c>
      <c r="I365" s="71" t="s">
        <v>166</v>
      </c>
      <c r="J365" s="73" t="s">
        <v>211</v>
      </c>
      <c r="K365" s="104" t="s">
        <v>1150</v>
      </c>
      <c r="L365" s="487">
        <v>611505</v>
      </c>
      <c r="M365" s="71" t="s">
        <v>66</v>
      </c>
      <c r="N365" s="130" t="s">
        <v>705</v>
      </c>
      <c r="O365" s="537">
        <v>900763287</v>
      </c>
      <c r="P365" s="180">
        <v>328</v>
      </c>
      <c r="Q365" s="461">
        <v>45699</v>
      </c>
      <c r="R365" s="487">
        <v>227018878.68000001</v>
      </c>
      <c r="S365" s="500">
        <v>45755</v>
      </c>
      <c r="T365" s="520">
        <f t="shared" si="43"/>
        <v>611505</v>
      </c>
      <c r="U365" s="72" t="s">
        <v>65</v>
      </c>
      <c r="V365" s="408">
        <v>51909946</v>
      </c>
      <c r="W365" s="170" t="s">
        <v>625</v>
      </c>
      <c r="X365" s="438">
        <v>45755</v>
      </c>
      <c r="Y365" s="439">
        <v>45755</v>
      </c>
      <c r="Z365" s="437" t="s">
        <v>73</v>
      </c>
      <c r="AA365" s="439">
        <v>45784</v>
      </c>
      <c r="AB365" s="124">
        <f t="shared" si="35"/>
        <v>29</v>
      </c>
      <c r="AC365" s="72">
        <v>0</v>
      </c>
      <c r="AD365" s="76">
        <v>0</v>
      </c>
      <c r="AE365" s="76">
        <v>0</v>
      </c>
      <c r="AF365" s="79" t="s">
        <v>73</v>
      </c>
      <c r="AG365" s="408">
        <f t="shared" si="44"/>
        <v>0</v>
      </c>
      <c r="AH365" s="76">
        <v>0</v>
      </c>
      <c r="AI365" s="75">
        <v>0</v>
      </c>
      <c r="AJ365" s="145" t="s">
        <v>73</v>
      </c>
      <c r="AK365" s="79" t="s">
        <v>73</v>
      </c>
      <c r="AL365" s="72">
        <v>0</v>
      </c>
      <c r="AM365" s="72" t="s">
        <v>73</v>
      </c>
      <c r="AN365" s="72" t="s">
        <v>73</v>
      </c>
      <c r="AO365" s="72" t="s">
        <v>73</v>
      </c>
      <c r="AP365" s="102">
        <f t="shared" si="37"/>
        <v>0</v>
      </c>
      <c r="AQ365" s="487">
        <f t="shared" si="38"/>
        <v>611505</v>
      </c>
      <c r="AR365" s="72" t="s">
        <v>319</v>
      </c>
      <c r="AS365" s="76">
        <v>0</v>
      </c>
      <c r="AT365" s="72" t="s">
        <v>319</v>
      </c>
      <c r="AU365" s="76">
        <v>0</v>
      </c>
      <c r="AV365" s="81" t="s">
        <v>73</v>
      </c>
      <c r="AW365" s="490">
        <f t="shared" si="41"/>
        <v>611505</v>
      </c>
      <c r="AX365" s="488">
        <v>0</v>
      </c>
      <c r="AY365" s="84">
        <f t="shared" si="39"/>
        <v>1</v>
      </c>
      <c r="AZ365" s="85">
        <v>1</v>
      </c>
      <c r="BA365" s="169" t="s">
        <v>73</v>
      </c>
      <c r="BB365" s="175" t="s">
        <v>208</v>
      </c>
      <c r="BC365" s="177" t="s">
        <v>1149</v>
      </c>
      <c r="BD365" s="71" t="s">
        <v>65</v>
      </c>
      <c r="BE365" s="166" t="s">
        <v>207</v>
      </c>
    </row>
    <row r="366" spans="2:57" s="165" customFormat="1" ht="15" customHeight="1" x14ac:dyDescent="0.2">
      <c r="B366" s="71">
        <v>2025</v>
      </c>
      <c r="C366" s="71">
        <v>891780111</v>
      </c>
      <c r="D366" s="71" t="s">
        <v>63</v>
      </c>
      <c r="E366" s="173" t="s">
        <v>1148</v>
      </c>
      <c r="F366" s="102" t="s">
        <v>1147</v>
      </c>
      <c r="G366" s="176">
        <v>0</v>
      </c>
      <c r="H366" s="72" t="s">
        <v>71</v>
      </c>
      <c r="I366" s="71" t="s">
        <v>166</v>
      </c>
      <c r="J366" s="73" t="s">
        <v>211</v>
      </c>
      <c r="K366" s="104" t="s">
        <v>1146</v>
      </c>
      <c r="L366" s="487">
        <v>11120750</v>
      </c>
      <c r="M366" s="71" t="s">
        <v>66</v>
      </c>
      <c r="N366" s="130" t="s">
        <v>798</v>
      </c>
      <c r="O366" s="537">
        <v>1124010239</v>
      </c>
      <c r="P366" s="180">
        <v>582</v>
      </c>
      <c r="Q366" s="461">
        <v>45723</v>
      </c>
      <c r="R366" s="487">
        <v>85000000</v>
      </c>
      <c r="S366" s="500">
        <v>45756</v>
      </c>
      <c r="T366" s="520">
        <f t="shared" si="43"/>
        <v>11120750</v>
      </c>
      <c r="U366" s="72" t="s">
        <v>65</v>
      </c>
      <c r="V366" s="408">
        <v>394299</v>
      </c>
      <c r="W366" s="170" t="s">
        <v>1145</v>
      </c>
      <c r="X366" s="438">
        <v>45756</v>
      </c>
      <c r="Y366" s="439">
        <v>45756</v>
      </c>
      <c r="Z366" s="437" t="s">
        <v>73</v>
      </c>
      <c r="AA366" s="439">
        <v>45816</v>
      </c>
      <c r="AB366" s="124">
        <f t="shared" si="35"/>
        <v>60</v>
      </c>
      <c r="AC366" s="72">
        <v>0</v>
      </c>
      <c r="AD366" s="76">
        <v>0</v>
      </c>
      <c r="AE366" s="76">
        <v>0</v>
      </c>
      <c r="AF366" s="79" t="s">
        <v>73</v>
      </c>
      <c r="AG366" s="408">
        <f t="shared" si="44"/>
        <v>0</v>
      </c>
      <c r="AH366" s="76">
        <v>0</v>
      </c>
      <c r="AI366" s="75">
        <v>0</v>
      </c>
      <c r="AJ366" s="145" t="s">
        <v>73</v>
      </c>
      <c r="AK366" s="79" t="s">
        <v>73</v>
      </c>
      <c r="AL366" s="72">
        <v>0</v>
      </c>
      <c r="AM366" s="72" t="s">
        <v>73</v>
      </c>
      <c r="AN366" s="72" t="s">
        <v>73</v>
      </c>
      <c r="AO366" s="72" t="s">
        <v>73</v>
      </c>
      <c r="AP366" s="102">
        <f t="shared" si="37"/>
        <v>0</v>
      </c>
      <c r="AQ366" s="487">
        <f t="shared" si="38"/>
        <v>11120750</v>
      </c>
      <c r="AR366" s="72" t="s">
        <v>65</v>
      </c>
      <c r="AS366" s="76">
        <v>11120750</v>
      </c>
      <c r="AT366" s="72" t="s">
        <v>319</v>
      </c>
      <c r="AU366" s="76">
        <v>0</v>
      </c>
      <c r="AV366" s="81" t="s">
        <v>73</v>
      </c>
      <c r="AW366" s="490">
        <f t="shared" si="41"/>
        <v>11120750</v>
      </c>
      <c r="AX366" s="488">
        <v>0</v>
      </c>
      <c r="AY366" s="84">
        <f t="shared" si="39"/>
        <v>1</v>
      </c>
      <c r="AZ366" s="85">
        <v>1</v>
      </c>
      <c r="BA366" s="169" t="s">
        <v>73</v>
      </c>
      <c r="BB366" s="175" t="s">
        <v>208</v>
      </c>
      <c r="BC366" s="177" t="s">
        <v>1144</v>
      </c>
      <c r="BD366" s="71" t="s">
        <v>65</v>
      </c>
      <c r="BE366" s="166" t="s">
        <v>207</v>
      </c>
    </row>
    <row r="367" spans="2:57" s="165" customFormat="1" ht="15" customHeight="1" x14ac:dyDescent="0.2">
      <c r="B367" s="71">
        <v>2025</v>
      </c>
      <c r="C367" s="71">
        <v>891780111</v>
      </c>
      <c r="D367" s="71" t="s">
        <v>63</v>
      </c>
      <c r="E367" s="173" t="s">
        <v>1143</v>
      </c>
      <c r="F367" s="102" t="s">
        <v>1142</v>
      </c>
      <c r="G367" s="176">
        <v>0</v>
      </c>
      <c r="H367" s="72" t="s">
        <v>71</v>
      </c>
      <c r="I367" s="71" t="s">
        <v>166</v>
      </c>
      <c r="J367" s="73" t="s">
        <v>211</v>
      </c>
      <c r="K367" s="104" t="s">
        <v>1141</v>
      </c>
      <c r="L367" s="487">
        <v>6809180</v>
      </c>
      <c r="M367" s="71" t="s">
        <v>66</v>
      </c>
      <c r="N367" s="102" t="s">
        <v>653</v>
      </c>
      <c r="O367" s="228">
        <v>830508200</v>
      </c>
      <c r="P367" s="171">
        <v>627</v>
      </c>
      <c r="Q367" s="439">
        <v>45728</v>
      </c>
      <c r="R367" s="487">
        <v>48414265</v>
      </c>
      <c r="S367" s="502">
        <v>45771</v>
      </c>
      <c r="T367" s="520">
        <f t="shared" si="43"/>
        <v>6809180</v>
      </c>
      <c r="U367" s="72" t="s">
        <v>65</v>
      </c>
      <c r="V367" s="408">
        <v>7634684</v>
      </c>
      <c r="W367" s="170" t="s">
        <v>1059</v>
      </c>
      <c r="X367" s="438">
        <v>45771</v>
      </c>
      <c r="Y367" s="439">
        <v>45771</v>
      </c>
      <c r="Z367" s="437" t="s">
        <v>73</v>
      </c>
      <c r="AA367" s="439">
        <v>45831</v>
      </c>
      <c r="AB367" s="124">
        <f t="shared" si="35"/>
        <v>60</v>
      </c>
      <c r="AC367" s="72">
        <v>0</v>
      </c>
      <c r="AD367" s="76">
        <v>0</v>
      </c>
      <c r="AE367" s="76">
        <v>0</v>
      </c>
      <c r="AF367" s="79" t="s">
        <v>73</v>
      </c>
      <c r="AG367" s="408">
        <f t="shared" si="44"/>
        <v>0</v>
      </c>
      <c r="AH367" s="76">
        <v>0</v>
      </c>
      <c r="AI367" s="75">
        <v>0</v>
      </c>
      <c r="AJ367" s="145" t="s">
        <v>73</v>
      </c>
      <c r="AK367" s="79" t="s">
        <v>73</v>
      </c>
      <c r="AL367" s="72">
        <v>0</v>
      </c>
      <c r="AM367" s="72" t="s">
        <v>73</v>
      </c>
      <c r="AN367" s="72" t="s">
        <v>73</v>
      </c>
      <c r="AO367" s="72" t="s">
        <v>73</v>
      </c>
      <c r="AP367" s="102">
        <f t="shared" si="37"/>
        <v>0</v>
      </c>
      <c r="AQ367" s="487">
        <f t="shared" si="38"/>
        <v>6809180</v>
      </c>
      <c r="AR367" s="72" t="s">
        <v>65</v>
      </c>
      <c r="AS367" s="76">
        <v>6809180</v>
      </c>
      <c r="AT367" s="72" t="s">
        <v>319</v>
      </c>
      <c r="AU367" s="76">
        <v>0</v>
      </c>
      <c r="AV367" s="81" t="s">
        <v>73</v>
      </c>
      <c r="AW367" s="490">
        <f t="shared" si="41"/>
        <v>6809180</v>
      </c>
      <c r="AX367" s="488">
        <v>0</v>
      </c>
      <c r="AY367" s="84">
        <f t="shared" si="39"/>
        <v>1</v>
      </c>
      <c r="AZ367" s="85">
        <v>1</v>
      </c>
      <c r="BA367" s="169" t="s">
        <v>73</v>
      </c>
      <c r="BB367" s="175" t="s">
        <v>208</v>
      </c>
      <c r="BC367" s="177" t="s">
        <v>1140</v>
      </c>
      <c r="BD367" s="71" t="s">
        <v>65</v>
      </c>
      <c r="BE367" s="166" t="s">
        <v>207</v>
      </c>
    </row>
    <row r="368" spans="2:57" s="165" customFormat="1" ht="15" customHeight="1" x14ac:dyDescent="0.2">
      <c r="B368" s="71">
        <v>2025</v>
      </c>
      <c r="C368" s="71">
        <v>891780111</v>
      </c>
      <c r="D368" s="71" t="s">
        <v>63</v>
      </c>
      <c r="E368" s="173" t="s">
        <v>1139</v>
      </c>
      <c r="F368" s="102" t="s">
        <v>1138</v>
      </c>
      <c r="G368" s="176">
        <v>0</v>
      </c>
      <c r="H368" s="72" t="s">
        <v>71</v>
      </c>
      <c r="I368" s="71" t="s">
        <v>166</v>
      </c>
      <c r="J368" s="73" t="s">
        <v>211</v>
      </c>
      <c r="K368" s="104" t="s">
        <v>1137</v>
      </c>
      <c r="L368" s="487">
        <v>3283388</v>
      </c>
      <c r="M368" s="71" t="s">
        <v>66</v>
      </c>
      <c r="N368" s="102" t="s">
        <v>1136</v>
      </c>
      <c r="O368" s="228">
        <v>800160884</v>
      </c>
      <c r="P368" s="171">
        <v>330</v>
      </c>
      <c r="Q368" s="439">
        <v>45699</v>
      </c>
      <c r="R368" s="487">
        <v>111728554</v>
      </c>
      <c r="S368" s="502">
        <v>45771</v>
      </c>
      <c r="T368" s="520">
        <f t="shared" si="43"/>
        <v>3283388</v>
      </c>
      <c r="U368" s="72" t="s">
        <v>65</v>
      </c>
      <c r="V368" s="408">
        <v>50897478</v>
      </c>
      <c r="W368" s="170" t="s">
        <v>450</v>
      </c>
      <c r="X368" s="438">
        <v>45771</v>
      </c>
      <c r="Y368" s="439">
        <v>45771</v>
      </c>
      <c r="Z368" s="437" t="s">
        <v>73</v>
      </c>
      <c r="AA368" s="439">
        <v>45861</v>
      </c>
      <c r="AB368" s="124">
        <f t="shared" si="35"/>
        <v>90</v>
      </c>
      <c r="AC368" s="72">
        <v>0</v>
      </c>
      <c r="AD368" s="76">
        <v>0</v>
      </c>
      <c r="AE368" s="76">
        <v>0</v>
      </c>
      <c r="AF368" s="79" t="s">
        <v>73</v>
      </c>
      <c r="AG368" s="408">
        <f t="shared" si="44"/>
        <v>0</v>
      </c>
      <c r="AH368" s="76">
        <v>0</v>
      </c>
      <c r="AI368" s="75">
        <v>0</v>
      </c>
      <c r="AJ368" s="145" t="s">
        <v>73</v>
      </c>
      <c r="AK368" s="79" t="s">
        <v>73</v>
      </c>
      <c r="AL368" s="72">
        <v>0</v>
      </c>
      <c r="AM368" s="72" t="s">
        <v>73</v>
      </c>
      <c r="AN368" s="72" t="s">
        <v>73</v>
      </c>
      <c r="AO368" s="72" t="s">
        <v>73</v>
      </c>
      <c r="AP368" s="102">
        <f t="shared" si="37"/>
        <v>0</v>
      </c>
      <c r="AQ368" s="487">
        <f t="shared" si="38"/>
        <v>3283388</v>
      </c>
      <c r="AR368" s="72" t="s">
        <v>319</v>
      </c>
      <c r="AS368" s="76">
        <v>0</v>
      </c>
      <c r="AT368" s="72" t="s">
        <v>319</v>
      </c>
      <c r="AU368" s="76">
        <v>0</v>
      </c>
      <c r="AV368" s="81" t="s">
        <v>73</v>
      </c>
      <c r="AW368" s="490">
        <f t="shared" si="41"/>
        <v>3283388</v>
      </c>
      <c r="AX368" s="488">
        <v>0</v>
      </c>
      <c r="AY368" s="84">
        <f t="shared" si="39"/>
        <v>1</v>
      </c>
      <c r="AZ368" s="85">
        <v>1</v>
      </c>
      <c r="BA368" s="169" t="s">
        <v>73</v>
      </c>
      <c r="BB368" s="175" t="s">
        <v>208</v>
      </c>
      <c r="BC368" s="177" t="s">
        <v>1135</v>
      </c>
      <c r="BD368" s="71" t="s">
        <v>65</v>
      </c>
      <c r="BE368" s="166" t="s">
        <v>207</v>
      </c>
    </row>
    <row r="369" spans="2:57" s="165" customFormat="1" ht="15" customHeight="1" x14ac:dyDescent="0.2">
      <c r="B369" s="71">
        <v>2025</v>
      </c>
      <c r="C369" s="71">
        <v>891780111</v>
      </c>
      <c r="D369" s="71" t="s">
        <v>63</v>
      </c>
      <c r="E369" s="173" t="s">
        <v>1134</v>
      </c>
      <c r="F369" s="102" t="s">
        <v>1133</v>
      </c>
      <c r="G369" s="176">
        <v>0</v>
      </c>
      <c r="H369" s="72" t="s">
        <v>71</v>
      </c>
      <c r="I369" s="71" t="s">
        <v>166</v>
      </c>
      <c r="J369" s="73" t="s">
        <v>211</v>
      </c>
      <c r="K369" s="104" t="s">
        <v>1132</v>
      </c>
      <c r="L369" s="487">
        <v>1856400</v>
      </c>
      <c r="M369" s="71" t="s">
        <v>66</v>
      </c>
      <c r="N369" s="102" t="s">
        <v>689</v>
      </c>
      <c r="O369" s="228">
        <v>830145062</v>
      </c>
      <c r="P369" s="171">
        <v>337</v>
      </c>
      <c r="Q369" s="439">
        <v>45700</v>
      </c>
      <c r="R369" s="487">
        <v>123683567</v>
      </c>
      <c r="S369" s="502">
        <v>45771</v>
      </c>
      <c r="T369" s="520">
        <f t="shared" si="43"/>
        <v>1856400</v>
      </c>
      <c r="U369" s="72" t="s">
        <v>65</v>
      </c>
      <c r="V369" s="408">
        <v>7597888</v>
      </c>
      <c r="W369" s="170" t="s">
        <v>1074</v>
      </c>
      <c r="X369" s="438">
        <v>45771</v>
      </c>
      <c r="Y369" s="439">
        <v>45771</v>
      </c>
      <c r="Z369" s="437" t="s">
        <v>73</v>
      </c>
      <c r="AA369" s="439">
        <v>45800</v>
      </c>
      <c r="AB369" s="124">
        <f t="shared" si="35"/>
        <v>29</v>
      </c>
      <c r="AC369" s="72">
        <v>0</v>
      </c>
      <c r="AD369" s="76">
        <v>0</v>
      </c>
      <c r="AE369" s="76">
        <v>0</v>
      </c>
      <c r="AF369" s="79" t="s">
        <v>73</v>
      </c>
      <c r="AG369" s="408">
        <f t="shared" si="44"/>
        <v>0</v>
      </c>
      <c r="AH369" s="76">
        <v>0</v>
      </c>
      <c r="AI369" s="75">
        <v>0</v>
      </c>
      <c r="AJ369" s="145" t="s">
        <v>73</v>
      </c>
      <c r="AK369" s="79" t="s">
        <v>73</v>
      </c>
      <c r="AL369" s="72">
        <v>0</v>
      </c>
      <c r="AM369" s="72" t="s">
        <v>73</v>
      </c>
      <c r="AN369" s="72" t="s">
        <v>73</v>
      </c>
      <c r="AO369" s="72" t="s">
        <v>73</v>
      </c>
      <c r="AP369" s="102">
        <f t="shared" si="37"/>
        <v>0</v>
      </c>
      <c r="AQ369" s="487">
        <f t="shared" si="38"/>
        <v>1856400</v>
      </c>
      <c r="AR369" s="72" t="s">
        <v>319</v>
      </c>
      <c r="AS369" s="76">
        <v>0</v>
      </c>
      <c r="AT369" s="72" t="s">
        <v>319</v>
      </c>
      <c r="AU369" s="76">
        <v>0</v>
      </c>
      <c r="AV369" s="81" t="s">
        <v>73</v>
      </c>
      <c r="AW369" s="490">
        <f t="shared" si="41"/>
        <v>1856400</v>
      </c>
      <c r="AX369" s="488">
        <v>0</v>
      </c>
      <c r="AY369" s="84">
        <f t="shared" si="39"/>
        <v>1</v>
      </c>
      <c r="AZ369" s="85">
        <v>1</v>
      </c>
      <c r="BA369" s="169" t="s">
        <v>73</v>
      </c>
      <c r="BB369" s="175" t="s">
        <v>208</v>
      </c>
      <c r="BC369" s="177" t="s">
        <v>1131</v>
      </c>
      <c r="BD369" s="71" t="s">
        <v>65</v>
      </c>
      <c r="BE369" s="166" t="s">
        <v>207</v>
      </c>
    </row>
    <row r="370" spans="2:57" s="165" customFormat="1" ht="15" customHeight="1" x14ac:dyDescent="0.2">
      <c r="B370" s="71">
        <v>2025</v>
      </c>
      <c r="C370" s="71">
        <v>891780111</v>
      </c>
      <c r="D370" s="71" t="s">
        <v>63</v>
      </c>
      <c r="E370" s="173" t="s">
        <v>1130</v>
      </c>
      <c r="F370" s="102" t="s">
        <v>1129</v>
      </c>
      <c r="G370" s="176">
        <v>0</v>
      </c>
      <c r="H370" s="72" t="s">
        <v>71</v>
      </c>
      <c r="I370" s="71" t="s">
        <v>166</v>
      </c>
      <c r="J370" s="73" t="s">
        <v>211</v>
      </c>
      <c r="K370" s="104" t="s">
        <v>1128</v>
      </c>
      <c r="L370" s="487">
        <v>5230000</v>
      </c>
      <c r="M370" s="71" t="s">
        <v>66</v>
      </c>
      <c r="N370" s="102" t="s">
        <v>976</v>
      </c>
      <c r="O370" s="228">
        <v>830025281</v>
      </c>
      <c r="P370" s="171">
        <v>411</v>
      </c>
      <c r="Q370" s="439">
        <v>45708</v>
      </c>
      <c r="R370" s="487">
        <v>126036470</v>
      </c>
      <c r="S370" s="502">
        <v>45772</v>
      </c>
      <c r="T370" s="520">
        <f t="shared" si="43"/>
        <v>5230000</v>
      </c>
      <c r="U370" s="72" t="s">
        <v>65</v>
      </c>
      <c r="V370" s="408">
        <v>51913961</v>
      </c>
      <c r="W370" s="170" t="s">
        <v>732</v>
      </c>
      <c r="X370" s="438">
        <v>45772</v>
      </c>
      <c r="Y370" s="439">
        <v>45772</v>
      </c>
      <c r="Z370" s="437" t="s">
        <v>73</v>
      </c>
      <c r="AA370" s="439">
        <v>45801</v>
      </c>
      <c r="AB370" s="124">
        <f t="shared" si="35"/>
        <v>29</v>
      </c>
      <c r="AC370" s="72">
        <v>0</v>
      </c>
      <c r="AD370" s="76">
        <v>0</v>
      </c>
      <c r="AE370" s="76">
        <v>0</v>
      </c>
      <c r="AF370" s="79" t="s">
        <v>73</v>
      </c>
      <c r="AG370" s="408">
        <f t="shared" si="44"/>
        <v>0</v>
      </c>
      <c r="AH370" s="76">
        <v>0</v>
      </c>
      <c r="AI370" s="75">
        <v>0</v>
      </c>
      <c r="AJ370" s="145" t="s">
        <v>73</v>
      </c>
      <c r="AK370" s="79" t="s">
        <v>73</v>
      </c>
      <c r="AL370" s="72">
        <v>0</v>
      </c>
      <c r="AM370" s="72" t="s">
        <v>73</v>
      </c>
      <c r="AN370" s="72" t="s">
        <v>73</v>
      </c>
      <c r="AO370" s="72" t="s">
        <v>73</v>
      </c>
      <c r="AP370" s="102">
        <f t="shared" si="37"/>
        <v>0</v>
      </c>
      <c r="AQ370" s="487">
        <f t="shared" si="38"/>
        <v>5230000</v>
      </c>
      <c r="AR370" s="72" t="s">
        <v>319</v>
      </c>
      <c r="AS370" s="76">
        <v>0</v>
      </c>
      <c r="AT370" s="72" t="s">
        <v>319</v>
      </c>
      <c r="AU370" s="76">
        <v>0</v>
      </c>
      <c r="AV370" s="81" t="s">
        <v>73</v>
      </c>
      <c r="AW370" s="490">
        <f t="shared" si="41"/>
        <v>5230000</v>
      </c>
      <c r="AX370" s="488">
        <v>0</v>
      </c>
      <c r="AY370" s="84">
        <f t="shared" si="39"/>
        <v>1</v>
      </c>
      <c r="AZ370" s="85">
        <v>1</v>
      </c>
      <c r="BA370" s="169" t="s">
        <v>73</v>
      </c>
      <c r="BB370" s="175" t="s">
        <v>208</v>
      </c>
      <c r="BC370" s="177" t="s">
        <v>1127</v>
      </c>
      <c r="BD370" s="71" t="s">
        <v>65</v>
      </c>
      <c r="BE370" s="166" t="s">
        <v>207</v>
      </c>
    </row>
    <row r="371" spans="2:57" s="165" customFormat="1" ht="15" customHeight="1" x14ac:dyDescent="0.2">
      <c r="B371" s="71">
        <v>2025</v>
      </c>
      <c r="C371" s="71">
        <v>891780111</v>
      </c>
      <c r="D371" s="71" t="s">
        <v>63</v>
      </c>
      <c r="E371" s="173" t="s">
        <v>1126</v>
      </c>
      <c r="F371" s="130" t="s">
        <v>1125</v>
      </c>
      <c r="G371" s="176">
        <v>0</v>
      </c>
      <c r="H371" s="72" t="s">
        <v>71</v>
      </c>
      <c r="I371" s="71" t="s">
        <v>166</v>
      </c>
      <c r="J371" s="73" t="s">
        <v>211</v>
      </c>
      <c r="K371" s="104" t="s">
        <v>1124</v>
      </c>
      <c r="L371" s="487">
        <v>6654146</v>
      </c>
      <c r="M371" s="71" t="s">
        <v>66</v>
      </c>
      <c r="N371" s="102" t="s">
        <v>765</v>
      </c>
      <c r="O371" s="537">
        <v>900763287</v>
      </c>
      <c r="P371" s="171">
        <v>484</v>
      </c>
      <c r="Q371" s="439">
        <v>45714</v>
      </c>
      <c r="R371" s="487">
        <v>55851500</v>
      </c>
      <c r="S371" s="502">
        <v>45779</v>
      </c>
      <c r="T371" s="520">
        <f t="shared" si="43"/>
        <v>6654146</v>
      </c>
      <c r="U371" s="72" t="s">
        <v>65</v>
      </c>
      <c r="V371" s="527">
        <v>73164685</v>
      </c>
      <c r="W371" s="170" t="s">
        <v>1084</v>
      </c>
      <c r="X371" s="438">
        <v>45779</v>
      </c>
      <c r="Y371" s="439">
        <v>45779</v>
      </c>
      <c r="Z371" s="437" t="s">
        <v>73</v>
      </c>
      <c r="AA371" s="440">
        <v>45809</v>
      </c>
      <c r="AB371" s="124">
        <f t="shared" si="35"/>
        <v>30</v>
      </c>
      <c r="AC371" s="72">
        <v>0</v>
      </c>
      <c r="AD371" s="76">
        <v>0</v>
      </c>
      <c r="AE371" s="76">
        <v>0</v>
      </c>
      <c r="AF371" s="79" t="s">
        <v>73</v>
      </c>
      <c r="AG371" s="408">
        <f t="shared" si="44"/>
        <v>0</v>
      </c>
      <c r="AH371" s="76">
        <v>0</v>
      </c>
      <c r="AI371" s="75">
        <v>0</v>
      </c>
      <c r="AJ371" s="145" t="s">
        <v>73</v>
      </c>
      <c r="AK371" s="79" t="s">
        <v>73</v>
      </c>
      <c r="AL371" s="72">
        <v>0</v>
      </c>
      <c r="AM371" s="72" t="s">
        <v>73</v>
      </c>
      <c r="AN371" s="72" t="s">
        <v>73</v>
      </c>
      <c r="AO371" s="72" t="s">
        <v>73</v>
      </c>
      <c r="AP371" s="102">
        <f t="shared" si="37"/>
        <v>0</v>
      </c>
      <c r="AQ371" s="487">
        <f t="shared" si="38"/>
        <v>6654146</v>
      </c>
      <c r="AR371" s="72" t="s">
        <v>65</v>
      </c>
      <c r="AS371" s="76">
        <v>6654146</v>
      </c>
      <c r="AT371" s="72" t="s">
        <v>319</v>
      </c>
      <c r="AU371" s="76">
        <v>0</v>
      </c>
      <c r="AV371" s="81" t="s">
        <v>73</v>
      </c>
      <c r="AW371" s="490">
        <f t="shared" si="41"/>
        <v>6654146</v>
      </c>
      <c r="AX371" s="488">
        <v>0</v>
      </c>
      <c r="AY371" s="84">
        <f t="shared" si="39"/>
        <v>1</v>
      </c>
      <c r="AZ371" s="85">
        <v>1</v>
      </c>
      <c r="BA371" s="169" t="s">
        <v>73</v>
      </c>
      <c r="BB371" s="175" t="s">
        <v>208</v>
      </c>
      <c r="BC371" s="179" t="s">
        <v>1123</v>
      </c>
      <c r="BD371" s="71" t="s">
        <v>65</v>
      </c>
      <c r="BE371" s="166" t="s">
        <v>207</v>
      </c>
    </row>
    <row r="372" spans="2:57" s="165" customFormat="1" ht="15" customHeight="1" x14ac:dyDescent="0.2">
      <c r="B372" s="71">
        <v>2025</v>
      </c>
      <c r="C372" s="71">
        <v>891780111</v>
      </c>
      <c r="D372" s="71" t="s">
        <v>63</v>
      </c>
      <c r="E372" s="173" t="s">
        <v>1122</v>
      </c>
      <c r="F372" s="130" t="s">
        <v>1121</v>
      </c>
      <c r="G372" s="176">
        <v>0</v>
      </c>
      <c r="H372" s="72" t="s">
        <v>71</v>
      </c>
      <c r="I372" s="71" t="s">
        <v>166</v>
      </c>
      <c r="J372" s="73" t="s">
        <v>211</v>
      </c>
      <c r="K372" s="104" t="s">
        <v>1120</v>
      </c>
      <c r="L372" s="487">
        <v>5018468</v>
      </c>
      <c r="M372" s="71" t="s">
        <v>66</v>
      </c>
      <c r="N372" s="102" t="s">
        <v>1119</v>
      </c>
      <c r="O372" s="537">
        <v>900730558</v>
      </c>
      <c r="P372" s="171">
        <v>330</v>
      </c>
      <c r="Q372" s="439">
        <v>45699</v>
      </c>
      <c r="R372" s="487">
        <v>111728554</v>
      </c>
      <c r="S372" s="500">
        <v>45783</v>
      </c>
      <c r="T372" s="520">
        <f t="shared" si="43"/>
        <v>5018468</v>
      </c>
      <c r="U372" s="72" t="s">
        <v>65</v>
      </c>
      <c r="V372" s="527">
        <v>50897478</v>
      </c>
      <c r="W372" s="170" t="s">
        <v>1118</v>
      </c>
      <c r="X372" s="438">
        <v>45783</v>
      </c>
      <c r="Y372" s="439">
        <v>45783</v>
      </c>
      <c r="Z372" s="437" t="s">
        <v>73</v>
      </c>
      <c r="AA372" s="440">
        <v>45843</v>
      </c>
      <c r="AB372" s="124">
        <f t="shared" si="35"/>
        <v>60</v>
      </c>
      <c r="AC372" s="72">
        <v>0</v>
      </c>
      <c r="AD372" s="76">
        <v>0</v>
      </c>
      <c r="AE372" s="76">
        <v>0</v>
      </c>
      <c r="AF372" s="79" t="s">
        <v>73</v>
      </c>
      <c r="AG372" s="408">
        <f t="shared" si="44"/>
        <v>0</v>
      </c>
      <c r="AH372" s="76">
        <v>0</v>
      </c>
      <c r="AI372" s="75">
        <v>0</v>
      </c>
      <c r="AJ372" s="145" t="s">
        <v>73</v>
      </c>
      <c r="AK372" s="79" t="s">
        <v>73</v>
      </c>
      <c r="AL372" s="72">
        <v>0</v>
      </c>
      <c r="AM372" s="72" t="s">
        <v>73</v>
      </c>
      <c r="AN372" s="72" t="s">
        <v>73</v>
      </c>
      <c r="AO372" s="72" t="s">
        <v>73</v>
      </c>
      <c r="AP372" s="102">
        <f t="shared" si="37"/>
        <v>0</v>
      </c>
      <c r="AQ372" s="487">
        <f t="shared" si="38"/>
        <v>5018468</v>
      </c>
      <c r="AR372" s="72" t="s">
        <v>319</v>
      </c>
      <c r="AS372" s="76">
        <v>0</v>
      </c>
      <c r="AT372" s="72" t="s">
        <v>319</v>
      </c>
      <c r="AU372" s="76">
        <v>0</v>
      </c>
      <c r="AV372" s="81" t="s">
        <v>73</v>
      </c>
      <c r="AW372" s="490">
        <f t="shared" si="41"/>
        <v>5018468</v>
      </c>
      <c r="AX372" s="488">
        <v>0</v>
      </c>
      <c r="AY372" s="84">
        <f t="shared" si="39"/>
        <v>1</v>
      </c>
      <c r="AZ372" s="85">
        <v>1</v>
      </c>
      <c r="BA372" s="169" t="s">
        <v>73</v>
      </c>
      <c r="BB372" s="175" t="s">
        <v>208</v>
      </c>
      <c r="BC372" s="179" t="s">
        <v>1117</v>
      </c>
      <c r="BD372" s="71" t="s">
        <v>65</v>
      </c>
      <c r="BE372" s="166" t="s">
        <v>207</v>
      </c>
    </row>
    <row r="373" spans="2:57" s="165" customFormat="1" ht="15" customHeight="1" x14ac:dyDescent="0.2">
      <c r="B373" s="71">
        <v>2025</v>
      </c>
      <c r="C373" s="71">
        <v>891780111</v>
      </c>
      <c r="D373" s="71" t="s">
        <v>63</v>
      </c>
      <c r="E373" s="173" t="s">
        <v>1116</v>
      </c>
      <c r="F373" s="130" t="s">
        <v>1115</v>
      </c>
      <c r="G373" s="176">
        <v>0</v>
      </c>
      <c r="H373" s="72" t="s">
        <v>71</v>
      </c>
      <c r="I373" s="71" t="s">
        <v>166</v>
      </c>
      <c r="J373" s="73" t="s">
        <v>211</v>
      </c>
      <c r="K373" s="104" t="s">
        <v>1114</v>
      </c>
      <c r="L373" s="487">
        <v>3700900</v>
      </c>
      <c r="M373" s="71" t="s">
        <v>66</v>
      </c>
      <c r="N373" s="102" t="s">
        <v>765</v>
      </c>
      <c r="O373" s="537">
        <v>900763287</v>
      </c>
      <c r="P373" s="171">
        <v>338</v>
      </c>
      <c r="Q373" s="439">
        <v>45700</v>
      </c>
      <c r="R373" s="487">
        <v>100440048.2</v>
      </c>
      <c r="S373" s="502">
        <v>45785</v>
      </c>
      <c r="T373" s="520">
        <f t="shared" si="43"/>
        <v>3700900</v>
      </c>
      <c r="U373" s="72" t="s">
        <v>65</v>
      </c>
      <c r="V373" s="527">
        <v>51909946</v>
      </c>
      <c r="W373" s="170" t="s">
        <v>625</v>
      </c>
      <c r="X373" s="438">
        <v>45785</v>
      </c>
      <c r="Y373" s="439">
        <v>45785</v>
      </c>
      <c r="Z373" s="437" t="s">
        <v>73</v>
      </c>
      <c r="AA373" s="440">
        <v>45845</v>
      </c>
      <c r="AB373" s="124">
        <f t="shared" si="35"/>
        <v>60</v>
      </c>
      <c r="AC373" s="72">
        <v>0</v>
      </c>
      <c r="AD373" s="76">
        <v>0</v>
      </c>
      <c r="AE373" s="76">
        <v>0</v>
      </c>
      <c r="AF373" s="79" t="s">
        <v>73</v>
      </c>
      <c r="AG373" s="408">
        <f t="shared" si="44"/>
        <v>0</v>
      </c>
      <c r="AH373" s="76">
        <v>0</v>
      </c>
      <c r="AI373" s="75">
        <v>0</v>
      </c>
      <c r="AJ373" s="145" t="s">
        <v>73</v>
      </c>
      <c r="AK373" s="79" t="s">
        <v>73</v>
      </c>
      <c r="AL373" s="72">
        <v>0</v>
      </c>
      <c r="AM373" s="72" t="s">
        <v>73</v>
      </c>
      <c r="AN373" s="72" t="s">
        <v>73</v>
      </c>
      <c r="AO373" s="72" t="s">
        <v>73</v>
      </c>
      <c r="AP373" s="102">
        <f t="shared" si="37"/>
        <v>0</v>
      </c>
      <c r="AQ373" s="487">
        <f t="shared" si="38"/>
        <v>3700900</v>
      </c>
      <c r="AR373" s="72" t="s">
        <v>319</v>
      </c>
      <c r="AS373" s="76">
        <v>0</v>
      </c>
      <c r="AT373" s="72" t="s">
        <v>319</v>
      </c>
      <c r="AU373" s="76">
        <v>0</v>
      </c>
      <c r="AV373" s="81" t="s">
        <v>73</v>
      </c>
      <c r="AW373" s="490">
        <f t="shared" si="41"/>
        <v>3700900</v>
      </c>
      <c r="AX373" s="488">
        <v>0</v>
      </c>
      <c r="AY373" s="84">
        <f t="shared" si="39"/>
        <v>1</v>
      </c>
      <c r="AZ373" s="85">
        <v>1</v>
      </c>
      <c r="BA373" s="169" t="s">
        <v>73</v>
      </c>
      <c r="BB373" s="175" t="s">
        <v>208</v>
      </c>
      <c r="BC373" s="179" t="s">
        <v>1113</v>
      </c>
      <c r="BD373" s="71" t="s">
        <v>65</v>
      </c>
      <c r="BE373" s="166" t="s">
        <v>207</v>
      </c>
    </row>
    <row r="374" spans="2:57" s="165" customFormat="1" ht="15" customHeight="1" x14ac:dyDescent="0.2">
      <c r="B374" s="71">
        <v>2025</v>
      </c>
      <c r="C374" s="71">
        <v>891780111</v>
      </c>
      <c r="D374" s="71" t="s">
        <v>63</v>
      </c>
      <c r="E374" s="173" t="s">
        <v>1112</v>
      </c>
      <c r="F374" s="130" t="s">
        <v>1111</v>
      </c>
      <c r="G374" s="176">
        <v>0</v>
      </c>
      <c r="H374" s="72" t="s">
        <v>71</v>
      </c>
      <c r="I374" s="71" t="s">
        <v>166</v>
      </c>
      <c r="J374" s="73" t="s">
        <v>211</v>
      </c>
      <c r="K374" s="104" t="s">
        <v>1110</v>
      </c>
      <c r="L374" s="487">
        <v>14690550</v>
      </c>
      <c r="M374" s="71" t="s">
        <v>66</v>
      </c>
      <c r="N374" s="102" t="s">
        <v>1090</v>
      </c>
      <c r="O374" s="537">
        <v>830145062</v>
      </c>
      <c r="P374" s="171">
        <v>334</v>
      </c>
      <c r="Q374" s="439">
        <v>45700</v>
      </c>
      <c r="R374" s="487">
        <v>168334402</v>
      </c>
      <c r="S374" s="502">
        <v>45785</v>
      </c>
      <c r="T374" s="520">
        <f t="shared" si="43"/>
        <v>14690550</v>
      </c>
      <c r="U374" s="72" t="s">
        <v>65</v>
      </c>
      <c r="V374" s="527">
        <v>51909946</v>
      </c>
      <c r="W374" s="170" t="s">
        <v>625</v>
      </c>
      <c r="X374" s="438">
        <v>45785</v>
      </c>
      <c r="Y374" s="439">
        <v>45785</v>
      </c>
      <c r="Z374" s="437" t="s">
        <v>73</v>
      </c>
      <c r="AA374" s="440">
        <v>45876</v>
      </c>
      <c r="AB374" s="124">
        <f t="shared" si="35"/>
        <v>91</v>
      </c>
      <c r="AC374" s="72">
        <v>0</v>
      </c>
      <c r="AD374" s="76">
        <v>0</v>
      </c>
      <c r="AE374" s="76">
        <v>0</v>
      </c>
      <c r="AF374" s="79" t="s">
        <v>73</v>
      </c>
      <c r="AG374" s="408">
        <f t="shared" si="44"/>
        <v>0</v>
      </c>
      <c r="AH374" s="76">
        <v>0</v>
      </c>
      <c r="AI374" s="75">
        <v>0</v>
      </c>
      <c r="AJ374" s="145" t="s">
        <v>73</v>
      </c>
      <c r="AK374" s="79" t="s">
        <v>73</v>
      </c>
      <c r="AL374" s="72">
        <v>0</v>
      </c>
      <c r="AM374" s="72" t="s">
        <v>73</v>
      </c>
      <c r="AN374" s="72" t="s">
        <v>73</v>
      </c>
      <c r="AO374" s="72" t="s">
        <v>73</v>
      </c>
      <c r="AP374" s="102">
        <f t="shared" si="37"/>
        <v>0</v>
      </c>
      <c r="AQ374" s="487">
        <f t="shared" si="38"/>
        <v>14690550</v>
      </c>
      <c r="AR374" s="72" t="s">
        <v>319</v>
      </c>
      <c r="AS374" s="76">
        <v>0</v>
      </c>
      <c r="AT374" s="72" t="s">
        <v>319</v>
      </c>
      <c r="AU374" s="76">
        <v>0</v>
      </c>
      <c r="AV374" s="81" t="s">
        <v>73</v>
      </c>
      <c r="AW374" s="490">
        <f t="shared" si="41"/>
        <v>14690550</v>
      </c>
      <c r="AX374" s="488">
        <v>0</v>
      </c>
      <c r="AY374" s="84">
        <f t="shared" si="39"/>
        <v>1</v>
      </c>
      <c r="AZ374" s="85">
        <v>1</v>
      </c>
      <c r="BA374" s="169" t="s">
        <v>73</v>
      </c>
      <c r="BB374" s="175" t="s">
        <v>208</v>
      </c>
      <c r="BC374" s="179" t="s">
        <v>1109</v>
      </c>
      <c r="BD374" s="71" t="s">
        <v>65</v>
      </c>
      <c r="BE374" s="166" t="s">
        <v>207</v>
      </c>
    </row>
    <row r="375" spans="2:57" s="165" customFormat="1" ht="15" customHeight="1" x14ac:dyDescent="0.2">
      <c r="B375" s="71">
        <v>2025</v>
      </c>
      <c r="C375" s="71">
        <v>891780111</v>
      </c>
      <c r="D375" s="71" t="s">
        <v>63</v>
      </c>
      <c r="E375" s="173" t="s">
        <v>1108</v>
      </c>
      <c r="F375" s="130" t="s">
        <v>1107</v>
      </c>
      <c r="G375" s="176">
        <v>0</v>
      </c>
      <c r="H375" s="72" t="s">
        <v>71</v>
      </c>
      <c r="I375" s="71" t="s">
        <v>166</v>
      </c>
      <c r="J375" s="73" t="s">
        <v>211</v>
      </c>
      <c r="K375" s="104" t="s">
        <v>1106</v>
      </c>
      <c r="L375" s="487">
        <v>630000</v>
      </c>
      <c r="M375" s="71" t="s">
        <v>66</v>
      </c>
      <c r="N375" s="102" t="s">
        <v>526</v>
      </c>
      <c r="O375" s="537">
        <v>901367396</v>
      </c>
      <c r="P375" s="171">
        <v>736</v>
      </c>
      <c r="Q375" s="439">
        <v>45735</v>
      </c>
      <c r="R375" s="487">
        <v>20988000</v>
      </c>
      <c r="S375" s="502">
        <v>45786</v>
      </c>
      <c r="T375" s="520">
        <f t="shared" si="43"/>
        <v>630000</v>
      </c>
      <c r="U375" s="72" t="s">
        <v>65</v>
      </c>
      <c r="V375" s="528">
        <v>63563343</v>
      </c>
      <c r="W375" s="170" t="s">
        <v>1105</v>
      </c>
      <c r="X375" s="438">
        <v>45786</v>
      </c>
      <c r="Y375" s="439">
        <v>45786</v>
      </c>
      <c r="Z375" s="437" t="s">
        <v>73</v>
      </c>
      <c r="AA375" s="440">
        <v>45816</v>
      </c>
      <c r="AB375" s="124">
        <f t="shared" si="35"/>
        <v>30</v>
      </c>
      <c r="AC375" s="72">
        <v>0</v>
      </c>
      <c r="AD375" s="76">
        <v>0</v>
      </c>
      <c r="AE375" s="76">
        <v>0</v>
      </c>
      <c r="AF375" s="79" t="s">
        <v>73</v>
      </c>
      <c r="AG375" s="408">
        <f t="shared" si="44"/>
        <v>0</v>
      </c>
      <c r="AH375" s="76">
        <v>0</v>
      </c>
      <c r="AI375" s="75">
        <v>0</v>
      </c>
      <c r="AJ375" s="145" t="s">
        <v>73</v>
      </c>
      <c r="AK375" s="79" t="s">
        <v>73</v>
      </c>
      <c r="AL375" s="72">
        <v>0</v>
      </c>
      <c r="AM375" s="72" t="s">
        <v>73</v>
      </c>
      <c r="AN375" s="72" t="s">
        <v>73</v>
      </c>
      <c r="AO375" s="72" t="s">
        <v>73</v>
      </c>
      <c r="AP375" s="102">
        <f t="shared" si="37"/>
        <v>0</v>
      </c>
      <c r="AQ375" s="487">
        <f t="shared" si="38"/>
        <v>630000</v>
      </c>
      <c r="AR375" s="72" t="s">
        <v>65</v>
      </c>
      <c r="AS375" s="76">
        <v>630000</v>
      </c>
      <c r="AT375" s="72" t="s">
        <v>319</v>
      </c>
      <c r="AU375" s="76">
        <v>0</v>
      </c>
      <c r="AV375" s="81" t="s">
        <v>73</v>
      </c>
      <c r="AW375" s="490">
        <f t="shared" si="41"/>
        <v>630000</v>
      </c>
      <c r="AX375" s="488">
        <v>0</v>
      </c>
      <c r="AY375" s="84">
        <f t="shared" si="39"/>
        <v>1</v>
      </c>
      <c r="AZ375" s="85">
        <v>1</v>
      </c>
      <c r="BA375" s="169" t="s">
        <v>73</v>
      </c>
      <c r="BB375" s="175" t="s">
        <v>208</v>
      </c>
      <c r="BC375" s="179" t="s">
        <v>1104</v>
      </c>
      <c r="BD375" s="71" t="s">
        <v>65</v>
      </c>
      <c r="BE375" s="166" t="s">
        <v>207</v>
      </c>
    </row>
    <row r="376" spans="2:57" s="165" customFormat="1" ht="15" customHeight="1" x14ac:dyDescent="0.2">
      <c r="B376" s="71">
        <v>2025</v>
      </c>
      <c r="C376" s="71">
        <v>891780111</v>
      </c>
      <c r="D376" s="71" t="s">
        <v>63</v>
      </c>
      <c r="E376" s="173" t="s">
        <v>1103</v>
      </c>
      <c r="F376" s="130" t="s">
        <v>1102</v>
      </c>
      <c r="G376" s="176">
        <v>0</v>
      </c>
      <c r="H376" s="72" t="s">
        <v>71</v>
      </c>
      <c r="I376" s="71" t="s">
        <v>166</v>
      </c>
      <c r="J376" s="73" t="s">
        <v>211</v>
      </c>
      <c r="K376" s="104" t="s">
        <v>1101</v>
      </c>
      <c r="L376" s="487">
        <v>1547000</v>
      </c>
      <c r="M376" s="71" t="s">
        <v>66</v>
      </c>
      <c r="N376" s="102" t="s">
        <v>1100</v>
      </c>
      <c r="O376" s="537">
        <v>70042297</v>
      </c>
      <c r="P376" s="171">
        <v>330</v>
      </c>
      <c r="Q376" s="439">
        <v>45699</v>
      </c>
      <c r="R376" s="487">
        <v>111728554</v>
      </c>
      <c r="S376" s="502">
        <v>45786</v>
      </c>
      <c r="T376" s="520">
        <f t="shared" si="43"/>
        <v>1547000</v>
      </c>
      <c r="U376" s="72" t="s">
        <v>65</v>
      </c>
      <c r="V376" s="527">
        <v>50897478</v>
      </c>
      <c r="W376" s="170" t="s">
        <v>450</v>
      </c>
      <c r="X376" s="438">
        <v>45786</v>
      </c>
      <c r="Y376" s="439">
        <v>45786</v>
      </c>
      <c r="Z376" s="437" t="s">
        <v>73</v>
      </c>
      <c r="AA376" s="440">
        <v>45816</v>
      </c>
      <c r="AB376" s="124">
        <f t="shared" si="35"/>
        <v>30</v>
      </c>
      <c r="AC376" s="72">
        <v>0</v>
      </c>
      <c r="AD376" s="76">
        <v>0</v>
      </c>
      <c r="AE376" s="76">
        <v>0</v>
      </c>
      <c r="AF376" s="79" t="s">
        <v>73</v>
      </c>
      <c r="AG376" s="408">
        <f t="shared" si="44"/>
        <v>0</v>
      </c>
      <c r="AH376" s="76">
        <v>0</v>
      </c>
      <c r="AI376" s="75">
        <v>0</v>
      </c>
      <c r="AJ376" s="145" t="s">
        <v>73</v>
      </c>
      <c r="AK376" s="79" t="s">
        <v>73</v>
      </c>
      <c r="AL376" s="72">
        <v>0</v>
      </c>
      <c r="AM376" s="72" t="s">
        <v>73</v>
      </c>
      <c r="AN376" s="72" t="s">
        <v>73</v>
      </c>
      <c r="AO376" s="72" t="s">
        <v>73</v>
      </c>
      <c r="AP376" s="102">
        <f t="shared" si="37"/>
        <v>0</v>
      </c>
      <c r="AQ376" s="487">
        <f t="shared" si="38"/>
        <v>1547000</v>
      </c>
      <c r="AR376" s="72" t="s">
        <v>319</v>
      </c>
      <c r="AS376" s="76">
        <v>0</v>
      </c>
      <c r="AT376" s="72" t="s">
        <v>319</v>
      </c>
      <c r="AU376" s="76">
        <v>0</v>
      </c>
      <c r="AV376" s="81" t="s">
        <v>73</v>
      </c>
      <c r="AW376" s="490">
        <f t="shared" si="41"/>
        <v>1547000</v>
      </c>
      <c r="AX376" s="488">
        <v>0</v>
      </c>
      <c r="AY376" s="84">
        <f t="shared" si="39"/>
        <v>1</v>
      </c>
      <c r="AZ376" s="85">
        <v>1</v>
      </c>
      <c r="BA376" s="169" t="s">
        <v>73</v>
      </c>
      <c r="BB376" s="175" t="s">
        <v>208</v>
      </c>
      <c r="BC376" s="179" t="s">
        <v>1099</v>
      </c>
      <c r="BD376" s="71" t="s">
        <v>65</v>
      </c>
      <c r="BE376" s="166" t="s">
        <v>207</v>
      </c>
    </row>
    <row r="377" spans="2:57" s="165" customFormat="1" ht="15" customHeight="1" x14ac:dyDescent="0.2">
      <c r="B377" s="71">
        <v>2025</v>
      </c>
      <c r="C377" s="71">
        <v>891780111</v>
      </c>
      <c r="D377" s="71" t="s">
        <v>63</v>
      </c>
      <c r="E377" s="173" t="s">
        <v>1098</v>
      </c>
      <c r="F377" s="130" t="s">
        <v>1097</v>
      </c>
      <c r="G377" s="176">
        <v>0</v>
      </c>
      <c r="H377" s="72" t="s">
        <v>71</v>
      </c>
      <c r="I377" s="71" t="s">
        <v>166</v>
      </c>
      <c r="J377" s="73" t="s">
        <v>211</v>
      </c>
      <c r="K377" s="104" t="s">
        <v>1096</v>
      </c>
      <c r="L377" s="487">
        <v>3200000</v>
      </c>
      <c r="M377" s="71" t="s">
        <v>66</v>
      </c>
      <c r="N377" s="102" t="s">
        <v>765</v>
      </c>
      <c r="O377" s="537">
        <v>900763287</v>
      </c>
      <c r="P377" s="171">
        <v>632</v>
      </c>
      <c r="Q377" s="439">
        <v>45728</v>
      </c>
      <c r="R377" s="487">
        <v>8800000</v>
      </c>
      <c r="S377" s="502">
        <v>45786</v>
      </c>
      <c r="T377" s="520">
        <f t="shared" si="43"/>
        <v>3200000</v>
      </c>
      <c r="U377" s="72" t="s">
        <v>65</v>
      </c>
      <c r="V377" s="527">
        <v>1082889541</v>
      </c>
      <c r="W377" s="170" t="s">
        <v>1095</v>
      </c>
      <c r="X377" s="438">
        <v>45786</v>
      </c>
      <c r="Y377" s="439">
        <v>45786</v>
      </c>
      <c r="Z377" s="437" t="s">
        <v>73</v>
      </c>
      <c r="AA377" s="440">
        <v>45816</v>
      </c>
      <c r="AB377" s="124">
        <f t="shared" si="35"/>
        <v>30</v>
      </c>
      <c r="AC377" s="72">
        <v>0</v>
      </c>
      <c r="AD377" s="76">
        <v>0</v>
      </c>
      <c r="AE377" s="76">
        <v>0</v>
      </c>
      <c r="AF377" s="79" t="s">
        <v>73</v>
      </c>
      <c r="AG377" s="408">
        <f t="shared" si="44"/>
        <v>0</v>
      </c>
      <c r="AH377" s="76">
        <v>0</v>
      </c>
      <c r="AI377" s="75">
        <v>0</v>
      </c>
      <c r="AJ377" s="145" t="s">
        <v>73</v>
      </c>
      <c r="AK377" s="79" t="s">
        <v>73</v>
      </c>
      <c r="AL377" s="72">
        <v>0</v>
      </c>
      <c r="AM377" s="72" t="s">
        <v>73</v>
      </c>
      <c r="AN377" s="72" t="s">
        <v>73</v>
      </c>
      <c r="AO377" s="72" t="s">
        <v>73</v>
      </c>
      <c r="AP377" s="102">
        <f t="shared" si="37"/>
        <v>0</v>
      </c>
      <c r="AQ377" s="487">
        <f t="shared" si="38"/>
        <v>3200000</v>
      </c>
      <c r="AR377" s="72" t="s">
        <v>65</v>
      </c>
      <c r="AS377" s="76">
        <v>3200000</v>
      </c>
      <c r="AT377" s="72" t="s">
        <v>319</v>
      </c>
      <c r="AU377" s="76">
        <v>0</v>
      </c>
      <c r="AV377" s="81" t="s">
        <v>73</v>
      </c>
      <c r="AW377" s="490">
        <f t="shared" si="41"/>
        <v>3200000</v>
      </c>
      <c r="AX377" s="488">
        <v>0</v>
      </c>
      <c r="AY377" s="84">
        <f t="shared" si="39"/>
        <v>1</v>
      </c>
      <c r="AZ377" s="85">
        <v>1</v>
      </c>
      <c r="BA377" s="169" t="s">
        <v>73</v>
      </c>
      <c r="BB377" s="175" t="s">
        <v>208</v>
      </c>
      <c r="BC377" s="179" t="s">
        <v>1094</v>
      </c>
      <c r="BD377" s="71" t="s">
        <v>65</v>
      </c>
      <c r="BE377" s="166" t="s">
        <v>207</v>
      </c>
    </row>
    <row r="378" spans="2:57" s="165" customFormat="1" ht="15" customHeight="1" x14ac:dyDescent="0.2">
      <c r="B378" s="71">
        <v>2025</v>
      </c>
      <c r="C378" s="71">
        <v>891780111</v>
      </c>
      <c r="D378" s="71" t="s">
        <v>63</v>
      </c>
      <c r="E378" s="173" t="s">
        <v>1093</v>
      </c>
      <c r="F378" s="130" t="s">
        <v>1092</v>
      </c>
      <c r="G378" s="176">
        <v>0</v>
      </c>
      <c r="H378" s="72" t="s">
        <v>71</v>
      </c>
      <c r="I378" s="71" t="s">
        <v>166</v>
      </c>
      <c r="J378" s="73" t="s">
        <v>211</v>
      </c>
      <c r="K378" s="104" t="s">
        <v>1091</v>
      </c>
      <c r="L378" s="487">
        <v>14815500</v>
      </c>
      <c r="M378" s="71" t="s">
        <v>66</v>
      </c>
      <c r="N378" s="102" t="s">
        <v>1090</v>
      </c>
      <c r="O378" s="537">
        <v>830145062</v>
      </c>
      <c r="P378" s="171">
        <v>328</v>
      </c>
      <c r="Q378" s="439">
        <v>45699</v>
      </c>
      <c r="R378" s="487">
        <v>227018878.68000001</v>
      </c>
      <c r="S378" s="502">
        <v>45789</v>
      </c>
      <c r="T378" s="520">
        <f t="shared" si="43"/>
        <v>14815500</v>
      </c>
      <c r="U378" s="72" t="s">
        <v>65</v>
      </c>
      <c r="V378" s="527">
        <v>51909946</v>
      </c>
      <c r="W378" s="170" t="s">
        <v>625</v>
      </c>
      <c r="X378" s="438">
        <v>45789</v>
      </c>
      <c r="Y378" s="439">
        <v>45789</v>
      </c>
      <c r="Z378" s="437" t="s">
        <v>73</v>
      </c>
      <c r="AA378" s="440">
        <v>45880</v>
      </c>
      <c r="AB378" s="124">
        <f t="shared" si="35"/>
        <v>91</v>
      </c>
      <c r="AC378" s="72">
        <v>0</v>
      </c>
      <c r="AD378" s="76">
        <v>0</v>
      </c>
      <c r="AE378" s="76">
        <v>0</v>
      </c>
      <c r="AF378" s="79" t="s">
        <v>73</v>
      </c>
      <c r="AG378" s="408">
        <f t="shared" si="44"/>
        <v>0</v>
      </c>
      <c r="AH378" s="76">
        <v>0</v>
      </c>
      <c r="AI378" s="75">
        <v>0</v>
      </c>
      <c r="AJ378" s="145" t="s">
        <v>73</v>
      </c>
      <c r="AK378" s="79" t="s">
        <v>73</v>
      </c>
      <c r="AL378" s="72">
        <v>0</v>
      </c>
      <c r="AM378" s="72" t="s">
        <v>73</v>
      </c>
      <c r="AN378" s="72" t="s">
        <v>73</v>
      </c>
      <c r="AO378" s="72" t="s">
        <v>73</v>
      </c>
      <c r="AP378" s="102">
        <f t="shared" si="37"/>
        <v>0</v>
      </c>
      <c r="AQ378" s="487">
        <f t="shared" si="38"/>
        <v>14815500</v>
      </c>
      <c r="AR378" s="72" t="s">
        <v>319</v>
      </c>
      <c r="AS378" s="76">
        <v>0</v>
      </c>
      <c r="AT378" s="72" t="s">
        <v>319</v>
      </c>
      <c r="AU378" s="76">
        <v>0</v>
      </c>
      <c r="AV378" s="81" t="s">
        <v>73</v>
      </c>
      <c r="AW378" s="490">
        <f t="shared" si="41"/>
        <v>14815500</v>
      </c>
      <c r="AX378" s="488">
        <v>0</v>
      </c>
      <c r="AY378" s="84">
        <f t="shared" si="39"/>
        <v>1</v>
      </c>
      <c r="AZ378" s="85">
        <v>1</v>
      </c>
      <c r="BA378" s="169" t="s">
        <v>73</v>
      </c>
      <c r="BB378" s="219" t="s">
        <v>208</v>
      </c>
      <c r="BC378" s="179" t="s">
        <v>1089</v>
      </c>
      <c r="BD378" s="71" t="s">
        <v>65</v>
      </c>
      <c r="BE378" s="166" t="s">
        <v>207</v>
      </c>
    </row>
    <row r="379" spans="2:57" s="165" customFormat="1" ht="15" customHeight="1" x14ac:dyDescent="0.2">
      <c r="B379" s="71">
        <v>2025</v>
      </c>
      <c r="C379" s="71">
        <v>891780111</v>
      </c>
      <c r="D379" s="71" t="s">
        <v>63</v>
      </c>
      <c r="E379" s="173" t="s">
        <v>1088</v>
      </c>
      <c r="F379" s="130" t="s">
        <v>1087</v>
      </c>
      <c r="G379" s="176">
        <v>0</v>
      </c>
      <c r="H379" s="72" t="s">
        <v>71</v>
      </c>
      <c r="I379" s="71" t="s">
        <v>166</v>
      </c>
      <c r="J379" s="73" t="s">
        <v>211</v>
      </c>
      <c r="K379" s="104" t="s">
        <v>1086</v>
      </c>
      <c r="L379" s="487">
        <v>5926200</v>
      </c>
      <c r="M379" s="71" t="s">
        <v>66</v>
      </c>
      <c r="N379" s="102" t="s">
        <v>1085</v>
      </c>
      <c r="O379" s="537">
        <v>900121223</v>
      </c>
      <c r="P379" s="171">
        <v>484</v>
      </c>
      <c r="Q379" s="439">
        <v>45714</v>
      </c>
      <c r="R379" s="487">
        <v>55851500</v>
      </c>
      <c r="S379" s="502">
        <v>45790</v>
      </c>
      <c r="T379" s="520">
        <f t="shared" si="43"/>
        <v>5926200</v>
      </c>
      <c r="U379" s="72" t="s">
        <v>65</v>
      </c>
      <c r="V379" s="527">
        <v>73164685</v>
      </c>
      <c r="W379" s="170" t="s">
        <v>1084</v>
      </c>
      <c r="X379" s="438">
        <v>45790</v>
      </c>
      <c r="Y379" s="439">
        <v>45790</v>
      </c>
      <c r="Z379" s="437" t="s">
        <v>73</v>
      </c>
      <c r="AA379" s="440">
        <v>45820</v>
      </c>
      <c r="AB379" s="124">
        <f t="shared" si="35"/>
        <v>30</v>
      </c>
      <c r="AC379" s="72">
        <v>0</v>
      </c>
      <c r="AD379" s="76">
        <v>0</v>
      </c>
      <c r="AE379" s="76">
        <v>0</v>
      </c>
      <c r="AF379" s="79" t="s">
        <v>73</v>
      </c>
      <c r="AG379" s="408">
        <f t="shared" si="44"/>
        <v>0</v>
      </c>
      <c r="AH379" s="76">
        <v>0</v>
      </c>
      <c r="AI379" s="75">
        <v>0</v>
      </c>
      <c r="AJ379" s="145" t="s">
        <v>73</v>
      </c>
      <c r="AK379" s="79" t="s">
        <v>73</v>
      </c>
      <c r="AL379" s="72">
        <v>0</v>
      </c>
      <c r="AM379" s="72" t="s">
        <v>73</v>
      </c>
      <c r="AN379" s="72" t="s">
        <v>73</v>
      </c>
      <c r="AO379" s="72" t="s">
        <v>73</v>
      </c>
      <c r="AP379" s="102">
        <f t="shared" si="37"/>
        <v>0</v>
      </c>
      <c r="AQ379" s="487">
        <f t="shared" si="38"/>
        <v>5926200</v>
      </c>
      <c r="AR379" s="72" t="s">
        <v>65</v>
      </c>
      <c r="AS379" s="76">
        <v>5926200</v>
      </c>
      <c r="AT379" s="72" t="s">
        <v>319</v>
      </c>
      <c r="AU379" s="76">
        <v>0</v>
      </c>
      <c r="AV379" s="81" t="s">
        <v>73</v>
      </c>
      <c r="AW379" s="490">
        <f t="shared" si="41"/>
        <v>5926200</v>
      </c>
      <c r="AX379" s="488">
        <v>0</v>
      </c>
      <c r="AY379" s="84">
        <f t="shared" si="39"/>
        <v>1</v>
      </c>
      <c r="AZ379" s="85">
        <v>1</v>
      </c>
      <c r="BA379" s="169" t="s">
        <v>73</v>
      </c>
      <c r="BB379" s="175" t="s">
        <v>208</v>
      </c>
      <c r="BC379" s="179" t="s">
        <v>1083</v>
      </c>
      <c r="BD379" s="71" t="s">
        <v>65</v>
      </c>
      <c r="BE379" s="166" t="s">
        <v>207</v>
      </c>
    </row>
    <row r="380" spans="2:57" s="165" customFormat="1" ht="15" customHeight="1" x14ac:dyDescent="0.2">
      <c r="B380" s="71">
        <v>2025</v>
      </c>
      <c r="C380" s="71">
        <v>891780111</v>
      </c>
      <c r="D380" s="71" t="s">
        <v>63</v>
      </c>
      <c r="E380" s="173" t="s">
        <v>1082</v>
      </c>
      <c r="F380" s="130" t="s">
        <v>1081</v>
      </c>
      <c r="G380" s="176">
        <v>0</v>
      </c>
      <c r="H380" s="72" t="s">
        <v>71</v>
      </c>
      <c r="I380" s="71" t="s">
        <v>166</v>
      </c>
      <c r="J380" s="73" t="s">
        <v>211</v>
      </c>
      <c r="K380" s="104" t="s">
        <v>1080</v>
      </c>
      <c r="L380" s="487">
        <v>1455000</v>
      </c>
      <c r="M380" s="71" t="s">
        <v>66</v>
      </c>
      <c r="N380" s="102" t="s">
        <v>808</v>
      </c>
      <c r="O380" s="537">
        <v>57445330</v>
      </c>
      <c r="P380" s="171">
        <v>769</v>
      </c>
      <c r="Q380" s="439">
        <v>45742</v>
      </c>
      <c r="R380" s="487">
        <v>28169770</v>
      </c>
      <c r="S380" s="502">
        <v>45790</v>
      </c>
      <c r="T380" s="520">
        <f t="shared" si="43"/>
        <v>1455000</v>
      </c>
      <c r="U380" s="72" t="s">
        <v>65</v>
      </c>
      <c r="V380" s="527">
        <v>32770239</v>
      </c>
      <c r="W380" s="170" t="s">
        <v>1079</v>
      </c>
      <c r="X380" s="438">
        <v>45790</v>
      </c>
      <c r="Y380" s="439">
        <v>45791</v>
      </c>
      <c r="Z380" s="437" t="s">
        <v>73</v>
      </c>
      <c r="AA380" s="440">
        <v>45791</v>
      </c>
      <c r="AB380" s="124">
        <f t="shared" si="35"/>
        <v>0</v>
      </c>
      <c r="AC380" s="72">
        <v>0</v>
      </c>
      <c r="AD380" s="76">
        <v>0</v>
      </c>
      <c r="AE380" s="76">
        <v>0</v>
      </c>
      <c r="AF380" s="79" t="s">
        <v>73</v>
      </c>
      <c r="AG380" s="408">
        <f t="shared" si="44"/>
        <v>0</v>
      </c>
      <c r="AH380" s="76">
        <v>0</v>
      </c>
      <c r="AI380" s="75">
        <v>0</v>
      </c>
      <c r="AJ380" s="145" t="s">
        <v>73</v>
      </c>
      <c r="AK380" s="79" t="s">
        <v>73</v>
      </c>
      <c r="AL380" s="72">
        <v>0</v>
      </c>
      <c r="AM380" s="72" t="s">
        <v>73</v>
      </c>
      <c r="AN380" s="72" t="s">
        <v>73</v>
      </c>
      <c r="AO380" s="72" t="s">
        <v>73</v>
      </c>
      <c r="AP380" s="102">
        <f t="shared" si="37"/>
        <v>0</v>
      </c>
      <c r="AQ380" s="487">
        <f t="shared" si="38"/>
        <v>1455000</v>
      </c>
      <c r="AR380" s="72" t="s">
        <v>65</v>
      </c>
      <c r="AS380" s="76">
        <v>1455000</v>
      </c>
      <c r="AT380" s="72" t="s">
        <v>319</v>
      </c>
      <c r="AU380" s="76">
        <v>0</v>
      </c>
      <c r="AV380" s="81" t="s">
        <v>73</v>
      </c>
      <c r="AW380" s="490">
        <f t="shared" si="41"/>
        <v>1455000</v>
      </c>
      <c r="AX380" s="488">
        <v>0</v>
      </c>
      <c r="AY380" s="84">
        <f t="shared" si="39"/>
        <v>1</v>
      </c>
      <c r="AZ380" s="85">
        <v>1</v>
      </c>
      <c r="BA380" s="169" t="s">
        <v>73</v>
      </c>
      <c r="BB380" s="175" t="s">
        <v>208</v>
      </c>
      <c r="BC380" s="179" t="s">
        <v>1078</v>
      </c>
      <c r="BD380" s="71" t="s">
        <v>65</v>
      </c>
      <c r="BE380" s="166" t="s">
        <v>207</v>
      </c>
    </row>
    <row r="381" spans="2:57" s="165" customFormat="1" ht="15" customHeight="1" x14ac:dyDescent="0.2">
      <c r="B381" s="71">
        <v>2025</v>
      </c>
      <c r="C381" s="71">
        <v>891780111</v>
      </c>
      <c r="D381" s="71" t="s">
        <v>63</v>
      </c>
      <c r="E381" s="173" t="s">
        <v>1077</v>
      </c>
      <c r="F381" s="130" t="s">
        <v>1076</v>
      </c>
      <c r="G381" s="176">
        <v>0</v>
      </c>
      <c r="H381" s="72" t="s">
        <v>71</v>
      </c>
      <c r="I381" s="71" t="s">
        <v>166</v>
      </c>
      <c r="J381" s="73" t="s">
        <v>211</v>
      </c>
      <c r="K381" s="104" t="s">
        <v>1075</v>
      </c>
      <c r="L381" s="487">
        <v>30000000</v>
      </c>
      <c r="M381" s="71" t="s">
        <v>66</v>
      </c>
      <c r="N381" s="102" t="s">
        <v>689</v>
      </c>
      <c r="O381" s="537">
        <v>830145062</v>
      </c>
      <c r="P381" s="171">
        <v>337</v>
      </c>
      <c r="Q381" s="439">
        <v>45700</v>
      </c>
      <c r="R381" s="487">
        <v>123683567.40000001</v>
      </c>
      <c r="S381" s="502">
        <v>45790</v>
      </c>
      <c r="T381" s="520">
        <f t="shared" si="43"/>
        <v>30000000</v>
      </c>
      <c r="U381" s="72" t="s">
        <v>65</v>
      </c>
      <c r="V381" s="527">
        <v>7597888</v>
      </c>
      <c r="W381" s="170" t="s">
        <v>1074</v>
      </c>
      <c r="X381" s="438">
        <v>45790</v>
      </c>
      <c r="Y381" s="439">
        <v>45790</v>
      </c>
      <c r="Z381" s="437" t="s">
        <v>73</v>
      </c>
      <c r="AA381" s="440">
        <v>45850</v>
      </c>
      <c r="AB381" s="124">
        <f t="shared" si="35"/>
        <v>60</v>
      </c>
      <c r="AC381" s="72">
        <v>0</v>
      </c>
      <c r="AD381" s="76">
        <v>0</v>
      </c>
      <c r="AE381" s="76">
        <v>0</v>
      </c>
      <c r="AF381" s="79" t="s">
        <v>73</v>
      </c>
      <c r="AG381" s="408">
        <f t="shared" si="44"/>
        <v>0</v>
      </c>
      <c r="AH381" s="76">
        <v>0</v>
      </c>
      <c r="AI381" s="75">
        <v>0</v>
      </c>
      <c r="AJ381" s="145" t="s">
        <v>73</v>
      </c>
      <c r="AK381" s="79" t="s">
        <v>73</v>
      </c>
      <c r="AL381" s="72">
        <v>0</v>
      </c>
      <c r="AM381" s="72" t="s">
        <v>73</v>
      </c>
      <c r="AN381" s="72" t="s">
        <v>73</v>
      </c>
      <c r="AO381" s="72" t="s">
        <v>73</v>
      </c>
      <c r="AP381" s="102">
        <f t="shared" si="37"/>
        <v>0</v>
      </c>
      <c r="AQ381" s="487">
        <f t="shared" si="38"/>
        <v>30000000</v>
      </c>
      <c r="AR381" s="72" t="s">
        <v>319</v>
      </c>
      <c r="AS381" s="76">
        <v>0</v>
      </c>
      <c r="AT381" s="72" t="s">
        <v>319</v>
      </c>
      <c r="AU381" s="76">
        <v>0</v>
      </c>
      <c r="AV381" s="81" t="s">
        <v>73</v>
      </c>
      <c r="AW381" s="490">
        <f t="shared" si="41"/>
        <v>30000000</v>
      </c>
      <c r="AX381" s="488">
        <v>0</v>
      </c>
      <c r="AY381" s="84">
        <f t="shared" si="39"/>
        <v>1</v>
      </c>
      <c r="AZ381" s="85">
        <v>1</v>
      </c>
      <c r="BA381" s="169" t="s">
        <v>73</v>
      </c>
      <c r="BB381" s="175" t="s">
        <v>208</v>
      </c>
      <c r="BC381" s="179" t="s">
        <v>1073</v>
      </c>
      <c r="BD381" s="71" t="s">
        <v>65</v>
      </c>
      <c r="BE381" s="166" t="s">
        <v>207</v>
      </c>
    </row>
    <row r="382" spans="2:57" s="165" customFormat="1" ht="15" customHeight="1" x14ac:dyDescent="0.2">
      <c r="B382" s="71">
        <v>2025</v>
      </c>
      <c r="C382" s="71">
        <v>891780111</v>
      </c>
      <c r="D382" s="71" t="s">
        <v>63</v>
      </c>
      <c r="E382" s="173" t="s">
        <v>1072</v>
      </c>
      <c r="F382" s="207" t="s">
        <v>1071</v>
      </c>
      <c r="G382" s="176">
        <v>0</v>
      </c>
      <c r="H382" s="72" t="s">
        <v>71</v>
      </c>
      <c r="I382" s="71" t="s">
        <v>166</v>
      </c>
      <c r="J382" s="73" t="s">
        <v>211</v>
      </c>
      <c r="K382" s="104" t="s">
        <v>1070</v>
      </c>
      <c r="L382" s="487">
        <v>10053803</v>
      </c>
      <c r="M382" s="71" t="s">
        <v>66</v>
      </c>
      <c r="N382" s="102" t="s">
        <v>1069</v>
      </c>
      <c r="O382" s="537">
        <v>900754314</v>
      </c>
      <c r="P382" s="171">
        <v>330</v>
      </c>
      <c r="Q382" s="439">
        <v>45699</v>
      </c>
      <c r="R382" s="487">
        <v>111728554</v>
      </c>
      <c r="S382" s="502">
        <v>45793</v>
      </c>
      <c r="T382" s="520">
        <f t="shared" si="43"/>
        <v>10053803</v>
      </c>
      <c r="U382" s="72" t="s">
        <v>65</v>
      </c>
      <c r="V382" s="527">
        <v>50897478</v>
      </c>
      <c r="W382" s="170" t="s">
        <v>450</v>
      </c>
      <c r="X382" s="438">
        <v>45793</v>
      </c>
      <c r="Y382" s="439">
        <v>45793</v>
      </c>
      <c r="Z382" s="437" t="s">
        <v>73</v>
      </c>
      <c r="AA382" s="440">
        <v>45884</v>
      </c>
      <c r="AB382" s="124">
        <f t="shared" si="35"/>
        <v>91</v>
      </c>
      <c r="AC382" s="72">
        <v>0</v>
      </c>
      <c r="AD382" s="76">
        <v>0</v>
      </c>
      <c r="AE382" s="76">
        <v>0</v>
      </c>
      <c r="AF382" s="79" t="s">
        <v>73</v>
      </c>
      <c r="AG382" s="408">
        <f t="shared" si="44"/>
        <v>0</v>
      </c>
      <c r="AH382" s="76">
        <v>0</v>
      </c>
      <c r="AI382" s="75">
        <v>0</v>
      </c>
      <c r="AJ382" s="145" t="s">
        <v>73</v>
      </c>
      <c r="AK382" s="79" t="s">
        <v>73</v>
      </c>
      <c r="AL382" s="72">
        <v>0</v>
      </c>
      <c r="AM382" s="72" t="s">
        <v>73</v>
      </c>
      <c r="AN382" s="72" t="s">
        <v>73</v>
      </c>
      <c r="AO382" s="72" t="s">
        <v>73</v>
      </c>
      <c r="AP382" s="102">
        <f t="shared" si="37"/>
        <v>0</v>
      </c>
      <c r="AQ382" s="487">
        <f t="shared" si="38"/>
        <v>10053803</v>
      </c>
      <c r="AR382" s="72" t="s">
        <v>319</v>
      </c>
      <c r="AS382" s="76">
        <v>0</v>
      </c>
      <c r="AT382" s="72" t="s">
        <v>319</v>
      </c>
      <c r="AU382" s="76">
        <v>0</v>
      </c>
      <c r="AV382" s="81" t="s">
        <v>73</v>
      </c>
      <c r="AW382" s="490">
        <f t="shared" si="41"/>
        <v>10053803</v>
      </c>
      <c r="AX382" s="488">
        <v>0</v>
      </c>
      <c r="AY382" s="84">
        <f t="shared" si="39"/>
        <v>1</v>
      </c>
      <c r="AZ382" s="85">
        <v>1</v>
      </c>
      <c r="BA382" s="169" t="s">
        <v>73</v>
      </c>
      <c r="BB382" s="175" t="s">
        <v>208</v>
      </c>
      <c r="BC382" s="218" t="s">
        <v>1068</v>
      </c>
      <c r="BD382" s="71" t="s">
        <v>65</v>
      </c>
      <c r="BE382" s="166" t="s">
        <v>207</v>
      </c>
    </row>
    <row r="383" spans="2:57" s="165" customFormat="1" ht="15" customHeight="1" x14ac:dyDescent="0.2">
      <c r="B383" s="71">
        <v>2025</v>
      </c>
      <c r="C383" s="71">
        <v>891780111</v>
      </c>
      <c r="D383" s="71" t="s">
        <v>63</v>
      </c>
      <c r="E383" s="173" t="s">
        <v>1067</v>
      </c>
      <c r="F383" s="102" t="s">
        <v>1066</v>
      </c>
      <c r="G383" s="176">
        <v>0</v>
      </c>
      <c r="H383" s="72" t="s">
        <v>71</v>
      </c>
      <c r="I383" s="71" t="s">
        <v>166</v>
      </c>
      <c r="J383" s="73" t="s">
        <v>211</v>
      </c>
      <c r="K383" s="104" t="s">
        <v>1065</v>
      </c>
      <c r="L383" s="487">
        <v>3445000</v>
      </c>
      <c r="M383" s="71" t="s">
        <v>66</v>
      </c>
      <c r="N383" s="102" t="s">
        <v>1064</v>
      </c>
      <c r="O383" s="537">
        <v>1082950843</v>
      </c>
      <c r="P383" s="171">
        <v>411</v>
      </c>
      <c r="Q383" s="439">
        <v>45708</v>
      </c>
      <c r="R383" s="487">
        <v>126036470</v>
      </c>
      <c r="S383" s="502">
        <v>45796</v>
      </c>
      <c r="T383" s="520">
        <f t="shared" si="43"/>
        <v>3445000</v>
      </c>
      <c r="U383" s="72" t="s">
        <v>65</v>
      </c>
      <c r="V383" s="527">
        <v>51913961</v>
      </c>
      <c r="W383" s="170" t="s">
        <v>456</v>
      </c>
      <c r="X383" s="438">
        <v>45796</v>
      </c>
      <c r="Y383" s="439">
        <v>45796</v>
      </c>
      <c r="Z383" s="437" t="s">
        <v>73</v>
      </c>
      <c r="AA383" s="440">
        <v>45826</v>
      </c>
      <c r="AB383" s="124">
        <f t="shared" si="35"/>
        <v>30</v>
      </c>
      <c r="AC383" s="72">
        <v>0</v>
      </c>
      <c r="AD383" s="76">
        <v>0</v>
      </c>
      <c r="AE383" s="76">
        <v>0</v>
      </c>
      <c r="AF383" s="79" t="s">
        <v>73</v>
      </c>
      <c r="AG383" s="408">
        <f t="shared" si="44"/>
        <v>0</v>
      </c>
      <c r="AH383" s="76">
        <v>0</v>
      </c>
      <c r="AI383" s="75">
        <v>0</v>
      </c>
      <c r="AJ383" s="145" t="s">
        <v>73</v>
      </c>
      <c r="AK383" s="79" t="s">
        <v>73</v>
      </c>
      <c r="AL383" s="72">
        <v>0</v>
      </c>
      <c r="AM383" s="72" t="s">
        <v>73</v>
      </c>
      <c r="AN383" s="72" t="s">
        <v>73</v>
      </c>
      <c r="AO383" s="72" t="s">
        <v>73</v>
      </c>
      <c r="AP383" s="102">
        <f t="shared" si="37"/>
        <v>0</v>
      </c>
      <c r="AQ383" s="487">
        <f t="shared" si="38"/>
        <v>3445000</v>
      </c>
      <c r="AR383" s="72" t="s">
        <v>319</v>
      </c>
      <c r="AS383" s="76">
        <v>0</v>
      </c>
      <c r="AT383" s="72" t="s">
        <v>319</v>
      </c>
      <c r="AU383" s="76">
        <v>0</v>
      </c>
      <c r="AV383" s="81" t="s">
        <v>73</v>
      </c>
      <c r="AW383" s="490">
        <f t="shared" si="41"/>
        <v>3445000</v>
      </c>
      <c r="AX383" s="488">
        <v>0</v>
      </c>
      <c r="AY383" s="84">
        <f t="shared" si="39"/>
        <v>1</v>
      </c>
      <c r="AZ383" s="85">
        <v>1</v>
      </c>
      <c r="BA383" s="169" t="s">
        <v>73</v>
      </c>
      <c r="BB383" s="175" t="s">
        <v>208</v>
      </c>
      <c r="BC383" s="177" t="s">
        <v>1063</v>
      </c>
      <c r="BD383" s="71" t="s">
        <v>65</v>
      </c>
      <c r="BE383" s="166" t="s">
        <v>207</v>
      </c>
    </row>
    <row r="384" spans="2:57" s="165" customFormat="1" ht="15" customHeight="1" x14ac:dyDescent="0.2">
      <c r="B384" s="71">
        <v>2025</v>
      </c>
      <c r="C384" s="71">
        <v>891780111</v>
      </c>
      <c r="D384" s="71" t="s">
        <v>63</v>
      </c>
      <c r="E384" s="173" t="s">
        <v>1062</v>
      </c>
      <c r="F384" s="217" t="s">
        <v>1061</v>
      </c>
      <c r="G384" s="176">
        <v>0</v>
      </c>
      <c r="H384" s="72" t="s">
        <v>71</v>
      </c>
      <c r="I384" s="71" t="s">
        <v>166</v>
      </c>
      <c r="J384" s="73" t="s">
        <v>211</v>
      </c>
      <c r="K384" s="104" t="s">
        <v>1060</v>
      </c>
      <c r="L384" s="491">
        <v>102465</v>
      </c>
      <c r="M384" s="71" t="s">
        <v>66</v>
      </c>
      <c r="N384" s="102" t="s">
        <v>653</v>
      </c>
      <c r="O384" s="552">
        <v>830508200</v>
      </c>
      <c r="P384" s="216">
        <v>627</v>
      </c>
      <c r="Q384" s="451">
        <v>45728</v>
      </c>
      <c r="R384" s="491">
        <v>48414265</v>
      </c>
      <c r="S384" s="506">
        <v>45803</v>
      </c>
      <c r="T384" s="520">
        <f t="shared" si="43"/>
        <v>102465</v>
      </c>
      <c r="U384" s="72" t="s">
        <v>65</v>
      </c>
      <c r="V384" s="532">
        <v>7634684</v>
      </c>
      <c r="W384" s="170" t="s">
        <v>1059</v>
      </c>
      <c r="X384" s="450">
        <v>45803</v>
      </c>
      <c r="Y384" s="451">
        <v>45803</v>
      </c>
      <c r="Z384" s="437" t="s">
        <v>73</v>
      </c>
      <c r="AA384" s="452">
        <v>45863</v>
      </c>
      <c r="AB384" s="124">
        <f t="shared" si="35"/>
        <v>60</v>
      </c>
      <c r="AC384" s="72">
        <v>0</v>
      </c>
      <c r="AD384" s="76">
        <v>0</v>
      </c>
      <c r="AE384" s="76">
        <v>0</v>
      </c>
      <c r="AF384" s="79" t="s">
        <v>73</v>
      </c>
      <c r="AG384" s="408">
        <f t="shared" si="44"/>
        <v>0</v>
      </c>
      <c r="AH384" s="76">
        <v>0</v>
      </c>
      <c r="AI384" s="75">
        <v>0</v>
      </c>
      <c r="AJ384" s="145" t="s">
        <v>73</v>
      </c>
      <c r="AK384" s="79" t="s">
        <v>73</v>
      </c>
      <c r="AL384" s="72">
        <v>0</v>
      </c>
      <c r="AM384" s="72" t="s">
        <v>73</v>
      </c>
      <c r="AN384" s="72" t="s">
        <v>73</v>
      </c>
      <c r="AO384" s="72" t="s">
        <v>73</v>
      </c>
      <c r="AP384" s="102">
        <f t="shared" si="37"/>
        <v>0</v>
      </c>
      <c r="AQ384" s="487">
        <f t="shared" si="38"/>
        <v>102465</v>
      </c>
      <c r="AR384" s="72" t="s">
        <v>65</v>
      </c>
      <c r="AS384" s="76">
        <v>102465</v>
      </c>
      <c r="AT384" s="72" t="s">
        <v>319</v>
      </c>
      <c r="AU384" s="76">
        <v>0</v>
      </c>
      <c r="AV384" s="81" t="s">
        <v>73</v>
      </c>
      <c r="AW384" s="490">
        <f t="shared" si="41"/>
        <v>0</v>
      </c>
      <c r="AX384" s="488">
        <v>102465</v>
      </c>
      <c r="AY384" s="84">
        <f t="shared" si="39"/>
        <v>0</v>
      </c>
      <c r="AZ384" s="85">
        <v>0</v>
      </c>
      <c r="BA384" s="169" t="s">
        <v>73</v>
      </c>
      <c r="BB384" s="175" t="s">
        <v>208</v>
      </c>
      <c r="BC384" s="215" t="s">
        <v>1058</v>
      </c>
      <c r="BD384" s="71" t="s">
        <v>65</v>
      </c>
      <c r="BE384" s="166" t="s">
        <v>207</v>
      </c>
    </row>
    <row r="385" spans="2:57" s="165" customFormat="1" ht="15" customHeight="1" x14ac:dyDescent="0.2">
      <c r="B385" s="71">
        <v>2025</v>
      </c>
      <c r="C385" s="71">
        <v>891780111</v>
      </c>
      <c r="D385" s="71" t="s">
        <v>63</v>
      </c>
      <c r="E385" s="173" t="s">
        <v>1057</v>
      </c>
      <c r="F385" s="130" t="s">
        <v>1056</v>
      </c>
      <c r="G385" s="176">
        <v>0</v>
      </c>
      <c r="H385" s="72" t="s">
        <v>71</v>
      </c>
      <c r="I385" s="71" t="s">
        <v>166</v>
      </c>
      <c r="J385" s="73" t="s">
        <v>211</v>
      </c>
      <c r="K385" s="104" t="s">
        <v>1055</v>
      </c>
      <c r="L385" s="486">
        <v>34105329</v>
      </c>
      <c r="M385" s="71" t="s">
        <v>66</v>
      </c>
      <c r="N385" s="102" t="s">
        <v>705</v>
      </c>
      <c r="O385" s="542" t="s">
        <v>828</v>
      </c>
      <c r="P385" s="180">
        <v>1033</v>
      </c>
      <c r="Q385" s="461">
        <v>45784</v>
      </c>
      <c r="R385" s="487">
        <v>36000000</v>
      </c>
      <c r="S385" s="500">
        <v>45804</v>
      </c>
      <c r="T385" s="520">
        <f t="shared" si="43"/>
        <v>34105329</v>
      </c>
      <c r="U385" s="72" t="s">
        <v>65</v>
      </c>
      <c r="V385" s="528">
        <v>85155551</v>
      </c>
      <c r="W385" s="170" t="s">
        <v>409</v>
      </c>
      <c r="X385" s="438">
        <v>45804</v>
      </c>
      <c r="Y385" s="439">
        <v>45804</v>
      </c>
      <c r="Z385" s="437" t="s">
        <v>73</v>
      </c>
      <c r="AA385" s="440">
        <v>45864</v>
      </c>
      <c r="AB385" s="124">
        <f t="shared" si="35"/>
        <v>60</v>
      </c>
      <c r="AC385" s="72">
        <v>0</v>
      </c>
      <c r="AD385" s="76">
        <v>0</v>
      </c>
      <c r="AE385" s="76">
        <v>0</v>
      </c>
      <c r="AF385" s="79" t="s">
        <v>73</v>
      </c>
      <c r="AG385" s="408">
        <f t="shared" si="44"/>
        <v>0</v>
      </c>
      <c r="AH385" s="76">
        <v>0</v>
      </c>
      <c r="AI385" s="75">
        <v>0</v>
      </c>
      <c r="AJ385" s="145" t="s">
        <v>73</v>
      </c>
      <c r="AK385" s="79" t="s">
        <v>73</v>
      </c>
      <c r="AL385" s="72">
        <v>0</v>
      </c>
      <c r="AM385" s="72" t="s">
        <v>73</v>
      </c>
      <c r="AN385" s="72" t="s">
        <v>73</v>
      </c>
      <c r="AO385" s="72" t="s">
        <v>73</v>
      </c>
      <c r="AP385" s="102">
        <f t="shared" si="37"/>
        <v>0</v>
      </c>
      <c r="AQ385" s="487">
        <f t="shared" si="38"/>
        <v>34105329</v>
      </c>
      <c r="AR385" s="72" t="s">
        <v>65</v>
      </c>
      <c r="AS385" s="76">
        <v>34105329</v>
      </c>
      <c r="AT385" s="72" t="s">
        <v>319</v>
      </c>
      <c r="AU385" s="76">
        <v>0</v>
      </c>
      <c r="AV385" s="81" t="s">
        <v>73</v>
      </c>
      <c r="AW385" s="490">
        <f t="shared" si="41"/>
        <v>34105329</v>
      </c>
      <c r="AX385" s="488">
        <v>0</v>
      </c>
      <c r="AY385" s="84">
        <f t="shared" si="39"/>
        <v>1</v>
      </c>
      <c r="AZ385" s="85">
        <v>1</v>
      </c>
      <c r="BA385" s="169" t="s">
        <v>73</v>
      </c>
      <c r="BB385" s="175" t="s">
        <v>208</v>
      </c>
      <c r="BC385" s="183" t="s">
        <v>1054</v>
      </c>
      <c r="BD385" s="71" t="s">
        <v>65</v>
      </c>
      <c r="BE385" s="166" t="s">
        <v>207</v>
      </c>
    </row>
    <row r="386" spans="2:57" s="165" customFormat="1" ht="15" customHeight="1" x14ac:dyDescent="0.2">
      <c r="B386" s="71">
        <v>2025</v>
      </c>
      <c r="C386" s="71">
        <v>891780111</v>
      </c>
      <c r="D386" s="71" t="s">
        <v>63</v>
      </c>
      <c r="E386" s="173" t="s">
        <v>1053</v>
      </c>
      <c r="F386" s="130" t="s">
        <v>1052</v>
      </c>
      <c r="G386" s="176">
        <v>0</v>
      </c>
      <c r="H386" s="72" t="s">
        <v>71</v>
      </c>
      <c r="I386" s="71" t="s">
        <v>166</v>
      </c>
      <c r="J386" s="73" t="s">
        <v>211</v>
      </c>
      <c r="K386" s="104" t="s">
        <v>1051</v>
      </c>
      <c r="L386" s="486">
        <v>5700000</v>
      </c>
      <c r="M386" s="71" t="s">
        <v>66</v>
      </c>
      <c r="N386" s="102" t="s">
        <v>723</v>
      </c>
      <c r="O386" s="542">
        <v>804000673</v>
      </c>
      <c r="P386" s="180">
        <v>606</v>
      </c>
      <c r="Q386" s="461">
        <v>45726</v>
      </c>
      <c r="R386" s="487">
        <v>15648000</v>
      </c>
      <c r="S386" s="500">
        <v>45811</v>
      </c>
      <c r="T386" s="520">
        <f t="shared" si="43"/>
        <v>5700000</v>
      </c>
      <c r="U386" s="72" t="s">
        <v>65</v>
      </c>
      <c r="V386" s="214">
        <v>57466882</v>
      </c>
      <c r="W386" s="170" t="s">
        <v>1050</v>
      </c>
      <c r="X386" s="438">
        <v>45811</v>
      </c>
      <c r="Y386" s="439">
        <v>45811</v>
      </c>
      <c r="Z386" s="437" t="s">
        <v>73</v>
      </c>
      <c r="AA386" s="456">
        <v>45840</v>
      </c>
      <c r="AB386" s="124">
        <f t="shared" si="35"/>
        <v>29</v>
      </c>
      <c r="AC386" s="72">
        <v>0</v>
      </c>
      <c r="AD386" s="76">
        <v>0</v>
      </c>
      <c r="AE386" s="76">
        <v>0</v>
      </c>
      <c r="AF386" s="79" t="s">
        <v>73</v>
      </c>
      <c r="AG386" s="408">
        <f t="shared" si="44"/>
        <v>0</v>
      </c>
      <c r="AH386" s="76">
        <v>0</v>
      </c>
      <c r="AI386" s="75">
        <v>0</v>
      </c>
      <c r="AJ386" s="145" t="s">
        <v>73</v>
      </c>
      <c r="AK386" s="79" t="s">
        <v>73</v>
      </c>
      <c r="AL386" s="72">
        <v>0</v>
      </c>
      <c r="AM386" s="72" t="s">
        <v>73</v>
      </c>
      <c r="AN386" s="72" t="s">
        <v>73</v>
      </c>
      <c r="AO386" s="72" t="s">
        <v>73</v>
      </c>
      <c r="AP386" s="102">
        <f t="shared" si="37"/>
        <v>0</v>
      </c>
      <c r="AQ386" s="487">
        <f t="shared" si="38"/>
        <v>5700000</v>
      </c>
      <c r="AR386" s="72" t="s">
        <v>65</v>
      </c>
      <c r="AS386" s="196">
        <v>5700000</v>
      </c>
      <c r="AT386" s="72" t="s">
        <v>319</v>
      </c>
      <c r="AU386" s="76">
        <v>0</v>
      </c>
      <c r="AV386" s="81" t="s">
        <v>73</v>
      </c>
      <c r="AW386" s="490">
        <f t="shared" si="41"/>
        <v>5700000</v>
      </c>
      <c r="AX386" s="488">
        <v>0</v>
      </c>
      <c r="AY386" s="84">
        <f t="shared" si="39"/>
        <v>1</v>
      </c>
      <c r="AZ386" s="85">
        <v>1</v>
      </c>
      <c r="BA386" s="169" t="s">
        <v>73</v>
      </c>
      <c r="BB386" s="175" t="s">
        <v>208</v>
      </c>
      <c r="BC386" s="183" t="s">
        <v>1049</v>
      </c>
      <c r="BD386" s="71" t="s">
        <v>65</v>
      </c>
      <c r="BE386" s="166" t="s">
        <v>207</v>
      </c>
    </row>
    <row r="387" spans="2:57" s="165" customFormat="1" ht="15" customHeight="1" x14ac:dyDescent="0.2">
      <c r="B387" s="71">
        <v>2025</v>
      </c>
      <c r="C387" s="71">
        <v>891780111</v>
      </c>
      <c r="D387" s="71" t="s">
        <v>63</v>
      </c>
      <c r="E387" s="173" t="s">
        <v>1048</v>
      </c>
      <c r="F387" s="130" t="s">
        <v>1047</v>
      </c>
      <c r="G387" s="176">
        <v>0</v>
      </c>
      <c r="H387" s="72" t="s">
        <v>71</v>
      </c>
      <c r="I387" s="71" t="s">
        <v>166</v>
      </c>
      <c r="J387" s="73" t="s">
        <v>211</v>
      </c>
      <c r="K387" s="104" t="s">
        <v>1046</v>
      </c>
      <c r="L387" s="486">
        <v>3082100</v>
      </c>
      <c r="M387" s="71" t="s">
        <v>66</v>
      </c>
      <c r="N387" s="102" t="s">
        <v>1045</v>
      </c>
      <c r="O387" s="542">
        <v>900932314</v>
      </c>
      <c r="P387" s="180">
        <v>1199</v>
      </c>
      <c r="Q387" s="461">
        <v>45806</v>
      </c>
      <c r="R387" s="487">
        <v>3082100</v>
      </c>
      <c r="S387" s="500">
        <v>45811</v>
      </c>
      <c r="T387" s="520">
        <f t="shared" si="43"/>
        <v>3082100</v>
      </c>
      <c r="U387" s="72" t="s">
        <v>65</v>
      </c>
      <c r="V387" s="214">
        <v>84452442</v>
      </c>
      <c r="W387" s="170" t="s">
        <v>399</v>
      </c>
      <c r="X387" s="438">
        <v>45811</v>
      </c>
      <c r="Y387" s="439">
        <v>45811</v>
      </c>
      <c r="Z387" s="437" t="s">
        <v>73</v>
      </c>
      <c r="AA387" s="456">
        <v>45871</v>
      </c>
      <c r="AB387" s="124">
        <f t="shared" si="35"/>
        <v>60</v>
      </c>
      <c r="AC387" s="72">
        <v>0</v>
      </c>
      <c r="AD387" s="76">
        <v>0</v>
      </c>
      <c r="AE387" s="76">
        <v>0</v>
      </c>
      <c r="AF387" s="79" t="s">
        <v>73</v>
      </c>
      <c r="AG387" s="408">
        <f t="shared" si="44"/>
        <v>0</v>
      </c>
      <c r="AH387" s="76">
        <v>0</v>
      </c>
      <c r="AI387" s="75">
        <v>0</v>
      </c>
      <c r="AJ387" s="145" t="s">
        <v>73</v>
      </c>
      <c r="AK387" s="79" t="s">
        <v>73</v>
      </c>
      <c r="AL387" s="72">
        <v>0</v>
      </c>
      <c r="AM387" s="72" t="s">
        <v>73</v>
      </c>
      <c r="AN387" s="72" t="s">
        <v>73</v>
      </c>
      <c r="AO387" s="72" t="s">
        <v>73</v>
      </c>
      <c r="AP387" s="102">
        <f t="shared" si="37"/>
        <v>0</v>
      </c>
      <c r="AQ387" s="487">
        <f t="shared" si="38"/>
        <v>3082100</v>
      </c>
      <c r="AR387" s="72" t="s">
        <v>65</v>
      </c>
      <c r="AS387" s="196">
        <v>3082100</v>
      </c>
      <c r="AT387" s="72" t="s">
        <v>319</v>
      </c>
      <c r="AU387" s="76">
        <v>0</v>
      </c>
      <c r="AV387" s="81" t="s">
        <v>73</v>
      </c>
      <c r="AW387" s="490">
        <f t="shared" si="41"/>
        <v>3082100</v>
      </c>
      <c r="AX387" s="488">
        <v>0</v>
      </c>
      <c r="AY387" s="84">
        <f t="shared" si="39"/>
        <v>1</v>
      </c>
      <c r="AZ387" s="85">
        <v>1</v>
      </c>
      <c r="BA387" s="169" t="s">
        <v>73</v>
      </c>
      <c r="BB387" s="175" t="s">
        <v>208</v>
      </c>
      <c r="BC387" s="183" t="s">
        <v>1044</v>
      </c>
      <c r="BD387" s="71" t="s">
        <v>65</v>
      </c>
      <c r="BE387" s="166" t="s">
        <v>207</v>
      </c>
    </row>
    <row r="388" spans="2:57" s="165" customFormat="1" ht="15" customHeight="1" x14ac:dyDescent="0.2">
      <c r="B388" s="71">
        <v>2025</v>
      </c>
      <c r="C388" s="71">
        <v>891780111</v>
      </c>
      <c r="D388" s="71" t="s">
        <v>63</v>
      </c>
      <c r="E388" s="173" t="s">
        <v>1043</v>
      </c>
      <c r="F388" s="130" t="s">
        <v>1042</v>
      </c>
      <c r="G388" s="176">
        <v>0</v>
      </c>
      <c r="H388" s="72" t="s">
        <v>71</v>
      </c>
      <c r="I388" s="71" t="s">
        <v>166</v>
      </c>
      <c r="J388" s="73" t="s">
        <v>211</v>
      </c>
      <c r="K388" s="104" t="s">
        <v>1041</v>
      </c>
      <c r="L388" s="486">
        <v>6845310</v>
      </c>
      <c r="M388" s="71" t="s">
        <v>66</v>
      </c>
      <c r="N388" s="102" t="s">
        <v>1022</v>
      </c>
      <c r="O388" s="542">
        <v>900428481</v>
      </c>
      <c r="P388" s="180">
        <v>898</v>
      </c>
      <c r="Q388" s="461">
        <v>45757</v>
      </c>
      <c r="R388" s="487">
        <v>158574848</v>
      </c>
      <c r="S388" s="500">
        <v>45811</v>
      </c>
      <c r="T388" s="520">
        <f t="shared" si="43"/>
        <v>6845310</v>
      </c>
      <c r="U388" s="72" t="s">
        <v>65</v>
      </c>
      <c r="V388" s="214">
        <v>41937205</v>
      </c>
      <c r="W388" s="170" t="s">
        <v>1040</v>
      </c>
      <c r="X388" s="438">
        <v>45811</v>
      </c>
      <c r="Y388" s="439">
        <v>45811</v>
      </c>
      <c r="Z388" s="437" t="s">
        <v>73</v>
      </c>
      <c r="AA388" s="456">
        <v>45871</v>
      </c>
      <c r="AB388" s="124">
        <f t="shared" si="35"/>
        <v>60</v>
      </c>
      <c r="AC388" s="72">
        <v>0</v>
      </c>
      <c r="AD388" s="76">
        <v>0</v>
      </c>
      <c r="AE388" s="76">
        <v>0</v>
      </c>
      <c r="AF388" s="79" t="s">
        <v>73</v>
      </c>
      <c r="AG388" s="408">
        <f t="shared" si="44"/>
        <v>0</v>
      </c>
      <c r="AH388" s="76">
        <v>0</v>
      </c>
      <c r="AI388" s="75">
        <v>0</v>
      </c>
      <c r="AJ388" s="145" t="s">
        <v>73</v>
      </c>
      <c r="AK388" s="79" t="s">
        <v>73</v>
      </c>
      <c r="AL388" s="72">
        <v>0</v>
      </c>
      <c r="AM388" s="72" t="s">
        <v>73</v>
      </c>
      <c r="AN388" s="72" t="s">
        <v>73</v>
      </c>
      <c r="AO388" s="72" t="s">
        <v>73</v>
      </c>
      <c r="AP388" s="102">
        <f t="shared" si="37"/>
        <v>0</v>
      </c>
      <c r="AQ388" s="487">
        <f t="shared" si="38"/>
        <v>6845310</v>
      </c>
      <c r="AR388" s="72" t="s">
        <v>65</v>
      </c>
      <c r="AS388" s="196">
        <v>6845310</v>
      </c>
      <c r="AT388" s="72" t="s">
        <v>319</v>
      </c>
      <c r="AU388" s="76">
        <v>0</v>
      </c>
      <c r="AV388" s="81" t="s">
        <v>73</v>
      </c>
      <c r="AW388" s="490">
        <f t="shared" si="41"/>
        <v>4035710</v>
      </c>
      <c r="AX388" s="488">
        <v>2809600</v>
      </c>
      <c r="AY388" s="84">
        <f t="shared" si="39"/>
        <v>0.5895583983778675</v>
      </c>
      <c r="AZ388" s="85">
        <v>0.5895583983778675</v>
      </c>
      <c r="BA388" s="169" t="s">
        <v>73</v>
      </c>
      <c r="BB388" s="175" t="s">
        <v>208</v>
      </c>
      <c r="BC388" s="183" t="s">
        <v>1039</v>
      </c>
      <c r="BD388" s="71" t="s">
        <v>65</v>
      </c>
      <c r="BE388" s="166" t="s">
        <v>207</v>
      </c>
    </row>
    <row r="389" spans="2:57" s="165" customFormat="1" ht="15" customHeight="1" x14ac:dyDescent="0.2">
      <c r="B389" s="71">
        <v>2025</v>
      </c>
      <c r="C389" s="71">
        <v>891780111</v>
      </c>
      <c r="D389" s="71" t="s">
        <v>63</v>
      </c>
      <c r="E389" s="173" t="s">
        <v>1038</v>
      </c>
      <c r="F389" s="130" t="s">
        <v>1037</v>
      </c>
      <c r="G389" s="176">
        <v>0</v>
      </c>
      <c r="H389" s="72" t="s">
        <v>71</v>
      </c>
      <c r="I389" s="71" t="s">
        <v>166</v>
      </c>
      <c r="J389" s="73" t="s">
        <v>211</v>
      </c>
      <c r="K389" s="104" t="s">
        <v>1036</v>
      </c>
      <c r="L389" s="486">
        <v>2379405</v>
      </c>
      <c r="M389" s="71" t="s">
        <v>66</v>
      </c>
      <c r="N389" s="102" t="s">
        <v>653</v>
      </c>
      <c r="O389" s="542">
        <v>830508200</v>
      </c>
      <c r="P389" s="180">
        <v>774</v>
      </c>
      <c r="Q389" s="461">
        <v>45742</v>
      </c>
      <c r="R389" s="487">
        <v>15408766</v>
      </c>
      <c r="S389" s="500">
        <v>45812</v>
      </c>
      <c r="T389" s="520">
        <f t="shared" si="43"/>
        <v>2379405</v>
      </c>
      <c r="U389" s="72" t="s">
        <v>65</v>
      </c>
      <c r="V389" s="214">
        <v>52389076</v>
      </c>
      <c r="W389" s="170" t="s">
        <v>1021</v>
      </c>
      <c r="X389" s="438">
        <v>45812</v>
      </c>
      <c r="Y389" s="439">
        <v>45812</v>
      </c>
      <c r="Z389" s="437" t="s">
        <v>73</v>
      </c>
      <c r="AA389" s="456">
        <v>45841</v>
      </c>
      <c r="AB389" s="124">
        <f t="shared" si="35"/>
        <v>29</v>
      </c>
      <c r="AC389" s="72">
        <v>0</v>
      </c>
      <c r="AD389" s="76">
        <v>0</v>
      </c>
      <c r="AE389" s="76">
        <v>0</v>
      </c>
      <c r="AF389" s="79" t="s">
        <v>73</v>
      </c>
      <c r="AG389" s="408">
        <f t="shared" si="44"/>
        <v>0</v>
      </c>
      <c r="AH389" s="76">
        <v>0</v>
      </c>
      <c r="AI389" s="75">
        <v>0</v>
      </c>
      <c r="AJ389" s="145" t="s">
        <v>73</v>
      </c>
      <c r="AK389" s="79" t="s">
        <v>73</v>
      </c>
      <c r="AL389" s="72">
        <v>0</v>
      </c>
      <c r="AM389" s="72" t="s">
        <v>73</v>
      </c>
      <c r="AN389" s="72" t="s">
        <v>73</v>
      </c>
      <c r="AO389" s="72" t="s">
        <v>73</v>
      </c>
      <c r="AP389" s="102">
        <f t="shared" si="37"/>
        <v>0</v>
      </c>
      <c r="AQ389" s="487">
        <f t="shared" si="38"/>
        <v>2379405</v>
      </c>
      <c r="AR389" s="72" t="s">
        <v>65</v>
      </c>
      <c r="AS389" s="196">
        <v>2379405</v>
      </c>
      <c r="AT389" s="72" t="s">
        <v>319</v>
      </c>
      <c r="AU389" s="76">
        <v>0</v>
      </c>
      <c r="AV389" s="81" t="s">
        <v>73</v>
      </c>
      <c r="AW389" s="490">
        <f t="shared" si="41"/>
        <v>2379405</v>
      </c>
      <c r="AX389" s="488">
        <v>0</v>
      </c>
      <c r="AY389" s="84">
        <f t="shared" si="39"/>
        <v>1</v>
      </c>
      <c r="AZ389" s="85">
        <v>1</v>
      </c>
      <c r="BA389" s="169" t="s">
        <v>73</v>
      </c>
      <c r="BB389" s="175" t="s">
        <v>208</v>
      </c>
      <c r="BC389" s="183" t="s">
        <v>1035</v>
      </c>
      <c r="BD389" s="71" t="s">
        <v>65</v>
      </c>
      <c r="BE389" s="166" t="s">
        <v>207</v>
      </c>
    </row>
    <row r="390" spans="2:57" s="165" customFormat="1" ht="15" customHeight="1" x14ac:dyDescent="0.2">
      <c r="B390" s="71">
        <v>2025</v>
      </c>
      <c r="C390" s="71">
        <v>891780111</v>
      </c>
      <c r="D390" s="71" t="s">
        <v>63</v>
      </c>
      <c r="E390" s="173" t="s">
        <v>1034</v>
      </c>
      <c r="F390" s="130" t="s">
        <v>1033</v>
      </c>
      <c r="G390" s="176">
        <v>0</v>
      </c>
      <c r="H390" s="72" t="s">
        <v>71</v>
      </c>
      <c r="I390" s="71" t="s">
        <v>166</v>
      </c>
      <c r="J390" s="73" t="s">
        <v>211</v>
      </c>
      <c r="K390" s="104" t="s">
        <v>1032</v>
      </c>
      <c r="L390" s="486">
        <v>1351239</v>
      </c>
      <c r="M390" s="71" t="s">
        <v>66</v>
      </c>
      <c r="N390" s="102" t="s">
        <v>765</v>
      </c>
      <c r="O390" s="542">
        <v>900763287</v>
      </c>
      <c r="P390" s="180">
        <v>898</v>
      </c>
      <c r="Q390" s="461">
        <v>45757</v>
      </c>
      <c r="R390" s="487">
        <v>158574848</v>
      </c>
      <c r="S390" s="500">
        <v>45817</v>
      </c>
      <c r="T390" s="520">
        <f t="shared" si="43"/>
        <v>1351239</v>
      </c>
      <c r="U390" s="72" t="s">
        <v>65</v>
      </c>
      <c r="V390" s="214">
        <v>1082887058</v>
      </c>
      <c r="W390" s="170" t="s">
        <v>1031</v>
      </c>
      <c r="X390" s="438">
        <v>45817</v>
      </c>
      <c r="Y390" s="439">
        <v>45817</v>
      </c>
      <c r="Z390" s="437" t="s">
        <v>73</v>
      </c>
      <c r="AA390" s="456">
        <v>45877</v>
      </c>
      <c r="AB390" s="124">
        <f t="shared" si="35"/>
        <v>60</v>
      </c>
      <c r="AC390" s="72">
        <v>0</v>
      </c>
      <c r="AD390" s="76">
        <v>0</v>
      </c>
      <c r="AE390" s="76">
        <v>0</v>
      </c>
      <c r="AF390" s="79" t="s">
        <v>73</v>
      </c>
      <c r="AG390" s="408">
        <f t="shared" si="44"/>
        <v>0</v>
      </c>
      <c r="AH390" s="76">
        <v>0</v>
      </c>
      <c r="AI390" s="75">
        <v>0</v>
      </c>
      <c r="AJ390" s="145" t="s">
        <v>73</v>
      </c>
      <c r="AK390" s="79" t="s">
        <v>73</v>
      </c>
      <c r="AL390" s="72">
        <v>0</v>
      </c>
      <c r="AM390" s="72" t="s">
        <v>73</v>
      </c>
      <c r="AN390" s="72" t="s">
        <v>73</v>
      </c>
      <c r="AO390" s="72" t="s">
        <v>73</v>
      </c>
      <c r="AP390" s="102">
        <f t="shared" si="37"/>
        <v>0</v>
      </c>
      <c r="AQ390" s="487">
        <f t="shared" si="38"/>
        <v>1351239</v>
      </c>
      <c r="AR390" s="72" t="s">
        <v>65</v>
      </c>
      <c r="AS390" s="196">
        <v>1351239</v>
      </c>
      <c r="AT390" s="72" t="s">
        <v>319</v>
      </c>
      <c r="AU390" s="76">
        <v>0</v>
      </c>
      <c r="AV390" s="81" t="s">
        <v>73</v>
      </c>
      <c r="AW390" s="490">
        <f t="shared" si="41"/>
        <v>1351239</v>
      </c>
      <c r="AX390" s="488">
        <v>0</v>
      </c>
      <c r="AY390" s="84">
        <f t="shared" si="39"/>
        <v>1</v>
      </c>
      <c r="AZ390" s="85">
        <v>1</v>
      </c>
      <c r="BA390" s="169" t="s">
        <v>73</v>
      </c>
      <c r="BB390" s="175" t="s">
        <v>208</v>
      </c>
      <c r="BC390" s="183" t="s">
        <v>1030</v>
      </c>
      <c r="BD390" s="71" t="s">
        <v>65</v>
      </c>
      <c r="BE390" s="166" t="s">
        <v>207</v>
      </c>
    </row>
    <row r="391" spans="2:57" s="165" customFormat="1" ht="15" customHeight="1" x14ac:dyDescent="0.2">
      <c r="B391" s="71">
        <v>2025</v>
      </c>
      <c r="C391" s="71">
        <v>891780111</v>
      </c>
      <c r="D391" s="71" t="s">
        <v>63</v>
      </c>
      <c r="E391" s="173" t="s">
        <v>1029</v>
      </c>
      <c r="F391" s="130" t="s">
        <v>1028</v>
      </c>
      <c r="G391" s="176">
        <v>0</v>
      </c>
      <c r="H391" s="72" t="s">
        <v>71</v>
      </c>
      <c r="I391" s="71" t="s">
        <v>166</v>
      </c>
      <c r="J391" s="73" t="s">
        <v>211</v>
      </c>
      <c r="K391" s="104" t="s">
        <v>1027</v>
      </c>
      <c r="L391" s="486">
        <v>56763000</v>
      </c>
      <c r="M391" s="71" t="s">
        <v>66</v>
      </c>
      <c r="N391" s="102" t="s">
        <v>637</v>
      </c>
      <c r="O391" s="542">
        <v>900815934</v>
      </c>
      <c r="P391" s="180">
        <v>1196</v>
      </c>
      <c r="Q391" s="461">
        <v>45806</v>
      </c>
      <c r="R391" s="487">
        <v>57613000</v>
      </c>
      <c r="S391" s="500">
        <v>45818</v>
      </c>
      <c r="T391" s="520">
        <f t="shared" si="43"/>
        <v>56763000</v>
      </c>
      <c r="U391" s="72" t="s">
        <v>65</v>
      </c>
      <c r="V391" s="214">
        <v>5056184</v>
      </c>
      <c r="W391" s="170" t="s">
        <v>631</v>
      </c>
      <c r="X391" s="438">
        <v>45818</v>
      </c>
      <c r="Y391" s="439">
        <v>45818</v>
      </c>
      <c r="Z391" s="437" t="s">
        <v>73</v>
      </c>
      <c r="AA391" s="456">
        <v>45847</v>
      </c>
      <c r="AB391" s="124">
        <f t="shared" si="35"/>
        <v>29</v>
      </c>
      <c r="AC391" s="72">
        <v>0</v>
      </c>
      <c r="AD391" s="76">
        <v>0</v>
      </c>
      <c r="AE391" s="76">
        <v>0</v>
      </c>
      <c r="AF391" s="79" t="s">
        <v>73</v>
      </c>
      <c r="AG391" s="408">
        <f t="shared" ref="AG391:AG422" si="45">+IF(AF391="1800-01-01",0,AF391-AA391)</f>
        <v>0</v>
      </c>
      <c r="AH391" s="76">
        <v>0</v>
      </c>
      <c r="AI391" s="75">
        <v>0</v>
      </c>
      <c r="AJ391" s="145" t="s">
        <v>73</v>
      </c>
      <c r="AK391" s="79" t="s">
        <v>73</v>
      </c>
      <c r="AL391" s="72">
        <v>0</v>
      </c>
      <c r="AM391" s="72" t="s">
        <v>73</v>
      </c>
      <c r="AN391" s="72" t="s">
        <v>73</v>
      </c>
      <c r="AO391" s="72" t="s">
        <v>73</v>
      </c>
      <c r="AP391" s="102">
        <f t="shared" si="37"/>
        <v>0</v>
      </c>
      <c r="AQ391" s="487">
        <f t="shared" si="38"/>
        <v>56763000</v>
      </c>
      <c r="AR391" s="72" t="s">
        <v>65</v>
      </c>
      <c r="AS391" s="196">
        <v>56763000</v>
      </c>
      <c r="AT391" s="72" t="s">
        <v>319</v>
      </c>
      <c r="AU391" s="76">
        <v>0</v>
      </c>
      <c r="AV391" s="81" t="s">
        <v>73</v>
      </c>
      <c r="AW391" s="490">
        <f t="shared" si="41"/>
        <v>56763000</v>
      </c>
      <c r="AX391" s="488">
        <v>0</v>
      </c>
      <c r="AY391" s="84">
        <f t="shared" si="39"/>
        <v>1</v>
      </c>
      <c r="AZ391" s="85">
        <v>1</v>
      </c>
      <c r="BA391" s="169" t="s">
        <v>73</v>
      </c>
      <c r="BB391" s="175" t="s">
        <v>208</v>
      </c>
      <c r="BC391" s="183" t="s">
        <v>1026</v>
      </c>
      <c r="BD391" s="71" t="s">
        <v>65</v>
      </c>
      <c r="BE391" s="166" t="s">
        <v>207</v>
      </c>
    </row>
    <row r="392" spans="2:57" s="165" customFormat="1" ht="15" customHeight="1" x14ac:dyDescent="0.2">
      <c r="B392" s="71">
        <v>2025</v>
      </c>
      <c r="C392" s="71">
        <v>891780111</v>
      </c>
      <c r="D392" s="71" t="s">
        <v>63</v>
      </c>
      <c r="E392" s="173" t="s">
        <v>1025</v>
      </c>
      <c r="F392" s="130" t="s">
        <v>1024</v>
      </c>
      <c r="G392" s="176">
        <v>0</v>
      </c>
      <c r="H392" s="72" t="s">
        <v>71</v>
      </c>
      <c r="I392" s="71" t="s">
        <v>166</v>
      </c>
      <c r="J392" s="73" t="s">
        <v>211</v>
      </c>
      <c r="K392" s="104" t="s">
        <v>1023</v>
      </c>
      <c r="L392" s="486">
        <v>1213800</v>
      </c>
      <c r="M392" s="71" t="s">
        <v>66</v>
      </c>
      <c r="N392" s="102" t="s">
        <v>1022</v>
      </c>
      <c r="O392" s="542">
        <v>900428481</v>
      </c>
      <c r="P392" s="180">
        <v>774</v>
      </c>
      <c r="Q392" s="461">
        <v>45742</v>
      </c>
      <c r="R392" s="487">
        <v>15408766</v>
      </c>
      <c r="S392" s="500">
        <v>45820</v>
      </c>
      <c r="T392" s="520">
        <f t="shared" si="43"/>
        <v>1213800</v>
      </c>
      <c r="U392" s="72" t="s">
        <v>65</v>
      </c>
      <c r="V392" s="214">
        <v>52389076</v>
      </c>
      <c r="W392" s="170" t="s">
        <v>1021</v>
      </c>
      <c r="X392" s="438">
        <v>45820</v>
      </c>
      <c r="Y392" s="439">
        <v>45820</v>
      </c>
      <c r="Z392" s="437" t="s">
        <v>73</v>
      </c>
      <c r="AA392" s="456">
        <v>45911</v>
      </c>
      <c r="AB392" s="124">
        <f t="shared" ref="AB392:AB455" si="46">+IF(Z392="1800-01-01",AA392-Y392,AA392-Z392)</f>
        <v>91</v>
      </c>
      <c r="AC392" s="72">
        <v>0</v>
      </c>
      <c r="AD392" s="76">
        <v>0</v>
      </c>
      <c r="AE392" s="76">
        <v>0</v>
      </c>
      <c r="AF392" s="79" t="s">
        <v>73</v>
      </c>
      <c r="AG392" s="408">
        <f t="shared" si="45"/>
        <v>0</v>
      </c>
      <c r="AH392" s="76">
        <v>0</v>
      </c>
      <c r="AI392" s="75">
        <v>0</v>
      </c>
      <c r="AJ392" s="145" t="s">
        <v>73</v>
      </c>
      <c r="AK392" s="79" t="s">
        <v>73</v>
      </c>
      <c r="AL392" s="72">
        <v>0</v>
      </c>
      <c r="AM392" s="72" t="s">
        <v>73</v>
      </c>
      <c r="AN392" s="72" t="s">
        <v>73</v>
      </c>
      <c r="AO392" s="72" t="s">
        <v>73</v>
      </c>
      <c r="AP392" s="102">
        <f t="shared" ref="AP392:AP455" si="47">+IF(AM392="1800-01-01",0,AN392-AM392)</f>
        <v>0</v>
      </c>
      <c r="AQ392" s="487">
        <f t="shared" ref="AQ392:AQ455" si="48">+L392+AD392-AI392</f>
        <v>1213800</v>
      </c>
      <c r="AR392" s="72" t="s">
        <v>65</v>
      </c>
      <c r="AS392" s="196">
        <v>1213800</v>
      </c>
      <c r="AT392" s="72" t="s">
        <v>319</v>
      </c>
      <c r="AU392" s="76">
        <v>0</v>
      </c>
      <c r="AV392" s="81" t="s">
        <v>73</v>
      </c>
      <c r="AW392" s="490">
        <f t="shared" si="41"/>
        <v>0</v>
      </c>
      <c r="AX392" s="488">
        <v>1213800</v>
      </c>
      <c r="AY392" s="84">
        <f t="shared" ref="AY392:AY455" si="49">+IFERROR(AW392/AQ392,"_")</f>
        <v>0</v>
      </c>
      <c r="AZ392" s="85">
        <v>0</v>
      </c>
      <c r="BA392" s="169" t="s">
        <v>73</v>
      </c>
      <c r="BB392" s="184" t="s">
        <v>208</v>
      </c>
      <c r="BC392" s="183" t="s">
        <v>1020</v>
      </c>
      <c r="BD392" s="71" t="s">
        <v>65</v>
      </c>
      <c r="BE392" s="166" t="s">
        <v>207</v>
      </c>
    </row>
    <row r="393" spans="2:57" s="165" customFormat="1" ht="15" customHeight="1" x14ac:dyDescent="0.2">
      <c r="B393" s="71">
        <v>2025</v>
      </c>
      <c r="C393" s="71">
        <v>891780111</v>
      </c>
      <c r="D393" s="71" t="s">
        <v>63</v>
      </c>
      <c r="E393" s="173" t="s">
        <v>1019</v>
      </c>
      <c r="F393" s="130" t="s">
        <v>1018</v>
      </c>
      <c r="G393" s="176">
        <v>0</v>
      </c>
      <c r="H393" s="72" t="s">
        <v>71</v>
      </c>
      <c r="I393" s="71" t="s">
        <v>166</v>
      </c>
      <c r="J393" s="73" t="s">
        <v>211</v>
      </c>
      <c r="K393" s="104" t="s">
        <v>1017</v>
      </c>
      <c r="L393" s="486">
        <v>10356000</v>
      </c>
      <c r="M393" s="71" t="s">
        <v>66</v>
      </c>
      <c r="N393" s="102" t="s">
        <v>1016</v>
      </c>
      <c r="O393" s="542">
        <v>830037946</v>
      </c>
      <c r="P393" s="180">
        <v>1288</v>
      </c>
      <c r="Q393" s="461">
        <v>45818</v>
      </c>
      <c r="R393" s="487">
        <v>10356000</v>
      </c>
      <c r="S393" s="500">
        <v>45820</v>
      </c>
      <c r="T393" s="520">
        <f t="shared" si="43"/>
        <v>10356000</v>
      </c>
      <c r="U393" s="72" t="s">
        <v>65</v>
      </c>
      <c r="V393" s="214">
        <v>36669284</v>
      </c>
      <c r="W393" s="170" t="s">
        <v>807</v>
      </c>
      <c r="X393" s="438">
        <v>45820</v>
      </c>
      <c r="Y393" s="439">
        <v>45820</v>
      </c>
      <c r="Z393" s="437" t="s">
        <v>73</v>
      </c>
      <c r="AA393" s="456">
        <v>45849</v>
      </c>
      <c r="AB393" s="124">
        <f t="shared" si="46"/>
        <v>29</v>
      </c>
      <c r="AC393" s="72">
        <v>0</v>
      </c>
      <c r="AD393" s="76">
        <v>0</v>
      </c>
      <c r="AE393" s="76">
        <v>0</v>
      </c>
      <c r="AF393" s="79" t="s">
        <v>73</v>
      </c>
      <c r="AG393" s="408">
        <f t="shared" si="45"/>
        <v>0</v>
      </c>
      <c r="AH393" s="76">
        <v>0</v>
      </c>
      <c r="AI393" s="75">
        <v>0</v>
      </c>
      <c r="AJ393" s="145" t="s">
        <v>73</v>
      </c>
      <c r="AK393" s="79" t="s">
        <v>73</v>
      </c>
      <c r="AL393" s="72">
        <v>0</v>
      </c>
      <c r="AM393" s="72" t="s">
        <v>73</v>
      </c>
      <c r="AN393" s="72" t="s">
        <v>73</v>
      </c>
      <c r="AO393" s="72" t="s">
        <v>73</v>
      </c>
      <c r="AP393" s="102">
        <f t="shared" si="47"/>
        <v>0</v>
      </c>
      <c r="AQ393" s="487">
        <f t="shared" si="48"/>
        <v>10356000</v>
      </c>
      <c r="AR393" s="72" t="s">
        <v>65</v>
      </c>
      <c r="AS393" s="196">
        <v>10356000</v>
      </c>
      <c r="AT393" s="72" t="s">
        <v>319</v>
      </c>
      <c r="AU393" s="76">
        <v>0</v>
      </c>
      <c r="AV393" s="81" t="s">
        <v>73</v>
      </c>
      <c r="AW393" s="490">
        <f t="shared" si="41"/>
        <v>10356000</v>
      </c>
      <c r="AX393" s="488">
        <v>0</v>
      </c>
      <c r="AY393" s="84">
        <f t="shared" si="49"/>
        <v>1</v>
      </c>
      <c r="AZ393" s="85">
        <v>1</v>
      </c>
      <c r="BA393" s="169" t="s">
        <v>73</v>
      </c>
      <c r="BB393" s="175" t="s">
        <v>208</v>
      </c>
      <c r="BC393" s="183" t="s">
        <v>1015</v>
      </c>
      <c r="BD393" s="71" t="s">
        <v>65</v>
      </c>
      <c r="BE393" s="166" t="s">
        <v>207</v>
      </c>
    </row>
    <row r="394" spans="2:57" s="165" customFormat="1" ht="15" customHeight="1" x14ac:dyDescent="0.2">
      <c r="B394" s="71">
        <v>2025</v>
      </c>
      <c r="C394" s="71">
        <v>891780111</v>
      </c>
      <c r="D394" s="71" t="s">
        <v>63</v>
      </c>
      <c r="E394" s="173" t="s">
        <v>1014</v>
      </c>
      <c r="F394" s="130" t="s">
        <v>1013</v>
      </c>
      <c r="G394" s="176">
        <v>0</v>
      </c>
      <c r="H394" s="72" t="s">
        <v>71</v>
      </c>
      <c r="I394" s="71" t="s">
        <v>166</v>
      </c>
      <c r="J394" s="73" t="s">
        <v>211</v>
      </c>
      <c r="K394" s="104" t="s">
        <v>1012</v>
      </c>
      <c r="L394" s="486">
        <v>11237600</v>
      </c>
      <c r="M394" s="71" t="s">
        <v>66</v>
      </c>
      <c r="N394" s="102" t="s">
        <v>765</v>
      </c>
      <c r="O394" s="542">
        <v>900763287</v>
      </c>
      <c r="P394" s="180">
        <v>485</v>
      </c>
      <c r="Q394" s="461">
        <v>45714</v>
      </c>
      <c r="R394" s="487">
        <v>34800100</v>
      </c>
      <c r="S394" s="500">
        <v>45821</v>
      </c>
      <c r="T394" s="520">
        <f t="shared" si="43"/>
        <v>11237600</v>
      </c>
      <c r="U394" s="72" t="s">
        <v>65</v>
      </c>
      <c r="V394" s="214">
        <v>7632967</v>
      </c>
      <c r="W394" s="170" t="s">
        <v>1011</v>
      </c>
      <c r="X394" s="438">
        <v>45821</v>
      </c>
      <c r="Y394" s="439">
        <v>45821</v>
      </c>
      <c r="Z394" s="437" t="s">
        <v>73</v>
      </c>
      <c r="AA394" s="456">
        <v>45881</v>
      </c>
      <c r="AB394" s="124">
        <f t="shared" si="46"/>
        <v>60</v>
      </c>
      <c r="AC394" s="72">
        <v>0</v>
      </c>
      <c r="AD394" s="76">
        <v>0</v>
      </c>
      <c r="AE394" s="76">
        <v>0</v>
      </c>
      <c r="AF394" s="79" t="s">
        <v>73</v>
      </c>
      <c r="AG394" s="408">
        <f t="shared" si="45"/>
        <v>0</v>
      </c>
      <c r="AH394" s="76">
        <v>0</v>
      </c>
      <c r="AI394" s="75">
        <v>0</v>
      </c>
      <c r="AJ394" s="145" t="s">
        <v>73</v>
      </c>
      <c r="AK394" s="79" t="s">
        <v>73</v>
      </c>
      <c r="AL394" s="72">
        <v>0</v>
      </c>
      <c r="AM394" s="72" t="s">
        <v>73</v>
      </c>
      <c r="AN394" s="72" t="s">
        <v>73</v>
      </c>
      <c r="AO394" s="72" t="s">
        <v>73</v>
      </c>
      <c r="AP394" s="102">
        <f t="shared" si="47"/>
        <v>0</v>
      </c>
      <c r="AQ394" s="487">
        <f t="shared" si="48"/>
        <v>11237600</v>
      </c>
      <c r="AR394" s="72" t="s">
        <v>65</v>
      </c>
      <c r="AS394" s="196">
        <v>11237600</v>
      </c>
      <c r="AT394" s="72" t="s">
        <v>319</v>
      </c>
      <c r="AU394" s="76">
        <v>0</v>
      </c>
      <c r="AV394" s="81" t="s">
        <v>73</v>
      </c>
      <c r="AW394" s="490">
        <f t="shared" si="41"/>
        <v>11237600</v>
      </c>
      <c r="AX394" s="488">
        <v>0</v>
      </c>
      <c r="AY394" s="84">
        <f t="shared" si="49"/>
        <v>1</v>
      </c>
      <c r="AZ394" s="85">
        <v>1</v>
      </c>
      <c r="BA394" s="169" t="s">
        <v>73</v>
      </c>
      <c r="BB394" s="175" t="s">
        <v>208</v>
      </c>
      <c r="BC394" s="183" t="s">
        <v>1010</v>
      </c>
      <c r="BD394" s="71" t="s">
        <v>65</v>
      </c>
      <c r="BE394" s="166" t="s">
        <v>207</v>
      </c>
    </row>
    <row r="395" spans="2:57" s="165" customFormat="1" ht="15" customHeight="1" x14ac:dyDescent="0.2">
      <c r="B395" s="71">
        <v>2025</v>
      </c>
      <c r="C395" s="71">
        <v>891780111</v>
      </c>
      <c r="D395" s="71" t="s">
        <v>63</v>
      </c>
      <c r="E395" s="173" t="s">
        <v>1009</v>
      </c>
      <c r="F395" s="130" t="s">
        <v>1008</v>
      </c>
      <c r="G395" s="176">
        <v>0</v>
      </c>
      <c r="H395" s="72" t="s">
        <v>71</v>
      </c>
      <c r="I395" s="71" t="s">
        <v>166</v>
      </c>
      <c r="J395" s="73" t="s">
        <v>211</v>
      </c>
      <c r="K395" s="104" t="s">
        <v>1007</v>
      </c>
      <c r="L395" s="486">
        <v>2245164</v>
      </c>
      <c r="M395" s="71" t="s">
        <v>66</v>
      </c>
      <c r="N395" s="102" t="s">
        <v>765</v>
      </c>
      <c r="O395" s="542">
        <v>900763287</v>
      </c>
      <c r="P395" s="180">
        <v>259</v>
      </c>
      <c r="Q395" s="461">
        <v>45693</v>
      </c>
      <c r="R395" s="487">
        <v>108022851</v>
      </c>
      <c r="S395" s="500">
        <v>45824</v>
      </c>
      <c r="T395" s="520">
        <f t="shared" si="43"/>
        <v>2245164</v>
      </c>
      <c r="U395" s="72" t="s">
        <v>65</v>
      </c>
      <c r="V395" s="214">
        <v>57466882</v>
      </c>
      <c r="W395" s="170" t="s">
        <v>996</v>
      </c>
      <c r="X395" s="438">
        <v>45824</v>
      </c>
      <c r="Y395" s="439">
        <v>45824</v>
      </c>
      <c r="Z395" s="437" t="s">
        <v>73</v>
      </c>
      <c r="AA395" s="456">
        <v>45915</v>
      </c>
      <c r="AB395" s="124">
        <f t="shared" si="46"/>
        <v>91</v>
      </c>
      <c r="AC395" s="72">
        <v>0</v>
      </c>
      <c r="AD395" s="76">
        <v>0</v>
      </c>
      <c r="AE395" s="76">
        <v>0</v>
      </c>
      <c r="AF395" s="79" t="s">
        <v>73</v>
      </c>
      <c r="AG395" s="408">
        <f t="shared" si="45"/>
        <v>0</v>
      </c>
      <c r="AH395" s="76">
        <v>0</v>
      </c>
      <c r="AI395" s="75">
        <v>0</v>
      </c>
      <c r="AJ395" s="145" t="s">
        <v>73</v>
      </c>
      <c r="AK395" s="79" t="s">
        <v>73</v>
      </c>
      <c r="AL395" s="72">
        <v>0</v>
      </c>
      <c r="AM395" s="72" t="s">
        <v>73</v>
      </c>
      <c r="AN395" s="72" t="s">
        <v>73</v>
      </c>
      <c r="AO395" s="72" t="s">
        <v>73</v>
      </c>
      <c r="AP395" s="102">
        <f t="shared" si="47"/>
        <v>0</v>
      </c>
      <c r="AQ395" s="487">
        <f t="shared" si="48"/>
        <v>2245164</v>
      </c>
      <c r="AR395" s="72" t="s">
        <v>319</v>
      </c>
      <c r="AS395" s="196">
        <v>0</v>
      </c>
      <c r="AT395" s="72" t="s">
        <v>319</v>
      </c>
      <c r="AU395" s="76">
        <v>0</v>
      </c>
      <c r="AV395" s="81" t="s">
        <v>73</v>
      </c>
      <c r="AW395" s="490">
        <f t="shared" si="41"/>
        <v>0</v>
      </c>
      <c r="AX395" s="488">
        <v>2245164</v>
      </c>
      <c r="AY395" s="84">
        <f t="shared" si="49"/>
        <v>0</v>
      </c>
      <c r="AZ395" s="85">
        <v>0</v>
      </c>
      <c r="BA395" s="169" t="s">
        <v>73</v>
      </c>
      <c r="BB395" s="184" t="s">
        <v>208</v>
      </c>
      <c r="BC395" s="183" t="s">
        <v>1006</v>
      </c>
      <c r="BD395" s="71" t="s">
        <v>65</v>
      </c>
      <c r="BE395" s="166" t="s">
        <v>207</v>
      </c>
    </row>
    <row r="396" spans="2:57" s="165" customFormat="1" ht="15" customHeight="1" x14ac:dyDescent="0.2">
      <c r="B396" s="71">
        <v>2025</v>
      </c>
      <c r="C396" s="71">
        <v>891780111</v>
      </c>
      <c r="D396" s="71" t="s">
        <v>63</v>
      </c>
      <c r="E396" s="173" t="s">
        <v>1005</v>
      </c>
      <c r="F396" s="130" t="s">
        <v>1004</v>
      </c>
      <c r="G396" s="176">
        <v>0</v>
      </c>
      <c r="H396" s="72" t="s">
        <v>71</v>
      </c>
      <c r="I396" s="71" t="s">
        <v>166</v>
      </c>
      <c r="J396" s="73" t="s">
        <v>211</v>
      </c>
      <c r="K396" s="104" t="s">
        <v>1003</v>
      </c>
      <c r="L396" s="486">
        <v>1873858</v>
      </c>
      <c r="M396" s="71" t="s">
        <v>66</v>
      </c>
      <c r="N396" s="102" t="s">
        <v>445</v>
      </c>
      <c r="O396" s="542">
        <v>901283655</v>
      </c>
      <c r="P396" s="180">
        <v>767</v>
      </c>
      <c r="Q396" s="461">
        <v>45742</v>
      </c>
      <c r="R396" s="487">
        <v>160000000</v>
      </c>
      <c r="S396" s="500">
        <v>45826</v>
      </c>
      <c r="T396" s="520">
        <f t="shared" si="43"/>
        <v>1873858</v>
      </c>
      <c r="U396" s="72" t="s">
        <v>65</v>
      </c>
      <c r="V396" s="214">
        <v>52705148</v>
      </c>
      <c r="W396" s="170" t="s">
        <v>473</v>
      </c>
      <c r="X396" s="438">
        <v>45826</v>
      </c>
      <c r="Y396" s="439">
        <v>45826</v>
      </c>
      <c r="Z396" s="437" t="s">
        <v>73</v>
      </c>
      <c r="AA396" s="456">
        <v>45855</v>
      </c>
      <c r="AB396" s="124">
        <f t="shared" si="46"/>
        <v>29</v>
      </c>
      <c r="AC396" s="72">
        <v>0</v>
      </c>
      <c r="AD396" s="76">
        <v>0</v>
      </c>
      <c r="AE396" s="76">
        <v>0</v>
      </c>
      <c r="AF396" s="79" t="s">
        <v>73</v>
      </c>
      <c r="AG396" s="408">
        <f t="shared" si="45"/>
        <v>0</v>
      </c>
      <c r="AH396" s="76">
        <v>0</v>
      </c>
      <c r="AI396" s="75">
        <v>0</v>
      </c>
      <c r="AJ396" s="145" t="s">
        <v>73</v>
      </c>
      <c r="AK396" s="79" t="s">
        <v>73</v>
      </c>
      <c r="AL396" s="72">
        <v>0</v>
      </c>
      <c r="AM396" s="72" t="s">
        <v>73</v>
      </c>
      <c r="AN396" s="72" t="s">
        <v>73</v>
      </c>
      <c r="AO396" s="72" t="s">
        <v>73</v>
      </c>
      <c r="AP396" s="102">
        <f t="shared" si="47"/>
        <v>0</v>
      </c>
      <c r="AQ396" s="487">
        <f t="shared" si="48"/>
        <v>1873858</v>
      </c>
      <c r="AR396" s="72" t="s">
        <v>65</v>
      </c>
      <c r="AS396" s="196">
        <v>1873858</v>
      </c>
      <c r="AT396" s="72" t="s">
        <v>319</v>
      </c>
      <c r="AU396" s="76">
        <v>0</v>
      </c>
      <c r="AV396" s="81" t="s">
        <v>73</v>
      </c>
      <c r="AW396" s="490">
        <f t="shared" si="41"/>
        <v>1873858</v>
      </c>
      <c r="AX396" s="488">
        <v>0</v>
      </c>
      <c r="AY396" s="84">
        <f t="shared" si="49"/>
        <v>1</v>
      </c>
      <c r="AZ396" s="85">
        <v>1</v>
      </c>
      <c r="BA396" s="169" t="s">
        <v>73</v>
      </c>
      <c r="BB396" s="175" t="s">
        <v>208</v>
      </c>
      <c r="BC396" s="183" t="s">
        <v>1002</v>
      </c>
      <c r="BD396" s="71" t="s">
        <v>65</v>
      </c>
      <c r="BE396" s="166" t="s">
        <v>207</v>
      </c>
    </row>
    <row r="397" spans="2:57" s="165" customFormat="1" ht="15" customHeight="1" x14ac:dyDescent="0.2">
      <c r="B397" s="71">
        <v>2025</v>
      </c>
      <c r="C397" s="71">
        <v>891780111</v>
      </c>
      <c r="D397" s="71" t="s">
        <v>63</v>
      </c>
      <c r="E397" s="173" t="s">
        <v>1001</v>
      </c>
      <c r="F397" s="130" t="s">
        <v>1000</v>
      </c>
      <c r="G397" s="176">
        <v>0</v>
      </c>
      <c r="H397" s="72" t="s">
        <v>71</v>
      </c>
      <c r="I397" s="71" t="s">
        <v>166</v>
      </c>
      <c r="J397" s="73" t="s">
        <v>211</v>
      </c>
      <c r="K397" s="104" t="s">
        <v>999</v>
      </c>
      <c r="L397" s="486">
        <v>4746555</v>
      </c>
      <c r="M397" s="71" t="s">
        <v>66</v>
      </c>
      <c r="N397" s="102" t="s">
        <v>998</v>
      </c>
      <c r="O397" s="542" t="s">
        <v>997</v>
      </c>
      <c r="P397" s="180">
        <v>259</v>
      </c>
      <c r="Q397" s="461">
        <v>45693</v>
      </c>
      <c r="R397" s="487">
        <v>108022851</v>
      </c>
      <c r="S397" s="500">
        <v>45826</v>
      </c>
      <c r="T397" s="520">
        <f t="shared" si="43"/>
        <v>4746555</v>
      </c>
      <c r="U397" s="72" t="s">
        <v>65</v>
      </c>
      <c r="V397" s="214">
        <v>57466882</v>
      </c>
      <c r="W397" s="170" t="s">
        <v>996</v>
      </c>
      <c r="X397" s="438">
        <v>45826</v>
      </c>
      <c r="Y397" s="439">
        <v>45826</v>
      </c>
      <c r="Z397" s="437" t="s">
        <v>73</v>
      </c>
      <c r="AA397" s="456">
        <v>45855</v>
      </c>
      <c r="AB397" s="124">
        <f t="shared" si="46"/>
        <v>29</v>
      </c>
      <c r="AC397" s="72">
        <v>0</v>
      </c>
      <c r="AD397" s="76">
        <v>0</v>
      </c>
      <c r="AE397" s="76">
        <v>0</v>
      </c>
      <c r="AF397" s="79" t="s">
        <v>73</v>
      </c>
      <c r="AG397" s="408">
        <f t="shared" si="45"/>
        <v>0</v>
      </c>
      <c r="AH397" s="76">
        <v>0</v>
      </c>
      <c r="AI397" s="75">
        <v>0</v>
      </c>
      <c r="AJ397" s="145" t="s">
        <v>73</v>
      </c>
      <c r="AK397" s="79" t="s">
        <v>73</v>
      </c>
      <c r="AL397" s="72">
        <v>0</v>
      </c>
      <c r="AM397" s="72" t="s">
        <v>73</v>
      </c>
      <c r="AN397" s="72" t="s">
        <v>73</v>
      </c>
      <c r="AO397" s="72" t="s">
        <v>73</v>
      </c>
      <c r="AP397" s="102">
        <f t="shared" si="47"/>
        <v>0</v>
      </c>
      <c r="AQ397" s="487">
        <f t="shared" si="48"/>
        <v>4746555</v>
      </c>
      <c r="AR397" s="72" t="s">
        <v>319</v>
      </c>
      <c r="AS397" s="196">
        <v>0</v>
      </c>
      <c r="AT397" s="72" t="s">
        <v>319</v>
      </c>
      <c r="AU397" s="76">
        <v>0</v>
      </c>
      <c r="AV397" s="81" t="s">
        <v>73</v>
      </c>
      <c r="AW397" s="490">
        <f t="shared" si="41"/>
        <v>4746555</v>
      </c>
      <c r="AX397" s="488">
        <v>0</v>
      </c>
      <c r="AY397" s="84">
        <f t="shared" si="49"/>
        <v>1</v>
      </c>
      <c r="AZ397" s="85">
        <v>1</v>
      </c>
      <c r="BA397" s="169" t="s">
        <v>73</v>
      </c>
      <c r="BB397" s="175" t="s">
        <v>208</v>
      </c>
      <c r="BC397" s="183" t="s">
        <v>995</v>
      </c>
      <c r="BD397" s="71" t="s">
        <v>65</v>
      </c>
      <c r="BE397" s="166" t="s">
        <v>207</v>
      </c>
    </row>
    <row r="398" spans="2:57" s="165" customFormat="1" ht="15" customHeight="1" x14ac:dyDescent="0.2">
      <c r="B398" s="71">
        <v>2025</v>
      </c>
      <c r="C398" s="71">
        <v>891780111</v>
      </c>
      <c r="D398" s="71" t="s">
        <v>63</v>
      </c>
      <c r="E398" s="173" t="s">
        <v>994</v>
      </c>
      <c r="F398" s="130" t="s">
        <v>993</v>
      </c>
      <c r="G398" s="176">
        <v>0</v>
      </c>
      <c r="H398" s="72" t="s">
        <v>71</v>
      </c>
      <c r="I398" s="71" t="s">
        <v>166</v>
      </c>
      <c r="J398" s="73" t="s">
        <v>211</v>
      </c>
      <c r="K398" s="104" t="s">
        <v>992</v>
      </c>
      <c r="L398" s="486">
        <v>21004280</v>
      </c>
      <c r="M398" s="71" t="s">
        <v>66</v>
      </c>
      <c r="N398" s="102" t="s">
        <v>991</v>
      </c>
      <c r="O398" s="542">
        <v>900263172</v>
      </c>
      <c r="P398" s="180">
        <v>748</v>
      </c>
      <c r="Q398" s="461">
        <v>45737</v>
      </c>
      <c r="R398" s="487">
        <f>586727658+33238314</f>
        <v>619965972</v>
      </c>
      <c r="S398" s="500">
        <v>45826</v>
      </c>
      <c r="T398" s="520">
        <f t="shared" si="43"/>
        <v>21004280</v>
      </c>
      <c r="U398" s="72" t="s">
        <v>65</v>
      </c>
      <c r="V398" s="214">
        <v>5056184</v>
      </c>
      <c r="W398" s="170" t="s">
        <v>553</v>
      </c>
      <c r="X398" s="438">
        <v>45826</v>
      </c>
      <c r="Y398" s="439">
        <v>45826</v>
      </c>
      <c r="Z398" s="437" t="s">
        <v>73</v>
      </c>
      <c r="AA398" s="456">
        <v>45855</v>
      </c>
      <c r="AB398" s="124">
        <f t="shared" si="46"/>
        <v>29</v>
      </c>
      <c r="AC398" s="72">
        <v>0</v>
      </c>
      <c r="AD398" s="76">
        <v>0</v>
      </c>
      <c r="AE398" s="76">
        <v>0</v>
      </c>
      <c r="AF398" s="79" t="s">
        <v>73</v>
      </c>
      <c r="AG398" s="408">
        <f t="shared" si="45"/>
        <v>0</v>
      </c>
      <c r="AH398" s="76">
        <v>0</v>
      </c>
      <c r="AI398" s="75">
        <v>0</v>
      </c>
      <c r="AJ398" s="145" t="s">
        <v>73</v>
      </c>
      <c r="AK398" s="79" t="s">
        <v>73</v>
      </c>
      <c r="AL398" s="72">
        <v>0</v>
      </c>
      <c r="AM398" s="72" t="s">
        <v>73</v>
      </c>
      <c r="AN398" s="72" t="s">
        <v>73</v>
      </c>
      <c r="AO398" s="72" t="s">
        <v>73</v>
      </c>
      <c r="AP398" s="102">
        <f t="shared" si="47"/>
        <v>0</v>
      </c>
      <c r="AQ398" s="487">
        <f t="shared" si="48"/>
        <v>21004280</v>
      </c>
      <c r="AR398" s="72" t="s">
        <v>319</v>
      </c>
      <c r="AS398" s="196">
        <v>0</v>
      </c>
      <c r="AT398" s="72" t="s">
        <v>319</v>
      </c>
      <c r="AU398" s="76">
        <v>0</v>
      </c>
      <c r="AV398" s="81" t="s">
        <v>73</v>
      </c>
      <c r="AW398" s="490">
        <f t="shared" si="41"/>
        <v>21004280</v>
      </c>
      <c r="AX398" s="488">
        <v>0</v>
      </c>
      <c r="AY398" s="84">
        <f t="shared" si="49"/>
        <v>1</v>
      </c>
      <c r="AZ398" s="85">
        <v>1</v>
      </c>
      <c r="BA398" s="169" t="s">
        <v>73</v>
      </c>
      <c r="BB398" s="175" t="s">
        <v>208</v>
      </c>
      <c r="BC398" s="183" t="s">
        <v>990</v>
      </c>
      <c r="BD398" s="71" t="s">
        <v>65</v>
      </c>
      <c r="BE398" s="166" t="s">
        <v>207</v>
      </c>
    </row>
    <row r="399" spans="2:57" s="165" customFormat="1" ht="15" customHeight="1" x14ac:dyDescent="0.2">
      <c r="B399" s="71">
        <v>2025</v>
      </c>
      <c r="C399" s="71">
        <v>891780111</v>
      </c>
      <c r="D399" s="71" t="s">
        <v>63</v>
      </c>
      <c r="E399" s="173" t="s">
        <v>989</v>
      </c>
      <c r="F399" s="130" t="s">
        <v>988</v>
      </c>
      <c r="G399" s="176">
        <v>0</v>
      </c>
      <c r="H399" s="72" t="s">
        <v>71</v>
      </c>
      <c r="I399" s="71" t="s">
        <v>166</v>
      </c>
      <c r="J399" s="73" t="s">
        <v>211</v>
      </c>
      <c r="K399" s="104" t="s">
        <v>987</v>
      </c>
      <c r="L399" s="486">
        <v>844900</v>
      </c>
      <c r="M399" s="71" t="s">
        <v>66</v>
      </c>
      <c r="N399" s="102" t="s">
        <v>765</v>
      </c>
      <c r="O399" s="542">
        <v>900763287</v>
      </c>
      <c r="P399" s="180">
        <v>484</v>
      </c>
      <c r="Q399" s="461">
        <v>45714</v>
      </c>
      <c r="R399" s="487">
        <v>55851500</v>
      </c>
      <c r="S399" s="500">
        <v>45827</v>
      </c>
      <c r="T399" s="520">
        <f t="shared" si="43"/>
        <v>844900</v>
      </c>
      <c r="U399" s="72" t="s">
        <v>65</v>
      </c>
      <c r="V399" s="214">
        <v>1083464086</v>
      </c>
      <c r="W399" s="170" t="s">
        <v>986</v>
      </c>
      <c r="X399" s="438">
        <v>45827</v>
      </c>
      <c r="Y399" s="439">
        <v>45827</v>
      </c>
      <c r="Z399" s="437" t="s">
        <v>73</v>
      </c>
      <c r="AA399" s="456">
        <v>45856</v>
      </c>
      <c r="AB399" s="124">
        <f t="shared" si="46"/>
        <v>29</v>
      </c>
      <c r="AC399" s="72">
        <v>0</v>
      </c>
      <c r="AD399" s="76">
        <v>0</v>
      </c>
      <c r="AE399" s="76">
        <v>0</v>
      </c>
      <c r="AF399" s="79" t="s">
        <v>73</v>
      </c>
      <c r="AG399" s="408">
        <f t="shared" si="45"/>
        <v>0</v>
      </c>
      <c r="AH399" s="76">
        <v>0</v>
      </c>
      <c r="AI399" s="75">
        <v>0</v>
      </c>
      <c r="AJ399" s="145" t="s">
        <v>73</v>
      </c>
      <c r="AK399" s="79" t="s">
        <v>73</v>
      </c>
      <c r="AL399" s="72">
        <v>0</v>
      </c>
      <c r="AM399" s="72" t="s">
        <v>73</v>
      </c>
      <c r="AN399" s="72" t="s">
        <v>73</v>
      </c>
      <c r="AO399" s="72" t="s">
        <v>73</v>
      </c>
      <c r="AP399" s="102">
        <f t="shared" si="47"/>
        <v>0</v>
      </c>
      <c r="AQ399" s="487">
        <f t="shared" si="48"/>
        <v>844900</v>
      </c>
      <c r="AR399" s="72" t="s">
        <v>65</v>
      </c>
      <c r="AS399" s="196">
        <v>844900</v>
      </c>
      <c r="AT399" s="72" t="s">
        <v>319</v>
      </c>
      <c r="AU399" s="76">
        <v>0</v>
      </c>
      <c r="AV399" s="81" t="s">
        <v>73</v>
      </c>
      <c r="AW399" s="490">
        <f t="shared" si="41"/>
        <v>0</v>
      </c>
      <c r="AX399" s="488">
        <v>844900</v>
      </c>
      <c r="AY399" s="84">
        <f t="shared" si="49"/>
        <v>0</v>
      </c>
      <c r="AZ399" s="85">
        <v>0</v>
      </c>
      <c r="BA399" s="169" t="s">
        <v>73</v>
      </c>
      <c r="BB399" s="175" t="s">
        <v>208</v>
      </c>
      <c r="BC399" s="183" t="s">
        <v>985</v>
      </c>
      <c r="BD399" s="71" t="s">
        <v>65</v>
      </c>
      <c r="BE399" s="166" t="s">
        <v>207</v>
      </c>
    </row>
    <row r="400" spans="2:57" s="165" customFormat="1" ht="15" customHeight="1" x14ac:dyDescent="0.2">
      <c r="B400" s="71">
        <v>2025</v>
      </c>
      <c r="C400" s="71">
        <v>891780111</v>
      </c>
      <c r="D400" s="71" t="s">
        <v>63</v>
      </c>
      <c r="E400" s="173" t="s">
        <v>984</v>
      </c>
      <c r="F400" s="130" t="s">
        <v>983</v>
      </c>
      <c r="G400" s="176">
        <v>0</v>
      </c>
      <c r="H400" s="72" t="s">
        <v>71</v>
      </c>
      <c r="I400" s="71" t="s">
        <v>166</v>
      </c>
      <c r="J400" s="73" t="s">
        <v>211</v>
      </c>
      <c r="K400" s="104" t="s">
        <v>982</v>
      </c>
      <c r="L400" s="486">
        <v>29200000</v>
      </c>
      <c r="M400" s="71" t="s">
        <v>66</v>
      </c>
      <c r="N400" s="102" t="s">
        <v>981</v>
      </c>
      <c r="O400" s="542">
        <v>860001911</v>
      </c>
      <c r="P400" s="180">
        <v>1251</v>
      </c>
      <c r="Q400" s="461">
        <v>45812</v>
      </c>
      <c r="R400" s="487">
        <v>72943063</v>
      </c>
      <c r="S400" s="500">
        <v>45828</v>
      </c>
      <c r="T400" s="520">
        <f t="shared" si="43"/>
        <v>29200000</v>
      </c>
      <c r="U400" s="72" t="s">
        <v>65</v>
      </c>
      <c r="V400" s="214">
        <v>51913961</v>
      </c>
      <c r="W400" s="170" t="s">
        <v>456</v>
      </c>
      <c r="X400" s="438">
        <v>45828</v>
      </c>
      <c r="Y400" s="439">
        <v>45828</v>
      </c>
      <c r="Z400" s="437" t="s">
        <v>73</v>
      </c>
      <c r="AA400" s="456">
        <v>45888</v>
      </c>
      <c r="AB400" s="124">
        <f t="shared" si="46"/>
        <v>60</v>
      </c>
      <c r="AC400" s="72">
        <v>0</v>
      </c>
      <c r="AD400" s="76">
        <v>0</v>
      </c>
      <c r="AE400" s="76">
        <v>0</v>
      </c>
      <c r="AF400" s="79" t="s">
        <v>73</v>
      </c>
      <c r="AG400" s="408">
        <f t="shared" si="45"/>
        <v>0</v>
      </c>
      <c r="AH400" s="76">
        <v>0</v>
      </c>
      <c r="AI400" s="75">
        <v>0</v>
      </c>
      <c r="AJ400" s="145" t="s">
        <v>73</v>
      </c>
      <c r="AK400" s="79" t="s">
        <v>73</v>
      </c>
      <c r="AL400" s="72">
        <v>0</v>
      </c>
      <c r="AM400" s="72" t="s">
        <v>73</v>
      </c>
      <c r="AN400" s="72" t="s">
        <v>73</v>
      </c>
      <c r="AO400" s="72" t="s">
        <v>73</v>
      </c>
      <c r="AP400" s="102">
        <f t="shared" si="47"/>
        <v>0</v>
      </c>
      <c r="AQ400" s="487">
        <f t="shared" si="48"/>
        <v>29200000</v>
      </c>
      <c r="AR400" s="72" t="s">
        <v>65</v>
      </c>
      <c r="AS400" s="196">
        <v>29200000</v>
      </c>
      <c r="AT400" s="72" t="s">
        <v>319</v>
      </c>
      <c r="AU400" s="76">
        <v>0</v>
      </c>
      <c r="AV400" s="81" t="s">
        <v>73</v>
      </c>
      <c r="AW400" s="490">
        <f t="shared" si="41"/>
        <v>29200000</v>
      </c>
      <c r="AX400" s="488">
        <v>0</v>
      </c>
      <c r="AY400" s="84">
        <f t="shared" si="49"/>
        <v>1</v>
      </c>
      <c r="AZ400" s="85">
        <v>1</v>
      </c>
      <c r="BA400" s="169" t="s">
        <v>73</v>
      </c>
      <c r="BB400" s="175" t="s">
        <v>208</v>
      </c>
      <c r="BC400" s="183" t="s">
        <v>980</v>
      </c>
      <c r="BD400" s="71" t="s">
        <v>65</v>
      </c>
      <c r="BE400" s="166" t="s">
        <v>207</v>
      </c>
    </row>
    <row r="401" spans="2:57" s="165" customFormat="1" ht="15" customHeight="1" x14ac:dyDescent="0.2">
      <c r="B401" s="71">
        <v>2025</v>
      </c>
      <c r="C401" s="71">
        <v>891780111</v>
      </c>
      <c r="D401" s="71" t="s">
        <v>63</v>
      </c>
      <c r="E401" s="173" t="s">
        <v>979</v>
      </c>
      <c r="F401" s="130" t="s">
        <v>978</v>
      </c>
      <c r="G401" s="176">
        <v>0</v>
      </c>
      <c r="H401" s="72" t="s">
        <v>71</v>
      </c>
      <c r="I401" s="71" t="s">
        <v>166</v>
      </c>
      <c r="J401" s="73" t="s">
        <v>211</v>
      </c>
      <c r="K401" s="104" t="s">
        <v>977</v>
      </c>
      <c r="L401" s="486">
        <v>8655000</v>
      </c>
      <c r="M401" s="71" t="s">
        <v>66</v>
      </c>
      <c r="N401" s="102" t="s">
        <v>976</v>
      </c>
      <c r="O401" s="542">
        <v>830025281</v>
      </c>
      <c r="P401" s="180">
        <v>444</v>
      </c>
      <c r="Q401" s="461">
        <v>45713</v>
      </c>
      <c r="R401" s="487">
        <v>150157413</v>
      </c>
      <c r="S401" s="500">
        <v>45833</v>
      </c>
      <c r="T401" s="520">
        <f t="shared" si="43"/>
        <v>8655000</v>
      </c>
      <c r="U401" s="72" t="s">
        <v>65</v>
      </c>
      <c r="V401" s="214">
        <v>33104165</v>
      </c>
      <c r="W401" s="170" t="s">
        <v>975</v>
      </c>
      <c r="X401" s="438">
        <v>45833</v>
      </c>
      <c r="Y401" s="439">
        <v>45833</v>
      </c>
      <c r="Z401" s="437" t="s">
        <v>73</v>
      </c>
      <c r="AA401" s="456">
        <v>45835</v>
      </c>
      <c r="AB401" s="124">
        <f t="shared" si="46"/>
        <v>2</v>
      </c>
      <c r="AC401" s="72">
        <v>0</v>
      </c>
      <c r="AD401" s="76">
        <v>0</v>
      </c>
      <c r="AE401" s="76">
        <v>0</v>
      </c>
      <c r="AF401" s="79" t="s">
        <v>73</v>
      </c>
      <c r="AG401" s="408">
        <f t="shared" si="45"/>
        <v>0</v>
      </c>
      <c r="AH401" s="76">
        <v>0</v>
      </c>
      <c r="AI401" s="75">
        <v>0</v>
      </c>
      <c r="AJ401" s="145" t="s">
        <v>73</v>
      </c>
      <c r="AK401" s="79" t="s">
        <v>73</v>
      </c>
      <c r="AL401" s="72">
        <v>0</v>
      </c>
      <c r="AM401" s="72" t="s">
        <v>73</v>
      </c>
      <c r="AN401" s="72" t="s">
        <v>73</v>
      </c>
      <c r="AO401" s="72" t="s">
        <v>73</v>
      </c>
      <c r="AP401" s="102">
        <f t="shared" si="47"/>
        <v>0</v>
      </c>
      <c r="AQ401" s="487">
        <f t="shared" si="48"/>
        <v>8655000</v>
      </c>
      <c r="AR401" s="72" t="s">
        <v>65</v>
      </c>
      <c r="AS401" s="196">
        <v>8655000</v>
      </c>
      <c r="AT401" s="72" t="s">
        <v>319</v>
      </c>
      <c r="AU401" s="76">
        <v>0</v>
      </c>
      <c r="AV401" s="81" t="s">
        <v>73</v>
      </c>
      <c r="AW401" s="490">
        <f t="shared" si="41"/>
        <v>8655000</v>
      </c>
      <c r="AX401" s="488">
        <v>0</v>
      </c>
      <c r="AY401" s="84">
        <f t="shared" si="49"/>
        <v>1</v>
      </c>
      <c r="AZ401" s="85">
        <v>1</v>
      </c>
      <c r="BA401" s="169" t="s">
        <v>73</v>
      </c>
      <c r="BB401" s="175" t="s">
        <v>208</v>
      </c>
      <c r="BC401" s="183" t="s">
        <v>974</v>
      </c>
      <c r="BD401" s="71" t="s">
        <v>65</v>
      </c>
      <c r="BE401" s="166" t="s">
        <v>207</v>
      </c>
    </row>
    <row r="402" spans="2:57" s="165" customFormat="1" ht="15" customHeight="1" x14ac:dyDescent="0.2">
      <c r="B402" s="71">
        <v>2025</v>
      </c>
      <c r="C402" s="71">
        <v>891780111</v>
      </c>
      <c r="D402" s="71" t="s">
        <v>63</v>
      </c>
      <c r="E402" s="173" t="s">
        <v>973</v>
      </c>
      <c r="F402" s="130" t="s">
        <v>972</v>
      </c>
      <c r="G402" s="176">
        <v>0</v>
      </c>
      <c r="H402" s="72" t="s">
        <v>71</v>
      </c>
      <c r="I402" s="71" t="s">
        <v>166</v>
      </c>
      <c r="J402" s="73" t="s">
        <v>211</v>
      </c>
      <c r="K402" s="104" t="s">
        <v>971</v>
      </c>
      <c r="L402" s="486">
        <v>995324</v>
      </c>
      <c r="M402" s="71" t="s">
        <v>66</v>
      </c>
      <c r="N402" s="102" t="s">
        <v>970</v>
      </c>
      <c r="O402" s="542">
        <v>819005564</v>
      </c>
      <c r="P402" s="180">
        <v>328</v>
      </c>
      <c r="Q402" s="461">
        <v>45699</v>
      </c>
      <c r="R402" s="487">
        <v>227018878</v>
      </c>
      <c r="S402" s="500">
        <v>45834</v>
      </c>
      <c r="T402" s="520">
        <f t="shared" si="43"/>
        <v>995324</v>
      </c>
      <c r="U402" s="72" t="s">
        <v>65</v>
      </c>
      <c r="V402" s="214">
        <v>51909946</v>
      </c>
      <c r="W402" s="170" t="s">
        <v>969</v>
      </c>
      <c r="X402" s="438">
        <v>45834</v>
      </c>
      <c r="Y402" s="439">
        <v>45834</v>
      </c>
      <c r="Z402" s="437" t="s">
        <v>73</v>
      </c>
      <c r="AA402" s="456">
        <v>45834</v>
      </c>
      <c r="AB402" s="124">
        <f t="shared" si="46"/>
        <v>0</v>
      </c>
      <c r="AC402" s="72">
        <v>0</v>
      </c>
      <c r="AD402" s="76">
        <v>0</v>
      </c>
      <c r="AE402" s="76">
        <v>0</v>
      </c>
      <c r="AF402" s="79" t="s">
        <v>73</v>
      </c>
      <c r="AG402" s="408">
        <f t="shared" si="45"/>
        <v>0</v>
      </c>
      <c r="AH402" s="76">
        <v>0</v>
      </c>
      <c r="AI402" s="75">
        <v>0</v>
      </c>
      <c r="AJ402" s="145" t="s">
        <v>73</v>
      </c>
      <c r="AK402" s="79" t="s">
        <v>73</v>
      </c>
      <c r="AL402" s="72">
        <v>0</v>
      </c>
      <c r="AM402" s="72" t="s">
        <v>73</v>
      </c>
      <c r="AN402" s="72" t="s">
        <v>73</v>
      </c>
      <c r="AO402" s="72" t="s">
        <v>73</v>
      </c>
      <c r="AP402" s="102">
        <f t="shared" si="47"/>
        <v>0</v>
      </c>
      <c r="AQ402" s="487">
        <f t="shared" si="48"/>
        <v>995324</v>
      </c>
      <c r="AR402" s="72" t="s">
        <v>65</v>
      </c>
      <c r="AS402" s="196">
        <v>995324</v>
      </c>
      <c r="AT402" s="72" t="s">
        <v>319</v>
      </c>
      <c r="AU402" s="76">
        <v>0</v>
      </c>
      <c r="AV402" s="81" t="s">
        <v>73</v>
      </c>
      <c r="AW402" s="490">
        <f t="shared" si="41"/>
        <v>995324</v>
      </c>
      <c r="AX402" s="488">
        <v>0</v>
      </c>
      <c r="AY402" s="84">
        <f t="shared" si="49"/>
        <v>1</v>
      </c>
      <c r="AZ402" s="85">
        <v>1</v>
      </c>
      <c r="BA402" s="169" t="s">
        <v>73</v>
      </c>
      <c r="BB402" s="175" t="s">
        <v>208</v>
      </c>
      <c r="BC402" s="183" t="s">
        <v>968</v>
      </c>
      <c r="BD402" s="71" t="s">
        <v>65</v>
      </c>
      <c r="BE402" s="166" t="s">
        <v>207</v>
      </c>
    </row>
    <row r="403" spans="2:57" s="165" customFormat="1" ht="15" customHeight="1" x14ac:dyDescent="0.2">
      <c r="B403" s="71">
        <v>2025</v>
      </c>
      <c r="C403" s="71">
        <v>891780111</v>
      </c>
      <c r="D403" s="71" t="s">
        <v>63</v>
      </c>
      <c r="E403" s="173" t="s">
        <v>967</v>
      </c>
      <c r="F403" s="187" t="s">
        <v>966</v>
      </c>
      <c r="G403" s="176">
        <v>0</v>
      </c>
      <c r="H403" s="72" t="s">
        <v>71</v>
      </c>
      <c r="I403" s="71" t="s">
        <v>166</v>
      </c>
      <c r="J403" s="73" t="s">
        <v>211</v>
      </c>
      <c r="K403" s="104" t="s">
        <v>965</v>
      </c>
      <c r="L403" s="486">
        <v>1949220</v>
      </c>
      <c r="M403" s="71" t="s">
        <v>66</v>
      </c>
      <c r="N403" s="102" t="s">
        <v>964</v>
      </c>
      <c r="O403" s="538" t="s">
        <v>963</v>
      </c>
      <c r="P403" s="180">
        <v>484</v>
      </c>
      <c r="Q403" s="443">
        <v>45714</v>
      </c>
      <c r="R403" s="488">
        <v>55851500</v>
      </c>
      <c r="S403" s="500">
        <v>45853</v>
      </c>
      <c r="T403" s="524">
        <v>1949220</v>
      </c>
      <c r="U403" s="72" t="s">
        <v>65</v>
      </c>
      <c r="V403" s="528">
        <v>1083464086</v>
      </c>
      <c r="W403" s="170" t="s">
        <v>962</v>
      </c>
      <c r="X403" s="460">
        <v>45853</v>
      </c>
      <c r="Y403" s="461">
        <v>45853</v>
      </c>
      <c r="Z403" s="437" t="s">
        <v>73</v>
      </c>
      <c r="AA403" s="448">
        <v>45883</v>
      </c>
      <c r="AB403" s="124">
        <f t="shared" si="46"/>
        <v>30</v>
      </c>
      <c r="AC403" s="72">
        <v>0</v>
      </c>
      <c r="AD403" s="76">
        <v>0</v>
      </c>
      <c r="AE403" s="76">
        <v>0</v>
      </c>
      <c r="AF403" s="79" t="s">
        <v>73</v>
      </c>
      <c r="AG403" s="408">
        <f t="shared" si="45"/>
        <v>0</v>
      </c>
      <c r="AH403" s="76">
        <v>0</v>
      </c>
      <c r="AI403" s="75">
        <v>0</v>
      </c>
      <c r="AJ403" s="145" t="s">
        <v>73</v>
      </c>
      <c r="AK403" s="79" t="s">
        <v>73</v>
      </c>
      <c r="AL403" s="72">
        <v>0</v>
      </c>
      <c r="AM403" s="72" t="s">
        <v>73</v>
      </c>
      <c r="AN403" s="72" t="s">
        <v>73</v>
      </c>
      <c r="AO403" s="72" t="s">
        <v>73</v>
      </c>
      <c r="AP403" s="102">
        <f t="shared" si="47"/>
        <v>0</v>
      </c>
      <c r="AQ403" s="487">
        <f t="shared" si="48"/>
        <v>1949220</v>
      </c>
      <c r="AR403" s="72" t="s">
        <v>65</v>
      </c>
      <c r="AS403" s="196">
        <v>1949220</v>
      </c>
      <c r="AT403" s="72" t="s">
        <v>319</v>
      </c>
      <c r="AU403" s="76">
        <v>0</v>
      </c>
      <c r="AV403" s="81" t="s">
        <v>73</v>
      </c>
      <c r="AW403" s="490">
        <f t="shared" si="41"/>
        <v>1949220</v>
      </c>
      <c r="AX403" s="488">
        <v>0</v>
      </c>
      <c r="AY403" s="84">
        <f t="shared" si="49"/>
        <v>1</v>
      </c>
      <c r="AZ403" s="85">
        <v>1</v>
      </c>
      <c r="BA403" s="169" t="s">
        <v>73</v>
      </c>
      <c r="BB403" s="184" t="s">
        <v>208</v>
      </c>
      <c r="BC403" s="174" t="s">
        <v>961</v>
      </c>
      <c r="BD403" s="71" t="s">
        <v>65</v>
      </c>
      <c r="BE403" s="166" t="s">
        <v>207</v>
      </c>
    </row>
    <row r="404" spans="2:57" s="165" customFormat="1" ht="15" customHeight="1" x14ac:dyDescent="0.2">
      <c r="B404" s="71">
        <v>2025</v>
      </c>
      <c r="C404" s="71">
        <v>891780111</v>
      </c>
      <c r="D404" s="71" t="s">
        <v>63</v>
      </c>
      <c r="E404" s="173" t="s">
        <v>960</v>
      </c>
      <c r="F404" s="187" t="s">
        <v>959</v>
      </c>
      <c r="G404" s="176">
        <v>0</v>
      </c>
      <c r="H404" s="72" t="s">
        <v>71</v>
      </c>
      <c r="I404" s="71" t="s">
        <v>166</v>
      </c>
      <c r="J404" s="73" t="s">
        <v>211</v>
      </c>
      <c r="K404" s="104" t="s">
        <v>958</v>
      </c>
      <c r="L404" s="486">
        <v>6899858</v>
      </c>
      <c r="M404" s="71" t="s">
        <v>66</v>
      </c>
      <c r="N404" s="102" t="s">
        <v>705</v>
      </c>
      <c r="O404" s="538" t="s">
        <v>828</v>
      </c>
      <c r="P404" s="180">
        <v>1229</v>
      </c>
      <c r="Q404" s="443">
        <v>45811</v>
      </c>
      <c r="R404" s="488">
        <v>20000000</v>
      </c>
      <c r="S404" s="500">
        <v>45853</v>
      </c>
      <c r="T404" s="524">
        <v>6899858</v>
      </c>
      <c r="U404" s="72" t="s">
        <v>65</v>
      </c>
      <c r="V404" s="528">
        <v>16497424</v>
      </c>
      <c r="W404" s="170" t="s">
        <v>957</v>
      </c>
      <c r="X404" s="460">
        <v>45853</v>
      </c>
      <c r="Y404" s="461">
        <v>45853</v>
      </c>
      <c r="Z404" s="437" t="s">
        <v>73</v>
      </c>
      <c r="AA404" s="448">
        <v>45883</v>
      </c>
      <c r="AB404" s="124">
        <f t="shared" si="46"/>
        <v>30</v>
      </c>
      <c r="AC404" s="72">
        <v>0</v>
      </c>
      <c r="AD404" s="76">
        <v>0</v>
      </c>
      <c r="AE404" s="76">
        <v>0</v>
      </c>
      <c r="AF404" s="79" t="s">
        <v>73</v>
      </c>
      <c r="AG404" s="408">
        <f t="shared" si="45"/>
        <v>0</v>
      </c>
      <c r="AH404" s="76">
        <v>0</v>
      </c>
      <c r="AI404" s="75">
        <v>0</v>
      </c>
      <c r="AJ404" s="145" t="s">
        <v>73</v>
      </c>
      <c r="AK404" s="79" t="s">
        <v>73</v>
      </c>
      <c r="AL404" s="72">
        <v>0</v>
      </c>
      <c r="AM404" s="72" t="s">
        <v>73</v>
      </c>
      <c r="AN404" s="72" t="s">
        <v>73</v>
      </c>
      <c r="AO404" s="72" t="s">
        <v>73</v>
      </c>
      <c r="AP404" s="102">
        <f t="shared" si="47"/>
        <v>0</v>
      </c>
      <c r="AQ404" s="487">
        <f t="shared" si="48"/>
        <v>6899858</v>
      </c>
      <c r="AR404" s="72" t="s">
        <v>65</v>
      </c>
      <c r="AS404" s="196">
        <v>6899858</v>
      </c>
      <c r="AT404" s="72" t="s">
        <v>319</v>
      </c>
      <c r="AU404" s="76">
        <v>0</v>
      </c>
      <c r="AV404" s="81" t="s">
        <v>73</v>
      </c>
      <c r="AW404" s="490">
        <f t="shared" si="41"/>
        <v>6899858</v>
      </c>
      <c r="AX404" s="488">
        <v>0</v>
      </c>
      <c r="AY404" s="84">
        <f t="shared" si="49"/>
        <v>1</v>
      </c>
      <c r="AZ404" s="85">
        <v>1</v>
      </c>
      <c r="BA404" s="169" t="s">
        <v>73</v>
      </c>
      <c r="BB404" s="184" t="s">
        <v>208</v>
      </c>
      <c r="BC404" s="174" t="s">
        <v>956</v>
      </c>
      <c r="BD404" s="71" t="s">
        <v>65</v>
      </c>
      <c r="BE404" s="166" t="s">
        <v>207</v>
      </c>
    </row>
    <row r="405" spans="2:57" s="165" customFormat="1" ht="15" customHeight="1" x14ac:dyDescent="0.2">
      <c r="B405" s="71">
        <v>2025</v>
      </c>
      <c r="C405" s="71">
        <v>891780111</v>
      </c>
      <c r="D405" s="71" t="s">
        <v>63</v>
      </c>
      <c r="E405" s="173" t="s">
        <v>955</v>
      </c>
      <c r="F405" s="187" t="s">
        <v>954</v>
      </c>
      <c r="G405" s="176">
        <v>0</v>
      </c>
      <c r="H405" s="72" t="s">
        <v>71</v>
      </c>
      <c r="I405" s="71" t="s">
        <v>166</v>
      </c>
      <c r="J405" s="73" t="s">
        <v>211</v>
      </c>
      <c r="K405" s="104" t="s">
        <v>953</v>
      </c>
      <c r="L405" s="486">
        <v>956760</v>
      </c>
      <c r="M405" s="71" t="s">
        <v>66</v>
      </c>
      <c r="N405" s="102" t="s">
        <v>952</v>
      </c>
      <c r="O405" s="538" t="s">
        <v>951</v>
      </c>
      <c r="P405" s="180">
        <v>1209</v>
      </c>
      <c r="Q405" s="443">
        <v>45811</v>
      </c>
      <c r="R405" s="488">
        <v>20000000</v>
      </c>
      <c r="S405" s="500">
        <v>45853</v>
      </c>
      <c r="T405" s="524">
        <v>956760</v>
      </c>
      <c r="U405" s="72" t="s">
        <v>65</v>
      </c>
      <c r="V405" s="528">
        <v>52389076</v>
      </c>
      <c r="W405" s="170" t="s">
        <v>913</v>
      </c>
      <c r="X405" s="460">
        <v>45853</v>
      </c>
      <c r="Y405" s="461">
        <v>45853</v>
      </c>
      <c r="Z405" s="437" t="s">
        <v>73</v>
      </c>
      <c r="AA405" s="448">
        <v>45914</v>
      </c>
      <c r="AB405" s="124">
        <f t="shared" si="46"/>
        <v>61</v>
      </c>
      <c r="AC405" s="72">
        <v>0</v>
      </c>
      <c r="AD405" s="76">
        <v>0</v>
      </c>
      <c r="AE405" s="76">
        <v>0</v>
      </c>
      <c r="AF405" s="79" t="s">
        <v>73</v>
      </c>
      <c r="AG405" s="408">
        <f t="shared" si="45"/>
        <v>0</v>
      </c>
      <c r="AH405" s="76">
        <v>0</v>
      </c>
      <c r="AI405" s="75">
        <v>0</v>
      </c>
      <c r="AJ405" s="145" t="s">
        <v>73</v>
      </c>
      <c r="AK405" s="79" t="s">
        <v>73</v>
      </c>
      <c r="AL405" s="72">
        <v>0</v>
      </c>
      <c r="AM405" s="72" t="s">
        <v>73</v>
      </c>
      <c r="AN405" s="72" t="s">
        <v>73</v>
      </c>
      <c r="AO405" s="72" t="s">
        <v>73</v>
      </c>
      <c r="AP405" s="102">
        <f t="shared" si="47"/>
        <v>0</v>
      </c>
      <c r="AQ405" s="487">
        <f t="shared" si="48"/>
        <v>956760</v>
      </c>
      <c r="AR405" s="72" t="s">
        <v>65</v>
      </c>
      <c r="AS405" s="196">
        <v>956760</v>
      </c>
      <c r="AT405" s="72" t="s">
        <v>319</v>
      </c>
      <c r="AU405" s="76">
        <v>0</v>
      </c>
      <c r="AV405" s="81" t="s">
        <v>73</v>
      </c>
      <c r="AW405" s="490">
        <f t="shared" si="41"/>
        <v>0</v>
      </c>
      <c r="AX405" s="488">
        <v>956760</v>
      </c>
      <c r="AY405" s="84">
        <f t="shared" si="49"/>
        <v>0</v>
      </c>
      <c r="AZ405" s="85">
        <v>0</v>
      </c>
      <c r="BA405" s="169" t="s">
        <v>73</v>
      </c>
      <c r="BB405" s="184" t="s">
        <v>208</v>
      </c>
      <c r="BC405" s="174" t="s">
        <v>950</v>
      </c>
      <c r="BD405" s="71" t="s">
        <v>65</v>
      </c>
      <c r="BE405" s="166" t="s">
        <v>207</v>
      </c>
    </row>
    <row r="406" spans="2:57" s="165" customFormat="1" ht="15" customHeight="1" x14ac:dyDescent="0.2">
      <c r="B406" s="71">
        <v>2025</v>
      </c>
      <c r="C406" s="71">
        <v>891780111</v>
      </c>
      <c r="D406" s="71" t="s">
        <v>63</v>
      </c>
      <c r="E406" s="173" t="s">
        <v>949</v>
      </c>
      <c r="F406" s="187" t="s">
        <v>948</v>
      </c>
      <c r="G406" s="176">
        <v>0</v>
      </c>
      <c r="H406" s="72" t="s">
        <v>71</v>
      </c>
      <c r="I406" s="71" t="s">
        <v>166</v>
      </c>
      <c r="J406" s="73" t="s">
        <v>211</v>
      </c>
      <c r="K406" s="104" t="s">
        <v>947</v>
      </c>
      <c r="L406" s="486">
        <v>7000000</v>
      </c>
      <c r="M406" s="71" t="s">
        <v>66</v>
      </c>
      <c r="N406" s="102" t="s">
        <v>946</v>
      </c>
      <c r="O406" s="538" t="s">
        <v>945</v>
      </c>
      <c r="P406" s="180">
        <v>484</v>
      </c>
      <c r="Q406" s="443">
        <v>45714</v>
      </c>
      <c r="R406" s="488">
        <v>55851500</v>
      </c>
      <c r="S406" s="500">
        <v>45853</v>
      </c>
      <c r="T406" s="524">
        <v>7000000</v>
      </c>
      <c r="U406" s="72" t="s">
        <v>65</v>
      </c>
      <c r="V406" s="528">
        <v>72148417</v>
      </c>
      <c r="W406" s="170" t="s">
        <v>944</v>
      </c>
      <c r="X406" s="460">
        <v>45853</v>
      </c>
      <c r="Y406" s="461">
        <v>45853</v>
      </c>
      <c r="Z406" s="437" t="s">
        <v>73</v>
      </c>
      <c r="AA406" s="448">
        <v>45883</v>
      </c>
      <c r="AB406" s="124">
        <f t="shared" si="46"/>
        <v>30</v>
      </c>
      <c r="AC406" s="72">
        <v>0</v>
      </c>
      <c r="AD406" s="76">
        <v>0</v>
      </c>
      <c r="AE406" s="76">
        <v>0</v>
      </c>
      <c r="AF406" s="79" t="s">
        <v>73</v>
      </c>
      <c r="AG406" s="408">
        <f t="shared" si="45"/>
        <v>0</v>
      </c>
      <c r="AH406" s="76">
        <v>0</v>
      </c>
      <c r="AI406" s="75">
        <v>0</v>
      </c>
      <c r="AJ406" s="145" t="s">
        <v>73</v>
      </c>
      <c r="AK406" s="79" t="s">
        <v>73</v>
      </c>
      <c r="AL406" s="72">
        <v>0</v>
      </c>
      <c r="AM406" s="72" t="s">
        <v>73</v>
      </c>
      <c r="AN406" s="72" t="s">
        <v>73</v>
      </c>
      <c r="AO406" s="72" t="s">
        <v>73</v>
      </c>
      <c r="AP406" s="102">
        <f t="shared" si="47"/>
        <v>0</v>
      </c>
      <c r="AQ406" s="487">
        <f t="shared" si="48"/>
        <v>7000000</v>
      </c>
      <c r="AR406" s="72" t="s">
        <v>65</v>
      </c>
      <c r="AS406" s="196">
        <v>7000000</v>
      </c>
      <c r="AT406" s="72" t="s">
        <v>319</v>
      </c>
      <c r="AU406" s="76">
        <v>0</v>
      </c>
      <c r="AV406" s="81" t="s">
        <v>73</v>
      </c>
      <c r="AW406" s="490">
        <f t="shared" si="41"/>
        <v>0</v>
      </c>
      <c r="AX406" s="488">
        <v>7000000</v>
      </c>
      <c r="AY406" s="84">
        <f t="shared" si="49"/>
        <v>0</v>
      </c>
      <c r="AZ406" s="85">
        <v>0</v>
      </c>
      <c r="BA406" s="169" t="s">
        <v>73</v>
      </c>
      <c r="BB406" s="184" t="s">
        <v>208</v>
      </c>
      <c r="BC406" s="174" t="s">
        <v>943</v>
      </c>
      <c r="BD406" s="71" t="s">
        <v>65</v>
      </c>
      <c r="BE406" s="166" t="s">
        <v>207</v>
      </c>
    </row>
    <row r="407" spans="2:57" s="165" customFormat="1" ht="15" customHeight="1" x14ac:dyDescent="0.2">
      <c r="B407" s="71">
        <v>2025</v>
      </c>
      <c r="C407" s="71">
        <v>891780111</v>
      </c>
      <c r="D407" s="71" t="s">
        <v>63</v>
      </c>
      <c r="E407" s="173" t="s">
        <v>942</v>
      </c>
      <c r="F407" s="187" t="s">
        <v>941</v>
      </c>
      <c r="G407" s="176">
        <v>0</v>
      </c>
      <c r="H407" s="72" t="s">
        <v>71</v>
      </c>
      <c r="I407" s="71" t="s">
        <v>166</v>
      </c>
      <c r="J407" s="73" t="s">
        <v>211</v>
      </c>
      <c r="K407" s="104" t="s">
        <v>940</v>
      </c>
      <c r="L407" s="486">
        <v>975800</v>
      </c>
      <c r="M407" s="71" t="s">
        <v>66</v>
      </c>
      <c r="N407" s="102" t="s">
        <v>939</v>
      </c>
      <c r="O407" s="538" t="s">
        <v>938</v>
      </c>
      <c r="P407" s="180">
        <v>764</v>
      </c>
      <c r="Q407" s="443">
        <v>45742</v>
      </c>
      <c r="R407" s="488">
        <v>52470250</v>
      </c>
      <c r="S407" s="500">
        <v>45853</v>
      </c>
      <c r="T407" s="524">
        <v>975800</v>
      </c>
      <c r="U407" s="72" t="s">
        <v>65</v>
      </c>
      <c r="V407" s="528">
        <v>26670405</v>
      </c>
      <c r="W407" s="170" t="s">
        <v>937</v>
      </c>
      <c r="X407" s="460">
        <v>45853</v>
      </c>
      <c r="Y407" s="461">
        <v>45853</v>
      </c>
      <c r="Z407" s="437" t="s">
        <v>73</v>
      </c>
      <c r="AA407" s="444">
        <v>45883</v>
      </c>
      <c r="AB407" s="124">
        <f t="shared" si="46"/>
        <v>30</v>
      </c>
      <c r="AC407" s="72">
        <v>0</v>
      </c>
      <c r="AD407" s="76">
        <v>0</v>
      </c>
      <c r="AE407" s="76">
        <v>0</v>
      </c>
      <c r="AF407" s="79" t="s">
        <v>73</v>
      </c>
      <c r="AG407" s="408">
        <f t="shared" si="45"/>
        <v>0</v>
      </c>
      <c r="AH407" s="76">
        <v>0</v>
      </c>
      <c r="AI407" s="75">
        <v>0</v>
      </c>
      <c r="AJ407" s="145" t="s">
        <v>73</v>
      </c>
      <c r="AK407" s="79" t="s">
        <v>73</v>
      </c>
      <c r="AL407" s="72">
        <v>0</v>
      </c>
      <c r="AM407" s="72" t="s">
        <v>73</v>
      </c>
      <c r="AN407" s="72" t="s">
        <v>73</v>
      </c>
      <c r="AO407" s="72" t="s">
        <v>73</v>
      </c>
      <c r="AP407" s="102">
        <f t="shared" si="47"/>
        <v>0</v>
      </c>
      <c r="AQ407" s="487">
        <f t="shared" si="48"/>
        <v>975800</v>
      </c>
      <c r="AR407" s="72" t="s">
        <v>65</v>
      </c>
      <c r="AS407" s="196">
        <v>975800</v>
      </c>
      <c r="AT407" s="72" t="s">
        <v>319</v>
      </c>
      <c r="AU407" s="76">
        <v>0</v>
      </c>
      <c r="AV407" s="81" t="s">
        <v>73</v>
      </c>
      <c r="AW407" s="490">
        <f t="shared" si="41"/>
        <v>0</v>
      </c>
      <c r="AX407" s="488">
        <v>975800</v>
      </c>
      <c r="AY407" s="84">
        <f t="shared" si="49"/>
        <v>0</v>
      </c>
      <c r="AZ407" s="85">
        <v>0</v>
      </c>
      <c r="BA407" s="169" t="s">
        <v>73</v>
      </c>
      <c r="BB407" s="184" t="s">
        <v>208</v>
      </c>
      <c r="BC407" s="174" t="s">
        <v>936</v>
      </c>
      <c r="BD407" s="71" t="s">
        <v>65</v>
      </c>
      <c r="BE407" s="166" t="s">
        <v>207</v>
      </c>
    </row>
    <row r="408" spans="2:57" s="165" customFormat="1" ht="15" customHeight="1" x14ac:dyDescent="0.2">
      <c r="B408" s="71">
        <v>2025</v>
      </c>
      <c r="C408" s="71">
        <v>891780111</v>
      </c>
      <c r="D408" s="71" t="s">
        <v>63</v>
      </c>
      <c r="E408" s="173" t="s">
        <v>935</v>
      </c>
      <c r="F408" s="210" t="s">
        <v>934</v>
      </c>
      <c r="G408" s="176">
        <v>0</v>
      </c>
      <c r="H408" s="72" t="s">
        <v>71</v>
      </c>
      <c r="I408" s="71" t="s">
        <v>166</v>
      </c>
      <c r="J408" s="73" t="s">
        <v>211</v>
      </c>
      <c r="K408" s="104" t="s">
        <v>915</v>
      </c>
      <c r="L408" s="486">
        <v>4724300</v>
      </c>
      <c r="M408" s="71" t="s">
        <v>66</v>
      </c>
      <c r="N408" s="102" t="s">
        <v>933</v>
      </c>
      <c r="O408" s="550">
        <v>900918150</v>
      </c>
      <c r="P408" s="180">
        <v>1209</v>
      </c>
      <c r="Q408" s="443">
        <v>45811</v>
      </c>
      <c r="R408" s="488">
        <v>20000000</v>
      </c>
      <c r="S408" s="503">
        <v>45860</v>
      </c>
      <c r="T408" s="524">
        <v>4724300</v>
      </c>
      <c r="U408" s="72" t="s">
        <v>65</v>
      </c>
      <c r="V408" s="528">
        <v>52389076</v>
      </c>
      <c r="W408" s="170" t="s">
        <v>913</v>
      </c>
      <c r="X408" s="460">
        <v>45860</v>
      </c>
      <c r="Y408" s="461">
        <v>45860</v>
      </c>
      <c r="Z408" s="437" t="s">
        <v>73</v>
      </c>
      <c r="AA408" s="448">
        <v>45921</v>
      </c>
      <c r="AB408" s="124">
        <f t="shared" si="46"/>
        <v>61</v>
      </c>
      <c r="AC408" s="72">
        <v>0</v>
      </c>
      <c r="AD408" s="76">
        <v>0</v>
      </c>
      <c r="AE408" s="76">
        <v>0</v>
      </c>
      <c r="AF408" s="79" t="s">
        <v>73</v>
      </c>
      <c r="AG408" s="408">
        <f t="shared" si="45"/>
        <v>0</v>
      </c>
      <c r="AH408" s="76">
        <v>0</v>
      </c>
      <c r="AI408" s="75">
        <v>0</v>
      </c>
      <c r="AJ408" s="145" t="s">
        <v>73</v>
      </c>
      <c r="AK408" s="79" t="s">
        <v>73</v>
      </c>
      <c r="AL408" s="72">
        <v>0</v>
      </c>
      <c r="AM408" s="72" t="s">
        <v>73</v>
      </c>
      <c r="AN408" s="72" t="s">
        <v>73</v>
      </c>
      <c r="AO408" s="72" t="s">
        <v>73</v>
      </c>
      <c r="AP408" s="102">
        <f t="shared" si="47"/>
        <v>0</v>
      </c>
      <c r="AQ408" s="487">
        <f t="shared" si="48"/>
        <v>4724300</v>
      </c>
      <c r="AR408" s="72" t="s">
        <v>65</v>
      </c>
      <c r="AS408" s="196">
        <v>4724300</v>
      </c>
      <c r="AT408" s="72" t="s">
        <v>319</v>
      </c>
      <c r="AU408" s="76">
        <v>0</v>
      </c>
      <c r="AV408" s="81" t="s">
        <v>73</v>
      </c>
      <c r="AW408" s="490">
        <f t="shared" si="41"/>
        <v>4724300</v>
      </c>
      <c r="AX408" s="488">
        <v>0</v>
      </c>
      <c r="AY408" s="84">
        <f t="shared" si="49"/>
        <v>1</v>
      </c>
      <c r="AZ408" s="85">
        <v>1</v>
      </c>
      <c r="BA408" s="169" t="s">
        <v>73</v>
      </c>
      <c r="BB408" s="184" t="s">
        <v>208</v>
      </c>
      <c r="BC408" s="213" t="s">
        <v>932</v>
      </c>
      <c r="BD408" s="71" t="s">
        <v>65</v>
      </c>
      <c r="BE408" s="166" t="s">
        <v>207</v>
      </c>
    </row>
    <row r="409" spans="2:57" s="165" customFormat="1" ht="15" customHeight="1" x14ac:dyDescent="0.2">
      <c r="B409" s="71">
        <v>2025</v>
      </c>
      <c r="C409" s="71">
        <v>891780111</v>
      </c>
      <c r="D409" s="71" t="s">
        <v>63</v>
      </c>
      <c r="E409" s="173" t="s">
        <v>931</v>
      </c>
      <c r="F409" s="212" t="s">
        <v>930</v>
      </c>
      <c r="G409" s="176">
        <v>0</v>
      </c>
      <c r="H409" s="72" t="s">
        <v>71</v>
      </c>
      <c r="I409" s="71" t="s">
        <v>166</v>
      </c>
      <c r="J409" s="73" t="s">
        <v>211</v>
      </c>
      <c r="K409" s="104" t="s">
        <v>929</v>
      </c>
      <c r="L409" s="486">
        <v>11771836</v>
      </c>
      <c r="M409" s="71" t="s">
        <v>66</v>
      </c>
      <c r="N409" s="102" t="s">
        <v>928</v>
      </c>
      <c r="O409" s="553">
        <v>900355024</v>
      </c>
      <c r="P409" s="209">
        <v>1209</v>
      </c>
      <c r="Q409" s="443">
        <v>45811</v>
      </c>
      <c r="R409" s="488">
        <v>20000000</v>
      </c>
      <c r="S409" s="503">
        <v>45860</v>
      </c>
      <c r="T409" s="524">
        <v>11771836</v>
      </c>
      <c r="U409" s="72" t="s">
        <v>65</v>
      </c>
      <c r="V409" s="528">
        <v>52389076</v>
      </c>
      <c r="W409" s="170" t="s">
        <v>913</v>
      </c>
      <c r="X409" s="464">
        <v>45860</v>
      </c>
      <c r="Y409" s="465">
        <v>45860</v>
      </c>
      <c r="Z409" s="437" t="s">
        <v>73</v>
      </c>
      <c r="AA409" s="466">
        <v>45921</v>
      </c>
      <c r="AB409" s="124">
        <f t="shared" si="46"/>
        <v>61</v>
      </c>
      <c r="AC409" s="72">
        <v>0</v>
      </c>
      <c r="AD409" s="76">
        <v>0</v>
      </c>
      <c r="AE409" s="76">
        <v>0</v>
      </c>
      <c r="AF409" s="79" t="s">
        <v>73</v>
      </c>
      <c r="AG409" s="408">
        <f t="shared" si="45"/>
        <v>0</v>
      </c>
      <c r="AH409" s="76">
        <v>0</v>
      </c>
      <c r="AI409" s="75">
        <v>0</v>
      </c>
      <c r="AJ409" s="145" t="s">
        <v>73</v>
      </c>
      <c r="AK409" s="79" t="s">
        <v>73</v>
      </c>
      <c r="AL409" s="72">
        <v>0</v>
      </c>
      <c r="AM409" s="72" t="s">
        <v>73</v>
      </c>
      <c r="AN409" s="72" t="s">
        <v>73</v>
      </c>
      <c r="AO409" s="72" t="s">
        <v>73</v>
      </c>
      <c r="AP409" s="102">
        <f t="shared" si="47"/>
        <v>0</v>
      </c>
      <c r="AQ409" s="487">
        <f t="shared" si="48"/>
        <v>11771836</v>
      </c>
      <c r="AR409" s="72" t="s">
        <v>65</v>
      </c>
      <c r="AS409" s="196">
        <v>11771836</v>
      </c>
      <c r="AT409" s="72" t="s">
        <v>319</v>
      </c>
      <c r="AU409" s="76">
        <v>0</v>
      </c>
      <c r="AV409" s="81" t="s">
        <v>73</v>
      </c>
      <c r="AW409" s="490">
        <f t="shared" ref="AW409:AW472" si="50">+AQ409-AX409</f>
        <v>0</v>
      </c>
      <c r="AX409" s="488">
        <v>11771836</v>
      </c>
      <c r="AY409" s="84">
        <f t="shared" si="49"/>
        <v>0</v>
      </c>
      <c r="AZ409" s="85">
        <v>0</v>
      </c>
      <c r="BA409" s="169" t="s">
        <v>73</v>
      </c>
      <c r="BB409" s="184" t="s">
        <v>208</v>
      </c>
      <c r="BC409" s="208" t="s">
        <v>927</v>
      </c>
      <c r="BD409" s="71" t="s">
        <v>65</v>
      </c>
      <c r="BE409" s="166" t="s">
        <v>207</v>
      </c>
    </row>
    <row r="410" spans="2:57" s="165" customFormat="1" ht="15" customHeight="1" x14ac:dyDescent="0.2">
      <c r="B410" s="71">
        <v>2025</v>
      </c>
      <c r="C410" s="71">
        <v>891780111</v>
      </c>
      <c r="D410" s="71" t="s">
        <v>63</v>
      </c>
      <c r="E410" s="173" t="s">
        <v>926</v>
      </c>
      <c r="F410" s="189" t="s">
        <v>925</v>
      </c>
      <c r="G410" s="176">
        <v>0</v>
      </c>
      <c r="H410" s="72" t="s">
        <v>71</v>
      </c>
      <c r="I410" s="71" t="s">
        <v>166</v>
      </c>
      <c r="J410" s="73" t="s">
        <v>211</v>
      </c>
      <c r="K410" s="104" t="s">
        <v>924</v>
      </c>
      <c r="L410" s="486">
        <v>3260243</v>
      </c>
      <c r="M410" s="71" t="s">
        <v>66</v>
      </c>
      <c r="N410" s="102" t="s">
        <v>653</v>
      </c>
      <c r="O410" s="542" t="s">
        <v>923</v>
      </c>
      <c r="P410" s="180">
        <v>1209</v>
      </c>
      <c r="Q410" s="461">
        <v>45807</v>
      </c>
      <c r="R410" s="488">
        <v>20000000</v>
      </c>
      <c r="S410" s="500">
        <v>45860</v>
      </c>
      <c r="T410" s="524">
        <v>3260243</v>
      </c>
      <c r="U410" s="72" t="s">
        <v>65</v>
      </c>
      <c r="V410" s="528">
        <v>52389076</v>
      </c>
      <c r="W410" s="170" t="s">
        <v>913</v>
      </c>
      <c r="X410" s="460">
        <v>45860</v>
      </c>
      <c r="Y410" s="461">
        <v>45860</v>
      </c>
      <c r="Z410" s="437" t="s">
        <v>73</v>
      </c>
      <c r="AA410" s="448">
        <v>45890</v>
      </c>
      <c r="AB410" s="124">
        <f t="shared" si="46"/>
        <v>30</v>
      </c>
      <c r="AC410" s="72">
        <v>0</v>
      </c>
      <c r="AD410" s="76">
        <v>0</v>
      </c>
      <c r="AE410" s="76">
        <v>0</v>
      </c>
      <c r="AF410" s="79" t="s">
        <v>73</v>
      </c>
      <c r="AG410" s="408">
        <f t="shared" si="45"/>
        <v>0</v>
      </c>
      <c r="AH410" s="76">
        <v>0</v>
      </c>
      <c r="AI410" s="75">
        <v>0</v>
      </c>
      <c r="AJ410" s="145" t="s">
        <v>73</v>
      </c>
      <c r="AK410" s="79" t="s">
        <v>73</v>
      </c>
      <c r="AL410" s="72">
        <v>0</v>
      </c>
      <c r="AM410" s="72" t="s">
        <v>73</v>
      </c>
      <c r="AN410" s="72" t="s">
        <v>73</v>
      </c>
      <c r="AO410" s="72" t="s">
        <v>73</v>
      </c>
      <c r="AP410" s="102">
        <f t="shared" si="47"/>
        <v>0</v>
      </c>
      <c r="AQ410" s="487">
        <f t="shared" si="48"/>
        <v>3260243</v>
      </c>
      <c r="AR410" s="72" t="s">
        <v>65</v>
      </c>
      <c r="AS410" s="196">
        <v>3260243</v>
      </c>
      <c r="AT410" s="72" t="s">
        <v>319</v>
      </c>
      <c r="AU410" s="76">
        <v>0</v>
      </c>
      <c r="AV410" s="81" t="s">
        <v>73</v>
      </c>
      <c r="AW410" s="490">
        <f t="shared" si="50"/>
        <v>3260243</v>
      </c>
      <c r="AX410" s="488">
        <v>0</v>
      </c>
      <c r="AY410" s="84">
        <f t="shared" si="49"/>
        <v>1</v>
      </c>
      <c r="AZ410" s="85">
        <v>1</v>
      </c>
      <c r="BA410" s="169" t="s">
        <v>73</v>
      </c>
      <c r="BB410" s="184" t="s">
        <v>208</v>
      </c>
      <c r="BC410" s="191" t="s">
        <v>922</v>
      </c>
      <c r="BD410" s="71" t="s">
        <v>65</v>
      </c>
      <c r="BE410" s="166" t="s">
        <v>207</v>
      </c>
    </row>
    <row r="411" spans="2:57" s="165" customFormat="1" ht="15" customHeight="1" x14ac:dyDescent="0.2">
      <c r="B411" s="71">
        <v>2025</v>
      </c>
      <c r="C411" s="71">
        <v>891780111</v>
      </c>
      <c r="D411" s="71" t="s">
        <v>63</v>
      </c>
      <c r="E411" s="173" t="s">
        <v>921</v>
      </c>
      <c r="F411" s="189" t="s">
        <v>920</v>
      </c>
      <c r="G411" s="176">
        <v>0</v>
      </c>
      <c r="H411" s="72" t="s">
        <v>71</v>
      </c>
      <c r="I411" s="71" t="s">
        <v>166</v>
      </c>
      <c r="J411" s="73" t="s">
        <v>211</v>
      </c>
      <c r="K411" s="104" t="s">
        <v>919</v>
      </c>
      <c r="L411" s="486">
        <v>5294296</v>
      </c>
      <c r="M411" s="71" t="s">
        <v>66</v>
      </c>
      <c r="N411" s="102" t="s">
        <v>848</v>
      </c>
      <c r="O411" s="542" t="s">
        <v>847</v>
      </c>
      <c r="P411" s="180">
        <v>1209</v>
      </c>
      <c r="Q411" s="461">
        <v>45807</v>
      </c>
      <c r="R411" s="488">
        <v>20000000</v>
      </c>
      <c r="S411" s="500">
        <v>45861</v>
      </c>
      <c r="T411" s="524">
        <v>5294296</v>
      </c>
      <c r="U411" s="72" t="s">
        <v>65</v>
      </c>
      <c r="V411" s="528">
        <v>52389076</v>
      </c>
      <c r="W411" s="170" t="s">
        <v>913</v>
      </c>
      <c r="X411" s="460">
        <v>45861</v>
      </c>
      <c r="Y411" s="461">
        <v>45861</v>
      </c>
      <c r="Z411" s="437" t="s">
        <v>73</v>
      </c>
      <c r="AA411" s="448">
        <v>45983</v>
      </c>
      <c r="AB411" s="124">
        <f t="shared" si="46"/>
        <v>122</v>
      </c>
      <c r="AC411" s="72">
        <v>0</v>
      </c>
      <c r="AD411" s="76">
        <v>0</v>
      </c>
      <c r="AE411" s="76">
        <v>0</v>
      </c>
      <c r="AF411" s="79" t="s">
        <v>73</v>
      </c>
      <c r="AG411" s="408">
        <f t="shared" si="45"/>
        <v>0</v>
      </c>
      <c r="AH411" s="76">
        <v>0</v>
      </c>
      <c r="AI411" s="75">
        <v>0</v>
      </c>
      <c r="AJ411" s="145" t="s">
        <v>73</v>
      </c>
      <c r="AK411" s="79" t="s">
        <v>73</v>
      </c>
      <c r="AL411" s="72">
        <v>0</v>
      </c>
      <c r="AM411" s="72" t="s">
        <v>73</v>
      </c>
      <c r="AN411" s="72" t="s">
        <v>73</v>
      </c>
      <c r="AO411" s="72" t="s">
        <v>73</v>
      </c>
      <c r="AP411" s="102">
        <f t="shared" si="47"/>
        <v>0</v>
      </c>
      <c r="AQ411" s="487">
        <f t="shared" si="48"/>
        <v>5294296</v>
      </c>
      <c r="AR411" s="72" t="s">
        <v>65</v>
      </c>
      <c r="AS411" s="196">
        <v>5294296</v>
      </c>
      <c r="AT411" s="72" t="s">
        <v>319</v>
      </c>
      <c r="AU411" s="76">
        <v>0</v>
      </c>
      <c r="AV411" s="81" t="s">
        <v>73</v>
      </c>
      <c r="AW411" s="490">
        <f t="shared" si="50"/>
        <v>0</v>
      </c>
      <c r="AX411" s="488">
        <v>5294296</v>
      </c>
      <c r="AY411" s="84">
        <f t="shared" si="49"/>
        <v>0</v>
      </c>
      <c r="AZ411" s="85">
        <v>0</v>
      </c>
      <c r="BA411" s="169" t="s">
        <v>73</v>
      </c>
      <c r="BB411" s="184" t="s">
        <v>123</v>
      </c>
      <c r="BC411" s="191" t="s">
        <v>918</v>
      </c>
      <c r="BD411" s="71" t="s">
        <v>65</v>
      </c>
      <c r="BE411" s="166" t="s">
        <v>207</v>
      </c>
    </row>
    <row r="412" spans="2:57" s="165" customFormat="1" ht="15" customHeight="1" x14ac:dyDescent="0.2">
      <c r="B412" s="71">
        <v>2025</v>
      </c>
      <c r="C412" s="71">
        <v>891780111</v>
      </c>
      <c r="D412" s="71" t="s">
        <v>63</v>
      </c>
      <c r="E412" s="173" t="s">
        <v>917</v>
      </c>
      <c r="F412" s="189" t="s">
        <v>916</v>
      </c>
      <c r="G412" s="176">
        <v>0</v>
      </c>
      <c r="H412" s="72" t="s">
        <v>71</v>
      </c>
      <c r="I412" s="71" t="s">
        <v>166</v>
      </c>
      <c r="J412" s="73" t="s">
        <v>211</v>
      </c>
      <c r="K412" s="104" t="s">
        <v>915</v>
      </c>
      <c r="L412" s="486">
        <v>4820524</v>
      </c>
      <c r="M412" s="71" t="s">
        <v>66</v>
      </c>
      <c r="N412" s="102" t="s">
        <v>914</v>
      </c>
      <c r="O412" s="214">
        <v>900730558</v>
      </c>
      <c r="P412" s="180">
        <v>1209</v>
      </c>
      <c r="Q412" s="461">
        <v>45807</v>
      </c>
      <c r="R412" s="488">
        <v>20000000</v>
      </c>
      <c r="S412" s="500">
        <v>45861</v>
      </c>
      <c r="T412" s="524">
        <v>4820524</v>
      </c>
      <c r="U412" s="72" t="s">
        <v>65</v>
      </c>
      <c r="V412" s="528">
        <v>52389076</v>
      </c>
      <c r="W412" s="170" t="s">
        <v>913</v>
      </c>
      <c r="X412" s="460">
        <v>45861</v>
      </c>
      <c r="Y412" s="461">
        <v>45861</v>
      </c>
      <c r="Z412" s="437" t="s">
        <v>73</v>
      </c>
      <c r="AA412" s="448">
        <v>45922</v>
      </c>
      <c r="AB412" s="124">
        <f t="shared" si="46"/>
        <v>61</v>
      </c>
      <c r="AC412" s="72">
        <v>0</v>
      </c>
      <c r="AD412" s="76">
        <v>0</v>
      </c>
      <c r="AE412" s="76">
        <v>0</v>
      </c>
      <c r="AF412" s="79" t="s">
        <v>73</v>
      </c>
      <c r="AG412" s="408">
        <f t="shared" si="45"/>
        <v>0</v>
      </c>
      <c r="AH412" s="76">
        <v>0</v>
      </c>
      <c r="AI412" s="75">
        <v>0</v>
      </c>
      <c r="AJ412" s="145" t="s">
        <v>73</v>
      </c>
      <c r="AK412" s="79" t="s">
        <v>73</v>
      </c>
      <c r="AL412" s="72">
        <v>0</v>
      </c>
      <c r="AM412" s="72" t="s">
        <v>73</v>
      </c>
      <c r="AN412" s="72" t="s">
        <v>73</v>
      </c>
      <c r="AO412" s="72" t="s">
        <v>73</v>
      </c>
      <c r="AP412" s="102">
        <f t="shared" si="47"/>
        <v>0</v>
      </c>
      <c r="AQ412" s="487">
        <f t="shared" si="48"/>
        <v>4820524</v>
      </c>
      <c r="AR412" s="72" t="s">
        <v>65</v>
      </c>
      <c r="AS412" s="196">
        <v>4820524</v>
      </c>
      <c r="AT412" s="72" t="s">
        <v>319</v>
      </c>
      <c r="AU412" s="76">
        <v>0</v>
      </c>
      <c r="AV412" s="81" t="s">
        <v>73</v>
      </c>
      <c r="AW412" s="490">
        <f t="shared" si="50"/>
        <v>4820524</v>
      </c>
      <c r="AX412" s="488">
        <v>0</v>
      </c>
      <c r="AY412" s="84">
        <f t="shared" si="49"/>
        <v>1</v>
      </c>
      <c r="AZ412" s="85">
        <v>1</v>
      </c>
      <c r="BA412" s="169" t="s">
        <v>73</v>
      </c>
      <c r="BB412" s="184" t="s">
        <v>208</v>
      </c>
      <c r="BC412" s="191" t="s">
        <v>912</v>
      </c>
      <c r="BD412" s="71" t="s">
        <v>65</v>
      </c>
      <c r="BE412" s="166" t="s">
        <v>207</v>
      </c>
    </row>
    <row r="413" spans="2:57" s="165" customFormat="1" ht="15" customHeight="1" x14ac:dyDescent="0.2">
      <c r="B413" s="71">
        <v>2025</v>
      </c>
      <c r="C413" s="71">
        <v>891780111</v>
      </c>
      <c r="D413" s="71" t="s">
        <v>63</v>
      </c>
      <c r="E413" s="173" t="s">
        <v>911</v>
      </c>
      <c r="F413" s="189" t="s">
        <v>910</v>
      </c>
      <c r="G413" s="176">
        <v>0</v>
      </c>
      <c r="H413" s="72" t="s">
        <v>71</v>
      </c>
      <c r="I413" s="71" t="s">
        <v>166</v>
      </c>
      <c r="J413" s="73" t="s">
        <v>211</v>
      </c>
      <c r="K413" s="104" t="s">
        <v>909</v>
      </c>
      <c r="L413" s="486">
        <v>6608200</v>
      </c>
      <c r="M413" s="71" t="s">
        <v>66</v>
      </c>
      <c r="N413" s="102" t="s">
        <v>705</v>
      </c>
      <c r="O413" s="542" t="s">
        <v>828</v>
      </c>
      <c r="P413" s="180">
        <v>1633</v>
      </c>
      <c r="Q413" s="461">
        <v>45856</v>
      </c>
      <c r="R413" s="488">
        <v>6608200</v>
      </c>
      <c r="S413" s="500">
        <v>45863</v>
      </c>
      <c r="T413" s="524">
        <v>6608200</v>
      </c>
      <c r="U413" s="72" t="s">
        <v>65</v>
      </c>
      <c r="V413" s="528">
        <v>94449083</v>
      </c>
      <c r="W413" s="170" t="s">
        <v>908</v>
      </c>
      <c r="X413" s="460">
        <v>45863</v>
      </c>
      <c r="Y413" s="461">
        <v>45863</v>
      </c>
      <c r="Z413" s="437" t="s">
        <v>73</v>
      </c>
      <c r="AA413" s="448">
        <v>45924</v>
      </c>
      <c r="AB413" s="124">
        <f t="shared" si="46"/>
        <v>61</v>
      </c>
      <c r="AC413" s="72">
        <v>0</v>
      </c>
      <c r="AD413" s="76">
        <v>0</v>
      </c>
      <c r="AE413" s="76">
        <v>0</v>
      </c>
      <c r="AF413" s="79" t="s">
        <v>73</v>
      </c>
      <c r="AG413" s="408">
        <f t="shared" si="45"/>
        <v>0</v>
      </c>
      <c r="AH413" s="76">
        <v>0</v>
      </c>
      <c r="AI413" s="75">
        <v>0</v>
      </c>
      <c r="AJ413" s="145" t="s">
        <v>73</v>
      </c>
      <c r="AK413" s="79" t="s">
        <v>73</v>
      </c>
      <c r="AL413" s="72">
        <v>0</v>
      </c>
      <c r="AM413" s="72" t="s">
        <v>73</v>
      </c>
      <c r="AN413" s="72" t="s">
        <v>73</v>
      </c>
      <c r="AO413" s="72" t="s">
        <v>73</v>
      </c>
      <c r="AP413" s="102">
        <f t="shared" si="47"/>
        <v>0</v>
      </c>
      <c r="AQ413" s="487">
        <f t="shared" si="48"/>
        <v>6608200</v>
      </c>
      <c r="AR413" s="72" t="s">
        <v>65</v>
      </c>
      <c r="AS413" s="196">
        <v>6608200</v>
      </c>
      <c r="AT413" s="72" t="s">
        <v>319</v>
      </c>
      <c r="AU413" s="76">
        <v>0</v>
      </c>
      <c r="AV413" s="81" t="s">
        <v>73</v>
      </c>
      <c r="AW413" s="490">
        <f t="shared" si="50"/>
        <v>0</v>
      </c>
      <c r="AX413" s="488">
        <v>6608200</v>
      </c>
      <c r="AY413" s="84">
        <f t="shared" si="49"/>
        <v>0</v>
      </c>
      <c r="AZ413" s="85">
        <v>0</v>
      </c>
      <c r="BA413" s="169" t="s">
        <v>73</v>
      </c>
      <c r="BB413" s="184" t="s">
        <v>208</v>
      </c>
      <c r="BC413" s="191" t="s">
        <v>907</v>
      </c>
      <c r="BD413" s="71" t="s">
        <v>65</v>
      </c>
      <c r="BE413" s="166" t="s">
        <v>207</v>
      </c>
    </row>
    <row r="414" spans="2:57" s="165" customFormat="1" ht="15" customHeight="1" x14ac:dyDescent="0.2">
      <c r="B414" s="71">
        <v>2025</v>
      </c>
      <c r="C414" s="71">
        <v>891780111</v>
      </c>
      <c r="D414" s="71" t="s">
        <v>63</v>
      </c>
      <c r="E414" s="205" t="s">
        <v>906</v>
      </c>
      <c r="F414" s="130" t="s">
        <v>905</v>
      </c>
      <c r="G414" s="176">
        <v>0</v>
      </c>
      <c r="H414" s="72" t="s">
        <v>71</v>
      </c>
      <c r="I414" s="71" t="s">
        <v>166</v>
      </c>
      <c r="J414" s="73" t="s">
        <v>211</v>
      </c>
      <c r="K414" s="104" t="s">
        <v>904</v>
      </c>
      <c r="L414" s="486">
        <v>5230000</v>
      </c>
      <c r="M414" s="71" t="s">
        <v>66</v>
      </c>
      <c r="N414" s="102" t="s">
        <v>643</v>
      </c>
      <c r="O414" s="542" t="s">
        <v>903</v>
      </c>
      <c r="P414" s="180">
        <v>411</v>
      </c>
      <c r="Q414" s="461">
        <v>45708</v>
      </c>
      <c r="R414" s="487">
        <v>126036470</v>
      </c>
      <c r="S414" s="500">
        <v>45870</v>
      </c>
      <c r="T414" s="524">
        <v>5230000</v>
      </c>
      <c r="U414" s="72" t="s">
        <v>65</v>
      </c>
      <c r="V414" s="214">
        <v>51913961</v>
      </c>
      <c r="W414" s="170" t="s">
        <v>732</v>
      </c>
      <c r="X414" s="460">
        <v>45870</v>
      </c>
      <c r="Y414" s="461">
        <v>45870</v>
      </c>
      <c r="Z414" s="437" t="s">
        <v>73</v>
      </c>
      <c r="AA414" s="467">
        <v>45900</v>
      </c>
      <c r="AB414" s="124">
        <f t="shared" si="46"/>
        <v>30</v>
      </c>
      <c r="AC414" s="72">
        <v>0</v>
      </c>
      <c r="AD414" s="76">
        <v>0</v>
      </c>
      <c r="AE414" s="76">
        <v>0</v>
      </c>
      <c r="AF414" s="79" t="s">
        <v>73</v>
      </c>
      <c r="AG414" s="408">
        <f t="shared" si="45"/>
        <v>0</v>
      </c>
      <c r="AH414" s="76">
        <v>0</v>
      </c>
      <c r="AI414" s="75">
        <v>0</v>
      </c>
      <c r="AJ414" s="145" t="s">
        <v>73</v>
      </c>
      <c r="AK414" s="79" t="s">
        <v>73</v>
      </c>
      <c r="AL414" s="72">
        <v>0</v>
      </c>
      <c r="AM414" s="72" t="s">
        <v>73</v>
      </c>
      <c r="AN414" s="72" t="s">
        <v>73</v>
      </c>
      <c r="AO414" s="72" t="s">
        <v>73</v>
      </c>
      <c r="AP414" s="102">
        <f t="shared" si="47"/>
        <v>0</v>
      </c>
      <c r="AQ414" s="487">
        <f t="shared" si="48"/>
        <v>5230000</v>
      </c>
      <c r="AR414" s="72" t="s">
        <v>319</v>
      </c>
      <c r="AS414" s="196">
        <v>0</v>
      </c>
      <c r="AT414" s="72" t="s">
        <v>319</v>
      </c>
      <c r="AU414" s="76">
        <v>0</v>
      </c>
      <c r="AV414" s="81" t="s">
        <v>73</v>
      </c>
      <c r="AW414" s="490">
        <f t="shared" si="50"/>
        <v>5230000</v>
      </c>
      <c r="AX414" s="488">
        <v>0</v>
      </c>
      <c r="AY414" s="84">
        <f t="shared" si="49"/>
        <v>1</v>
      </c>
      <c r="AZ414" s="85">
        <v>1</v>
      </c>
      <c r="BA414" s="169" t="s">
        <v>73</v>
      </c>
      <c r="BB414" s="184" t="s">
        <v>208</v>
      </c>
      <c r="BC414" s="190" t="s">
        <v>902</v>
      </c>
      <c r="BD414" s="71" t="s">
        <v>65</v>
      </c>
      <c r="BE414" s="166" t="s">
        <v>207</v>
      </c>
    </row>
    <row r="415" spans="2:57" s="165" customFormat="1" ht="15" customHeight="1" x14ac:dyDescent="0.2">
      <c r="B415" s="71">
        <v>2025</v>
      </c>
      <c r="C415" s="71">
        <v>891780111</v>
      </c>
      <c r="D415" s="71" t="s">
        <v>63</v>
      </c>
      <c r="E415" s="205" t="s">
        <v>901</v>
      </c>
      <c r="F415" s="207" t="s">
        <v>900</v>
      </c>
      <c r="G415" s="176">
        <v>0</v>
      </c>
      <c r="H415" s="72" t="s">
        <v>71</v>
      </c>
      <c r="I415" s="71" t="s">
        <v>166</v>
      </c>
      <c r="J415" s="73" t="s">
        <v>211</v>
      </c>
      <c r="K415" s="104" t="s">
        <v>899</v>
      </c>
      <c r="L415" s="486">
        <v>997220</v>
      </c>
      <c r="M415" s="71" t="s">
        <v>66</v>
      </c>
      <c r="N415" s="102" t="s">
        <v>898</v>
      </c>
      <c r="O415" s="542" t="s">
        <v>840</v>
      </c>
      <c r="P415" s="180">
        <v>638</v>
      </c>
      <c r="Q415" s="461">
        <v>45728</v>
      </c>
      <c r="R415" s="487">
        <v>46167000</v>
      </c>
      <c r="S415" s="500">
        <v>45873</v>
      </c>
      <c r="T415" s="524">
        <v>997220</v>
      </c>
      <c r="U415" s="72" t="s">
        <v>65</v>
      </c>
      <c r="V415" s="214">
        <v>79600056</v>
      </c>
      <c r="W415" s="170" t="s">
        <v>897</v>
      </c>
      <c r="X415" s="460">
        <v>45873</v>
      </c>
      <c r="Y415" s="461">
        <v>45873</v>
      </c>
      <c r="Z415" s="437" t="s">
        <v>73</v>
      </c>
      <c r="AA415" s="467">
        <v>45903</v>
      </c>
      <c r="AB415" s="124">
        <f t="shared" si="46"/>
        <v>30</v>
      </c>
      <c r="AC415" s="72">
        <v>0</v>
      </c>
      <c r="AD415" s="76">
        <v>0</v>
      </c>
      <c r="AE415" s="76">
        <v>0</v>
      </c>
      <c r="AF415" s="79" t="s">
        <v>73</v>
      </c>
      <c r="AG415" s="408">
        <f t="shared" si="45"/>
        <v>0</v>
      </c>
      <c r="AH415" s="76">
        <v>0</v>
      </c>
      <c r="AI415" s="75">
        <v>0</v>
      </c>
      <c r="AJ415" s="145" t="s">
        <v>73</v>
      </c>
      <c r="AK415" s="79" t="s">
        <v>73</v>
      </c>
      <c r="AL415" s="72">
        <v>0</v>
      </c>
      <c r="AM415" s="72" t="s">
        <v>73</v>
      </c>
      <c r="AN415" s="72" t="s">
        <v>73</v>
      </c>
      <c r="AO415" s="72" t="s">
        <v>73</v>
      </c>
      <c r="AP415" s="102">
        <f t="shared" si="47"/>
        <v>0</v>
      </c>
      <c r="AQ415" s="487">
        <f t="shared" si="48"/>
        <v>997220</v>
      </c>
      <c r="AR415" s="72" t="s">
        <v>65</v>
      </c>
      <c r="AS415" s="196">
        <v>997220</v>
      </c>
      <c r="AT415" s="72" t="s">
        <v>319</v>
      </c>
      <c r="AU415" s="76">
        <v>0</v>
      </c>
      <c r="AV415" s="81" t="s">
        <v>73</v>
      </c>
      <c r="AW415" s="490">
        <f t="shared" si="50"/>
        <v>997220</v>
      </c>
      <c r="AX415" s="488">
        <v>0</v>
      </c>
      <c r="AY415" s="84">
        <f t="shared" si="49"/>
        <v>1</v>
      </c>
      <c r="AZ415" s="85">
        <v>1</v>
      </c>
      <c r="BA415" s="169" t="s">
        <v>73</v>
      </c>
      <c r="BB415" s="184" t="s">
        <v>208</v>
      </c>
      <c r="BC415" s="206" t="s">
        <v>896</v>
      </c>
      <c r="BD415" s="71" t="s">
        <v>65</v>
      </c>
      <c r="BE415" s="166" t="s">
        <v>207</v>
      </c>
    </row>
    <row r="416" spans="2:57" s="165" customFormat="1" ht="15" customHeight="1" x14ac:dyDescent="0.2">
      <c r="B416" s="71">
        <v>2025</v>
      </c>
      <c r="C416" s="71">
        <v>891780111</v>
      </c>
      <c r="D416" s="71" t="s">
        <v>63</v>
      </c>
      <c r="E416" s="205" t="s">
        <v>895</v>
      </c>
      <c r="F416" s="130" t="s">
        <v>894</v>
      </c>
      <c r="G416" s="176">
        <v>0</v>
      </c>
      <c r="H416" s="72" t="s">
        <v>71</v>
      </c>
      <c r="I416" s="71" t="s">
        <v>166</v>
      </c>
      <c r="J416" s="73" t="s">
        <v>211</v>
      </c>
      <c r="K416" s="104" t="s">
        <v>893</v>
      </c>
      <c r="L416" s="486">
        <v>901600</v>
      </c>
      <c r="M416" s="71" t="s">
        <v>66</v>
      </c>
      <c r="N416" s="102" t="s">
        <v>689</v>
      </c>
      <c r="O416" s="542" t="s">
        <v>892</v>
      </c>
      <c r="P416" s="180">
        <v>774</v>
      </c>
      <c r="Q416" s="461">
        <v>45742</v>
      </c>
      <c r="R416" s="487">
        <v>15408766</v>
      </c>
      <c r="S416" s="500">
        <v>45882</v>
      </c>
      <c r="T416" s="524">
        <v>901600</v>
      </c>
      <c r="U416" s="72" t="s">
        <v>65</v>
      </c>
      <c r="V416" s="214">
        <v>52389076</v>
      </c>
      <c r="W416" s="170" t="s">
        <v>535</v>
      </c>
      <c r="X416" s="460">
        <v>45882</v>
      </c>
      <c r="Y416" s="461">
        <v>45882</v>
      </c>
      <c r="Z416" s="437" t="s">
        <v>73</v>
      </c>
      <c r="AA416" s="467">
        <v>45912</v>
      </c>
      <c r="AB416" s="124">
        <f t="shared" si="46"/>
        <v>30</v>
      </c>
      <c r="AC416" s="72">
        <v>0</v>
      </c>
      <c r="AD416" s="76">
        <v>0</v>
      </c>
      <c r="AE416" s="76">
        <v>0</v>
      </c>
      <c r="AF416" s="79" t="s">
        <v>73</v>
      </c>
      <c r="AG416" s="408">
        <f t="shared" si="45"/>
        <v>0</v>
      </c>
      <c r="AH416" s="76">
        <v>0</v>
      </c>
      <c r="AI416" s="75">
        <v>0</v>
      </c>
      <c r="AJ416" s="145" t="s">
        <v>73</v>
      </c>
      <c r="AK416" s="79" t="s">
        <v>73</v>
      </c>
      <c r="AL416" s="72">
        <v>0</v>
      </c>
      <c r="AM416" s="72" t="s">
        <v>73</v>
      </c>
      <c r="AN416" s="72" t="s">
        <v>73</v>
      </c>
      <c r="AO416" s="72" t="s">
        <v>73</v>
      </c>
      <c r="AP416" s="102">
        <f t="shared" si="47"/>
        <v>0</v>
      </c>
      <c r="AQ416" s="487">
        <f t="shared" si="48"/>
        <v>901600</v>
      </c>
      <c r="AR416" s="72" t="s">
        <v>65</v>
      </c>
      <c r="AS416" s="196">
        <v>901600</v>
      </c>
      <c r="AT416" s="72" t="s">
        <v>319</v>
      </c>
      <c r="AU416" s="76">
        <v>0</v>
      </c>
      <c r="AV416" s="81" t="s">
        <v>73</v>
      </c>
      <c r="AW416" s="490">
        <f t="shared" si="50"/>
        <v>901600</v>
      </c>
      <c r="AX416" s="488">
        <v>0</v>
      </c>
      <c r="AY416" s="84">
        <f t="shared" si="49"/>
        <v>1</v>
      </c>
      <c r="AZ416" s="85">
        <v>1</v>
      </c>
      <c r="BA416" s="169" t="s">
        <v>73</v>
      </c>
      <c r="BB416" s="184" t="s">
        <v>208</v>
      </c>
      <c r="BC416" s="190" t="s">
        <v>891</v>
      </c>
      <c r="BD416" s="71" t="s">
        <v>65</v>
      </c>
      <c r="BE416" s="166" t="s">
        <v>207</v>
      </c>
    </row>
    <row r="417" spans="2:57" s="165" customFormat="1" ht="15" customHeight="1" x14ac:dyDescent="0.2">
      <c r="B417" s="71">
        <v>2025</v>
      </c>
      <c r="C417" s="71">
        <v>891780111</v>
      </c>
      <c r="D417" s="71" t="s">
        <v>63</v>
      </c>
      <c r="E417" s="205" t="s">
        <v>890</v>
      </c>
      <c r="F417" s="130" t="s">
        <v>889</v>
      </c>
      <c r="G417" s="176">
        <v>0</v>
      </c>
      <c r="H417" s="72" t="s">
        <v>71</v>
      </c>
      <c r="I417" s="71" t="s">
        <v>166</v>
      </c>
      <c r="J417" s="73" t="s">
        <v>211</v>
      </c>
      <c r="K417" s="104" t="s">
        <v>888</v>
      </c>
      <c r="L417" s="486">
        <v>49999040</v>
      </c>
      <c r="M417" s="71" t="s">
        <v>66</v>
      </c>
      <c r="N417" s="102" t="s">
        <v>887</v>
      </c>
      <c r="O417" s="542" t="s">
        <v>886</v>
      </c>
      <c r="P417" s="180">
        <v>1605</v>
      </c>
      <c r="Q417" s="461">
        <v>45856</v>
      </c>
      <c r="R417" s="488">
        <v>60000000</v>
      </c>
      <c r="S417" s="500">
        <v>45882</v>
      </c>
      <c r="T417" s="524">
        <v>49999040</v>
      </c>
      <c r="U417" s="72" t="s">
        <v>65</v>
      </c>
      <c r="V417" s="214">
        <v>7630378</v>
      </c>
      <c r="W417" s="170" t="s">
        <v>885</v>
      </c>
      <c r="X417" s="460">
        <v>45882</v>
      </c>
      <c r="Y417" s="461">
        <v>45882</v>
      </c>
      <c r="Z417" s="437" t="s">
        <v>73</v>
      </c>
      <c r="AA417" s="467">
        <v>45912</v>
      </c>
      <c r="AB417" s="124">
        <f t="shared" si="46"/>
        <v>30</v>
      </c>
      <c r="AC417" s="72">
        <v>0</v>
      </c>
      <c r="AD417" s="76">
        <v>0</v>
      </c>
      <c r="AE417" s="76">
        <v>0</v>
      </c>
      <c r="AF417" s="79" t="s">
        <v>73</v>
      </c>
      <c r="AG417" s="408">
        <f t="shared" si="45"/>
        <v>0</v>
      </c>
      <c r="AH417" s="76">
        <v>0</v>
      </c>
      <c r="AI417" s="75">
        <v>0</v>
      </c>
      <c r="AJ417" s="145" t="s">
        <v>73</v>
      </c>
      <c r="AK417" s="79" t="s">
        <v>73</v>
      </c>
      <c r="AL417" s="72">
        <v>0</v>
      </c>
      <c r="AM417" s="72" t="s">
        <v>73</v>
      </c>
      <c r="AN417" s="72" t="s">
        <v>73</v>
      </c>
      <c r="AO417" s="72" t="s">
        <v>73</v>
      </c>
      <c r="AP417" s="102">
        <f t="shared" si="47"/>
        <v>0</v>
      </c>
      <c r="AQ417" s="487">
        <f t="shared" si="48"/>
        <v>49999040</v>
      </c>
      <c r="AR417" s="72" t="s">
        <v>65</v>
      </c>
      <c r="AS417" s="196">
        <v>49999040</v>
      </c>
      <c r="AT417" s="72" t="s">
        <v>319</v>
      </c>
      <c r="AU417" s="76">
        <v>0</v>
      </c>
      <c r="AV417" s="81" t="s">
        <v>73</v>
      </c>
      <c r="AW417" s="490">
        <f t="shared" si="50"/>
        <v>49999040</v>
      </c>
      <c r="AX417" s="488">
        <v>0</v>
      </c>
      <c r="AY417" s="84">
        <f t="shared" si="49"/>
        <v>1</v>
      </c>
      <c r="AZ417" s="85">
        <v>1</v>
      </c>
      <c r="BA417" s="169" t="s">
        <v>73</v>
      </c>
      <c r="BB417" s="184" t="s">
        <v>208</v>
      </c>
      <c r="BC417" s="190" t="s">
        <v>884</v>
      </c>
      <c r="BD417" s="71" t="s">
        <v>65</v>
      </c>
      <c r="BE417" s="166" t="s">
        <v>207</v>
      </c>
    </row>
    <row r="418" spans="2:57" s="165" customFormat="1" ht="15" customHeight="1" x14ac:dyDescent="0.2">
      <c r="B418" s="71">
        <v>2025</v>
      </c>
      <c r="C418" s="71">
        <v>891780111</v>
      </c>
      <c r="D418" s="71" t="s">
        <v>63</v>
      </c>
      <c r="E418" s="205" t="s">
        <v>883</v>
      </c>
      <c r="F418" s="102" t="s">
        <v>882</v>
      </c>
      <c r="G418" s="176">
        <v>0</v>
      </c>
      <c r="H418" s="72" t="s">
        <v>71</v>
      </c>
      <c r="I418" s="71" t="s">
        <v>166</v>
      </c>
      <c r="J418" s="73" t="s">
        <v>211</v>
      </c>
      <c r="K418" s="104" t="s">
        <v>881</v>
      </c>
      <c r="L418" s="486">
        <v>4200462</v>
      </c>
      <c r="M418" s="71" t="s">
        <v>66</v>
      </c>
      <c r="N418" s="102" t="s">
        <v>880</v>
      </c>
      <c r="O418" s="542" t="s">
        <v>879</v>
      </c>
      <c r="P418" s="180">
        <v>328</v>
      </c>
      <c r="Q418" s="461">
        <v>45699</v>
      </c>
      <c r="R418" s="487">
        <v>227018878.68000001</v>
      </c>
      <c r="S418" s="500">
        <v>45884</v>
      </c>
      <c r="T418" s="524">
        <v>4200462</v>
      </c>
      <c r="U418" s="72" t="s">
        <v>65</v>
      </c>
      <c r="V418" s="214">
        <v>51909946</v>
      </c>
      <c r="W418" s="170" t="s">
        <v>588</v>
      </c>
      <c r="X418" s="460">
        <v>45884</v>
      </c>
      <c r="Y418" s="461">
        <v>45884</v>
      </c>
      <c r="Z418" s="437" t="s">
        <v>73</v>
      </c>
      <c r="AA418" s="467">
        <v>45914</v>
      </c>
      <c r="AB418" s="124">
        <f t="shared" si="46"/>
        <v>30</v>
      </c>
      <c r="AC418" s="72">
        <v>0</v>
      </c>
      <c r="AD418" s="76">
        <v>0</v>
      </c>
      <c r="AE418" s="76">
        <v>0</v>
      </c>
      <c r="AF418" s="79" t="s">
        <v>73</v>
      </c>
      <c r="AG418" s="408">
        <f t="shared" si="45"/>
        <v>0</v>
      </c>
      <c r="AH418" s="76">
        <v>0</v>
      </c>
      <c r="AI418" s="75">
        <v>0</v>
      </c>
      <c r="AJ418" s="145" t="s">
        <v>73</v>
      </c>
      <c r="AK418" s="79" t="s">
        <v>73</v>
      </c>
      <c r="AL418" s="72">
        <v>0</v>
      </c>
      <c r="AM418" s="72" t="s">
        <v>73</v>
      </c>
      <c r="AN418" s="72" t="s">
        <v>73</v>
      </c>
      <c r="AO418" s="72" t="s">
        <v>73</v>
      </c>
      <c r="AP418" s="102">
        <f t="shared" si="47"/>
        <v>0</v>
      </c>
      <c r="AQ418" s="487">
        <f t="shared" si="48"/>
        <v>4200462</v>
      </c>
      <c r="AR418" s="72" t="s">
        <v>319</v>
      </c>
      <c r="AS418" s="196">
        <v>0</v>
      </c>
      <c r="AT418" s="72" t="s">
        <v>319</v>
      </c>
      <c r="AU418" s="76">
        <v>0</v>
      </c>
      <c r="AV418" s="81" t="s">
        <v>73</v>
      </c>
      <c r="AW418" s="490">
        <f t="shared" si="50"/>
        <v>4200462</v>
      </c>
      <c r="AX418" s="488">
        <v>0</v>
      </c>
      <c r="AY418" s="84">
        <f t="shared" si="49"/>
        <v>1</v>
      </c>
      <c r="AZ418" s="85">
        <v>1</v>
      </c>
      <c r="BA418" s="169" t="s">
        <v>73</v>
      </c>
      <c r="BB418" s="184" t="s">
        <v>208</v>
      </c>
      <c r="BC418" s="179" t="s">
        <v>878</v>
      </c>
      <c r="BD418" s="71" t="s">
        <v>65</v>
      </c>
      <c r="BE418" s="166" t="s">
        <v>207</v>
      </c>
    </row>
    <row r="419" spans="2:57" s="165" customFormat="1" ht="15" customHeight="1" x14ac:dyDescent="0.2">
      <c r="B419" s="71">
        <v>2025</v>
      </c>
      <c r="C419" s="71">
        <v>891780111</v>
      </c>
      <c r="D419" s="71" t="s">
        <v>63</v>
      </c>
      <c r="E419" s="205" t="s">
        <v>877</v>
      </c>
      <c r="F419" s="102" t="s">
        <v>876</v>
      </c>
      <c r="G419" s="176">
        <v>0</v>
      </c>
      <c r="H419" s="72" t="s">
        <v>71</v>
      </c>
      <c r="I419" s="71" t="s">
        <v>166</v>
      </c>
      <c r="J419" s="73" t="s">
        <v>211</v>
      </c>
      <c r="K419" s="104" t="s">
        <v>875</v>
      </c>
      <c r="L419" s="486">
        <v>5152700</v>
      </c>
      <c r="M419" s="71" t="s">
        <v>66</v>
      </c>
      <c r="N419" s="102" t="s">
        <v>874</v>
      </c>
      <c r="O419" s="542" t="s">
        <v>873</v>
      </c>
      <c r="P419" s="180">
        <v>1340</v>
      </c>
      <c r="Q419" s="461">
        <v>45826</v>
      </c>
      <c r="R419" s="488">
        <v>96700000</v>
      </c>
      <c r="S419" s="500">
        <v>45884</v>
      </c>
      <c r="T419" s="524">
        <v>5152700</v>
      </c>
      <c r="U419" s="72" t="s">
        <v>65</v>
      </c>
      <c r="V419" s="214">
        <v>79738530</v>
      </c>
      <c r="W419" s="170" t="s">
        <v>560</v>
      </c>
      <c r="X419" s="460">
        <v>45884</v>
      </c>
      <c r="Y419" s="461">
        <v>45884</v>
      </c>
      <c r="Z419" s="437" t="s">
        <v>73</v>
      </c>
      <c r="AA419" s="467">
        <v>45914</v>
      </c>
      <c r="AB419" s="124">
        <f t="shared" si="46"/>
        <v>30</v>
      </c>
      <c r="AC419" s="72">
        <v>0</v>
      </c>
      <c r="AD419" s="76">
        <v>0</v>
      </c>
      <c r="AE419" s="76">
        <v>0</v>
      </c>
      <c r="AF419" s="79" t="s">
        <v>73</v>
      </c>
      <c r="AG419" s="408">
        <f t="shared" si="45"/>
        <v>0</v>
      </c>
      <c r="AH419" s="76">
        <v>0</v>
      </c>
      <c r="AI419" s="75">
        <v>0</v>
      </c>
      <c r="AJ419" s="145" t="s">
        <v>73</v>
      </c>
      <c r="AK419" s="79" t="s">
        <v>73</v>
      </c>
      <c r="AL419" s="72">
        <v>0</v>
      </c>
      <c r="AM419" s="72" t="s">
        <v>73</v>
      </c>
      <c r="AN419" s="72" t="s">
        <v>73</v>
      </c>
      <c r="AO419" s="72" t="s">
        <v>73</v>
      </c>
      <c r="AP419" s="102">
        <f t="shared" si="47"/>
        <v>0</v>
      </c>
      <c r="AQ419" s="487">
        <f t="shared" si="48"/>
        <v>5152700</v>
      </c>
      <c r="AR419" s="72" t="s">
        <v>65</v>
      </c>
      <c r="AS419" s="196">
        <v>5152700</v>
      </c>
      <c r="AT419" s="72" t="s">
        <v>319</v>
      </c>
      <c r="AU419" s="76">
        <v>0</v>
      </c>
      <c r="AV419" s="81" t="s">
        <v>73</v>
      </c>
      <c r="AW419" s="490">
        <f t="shared" si="50"/>
        <v>5152700</v>
      </c>
      <c r="AX419" s="488">
        <v>0</v>
      </c>
      <c r="AY419" s="84">
        <f t="shared" si="49"/>
        <v>1</v>
      </c>
      <c r="AZ419" s="85">
        <v>1</v>
      </c>
      <c r="BA419" s="169" t="s">
        <v>73</v>
      </c>
      <c r="BB419" s="184" t="s">
        <v>208</v>
      </c>
      <c r="BC419" s="179" t="s">
        <v>872</v>
      </c>
      <c r="BD419" s="71" t="s">
        <v>65</v>
      </c>
      <c r="BE419" s="166" t="s">
        <v>207</v>
      </c>
    </row>
    <row r="420" spans="2:57" s="165" customFormat="1" ht="15" customHeight="1" x14ac:dyDescent="0.2">
      <c r="B420" s="71">
        <v>2025</v>
      </c>
      <c r="C420" s="71">
        <v>891780111</v>
      </c>
      <c r="D420" s="71" t="s">
        <v>63</v>
      </c>
      <c r="E420" s="205" t="s">
        <v>871</v>
      </c>
      <c r="F420" s="102" t="s">
        <v>870</v>
      </c>
      <c r="G420" s="176">
        <v>0</v>
      </c>
      <c r="H420" s="72" t="s">
        <v>71</v>
      </c>
      <c r="I420" s="71" t="s">
        <v>166</v>
      </c>
      <c r="J420" s="73" t="s">
        <v>211</v>
      </c>
      <c r="K420" s="104" t="s">
        <v>869</v>
      </c>
      <c r="L420" s="486">
        <v>6783000</v>
      </c>
      <c r="M420" s="71" t="s">
        <v>66</v>
      </c>
      <c r="N420" s="102" t="s">
        <v>864</v>
      </c>
      <c r="O420" s="542" t="s">
        <v>863</v>
      </c>
      <c r="P420" s="180">
        <v>1209</v>
      </c>
      <c r="Q420" s="461">
        <v>45807</v>
      </c>
      <c r="R420" s="488">
        <v>20000000</v>
      </c>
      <c r="S420" s="500">
        <v>45884</v>
      </c>
      <c r="T420" s="524">
        <v>6783000</v>
      </c>
      <c r="U420" s="72" t="s">
        <v>65</v>
      </c>
      <c r="V420" s="214">
        <v>52389076</v>
      </c>
      <c r="W420" s="170" t="s">
        <v>535</v>
      </c>
      <c r="X420" s="460">
        <v>45884</v>
      </c>
      <c r="Y420" s="461">
        <v>45884</v>
      </c>
      <c r="Z420" s="437" t="s">
        <v>73</v>
      </c>
      <c r="AA420" s="467">
        <v>45975</v>
      </c>
      <c r="AB420" s="124">
        <f t="shared" si="46"/>
        <v>91</v>
      </c>
      <c r="AC420" s="72">
        <v>0</v>
      </c>
      <c r="AD420" s="76">
        <v>0</v>
      </c>
      <c r="AE420" s="76">
        <v>0</v>
      </c>
      <c r="AF420" s="79" t="s">
        <v>73</v>
      </c>
      <c r="AG420" s="408">
        <f t="shared" si="45"/>
        <v>0</v>
      </c>
      <c r="AH420" s="76">
        <v>0</v>
      </c>
      <c r="AI420" s="75">
        <v>0</v>
      </c>
      <c r="AJ420" s="145" t="s">
        <v>73</v>
      </c>
      <c r="AK420" s="79" t="s">
        <v>73</v>
      </c>
      <c r="AL420" s="72">
        <v>0</v>
      </c>
      <c r="AM420" s="72" t="s">
        <v>73</v>
      </c>
      <c r="AN420" s="72" t="s">
        <v>73</v>
      </c>
      <c r="AO420" s="72" t="s">
        <v>73</v>
      </c>
      <c r="AP420" s="102">
        <f t="shared" si="47"/>
        <v>0</v>
      </c>
      <c r="AQ420" s="487">
        <f t="shared" si="48"/>
        <v>6783000</v>
      </c>
      <c r="AR420" s="72" t="s">
        <v>65</v>
      </c>
      <c r="AS420" s="196">
        <v>6783000</v>
      </c>
      <c r="AT420" s="72" t="s">
        <v>319</v>
      </c>
      <c r="AU420" s="76">
        <v>0</v>
      </c>
      <c r="AV420" s="81" t="s">
        <v>73</v>
      </c>
      <c r="AW420" s="490">
        <f t="shared" si="50"/>
        <v>0</v>
      </c>
      <c r="AX420" s="488">
        <v>6783000</v>
      </c>
      <c r="AY420" s="84">
        <f t="shared" si="49"/>
        <v>0</v>
      </c>
      <c r="AZ420" s="85">
        <v>0</v>
      </c>
      <c r="BA420" s="169" t="s">
        <v>73</v>
      </c>
      <c r="BB420" s="184" t="s">
        <v>123</v>
      </c>
      <c r="BC420" s="179" t="s">
        <v>868</v>
      </c>
      <c r="BD420" s="71" t="s">
        <v>65</v>
      </c>
      <c r="BE420" s="166" t="s">
        <v>207</v>
      </c>
    </row>
    <row r="421" spans="2:57" s="165" customFormat="1" ht="15" customHeight="1" x14ac:dyDescent="0.2">
      <c r="B421" s="71">
        <v>2025</v>
      </c>
      <c r="C421" s="71">
        <v>891780111</v>
      </c>
      <c r="D421" s="71" t="s">
        <v>63</v>
      </c>
      <c r="E421" s="205" t="s">
        <v>867</v>
      </c>
      <c r="F421" s="187" t="s">
        <v>866</v>
      </c>
      <c r="G421" s="176">
        <v>0</v>
      </c>
      <c r="H421" s="72" t="s">
        <v>71</v>
      </c>
      <c r="I421" s="71" t="s">
        <v>166</v>
      </c>
      <c r="J421" s="73" t="s">
        <v>211</v>
      </c>
      <c r="K421" s="104" t="s">
        <v>865</v>
      </c>
      <c r="L421" s="486">
        <v>7854000</v>
      </c>
      <c r="M421" s="71" t="s">
        <v>66</v>
      </c>
      <c r="N421" s="102" t="s">
        <v>864</v>
      </c>
      <c r="O421" s="542" t="s">
        <v>863</v>
      </c>
      <c r="P421" s="180">
        <v>1630</v>
      </c>
      <c r="Q421" s="461">
        <v>45856</v>
      </c>
      <c r="R421" s="488">
        <v>60000000</v>
      </c>
      <c r="S421" s="500">
        <v>45888</v>
      </c>
      <c r="T421" s="524">
        <v>7854000</v>
      </c>
      <c r="U421" s="72" t="s">
        <v>65</v>
      </c>
      <c r="V421" s="214">
        <v>51909946</v>
      </c>
      <c r="W421" s="170" t="s">
        <v>588</v>
      </c>
      <c r="X421" s="460">
        <v>45888</v>
      </c>
      <c r="Y421" s="461">
        <v>45888</v>
      </c>
      <c r="Z421" s="437" t="s">
        <v>73</v>
      </c>
      <c r="AA421" s="467">
        <v>45948</v>
      </c>
      <c r="AB421" s="124">
        <f t="shared" si="46"/>
        <v>60</v>
      </c>
      <c r="AC421" s="72">
        <v>0</v>
      </c>
      <c r="AD421" s="76">
        <v>0</v>
      </c>
      <c r="AE421" s="76">
        <v>0</v>
      </c>
      <c r="AF421" s="79" t="s">
        <v>73</v>
      </c>
      <c r="AG421" s="408">
        <f t="shared" si="45"/>
        <v>0</v>
      </c>
      <c r="AH421" s="76">
        <v>0</v>
      </c>
      <c r="AI421" s="75">
        <v>0</v>
      </c>
      <c r="AJ421" s="145" t="s">
        <v>73</v>
      </c>
      <c r="AK421" s="79" t="s">
        <v>73</v>
      </c>
      <c r="AL421" s="72">
        <v>0</v>
      </c>
      <c r="AM421" s="72" t="s">
        <v>73</v>
      </c>
      <c r="AN421" s="72" t="s">
        <v>73</v>
      </c>
      <c r="AO421" s="72" t="s">
        <v>73</v>
      </c>
      <c r="AP421" s="102">
        <f t="shared" si="47"/>
        <v>0</v>
      </c>
      <c r="AQ421" s="487">
        <f t="shared" si="48"/>
        <v>7854000</v>
      </c>
      <c r="AR421" s="72" t="s">
        <v>65</v>
      </c>
      <c r="AS421" s="196">
        <v>7854000</v>
      </c>
      <c r="AT421" s="72" t="s">
        <v>319</v>
      </c>
      <c r="AU421" s="76">
        <v>0</v>
      </c>
      <c r="AV421" s="81" t="s">
        <v>73</v>
      </c>
      <c r="AW421" s="490">
        <f t="shared" si="50"/>
        <v>7854000</v>
      </c>
      <c r="AX421" s="488">
        <v>0</v>
      </c>
      <c r="AY421" s="84">
        <f t="shared" si="49"/>
        <v>1</v>
      </c>
      <c r="AZ421" s="85">
        <v>1</v>
      </c>
      <c r="BA421" s="169" t="s">
        <v>73</v>
      </c>
      <c r="BB421" s="175" t="s">
        <v>208</v>
      </c>
      <c r="BC421" s="185" t="s">
        <v>862</v>
      </c>
      <c r="BD421" s="71" t="s">
        <v>65</v>
      </c>
      <c r="BE421" s="166" t="s">
        <v>207</v>
      </c>
    </row>
    <row r="422" spans="2:57" s="165" customFormat="1" ht="15" customHeight="1" x14ac:dyDescent="0.2">
      <c r="B422" s="71">
        <v>2025</v>
      </c>
      <c r="C422" s="71">
        <v>891780111</v>
      </c>
      <c r="D422" s="71" t="s">
        <v>63</v>
      </c>
      <c r="E422" s="205" t="s">
        <v>861</v>
      </c>
      <c r="F422" s="187" t="s">
        <v>860</v>
      </c>
      <c r="G422" s="176">
        <v>0</v>
      </c>
      <c r="H422" s="72" t="s">
        <v>71</v>
      </c>
      <c r="I422" s="71" t="s">
        <v>166</v>
      </c>
      <c r="J422" s="73" t="s">
        <v>211</v>
      </c>
      <c r="K422" s="104" t="s">
        <v>859</v>
      </c>
      <c r="L422" s="486">
        <v>2040579</v>
      </c>
      <c r="M422" s="71" t="s">
        <v>66</v>
      </c>
      <c r="N422" s="102" t="s">
        <v>858</v>
      </c>
      <c r="O422" s="542" t="s">
        <v>857</v>
      </c>
      <c r="P422" s="180">
        <v>898</v>
      </c>
      <c r="Q422" s="461">
        <v>45757</v>
      </c>
      <c r="R422" s="487">
        <v>158574848</v>
      </c>
      <c r="S422" s="500">
        <v>45888</v>
      </c>
      <c r="T422" s="524">
        <v>2040579</v>
      </c>
      <c r="U422" s="72" t="s">
        <v>65</v>
      </c>
      <c r="V422" s="214">
        <v>36558315</v>
      </c>
      <c r="W422" s="170" t="s">
        <v>489</v>
      </c>
      <c r="X422" s="460">
        <v>45888</v>
      </c>
      <c r="Y422" s="461">
        <v>45888</v>
      </c>
      <c r="Z422" s="437" t="s">
        <v>73</v>
      </c>
      <c r="AA422" s="467">
        <v>45918</v>
      </c>
      <c r="AB422" s="124">
        <f t="shared" si="46"/>
        <v>30</v>
      </c>
      <c r="AC422" s="72">
        <v>0</v>
      </c>
      <c r="AD422" s="76">
        <v>0</v>
      </c>
      <c r="AE422" s="76">
        <v>0</v>
      </c>
      <c r="AF422" s="79" t="s">
        <v>73</v>
      </c>
      <c r="AG422" s="408">
        <f t="shared" si="45"/>
        <v>0</v>
      </c>
      <c r="AH422" s="76">
        <v>0</v>
      </c>
      <c r="AI422" s="75">
        <v>0</v>
      </c>
      <c r="AJ422" s="145" t="s">
        <v>73</v>
      </c>
      <c r="AK422" s="79" t="s">
        <v>73</v>
      </c>
      <c r="AL422" s="72">
        <v>0</v>
      </c>
      <c r="AM422" s="72" t="s">
        <v>73</v>
      </c>
      <c r="AN422" s="72" t="s">
        <v>73</v>
      </c>
      <c r="AO422" s="72" t="s">
        <v>73</v>
      </c>
      <c r="AP422" s="102">
        <f t="shared" si="47"/>
        <v>0</v>
      </c>
      <c r="AQ422" s="487">
        <f t="shared" si="48"/>
        <v>2040579</v>
      </c>
      <c r="AR422" s="72" t="s">
        <v>65</v>
      </c>
      <c r="AS422" s="196">
        <v>2040579</v>
      </c>
      <c r="AT422" s="72" t="s">
        <v>319</v>
      </c>
      <c r="AU422" s="76">
        <v>0</v>
      </c>
      <c r="AV422" s="81" t="s">
        <v>73</v>
      </c>
      <c r="AW422" s="490">
        <f t="shared" si="50"/>
        <v>0</v>
      </c>
      <c r="AX422" s="488">
        <v>2040579</v>
      </c>
      <c r="AY422" s="84">
        <f t="shared" si="49"/>
        <v>0</v>
      </c>
      <c r="AZ422" s="85">
        <v>0</v>
      </c>
      <c r="BA422" s="169" t="s">
        <v>73</v>
      </c>
      <c r="BB422" s="184" t="s">
        <v>208</v>
      </c>
      <c r="BC422" s="185" t="s">
        <v>856</v>
      </c>
      <c r="BD422" s="71" t="s">
        <v>65</v>
      </c>
      <c r="BE422" s="166" t="s">
        <v>207</v>
      </c>
    </row>
    <row r="423" spans="2:57" s="165" customFormat="1" ht="15" customHeight="1" x14ac:dyDescent="0.2">
      <c r="B423" s="71">
        <v>2025</v>
      </c>
      <c r="C423" s="71">
        <v>891780111</v>
      </c>
      <c r="D423" s="71" t="s">
        <v>63</v>
      </c>
      <c r="E423" s="205" t="s">
        <v>855</v>
      </c>
      <c r="F423" s="102" t="s">
        <v>854</v>
      </c>
      <c r="G423" s="176">
        <v>0</v>
      </c>
      <c r="H423" s="72" t="s">
        <v>71</v>
      </c>
      <c r="I423" s="71" t="s">
        <v>166</v>
      </c>
      <c r="J423" s="73" t="s">
        <v>211</v>
      </c>
      <c r="K423" s="104" t="s">
        <v>853</v>
      </c>
      <c r="L423" s="486">
        <v>699994</v>
      </c>
      <c r="M423" s="71" t="s">
        <v>66</v>
      </c>
      <c r="N423" s="102" t="s">
        <v>705</v>
      </c>
      <c r="O423" s="542" t="s">
        <v>828</v>
      </c>
      <c r="P423" s="180">
        <v>858</v>
      </c>
      <c r="Q423" s="461">
        <v>45750</v>
      </c>
      <c r="R423" s="488">
        <v>16867200</v>
      </c>
      <c r="S423" s="500">
        <v>45890</v>
      </c>
      <c r="T423" s="524">
        <v>699994</v>
      </c>
      <c r="U423" s="72" t="s">
        <v>65</v>
      </c>
      <c r="V423" s="214">
        <v>79316057</v>
      </c>
      <c r="W423" s="170" t="s">
        <v>517</v>
      </c>
      <c r="X423" s="460">
        <v>45890</v>
      </c>
      <c r="Y423" s="461">
        <v>45890</v>
      </c>
      <c r="Z423" s="437" t="s">
        <v>73</v>
      </c>
      <c r="AA423" s="467">
        <v>45920</v>
      </c>
      <c r="AB423" s="124">
        <f t="shared" si="46"/>
        <v>30</v>
      </c>
      <c r="AC423" s="72">
        <v>0</v>
      </c>
      <c r="AD423" s="76">
        <v>0</v>
      </c>
      <c r="AE423" s="76">
        <v>0</v>
      </c>
      <c r="AF423" s="79" t="s">
        <v>73</v>
      </c>
      <c r="AG423" s="408">
        <f t="shared" ref="AG423:AG454" si="51">+IF(AF423="1800-01-01",0,AF423-AA423)</f>
        <v>0</v>
      </c>
      <c r="AH423" s="76">
        <v>0</v>
      </c>
      <c r="AI423" s="75">
        <v>0</v>
      </c>
      <c r="AJ423" s="145" t="s">
        <v>73</v>
      </c>
      <c r="AK423" s="79" t="s">
        <v>73</v>
      </c>
      <c r="AL423" s="72">
        <v>0</v>
      </c>
      <c r="AM423" s="72" t="s">
        <v>73</v>
      </c>
      <c r="AN423" s="72" t="s">
        <v>73</v>
      </c>
      <c r="AO423" s="72" t="s">
        <v>73</v>
      </c>
      <c r="AP423" s="102">
        <f t="shared" si="47"/>
        <v>0</v>
      </c>
      <c r="AQ423" s="487">
        <f t="shared" si="48"/>
        <v>699994</v>
      </c>
      <c r="AR423" s="72" t="s">
        <v>65</v>
      </c>
      <c r="AS423" s="196">
        <v>699994</v>
      </c>
      <c r="AT423" s="72" t="s">
        <v>319</v>
      </c>
      <c r="AU423" s="76">
        <v>0</v>
      </c>
      <c r="AV423" s="81" t="s">
        <v>73</v>
      </c>
      <c r="AW423" s="490">
        <f t="shared" si="50"/>
        <v>699994</v>
      </c>
      <c r="AX423" s="488">
        <v>0</v>
      </c>
      <c r="AY423" s="84">
        <f t="shared" si="49"/>
        <v>1</v>
      </c>
      <c r="AZ423" s="85">
        <v>1</v>
      </c>
      <c r="BA423" s="169" t="s">
        <v>73</v>
      </c>
      <c r="BB423" s="184" t="s">
        <v>208</v>
      </c>
      <c r="BC423" s="179" t="s">
        <v>852</v>
      </c>
      <c r="BD423" s="71" t="s">
        <v>65</v>
      </c>
      <c r="BE423" s="166" t="s">
        <v>207</v>
      </c>
    </row>
    <row r="424" spans="2:57" s="165" customFormat="1" ht="15" customHeight="1" x14ac:dyDescent="0.2">
      <c r="B424" s="71">
        <v>2025</v>
      </c>
      <c r="C424" s="71">
        <v>891780111</v>
      </c>
      <c r="D424" s="71" t="s">
        <v>63</v>
      </c>
      <c r="E424" s="205" t="s">
        <v>851</v>
      </c>
      <c r="F424" s="102" t="s">
        <v>850</v>
      </c>
      <c r="G424" s="176">
        <v>0</v>
      </c>
      <c r="H424" s="72" t="s">
        <v>71</v>
      </c>
      <c r="I424" s="71" t="s">
        <v>166</v>
      </c>
      <c r="J424" s="73" t="s">
        <v>211</v>
      </c>
      <c r="K424" s="104" t="s">
        <v>849</v>
      </c>
      <c r="L424" s="486">
        <v>1399440</v>
      </c>
      <c r="M424" s="71" t="s">
        <v>66</v>
      </c>
      <c r="N424" s="102" t="s">
        <v>848</v>
      </c>
      <c r="O424" s="542" t="s">
        <v>847</v>
      </c>
      <c r="P424" s="180">
        <v>1730</v>
      </c>
      <c r="Q424" s="461">
        <v>45874</v>
      </c>
      <c r="R424" s="488">
        <v>24400000</v>
      </c>
      <c r="S424" s="500">
        <v>45890</v>
      </c>
      <c r="T424" s="524">
        <v>1399440</v>
      </c>
      <c r="U424" s="72" t="s">
        <v>65</v>
      </c>
      <c r="V424" s="214">
        <v>84452442</v>
      </c>
      <c r="W424" s="170" t="s">
        <v>846</v>
      </c>
      <c r="X424" s="460">
        <v>45890</v>
      </c>
      <c r="Y424" s="461">
        <v>45890</v>
      </c>
      <c r="Z424" s="437" t="s">
        <v>73</v>
      </c>
      <c r="AA424" s="467">
        <v>45981</v>
      </c>
      <c r="AB424" s="124">
        <f t="shared" si="46"/>
        <v>91</v>
      </c>
      <c r="AC424" s="72">
        <v>0</v>
      </c>
      <c r="AD424" s="76">
        <v>0</v>
      </c>
      <c r="AE424" s="76">
        <v>0</v>
      </c>
      <c r="AF424" s="79" t="s">
        <v>73</v>
      </c>
      <c r="AG424" s="408">
        <f t="shared" si="51"/>
        <v>0</v>
      </c>
      <c r="AH424" s="76">
        <v>0</v>
      </c>
      <c r="AI424" s="75">
        <v>0</v>
      </c>
      <c r="AJ424" s="145" t="s">
        <v>73</v>
      </c>
      <c r="AK424" s="79" t="s">
        <v>73</v>
      </c>
      <c r="AL424" s="72">
        <v>0</v>
      </c>
      <c r="AM424" s="72" t="s">
        <v>73</v>
      </c>
      <c r="AN424" s="72" t="s">
        <v>73</v>
      </c>
      <c r="AO424" s="72" t="s">
        <v>73</v>
      </c>
      <c r="AP424" s="102">
        <f t="shared" si="47"/>
        <v>0</v>
      </c>
      <c r="AQ424" s="487">
        <f t="shared" si="48"/>
        <v>1399440</v>
      </c>
      <c r="AR424" s="72" t="s">
        <v>65</v>
      </c>
      <c r="AS424" s="196">
        <v>1399440</v>
      </c>
      <c r="AT424" s="72" t="s">
        <v>319</v>
      </c>
      <c r="AU424" s="76">
        <v>0</v>
      </c>
      <c r="AV424" s="81" t="s">
        <v>73</v>
      </c>
      <c r="AW424" s="490">
        <f t="shared" si="50"/>
        <v>1399440</v>
      </c>
      <c r="AX424" s="488">
        <v>0</v>
      </c>
      <c r="AY424" s="84">
        <f t="shared" si="49"/>
        <v>1</v>
      </c>
      <c r="AZ424" s="85">
        <v>1</v>
      </c>
      <c r="BA424" s="169" t="s">
        <v>73</v>
      </c>
      <c r="BB424" s="175" t="s">
        <v>208</v>
      </c>
      <c r="BC424" s="179" t="s">
        <v>845</v>
      </c>
      <c r="BD424" s="71" t="s">
        <v>65</v>
      </c>
      <c r="BE424" s="166" t="s">
        <v>207</v>
      </c>
    </row>
    <row r="425" spans="2:57" s="165" customFormat="1" ht="15" customHeight="1" x14ac:dyDescent="0.2">
      <c r="B425" s="71">
        <v>2025</v>
      </c>
      <c r="C425" s="71">
        <v>891780111</v>
      </c>
      <c r="D425" s="71" t="s">
        <v>63</v>
      </c>
      <c r="E425" s="205" t="s">
        <v>844</v>
      </c>
      <c r="F425" s="102" t="s">
        <v>843</v>
      </c>
      <c r="G425" s="176">
        <v>0</v>
      </c>
      <c r="H425" s="72" t="s">
        <v>71</v>
      </c>
      <c r="I425" s="71" t="s">
        <v>166</v>
      </c>
      <c r="J425" s="73" t="s">
        <v>211</v>
      </c>
      <c r="K425" s="104" t="s">
        <v>842</v>
      </c>
      <c r="L425" s="486">
        <v>166682355</v>
      </c>
      <c r="M425" s="71" t="s">
        <v>66</v>
      </c>
      <c r="N425" s="102" t="s">
        <v>841</v>
      </c>
      <c r="O425" s="542" t="s">
        <v>840</v>
      </c>
      <c r="P425" s="180">
        <v>1287</v>
      </c>
      <c r="Q425" s="461">
        <v>45818</v>
      </c>
      <c r="R425" s="488">
        <f>391509745+145487615</f>
        <v>536997360</v>
      </c>
      <c r="S425" s="500">
        <v>45894</v>
      </c>
      <c r="T425" s="524">
        <v>166682355</v>
      </c>
      <c r="U425" s="72" t="s">
        <v>65</v>
      </c>
      <c r="V425" s="214">
        <v>7632607</v>
      </c>
      <c r="W425" s="170" t="s">
        <v>839</v>
      </c>
      <c r="X425" s="460">
        <v>45894</v>
      </c>
      <c r="Y425" s="461">
        <v>45894</v>
      </c>
      <c r="Z425" s="437" t="s">
        <v>73</v>
      </c>
      <c r="AA425" s="467">
        <v>46015</v>
      </c>
      <c r="AB425" s="124">
        <f t="shared" si="46"/>
        <v>121</v>
      </c>
      <c r="AC425" s="72">
        <v>0</v>
      </c>
      <c r="AD425" s="76">
        <v>0</v>
      </c>
      <c r="AE425" s="76">
        <v>0</v>
      </c>
      <c r="AF425" s="79" t="s">
        <v>73</v>
      </c>
      <c r="AG425" s="408">
        <f t="shared" si="51"/>
        <v>0</v>
      </c>
      <c r="AH425" s="76">
        <v>0</v>
      </c>
      <c r="AI425" s="75">
        <v>0</v>
      </c>
      <c r="AJ425" s="145" t="s">
        <v>73</v>
      </c>
      <c r="AK425" s="79" t="s">
        <v>73</v>
      </c>
      <c r="AL425" s="72">
        <v>0</v>
      </c>
      <c r="AM425" s="72" t="s">
        <v>73</v>
      </c>
      <c r="AN425" s="72" t="s">
        <v>73</v>
      </c>
      <c r="AO425" s="72" t="s">
        <v>73</v>
      </c>
      <c r="AP425" s="102">
        <f t="shared" si="47"/>
        <v>0</v>
      </c>
      <c r="AQ425" s="487">
        <f t="shared" si="48"/>
        <v>166682355</v>
      </c>
      <c r="AR425" s="72" t="s">
        <v>319</v>
      </c>
      <c r="AS425" s="196">
        <v>0</v>
      </c>
      <c r="AT425" s="72" t="s">
        <v>319</v>
      </c>
      <c r="AU425" s="76">
        <v>0</v>
      </c>
      <c r="AV425" s="81" t="s">
        <v>73</v>
      </c>
      <c r="AW425" s="490">
        <f t="shared" si="50"/>
        <v>0</v>
      </c>
      <c r="AX425" s="488">
        <v>166682355</v>
      </c>
      <c r="AY425" s="84">
        <f t="shared" si="49"/>
        <v>0</v>
      </c>
      <c r="AZ425" s="85">
        <v>0</v>
      </c>
      <c r="BA425" s="169" t="s">
        <v>73</v>
      </c>
      <c r="BB425" s="184" t="s">
        <v>123</v>
      </c>
      <c r="BC425" s="190" t="s">
        <v>838</v>
      </c>
      <c r="BD425" s="71" t="s">
        <v>65</v>
      </c>
      <c r="BE425" s="166" t="s">
        <v>207</v>
      </c>
    </row>
    <row r="426" spans="2:57" s="165" customFormat="1" ht="15" customHeight="1" x14ac:dyDescent="0.2">
      <c r="B426" s="71">
        <v>2025</v>
      </c>
      <c r="C426" s="71">
        <v>891780111</v>
      </c>
      <c r="D426" s="71" t="s">
        <v>63</v>
      </c>
      <c r="E426" s="205" t="s">
        <v>837</v>
      </c>
      <c r="F426" s="102" t="s">
        <v>836</v>
      </c>
      <c r="G426" s="176">
        <v>0</v>
      </c>
      <c r="H426" s="72" t="s">
        <v>71</v>
      </c>
      <c r="I426" s="71" t="s">
        <v>166</v>
      </c>
      <c r="J426" s="73" t="s">
        <v>211</v>
      </c>
      <c r="K426" s="104" t="s">
        <v>835</v>
      </c>
      <c r="L426" s="486">
        <v>3972357</v>
      </c>
      <c r="M426" s="71" t="s">
        <v>66</v>
      </c>
      <c r="N426" s="102" t="s">
        <v>648</v>
      </c>
      <c r="O426" s="542" t="s">
        <v>834</v>
      </c>
      <c r="P426" s="180">
        <v>527</v>
      </c>
      <c r="Q426" s="461">
        <v>45720</v>
      </c>
      <c r="R426" s="488">
        <v>345912988</v>
      </c>
      <c r="S426" s="500">
        <v>45895</v>
      </c>
      <c r="T426" s="524">
        <v>3972357</v>
      </c>
      <c r="U426" s="72" t="s">
        <v>65</v>
      </c>
      <c r="V426" s="214">
        <v>52030501</v>
      </c>
      <c r="W426" s="170" t="s">
        <v>833</v>
      </c>
      <c r="X426" s="460">
        <v>45895</v>
      </c>
      <c r="Y426" s="461">
        <v>45895</v>
      </c>
      <c r="Z426" s="437" t="s">
        <v>73</v>
      </c>
      <c r="AA426" s="467">
        <v>45986</v>
      </c>
      <c r="AB426" s="124">
        <f t="shared" si="46"/>
        <v>91</v>
      </c>
      <c r="AC426" s="72">
        <v>0</v>
      </c>
      <c r="AD426" s="76">
        <v>0</v>
      </c>
      <c r="AE426" s="76">
        <v>0</v>
      </c>
      <c r="AF426" s="79" t="s">
        <v>73</v>
      </c>
      <c r="AG426" s="408">
        <f t="shared" si="51"/>
        <v>0</v>
      </c>
      <c r="AH426" s="76">
        <v>0</v>
      </c>
      <c r="AI426" s="75">
        <v>0</v>
      </c>
      <c r="AJ426" s="145" t="s">
        <v>73</v>
      </c>
      <c r="AK426" s="79" t="s">
        <v>73</v>
      </c>
      <c r="AL426" s="72">
        <v>0</v>
      </c>
      <c r="AM426" s="72" t="s">
        <v>73</v>
      </c>
      <c r="AN426" s="72" t="s">
        <v>73</v>
      </c>
      <c r="AO426" s="72" t="s">
        <v>73</v>
      </c>
      <c r="AP426" s="102">
        <f t="shared" si="47"/>
        <v>0</v>
      </c>
      <c r="AQ426" s="487">
        <f t="shared" si="48"/>
        <v>3972357</v>
      </c>
      <c r="AR426" s="72" t="s">
        <v>319</v>
      </c>
      <c r="AS426" s="196">
        <v>0</v>
      </c>
      <c r="AT426" s="72" t="s">
        <v>319</v>
      </c>
      <c r="AU426" s="76">
        <v>0</v>
      </c>
      <c r="AV426" s="81" t="s">
        <v>73</v>
      </c>
      <c r="AW426" s="490">
        <f t="shared" si="50"/>
        <v>0</v>
      </c>
      <c r="AX426" s="488">
        <v>3972357</v>
      </c>
      <c r="AY426" s="84">
        <f t="shared" si="49"/>
        <v>0</v>
      </c>
      <c r="AZ426" s="85">
        <v>0</v>
      </c>
      <c r="BA426" s="169" t="s">
        <v>73</v>
      </c>
      <c r="BB426" s="184" t="s">
        <v>123</v>
      </c>
      <c r="BC426" s="190" t="s">
        <v>832</v>
      </c>
      <c r="BD426" s="71" t="s">
        <v>65</v>
      </c>
      <c r="BE426" s="166" t="s">
        <v>207</v>
      </c>
    </row>
    <row r="427" spans="2:57" s="165" customFormat="1" ht="15" customHeight="1" x14ac:dyDescent="0.2">
      <c r="B427" s="71">
        <v>2025</v>
      </c>
      <c r="C427" s="71">
        <v>891780111</v>
      </c>
      <c r="D427" s="71" t="s">
        <v>63</v>
      </c>
      <c r="E427" s="205" t="s">
        <v>831</v>
      </c>
      <c r="F427" s="102" t="s">
        <v>830</v>
      </c>
      <c r="G427" s="176">
        <v>0</v>
      </c>
      <c r="H427" s="72" t="s">
        <v>71</v>
      </c>
      <c r="I427" s="71" t="s">
        <v>166</v>
      </c>
      <c r="J427" s="73" t="s">
        <v>211</v>
      </c>
      <c r="K427" s="104" t="s">
        <v>829</v>
      </c>
      <c r="L427" s="486">
        <v>2771617</v>
      </c>
      <c r="M427" s="71" t="s">
        <v>66</v>
      </c>
      <c r="N427" s="102" t="s">
        <v>705</v>
      </c>
      <c r="O427" s="542" t="s">
        <v>828</v>
      </c>
      <c r="P427" s="180">
        <v>1654</v>
      </c>
      <c r="Q427" s="461">
        <v>45861</v>
      </c>
      <c r="R427" s="488">
        <v>10000000</v>
      </c>
      <c r="S427" s="500">
        <v>45895</v>
      </c>
      <c r="T427" s="524">
        <v>2771617</v>
      </c>
      <c r="U427" s="72" t="s">
        <v>65</v>
      </c>
      <c r="V427" s="214">
        <v>1082884010</v>
      </c>
      <c r="W427" s="170" t="s">
        <v>827</v>
      </c>
      <c r="X427" s="460">
        <v>45895</v>
      </c>
      <c r="Y427" s="461">
        <v>45895</v>
      </c>
      <c r="Z427" s="437" t="s">
        <v>73</v>
      </c>
      <c r="AA427" s="467">
        <v>45955</v>
      </c>
      <c r="AB427" s="124">
        <f t="shared" si="46"/>
        <v>60</v>
      </c>
      <c r="AC427" s="72">
        <v>0</v>
      </c>
      <c r="AD427" s="76">
        <v>0</v>
      </c>
      <c r="AE427" s="76">
        <v>0</v>
      </c>
      <c r="AF427" s="79" t="s">
        <v>73</v>
      </c>
      <c r="AG427" s="408">
        <f t="shared" si="51"/>
        <v>0</v>
      </c>
      <c r="AH427" s="76">
        <v>0</v>
      </c>
      <c r="AI427" s="75">
        <v>0</v>
      </c>
      <c r="AJ427" s="145" t="s">
        <v>73</v>
      </c>
      <c r="AK427" s="79" t="s">
        <v>73</v>
      </c>
      <c r="AL427" s="72">
        <v>0</v>
      </c>
      <c r="AM427" s="72" t="s">
        <v>73</v>
      </c>
      <c r="AN427" s="72" t="s">
        <v>73</v>
      </c>
      <c r="AO427" s="72" t="s">
        <v>73</v>
      </c>
      <c r="AP427" s="102">
        <f t="shared" si="47"/>
        <v>0</v>
      </c>
      <c r="AQ427" s="487">
        <f t="shared" si="48"/>
        <v>2771617</v>
      </c>
      <c r="AR427" s="72" t="s">
        <v>65</v>
      </c>
      <c r="AS427" s="196">
        <v>2771617</v>
      </c>
      <c r="AT427" s="72" t="s">
        <v>319</v>
      </c>
      <c r="AU427" s="76">
        <v>0</v>
      </c>
      <c r="AV427" s="81" t="s">
        <v>73</v>
      </c>
      <c r="AW427" s="490">
        <f t="shared" si="50"/>
        <v>0</v>
      </c>
      <c r="AX427" s="488">
        <v>2771617</v>
      </c>
      <c r="AY427" s="84">
        <f t="shared" si="49"/>
        <v>0</v>
      </c>
      <c r="AZ427" s="85">
        <v>0</v>
      </c>
      <c r="BA427" s="169" t="s">
        <v>73</v>
      </c>
      <c r="BB427" s="184" t="s">
        <v>208</v>
      </c>
      <c r="BC427" s="190" t="s">
        <v>826</v>
      </c>
      <c r="BD427" s="71" t="s">
        <v>65</v>
      </c>
      <c r="BE427" s="166" t="s">
        <v>207</v>
      </c>
    </row>
    <row r="428" spans="2:57" s="165" customFormat="1" ht="15" customHeight="1" x14ac:dyDescent="0.2">
      <c r="B428" s="71">
        <v>2025</v>
      </c>
      <c r="C428" s="71">
        <v>891780111</v>
      </c>
      <c r="D428" s="71" t="s">
        <v>63</v>
      </c>
      <c r="E428" s="205" t="s">
        <v>825</v>
      </c>
      <c r="F428" s="102" t="s">
        <v>824</v>
      </c>
      <c r="G428" s="176">
        <v>0</v>
      </c>
      <c r="H428" s="72" t="s">
        <v>71</v>
      </c>
      <c r="I428" s="71" t="s">
        <v>166</v>
      </c>
      <c r="J428" s="73" t="s">
        <v>211</v>
      </c>
      <c r="K428" s="104" t="s">
        <v>823</v>
      </c>
      <c r="L428" s="486">
        <v>2446640</v>
      </c>
      <c r="M428" s="71" t="s">
        <v>66</v>
      </c>
      <c r="N428" s="102" t="s">
        <v>218</v>
      </c>
      <c r="O428" s="542">
        <v>900929189</v>
      </c>
      <c r="P428" s="180">
        <v>1869</v>
      </c>
      <c r="Q428" s="461">
        <v>45891</v>
      </c>
      <c r="R428" s="488">
        <v>3000000</v>
      </c>
      <c r="S428" s="500">
        <v>45904</v>
      </c>
      <c r="T428" s="524">
        <v>2446640</v>
      </c>
      <c r="U428" s="72" t="s">
        <v>65</v>
      </c>
      <c r="V428" s="214">
        <v>1082884010</v>
      </c>
      <c r="W428" s="170" t="s">
        <v>393</v>
      </c>
      <c r="X428" s="460">
        <v>45904</v>
      </c>
      <c r="Y428" s="461">
        <v>45904</v>
      </c>
      <c r="Z428" s="437" t="s">
        <v>73</v>
      </c>
      <c r="AA428" s="467">
        <v>45964</v>
      </c>
      <c r="AB428" s="124">
        <f t="shared" si="46"/>
        <v>60</v>
      </c>
      <c r="AC428" s="72">
        <v>0</v>
      </c>
      <c r="AD428" s="76">
        <v>0</v>
      </c>
      <c r="AE428" s="76">
        <v>0</v>
      </c>
      <c r="AF428" s="79" t="s">
        <v>73</v>
      </c>
      <c r="AG428" s="408">
        <f t="shared" si="51"/>
        <v>0</v>
      </c>
      <c r="AH428" s="76">
        <v>0</v>
      </c>
      <c r="AI428" s="75">
        <v>0</v>
      </c>
      <c r="AJ428" s="145" t="s">
        <v>73</v>
      </c>
      <c r="AK428" s="79" t="s">
        <v>73</v>
      </c>
      <c r="AL428" s="72">
        <v>0</v>
      </c>
      <c r="AM428" s="72" t="s">
        <v>73</v>
      </c>
      <c r="AN428" s="72" t="s">
        <v>73</v>
      </c>
      <c r="AO428" s="72" t="s">
        <v>73</v>
      </c>
      <c r="AP428" s="102">
        <f t="shared" si="47"/>
        <v>0</v>
      </c>
      <c r="AQ428" s="487">
        <f t="shared" si="48"/>
        <v>2446640</v>
      </c>
      <c r="AR428" s="72" t="s">
        <v>65</v>
      </c>
      <c r="AS428" s="196">
        <v>2446640</v>
      </c>
      <c r="AT428" s="72" t="s">
        <v>319</v>
      </c>
      <c r="AU428" s="76">
        <v>0</v>
      </c>
      <c r="AV428" s="81" t="s">
        <v>73</v>
      </c>
      <c r="AW428" s="490">
        <f t="shared" si="50"/>
        <v>0</v>
      </c>
      <c r="AX428" s="488">
        <v>2446640</v>
      </c>
      <c r="AY428" s="84">
        <f t="shared" si="49"/>
        <v>0</v>
      </c>
      <c r="AZ428" s="85">
        <v>0</v>
      </c>
      <c r="BA428" s="169" t="s">
        <v>73</v>
      </c>
      <c r="BB428" s="184" t="s">
        <v>208</v>
      </c>
      <c r="BC428" s="190" t="s">
        <v>822</v>
      </c>
      <c r="BD428" s="71" t="s">
        <v>65</v>
      </c>
      <c r="BE428" s="166" t="s">
        <v>207</v>
      </c>
    </row>
    <row r="429" spans="2:57" s="165" customFormat="1" ht="15" customHeight="1" x14ac:dyDescent="0.2">
      <c r="B429" s="71">
        <v>2025</v>
      </c>
      <c r="C429" s="71">
        <v>891780111</v>
      </c>
      <c r="D429" s="71" t="s">
        <v>63</v>
      </c>
      <c r="E429" s="205" t="s">
        <v>821</v>
      </c>
      <c r="F429" s="102" t="s">
        <v>820</v>
      </c>
      <c r="G429" s="176">
        <v>0</v>
      </c>
      <c r="H429" s="72" t="s">
        <v>71</v>
      </c>
      <c r="I429" s="71" t="s">
        <v>166</v>
      </c>
      <c r="J429" s="73" t="s">
        <v>211</v>
      </c>
      <c r="K429" s="104" t="s">
        <v>819</v>
      </c>
      <c r="L429" s="486">
        <v>3986500</v>
      </c>
      <c r="M429" s="71" t="s">
        <v>66</v>
      </c>
      <c r="N429" s="102" t="s">
        <v>765</v>
      </c>
      <c r="O429" s="542">
        <v>900763287</v>
      </c>
      <c r="P429" s="180">
        <v>1231</v>
      </c>
      <c r="Q429" s="461">
        <v>45811</v>
      </c>
      <c r="R429" s="488">
        <v>20000000</v>
      </c>
      <c r="S429" s="500">
        <v>45905</v>
      </c>
      <c r="T429" s="524">
        <v>3986500</v>
      </c>
      <c r="U429" s="72" t="s">
        <v>65</v>
      </c>
      <c r="V429" s="214">
        <v>36726383</v>
      </c>
      <c r="W429" s="170" t="s">
        <v>818</v>
      </c>
      <c r="X429" s="460">
        <v>45905</v>
      </c>
      <c r="Y429" s="461">
        <v>45905</v>
      </c>
      <c r="Z429" s="437" t="s">
        <v>73</v>
      </c>
      <c r="AA429" s="467">
        <v>45965</v>
      </c>
      <c r="AB429" s="124">
        <f t="shared" si="46"/>
        <v>60</v>
      </c>
      <c r="AC429" s="72">
        <v>0</v>
      </c>
      <c r="AD429" s="76">
        <v>0</v>
      </c>
      <c r="AE429" s="76">
        <v>0</v>
      </c>
      <c r="AF429" s="79" t="s">
        <v>73</v>
      </c>
      <c r="AG429" s="408">
        <f t="shared" si="51"/>
        <v>0</v>
      </c>
      <c r="AH429" s="76">
        <v>0</v>
      </c>
      <c r="AI429" s="75">
        <v>0</v>
      </c>
      <c r="AJ429" s="145" t="s">
        <v>73</v>
      </c>
      <c r="AK429" s="79" t="s">
        <v>73</v>
      </c>
      <c r="AL429" s="72">
        <v>0</v>
      </c>
      <c r="AM429" s="72" t="s">
        <v>73</v>
      </c>
      <c r="AN429" s="72" t="s">
        <v>73</v>
      </c>
      <c r="AO429" s="72" t="s">
        <v>73</v>
      </c>
      <c r="AP429" s="102">
        <f t="shared" si="47"/>
        <v>0</v>
      </c>
      <c r="AQ429" s="487">
        <f t="shared" si="48"/>
        <v>3986500</v>
      </c>
      <c r="AR429" s="72" t="s">
        <v>65</v>
      </c>
      <c r="AS429" s="196">
        <v>3986500</v>
      </c>
      <c r="AT429" s="72" t="s">
        <v>319</v>
      </c>
      <c r="AU429" s="76">
        <v>0</v>
      </c>
      <c r="AV429" s="81" t="s">
        <v>73</v>
      </c>
      <c r="AW429" s="490">
        <f t="shared" si="50"/>
        <v>3986500</v>
      </c>
      <c r="AX429" s="488">
        <v>0</v>
      </c>
      <c r="AY429" s="84">
        <f t="shared" si="49"/>
        <v>1</v>
      </c>
      <c r="AZ429" s="85">
        <v>1</v>
      </c>
      <c r="BA429" s="169" t="s">
        <v>73</v>
      </c>
      <c r="BB429" s="175" t="s">
        <v>208</v>
      </c>
      <c r="BC429" s="190" t="s">
        <v>817</v>
      </c>
      <c r="BD429" s="71" t="s">
        <v>65</v>
      </c>
      <c r="BE429" s="166" t="s">
        <v>207</v>
      </c>
    </row>
    <row r="430" spans="2:57" s="165" customFormat="1" ht="15" customHeight="1" x14ac:dyDescent="0.2">
      <c r="B430" s="71">
        <v>2025</v>
      </c>
      <c r="C430" s="71">
        <v>891780111</v>
      </c>
      <c r="D430" s="71" t="s">
        <v>63</v>
      </c>
      <c r="E430" s="205" t="s">
        <v>816</v>
      </c>
      <c r="F430" s="102" t="s">
        <v>815</v>
      </c>
      <c r="G430" s="176">
        <v>0</v>
      </c>
      <c r="H430" s="72" t="s">
        <v>71</v>
      </c>
      <c r="I430" s="71" t="s">
        <v>166</v>
      </c>
      <c r="J430" s="73" t="s">
        <v>211</v>
      </c>
      <c r="K430" s="104" t="s">
        <v>814</v>
      </c>
      <c r="L430" s="486">
        <v>9802657</v>
      </c>
      <c r="M430" s="71" t="s">
        <v>66</v>
      </c>
      <c r="N430" s="102" t="s">
        <v>765</v>
      </c>
      <c r="O430" s="542">
        <v>900763287</v>
      </c>
      <c r="P430" s="180">
        <v>1653</v>
      </c>
      <c r="Q430" s="461">
        <v>45861</v>
      </c>
      <c r="R430" s="488">
        <v>38800000</v>
      </c>
      <c r="S430" s="500">
        <v>45908</v>
      </c>
      <c r="T430" s="524">
        <v>9802657</v>
      </c>
      <c r="U430" s="72" t="s">
        <v>65</v>
      </c>
      <c r="V430" s="214">
        <v>7632967</v>
      </c>
      <c r="W430" s="170" t="s">
        <v>813</v>
      </c>
      <c r="X430" s="460">
        <v>45908</v>
      </c>
      <c r="Y430" s="461">
        <v>45908</v>
      </c>
      <c r="Z430" s="437" t="s">
        <v>73</v>
      </c>
      <c r="AA430" s="467">
        <v>45968</v>
      </c>
      <c r="AB430" s="124">
        <f t="shared" si="46"/>
        <v>60</v>
      </c>
      <c r="AC430" s="72">
        <v>0</v>
      </c>
      <c r="AD430" s="76">
        <v>0</v>
      </c>
      <c r="AE430" s="76">
        <v>0</v>
      </c>
      <c r="AF430" s="79" t="s">
        <v>73</v>
      </c>
      <c r="AG430" s="408">
        <f t="shared" si="51"/>
        <v>0</v>
      </c>
      <c r="AH430" s="76">
        <v>0</v>
      </c>
      <c r="AI430" s="75">
        <v>0</v>
      </c>
      <c r="AJ430" s="145" t="s">
        <v>73</v>
      </c>
      <c r="AK430" s="79" t="s">
        <v>73</v>
      </c>
      <c r="AL430" s="72">
        <v>0</v>
      </c>
      <c r="AM430" s="72" t="s">
        <v>73</v>
      </c>
      <c r="AN430" s="72" t="s">
        <v>73</v>
      </c>
      <c r="AO430" s="72" t="s">
        <v>73</v>
      </c>
      <c r="AP430" s="102">
        <f t="shared" si="47"/>
        <v>0</v>
      </c>
      <c r="AQ430" s="487">
        <f t="shared" si="48"/>
        <v>9802657</v>
      </c>
      <c r="AR430" s="72" t="s">
        <v>65</v>
      </c>
      <c r="AS430" s="196">
        <v>9802657</v>
      </c>
      <c r="AT430" s="72" t="s">
        <v>319</v>
      </c>
      <c r="AU430" s="76">
        <v>0</v>
      </c>
      <c r="AV430" s="81" t="s">
        <v>73</v>
      </c>
      <c r="AW430" s="490">
        <f t="shared" si="50"/>
        <v>0</v>
      </c>
      <c r="AX430" s="488">
        <v>9802657</v>
      </c>
      <c r="AY430" s="84">
        <f t="shared" si="49"/>
        <v>0</v>
      </c>
      <c r="AZ430" s="85">
        <v>0</v>
      </c>
      <c r="BA430" s="169" t="s">
        <v>73</v>
      </c>
      <c r="BB430" s="184" t="s">
        <v>123</v>
      </c>
      <c r="BC430" s="190" t="s">
        <v>812</v>
      </c>
      <c r="BD430" s="71" t="s">
        <v>65</v>
      </c>
      <c r="BE430" s="166" t="s">
        <v>207</v>
      </c>
    </row>
    <row r="431" spans="2:57" s="165" customFormat="1" ht="15" customHeight="1" x14ac:dyDescent="0.2">
      <c r="B431" s="71">
        <v>2025</v>
      </c>
      <c r="C431" s="71">
        <v>891780111</v>
      </c>
      <c r="D431" s="71" t="s">
        <v>63</v>
      </c>
      <c r="E431" s="205" t="s">
        <v>811</v>
      </c>
      <c r="F431" s="102" t="s">
        <v>810</v>
      </c>
      <c r="G431" s="176">
        <v>0</v>
      </c>
      <c r="H431" s="72" t="s">
        <v>71</v>
      </c>
      <c r="I431" s="71" t="s">
        <v>166</v>
      </c>
      <c r="J431" s="73" t="s">
        <v>211</v>
      </c>
      <c r="K431" s="104" t="s">
        <v>809</v>
      </c>
      <c r="L431" s="486">
        <v>6000000</v>
      </c>
      <c r="M431" s="71" t="s">
        <v>66</v>
      </c>
      <c r="N431" s="102" t="s">
        <v>808</v>
      </c>
      <c r="O431" s="542">
        <v>57445330</v>
      </c>
      <c r="P431" s="180">
        <v>2081</v>
      </c>
      <c r="Q431" s="461">
        <v>45910</v>
      </c>
      <c r="R431" s="488">
        <v>40000000</v>
      </c>
      <c r="S431" s="500">
        <v>45915</v>
      </c>
      <c r="T431" s="524">
        <v>6000000</v>
      </c>
      <c r="U431" s="72" t="s">
        <v>65</v>
      </c>
      <c r="V431" s="214">
        <v>36669284</v>
      </c>
      <c r="W431" s="170" t="s">
        <v>807</v>
      </c>
      <c r="X431" s="460">
        <v>45915</v>
      </c>
      <c r="Y431" s="461">
        <v>45915</v>
      </c>
      <c r="Z431" s="437" t="s">
        <v>73</v>
      </c>
      <c r="AA431" s="467">
        <v>45916</v>
      </c>
      <c r="AB431" s="124">
        <f t="shared" si="46"/>
        <v>1</v>
      </c>
      <c r="AC431" s="72">
        <v>0</v>
      </c>
      <c r="AD431" s="76">
        <v>0</v>
      </c>
      <c r="AE431" s="76">
        <v>0</v>
      </c>
      <c r="AF431" s="79" t="s">
        <v>73</v>
      </c>
      <c r="AG431" s="408">
        <f t="shared" si="51"/>
        <v>0</v>
      </c>
      <c r="AH431" s="76">
        <v>0</v>
      </c>
      <c r="AI431" s="75">
        <v>0</v>
      </c>
      <c r="AJ431" s="145" t="s">
        <v>73</v>
      </c>
      <c r="AK431" s="79" t="s">
        <v>73</v>
      </c>
      <c r="AL431" s="72">
        <v>0</v>
      </c>
      <c r="AM431" s="72" t="s">
        <v>73</v>
      </c>
      <c r="AN431" s="72" t="s">
        <v>73</v>
      </c>
      <c r="AO431" s="72" t="s">
        <v>73</v>
      </c>
      <c r="AP431" s="102">
        <f t="shared" si="47"/>
        <v>0</v>
      </c>
      <c r="AQ431" s="487">
        <f t="shared" si="48"/>
        <v>6000000</v>
      </c>
      <c r="AR431" s="72" t="s">
        <v>319</v>
      </c>
      <c r="AS431" s="196">
        <v>0</v>
      </c>
      <c r="AT431" s="72" t="s">
        <v>319</v>
      </c>
      <c r="AU431" s="76">
        <v>0</v>
      </c>
      <c r="AV431" s="81" t="s">
        <v>73</v>
      </c>
      <c r="AW431" s="490">
        <f t="shared" si="50"/>
        <v>6000000</v>
      </c>
      <c r="AX431" s="488">
        <v>0</v>
      </c>
      <c r="AY431" s="84">
        <f t="shared" si="49"/>
        <v>1</v>
      </c>
      <c r="AZ431" s="85">
        <v>1</v>
      </c>
      <c r="BA431" s="169" t="s">
        <v>73</v>
      </c>
      <c r="BB431" s="184" t="s">
        <v>208</v>
      </c>
      <c r="BC431" s="190" t="s">
        <v>806</v>
      </c>
      <c r="BD431" s="71" t="s">
        <v>65</v>
      </c>
      <c r="BE431" s="166" t="s">
        <v>207</v>
      </c>
    </row>
    <row r="432" spans="2:57" s="165" customFormat="1" ht="15" customHeight="1" x14ac:dyDescent="0.2">
      <c r="B432" s="71">
        <v>2025</v>
      </c>
      <c r="C432" s="71">
        <v>891780111</v>
      </c>
      <c r="D432" s="71" t="s">
        <v>63</v>
      </c>
      <c r="E432" s="205" t="s">
        <v>805</v>
      </c>
      <c r="F432" s="102" t="s">
        <v>804</v>
      </c>
      <c r="G432" s="176">
        <v>0</v>
      </c>
      <c r="H432" s="72" t="s">
        <v>71</v>
      </c>
      <c r="I432" s="71" t="s">
        <v>166</v>
      </c>
      <c r="J432" s="73" t="s">
        <v>211</v>
      </c>
      <c r="K432" s="104" t="s">
        <v>803</v>
      </c>
      <c r="L432" s="486">
        <v>5970000</v>
      </c>
      <c r="M432" s="71" t="s">
        <v>66</v>
      </c>
      <c r="N432" s="102" t="s">
        <v>788</v>
      </c>
      <c r="O432" s="542">
        <v>806015647</v>
      </c>
      <c r="P432" s="180">
        <v>1752</v>
      </c>
      <c r="Q432" s="461">
        <v>45875</v>
      </c>
      <c r="R432" s="488">
        <v>59000000</v>
      </c>
      <c r="S432" s="500">
        <v>45916</v>
      </c>
      <c r="T432" s="524">
        <v>5970000</v>
      </c>
      <c r="U432" s="72" t="s">
        <v>65</v>
      </c>
      <c r="V432" s="214">
        <v>85485991</v>
      </c>
      <c r="W432" s="170" t="s">
        <v>495</v>
      </c>
      <c r="X432" s="460">
        <v>45916</v>
      </c>
      <c r="Y432" s="461">
        <v>45916</v>
      </c>
      <c r="Z432" s="437" t="s">
        <v>73</v>
      </c>
      <c r="AA432" s="467">
        <v>45945</v>
      </c>
      <c r="AB432" s="124">
        <f t="shared" si="46"/>
        <v>29</v>
      </c>
      <c r="AC432" s="72">
        <v>0</v>
      </c>
      <c r="AD432" s="76">
        <v>0</v>
      </c>
      <c r="AE432" s="76">
        <v>0</v>
      </c>
      <c r="AF432" s="79" t="s">
        <v>73</v>
      </c>
      <c r="AG432" s="408">
        <f t="shared" si="51"/>
        <v>0</v>
      </c>
      <c r="AH432" s="76">
        <v>0</v>
      </c>
      <c r="AI432" s="75">
        <v>0</v>
      </c>
      <c r="AJ432" s="145" t="s">
        <v>73</v>
      </c>
      <c r="AK432" s="79" t="s">
        <v>73</v>
      </c>
      <c r="AL432" s="72">
        <v>0</v>
      </c>
      <c r="AM432" s="72" t="s">
        <v>73</v>
      </c>
      <c r="AN432" s="72" t="s">
        <v>73</v>
      </c>
      <c r="AO432" s="72" t="s">
        <v>73</v>
      </c>
      <c r="AP432" s="102">
        <f t="shared" si="47"/>
        <v>0</v>
      </c>
      <c r="AQ432" s="487">
        <f t="shared" si="48"/>
        <v>5970000</v>
      </c>
      <c r="AR432" s="72" t="s">
        <v>65</v>
      </c>
      <c r="AS432" s="196">
        <v>5970000</v>
      </c>
      <c r="AT432" s="72" t="s">
        <v>319</v>
      </c>
      <c r="AU432" s="76">
        <v>0</v>
      </c>
      <c r="AV432" s="81" t="s">
        <v>73</v>
      </c>
      <c r="AW432" s="490">
        <f t="shared" si="50"/>
        <v>0</v>
      </c>
      <c r="AX432" s="488">
        <v>5970000</v>
      </c>
      <c r="AY432" s="84">
        <f t="shared" si="49"/>
        <v>0</v>
      </c>
      <c r="AZ432" s="85">
        <v>0</v>
      </c>
      <c r="BA432" s="169" t="s">
        <v>73</v>
      </c>
      <c r="BB432" s="184" t="s">
        <v>208</v>
      </c>
      <c r="BC432" s="190" t="s">
        <v>802</v>
      </c>
      <c r="BD432" s="71" t="s">
        <v>65</v>
      </c>
      <c r="BE432" s="166" t="s">
        <v>207</v>
      </c>
    </row>
    <row r="433" spans="2:57" s="165" customFormat="1" ht="15" customHeight="1" x14ac:dyDescent="0.2">
      <c r="B433" s="71">
        <v>2025</v>
      </c>
      <c r="C433" s="71">
        <v>891780111</v>
      </c>
      <c r="D433" s="71" t="s">
        <v>63</v>
      </c>
      <c r="E433" s="205" t="s">
        <v>801</v>
      </c>
      <c r="F433" s="102" t="s">
        <v>800</v>
      </c>
      <c r="G433" s="176">
        <v>0</v>
      </c>
      <c r="H433" s="72" t="s">
        <v>71</v>
      </c>
      <c r="I433" s="71" t="s">
        <v>166</v>
      </c>
      <c r="J433" s="73" t="s">
        <v>211</v>
      </c>
      <c r="K433" s="104" t="s">
        <v>799</v>
      </c>
      <c r="L433" s="486">
        <v>4090000</v>
      </c>
      <c r="M433" s="71" t="s">
        <v>66</v>
      </c>
      <c r="N433" s="102" t="s">
        <v>798</v>
      </c>
      <c r="O433" s="542">
        <v>1124010239</v>
      </c>
      <c r="P433" s="180">
        <v>1142</v>
      </c>
      <c r="Q433" s="461">
        <v>45798</v>
      </c>
      <c r="R433" s="488">
        <v>10000000</v>
      </c>
      <c r="S433" s="500">
        <v>45916</v>
      </c>
      <c r="T433" s="524">
        <v>4090000</v>
      </c>
      <c r="U433" s="72" t="s">
        <v>65</v>
      </c>
      <c r="V433" s="214">
        <v>1144134723</v>
      </c>
      <c r="W433" s="170" t="s">
        <v>710</v>
      </c>
      <c r="X433" s="460">
        <v>45916</v>
      </c>
      <c r="Y433" s="461">
        <v>45916</v>
      </c>
      <c r="Z433" s="437" t="s">
        <v>73</v>
      </c>
      <c r="AA433" s="467">
        <v>45945</v>
      </c>
      <c r="AB433" s="124">
        <f t="shared" si="46"/>
        <v>29</v>
      </c>
      <c r="AC433" s="72">
        <v>0</v>
      </c>
      <c r="AD433" s="76">
        <v>0</v>
      </c>
      <c r="AE433" s="76">
        <v>0</v>
      </c>
      <c r="AF433" s="79" t="s">
        <v>73</v>
      </c>
      <c r="AG433" s="408">
        <f t="shared" si="51"/>
        <v>0</v>
      </c>
      <c r="AH433" s="76">
        <v>0</v>
      </c>
      <c r="AI433" s="75">
        <v>0</v>
      </c>
      <c r="AJ433" s="145" t="s">
        <v>73</v>
      </c>
      <c r="AK433" s="79" t="s">
        <v>73</v>
      </c>
      <c r="AL433" s="72">
        <v>0</v>
      </c>
      <c r="AM433" s="72" t="s">
        <v>73</v>
      </c>
      <c r="AN433" s="72" t="s">
        <v>73</v>
      </c>
      <c r="AO433" s="72" t="s">
        <v>73</v>
      </c>
      <c r="AP433" s="102">
        <f t="shared" si="47"/>
        <v>0</v>
      </c>
      <c r="AQ433" s="487">
        <f t="shared" si="48"/>
        <v>4090000</v>
      </c>
      <c r="AR433" s="72" t="s">
        <v>65</v>
      </c>
      <c r="AS433" s="196">
        <v>4090000</v>
      </c>
      <c r="AT433" s="72" t="s">
        <v>319</v>
      </c>
      <c r="AU433" s="76">
        <v>0</v>
      </c>
      <c r="AV433" s="81" t="s">
        <v>73</v>
      </c>
      <c r="AW433" s="490">
        <f t="shared" si="50"/>
        <v>0</v>
      </c>
      <c r="AX433" s="488">
        <v>4090000</v>
      </c>
      <c r="AY433" s="84">
        <f t="shared" si="49"/>
        <v>0</v>
      </c>
      <c r="AZ433" s="85">
        <v>0</v>
      </c>
      <c r="BA433" s="169" t="s">
        <v>73</v>
      </c>
      <c r="BB433" s="184" t="s">
        <v>208</v>
      </c>
      <c r="BC433" s="190" t="s">
        <v>797</v>
      </c>
      <c r="BD433" s="71" t="s">
        <v>65</v>
      </c>
      <c r="BE433" s="166" t="s">
        <v>207</v>
      </c>
    </row>
    <row r="434" spans="2:57" s="165" customFormat="1" ht="15" customHeight="1" x14ac:dyDescent="0.2">
      <c r="B434" s="71">
        <v>2025</v>
      </c>
      <c r="C434" s="71">
        <v>891780111</v>
      </c>
      <c r="D434" s="71" t="s">
        <v>63</v>
      </c>
      <c r="E434" s="205" t="s">
        <v>796</v>
      </c>
      <c r="F434" s="102" t="s">
        <v>795</v>
      </c>
      <c r="G434" s="176">
        <v>2023000100072</v>
      </c>
      <c r="H434" s="72" t="s">
        <v>71</v>
      </c>
      <c r="I434" s="71" t="s">
        <v>210</v>
      </c>
      <c r="J434" s="73" t="s">
        <v>211</v>
      </c>
      <c r="K434" s="104" t="s">
        <v>794</v>
      </c>
      <c r="L434" s="486">
        <v>75000000</v>
      </c>
      <c r="M434" s="71" t="s">
        <v>66</v>
      </c>
      <c r="N434" s="102" t="s">
        <v>793</v>
      </c>
      <c r="O434" s="542">
        <v>1148700572</v>
      </c>
      <c r="P434" s="180">
        <v>105</v>
      </c>
      <c r="Q434" s="461">
        <v>45898</v>
      </c>
      <c r="R434" s="488">
        <v>75000000</v>
      </c>
      <c r="S434" s="500">
        <v>45917</v>
      </c>
      <c r="T434" s="524">
        <v>75000000</v>
      </c>
      <c r="U434" s="72" t="s">
        <v>65</v>
      </c>
      <c r="V434" s="214">
        <v>16078654</v>
      </c>
      <c r="W434" s="170" t="s">
        <v>365</v>
      </c>
      <c r="X434" s="460">
        <v>45917</v>
      </c>
      <c r="Y434" s="461">
        <v>45918</v>
      </c>
      <c r="Z434" s="437" t="s">
        <v>73</v>
      </c>
      <c r="AA434" s="467">
        <v>45947</v>
      </c>
      <c r="AB434" s="124">
        <f t="shared" si="46"/>
        <v>29</v>
      </c>
      <c r="AC434" s="72">
        <v>0</v>
      </c>
      <c r="AD434" s="76">
        <v>0</v>
      </c>
      <c r="AE434" s="76">
        <v>0</v>
      </c>
      <c r="AF434" s="79" t="s">
        <v>73</v>
      </c>
      <c r="AG434" s="408">
        <f t="shared" si="51"/>
        <v>0</v>
      </c>
      <c r="AH434" s="76">
        <v>0</v>
      </c>
      <c r="AI434" s="75">
        <v>0</v>
      </c>
      <c r="AJ434" s="145" t="s">
        <v>73</v>
      </c>
      <c r="AK434" s="79" t="s">
        <v>73</v>
      </c>
      <c r="AL434" s="72">
        <v>0</v>
      </c>
      <c r="AM434" s="72" t="s">
        <v>73</v>
      </c>
      <c r="AN434" s="72" t="s">
        <v>73</v>
      </c>
      <c r="AO434" s="72" t="s">
        <v>73</v>
      </c>
      <c r="AP434" s="102">
        <f t="shared" si="47"/>
        <v>0</v>
      </c>
      <c r="AQ434" s="487">
        <f t="shared" si="48"/>
        <v>75000000</v>
      </c>
      <c r="AR434" s="72" t="s">
        <v>319</v>
      </c>
      <c r="AS434" s="196">
        <v>0</v>
      </c>
      <c r="AT434" s="72" t="s">
        <v>319</v>
      </c>
      <c r="AU434" s="76">
        <v>0</v>
      </c>
      <c r="AV434" s="81" t="s">
        <v>73</v>
      </c>
      <c r="AW434" s="490">
        <f t="shared" si="50"/>
        <v>75000000</v>
      </c>
      <c r="AX434" s="488">
        <v>0</v>
      </c>
      <c r="AY434" s="84">
        <f t="shared" si="49"/>
        <v>1</v>
      </c>
      <c r="AZ434" s="85">
        <v>1</v>
      </c>
      <c r="BA434" s="169" t="s">
        <v>73</v>
      </c>
      <c r="BB434" s="175" t="s">
        <v>208</v>
      </c>
      <c r="BC434" s="190" t="s">
        <v>792</v>
      </c>
      <c r="BD434" s="71" t="s">
        <v>65</v>
      </c>
      <c r="BE434" s="166" t="s">
        <v>207</v>
      </c>
    </row>
    <row r="435" spans="2:57" s="165" customFormat="1" ht="15" customHeight="1" x14ac:dyDescent="0.2">
      <c r="B435" s="71">
        <v>2025</v>
      </c>
      <c r="C435" s="71">
        <v>891780111</v>
      </c>
      <c r="D435" s="71" t="s">
        <v>63</v>
      </c>
      <c r="E435" s="205" t="s">
        <v>791</v>
      </c>
      <c r="F435" s="102" t="s">
        <v>790</v>
      </c>
      <c r="G435" s="176">
        <v>0</v>
      </c>
      <c r="H435" s="72" t="s">
        <v>71</v>
      </c>
      <c r="I435" s="71" t="s">
        <v>166</v>
      </c>
      <c r="J435" s="73" t="s">
        <v>211</v>
      </c>
      <c r="K435" s="104" t="s">
        <v>789</v>
      </c>
      <c r="L435" s="486">
        <v>3000000</v>
      </c>
      <c r="M435" s="71" t="s">
        <v>66</v>
      </c>
      <c r="N435" s="102" t="s">
        <v>788</v>
      </c>
      <c r="O435" s="542">
        <v>806015647</v>
      </c>
      <c r="P435" s="180">
        <v>1753</v>
      </c>
      <c r="Q435" s="461">
        <v>45875</v>
      </c>
      <c r="R435" s="488">
        <v>35078100</v>
      </c>
      <c r="S435" s="500">
        <v>45918</v>
      </c>
      <c r="T435" s="524">
        <v>3000000</v>
      </c>
      <c r="U435" s="72" t="s">
        <v>65</v>
      </c>
      <c r="V435" s="214">
        <v>85462025</v>
      </c>
      <c r="W435" s="170" t="s">
        <v>444</v>
      </c>
      <c r="X435" s="460">
        <v>45918</v>
      </c>
      <c r="Y435" s="461">
        <v>45918</v>
      </c>
      <c r="Z435" s="437" t="s">
        <v>73</v>
      </c>
      <c r="AA435" s="467">
        <v>45947</v>
      </c>
      <c r="AB435" s="124">
        <f t="shared" si="46"/>
        <v>29</v>
      </c>
      <c r="AC435" s="72">
        <v>0</v>
      </c>
      <c r="AD435" s="76">
        <v>0</v>
      </c>
      <c r="AE435" s="76">
        <v>0</v>
      </c>
      <c r="AF435" s="79" t="s">
        <v>73</v>
      </c>
      <c r="AG435" s="408">
        <f t="shared" si="51"/>
        <v>0</v>
      </c>
      <c r="AH435" s="76">
        <v>0</v>
      </c>
      <c r="AI435" s="75">
        <v>0</v>
      </c>
      <c r="AJ435" s="145" t="s">
        <v>73</v>
      </c>
      <c r="AK435" s="79" t="s">
        <v>73</v>
      </c>
      <c r="AL435" s="72">
        <v>0</v>
      </c>
      <c r="AM435" s="72" t="s">
        <v>73</v>
      </c>
      <c r="AN435" s="72" t="s">
        <v>73</v>
      </c>
      <c r="AO435" s="72" t="s">
        <v>73</v>
      </c>
      <c r="AP435" s="102">
        <f t="shared" si="47"/>
        <v>0</v>
      </c>
      <c r="AQ435" s="487">
        <f t="shared" si="48"/>
        <v>3000000</v>
      </c>
      <c r="AR435" s="72" t="s">
        <v>65</v>
      </c>
      <c r="AS435" s="196">
        <v>3000000</v>
      </c>
      <c r="AT435" s="72" t="s">
        <v>319</v>
      </c>
      <c r="AU435" s="76">
        <v>0</v>
      </c>
      <c r="AV435" s="81" t="s">
        <v>73</v>
      </c>
      <c r="AW435" s="490">
        <f t="shared" si="50"/>
        <v>0</v>
      </c>
      <c r="AX435" s="488">
        <v>3000000</v>
      </c>
      <c r="AY435" s="84">
        <f t="shared" si="49"/>
        <v>0</v>
      </c>
      <c r="AZ435" s="85">
        <v>0</v>
      </c>
      <c r="BA435" s="169" t="s">
        <v>73</v>
      </c>
      <c r="BB435" s="184" t="s">
        <v>208</v>
      </c>
      <c r="BC435" s="190" t="s">
        <v>787</v>
      </c>
      <c r="BD435" s="71" t="s">
        <v>65</v>
      </c>
      <c r="BE435" s="166" t="s">
        <v>207</v>
      </c>
    </row>
    <row r="436" spans="2:57" s="165" customFormat="1" ht="15" customHeight="1" x14ac:dyDescent="0.2">
      <c r="B436" s="71">
        <v>2025</v>
      </c>
      <c r="C436" s="71">
        <v>891780111</v>
      </c>
      <c r="D436" s="71" t="s">
        <v>63</v>
      </c>
      <c r="E436" s="205" t="s">
        <v>786</v>
      </c>
      <c r="F436" s="102" t="s">
        <v>785</v>
      </c>
      <c r="G436" s="176">
        <v>0</v>
      </c>
      <c r="H436" s="72" t="s">
        <v>71</v>
      </c>
      <c r="I436" s="71" t="s">
        <v>166</v>
      </c>
      <c r="J436" s="73" t="s">
        <v>211</v>
      </c>
      <c r="K436" s="104" t="s">
        <v>784</v>
      </c>
      <c r="L436" s="486">
        <v>1999080</v>
      </c>
      <c r="M436" s="71" t="s">
        <v>66</v>
      </c>
      <c r="N436" s="102" t="s">
        <v>507</v>
      </c>
      <c r="O436" s="542">
        <v>900845290</v>
      </c>
      <c r="P436" s="180">
        <v>648</v>
      </c>
      <c r="Q436" s="461">
        <v>45728</v>
      </c>
      <c r="R436" s="488">
        <v>116318913</v>
      </c>
      <c r="S436" s="500">
        <v>45919</v>
      </c>
      <c r="T436" s="524">
        <v>1999080</v>
      </c>
      <c r="U436" s="72" t="s">
        <v>65</v>
      </c>
      <c r="V436" s="214">
        <v>5056184</v>
      </c>
      <c r="W436" s="170" t="s">
        <v>553</v>
      </c>
      <c r="X436" s="460">
        <v>45919</v>
      </c>
      <c r="Y436" s="461">
        <v>45919</v>
      </c>
      <c r="Z436" s="437" t="s">
        <v>73</v>
      </c>
      <c r="AA436" s="467">
        <v>45919</v>
      </c>
      <c r="AB436" s="124">
        <f t="shared" si="46"/>
        <v>0</v>
      </c>
      <c r="AC436" s="72">
        <v>0</v>
      </c>
      <c r="AD436" s="76">
        <v>0</v>
      </c>
      <c r="AE436" s="76">
        <v>0</v>
      </c>
      <c r="AF436" s="79" t="s">
        <v>73</v>
      </c>
      <c r="AG436" s="408">
        <f t="shared" si="51"/>
        <v>0</v>
      </c>
      <c r="AH436" s="76">
        <v>0</v>
      </c>
      <c r="AI436" s="75">
        <v>0</v>
      </c>
      <c r="AJ436" s="145" t="s">
        <v>73</v>
      </c>
      <c r="AK436" s="79" t="s">
        <v>73</v>
      </c>
      <c r="AL436" s="72">
        <v>0</v>
      </c>
      <c r="AM436" s="72" t="s">
        <v>73</v>
      </c>
      <c r="AN436" s="72" t="s">
        <v>73</v>
      </c>
      <c r="AO436" s="72" t="s">
        <v>73</v>
      </c>
      <c r="AP436" s="102">
        <f t="shared" si="47"/>
        <v>0</v>
      </c>
      <c r="AQ436" s="487">
        <f t="shared" si="48"/>
        <v>1999080</v>
      </c>
      <c r="AR436" s="72" t="s">
        <v>319</v>
      </c>
      <c r="AS436" s="196">
        <v>0</v>
      </c>
      <c r="AT436" s="72" t="s">
        <v>319</v>
      </c>
      <c r="AU436" s="76">
        <v>0</v>
      </c>
      <c r="AV436" s="81" t="s">
        <v>73</v>
      </c>
      <c r="AW436" s="490">
        <f t="shared" si="50"/>
        <v>1999080</v>
      </c>
      <c r="AX436" s="488">
        <v>0</v>
      </c>
      <c r="AY436" s="84">
        <f t="shared" si="49"/>
        <v>1</v>
      </c>
      <c r="AZ436" s="85">
        <v>1</v>
      </c>
      <c r="BA436" s="169" t="s">
        <v>73</v>
      </c>
      <c r="BB436" s="184" t="s">
        <v>208</v>
      </c>
      <c r="BC436" s="190" t="s">
        <v>783</v>
      </c>
      <c r="BD436" s="71" t="s">
        <v>65</v>
      </c>
      <c r="BE436" s="166" t="s">
        <v>207</v>
      </c>
    </row>
    <row r="437" spans="2:57" s="165" customFormat="1" ht="15" customHeight="1" x14ac:dyDescent="0.2">
      <c r="B437" s="71">
        <v>2025</v>
      </c>
      <c r="C437" s="71">
        <v>891780111</v>
      </c>
      <c r="D437" s="71" t="s">
        <v>63</v>
      </c>
      <c r="E437" s="205" t="s">
        <v>782</v>
      </c>
      <c r="F437" s="102" t="s">
        <v>781</v>
      </c>
      <c r="G437" s="176">
        <v>0</v>
      </c>
      <c r="H437" s="72" t="s">
        <v>71</v>
      </c>
      <c r="I437" s="71" t="s">
        <v>166</v>
      </c>
      <c r="J437" s="73" t="s">
        <v>211</v>
      </c>
      <c r="K437" s="104" t="s">
        <v>780</v>
      </c>
      <c r="L437" s="486">
        <v>2764608</v>
      </c>
      <c r="M437" s="71" t="s">
        <v>66</v>
      </c>
      <c r="N437" s="102" t="s">
        <v>779</v>
      </c>
      <c r="O437" s="542">
        <v>901169811</v>
      </c>
      <c r="P437" s="180">
        <v>1142</v>
      </c>
      <c r="Q437" s="461">
        <v>45798</v>
      </c>
      <c r="R437" s="488">
        <v>10000000</v>
      </c>
      <c r="S437" s="500">
        <v>45919</v>
      </c>
      <c r="T437" s="524">
        <v>2764608</v>
      </c>
      <c r="U437" s="72" t="s">
        <v>65</v>
      </c>
      <c r="V437" s="214">
        <v>5056184</v>
      </c>
      <c r="W437" s="170" t="s">
        <v>553</v>
      </c>
      <c r="X437" s="460">
        <v>45919</v>
      </c>
      <c r="Y437" s="461">
        <v>45919</v>
      </c>
      <c r="Z437" s="437" t="s">
        <v>73</v>
      </c>
      <c r="AA437" s="467">
        <v>46040</v>
      </c>
      <c r="AB437" s="124">
        <f t="shared" si="46"/>
        <v>121</v>
      </c>
      <c r="AC437" s="72">
        <v>0</v>
      </c>
      <c r="AD437" s="76">
        <v>0</v>
      </c>
      <c r="AE437" s="76">
        <v>0</v>
      </c>
      <c r="AF437" s="79" t="s">
        <v>73</v>
      </c>
      <c r="AG437" s="408">
        <f t="shared" si="51"/>
        <v>0</v>
      </c>
      <c r="AH437" s="76">
        <v>0</v>
      </c>
      <c r="AI437" s="75">
        <v>0</v>
      </c>
      <c r="AJ437" s="145" t="s">
        <v>73</v>
      </c>
      <c r="AK437" s="79" t="s">
        <v>73</v>
      </c>
      <c r="AL437" s="72">
        <v>0</v>
      </c>
      <c r="AM437" s="72" t="s">
        <v>73</v>
      </c>
      <c r="AN437" s="72" t="s">
        <v>73</v>
      </c>
      <c r="AO437" s="72" t="s">
        <v>73</v>
      </c>
      <c r="AP437" s="102">
        <f t="shared" si="47"/>
        <v>0</v>
      </c>
      <c r="AQ437" s="487">
        <f t="shared" si="48"/>
        <v>2764608</v>
      </c>
      <c r="AR437" s="72" t="s">
        <v>65</v>
      </c>
      <c r="AS437" s="196">
        <v>2764608</v>
      </c>
      <c r="AT437" s="72" t="s">
        <v>319</v>
      </c>
      <c r="AU437" s="76">
        <v>0</v>
      </c>
      <c r="AV437" s="81" t="s">
        <v>73</v>
      </c>
      <c r="AW437" s="490">
        <f t="shared" si="50"/>
        <v>0</v>
      </c>
      <c r="AX437" s="488">
        <v>2764608</v>
      </c>
      <c r="AY437" s="84">
        <f t="shared" si="49"/>
        <v>0</v>
      </c>
      <c r="AZ437" s="85">
        <v>0</v>
      </c>
      <c r="BA437" s="169" t="s">
        <v>73</v>
      </c>
      <c r="BB437" s="184" t="s">
        <v>123</v>
      </c>
      <c r="BC437" s="190" t="s">
        <v>778</v>
      </c>
      <c r="BD437" s="71" t="s">
        <v>65</v>
      </c>
      <c r="BE437" s="166" t="s">
        <v>207</v>
      </c>
    </row>
    <row r="438" spans="2:57" s="165" customFormat="1" ht="15" customHeight="1" x14ac:dyDescent="0.2">
      <c r="B438" s="71">
        <v>2025</v>
      </c>
      <c r="C438" s="71">
        <v>891780111</v>
      </c>
      <c r="D438" s="71" t="s">
        <v>63</v>
      </c>
      <c r="E438" s="205" t="s">
        <v>777</v>
      </c>
      <c r="F438" s="102" t="s">
        <v>776</v>
      </c>
      <c r="G438" s="176">
        <v>0</v>
      </c>
      <c r="H438" s="72" t="s">
        <v>71</v>
      </c>
      <c r="I438" s="71" t="s">
        <v>166</v>
      </c>
      <c r="J438" s="73" t="s">
        <v>211</v>
      </c>
      <c r="K438" s="104" t="s">
        <v>775</v>
      </c>
      <c r="L438" s="486">
        <v>13799240</v>
      </c>
      <c r="M438" s="71" t="s">
        <v>66</v>
      </c>
      <c r="N438" s="102" t="s">
        <v>774</v>
      </c>
      <c r="O438" s="542">
        <v>860001911</v>
      </c>
      <c r="P438" s="180">
        <v>1582</v>
      </c>
      <c r="Q438" s="461">
        <v>45855</v>
      </c>
      <c r="R438" s="488">
        <v>59998299</v>
      </c>
      <c r="S438" s="500">
        <v>45919</v>
      </c>
      <c r="T438" s="524">
        <v>13799240</v>
      </c>
      <c r="U438" s="72" t="s">
        <v>65</v>
      </c>
      <c r="V438" s="214">
        <v>84091773</v>
      </c>
      <c r="W438" s="170" t="s">
        <v>758</v>
      </c>
      <c r="X438" s="460">
        <v>45919</v>
      </c>
      <c r="Y438" s="461">
        <v>45919</v>
      </c>
      <c r="Z438" s="437" t="s">
        <v>73</v>
      </c>
      <c r="AA438" s="467">
        <v>45979</v>
      </c>
      <c r="AB438" s="124">
        <f t="shared" si="46"/>
        <v>60</v>
      </c>
      <c r="AC438" s="72">
        <v>0</v>
      </c>
      <c r="AD438" s="76">
        <v>0</v>
      </c>
      <c r="AE438" s="76">
        <v>0</v>
      </c>
      <c r="AF438" s="79" t="s">
        <v>73</v>
      </c>
      <c r="AG438" s="408">
        <f t="shared" si="51"/>
        <v>0</v>
      </c>
      <c r="AH438" s="76">
        <v>0</v>
      </c>
      <c r="AI438" s="75">
        <v>0</v>
      </c>
      <c r="AJ438" s="145" t="s">
        <v>73</v>
      </c>
      <c r="AK438" s="79" t="s">
        <v>73</v>
      </c>
      <c r="AL438" s="72">
        <v>0</v>
      </c>
      <c r="AM438" s="72" t="s">
        <v>73</v>
      </c>
      <c r="AN438" s="72" t="s">
        <v>73</v>
      </c>
      <c r="AO438" s="72" t="s">
        <v>73</v>
      </c>
      <c r="AP438" s="102">
        <f t="shared" si="47"/>
        <v>0</v>
      </c>
      <c r="AQ438" s="487">
        <f t="shared" si="48"/>
        <v>13799240</v>
      </c>
      <c r="AR438" s="72" t="s">
        <v>65</v>
      </c>
      <c r="AS438" s="196">
        <v>13799240</v>
      </c>
      <c r="AT438" s="72" t="s">
        <v>319</v>
      </c>
      <c r="AU438" s="76">
        <v>0</v>
      </c>
      <c r="AV438" s="81" t="s">
        <v>73</v>
      </c>
      <c r="AW438" s="490">
        <f t="shared" si="50"/>
        <v>13799240</v>
      </c>
      <c r="AX438" s="488">
        <v>0</v>
      </c>
      <c r="AY438" s="84">
        <f t="shared" si="49"/>
        <v>1</v>
      </c>
      <c r="AZ438" s="85">
        <v>1</v>
      </c>
      <c r="BA438" s="169" t="s">
        <v>73</v>
      </c>
      <c r="BB438" s="175" t="s">
        <v>208</v>
      </c>
      <c r="BC438" s="190" t="s">
        <v>773</v>
      </c>
      <c r="BD438" s="71" t="s">
        <v>65</v>
      </c>
      <c r="BE438" s="166" t="s">
        <v>207</v>
      </c>
    </row>
    <row r="439" spans="2:57" s="165" customFormat="1" ht="15" customHeight="1" x14ac:dyDescent="0.2">
      <c r="B439" s="71">
        <v>2025</v>
      </c>
      <c r="C439" s="71">
        <v>891780111</v>
      </c>
      <c r="D439" s="71" t="s">
        <v>63</v>
      </c>
      <c r="E439" s="205" t="s">
        <v>772</v>
      </c>
      <c r="F439" s="102" t="s">
        <v>771</v>
      </c>
      <c r="G439" s="176">
        <v>0</v>
      </c>
      <c r="H439" s="72" t="s">
        <v>71</v>
      </c>
      <c r="I439" s="71" t="s">
        <v>166</v>
      </c>
      <c r="J439" s="73" t="s">
        <v>211</v>
      </c>
      <c r="K439" s="104" t="s">
        <v>770</v>
      </c>
      <c r="L439" s="486">
        <v>27012024</v>
      </c>
      <c r="M439" s="71" t="s">
        <v>66</v>
      </c>
      <c r="N439" s="102" t="s">
        <v>765</v>
      </c>
      <c r="O439" s="542">
        <v>900763287</v>
      </c>
      <c r="P439" s="180">
        <v>2128</v>
      </c>
      <c r="Q439" s="461">
        <v>45916</v>
      </c>
      <c r="R439" s="488">
        <v>27012024</v>
      </c>
      <c r="S439" s="500">
        <v>45919</v>
      </c>
      <c r="T439" s="524">
        <v>27012024</v>
      </c>
      <c r="U439" s="72" t="s">
        <v>65</v>
      </c>
      <c r="V439" s="214">
        <v>1082903415</v>
      </c>
      <c r="W439" s="170" t="s">
        <v>404</v>
      </c>
      <c r="X439" s="460">
        <v>45919</v>
      </c>
      <c r="Y439" s="461">
        <v>45919</v>
      </c>
      <c r="Z439" s="437" t="s">
        <v>73</v>
      </c>
      <c r="AA439" s="467">
        <v>45979</v>
      </c>
      <c r="AB439" s="124">
        <f t="shared" si="46"/>
        <v>60</v>
      </c>
      <c r="AC439" s="72">
        <v>0</v>
      </c>
      <c r="AD439" s="76">
        <v>0</v>
      </c>
      <c r="AE439" s="76">
        <v>0</v>
      </c>
      <c r="AF439" s="79" t="s">
        <v>73</v>
      </c>
      <c r="AG439" s="408">
        <f t="shared" si="51"/>
        <v>0</v>
      </c>
      <c r="AH439" s="76">
        <v>0</v>
      </c>
      <c r="AI439" s="75">
        <v>0</v>
      </c>
      <c r="AJ439" s="145" t="s">
        <v>73</v>
      </c>
      <c r="AK439" s="79" t="s">
        <v>73</v>
      </c>
      <c r="AL439" s="72">
        <v>0</v>
      </c>
      <c r="AM439" s="72" t="s">
        <v>73</v>
      </c>
      <c r="AN439" s="72" t="s">
        <v>73</v>
      </c>
      <c r="AO439" s="72" t="s">
        <v>73</v>
      </c>
      <c r="AP439" s="102">
        <f t="shared" si="47"/>
        <v>0</v>
      </c>
      <c r="AQ439" s="487">
        <f t="shared" si="48"/>
        <v>27012024</v>
      </c>
      <c r="AR439" s="72" t="s">
        <v>65</v>
      </c>
      <c r="AS439" s="196">
        <v>27012024</v>
      </c>
      <c r="AT439" s="72" t="s">
        <v>319</v>
      </c>
      <c r="AU439" s="76">
        <v>0</v>
      </c>
      <c r="AV439" s="81" t="s">
        <v>73</v>
      </c>
      <c r="AW439" s="490">
        <f t="shared" si="50"/>
        <v>0</v>
      </c>
      <c r="AX439" s="488">
        <v>27012024</v>
      </c>
      <c r="AY439" s="84">
        <f t="shared" si="49"/>
        <v>0</v>
      </c>
      <c r="AZ439" s="85">
        <v>0</v>
      </c>
      <c r="BA439" s="169" t="s">
        <v>73</v>
      </c>
      <c r="BB439" s="184" t="s">
        <v>123</v>
      </c>
      <c r="BC439" s="190" t="s">
        <v>769</v>
      </c>
      <c r="BD439" s="71" t="s">
        <v>65</v>
      </c>
      <c r="BE439" s="166" t="s">
        <v>207</v>
      </c>
    </row>
    <row r="440" spans="2:57" s="165" customFormat="1" ht="15" customHeight="1" x14ac:dyDescent="0.2">
      <c r="B440" s="71">
        <v>2025</v>
      </c>
      <c r="C440" s="71">
        <v>891780111</v>
      </c>
      <c r="D440" s="71" t="s">
        <v>63</v>
      </c>
      <c r="E440" s="205" t="s">
        <v>768</v>
      </c>
      <c r="F440" s="102" t="s">
        <v>767</v>
      </c>
      <c r="G440" s="176">
        <v>0</v>
      </c>
      <c r="H440" s="72" t="s">
        <v>71</v>
      </c>
      <c r="I440" s="71" t="s">
        <v>166</v>
      </c>
      <c r="J440" s="73" t="s">
        <v>211</v>
      </c>
      <c r="K440" s="104" t="s">
        <v>766</v>
      </c>
      <c r="L440" s="486">
        <v>1047200</v>
      </c>
      <c r="M440" s="71" t="s">
        <v>66</v>
      </c>
      <c r="N440" s="102" t="s">
        <v>765</v>
      </c>
      <c r="O440" s="542">
        <v>900763287</v>
      </c>
      <c r="P440" s="180">
        <v>898</v>
      </c>
      <c r="Q440" s="461">
        <v>45757</v>
      </c>
      <c r="R440" s="488">
        <v>158574848</v>
      </c>
      <c r="S440" s="500">
        <v>45922</v>
      </c>
      <c r="T440" s="524">
        <v>1047200</v>
      </c>
      <c r="U440" s="72" t="s">
        <v>65</v>
      </c>
      <c r="V440" s="214">
        <v>12538359</v>
      </c>
      <c r="W440" s="170" t="s">
        <v>764</v>
      </c>
      <c r="X440" s="460">
        <v>45922</v>
      </c>
      <c r="Y440" s="461">
        <v>45922</v>
      </c>
      <c r="Z440" s="437" t="s">
        <v>73</v>
      </c>
      <c r="AA440" s="467">
        <v>45951</v>
      </c>
      <c r="AB440" s="124">
        <f t="shared" si="46"/>
        <v>29</v>
      </c>
      <c r="AC440" s="72">
        <v>0</v>
      </c>
      <c r="AD440" s="76">
        <v>0</v>
      </c>
      <c r="AE440" s="76">
        <v>0</v>
      </c>
      <c r="AF440" s="79" t="s">
        <v>73</v>
      </c>
      <c r="AG440" s="408">
        <f t="shared" si="51"/>
        <v>0</v>
      </c>
      <c r="AH440" s="76">
        <v>0</v>
      </c>
      <c r="AI440" s="75">
        <v>0</v>
      </c>
      <c r="AJ440" s="145" t="s">
        <v>73</v>
      </c>
      <c r="AK440" s="79" t="s">
        <v>73</v>
      </c>
      <c r="AL440" s="72">
        <v>0</v>
      </c>
      <c r="AM440" s="72" t="s">
        <v>73</v>
      </c>
      <c r="AN440" s="72" t="s">
        <v>73</v>
      </c>
      <c r="AO440" s="72" t="s">
        <v>73</v>
      </c>
      <c r="AP440" s="102">
        <f t="shared" si="47"/>
        <v>0</v>
      </c>
      <c r="AQ440" s="487">
        <f t="shared" si="48"/>
        <v>1047200</v>
      </c>
      <c r="AR440" s="72" t="s">
        <v>65</v>
      </c>
      <c r="AS440" s="196">
        <v>1047200</v>
      </c>
      <c r="AT440" s="72" t="s">
        <v>319</v>
      </c>
      <c r="AU440" s="76">
        <v>0</v>
      </c>
      <c r="AV440" s="81" t="s">
        <v>73</v>
      </c>
      <c r="AW440" s="490">
        <f t="shared" si="50"/>
        <v>0</v>
      </c>
      <c r="AX440" s="488">
        <v>1047200</v>
      </c>
      <c r="AY440" s="84">
        <f t="shared" si="49"/>
        <v>0</v>
      </c>
      <c r="AZ440" s="85">
        <v>0</v>
      </c>
      <c r="BA440" s="169" t="s">
        <v>73</v>
      </c>
      <c r="BB440" s="184" t="s">
        <v>208</v>
      </c>
      <c r="BC440" s="190" t="s">
        <v>763</v>
      </c>
      <c r="BD440" s="71" t="s">
        <v>65</v>
      </c>
      <c r="BE440" s="166" t="s">
        <v>207</v>
      </c>
    </row>
    <row r="441" spans="2:57" s="165" customFormat="1" ht="15" customHeight="1" x14ac:dyDescent="0.2">
      <c r="B441" s="71">
        <v>2025</v>
      </c>
      <c r="C441" s="71">
        <v>891780111</v>
      </c>
      <c r="D441" s="71" t="s">
        <v>63</v>
      </c>
      <c r="E441" s="205" t="s">
        <v>762</v>
      </c>
      <c r="F441" s="102" t="s">
        <v>761</v>
      </c>
      <c r="G441" s="176">
        <v>0</v>
      </c>
      <c r="H441" s="72" t="s">
        <v>71</v>
      </c>
      <c r="I441" s="71" t="s">
        <v>166</v>
      </c>
      <c r="J441" s="73" t="s">
        <v>211</v>
      </c>
      <c r="K441" s="104" t="s">
        <v>760</v>
      </c>
      <c r="L441" s="486">
        <v>3099950</v>
      </c>
      <c r="M441" s="71" t="s">
        <v>66</v>
      </c>
      <c r="N441" s="102" t="s">
        <v>759</v>
      </c>
      <c r="O441" s="542">
        <v>900921969</v>
      </c>
      <c r="P441" s="180">
        <v>1221</v>
      </c>
      <c r="Q441" s="461">
        <v>45811</v>
      </c>
      <c r="R441" s="488">
        <v>10000000</v>
      </c>
      <c r="S441" s="500">
        <v>45922</v>
      </c>
      <c r="T441" s="524">
        <v>3099950</v>
      </c>
      <c r="U441" s="72" t="s">
        <v>65</v>
      </c>
      <c r="V441" s="214">
        <v>84091773</v>
      </c>
      <c r="W441" s="170" t="s">
        <v>758</v>
      </c>
      <c r="X441" s="460">
        <v>45922</v>
      </c>
      <c r="Y441" s="461">
        <v>45922</v>
      </c>
      <c r="Z441" s="437" t="s">
        <v>73</v>
      </c>
      <c r="AA441" s="467">
        <v>45951</v>
      </c>
      <c r="AB441" s="124">
        <f t="shared" si="46"/>
        <v>29</v>
      </c>
      <c r="AC441" s="72">
        <v>0</v>
      </c>
      <c r="AD441" s="76">
        <v>0</v>
      </c>
      <c r="AE441" s="76">
        <v>0</v>
      </c>
      <c r="AF441" s="79" t="s">
        <v>73</v>
      </c>
      <c r="AG441" s="408">
        <f t="shared" si="51"/>
        <v>0</v>
      </c>
      <c r="AH441" s="76">
        <v>0</v>
      </c>
      <c r="AI441" s="75">
        <v>0</v>
      </c>
      <c r="AJ441" s="145" t="s">
        <v>73</v>
      </c>
      <c r="AK441" s="79" t="s">
        <v>73</v>
      </c>
      <c r="AL441" s="72">
        <v>0</v>
      </c>
      <c r="AM441" s="72" t="s">
        <v>73</v>
      </c>
      <c r="AN441" s="72" t="s">
        <v>73</v>
      </c>
      <c r="AO441" s="72" t="s">
        <v>73</v>
      </c>
      <c r="AP441" s="102">
        <f t="shared" si="47"/>
        <v>0</v>
      </c>
      <c r="AQ441" s="487">
        <f t="shared" si="48"/>
        <v>3099950</v>
      </c>
      <c r="AR441" s="72" t="s">
        <v>65</v>
      </c>
      <c r="AS441" s="196">
        <v>3099950</v>
      </c>
      <c r="AT441" s="72" t="s">
        <v>319</v>
      </c>
      <c r="AU441" s="76">
        <v>0</v>
      </c>
      <c r="AV441" s="81" t="s">
        <v>73</v>
      </c>
      <c r="AW441" s="490">
        <f t="shared" si="50"/>
        <v>0</v>
      </c>
      <c r="AX441" s="488">
        <v>3099950</v>
      </c>
      <c r="AY441" s="84">
        <f t="shared" si="49"/>
        <v>0</v>
      </c>
      <c r="AZ441" s="85">
        <v>0</v>
      </c>
      <c r="BA441" s="169" t="s">
        <v>73</v>
      </c>
      <c r="BB441" s="184" t="s">
        <v>208</v>
      </c>
      <c r="BC441" s="190" t="s">
        <v>757</v>
      </c>
      <c r="BD441" s="71" t="s">
        <v>65</v>
      </c>
      <c r="BE441" s="166" t="s">
        <v>207</v>
      </c>
    </row>
    <row r="442" spans="2:57" s="165" customFormat="1" ht="15" customHeight="1" x14ac:dyDescent="0.2">
      <c r="B442" s="71">
        <v>2025</v>
      </c>
      <c r="C442" s="71">
        <v>891780111</v>
      </c>
      <c r="D442" s="71" t="s">
        <v>63</v>
      </c>
      <c r="E442" s="205" t="s">
        <v>756</v>
      </c>
      <c r="F442" s="102" t="s">
        <v>755</v>
      </c>
      <c r="G442" s="176">
        <v>0</v>
      </c>
      <c r="H442" s="72" t="s">
        <v>71</v>
      </c>
      <c r="I442" s="71" t="s">
        <v>166</v>
      </c>
      <c r="J442" s="73" t="s">
        <v>211</v>
      </c>
      <c r="K442" s="104" t="s">
        <v>754</v>
      </c>
      <c r="L442" s="486">
        <v>29847223</v>
      </c>
      <c r="M442" s="71" t="s">
        <v>66</v>
      </c>
      <c r="N442" s="102" t="s">
        <v>753</v>
      </c>
      <c r="O442" s="542" t="s">
        <v>752</v>
      </c>
      <c r="P442" s="180">
        <v>1634</v>
      </c>
      <c r="Q442" s="461">
        <v>45859</v>
      </c>
      <c r="R442" s="488">
        <v>70000000</v>
      </c>
      <c r="S442" s="500">
        <v>45923</v>
      </c>
      <c r="T442" s="524">
        <v>29847223</v>
      </c>
      <c r="U442" s="72" t="s">
        <v>65</v>
      </c>
      <c r="V442" s="214">
        <v>1144134723</v>
      </c>
      <c r="W442" s="170" t="s">
        <v>710</v>
      </c>
      <c r="X442" s="460">
        <v>45923</v>
      </c>
      <c r="Y442" s="461">
        <v>45923</v>
      </c>
      <c r="Z442" s="437" t="s">
        <v>73</v>
      </c>
      <c r="AA442" s="467">
        <v>46013</v>
      </c>
      <c r="AB442" s="124">
        <f t="shared" si="46"/>
        <v>90</v>
      </c>
      <c r="AC442" s="72">
        <v>0</v>
      </c>
      <c r="AD442" s="76">
        <v>0</v>
      </c>
      <c r="AE442" s="76">
        <v>0</v>
      </c>
      <c r="AF442" s="79" t="s">
        <v>73</v>
      </c>
      <c r="AG442" s="408">
        <f t="shared" si="51"/>
        <v>0</v>
      </c>
      <c r="AH442" s="76">
        <v>0</v>
      </c>
      <c r="AI442" s="75">
        <v>0</v>
      </c>
      <c r="AJ442" s="145" t="s">
        <v>73</v>
      </c>
      <c r="AK442" s="79" t="s">
        <v>73</v>
      </c>
      <c r="AL442" s="72">
        <v>0</v>
      </c>
      <c r="AM442" s="72" t="s">
        <v>73</v>
      </c>
      <c r="AN442" s="72" t="s">
        <v>73</v>
      </c>
      <c r="AO442" s="72" t="s">
        <v>73</v>
      </c>
      <c r="AP442" s="102">
        <f t="shared" si="47"/>
        <v>0</v>
      </c>
      <c r="AQ442" s="487">
        <f t="shared" si="48"/>
        <v>29847223</v>
      </c>
      <c r="AR442" s="72" t="s">
        <v>65</v>
      </c>
      <c r="AS442" s="196">
        <v>29847223</v>
      </c>
      <c r="AT442" s="72" t="s">
        <v>319</v>
      </c>
      <c r="AU442" s="76">
        <v>0</v>
      </c>
      <c r="AV442" s="81" t="s">
        <v>73</v>
      </c>
      <c r="AW442" s="490">
        <f t="shared" si="50"/>
        <v>0</v>
      </c>
      <c r="AX442" s="488">
        <v>29847223</v>
      </c>
      <c r="AY442" s="84">
        <f t="shared" si="49"/>
        <v>0</v>
      </c>
      <c r="AZ442" s="85">
        <v>0</v>
      </c>
      <c r="BA442" s="169" t="s">
        <v>73</v>
      </c>
      <c r="BB442" s="184" t="s">
        <v>123</v>
      </c>
      <c r="BC442" s="190" t="s">
        <v>751</v>
      </c>
      <c r="BD442" s="71" t="s">
        <v>65</v>
      </c>
      <c r="BE442" s="166" t="s">
        <v>207</v>
      </c>
    </row>
    <row r="443" spans="2:57" s="165" customFormat="1" ht="15" customHeight="1" x14ac:dyDescent="0.2">
      <c r="B443" s="71">
        <v>2025</v>
      </c>
      <c r="C443" s="71">
        <v>891780111</v>
      </c>
      <c r="D443" s="71" t="s">
        <v>63</v>
      </c>
      <c r="E443" s="186" t="s">
        <v>750</v>
      </c>
      <c r="F443" s="102" t="s">
        <v>749</v>
      </c>
      <c r="G443" s="176">
        <v>0</v>
      </c>
      <c r="H443" s="72" t="s">
        <v>71</v>
      </c>
      <c r="I443" s="71" t="s">
        <v>166</v>
      </c>
      <c r="J443" s="73" t="s">
        <v>211</v>
      </c>
      <c r="K443" s="104" t="s">
        <v>748</v>
      </c>
      <c r="L443" s="486">
        <v>2188172</v>
      </c>
      <c r="M443" s="71" t="s">
        <v>66</v>
      </c>
      <c r="N443" s="182" t="s">
        <v>445</v>
      </c>
      <c r="O443" s="547">
        <v>901283655</v>
      </c>
      <c r="P443" s="202">
        <v>483</v>
      </c>
      <c r="Q443" s="443">
        <v>45714</v>
      </c>
      <c r="R443" s="488">
        <v>24828830</v>
      </c>
      <c r="S443" s="509">
        <v>45931</v>
      </c>
      <c r="T443" s="524">
        <v>2188172</v>
      </c>
      <c r="U443" s="72" t="s">
        <v>65</v>
      </c>
      <c r="V443" s="214">
        <v>85485991</v>
      </c>
      <c r="W443" s="170" t="s">
        <v>495</v>
      </c>
      <c r="X443" s="462">
        <v>45931</v>
      </c>
      <c r="Y443" s="439">
        <v>45931</v>
      </c>
      <c r="Z443" s="437" t="s">
        <v>73</v>
      </c>
      <c r="AA443" s="440">
        <v>45938</v>
      </c>
      <c r="AB443" s="124">
        <f t="shared" si="46"/>
        <v>7</v>
      </c>
      <c r="AC443" s="72">
        <v>0</v>
      </c>
      <c r="AD443" s="76">
        <v>0</v>
      </c>
      <c r="AE443" s="76">
        <v>0</v>
      </c>
      <c r="AF443" s="79" t="s">
        <v>73</v>
      </c>
      <c r="AG443" s="408">
        <f t="shared" si="51"/>
        <v>0</v>
      </c>
      <c r="AH443" s="76">
        <v>0</v>
      </c>
      <c r="AI443" s="75">
        <v>0</v>
      </c>
      <c r="AJ443" s="145" t="s">
        <v>73</v>
      </c>
      <c r="AK443" s="79" t="s">
        <v>73</v>
      </c>
      <c r="AL443" s="72">
        <v>0</v>
      </c>
      <c r="AM443" s="72" t="s">
        <v>73</v>
      </c>
      <c r="AN443" s="72" t="s">
        <v>73</v>
      </c>
      <c r="AO443" s="72" t="s">
        <v>73</v>
      </c>
      <c r="AP443" s="102">
        <f t="shared" si="47"/>
        <v>0</v>
      </c>
      <c r="AQ443" s="487">
        <f t="shared" si="48"/>
        <v>2188172</v>
      </c>
      <c r="AR443" s="72" t="s">
        <v>65</v>
      </c>
      <c r="AS443" s="196">
        <v>2188172</v>
      </c>
      <c r="AT443" s="72" t="s">
        <v>319</v>
      </c>
      <c r="AU443" s="76">
        <v>0</v>
      </c>
      <c r="AV443" s="81" t="s">
        <v>73</v>
      </c>
      <c r="AW443" s="490">
        <f t="shared" si="50"/>
        <v>2188172</v>
      </c>
      <c r="AX443" s="488">
        <v>0</v>
      </c>
      <c r="AY443" s="84">
        <f t="shared" si="49"/>
        <v>1</v>
      </c>
      <c r="AZ443" s="85">
        <v>1</v>
      </c>
      <c r="BA443" s="169" t="s">
        <v>73</v>
      </c>
      <c r="BB443" s="175" t="s">
        <v>208</v>
      </c>
      <c r="BC443" s="190" t="s">
        <v>747</v>
      </c>
      <c r="BD443" s="71" t="s">
        <v>65</v>
      </c>
      <c r="BE443" s="166" t="s">
        <v>207</v>
      </c>
    </row>
    <row r="444" spans="2:57" s="165" customFormat="1" ht="15" customHeight="1" x14ac:dyDescent="0.2">
      <c r="B444" s="71">
        <v>2025</v>
      </c>
      <c r="C444" s="71">
        <v>891780111</v>
      </c>
      <c r="D444" s="71" t="s">
        <v>63</v>
      </c>
      <c r="E444" s="186" t="s">
        <v>746</v>
      </c>
      <c r="F444" s="102" t="s">
        <v>745</v>
      </c>
      <c r="G444" s="176">
        <v>0</v>
      </c>
      <c r="H444" s="72" t="s">
        <v>71</v>
      </c>
      <c r="I444" s="71" t="s">
        <v>166</v>
      </c>
      <c r="J444" s="73" t="s">
        <v>211</v>
      </c>
      <c r="K444" s="104" t="s">
        <v>744</v>
      </c>
      <c r="L444" s="486">
        <v>9589000</v>
      </c>
      <c r="M444" s="71" t="s">
        <v>66</v>
      </c>
      <c r="N444" s="204" t="s">
        <v>743</v>
      </c>
      <c r="O444" s="546">
        <v>901864033</v>
      </c>
      <c r="P444" s="203">
        <v>1230</v>
      </c>
      <c r="Q444" s="461">
        <v>45811</v>
      </c>
      <c r="R444" s="488">
        <v>20000000</v>
      </c>
      <c r="S444" s="510">
        <v>45931</v>
      </c>
      <c r="T444" s="524">
        <v>9589000</v>
      </c>
      <c r="U444" s="72" t="s">
        <v>65</v>
      </c>
      <c r="V444" s="214">
        <v>12542472</v>
      </c>
      <c r="W444" s="170" t="s">
        <v>742</v>
      </c>
      <c r="X444" s="462">
        <v>45931</v>
      </c>
      <c r="Y444" s="439">
        <v>45931</v>
      </c>
      <c r="Z444" s="437" t="s">
        <v>73</v>
      </c>
      <c r="AA444" s="440">
        <v>45961</v>
      </c>
      <c r="AB444" s="124">
        <f t="shared" si="46"/>
        <v>30</v>
      </c>
      <c r="AC444" s="72">
        <v>0</v>
      </c>
      <c r="AD444" s="76">
        <v>0</v>
      </c>
      <c r="AE444" s="76">
        <v>0</v>
      </c>
      <c r="AF444" s="79" t="s">
        <v>73</v>
      </c>
      <c r="AG444" s="408">
        <f t="shared" si="51"/>
        <v>0</v>
      </c>
      <c r="AH444" s="76">
        <v>0</v>
      </c>
      <c r="AI444" s="75">
        <v>0</v>
      </c>
      <c r="AJ444" s="145" t="s">
        <v>73</v>
      </c>
      <c r="AK444" s="79" t="s">
        <v>73</v>
      </c>
      <c r="AL444" s="72">
        <v>0</v>
      </c>
      <c r="AM444" s="72" t="s">
        <v>73</v>
      </c>
      <c r="AN444" s="72" t="s">
        <v>73</v>
      </c>
      <c r="AO444" s="72" t="s">
        <v>73</v>
      </c>
      <c r="AP444" s="102">
        <f t="shared" si="47"/>
        <v>0</v>
      </c>
      <c r="AQ444" s="487">
        <f t="shared" si="48"/>
        <v>9589000</v>
      </c>
      <c r="AR444" s="72" t="s">
        <v>65</v>
      </c>
      <c r="AS444" s="196">
        <v>9589000</v>
      </c>
      <c r="AT444" s="72" t="s">
        <v>319</v>
      </c>
      <c r="AU444" s="76">
        <v>0</v>
      </c>
      <c r="AV444" s="81" t="s">
        <v>73</v>
      </c>
      <c r="AW444" s="490">
        <f t="shared" si="50"/>
        <v>0</v>
      </c>
      <c r="AX444" s="488">
        <v>9589000</v>
      </c>
      <c r="AY444" s="84">
        <f t="shared" si="49"/>
        <v>0</v>
      </c>
      <c r="AZ444" s="85">
        <v>0</v>
      </c>
      <c r="BA444" s="169" t="s">
        <v>73</v>
      </c>
      <c r="BB444" s="184" t="s">
        <v>208</v>
      </c>
      <c r="BC444" s="190" t="s">
        <v>741</v>
      </c>
      <c r="BD444" s="71" t="s">
        <v>65</v>
      </c>
      <c r="BE444" s="166" t="s">
        <v>207</v>
      </c>
    </row>
    <row r="445" spans="2:57" s="165" customFormat="1" ht="15" customHeight="1" x14ac:dyDescent="0.2">
      <c r="B445" s="71">
        <v>2025</v>
      </c>
      <c r="C445" s="71">
        <v>891780111</v>
      </c>
      <c r="D445" s="71" t="s">
        <v>63</v>
      </c>
      <c r="E445" s="186" t="s">
        <v>740</v>
      </c>
      <c r="F445" s="102" t="s">
        <v>739</v>
      </c>
      <c r="G445" s="176">
        <v>0</v>
      </c>
      <c r="H445" s="72" t="s">
        <v>71</v>
      </c>
      <c r="I445" s="71" t="s">
        <v>166</v>
      </c>
      <c r="J445" s="73" t="s">
        <v>211</v>
      </c>
      <c r="K445" s="104" t="s">
        <v>738</v>
      </c>
      <c r="L445" s="486">
        <v>8080100</v>
      </c>
      <c r="M445" s="71" t="s">
        <v>66</v>
      </c>
      <c r="N445" s="182" t="s">
        <v>705</v>
      </c>
      <c r="O445" s="547">
        <v>900763287</v>
      </c>
      <c r="P445" s="202">
        <v>1227</v>
      </c>
      <c r="Q445" s="443">
        <v>45811</v>
      </c>
      <c r="R445" s="488">
        <v>20000000</v>
      </c>
      <c r="S445" s="509">
        <v>45932</v>
      </c>
      <c r="T445" s="524">
        <v>8080100</v>
      </c>
      <c r="U445" s="72" t="s">
        <v>65</v>
      </c>
      <c r="V445" s="214">
        <v>85477077</v>
      </c>
      <c r="W445" s="170" t="s">
        <v>737</v>
      </c>
      <c r="X445" s="462">
        <v>45932</v>
      </c>
      <c r="Y445" s="439">
        <v>45932</v>
      </c>
      <c r="Z445" s="437" t="s">
        <v>73</v>
      </c>
      <c r="AA445" s="440">
        <v>45961</v>
      </c>
      <c r="AB445" s="124">
        <f t="shared" si="46"/>
        <v>29</v>
      </c>
      <c r="AC445" s="72">
        <v>0</v>
      </c>
      <c r="AD445" s="76">
        <v>0</v>
      </c>
      <c r="AE445" s="76">
        <v>0</v>
      </c>
      <c r="AF445" s="79" t="s">
        <v>73</v>
      </c>
      <c r="AG445" s="408">
        <f t="shared" si="51"/>
        <v>0</v>
      </c>
      <c r="AH445" s="76">
        <v>0</v>
      </c>
      <c r="AI445" s="75">
        <v>0</v>
      </c>
      <c r="AJ445" s="145" t="s">
        <v>73</v>
      </c>
      <c r="AK445" s="79" t="s">
        <v>73</v>
      </c>
      <c r="AL445" s="72">
        <v>0</v>
      </c>
      <c r="AM445" s="72" t="s">
        <v>73</v>
      </c>
      <c r="AN445" s="72" t="s">
        <v>73</v>
      </c>
      <c r="AO445" s="72" t="s">
        <v>73</v>
      </c>
      <c r="AP445" s="102">
        <f t="shared" si="47"/>
        <v>0</v>
      </c>
      <c r="AQ445" s="487">
        <f t="shared" si="48"/>
        <v>8080100</v>
      </c>
      <c r="AR445" s="72" t="s">
        <v>65</v>
      </c>
      <c r="AS445" s="196">
        <v>8080100</v>
      </c>
      <c r="AT445" s="72" t="s">
        <v>319</v>
      </c>
      <c r="AU445" s="76">
        <v>0</v>
      </c>
      <c r="AV445" s="81" t="s">
        <v>73</v>
      </c>
      <c r="AW445" s="490">
        <f t="shared" si="50"/>
        <v>0</v>
      </c>
      <c r="AX445" s="488">
        <v>8080100</v>
      </c>
      <c r="AY445" s="84">
        <f t="shared" si="49"/>
        <v>0</v>
      </c>
      <c r="AZ445" s="85">
        <v>0</v>
      </c>
      <c r="BA445" s="169" t="s">
        <v>73</v>
      </c>
      <c r="BB445" s="184" t="s">
        <v>208</v>
      </c>
      <c r="BC445" s="190" t="s">
        <v>736</v>
      </c>
      <c r="BD445" s="71" t="s">
        <v>65</v>
      </c>
      <c r="BE445" s="166" t="s">
        <v>207</v>
      </c>
    </row>
    <row r="446" spans="2:57" s="165" customFormat="1" ht="15" customHeight="1" x14ac:dyDescent="0.2">
      <c r="B446" s="71">
        <v>2025</v>
      </c>
      <c r="C446" s="71">
        <v>891780111</v>
      </c>
      <c r="D446" s="71" t="s">
        <v>63</v>
      </c>
      <c r="E446" s="186" t="s">
        <v>735</v>
      </c>
      <c r="F446" s="102" t="s">
        <v>734</v>
      </c>
      <c r="G446" s="176">
        <v>0</v>
      </c>
      <c r="H446" s="72" t="s">
        <v>71</v>
      </c>
      <c r="I446" s="71" t="s">
        <v>166</v>
      </c>
      <c r="J446" s="73" t="s">
        <v>211</v>
      </c>
      <c r="K446" s="104" t="s">
        <v>733</v>
      </c>
      <c r="L446" s="486">
        <v>13554100</v>
      </c>
      <c r="M446" s="71" t="s">
        <v>66</v>
      </c>
      <c r="N446" s="182" t="s">
        <v>667</v>
      </c>
      <c r="O446" s="547">
        <v>890324487</v>
      </c>
      <c r="P446" s="202">
        <v>411</v>
      </c>
      <c r="Q446" s="443">
        <v>45708</v>
      </c>
      <c r="R446" s="487">
        <v>126036470</v>
      </c>
      <c r="S446" s="509">
        <v>45933</v>
      </c>
      <c r="T446" s="524">
        <v>13554100</v>
      </c>
      <c r="U446" s="72" t="s">
        <v>65</v>
      </c>
      <c r="V446" s="214">
        <v>51913961</v>
      </c>
      <c r="W446" s="170" t="s">
        <v>732</v>
      </c>
      <c r="X446" s="462">
        <v>45933</v>
      </c>
      <c r="Y446" s="439">
        <v>45933</v>
      </c>
      <c r="Z446" s="437" t="s">
        <v>73</v>
      </c>
      <c r="AA446" s="440">
        <v>45963</v>
      </c>
      <c r="AB446" s="124">
        <f t="shared" si="46"/>
        <v>30</v>
      </c>
      <c r="AC446" s="72">
        <v>0</v>
      </c>
      <c r="AD446" s="76">
        <v>0</v>
      </c>
      <c r="AE446" s="76">
        <v>0</v>
      </c>
      <c r="AF446" s="79" t="s">
        <v>73</v>
      </c>
      <c r="AG446" s="408">
        <f t="shared" si="51"/>
        <v>0</v>
      </c>
      <c r="AH446" s="76">
        <v>0</v>
      </c>
      <c r="AI446" s="75">
        <v>0</v>
      </c>
      <c r="AJ446" s="145" t="s">
        <v>73</v>
      </c>
      <c r="AK446" s="79" t="s">
        <v>73</v>
      </c>
      <c r="AL446" s="72">
        <v>0</v>
      </c>
      <c r="AM446" s="72" t="s">
        <v>73</v>
      </c>
      <c r="AN446" s="72" t="s">
        <v>73</v>
      </c>
      <c r="AO446" s="72" t="s">
        <v>73</v>
      </c>
      <c r="AP446" s="102">
        <f t="shared" si="47"/>
        <v>0</v>
      </c>
      <c r="AQ446" s="487">
        <f t="shared" si="48"/>
        <v>13554100</v>
      </c>
      <c r="AR446" s="72" t="s">
        <v>319</v>
      </c>
      <c r="AS446" s="196">
        <v>0</v>
      </c>
      <c r="AT446" s="72" t="s">
        <v>319</v>
      </c>
      <c r="AU446" s="76">
        <v>0</v>
      </c>
      <c r="AV446" s="81" t="s">
        <v>73</v>
      </c>
      <c r="AW446" s="490">
        <f t="shared" si="50"/>
        <v>0</v>
      </c>
      <c r="AX446" s="488">
        <v>13554100</v>
      </c>
      <c r="AY446" s="84">
        <f t="shared" si="49"/>
        <v>0</v>
      </c>
      <c r="AZ446" s="85">
        <v>0</v>
      </c>
      <c r="BA446" s="169" t="s">
        <v>73</v>
      </c>
      <c r="BB446" s="184" t="s">
        <v>208</v>
      </c>
      <c r="BC446" s="190" t="s">
        <v>731</v>
      </c>
      <c r="BD446" s="71" t="s">
        <v>65</v>
      </c>
      <c r="BE446" s="166" t="s">
        <v>207</v>
      </c>
    </row>
    <row r="447" spans="2:57" s="165" customFormat="1" ht="15" customHeight="1" x14ac:dyDescent="0.2">
      <c r="B447" s="71">
        <v>2025</v>
      </c>
      <c r="C447" s="71">
        <v>891780111</v>
      </c>
      <c r="D447" s="71" t="s">
        <v>63</v>
      </c>
      <c r="E447" s="186" t="s">
        <v>730</v>
      </c>
      <c r="F447" s="102" t="s">
        <v>729</v>
      </c>
      <c r="G447" s="176">
        <v>0</v>
      </c>
      <c r="H447" s="72" t="s">
        <v>71</v>
      </c>
      <c r="I447" s="71" t="s">
        <v>166</v>
      </c>
      <c r="J447" s="73" t="s">
        <v>211</v>
      </c>
      <c r="K447" s="104" t="s">
        <v>715</v>
      </c>
      <c r="L447" s="486">
        <v>1582280</v>
      </c>
      <c r="M447" s="71" t="s">
        <v>66</v>
      </c>
      <c r="N447" s="182" t="s">
        <v>728</v>
      </c>
      <c r="O447" s="547">
        <v>800053310</v>
      </c>
      <c r="P447" s="202">
        <v>1634</v>
      </c>
      <c r="Q447" s="443">
        <v>45859</v>
      </c>
      <c r="R447" s="488">
        <v>70000000</v>
      </c>
      <c r="S447" s="509">
        <v>45933</v>
      </c>
      <c r="T447" s="524">
        <v>1582280</v>
      </c>
      <c r="U447" s="72" t="s">
        <v>65</v>
      </c>
      <c r="V447" s="214">
        <v>1144134723</v>
      </c>
      <c r="W447" s="170" t="s">
        <v>710</v>
      </c>
      <c r="X447" s="462">
        <v>45933</v>
      </c>
      <c r="Y447" s="439">
        <v>45933</v>
      </c>
      <c r="Z447" s="437" t="s">
        <v>73</v>
      </c>
      <c r="AA447" s="440">
        <v>46055</v>
      </c>
      <c r="AB447" s="124">
        <f t="shared" si="46"/>
        <v>122</v>
      </c>
      <c r="AC447" s="72">
        <v>0</v>
      </c>
      <c r="AD447" s="76">
        <v>0</v>
      </c>
      <c r="AE447" s="76">
        <v>0</v>
      </c>
      <c r="AF447" s="79" t="s">
        <v>73</v>
      </c>
      <c r="AG447" s="408">
        <f t="shared" si="51"/>
        <v>0</v>
      </c>
      <c r="AH447" s="76">
        <v>0</v>
      </c>
      <c r="AI447" s="75">
        <v>0</v>
      </c>
      <c r="AJ447" s="145" t="s">
        <v>73</v>
      </c>
      <c r="AK447" s="79" t="s">
        <v>73</v>
      </c>
      <c r="AL447" s="72">
        <v>0</v>
      </c>
      <c r="AM447" s="72" t="s">
        <v>73</v>
      </c>
      <c r="AN447" s="72" t="s">
        <v>73</v>
      </c>
      <c r="AO447" s="72" t="s">
        <v>73</v>
      </c>
      <c r="AP447" s="102">
        <f t="shared" si="47"/>
        <v>0</v>
      </c>
      <c r="AQ447" s="487">
        <f t="shared" si="48"/>
        <v>1582280</v>
      </c>
      <c r="AR447" s="72" t="s">
        <v>65</v>
      </c>
      <c r="AS447" s="196">
        <v>1582280</v>
      </c>
      <c r="AT447" s="72" t="s">
        <v>319</v>
      </c>
      <c r="AU447" s="76">
        <v>0</v>
      </c>
      <c r="AV447" s="81" t="s">
        <v>73</v>
      </c>
      <c r="AW447" s="490">
        <f t="shared" si="50"/>
        <v>0</v>
      </c>
      <c r="AX447" s="488">
        <v>1582280</v>
      </c>
      <c r="AY447" s="84">
        <f t="shared" si="49"/>
        <v>0</v>
      </c>
      <c r="AZ447" s="85">
        <v>0</v>
      </c>
      <c r="BA447" s="169" t="s">
        <v>73</v>
      </c>
      <c r="BB447" s="184" t="s">
        <v>123</v>
      </c>
      <c r="BC447" s="190" t="s">
        <v>727</v>
      </c>
      <c r="BD447" s="71" t="s">
        <v>65</v>
      </c>
      <c r="BE447" s="166" t="s">
        <v>207</v>
      </c>
    </row>
    <row r="448" spans="2:57" s="165" customFormat="1" ht="15" customHeight="1" x14ac:dyDescent="0.2">
      <c r="B448" s="71">
        <v>2025</v>
      </c>
      <c r="C448" s="71">
        <v>891780111</v>
      </c>
      <c r="D448" s="71" t="s">
        <v>63</v>
      </c>
      <c r="E448" s="186" t="s">
        <v>726</v>
      </c>
      <c r="F448" s="102" t="s">
        <v>725</v>
      </c>
      <c r="G448" s="176">
        <v>0</v>
      </c>
      <c r="H448" s="72" t="s">
        <v>71</v>
      </c>
      <c r="I448" s="71" t="s">
        <v>166</v>
      </c>
      <c r="J448" s="73" t="s">
        <v>211</v>
      </c>
      <c r="K448" s="104" t="s">
        <v>724</v>
      </c>
      <c r="L448" s="486">
        <v>5500000</v>
      </c>
      <c r="M448" s="71" t="s">
        <v>66</v>
      </c>
      <c r="N448" s="182" t="s">
        <v>723</v>
      </c>
      <c r="O448" s="547">
        <v>804000673</v>
      </c>
      <c r="P448" s="202">
        <v>1634</v>
      </c>
      <c r="Q448" s="443">
        <v>45859</v>
      </c>
      <c r="R448" s="488">
        <v>70000000</v>
      </c>
      <c r="S448" s="509">
        <v>45933</v>
      </c>
      <c r="T448" s="524">
        <v>5500000</v>
      </c>
      <c r="U448" s="72" t="s">
        <v>65</v>
      </c>
      <c r="V448" s="214">
        <v>1144134723</v>
      </c>
      <c r="W448" s="170" t="s">
        <v>710</v>
      </c>
      <c r="X448" s="462">
        <v>45933</v>
      </c>
      <c r="Y448" s="439">
        <v>45933</v>
      </c>
      <c r="Z448" s="437" t="s">
        <v>73</v>
      </c>
      <c r="AA448" s="440">
        <v>45963</v>
      </c>
      <c r="AB448" s="124">
        <f t="shared" si="46"/>
        <v>30</v>
      </c>
      <c r="AC448" s="72">
        <v>0</v>
      </c>
      <c r="AD448" s="76">
        <v>0</v>
      </c>
      <c r="AE448" s="76">
        <v>0</v>
      </c>
      <c r="AF448" s="79" t="s">
        <v>73</v>
      </c>
      <c r="AG448" s="408">
        <f t="shared" si="51"/>
        <v>0</v>
      </c>
      <c r="AH448" s="76">
        <v>0</v>
      </c>
      <c r="AI448" s="75">
        <v>0</v>
      </c>
      <c r="AJ448" s="145" t="s">
        <v>73</v>
      </c>
      <c r="AK448" s="79" t="s">
        <v>73</v>
      </c>
      <c r="AL448" s="72">
        <v>0</v>
      </c>
      <c r="AM448" s="72" t="s">
        <v>73</v>
      </c>
      <c r="AN448" s="72" t="s">
        <v>73</v>
      </c>
      <c r="AO448" s="72" t="s">
        <v>73</v>
      </c>
      <c r="AP448" s="102">
        <f t="shared" si="47"/>
        <v>0</v>
      </c>
      <c r="AQ448" s="487">
        <f t="shared" si="48"/>
        <v>5500000</v>
      </c>
      <c r="AR448" s="72" t="s">
        <v>65</v>
      </c>
      <c r="AS448" s="196">
        <v>5500000</v>
      </c>
      <c r="AT448" s="72" t="s">
        <v>319</v>
      </c>
      <c r="AU448" s="76">
        <v>0</v>
      </c>
      <c r="AV448" s="81" t="s">
        <v>73</v>
      </c>
      <c r="AW448" s="490">
        <f t="shared" si="50"/>
        <v>0</v>
      </c>
      <c r="AX448" s="488">
        <v>5500000</v>
      </c>
      <c r="AY448" s="84">
        <f t="shared" si="49"/>
        <v>0</v>
      </c>
      <c r="AZ448" s="85">
        <v>0</v>
      </c>
      <c r="BA448" s="169" t="s">
        <v>73</v>
      </c>
      <c r="BB448" s="184" t="s">
        <v>208</v>
      </c>
      <c r="BC448" s="190" t="s">
        <v>722</v>
      </c>
      <c r="BD448" s="71" t="s">
        <v>65</v>
      </c>
      <c r="BE448" s="166" t="s">
        <v>207</v>
      </c>
    </row>
    <row r="449" spans="2:57" s="165" customFormat="1" ht="15" customHeight="1" x14ac:dyDescent="0.2">
      <c r="B449" s="71">
        <v>2025</v>
      </c>
      <c r="C449" s="71">
        <v>891780111</v>
      </c>
      <c r="D449" s="71" t="s">
        <v>63</v>
      </c>
      <c r="E449" s="186" t="s">
        <v>721</v>
      </c>
      <c r="F449" s="102" t="s">
        <v>720</v>
      </c>
      <c r="G449" s="176">
        <v>0</v>
      </c>
      <c r="H449" s="72" t="s">
        <v>71</v>
      </c>
      <c r="I449" s="71" t="s">
        <v>166</v>
      </c>
      <c r="J449" s="73" t="s">
        <v>211</v>
      </c>
      <c r="K449" s="104" t="s">
        <v>715</v>
      </c>
      <c r="L449" s="486">
        <v>1051516</v>
      </c>
      <c r="M449" s="71" t="s">
        <v>66</v>
      </c>
      <c r="N449" s="182" t="s">
        <v>719</v>
      </c>
      <c r="O449" s="547">
        <v>901780713</v>
      </c>
      <c r="P449" s="202">
        <v>1634</v>
      </c>
      <c r="Q449" s="443">
        <v>45859</v>
      </c>
      <c r="R449" s="488">
        <v>70000000</v>
      </c>
      <c r="S449" s="509">
        <v>45933</v>
      </c>
      <c r="T449" s="524">
        <v>1051516</v>
      </c>
      <c r="U449" s="72" t="s">
        <v>65</v>
      </c>
      <c r="V449" s="214">
        <v>1144134723</v>
      </c>
      <c r="W449" s="170" t="s">
        <v>710</v>
      </c>
      <c r="X449" s="462">
        <v>45933</v>
      </c>
      <c r="Y449" s="439">
        <v>45933</v>
      </c>
      <c r="Z449" s="437" t="s">
        <v>73</v>
      </c>
      <c r="AA449" s="440">
        <v>45993</v>
      </c>
      <c r="AB449" s="124">
        <f t="shared" si="46"/>
        <v>60</v>
      </c>
      <c r="AC449" s="72">
        <v>0</v>
      </c>
      <c r="AD449" s="76">
        <v>0</v>
      </c>
      <c r="AE449" s="76">
        <v>0</v>
      </c>
      <c r="AF449" s="79" t="s">
        <v>73</v>
      </c>
      <c r="AG449" s="408">
        <f t="shared" si="51"/>
        <v>0</v>
      </c>
      <c r="AH449" s="76">
        <v>0</v>
      </c>
      <c r="AI449" s="75">
        <v>0</v>
      </c>
      <c r="AJ449" s="145" t="s">
        <v>73</v>
      </c>
      <c r="AK449" s="79" t="s">
        <v>73</v>
      </c>
      <c r="AL449" s="72">
        <v>0</v>
      </c>
      <c r="AM449" s="72" t="s">
        <v>73</v>
      </c>
      <c r="AN449" s="72" t="s">
        <v>73</v>
      </c>
      <c r="AO449" s="72" t="s">
        <v>73</v>
      </c>
      <c r="AP449" s="102">
        <f t="shared" si="47"/>
        <v>0</v>
      </c>
      <c r="AQ449" s="487">
        <f t="shared" si="48"/>
        <v>1051516</v>
      </c>
      <c r="AR449" s="72" t="s">
        <v>65</v>
      </c>
      <c r="AS449" s="196">
        <v>1051516</v>
      </c>
      <c r="AT449" s="72" t="s">
        <v>319</v>
      </c>
      <c r="AU449" s="76">
        <v>0</v>
      </c>
      <c r="AV449" s="81" t="s">
        <v>73</v>
      </c>
      <c r="AW449" s="490">
        <f t="shared" si="50"/>
        <v>0</v>
      </c>
      <c r="AX449" s="488">
        <v>1051516</v>
      </c>
      <c r="AY449" s="84">
        <f t="shared" si="49"/>
        <v>0</v>
      </c>
      <c r="AZ449" s="85">
        <v>0</v>
      </c>
      <c r="BA449" s="169" t="s">
        <v>73</v>
      </c>
      <c r="BB449" s="184" t="s">
        <v>123</v>
      </c>
      <c r="BC449" s="190" t="s">
        <v>718</v>
      </c>
      <c r="BD449" s="71" t="s">
        <v>65</v>
      </c>
      <c r="BE449" s="166" t="s">
        <v>207</v>
      </c>
    </row>
    <row r="450" spans="2:57" s="165" customFormat="1" ht="15" customHeight="1" x14ac:dyDescent="0.2">
      <c r="B450" s="71">
        <v>2025</v>
      </c>
      <c r="C450" s="71">
        <v>891780111</v>
      </c>
      <c r="D450" s="71" t="s">
        <v>63</v>
      </c>
      <c r="E450" s="186" t="s">
        <v>717</v>
      </c>
      <c r="F450" s="102" t="s">
        <v>716</v>
      </c>
      <c r="G450" s="176">
        <v>0</v>
      </c>
      <c r="H450" s="72" t="s">
        <v>71</v>
      </c>
      <c r="I450" s="71" t="s">
        <v>166</v>
      </c>
      <c r="J450" s="73" t="s">
        <v>211</v>
      </c>
      <c r="K450" s="104" t="s">
        <v>715</v>
      </c>
      <c r="L450" s="486">
        <v>1126479</v>
      </c>
      <c r="M450" s="71" t="s">
        <v>66</v>
      </c>
      <c r="N450" s="182" t="s">
        <v>648</v>
      </c>
      <c r="O450" s="547">
        <v>890115230</v>
      </c>
      <c r="P450" s="202">
        <v>1634</v>
      </c>
      <c r="Q450" s="443">
        <v>45859</v>
      </c>
      <c r="R450" s="488">
        <v>70000000</v>
      </c>
      <c r="S450" s="509">
        <v>45933</v>
      </c>
      <c r="T450" s="524">
        <v>1126479</v>
      </c>
      <c r="U450" s="72" t="s">
        <v>65</v>
      </c>
      <c r="V450" s="214">
        <v>1144134723</v>
      </c>
      <c r="W450" s="170" t="s">
        <v>710</v>
      </c>
      <c r="X450" s="462">
        <v>45933</v>
      </c>
      <c r="Y450" s="439">
        <v>45933</v>
      </c>
      <c r="Z450" s="437" t="s">
        <v>73</v>
      </c>
      <c r="AA450" s="440">
        <v>46055</v>
      </c>
      <c r="AB450" s="124">
        <f t="shared" si="46"/>
        <v>122</v>
      </c>
      <c r="AC450" s="72">
        <v>0</v>
      </c>
      <c r="AD450" s="76">
        <v>0</v>
      </c>
      <c r="AE450" s="76">
        <v>0</v>
      </c>
      <c r="AF450" s="79" t="s">
        <v>73</v>
      </c>
      <c r="AG450" s="408">
        <f t="shared" si="51"/>
        <v>0</v>
      </c>
      <c r="AH450" s="76">
        <v>0</v>
      </c>
      <c r="AI450" s="75">
        <v>0</v>
      </c>
      <c r="AJ450" s="145" t="s">
        <v>73</v>
      </c>
      <c r="AK450" s="79" t="s">
        <v>73</v>
      </c>
      <c r="AL450" s="72">
        <v>0</v>
      </c>
      <c r="AM450" s="72" t="s">
        <v>73</v>
      </c>
      <c r="AN450" s="72" t="s">
        <v>73</v>
      </c>
      <c r="AO450" s="72" t="s">
        <v>73</v>
      </c>
      <c r="AP450" s="102">
        <f t="shared" si="47"/>
        <v>0</v>
      </c>
      <c r="AQ450" s="487">
        <f t="shared" si="48"/>
        <v>1126479</v>
      </c>
      <c r="AR450" s="72" t="s">
        <v>65</v>
      </c>
      <c r="AS450" s="196">
        <v>1126479</v>
      </c>
      <c r="AT450" s="72" t="s">
        <v>319</v>
      </c>
      <c r="AU450" s="76">
        <v>0</v>
      </c>
      <c r="AV450" s="81" t="s">
        <v>73</v>
      </c>
      <c r="AW450" s="490">
        <f t="shared" si="50"/>
        <v>0</v>
      </c>
      <c r="AX450" s="488">
        <v>1126479</v>
      </c>
      <c r="AY450" s="84">
        <f t="shared" si="49"/>
        <v>0</v>
      </c>
      <c r="AZ450" s="85">
        <v>0</v>
      </c>
      <c r="BA450" s="169" t="s">
        <v>73</v>
      </c>
      <c r="BB450" s="184" t="s">
        <v>123</v>
      </c>
      <c r="BC450" s="190" t="s">
        <v>714</v>
      </c>
      <c r="BD450" s="71" t="s">
        <v>65</v>
      </c>
      <c r="BE450" s="166" t="s">
        <v>207</v>
      </c>
    </row>
    <row r="451" spans="2:57" s="165" customFormat="1" ht="15" customHeight="1" x14ac:dyDescent="0.2">
      <c r="B451" s="71">
        <v>2025</v>
      </c>
      <c r="C451" s="71">
        <v>891780111</v>
      </c>
      <c r="D451" s="71" t="s">
        <v>63</v>
      </c>
      <c r="E451" s="186" t="s">
        <v>713</v>
      </c>
      <c r="F451" s="102" t="s">
        <v>712</v>
      </c>
      <c r="G451" s="176">
        <v>0</v>
      </c>
      <c r="H451" s="72" t="s">
        <v>71</v>
      </c>
      <c r="I451" s="71" t="s">
        <v>166</v>
      </c>
      <c r="J451" s="73" t="s">
        <v>211</v>
      </c>
      <c r="K451" s="104" t="s">
        <v>711</v>
      </c>
      <c r="L451" s="486">
        <v>16813891</v>
      </c>
      <c r="M451" s="71" t="s">
        <v>66</v>
      </c>
      <c r="N451" s="182" t="s">
        <v>705</v>
      </c>
      <c r="O451" s="547">
        <v>900763287</v>
      </c>
      <c r="P451" s="202">
        <v>1224</v>
      </c>
      <c r="Q451" s="443">
        <v>45811</v>
      </c>
      <c r="R451" s="488">
        <v>20000000</v>
      </c>
      <c r="S451" s="509">
        <v>45933</v>
      </c>
      <c r="T451" s="524">
        <v>16813891</v>
      </c>
      <c r="U451" s="72" t="s">
        <v>65</v>
      </c>
      <c r="V451" s="214">
        <v>1144134723</v>
      </c>
      <c r="W451" s="170" t="s">
        <v>710</v>
      </c>
      <c r="X451" s="462">
        <v>45933</v>
      </c>
      <c r="Y451" s="439">
        <v>45933</v>
      </c>
      <c r="Z451" s="437" t="s">
        <v>73</v>
      </c>
      <c r="AA451" s="440">
        <v>45963</v>
      </c>
      <c r="AB451" s="124">
        <f t="shared" si="46"/>
        <v>30</v>
      </c>
      <c r="AC451" s="72">
        <v>0</v>
      </c>
      <c r="AD451" s="76">
        <v>0</v>
      </c>
      <c r="AE451" s="76">
        <v>0</v>
      </c>
      <c r="AF451" s="79" t="s">
        <v>73</v>
      </c>
      <c r="AG451" s="408">
        <f t="shared" si="51"/>
        <v>0</v>
      </c>
      <c r="AH451" s="76">
        <v>0</v>
      </c>
      <c r="AI451" s="75">
        <v>0</v>
      </c>
      <c r="AJ451" s="145" t="s">
        <v>73</v>
      </c>
      <c r="AK451" s="79" t="s">
        <v>73</v>
      </c>
      <c r="AL451" s="72">
        <v>0</v>
      </c>
      <c r="AM451" s="72" t="s">
        <v>73</v>
      </c>
      <c r="AN451" s="72" t="s">
        <v>73</v>
      </c>
      <c r="AO451" s="72" t="s">
        <v>73</v>
      </c>
      <c r="AP451" s="102">
        <f t="shared" si="47"/>
        <v>0</v>
      </c>
      <c r="AQ451" s="487">
        <f t="shared" si="48"/>
        <v>16813891</v>
      </c>
      <c r="AR451" s="72" t="s">
        <v>65</v>
      </c>
      <c r="AS451" s="196">
        <v>16813891</v>
      </c>
      <c r="AT451" s="72" t="s">
        <v>319</v>
      </c>
      <c r="AU451" s="76">
        <v>0</v>
      </c>
      <c r="AV451" s="81" t="s">
        <v>73</v>
      </c>
      <c r="AW451" s="490">
        <f t="shared" si="50"/>
        <v>0</v>
      </c>
      <c r="AX451" s="488">
        <v>16813891</v>
      </c>
      <c r="AY451" s="84">
        <f t="shared" si="49"/>
        <v>0</v>
      </c>
      <c r="AZ451" s="85">
        <v>0</v>
      </c>
      <c r="BA451" s="169" t="s">
        <v>73</v>
      </c>
      <c r="BB451" s="184" t="s">
        <v>208</v>
      </c>
      <c r="BC451" s="190" t="s">
        <v>709</v>
      </c>
      <c r="BD451" s="71" t="s">
        <v>65</v>
      </c>
      <c r="BE451" s="166" t="s">
        <v>207</v>
      </c>
    </row>
    <row r="452" spans="2:57" s="165" customFormat="1" ht="15" customHeight="1" x14ac:dyDescent="0.2">
      <c r="B452" s="71">
        <v>2025</v>
      </c>
      <c r="C452" s="71">
        <v>891780111</v>
      </c>
      <c r="D452" s="71" t="s">
        <v>63</v>
      </c>
      <c r="E452" s="186" t="s">
        <v>708</v>
      </c>
      <c r="F452" s="102" t="s">
        <v>707</v>
      </c>
      <c r="G452" s="176">
        <v>0</v>
      </c>
      <c r="H452" s="72" t="s">
        <v>71</v>
      </c>
      <c r="I452" s="71" t="s">
        <v>166</v>
      </c>
      <c r="J452" s="73" t="s">
        <v>211</v>
      </c>
      <c r="K452" s="104" t="s">
        <v>706</v>
      </c>
      <c r="L452" s="486">
        <v>7998347</v>
      </c>
      <c r="M452" s="71" t="s">
        <v>66</v>
      </c>
      <c r="N452" s="204" t="s">
        <v>705</v>
      </c>
      <c r="O452" s="546">
        <v>900763287</v>
      </c>
      <c r="P452" s="203">
        <v>580</v>
      </c>
      <c r="Q452" s="461">
        <v>45723</v>
      </c>
      <c r="R452" s="488">
        <v>42501000</v>
      </c>
      <c r="S452" s="510">
        <v>45936</v>
      </c>
      <c r="T452" s="524">
        <v>7998347</v>
      </c>
      <c r="U452" s="72" t="s">
        <v>65</v>
      </c>
      <c r="V452" s="214">
        <v>79959996</v>
      </c>
      <c r="W452" s="170" t="s">
        <v>704</v>
      </c>
      <c r="X452" s="462">
        <v>45936</v>
      </c>
      <c r="Y452" s="439">
        <v>45936</v>
      </c>
      <c r="Z452" s="437" t="s">
        <v>73</v>
      </c>
      <c r="AA452" s="440">
        <v>45996</v>
      </c>
      <c r="AB452" s="124">
        <f t="shared" si="46"/>
        <v>60</v>
      </c>
      <c r="AC452" s="72">
        <v>0</v>
      </c>
      <c r="AD452" s="76">
        <v>0</v>
      </c>
      <c r="AE452" s="76">
        <v>0</v>
      </c>
      <c r="AF452" s="79" t="s">
        <v>73</v>
      </c>
      <c r="AG452" s="408">
        <f t="shared" si="51"/>
        <v>0</v>
      </c>
      <c r="AH452" s="76">
        <v>0</v>
      </c>
      <c r="AI452" s="75">
        <v>0</v>
      </c>
      <c r="AJ452" s="145" t="s">
        <v>73</v>
      </c>
      <c r="AK452" s="79" t="s">
        <v>73</v>
      </c>
      <c r="AL452" s="72">
        <v>0</v>
      </c>
      <c r="AM452" s="72" t="s">
        <v>73</v>
      </c>
      <c r="AN452" s="72" t="s">
        <v>73</v>
      </c>
      <c r="AO452" s="72" t="s">
        <v>73</v>
      </c>
      <c r="AP452" s="102">
        <f t="shared" si="47"/>
        <v>0</v>
      </c>
      <c r="AQ452" s="487">
        <f t="shared" si="48"/>
        <v>7998347</v>
      </c>
      <c r="AR452" s="72" t="s">
        <v>65</v>
      </c>
      <c r="AS452" s="196">
        <v>7998347</v>
      </c>
      <c r="AT452" s="72" t="s">
        <v>319</v>
      </c>
      <c r="AU452" s="76">
        <v>0</v>
      </c>
      <c r="AV452" s="81" t="s">
        <v>73</v>
      </c>
      <c r="AW452" s="490">
        <f t="shared" si="50"/>
        <v>0</v>
      </c>
      <c r="AX452" s="488">
        <v>7998347</v>
      </c>
      <c r="AY452" s="84">
        <f t="shared" si="49"/>
        <v>0</v>
      </c>
      <c r="AZ452" s="85">
        <v>0</v>
      </c>
      <c r="BA452" s="169" t="s">
        <v>73</v>
      </c>
      <c r="BB452" s="184" t="s">
        <v>123</v>
      </c>
      <c r="BC452" s="190" t="s">
        <v>703</v>
      </c>
      <c r="BD452" s="71" t="s">
        <v>65</v>
      </c>
      <c r="BE452" s="166" t="s">
        <v>207</v>
      </c>
    </row>
    <row r="453" spans="2:57" s="165" customFormat="1" ht="15" customHeight="1" x14ac:dyDescent="0.2">
      <c r="B453" s="71">
        <v>2025</v>
      </c>
      <c r="C453" s="71">
        <v>891780111</v>
      </c>
      <c r="D453" s="71" t="s">
        <v>63</v>
      </c>
      <c r="E453" s="186" t="s">
        <v>702</v>
      </c>
      <c r="F453" s="102" t="s">
        <v>701</v>
      </c>
      <c r="G453" s="176">
        <v>0</v>
      </c>
      <c r="H453" s="72" t="s">
        <v>71</v>
      </c>
      <c r="I453" s="71" t="s">
        <v>166</v>
      </c>
      <c r="J453" s="73" t="s">
        <v>211</v>
      </c>
      <c r="K453" s="104" t="s">
        <v>700</v>
      </c>
      <c r="L453" s="486">
        <v>1655667</v>
      </c>
      <c r="M453" s="71" t="s">
        <v>66</v>
      </c>
      <c r="N453" s="204" t="s">
        <v>653</v>
      </c>
      <c r="O453" s="546">
        <v>830508200</v>
      </c>
      <c r="P453" s="203">
        <v>1604</v>
      </c>
      <c r="Q453" s="461">
        <v>45856</v>
      </c>
      <c r="R453" s="488">
        <v>59000000</v>
      </c>
      <c r="S453" s="510">
        <v>45940</v>
      </c>
      <c r="T453" s="524">
        <v>1655667</v>
      </c>
      <c r="U453" s="72" t="s">
        <v>65</v>
      </c>
      <c r="V453" s="214">
        <v>45530330</v>
      </c>
      <c r="W453" s="170" t="s">
        <v>699</v>
      </c>
      <c r="X453" s="462">
        <v>45940</v>
      </c>
      <c r="Y453" s="439">
        <v>45940</v>
      </c>
      <c r="Z453" s="437" t="s">
        <v>73</v>
      </c>
      <c r="AA453" s="440">
        <v>46000</v>
      </c>
      <c r="AB453" s="124">
        <f t="shared" si="46"/>
        <v>60</v>
      </c>
      <c r="AC453" s="72">
        <v>0</v>
      </c>
      <c r="AD453" s="76">
        <v>0</v>
      </c>
      <c r="AE453" s="76">
        <v>0</v>
      </c>
      <c r="AF453" s="79" t="s">
        <v>73</v>
      </c>
      <c r="AG453" s="408">
        <f t="shared" si="51"/>
        <v>0</v>
      </c>
      <c r="AH453" s="76">
        <v>0</v>
      </c>
      <c r="AI453" s="75">
        <v>0</v>
      </c>
      <c r="AJ453" s="145" t="s">
        <v>73</v>
      </c>
      <c r="AK453" s="79" t="s">
        <v>73</v>
      </c>
      <c r="AL453" s="72">
        <v>0</v>
      </c>
      <c r="AM453" s="72" t="s">
        <v>73</v>
      </c>
      <c r="AN453" s="72" t="s">
        <v>73</v>
      </c>
      <c r="AO453" s="72" t="s">
        <v>73</v>
      </c>
      <c r="AP453" s="102">
        <f t="shared" si="47"/>
        <v>0</v>
      </c>
      <c r="AQ453" s="487">
        <f t="shared" si="48"/>
        <v>1655667</v>
      </c>
      <c r="AR453" s="72" t="s">
        <v>65</v>
      </c>
      <c r="AS453" s="196">
        <v>1655667</v>
      </c>
      <c r="AT453" s="72" t="s">
        <v>319</v>
      </c>
      <c r="AU453" s="76">
        <v>0</v>
      </c>
      <c r="AV453" s="81" t="s">
        <v>73</v>
      </c>
      <c r="AW453" s="490">
        <f t="shared" si="50"/>
        <v>0</v>
      </c>
      <c r="AX453" s="488">
        <v>1655667</v>
      </c>
      <c r="AY453" s="84">
        <f t="shared" si="49"/>
        <v>0</v>
      </c>
      <c r="AZ453" s="85">
        <v>0</v>
      </c>
      <c r="BA453" s="169" t="s">
        <v>73</v>
      </c>
      <c r="BB453" s="184" t="s">
        <v>123</v>
      </c>
      <c r="BC453" s="190" t="s">
        <v>698</v>
      </c>
      <c r="BD453" s="71" t="s">
        <v>65</v>
      </c>
      <c r="BE453" s="166" t="s">
        <v>207</v>
      </c>
    </row>
    <row r="454" spans="2:57" s="165" customFormat="1" ht="15" customHeight="1" x14ac:dyDescent="0.2">
      <c r="B454" s="71">
        <v>2025</v>
      </c>
      <c r="C454" s="71">
        <v>891780111</v>
      </c>
      <c r="D454" s="71" t="s">
        <v>63</v>
      </c>
      <c r="E454" s="186" t="s">
        <v>697</v>
      </c>
      <c r="F454" s="102" t="s">
        <v>696</v>
      </c>
      <c r="G454" s="176">
        <v>0</v>
      </c>
      <c r="H454" s="72" t="s">
        <v>71</v>
      </c>
      <c r="I454" s="71" t="s">
        <v>166</v>
      </c>
      <c r="J454" s="73" t="s">
        <v>211</v>
      </c>
      <c r="K454" s="104" t="s">
        <v>695</v>
      </c>
      <c r="L454" s="486">
        <v>2551360</v>
      </c>
      <c r="M454" s="71" t="s">
        <v>66</v>
      </c>
      <c r="N454" s="182" t="s">
        <v>689</v>
      </c>
      <c r="O454" s="547">
        <v>830145062</v>
      </c>
      <c r="P454" s="202">
        <v>328</v>
      </c>
      <c r="Q454" s="443">
        <v>45699</v>
      </c>
      <c r="R454" s="487">
        <v>227018878.68000001</v>
      </c>
      <c r="S454" s="509">
        <v>45940</v>
      </c>
      <c r="T454" s="524">
        <v>2551360</v>
      </c>
      <c r="U454" s="72" t="s">
        <v>65</v>
      </c>
      <c r="V454" s="214">
        <v>51909946</v>
      </c>
      <c r="W454" s="170" t="s">
        <v>694</v>
      </c>
      <c r="X454" s="462">
        <v>45940</v>
      </c>
      <c r="Y454" s="439">
        <v>45940</v>
      </c>
      <c r="Z454" s="437" t="s">
        <v>73</v>
      </c>
      <c r="AA454" s="440">
        <v>45970</v>
      </c>
      <c r="AB454" s="124">
        <f t="shared" si="46"/>
        <v>30</v>
      </c>
      <c r="AC454" s="72">
        <v>0</v>
      </c>
      <c r="AD454" s="76">
        <v>0</v>
      </c>
      <c r="AE454" s="76">
        <v>0</v>
      </c>
      <c r="AF454" s="79" t="s">
        <v>73</v>
      </c>
      <c r="AG454" s="408">
        <f t="shared" si="51"/>
        <v>0</v>
      </c>
      <c r="AH454" s="76">
        <v>0</v>
      </c>
      <c r="AI454" s="75">
        <v>0</v>
      </c>
      <c r="AJ454" s="145" t="s">
        <v>73</v>
      </c>
      <c r="AK454" s="79" t="s">
        <v>73</v>
      </c>
      <c r="AL454" s="72">
        <v>0</v>
      </c>
      <c r="AM454" s="72" t="s">
        <v>73</v>
      </c>
      <c r="AN454" s="72" t="s">
        <v>73</v>
      </c>
      <c r="AO454" s="72" t="s">
        <v>73</v>
      </c>
      <c r="AP454" s="102">
        <f t="shared" si="47"/>
        <v>0</v>
      </c>
      <c r="AQ454" s="487">
        <f t="shared" si="48"/>
        <v>2551360</v>
      </c>
      <c r="AR454" s="72" t="s">
        <v>319</v>
      </c>
      <c r="AS454" s="196">
        <v>0</v>
      </c>
      <c r="AT454" s="72" t="s">
        <v>319</v>
      </c>
      <c r="AU454" s="76">
        <v>0</v>
      </c>
      <c r="AV454" s="81" t="s">
        <v>73</v>
      </c>
      <c r="AW454" s="490">
        <f t="shared" si="50"/>
        <v>0</v>
      </c>
      <c r="AX454" s="488">
        <v>2551360</v>
      </c>
      <c r="AY454" s="84">
        <f t="shared" si="49"/>
        <v>0</v>
      </c>
      <c r="AZ454" s="85">
        <v>0</v>
      </c>
      <c r="BA454" s="169" t="s">
        <v>73</v>
      </c>
      <c r="BB454" s="184" t="s">
        <v>123</v>
      </c>
      <c r="BC454" s="190" t="s">
        <v>693</v>
      </c>
      <c r="BD454" s="71" t="s">
        <v>65</v>
      </c>
      <c r="BE454" s="166" t="s">
        <v>207</v>
      </c>
    </row>
    <row r="455" spans="2:57" s="165" customFormat="1" ht="15" customHeight="1" x14ac:dyDescent="0.2">
      <c r="B455" s="71">
        <v>2025</v>
      </c>
      <c r="C455" s="71">
        <v>891780111</v>
      </c>
      <c r="D455" s="71" t="s">
        <v>63</v>
      </c>
      <c r="E455" s="186" t="s">
        <v>692</v>
      </c>
      <c r="F455" s="102" t="s">
        <v>691</v>
      </c>
      <c r="G455" s="176">
        <v>0</v>
      </c>
      <c r="H455" s="72" t="s">
        <v>71</v>
      </c>
      <c r="I455" s="71" t="s">
        <v>166</v>
      </c>
      <c r="J455" s="73" t="s">
        <v>211</v>
      </c>
      <c r="K455" s="104" t="s">
        <v>690</v>
      </c>
      <c r="L455" s="486">
        <v>5860750</v>
      </c>
      <c r="M455" s="71" t="s">
        <v>66</v>
      </c>
      <c r="N455" s="182" t="s">
        <v>689</v>
      </c>
      <c r="O455" s="547">
        <v>830145062</v>
      </c>
      <c r="P455" s="202">
        <v>337</v>
      </c>
      <c r="Q455" s="443">
        <v>45700</v>
      </c>
      <c r="R455" s="487">
        <v>123683567.40000001</v>
      </c>
      <c r="S455" s="509">
        <v>45944</v>
      </c>
      <c r="T455" s="524">
        <v>5860750</v>
      </c>
      <c r="U455" s="72" t="s">
        <v>65</v>
      </c>
      <c r="V455" s="214">
        <v>7597888</v>
      </c>
      <c r="W455" s="170" t="s">
        <v>688</v>
      </c>
      <c r="X455" s="462">
        <v>45944</v>
      </c>
      <c r="Y455" s="439">
        <v>45944</v>
      </c>
      <c r="Z455" s="437" t="s">
        <v>73</v>
      </c>
      <c r="AA455" s="440">
        <v>45974</v>
      </c>
      <c r="AB455" s="124">
        <f t="shared" si="46"/>
        <v>30</v>
      </c>
      <c r="AC455" s="72">
        <v>0</v>
      </c>
      <c r="AD455" s="76">
        <v>0</v>
      </c>
      <c r="AE455" s="76">
        <v>0</v>
      </c>
      <c r="AF455" s="79" t="s">
        <v>73</v>
      </c>
      <c r="AG455" s="408">
        <f t="shared" ref="AG455:AG486" si="52">+IF(AF455="1800-01-01",0,AF455-AA455)</f>
        <v>0</v>
      </c>
      <c r="AH455" s="76">
        <v>0</v>
      </c>
      <c r="AI455" s="75">
        <v>0</v>
      </c>
      <c r="AJ455" s="145" t="s">
        <v>73</v>
      </c>
      <c r="AK455" s="79" t="s">
        <v>73</v>
      </c>
      <c r="AL455" s="72">
        <v>0</v>
      </c>
      <c r="AM455" s="72" t="s">
        <v>73</v>
      </c>
      <c r="AN455" s="72" t="s">
        <v>73</v>
      </c>
      <c r="AO455" s="72" t="s">
        <v>73</v>
      </c>
      <c r="AP455" s="102">
        <f t="shared" si="47"/>
        <v>0</v>
      </c>
      <c r="AQ455" s="487">
        <f t="shared" si="48"/>
        <v>5860750</v>
      </c>
      <c r="AR455" s="72" t="s">
        <v>319</v>
      </c>
      <c r="AS455" s="196">
        <v>0</v>
      </c>
      <c r="AT455" s="72" t="s">
        <v>319</v>
      </c>
      <c r="AU455" s="76">
        <v>0</v>
      </c>
      <c r="AV455" s="81" t="s">
        <v>73</v>
      </c>
      <c r="AW455" s="490">
        <f t="shared" si="50"/>
        <v>0</v>
      </c>
      <c r="AX455" s="488">
        <v>5860750</v>
      </c>
      <c r="AY455" s="84">
        <f t="shared" si="49"/>
        <v>0</v>
      </c>
      <c r="AZ455" s="85">
        <v>0</v>
      </c>
      <c r="BA455" s="169" t="s">
        <v>73</v>
      </c>
      <c r="BB455" s="184" t="s">
        <v>123</v>
      </c>
      <c r="BC455" s="190" t="s">
        <v>687</v>
      </c>
      <c r="BD455" s="71" t="s">
        <v>65</v>
      </c>
      <c r="BE455" s="166" t="s">
        <v>207</v>
      </c>
    </row>
    <row r="456" spans="2:57" s="165" customFormat="1" ht="15" customHeight="1" x14ac:dyDescent="0.2">
      <c r="B456" s="71">
        <v>2025</v>
      </c>
      <c r="C456" s="71">
        <v>891780111</v>
      </c>
      <c r="D456" s="71" t="s">
        <v>63</v>
      </c>
      <c r="E456" s="186" t="s">
        <v>686</v>
      </c>
      <c r="F456" s="102" t="s">
        <v>685</v>
      </c>
      <c r="G456" s="176">
        <v>0</v>
      </c>
      <c r="H456" s="72" t="s">
        <v>71</v>
      </c>
      <c r="I456" s="71" t="s">
        <v>166</v>
      </c>
      <c r="J456" s="73" t="s">
        <v>211</v>
      </c>
      <c r="K456" s="104" t="s">
        <v>684</v>
      </c>
      <c r="L456" s="486">
        <v>2308400</v>
      </c>
      <c r="M456" s="71" t="s">
        <v>66</v>
      </c>
      <c r="N456" s="130" t="s">
        <v>683</v>
      </c>
      <c r="O456" s="548">
        <v>900550746</v>
      </c>
      <c r="P456" s="201">
        <v>1653</v>
      </c>
      <c r="Q456" s="439">
        <v>45861</v>
      </c>
      <c r="R456" s="488">
        <v>38800000</v>
      </c>
      <c r="S456" s="510">
        <v>45945</v>
      </c>
      <c r="T456" s="524">
        <v>2308400</v>
      </c>
      <c r="U456" s="72" t="s">
        <v>65</v>
      </c>
      <c r="V456" s="214">
        <v>7632967</v>
      </c>
      <c r="W456" s="170" t="s">
        <v>682</v>
      </c>
      <c r="X456" s="462">
        <v>45945</v>
      </c>
      <c r="Y456" s="439">
        <v>45945</v>
      </c>
      <c r="Z456" s="437" t="s">
        <v>73</v>
      </c>
      <c r="AA456" s="440">
        <v>46005</v>
      </c>
      <c r="AB456" s="124">
        <f t="shared" ref="AB456:AB513" si="53">+IF(Z456="1800-01-01",AA456-Y456,AA456-Z456)</f>
        <v>60</v>
      </c>
      <c r="AC456" s="72">
        <v>0</v>
      </c>
      <c r="AD456" s="76">
        <v>0</v>
      </c>
      <c r="AE456" s="76">
        <v>0</v>
      </c>
      <c r="AF456" s="79" t="s">
        <v>73</v>
      </c>
      <c r="AG456" s="408">
        <f t="shared" si="52"/>
        <v>0</v>
      </c>
      <c r="AH456" s="76">
        <v>0</v>
      </c>
      <c r="AI456" s="75">
        <v>0</v>
      </c>
      <c r="AJ456" s="145" t="s">
        <v>73</v>
      </c>
      <c r="AK456" s="79" t="s">
        <v>73</v>
      </c>
      <c r="AL456" s="72">
        <v>0</v>
      </c>
      <c r="AM456" s="72" t="s">
        <v>73</v>
      </c>
      <c r="AN456" s="72" t="s">
        <v>73</v>
      </c>
      <c r="AO456" s="72" t="s">
        <v>73</v>
      </c>
      <c r="AP456" s="102">
        <f t="shared" ref="AP456:AP513" si="54">+IF(AM456="1800-01-01",0,AN456-AM456)</f>
        <v>0</v>
      </c>
      <c r="AQ456" s="487">
        <f t="shared" ref="AQ456:AQ513" si="55">+L456+AD456-AI456</f>
        <v>2308400</v>
      </c>
      <c r="AR456" s="72" t="s">
        <v>65</v>
      </c>
      <c r="AS456" s="196">
        <v>2308400</v>
      </c>
      <c r="AT456" s="72" t="s">
        <v>319</v>
      </c>
      <c r="AU456" s="76">
        <v>0</v>
      </c>
      <c r="AV456" s="81" t="s">
        <v>73</v>
      </c>
      <c r="AW456" s="490">
        <f t="shared" si="50"/>
        <v>0</v>
      </c>
      <c r="AX456" s="488">
        <v>2308400</v>
      </c>
      <c r="AY456" s="84">
        <f t="shared" ref="AY456:AY513" si="56">+IFERROR(AW456/AQ456,"_")</f>
        <v>0</v>
      </c>
      <c r="AZ456" s="85">
        <v>0</v>
      </c>
      <c r="BA456" s="169" t="s">
        <v>73</v>
      </c>
      <c r="BB456" s="184" t="s">
        <v>123</v>
      </c>
      <c r="BC456" s="190" t="s">
        <v>681</v>
      </c>
      <c r="BD456" s="71" t="s">
        <v>65</v>
      </c>
      <c r="BE456" s="166" t="s">
        <v>207</v>
      </c>
    </row>
    <row r="457" spans="2:57" s="165" customFormat="1" ht="15" customHeight="1" x14ac:dyDescent="0.2">
      <c r="B457" s="71">
        <v>2025</v>
      </c>
      <c r="C457" s="71">
        <v>891780111</v>
      </c>
      <c r="D457" s="71" t="s">
        <v>63</v>
      </c>
      <c r="E457" s="186" t="s">
        <v>680</v>
      </c>
      <c r="F457" s="102" t="s">
        <v>679</v>
      </c>
      <c r="G457" s="176">
        <v>0</v>
      </c>
      <c r="H457" s="72" t="s">
        <v>71</v>
      </c>
      <c r="I457" s="71" t="s">
        <v>166</v>
      </c>
      <c r="J457" s="73" t="s">
        <v>211</v>
      </c>
      <c r="K457" s="104" t="s">
        <v>678</v>
      </c>
      <c r="L457" s="486">
        <v>23585800</v>
      </c>
      <c r="M457" s="71" t="s">
        <v>66</v>
      </c>
      <c r="N457" s="130" t="s">
        <v>677</v>
      </c>
      <c r="O457" s="548">
        <v>900918150</v>
      </c>
      <c r="P457" s="197">
        <v>1604</v>
      </c>
      <c r="Q457" s="497">
        <v>45856</v>
      </c>
      <c r="R457" s="488">
        <v>59000000</v>
      </c>
      <c r="S457" s="511">
        <v>45946</v>
      </c>
      <c r="T457" s="524">
        <v>23585800</v>
      </c>
      <c r="U457" s="72" t="s">
        <v>65</v>
      </c>
      <c r="V457" s="214">
        <v>45530330</v>
      </c>
      <c r="W457" s="170" t="s">
        <v>676</v>
      </c>
      <c r="X457" s="462">
        <v>45946</v>
      </c>
      <c r="Y457" s="439">
        <v>45946</v>
      </c>
      <c r="Z457" s="437" t="s">
        <v>73</v>
      </c>
      <c r="AA457" s="440">
        <v>46006</v>
      </c>
      <c r="AB457" s="124">
        <f t="shared" si="53"/>
        <v>60</v>
      </c>
      <c r="AC457" s="72">
        <v>0</v>
      </c>
      <c r="AD457" s="76">
        <v>0</v>
      </c>
      <c r="AE457" s="76">
        <v>0</v>
      </c>
      <c r="AF457" s="79" t="s">
        <v>73</v>
      </c>
      <c r="AG457" s="408">
        <f t="shared" si="52"/>
        <v>0</v>
      </c>
      <c r="AH457" s="76">
        <v>0</v>
      </c>
      <c r="AI457" s="75">
        <v>0</v>
      </c>
      <c r="AJ457" s="145" t="s">
        <v>73</v>
      </c>
      <c r="AK457" s="79" t="s">
        <v>73</v>
      </c>
      <c r="AL457" s="72">
        <v>0</v>
      </c>
      <c r="AM457" s="72" t="s">
        <v>73</v>
      </c>
      <c r="AN457" s="72" t="s">
        <v>73</v>
      </c>
      <c r="AO457" s="72" t="s">
        <v>73</v>
      </c>
      <c r="AP457" s="102">
        <f t="shared" si="54"/>
        <v>0</v>
      </c>
      <c r="AQ457" s="487">
        <f t="shared" si="55"/>
        <v>23585800</v>
      </c>
      <c r="AR457" s="72" t="s">
        <v>65</v>
      </c>
      <c r="AS457" s="196">
        <v>23585800</v>
      </c>
      <c r="AT457" s="72" t="s">
        <v>319</v>
      </c>
      <c r="AU457" s="76">
        <v>0</v>
      </c>
      <c r="AV457" s="81" t="s">
        <v>73</v>
      </c>
      <c r="AW457" s="490">
        <f t="shared" si="50"/>
        <v>0</v>
      </c>
      <c r="AX457" s="488">
        <v>23585800</v>
      </c>
      <c r="AY457" s="84">
        <f t="shared" si="56"/>
        <v>0</v>
      </c>
      <c r="AZ457" s="85">
        <v>0</v>
      </c>
      <c r="BA457" s="169" t="s">
        <v>73</v>
      </c>
      <c r="BB457" s="184" t="s">
        <v>123</v>
      </c>
      <c r="BC457" s="190" t="s">
        <v>675</v>
      </c>
      <c r="BD457" s="71" t="s">
        <v>65</v>
      </c>
      <c r="BE457" s="166" t="s">
        <v>207</v>
      </c>
    </row>
    <row r="458" spans="2:57" s="165" customFormat="1" ht="15" customHeight="1" x14ac:dyDescent="0.2">
      <c r="B458" s="71">
        <v>2025</v>
      </c>
      <c r="C458" s="71">
        <v>891780111</v>
      </c>
      <c r="D458" s="71" t="s">
        <v>63</v>
      </c>
      <c r="E458" s="186" t="s">
        <v>674</v>
      </c>
      <c r="F458" s="102" t="s">
        <v>673</v>
      </c>
      <c r="G458" s="176">
        <v>0</v>
      </c>
      <c r="H458" s="72" t="s">
        <v>71</v>
      </c>
      <c r="I458" s="71" t="s">
        <v>166</v>
      </c>
      <c r="J458" s="73" t="s">
        <v>211</v>
      </c>
      <c r="K458" s="104" t="s">
        <v>672</v>
      </c>
      <c r="L458" s="486">
        <v>18096000</v>
      </c>
      <c r="M458" s="71" t="s">
        <v>66</v>
      </c>
      <c r="N458" s="199" t="s">
        <v>555</v>
      </c>
      <c r="O458" s="554">
        <v>900845290</v>
      </c>
      <c r="P458" s="198">
        <v>2320</v>
      </c>
      <c r="Q458" s="495">
        <v>45938</v>
      </c>
      <c r="R458" s="488">
        <v>18096000</v>
      </c>
      <c r="S458" s="509">
        <v>45951</v>
      </c>
      <c r="T458" s="524">
        <v>18096000</v>
      </c>
      <c r="U458" s="72" t="s">
        <v>65</v>
      </c>
      <c r="V458" s="214">
        <v>85155551</v>
      </c>
      <c r="W458" s="170" t="s">
        <v>409</v>
      </c>
      <c r="X458" s="462">
        <v>45951</v>
      </c>
      <c r="Y458" s="439">
        <v>45956</v>
      </c>
      <c r="Z458" s="437" t="s">
        <v>73</v>
      </c>
      <c r="AA458" s="440">
        <v>45962</v>
      </c>
      <c r="AB458" s="124">
        <f t="shared" si="53"/>
        <v>6</v>
      </c>
      <c r="AC458" s="72">
        <v>0</v>
      </c>
      <c r="AD458" s="76">
        <v>0</v>
      </c>
      <c r="AE458" s="76">
        <v>0</v>
      </c>
      <c r="AF458" s="79" t="s">
        <v>73</v>
      </c>
      <c r="AG458" s="408">
        <f t="shared" si="52"/>
        <v>0</v>
      </c>
      <c r="AH458" s="76">
        <v>0</v>
      </c>
      <c r="AI458" s="75">
        <v>0</v>
      </c>
      <c r="AJ458" s="145" t="s">
        <v>73</v>
      </c>
      <c r="AK458" s="79" t="s">
        <v>73</v>
      </c>
      <c r="AL458" s="72">
        <v>0</v>
      </c>
      <c r="AM458" s="72" t="s">
        <v>73</v>
      </c>
      <c r="AN458" s="72" t="s">
        <v>73</v>
      </c>
      <c r="AO458" s="72" t="s">
        <v>73</v>
      </c>
      <c r="AP458" s="102">
        <f t="shared" si="54"/>
        <v>0</v>
      </c>
      <c r="AQ458" s="487">
        <f t="shared" si="55"/>
        <v>18096000</v>
      </c>
      <c r="AR458" s="72" t="s">
        <v>65</v>
      </c>
      <c r="AS458" s="196">
        <v>18096000</v>
      </c>
      <c r="AT458" s="72" t="s">
        <v>319</v>
      </c>
      <c r="AU458" s="76">
        <v>0</v>
      </c>
      <c r="AV458" s="81" t="s">
        <v>73</v>
      </c>
      <c r="AW458" s="490">
        <f t="shared" si="50"/>
        <v>0</v>
      </c>
      <c r="AX458" s="488">
        <v>18096000</v>
      </c>
      <c r="AY458" s="84">
        <f t="shared" si="56"/>
        <v>0</v>
      </c>
      <c r="AZ458" s="85">
        <v>0</v>
      </c>
      <c r="BA458" s="169" t="s">
        <v>73</v>
      </c>
      <c r="BB458" s="184" t="s">
        <v>208</v>
      </c>
      <c r="BC458" s="190" t="s">
        <v>671</v>
      </c>
      <c r="BD458" s="71" t="s">
        <v>65</v>
      </c>
      <c r="BE458" s="166" t="s">
        <v>207</v>
      </c>
    </row>
    <row r="459" spans="2:57" s="165" customFormat="1" ht="15" customHeight="1" x14ac:dyDescent="0.2">
      <c r="B459" s="71">
        <v>2025</v>
      </c>
      <c r="C459" s="71">
        <v>891780111</v>
      </c>
      <c r="D459" s="71" t="s">
        <v>63</v>
      </c>
      <c r="E459" s="186" t="s">
        <v>670</v>
      </c>
      <c r="F459" s="102" t="s">
        <v>669</v>
      </c>
      <c r="G459" s="176">
        <v>0</v>
      </c>
      <c r="H459" s="72" t="s">
        <v>71</v>
      </c>
      <c r="I459" s="71" t="s">
        <v>166</v>
      </c>
      <c r="J459" s="73" t="s">
        <v>211</v>
      </c>
      <c r="K459" s="104" t="s">
        <v>668</v>
      </c>
      <c r="L459" s="486">
        <v>8443050</v>
      </c>
      <c r="M459" s="71" t="s">
        <v>66</v>
      </c>
      <c r="N459" s="200" t="s">
        <v>667</v>
      </c>
      <c r="O459" s="555">
        <v>890324487</v>
      </c>
      <c r="P459" s="197">
        <v>527</v>
      </c>
      <c r="Q459" s="497">
        <v>45720</v>
      </c>
      <c r="R459" s="488">
        <v>345912988</v>
      </c>
      <c r="S459" s="510">
        <v>45951</v>
      </c>
      <c r="T459" s="524">
        <v>8443050</v>
      </c>
      <c r="U459" s="72" t="s">
        <v>65</v>
      </c>
      <c r="V459" s="214">
        <v>52030501</v>
      </c>
      <c r="W459" s="170" t="s">
        <v>666</v>
      </c>
      <c r="X459" s="462">
        <v>45951</v>
      </c>
      <c r="Y459" s="439">
        <v>45951</v>
      </c>
      <c r="Z459" s="437" t="s">
        <v>73</v>
      </c>
      <c r="AA459" s="440">
        <v>45981</v>
      </c>
      <c r="AB459" s="124">
        <f t="shared" si="53"/>
        <v>30</v>
      </c>
      <c r="AC459" s="72">
        <v>0</v>
      </c>
      <c r="AD459" s="76">
        <v>0</v>
      </c>
      <c r="AE459" s="76">
        <v>0</v>
      </c>
      <c r="AF459" s="79" t="s">
        <v>73</v>
      </c>
      <c r="AG459" s="408">
        <f t="shared" si="52"/>
        <v>0</v>
      </c>
      <c r="AH459" s="76">
        <v>0</v>
      </c>
      <c r="AI459" s="75">
        <v>0</v>
      </c>
      <c r="AJ459" s="145" t="s">
        <v>73</v>
      </c>
      <c r="AK459" s="79" t="s">
        <v>73</v>
      </c>
      <c r="AL459" s="72">
        <v>0</v>
      </c>
      <c r="AM459" s="72" t="s">
        <v>73</v>
      </c>
      <c r="AN459" s="72" t="s">
        <v>73</v>
      </c>
      <c r="AO459" s="72" t="s">
        <v>73</v>
      </c>
      <c r="AP459" s="102">
        <f t="shared" si="54"/>
        <v>0</v>
      </c>
      <c r="AQ459" s="487">
        <f t="shared" si="55"/>
        <v>8443050</v>
      </c>
      <c r="AR459" s="72" t="s">
        <v>319</v>
      </c>
      <c r="AS459" s="196">
        <v>0</v>
      </c>
      <c r="AT459" s="72" t="s">
        <v>319</v>
      </c>
      <c r="AU459" s="76">
        <v>0</v>
      </c>
      <c r="AV459" s="81" t="s">
        <v>73</v>
      </c>
      <c r="AW459" s="490">
        <f t="shared" si="50"/>
        <v>0</v>
      </c>
      <c r="AX459" s="488">
        <v>8443050</v>
      </c>
      <c r="AY459" s="84">
        <f t="shared" si="56"/>
        <v>0</v>
      </c>
      <c r="AZ459" s="85">
        <v>0</v>
      </c>
      <c r="BA459" s="169" t="s">
        <v>73</v>
      </c>
      <c r="BB459" s="184" t="s">
        <v>123</v>
      </c>
      <c r="BC459" s="190" t="s">
        <v>665</v>
      </c>
      <c r="BD459" s="71" t="s">
        <v>65</v>
      </c>
      <c r="BE459" s="166" t="s">
        <v>207</v>
      </c>
    </row>
    <row r="460" spans="2:57" s="165" customFormat="1" ht="15" customHeight="1" x14ac:dyDescent="0.2">
      <c r="B460" s="71">
        <v>2025</v>
      </c>
      <c r="C460" s="71">
        <v>891780111</v>
      </c>
      <c r="D460" s="71" t="s">
        <v>63</v>
      </c>
      <c r="E460" s="186" t="s">
        <v>664</v>
      </c>
      <c r="F460" s="102" t="s">
        <v>663</v>
      </c>
      <c r="G460" s="176">
        <v>0</v>
      </c>
      <c r="H460" s="72" t="s">
        <v>71</v>
      </c>
      <c r="I460" s="71" t="s">
        <v>166</v>
      </c>
      <c r="J460" s="73" t="s">
        <v>211</v>
      </c>
      <c r="K460" s="104" t="s">
        <v>662</v>
      </c>
      <c r="L460" s="486">
        <v>1959999</v>
      </c>
      <c r="M460" s="71" t="s">
        <v>66</v>
      </c>
      <c r="N460" s="199" t="s">
        <v>445</v>
      </c>
      <c r="O460" s="554">
        <v>901283655</v>
      </c>
      <c r="P460" s="198">
        <v>1988</v>
      </c>
      <c r="Q460" s="495">
        <v>45902</v>
      </c>
      <c r="R460" s="488">
        <v>41626200</v>
      </c>
      <c r="S460" s="509">
        <v>45951</v>
      </c>
      <c r="T460" s="524">
        <v>1959999</v>
      </c>
      <c r="U460" s="72" t="s">
        <v>65</v>
      </c>
      <c r="V460" s="214">
        <v>57439877</v>
      </c>
      <c r="W460" s="170" t="s">
        <v>462</v>
      </c>
      <c r="X460" s="462">
        <v>45951</v>
      </c>
      <c r="Y460" s="439">
        <v>45951</v>
      </c>
      <c r="Z460" s="437" t="s">
        <v>73</v>
      </c>
      <c r="AA460" s="440">
        <v>45981</v>
      </c>
      <c r="AB460" s="124">
        <f t="shared" si="53"/>
        <v>30</v>
      </c>
      <c r="AC460" s="72">
        <v>0</v>
      </c>
      <c r="AD460" s="76">
        <v>0</v>
      </c>
      <c r="AE460" s="76">
        <v>0</v>
      </c>
      <c r="AF460" s="79" t="s">
        <v>73</v>
      </c>
      <c r="AG460" s="408">
        <f t="shared" si="52"/>
        <v>0</v>
      </c>
      <c r="AH460" s="76">
        <v>0</v>
      </c>
      <c r="AI460" s="75">
        <v>0</v>
      </c>
      <c r="AJ460" s="145" t="s">
        <v>73</v>
      </c>
      <c r="AK460" s="79" t="s">
        <v>73</v>
      </c>
      <c r="AL460" s="72">
        <v>0</v>
      </c>
      <c r="AM460" s="72" t="s">
        <v>73</v>
      </c>
      <c r="AN460" s="72" t="s">
        <v>73</v>
      </c>
      <c r="AO460" s="72" t="s">
        <v>73</v>
      </c>
      <c r="AP460" s="102">
        <f t="shared" si="54"/>
        <v>0</v>
      </c>
      <c r="AQ460" s="487">
        <f t="shared" si="55"/>
        <v>1959999</v>
      </c>
      <c r="AR460" s="72" t="s">
        <v>65</v>
      </c>
      <c r="AS460" s="196">
        <v>1959999</v>
      </c>
      <c r="AT460" s="72" t="s">
        <v>319</v>
      </c>
      <c r="AU460" s="76">
        <v>0</v>
      </c>
      <c r="AV460" s="81" t="s">
        <v>73</v>
      </c>
      <c r="AW460" s="490">
        <f t="shared" si="50"/>
        <v>0</v>
      </c>
      <c r="AX460" s="488">
        <v>1959999</v>
      </c>
      <c r="AY460" s="84">
        <f t="shared" si="56"/>
        <v>0</v>
      </c>
      <c r="AZ460" s="85">
        <v>0</v>
      </c>
      <c r="BA460" s="169" t="s">
        <v>73</v>
      </c>
      <c r="BB460" s="184" t="s">
        <v>123</v>
      </c>
      <c r="BC460" s="190" t="s">
        <v>661</v>
      </c>
      <c r="BD460" s="71" t="s">
        <v>65</v>
      </c>
      <c r="BE460" s="166" t="s">
        <v>207</v>
      </c>
    </row>
    <row r="461" spans="2:57" s="165" customFormat="1" ht="15" customHeight="1" x14ac:dyDescent="0.2">
      <c r="B461" s="71">
        <v>2025</v>
      </c>
      <c r="C461" s="71">
        <v>891780111</v>
      </c>
      <c r="D461" s="71" t="s">
        <v>63</v>
      </c>
      <c r="E461" s="186" t="s">
        <v>660</v>
      </c>
      <c r="F461" s="102" t="s">
        <v>659</v>
      </c>
      <c r="G461" s="176">
        <v>0</v>
      </c>
      <c r="H461" s="72" t="s">
        <v>71</v>
      </c>
      <c r="I461" s="71" t="s">
        <v>166</v>
      </c>
      <c r="J461" s="73" t="s">
        <v>211</v>
      </c>
      <c r="K461" s="104" t="s">
        <v>658</v>
      </c>
      <c r="L461" s="486">
        <v>19649774</v>
      </c>
      <c r="M461" s="71" t="s">
        <v>66</v>
      </c>
      <c r="N461" s="130" t="s">
        <v>637</v>
      </c>
      <c r="O461" s="555">
        <v>900815934</v>
      </c>
      <c r="P461" s="197">
        <v>648</v>
      </c>
      <c r="Q461" s="497">
        <v>45728</v>
      </c>
      <c r="R461" s="487">
        <v>116318913</v>
      </c>
      <c r="S461" s="510">
        <v>45952</v>
      </c>
      <c r="T461" s="524">
        <v>19649774</v>
      </c>
      <c r="U461" s="72" t="s">
        <v>65</v>
      </c>
      <c r="V461" s="214">
        <v>5056184</v>
      </c>
      <c r="W461" s="170" t="s">
        <v>553</v>
      </c>
      <c r="X461" s="462">
        <v>45952</v>
      </c>
      <c r="Y461" s="439">
        <v>45952</v>
      </c>
      <c r="Z461" s="437" t="s">
        <v>73</v>
      </c>
      <c r="AA461" s="440">
        <v>45964</v>
      </c>
      <c r="AB461" s="124">
        <f t="shared" si="53"/>
        <v>12</v>
      </c>
      <c r="AC461" s="72">
        <v>0</v>
      </c>
      <c r="AD461" s="76">
        <v>0</v>
      </c>
      <c r="AE461" s="76">
        <v>0</v>
      </c>
      <c r="AF461" s="79" t="s">
        <v>73</v>
      </c>
      <c r="AG461" s="408">
        <f t="shared" si="52"/>
        <v>0</v>
      </c>
      <c r="AH461" s="76">
        <v>0</v>
      </c>
      <c r="AI461" s="75">
        <v>0</v>
      </c>
      <c r="AJ461" s="145" t="s">
        <v>73</v>
      </c>
      <c r="AK461" s="79" t="s">
        <v>73</v>
      </c>
      <c r="AL461" s="72">
        <v>0</v>
      </c>
      <c r="AM461" s="72" t="s">
        <v>73</v>
      </c>
      <c r="AN461" s="72" t="s">
        <v>73</v>
      </c>
      <c r="AO461" s="72" t="s">
        <v>73</v>
      </c>
      <c r="AP461" s="102">
        <f t="shared" si="54"/>
        <v>0</v>
      </c>
      <c r="AQ461" s="487">
        <f t="shared" si="55"/>
        <v>19649774</v>
      </c>
      <c r="AR461" s="72" t="s">
        <v>319</v>
      </c>
      <c r="AS461" s="196">
        <v>0</v>
      </c>
      <c r="AT461" s="72" t="s">
        <v>319</v>
      </c>
      <c r="AU461" s="76">
        <v>0</v>
      </c>
      <c r="AV461" s="81" t="s">
        <v>73</v>
      </c>
      <c r="AW461" s="490">
        <f t="shared" si="50"/>
        <v>0</v>
      </c>
      <c r="AX461" s="488">
        <v>19649774</v>
      </c>
      <c r="AY461" s="84">
        <f t="shared" si="56"/>
        <v>0</v>
      </c>
      <c r="AZ461" s="85">
        <v>0</v>
      </c>
      <c r="BA461" s="169" t="s">
        <v>73</v>
      </c>
      <c r="BB461" s="184" t="s">
        <v>208</v>
      </c>
      <c r="BC461" s="190" t="s">
        <v>657</v>
      </c>
      <c r="BD461" s="71" t="s">
        <v>65</v>
      </c>
      <c r="BE461" s="166" t="s">
        <v>207</v>
      </c>
    </row>
    <row r="462" spans="2:57" s="165" customFormat="1" ht="15" customHeight="1" x14ac:dyDescent="0.2">
      <c r="B462" s="71">
        <v>2025</v>
      </c>
      <c r="C462" s="71">
        <v>891780111</v>
      </c>
      <c r="D462" s="71" t="s">
        <v>63</v>
      </c>
      <c r="E462" s="186" t="s">
        <v>656</v>
      </c>
      <c r="F462" s="102" t="s">
        <v>655</v>
      </c>
      <c r="G462" s="176">
        <v>0</v>
      </c>
      <c r="H462" s="72" t="s">
        <v>71</v>
      </c>
      <c r="I462" s="71" t="s">
        <v>166</v>
      </c>
      <c r="J462" s="73" t="s">
        <v>211</v>
      </c>
      <c r="K462" s="104" t="s">
        <v>654</v>
      </c>
      <c r="L462" s="486">
        <v>6268444</v>
      </c>
      <c r="M462" s="71" t="s">
        <v>66</v>
      </c>
      <c r="N462" s="130" t="s">
        <v>653</v>
      </c>
      <c r="O462" s="554">
        <v>830508200</v>
      </c>
      <c r="P462" s="198">
        <v>1990</v>
      </c>
      <c r="Q462" s="495">
        <v>45902</v>
      </c>
      <c r="R462" s="488">
        <v>49500000</v>
      </c>
      <c r="S462" s="511">
        <v>45953</v>
      </c>
      <c r="T462" s="524">
        <v>6268444</v>
      </c>
      <c r="U462" s="72" t="s">
        <v>65</v>
      </c>
      <c r="V462" s="214">
        <v>37552073</v>
      </c>
      <c r="W462" s="170" t="s">
        <v>642</v>
      </c>
      <c r="X462" s="462">
        <v>45953</v>
      </c>
      <c r="Y462" s="439">
        <v>45953</v>
      </c>
      <c r="Z462" s="437" t="s">
        <v>73</v>
      </c>
      <c r="AA462" s="440">
        <v>46103</v>
      </c>
      <c r="AB462" s="124">
        <f t="shared" si="53"/>
        <v>150</v>
      </c>
      <c r="AC462" s="72">
        <v>0</v>
      </c>
      <c r="AD462" s="76">
        <v>0</v>
      </c>
      <c r="AE462" s="76">
        <v>0</v>
      </c>
      <c r="AF462" s="79" t="s">
        <v>73</v>
      </c>
      <c r="AG462" s="408">
        <f t="shared" si="52"/>
        <v>0</v>
      </c>
      <c r="AH462" s="76">
        <v>0</v>
      </c>
      <c r="AI462" s="75">
        <v>0</v>
      </c>
      <c r="AJ462" s="145" t="s">
        <v>73</v>
      </c>
      <c r="AK462" s="79" t="s">
        <v>73</v>
      </c>
      <c r="AL462" s="72">
        <v>0</v>
      </c>
      <c r="AM462" s="72" t="s">
        <v>73</v>
      </c>
      <c r="AN462" s="72" t="s">
        <v>73</v>
      </c>
      <c r="AO462" s="72" t="s">
        <v>73</v>
      </c>
      <c r="AP462" s="102">
        <f t="shared" si="54"/>
        <v>0</v>
      </c>
      <c r="AQ462" s="487">
        <f t="shared" si="55"/>
        <v>6268444</v>
      </c>
      <c r="AR462" s="72" t="s">
        <v>65</v>
      </c>
      <c r="AS462" s="196">
        <v>6268444</v>
      </c>
      <c r="AT462" s="72" t="s">
        <v>319</v>
      </c>
      <c r="AU462" s="76">
        <v>0</v>
      </c>
      <c r="AV462" s="81" t="s">
        <v>73</v>
      </c>
      <c r="AW462" s="490">
        <f t="shared" si="50"/>
        <v>0</v>
      </c>
      <c r="AX462" s="488">
        <v>6268444</v>
      </c>
      <c r="AY462" s="84">
        <f t="shared" si="56"/>
        <v>0</v>
      </c>
      <c r="AZ462" s="85">
        <v>0</v>
      </c>
      <c r="BA462" s="169" t="s">
        <v>73</v>
      </c>
      <c r="BB462" s="184" t="s">
        <v>123</v>
      </c>
      <c r="BC462" s="190" t="s">
        <v>652</v>
      </c>
      <c r="BD462" s="71" t="s">
        <v>65</v>
      </c>
      <c r="BE462" s="166" t="s">
        <v>207</v>
      </c>
    </row>
    <row r="463" spans="2:57" s="165" customFormat="1" ht="15" customHeight="1" x14ac:dyDescent="0.2">
      <c r="B463" s="71">
        <v>2025</v>
      </c>
      <c r="C463" s="71">
        <v>891780111</v>
      </c>
      <c r="D463" s="71" t="s">
        <v>63</v>
      </c>
      <c r="E463" s="186" t="s">
        <v>651</v>
      </c>
      <c r="F463" s="102" t="s">
        <v>650</v>
      </c>
      <c r="G463" s="176">
        <v>0</v>
      </c>
      <c r="H463" s="72" t="s">
        <v>71</v>
      </c>
      <c r="I463" s="71" t="s">
        <v>166</v>
      </c>
      <c r="J463" s="73" t="s">
        <v>211</v>
      </c>
      <c r="K463" s="104" t="s">
        <v>649</v>
      </c>
      <c r="L463" s="486">
        <v>2060040</v>
      </c>
      <c r="M463" s="71" t="s">
        <v>66</v>
      </c>
      <c r="N463" s="200" t="s">
        <v>648</v>
      </c>
      <c r="O463" s="555">
        <v>890115230</v>
      </c>
      <c r="P463" s="197">
        <v>1990</v>
      </c>
      <c r="Q463" s="497">
        <v>45902</v>
      </c>
      <c r="R463" s="488">
        <v>49500000</v>
      </c>
      <c r="S463" s="510">
        <v>45953</v>
      </c>
      <c r="T463" s="524">
        <v>2060040</v>
      </c>
      <c r="U463" s="72" t="s">
        <v>65</v>
      </c>
      <c r="V463" s="214">
        <v>37552073</v>
      </c>
      <c r="W463" s="170" t="s">
        <v>642</v>
      </c>
      <c r="X463" s="462">
        <v>45953</v>
      </c>
      <c r="Y463" s="439">
        <v>45953</v>
      </c>
      <c r="Z463" s="437" t="s">
        <v>73</v>
      </c>
      <c r="AA463" s="440">
        <v>45983</v>
      </c>
      <c r="AB463" s="124">
        <f t="shared" si="53"/>
        <v>30</v>
      </c>
      <c r="AC463" s="72">
        <v>0</v>
      </c>
      <c r="AD463" s="76">
        <v>0</v>
      </c>
      <c r="AE463" s="76">
        <v>0</v>
      </c>
      <c r="AF463" s="79" t="s">
        <v>73</v>
      </c>
      <c r="AG463" s="408">
        <f t="shared" si="52"/>
        <v>0</v>
      </c>
      <c r="AH463" s="76">
        <v>0</v>
      </c>
      <c r="AI463" s="75">
        <v>0</v>
      </c>
      <c r="AJ463" s="145" t="s">
        <v>73</v>
      </c>
      <c r="AK463" s="79" t="s">
        <v>73</v>
      </c>
      <c r="AL463" s="72">
        <v>0</v>
      </c>
      <c r="AM463" s="72" t="s">
        <v>73</v>
      </c>
      <c r="AN463" s="72" t="s">
        <v>73</v>
      </c>
      <c r="AO463" s="72" t="s">
        <v>73</v>
      </c>
      <c r="AP463" s="102">
        <f t="shared" si="54"/>
        <v>0</v>
      </c>
      <c r="AQ463" s="487">
        <f t="shared" si="55"/>
        <v>2060040</v>
      </c>
      <c r="AR463" s="72" t="s">
        <v>65</v>
      </c>
      <c r="AS463" s="196">
        <v>2060040</v>
      </c>
      <c r="AT463" s="72" t="s">
        <v>319</v>
      </c>
      <c r="AU463" s="76">
        <v>0</v>
      </c>
      <c r="AV463" s="81" t="s">
        <v>73</v>
      </c>
      <c r="AW463" s="490">
        <f t="shared" si="50"/>
        <v>0</v>
      </c>
      <c r="AX463" s="488">
        <v>2060040</v>
      </c>
      <c r="AY463" s="84">
        <f t="shared" si="56"/>
        <v>0</v>
      </c>
      <c r="AZ463" s="85">
        <v>0</v>
      </c>
      <c r="BA463" s="169" t="s">
        <v>73</v>
      </c>
      <c r="BB463" s="184" t="s">
        <v>123</v>
      </c>
      <c r="BC463" s="190" t="s">
        <v>647</v>
      </c>
      <c r="BD463" s="71" t="s">
        <v>65</v>
      </c>
      <c r="BE463" s="166" t="s">
        <v>207</v>
      </c>
    </row>
    <row r="464" spans="2:57" s="165" customFormat="1" ht="15" customHeight="1" x14ac:dyDescent="0.2">
      <c r="B464" s="71">
        <v>2025</v>
      </c>
      <c r="C464" s="71">
        <v>891780111</v>
      </c>
      <c r="D464" s="71" t="s">
        <v>63</v>
      </c>
      <c r="E464" s="186" t="s">
        <v>646</v>
      </c>
      <c r="F464" s="102" t="s">
        <v>645</v>
      </c>
      <c r="G464" s="176">
        <v>0</v>
      </c>
      <c r="H464" s="72" t="s">
        <v>71</v>
      </c>
      <c r="I464" s="71" t="s">
        <v>166</v>
      </c>
      <c r="J464" s="73" t="s">
        <v>211</v>
      </c>
      <c r="K464" s="104" t="s">
        <v>644</v>
      </c>
      <c r="L464" s="486">
        <v>2752000</v>
      </c>
      <c r="M464" s="71" t="s">
        <v>66</v>
      </c>
      <c r="N464" s="199" t="s">
        <v>643</v>
      </c>
      <c r="O464" s="554">
        <v>830025281</v>
      </c>
      <c r="P464" s="198">
        <v>1990</v>
      </c>
      <c r="Q464" s="495">
        <v>45902</v>
      </c>
      <c r="R464" s="488">
        <v>49500000</v>
      </c>
      <c r="S464" s="509">
        <v>45953</v>
      </c>
      <c r="T464" s="524">
        <v>2752000</v>
      </c>
      <c r="U464" s="72" t="s">
        <v>65</v>
      </c>
      <c r="V464" s="214">
        <v>37552073</v>
      </c>
      <c r="W464" s="170" t="s">
        <v>642</v>
      </c>
      <c r="X464" s="462">
        <v>45953</v>
      </c>
      <c r="Y464" s="439">
        <v>45953</v>
      </c>
      <c r="Z464" s="437" t="s">
        <v>73</v>
      </c>
      <c r="AA464" s="440">
        <v>45983</v>
      </c>
      <c r="AB464" s="124">
        <f t="shared" si="53"/>
        <v>30</v>
      </c>
      <c r="AC464" s="72">
        <v>0</v>
      </c>
      <c r="AD464" s="76">
        <v>0</v>
      </c>
      <c r="AE464" s="76">
        <v>0</v>
      </c>
      <c r="AF464" s="79" t="s">
        <v>73</v>
      </c>
      <c r="AG464" s="408">
        <f t="shared" si="52"/>
        <v>0</v>
      </c>
      <c r="AH464" s="76">
        <v>0</v>
      </c>
      <c r="AI464" s="75">
        <v>0</v>
      </c>
      <c r="AJ464" s="145" t="s">
        <v>73</v>
      </c>
      <c r="AK464" s="79" t="s">
        <v>73</v>
      </c>
      <c r="AL464" s="72">
        <v>0</v>
      </c>
      <c r="AM464" s="72" t="s">
        <v>73</v>
      </c>
      <c r="AN464" s="72" t="s">
        <v>73</v>
      </c>
      <c r="AO464" s="72" t="s">
        <v>73</v>
      </c>
      <c r="AP464" s="102">
        <f t="shared" si="54"/>
        <v>0</v>
      </c>
      <c r="AQ464" s="487">
        <f t="shared" si="55"/>
        <v>2752000</v>
      </c>
      <c r="AR464" s="72" t="s">
        <v>65</v>
      </c>
      <c r="AS464" s="196">
        <v>2752000</v>
      </c>
      <c r="AT464" s="72" t="s">
        <v>319</v>
      </c>
      <c r="AU464" s="76">
        <v>0</v>
      </c>
      <c r="AV464" s="81" t="s">
        <v>73</v>
      </c>
      <c r="AW464" s="490">
        <f t="shared" si="50"/>
        <v>0</v>
      </c>
      <c r="AX464" s="488">
        <v>2752000</v>
      </c>
      <c r="AY464" s="84">
        <f t="shared" si="56"/>
        <v>0</v>
      </c>
      <c r="AZ464" s="85">
        <v>0</v>
      </c>
      <c r="BA464" s="169" t="s">
        <v>73</v>
      </c>
      <c r="BB464" s="184" t="s">
        <v>123</v>
      </c>
      <c r="BC464" s="190" t="s">
        <v>641</v>
      </c>
      <c r="BD464" s="71" t="s">
        <v>65</v>
      </c>
      <c r="BE464" s="166" t="s">
        <v>207</v>
      </c>
    </row>
    <row r="465" spans="2:57" s="165" customFormat="1" ht="15" customHeight="1" x14ac:dyDescent="0.2">
      <c r="B465" s="71">
        <v>2025</v>
      </c>
      <c r="C465" s="71">
        <v>891780111</v>
      </c>
      <c r="D465" s="71" t="s">
        <v>63</v>
      </c>
      <c r="E465" s="186" t="s">
        <v>640</v>
      </c>
      <c r="F465" s="102" t="s">
        <v>639</v>
      </c>
      <c r="G465" s="176">
        <v>0</v>
      </c>
      <c r="H465" s="72" t="s">
        <v>71</v>
      </c>
      <c r="I465" s="71" t="s">
        <v>166</v>
      </c>
      <c r="J465" s="73" t="s">
        <v>211</v>
      </c>
      <c r="K465" s="104" t="s">
        <v>638</v>
      </c>
      <c r="L465" s="486">
        <v>58451372</v>
      </c>
      <c r="M465" s="71" t="s">
        <v>66</v>
      </c>
      <c r="N465" s="130" t="s">
        <v>637</v>
      </c>
      <c r="O465" s="548">
        <v>900815934</v>
      </c>
      <c r="P465" s="197">
        <v>748</v>
      </c>
      <c r="Q465" s="497">
        <v>45737</v>
      </c>
      <c r="R465" s="488">
        <v>586727658.21000004</v>
      </c>
      <c r="S465" s="510">
        <v>45953</v>
      </c>
      <c r="T465" s="524">
        <v>58451372</v>
      </c>
      <c r="U465" s="72" t="s">
        <v>65</v>
      </c>
      <c r="V465" s="214">
        <v>5056184</v>
      </c>
      <c r="W465" s="170" t="s">
        <v>553</v>
      </c>
      <c r="X465" s="462">
        <v>45953</v>
      </c>
      <c r="Y465" s="439">
        <v>45953</v>
      </c>
      <c r="Z465" s="437" t="s">
        <v>73</v>
      </c>
      <c r="AA465" s="440">
        <v>45983</v>
      </c>
      <c r="AB465" s="124">
        <f t="shared" si="53"/>
        <v>30</v>
      </c>
      <c r="AC465" s="72">
        <v>0</v>
      </c>
      <c r="AD465" s="76">
        <v>0</v>
      </c>
      <c r="AE465" s="76">
        <v>0</v>
      </c>
      <c r="AF465" s="79" t="s">
        <v>73</v>
      </c>
      <c r="AG465" s="408">
        <f t="shared" si="52"/>
        <v>0</v>
      </c>
      <c r="AH465" s="76">
        <v>0</v>
      </c>
      <c r="AI465" s="75">
        <v>0</v>
      </c>
      <c r="AJ465" s="145" t="s">
        <v>73</v>
      </c>
      <c r="AK465" s="79" t="s">
        <v>73</v>
      </c>
      <c r="AL465" s="72">
        <v>0</v>
      </c>
      <c r="AM465" s="72" t="s">
        <v>73</v>
      </c>
      <c r="AN465" s="72" t="s">
        <v>73</v>
      </c>
      <c r="AO465" s="72" t="s">
        <v>73</v>
      </c>
      <c r="AP465" s="102">
        <f t="shared" si="54"/>
        <v>0</v>
      </c>
      <c r="AQ465" s="487">
        <f t="shared" si="55"/>
        <v>58451372</v>
      </c>
      <c r="AR465" s="72" t="s">
        <v>319</v>
      </c>
      <c r="AS465" s="196">
        <v>0</v>
      </c>
      <c r="AT465" s="72" t="s">
        <v>319</v>
      </c>
      <c r="AU465" s="76">
        <v>0</v>
      </c>
      <c r="AV465" s="81" t="s">
        <v>73</v>
      </c>
      <c r="AW465" s="490">
        <f t="shared" si="50"/>
        <v>0</v>
      </c>
      <c r="AX465" s="488">
        <v>58451372</v>
      </c>
      <c r="AY465" s="84">
        <f t="shared" si="56"/>
        <v>0</v>
      </c>
      <c r="AZ465" s="85">
        <v>0</v>
      </c>
      <c r="BA465" s="169" t="s">
        <v>73</v>
      </c>
      <c r="BB465" s="184" t="s">
        <v>123</v>
      </c>
      <c r="BC465" s="190" t="s">
        <v>636</v>
      </c>
      <c r="BD465" s="71" t="s">
        <v>65</v>
      </c>
      <c r="BE465" s="166" t="s">
        <v>207</v>
      </c>
    </row>
    <row r="466" spans="2:57" s="165" customFormat="1" ht="15" customHeight="1" x14ac:dyDescent="0.2">
      <c r="B466" s="71">
        <v>2025</v>
      </c>
      <c r="C466" s="71">
        <v>891780111</v>
      </c>
      <c r="D466" s="71" t="s">
        <v>63</v>
      </c>
      <c r="E466" s="173" t="s">
        <v>635</v>
      </c>
      <c r="F466" s="102" t="s">
        <v>634</v>
      </c>
      <c r="G466" s="176">
        <v>0</v>
      </c>
      <c r="H466" s="72" t="s">
        <v>71</v>
      </c>
      <c r="I466" s="71" t="s">
        <v>166</v>
      </c>
      <c r="J466" s="73" t="s">
        <v>81</v>
      </c>
      <c r="K466" s="104" t="s">
        <v>633</v>
      </c>
      <c r="L466" s="487">
        <v>2889000</v>
      </c>
      <c r="M466" s="71" t="s">
        <v>66</v>
      </c>
      <c r="N466" s="104" t="s">
        <v>632</v>
      </c>
      <c r="O466" s="541">
        <v>830052939</v>
      </c>
      <c r="P466" s="195">
        <v>648</v>
      </c>
      <c r="Q466" s="436">
        <v>45728</v>
      </c>
      <c r="R466" s="487">
        <v>116318913</v>
      </c>
      <c r="S466" s="501">
        <v>45741</v>
      </c>
      <c r="T466" s="520">
        <f t="shared" ref="T466:T477" si="57">+L466</f>
        <v>2889000</v>
      </c>
      <c r="U466" s="72" t="s">
        <v>65</v>
      </c>
      <c r="V466" s="408">
        <v>5056184</v>
      </c>
      <c r="W466" s="173" t="s">
        <v>631</v>
      </c>
      <c r="X466" s="435">
        <v>45741</v>
      </c>
      <c r="Y466" s="436">
        <v>45741</v>
      </c>
      <c r="Z466" s="437" t="s">
        <v>73</v>
      </c>
      <c r="AA466" s="436">
        <v>45771</v>
      </c>
      <c r="AB466" s="124">
        <f t="shared" si="53"/>
        <v>30</v>
      </c>
      <c r="AC466" s="72">
        <v>0</v>
      </c>
      <c r="AD466" s="76">
        <v>0</v>
      </c>
      <c r="AE466" s="76">
        <v>0</v>
      </c>
      <c r="AF466" s="79" t="s">
        <v>73</v>
      </c>
      <c r="AG466" s="408">
        <f t="shared" si="52"/>
        <v>0</v>
      </c>
      <c r="AH466" s="76">
        <v>0</v>
      </c>
      <c r="AI466" s="75">
        <v>0</v>
      </c>
      <c r="AJ466" s="145" t="s">
        <v>73</v>
      </c>
      <c r="AK466" s="79" t="s">
        <v>73</v>
      </c>
      <c r="AL466" s="72">
        <v>0</v>
      </c>
      <c r="AM466" s="72" t="s">
        <v>73</v>
      </c>
      <c r="AN466" s="72" t="s">
        <v>73</v>
      </c>
      <c r="AO466" s="72" t="s">
        <v>73</v>
      </c>
      <c r="AP466" s="102">
        <f t="shared" si="54"/>
        <v>0</v>
      </c>
      <c r="AQ466" s="487">
        <f t="shared" si="55"/>
        <v>2889000</v>
      </c>
      <c r="AR466" s="72" t="s">
        <v>319</v>
      </c>
      <c r="AS466" s="76">
        <v>0</v>
      </c>
      <c r="AT466" s="72" t="s">
        <v>319</v>
      </c>
      <c r="AU466" s="76">
        <v>0</v>
      </c>
      <c r="AV466" s="81" t="s">
        <v>73</v>
      </c>
      <c r="AW466" s="490">
        <f t="shared" si="50"/>
        <v>2889000</v>
      </c>
      <c r="AX466" s="488">
        <v>0</v>
      </c>
      <c r="AY466" s="84">
        <f t="shared" si="56"/>
        <v>1</v>
      </c>
      <c r="AZ466" s="85">
        <v>1</v>
      </c>
      <c r="BA466" s="169" t="s">
        <v>73</v>
      </c>
      <c r="BB466" s="175" t="s">
        <v>208</v>
      </c>
      <c r="BC466" s="177" t="s">
        <v>630</v>
      </c>
      <c r="BD466" s="71" t="s">
        <v>65</v>
      </c>
      <c r="BE466" s="166" t="s">
        <v>207</v>
      </c>
    </row>
    <row r="467" spans="2:57" s="165" customFormat="1" ht="15" customHeight="1" x14ac:dyDescent="0.2">
      <c r="B467" s="71">
        <v>2025</v>
      </c>
      <c r="C467" s="71">
        <v>891780111</v>
      </c>
      <c r="D467" s="71" t="s">
        <v>63</v>
      </c>
      <c r="E467" s="173" t="s">
        <v>629</v>
      </c>
      <c r="F467" s="102" t="s">
        <v>628</v>
      </c>
      <c r="G467" s="176">
        <v>0</v>
      </c>
      <c r="H467" s="72" t="s">
        <v>71</v>
      </c>
      <c r="I467" s="71" t="s">
        <v>166</v>
      </c>
      <c r="J467" s="73" t="s">
        <v>81</v>
      </c>
      <c r="K467" s="104" t="s">
        <v>627</v>
      </c>
      <c r="L467" s="486">
        <v>18600000</v>
      </c>
      <c r="M467" s="71" t="s">
        <v>66</v>
      </c>
      <c r="N467" s="182" t="s">
        <v>626</v>
      </c>
      <c r="O467" s="536">
        <v>860007386</v>
      </c>
      <c r="P467" s="193">
        <v>334</v>
      </c>
      <c r="Q467" s="461">
        <v>45700</v>
      </c>
      <c r="R467" s="487">
        <v>168334402</v>
      </c>
      <c r="S467" s="500">
        <v>45748</v>
      </c>
      <c r="T467" s="520">
        <f t="shared" si="57"/>
        <v>18600000</v>
      </c>
      <c r="U467" s="72" t="s">
        <v>65</v>
      </c>
      <c r="V467" s="409">
        <v>51909946</v>
      </c>
      <c r="W467" s="173" t="s">
        <v>625</v>
      </c>
      <c r="X467" s="438">
        <v>45748</v>
      </c>
      <c r="Y467" s="439">
        <v>45748</v>
      </c>
      <c r="Z467" s="437" t="s">
        <v>73</v>
      </c>
      <c r="AA467" s="439">
        <v>45808</v>
      </c>
      <c r="AB467" s="124">
        <f t="shared" si="53"/>
        <v>60</v>
      </c>
      <c r="AC467" s="72">
        <v>0</v>
      </c>
      <c r="AD467" s="76">
        <v>0</v>
      </c>
      <c r="AE467" s="76">
        <v>0</v>
      </c>
      <c r="AF467" s="79" t="s">
        <v>73</v>
      </c>
      <c r="AG467" s="408">
        <f t="shared" si="52"/>
        <v>0</v>
      </c>
      <c r="AH467" s="76">
        <v>0</v>
      </c>
      <c r="AI467" s="75">
        <v>0</v>
      </c>
      <c r="AJ467" s="145" t="s">
        <v>73</v>
      </c>
      <c r="AK467" s="79" t="s">
        <v>73</v>
      </c>
      <c r="AL467" s="72">
        <v>0</v>
      </c>
      <c r="AM467" s="72" t="s">
        <v>73</v>
      </c>
      <c r="AN467" s="72" t="s">
        <v>73</v>
      </c>
      <c r="AO467" s="72" t="s">
        <v>73</v>
      </c>
      <c r="AP467" s="102">
        <f t="shared" si="54"/>
        <v>0</v>
      </c>
      <c r="AQ467" s="487">
        <f t="shared" si="55"/>
        <v>18600000</v>
      </c>
      <c r="AR467" s="72" t="s">
        <v>319</v>
      </c>
      <c r="AS467" s="76">
        <v>0</v>
      </c>
      <c r="AT467" s="72" t="s">
        <v>319</v>
      </c>
      <c r="AU467" s="76">
        <v>0</v>
      </c>
      <c r="AV467" s="81" t="s">
        <v>73</v>
      </c>
      <c r="AW467" s="490">
        <f t="shared" si="50"/>
        <v>18600000</v>
      </c>
      <c r="AX467" s="488">
        <v>0</v>
      </c>
      <c r="AY467" s="84">
        <f t="shared" si="56"/>
        <v>1</v>
      </c>
      <c r="AZ467" s="85">
        <v>1</v>
      </c>
      <c r="BA467" s="169" t="s">
        <v>73</v>
      </c>
      <c r="BB467" s="175" t="s">
        <v>208</v>
      </c>
      <c r="BC467" s="177" t="s">
        <v>624</v>
      </c>
      <c r="BD467" s="71" t="s">
        <v>65</v>
      </c>
      <c r="BE467" s="166" t="s">
        <v>207</v>
      </c>
    </row>
    <row r="468" spans="2:57" s="165" customFormat="1" ht="15" customHeight="1" x14ac:dyDescent="0.2">
      <c r="B468" s="71">
        <v>2025</v>
      </c>
      <c r="C468" s="71">
        <v>891780111</v>
      </c>
      <c r="D468" s="71" t="s">
        <v>63</v>
      </c>
      <c r="E468" s="173" t="s">
        <v>623</v>
      </c>
      <c r="F468" s="102" t="s">
        <v>622</v>
      </c>
      <c r="G468" s="176">
        <v>0</v>
      </c>
      <c r="H468" s="72" t="s">
        <v>71</v>
      </c>
      <c r="I468" s="71" t="s">
        <v>166</v>
      </c>
      <c r="J468" s="73" t="s">
        <v>81</v>
      </c>
      <c r="K468" s="104" t="s">
        <v>621</v>
      </c>
      <c r="L468" s="486">
        <v>60000000</v>
      </c>
      <c r="M468" s="71" t="s">
        <v>66</v>
      </c>
      <c r="N468" s="182" t="s">
        <v>620</v>
      </c>
      <c r="O468" s="536">
        <v>800176618</v>
      </c>
      <c r="P468" s="193">
        <v>342</v>
      </c>
      <c r="Q468" s="461">
        <v>45700</v>
      </c>
      <c r="R468" s="487">
        <v>60000000</v>
      </c>
      <c r="S468" s="500">
        <v>45750</v>
      </c>
      <c r="T468" s="520">
        <f t="shared" si="57"/>
        <v>60000000</v>
      </c>
      <c r="U468" s="72" t="s">
        <v>65</v>
      </c>
      <c r="V468" s="409">
        <v>85155551</v>
      </c>
      <c r="W468" s="173" t="s">
        <v>467</v>
      </c>
      <c r="X468" s="438">
        <v>45750</v>
      </c>
      <c r="Y468" s="439">
        <v>45750</v>
      </c>
      <c r="Z468" s="437" t="s">
        <v>73</v>
      </c>
      <c r="AA468" s="439">
        <v>45871</v>
      </c>
      <c r="AB468" s="124">
        <f t="shared" si="53"/>
        <v>121</v>
      </c>
      <c r="AC468" s="72">
        <v>0</v>
      </c>
      <c r="AD468" s="76">
        <v>0</v>
      </c>
      <c r="AE468" s="76">
        <v>0</v>
      </c>
      <c r="AF468" s="79" t="s">
        <v>73</v>
      </c>
      <c r="AG468" s="408">
        <f t="shared" si="52"/>
        <v>0</v>
      </c>
      <c r="AH468" s="76">
        <v>0</v>
      </c>
      <c r="AI468" s="75">
        <v>0</v>
      </c>
      <c r="AJ468" s="145" t="s">
        <v>73</v>
      </c>
      <c r="AK468" s="79" t="s">
        <v>73</v>
      </c>
      <c r="AL468" s="72">
        <v>0</v>
      </c>
      <c r="AM468" s="72" t="s">
        <v>73</v>
      </c>
      <c r="AN468" s="72" t="s">
        <v>73</v>
      </c>
      <c r="AO468" s="72" t="s">
        <v>73</v>
      </c>
      <c r="AP468" s="102">
        <f t="shared" si="54"/>
        <v>0</v>
      </c>
      <c r="AQ468" s="487">
        <f t="shared" si="55"/>
        <v>60000000</v>
      </c>
      <c r="AR468" s="72" t="s">
        <v>65</v>
      </c>
      <c r="AS468" s="76">
        <v>60000000</v>
      </c>
      <c r="AT468" s="72" t="s">
        <v>319</v>
      </c>
      <c r="AU468" s="76">
        <v>0</v>
      </c>
      <c r="AV468" s="81" t="s">
        <v>73</v>
      </c>
      <c r="AW468" s="490">
        <f t="shared" si="50"/>
        <v>60000000</v>
      </c>
      <c r="AX468" s="488">
        <v>0</v>
      </c>
      <c r="AY468" s="84">
        <f t="shared" si="56"/>
        <v>1</v>
      </c>
      <c r="AZ468" s="85">
        <v>1</v>
      </c>
      <c r="BA468" s="169" t="s">
        <v>73</v>
      </c>
      <c r="BB468" s="175" t="s">
        <v>208</v>
      </c>
      <c r="BC468" s="194" t="s">
        <v>619</v>
      </c>
      <c r="BD468" s="71" t="s">
        <v>65</v>
      </c>
      <c r="BE468" s="166" t="s">
        <v>207</v>
      </c>
    </row>
    <row r="469" spans="2:57" s="165" customFormat="1" ht="15" customHeight="1" x14ac:dyDescent="0.2">
      <c r="B469" s="71">
        <v>2025</v>
      </c>
      <c r="C469" s="71">
        <v>891780111</v>
      </c>
      <c r="D469" s="71" t="s">
        <v>63</v>
      </c>
      <c r="E469" s="173" t="s">
        <v>618</v>
      </c>
      <c r="F469" s="102" t="s">
        <v>617</v>
      </c>
      <c r="G469" s="176">
        <v>0</v>
      </c>
      <c r="H469" s="72" t="s">
        <v>71</v>
      </c>
      <c r="I469" s="71" t="s">
        <v>166</v>
      </c>
      <c r="J469" s="73" t="s">
        <v>81</v>
      </c>
      <c r="K469" s="104" t="s">
        <v>616</v>
      </c>
      <c r="L469" s="486">
        <v>37174444</v>
      </c>
      <c r="M469" s="71" t="s">
        <v>66</v>
      </c>
      <c r="N469" s="182" t="s">
        <v>615</v>
      </c>
      <c r="O469" s="536">
        <v>830141610</v>
      </c>
      <c r="P469" s="193">
        <v>770</v>
      </c>
      <c r="Q469" s="461">
        <v>45742</v>
      </c>
      <c r="R469" s="487">
        <v>37200000</v>
      </c>
      <c r="S469" s="500">
        <v>45757</v>
      </c>
      <c r="T469" s="520">
        <f t="shared" si="57"/>
        <v>37174444</v>
      </c>
      <c r="U469" s="72" t="s">
        <v>65</v>
      </c>
      <c r="V469" s="409">
        <v>85155551</v>
      </c>
      <c r="W469" s="173" t="s">
        <v>467</v>
      </c>
      <c r="X469" s="438">
        <v>45757</v>
      </c>
      <c r="Y469" s="439">
        <v>45757</v>
      </c>
      <c r="Z469" s="437" t="s">
        <v>73</v>
      </c>
      <c r="AA469" s="439">
        <v>46121</v>
      </c>
      <c r="AB469" s="124">
        <f t="shared" si="53"/>
        <v>364</v>
      </c>
      <c r="AC469" s="72">
        <v>0</v>
      </c>
      <c r="AD469" s="76">
        <v>0</v>
      </c>
      <c r="AE469" s="76">
        <v>0</v>
      </c>
      <c r="AF469" s="79" t="s">
        <v>73</v>
      </c>
      <c r="AG469" s="408">
        <f t="shared" si="52"/>
        <v>0</v>
      </c>
      <c r="AH469" s="76">
        <v>0</v>
      </c>
      <c r="AI469" s="75">
        <v>0</v>
      </c>
      <c r="AJ469" s="145" t="s">
        <v>73</v>
      </c>
      <c r="AK469" s="79" t="s">
        <v>73</v>
      </c>
      <c r="AL469" s="72">
        <v>0</v>
      </c>
      <c r="AM469" s="72" t="s">
        <v>73</v>
      </c>
      <c r="AN469" s="72" t="s">
        <v>73</v>
      </c>
      <c r="AO469" s="72" t="s">
        <v>73</v>
      </c>
      <c r="AP469" s="102">
        <f t="shared" si="54"/>
        <v>0</v>
      </c>
      <c r="AQ469" s="487">
        <f t="shared" si="55"/>
        <v>37174444</v>
      </c>
      <c r="AR469" s="72" t="s">
        <v>65</v>
      </c>
      <c r="AS469" s="76">
        <v>37174444</v>
      </c>
      <c r="AT469" s="72" t="s">
        <v>319</v>
      </c>
      <c r="AU469" s="76">
        <v>0</v>
      </c>
      <c r="AV469" s="81" t="s">
        <v>73</v>
      </c>
      <c r="AW469" s="490">
        <f t="shared" si="50"/>
        <v>33456999</v>
      </c>
      <c r="AX469" s="488">
        <v>3717445</v>
      </c>
      <c r="AY469" s="84">
        <f t="shared" si="56"/>
        <v>0.89999998385987967</v>
      </c>
      <c r="AZ469" s="85">
        <v>0.89999998385987967</v>
      </c>
      <c r="BA469" s="169" t="s">
        <v>73</v>
      </c>
      <c r="BB469" s="178" t="s">
        <v>123</v>
      </c>
      <c r="BC469" s="177" t="s">
        <v>614</v>
      </c>
      <c r="BD469" s="71" t="s">
        <v>65</v>
      </c>
      <c r="BE469" s="166" t="s">
        <v>207</v>
      </c>
    </row>
    <row r="470" spans="2:57" s="165" customFormat="1" ht="15" customHeight="1" x14ac:dyDescent="0.2">
      <c r="B470" s="71">
        <v>2025</v>
      </c>
      <c r="C470" s="71">
        <v>891780111</v>
      </c>
      <c r="D470" s="71" t="s">
        <v>63</v>
      </c>
      <c r="E470" s="173" t="s">
        <v>613</v>
      </c>
      <c r="F470" s="102" t="s">
        <v>612</v>
      </c>
      <c r="G470" s="176">
        <v>0</v>
      </c>
      <c r="H470" s="72" t="s">
        <v>71</v>
      </c>
      <c r="I470" s="71" t="s">
        <v>166</v>
      </c>
      <c r="J470" s="73" t="s">
        <v>81</v>
      </c>
      <c r="K470" s="104" t="s">
        <v>611</v>
      </c>
      <c r="L470" s="486">
        <v>18212223</v>
      </c>
      <c r="M470" s="71" t="s">
        <v>66</v>
      </c>
      <c r="N470" s="182" t="s">
        <v>610</v>
      </c>
      <c r="O470" s="536">
        <v>860002464</v>
      </c>
      <c r="P470" s="193">
        <v>772</v>
      </c>
      <c r="Q470" s="461">
        <v>45742</v>
      </c>
      <c r="R470" s="487">
        <v>34370000</v>
      </c>
      <c r="S470" s="500">
        <v>45757</v>
      </c>
      <c r="T470" s="520">
        <f t="shared" si="57"/>
        <v>18212223</v>
      </c>
      <c r="U470" s="72" t="s">
        <v>65</v>
      </c>
      <c r="V470" s="409">
        <v>85155551</v>
      </c>
      <c r="W470" s="173" t="s">
        <v>467</v>
      </c>
      <c r="X470" s="435">
        <v>45757</v>
      </c>
      <c r="Y470" s="439">
        <v>45772</v>
      </c>
      <c r="Z470" s="437" t="s">
        <v>73</v>
      </c>
      <c r="AA470" s="439">
        <v>45788</v>
      </c>
      <c r="AB470" s="124">
        <f t="shared" si="53"/>
        <v>16</v>
      </c>
      <c r="AC470" s="72">
        <v>0</v>
      </c>
      <c r="AD470" s="76">
        <v>0</v>
      </c>
      <c r="AE470" s="76">
        <v>0</v>
      </c>
      <c r="AF470" s="79" t="s">
        <v>73</v>
      </c>
      <c r="AG470" s="408">
        <f t="shared" si="52"/>
        <v>0</v>
      </c>
      <c r="AH470" s="76">
        <v>0</v>
      </c>
      <c r="AI470" s="75">
        <v>0</v>
      </c>
      <c r="AJ470" s="145" t="s">
        <v>73</v>
      </c>
      <c r="AK470" s="79" t="s">
        <v>73</v>
      </c>
      <c r="AL470" s="72">
        <v>0</v>
      </c>
      <c r="AM470" s="72" t="s">
        <v>73</v>
      </c>
      <c r="AN470" s="72" t="s">
        <v>73</v>
      </c>
      <c r="AO470" s="72" t="s">
        <v>73</v>
      </c>
      <c r="AP470" s="102">
        <f t="shared" si="54"/>
        <v>0</v>
      </c>
      <c r="AQ470" s="487">
        <f t="shared" si="55"/>
        <v>18212223</v>
      </c>
      <c r="AR470" s="72" t="s">
        <v>65</v>
      </c>
      <c r="AS470" s="76">
        <v>18212223</v>
      </c>
      <c r="AT470" s="72" t="s">
        <v>319</v>
      </c>
      <c r="AU470" s="76">
        <v>0</v>
      </c>
      <c r="AV470" s="81" t="s">
        <v>73</v>
      </c>
      <c r="AW470" s="490">
        <f t="shared" si="50"/>
        <v>18212223</v>
      </c>
      <c r="AX470" s="488">
        <v>0</v>
      </c>
      <c r="AY470" s="84">
        <f t="shared" si="56"/>
        <v>1</v>
      </c>
      <c r="AZ470" s="85">
        <v>1</v>
      </c>
      <c r="BA470" s="169" t="s">
        <v>73</v>
      </c>
      <c r="BB470" s="175" t="s">
        <v>208</v>
      </c>
      <c r="BC470" s="177" t="s">
        <v>609</v>
      </c>
      <c r="BD470" s="71" t="s">
        <v>65</v>
      </c>
      <c r="BE470" s="166" t="s">
        <v>207</v>
      </c>
    </row>
    <row r="471" spans="2:57" s="165" customFormat="1" ht="15" customHeight="1" x14ac:dyDescent="0.2">
      <c r="B471" s="71">
        <v>2025</v>
      </c>
      <c r="C471" s="71">
        <v>891780111</v>
      </c>
      <c r="D471" s="71" t="s">
        <v>63</v>
      </c>
      <c r="E471" s="173" t="s">
        <v>608</v>
      </c>
      <c r="F471" s="102" t="s">
        <v>607</v>
      </c>
      <c r="G471" s="176">
        <v>0</v>
      </c>
      <c r="H471" s="72" t="s">
        <v>71</v>
      </c>
      <c r="I471" s="71" t="s">
        <v>166</v>
      </c>
      <c r="J471" s="73" t="s">
        <v>81</v>
      </c>
      <c r="K471" s="104" t="s">
        <v>606</v>
      </c>
      <c r="L471" s="486">
        <v>15999550</v>
      </c>
      <c r="M471" s="71" t="s">
        <v>66</v>
      </c>
      <c r="N471" s="182" t="s">
        <v>468</v>
      </c>
      <c r="O471" s="536">
        <v>901337227</v>
      </c>
      <c r="P471" s="193">
        <v>772</v>
      </c>
      <c r="Q471" s="461">
        <v>45742</v>
      </c>
      <c r="R471" s="487">
        <v>34370000</v>
      </c>
      <c r="S471" s="500">
        <v>45758</v>
      </c>
      <c r="T471" s="520">
        <f t="shared" si="57"/>
        <v>15999550</v>
      </c>
      <c r="U471" s="72" t="s">
        <v>65</v>
      </c>
      <c r="V471" s="409">
        <v>85155551</v>
      </c>
      <c r="W471" s="173" t="s">
        <v>467</v>
      </c>
      <c r="X471" s="435">
        <v>45758</v>
      </c>
      <c r="Y471" s="436">
        <v>45758</v>
      </c>
      <c r="Z471" s="437" t="s">
        <v>73</v>
      </c>
      <c r="AA471" s="436">
        <v>45789</v>
      </c>
      <c r="AB471" s="124">
        <f t="shared" si="53"/>
        <v>31</v>
      </c>
      <c r="AC471" s="72">
        <v>0</v>
      </c>
      <c r="AD471" s="76">
        <v>0</v>
      </c>
      <c r="AE471" s="76">
        <v>0</v>
      </c>
      <c r="AF471" s="79" t="s">
        <v>73</v>
      </c>
      <c r="AG471" s="408">
        <f t="shared" si="52"/>
        <v>0</v>
      </c>
      <c r="AH471" s="76">
        <v>0</v>
      </c>
      <c r="AI471" s="75">
        <v>0</v>
      </c>
      <c r="AJ471" s="145" t="s">
        <v>73</v>
      </c>
      <c r="AK471" s="79" t="s">
        <v>73</v>
      </c>
      <c r="AL471" s="72">
        <v>0</v>
      </c>
      <c r="AM471" s="72" t="s">
        <v>73</v>
      </c>
      <c r="AN471" s="72" t="s">
        <v>73</v>
      </c>
      <c r="AO471" s="72" t="s">
        <v>73</v>
      </c>
      <c r="AP471" s="102">
        <f t="shared" si="54"/>
        <v>0</v>
      </c>
      <c r="AQ471" s="487">
        <f t="shared" si="55"/>
        <v>15999550</v>
      </c>
      <c r="AR471" s="72" t="s">
        <v>65</v>
      </c>
      <c r="AS471" s="76">
        <v>15999550</v>
      </c>
      <c r="AT471" s="72" t="s">
        <v>319</v>
      </c>
      <c r="AU471" s="76">
        <v>0</v>
      </c>
      <c r="AV471" s="81" t="s">
        <v>73</v>
      </c>
      <c r="AW471" s="490">
        <f t="shared" si="50"/>
        <v>15999550</v>
      </c>
      <c r="AX471" s="488">
        <v>0</v>
      </c>
      <c r="AY471" s="84">
        <f t="shared" si="56"/>
        <v>1</v>
      </c>
      <c r="AZ471" s="85">
        <v>1</v>
      </c>
      <c r="BA471" s="169" t="s">
        <v>73</v>
      </c>
      <c r="BB471" s="175" t="s">
        <v>208</v>
      </c>
      <c r="BC471" s="177" t="s">
        <v>605</v>
      </c>
      <c r="BD471" s="71" t="s">
        <v>65</v>
      </c>
      <c r="BE471" s="166" t="s">
        <v>207</v>
      </c>
    </row>
    <row r="472" spans="2:57" s="165" customFormat="1" ht="15" customHeight="1" x14ac:dyDescent="0.2">
      <c r="B472" s="71">
        <v>2025</v>
      </c>
      <c r="C472" s="71">
        <v>891780111</v>
      </c>
      <c r="D472" s="71" t="s">
        <v>63</v>
      </c>
      <c r="E472" s="173" t="s">
        <v>604</v>
      </c>
      <c r="F472" s="102" t="s">
        <v>603</v>
      </c>
      <c r="G472" s="176">
        <v>0</v>
      </c>
      <c r="H472" s="72" t="s">
        <v>71</v>
      </c>
      <c r="I472" s="71" t="s">
        <v>166</v>
      </c>
      <c r="J472" s="73" t="s">
        <v>81</v>
      </c>
      <c r="K472" s="104" t="s">
        <v>602</v>
      </c>
      <c r="L472" s="487">
        <v>5000000</v>
      </c>
      <c r="M472" s="71" t="s">
        <v>66</v>
      </c>
      <c r="N472" s="182" t="s">
        <v>601</v>
      </c>
      <c r="O472" s="537">
        <v>1000286015</v>
      </c>
      <c r="P472" s="171">
        <v>484</v>
      </c>
      <c r="Q472" s="439">
        <v>45714</v>
      </c>
      <c r="R472" s="487">
        <v>55851500</v>
      </c>
      <c r="S472" s="502">
        <v>45782</v>
      </c>
      <c r="T472" s="520">
        <f t="shared" si="57"/>
        <v>5000000</v>
      </c>
      <c r="U472" s="72" t="s">
        <v>65</v>
      </c>
      <c r="V472" s="527">
        <v>22545553</v>
      </c>
      <c r="W472" s="173" t="s">
        <v>600</v>
      </c>
      <c r="X472" s="438">
        <v>45782</v>
      </c>
      <c r="Y472" s="439">
        <v>45782</v>
      </c>
      <c r="Z472" s="437" t="s">
        <v>73</v>
      </c>
      <c r="AA472" s="441">
        <v>45869</v>
      </c>
      <c r="AB472" s="124">
        <f t="shared" si="53"/>
        <v>87</v>
      </c>
      <c r="AC472" s="72">
        <v>0</v>
      </c>
      <c r="AD472" s="76">
        <v>0</v>
      </c>
      <c r="AE472" s="76">
        <v>0</v>
      </c>
      <c r="AF472" s="79" t="s">
        <v>73</v>
      </c>
      <c r="AG472" s="408">
        <f t="shared" si="52"/>
        <v>0</v>
      </c>
      <c r="AH472" s="76">
        <v>0</v>
      </c>
      <c r="AI472" s="75">
        <v>0</v>
      </c>
      <c r="AJ472" s="145" t="s">
        <v>73</v>
      </c>
      <c r="AK472" s="79" t="s">
        <v>73</v>
      </c>
      <c r="AL472" s="72">
        <v>0</v>
      </c>
      <c r="AM472" s="72" t="s">
        <v>73</v>
      </c>
      <c r="AN472" s="72" t="s">
        <v>73</v>
      </c>
      <c r="AO472" s="72" t="s">
        <v>73</v>
      </c>
      <c r="AP472" s="102">
        <f t="shared" si="54"/>
        <v>0</v>
      </c>
      <c r="AQ472" s="487">
        <f t="shared" si="55"/>
        <v>5000000</v>
      </c>
      <c r="AR472" s="72" t="s">
        <v>65</v>
      </c>
      <c r="AS472" s="76">
        <v>5000000</v>
      </c>
      <c r="AT472" s="72" t="s">
        <v>319</v>
      </c>
      <c r="AU472" s="76">
        <v>0</v>
      </c>
      <c r="AV472" s="81" t="s">
        <v>73</v>
      </c>
      <c r="AW472" s="490">
        <f t="shared" si="50"/>
        <v>5000000</v>
      </c>
      <c r="AX472" s="488">
        <v>0</v>
      </c>
      <c r="AY472" s="84">
        <f t="shared" si="56"/>
        <v>1</v>
      </c>
      <c r="AZ472" s="85">
        <v>1</v>
      </c>
      <c r="BA472" s="169" t="s">
        <v>73</v>
      </c>
      <c r="BB472" s="175" t="s">
        <v>208</v>
      </c>
      <c r="BC472" s="183" t="s">
        <v>599</v>
      </c>
      <c r="BD472" s="71" t="s">
        <v>65</v>
      </c>
      <c r="BE472" s="166" t="s">
        <v>207</v>
      </c>
    </row>
    <row r="473" spans="2:57" s="165" customFormat="1" ht="15" customHeight="1" x14ac:dyDescent="0.2">
      <c r="B473" s="71">
        <v>2025</v>
      </c>
      <c r="C473" s="71">
        <v>891780111</v>
      </c>
      <c r="D473" s="71" t="s">
        <v>63</v>
      </c>
      <c r="E473" s="173" t="s">
        <v>598</v>
      </c>
      <c r="F473" s="102" t="s">
        <v>597</v>
      </c>
      <c r="G473" s="176">
        <v>0</v>
      </c>
      <c r="H473" s="72" t="s">
        <v>71</v>
      </c>
      <c r="I473" s="71" t="s">
        <v>166</v>
      </c>
      <c r="J473" s="73" t="s">
        <v>81</v>
      </c>
      <c r="K473" s="104" t="s">
        <v>596</v>
      </c>
      <c r="L473" s="487">
        <v>2500000</v>
      </c>
      <c r="M473" s="71" t="s">
        <v>66</v>
      </c>
      <c r="N473" s="182" t="s">
        <v>595</v>
      </c>
      <c r="O473" s="228">
        <v>1083553800</v>
      </c>
      <c r="P473" s="171">
        <v>484</v>
      </c>
      <c r="Q473" s="439">
        <v>45714</v>
      </c>
      <c r="R473" s="487">
        <v>55851500</v>
      </c>
      <c r="S473" s="502">
        <v>45799</v>
      </c>
      <c r="T473" s="520">
        <f t="shared" si="57"/>
        <v>2500000</v>
      </c>
      <c r="U473" s="72" t="s">
        <v>65</v>
      </c>
      <c r="V473" s="527">
        <v>1083467679</v>
      </c>
      <c r="W473" s="173" t="s">
        <v>594</v>
      </c>
      <c r="X473" s="435">
        <v>45799</v>
      </c>
      <c r="Y473" s="436">
        <v>45799</v>
      </c>
      <c r="Z473" s="437" t="s">
        <v>73</v>
      </c>
      <c r="AA473" s="441">
        <v>45829</v>
      </c>
      <c r="AB473" s="124">
        <f t="shared" si="53"/>
        <v>30</v>
      </c>
      <c r="AC473" s="72">
        <v>0</v>
      </c>
      <c r="AD473" s="76">
        <v>0</v>
      </c>
      <c r="AE473" s="76">
        <v>0</v>
      </c>
      <c r="AF473" s="79" t="s">
        <v>73</v>
      </c>
      <c r="AG473" s="408">
        <f t="shared" si="52"/>
        <v>0</v>
      </c>
      <c r="AH473" s="76">
        <v>0</v>
      </c>
      <c r="AI473" s="75">
        <v>0</v>
      </c>
      <c r="AJ473" s="145" t="s">
        <v>73</v>
      </c>
      <c r="AK473" s="79" t="s">
        <v>73</v>
      </c>
      <c r="AL473" s="72">
        <v>0</v>
      </c>
      <c r="AM473" s="72" t="s">
        <v>73</v>
      </c>
      <c r="AN473" s="72" t="s">
        <v>73</v>
      </c>
      <c r="AO473" s="72" t="s">
        <v>73</v>
      </c>
      <c r="AP473" s="102">
        <f t="shared" si="54"/>
        <v>0</v>
      </c>
      <c r="AQ473" s="487">
        <f t="shared" si="55"/>
        <v>2500000</v>
      </c>
      <c r="AR473" s="72" t="s">
        <v>65</v>
      </c>
      <c r="AS473" s="76">
        <v>2500000</v>
      </c>
      <c r="AT473" s="72" t="s">
        <v>319</v>
      </c>
      <c r="AU473" s="76">
        <v>0</v>
      </c>
      <c r="AV473" s="81" t="s">
        <v>73</v>
      </c>
      <c r="AW473" s="490">
        <f t="shared" ref="AW473:AW513" si="58">+AQ473-AX473</f>
        <v>0</v>
      </c>
      <c r="AX473" s="488">
        <v>2500000</v>
      </c>
      <c r="AY473" s="84">
        <f t="shared" si="56"/>
        <v>0</v>
      </c>
      <c r="AZ473" s="85">
        <v>0</v>
      </c>
      <c r="BA473" s="169" t="s">
        <v>73</v>
      </c>
      <c r="BB473" s="175" t="s">
        <v>208</v>
      </c>
      <c r="BC473" s="179" t="s">
        <v>593</v>
      </c>
      <c r="BD473" s="71" t="s">
        <v>65</v>
      </c>
      <c r="BE473" s="166" t="s">
        <v>207</v>
      </c>
    </row>
    <row r="474" spans="2:57" s="165" customFormat="1" ht="15" customHeight="1" x14ac:dyDescent="0.2">
      <c r="B474" s="71">
        <v>2025</v>
      </c>
      <c r="C474" s="71">
        <v>891780111</v>
      </c>
      <c r="D474" s="71" t="s">
        <v>63</v>
      </c>
      <c r="E474" s="173" t="s">
        <v>592</v>
      </c>
      <c r="F474" s="102" t="s">
        <v>591</v>
      </c>
      <c r="G474" s="176">
        <v>0</v>
      </c>
      <c r="H474" s="72" t="s">
        <v>71</v>
      </c>
      <c r="I474" s="71" t="s">
        <v>166</v>
      </c>
      <c r="J474" s="73" t="s">
        <v>81</v>
      </c>
      <c r="K474" s="104" t="s">
        <v>590</v>
      </c>
      <c r="L474" s="487">
        <v>10000000</v>
      </c>
      <c r="M474" s="71" t="s">
        <v>66</v>
      </c>
      <c r="N474" s="102" t="s">
        <v>589</v>
      </c>
      <c r="O474" s="228">
        <v>900203390</v>
      </c>
      <c r="P474" s="171">
        <v>334</v>
      </c>
      <c r="Q474" s="439">
        <v>45700</v>
      </c>
      <c r="R474" s="487">
        <v>168334402</v>
      </c>
      <c r="S474" s="502">
        <v>45819</v>
      </c>
      <c r="T474" s="520">
        <f t="shared" si="57"/>
        <v>10000000</v>
      </c>
      <c r="U474" s="72" t="s">
        <v>65</v>
      </c>
      <c r="V474" s="409">
        <v>51909946</v>
      </c>
      <c r="W474" s="173" t="s">
        <v>588</v>
      </c>
      <c r="X474" s="438">
        <v>45819</v>
      </c>
      <c r="Y474" s="439">
        <v>45819</v>
      </c>
      <c r="Z474" s="437" t="s">
        <v>73</v>
      </c>
      <c r="AA474" s="440">
        <v>45879</v>
      </c>
      <c r="AB474" s="124">
        <f t="shared" si="53"/>
        <v>60</v>
      </c>
      <c r="AC474" s="72">
        <v>0</v>
      </c>
      <c r="AD474" s="76">
        <v>0</v>
      </c>
      <c r="AE474" s="76">
        <v>0</v>
      </c>
      <c r="AF474" s="79" t="s">
        <v>73</v>
      </c>
      <c r="AG474" s="408">
        <f t="shared" si="52"/>
        <v>0</v>
      </c>
      <c r="AH474" s="76">
        <v>0</v>
      </c>
      <c r="AI474" s="75">
        <v>0</v>
      </c>
      <c r="AJ474" s="145" t="s">
        <v>73</v>
      </c>
      <c r="AK474" s="79" t="s">
        <v>73</v>
      </c>
      <c r="AL474" s="72">
        <v>0</v>
      </c>
      <c r="AM474" s="72" t="s">
        <v>73</v>
      </c>
      <c r="AN474" s="72" t="s">
        <v>73</v>
      </c>
      <c r="AO474" s="72" t="s">
        <v>73</v>
      </c>
      <c r="AP474" s="102">
        <f t="shared" si="54"/>
        <v>0</v>
      </c>
      <c r="AQ474" s="487">
        <f t="shared" si="55"/>
        <v>10000000</v>
      </c>
      <c r="AR474" s="72" t="s">
        <v>319</v>
      </c>
      <c r="AS474" s="76">
        <v>0</v>
      </c>
      <c r="AT474" s="72" t="s">
        <v>319</v>
      </c>
      <c r="AU474" s="76">
        <v>0</v>
      </c>
      <c r="AV474" s="81" t="s">
        <v>73</v>
      </c>
      <c r="AW474" s="490">
        <f t="shared" si="58"/>
        <v>10000000</v>
      </c>
      <c r="AX474" s="488">
        <v>0</v>
      </c>
      <c r="AY474" s="84">
        <f t="shared" si="56"/>
        <v>1</v>
      </c>
      <c r="AZ474" s="85">
        <v>1</v>
      </c>
      <c r="BA474" s="169" t="s">
        <v>73</v>
      </c>
      <c r="BB474" s="175" t="s">
        <v>208</v>
      </c>
      <c r="BC474" s="179" t="s">
        <v>587</v>
      </c>
      <c r="BD474" s="71" t="s">
        <v>65</v>
      </c>
      <c r="BE474" s="166" t="s">
        <v>207</v>
      </c>
    </row>
    <row r="475" spans="2:57" s="165" customFormat="1" ht="15" customHeight="1" x14ac:dyDescent="0.2">
      <c r="B475" s="71">
        <v>2025</v>
      </c>
      <c r="C475" s="71">
        <v>891780111</v>
      </c>
      <c r="D475" s="71" t="s">
        <v>63</v>
      </c>
      <c r="E475" s="173" t="s">
        <v>586</v>
      </c>
      <c r="F475" s="102" t="s">
        <v>585</v>
      </c>
      <c r="G475" s="176">
        <v>0</v>
      </c>
      <c r="H475" s="72" t="s">
        <v>71</v>
      </c>
      <c r="I475" s="71" t="s">
        <v>166</v>
      </c>
      <c r="J475" s="73" t="s">
        <v>81</v>
      </c>
      <c r="K475" s="104" t="s">
        <v>584</v>
      </c>
      <c r="L475" s="487">
        <v>20502000</v>
      </c>
      <c r="M475" s="71" t="s">
        <v>66</v>
      </c>
      <c r="N475" s="102" t="s">
        <v>583</v>
      </c>
      <c r="O475" s="228">
        <v>900949224</v>
      </c>
      <c r="P475" s="171">
        <v>1100</v>
      </c>
      <c r="Q475" s="461">
        <v>45792</v>
      </c>
      <c r="R475" s="487">
        <v>64852954</v>
      </c>
      <c r="S475" s="500">
        <v>45827</v>
      </c>
      <c r="T475" s="520">
        <f t="shared" si="57"/>
        <v>20502000</v>
      </c>
      <c r="U475" s="72" t="s">
        <v>65</v>
      </c>
      <c r="V475" s="527">
        <v>52389076</v>
      </c>
      <c r="W475" s="173" t="s">
        <v>535</v>
      </c>
      <c r="X475" s="438">
        <v>45827</v>
      </c>
      <c r="Y475" s="439">
        <v>45827</v>
      </c>
      <c r="Z475" s="437" t="s">
        <v>73</v>
      </c>
      <c r="AA475" s="440">
        <v>46022</v>
      </c>
      <c r="AB475" s="124">
        <f t="shared" si="53"/>
        <v>195</v>
      </c>
      <c r="AC475" s="72">
        <v>1</v>
      </c>
      <c r="AD475" s="76">
        <v>4777888</v>
      </c>
      <c r="AE475" s="76">
        <v>0</v>
      </c>
      <c r="AF475" s="80" t="s">
        <v>73</v>
      </c>
      <c r="AG475" s="408">
        <f t="shared" si="52"/>
        <v>0</v>
      </c>
      <c r="AH475" s="76">
        <v>0</v>
      </c>
      <c r="AI475" s="75">
        <v>0</v>
      </c>
      <c r="AJ475" s="145" t="s">
        <v>73</v>
      </c>
      <c r="AK475" s="79" t="s">
        <v>73</v>
      </c>
      <c r="AL475" s="72">
        <v>0</v>
      </c>
      <c r="AM475" s="72" t="s">
        <v>73</v>
      </c>
      <c r="AN475" s="72" t="s">
        <v>73</v>
      </c>
      <c r="AO475" s="72" t="s">
        <v>73</v>
      </c>
      <c r="AP475" s="102">
        <f t="shared" si="54"/>
        <v>0</v>
      </c>
      <c r="AQ475" s="487">
        <f t="shared" si="55"/>
        <v>25279888</v>
      </c>
      <c r="AR475" s="72" t="s">
        <v>65</v>
      </c>
      <c r="AS475" s="76">
        <v>25279888</v>
      </c>
      <c r="AT475" s="72" t="s">
        <v>319</v>
      </c>
      <c r="AU475" s="76">
        <v>0</v>
      </c>
      <c r="AV475" s="81" t="s">
        <v>73</v>
      </c>
      <c r="AW475" s="490">
        <f t="shared" si="58"/>
        <v>25279888</v>
      </c>
      <c r="AX475" s="488">
        <v>0</v>
      </c>
      <c r="AY475" s="84">
        <f t="shared" si="56"/>
        <v>1</v>
      </c>
      <c r="AZ475" s="85">
        <v>1</v>
      </c>
      <c r="BA475" s="169" t="s">
        <v>73</v>
      </c>
      <c r="BB475" s="184" t="s">
        <v>208</v>
      </c>
      <c r="BC475" s="179" t="s">
        <v>582</v>
      </c>
      <c r="BD475" s="71" t="s">
        <v>65</v>
      </c>
      <c r="BE475" s="166" t="s">
        <v>207</v>
      </c>
    </row>
    <row r="476" spans="2:57" s="165" customFormat="1" ht="15" customHeight="1" x14ac:dyDescent="0.2">
      <c r="B476" s="71">
        <v>2025</v>
      </c>
      <c r="C476" s="71">
        <v>891780111</v>
      </c>
      <c r="D476" s="71" t="s">
        <v>63</v>
      </c>
      <c r="E476" s="173" t="s">
        <v>581</v>
      </c>
      <c r="F476" s="102" t="s">
        <v>580</v>
      </c>
      <c r="G476" s="176">
        <v>0</v>
      </c>
      <c r="H476" s="72" t="s">
        <v>71</v>
      </c>
      <c r="I476" s="71" t="s">
        <v>166</v>
      </c>
      <c r="J476" s="73" t="s">
        <v>81</v>
      </c>
      <c r="K476" s="104" t="s">
        <v>579</v>
      </c>
      <c r="L476" s="487">
        <v>10000000</v>
      </c>
      <c r="M476" s="71" t="s">
        <v>66</v>
      </c>
      <c r="N476" s="102" t="s">
        <v>543</v>
      </c>
      <c r="O476" s="228">
        <v>39048924</v>
      </c>
      <c r="P476" s="171">
        <v>767</v>
      </c>
      <c r="Q476" s="461">
        <v>45742</v>
      </c>
      <c r="R476" s="487">
        <v>160000000</v>
      </c>
      <c r="S476" s="500">
        <v>45827</v>
      </c>
      <c r="T476" s="520">
        <f t="shared" si="57"/>
        <v>10000000</v>
      </c>
      <c r="U476" s="72" t="s">
        <v>65</v>
      </c>
      <c r="V476" s="527">
        <v>85468846</v>
      </c>
      <c r="W476" s="173" t="s">
        <v>541</v>
      </c>
      <c r="X476" s="438">
        <v>45827</v>
      </c>
      <c r="Y476" s="439">
        <v>45827</v>
      </c>
      <c r="Z476" s="437" t="s">
        <v>73</v>
      </c>
      <c r="AA476" s="440">
        <v>45834</v>
      </c>
      <c r="AB476" s="124">
        <f t="shared" si="53"/>
        <v>7</v>
      </c>
      <c r="AC476" s="72">
        <v>0</v>
      </c>
      <c r="AD476" s="76">
        <v>0</v>
      </c>
      <c r="AE476" s="76">
        <v>0</v>
      </c>
      <c r="AF476" s="79" t="s">
        <v>73</v>
      </c>
      <c r="AG476" s="408">
        <f t="shared" si="52"/>
        <v>0</v>
      </c>
      <c r="AH476" s="76">
        <v>0</v>
      </c>
      <c r="AI476" s="75">
        <v>0</v>
      </c>
      <c r="AJ476" s="145" t="s">
        <v>73</v>
      </c>
      <c r="AK476" s="79" t="s">
        <v>73</v>
      </c>
      <c r="AL476" s="72">
        <v>0</v>
      </c>
      <c r="AM476" s="72" t="s">
        <v>73</v>
      </c>
      <c r="AN476" s="72" t="s">
        <v>73</v>
      </c>
      <c r="AO476" s="72" t="s">
        <v>73</v>
      </c>
      <c r="AP476" s="102">
        <f t="shared" si="54"/>
        <v>0</v>
      </c>
      <c r="AQ476" s="487">
        <f t="shared" si="55"/>
        <v>10000000</v>
      </c>
      <c r="AR476" s="72" t="s">
        <v>65</v>
      </c>
      <c r="AS476" s="76">
        <v>10000000</v>
      </c>
      <c r="AT476" s="72" t="s">
        <v>319</v>
      </c>
      <c r="AU476" s="76">
        <v>0</v>
      </c>
      <c r="AV476" s="81" t="s">
        <v>73</v>
      </c>
      <c r="AW476" s="490">
        <f t="shared" si="58"/>
        <v>10000000</v>
      </c>
      <c r="AX476" s="488">
        <v>0</v>
      </c>
      <c r="AY476" s="84">
        <f t="shared" si="56"/>
        <v>1</v>
      </c>
      <c r="AZ476" s="85">
        <v>1</v>
      </c>
      <c r="BA476" s="169" t="s">
        <v>73</v>
      </c>
      <c r="BB476" s="175" t="s">
        <v>208</v>
      </c>
      <c r="BC476" s="179" t="s">
        <v>578</v>
      </c>
      <c r="BD476" s="71" t="s">
        <v>65</v>
      </c>
      <c r="BE476" s="166" t="s">
        <v>207</v>
      </c>
    </row>
    <row r="477" spans="2:57" s="165" customFormat="1" ht="15" customHeight="1" x14ac:dyDescent="0.2">
      <c r="B477" s="71">
        <v>2025</v>
      </c>
      <c r="C477" s="71">
        <v>891780111</v>
      </c>
      <c r="D477" s="71" t="s">
        <v>63</v>
      </c>
      <c r="E477" s="173" t="s">
        <v>577</v>
      </c>
      <c r="F477" s="102" t="s">
        <v>576</v>
      </c>
      <c r="G477" s="176">
        <v>0</v>
      </c>
      <c r="H477" s="72" t="s">
        <v>71</v>
      </c>
      <c r="I477" s="71" t="s">
        <v>166</v>
      </c>
      <c r="J477" s="73" t="s">
        <v>81</v>
      </c>
      <c r="K477" s="104" t="s">
        <v>575</v>
      </c>
      <c r="L477" s="487">
        <v>50000000</v>
      </c>
      <c r="M477" s="71" t="s">
        <v>66</v>
      </c>
      <c r="N477" s="102" t="s">
        <v>574</v>
      </c>
      <c r="O477" s="228">
        <v>900692909</v>
      </c>
      <c r="P477" s="171">
        <v>1355</v>
      </c>
      <c r="Q477" s="439">
        <v>45828</v>
      </c>
      <c r="R477" s="487">
        <v>50000000</v>
      </c>
      <c r="S477" s="500">
        <v>45834</v>
      </c>
      <c r="T477" s="520">
        <f t="shared" si="57"/>
        <v>50000000</v>
      </c>
      <c r="U477" s="72" t="s">
        <v>65</v>
      </c>
      <c r="V477" s="409">
        <v>79738530</v>
      </c>
      <c r="W477" s="173" t="s">
        <v>560</v>
      </c>
      <c r="X477" s="438">
        <v>45834</v>
      </c>
      <c r="Y477" s="439">
        <v>45834</v>
      </c>
      <c r="Z477" s="437" t="s">
        <v>73</v>
      </c>
      <c r="AA477" s="440">
        <v>45834</v>
      </c>
      <c r="AB477" s="124">
        <f t="shared" si="53"/>
        <v>0</v>
      </c>
      <c r="AC477" s="72">
        <v>0</v>
      </c>
      <c r="AD477" s="76">
        <v>0</v>
      </c>
      <c r="AE477" s="76">
        <v>0</v>
      </c>
      <c r="AF477" s="79" t="s">
        <v>73</v>
      </c>
      <c r="AG477" s="408">
        <f t="shared" si="52"/>
        <v>0</v>
      </c>
      <c r="AH477" s="76">
        <v>0</v>
      </c>
      <c r="AI477" s="75">
        <v>0</v>
      </c>
      <c r="AJ477" s="145" t="s">
        <v>73</v>
      </c>
      <c r="AK477" s="79" t="s">
        <v>73</v>
      </c>
      <c r="AL477" s="72">
        <v>0</v>
      </c>
      <c r="AM477" s="72" t="s">
        <v>73</v>
      </c>
      <c r="AN477" s="72" t="s">
        <v>73</v>
      </c>
      <c r="AO477" s="72" t="s">
        <v>73</v>
      </c>
      <c r="AP477" s="102">
        <f t="shared" si="54"/>
        <v>0</v>
      </c>
      <c r="AQ477" s="487">
        <f t="shared" si="55"/>
        <v>50000000</v>
      </c>
      <c r="AR477" s="72" t="s">
        <v>65</v>
      </c>
      <c r="AS477" s="76">
        <v>50000000</v>
      </c>
      <c r="AT477" s="72" t="s">
        <v>319</v>
      </c>
      <c r="AU477" s="76">
        <v>0</v>
      </c>
      <c r="AV477" s="81" t="s">
        <v>73</v>
      </c>
      <c r="AW477" s="490">
        <f t="shared" si="58"/>
        <v>50000000</v>
      </c>
      <c r="AX477" s="488">
        <v>0</v>
      </c>
      <c r="AY477" s="84">
        <f t="shared" si="56"/>
        <v>1</v>
      </c>
      <c r="AZ477" s="85">
        <v>1</v>
      </c>
      <c r="BA477" s="169" t="s">
        <v>73</v>
      </c>
      <c r="BB477" s="175" t="s">
        <v>208</v>
      </c>
      <c r="BC477" s="179" t="s">
        <v>573</v>
      </c>
      <c r="BD477" s="71" t="s">
        <v>65</v>
      </c>
      <c r="BE477" s="166" t="s">
        <v>207</v>
      </c>
    </row>
    <row r="478" spans="2:57" s="165" customFormat="1" ht="15" customHeight="1" x14ac:dyDescent="0.2">
      <c r="B478" s="71">
        <v>2025</v>
      </c>
      <c r="C478" s="71">
        <v>891780111</v>
      </c>
      <c r="D478" s="71" t="s">
        <v>63</v>
      </c>
      <c r="E478" s="173" t="s">
        <v>572</v>
      </c>
      <c r="F478" s="102" t="s">
        <v>571</v>
      </c>
      <c r="G478" s="176">
        <v>0</v>
      </c>
      <c r="H478" s="72" t="s">
        <v>71</v>
      </c>
      <c r="I478" s="71" t="s">
        <v>166</v>
      </c>
      <c r="J478" s="73" t="s">
        <v>81</v>
      </c>
      <c r="K478" s="104" t="s">
        <v>570</v>
      </c>
      <c r="L478" s="486">
        <v>7000000</v>
      </c>
      <c r="M478" s="71" t="s">
        <v>66</v>
      </c>
      <c r="N478" s="102" t="s">
        <v>569</v>
      </c>
      <c r="O478" s="542" t="s">
        <v>568</v>
      </c>
      <c r="P478" s="180">
        <v>566</v>
      </c>
      <c r="Q478" s="461">
        <v>45723</v>
      </c>
      <c r="R478" s="488">
        <v>10000000</v>
      </c>
      <c r="S478" s="500">
        <v>45846</v>
      </c>
      <c r="T478" s="525">
        <v>7000000</v>
      </c>
      <c r="U478" s="72" t="s">
        <v>65</v>
      </c>
      <c r="V478" s="533">
        <v>52709126</v>
      </c>
      <c r="W478" s="173" t="s">
        <v>567</v>
      </c>
      <c r="X478" s="460">
        <v>45846</v>
      </c>
      <c r="Y478" s="461">
        <v>45846</v>
      </c>
      <c r="Z478" s="437" t="s">
        <v>73</v>
      </c>
      <c r="AA478" s="448">
        <v>45937</v>
      </c>
      <c r="AB478" s="124">
        <f t="shared" si="53"/>
        <v>91</v>
      </c>
      <c r="AC478" s="72">
        <v>0</v>
      </c>
      <c r="AD478" s="76">
        <v>0</v>
      </c>
      <c r="AE478" s="76">
        <v>0</v>
      </c>
      <c r="AF478" s="79" t="s">
        <v>73</v>
      </c>
      <c r="AG478" s="408">
        <f t="shared" si="52"/>
        <v>0</v>
      </c>
      <c r="AH478" s="76">
        <v>0</v>
      </c>
      <c r="AI478" s="75">
        <v>0</v>
      </c>
      <c r="AJ478" s="145" t="s">
        <v>73</v>
      </c>
      <c r="AK478" s="79" t="s">
        <v>73</v>
      </c>
      <c r="AL478" s="72">
        <v>0</v>
      </c>
      <c r="AM478" s="72" t="s">
        <v>73</v>
      </c>
      <c r="AN478" s="72" t="s">
        <v>73</v>
      </c>
      <c r="AO478" s="72" t="s">
        <v>73</v>
      </c>
      <c r="AP478" s="102">
        <f t="shared" si="54"/>
        <v>0</v>
      </c>
      <c r="AQ478" s="487">
        <f t="shared" si="55"/>
        <v>7000000</v>
      </c>
      <c r="AR478" s="72" t="s">
        <v>65</v>
      </c>
      <c r="AS478" s="76">
        <v>7000000</v>
      </c>
      <c r="AT478" s="72" t="s">
        <v>319</v>
      </c>
      <c r="AU478" s="76">
        <v>0</v>
      </c>
      <c r="AV478" s="81" t="s">
        <v>73</v>
      </c>
      <c r="AW478" s="490">
        <f t="shared" si="58"/>
        <v>7000000</v>
      </c>
      <c r="AX478" s="488">
        <v>0</v>
      </c>
      <c r="AY478" s="84">
        <f t="shared" si="56"/>
        <v>1</v>
      </c>
      <c r="AZ478" s="85">
        <v>1</v>
      </c>
      <c r="BA478" s="169" t="s">
        <v>73</v>
      </c>
      <c r="BB478" s="184" t="s">
        <v>208</v>
      </c>
      <c r="BC478" s="191" t="s">
        <v>566</v>
      </c>
      <c r="BD478" s="71" t="s">
        <v>65</v>
      </c>
      <c r="BE478" s="166" t="s">
        <v>207</v>
      </c>
    </row>
    <row r="479" spans="2:57" s="165" customFormat="1" ht="15" customHeight="1" x14ac:dyDescent="0.2">
      <c r="B479" s="71">
        <v>2025</v>
      </c>
      <c r="C479" s="71">
        <v>891780111</v>
      </c>
      <c r="D479" s="71" t="s">
        <v>63</v>
      </c>
      <c r="E479" s="173" t="s">
        <v>565</v>
      </c>
      <c r="F479" s="102" t="s">
        <v>564</v>
      </c>
      <c r="G479" s="176">
        <v>0</v>
      </c>
      <c r="H479" s="72" t="s">
        <v>71</v>
      </c>
      <c r="I479" s="71" t="s">
        <v>166</v>
      </c>
      <c r="J479" s="73" t="s">
        <v>81</v>
      </c>
      <c r="K479" s="104" t="s">
        <v>563</v>
      </c>
      <c r="L479" s="486">
        <v>25000000</v>
      </c>
      <c r="M479" s="71" t="s">
        <v>66</v>
      </c>
      <c r="N479" s="102" t="s">
        <v>562</v>
      </c>
      <c r="O479" s="542" t="s">
        <v>561</v>
      </c>
      <c r="P479" s="180">
        <v>1641</v>
      </c>
      <c r="Q479" s="461">
        <v>45860</v>
      </c>
      <c r="R479" s="488">
        <v>226991884</v>
      </c>
      <c r="S479" s="500">
        <v>45861</v>
      </c>
      <c r="T479" s="525">
        <v>25000000</v>
      </c>
      <c r="U479" s="72" t="s">
        <v>65</v>
      </c>
      <c r="V479" s="533">
        <v>79738530</v>
      </c>
      <c r="W479" s="173" t="s">
        <v>560</v>
      </c>
      <c r="X479" s="460">
        <v>45861</v>
      </c>
      <c r="Y479" s="461">
        <v>45861</v>
      </c>
      <c r="Z479" s="437" t="s">
        <v>73</v>
      </c>
      <c r="AA479" s="448">
        <v>46021</v>
      </c>
      <c r="AB479" s="124">
        <f t="shared" si="53"/>
        <v>160</v>
      </c>
      <c r="AC479" s="72">
        <v>0</v>
      </c>
      <c r="AD479" s="76">
        <v>0</v>
      </c>
      <c r="AE479" s="76">
        <v>0</v>
      </c>
      <c r="AF479" s="79" t="s">
        <v>73</v>
      </c>
      <c r="AG479" s="408">
        <f t="shared" si="52"/>
        <v>0</v>
      </c>
      <c r="AH479" s="76">
        <v>0</v>
      </c>
      <c r="AI479" s="75">
        <v>0</v>
      </c>
      <c r="AJ479" s="145" t="s">
        <v>73</v>
      </c>
      <c r="AK479" s="79" t="s">
        <v>73</v>
      </c>
      <c r="AL479" s="72">
        <v>0</v>
      </c>
      <c r="AM479" s="72" t="s">
        <v>73</v>
      </c>
      <c r="AN479" s="72" t="s">
        <v>73</v>
      </c>
      <c r="AO479" s="72" t="s">
        <v>73</v>
      </c>
      <c r="AP479" s="102">
        <f t="shared" si="54"/>
        <v>0</v>
      </c>
      <c r="AQ479" s="487">
        <f t="shared" si="55"/>
        <v>25000000</v>
      </c>
      <c r="AR479" s="72" t="s">
        <v>65</v>
      </c>
      <c r="AS479" s="76">
        <v>25000000</v>
      </c>
      <c r="AT479" s="72" t="s">
        <v>319</v>
      </c>
      <c r="AU479" s="76">
        <v>0</v>
      </c>
      <c r="AV479" s="81" t="s">
        <v>73</v>
      </c>
      <c r="AW479" s="490">
        <f t="shared" si="58"/>
        <v>0</v>
      </c>
      <c r="AX479" s="488">
        <v>25000000</v>
      </c>
      <c r="AY479" s="84">
        <f t="shared" si="56"/>
        <v>0</v>
      </c>
      <c r="AZ479" s="85">
        <v>0</v>
      </c>
      <c r="BA479" s="169" t="s">
        <v>73</v>
      </c>
      <c r="BB479" s="184" t="s">
        <v>123</v>
      </c>
      <c r="BC479" s="191" t="s">
        <v>559</v>
      </c>
      <c r="BD479" s="71" t="s">
        <v>65</v>
      </c>
      <c r="BE479" s="166" t="s">
        <v>207</v>
      </c>
    </row>
    <row r="480" spans="2:57" s="165" customFormat="1" ht="15" customHeight="1" x14ac:dyDescent="0.2">
      <c r="B480" s="71">
        <v>2025</v>
      </c>
      <c r="C480" s="71">
        <v>891780111</v>
      </c>
      <c r="D480" s="71" t="s">
        <v>63</v>
      </c>
      <c r="E480" s="173" t="s">
        <v>558</v>
      </c>
      <c r="F480" s="102" t="s">
        <v>557</v>
      </c>
      <c r="G480" s="176">
        <v>0</v>
      </c>
      <c r="H480" s="72" t="s">
        <v>71</v>
      </c>
      <c r="I480" s="71" t="s">
        <v>166</v>
      </c>
      <c r="J480" s="73" t="s">
        <v>81</v>
      </c>
      <c r="K480" s="104" t="s">
        <v>556</v>
      </c>
      <c r="L480" s="486">
        <v>9598256</v>
      </c>
      <c r="M480" s="71" t="s">
        <v>66</v>
      </c>
      <c r="N480" s="102" t="s">
        <v>555</v>
      </c>
      <c r="O480" s="542" t="s">
        <v>554</v>
      </c>
      <c r="P480" s="180">
        <v>748</v>
      </c>
      <c r="Q480" s="461">
        <v>45737</v>
      </c>
      <c r="R480" s="488">
        <v>586727658.21000004</v>
      </c>
      <c r="S480" s="500">
        <v>45861</v>
      </c>
      <c r="T480" s="525">
        <v>9598256</v>
      </c>
      <c r="U480" s="72" t="s">
        <v>65</v>
      </c>
      <c r="V480" s="533">
        <v>5056184</v>
      </c>
      <c r="W480" s="173" t="s">
        <v>553</v>
      </c>
      <c r="X480" s="460">
        <v>45861</v>
      </c>
      <c r="Y480" s="461">
        <v>45861</v>
      </c>
      <c r="Z480" s="437" t="s">
        <v>73</v>
      </c>
      <c r="AA480" s="448">
        <v>45863</v>
      </c>
      <c r="AB480" s="124">
        <f t="shared" si="53"/>
        <v>2</v>
      </c>
      <c r="AC480" s="72">
        <v>0</v>
      </c>
      <c r="AD480" s="76">
        <v>0</v>
      </c>
      <c r="AE480" s="76">
        <v>0</v>
      </c>
      <c r="AF480" s="79" t="s">
        <v>73</v>
      </c>
      <c r="AG480" s="408">
        <f t="shared" si="52"/>
        <v>0</v>
      </c>
      <c r="AH480" s="76">
        <v>0</v>
      </c>
      <c r="AI480" s="75">
        <v>0</v>
      </c>
      <c r="AJ480" s="145" t="s">
        <v>73</v>
      </c>
      <c r="AK480" s="79" t="s">
        <v>73</v>
      </c>
      <c r="AL480" s="72">
        <v>0</v>
      </c>
      <c r="AM480" s="72" t="s">
        <v>73</v>
      </c>
      <c r="AN480" s="72" t="s">
        <v>73</v>
      </c>
      <c r="AO480" s="72" t="s">
        <v>73</v>
      </c>
      <c r="AP480" s="102">
        <f t="shared" si="54"/>
        <v>0</v>
      </c>
      <c r="AQ480" s="487">
        <f t="shared" si="55"/>
        <v>9598256</v>
      </c>
      <c r="AR480" s="72" t="s">
        <v>319</v>
      </c>
      <c r="AS480" s="76">
        <v>0</v>
      </c>
      <c r="AT480" s="72" t="s">
        <v>319</v>
      </c>
      <c r="AU480" s="76">
        <v>0</v>
      </c>
      <c r="AV480" s="81" t="s">
        <v>73</v>
      </c>
      <c r="AW480" s="490">
        <f t="shared" si="58"/>
        <v>9598256</v>
      </c>
      <c r="AX480" s="488">
        <v>0</v>
      </c>
      <c r="AY480" s="84">
        <f t="shared" si="56"/>
        <v>1</v>
      </c>
      <c r="AZ480" s="85">
        <v>1</v>
      </c>
      <c r="BA480" s="169" t="s">
        <v>73</v>
      </c>
      <c r="BB480" s="175" t="s">
        <v>208</v>
      </c>
      <c r="BC480" s="191" t="s">
        <v>552</v>
      </c>
      <c r="BD480" s="71" t="s">
        <v>65</v>
      </c>
      <c r="BE480" s="166" t="s">
        <v>207</v>
      </c>
    </row>
    <row r="481" spans="2:57" s="165" customFormat="1" ht="15" customHeight="1" x14ac:dyDescent="0.2">
      <c r="B481" s="71">
        <v>2025</v>
      </c>
      <c r="C481" s="71">
        <v>891780111</v>
      </c>
      <c r="D481" s="71" t="s">
        <v>63</v>
      </c>
      <c r="E481" s="173" t="s">
        <v>551</v>
      </c>
      <c r="F481" s="102" t="s">
        <v>550</v>
      </c>
      <c r="G481" s="176">
        <v>0</v>
      </c>
      <c r="H481" s="72" t="s">
        <v>71</v>
      </c>
      <c r="I481" s="71" t="s">
        <v>166</v>
      </c>
      <c r="J481" s="73" t="s">
        <v>81</v>
      </c>
      <c r="K481" s="104" t="s">
        <v>549</v>
      </c>
      <c r="L481" s="486">
        <v>149183160</v>
      </c>
      <c r="M481" s="71" t="s">
        <v>66</v>
      </c>
      <c r="N481" s="102" t="s">
        <v>468</v>
      </c>
      <c r="O481" s="542" t="s">
        <v>548</v>
      </c>
      <c r="P481" s="180">
        <v>1590</v>
      </c>
      <c r="Q481" s="461">
        <v>45856</v>
      </c>
      <c r="R481" s="488">
        <v>150000000</v>
      </c>
      <c r="S481" s="500">
        <v>45863</v>
      </c>
      <c r="T481" s="525">
        <v>149183160</v>
      </c>
      <c r="U481" s="72" t="s">
        <v>65</v>
      </c>
      <c r="V481" s="533">
        <v>1082884010</v>
      </c>
      <c r="W481" s="173" t="s">
        <v>393</v>
      </c>
      <c r="X481" s="460">
        <v>45863</v>
      </c>
      <c r="Y481" s="461">
        <v>45863</v>
      </c>
      <c r="Z481" s="437" t="s">
        <v>73</v>
      </c>
      <c r="AA481" s="448">
        <v>45893</v>
      </c>
      <c r="AB481" s="124">
        <f t="shared" si="53"/>
        <v>30</v>
      </c>
      <c r="AC481" s="72">
        <v>0</v>
      </c>
      <c r="AD481" s="76">
        <v>0</v>
      </c>
      <c r="AE481" s="76">
        <v>0</v>
      </c>
      <c r="AF481" s="79" t="s">
        <v>73</v>
      </c>
      <c r="AG481" s="408">
        <f t="shared" si="52"/>
        <v>0</v>
      </c>
      <c r="AH481" s="76">
        <v>0</v>
      </c>
      <c r="AI481" s="75">
        <v>0</v>
      </c>
      <c r="AJ481" s="145" t="s">
        <v>73</v>
      </c>
      <c r="AK481" s="79" t="s">
        <v>73</v>
      </c>
      <c r="AL481" s="72">
        <v>0</v>
      </c>
      <c r="AM481" s="72" t="s">
        <v>73</v>
      </c>
      <c r="AN481" s="72" t="s">
        <v>73</v>
      </c>
      <c r="AO481" s="72" t="s">
        <v>73</v>
      </c>
      <c r="AP481" s="102">
        <f t="shared" si="54"/>
        <v>0</v>
      </c>
      <c r="AQ481" s="487">
        <f t="shared" si="55"/>
        <v>149183160</v>
      </c>
      <c r="AR481" s="72" t="s">
        <v>65</v>
      </c>
      <c r="AS481" s="76">
        <v>149183160</v>
      </c>
      <c r="AT481" s="72" t="s">
        <v>319</v>
      </c>
      <c r="AU481" s="76">
        <v>0</v>
      </c>
      <c r="AV481" s="81" t="s">
        <v>73</v>
      </c>
      <c r="AW481" s="490">
        <f t="shared" si="58"/>
        <v>149183160</v>
      </c>
      <c r="AX481" s="488">
        <v>0</v>
      </c>
      <c r="AY481" s="84">
        <f t="shared" si="56"/>
        <v>1</v>
      </c>
      <c r="AZ481" s="85">
        <v>1</v>
      </c>
      <c r="BA481" s="169" t="s">
        <v>73</v>
      </c>
      <c r="BB481" s="175" t="s">
        <v>208</v>
      </c>
      <c r="BC481" s="191" t="s">
        <v>547</v>
      </c>
      <c r="BD481" s="71" t="s">
        <v>65</v>
      </c>
      <c r="BE481" s="166" t="s">
        <v>207</v>
      </c>
    </row>
    <row r="482" spans="2:57" s="165" customFormat="1" ht="15" customHeight="1" x14ac:dyDescent="0.2">
      <c r="B482" s="71">
        <v>2025</v>
      </c>
      <c r="C482" s="71">
        <v>891780111</v>
      </c>
      <c r="D482" s="71" t="s">
        <v>63</v>
      </c>
      <c r="E482" s="173" t="s">
        <v>546</v>
      </c>
      <c r="F482" s="102" t="s">
        <v>545</v>
      </c>
      <c r="G482" s="176">
        <v>0</v>
      </c>
      <c r="H482" s="72" t="s">
        <v>71</v>
      </c>
      <c r="I482" s="71" t="s">
        <v>166</v>
      </c>
      <c r="J482" s="73" t="s">
        <v>81</v>
      </c>
      <c r="K482" s="104" t="s">
        <v>544</v>
      </c>
      <c r="L482" s="486">
        <f>6000000+6500000</f>
        <v>12500000</v>
      </c>
      <c r="M482" s="71" t="s">
        <v>66</v>
      </c>
      <c r="N482" s="102" t="s">
        <v>543</v>
      </c>
      <c r="O482" s="542" t="s">
        <v>542</v>
      </c>
      <c r="P482" s="180">
        <v>1650</v>
      </c>
      <c r="Q482" s="461">
        <v>45860</v>
      </c>
      <c r="R482" s="488">
        <v>12500000</v>
      </c>
      <c r="S482" s="500">
        <v>45863</v>
      </c>
      <c r="T482" s="525">
        <f>6000000+6500000</f>
        <v>12500000</v>
      </c>
      <c r="U482" s="72" t="s">
        <v>65</v>
      </c>
      <c r="V482" s="533">
        <v>85468846</v>
      </c>
      <c r="W482" s="173" t="s">
        <v>541</v>
      </c>
      <c r="X482" s="460">
        <v>45863</v>
      </c>
      <c r="Y482" s="461">
        <v>45863</v>
      </c>
      <c r="Z482" s="437" t="s">
        <v>73</v>
      </c>
      <c r="AA482" s="448">
        <v>45869</v>
      </c>
      <c r="AB482" s="124">
        <f t="shared" si="53"/>
        <v>6</v>
      </c>
      <c r="AC482" s="72">
        <v>0</v>
      </c>
      <c r="AD482" s="76">
        <v>0</v>
      </c>
      <c r="AE482" s="76">
        <v>0</v>
      </c>
      <c r="AF482" s="79" t="s">
        <v>73</v>
      </c>
      <c r="AG482" s="408">
        <f t="shared" si="52"/>
        <v>0</v>
      </c>
      <c r="AH482" s="76">
        <v>0</v>
      </c>
      <c r="AI482" s="75">
        <v>0</v>
      </c>
      <c r="AJ482" s="145" t="s">
        <v>73</v>
      </c>
      <c r="AK482" s="79" t="s">
        <v>73</v>
      </c>
      <c r="AL482" s="72">
        <v>0</v>
      </c>
      <c r="AM482" s="72" t="s">
        <v>73</v>
      </c>
      <c r="AN482" s="72" t="s">
        <v>73</v>
      </c>
      <c r="AO482" s="72" t="s">
        <v>73</v>
      </c>
      <c r="AP482" s="102">
        <f t="shared" si="54"/>
        <v>0</v>
      </c>
      <c r="AQ482" s="487">
        <f t="shared" si="55"/>
        <v>12500000</v>
      </c>
      <c r="AR482" s="72" t="s">
        <v>65</v>
      </c>
      <c r="AS482" s="76">
        <v>12500000</v>
      </c>
      <c r="AT482" s="72" t="s">
        <v>319</v>
      </c>
      <c r="AU482" s="76">
        <v>0</v>
      </c>
      <c r="AV482" s="81" t="s">
        <v>73</v>
      </c>
      <c r="AW482" s="490">
        <f t="shared" si="58"/>
        <v>12500000</v>
      </c>
      <c r="AX482" s="488">
        <v>0</v>
      </c>
      <c r="AY482" s="84">
        <f t="shared" si="56"/>
        <v>1</v>
      </c>
      <c r="AZ482" s="85">
        <v>1</v>
      </c>
      <c r="BA482" s="169" t="s">
        <v>73</v>
      </c>
      <c r="BB482" s="175" t="s">
        <v>208</v>
      </c>
      <c r="BC482" s="191" t="s">
        <v>540</v>
      </c>
      <c r="BD482" s="71" t="s">
        <v>65</v>
      </c>
      <c r="BE482" s="166" t="s">
        <v>207</v>
      </c>
    </row>
    <row r="483" spans="2:57" s="165" customFormat="1" ht="15" customHeight="1" x14ac:dyDescent="0.2">
      <c r="B483" s="71">
        <v>2025</v>
      </c>
      <c r="C483" s="71">
        <v>891780111</v>
      </c>
      <c r="D483" s="71" t="s">
        <v>63</v>
      </c>
      <c r="E483" s="173" t="s">
        <v>539</v>
      </c>
      <c r="F483" s="130" t="s">
        <v>538</v>
      </c>
      <c r="G483" s="176">
        <v>0</v>
      </c>
      <c r="H483" s="72" t="s">
        <v>71</v>
      </c>
      <c r="I483" s="71" t="s">
        <v>166</v>
      </c>
      <c r="J483" s="73" t="s">
        <v>81</v>
      </c>
      <c r="K483" s="104" t="s">
        <v>537</v>
      </c>
      <c r="L483" s="486">
        <v>27523066</v>
      </c>
      <c r="M483" s="71" t="s">
        <v>66</v>
      </c>
      <c r="N483" s="130" t="s">
        <v>536</v>
      </c>
      <c r="O483" s="537">
        <v>860500862</v>
      </c>
      <c r="P483" s="188">
        <v>1100</v>
      </c>
      <c r="Q483" s="443">
        <v>45792</v>
      </c>
      <c r="R483" s="487">
        <v>64852954</v>
      </c>
      <c r="S483" s="503">
        <v>45873</v>
      </c>
      <c r="T483" s="524">
        <v>27523066</v>
      </c>
      <c r="U483" s="72" t="s">
        <v>65</v>
      </c>
      <c r="V483" s="528">
        <v>52389076</v>
      </c>
      <c r="W483" s="173" t="s">
        <v>535</v>
      </c>
      <c r="X483" s="438">
        <v>45873</v>
      </c>
      <c r="Y483" s="439">
        <v>45873</v>
      </c>
      <c r="Z483" s="437" t="s">
        <v>73</v>
      </c>
      <c r="AA483" s="440">
        <v>45903</v>
      </c>
      <c r="AB483" s="124">
        <f t="shared" si="53"/>
        <v>30</v>
      </c>
      <c r="AC483" s="72">
        <v>0</v>
      </c>
      <c r="AD483" s="76">
        <v>0</v>
      </c>
      <c r="AE483" s="76">
        <v>0</v>
      </c>
      <c r="AF483" s="79" t="s">
        <v>73</v>
      </c>
      <c r="AG483" s="408">
        <f t="shared" si="52"/>
        <v>0</v>
      </c>
      <c r="AH483" s="76">
        <v>0</v>
      </c>
      <c r="AI483" s="75">
        <v>0</v>
      </c>
      <c r="AJ483" s="145" t="s">
        <v>73</v>
      </c>
      <c r="AK483" s="79" t="s">
        <v>73</v>
      </c>
      <c r="AL483" s="72">
        <v>0</v>
      </c>
      <c r="AM483" s="72" t="s">
        <v>73</v>
      </c>
      <c r="AN483" s="72" t="s">
        <v>73</v>
      </c>
      <c r="AO483" s="72" t="s">
        <v>73</v>
      </c>
      <c r="AP483" s="102">
        <f t="shared" si="54"/>
        <v>0</v>
      </c>
      <c r="AQ483" s="487">
        <f t="shared" si="55"/>
        <v>27523066</v>
      </c>
      <c r="AR483" s="72" t="s">
        <v>65</v>
      </c>
      <c r="AS483" s="76">
        <v>27523066</v>
      </c>
      <c r="AT483" s="72" t="s">
        <v>319</v>
      </c>
      <c r="AU483" s="76">
        <v>0</v>
      </c>
      <c r="AV483" s="81" t="s">
        <v>73</v>
      </c>
      <c r="AW483" s="490">
        <f t="shared" si="58"/>
        <v>27523066</v>
      </c>
      <c r="AX483" s="488">
        <v>0</v>
      </c>
      <c r="AY483" s="84">
        <f t="shared" si="56"/>
        <v>1</v>
      </c>
      <c r="AZ483" s="85">
        <v>1</v>
      </c>
      <c r="BA483" s="169" t="s">
        <v>73</v>
      </c>
      <c r="BB483" s="184" t="s">
        <v>208</v>
      </c>
      <c r="BC483" s="190" t="s">
        <v>534</v>
      </c>
      <c r="BD483" s="71" t="s">
        <v>65</v>
      </c>
      <c r="BE483" s="166" t="s">
        <v>207</v>
      </c>
    </row>
    <row r="484" spans="2:57" s="165" customFormat="1" ht="15" customHeight="1" x14ac:dyDescent="0.2">
      <c r="B484" s="71">
        <v>2025</v>
      </c>
      <c r="C484" s="71">
        <v>891780111</v>
      </c>
      <c r="D484" s="71" t="s">
        <v>63</v>
      </c>
      <c r="E484" s="173" t="s">
        <v>533</v>
      </c>
      <c r="F484" s="187" t="s">
        <v>532</v>
      </c>
      <c r="G484" s="176">
        <v>0</v>
      </c>
      <c r="H484" s="72" t="s">
        <v>71</v>
      </c>
      <c r="I484" s="71" t="s">
        <v>166</v>
      </c>
      <c r="J484" s="73" t="s">
        <v>81</v>
      </c>
      <c r="K484" s="104" t="s">
        <v>531</v>
      </c>
      <c r="L484" s="486">
        <v>50000000</v>
      </c>
      <c r="M484" s="71" t="s">
        <v>66</v>
      </c>
      <c r="N484" s="189" t="s">
        <v>512</v>
      </c>
      <c r="O484" s="539">
        <v>800176618</v>
      </c>
      <c r="P484" s="188">
        <v>1391</v>
      </c>
      <c r="Q484" s="443">
        <v>45835</v>
      </c>
      <c r="R484" s="488">
        <v>50072616</v>
      </c>
      <c r="S484" s="500">
        <v>45884</v>
      </c>
      <c r="T484" s="524">
        <v>50000000</v>
      </c>
      <c r="U484" s="72" t="s">
        <v>65</v>
      </c>
      <c r="V484" s="528">
        <v>85155551</v>
      </c>
      <c r="W484" s="173" t="s">
        <v>409</v>
      </c>
      <c r="X484" s="442">
        <v>45884</v>
      </c>
      <c r="Y484" s="443">
        <v>45884</v>
      </c>
      <c r="Z484" s="437" t="s">
        <v>73</v>
      </c>
      <c r="AA484" s="444">
        <v>45975</v>
      </c>
      <c r="AB484" s="124">
        <f t="shared" si="53"/>
        <v>91</v>
      </c>
      <c r="AC484" s="72">
        <v>0</v>
      </c>
      <c r="AD484" s="76">
        <v>0</v>
      </c>
      <c r="AE484" s="76">
        <v>0</v>
      </c>
      <c r="AF484" s="79" t="s">
        <v>73</v>
      </c>
      <c r="AG484" s="408">
        <f t="shared" si="52"/>
        <v>0</v>
      </c>
      <c r="AH484" s="76">
        <v>0</v>
      </c>
      <c r="AI484" s="75">
        <v>0</v>
      </c>
      <c r="AJ484" s="145" t="s">
        <v>73</v>
      </c>
      <c r="AK484" s="79" t="s">
        <v>73</v>
      </c>
      <c r="AL484" s="72">
        <v>0</v>
      </c>
      <c r="AM484" s="72" t="s">
        <v>73</v>
      </c>
      <c r="AN484" s="72" t="s">
        <v>73</v>
      </c>
      <c r="AO484" s="72" t="s">
        <v>73</v>
      </c>
      <c r="AP484" s="102">
        <f t="shared" si="54"/>
        <v>0</v>
      </c>
      <c r="AQ484" s="487">
        <f t="shared" si="55"/>
        <v>50000000</v>
      </c>
      <c r="AR484" s="72" t="s">
        <v>65</v>
      </c>
      <c r="AS484" s="76">
        <v>50000000</v>
      </c>
      <c r="AT484" s="72" t="s">
        <v>319</v>
      </c>
      <c r="AU484" s="76">
        <v>0</v>
      </c>
      <c r="AV484" s="81" t="s">
        <v>73</v>
      </c>
      <c r="AW484" s="490">
        <f t="shared" si="58"/>
        <v>0</v>
      </c>
      <c r="AX484" s="488">
        <v>50000000</v>
      </c>
      <c r="AY484" s="84">
        <f t="shared" si="56"/>
        <v>0</v>
      </c>
      <c r="AZ484" s="85">
        <v>0</v>
      </c>
      <c r="BA484" s="169" t="s">
        <v>73</v>
      </c>
      <c r="BB484" s="175" t="s">
        <v>123</v>
      </c>
      <c r="BC484" s="185" t="s">
        <v>530</v>
      </c>
      <c r="BD484" s="71" t="s">
        <v>65</v>
      </c>
      <c r="BE484" s="166" t="s">
        <v>207</v>
      </c>
    </row>
    <row r="485" spans="2:57" s="165" customFormat="1" ht="15" customHeight="1" x14ac:dyDescent="0.2">
      <c r="B485" s="71">
        <v>2025</v>
      </c>
      <c r="C485" s="71">
        <v>891780111</v>
      </c>
      <c r="D485" s="71" t="s">
        <v>63</v>
      </c>
      <c r="E485" s="173" t="s">
        <v>529</v>
      </c>
      <c r="F485" s="187" t="s">
        <v>528</v>
      </c>
      <c r="G485" s="176">
        <v>0</v>
      </c>
      <c r="H485" s="72" t="s">
        <v>71</v>
      </c>
      <c r="I485" s="71" t="s">
        <v>166</v>
      </c>
      <c r="J485" s="73" t="s">
        <v>81</v>
      </c>
      <c r="K485" s="104" t="s">
        <v>527</v>
      </c>
      <c r="L485" s="486">
        <v>1599955</v>
      </c>
      <c r="M485" s="71" t="s">
        <v>66</v>
      </c>
      <c r="N485" s="182" t="s">
        <v>526</v>
      </c>
      <c r="O485" s="543" t="s">
        <v>525</v>
      </c>
      <c r="P485" s="188">
        <v>898</v>
      </c>
      <c r="Q485" s="443">
        <v>45757</v>
      </c>
      <c r="R485" s="487">
        <v>158574848</v>
      </c>
      <c r="S485" s="503">
        <v>45889</v>
      </c>
      <c r="T485" s="524">
        <v>1599955</v>
      </c>
      <c r="U485" s="72" t="s">
        <v>65</v>
      </c>
      <c r="V485" s="528">
        <v>39049675</v>
      </c>
      <c r="W485" s="173" t="s">
        <v>524</v>
      </c>
      <c r="X485" s="442">
        <v>45889</v>
      </c>
      <c r="Y485" s="443">
        <v>45889</v>
      </c>
      <c r="Z485" s="437" t="s">
        <v>73</v>
      </c>
      <c r="AA485" s="444">
        <v>45919</v>
      </c>
      <c r="AB485" s="124">
        <f t="shared" si="53"/>
        <v>30</v>
      </c>
      <c r="AC485" s="72">
        <v>0</v>
      </c>
      <c r="AD485" s="76">
        <v>0</v>
      </c>
      <c r="AE485" s="76">
        <v>0</v>
      </c>
      <c r="AF485" s="79" t="s">
        <v>73</v>
      </c>
      <c r="AG485" s="408">
        <f t="shared" si="52"/>
        <v>0</v>
      </c>
      <c r="AH485" s="76">
        <v>0</v>
      </c>
      <c r="AI485" s="75">
        <v>0</v>
      </c>
      <c r="AJ485" s="145" t="s">
        <v>73</v>
      </c>
      <c r="AK485" s="79" t="s">
        <v>73</v>
      </c>
      <c r="AL485" s="72">
        <v>0</v>
      </c>
      <c r="AM485" s="72" t="s">
        <v>73</v>
      </c>
      <c r="AN485" s="72" t="s">
        <v>73</v>
      </c>
      <c r="AO485" s="72" t="s">
        <v>73</v>
      </c>
      <c r="AP485" s="102">
        <f t="shared" si="54"/>
        <v>0</v>
      </c>
      <c r="AQ485" s="487">
        <f t="shared" si="55"/>
        <v>1599955</v>
      </c>
      <c r="AR485" s="72" t="s">
        <v>65</v>
      </c>
      <c r="AS485" s="76">
        <v>1599955</v>
      </c>
      <c r="AT485" s="72" t="s">
        <v>319</v>
      </c>
      <c r="AU485" s="76">
        <v>0</v>
      </c>
      <c r="AV485" s="81" t="s">
        <v>73</v>
      </c>
      <c r="AW485" s="490">
        <f t="shared" si="58"/>
        <v>0</v>
      </c>
      <c r="AX485" s="488">
        <v>1599955</v>
      </c>
      <c r="AY485" s="84">
        <f t="shared" si="56"/>
        <v>0</v>
      </c>
      <c r="AZ485" s="85">
        <v>0</v>
      </c>
      <c r="BA485" s="169" t="s">
        <v>73</v>
      </c>
      <c r="BB485" s="184" t="s">
        <v>208</v>
      </c>
      <c r="BC485" s="185" t="s">
        <v>523</v>
      </c>
      <c r="BD485" s="71" t="s">
        <v>65</v>
      </c>
      <c r="BE485" s="166" t="s">
        <v>207</v>
      </c>
    </row>
    <row r="486" spans="2:57" s="165" customFormat="1" ht="15" customHeight="1" x14ac:dyDescent="0.2">
      <c r="B486" s="71">
        <v>2025</v>
      </c>
      <c r="C486" s="71">
        <v>891780111</v>
      </c>
      <c r="D486" s="71" t="s">
        <v>63</v>
      </c>
      <c r="E486" s="173" t="s">
        <v>522</v>
      </c>
      <c r="F486" s="187" t="s">
        <v>521</v>
      </c>
      <c r="G486" s="176">
        <v>0</v>
      </c>
      <c r="H486" s="72" t="s">
        <v>71</v>
      </c>
      <c r="I486" s="71" t="s">
        <v>166</v>
      </c>
      <c r="J486" s="73" t="s">
        <v>81</v>
      </c>
      <c r="K486" s="104" t="s">
        <v>520</v>
      </c>
      <c r="L486" s="486">
        <v>9000000</v>
      </c>
      <c r="M486" s="71" t="s">
        <v>66</v>
      </c>
      <c r="N486" s="182" t="s">
        <v>519</v>
      </c>
      <c r="O486" s="542" t="s">
        <v>518</v>
      </c>
      <c r="P486" s="180">
        <v>858</v>
      </c>
      <c r="Q486" s="461">
        <v>45750</v>
      </c>
      <c r="R486" s="488">
        <v>16867200</v>
      </c>
      <c r="S486" s="500">
        <v>45890</v>
      </c>
      <c r="T486" s="524">
        <v>9000000</v>
      </c>
      <c r="U486" s="72" t="s">
        <v>65</v>
      </c>
      <c r="V486" s="527">
        <v>79316057</v>
      </c>
      <c r="W486" s="173" t="s">
        <v>517</v>
      </c>
      <c r="X486" s="442">
        <v>45890</v>
      </c>
      <c r="Y486" s="443">
        <v>45890</v>
      </c>
      <c r="Z486" s="437" t="s">
        <v>73</v>
      </c>
      <c r="AA486" s="444">
        <v>45954</v>
      </c>
      <c r="AB486" s="124">
        <f t="shared" si="53"/>
        <v>64</v>
      </c>
      <c r="AC486" s="72">
        <v>0</v>
      </c>
      <c r="AD486" s="76">
        <v>0</v>
      </c>
      <c r="AE486" s="76">
        <v>0</v>
      </c>
      <c r="AF486" s="79" t="s">
        <v>73</v>
      </c>
      <c r="AG486" s="408">
        <f t="shared" si="52"/>
        <v>0</v>
      </c>
      <c r="AH486" s="76">
        <v>0</v>
      </c>
      <c r="AI486" s="75">
        <v>0</v>
      </c>
      <c r="AJ486" s="145" t="s">
        <v>73</v>
      </c>
      <c r="AK486" s="79" t="s">
        <v>73</v>
      </c>
      <c r="AL486" s="72">
        <v>0</v>
      </c>
      <c r="AM486" s="72" t="s">
        <v>73</v>
      </c>
      <c r="AN486" s="72" t="s">
        <v>73</v>
      </c>
      <c r="AO486" s="72" t="s">
        <v>73</v>
      </c>
      <c r="AP486" s="102">
        <f t="shared" si="54"/>
        <v>0</v>
      </c>
      <c r="AQ486" s="487">
        <f t="shared" si="55"/>
        <v>9000000</v>
      </c>
      <c r="AR486" s="72" t="s">
        <v>65</v>
      </c>
      <c r="AS486" s="76">
        <v>9000000</v>
      </c>
      <c r="AT486" s="72" t="s">
        <v>319</v>
      </c>
      <c r="AU486" s="76">
        <v>0</v>
      </c>
      <c r="AV486" s="81" t="s">
        <v>73</v>
      </c>
      <c r="AW486" s="490">
        <f t="shared" si="58"/>
        <v>7200000</v>
      </c>
      <c r="AX486" s="488">
        <v>1800000</v>
      </c>
      <c r="AY486" s="84">
        <f t="shared" si="56"/>
        <v>0.8</v>
      </c>
      <c r="AZ486" s="85">
        <v>0.8</v>
      </c>
      <c r="BA486" s="169" t="s">
        <v>73</v>
      </c>
      <c r="BB486" s="184" t="s">
        <v>208</v>
      </c>
      <c r="BC486" s="185" t="s">
        <v>516</v>
      </c>
      <c r="BD486" s="71" t="s">
        <v>65</v>
      </c>
      <c r="BE486" s="166" t="s">
        <v>207</v>
      </c>
    </row>
    <row r="487" spans="2:57" s="165" customFormat="1" ht="15" customHeight="1" x14ac:dyDescent="0.2">
      <c r="B487" s="71">
        <v>2025</v>
      </c>
      <c r="C487" s="71">
        <v>891780111</v>
      </c>
      <c r="D487" s="71" t="s">
        <v>63</v>
      </c>
      <c r="E487" s="173" t="s">
        <v>515</v>
      </c>
      <c r="F487" s="102" t="s">
        <v>514</v>
      </c>
      <c r="G487" s="176">
        <v>0</v>
      </c>
      <c r="H487" s="72" t="s">
        <v>71</v>
      </c>
      <c r="I487" s="71" t="s">
        <v>166</v>
      </c>
      <c r="J487" s="73" t="s">
        <v>81</v>
      </c>
      <c r="K487" s="104" t="s">
        <v>513</v>
      </c>
      <c r="L487" s="486">
        <v>7432420</v>
      </c>
      <c r="M487" s="71" t="s">
        <v>66</v>
      </c>
      <c r="N487" s="130" t="s">
        <v>512</v>
      </c>
      <c r="O487" s="537">
        <v>800176618</v>
      </c>
      <c r="P487" s="180">
        <v>1720</v>
      </c>
      <c r="Q487" s="461">
        <v>45873</v>
      </c>
      <c r="R487" s="488">
        <v>7432500</v>
      </c>
      <c r="S487" s="500">
        <v>45894</v>
      </c>
      <c r="T487" s="524">
        <v>7432420</v>
      </c>
      <c r="U487" s="72" t="s">
        <v>65</v>
      </c>
      <c r="V487" s="528">
        <v>85155551</v>
      </c>
      <c r="W487" s="173" t="s">
        <v>409</v>
      </c>
      <c r="X487" s="438">
        <v>45894</v>
      </c>
      <c r="Y487" s="439">
        <v>45894</v>
      </c>
      <c r="Z487" s="437" t="s">
        <v>73</v>
      </c>
      <c r="AA487" s="440">
        <v>45898</v>
      </c>
      <c r="AB487" s="124">
        <f t="shared" si="53"/>
        <v>4</v>
      </c>
      <c r="AC487" s="72">
        <v>0</v>
      </c>
      <c r="AD487" s="76">
        <v>0</v>
      </c>
      <c r="AE487" s="76">
        <v>0</v>
      </c>
      <c r="AF487" s="79" t="s">
        <v>73</v>
      </c>
      <c r="AG487" s="408">
        <f t="shared" ref="AG487:AG513" si="59">+IF(AF487="1800-01-01",0,AF487-AA487)</f>
        <v>0</v>
      </c>
      <c r="AH487" s="76">
        <v>0</v>
      </c>
      <c r="AI487" s="75">
        <v>0</v>
      </c>
      <c r="AJ487" s="145" t="s">
        <v>73</v>
      </c>
      <c r="AK487" s="79" t="s">
        <v>73</v>
      </c>
      <c r="AL487" s="72">
        <v>0</v>
      </c>
      <c r="AM487" s="72" t="s">
        <v>73</v>
      </c>
      <c r="AN487" s="72" t="s">
        <v>73</v>
      </c>
      <c r="AO487" s="72" t="s">
        <v>73</v>
      </c>
      <c r="AP487" s="102">
        <f t="shared" si="54"/>
        <v>0</v>
      </c>
      <c r="AQ487" s="487">
        <f t="shared" si="55"/>
        <v>7432420</v>
      </c>
      <c r="AR487" s="72" t="s">
        <v>319</v>
      </c>
      <c r="AS487" s="76">
        <v>0</v>
      </c>
      <c r="AT487" s="72" t="s">
        <v>319</v>
      </c>
      <c r="AU487" s="76">
        <v>0</v>
      </c>
      <c r="AV487" s="81" t="s">
        <v>73</v>
      </c>
      <c r="AW487" s="490">
        <f t="shared" si="58"/>
        <v>7432420</v>
      </c>
      <c r="AX487" s="488">
        <v>0</v>
      </c>
      <c r="AY487" s="84">
        <f t="shared" si="56"/>
        <v>1</v>
      </c>
      <c r="AZ487" s="85">
        <v>1</v>
      </c>
      <c r="BA487" s="169" t="s">
        <v>73</v>
      </c>
      <c r="BB487" s="175" t="s">
        <v>208</v>
      </c>
      <c r="BC487" s="179" t="s">
        <v>511</v>
      </c>
      <c r="BD487" s="71" t="s">
        <v>65</v>
      </c>
      <c r="BE487" s="166" t="s">
        <v>207</v>
      </c>
    </row>
    <row r="488" spans="2:57" s="165" customFormat="1" ht="15" customHeight="1" x14ac:dyDescent="0.2">
      <c r="B488" s="71">
        <v>2025</v>
      </c>
      <c r="C488" s="71">
        <v>891780111</v>
      </c>
      <c r="D488" s="71" t="s">
        <v>63</v>
      </c>
      <c r="E488" s="173" t="s">
        <v>510</v>
      </c>
      <c r="F488" s="102" t="s">
        <v>509</v>
      </c>
      <c r="G488" s="176">
        <v>0</v>
      </c>
      <c r="H488" s="72" t="s">
        <v>71</v>
      </c>
      <c r="I488" s="71" t="s">
        <v>166</v>
      </c>
      <c r="J488" s="73" t="s">
        <v>81</v>
      </c>
      <c r="K488" s="104" t="s">
        <v>508</v>
      </c>
      <c r="L488" s="486">
        <v>18500000</v>
      </c>
      <c r="M488" s="71" t="s">
        <v>66</v>
      </c>
      <c r="N488" s="102" t="s">
        <v>507</v>
      </c>
      <c r="O488" s="537">
        <v>900845290</v>
      </c>
      <c r="P488" s="180">
        <v>1995</v>
      </c>
      <c r="Q488" s="461">
        <v>45903</v>
      </c>
      <c r="R488" s="488">
        <v>35000000</v>
      </c>
      <c r="S488" s="500">
        <v>45915</v>
      </c>
      <c r="T488" s="524">
        <v>18500000</v>
      </c>
      <c r="U488" s="72" t="s">
        <v>65</v>
      </c>
      <c r="V488" s="528">
        <v>1082903415</v>
      </c>
      <c r="W488" s="173" t="s">
        <v>404</v>
      </c>
      <c r="X488" s="438">
        <v>45915</v>
      </c>
      <c r="Y488" s="439">
        <v>45916</v>
      </c>
      <c r="Z488" s="437" t="s">
        <v>73</v>
      </c>
      <c r="AA488" s="456">
        <v>45919</v>
      </c>
      <c r="AB488" s="124">
        <f t="shared" si="53"/>
        <v>3</v>
      </c>
      <c r="AC488" s="72">
        <v>0</v>
      </c>
      <c r="AD488" s="76">
        <v>0</v>
      </c>
      <c r="AE488" s="76">
        <v>0</v>
      </c>
      <c r="AF488" s="79" t="s">
        <v>73</v>
      </c>
      <c r="AG488" s="408">
        <f t="shared" si="59"/>
        <v>0</v>
      </c>
      <c r="AH488" s="76">
        <v>0</v>
      </c>
      <c r="AI488" s="75">
        <v>0</v>
      </c>
      <c r="AJ488" s="145" t="s">
        <v>73</v>
      </c>
      <c r="AK488" s="79" t="s">
        <v>73</v>
      </c>
      <c r="AL488" s="72">
        <v>0</v>
      </c>
      <c r="AM488" s="72" t="s">
        <v>73</v>
      </c>
      <c r="AN488" s="72" t="s">
        <v>73</v>
      </c>
      <c r="AO488" s="72" t="s">
        <v>73</v>
      </c>
      <c r="AP488" s="102">
        <f t="shared" si="54"/>
        <v>0</v>
      </c>
      <c r="AQ488" s="487">
        <f t="shared" si="55"/>
        <v>18500000</v>
      </c>
      <c r="AR488" s="72" t="s">
        <v>65</v>
      </c>
      <c r="AS488" s="76">
        <v>18500000</v>
      </c>
      <c r="AT488" s="72" t="s">
        <v>319</v>
      </c>
      <c r="AU488" s="76">
        <v>0</v>
      </c>
      <c r="AV488" s="81" t="s">
        <v>73</v>
      </c>
      <c r="AW488" s="490">
        <f t="shared" si="58"/>
        <v>18500000</v>
      </c>
      <c r="AX488" s="488">
        <v>0</v>
      </c>
      <c r="AY488" s="84">
        <f t="shared" si="56"/>
        <v>1</v>
      </c>
      <c r="AZ488" s="85">
        <v>1</v>
      </c>
      <c r="BA488" s="169" t="s">
        <v>73</v>
      </c>
      <c r="BB488" s="184" t="s">
        <v>208</v>
      </c>
      <c r="BC488" s="179" t="s">
        <v>506</v>
      </c>
      <c r="BD488" s="71" t="s">
        <v>65</v>
      </c>
      <c r="BE488" s="166" t="s">
        <v>207</v>
      </c>
    </row>
    <row r="489" spans="2:57" s="165" customFormat="1" ht="15" customHeight="1" x14ac:dyDescent="0.2">
      <c r="B489" s="71">
        <v>2025</v>
      </c>
      <c r="C489" s="71">
        <v>891780111</v>
      </c>
      <c r="D489" s="71" t="s">
        <v>63</v>
      </c>
      <c r="E489" s="173" t="s">
        <v>505</v>
      </c>
      <c r="F489" s="102" t="s">
        <v>504</v>
      </c>
      <c r="G489" s="176">
        <v>0</v>
      </c>
      <c r="H489" s="72" t="s">
        <v>71</v>
      </c>
      <c r="I489" s="71" t="s">
        <v>166</v>
      </c>
      <c r="J489" s="73" t="s">
        <v>81</v>
      </c>
      <c r="K489" s="104" t="s">
        <v>503</v>
      </c>
      <c r="L489" s="486">
        <v>5500000</v>
      </c>
      <c r="M489" s="71" t="s">
        <v>66</v>
      </c>
      <c r="N489" s="102" t="s">
        <v>502</v>
      </c>
      <c r="O489" s="537">
        <v>18879777</v>
      </c>
      <c r="P489" s="180">
        <v>767</v>
      </c>
      <c r="Q489" s="461">
        <v>45742</v>
      </c>
      <c r="R489" s="488">
        <v>160000000</v>
      </c>
      <c r="S489" s="500">
        <v>45919</v>
      </c>
      <c r="T489" s="524">
        <v>5500000</v>
      </c>
      <c r="U489" s="72" t="s">
        <v>65</v>
      </c>
      <c r="V489" s="527">
        <v>19474750</v>
      </c>
      <c r="W489" s="173" t="s">
        <v>501</v>
      </c>
      <c r="X489" s="438">
        <v>45919</v>
      </c>
      <c r="Y489" s="439">
        <v>45919</v>
      </c>
      <c r="Z489" s="437" t="s">
        <v>73</v>
      </c>
      <c r="AA489" s="456">
        <v>45948</v>
      </c>
      <c r="AB489" s="124">
        <f t="shared" si="53"/>
        <v>29</v>
      </c>
      <c r="AC489" s="72">
        <v>0</v>
      </c>
      <c r="AD489" s="76">
        <v>0</v>
      </c>
      <c r="AE489" s="76">
        <v>0</v>
      </c>
      <c r="AF489" s="79" t="s">
        <v>73</v>
      </c>
      <c r="AG489" s="408">
        <f t="shared" si="59"/>
        <v>0</v>
      </c>
      <c r="AH489" s="76">
        <v>0</v>
      </c>
      <c r="AI489" s="75">
        <v>0</v>
      </c>
      <c r="AJ489" s="145" t="s">
        <v>73</v>
      </c>
      <c r="AK489" s="79" t="s">
        <v>73</v>
      </c>
      <c r="AL489" s="72">
        <v>0</v>
      </c>
      <c r="AM489" s="72" t="s">
        <v>73</v>
      </c>
      <c r="AN489" s="72" t="s">
        <v>73</v>
      </c>
      <c r="AO489" s="72" t="s">
        <v>73</v>
      </c>
      <c r="AP489" s="102">
        <f t="shared" si="54"/>
        <v>0</v>
      </c>
      <c r="AQ489" s="487">
        <f t="shared" si="55"/>
        <v>5500000</v>
      </c>
      <c r="AR489" s="72" t="s">
        <v>65</v>
      </c>
      <c r="AS489" s="76">
        <v>5500000</v>
      </c>
      <c r="AT489" s="72" t="s">
        <v>319</v>
      </c>
      <c r="AU489" s="76">
        <v>0</v>
      </c>
      <c r="AV489" s="81" t="s">
        <v>73</v>
      </c>
      <c r="AW489" s="490">
        <f t="shared" si="58"/>
        <v>0</v>
      </c>
      <c r="AX489" s="488">
        <v>5500000</v>
      </c>
      <c r="AY489" s="84">
        <f t="shared" si="56"/>
        <v>0</v>
      </c>
      <c r="AZ489" s="85">
        <v>0</v>
      </c>
      <c r="BA489" s="169" t="s">
        <v>73</v>
      </c>
      <c r="BB489" s="184" t="s">
        <v>208</v>
      </c>
      <c r="BC489" s="179" t="s">
        <v>500</v>
      </c>
      <c r="BD489" s="71" t="s">
        <v>65</v>
      </c>
      <c r="BE489" s="166" t="s">
        <v>207</v>
      </c>
    </row>
    <row r="490" spans="2:57" s="165" customFormat="1" ht="15" customHeight="1" x14ac:dyDescent="0.2">
      <c r="B490" s="71">
        <v>2025</v>
      </c>
      <c r="C490" s="71">
        <v>891780111</v>
      </c>
      <c r="D490" s="71" t="s">
        <v>63</v>
      </c>
      <c r="E490" s="173" t="s">
        <v>499</v>
      </c>
      <c r="F490" s="102" t="s">
        <v>498</v>
      </c>
      <c r="G490" s="176">
        <v>0</v>
      </c>
      <c r="H490" s="72" t="s">
        <v>71</v>
      </c>
      <c r="I490" s="71" t="s">
        <v>166</v>
      </c>
      <c r="J490" s="73" t="s">
        <v>81</v>
      </c>
      <c r="K490" s="104" t="s">
        <v>497</v>
      </c>
      <c r="L490" s="486">
        <v>2284800</v>
      </c>
      <c r="M490" s="71" t="s">
        <v>66</v>
      </c>
      <c r="N490" s="102" t="s">
        <v>496</v>
      </c>
      <c r="O490" s="537">
        <v>900175653</v>
      </c>
      <c r="P490" s="180">
        <v>483</v>
      </c>
      <c r="Q490" s="461">
        <v>45714</v>
      </c>
      <c r="R490" s="488">
        <v>24828830</v>
      </c>
      <c r="S490" s="500">
        <v>45931</v>
      </c>
      <c r="T490" s="524">
        <v>2284800</v>
      </c>
      <c r="U490" s="72" t="s">
        <v>65</v>
      </c>
      <c r="V490" s="228">
        <v>85485991</v>
      </c>
      <c r="W490" s="173" t="s">
        <v>495</v>
      </c>
      <c r="X490" s="438">
        <v>45931</v>
      </c>
      <c r="Y490" s="439">
        <v>45931</v>
      </c>
      <c r="Z490" s="437" t="s">
        <v>73</v>
      </c>
      <c r="AA490" s="456">
        <v>45938</v>
      </c>
      <c r="AB490" s="124">
        <f t="shared" si="53"/>
        <v>7</v>
      </c>
      <c r="AC490" s="72">
        <v>0</v>
      </c>
      <c r="AD490" s="76">
        <v>0</v>
      </c>
      <c r="AE490" s="76">
        <v>0</v>
      </c>
      <c r="AF490" s="79" t="s">
        <v>73</v>
      </c>
      <c r="AG490" s="408">
        <f t="shared" si="59"/>
        <v>0</v>
      </c>
      <c r="AH490" s="76">
        <v>0</v>
      </c>
      <c r="AI490" s="75">
        <v>0</v>
      </c>
      <c r="AJ490" s="145" t="s">
        <v>73</v>
      </c>
      <c r="AK490" s="79" t="s">
        <v>73</v>
      </c>
      <c r="AL490" s="72">
        <v>0</v>
      </c>
      <c r="AM490" s="72" t="s">
        <v>73</v>
      </c>
      <c r="AN490" s="72" t="s">
        <v>73</v>
      </c>
      <c r="AO490" s="72" t="s">
        <v>73</v>
      </c>
      <c r="AP490" s="102">
        <f t="shared" si="54"/>
        <v>0</v>
      </c>
      <c r="AQ490" s="487">
        <f t="shared" si="55"/>
        <v>2284800</v>
      </c>
      <c r="AR490" s="72" t="s">
        <v>65</v>
      </c>
      <c r="AS490" s="76">
        <v>2284800</v>
      </c>
      <c r="AT490" s="72" t="s">
        <v>319</v>
      </c>
      <c r="AU490" s="76">
        <v>0</v>
      </c>
      <c r="AV490" s="81" t="s">
        <v>73</v>
      </c>
      <c r="AW490" s="490">
        <f t="shared" si="58"/>
        <v>0</v>
      </c>
      <c r="AX490" s="488">
        <v>2284800</v>
      </c>
      <c r="AY490" s="84">
        <f t="shared" si="56"/>
        <v>0</v>
      </c>
      <c r="AZ490" s="85">
        <v>0</v>
      </c>
      <c r="BA490" s="169" t="s">
        <v>73</v>
      </c>
      <c r="BB490" s="175" t="s">
        <v>208</v>
      </c>
      <c r="BC490" s="179" t="s">
        <v>494</v>
      </c>
      <c r="BD490" s="71" t="s">
        <v>65</v>
      </c>
      <c r="BE490" s="166" t="s">
        <v>207</v>
      </c>
    </row>
    <row r="491" spans="2:57" s="165" customFormat="1" ht="15" customHeight="1" x14ac:dyDescent="0.2">
      <c r="B491" s="71">
        <v>2025</v>
      </c>
      <c r="C491" s="71">
        <v>891780111</v>
      </c>
      <c r="D491" s="71" t="s">
        <v>63</v>
      </c>
      <c r="E491" s="173" t="s">
        <v>493</v>
      </c>
      <c r="F491" s="102" t="s">
        <v>492</v>
      </c>
      <c r="G491" s="176">
        <v>0</v>
      </c>
      <c r="H491" s="72" t="s">
        <v>71</v>
      </c>
      <c r="I491" s="71" t="s">
        <v>166</v>
      </c>
      <c r="J491" s="73" t="s">
        <v>81</v>
      </c>
      <c r="K491" s="104" t="s">
        <v>491</v>
      </c>
      <c r="L491" s="486">
        <v>3000000</v>
      </c>
      <c r="M491" s="71" t="s">
        <v>66</v>
      </c>
      <c r="N491" s="102" t="s">
        <v>490</v>
      </c>
      <c r="O491" s="537">
        <v>890980153</v>
      </c>
      <c r="P491" s="180">
        <v>898</v>
      </c>
      <c r="Q491" s="461">
        <v>45757</v>
      </c>
      <c r="R491" s="487">
        <v>158574848</v>
      </c>
      <c r="S491" s="500">
        <v>45931</v>
      </c>
      <c r="T491" s="524">
        <v>3000000</v>
      </c>
      <c r="U491" s="72" t="s">
        <v>65</v>
      </c>
      <c r="V491" s="228">
        <v>36558315</v>
      </c>
      <c r="W491" s="173" t="s">
        <v>489</v>
      </c>
      <c r="X491" s="438">
        <v>45931</v>
      </c>
      <c r="Y491" s="439">
        <v>45931</v>
      </c>
      <c r="Z491" s="437" t="s">
        <v>73</v>
      </c>
      <c r="AA491" s="456">
        <v>45961</v>
      </c>
      <c r="AB491" s="124">
        <f t="shared" si="53"/>
        <v>30</v>
      </c>
      <c r="AC491" s="72">
        <v>0</v>
      </c>
      <c r="AD491" s="76">
        <v>0</v>
      </c>
      <c r="AE491" s="76">
        <v>0</v>
      </c>
      <c r="AF491" s="79" t="s">
        <v>73</v>
      </c>
      <c r="AG491" s="408">
        <f t="shared" si="59"/>
        <v>0</v>
      </c>
      <c r="AH491" s="76">
        <v>0</v>
      </c>
      <c r="AI491" s="75">
        <v>0</v>
      </c>
      <c r="AJ491" s="145" t="s">
        <v>73</v>
      </c>
      <c r="AK491" s="79" t="s">
        <v>73</v>
      </c>
      <c r="AL491" s="72">
        <v>0</v>
      </c>
      <c r="AM491" s="72" t="s">
        <v>73</v>
      </c>
      <c r="AN491" s="72" t="s">
        <v>73</v>
      </c>
      <c r="AO491" s="72" t="s">
        <v>73</v>
      </c>
      <c r="AP491" s="102">
        <f t="shared" si="54"/>
        <v>0</v>
      </c>
      <c r="AQ491" s="487">
        <f t="shared" si="55"/>
        <v>3000000</v>
      </c>
      <c r="AR491" s="72" t="s">
        <v>65</v>
      </c>
      <c r="AS491" s="76">
        <v>3000000</v>
      </c>
      <c r="AT491" s="72" t="s">
        <v>319</v>
      </c>
      <c r="AU491" s="76">
        <v>0</v>
      </c>
      <c r="AV491" s="81" t="s">
        <v>73</v>
      </c>
      <c r="AW491" s="490">
        <f t="shared" si="58"/>
        <v>0</v>
      </c>
      <c r="AX491" s="488">
        <v>3000000</v>
      </c>
      <c r="AY491" s="84">
        <f t="shared" si="56"/>
        <v>0</v>
      </c>
      <c r="AZ491" s="85">
        <v>0</v>
      </c>
      <c r="BA491" s="169" t="s">
        <v>73</v>
      </c>
      <c r="BB491" s="175" t="s">
        <v>208</v>
      </c>
      <c r="BC491" s="179" t="s">
        <v>488</v>
      </c>
      <c r="BD491" s="71" t="s">
        <v>65</v>
      </c>
      <c r="BE491" s="166" t="s">
        <v>207</v>
      </c>
    </row>
    <row r="492" spans="2:57" s="165" customFormat="1" ht="15" customHeight="1" x14ac:dyDescent="0.2">
      <c r="B492" s="71">
        <v>2025</v>
      </c>
      <c r="C492" s="71">
        <v>891780111</v>
      </c>
      <c r="D492" s="71" t="s">
        <v>63</v>
      </c>
      <c r="E492" s="173" t="s">
        <v>487</v>
      </c>
      <c r="F492" s="102" t="s">
        <v>486</v>
      </c>
      <c r="G492" s="176">
        <v>0</v>
      </c>
      <c r="H492" s="72" t="s">
        <v>71</v>
      </c>
      <c r="I492" s="71" t="s">
        <v>166</v>
      </c>
      <c r="J492" s="73" t="s">
        <v>81</v>
      </c>
      <c r="K492" s="104" t="s">
        <v>485</v>
      </c>
      <c r="L492" s="486">
        <v>2499000</v>
      </c>
      <c r="M492" s="71" t="s">
        <v>66</v>
      </c>
      <c r="N492" s="102" t="s">
        <v>484</v>
      </c>
      <c r="O492" s="537">
        <v>901683951</v>
      </c>
      <c r="P492" s="180">
        <v>1341</v>
      </c>
      <c r="Q492" s="461">
        <v>45826</v>
      </c>
      <c r="R492" s="488">
        <v>96066300</v>
      </c>
      <c r="S492" s="500">
        <v>45936</v>
      </c>
      <c r="T492" s="524">
        <v>2499000</v>
      </c>
      <c r="U492" s="72" t="s">
        <v>65</v>
      </c>
      <c r="V492" s="228">
        <v>1010124615</v>
      </c>
      <c r="W492" s="173" t="s">
        <v>483</v>
      </c>
      <c r="X492" s="438">
        <v>45936</v>
      </c>
      <c r="Y492" s="439">
        <v>45936</v>
      </c>
      <c r="Z492" s="437" t="s">
        <v>73</v>
      </c>
      <c r="AA492" s="456">
        <v>45950</v>
      </c>
      <c r="AB492" s="124">
        <f t="shared" si="53"/>
        <v>14</v>
      </c>
      <c r="AC492" s="72">
        <v>0</v>
      </c>
      <c r="AD492" s="76">
        <v>0</v>
      </c>
      <c r="AE492" s="76">
        <v>0</v>
      </c>
      <c r="AF492" s="79" t="s">
        <v>73</v>
      </c>
      <c r="AG492" s="408">
        <f t="shared" si="59"/>
        <v>0</v>
      </c>
      <c r="AH492" s="76">
        <v>0</v>
      </c>
      <c r="AI492" s="75">
        <v>0</v>
      </c>
      <c r="AJ492" s="145" t="s">
        <v>73</v>
      </c>
      <c r="AK492" s="79" t="s">
        <v>73</v>
      </c>
      <c r="AL492" s="72">
        <v>0</v>
      </c>
      <c r="AM492" s="72" t="s">
        <v>73</v>
      </c>
      <c r="AN492" s="72" t="s">
        <v>73</v>
      </c>
      <c r="AO492" s="72" t="s">
        <v>73</v>
      </c>
      <c r="AP492" s="102">
        <f t="shared" si="54"/>
        <v>0</v>
      </c>
      <c r="AQ492" s="487">
        <f t="shared" si="55"/>
        <v>2499000</v>
      </c>
      <c r="AR492" s="72" t="s">
        <v>65</v>
      </c>
      <c r="AS492" s="76">
        <v>2499000</v>
      </c>
      <c r="AT492" s="72" t="s">
        <v>319</v>
      </c>
      <c r="AU492" s="76">
        <v>0</v>
      </c>
      <c r="AV492" s="81" t="s">
        <v>73</v>
      </c>
      <c r="AW492" s="490">
        <f t="shared" si="58"/>
        <v>0</v>
      </c>
      <c r="AX492" s="488">
        <v>2499000</v>
      </c>
      <c r="AY492" s="84">
        <f t="shared" si="56"/>
        <v>0</v>
      </c>
      <c r="AZ492" s="85">
        <v>0</v>
      </c>
      <c r="BA492" s="169" t="s">
        <v>73</v>
      </c>
      <c r="BB492" s="175" t="s">
        <v>208</v>
      </c>
      <c r="BC492" s="179" t="s">
        <v>482</v>
      </c>
      <c r="BD492" s="71" t="s">
        <v>65</v>
      </c>
      <c r="BE492" s="166" t="s">
        <v>207</v>
      </c>
    </row>
    <row r="493" spans="2:57" s="165" customFormat="1" ht="15" customHeight="1" x14ac:dyDescent="0.2">
      <c r="B493" s="71">
        <v>2025</v>
      </c>
      <c r="C493" s="71">
        <v>891780111</v>
      </c>
      <c r="D493" s="71" t="s">
        <v>63</v>
      </c>
      <c r="E493" s="173" t="s">
        <v>481</v>
      </c>
      <c r="F493" s="102" t="s">
        <v>480</v>
      </c>
      <c r="G493" s="176">
        <v>0</v>
      </c>
      <c r="H493" s="72" t="s">
        <v>71</v>
      </c>
      <c r="I493" s="71" t="s">
        <v>166</v>
      </c>
      <c r="J493" s="73" t="s">
        <v>81</v>
      </c>
      <c r="K493" s="104" t="s">
        <v>479</v>
      </c>
      <c r="L493" s="486">
        <v>699085</v>
      </c>
      <c r="M493" s="71" t="s">
        <v>66</v>
      </c>
      <c r="N493" s="102" t="s">
        <v>445</v>
      </c>
      <c r="O493" s="537">
        <v>901283655</v>
      </c>
      <c r="P493" s="180">
        <v>1753</v>
      </c>
      <c r="Q493" s="461">
        <v>45875</v>
      </c>
      <c r="R493" s="488">
        <v>35078100</v>
      </c>
      <c r="S493" s="500">
        <v>45937</v>
      </c>
      <c r="T493" s="524">
        <v>699085</v>
      </c>
      <c r="U493" s="72" t="s">
        <v>65</v>
      </c>
      <c r="V493" s="228">
        <v>85462025</v>
      </c>
      <c r="W493" s="173" t="s">
        <v>444</v>
      </c>
      <c r="X493" s="438">
        <v>45937</v>
      </c>
      <c r="Y493" s="439">
        <v>45937</v>
      </c>
      <c r="Z493" s="437" t="s">
        <v>73</v>
      </c>
      <c r="AA493" s="456">
        <v>45944</v>
      </c>
      <c r="AB493" s="124">
        <f t="shared" si="53"/>
        <v>7</v>
      </c>
      <c r="AC493" s="72">
        <v>0</v>
      </c>
      <c r="AD493" s="76">
        <v>0</v>
      </c>
      <c r="AE493" s="76">
        <v>0</v>
      </c>
      <c r="AF493" s="79" t="s">
        <v>73</v>
      </c>
      <c r="AG493" s="408">
        <f t="shared" si="59"/>
        <v>0</v>
      </c>
      <c r="AH493" s="76">
        <v>0</v>
      </c>
      <c r="AI493" s="75">
        <v>0</v>
      </c>
      <c r="AJ493" s="145" t="s">
        <v>73</v>
      </c>
      <c r="AK493" s="79" t="s">
        <v>73</v>
      </c>
      <c r="AL493" s="72">
        <v>0</v>
      </c>
      <c r="AM493" s="72" t="s">
        <v>73</v>
      </c>
      <c r="AN493" s="72" t="s">
        <v>73</v>
      </c>
      <c r="AO493" s="72" t="s">
        <v>73</v>
      </c>
      <c r="AP493" s="102">
        <f t="shared" si="54"/>
        <v>0</v>
      </c>
      <c r="AQ493" s="487">
        <f t="shared" si="55"/>
        <v>699085</v>
      </c>
      <c r="AR493" s="72" t="s">
        <v>65</v>
      </c>
      <c r="AS493" s="76">
        <v>699085</v>
      </c>
      <c r="AT493" s="72" t="s">
        <v>319</v>
      </c>
      <c r="AU493" s="76">
        <v>0</v>
      </c>
      <c r="AV493" s="81" t="s">
        <v>73</v>
      </c>
      <c r="AW493" s="490">
        <f t="shared" si="58"/>
        <v>0</v>
      </c>
      <c r="AX493" s="488">
        <v>699085</v>
      </c>
      <c r="AY493" s="84">
        <f t="shared" si="56"/>
        <v>0</v>
      </c>
      <c r="AZ493" s="85">
        <v>0</v>
      </c>
      <c r="BA493" s="169" t="s">
        <v>73</v>
      </c>
      <c r="BB493" s="175" t="s">
        <v>208</v>
      </c>
      <c r="BC493" s="179" t="s">
        <v>478</v>
      </c>
      <c r="BD493" s="71" t="s">
        <v>65</v>
      </c>
      <c r="BE493" s="166" t="s">
        <v>207</v>
      </c>
    </row>
    <row r="494" spans="2:57" s="165" customFormat="1" ht="15" customHeight="1" x14ac:dyDescent="0.2">
      <c r="B494" s="71">
        <v>2025</v>
      </c>
      <c r="C494" s="71">
        <v>891780111</v>
      </c>
      <c r="D494" s="71" t="s">
        <v>63</v>
      </c>
      <c r="E494" s="173" t="s">
        <v>477</v>
      </c>
      <c r="F494" s="102" t="s">
        <v>476</v>
      </c>
      <c r="G494" s="176">
        <v>0</v>
      </c>
      <c r="H494" s="72" t="s">
        <v>71</v>
      </c>
      <c r="I494" s="71" t="s">
        <v>166</v>
      </c>
      <c r="J494" s="73" t="s">
        <v>81</v>
      </c>
      <c r="K494" s="104" t="s">
        <v>475</v>
      </c>
      <c r="L494" s="486">
        <v>3000000</v>
      </c>
      <c r="M494" s="71" t="s">
        <v>66</v>
      </c>
      <c r="N494" s="102" t="s">
        <v>474</v>
      </c>
      <c r="O494" s="537">
        <v>1082984067</v>
      </c>
      <c r="P494" s="180">
        <v>1218</v>
      </c>
      <c r="Q494" s="461">
        <v>45811</v>
      </c>
      <c r="R494" s="488">
        <v>10000000</v>
      </c>
      <c r="S494" s="500">
        <v>45937</v>
      </c>
      <c r="T494" s="524">
        <v>3000000</v>
      </c>
      <c r="U494" s="72" t="s">
        <v>65</v>
      </c>
      <c r="V494" s="228">
        <v>52705148</v>
      </c>
      <c r="W494" s="173" t="s">
        <v>473</v>
      </c>
      <c r="X494" s="438">
        <v>45937</v>
      </c>
      <c r="Y494" s="439">
        <v>45937</v>
      </c>
      <c r="Z494" s="437" t="s">
        <v>73</v>
      </c>
      <c r="AA494" s="456">
        <v>45961</v>
      </c>
      <c r="AB494" s="124">
        <f t="shared" si="53"/>
        <v>24</v>
      </c>
      <c r="AC494" s="72">
        <v>0</v>
      </c>
      <c r="AD494" s="76">
        <v>0</v>
      </c>
      <c r="AE494" s="76">
        <v>0</v>
      </c>
      <c r="AF494" s="79" t="s">
        <v>73</v>
      </c>
      <c r="AG494" s="408">
        <f t="shared" si="59"/>
        <v>0</v>
      </c>
      <c r="AH494" s="76">
        <v>0</v>
      </c>
      <c r="AI494" s="75">
        <v>0</v>
      </c>
      <c r="AJ494" s="145" t="s">
        <v>73</v>
      </c>
      <c r="AK494" s="79" t="s">
        <v>73</v>
      </c>
      <c r="AL494" s="72">
        <v>0</v>
      </c>
      <c r="AM494" s="72" t="s">
        <v>73</v>
      </c>
      <c r="AN494" s="72" t="s">
        <v>73</v>
      </c>
      <c r="AO494" s="72" t="s">
        <v>73</v>
      </c>
      <c r="AP494" s="102">
        <f t="shared" si="54"/>
        <v>0</v>
      </c>
      <c r="AQ494" s="487">
        <f t="shared" si="55"/>
        <v>3000000</v>
      </c>
      <c r="AR494" s="72" t="s">
        <v>65</v>
      </c>
      <c r="AS494" s="76">
        <v>3000000</v>
      </c>
      <c r="AT494" s="72" t="s">
        <v>319</v>
      </c>
      <c r="AU494" s="76">
        <v>0</v>
      </c>
      <c r="AV494" s="81" t="s">
        <v>73</v>
      </c>
      <c r="AW494" s="490">
        <f t="shared" si="58"/>
        <v>0</v>
      </c>
      <c r="AX494" s="488">
        <v>3000000</v>
      </c>
      <c r="AY494" s="84">
        <f t="shared" si="56"/>
        <v>0</v>
      </c>
      <c r="AZ494" s="85">
        <v>0</v>
      </c>
      <c r="BA494" s="169" t="s">
        <v>73</v>
      </c>
      <c r="BB494" s="175" t="s">
        <v>208</v>
      </c>
      <c r="BC494" s="179" t="s">
        <v>472</v>
      </c>
      <c r="BD494" s="71" t="s">
        <v>65</v>
      </c>
      <c r="BE494" s="166" t="s">
        <v>207</v>
      </c>
    </row>
    <row r="495" spans="2:57" s="165" customFormat="1" ht="15" customHeight="1" x14ac:dyDescent="0.2">
      <c r="B495" s="71">
        <v>2025</v>
      </c>
      <c r="C495" s="71">
        <v>891780111</v>
      </c>
      <c r="D495" s="71" t="s">
        <v>63</v>
      </c>
      <c r="E495" s="173" t="s">
        <v>471</v>
      </c>
      <c r="F495" s="102" t="s">
        <v>470</v>
      </c>
      <c r="G495" s="176">
        <v>0</v>
      </c>
      <c r="H495" s="72" t="s">
        <v>71</v>
      </c>
      <c r="I495" s="71" t="s">
        <v>166</v>
      </c>
      <c r="J495" s="73" t="s">
        <v>81</v>
      </c>
      <c r="K495" s="104" t="s">
        <v>469</v>
      </c>
      <c r="L495" s="486">
        <v>141700071</v>
      </c>
      <c r="M495" s="71" t="s">
        <v>66</v>
      </c>
      <c r="N495" s="102" t="s">
        <v>468</v>
      </c>
      <c r="O495" s="537">
        <v>901337227</v>
      </c>
      <c r="P495" s="180">
        <v>2166</v>
      </c>
      <c r="Q495" s="461">
        <v>45919</v>
      </c>
      <c r="R495" s="488">
        <v>141700071</v>
      </c>
      <c r="S495" s="500">
        <v>45940</v>
      </c>
      <c r="T495" s="524">
        <v>141700071</v>
      </c>
      <c r="U495" s="72" t="s">
        <v>65</v>
      </c>
      <c r="V495" s="228">
        <v>85155551</v>
      </c>
      <c r="W495" s="173" t="s">
        <v>467</v>
      </c>
      <c r="X495" s="438">
        <v>45940</v>
      </c>
      <c r="Y495" s="439">
        <v>45940</v>
      </c>
      <c r="Z495" s="437" t="s">
        <v>73</v>
      </c>
      <c r="AA495" s="456">
        <v>45962</v>
      </c>
      <c r="AB495" s="124">
        <f t="shared" si="53"/>
        <v>22</v>
      </c>
      <c r="AC495" s="72">
        <v>0</v>
      </c>
      <c r="AD495" s="76">
        <v>0</v>
      </c>
      <c r="AE495" s="76">
        <v>0</v>
      </c>
      <c r="AF495" s="79" t="s">
        <v>73</v>
      </c>
      <c r="AG495" s="408">
        <f t="shared" si="59"/>
        <v>0</v>
      </c>
      <c r="AH495" s="76">
        <v>0</v>
      </c>
      <c r="AI495" s="75">
        <v>0</v>
      </c>
      <c r="AJ495" s="145" t="s">
        <v>73</v>
      </c>
      <c r="AK495" s="79" t="s">
        <v>73</v>
      </c>
      <c r="AL495" s="72">
        <v>0</v>
      </c>
      <c r="AM495" s="72" t="s">
        <v>73</v>
      </c>
      <c r="AN495" s="72" t="s">
        <v>73</v>
      </c>
      <c r="AO495" s="72" t="s">
        <v>73</v>
      </c>
      <c r="AP495" s="102">
        <f t="shared" si="54"/>
        <v>0</v>
      </c>
      <c r="AQ495" s="487">
        <f t="shared" si="55"/>
        <v>141700071</v>
      </c>
      <c r="AR495" s="72" t="s">
        <v>65</v>
      </c>
      <c r="AS495" s="76">
        <v>141700071</v>
      </c>
      <c r="AT495" s="72" t="s">
        <v>319</v>
      </c>
      <c r="AU495" s="76">
        <v>0</v>
      </c>
      <c r="AV495" s="81" t="s">
        <v>73</v>
      </c>
      <c r="AW495" s="490">
        <f t="shared" si="58"/>
        <v>70850035.549999997</v>
      </c>
      <c r="AX495" s="488">
        <v>70850035.450000003</v>
      </c>
      <c r="AY495" s="84">
        <f t="shared" si="56"/>
        <v>0.50000000035285797</v>
      </c>
      <c r="AZ495" s="85">
        <v>0.50000000035285797</v>
      </c>
      <c r="BA495" s="169" t="s">
        <v>73</v>
      </c>
      <c r="BB495" s="175" t="s">
        <v>208</v>
      </c>
      <c r="BC495" s="179" t="s">
        <v>466</v>
      </c>
      <c r="BD495" s="71" t="s">
        <v>65</v>
      </c>
      <c r="BE495" s="166" t="s">
        <v>207</v>
      </c>
    </row>
    <row r="496" spans="2:57" s="165" customFormat="1" ht="15" customHeight="1" x14ac:dyDescent="0.2">
      <c r="B496" s="71">
        <v>2025</v>
      </c>
      <c r="C496" s="71">
        <v>891780111</v>
      </c>
      <c r="D496" s="71" t="s">
        <v>63</v>
      </c>
      <c r="E496" s="173" t="s">
        <v>465</v>
      </c>
      <c r="F496" s="102" t="s">
        <v>464</v>
      </c>
      <c r="G496" s="176">
        <v>0</v>
      </c>
      <c r="H496" s="72" t="s">
        <v>71</v>
      </c>
      <c r="I496" s="71" t="s">
        <v>166</v>
      </c>
      <c r="J496" s="73" t="s">
        <v>81</v>
      </c>
      <c r="K496" s="104" t="s">
        <v>463</v>
      </c>
      <c r="L496" s="486">
        <v>999085</v>
      </c>
      <c r="M496" s="71" t="s">
        <v>66</v>
      </c>
      <c r="N496" s="102" t="s">
        <v>445</v>
      </c>
      <c r="O496" s="537">
        <v>901283655</v>
      </c>
      <c r="P496" s="180">
        <v>1988</v>
      </c>
      <c r="Q496" s="461">
        <v>45902</v>
      </c>
      <c r="R496" s="488">
        <v>41626200</v>
      </c>
      <c r="S496" s="500">
        <v>45947</v>
      </c>
      <c r="T496" s="524">
        <v>999085</v>
      </c>
      <c r="U496" s="72" t="s">
        <v>65</v>
      </c>
      <c r="V496" s="228">
        <v>57439877</v>
      </c>
      <c r="W496" s="173" t="s">
        <v>462</v>
      </c>
      <c r="X496" s="438">
        <v>45947</v>
      </c>
      <c r="Y496" s="439">
        <v>45947</v>
      </c>
      <c r="Z496" s="437" t="s">
        <v>73</v>
      </c>
      <c r="AA496" s="456">
        <v>45977</v>
      </c>
      <c r="AB496" s="124">
        <f t="shared" si="53"/>
        <v>30</v>
      </c>
      <c r="AC496" s="72">
        <v>0</v>
      </c>
      <c r="AD496" s="76">
        <v>0</v>
      </c>
      <c r="AE496" s="76">
        <v>0</v>
      </c>
      <c r="AF496" s="79" t="s">
        <v>73</v>
      </c>
      <c r="AG496" s="408">
        <f t="shared" si="59"/>
        <v>0</v>
      </c>
      <c r="AH496" s="76">
        <v>0</v>
      </c>
      <c r="AI496" s="75">
        <v>0</v>
      </c>
      <c r="AJ496" s="145" t="s">
        <v>73</v>
      </c>
      <c r="AK496" s="79" t="s">
        <v>73</v>
      </c>
      <c r="AL496" s="72">
        <v>0</v>
      </c>
      <c r="AM496" s="72" t="s">
        <v>73</v>
      </c>
      <c r="AN496" s="72" t="s">
        <v>73</v>
      </c>
      <c r="AO496" s="72" t="s">
        <v>73</v>
      </c>
      <c r="AP496" s="102">
        <f t="shared" si="54"/>
        <v>0</v>
      </c>
      <c r="AQ496" s="487">
        <f t="shared" si="55"/>
        <v>999085</v>
      </c>
      <c r="AR496" s="72" t="s">
        <v>65</v>
      </c>
      <c r="AS496" s="76">
        <v>999085</v>
      </c>
      <c r="AT496" s="72" t="s">
        <v>319</v>
      </c>
      <c r="AU496" s="76">
        <v>0</v>
      </c>
      <c r="AV496" s="81" t="s">
        <v>73</v>
      </c>
      <c r="AW496" s="490">
        <f t="shared" si="58"/>
        <v>0</v>
      </c>
      <c r="AX496" s="488">
        <v>999085</v>
      </c>
      <c r="AY496" s="84">
        <f t="shared" si="56"/>
        <v>0</v>
      </c>
      <c r="AZ496" s="85">
        <v>0</v>
      </c>
      <c r="BA496" s="169" t="s">
        <v>73</v>
      </c>
      <c r="BB496" s="175" t="s">
        <v>123</v>
      </c>
      <c r="BC496" s="179" t="s">
        <v>461</v>
      </c>
      <c r="BD496" s="71" t="s">
        <v>65</v>
      </c>
      <c r="BE496" s="166" t="s">
        <v>207</v>
      </c>
    </row>
    <row r="497" spans="2:57" s="165" customFormat="1" ht="15" customHeight="1" x14ac:dyDescent="0.2">
      <c r="B497" s="71">
        <v>2025</v>
      </c>
      <c r="C497" s="71">
        <v>891780111</v>
      </c>
      <c r="D497" s="71" t="s">
        <v>63</v>
      </c>
      <c r="E497" s="173" t="s">
        <v>460</v>
      </c>
      <c r="F497" s="102" t="s">
        <v>459</v>
      </c>
      <c r="G497" s="176">
        <v>0</v>
      </c>
      <c r="H497" s="72" t="s">
        <v>71</v>
      </c>
      <c r="I497" s="71" t="s">
        <v>166</v>
      </c>
      <c r="J497" s="73" t="s">
        <v>81</v>
      </c>
      <c r="K497" s="104" t="s">
        <v>458</v>
      </c>
      <c r="L497" s="486">
        <v>750000</v>
      </c>
      <c r="M497" s="71" t="s">
        <v>66</v>
      </c>
      <c r="N497" s="102" t="s">
        <v>457</v>
      </c>
      <c r="O497" s="537">
        <v>900250444</v>
      </c>
      <c r="P497" s="180">
        <v>411</v>
      </c>
      <c r="Q497" s="461">
        <v>45708</v>
      </c>
      <c r="R497" s="487">
        <v>126036470</v>
      </c>
      <c r="S497" s="500">
        <v>45950</v>
      </c>
      <c r="T497" s="524">
        <v>750000</v>
      </c>
      <c r="U497" s="72" t="s">
        <v>65</v>
      </c>
      <c r="V497" s="228">
        <v>51913961</v>
      </c>
      <c r="W497" s="173" t="s">
        <v>456</v>
      </c>
      <c r="X497" s="438">
        <v>45950</v>
      </c>
      <c r="Y497" s="439">
        <v>45950</v>
      </c>
      <c r="Z497" s="437" t="s">
        <v>73</v>
      </c>
      <c r="AA497" s="456">
        <v>45980</v>
      </c>
      <c r="AB497" s="124">
        <f t="shared" si="53"/>
        <v>30</v>
      </c>
      <c r="AC497" s="72">
        <v>0</v>
      </c>
      <c r="AD497" s="76">
        <v>0</v>
      </c>
      <c r="AE497" s="76">
        <v>0</v>
      </c>
      <c r="AF497" s="79" t="s">
        <v>73</v>
      </c>
      <c r="AG497" s="408">
        <f t="shared" si="59"/>
        <v>0</v>
      </c>
      <c r="AH497" s="76">
        <v>0</v>
      </c>
      <c r="AI497" s="75">
        <v>0</v>
      </c>
      <c r="AJ497" s="145" t="s">
        <v>73</v>
      </c>
      <c r="AK497" s="79" t="s">
        <v>73</v>
      </c>
      <c r="AL497" s="72">
        <v>0</v>
      </c>
      <c r="AM497" s="72" t="s">
        <v>73</v>
      </c>
      <c r="AN497" s="72" t="s">
        <v>73</v>
      </c>
      <c r="AO497" s="72" t="s">
        <v>73</v>
      </c>
      <c r="AP497" s="102">
        <f t="shared" si="54"/>
        <v>0</v>
      </c>
      <c r="AQ497" s="487">
        <f t="shared" si="55"/>
        <v>750000</v>
      </c>
      <c r="AR497" s="72" t="s">
        <v>319</v>
      </c>
      <c r="AS497" s="76">
        <v>0</v>
      </c>
      <c r="AT497" s="72" t="s">
        <v>319</v>
      </c>
      <c r="AU497" s="76">
        <v>0</v>
      </c>
      <c r="AV497" s="81" t="s">
        <v>73</v>
      </c>
      <c r="AW497" s="490">
        <f t="shared" si="58"/>
        <v>0</v>
      </c>
      <c r="AX497" s="488">
        <v>750000</v>
      </c>
      <c r="AY497" s="84">
        <f t="shared" si="56"/>
        <v>0</v>
      </c>
      <c r="AZ497" s="85">
        <v>0</v>
      </c>
      <c r="BA497" s="169" t="s">
        <v>73</v>
      </c>
      <c r="BB497" s="175" t="s">
        <v>123</v>
      </c>
      <c r="BC497" s="179" t="s">
        <v>455</v>
      </c>
      <c r="BD497" s="71" t="s">
        <v>65</v>
      </c>
      <c r="BE497" s="166" t="s">
        <v>207</v>
      </c>
    </row>
    <row r="498" spans="2:57" s="165" customFormat="1" ht="15" customHeight="1" x14ac:dyDescent="0.2">
      <c r="B498" s="71">
        <v>2025</v>
      </c>
      <c r="C498" s="71">
        <v>891780111</v>
      </c>
      <c r="D498" s="71" t="s">
        <v>63</v>
      </c>
      <c r="E498" s="173" t="s">
        <v>454</v>
      </c>
      <c r="F498" s="102" t="s">
        <v>453</v>
      </c>
      <c r="G498" s="176">
        <v>0</v>
      </c>
      <c r="H498" s="72" t="s">
        <v>71</v>
      </c>
      <c r="I498" s="71" t="s">
        <v>166</v>
      </c>
      <c r="J498" s="73" t="s">
        <v>81</v>
      </c>
      <c r="K498" s="104" t="s">
        <v>452</v>
      </c>
      <c r="L498" s="486">
        <v>14000000</v>
      </c>
      <c r="M498" s="71" t="s">
        <v>66</v>
      </c>
      <c r="N498" s="102" t="s">
        <v>451</v>
      </c>
      <c r="O498" s="537">
        <v>7516890</v>
      </c>
      <c r="P498" s="180">
        <v>1603</v>
      </c>
      <c r="Q498" s="461">
        <v>45856</v>
      </c>
      <c r="R498" s="488">
        <v>56000000</v>
      </c>
      <c r="S498" s="500">
        <v>45950</v>
      </c>
      <c r="T498" s="524">
        <v>14000000</v>
      </c>
      <c r="U498" s="72" t="s">
        <v>65</v>
      </c>
      <c r="V498" s="228">
        <v>50897478</v>
      </c>
      <c r="W498" s="173" t="s">
        <v>450</v>
      </c>
      <c r="X498" s="438">
        <v>45950</v>
      </c>
      <c r="Y498" s="439">
        <v>45950</v>
      </c>
      <c r="Z498" s="437" t="s">
        <v>73</v>
      </c>
      <c r="AA498" s="456">
        <v>46042</v>
      </c>
      <c r="AB498" s="124">
        <f t="shared" si="53"/>
        <v>92</v>
      </c>
      <c r="AC498" s="72">
        <v>0</v>
      </c>
      <c r="AD498" s="76">
        <v>0</v>
      </c>
      <c r="AE498" s="76">
        <v>0</v>
      </c>
      <c r="AF498" s="79" t="s">
        <v>73</v>
      </c>
      <c r="AG498" s="408">
        <f t="shared" si="59"/>
        <v>0</v>
      </c>
      <c r="AH498" s="76">
        <v>0</v>
      </c>
      <c r="AI498" s="75">
        <v>0</v>
      </c>
      <c r="AJ498" s="145" t="s">
        <v>73</v>
      </c>
      <c r="AK498" s="79" t="s">
        <v>73</v>
      </c>
      <c r="AL498" s="72">
        <v>0</v>
      </c>
      <c r="AM498" s="72" t="s">
        <v>73</v>
      </c>
      <c r="AN498" s="72" t="s">
        <v>73</v>
      </c>
      <c r="AO498" s="72" t="s">
        <v>73</v>
      </c>
      <c r="AP498" s="102">
        <f t="shared" si="54"/>
        <v>0</v>
      </c>
      <c r="AQ498" s="487">
        <f t="shared" si="55"/>
        <v>14000000</v>
      </c>
      <c r="AR498" s="72" t="s">
        <v>65</v>
      </c>
      <c r="AS498" s="76">
        <v>14000000</v>
      </c>
      <c r="AT498" s="72" t="s">
        <v>319</v>
      </c>
      <c r="AU498" s="76">
        <v>0</v>
      </c>
      <c r="AV498" s="81" t="s">
        <v>73</v>
      </c>
      <c r="AW498" s="490">
        <f t="shared" si="58"/>
        <v>0</v>
      </c>
      <c r="AX498" s="488">
        <v>14000000</v>
      </c>
      <c r="AY498" s="84">
        <f t="shared" si="56"/>
        <v>0</v>
      </c>
      <c r="AZ498" s="85">
        <v>0</v>
      </c>
      <c r="BA498" s="169" t="s">
        <v>73</v>
      </c>
      <c r="BB498" s="175" t="s">
        <v>123</v>
      </c>
      <c r="BC498" s="179" t="s">
        <v>449</v>
      </c>
      <c r="BD498" s="71" t="s">
        <v>65</v>
      </c>
      <c r="BE498" s="166" t="s">
        <v>207</v>
      </c>
    </row>
    <row r="499" spans="2:57" s="165" customFormat="1" ht="15" customHeight="1" x14ac:dyDescent="0.2">
      <c r="B499" s="71">
        <v>2025</v>
      </c>
      <c r="C499" s="71">
        <v>891780111</v>
      </c>
      <c r="D499" s="71" t="s">
        <v>63</v>
      </c>
      <c r="E499" s="173" t="s">
        <v>448</v>
      </c>
      <c r="F499" s="102" t="s">
        <v>447</v>
      </c>
      <c r="G499" s="176">
        <v>0</v>
      </c>
      <c r="H499" s="72" t="s">
        <v>71</v>
      </c>
      <c r="I499" s="71" t="s">
        <v>166</v>
      </c>
      <c r="J499" s="73" t="s">
        <v>81</v>
      </c>
      <c r="K499" s="104" t="s">
        <v>446</v>
      </c>
      <c r="L499" s="486">
        <v>999085</v>
      </c>
      <c r="M499" s="71" t="s">
        <v>66</v>
      </c>
      <c r="N499" s="102" t="s">
        <v>445</v>
      </c>
      <c r="O499" s="537">
        <v>901283655</v>
      </c>
      <c r="P499" s="180">
        <v>1991</v>
      </c>
      <c r="Q499" s="461">
        <v>45902</v>
      </c>
      <c r="R499" s="488">
        <v>46750800</v>
      </c>
      <c r="S499" s="500">
        <v>45950</v>
      </c>
      <c r="T499" s="524">
        <v>999085</v>
      </c>
      <c r="U499" s="72" t="s">
        <v>65</v>
      </c>
      <c r="V499" s="228">
        <v>85462025</v>
      </c>
      <c r="W499" s="173" t="s">
        <v>444</v>
      </c>
      <c r="X499" s="438">
        <v>45950</v>
      </c>
      <c r="Y499" s="439">
        <v>45950</v>
      </c>
      <c r="Z499" s="437" t="s">
        <v>73</v>
      </c>
      <c r="AA499" s="456">
        <v>45980</v>
      </c>
      <c r="AB499" s="124">
        <f t="shared" si="53"/>
        <v>30</v>
      </c>
      <c r="AC499" s="72">
        <v>0</v>
      </c>
      <c r="AD499" s="76">
        <v>0</v>
      </c>
      <c r="AE499" s="76">
        <v>0</v>
      </c>
      <c r="AF499" s="79" t="s">
        <v>73</v>
      </c>
      <c r="AG499" s="408">
        <f t="shared" si="59"/>
        <v>0</v>
      </c>
      <c r="AH499" s="76">
        <v>0</v>
      </c>
      <c r="AI499" s="75">
        <v>0</v>
      </c>
      <c r="AJ499" s="145" t="s">
        <v>73</v>
      </c>
      <c r="AK499" s="79" t="s">
        <v>73</v>
      </c>
      <c r="AL499" s="72">
        <v>0</v>
      </c>
      <c r="AM499" s="72" t="s">
        <v>73</v>
      </c>
      <c r="AN499" s="72" t="s">
        <v>73</v>
      </c>
      <c r="AO499" s="72" t="s">
        <v>73</v>
      </c>
      <c r="AP499" s="102">
        <f t="shared" si="54"/>
        <v>0</v>
      </c>
      <c r="AQ499" s="487">
        <f t="shared" si="55"/>
        <v>999085</v>
      </c>
      <c r="AR499" s="72" t="s">
        <v>65</v>
      </c>
      <c r="AS499" s="76">
        <v>999085</v>
      </c>
      <c r="AT499" s="72" t="s">
        <v>319</v>
      </c>
      <c r="AU499" s="76">
        <v>0</v>
      </c>
      <c r="AV499" s="81" t="s">
        <v>73</v>
      </c>
      <c r="AW499" s="490">
        <f t="shared" si="58"/>
        <v>0</v>
      </c>
      <c r="AX499" s="488">
        <v>999085</v>
      </c>
      <c r="AY499" s="84">
        <f t="shared" si="56"/>
        <v>0</v>
      </c>
      <c r="AZ499" s="85">
        <v>0</v>
      </c>
      <c r="BA499" s="169" t="s">
        <v>73</v>
      </c>
      <c r="BB499" s="175" t="s">
        <v>123</v>
      </c>
      <c r="BC499" s="179" t="s">
        <v>443</v>
      </c>
      <c r="BD499" s="71" t="s">
        <v>65</v>
      </c>
      <c r="BE499" s="166" t="s">
        <v>207</v>
      </c>
    </row>
    <row r="500" spans="2:57" s="165" customFormat="1" ht="15" customHeight="1" x14ac:dyDescent="0.2">
      <c r="B500" s="71">
        <v>2025</v>
      </c>
      <c r="C500" s="71">
        <v>891780111</v>
      </c>
      <c r="D500" s="71" t="s">
        <v>63</v>
      </c>
      <c r="E500" s="173" t="s">
        <v>442</v>
      </c>
      <c r="F500" s="102" t="s">
        <v>441</v>
      </c>
      <c r="G500" s="176">
        <v>2023000100072</v>
      </c>
      <c r="H500" s="72" t="s">
        <v>71</v>
      </c>
      <c r="I500" s="71" t="s">
        <v>210</v>
      </c>
      <c r="J500" s="73" t="s">
        <v>81</v>
      </c>
      <c r="K500" s="104" t="s">
        <v>440</v>
      </c>
      <c r="L500" s="486">
        <v>150654000</v>
      </c>
      <c r="M500" s="71" t="s">
        <v>66</v>
      </c>
      <c r="N500" s="102" t="s">
        <v>439</v>
      </c>
      <c r="O500" s="537">
        <v>901572832</v>
      </c>
      <c r="P500" s="180">
        <v>109</v>
      </c>
      <c r="Q500" s="461">
        <v>45933</v>
      </c>
      <c r="R500" s="488">
        <v>159000000</v>
      </c>
      <c r="S500" s="500">
        <v>45960</v>
      </c>
      <c r="T500" s="524">
        <v>150654000</v>
      </c>
      <c r="U500" s="72" t="s">
        <v>65</v>
      </c>
      <c r="V500" s="228">
        <v>16078654</v>
      </c>
      <c r="W500" s="173" t="s">
        <v>365</v>
      </c>
      <c r="X500" s="438">
        <v>45960</v>
      </c>
      <c r="Y500" s="439">
        <v>45961</v>
      </c>
      <c r="Z500" s="437" t="s">
        <v>73</v>
      </c>
      <c r="AA500" s="456">
        <v>46069</v>
      </c>
      <c r="AB500" s="124">
        <f t="shared" si="53"/>
        <v>108</v>
      </c>
      <c r="AC500" s="72">
        <v>0</v>
      </c>
      <c r="AD500" s="76">
        <v>0</v>
      </c>
      <c r="AE500" s="76">
        <v>0</v>
      </c>
      <c r="AF500" s="79" t="s">
        <v>73</v>
      </c>
      <c r="AG500" s="408">
        <f t="shared" si="59"/>
        <v>0</v>
      </c>
      <c r="AH500" s="76">
        <v>0</v>
      </c>
      <c r="AI500" s="75">
        <v>0</v>
      </c>
      <c r="AJ500" s="145" t="s">
        <v>73</v>
      </c>
      <c r="AK500" s="79" t="s">
        <v>73</v>
      </c>
      <c r="AL500" s="72">
        <v>0</v>
      </c>
      <c r="AM500" s="72" t="s">
        <v>73</v>
      </c>
      <c r="AN500" s="72" t="s">
        <v>73</v>
      </c>
      <c r="AO500" s="72" t="s">
        <v>73</v>
      </c>
      <c r="AP500" s="102">
        <f t="shared" si="54"/>
        <v>0</v>
      </c>
      <c r="AQ500" s="487">
        <f t="shared" si="55"/>
        <v>150654000</v>
      </c>
      <c r="AR500" s="72" t="s">
        <v>319</v>
      </c>
      <c r="AS500" s="76">
        <v>0</v>
      </c>
      <c r="AT500" s="72" t="s">
        <v>319</v>
      </c>
      <c r="AU500" s="76">
        <v>0</v>
      </c>
      <c r="AV500" s="81" t="s">
        <v>73</v>
      </c>
      <c r="AW500" s="490">
        <f t="shared" si="58"/>
        <v>0</v>
      </c>
      <c r="AX500" s="488">
        <v>150654000</v>
      </c>
      <c r="AY500" s="84">
        <f t="shared" si="56"/>
        <v>0</v>
      </c>
      <c r="AZ500" s="85">
        <v>0</v>
      </c>
      <c r="BA500" s="169" t="s">
        <v>73</v>
      </c>
      <c r="BB500" s="175" t="s">
        <v>123</v>
      </c>
      <c r="BC500" s="181" t="s">
        <v>438</v>
      </c>
      <c r="BD500" s="71" t="s">
        <v>65</v>
      </c>
      <c r="BE500" s="166" t="s">
        <v>207</v>
      </c>
    </row>
    <row r="501" spans="2:57" s="165" customFormat="1" ht="15" customHeight="1" x14ac:dyDescent="0.2">
      <c r="B501" s="71">
        <v>2025</v>
      </c>
      <c r="C501" s="71">
        <v>891780111</v>
      </c>
      <c r="D501" s="71" t="s">
        <v>63</v>
      </c>
      <c r="E501" s="173" t="s">
        <v>437</v>
      </c>
      <c r="F501" s="102" t="s">
        <v>436</v>
      </c>
      <c r="G501" s="176">
        <v>2023000100072</v>
      </c>
      <c r="H501" s="72" t="s">
        <v>71</v>
      </c>
      <c r="I501" s="71" t="s">
        <v>210</v>
      </c>
      <c r="J501" s="73" t="s">
        <v>211</v>
      </c>
      <c r="K501" s="104" t="s">
        <v>435</v>
      </c>
      <c r="L501" s="487">
        <v>468145500</v>
      </c>
      <c r="M501" s="71" t="s">
        <v>66</v>
      </c>
      <c r="N501" s="104" t="s">
        <v>434</v>
      </c>
      <c r="O501" s="228">
        <v>1148700572</v>
      </c>
      <c r="P501" s="171">
        <v>65</v>
      </c>
      <c r="Q501" s="436">
        <v>45700</v>
      </c>
      <c r="R501" s="487">
        <v>468145500</v>
      </c>
      <c r="S501" s="501">
        <v>45723</v>
      </c>
      <c r="T501" s="520">
        <f>+L501</f>
        <v>468145500</v>
      </c>
      <c r="U501" s="72" t="s">
        <v>65</v>
      </c>
      <c r="V501" s="408">
        <v>16078654</v>
      </c>
      <c r="W501" s="173" t="s">
        <v>365</v>
      </c>
      <c r="X501" s="435">
        <v>45723</v>
      </c>
      <c r="Y501" s="436">
        <v>45728</v>
      </c>
      <c r="Z501" s="437" t="s">
        <v>73</v>
      </c>
      <c r="AA501" s="436">
        <v>45849</v>
      </c>
      <c r="AB501" s="124">
        <f t="shared" si="53"/>
        <v>121</v>
      </c>
      <c r="AC501" s="72">
        <v>0</v>
      </c>
      <c r="AD501" s="76">
        <v>0</v>
      </c>
      <c r="AE501" s="76">
        <v>0</v>
      </c>
      <c r="AF501" s="79" t="s">
        <v>73</v>
      </c>
      <c r="AG501" s="408">
        <f t="shared" si="59"/>
        <v>0</v>
      </c>
      <c r="AH501" s="76">
        <v>0</v>
      </c>
      <c r="AI501" s="75">
        <v>0</v>
      </c>
      <c r="AJ501" s="145" t="s">
        <v>73</v>
      </c>
      <c r="AK501" s="79" t="s">
        <v>73</v>
      </c>
      <c r="AL501" s="72">
        <v>0</v>
      </c>
      <c r="AM501" s="72" t="s">
        <v>73</v>
      </c>
      <c r="AN501" s="72" t="s">
        <v>73</v>
      </c>
      <c r="AO501" s="72" t="s">
        <v>73</v>
      </c>
      <c r="AP501" s="102">
        <f t="shared" si="54"/>
        <v>0</v>
      </c>
      <c r="AQ501" s="487">
        <f t="shared" si="55"/>
        <v>468145500</v>
      </c>
      <c r="AR501" s="72" t="s">
        <v>319</v>
      </c>
      <c r="AS501" s="76">
        <v>0</v>
      </c>
      <c r="AT501" s="72" t="s">
        <v>319</v>
      </c>
      <c r="AU501" s="76">
        <v>0</v>
      </c>
      <c r="AV501" s="81" t="s">
        <v>73</v>
      </c>
      <c r="AW501" s="490">
        <f t="shared" si="58"/>
        <v>468145500</v>
      </c>
      <c r="AX501" s="488">
        <v>0</v>
      </c>
      <c r="AY501" s="84">
        <f t="shared" si="56"/>
        <v>1</v>
      </c>
      <c r="AZ501" s="85">
        <v>1</v>
      </c>
      <c r="BA501" s="169" t="s">
        <v>73</v>
      </c>
      <c r="BB501" s="175" t="s">
        <v>208</v>
      </c>
      <c r="BC501" s="177" t="s">
        <v>433</v>
      </c>
      <c r="BD501" s="71" t="s">
        <v>65</v>
      </c>
      <c r="BE501" s="166" t="s">
        <v>207</v>
      </c>
    </row>
    <row r="502" spans="2:57" s="165" customFormat="1" ht="15" customHeight="1" x14ac:dyDescent="0.2">
      <c r="B502" s="71">
        <v>2025</v>
      </c>
      <c r="C502" s="71">
        <v>891780111</v>
      </c>
      <c r="D502" s="71" t="s">
        <v>63</v>
      </c>
      <c r="E502" s="173" t="s">
        <v>432</v>
      </c>
      <c r="F502" s="102" t="s">
        <v>431</v>
      </c>
      <c r="G502" s="176">
        <v>2023000100072</v>
      </c>
      <c r="H502" s="72" t="s">
        <v>71</v>
      </c>
      <c r="I502" s="71" t="s">
        <v>210</v>
      </c>
      <c r="J502" s="73" t="s">
        <v>211</v>
      </c>
      <c r="K502" s="104" t="s">
        <v>430</v>
      </c>
      <c r="L502" s="486">
        <v>1200000000</v>
      </c>
      <c r="M502" s="71" t="s">
        <v>66</v>
      </c>
      <c r="N502" s="104" t="s">
        <v>429</v>
      </c>
      <c r="O502" s="536" t="s">
        <v>428</v>
      </c>
      <c r="P502" s="180" t="s">
        <v>415</v>
      </c>
      <c r="Q502" s="461">
        <v>45693</v>
      </c>
      <c r="R502" s="486" t="s">
        <v>414</v>
      </c>
      <c r="S502" s="500">
        <v>45706</v>
      </c>
      <c r="T502" s="520">
        <f>+L502</f>
        <v>1200000000</v>
      </c>
      <c r="U502" s="72" t="s">
        <v>65</v>
      </c>
      <c r="V502" s="408">
        <v>16078654</v>
      </c>
      <c r="W502" s="173" t="s">
        <v>365</v>
      </c>
      <c r="X502" s="435">
        <v>45706</v>
      </c>
      <c r="Y502" s="436">
        <v>45706</v>
      </c>
      <c r="Z502" s="437" t="s">
        <v>73</v>
      </c>
      <c r="AA502" s="436">
        <v>46069</v>
      </c>
      <c r="AB502" s="124">
        <f t="shared" si="53"/>
        <v>363</v>
      </c>
      <c r="AC502" s="72">
        <v>0</v>
      </c>
      <c r="AD502" s="76">
        <v>0</v>
      </c>
      <c r="AE502" s="76">
        <v>0</v>
      </c>
      <c r="AF502" s="79" t="s">
        <v>73</v>
      </c>
      <c r="AG502" s="408">
        <f t="shared" si="59"/>
        <v>0</v>
      </c>
      <c r="AH502" s="76">
        <v>1</v>
      </c>
      <c r="AI502" s="75">
        <v>1200000000</v>
      </c>
      <c r="AJ502" s="145">
        <v>45798</v>
      </c>
      <c r="AK502" s="79" t="s">
        <v>73</v>
      </c>
      <c r="AL502" s="72">
        <v>0</v>
      </c>
      <c r="AM502" s="72" t="s">
        <v>73</v>
      </c>
      <c r="AN502" s="72" t="s">
        <v>73</v>
      </c>
      <c r="AO502" s="72" t="s">
        <v>73</v>
      </c>
      <c r="AP502" s="102">
        <f t="shared" si="54"/>
        <v>0</v>
      </c>
      <c r="AQ502" s="487">
        <f t="shared" si="55"/>
        <v>0</v>
      </c>
      <c r="AR502" s="72" t="s">
        <v>319</v>
      </c>
      <c r="AS502" s="76">
        <v>0</v>
      </c>
      <c r="AT502" s="72" t="s">
        <v>319</v>
      </c>
      <c r="AU502" s="76">
        <v>0</v>
      </c>
      <c r="AV502" s="81" t="s">
        <v>73</v>
      </c>
      <c r="AW502" s="490">
        <f t="shared" si="58"/>
        <v>0</v>
      </c>
      <c r="AX502" s="488">
        <v>0</v>
      </c>
      <c r="AY502" s="84" t="str">
        <f t="shared" si="56"/>
        <v>_</v>
      </c>
      <c r="AZ502" s="85" t="s">
        <v>427</v>
      </c>
      <c r="BA502" s="169" t="s">
        <v>73</v>
      </c>
      <c r="BB502" s="175" t="s">
        <v>426</v>
      </c>
      <c r="BC502" s="183" t="s">
        <v>425</v>
      </c>
      <c r="BD502" s="71" t="s">
        <v>424</v>
      </c>
      <c r="BE502" s="166" t="s">
        <v>207</v>
      </c>
    </row>
    <row r="503" spans="2:57" s="165" customFormat="1" ht="15" customHeight="1" x14ac:dyDescent="0.2">
      <c r="B503" s="71">
        <v>2025</v>
      </c>
      <c r="C503" s="71">
        <v>891780111</v>
      </c>
      <c r="D503" s="71" t="s">
        <v>63</v>
      </c>
      <c r="E503" s="173" t="s">
        <v>423</v>
      </c>
      <c r="F503" s="130" t="s">
        <v>422</v>
      </c>
      <c r="G503" s="176">
        <v>2023000100072</v>
      </c>
      <c r="H503" s="72" t="s">
        <v>71</v>
      </c>
      <c r="I503" s="71" t="s">
        <v>210</v>
      </c>
      <c r="J503" s="73" t="s">
        <v>211</v>
      </c>
      <c r="K503" s="104" t="s">
        <v>418</v>
      </c>
      <c r="L503" s="486">
        <v>450000000</v>
      </c>
      <c r="M503" s="71" t="s">
        <v>66</v>
      </c>
      <c r="N503" s="182" t="s">
        <v>417</v>
      </c>
      <c r="O503" s="537" t="s">
        <v>416</v>
      </c>
      <c r="P503" s="180" t="s">
        <v>415</v>
      </c>
      <c r="Q503" s="461">
        <v>45693</v>
      </c>
      <c r="R503" s="486" t="s">
        <v>414</v>
      </c>
      <c r="S503" s="500">
        <v>45798</v>
      </c>
      <c r="T503" s="520">
        <v>450000000</v>
      </c>
      <c r="U503" s="72" t="s">
        <v>65</v>
      </c>
      <c r="V503" s="408">
        <v>16078655</v>
      </c>
      <c r="W503" s="173" t="s">
        <v>365</v>
      </c>
      <c r="X503" s="438">
        <v>45798</v>
      </c>
      <c r="Y503" s="439">
        <v>45874</v>
      </c>
      <c r="Z503" s="437" t="s">
        <v>73</v>
      </c>
      <c r="AA503" s="440">
        <v>46069</v>
      </c>
      <c r="AB503" s="124">
        <f t="shared" si="53"/>
        <v>195</v>
      </c>
      <c r="AC503" s="72">
        <v>0</v>
      </c>
      <c r="AD503" s="76">
        <v>0</v>
      </c>
      <c r="AE503" s="76">
        <v>0</v>
      </c>
      <c r="AF503" s="79" t="s">
        <v>73</v>
      </c>
      <c r="AG503" s="408">
        <f t="shared" si="59"/>
        <v>0</v>
      </c>
      <c r="AH503" s="76">
        <v>0</v>
      </c>
      <c r="AI503" s="75">
        <v>0</v>
      </c>
      <c r="AJ503" s="145" t="s">
        <v>73</v>
      </c>
      <c r="AK503" s="79" t="s">
        <v>73</v>
      </c>
      <c r="AL503" s="72">
        <v>0</v>
      </c>
      <c r="AM503" s="72" t="s">
        <v>73</v>
      </c>
      <c r="AN503" s="72" t="s">
        <v>73</v>
      </c>
      <c r="AO503" s="72" t="s">
        <v>73</v>
      </c>
      <c r="AP503" s="102">
        <f t="shared" si="54"/>
        <v>0</v>
      </c>
      <c r="AQ503" s="487">
        <f t="shared" si="55"/>
        <v>450000000</v>
      </c>
      <c r="AR503" s="72" t="s">
        <v>319</v>
      </c>
      <c r="AS503" s="76">
        <v>0</v>
      </c>
      <c r="AT503" s="72" t="s">
        <v>319</v>
      </c>
      <c r="AU503" s="76">
        <v>0</v>
      </c>
      <c r="AV503" s="81" t="s">
        <v>73</v>
      </c>
      <c r="AW503" s="490">
        <f t="shared" si="58"/>
        <v>0</v>
      </c>
      <c r="AX503" s="488">
        <v>450000000</v>
      </c>
      <c r="AY503" s="84">
        <f t="shared" si="56"/>
        <v>0</v>
      </c>
      <c r="AZ503" s="85">
        <v>0</v>
      </c>
      <c r="BA503" s="169" t="s">
        <v>73</v>
      </c>
      <c r="BB503" s="175" t="s">
        <v>123</v>
      </c>
      <c r="BC503" s="181" t="s">
        <v>421</v>
      </c>
      <c r="BD503" s="71" t="s">
        <v>65</v>
      </c>
      <c r="BE503" s="166" t="s">
        <v>207</v>
      </c>
    </row>
    <row r="504" spans="2:57" s="165" customFormat="1" ht="15" customHeight="1" x14ac:dyDescent="0.2">
      <c r="B504" s="71">
        <v>2025</v>
      </c>
      <c r="C504" s="71">
        <v>891780111</v>
      </c>
      <c r="D504" s="71" t="s">
        <v>63</v>
      </c>
      <c r="E504" s="173" t="s">
        <v>420</v>
      </c>
      <c r="F504" s="130" t="s">
        <v>419</v>
      </c>
      <c r="G504" s="176">
        <v>2023000100072</v>
      </c>
      <c r="H504" s="72" t="s">
        <v>71</v>
      </c>
      <c r="I504" s="71" t="s">
        <v>210</v>
      </c>
      <c r="J504" s="73" t="s">
        <v>211</v>
      </c>
      <c r="K504" s="104" t="s">
        <v>418</v>
      </c>
      <c r="L504" s="486">
        <v>1200000000</v>
      </c>
      <c r="M504" s="71" t="s">
        <v>66</v>
      </c>
      <c r="N504" s="182" t="s">
        <v>417</v>
      </c>
      <c r="O504" s="537" t="s">
        <v>416</v>
      </c>
      <c r="P504" s="180" t="s">
        <v>415</v>
      </c>
      <c r="Q504" s="461">
        <v>45693</v>
      </c>
      <c r="R504" s="486" t="s">
        <v>414</v>
      </c>
      <c r="S504" s="500">
        <v>45828</v>
      </c>
      <c r="T504" s="520">
        <v>1200000000</v>
      </c>
      <c r="U504" s="72" t="s">
        <v>65</v>
      </c>
      <c r="V504" s="408">
        <v>16078655</v>
      </c>
      <c r="W504" s="173" t="s">
        <v>365</v>
      </c>
      <c r="X504" s="438">
        <v>45828</v>
      </c>
      <c r="Y504" s="439">
        <v>45874</v>
      </c>
      <c r="Z504" s="437" t="s">
        <v>73</v>
      </c>
      <c r="AA504" s="440">
        <v>46069</v>
      </c>
      <c r="AB504" s="124">
        <f t="shared" si="53"/>
        <v>195</v>
      </c>
      <c r="AC504" s="72">
        <v>0</v>
      </c>
      <c r="AD504" s="76">
        <v>0</v>
      </c>
      <c r="AE504" s="76">
        <v>0</v>
      </c>
      <c r="AF504" s="79" t="s">
        <v>73</v>
      </c>
      <c r="AG504" s="408">
        <f t="shared" si="59"/>
        <v>0</v>
      </c>
      <c r="AH504" s="76">
        <v>0</v>
      </c>
      <c r="AI504" s="75">
        <v>0</v>
      </c>
      <c r="AJ504" s="145" t="s">
        <v>73</v>
      </c>
      <c r="AK504" s="79" t="s">
        <v>73</v>
      </c>
      <c r="AL504" s="72">
        <v>0</v>
      </c>
      <c r="AM504" s="72" t="s">
        <v>73</v>
      </c>
      <c r="AN504" s="72" t="s">
        <v>73</v>
      </c>
      <c r="AO504" s="72" t="s">
        <v>73</v>
      </c>
      <c r="AP504" s="102">
        <f t="shared" si="54"/>
        <v>0</v>
      </c>
      <c r="AQ504" s="487">
        <f t="shared" si="55"/>
        <v>1200000000</v>
      </c>
      <c r="AR504" s="72" t="s">
        <v>319</v>
      </c>
      <c r="AS504" s="76">
        <v>0</v>
      </c>
      <c r="AT504" s="72" t="s">
        <v>319</v>
      </c>
      <c r="AU504" s="76">
        <v>0</v>
      </c>
      <c r="AV504" s="81" t="s">
        <v>73</v>
      </c>
      <c r="AW504" s="490">
        <f t="shared" si="58"/>
        <v>0</v>
      </c>
      <c r="AX504" s="488">
        <v>1200000000</v>
      </c>
      <c r="AY504" s="84">
        <f t="shared" si="56"/>
        <v>0</v>
      </c>
      <c r="AZ504" s="85">
        <v>0</v>
      </c>
      <c r="BA504" s="169" t="s">
        <v>73</v>
      </c>
      <c r="BB504" s="175" t="s">
        <v>123</v>
      </c>
      <c r="BC504" s="181" t="s">
        <v>413</v>
      </c>
      <c r="BD504" s="71" t="s">
        <v>65</v>
      </c>
      <c r="BE504" s="166" t="s">
        <v>207</v>
      </c>
    </row>
    <row r="505" spans="2:57" s="165" customFormat="1" ht="15" customHeight="1" x14ac:dyDescent="0.2">
      <c r="B505" s="71">
        <v>2025</v>
      </c>
      <c r="C505" s="71">
        <v>891780111</v>
      </c>
      <c r="D505" s="71" t="s">
        <v>63</v>
      </c>
      <c r="E505" s="173" t="s">
        <v>412</v>
      </c>
      <c r="F505" s="102" t="s">
        <v>411</v>
      </c>
      <c r="G505" s="176">
        <v>0</v>
      </c>
      <c r="H505" s="72" t="s">
        <v>71</v>
      </c>
      <c r="I505" s="71" t="s">
        <v>166</v>
      </c>
      <c r="J505" s="73" t="s">
        <v>211</v>
      </c>
      <c r="K505" s="104" t="s">
        <v>410</v>
      </c>
      <c r="L505" s="486">
        <v>12927384</v>
      </c>
      <c r="M505" s="71" t="s">
        <v>66</v>
      </c>
      <c r="N505" s="104" t="s">
        <v>394</v>
      </c>
      <c r="O505" s="536">
        <v>36719980</v>
      </c>
      <c r="P505" s="180">
        <v>340</v>
      </c>
      <c r="Q505" s="461">
        <v>45700</v>
      </c>
      <c r="R505" s="487">
        <v>18000000</v>
      </c>
      <c r="S505" s="500">
        <v>45712</v>
      </c>
      <c r="T505" s="520">
        <f>+L505</f>
        <v>12927384</v>
      </c>
      <c r="U505" s="72" t="s">
        <v>65</v>
      </c>
      <c r="V505" s="292">
        <v>85155551</v>
      </c>
      <c r="W505" s="173" t="s">
        <v>409</v>
      </c>
      <c r="X505" s="435">
        <v>45712</v>
      </c>
      <c r="Y505" s="436">
        <v>45712</v>
      </c>
      <c r="Z505" s="437" t="s">
        <v>73</v>
      </c>
      <c r="AA505" s="436">
        <v>46076</v>
      </c>
      <c r="AB505" s="124">
        <f t="shared" si="53"/>
        <v>364</v>
      </c>
      <c r="AC505" s="72">
        <v>0</v>
      </c>
      <c r="AD505" s="76">
        <v>0</v>
      </c>
      <c r="AE505" s="76">
        <v>0</v>
      </c>
      <c r="AF505" s="79" t="s">
        <v>73</v>
      </c>
      <c r="AG505" s="408">
        <f t="shared" si="59"/>
        <v>0</v>
      </c>
      <c r="AH505" s="76">
        <v>0</v>
      </c>
      <c r="AI505" s="75">
        <v>0</v>
      </c>
      <c r="AJ505" s="145" t="s">
        <v>73</v>
      </c>
      <c r="AK505" s="79" t="s">
        <v>73</v>
      </c>
      <c r="AL505" s="72">
        <v>0</v>
      </c>
      <c r="AM505" s="72" t="s">
        <v>73</v>
      </c>
      <c r="AN505" s="72" t="s">
        <v>73</v>
      </c>
      <c r="AO505" s="72" t="s">
        <v>73</v>
      </c>
      <c r="AP505" s="102">
        <f t="shared" si="54"/>
        <v>0</v>
      </c>
      <c r="AQ505" s="487">
        <f t="shared" si="55"/>
        <v>12927384</v>
      </c>
      <c r="AR505" s="72" t="s">
        <v>65</v>
      </c>
      <c r="AS505" s="76">
        <v>12927384</v>
      </c>
      <c r="AT505" s="72" t="s">
        <v>319</v>
      </c>
      <c r="AU505" s="76">
        <v>0</v>
      </c>
      <c r="AV505" s="81" t="s">
        <v>73</v>
      </c>
      <c r="AW505" s="490">
        <f t="shared" si="58"/>
        <v>7540974</v>
      </c>
      <c r="AX505" s="488">
        <v>5386410</v>
      </c>
      <c r="AY505" s="84">
        <f t="shared" si="56"/>
        <v>0.58333333333333337</v>
      </c>
      <c r="AZ505" s="85">
        <v>0.58333333333333337</v>
      </c>
      <c r="BA505" s="169" t="s">
        <v>73</v>
      </c>
      <c r="BB505" s="175" t="s">
        <v>123</v>
      </c>
      <c r="BC505" s="179" t="s">
        <v>408</v>
      </c>
      <c r="BD505" s="71" t="s">
        <v>65</v>
      </c>
      <c r="BE505" s="166" t="s">
        <v>207</v>
      </c>
    </row>
    <row r="506" spans="2:57" s="165" customFormat="1" ht="15" customHeight="1" x14ac:dyDescent="0.2">
      <c r="B506" s="71">
        <v>2025</v>
      </c>
      <c r="C506" s="71">
        <v>891780111</v>
      </c>
      <c r="D506" s="71" t="s">
        <v>63</v>
      </c>
      <c r="E506" s="173" t="s">
        <v>407</v>
      </c>
      <c r="F506" s="102" t="s">
        <v>406</v>
      </c>
      <c r="G506" s="176">
        <v>0</v>
      </c>
      <c r="H506" s="72" t="s">
        <v>71</v>
      </c>
      <c r="I506" s="71" t="s">
        <v>166</v>
      </c>
      <c r="J506" s="73" t="s">
        <v>211</v>
      </c>
      <c r="K506" s="104" t="s">
        <v>405</v>
      </c>
      <c r="L506" s="486">
        <v>13900416</v>
      </c>
      <c r="M506" s="71" t="s">
        <v>66</v>
      </c>
      <c r="N506" s="104" t="s">
        <v>394</v>
      </c>
      <c r="O506" s="536">
        <v>36719980</v>
      </c>
      <c r="P506" s="180">
        <v>188</v>
      </c>
      <c r="Q506" s="461">
        <v>45685</v>
      </c>
      <c r="R506" s="487">
        <v>18000000</v>
      </c>
      <c r="S506" s="500">
        <v>45713</v>
      </c>
      <c r="T506" s="520">
        <f>+L506</f>
        <v>13900416</v>
      </c>
      <c r="U506" s="72" t="s">
        <v>65</v>
      </c>
      <c r="V506" s="292">
        <v>1082903415</v>
      </c>
      <c r="W506" s="173" t="s">
        <v>404</v>
      </c>
      <c r="X506" s="435">
        <v>45713</v>
      </c>
      <c r="Y506" s="436">
        <v>45714</v>
      </c>
      <c r="Z506" s="437" t="s">
        <v>73</v>
      </c>
      <c r="AA506" s="436">
        <v>46078</v>
      </c>
      <c r="AB506" s="124">
        <f t="shared" si="53"/>
        <v>364</v>
      </c>
      <c r="AC506" s="72">
        <v>0</v>
      </c>
      <c r="AD506" s="76">
        <v>0</v>
      </c>
      <c r="AE506" s="76">
        <v>0</v>
      </c>
      <c r="AF506" s="79" t="s">
        <v>73</v>
      </c>
      <c r="AG506" s="408">
        <f t="shared" si="59"/>
        <v>0</v>
      </c>
      <c r="AH506" s="76">
        <v>0</v>
      </c>
      <c r="AI506" s="75">
        <v>0</v>
      </c>
      <c r="AJ506" s="145" t="s">
        <v>73</v>
      </c>
      <c r="AK506" s="79" t="s">
        <v>73</v>
      </c>
      <c r="AL506" s="72">
        <v>0</v>
      </c>
      <c r="AM506" s="72" t="s">
        <v>73</v>
      </c>
      <c r="AN506" s="72" t="s">
        <v>73</v>
      </c>
      <c r="AO506" s="72" t="s">
        <v>73</v>
      </c>
      <c r="AP506" s="102">
        <f t="shared" si="54"/>
        <v>0</v>
      </c>
      <c r="AQ506" s="487">
        <f t="shared" si="55"/>
        <v>13900416</v>
      </c>
      <c r="AR506" s="72" t="s">
        <v>65</v>
      </c>
      <c r="AS506" s="76">
        <v>13900416</v>
      </c>
      <c r="AT506" s="72" t="s">
        <v>319</v>
      </c>
      <c r="AU506" s="76">
        <v>0</v>
      </c>
      <c r="AV506" s="81" t="s">
        <v>73</v>
      </c>
      <c r="AW506" s="490">
        <f t="shared" si="58"/>
        <v>8108576</v>
      </c>
      <c r="AX506" s="488">
        <v>5791840</v>
      </c>
      <c r="AY506" s="84">
        <f t="shared" si="56"/>
        <v>0.58333333333333337</v>
      </c>
      <c r="AZ506" s="85">
        <v>0.58333333333333337</v>
      </c>
      <c r="BA506" s="169" t="s">
        <v>73</v>
      </c>
      <c r="BB506" s="175" t="s">
        <v>123</v>
      </c>
      <c r="BC506" s="179" t="s">
        <v>403</v>
      </c>
      <c r="BD506" s="71" t="s">
        <v>65</v>
      </c>
      <c r="BE506" s="166" t="s">
        <v>207</v>
      </c>
    </row>
    <row r="507" spans="2:57" s="165" customFormat="1" ht="15" customHeight="1" x14ac:dyDescent="0.2">
      <c r="B507" s="71">
        <v>2025</v>
      </c>
      <c r="C507" s="71">
        <v>891780111</v>
      </c>
      <c r="D507" s="71" t="s">
        <v>63</v>
      </c>
      <c r="E507" s="173" t="s">
        <v>402</v>
      </c>
      <c r="F507" s="102" t="s">
        <v>401</v>
      </c>
      <c r="G507" s="176">
        <v>0</v>
      </c>
      <c r="H507" s="72" t="s">
        <v>71</v>
      </c>
      <c r="I507" s="71" t="s">
        <v>166</v>
      </c>
      <c r="J507" s="73" t="s">
        <v>211</v>
      </c>
      <c r="K507" s="104" t="s">
        <v>400</v>
      </c>
      <c r="L507" s="486">
        <v>13900416</v>
      </c>
      <c r="M507" s="71" t="s">
        <v>66</v>
      </c>
      <c r="N507" s="104" t="s">
        <v>394</v>
      </c>
      <c r="O507" s="536">
        <v>36719980</v>
      </c>
      <c r="P507" s="180">
        <v>189</v>
      </c>
      <c r="Q507" s="461">
        <v>45685</v>
      </c>
      <c r="R507" s="487">
        <v>18000000</v>
      </c>
      <c r="S507" s="500">
        <v>45713</v>
      </c>
      <c r="T507" s="520">
        <f>+L507</f>
        <v>13900416</v>
      </c>
      <c r="U507" s="72" t="s">
        <v>65</v>
      </c>
      <c r="V507" s="408">
        <v>84452442</v>
      </c>
      <c r="W507" s="173" t="s">
        <v>399</v>
      </c>
      <c r="X507" s="435">
        <v>45713</v>
      </c>
      <c r="Y507" s="436">
        <v>45717</v>
      </c>
      <c r="Z507" s="437" t="s">
        <v>73</v>
      </c>
      <c r="AA507" s="436">
        <v>46081</v>
      </c>
      <c r="AB507" s="124">
        <f t="shared" si="53"/>
        <v>364</v>
      </c>
      <c r="AC507" s="72">
        <v>0</v>
      </c>
      <c r="AD507" s="76">
        <v>0</v>
      </c>
      <c r="AE507" s="76">
        <v>0</v>
      </c>
      <c r="AF507" s="79" t="s">
        <v>73</v>
      </c>
      <c r="AG507" s="408">
        <f t="shared" si="59"/>
        <v>0</v>
      </c>
      <c r="AH507" s="76">
        <v>0</v>
      </c>
      <c r="AI507" s="75">
        <v>0</v>
      </c>
      <c r="AJ507" s="145" t="s">
        <v>73</v>
      </c>
      <c r="AK507" s="79" t="s">
        <v>73</v>
      </c>
      <c r="AL507" s="72">
        <v>0</v>
      </c>
      <c r="AM507" s="72" t="s">
        <v>73</v>
      </c>
      <c r="AN507" s="72" t="s">
        <v>73</v>
      </c>
      <c r="AO507" s="72" t="s">
        <v>73</v>
      </c>
      <c r="AP507" s="102">
        <f t="shared" si="54"/>
        <v>0</v>
      </c>
      <c r="AQ507" s="487">
        <f t="shared" si="55"/>
        <v>13900416</v>
      </c>
      <c r="AR507" s="72" t="s">
        <v>65</v>
      </c>
      <c r="AS507" s="76">
        <v>13900416</v>
      </c>
      <c r="AT507" s="72" t="s">
        <v>319</v>
      </c>
      <c r="AU507" s="76">
        <v>0</v>
      </c>
      <c r="AV507" s="81" t="s">
        <v>73</v>
      </c>
      <c r="AW507" s="490">
        <f t="shared" si="58"/>
        <v>6950208</v>
      </c>
      <c r="AX507" s="488">
        <v>6950208</v>
      </c>
      <c r="AY507" s="84">
        <f t="shared" si="56"/>
        <v>0.5</v>
      </c>
      <c r="AZ507" s="85">
        <v>0.5</v>
      </c>
      <c r="BA507" s="169" t="s">
        <v>73</v>
      </c>
      <c r="BB507" s="175" t="s">
        <v>123</v>
      </c>
      <c r="BC507" s="179" t="s">
        <v>398</v>
      </c>
      <c r="BD507" s="71" t="s">
        <v>65</v>
      </c>
      <c r="BE507" s="166" t="s">
        <v>207</v>
      </c>
    </row>
    <row r="508" spans="2:57" s="165" customFormat="1" ht="15" customHeight="1" x14ac:dyDescent="0.2">
      <c r="B508" s="71">
        <v>2025</v>
      </c>
      <c r="C508" s="71">
        <v>891780111</v>
      </c>
      <c r="D508" s="71" t="s">
        <v>63</v>
      </c>
      <c r="E508" s="173" t="s">
        <v>397</v>
      </c>
      <c r="F508" s="102" t="s">
        <v>396</v>
      </c>
      <c r="G508" s="176">
        <v>0</v>
      </c>
      <c r="H508" s="72" t="s">
        <v>71</v>
      </c>
      <c r="I508" s="71" t="s">
        <v>166</v>
      </c>
      <c r="J508" s="73" t="s">
        <v>211</v>
      </c>
      <c r="K508" s="104" t="s">
        <v>395</v>
      </c>
      <c r="L508" s="487">
        <v>1819400</v>
      </c>
      <c r="M508" s="71" t="s">
        <v>66</v>
      </c>
      <c r="N508" s="104" t="s">
        <v>394</v>
      </c>
      <c r="O508" s="536">
        <v>36719980</v>
      </c>
      <c r="P508" s="180">
        <v>1642</v>
      </c>
      <c r="Q508" s="497">
        <v>45860</v>
      </c>
      <c r="R508" s="487">
        <v>3000000</v>
      </c>
      <c r="S508" s="500">
        <v>45888</v>
      </c>
      <c r="T508" s="520">
        <v>1819400</v>
      </c>
      <c r="U508" s="72" t="s">
        <v>65</v>
      </c>
      <c r="V508" s="528">
        <v>1082884010</v>
      </c>
      <c r="W508" s="173" t="s">
        <v>393</v>
      </c>
      <c r="X508" s="438">
        <v>45888</v>
      </c>
      <c r="Y508" s="439">
        <v>45888</v>
      </c>
      <c r="Z508" s="437" t="s">
        <v>73</v>
      </c>
      <c r="AA508" s="440">
        <v>45894</v>
      </c>
      <c r="AB508" s="124">
        <f t="shared" si="53"/>
        <v>6</v>
      </c>
      <c r="AC508" s="72">
        <v>0</v>
      </c>
      <c r="AD508" s="76">
        <v>0</v>
      </c>
      <c r="AE508" s="76">
        <v>0</v>
      </c>
      <c r="AF508" s="79" t="s">
        <v>73</v>
      </c>
      <c r="AG508" s="408">
        <f t="shared" si="59"/>
        <v>0</v>
      </c>
      <c r="AH508" s="76">
        <v>0</v>
      </c>
      <c r="AI508" s="75">
        <v>0</v>
      </c>
      <c r="AJ508" s="145" t="s">
        <v>73</v>
      </c>
      <c r="AK508" s="79" t="s">
        <v>73</v>
      </c>
      <c r="AL508" s="72">
        <v>0</v>
      </c>
      <c r="AM508" s="72" t="s">
        <v>73</v>
      </c>
      <c r="AN508" s="72" t="s">
        <v>73</v>
      </c>
      <c r="AO508" s="72" t="s">
        <v>73</v>
      </c>
      <c r="AP508" s="102">
        <f t="shared" si="54"/>
        <v>0</v>
      </c>
      <c r="AQ508" s="487">
        <f t="shared" si="55"/>
        <v>1819400</v>
      </c>
      <c r="AR508" s="72" t="s">
        <v>65</v>
      </c>
      <c r="AS508" s="76">
        <v>1819400</v>
      </c>
      <c r="AT508" s="72" t="s">
        <v>319</v>
      </c>
      <c r="AU508" s="76">
        <v>0</v>
      </c>
      <c r="AV508" s="81" t="s">
        <v>73</v>
      </c>
      <c r="AW508" s="490">
        <f t="shared" si="58"/>
        <v>0</v>
      </c>
      <c r="AX508" s="488">
        <v>1819400</v>
      </c>
      <c r="AY508" s="84">
        <f t="shared" si="56"/>
        <v>0</v>
      </c>
      <c r="AZ508" s="85">
        <v>0</v>
      </c>
      <c r="BA508" s="169" t="s">
        <v>73</v>
      </c>
      <c r="BB508" s="175" t="s">
        <v>208</v>
      </c>
      <c r="BC508" s="179" t="s">
        <v>392</v>
      </c>
      <c r="BD508" s="71" t="s">
        <v>65</v>
      </c>
      <c r="BE508" s="166" t="s">
        <v>207</v>
      </c>
    </row>
    <row r="509" spans="2:57" s="165" customFormat="1" ht="15" customHeight="1" x14ac:dyDescent="0.2">
      <c r="B509" s="71">
        <v>2025</v>
      </c>
      <c r="C509" s="71">
        <v>891780111</v>
      </c>
      <c r="D509" s="71" t="s">
        <v>63</v>
      </c>
      <c r="E509" s="173" t="s">
        <v>391</v>
      </c>
      <c r="F509" s="102" t="s">
        <v>390</v>
      </c>
      <c r="G509" s="176">
        <v>2023000100072</v>
      </c>
      <c r="H509" s="72" t="s">
        <v>71</v>
      </c>
      <c r="I509" s="71" t="s">
        <v>210</v>
      </c>
      <c r="J509" s="73" t="s">
        <v>81</v>
      </c>
      <c r="K509" s="104" t="s">
        <v>389</v>
      </c>
      <c r="L509" s="487">
        <v>92545440</v>
      </c>
      <c r="M509" s="71" t="s">
        <v>66</v>
      </c>
      <c r="N509" s="104" t="s">
        <v>388</v>
      </c>
      <c r="O509" s="228" t="s">
        <v>366</v>
      </c>
      <c r="P509" s="171">
        <v>53</v>
      </c>
      <c r="Q509" s="439">
        <v>45691</v>
      </c>
      <c r="R509" s="487">
        <v>955418841</v>
      </c>
      <c r="S509" s="502">
        <v>45751</v>
      </c>
      <c r="T509" s="520">
        <f>+L509</f>
        <v>92545440</v>
      </c>
      <c r="U509" s="72" t="s">
        <v>65</v>
      </c>
      <c r="V509" s="408">
        <v>16078654</v>
      </c>
      <c r="W509" s="170" t="s">
        <v>365</v>
      </c>
      <c r="X509" s="435">
        <v>45751</v>
      </c>
      <c r="Y509" s="436">
        <v>45751</v>
      </c>
      <c r="Z509" s="437" t="s">
        <v>73</v>
      </c>
      <c r="AA509" s="436">
        <v>46069</v>
      </c>
      <c r="AB509" s="124">
        <f t="shared" si="53"/>
        <v>318</v>
      </c>
      <c r="AC509" s="72">
        <v>0</v>
      </c>
      <c r="AD509" s="76">
        <v>0</v>
      </c>
      <c r="AE509" s="76">
        <v>0</v>
      </c>
      <c r="AF509" s="79" t="s">
        <v>73</v>
      </c>
      <c r="AG509" s="408">
        <f t="shared" si="59"/>
        <v>0</v>
      </c>
      <c r="AH509" s="76">
        <v>0</v>
      </c>
      <c r="AI509" s="75">
        <v>0</v>
      </c>
      <c r="AJ509" s="145" t="s">
        <v>73</v>
      </c>
      <c r="AK509" s="79" t="s">
        <v>73</v>
      </c>
      <c r="AL509" s="72">
        <v>0</v>
      </c>
      <c r="AM509" s="72" t="s">
        <v>73</v>
      </c>
      <c r="AN509" s="72" t="s">
        <v>73</v>
      </c>
      <c r="AO509" s="72" t="s">
        <v>73</v>
      </c>
      <c r="AP509" s="102">
        <f t="shared" si="54"/>
        <v>0</v>
      </c>
      <c r="AQ509" s="487">
        <f t="shared" si="55"/>
        <v>92545440</v>
      </c>
      <c r="AR509" s="72" t="s">
        <v>319</v>
      </c>
      <c r="AS509" s="76">
        <v>0</v>
      </c>
      <c r="AT509" s="72" t="s">
        <v>319</v>
      </c>
      <c r="AU509" s="76">
        <v>0</v>
      </c>
      <c r="AV509" s="81" t="s">
        <v>73</v>
      </c>
      <c r="AW509" s="490">
        <f t="shared" si="58"/>
        <v>0</v>
      </c>
      <c r="AX509" s="488">
        <v>92545440</v>
      </c>
      <c r="AY509" s="84">
        <f t="shared" si="56"/>
        <v>0</v>
      </c>
      <c r="AZ509" s="85">
        <v>0</v>
      </c>
      <c r="BA509" s="169" t="s">
        <v>73</v>
      </c>
      <c r="BB509" s="175" t="s">
        <v>123</v>
      </c>
      <c r="BC509" s="177" t="s">
        <v>387</v>
      </c>
      <c r="BD509" s="71" t="s">
        <v>65</v>
      </c>
      <c r="BE509" s="166" t="s">
        <v>65</v>
      </c>
    </row>
    <row r="510" spans="2:57" s="165" customFormat="1" ht="15" customHeight="1" x14ac:dyDescent="0.2">
      <c r="B510" s="71">
        <v>2025</v>
      </c>
      <c r="C510" s="71">
        <v>891780111</v>
      </c>
      <c r="D510" s="71" t="s">
        <v>63</v>
      </c>
      <c r="E510" s="173" t="s">
        <v>386</v>
      </c>
      <c r="F510" s="102" t="s">
        <v>385</v>
      </c>
      <c r="G510" s="176">
        <v>2023000100072</v>
      </c>
      <c r="H510" s="72" t="s">
        <v>71</v>
      </c>
      <c r="I510" s="71" t="s">
        <v>210</v>
      </c>
      <c r="J510" s="73" t="s">
        <v>81</v>
      </c>
      <c r="K510" s="104" t="s">
        <v>384</v>
      </c>
      <c r="L510" s="487">
        <v>83230368</v>
      </c>
      <c r="M510" s="71" t="s">
        <v>66</v>
      </c>
      <c r="N510" s="104" t="s">
        <v>383</v>
      </c>
      <c r="O510" s="228" t="s">
        <v>382</v>
      </c>
      <c r="P510" s="171">
        <v>53</v>
      </c>
      <c r="Q510" s="439">
        <v>45691</v>
      </c>
      <c r="R510" s="487">
        <v>955418841</v>
      </c>
      <c r="S510" s="502">
        <v>45751</v>
      </c>
      <c r="T510" s="520">
        <f>+L510</f>
        <v>83230368</v>
      </c>
      <c r="U510" s="72" t="s">
        <v>65</v>
      </c>
      <c r="V510" s="408">
        <v>16078654</v>
      </c>
      <c r="W510" s="170" t="s">
        <v>365</v>
      </c>
      <c r="X510" s="435">
        <v>45751</v>
      </c>
      <c r="Y510" s="436">
        <v>45751</v>
      </c>
      <c r="Z510" s="437" t="s">
        <v>73</v>
      </c>
      <c r="AA510" s="436">
        <v>46069</v>
      </c>
      <c r="AB510" s="124">
        <f t="shared" si="53"/>
        <v>318</v>
      </c>
      <c r="AC510" s="72">
        <v>0</v>
      </c>
      <c r="AD510" s="76">
        <v>0</v>
      </c>
      <c r="AE510" s="76">
        <v>0</v>
      </c>
      <c r="AF510" s="79" t="s">
        <v>73</v>
      </c>
      <c r="AG510" s="408">
        <f t="shared" si="59"/>
        <v>0</v>
      </c>
      <c r="AH510" s="76">
        <v>0</v>
      </c>
      <c r="AI510" s="75">
        <v>0</v>
      </c>
      <c r="AJ510" s="145" t="s">
        <v>73</v>
      </c>
      <c r="AK510" s="79" t="s">
        <v>73</v>
      </c>
      <c r="AL510" s="72">
        <v>0</v>
      </c>
      <c r="AM510" s="72" t="s">
        <v>73</v>
      </c>
      <c r="AN510" s="72" t="s">
        <v>73</v>
      </c>
      <c r="AO510" s="72" t="s">
        <v>73</v>
      </c>
      <c r="AP510" s="102">
        <f t="shared" si="54"/>
        <v>0</v>
      </c>
      <c r="AQ510" s="487">
        <f t="shared" si="55"/>
        <v>83230368</v>
      </c>
      <c r="AR510" s="72" t="s">
        <v>319</v>
      </c>
      <c r="AS510" s="76">
        <v>0</v>
      </c>
      <c r="AT510" s="72" t="s">
        <v>319</v>
      </c>
      <c r="AU510" s="76">
        <v>0</v>
      </c>
      <c r="AV510" s="81" t="s">
        <v>73</v>
      </c>
      <c r="AW510" s="490">
        <f t="shared" si="58"/>
        <v>0</v>
      </c>
      <c r="AX510" s="488">
        <v>83230368</v>
      </c>
      <c r="AY510" s="84">
        <f t="shared" si="56"/>
        <v>0</v>
      </c>
      <c r="AZ510" s="85">
        <v>0</v>
      </c>
      <c r="BA510" s="169" t="s">
        <v>73</v>
      </c>
      <c r="BB510" s="175" t="s">
        <v>123</v>
      </c>
      <c r="BC510" s="177" t="s">
        <v>381</v>
      </c>
      <c r="BD510" s="71" t="s">
        <v>65</v>
      </c>
      <c r="BE510" s="166" t="s">
        <v>65</v>
      </c>
    </row>
    <row r="511" spans="2:57" s="165" customFormat="1" ht="15" customHeight="1" x14ac:dyDescent="0.2">
      <c r="B511" s="71">
        <v>2025</v>
      </c>
      <c r="C511" s="71">
        <v>891780111</v>
      </c>
      <c r="D511" s="71" t="s">
        <v>63</v>
      </c>
      <c r="E511" s="173" t="s">
        <v>380</v>
      </c>
      <c r="F511" s="102" t="s">
        <v>379</v>
      </c>
      <c r="G511" s="176">
        <v>2023000100072</v>
      </c>
      <c r="H511" s="72" t="s">
        <v>71</v>
      </c>
      <c r="I511" s="71" t="s">
        <v>210</v>
      </c>
      <c r="J511" s="73" t="s">
        <v>81</v>
      </c>
      <c r="K511" s="104" t="s">
        <v>378</v>
      </c>
      <c r="L511" s="487">
        <v>92545440</v>
      </c>
      <c r="M511" s="71" t="s">
        <v>66</v>
      </c>
      <c r="N511" s="104" t="s">
        <v>373</v>
      </c>
      <c r="O511" s="228" t="s">
        <v>372</v>
      </c>
      <c r="P511" s="171">
        <v>53</v>
      </c>
      <c r="Q511" s="439">
        <v>45691</v>
      </c>
      <c r="R511" s="487">
        <v>955418841</v>
      </c>
      <c r="S511" s="502">
        <v>45754</v>
      </c>
      <c r="T511" s="520">
        <f>+L511</f>
        <v>92545440</v>
      </c>
      <c r="U511" s="72" t="s">
        <v>65</v>
      </c>
      <c r="V511" s="408">
        <v>16078654</v>
      </c>
      <c r="W511" s="170" t="s">
        <v>365</v>
      </c>
      <c r="X511" s="435">
        <v>45754</v>
      </c>
      <c r="Y511" s="436">
        <v>45754</v>
      </c>
      <c r="Z511" s="437" t="s">
        <v>73</v>
      </c>
      <c r="AA511" s="436">
        <v>46069</v>
      </c>
      <c r="AB511" s="124">
        <f t="shared" si="53"/>
        <v>315</v>
      </c>
      <c r="AC511" s="72">
        <v>0</v>
      </c>
      <c r="AD511" s="76">
        <v>0</v>
      </c>
      <c r="AE511" s="76">
        <v>0</v>
      </c>
      <c r="AF511" s="79" t="s">
        <v>73</v>
      </c>
      <c r="AG511" s="408">
        <f t="shared" si="59"/>
        <v>0</v>
      </c>
      <c r="AH511" s="76">
        <v>0</v>
      </c>
      <c r="AI511" s="75">
        <v>0</v>
      </c>
      <c r="AJ511" s="145" t="s">
        <v>73</v>
      </c>
      <c r="AK511" s="79" t="s">
        <v>73</v>
      </c>
      <c r="AL511" s="72">
        <v>0</v>
      </c>
      <c r="AM511" s="72" t="s">
        <v>73</v>
      </c>
      <c r="AN511" s="72" t="s">
        <v>73</v>
      </c>
      <c r="AO511" s="72" t="s">
        <v>73</v>
      </c>
      <c r="AP511" s="102">
        <f t="shared" si="54"/>
        <v>0</v>
      </c>
      <c r="AQ511" s="487">
        <f t="shared" si="55"/>
        <v>92545440</v>
      </c>
      <c r="AR511" s="72" t="s">
        <v>319</v>
      </c>
      <c r="AS511" s="76">
        <v>0</v>
      </c>
      <c r="AT511" s="72" t="s">
        <v>319</v>
      </c>
      <c r="AU511" s="76">
        <v>0</v>
      </c>
      <c r="AV511" s="81" t="s">
        <v>73</v>
      </c>
      <c r="AW511" s="490">
        <f t="shared" si="58"/>
        <v>0</v>
      </c>
      <c r="AX511" s="488">
        <v>92545440</v>
      </c>
      <c r="AY511" s="84">
        <f t="shared" si="56"/>
        <v>0</v>
      </c>
      <c r="AZ511" s="85">
        <v>0</v>
      </c>
      <c r="BA511" s="169" t="s">
        <v>73</v>
      </c>
      <c r="BB511" s="178" t="s">
        <v>123</v>
      </c>
      <c r="BC511" s="177" t="s">
        <v>377</v>
      </c>
      <c r="BD511" s="71" t="s">
        <v>65</v>
      </c>
      <c r="BE511" s="166" t="s">
        <v>65</v>
      </c>
    </row>
    <row r="512" spans="2:57" s="165" customFormat="1" ht="15" customHeight="1" x14ac:dyDescent="0.2">
      <c r="B512" s="71">
        <v>2025</v>
      </c>
      <c r="C512" s="71">
        <v>891780111</v>
      </c>
      <c r="D512" s="71" t="s">
        <v>63</v>
      </c>
      <c r="E512" s="173" t="s">
        <v>376</v>
      </c>
      <c r="F512" s="102" t="s">
        <v>375</v>
      </c>
      <c r="G512" s="176">
        <v>2023000100072</v>
      </c>
      <c r="H512" s="72" t="s">
        <v>71</v>
      </c>
      <c r="I512" s="71" t="s">
        <v>210</v>
      </c>
      <c r="J512" s="73" t="s">
        <v>81</v>
      </c>
      <c r="K512" s="104" t="s">
        <v>374</v>
      </c>
      <c r="L512" s="487">
        <v>108576000</v>
      </c>
      <c r="M512" s="71" t="s">
        <v>66</v>
      </c>
      <c r="N512" s="104" t="s">
        <v>373</v>
      </c>
      <c r="O512" s="228" t="s">
        <v>372</v>
      </c>
      <c r="P512" s="171">
        <v>80</v>
      </c>
      <c r="Q512" s="439">
        <v>45804</v>
      </c>
      <c r="R512" s="487">
        <v>831230400</v>
      </c>
      <c r="S512" s="502">
        <v>45847</v>
      </c>
      <c r="T512" s="520">
        <v>108576000</v>
      </c>
      <c r="U512" s="72" t="s">
        <v>65</v>
      </c>
      <c r="V512" s="408">
        <v>16078654</v>
      </c>
      <c r="W512" s="170" t="s">
        <v>365</v>
      </c>
      <c r="X512" s="435">
        <v>45847</v>
      </c>
      <c r="Y512" s="436">
        <v>45847</v>
      </c>
      <c r="Z512" s="437" t="s">
        <v>73</v>
      </c>
      <c r="AA512" s="436">
        <v>46356</v>
      </c>
      <c r="AB512" s="124">
        <f t="shared" si="53"/>
        <v>509</v>
      </c>
      <c r="AC512" s="72">
        <v>0</v>
      </c>
      <c r="AD512" s="76">
        <v>0</v>
      </c>
      <c r="AE512" s="76">
        <v>0</v>
      </c>
      <c r="AF512" s="79" t="s">
        <v>73</v>
      </c>
      <c r="AG512" s="408">
        <f t="shared" si="59"/>
        <v>0</v>
      </c>
      <c r="AH512" s="76">
        <v>0</v>
      </c>
      <c r="AI512" s="75">
        <v>0</v>
      </c>
      <c r="AJ512" s="145" t="s">
        <v>73</v>
      </c>
      <c r="AK512" s="79" t="s">
        <v>73</v>
      </c>
      <c r="AL512" s="72">
        <v>0</v>
      </c>
      <c r="AM512" s="72" t="s">
        <v>73</v>
      </c>
      <c r="AN512" s="72" t="s">
        <v>73</v>
      </c>
      <c r="AO512" s="72" t="s">
        <v>73</v>
      </c>
      <c r="AP512" s="102">
        <f t="shared" si="54"/>
        <v>0</v>
      </c>
      <c r="AQ512" s="487">
        <f t="shared" si="55"/>
        <v>108576000</v>
      </c>
      <c r="AR512" s="72" t="s">
        <v>319</v>
      </c>
      <c r="AS512" s="76">
        <v>0</v>
      </c>
      <c r="AT512" s="72" t="s">
        <v>319</v>
      </c>
      <c r="AU512" s="76">
        <v>0</v>
      </c>
      <c r="AV512" s="81" t="s">
        <v>73</v>
      </c>
      <c r="AW512" s="490">
        <f t="shared" si="58"/>
        <v>0</v>
      </c>
      <c r="AX512" s="488">
        <v>108576000</v>
      </c>
      <c r="AY512" s="84">
        <f t="shared" si="56"/>
        <v>0</v>
      </c>
      <c r="AZ512" s="85">
        <v>0</v>
      </c>
      <c r="BA512" s="169" t="s">
        <v>73</v>
      </c>
      <c r="BB512" s="175" t="s">
        <v>123</v>
      </c>
      <c r="BC512" s="174" t="s">
        <v>371</v>
      </c>
      <c r="BD512" s="71" t="s">
        <v>65</v>
      </c>
      <c r="BE512" s="166" t="s">
        <v>65</v>
      </c>
    </row>
    <row r="513" spans="2:57" s="165" customFormat="1" ht="15" customHeight="1" thickBot="1" x14ac:dyDescent="0.25">
      <c r="B513" s="71">
        <v>2025</v>
      </c>
      <c r="C513" s="71">
        <v>891780111</v>
      </c>
      <c r="D513" s="71" t="s">
        <v>63</v>
      </c>
      <c r="E513" s="173" t="s">
        <v>370</v>
      </c>
      <c r="F513" s="110" t="s">
        <v>369</v>
      </c>
      <c r="G513" s="172">
        <v>2023000100072</v>
      </c>
      <c r="H513" s="72" t="s">
        <v>71</v>
      </c>
      <c r="I513" s="71" t="s">
        <v>210</v>
      </c>
      <c r="J513" s="73" t="s">
        <v>81</v>
      </c>
      <c r="K513" s="104" t="s">
        <v>368</v>
      </c>
      <c r="L513" s="492">
        <v>108576000</v>
      </c>
      <c r="M513" s="71" t="s">
        <v>66</v>
      </c>
      <c r="N513" s="140" t="s">
        <v>367</v>
      </c>
      <c r="O513" s="228" t="s">
        <v>366</v>
      </c>
      <c r="P513" s="171">
        <v>80</v>
      </c>
      <c r="Q513" s="498">
        <v>45804</v>
      </c>
      <c r="R513" s="492">
        <v>831230400</v>
      </c>
      <c r="S513" s="512">
        <v>45863</v>
      </c>
      <c r="T513" s="520">
        <v>108576000</v>
      </c>
      <c r="U513" s="72" t="s">
        <v>65</v>
      </c>
      <c r="V513" s="408">
        <v>16078654</v>
      </c>
      <c r="W513" s="170" t="s">
        <v>365</v>
      </c>
      <c r="X513" s="468">
        <v>45862</v>
      </c>
      <c r="Y513" s="469">
        <v>45866</v>
      </c>
      <c r="Z513" s="437" t="s">
        <v>73</v>
      </c>
      <c r="AA513" s="436">
        <v>46356</v>
      </c>
      <c r="AB513" s="124">
        <f t="shared" si="53"/>
        <v>490</v>
      </c>
      <c r="AC513" s="72">
        <v>0</v>
      </c>
      <c r="AD513" s="76">
        <v>0</v>
      </c>
      <c r="AE513" s="76">
        <v>0</v>
      </c>
      <c r="AF513" s="79" t="s">
        <v>73</v>
      </c>
      <c r="AG513" s="408">
        <f t="shared" si="59"/>
        <v>0</v>
      </c>
      <c r="AH513" s="76">
        <v>0</v>
      </c>
      <c r="AI513" s="75">
        <v>0</v>
      </c>
      <c r="AJ513" s="145" t="s">
        <v>73</v>
      </c>
      <c r="AK513" s="79" t="s">
        <v>73</v>
      </c>
      <c r="AL513" s="72">
        <v>0</v>
      </c>
      <c r="AM513" s="72" t="s">
        <v>73</v>
      </c>
      <c r="AN513" s="72" t="s">
        <v>73</v>
      </c>
      <c r="AO513" s="72" t="s">
        <v>73</v>
      </c>
      <c r="AP513" s="102">
        <f t="shared" si="54"/>
        <v>0</v>
      </c>
      <c r="AQ513" s="487">
        <f t="shared" si="55"/>
        <v>108576000</v>
      </c>
      <c r="AR513" s="72" t="s">
        <v>319</v>
      </c>
      <c r="AS513" s="76">
        <v>0</v>
      </c>
      <c r="AT513" s="72" t="s">
        <v>319</v>
      </c>
      <c r="AU513" s="76">
        <v>0</v>
      </c>
      <c r="AV513" s="81" t="s">
        <v>73</v>
      </c>
      <c r="AW513" s="490">
        <f t="shared" si="58"/>
        <v>0</v>
      </c>
      <c r="AX513" s="488">
        <v>108576000</v>
      </c>
      <c r="AY513" s="84">
        <f t="shared" si="56"/>
        <v>0</v>
      </c>
      <c r="AZ513" s="85">
        <v>0</v>
      </c>
      <c r="BA513" s="169" t="s">
        <v>73</v>
      </c>
      <c r="BB513" s="168" t="s">
        <v>123</v>
      </c>
      <c r="BC513" s="167" t="s">
        <v>364</v>
      </c>
      <c r="BD513" s="89" t="s">
        <v>65</v>
      </c>
      <c r="BE513" s="166" t="s">
        <v>65</v>
      </c>
    </row>
    <row r="514" spans="2:57" s="159" customFormat="1" ht="13.5" thickBot="1" x14ac:dyDescent="0.25">
      <c r="B514" s="722" t="s">
        <v>67</v>
      </c>
      <c r="C514" s="723"/>
      <c r="D514" s="724"/>
      <c r="E514" s="164">
        <f>+SUBTOTAL(3,E8:E513)</f>
        <v>506</v>
      </c>
      <c r="F514" s="163"/>
      <c r="G514" s="49"/>
      <c r="H514" s="49"/>
      <c r="I514" s="49"/>
      <c r="J514" s="49"/>
      <c r="K514" s="49"/>
      <c r="L514" s="493">
        <f>SUM(L8:L513)</f>
        <v>12795187168</v>
      </c>
      <c r="M514" s="664"/>
      <c r="N514" s="665"/>
      <c r="O514" s="665"/>
      <c r="P514" s="665"/>
      <c r="Q514" s="725"/>
      <c r="R514" s="665"/>
      <c r="S514" s="725"/>
      <c r="T514" s="665"/>
      <c r="U514" s="665"/>
      <c r="V514" s="665"/>
      <c r="W514" s="665"/>
      <c r="X514" s="725"/>
      <c r="Y514" s="725"/>
      <c r="Z514" s="725"/>
      <c r="AA514" s="725"/>
      <c r="AB514" s="678"/>
      <c r="AC514" s="162">
        <f>SUM(AC8:AC513)</f>
        <v>5</v>
      </c>
      <c r="AD514" s="534">
        <f>SUM(AD8:AD513)</f>
        <v>65504555</v>
      </c>
      <c r="AE514" s="567">
        <f>SUM(AE8:AE513)</f>
        <v>3</v>
      </c>
      <c r="AF514" s="44"/>
      <c r="AG514" s="567">
        <f>SUM(AG8:AG511)</f>
        <v>593</v>
      </c>
      <c r="AH514" s="567">
        <f>SUM(AH8:AH513)</f>
        <v>3</v>
      </c>
      <c r="AI514" s="566">
        <f>SUM(AI8:AI513)</f>
        <v>1239297080</v>
      </c>
      <c r="AJ514" s="161"/>
      <c r="AK514" s="161"/>
      <c r="AL514" s="160">
        <f>SUM(AL8:AL513)</f>
        <v>0</v>
      </c>
      <c r="AM514" s="664"/>
      <c r="AN514" s="665"/>
      <c r="AO514" s="665"/>
      <c r="AP514" s="678"/>
      <c r="AQ514" s="557">
        <f>SUM(AQ8:AQ513)</f>
        <v>11621394643</v>
      </c>
      <c r="AR514" s="44"/>
      <c r="AS514" s="568">
        <f>SUM(AS8:AS513)</f>
        <v>6550932380</v>
      </c>
      <c r="AT514" s="44"/>
      <c r="AU514" s="567">
        <f>SUM(AU8:AU513)</f>
        <v>0</v>
      </c>
      <c r="AV514" s="44"/>
      <c r="AW514" s="559">
        <f>SUM(AW8:AW513)</f>
        <v>6689154673.8800001</v>
      </c>
      <c r="AX514" s="565">
        <f>SUM(AX8:AX513)</f>
        <v>4932239969.1199999</v>
      </c>
      <c r="AY514" s="664"/>
      <c r="AZ514" s="665"/>
      <c r="BA514" s="665"/>
      <c r="BB514" s="665"/>
      <c r="BC514" s="665"/>
      <c r="BD514" s="665"/>
      <c r="BE514" s="665"/>
    </row>
  </sheetData>
  <sheetProtection formatCells="0" formatColumns="0" formatRows="0" insertRows="0" deleteRows="0" autoFilter="0"/>
  <mergeCells count="23">
    <mergeCell ref="AR6:AS6"/>
    <mergeCell ref="B3:C6"/>
    <mergeCell ref="D3:G4"/>
    <mergeCell ref="AT6:AY6"/>
    <mergeCell ref="H3:I5"/>
    <mergeCell ref="F5:G5"/>
    <mergeCell ref="AC5:AP5"/>
    <mergeCell ref="AZ6:BB6"/>
    <mergeCell ref="BC6:BE6"/>
    <mergeCell ref="B514:D514"/>
    <mergeCell ref="M514:AB514"/>
    <mergeCell ref="AM514:AP514"/>
    <mergeCell ref="AY514:BE514"/>
    <mergeCell ref="U6:W6"/>
    <mergeCell ref="X6:AB6"/>
    <mergeCell ref="E6:G6"/>
    <mergeCell ref="H6:K6"/>
    <mergeCell ref="N6:O6"/>
    <mergeCell ref="P6:R6"/>
    <mergeCell ref="S6:T6"/>
    <mergeCell ref="AC6:AG6"/>
    <mergeCell ref="AH6:AK6"/>
    <mergeCell ref="AL6:AP6"/>
  </mergeCells>
  <conditionalFormatting sqref="F5 E6">
    <cfRule type="containsText" dxfId="3" priority="7" operator="containsText" text="Seleccione Ordenador">
      <formula>NOT(ISERROR(SEARCH("Seleccione Ordenador",E5)))</formula>
    </cfRule>
  </conditionalFormatting>
  <conditionalFormatting sqref="F12">
    <cfRule type="colorScale" priority="8">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358 L502:L513">
    <cfRule type="cellIs" dxfId="2" priority="4" operator="greaterThan">
      <formula>$K$5</formula>
    </cfRule>
  </conditionalFormatting>
  <conditionalFormatting sqref="AD8:AD513">
    <cfRule type="cellIs" dxfId="1" priority="1" operator="greaterThan">
      <formula>$L8/2</formula>
    </cfRule>
  </conditionalFormatting>
  <conditionalFormatting sqref="AW8:AZ279 AB8:AB513 AG8:AG513 AP8:AS513 AX280 AW280:AW281 AY280:AZ281 AW282:AZ513">
    <cfRule type="expression" dxfId="0" priority="5">
      <formula>+_xlfn.ISFORMULA(AB8)</formula>
    </cfRule>
  </conditionalFormatting>
  <dataValidations count="10">
    <dataValidation type="list" allowBlank="1" showInputMessage="1" showErrorMessage="1" sqref="BB8:BB513" xr:uid="{C44730C4-C0C6-49FF-8DEB-A15159EA4A60}">
      <formula1>"Por iniciar,En ejecucion,Suspendido,Terminado,Liquidado"</formula1>
    </dataValidation>
    <dataValidation type="list" allowBlank="1" showInputMessage="1" showErrorMessage="1" sqref="J8:J513" xr:uid="{D1A98427-3640-4360-8E01-C568A4F694B1}">
      <formula1>"CONTRATO DE OBRAS, OTROS TIPOS, PRESTACIÓN DE SERVICIOS, SUMINISTROS"</formula1>
    </dataValidation>
    <dataValidation type="list" allowBlank="1" showInputMessage="1" showErrorMessage="1" sqref="H8:H513" xr:uid="{E48D19D2-FF10-4C1A-873D-8E361B0814F6}">
      <formula1>"OTRO SECTOR"</formula1>
    </dataValidation>
    <dataValidation type="list" allowBlank="1" showInputMessage="1" showErrorMessage="1" sqref="M8:M513" xr:uid="{444B7B0A-3C4F-46CF-9CCD-2275EE2F95E5}">
      <formula1>"DIRECTA"</formula1>
    </dataValidation>
    <dataValidation type="list" allowBlank="1" showInputMessage="1" showErrorMessage="1" sqref="I8:I513" xr:uid="{D80915C5-E48A-4B57-B611-3CB751AF894D}">
      <formula1>"FUNCIONAMIENTO,INVERSION,OTROS"</formula1>
    </dataValidation>
    <dataValidation type="list" allowBlank="1" showInputMessage="1" showErrorMessage="1" sqref="BE8:BE513" xr:uid="{DF87A4E9-29C8-4A9A-8D83-F8C74FF7F8AD}">
      <formula1>"SI,NA por TIPO Contrato"</formula1>
    </dataValidation>
    <dataValidation type="list" allowBlank="1" showInputMessage="1" showErrorMessage="1" sqref="BD8:BD513" xr:uid="{266B5ED1-43EF-49F7-9954-B2996591FCE8}">
      <formula1>"SI,NO HA INICIADO"</formula1>
    </dataValidation>
    <dataValidation type="list" allowBlank="1" showInputMessage="1" showErrorMessage="1" sqref="AR8:AR513 U8:U513 AT8:AT513" xr:uid="{7B338E56-DEE8-4176-BC6B-873C231AAF71}">
      <formula1>"SI,NO"</formula1>
    </dataValidation>
    <dataValidation type="list" allowBlank="1" showInputMessage="1" showErrorMessage="1" errorTitle="ERROR" error="SOLO VALIDO LISTA DESPLEGABLE" promptTitle="ESCOJA EL PERIODO" sqref="F5" xr:uid="{4966CB11-461D-48FA-9936-57D20BD371EB}">
      <formula1>"Seleccione el periodo a presentar,ENERO,FEBRERO,MARZO,ABRIL,MAYO,JUNIO,JULIO,AGOSTO,SEPTIEMBRE,OCTUBRE,NOVIEMBRE,DICIEMBRE"</formula1>
    </dataValidation>
    <dataValidation type="list" allowBlank="1" showInputMessage="1" showErrorMessage="1" sqref="K4" xr:uid="{5178CD73-B5FA-48B2-AEAF-FC3995C9605E}">
      <formula1>"42,250,1000,3000"</formula1>
    </dataValidation>
  </dataValidations>
  <hyperlinks>
    <hyperlink ref="BC76" r:id="rId1" xr:uid="{1063EDB8-1E55-4C68-B58E-5DC3E6669A40}"/>
    <hyperlink ref="BC333" r:id="rId2" xr:uid="{16BE4187-E522-4FC2-B0AE-72BA1103F593}"/>
    <hyperlink ref="BC73" r:id="rId3" xr:uid="{855302F1-2AD5-4F2D-AD71-11740555E924}"/>
    <hyperlink ref="BC334" r:id="rId4" xr:uid="{8D6EF680-36E9-4A22-9FCD-CE353F8B1D48}"/>
    <hyperlink ref="BC335" r:id="rId5" xr:uid="{0D40198F-3BE2-4430-9128-571555E333EA}"/>
    <hyperlink ref="BC348" r:id="rId6" xr:uid="{70B564A1-6CE6-47AA-979F-7CF3FBB0A95E}"/>
    <hyperlink ref="BC349" r:id="rId7" xr:uid="{EC181264-CBF5-4F8E-98AF-237C6FDA3280}"/>
    <hyperlink ref="BC350" r:id="rId8" xr:uid="{C86DE508-69BA-4DED-ACE7-9343DAF12242}"/>
    <hyperlink ref="BC505" r:id="rId9" xr:uid="{5286B1E6-87F4-4602-851F-086568468C67}"/>
    <hyperlink ref="BC507" r:id="rId10" xr:uid="{9827A1B3-2276-4117-AB33-FA53CEE00F08}"/>
    <hyperlink ref="BC351" r:id="rId11" xr:uid="{EE54843A-4EA8-4462-8112-BEA40C4CD471}"/>
    <hyperlink ref="BC502" r:id="rId12" xr:uid="{279F51CB-1586-4595-9301-03F9A3A0C793}"/>
    <hyperlink ref="BC113" r:id="rId13" xr:uid="{DA6126A1-820C-461C-832E-610F8C3D16C9}"/>
    <hyperlink ref="BC114" r:id="rId14" xr:uid="{A42BB5B0-0811-47F6-B024-F943FA3A2523}"/>
    <hyperlink ref="BC115" r:id="rId15" xr:uid="{38187AD0-F3EA-4DB4-96CD-3FF0998201BE}"/>
    <hyperlink ref="BC116" r:id="rId16" xr:uid="{C99A11FC-3CC3-4263-B0BF-249CD353600A}"/>
    <hyperlink ref="BC117" r:id="rId17" xr:uid="{8C150047-D8B6-4A2E-A292-1935921EE27C}"/>
    <hyperlink ref="BC118" r:id="rId18" xr:uid="{84BF5F73-01A0-45EE-AB91-5012874931F5}"/>
    <hyperlink ref="BC119" r:id="rId19" xr:uid="{4F24CEF1-6533-47E1-B23B-E551EFF015A0}"/>
    <hyperlink ref="BC120" r:id="rId20" xr:uid="{28F535BB-1042-4A44-B48D-C10CCDAC7C79}"/>
    <hyperlink ref="BC362" r:id="rId21" xr:uid="{23B7E002-84F1-4597-8D47-4D23B95FC11B}"/>
    <hyperlink ref="BC363" r:id="rId22" xr:uid="{48C69367-D871-45AD-A7DE-FB0B997CC2F4}"/>
    <hyperlink ref="BC466" r:id="rId23" xr:uid="{CF9B196D-194E-4370-9C7F-43A3C83AD1C9}"/>
    <hyperlink ref="BC501" r:id="rId24" xr:uid="{40DAC347-49A1-49F7-8D2D-60CF5C6962F5}"/>
    <hyperlink ref="BC336" r:id="rId25" xr:uid="{165F0B2A-15D6-4E13-AF1B-86410723E6C8}"/>
    <hyperlink ref="BC121" r:id="rId26" xr:uid="{98CE4D45-91CF-493E-A3A1-F94F07F98230}"/>
    <hyperlink ref="BC122" r:id="rId27" xr:uid="{66BB625A-E4D1-4950-8A22-33845DFC17CD}"/>
    <hyperlink ref="BC123" r:id="rId28" xr:uid="{562229CF-EA7B-4F21-8BFB-61390291D030}"/>
    <hyperlink ref="BC124" r:id="rId29" xr:uid="{D6D28BED-7D17-4942-B6D2-ACAD9A9C6E8E}"/>
    <hyperlink ref="BC125" r:id="rId30" xr:uid="{69CE8A8C-513C-444C-9437-7CCD71233DA5}"/>
    <hyperlink ref="BC126" r:id="rId31" xr:uid="{5B244D01-E483-4B82-BB73-ABB4B5339C3C}"/>
    <hyperlink ref="BC127" r:id="rId32" xr:uid="{48295725-79C1-419E-B9A1-B84056B4FA91}"/>
    <hyperlink ref="BC128" r:id="rId33" xr:uid="{8B23EDBA-C144-43CA-9294-CFB6067FFF8D}"/>
    <hyperlink ref="BC129" r:id="rId34" xr:uid="{F334B27D-5005-4D73-BF5E-BBF2E22A1084}"/>
    <hyperlink ref="BC130" r:id="rId35" xr:uid="{1ED4255C-5AC6-4317-A981-984E57B4D1F9}"/>
    <hyperlink ref="BC131" r:id="rId36" xr:uid="{B9E2202B-2600-4346-A01F-E390BC522891}"/>
    <hyperlink ref="BC132" r:id="rId37" xr:uid="{E5C00B12-12A2-4712-AF9E-F6999D83C86A}"/>
    <hyperlink ref="BC133" r:id="rId38" xr:uid="{9B7C8C5B-16EB-4DA0-B86B-E32C3C51C19C}"/>
    <hyperlink ref="BC134" r:id="rId39" xr:uid="{DE288BA8-54DB-48B0-8805-E43664334195}"/>
    <hyperlink ref="BC135" r:id="rId40" xr:uid="{451CAB11-0D80-4B3E-B796-FC25E7911E48}"/>
    <hyperlink ref="BC138" r:id="rId41" xr:uid="{975BA576-D1FB-4157-ABAF-00D8586FD8BF}"/>
    <hyperlink ref="BC139" r:id="rId42" xr:uid="{F47D19F9-A941-4504-AF05-71266DDBD42E}"/>
    <hyperlink ref="BC137" r:id="rId43" xr:uid="{72163FFB-C5CA-460C-95DE-DC7CC5EE1E44}"/>
    <hyperlink ref="BC136" r:id="rId44" xr:uid="{126D4842-67AB-4E61-AC4E-1EA178064936}"/>
    <hyperlink ref="BC364" r:id="rId45" xr:uid="{408AFA0B-3EDA-4115-A6C9-8E673A2D77C0}"/>
    <hyperlink ref="BC365" r:id="rId46" xr:uid="{FBEFF7BF-B4C1-4346-8A4C-B30E8FF5533B}"/>
    <hyperlink ref="BC366" r:id="rId47" xr:uid="{E7CD58D3-C7C6-4970-A646-FED0D1096F24}"/>
    <hyperlink ref="BC367" r:id="rId48" xr:uid="{979E8498-9115-403D-9542-363D82742A72}"/>
    <hyperlink ref="BC368" r:id="rId49" xr:uid="{768E9900-67E8-4BD8-9FB5-74E197E9247A}"/>
    <hyperlink ref="BC369" r:id="rId50" xr:uid="{78289CE8-CAEB-4F28-B4D9-0626ACB6A786}"/>
    <hyperlink ref="BC370" r:id="rId51" xr:uid="{17F8BB8A-AA26-4E54-AE64-848CCEE19465}"/>
    <hyperlink ref="BC467" r:id="rId52" xr:uid="{43E6132A-15F9-4570-BD4E-47528A510924}"/>
    <hyperlink ref="BC468" r:id="rId53" xr:uid="{5779D336-A6B5-4D04-B9E2-0F84E715506D}"/>
    <hyperlink ref="BC469" r:id="rId54" xr:uid="{5C8C3E49-F885-4F4B-947F-FC2BD2F98E3C}"/>
    <hyperlink ref="BC470" r:id="rId55" xr:uid="{1D4D0488-142A-4C45-A396-3C49173B0821}"/>
    <hyperlink ref="BC471" r:id="rId56" xr:uid="{7BC4C185-410E-492C-88F1-73C39FA2D0BC}"/>
    <hyperlink ref="BC353" r:id="rId57" xr:uid="{72C59E31-1F0A-49EC-B2A3-85A5B3BB8C2A}"/>
    <hyperlink ref="BC509" r:id="rId58" xr:uid="{32CE6E10-A91B-446D-A009-AF7A34F35404}"/>
    <hyperlink ref="BC510" r:id="rId59" xr:uid="{2333A4AE-15DA-4408-8D28-01BF9424E975}"/>
    <hyperlink ref="BC511" r:id="rId60" xr:uid="{9A29DA77-0E91-4CD6-91C2-452EE02206A5}"/>
    <hyperlink ref="BC383" r:id="rId61" xr:uid="{A51695BF-EBC3-454C-ACD4-7395BEAB2D5C}"/>
    <hyperlink ref="BC384" r:id="rId62" xr:uid="{54DA7106-7B4F-4263-87BE-7EF24DA7D897}"/>
    <hyperlink ref="BC385" r:id="rId63" xr:uid="{C2240403-4DB4-4E01-A6E9-A46885F1FD64}"/>
    <hyperlink ref="BC472" r:id="rId64" xr:uid="{981CD654-80F3-4B8B-AB19-B0C7B6E55C5C}"/>
    <hyperlink ref="BC503" r:id="rId65" xr:uid="{272C7DC3-7738-4103-8F36-2B6AA78CD673}"/>
    <hyperlink ref="BC156" r:id="rId66" xr:uid="{DAB1E3ED-F749-4CC0-B4EE-212B0E90515C}"/>
    <hyperlink ref="BC157" r:id="rId67" xr:uid="{C21B3280-23B7-4ECE-BCA1-FF9D7D00E66F}"/>
    <hyperlink ref="BC158" r:id="rId68" xr:uid="{4E85E692-D41C-4A76-8C02-2ED2C951DBF5}"/>
    <hyperlink ref="BC159" r:id="rId69" xr:uid="{944E858B-0DCE-4D8B-A3F1-AE4445843BFB}"/>
    <hyperlink ref="BC160" r:id="rId70" xr:uid="{DD0E1567-1F60-4B31-B63C-81A82A42E6C7}"/>
    <hyperlink ref="BC161" r:id="rId71" xr:uid="{0FE6809E-66D5-493E-92B3-48E29553C9A3}"/>
    <hyperlink ref="BC162" r:id="rId72" xr:uid="{E89F7DEA-063F-4EEC-BA4A-DF8BA7AFA7BA}"/>
    <hyperlink ref="BC163" r:id="rId73" xr:uid="{39BE7EED-6B12-43C2-B660-FB43AFE51FE5}"/>
    <hyperlink ref="BC164" r:id="rId74" xr:uid="{A4C5BABB-895B-49BD-B42A-8B4C4F9B6646}"/>
    <hyperlink ref="BC165" r:id="rId75" xr:uid="{92298A05-07B4-40A9-BDDB-86DB7E10544D}"/>
    <hyperlink ref="BC166" r:id="rId76" xr:uid="{0E6A23A1-3F5A-4DA5-A2E8-BBE0891AEAAF}"/>
    <hyperlink ref="BC170" r:id="rId77" xr:uid="{FC51047C-7298-4CFA-A24A-14D7D03E90FD}"/>
    <hyperlink ref="BC168" r:id="rId78" xr:uid="{3D80C89B-C71E-4765-AAA5-3F4940B8A162}"/>
    <hyperlink ref="BC167" r:id="rId79" xr:uid="{B8A00820-4255-4D14-B244-7766D60BC9C8}"/>
    <hyperlink ref="BC169" r:id="rId80" xr:uid="{4803A3CB-4025-46E0-A596-C185692D0FDF}"/>
    <hyperlink ref="BC171" r:id="rId81" xr:uid="{7546D1E3-5E83-4338-B739-231B93E7B182}"/>
    <hyperlink ref="BC504" r:id="rId82" xr:uid="{36B60BBB-1EFE-43C8-B149-AAA26BA42417}"/>
    <hyperlink ref="BC172" r:id="rId83" xr:uid="{A3E2F161-04D4-400C-BAB2-BB9BB83D00D5}"/>
    <hyperlink ref="BC173" r:id="rId84" xr:uid="{3D36D26F-2CFA-47FD-BE8F-BF0F38B85B3C}"/>
    <hyperlink ref="BC174" r:id="rId85" xr:uid="{4632ACFA-A87D-44C0-86FF-52A6DAC07D56}"/>
    <hyperlink ref="BC175" r:id="rId86" xr:uid="{0E48A8EA-50C4-47E3-916D-47A6D397C606}"/>
    <hyperlink ref="BC176" r:id="rId87" xr:uid="{137FACDE-A659-407B-9087-EC8D4E27AC6E}"/>
    <hyperlink ref="BC177" r:id="rId88" xr:uid="{055F028F-A3A0-43C0-B29E-BBC1F1D2F96D}"/>
    <hyperlink ref="BC178" r:id="rId89" xr:uid="{308E2E6B-F6F1-40A7-83AA-127DCF4B4F6A}"/>
    <hyperlink ref="BC179" r:id="rId90" xr:uid="{07E6C346-5497-4EF0-9A4F-C873F6A3A564}"/>
    <hyperlink ref="BC180" r:id="rId91" xr:uid="{B50BD5F0-1CA0-467B-8BDE-47ED25488F69}"/>
    <hyperlink ref="BC181" r:id="rId92" xr:uid="{F377D67B-5042-4CEC-80C8-A103670D9FE5}"/>
    <hyperlink ref="BC182" r:id="rId93" xr:uid="{FC29A264-A2A1-4557-9605-60916AD5541C}"/>
    <hyperlink ref="BC183" r:id="rId94" xr:uid="{CEBBB15E-F326-4CF5-99C6-73D59FFB1E0F}"/>
    <hyperlink ref="BC184" r:id="rId95" xr:uid="{C08D7B84-F4D3-4239-A684-7884686F1D60}"/>
    <hyperlink ref="BC185" r:id="rId96" xr:uid="{EF5ED101-4480-4A5F-BB7C-39BE3F7E66A3}"/>
    <hyperlink ref="BC186" r:id="rId97" xr:uid="{1E6140C5-552C-4C9F-9E05-A259C7035D40}"/>
    <hyperlink ref="BC187" r:id="rId98" xr:uid="{D6DC3D5C-7A97-477D-AC32-C92652513E4E}"/>
    <hyperlink ref="BC188" r:id="rId99" xr:uid="{1ED49D54-65D5-4FCC-95E9-757239140028}"/>
    <hyperlink ref="BC189" r:id="rId100" xr:uid="{BFADC676-8605-491B-B3A1-71AFAACA3B85}"/>
    <hyperlink ref="BC190" r:id="rId101" xr:uid="{6C382A38-D361-406C-BB83-CAE4F3E4E951}"/>
    <hyperlink ref="BC191" r:id="rId102" xr:uid="{9B784134-445C-4BAA-9533-26FFC37881AF}"/>
    <hyperlink ref="BC192" r:id="rId103" xr:uid="{EF53934E-9B67-4AB4-B29F-583DAE8B0566}"/>
    <hyperlink ref="BC193" r:id="rId104" xr:uid="{E5CEFF13-8393-4BF4-A6D2-B8957E3EA79D}"/>
    <hyperlink ref="BC194" r:id="rId105" xr:uid="{91733275-DA13-4D3E-BAB4-977410EB0BEB}"/>
    <hyperlink ref="BC195" r:id="rId106" xr:uid="{7C7DA8B1-CAAD-4F4B-B20B-CAF111849ECF}"/>
    <hyperlink ref="BC196" r:id="rId107" xr:uid="{77B6D626-922A-4021-80AA-B7BE1500717F}"/>
    <hyperlink ref="BC197" r:id="rId108" xr:uid="{575D51F0-4AE3-4606-9491-3BC48E2BB88F}"/>
    <hyperlink ref="BC198" r:id="rId109" xr:uid="{B78708D5-712A-4E69-B936-610C24523F5D}"/>
    <hyperlink ref="BC199" r:id="rId110" xr:uid="{1E1E37B2-7E90-4FA8-9A49-8100B6F4EF9C}"/>
    <hyperlink ref="BC200" r:id="rId111" xr:uid="{925529F8-1FFE-4B52-9195-2BDD05663097}"/>
    <hyperlink ref="BC201" r:id="rId112" xr:uid="{E5B7AC14-3794-4231-A001-4DAC9E43C311}"/>
    <hyperlink ref="BC202" r:id="rId113" xr:uid="{23F561AC-8AB4-44BB-991B-CF48B8F1C4CD}"/>
    <hyperlink ref="BC203" r:id="rId114" xr:uid="{9302BB4D-7833-4816-AB35-C1BB94C1C8BC}"/>
    <hyperlink ref="BC204" r:id="rId115" xr:uid="{BE0EF3D1-A0AF-4FF9-B064-264FF811F6FA}"/>
    <hyperlink ref="BC205" r:id="rId116" xr:uid="{0B4F6FC5-F269-4A48-AC52-95B17F5A513B}"/>
    <hyperlink ref="BC206" r:id="rId117" xr:uid="{3C729A8D-A129-4127-A57B-831BB4013953}"/>
    <hyperlink ref="BC207" r:id="rId118" xr:uid="{46A7666C-B229-44EF-A84F-9C43F72D624F}"/>
    <hyperlink ref="BC208" r:id="rId119" xr:uid="{22BEF59D-61DA-4AD3-9C65-73DA2D0E8987}"/>
    <hyperlink ref="BC209" r:id="rId120" xr:uid="{8AABF028-0A30-436A-8E8A-15B48A6EB6FA}"/>
    <hyperlink ref="BC210" r:id="rId121" xr:uid="{F9FCFB5C-E75A-4B94-AE8D-8F48C7E6BB0A}"/>
    <hyperlink ref="BC211" r:id="rId122" xr:uid="{7EEF7C74-B5F3-43A7-A38D-27718146CED8}"/>
    <hyperlink ref="BC212" r:id="rId123" xr:uid="{CE9C0D33-1AB9-4D51-AF85-4D7C855F1DA2}"/>
    <hyperlink ref="BC213" r:id="rId124" xr:uid="{2DFBA9D5-AF4F-401D-AAB0-50FBA17BCDD9}"/>
    <hyperlink ref="BC214" r:id="rId125" xr:uid="{E1C330C4-0925-46FA-BEA5-514C2E4673B2}"/>
    <hyperlink ref="BC215" r:id="rId126" xr:uid="{7AED5FD2-07B9-4D7D-8211-F09B1F2F3A48}"/>
    <hyperlink ref="BC216" r:id="rId127" xr:uid="{7B487F8B-7810-403B-A12D-5F86C7780ACE}"/>
    <hyperlink ref="BC217" r:id="rId128" xr:uid="{35DF0A63-2047-481B-8A5A-3F475213E914}"/>
    <hyperlink ref="BC218" r:id="rId129" xr:uid="{3C85C049-C50C-429B-B92D-BC95BA740101}"/>
    <hyperlink ref="BC219" r:id="rId130" xr:uid="{4D9FB21A-58DD-4627-8A5C-2FFFDEE5EACC}"/>
    <hyperlink ref="BC220" r:id="rId131" xr:uid="{84CB4606-9388-4869-8A34-74B71B769F8B}"/>
    <hyperlink ref="BC221" r:id="rId132" xr:uid="{B823FF86-4843-4687-8A26-20432886AB8A}"/>
    <hyperlink ref="BC222" r:id="rId133" xr:uid="{A51294B4-7002-4C28-9A2F-1002A9C20611}"/>
    <hyperlink ref="BC223" r:id="rId134" xr:uid="{3851ABB2-28E3-4D11-BF33-9718CD0DF71B}"/>
    <hyperlink ref="BC224" r:id="rId135" xr:uid="{DA2C1E45-5092-4A51-9145-FBCC00AEC513}"/>
    <hyperlink ref="BC225" r:id="rId136" xr:uid="{2DF2C116-B552-42D9-984F-B0F21AEF91BF}"/>
    <hyperlink ref="BC226" r:id="rId137" xr:uid="{339F782A-6389-49F2-A0C2-9BFA18C2235F}"/>
    <hyperlink ref="BC227" r:id="rId138" xr:uid="{B86E774C-75DE-4CF7-9C61-EDAAF7DE729D}"/>
    <hyperlink ref="BC228" r:id="rId139" xr:uid="{C729C4A6-0D95-4CE1-93B3-BABE7F23C161}"/>
    <hyperlink ref="BC229" r:id="rId140" xr:uid="{6BA8D5BE-E61D-47B6-8002-2375EF6CA8FC}"/>
    <hyperlink ref="BC230" r:id="rId141" xr:uid="{716FE699-F135-4B53-B5FA-1BFC6D325A39}"/>
    <hyperlink ref="BC231" r:id="rId142" xr:uid="{343DAE03-85FE-43AD-A0A1-9B3267076839}"/>
    <hyperlink ref="BC232" r:id="rId143" xr:uid="{1FE40D71-2EAA-40E5-95C2-FD9F4EB669FD}"/>
    <hyperlink ref="BC233" r:id="rId144" xr:uid="{4E61942E-7399-4A33-B3B1-2C39BB18201E}"/>
    <hyperlink ref="BC234" r:id="rId145" xr:uid="{344E8817-4873-47F0-8CAB-81A6A4DBDE95}"/>
    <hyperlink ref="BC235" r:id="rId146" xr:uid="{86FE34B5-400B-4020-982F-C4071C8CE8C9}"/>
    <hyperlink ref="BC236" r:id="rId147" xr:uid="{555EB9DB-6ECE-446F-BAAD-D7B3BAD8B162}"/>
    <hyperlink ref="BC237" r:id="rId148" xr:uid="{34044C00-4204-4CCC-938F-DBB75AC53A14}"/>
    <hyperlink ref="BC238" r:id="rId149" xr:uid="{E8A03E45-3BDA-4B21-BC16-B32B5867162A}"/>
    <hyperlink ref="BC239" r:id="rId150" xr:uid="{804E3915-BF8F-4B09-8033-BABD867E1A6D}"/>
    <hyperlink ref="BC240" r:id="rId151" xr:uid="{3FD6C681-0C98-4382-B48E-17DE4BF5FF56}"/>
    <hyperlink ref="BC241" r:id="rId152" xr:uid="{811E3210-F077-4642-BF92-266E706A0FB0}"/>
    <hyperlink ref="BC242" r:id="rId153" xr:uid="{A427356F-6459-4064-AE6D-66FF97B0EC3C}"/>
    <hyperlink ref="BC243" r:id="rId154" xr:uid="{7E616CED-46E7-4398-BABC-969306D4EE6A}"/>
    <hyperlink ref="BC244" r:id="rId155" xr:uid="{7B9D191E-D012-4A6B-BA23-A36C9F588B1D}"/>
    <hyperlink ref="BC245" r:id="rId156" xr:uid="{80F49966-191D-4D8A-B0F8-635BDE75DE14}"/>
    <hyperlink ref="BC246" r:id="rId157" xr:uid="{D7CD880B-B826-47F5-99CB-61B4D95968F6}"/>
    <hyperlink ref="BC247" r:id="rId158" xr:uid="{E449DEC4-9FAD-4981-A9C2-3EA900E13A52}"/>
    <hyperlink ref="BC248" r:id="rId159" xr:uid="{872BA7E2-2800-464D-A243-CE8606FC7880}"/>
    <hyperlink ref="BC249" r:id="rId160" xr:uid="{D962D8BF-62CA-419F-AA33-F14C90BAD409}"/>
    <hyperlink ref="BC251" r:id="rId161" xr:uid="{1F53844C-FD94-45B5-B832-39B63743A32C}"/>
    <hyperlink ref="BC250" r:id="rId162" xr:uid="{89327D8B-F081-44D8-99F4-A910E8CF9EB2}"/>
    <hyperlink ref="BC252" r:id="rId163" xr:uid="{062CE048-1F77-4513-AC8D-32ED3E13EC4A}"/>
    <hyperlink ref="BC253" r:id="rId164" xr:uid="{638006C2-9004-4FFD-9286-AC3C0D38BD52}"/>
    <hyperlink ref="BC254" r:id="rId165" xr:uid="{B8DE5E59-7D1C-4799-A25A-0E89E30151E2}"/>
    <hyperlink ref="BC255" r:id="rId166" xr:uid="{244E0A96-72FC-406A-BF20-38A129C30557}"/>
    <hyperlink ref="BC256" r:id="rId167" xr:uid="{742CA5F5-3D08-491E-9249-5CEE55B05C06}"/>
    <hyperlink ref="BC257" r:id="rId168" xr:uid="{86848F11-E8C6-4A12-9C5D-6D3FDC407B3E}"/>
    <hyperlink ref="BC258" r:id="rId169" xr:uid="{9979CDB4-47EA-4465-BDD6-6344D47FA195}"/>
    <hyperlink ref="BC259" r:id="rId170" xr:uid="{59DFE976-8DE8-4C37-9D25-52B84D811F8C}"/>
    <hyperlink ref="BC260" r:id="rId171" xr:uid="{BAFAF5CB-E182-4E52-9854-BB400FC654A3}"/>
    <hyperlink ref="BC261" r:id="rId172" xr:uid="{0118E7CA-7D31-4104-AC31-3AB1797959DB}"/>
    <hyperlink ref="BC262" r:id="rId173" xr:uid="{C97335E1-B831-4A04-82ED-21EA6164ECC2}"/>
    <hyperlink ref="BC263" r:id="rId174" xr:uid="{316DEAAC-0D42-4E6E-BE28-9E741ACD441F}"/>
    <hyperlink ref="BC264" r:id="rId175" xr:uid="{14F07D2F-37A4-4613-9C39-FC96B5A19DB2}"/>
    <hyperlink ref="BC265" r:id="rId176" xr:uid="{F9995576-123D-43FF-824C-7F4D9CB75C37}"/>
    <hyperlink ref="BC341" r:id="rId177" xr:uid="{ED5A2CDB-D577-4AF6-ABA2-ECB5C518F63B}"/>
    <hyperlink ref="BC342" r:id="rId178" xr:uid="{5511B658-F863-4245-9762-8AF617C2906E}"/>
    <hyperlink ref="BC343" r:id="rId179" xr:uid="{012C5AF6-DE27-44F8-8312-9CE17BD4C5A3}"/>
    <hyperlink ref="BC344" r:id="rId180" xr:uid="{26F2AC89-AB35-4E23-97DD-A4B25CFCEFEC}"/>
    <hyperlink ref="BC345" r:id="rId181" xr:uid="{106ECAC3-7C5B-4A5C-BB21-A5655079D380}"/>
    <hyperlink ref="BC337" r:id="rId182" xr:uid="{C8262468-8C62-4D0C-9BD8-EF6E85F41AB7}"/>
    <hyperlink ref="BC338" r:id="rId183" xr:uid="{4EC51105-6F50-41A6-9D33-88A69772B605}"/>
    <hyperlink ref="BC339" r:id="rId184" xr:uid="{5F478F83-25C2-44A4-92D8-84888D488D89}"/>
    <hyperlink ref="BC340" r:id="rId185" xr:uid="{F552EB55-885E-4A1A-A35F-B7F32A0A7AB9}"/>
    <hyperlink ref="BC346" r:id="rId186" xr:uid="{E1B220BD-B4F7-4DB6-8937-FF380D7B3671}"/>
    <hyperlink ref="BC403" r:id="rId187" xr:uid="{1BE0C2E1-71B9-4DB4-ACB1-77567D040F30}"/>
    <hyperlink ref="BC404" r:id="rId188" xr:uid="{8C20BFF8-5473-476D-B285-224E6366402E}"/>
    <hyperlink ref="BC405" r:id="rId189" xr:uid="{AE927974-162E-4CBA-B401-137A6BF82042}"/>
    <hyperlink ref="BC406" r:id="rId190" xr:uid="{E0F44A7F-ACA0-44A6-951E-634804A87731}"/>
    <hyperlink ref="BC407" r:id="rId191" xr:uid="{902D2887-C3D6-457C-9916-5F79F62EE828}"/>
    <hyperlink ref="BC408" r:id="rId192" xr:uid="{8C724F82-CE1C-4CD2-A780-84316127FA55}"/>
    <hyperlink ref="BC409" r:id="rId193" xr:uid="{915AFF7B-5B94-4F5F-BB06-6071B4196981}"/>
    <hyperlink ref="BC410" r:id="rId194" xr:uid="{495FF0A0-636D-4DE4-AEB6-D58E396F367F}"/>
    <hyperlink ref="BC411" r:id="rId195" xr:uid="{D648A87B-5C01-408E-A5F8-0CAD19225B53}"/>
    <hyperlink ref="BC412" r:id="rId196" xr:uid="{9A1EF2A9-0A5B-4E22-A2FC-A819B56AFD57}"/>
    <hyperlink ref="BC413" r:id="rId197" xr:uid="{B247359B-FCC0-4FAF-9F66-9802A36AECC8}"/>
    <hyperlink ref="BC478" r:id="rId198" xr:uid="{4841FE28-E43A-433C-85C4-1807B8F629CF}"/>
    <hyperlink ref="BC480" r:id="rId199" xr:uid="{2DF6A452-5B83-4324-9DFA-DF3BFDB307CF}"/>
    <hyperlink ref="BC479" r:id="rId200" xr:uid="{02C66161-488E-4B50-B075-955FCDA9BD3E}"/>
    <hyperlink ref="BC481" r:id="rId201" xr:uid="{55DFD2FE-56EA-4CD2-BBE2-E45ACE8E8C65}"/>
    <hyperlink ref="BC482" r:id="rId202" xr:uid="{A48461DC-3BE1-461C-BC05-56B18DB0AB3E}"/>
    <hyperlink ref="BC512" r:id="rId203" xr:uid="{3AE789AC-6E2D-4E8D-8AB4-C1753A7DED53}"/>
    <hyperlink ref="BC513" r:id="rId204" xr:uid="{ABD3535E-7B96-48DB-80D6-74B34742F278}"/>
    <hyperlink ref="BC354" r:id="rId205" xr:uid="{A2C66AE0-FE16-4433-A489-5769C32DC09F}"/>
    <hyperlink ref="BC500" r:id="rId206" xr:uid="{0558A818-3A1B-4D16-8BF2-36E275702A57}"/>
  </hyperlinks>
  <pageMargins left="0.7" right="0.7" top="0.75" bottom="0.75" header="0.3" footer="0.3"/>
  <pageSetup orientation="portrait" horizontalDpi="300" verticalDpi="300" r:id="rId207"/>
  <ignoredErrors>
    <ignoredError sqref="T8:T513" unlockedFormula="1"/>
  </ignoredErrors>
  <drawing r:id="rId20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9E99-93B5-4060-9227-65906892ED21}">
  <sheetPr>
    <tabColor rgb="FFFFFF00"/>
  </sheetPr>
  <dimension ref="A1:BM42"/>
  <sheetViews>
    <sheetView showGridLines="0" tabSelected="1" workbookViewId="0">
      <selection activeCell="BP9" sqref="BP9"/>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7109375" customWidth="1"/>
    <col min="6" max="6" width="15.7109375" style="37" customWidth="1"/>
    <col min="7" max="7" width="16" style="37" customWidth="1"/>
    <col min="8" max="8" width="16.5703125" style="37" customWidth="1"/>
    <col min="9" max="9" width="17.42578125" style="37" customWidth="1"/>
    <col min="10" max="10" width="22.42578125" style="38" customWidth="1"/>
    <col min="11" max="11" width="20.28515625" customWidth="1"/>
    <col min="12" max="12" width="14.7109375" customWidth="1"/>
    <col min="13" max="13" width="14.85546875" customWidth="1"/>
    <col min="14" max="14" width="19.85546875" customWidth="1"/>
    <col min="15" max="15" width="16.42578125" customWidth="1"/>
    <col min="16" max="16" width="10.28515625" customWidth="1"/>
    <col min="17" max="17" width="13.85546875" customWidth="1"/>
    <col min="18" max="18" width="11.42578125" customWidth="1"/>
    <col min="19" max="20" width="13.425781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29"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28515625" customWidth="1"/>
  </cols>
  <sheetData>
    <row r="1" spans="1:65" ht="7.5" customHeight="1" x14ac:dyDescent="0.25">
      <c r="F1"/>
      <c r="G1"/>
      <c r="H1"/>
      <c r="I1"/>
      <c r="J1"/>
      <c r="W1" s="1"/>
      <c r="AJ1"/>
    </row>
    <row r="2" spans="1:65" ht="11.25" customHeight="1" thickBot="1" x14ac:dyDescent="0.3">
      <c r="F2"/>
      <c r="G2"/>
      <c r="H2" s="2"/>
      <c r="I2"/>
      <c r="J2"/>
      <c r="W2" s="1"/>
      <c r="AJ2"/>
    </row>
    <row r="3" spans="1:65"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65" ht="28.5" customHeight="1" thickBot="1" x14ac:dyDescent="0.3">
      <c r="B4" s="654"/>
      <c r="C4" s="655"/>
      <c r="D4" s="661"/>
      <c r="E4" s="662"/>
      <c r="F4" s="662"/>
      <c r="G4" s="663"/>
      <c r="H4" s="668"/>
      <c r="I4" s="669"/>
      <c r="J4" s="36"/>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65" ht="23.25" customHeight="1" thickBot="1" x14ac:dyDescent="0.3">
      <c r="B5" s="654"/>
      <c r="C5" s="655"/>
      <c r="D5" s="7" t="s">
        <v>2</v>
      </c>
      <c r="E5" s="8"/>
      <c r="F5" s="674" t="s">
        <v>312</v>
      </c>
      <c r="G5" s="674"/>
      <c r="H5" s="670"/>
      <c r="I5" s="671"/>
      <c r="J5" s="36"/>
      <c r="K5" s="10">
        <f>+L6*K4</f>
        <v>59787000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65" s="12" customFormat="1" ht="31.5" customHeight="1" thickBot="1" x14ac:dyDescent="0.3">
      <c r="B6" s="656"/>
      <c r="C6" s="657"/>
      <c r="D6" s="13" t="s">
        <v>5</v>
      </c>
      <c r="E6" s="672" t="s">
        <v>9362</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65" s="22" customFormat="1" ht="77.25" thickBot="1" x14ac:dyDescent="0.3">
      <c r="A7" s="14"/>
      <c r="B7" s="247" t="s">
        <v>16</v>
      </c>
      <c r="C7" s="248" t="s">
        <v>17</v>
      </c>
      <c r="D7" s="258" t="s">
        <v>18</v>
      </c>
      <c r="E7" s="259" t="s">
        <v>19</v>
      </c>
      <c r="F7" s="259" t="s">
        <v>20</v>
      </c>
      <c r="G7" s="258" t="s">
        <v>21</v>
      </c>
      <c r="H7" s="247" t="s">
        <v>22</v>
      </c>
      <c r="I7" s="247" t="s">
        <v>70</v>
      </c>
      <c r="J7" s="247" t="s">
        <v>78</v>
      </c>
      <c r="K7" s="247" t="s">
        <v>23</v>
      </c>
      <c r="L7" s="247" t="s">
        <v>24</v>
      </c>
      <c r="M7" s="247" t="s">
        <v>25</v>
      </c>
      <c r="N7" s="247" t="s">
        <v>26</v>
      </c>
      <c r="O7" s="248" t="s">
        <v>27</v>
      </c>
      <c r="P7" s="248" t="s">
        <v>28</v>
      </c>
      <c r="Q7" s="247" t="s">
        <v>29</v>
      </c>
      <c r="R7" s="247" t="s">
        <v>30</v>
      </c>
      <c r="S7" s="247" t="s">
        <v>31</v>
      </c>
      <c r="T7" s="247" t="s">
        <v>32</v>
      </c>
      <c r="U7" s="247" t="s">
        <v>33</v>
      </c>
      <c r="V7" s="248" t="s">
        <v>34</v>
      </c>
      <c r="W7" s="247" t="s">
        <v>35</v>
      </c>
      <c r="X7" s="247" t="s">
        <v>68</v>
      </c>
      <c r="Y7" s="247" t="s">
        <v>36</v>
      </c>
      <c r="Z7" s="247" t="s">
        <v>37</v>
      </c>
      <c r="AA7" s="254" t="s">
        <v>38</v>
      </c>
      <c r="AB7" s="253" t="s">
        <v>39</v>
      </c>
      <c r="AC7" s="247" t="s">
        <v>40</v>
      </c>
      <c r="AD7" s="247" t="s">
        <v>41</v>
      </c>
      <c r="AE7" s="247" t="s">
        <v>42</v>
      </c>
      <c r="AF7" s="254" t="s">
        <v>43</v>
      </c>
      <c r="AG7" s="253" t="s">
        <v>44</v>
      </c>
      <c r="AH7" s="247" t="s">
        <v>45</v>
      </c>
      <c r="AI7" s="247" t="s">
        <v>46</v>
      </c>
      <c r="AJ7" s="254" t="s">
        <v>47</v>
      </c>
      <c r="AK7" s="254" t="s">
        <v>80</v>
      </c>
      <c r="AL7" s="247" t="s">
        <v>48</v>
      </c>
      <c r="AM7" s="254" t="s">
        <v>49</v>
      </c>
      <c r="AN7" s="254" t="s">
        <v>50</v>
      </c>
      <c r="AO7" s="254" t="s">
        <v>79</v>
      </c>
      <c r="AP7" s="253" t="s">
        <v>51</v>
      </c>
      <c r="AQ7" s="253" t="s">
        <v>52</v>
      </c>
      <c r="AR7" s="247" t="s">
        <v>76</v>
      </c>
      <c r="AS7" s="247" t="s">
        <v>77</v>
      </c>
      <c r="AT7" s="247" t="s">
        <v>53</v>
      </c>
      <c r="AU7" s="247" t="s">
        <v>54</v>
      </c>
      <c r="AV7" s="247" t="s">
        <v>55</v>
      </c>
      <c r="AW7" s="392" t="s">
        <v>56</v>
      </c>
      <c r="AX7" s="250" t="s">
        <v>57</v>
      </c>
      <c r="AY7" s="250" t="s">
        <v>83</v>
      </c>
      <c r="AZ7" s="249" t="s">
        <v>84</v>
      </c>
      <c r="BA7" s="247" t="s">
        <v>58</v>
      </c>
      <c r="BB7" s="247" t="s">
        <v>59</v>
      </c>
      <c r="BC7" s="248" t="s">
        <v>60</v>
      </c>
      <c r="BD7" s="248" t="s">
        <v>61</v>
      </c>
      <c r="BE7" s="248" t="s">
        <v>62</v>
      </c>
      <c r="BF7" s="21"/>
      <c r="BG7" s="21"/>
      <c r="BH7" s="21"/>
      <c r="BI7" s="21"/>
      <c r="BJ7" s="21"/>
      <c r="BK7" s="21"/>
      <c r="BL7" s="21"/>
      <c r="BM7" s="21"/>
    </row>
    <row r="8" spans="1:65" x14ac:dyDescent="0.25">
      <c r="B8" s="55">
        <v>2025</v>
      </c>
      <c r="C8" s="55">
        <v>891780111</v>
      </c>
      <c r="D8" s="55" t="s">
        <v>63</v>
      </c>
      <c r="E8" s="153" t="s">
        <v>9361</v>
      </c>
      <c r="F8" s="56" t="s">
        <v>9360</v>
      </c>
      <c r="G8" s="56">
        <v>0</v>
      </c>
      <c r="H8" s="56" t="s">
        <v>71</v>
      </c>
      <c r="I8" s="55" t="s">
        <v>64</v>
      </c>
      <c r="J8" s="57" t="s">
        <v>81</v>
      </c>
      <c r="K8" s="59" t="s">
        <v>9295</v>
      </c>
      <c r="L8" s="60">
        <v>23650000</v>
      </c>
      <c r="M8" s="55" t="s">
        <v>66</v>
      </c>
      <c r="N8" s="412" t="s">
        <v>9294</v>
      </c>
      <c r="O8" s="413">
        <v>57442105</v>
      </c>
      <c r="P8" s="59">
        <v>217</v>
      </c>
      <c r="Q8" s="411">
        <v>45691</v>
      </c>
      <c r="R8" s="59">
        <v>42650000</v>
      </c>
      <c r="S8" s="411">
        <v>45692</v>
      </c>
      <c r="T8" s="60">
        <v>23650000</v>
      </c>
      <c r="U8" s="56" t="s">
        <v>65</v>
      </c>
      <c r="V8" s="63">
        <v>37331294</v>
      </c>
      <c r="W8" s="412" t="s">
        <v>9205</v>
      </c>
      <c r="X8" s="62">
        <v>45692</v>
      </c>
      <c r="Y8" s="62">
        <v>45692</v>
      </c>
      <c r="Z8" s="62" t="s">
        <v>73</v>
      </c>
      <c r="AA8" s="62">
        <v>45838</v>
      </c>
      <c r="AB8" s="63">
        <f t="shared" ref="AB8:AB41" si="0">+IF(Z8="1800-01-01",AA8-Y8,AA8-Z8)</f>
        <v>146</v>
      </c>
      <c r="AC8" s="56">
        <v>0</v>
      </c>
      <c r="AD8" s="60">
        <v>0</v>
      </c>
      <c r="AE8" s="56">
        <v>0</v>
      </c>
      <c r="AF8" s="64" t="s">
        <v>73</v>
      </c>
      <c r="AG8" s="63">
        <f t="shared" ref="AG8:AG41" si="1">+IF(AF8="1800-01-01",0,AF8-AA8)</f>
        <v>0</v>
      </c>
      <c r="AH8" s="56">
        <v>0</v>
      </c>
      <c r="AI8" s="60">
        <v>0</v>
      </c>
      <c r="AJ8" s="56" t="s">
        <v>73</v>
      </c>
      <c r="AK8" s="65" t="s">
        <v>73</v>
      </c>
      <c r="AL8" s="56">
        <v>0</v>
      </c>
      <c r="AM8" s="65" t="s">
        <v>73</v>
      </c>
      <c r="AN8" s="65" t="s">
        <v>73</v>
      </c>
      <c r="AO8" s="65" t="s">
        <v>73</v>
      </c>
      <c r="AP8" s="63">
        <f t="shared" ref="AP8:AP41" si="2">+IF(AM8="1800-01-01",0,AN8-AM8)</f>
        <v>0</v>
      </c>
      <c r="AQ8" s="63">
        <f t="shared" ref="AQ8:AQ41" si="3">+L8+AD8-AI8</f>
        <v>23650000</v>
      </c>
      <c r="AR8" s="56" t="s">
        <v>65</v>
      </c>
      <c r="AS8" s="60">
        <v>23650000</v>
      </c>
      <c r="AT8" s="56" t="s">
        <v>319</v>
      </c>
      <c r="AU8" s="60">
        <v>0</v>
      </c>
      <c r="AV8" s="66" t="s">
        <v>73</v>
      </c>
      <c r="AW8" s="402">
        <v>23650000</v>
      </c>
      <c r="AX8" s="150">
        <f t="shared" ref="AX8:AX41" si="4">AQ8-AW8</f>
        <v>0</v>
      </c>
      <c r="AY8" s="69">
        <f t="shared" ref="AY8:AY41" si="5">+IFERROR(AW8/AQ8,"_")</f>
        <v>1</v>
      </c>
      <c r="AZ8" s="70">
        <v>1</v>
      </c>
      <c r="BA8" s="66" t="s">
        <v>73</v>
      </c>
      <c r="BB8" s="56" t="s">
        <v>208</v>
      </c>
      <c r="BC8" s="63" t="s">
        <v>9359</v>
      </c>
      <c r="BD8" s="55" t="s">
        <v>65</v>
      </c>
      <c r="BE8" s="55" t="s">
        <v>65</v>
      </c>
    </row>
    <row r="9" spans="1:65" x14ac:dyDescent="0.25">
      <c r="B9" s="71">
        <v>2025</v>
      </c>
      <c r="C9" s="71">
        <v>891780111</v>
      </c>
      <c r="D9" s="71" t="s">
        <v>63</v>
      </c>
      <c r="E9" s="104" t="s">
        <v>9358</v>
      </c>
      <c r="F9" s="72" t="s">
        <v>9357</v>
      </c>
      <c r="G9" s="72">
        <v>0</v>
      </c>
      <c r="H9" s="72" t="s">
        <v>71</v>
      </c>
      <c r="I9" s="71" t="s">
        <v>64</v>
      </c>
      <c r="J9" s="73" t="s">
        <v>81</v>
      </c>
      <c r="K9" s="75" t="s">
        <v>9356</v>
      </c>
      <c r="L9" s="76">
        <v>19000000</v>
      </c>
      <c r="M9" s="71" t="s">
        <v>66</v>
      </c>
      <c r="N9" s="187" t="s">
        <v>9254</v>
      </c>
      <c r="O9" s="409">
        <v>57443718</v>
      </c>
      <c r="P9" s="75">
        <v>217</v>
      </c>
      <c r="Q9" s="407">
        <v>45691</v>
      </c>
      <c r="R9" s="75">
        <v>42650000</v>
      </c>
      <c r="S9" s="407">
        <v>45692</v>
      </c>
      <c r="T9" s="76">
        <v>19000000</v>
      </c>
      <c r="U9" s="72" t="s">
        <v>65</v>
      </c>
      <c r="V9" s="102">
        <v>37331294</v>
      </c>
      <c r="W9" s="187" t="s">
        <v>9205</v>
      </c>
      <c r="X9" s="78">
        <v>45692</v>
      </c>
      <c r="Y9" s="78">
        <v>45692</v>
      </c>
      <c r="Z9" s="78" t="s">
        <v>73</v>
      </c>
      <c r="AA9" s="78">
        <v>45838</v>
      </c>
      <c r="AB9" s="102">
        <f t="shared" si="0"/>
        <v>146</v>
      </c>
      <c r="AC9" s="72">
        <v>0</v>
      </c>
      <c r="AD9" s="76">
        <v>0</v>
      </c>
      <c r="AE9" s="72">
        <v>0</v>
      </c>
      <c r="AF9" s="79" t="s">
        <v>73</v>
      </c>
      <c r="AG9" s="102">
        <f t="shared" si="1"/>
        <v>0</v>
      </c>
      <c r="AH9" s="72">
        <v>0</v>
      </c>
      <c r="AI9" s="76">
        <v>0</v>
      </c>
      <c r="AJ9" s="72" t="s">
        <v>73</v>
      </c>
      <c r="AK9" s="80" t="s">
        <v>73</v>
      </c>
      <c r="AL9" s="72">
        <v>0</v>
      </c>
      <c r="AM9" s="80" t="s">
        <v>73</v>
      </c>
      <c r="AN9" s="80" t="s">
        <v>73</v>
      </c>
      <c r="AO9" s="80" t="s">
        <v>73</v>
      </c>
      <c r="AP9" s="102">
        <f t="shared" si="2"/>
        <v>0</v>
      </c>
      <c r="AQ9" s="102">
        <f t="shared" si="3"/>
        <v>19000000</v>
      </c>
      <c r="AR9" s="72" t="s">
        <v>65</v>
      </c>
      <c r="AS9" s="76">
        <v>19000000</v>
      </c>
      <c r="AT9" s="72" t="s">
        <v>319</v>
      </c>
      <c r="AU9" s="76">
        <v>0</v>
      </c>
      <c r="AV9" s="81" t="s">
        <v>73</v>
      </c>
      <c r="AW9" s="109">
        <v>19000000</v>
      </c>
      <c r="AX9" s="143">
        <f t="shared" si="4"/>
        <v>0</v>
      </c>
      <c r="AY9" s="84">
        <f t="shared" si="5"/>
        <v>1</v>
      </c>
      <c r="AZ9" s="85">
        <v>1</v>
      </c>
      <c r="BA9" s="81" t="s">
        <v>73</v>
      </c>
      <c r="BB9" s="72" t="s">
        <v>208</v>
      </c>
      <c r="BC9" s="102" t="s">
        <v>9355</v>
      </c>
      <c r="BD9" s="71" t="s">
        <v>65</v>
      </c>
      <c r="BE9" s="71" t="s">
        <v>65</v>
      </c>
    </row>
    <row r="10" spans="1:65" x14ac:dyDescent="0.25">
      <c r="B10" s="71">
        <v>2025</v>
      </c>
      <c r="C10" s="71">
        <v>891780111</v>
      </c>
      <c r="D10" s="71" t="s">
        <v>63</v>
      </c>
      <c r="E10" s="104" t="s">
        <v>9354</v>
      </c>
      <c r="F10" s="72" t="s">
        <v>9353</v>
      </c>
      <c r="G10" s="72">
        <v>0</v>
      </c>
      <c r="H10" s="72" t="s">
        <v>71</v>
      </c>
      <c r="I10" s="71" t="s">
        <v>64</v>
      </c>
      <c r="J10" s="73" t="s">
        <v>81</v>
      </c>
      <c r="K10" s="75" t="s">
        <v>9290</v>
      </c>
      <c r="L10" s="76">
        <v>15675000</v>
      </c>
      <c r="M10" s="71" t="s">
        <v>66</v>
      </c>
      <c r="N10" s="187" t="s">
        <v>9289</v>
      </c>
      <c r="O10" s="409">
        <v>1082852286</v>
      </c>
      <c r="P10" s="75">
        <v>216</v>
      </c>
      <c r="Q10" s="407">
        <v>45691</v>
      </c>
      <c r="R10" s="75">
        <v>15675000</v>
      </c>
      <c r="S10" s="407">
        <v>45692</v>
      </c>
      <c r="T10" s="76">
        <v>15675000</v>
      </c>
      <c r="U10" s="72" t="s">
        <v>65</v>
      </c>
      <c r="V10" s="102">
        <v>37331294</v>
      </c>
      <c r="W10" s="187" t="s">
        <v>9205</v>
      </c>
      <c r="X10" s="78">
        <v>45692</v>
      </c>
      <c r="Y10" s="78">
        <v>45692</v>
      </c>
      <c r="Z10" s="78" t="s">
        <v>73</v>
      </c>
      <c r="AA10" s="78">
        <v>45838</v>
      </c>
      <c r="AB10" s="102">
        <f t="shared" si="0"/>
        <v>146</v>
      </c>
      <c r="AC10" s="72">
        <v>0</v>
      </c>
      <c r="AD10" s="76">
        <v>0</v>
      </c>
      <c r="AE10" s="72">
        <v>0</v>
      </c>
      <c r="AF10" s="79" t="s">
        <v>73</v>
      </c>
      <c r="AG10" s="102">
        <f t="shared" si="1"/>
        <v>0</v>
      </c>
      <c r="AH10" s="72">
        <v>0</v>
      </c>
      <c r="AI10" s="76">
        <v>0</v>
      </c>
      <c r="AJ10" s="72" t="s">
        <v>73</v>
      </c>
      <c r="AK10" s="80" t="s">
        <v>73</v>
      </c>
      <c r="AL10" s="72">
        <v>0</v>
      </c>
      <c r="AM10" s="80" t="s">
        <v>73</v>
      </c>
      <c r="AN10" s="80" t="s">
        <v>73</v>
      </c>
      <c r="AO10" s="80" t="s">
        <v>73</v>
      </c>
      <c r="AP10" s="102">
        <f t="shared" si="2"/>
        <v>0</v>
      </c>
      <c r="AQ10" s="102">
        <f t="shared" si="3"/>
        <v>15675000</v>
      </c>
      <c r="AR10" s="72" t="s">
        <v>65</v>
      </c>
      <c r="AS10" s="76">
        <v>15675000</v>
      </c>
      <c r="AT10" s="72" t="s">
        <v>319</v>
      </c>
      <c r="AU10" s="76">
        <v>0</v>
      </c>
      <c r="AV10" s="81" t="s">
        <v>73</v>
      </c>
      <c r="AW10" s="109">
        <v>15675000</v>
      </c>
      <c r="AX10" s="143">
        <f t="shared" si="4"/>
        <v>0</v>
      </c>
      <c r="AY10" s="84">
        <f t="shared" si="5"/>
        <v>1</v>
      </c>
      <c r="AZ10" s="85">
        <v>1</v>
      </c>
      <c r="BA10" s="81" t="s">
        <v>73</v>
      </c>
      <c r="BB10" s="72" t="s">
        <v>208</v>
      </c>
      <c r="BC10" s="102" t="s">
        <v>9352</v>
      </c>
      <c r="BD10" s="71" t="s">
        <v>65</v>
      </c>
      <c r="BE10" s="71" t="s">
        <v>65</v>
      </c>
    </row>
    <row r="11" spans="1:65" x14ac:dyDescent="0.25">
      <c r="B11" s="71">
        <v>2025</v>
      </c>
      <c r="C11" s="71">
        <v>891780111</v>
      </c>
      <c r="D11" s="71" t="s">
        <v>63</v>
      </c>
      <c r="E11" s="104" t="s">
        <v>9351</v>
      </c>
      <c r="F11" s="72" t="s">
        <v>9350</v>
      </c>
      <c r="G11" s="72">
        <v>0</v>
      </c>
      <c r="H11" s="72" t="s">
        <v>71</v>
      </c>
      <c r="I11" s="71" t="s">
        <v>64</v>
      </c>
      <c r="J11" s="73" t="s">
        <v>81</v>
      </c>
      <c r="K11" s="75" t="s">
        <v>9349</v>
      </c>
      <c r="L11" s="76">
        <v>13250000</v>
      </c>
      <c r="M11" s="71" t="s">
        <v>66</v>
      </c>
      <c r="N11" s="187" t="s">
        <v>9279</v>
      </c>
      <c r="O11" s="409">
        <v>36669007</v>
      </c>
      <c r="P11" s="75">
        <v>303</v>
      </c>
      <c r="Q11" s="407">
        <v>45698</v>
      </c>
      <c r="R11" s="75">
        <v>13250000</v>
      </c>
      <c r="S11" s="407">
        <v>45700</v>
      </c>
      <c r="T11" s="76">
        <v>13250000</v>
      </c>
      <c r="U11" s="72" t="s">
        <v>65</v>
      </c>
      <c r="V11" s="102">
        <v>37331294</v>
      </c>
      <c r="W11" s="187" t="s">
        <v>9205</v>
      </c>
      <c r="X11" s="78">
        <v>45699</v>
      </c>
      <c r="Y11" s="78">
        <v>45700</v>
      </c>
      <c r="Z11" s="78" t="s">
        <v>73</v>
      </c>
      <c r="AA11" s="78">
        <v>45838</v>
      </c>
      <c r="AB11" s="102">
        <f t="shared" si="0"/>
        <v>138</v>
      </c>
      <c r="AC11" s="72">
        <v>0</v>
      </c>
      <c r="AD11" s="76">
        <v>0</v>
      </c>
      <c r="AE11" s="72">
        <v>0</v>
      </c>
      <c r="AF11" s="79" t="s">
        <v>73</v>
      </c>
      <c r="AG11" s="102">
        <f t="shared" si="1"/>
        <v>0</v>
      </c>
      <c r="AH11" s="72">
        <v>0</v>
      </c>
      <c r="AI11" s="76">
        <v>0</v>
      </c>
      <c r="AJ11" s="72" t="s">
        <v>73</v>
      </c>
      <c r="AK11" s="80" t="s">
        <v>73</v>
      </c>
      <c r="AL11" s="72">
        <v>0</v>
      </c>
      <c r="AM11" s="80" t="s">
        <v>73</v>
      </c>
      <c r="AN11" s="80" t="s">
        <v>73</v>
      </c>
      <c r="AO11" s="80" t="s">
        <v>73</v>
      </c>
      <c r="AP11" s="102">
        <f t="shared" si="2"/>
        <v>0</v>
      </c>
      <c r="AQ11" s="102">
        <f t="shared" si="3"/>
        <v>13250000</v>
      </c>
      <c r="AR11" s="72" t="s">
        <v>65</v>
      </c>
      <c r="AS11" s="76">
        <v>13250000</v>
      </c>
      <c r="AT11" s="72" t="s">
        <v>319</v>
      </c>
      <c r="AU11" s="76">
        <v>0</v>
      </c>
      <c r="AV11" s="81" t="s">
        <v>73</v>
      </c>
      <c r="AW11" s="109">
        <v>13250000</v>
      </c>
      <c r="AX11" s="143">
        <f t="shared" si="4"/>
        <v>0</v>
      </c>
      <c r="AY11" s="84">
        <f t="shared" si="5"/>
        <v>1</v>
      </c>
      <c r="AZ11" s="85">
        <v>1</v>
      </c>
      <c r="BA11" s="81" t="s">
        <v>73</v>
      </c>
      <c r="BB11" s="72" t="s">
        <v>208</v>
      </c>
      <c r="BC11" s="102" t="s">
        <v>9348</v>
      </c>
      <c r="BD11" s="71" t="s">
        <v>65</v>
      </c>
      <c r="BE11" s="71" t="s">
        <v>65</v>
      </c>
    </row>
    <row r="12" spans="1:65" x14ac:dyDescent="0.25">
      <c r="B12" s="71">
        <v>2025</v>
      </c>
      <c r="C12" s="71">
        <v>891780111</v>
      </c>
      <c r="D12" s="71" t="s">
        <v>63</v>
      </c>
      <c r="E12" s="104" t="s">
        <v>9347</v>
      </c>
      <c r="F12" s="72" t="s">
        <v>9346</v>
      </c>
      <c r="G12" s="72">
        <v>0</v>
      </c>
      <c r="H12" s="72" t="s">
        <v>71</v>
      </c>
      <c r="I12" s="71" t="s">
        <v>64</v>
      </c>
      <c r="J12" s="73" t="s">
        <v>81</v>
      </c>
      <c r="K12" s="75" t="s">
        <v>9345</v>
      </c>
      <c r="L12" s="76">
        <v>26100000</v>
      </c>
      <c r="M12" s="71" t="s">
        <v>66</v>
      </c>
      <c r="N12" s="102" t="s">
        <v>9284</v>
      </c>
      <c r="O12" s="102">
        <v>57291132</v>
      </c>
      <c r="P12" s="75">
        <v>298</v>
      </c>
      <c r="Q12" s="407">
        <v>45698</v>
      </c>
      <c r="R12" s="75">
        <v>26100000</v>
      </c>
      <c r="S12" s="407">
        <v>45700</v>
      </c>
      <c r="T12" s="76">
        <v>26100000</v>
      </c>
      <c r="U12" s="72" t="s">
        <v>65</v>
      </c>
      <c r="V12" s="102">
        <v>57426458</v>
      </c>
      <c r="W12" s="187" t="s">
        <v>9216</v>
      </c>
      <c r="X12" s="78">
        <v>45699</v>
      </c>
      <c r="Y12" s="78">
        <v>45700</v>
      </c>
      <c r="Z12" s="78" t="s">
        <v>73</v>
      </c>
      <c r="AA12" s="78">
        <v>45838</v>
      </c>
      <c r="AB12" s="102">
        <f t="shared" si="0"/>
        <v>138</v>
      </c>
      <c r="AC12" s="72">
        <v>0</v>
      </c>
      <c r="AD12" s="76">
        <v>0</v>
      </c>
      <c r="AE12" s="72">
        <v>0</v>
      </c>
      <c r="AF12" s="79" t="s">
        <v>73</v>
      </c>
      <c r="AG12" s="102">
        <f t="shared" si="1"/>
        <v>0</v>
      </c>
      <c r="AH12" s="72">
        <v>0</v>
      </c>
      <c r="AI12" s="76">
        <v>0</v>
      </c>
      <c r="AJ12" s="72" t="s">
        <v>73</v>
      </c>
      <c r="AK12" s="80" t="s">
        <v>73</v>
      </c>
      <c r="AL12" s="72">
        <v>0</v>
      </c>
      <c r="AM12" s="80" t="s">
        <v>73</v>
      </c>
      <c r="AN12" s="80" t="s">
        <v>73</v>
      </c>
      <c r="AO12" s="80" t="s">
        <v>73</v>
      </c>
      <c r="AP12" s="102">
        <f t="shared" si="2"/>
        <v>0</v>
      </c>
      <c r="AQ12" s="102">
        <f t="shared" si="3"/>
        <v>26100000</v>
      </c>
      <c r="AR12" s="72" t="s">
        <v>65</v>
      </c>
      <c r="AS12" s="76">
        <v>26100000</v>
      </c>
      <c r="AT12" s="72" t="s">
        <v>319</v>
      </c>
      <c r="AU12" s="76">
        <v>0</v>
      </c>
      <c r="AV12" s="81" t="s">
        <v>73</v>
      </c>
      <c r="AW12" s="109">
        <v>26100000</v>
      </c>
      <c r="AX12" s="143">
        <f t="shared" si="4"/>
        <v>0</v>
      </c>
      <c r="AY12" s="84">
        <f t="shared" si="5"/>
        <v>1</v>
      </c>
      <c r="AZ12" s="85">
        <v>1</v>
      </c>
      <c r="BA12" s="81" t="s">
        <v>73</v>
      </c>
      <c r="BB12" s="72" t="s">
        <v>208</v>
      </c>
      <c r="BC12" s="102" t="s">
        <v>9344</v>
      </c>
      <c r="BD12" s="71" t="s">
        <v>65</v>
      </c>
      <c r="BE12" s="71" t="s">
        <v>65</v>
      </c>
    </row>
    <row r="13" spans="1:65" x14ac:dyDescent="0.25">
      <c r="B13" s="71">
        <v>2025</v>
      </c>
      <c r="C13" s="71">
        <v>891780111</v>
      </c>
      <c r="D13" s="71" t="s">
        <v>63</v>
      </c>
      <c r="E13" s="104" t="s">
        <v>9343</v>
      </c>
      <c r="F13" s="72" t="s">
        <v>9342</v>
      </c>
      <c r="G13" s="72">
        <v>0</v>
      </c>
      <c r="H13" s="72" t="s">
        <v>71</v>
      </c>
      <c r="I13" s="71" t="s">
        <v>64</v>
      </c>
      <c r="J13" s="73" t="s">
        <v>81</v>
      </c>
      <c r="K13" s="75" t="s">
        <v>9341</v>
      </c>
      <c r="L13" s="76">
        <v>17100000</v>
      </c>
      <c r="M13" s="71" t="s">
        <v>66</v>
      </c>
      <c r="N13" s="187" t="s">
        <v>9269</v>
      </c>
      <c r="O13" s="409">
        <v>1151184718</v>
      </c>
      <c r="P13" s="75">
        <v>300</v>
      </c>
      <c r="Q13" s="407">
        <v>45698</v>
      </c>
      <c r="R13" s="75">
        <v>17100000</v>
      </c>
      <c r="S13" s="407">
        <v>45700</v>
      </c>
      <c r="T13" s="76">
        <v>17100000</v>
      </c>
      <c r="U13" s="72" t="s">
        <v>65</v>
      </c>
      <c r="V13" s="102">
        <v>57426458</v>
      </c>
      <c r="W13" s="187" t="s">
        <v>9216</v>
      </c>
      <c r="X13" s="78">
        <v>45699</v>
      </c>
      <c r="Y13" s="78">
        <v>45700</v>
      </c>
      <c r="Z13" s="78" t="s">
        <v>73</v>
      </c>
      <c r="AA13" s="78">
        <v>45838</v>
      </c>
      <c r="AB13" s="102">
        <f t="shared" si="0"/>
        <v>138</v>
      </c>
      <c r="AC13" s="72">
        <v>0</v>
      </c>
      <c r="AD13" s="76">
        <v>0</v>
      </c>
      <c r="AE13" s="72">
        <v>0</v>
      </c>
      <c r="AF13" s="79" t="s">
        <v>73</v>
      </c>
      <c r="AG13" s="102">
        <f t="shared" si="1"/>
        <v>0</v>
      </c>
      <c r="AH13" s="72">
        <v>0</v>
      </c>
      <c r="AI13" s="76">
        <v>0</v>
      </c>
      <c r="AJ13" s="72" t="s">
        <v>73</v>
      </c>
      <c r="AK13" s="80" t="s">
        <v>73</v>
      </c>
      <c r="AL13" s="72">
        <v>0</v>
      </c>
      <c r="AM13" s="80" t="s">
        <v>73</v>
      </c>
      <c r="AN13" s="80" t="s">
        <v>73</v>
      </c>
      <c r="AO13" s="80" t="s">
        <v>73</v>
      </c>
      <c r="AP13" s="102">
        <f t="shared" si="2"/>
        <v>0</v>
      </c>
      <c r="AQ13" s="102">
        <f t="shared" si="3"/>
        <v>17100000</v>
      </c>
      <c r="AR13" s="72" t="s">
        <v>65</v>
      </c>
      <c r="AS13" s="76">
        <v>17100000</v>
      </c>
      <c r="AT13" s="72" t="s">
        <v>319</v>
      </c>
      <c r="AU13" s="76">
        <v>0</v>
      </c>
      <c r="AV13" s="81" t="s">
        <v>73</v>
      </c>
      <c r="AW13" s="109">
        <v>17100000</v>
      </c>
      <c r="AX13" s="143">
        <f t="shared" si="4"/>
        <v>0</v>
      </c>
      <c r="AY13" s="84">
        <f t="shared" si="5"/>
        <v>1</v>
      </c>
      <c r="AZ13" s="85">
        <v>1</v>
      </c>
      <c r="BA13" s="81" t="s">
        <v>73</v>
      </c>
      <c r="BB13" s="72" t="s">
        <v>208</v>
      </c>
      <c r="BC13" s="102" t="s">
        <v>9340</v>
      </c>
      <c r="BD13" s="71" t="s">
        <v>65</v>
      </c>
      <c r="BE13" s="71" t="s">
        <v>65</v>
      </c>
    </row>
    <row r="14" spans="1:65" x14ac:dyDescent="0.25">
      <c r="B14" s="71">
        <v>2025</v>
      </c>
      <c r="C14" s="71">
        <v>891780111</v>
      </c>
      <c r="D14" s="71" t="s">
        <v>63</v>
      </c>
      <c r="E14" s="104" t="s">
        <v>9339</v>
      </c>
      <c r="F14" s="72" t="s">
        <v>9338</v>
      </c>
      <c r="G14" s="72">
        <v>0</v>
      </c>
      <c r="H14" s="72" t="s">
        <v>71</v>
      </c>
      <c r="I14" s="71" t="s">
        <v>64</v>
      </c>
      <c r="J14" s="73" t="s">
        <v>81</v>
      </c>
      <c r="K14" s="75" t="s">
        <v>9337</v>
      </c>
      <c r="L14" s="76">
        <v>18000000</v>
      </c>
      <c r="M14" s="71" t="s">
        <v>66</v>
      </c>
      <c r="N14" s="102" t="s">
        <v>9264</v>
      </c>
      <c r="O14" s="408">
        <v>1082841477</v>
      </c>
      <c r="P14" s="75">
        <v>302</v>
      </c>
      <c r="Q14" s="407">
        <v>45698</v>
      </c>
      <c r="R14" s="75">
        <v>46404000</v>
      </c>
      <c r="S14" s="407">
        <v>45700</v>
      </c>
      <c r="T14" s="76">
        <v>18000000</v>
      </c>
      <c r="U14" s="72" t="s">
        <v>65</v>
      </c>
      <c r="V14" s="102">
        <v>57426458</v>
      </c>
      <c r="W14" s="187" t="s">
        <v>9216</v>
      </c>
      <c r="X14" s="78">
        <v>45699</v>
      </c>
      <c r="Y14" s="78">
        <v>45700</v>
      </c>
      <c r="Z14" s="78" t="s">
        <v>73</v>
      </c>
      <c r="AA14" s="78">
        <v>45838</v>
      </c>
      <c r="AB14" s="102">
        <f t="shared" si="0"/>
        <v>138</v>
      </c>
      <c r="AC14" s="72">
        <v>0</v>
      </c>
      <c r="AD14" s="76">
        <v>0</v>
      </c>
      <c r="AE14" s="72">
        <v>0</v>
      </c>
      <c r="AF14" s="79" t="s">
        <v>73</v>
      </c>
      <c r="AG14" s="102">
        <f t="shared" si="1"/>
        <v>0</v>
      </c>
      <c r="AH14" s="72">
        <v>0</v>
      </c>
      <c r="AI14" s="76">
        <v>0</v>
      </c>
      <c r="AJ14" s="72" t="s">
        <v>73</v>
      </c>
      <c r="AK14" s="80" t="s">
        <v>73</v>
      </c>
      <c r="AL14" s="72">
        <v>0</v>
      </c>
      <c r="AM14" s="80" t="s">
        <v>73</v>
      </c>
      <c r="AN14" s="80" t="s">
        <v>73</v>
      </c>
      <c r="AO14" s="80" t="s">
        <v>73</v>
      </c>
      <c r="AP14" s="102">
        <f t="shared" si="2"/>
        <v>0</v>
      </c>
      <c r="AQ14" s="102">
        <f t="shared" si="3"/>
        <v>18000000</v>
      </c>
      <c r="AR14" s="72" t="s">
        <v>65</v>
      </c>
      <c r="AS14" s="76">
        <v>18000000</v>
      </c>
      <c r="AT14" s="72" t="s">
        <v>319</v>
      </c>
      <c r="AU14" s="76">
        <v>0</v>
      </c>
      <c r="AV14" s="81" t="s">
        <v>73</v>
      </c>
      <c r="AW14" s="109">
        <v>18000000</v>
      </c>
      <c r="AX14" s="143">
        <f t="shared" si="4"/>
        <v>0</v>
      </c>
      <c r="AY14" s="84">
        <f t="shared" si="5"/>
        <v>1</v>
      </c>
      <c r="AZ14" s="85">
        <v>1</v>
      </c>
      <c r="BA14" s="81" t="s">
        <v>73</v>
      </c>
      <c r="BB14" s="72" t="s">
        <v>208</v>
      </c>
      <c r="BC14" s="102" t="s">
        <v>9336</v>
      </c>
      <c r="BD14" s="71" t="s">
        <v>65</v>
      </c>
      <c r="BE14" s="71" t="s">
        <v>65</v>
      </c>
    </row>
    <row r="15" spans="1:65" x14ac:dyDescent="0.25">
      <c r="B15" s="71">
        <v>2025</v>
      </c>
      <c r="C15" s="71">
        <v>891780111</v>
      </c>
      <c r="D15" s="71" t="s">
        <v>63</v>
      </c>
      <c r="E15" s="104" t="s">
        <v>9335</v>
      </c>
      <c r="F15" s="72" t="s">
        <v>9334</v>
      </c>
      <c r="G15" s="72">
        <v>0</v>
      </c>
      <c r="H15" s="72" t="s">
        <v>71</v>
      </c>
      <c r="I15" s="71" t="s">
        <v>64</v>
      </c>
      <c r="J15" s="73" t="s">
        <v>81</v>
      </c>
      <c r="K15" s="75" t="s">
        <v>9333</v>
      </c>
      <c r="L15" s="76">
        <v>17050000</v>
      </c>
      <c r="M15" s="71" t="s">
        <v>66</v>
      </c>
      <c r="N15" s="187" t="s">
        <v>9244</v>
      </c>
      <c r="O15" s="409">
        <v>1083033623</v>
      </c>
      <c r="P15" s="75">
        <v>302</v>
      </c>
      <c r="Q15" s="407">
        <v>45698</v>
      </c>
      <c r="R15" s="75">
        <v>46404000</v>
      </c>
      <c r="S15" s="407">
        <v>45700</v>
      </c>
      <c r="T15" s="76">
        <v>17050000</v>
      </c>
      <c r="U15" s="72" t="s">
        <v>65</v>
      </c>
      <c r="V15" s="102">
        <v>57426458</v>
      </c>
      <c r="W15" s="187" t="s">
        <v>9216</v>
      </c>
      <c r="X15" s="78">
        <v>45700</v>
      </c>
      <c r="Y15" s="78">
        <v>45700</v>
      </c>
      <c r="Z15" s="78" t="s">
        <v>73</v>
      </c>
      <c r="AA15" s="78">
        <v>45838</v>
      </c>
      <c r="AB15" s="102">
        <f t="shared" si="0"/>
        <v>138</v>
      </c>
      <c r="AC15" s="72">
        <v>1</v>
      </c>
      <c r="AD15" s="76">
        <v>7015000</v>
      </c>
      <c r="AE15" s="72">
        <v>0</v>
      </c>
      <c r="AF15" s="79" t="s">
        <v>73</v>
      </c>
      <c r="AG15" s="102">
        <f t="shared" si="1"/>
        <v>0</v>
      </c>
      <c r="AH15" s="72">
        <v>1</v>
      </c>
      <c r="AI15" s="76">
        <v>2848000</v>
      </c>
      <c r="AJ15" s="72" t="s">
        <v>73</v>
      </c>
      <c r="AK15" s="80" t="s">
        <v>73</v>
      </c>
      <c r="AL15" s="72">
        <v>0</v>
      </c>
      <c r="AM15" s="80" t="s">
        <v>73</v>
      </c>
      <c r="AN15" s="80" t="s">
        <v>73</v>
      </c>
      <c r="AO15" s="80" t="s">
        <v>73</v>
      </c>
      <c r="AP15" s="102">
        <f t="shared" si="2"/>
        <v>0</v>
      </c>
      <c r="AQ15" s="102">
        <f t="shared" si="3"/>
        <v>21217000</v>
      </c>
      <c r="AR15" s="72" t="s">
        <v>65</v>
      </c>
      <c r="AS15" s="76">
        <v>21217000</v>
      </c>
      <c r="AT15" s="72" t="s">
        <v>319</v>
      </c>
      <c r="AU15" s="76">
        <v>0</v>
      </c>
      <c r="AV15" s="81" t="s">
        <v>73</v>
      </c>
      <c r="AW15" s="109">
        <v>21217000</v>
      </c>
      <c r="AX15" s="143">
        <f t="shared" si="4"/>
        <v>0</v>
      </c>
      <c r="AY15" s="84">
        <f t="shared" si="5"/>
        <v>1</v>
      </c>
      <c r="AZ15" s="85">
        <v>1</v>
      </c>
      <c r="BA15" s="81" t="s">
        <v>73</v>
      </c>
      <c r="BB15" s="72" t="s">
        <v>208</v>
      </c>
      <c r="BC15" s="102" t="s">
        <v>9332</v>
      </c>
      <c r="BD15" s="71" t="s">
        <v>65</v>
      </c>
      <c r="BE15" s="71" t="s">
        <v>65</v>
      </c>
    </row>
    <row r="16" spans="1:65" x14ac:dyDescent="0.25">
      <c r="B16" s="71">
        <v>2025</v>
      </c>
      <c r="C16" s="71">
        <v>891780111</v>
      </c>
      <c r="D16" s="71" t="s">
        <v>63</v>
      </c>
      <c r="E16" s="104" t="s">
        <v>9331</v>
      </c>
      <c r="F16" s="72" t="s">
        <v>9330</v>
      </c>
      <c r="G16" s="72">
        <v>0</v>
      </c>
      <c r="H16" s="72" t="s">
        <v>71</v>
      </c>
      <c r="I16" s="71" t="s">
        <v>64</v>
      </c>
      <c r="J16" s="73" t="s">
        <v>81</v>
      </c>
      <c r="K16" s="75" t="s">
        <v>9329</v>
      </c>
      <c r="L16" s="76">
        <v>14202000</v>
      </c>
      <c r="M16" s="71" t="s">
        <v>66</v>
      </c>
      <c r="N16" s="187" t="s">
        <v>9259</v>
      </c>
      <c r="O16" s="409">
        <v>1082947568</v>
      </c>
      <c r="P16" s="75">
        <v>302</v>
      </c>
      <c r="Q16" s="407">
        <v>45698</v>
      </c>
      <c r="R16" s="75">
        <v>46404000</v>
      </c>
      <c r="S16" s="407">
        <v>45702</v>
      </c>
      <c r="T16" s="76">
        <v>14202000</v>
      </c>
      <c r="U16" s="72" t="s">
        <v>65</v>
      </c>
      <c r="V16" s="102">
        <v>57426458</v>
      </c>
      <c r="W16" s="187" t="s">
        <v>9216</v>
      </c>
      <c r="X16" s="78">
        <v>45701</v>
      </c>
      <c r="Y16" s="78">
        <v>45702</v>
      </c>
      <c r="Z16" s="78" t="s">
        <v>73</v>
      </c>
      <c r="AA16" s="78">
        <v>45838</v>
      </c>
      <c r="AB16" s="102">
        <f t="shared" si="0"/>
        <v>136</v>
      </c>
      <c r="AC16" s="72">
        <v>0</v>
      </c>
      <c r="AD16" s="76">
        <v>0</v>
      </c>
      <c r="AE16" s="72">
        <v>0</v>
      </c>
      <c r="AF16" s="79" t="s">
        <v>73</v>
      </c>
      <c r="AG16" s="102">
        <f t="shared" si="1"/>
        <v>0</v>
      </c>
      <c r="AH16" s="72">
        <v>0</v>
      </c>
      <c r="AI16" s="76">
        <v>0</v>
      </c>
      <c r="AJ16" s="72" t="s">
        <v>73</v>
      </c>
      <c r="AK16" s="80" t="s">
        <v>73</v>
      </c>
      <c r="AL16" s="72">
        <v>0</v>
      </c>
      <c r="AM16" s="80" t="s">
        <v>73</v>
      </c>
      <c r="AN16" s="80" t="s">
        <v>73</v>
      </c>
      <c r="AO16" s="80" t="s">
        <v>73</v>
      </c>
      <c r="AP16" s="102">
        <f t="shared" si="2"/>
        <v>0</v>
      </c>
      <c r="AQ16" s="102">
        <f t="shared" si="3"/>
        <v>14202000</v>
      </c>
      <c r="AR16" s="72" t="s">
        <v>65</v>
      </c>
      <c r="AS16" s="76">
        <v>14202000</v>
      </c>
      <c r="AT16" s="72" t="s">
        <v>319</v>
      </c>
      <c r="AU16" s="76">
        <v>0</v>
      </c>
      <c r="AV16" s="81" t="s">
        <v>73</v>
      </c>
      <c r="AW16" s="109">
        <v>14202000</v>
      </c>
      <c r="AX16" s="143">
        <f t="shared" si="4"/>
        <v>0</v>
      </c>
      <c r="AY16" s="84">
        <f t="shared" si="5"/>
        <v>1</v>
      </c>
      <c r="AZ16" s="85">
        <v>1</v>
      </c>
      <c r="BA16" s="81" t="s">
        <v>73</v>
      </c>
      <c r="BB16" s="72" t="s">
        <v>208</v>
      </c>
      <c r="BC16" s="102" t="s">
        <v>9328</v>
      </c>
      <c r="BD16" s="71" t="s">
        <v>65</v>
      </c>
      <c r="BE16" s="71" t="s">
        <v>65</v>
      </c>
    </row>
    <row r="17" spans="2:57" x14ac:dyDescent="0.25">
      <c r="B17" s="71">
        <v>2025</v>
      </c>
      <c r="C17" s="71">
        <v>891780111</v>
      </c>
      <c r="D17" s="71" t="s">
        <v>63</v>
      </c>
      <c r="E17" s="104" t="s">
        <v>9327</v>
      </c>
      <c r="F17" s="72" t="s">
        <v>9326</v>
      </c>
      <c r="G17" s="72">
        <v>0</v>
      </c>
      <c r="H17" s="72" t="s">
        <v>71</v>
      </c>
      <c r="I17" s="71" t="s">
        <v>64</v>
      </c>
      <c r="J17" s="73" t="s">
        <v>81</v>
      </c>
      <c r="K17" s="75" t="s">
        <v>9325</v>
      </c>
      <c r="L17" s="76">
        <v>15624000</v>
      </c>
      <c r="M17" s="71" t="s">
        <v>66</v>
      </c>
      <c r="N17" s="187" t="s">
        <v>9239</v>
      </c>
      <c r="O17" s="409">
        <v>1082991569</v>
      </c>
      <c r="P17" s="75">
        <v>301</v>
      </c>
      <c r="Q17" s="407">
        <v>45698</v>
      </c>
      <c r="R17" s="75">
        <v>15624000</v>
      </c>
      <c r="S17" s="407">
        <v>45707</v>
      </c>
      <c r="T17" s="76">
        <v>15624000</v>
      </c>
      <c r="U17" s="72" t="s">
        <v>65</v>
      </c>
      <c r="V17" s="102">
        <v>37331294</v>
      </c>
      <c r="W17" s="187" t="s">
        <v>9205</v>
      </c>
      <c r="X17" s="78">
        <v>45706</v>
      </c>
      <c r="Y17" s="78">
        <v>45707</v>
      </c>
      <c r="Z17" s="78" t="s">
        <v>73</v>
      </c>
      <c r="AA17" s="78">
        <v>45838</v>
      </c>
      <c r="AB17" s="102">
        <f t="shared" si="0"/>
        <v>131</v>
      </c>
      <c r="AC17" s="72">
        <v>0</v>
      </c>
      <c r="AD17" s="76">
        <v>0</v>
      </c>
      <c r="AE17" s="72">
        <v>0</v>
      </c>
      <c r="AF17" s="79" t="s">
        <v>73</v>
      </c>
      <c r="AG17" s="102">
        <f t="shared" si="1"/>
        <v>0</v>
      </c>
      <c r="AH17" s="72">
        <v>0</v>
      </c>
      <c r="AI17" s="76">
        <v>0</v>
      </c>
      <c r="AJ17" s="72" t="s">
        <v>73</v>
      </c>
      <c r="AK17" s="80" t="s">
        <v>73</v>
      </c>
      <c r="AL17" s="72">
        <v>0</v>
      </c>
      <c r="AM17" s="80" t="s">
        <v>73</v>
      </c>
      <c r="AN17" s="80" t="s">
        <v>73</v>
      </c>
      <c r="AO17" s="80" t="s">
        <v>73</v>
      </c>
      <c r="AP17" s="102">
        <f t="shared" si="2"/>
        <v>0</v>
      </c>
      <c r="AQ17" s="102">
        <f t="shared" si="3"/>
        <v>15624000</v>
      </c>
      <c r="AR17" s="72" t="s">
        <v>65</v>
      </c>
      <c r="AS17" s="76">
        <v>15624000</v>
      </c>
      <c r="AT17" s="72" t="s">
        <v>319</v>
      </c>
      <c r="AU17" s="76">
        <v>0</v>
      </c>
      <c r="AV17" s="81" t="s">
        <v>73</v>
      </c>
      <c r="AW17" s="109">
        <v>15624000</v>
      </c>
      <c r="AX17" s="143">
        <f t="shared" si="4"/>
        <v>0</v>
      </c>
      <c r="AY17" s="84">
        <f t="shared" si="5"/>
        <v>1</v>
      </c>
      <c r="AZ17" s="85">
        <v>1</v>
      </c>
      <c r="BA17" s="81" t="s">
        <v>73</v>
      </c>
      <c r="BB17" s="72" t="s">
        <v>208</v>
      </c>
      <c r="BC17" s="102" t="s">
        <v>9324</v>
      </c>
      <c r="BD17" s="71" t="s">
        <v>65</v>
      </c>
      <c r="BE17" s="71" t="s">
        <v>65</v>
      </c>
    </row>
    <row r="18" spans="2:57" x14ac:dyDescent="0.25">
      <c r="B18" s="71">
        <v>2025</v>
      </c>
      <c r="C18" s="71">
        <v>891780111</v>
      </c>
      <c r="D18" s="71" t="s">
        <v>63</v>
      </c>
      <c r="E18" s="104" t="s">
        <v>9323</v>
      </c>
      <c r="F18" s="72" t="s">
        <v>9322</v>
      </c>
      <c r="G18" s="72">
        <v>0</v>
      </c>
      <c r="H18" s="72" t="s">
        <v>71</v>
      </c>
      <c r="I18" s="71" t="s">
        <v>64</v>
      </c>
      <c r="J18" s="73" t="s">
        <v>81</v>
      </c>
      <c r="K18" s="75" t="s">
        <v>9321</v>
      </c>
      <c r="L18" s="76">
        <v>10960000</v>
      </c>
      <c r="M18" s="71" t="s">
        <v>66</v>
      </c>
      <c r="N18" s="102" t="s">
        <v>9249</v>
      </c>
      <c r="O18" s="408">
        <v>51839142</v>
      </c>
      <c r="P18" s="75" t="s">
        <v>9320</v>
      </c>
      <c r="Q18" s="407">
        <v>45706</v>
      </c>
      <c r="R18" s="75">
        <v>10960000</v>
      </c>
      <c r="S18" s="407">
        <v>45708</v>
      </c>
      <c r="T18" s="76">
        <v>10960000</v>
      </c>
      <c r="U18" s="72" t="s">
        <v>65</v>
      </c>
      <c r="V18" s="102">
        <v>57426458</v>
      </c>
      <c r="W18" s="187" t="s">
        <v>9216</v>
      </c>
      <c r="X18" s="78">
        <v>45708</v>
      </c>
      <c r="Y18" s="78">
        <v>45708</v>
      </c>
      <c r="Z18" s="78" t="s">
        <v>73</v>
      </c>
      <c r="AA18" s="78">
        <v>45796</v>
      </c>
      <c r="AB18" s="102">
        <f t="shared" si="0"/>
        <v>88</v>
      </c>
      <c r="AC18" s="72">
        <v>0</v>
      </c>
      <c r="AD18" s="76">
        <v>0</v>
      </c>
      <c r="AE18" s="72">
        <v>0</v>
      </c>
      <c r="AF18" s="79" t="s">
        <v>73</v>
      </c>
      <c r="AG18" s="102">
        <f t="shared" si="1"/>
        <v>0</v>
      </c>
      <c r="AH18" s="72">
        <v>0</v>
      </c>
      <c r="AI18" s="76">
        <v>0</v>
      </c>
      <c r="AJ18" s="72" t="s">
        <v>73</v>
      </c>
      <c r="AK18" s="80" t="s">
        <v>73</v>
      </c>
      <c r="AL18" s="72">
        <v>0</v>
      </c>
      <c r="AM18" s="80" t="s">
        <v>73</v>
      </c>
      <c r="AN18" s="80" t="s">
        <v>73</v>
      </c>
      <c r="AO18" s="80" t="s">
        <v>73</v>
      </c>
      <c r="AP18" s="102">
        <f t="shared" si="2"/>
        <v>0</v>
      </c>
      <c r="AQ18" s="102">
        <f t="shared" si="3"/>
        <v>10960000</v>
      </c>
      <c r="AR18" s="72" t="s">
        <v>319</v>
      </c>
      <c r="AS18" s="76">
        <v>0</v>
      </c>
      <c r="AT18" s="72" t="s">
        <v>319</v>
      </c>
      <c r="AU18" s="76">
        <v>0</v>
      </c>
      <c r="AV18" s="81" t="s">
        <v>73</v>
      </c>
      <c r="AW18" s="109">
        <v>10960000</v>
      </c>
      <c r="AX18" s="143">
        <f t="shared" si="4"/>
        <v>0</v>
      </c>
      <c r="AY18" s="84">
        <f t="shared" si="5"/>
        <v>1</v>
      </c>
      <c r="AZ18" s="85">
        <v>1</v>
      </c>
      <c r="BA18" s="81" t="s">
        <v>73</v>
      </c>
      <c r="BB18" s="72" t="s">
        <v>208</v>
      </c>
      <c r="BC18" s="102" t="s">
        <v>9319</v>
      </c>
      <c r="BD18" s="71" t="s">
        <v>65</v>
      </c>
      <c r="BE18" s="71" t="s">
        <v>65</v>
      </c>
    </row>
    <row r="19" spans="2:57" x14ac:dyDescent="0.25">
      <c r="B19" s="71">
        <v>2025</v>
      </c>
      <c r="C19" s="71">
        <v>891780111</v>
      </c>
      <c r="D19" s="71" t="s">
        <v>63</v>
      </c>
      <c r="E19" s="104" t="s">
        <v>9318</v>
      </c>
      <c r="F19" s="72" t="s">
        <v>9317</v>
      </c>
      <c r="G19" s="72">
        <v>0</v>
      </c>
      <c r="H19" s="72" t="s">
        <v>71</v>
      </c>
      <c r="I19" s="71" t="s">
        <v>64</v>
      </c>
      <c r="J19" s="73" t="s">
        <v>81</v>
      </c>
      <c r="K19" s="75" t="s">
        <v>9316</v>
      </c>
      <c r="L19" s="76">
        <v>49500000</v>
      </c>
      <c r="M19" s="71" t="s">
        <v>66</v>
      </c>
      <c r="N19" s="102" t="s">
        <v>9315</v>
      </c>
      <c r="O19" s="102">
        <v>12561035</v>
      </c>
      <c r="P19" s="75">
        <v>719</v>
      </c>
      <c r="Q19" s="407">
        <v>45729</v>
      </c>
      <c r="R19" s="75">
        <v>59532000</v>
      </c>
      <c r="S19" s="407">
        <v>45771</v>
      </c>
      <c r="T19" s="76">
        <v>49500000</v>
      </c>
      <c r="U19" s="72" t="s">
        <v>65</v>
      </c>
      <c r="V19" s="102">
        <v>57426458</v>
      </c>
      <c r="W19" s="187" t="s">
        <v>9216</v>
      </c>
      <c r="X19" s="78">
        <v>45771</v>
      </c>
      <c r="Y19" s="78">
        <v>45772</v>
      </c>
      <c r="Z19" s="78" t="s">
        <v>73</v>
      </c>
      <c r="AA19" s="78">
        <v>46021</v>
      </c>
      <c r="AB19" s="102">
        <f t="shared" si="0"/>
        <v>249</v>
      </c>
      <c r="AC19" s="72">
        <v>0</v>
      </c>
      <c r="AD19" s="76">
        <v>0</v>
      </c>
      <c r="AE19" s="72">
        <v>0</v>
      </c>
      <c r="AF19" s="79" t="s">
        <v>73</v>
      </c>
      <c r="AG19" s="102">
        <f t="shared" si="1"/>
        <v>0</v>
      </c>
      <c r="AH19" s="72">
        <v>0</v>
      </c>
      <c r="AI19" s="76">
        <v>0</v>
      </c>
      <c r="AJ19" s="72" t="s">
        <v>73</v>
      </c>
      <c r="AK19" s="80" t="s">
        <v>73</v>
      </c>
      <c r="AL19" s="72">
        <v>0</v>
      </c>
      <c r="AM19" s="80" t="s">
        <v>73</v>
      </c>
      <c r="AN19" s="80" t="s">
        <v>73</v>
      </c>
      <c r="AO19" s="80" t="s">
        <v>73</v>
      </c>
      <c r="AP19" s="102">
        <f t="shared" si="2"/>
        <v>0</v>
      </c>
      <c r="AQ19" s="102">
        <f t="shared" si="3"/>
        <v>49500000</v>
      </c>
      <c r="AR19" s="72" t="s">
        <v>65</v>
      </c>
      <c r="AS19" s="76">
        <v>49500000</v>
      </c>
      <c r="AT19" s="72" t="s">
        <v>319</v>
      </c>
      <c r="AU19" s="76">
        <v>0</v>
      </c>
      <c r="AV19" s="81" t="s">
        <v>73</v>
      </c>
      <c r="AW19" s="109">
        <v>23967790</v>
      </c>
      <c r="AX19" s="143">
        <f t="shared" si="4"/>
        <v>25532210</v>
      </c>
      <c r="AY19" s="84">
        <f t="shared" si="5"/>
        <v>0.48419777777777778</v>
      </c>
      <c r="AZ19" s="85">
        <v>0.55000000000000004</v>
      </c>
      <c r="BA19" s="81" t="s">
        <v>73</v>
      </c>
      <c r="BB19" s="72" t="s">
        <v>123</v>
      </c>
      <c r="BC19" s="75" t="s">
        <v>9314</v>
      </c>
      <c r="BD19" s="71" t="s">
        <v>65</v>
      </c>
      <c r="BE19" s="71" t="s">
        <v>207</v>
      </c>
    </row>
    <row r="20" spans="2:57" x14ac:dyDescent="0.25">
      <c r="B20" s="71">
        <v>2025</v>
      </c>
      <c r="C20" s="71">
        <v>891780111</v>
      </c>
      <c r="D20" s="71" t="s">
        <v>63</v>
      </c>
      <c r="E20" s="104" t="s">
        <v>9313</v>
      </c>
      <c r="F20" s="72" t="s">
        <v>9312</v>
      </c>
      <c r="G20" s="72">
        <v>0</v>
      </c>
      <c r="H20" s="72" t="s">
        <v>71</v>
      </c>
      <c r="I20" s="71" t="s">
        <v>64</v>
      </c>
      <c r="J20" s="73" t="s">
        <v>81</v>
      </c>
      <c r="K20" s="75" t="s">
        <v>9311</v>
      </c>
      <c r="L20" s="76">
        <v>20000000</v>
      </c>
      <c r="M20" s="71" t="s">
        <v>66</v>
      </c>
      <c r="N20" s="102" t="s">
        <v>9223</v>
      </c>
      <c r="O20" s="102">
        <v>26669944</v>
      </c>
      <c r="P20" s="75">
        <v>920</v>
      </c>
      <c r="Q20" s="407">
        <v>45769</v>
      </c>
      <c r="R20" s="75">
        <v>20000000</v>
      </c>
      <c r="S20" s="407">
        <v>45779</v>
      </c>
      <c r="T20" s="76">
        <v>20000000</v>
      </c>
      <c r="U20" s="72" t="s">
        <v>65</v>
      </c>
      <c r="V20" s="102">
        <v>37511267</v>
      </c>
      <c r="W20" s="187" t="s">
        <v>9222</v>
      </c>
      <c r="X20" s="78">
        <v>45777</v>
      </c>
      <c r="Y20" s="78">
        <v>45779</v>
      </c>
      <c r="Z20" s="78" t="s">
        <v>73</v>
      </c>
      <c r="AA20" s="78">
        <v>45899</v>
      </c>
      <c r="AB20" s="102">
        <f t="shared" si="0"/>
        <v>120</v>
      </c>
      <c r="AC20" s="72">
        <v>0</v>
      </c>
      <c r="AD20" s="76">
        <v>0</v>
      </c>
      <c r="AE20" s="72">
        <v>0</v>
      </c>
      <c r="AF20" s="79" t="s">
        <v>73</v>
      </c>
      <c r="AG20" s="102">
        <f t="shared" si="1"/>
        <v>0</v>
      </c>
      <c r="AH20" s="72">
        <v>0</v>
      </c>
      <c r="AI20" s="76">
        <v>0</v>
      </c>
      <c r="AJ20" s="72" t="s">
        <v>73</v>
      </c>
      <c r="AK20" s="80" t="s">
        <v>73</v>
      </c>
      <c r="AL20" s="72">
        <v>0</v>
      </c>
      <c r="AM20" s="80" t="s">
        <v>73</v>
      </c>
      <c r="AN20" s="80" t="s">
        <v>73</v>
      </c>
      <c r="AO20" s="80" t="s">
        <v>73</v>
      </c>
      <c r="AP20" s="102">
        <f t="shared" si="2"/>
        <v>0</v>
      </c>
      <c r="AQ20" s="102">
        <f t="shared" si="3"/>
        <v>20000000</v>
      </c>
      <c r="AR20" s="72" t="s">
        <v>65</v>
      </c>
      <c r="AS20" s="76">
        <v>20000000</v>
      </c>
      <c r="AT20" s="72" t="s">
        <v>319</v>
      </c>
      <c r="AU20" s="76">
        <v>0</v>
      </c>
      <c r="AV20" s="81" t="s">
        <v>73</v>
      </c>
      <c r="AW20" s="109">
        <v>20000000</v>
      </c>
      <c r="AX20" s="143">
        <f t="shared" si="4"/>
        <v>0</v>
      </c>
      <c r="AY20" s="84">
        <f t="shared" si="5"/>
        <v>1</v>
      </c>
      <c r="AZ20" s="85">
        <v>1</v>
      </c>
      <c r="BA20" s="81" t="s">
        <v>73</v>
      </c>
      <c r="BB20" s="72" t="s">
        <v>208</v>
      </c>
      <c r="BC20" s="75" t="s">
        <v>9310</v>
      </c>
      <c r="BD20" s="71" t="s">
        <v>65</v>
      </c>
      <c r="BE20" s="71" t="s">
        <v>65</v>
      </c>
    </row>
    <row r="21" spans="2:57" x14ac:dyDescent="0.25">
      <c r="B21" s="71">
        <v>2025</v>
      </c>
      <c r="C21" s="71">
        <v>891780111</v>
      </c>
      <c r="D21" s="71" t="s">
        <v>63</v>
      </c>
      <c r="E21" s="104" t="s">
        <v>9309</v>
      </c>
      <c r="F21" s="72" t="s">
        <v>9308</v>
      </c>
      <c r="G21" s="72">
        <v>0</v>
      </c>
      <c r="H21" s="72" t="s">
        <v>71</v>
      </c>
      <c r="I21" s="71" t="s">
        <v>64</v>
      </c>
      <c r="J21" s="73" t="s">
        <v>81</v>
      </c>
      <c r="K21" s="75" t="s">
        <v>9307</v>
      </c>
      <c r="L21" s="76">
        <v>4500000</v>
      </c>
      <c r="M21" s="71" t="s">
        <v>66</v>
      </c>
      <c r="N21" s="102" t="s">
        <v>9274</v>
      </c>
      <c r="O21" s="75">
        <v>1083032334</v>
      </c>
      <c r="P21" s="75">
        <v>1067</v>
      </c>
      <c r="Q21" s="407">
        <v>45789</v>
      </c>
      <c r="R21" s="75">
        <v>4500000</v>
      </c>
      <c r="S21" s="407">
        <v>45791</v>
      </c>
      <c r="T21" s="76">
        <v>4500000</v>
      </c>
      <c r="U21" s="72" t="s">
        <v>65</v>
      </c>
      <c r="V21" s="102">
        <v>57426458</v>
      </c>
      <c r="W21" s="187" t="s">
        <v>9216</v>
      </c>
      <c r="X21" s="78">
        <v>45791</v>
      </c>
      <c r="Y21" s="78">
        <v>45791</v>
      </c>
      <c r="Z21" s="78" t="s">
        <v>73</v>
      </c>
      <c r="AA21" s="78">
        <v>45838</v>
      </c>
      <c r="AB21" s="102">
        <f t="shared" si="0"/>
        <v>47</v>
      </c>
      <c r="AC21" s="72">
        <v>0</v>
      </c>
      <c r="AD21" s="76">
        <v>0</v>
      </c>
      <c r="AE21" s="72">
        <v>0</v>
      </c>
      <c r="AF21" s="79" t="s">
        <v>73</v>
      </c>
      <c r="AG21" s="102">
        <f t="shared" si="1"/>
        <v>0</v>
      </c>
      <c r="AH21" s="72">
        <v>0</v>
      </c>
      <c r="AI21" s="76">
        <v>0</v>
      </c>
      <c r="AJ21" s="72" t="s">
        <v>73</v>
      </c>
      <c r="AK21" s="80" t="s">
        <v>73</v>
      </c>
      <c r="AL21" s="72">
        <v>0</v>
      </c>
      <c r="AM21" s="80" t="s">
        <v>73</v>
      </c>
      <c r="AN21" s="80" t="s">
        <v>73</v>
      </c>
      <c r="AO21" s="80" t="s">
        <v>73</v>
      </c>
      <c r="AP21" s="102">
        <f t="shared" si="2"/>
        <v>0</v>
      </c>
      <c r="AQ21" s="102">
        <f t="shared" si="3"/>
        <v>4500000</v>
      </c>
      <c r="AR21" s="72" t="s">
        <v>65</v>
      </c>
      <c r="AS21" s="76">
        <v>4500000</v>
      </c>
      <c r="AT21" s="72" t="s">
        <v>319</v>
      </c>
      <c r="AU21" s="76">
        <v>0</v>
      </c>
      <c r="AV21" s="81" t="s">
        <v>73</v>
      </c>
      <c r="AW21" s="109">
        <v>4500000</v>
      </c>
      <c r="AX21" s="143">
        <f t="shared" si="4"/>
        <v>0</v>
      </c>
      <c r="AY21" s="84">
        <f t="shared" si="5"/>
        <v>1</v>
      </c>
      <c r="AZ21" s="85">
        <v>1</v>
      </c>
      <c r="BA21" s="81" t="s">
        <v>73</v>
      </c>
      <c r="BB21" s="72" t="s">
        <v>208</v>
      </c>
      <c r="BC21" s="75" t="s">
        <v>9306</v>
      </c>
      <c r="BD21" s="71" t="s">
        <v>65</v>
      </c>
      <c r="BE21" s="71" t="s">
        <v>65</v>
      </c>
    </row>
    <row r="22" spans="2:57" x14ac:dyDescent="0.25">
      <c r="B22" s="72">
        <v>2025</v>
      </c>
      <c r="C22" s="71">
        <v>891780111</v>
      </c>
      <c r="D22" s="71" t="s">
        <v>63</v>
      </c>
      <c r="E22" s="104" t="s">
        <v>9305</v>
      </c>
      <c r="F22" s="72" t="s">
        <v>9304</v>
      </c>
      <c r="G22" s="72">
        <v>0</v>
      </c>
      <c r="H22" s="72" t="s">
        <v>71</v>
      </c>
      <c r="I22" s="71" t="s">
        <v>64</v>
      </c>
      <c r="J22" s="73" t="s">
        <v>81</v>
      </c>
      <c r="K22" s="75" t="s">
        <v>9303</v>
      </c>
      <c r="L22" s="76">
        <v>4403000</v>
      </c>
      <c r="M22" s="71" t="s">
        <v>66</v>
      </c>
      <c r="N22" s="102" t="s">
        <v>9217</v>
      </c>
      <c r="O22" s="408" t="s">
        <v>219</v>
      </c>
      <c r="P22" s="75">
        <v>1043</v>
      </c>
      <c r="Q22" s="407">
        <v>45785</v>
      </c>
      <c r="R22" s="75">
        <v>4500000</v>
      </c>
      <c r="S22" s="407">
        <v>45800</v>
      </c>
      <c r="T22" s="76">
        <v>4403000</v>
      </c>
      <c r="U22" s="72" t="s">
        <v>65</v>
      </c>
      <c r="V22" s="102">
        <v>37331294</v>
      </c>
      <c r="W22" s="187" t="s">
        <v>9205</v>
      </c>
      <c r="X22" s="78">
        <v>45800</v>
      </c>
      <c r="Y22" s="78">
        <v>45803</v>
      </c>
      <c r="Z22" s="78" t="s">
        <v>73</v>
      </c>
      <c r="AA22" s="78">
        <v>45807</v>
      </c>
      <c r="AB22" s="102">
        <f t="shared" si="0"/>
        <v>4</v>
      </c>
      <c r="AC22" s="72">
        <v>0</v>
      </c>
      <c r="AD22" s="76">
        <v>0</v>
      </c>
      <c r="AE22" s="72">
        <v>0</v>
      </c>
      <c r="AF22" s="79" t="s">
        <v>73</v>
      </c>
      <c r="AG22" s="102">
        <f t="shared" si="1"/>
        <v>0</v>
      </c>
      <c r="AH22" s="72">
        <v>0</v>
      </c>
      <c r="AI22" s="76">
        <v>0</v>
      </c>
      <c r="AJ22" s="72" t="s">
        <v>73</v>
      </c>
      <c r="AK22" s="80" t="s">
        <v>73</v>
      </c>
      <c r="AL22" s="72">
        <v>0</v>
      </c>
      <c r="AM22" s="80" t="s">
        <v>73</v>
      </c>
      <c r="AN22" s="80" t="s">
        <v>73</v>
      </c>
      <c r="AO22" s="80" t="s">
        <v>73</v>
      </c>
      <c r="AP22" s="102">
        <f t="shared" si="2"/>
        <v>0</v>
      </c>
      <c r="AQ22" s="102">
        <f t="shared" si="3"/>
        <v>4403000</v>
      </c>
      <c r="AR22" s="72" t="s">
        <v>65</v>
      </c>
      <c r="AS22" s="76">
        <v>4403000</v>
      </c>
      <c r="AT22" s="72" t="s">
        <v>319</v>
      </c>
      <c r="AU22" s="76">
        <v>0</v>
      </c>
      <c r="AV22" s="81" t="s">
        <v>73</v>
      </c>
      <c r="AW22" s="109">
        <v>4403000</v>
      </c>
      <c r="AX22" s="143">
        <f t="shared" si="4"/>
        <v>0</v>
      </c>
      <c r="AY22" s="84">
        <f t="shared" si="5"/>
        <v>1</v>
      </c>
      <c r="AZ22" s="85">
        <v>1</v>
      </c>
      <c r="BA22" s="81" t="s">
        <v>73</v>
      </c>
      <c r="BB22" s="72" t="s">
        <v>208</v>
      </c>
      <c r="BC22" s="75" t="s">
        <v>9302</v>
      </c>
      <c r="BD22" s="72" t="s">
        <v>65</v>
      </c>
      <c r="BE22" s="71" t="s">
        <v>207</v>
      </c>
    </row>
    <row r="23" spans="2:57" x14ac:dyDescent="0.25">
      <c r="B23" s="72">
        <v>2025</v>
      </c>
      <c r="C23" s="71">
        <v>891780111</v>
      </c>
      <c r="D23" s="71" t="s">
        <v>63</v>
      </c>
      <c r="E23" s="104" t="s">
        <v>9301</v>
      </c>
      <c r="F23" s="72" t="s">
        <v>9300</v>
      </c>
      <c r="G23" s="72">
        <v>0</v>
      </c>
      <c r="H23" s="72" t="s">
        <v>71</v>
      </c>
      <c r="I23" s="71" t="s">
        <v>64</v>
      </c>
      <c r="J23" s="73" t="s">
        <v>81</v>
      </c>
      <c r="K23" s="75" t="s">
        <v>9299</v>
      </c>
      <c r="L23" s="76">
        <v>9000000</v>
      </c>
      <c r="M23" s="72" t="s">
        <v>66</v>
      </c>
      <c r="N23" s="102" t="s">
        <v>9264</v>
      </c>
      <c r="O23" s="408">
        <v>1082841477</v>
      </c>
      <c r="P23" s="75">
        <v>892</v>
      </c>
      <c r="Q23" s="407">
        <v>45757</v>
      </c>
      <c r="R23" s="75">
        <v>21000000</v>
      </c>
      <c r="S23" s="407">
        <v>45812</v>
      </c>
      <c r="T23" s="76">
        <v>9000000</v>
      </c>
      <c r="U23" s="72" t="s">
        <v>65</v>
      </c>
      <c r="V23" s="102">
        <v>57426458</v>
      </c>
      <c r="W23" s="187" t="s">
        <v>9216</v>
      </c>
      <c r="X23" s="78">
        <v>45811</v>
      </c>
      <c r="Y23" s="78">
        <v>45812</v>
      </c>
      <c r="Z23" s="78" t="s">
        <v>73</v>
      </c>
      <c r="AA23" s="78">
        <v>45868</v>
      </c>
      <c r="AB23" s="102">
        <f t="shared" si="0"/>
        <v>56</v>
      </c>
      <c r="AC23" s="72">
        <v>0</v>
      </c>
      <c r="AD23" s="76">
        <v>0</v>
      </c>
      <c r="AE23" s="72">
        <v>0</v>
      </c>
      <c r="AF23" s="79" t="s">
        <v>73</v>
      </c>
      <c r="AG23" s="102">
        <f t="shared" si="1"/>
        <v>0</v>
      </c>
      <c r="AH23" s="72">
        <v>0</v>
      </c>
      <c r="AI23" s="76">
        <v>0</v>
      </c>
      <c r="AJ23" s="72" t="s">
        <v>73</v>
      </c>
      <c r="AK23" s="80" t="s">
        <v>73</v>
      </c>
      <c r="AL23" s="72">
        <v>0</v>
      </c>
      <c r="AM23" s="80" t="s">
        <v>73</v>
      </c>
      <c r="AN23" s="80" t="s">
        <v>73</v>
      </c>
      <c r="AO23" s="80" t="s">
        <v>73</v>
      </c>
      <c r="AP23" s="102">
        <f t="shared" si="2"/>
        <v>0</v>
      </c>
      <c r="AQ23" s="102">
        <f t="shared" si="3"/>
        <v>9000000</v>
      </c>
      <c r="AR23" s="72" t="s">
        <v>65</v>
      </c>
      <c r="AS23" s="76">
        <v>9000000</v>
      </c>
      <c r="AT23" s="72" t="s">
        <v>319</v>
      </c>
      <c r="AU23" s="76">
        <v>0</v>
      </c>
      <c r="AV23" s="81" t="s">
        <v>73</v>
      </c>
      <c r="AW23" s="109">
        <v>9000000</v>
      </c>
      <c r="AX23" s="143">
        <f t="shared" si="4"/>
        <v>0</v>
      </c>
      <c r="AY23" s="84">
        <f t="shared" si="5"/>
        <v>1</v>
      </c>
      <c r="AZ23" s="85">
        <v>1</v>
      </c>
      <c r="BA23" s="81" t="s">
        <v>73</v>
      </c>
      <c r="BB23" s="72" t="s">
        <v>208</v>
      </c>
      <c r="BC23" s="75" t="s">
        <v>9298</v>
      </c>
      <c r="BD23" s="72" t="s">
        <v>65</v>
      </c>
      <c r="BE23" s="72" t="s">
        <v>65</v>
      </c>
    </row>
    <row r="24" spans="2:57" s="410" customFormat="1" x14ac:dyDescent="0.25">
      <c r="B24" s="72">
        <v>2025</v>
      </c>
      <c r="C24" s="71">
        <v>891780111</v>
      </c>
      <c r="D24" s="71" t="s">
        <v>63</v>
      </c>
      <c r="E24" s="104" t="s">
        <v>9297</v>
      </c>
      <c r="F24" s="72" t="s">
        <v>9296</v>
      </c>
      <c r="G24" s="72">
        <v>0</v>
      </c>
      <c r="H24" s="72" t="s">
        <v>71</v>
      </c>
      <c r="I24" s="71" t="s">
        <v>64</v>
      </c>
      <c r="J24" s="73" t="s">
        <v>81</v>
      </c>
      <c r="K24" s="102" t="s">
        <v>9295</v>
      </c>
      <c r="L24" s="76">
        <v>25800000</v>
      </c>
      <c r="M24" s="72" t="s">
        <v>66</v>
      </c>
      <c r="N24" s="187" t="s">
        <v>9294</v>
      </c>
      <c r="O24" s="409">
        <v>57442105</v>
      </c>
      <c r="P24" s="75">
        <v>1419</v>
      </c>
      <c r="Q24" s="407">
        <v>45840</v>
      </c>
      <c r="R24" s="75">
        <v>25800000</v>
      </c>
      <c r="S24" s="407">
        <v>45845</v>
      </c>
      <c r="T24" s="76">
        <v>25800000</v>
      </c>
      <c r="U24" s="72" t="s">
        <v>65</v>
      </c>
      <c r="V24" s="102">
        <v>37331294</v>
      </c>
      <c r="W24" s="187" t="s">
        <v>9205</v>
      </c>
      <c r="X24" s="78">
        <v>45845</v>
      </c>
      <c r="Y24" s="78">
        <v>45846</v>
      </c>
      <c r="Z24" s="78" t="s">
        <v>73</v>
      </c>
      <c r="AA24" s="78">
        <v>46013</v>
      </c>
      <c r="AB24" s="102">
        <f t="shared" si="0"/>
        <v>167</v>
      </c>
      <c r="AC24" s="72">
        <v>0</v>
      </c>
      <c r="AD24" s="76">
        <v>0</v>
      </c>
      <c r="AE24" s="72">
        <v>0</v>
      </c>
      <c r="AF24" s="79" t="s">
        <v>73</v>
      </c>
      <c r="AG24" s="102">
        <f t="shared" si="1"/>
        <v>0</v>
      </c>
      <c r="AH24" s="72">
        <v>0</v>
      </c>
      <c r="AI24" s="76">
        <v>0</v>
      </c>
      <c r="AJ24" s="72" t="s">
        <v>73</v>
      </c>
      <c r="AK24" s="80" t="s">
        <v>73</v>
      </c>
      <c r="AL24" s="72">
        <v>0</v>
      </c>
      <c r="AM24" s="80" t="s">
        <v>73</v>
      </c>
      <c r="AN24" s="80" t="s">
        <v>73</v>
      </c>
      <c r="AO24" s="80" t="s">
        <v>73</v>
      </c>
      <c r="AP24" s="102">
        <f t="shared" si="2"/>
        <v>0</v>
      </c>
      <c r="AQ24" s="102">
        <f t="shared" si="3"/>
        <v>25800000</v>
      </c>
      <c r="AR24" s="72" t="s">
        <v>65</v>
      </c>
      <c r="AS24" s="76">
        <v>25800000</v>
      </c>
      <c r="AT24" s="72" t="s">
        <v>319</v>
      </c>
      <c r="AU24" s="76">
        <v>0</v>
      </c>
      <c r="AV24" s="81" t="s">
        <v>73</v>
      </c>
      <c r="AW24" s="109">
        <v>17200000</v>
      </c>
      <c r="AX24" s="143">
        <f t="shared" si="4"/>
        <v>8600000</v>
      </c>
      <c r="AY24" s="84">
        <f t="shared" si="5"/>
        <v>0.66666666666666663</v>
      </c>
      <c r="AZ24" s="85">
        <v>0.7</v>
      </c>
      <c r="BA24" s="81" t="s">
        <v>73</v>
      </c>
      <c r="BB24" s="72" t="s">
        <v>123</v>
      </c>
      <c r="BC24" s="75" t="s">
        <v>9293</v>
      </c>
      <c r="BD24" s="72" t="s">
        <v>65</v>
      </c>
      <c r="BE24" s="72" t="s">
        <v>65</v>
      </c>
    </row>
    <row r="25" spans="2:57" x14ac:dyDescent="0.25">
      <c r="B25" s="72">
        <v>2025</v>
      </c>
      <c r="C25" s="71">
        <v>891780111</v>
      </c>
      <c r="D25" s="71" t="s">
        <v>63</v>
      </c>
      <c r="E25" s="104" t="s">
        <v>9292</v>
      </c>
      <c r="F25" s="72" t="s">
        <v>9291</v>
      </c>
      <c r="G25" s="72">
        <v>0</v>
      </c>
      <c r="H25" s="72" t="s">
        <v>71</v>
      </c>
      <c r="I25" s="71" t="s">
        <v>64</v>
      </c>
      <c r="J25" s="73" t="s">
        <v>81</v>
      </c>
      <c r="K25" s="102" t="s">
        <v>9290</v>
      </c>
      <c r="L25" s="76">
        <v>17100000</v>
      </c>
      <c r="M25" s="72" t="s">
        <v>66</v>
      </c>
      <c r="N25" s="187" t="s">
        <v>9289</v>
      </c>
      <c r="O25" s="409">
        <v>1082852286</v>
      </c>
      <c r="P25" s="75">
        <v>1414</v>
      </c>
      <c r="Q25" s="407">
        <v>45840</v>
      </c>
      <c r="R25" s="75">
        <v>39018000</v>
      </c>
      <c r="S25" s="407">
        <v>45845</v>
      </c>
      <c r="T25" s="76">
        <v>17100000</v>
      </c>
      <c r="U25" s="72" t="s">
        <v>65</v>
      </c>
      <c r="V25" s="102">
        <v>37331294</v>
      </c>
      <c r="W25" s="187" t="s">
        <v>9205</v>
      </c>
      <c r="X25" s="78">
        <v>45845</v>
      </c>
      <c r="Y25" s="78">
        <v>45846</v>
      </c>
      <c r="Z25" s="78" t="s">
        <v>73</v>
      </c>
      <c r="AA25" s="78">
        <v>46013</v>
      </c>
      <c r="AB25" s="102">
        <f t="shared" si="0"/>
        <v>167</v>
      </c>
      <c r="AC25" s="72">
        <v>0</v>
      </c>
      <c r="AD25" s="76">
        <v>0</v>
      </c>
      <c r="AE25" s="72">
        <v>0</v>
      </c>
      <c r="AF25" s="79" t="s">
        <v>73</v>
      </c>
      <c r="AG25" s="102">
        <f t="shared" si="1"/>
        <v>0</v>
      </c>
      <c r="AH25" s="72">
        <v>0</v>
      </c>
      <c r="AI25" s="76">
        <v>0</v>
      </c>
      <c r="AJ25" s="72" t="s">
        <v>73</v>
      </c>
      <c r="AK25" s="80" t="s">
        <v>73</v>
      </c>
      <c r="AL25" s="72">
        <v>0</v>
      </c>
      <c r="AM25" s="80" t="s">
        <v>73</v>
      </c>
      <c r="AN25" s="80" t="s">
        <v>73</v>
      </c>
      <c r="AO25" s="80" t="s">
        <v>73</v>
      </c>
      <c r="AP25" s="102">
        <f t="shared" si="2"/>
        <v>0</v>
      </c>
      <c r="AQ25" s="102">
        <f t="shared" si="3"/>
        <v>17100000</v>
      </c>
      <c r="AR25" s="72" t="s">
        <v>65</v>
      </c>
      <c r="AS25" s="76">
        <v>17100000</v>
      </c>
      <c r="AT25" s="72" t="s">
        <v>319</v>
      </c>
      <c r="AU25" s="76">
        <v>0</v>
      </c>
      <c r="AV25" s="81" t="s">
        <v>73</v>
      </c>
      <c r="AW25" s="109">
        <v>11400000</v>
      </c>
      <c r="AX25" s="143">
        <f t="shared" si="4"/>
        <v>5700000</v>
      </c>
      <c r="AY25" s="84">
        <f t="shared" si="5"/>
        <v>0.66666666666666663</v>
      </c>
      <c r="AZ25" s="85">
        <v>0.7</v>
      </c>
      <c r="BA25" s="81" t="s">
        <v>73</v>
      </c>
      <c r="BB25" s="72" t="s">
        <v>123</v>
      </c>
      <c r="BC25" s="75" t="s">
        <v>9288</v>
      </c>
      <c r="BD25" s="72" t="s">
        <v>65</v>
      </c>
      <c r="BE25" s="72" t="s">
        <v>65</v>
      </c>
    </row>
    <row r="26" spans="2:57" x14ac:dyDescent="0.25">
      <c r="B26" s="72">
        <v>2025</v>
      </c>
      <c r="C26" s="71">
        <v>891780111</v>
      </c>
      <c r="D26" s="71" t="s">
        <v>63</v>
      </c>
      <c r="E26" s="104" t="s">
        <v>9287</v>
      </c>
      <c r="F26" s="72" t="s">
        <v>9286</v>
      </c>
      <c r="G26" s="72">
        <v>0</v>
      </c>
      <c r="H26" s="72" t="s">
        <v>71</v>
      </c>
      <c r="I26" s="71" t="s">
        <v>64</v>
      </c>
      <c r="J26" s="73" t="s">
        <v>81</v>
      </c>
      <c r="K26" s="102" t="s">
        <v>9285</v>
      </c>
      <c r="L26" s="76">
        <v>34800000</v>
      </c>
      <c r="M26" s="72" t="s">
        <v>66</v>
      </c>
      <c r="N26" s="102" t="s">
        <v>9284</v>
      </c>
      <c r="O26" s="102">
        <v>57291132</v>
      </c>
      <c r="P26" s="75">
        <v>1413</v>
      </c>
      <c r="Q26" s="407">
        <v>45840</v>
      </c>
      <c r="R26" s="75">
        <v>34800000</v>
      </c>
      <c r="S26" s="407">
        <v>45845</v>
      </c>
      <c r="T26" s="76">
        <v>34800000</v>
      </c>
      <c r="U26" s="72" t="s">
        <v>65</v>
      </c>
      <c r="V26" s="102">
        <v>37511267</v>
      </c>
      <c r="W26" s="187" t="s">
        <v>9222</v>
      </c>
      <c r="X26" s="78">
        <v>45845</v>
      </c>
      <c r="Y26" s="78">
        <v>45846</v>
      </c>
      <c r="Z26" s="78" t="s">
        <v>73</v>
      </c>
      <c r="AA26" s="78">
        <v>46013</v>
      </c>
      <c r="AB26" s="102">
        <f t="shared" si="0"/>
        <v>167</v>
      </c>
      <c r="AC26" s="72">
        <v>0</v>
      </c>
      <c r="AD26" s="76">
        <v>0</v>
      </c>
      <c r="AE26" s="72">
        <v>0</v>
      </c>
      <c r="AF26" s="79" t="s">
        <v>73</v>
      </c>
      <c r="AG26" s="102">
        <f t="shared" si="1"/>
        <v>0</v>
      </c>
      <c r="AH26" s="72">
        <v>0</v>
      </c>
      <c r="AI26" s="76">
        <v>0</v>
      </c>
      <c r="AJ26" s="72" t="s">
        <v>73</v>
      </c>
      <c r="AK26" s="80" t="s">
        <v>73</v>
      </c>
      <c r="AL26" s="72">
        <v>0</v>
      </c>
      <c r="AM26" s="80" t="s">
        <v>73</v>
      </c>
      <c r="AN26" s="80" t="s">
        <v>73</v>
      </c>
      <c r="AO26" s="80" t="s">
        <v>73</v>
      </c>
      <c r="AP26" s="102">
        <f t="shared" si="2"/>
        <v>0</v>
      </c>
      <c r="AQ26" s="102">
        <f t="shared" si="3"/>
        <v>34800000</v>
      </c>
      <c r="AR26" s="72" t="s">
        <v>65</v>
      </c>
      <c r="AS26" s="76">
        <v>34800000</v>
      </c>
      <c r="AT26" s="72" t="s">
        <v>319</v>
      </c>
      <c r="AU26" s="76">
        <v>0</v>
      </c>
      <c r="AV26" s="81" t="s">
        <v>73</v>
      </c>
      <c r="AW26" s="109">
        <v>23200000</v>
      </c>
      <c r="AX26" s="143">
        <f t="shared" si="4"/>
        <v>11600000</v>
      </c>
      <c r="AY26" s="84">
        <f t="shared" si="5"/>
        <v>0.66666666666666663</v>
      </c>
      <c r="AZ26" s="85">
        <v>0.7</v>
      </c>
      <c r="BA26" s="81" t="s">
        <v>73</v>
      </c>
      <c r="BB26" s="72" t="s">
        <v>123</v>
      </c>
      <c r="BC26" s="75" t="s">
        <v>9283</v>
      </c>
      <c r="BD26" s="72" t="s">
        <v>65</v>
      </c>
      <c r="BE26" s="72" t="s">
        <v>65</v>
      </c>
    </row>
    <row r="27" spans="2:57" x14ac:dyDescent="0.25">
      <c r="B27" s="72">
        <v>2025</v>
      </c>
      <c r="C27" s="71">
        <v>891780111</v>
      </c>
      <c r="D27" s="71" t="s">
        <v>63</v>
      </c>
      <c r="E27" s="104" t="s">
        <v>9282</v>
      </c>
      <c r="F27" s="72" t="s">
        <v>9281</v>
      </c>
      <c r="G27" s="72">
        <v>0</v>
      </c>
      <c r="H27" s="72" t="s">
        <v>71</v>
      </c>
      <c r="I27" s="71" t="s">
        <v>64</v>
      </c>
      <c r="J27" s="73" t="s">
        <v>81</v>
      </c>
      <c r="K27" s="102" t="s">
        <v>9280</v>
      </c>
      <c r="L27" s="76">
        <v>14575000</v>
      </c>
      <c r="M27" s="72" t="s">
        <v>66</v>
      </c>
      <c r="N27" s="187" t="s">
        <v>9279</v>
      </c>
      <c r="O27" s="409">
        <v>36669007</v>
      </c>
      <c r="P27" s="75">
        <v>1418</v>
      </c>
      <c r="Q27" s="407">
        <v>45840</v>
      </c>
      <c r="R27" s="75">
        <v>26950000</v>
      </c>
      <c r="S27" s="407">
        <v>45845</v>
      </c>
      <c r="T27" s="76">
        <v>14575000</v>
      </c>
      <c r="U27" s="72" t="s">
        <v>65</v>
      </c>
      <c r="V27" s="102">
        <v>37331294</v>
      </c>
      <c r="W27" s="187" t="s">
        <v>9205</v>
      </c>
      <c r="X27" s="78">
        <v>45845</v>
      </c>
      <c r="Y27" s="78">
        <v>45846</v>
      </c>
      <c r="Z27" s="78" t="s">
        <v>73</v>
      </c>
      <c r="AA27" s="78">
        <v>46006</v>
      </c>
      <c r="AB27" s="102">
        <f t="shared" si="0"/>
        <v>160</v>
      </c>
      <c r="AC27" s="72">
        <v>0</v>
      </c>
      <c r="AD27" s="76">
        <v>0</v>
      </c>
      <c r="AE27" s="72">
        <v>0</v>
      </c>
      <c r="AF27" s="79" t="s">
        <v>73</v>
      </c>
      <c r="AG27" s="102">
        <f t="shared" si="1"/>
        <v>0</v>
      </c>
      <c r="AH27" s="72">
        <v>0</v>
      </c>
      <c r="AI27" s="76">
        <v>0</v>
      </c>
      <c r="AJ27" s="72" t="s">
        <v>73</v>
      </c>
      <c r="AK27" s="80" t="s">
        <v>73</v>
      </c>
      <c r="AL27" s="72">
        <v>0</v>
      </c>
      <c r="AM27" s="80" t="s">
        <v>73</v>
      </c>
      <c r="AN27" s="80" t="s">
        <v>73</v>
      </c>
      <c r="AO27" s="80" t="s">
        <v>73</v>
      </c>
      <c r="AP27" s="102">
        <f t="shared" si="2"/>
        <v>0</v>
      </c>
      <c r="AQ27" s="102">
        <f t="shared" si="3"/>
        <v>14575000</v>
      </c>
      <c r="AR27" s="72" t="s">
        <v>65</v>
      </c>
      <c r="AS27" s="76">
        <v>14575000</v>
      </c>
      <c r="AT27" s="72" t="s">
        <v>319</v>
      </c>
      <c r="AU27" s="76">
        <v>0</v>
      </c>
      <c r="AV27" s="81" t="s">
        <v>73</v>
      </c>
      <c r="AW27" s="109">
        <v>10600000</v>
      </c>
      <c r="AX27" s="143">
        <f t="shared" si="4"/>
        <v>3975000</v>
      </c>
      <c r="AY27" s="84">
        <f t="shared" si="5"/>
        <v>0.72727272727272729</v>
      </c>
      <c r="AZ27" s="85">
        <v>0.75</v>
      </c>
      <c r="BA27" s="81" t="s">
        <v>73</v>
      </c>
      <c r="BB27" s="72" t="s">
        <v>123</v>
      </c>
      <c r="BC27" s="75" t="s">
        <v>9278</v>
      </c>
      <c r="BD27" s="72" t="s">
        <v>65</v>
      </c>
      <c r="BE27" s="72" t="s">
        <v>65</v>
      </c>
    </row>
    <row r="28" spans="2:57" x14ac:dyDescent="0.25">
      <c r="B28" s="72">
        <v>2025</v>
      </c>
      <c r="C28" s="71">
        <v>891780111</v>
      </c>
      <c r="D28" s="71" t="s">
        <v>63</v>
      </c>
      <c r="E28" s="104" t="s">
        <v>9277</v>
      </c>
      <c r="F28" s="72" t="s">
        <v>9276</v>
      </c>
      <c r="G28" s="72">
        <v>0</v>
      </c>
      <c r="H28" s="72" t="s">
        <v>71</v>
      </c>
      <c r="I28" s="71" t="s">
        <v>64</v>
      </c>
      <c r="J28" s="73" t="s">
        <v>81</v>
      </c>
      <c r="K28" s="102" t="s">
        <v>9275</v>
      </c>
      <c r="L28" s="76">
        <v>12375000</v>
      </c>
      <c r="M28" s="72" t="s">
        <v>66</v>
      </c>
      <c r="N28" s="102" t="s">
        <v>9274</v>
      </c>
      <c r="O28" s="75">
        <v>1083032334</v>
      </c>
      <c r="P28" s="75">
        <v>1418</v>
      </c>
      <c r="Q28" s="407">
        <v>45840</v>
      </c>
      <c r="R28" s="75">
        <v>26950000</v>
      </c>
      <c r="S28" s="407">
        <v>45845</v>
      </c>
      <c r="T28" s="76">
        <v>12375000</v>
      </c>
      <c r="U28" s="72" t="s">
        <v>65</v>
      </c>
      <c r="V28" s="102">
        <v>57426458</v>
      </c>
      <c r="W28" s="187" t="s">
        <v>9216</v>
      </c>
      <c r="X28" s="78">
        <v>45845</v>
      </c>
      <c r="Y28" s="78">
        <v>45846</v>
      </c>
      <c r="Z28" s="78" t="s">
        <v>73</v>
      </c>
      <c r="AA28" s="78">
        <v>46006</v>
      </c>
      <c r="AB28" s="102">
        <f t="shared" si="0"/>
        <v>160</v>
      </c>
      <c r="AC28" s="72">
        <v>0</v>
      </c>
      <c r="AD28" s="76">
        <v>0</v>
      </c>
      <c r="AE28" s="72">
        <v>0</v>
      </c>
      <c r="AF28" s="79" t="s">
        <v>73</v>
      </c>
      <c r="AG28" s="102">
        <f t="shared" si="1"/>
        <v>0</v>
      </c>
      <c r="AH28" s="72">
        <v>0</v>
      </c>
      <c r="AI28" s="76">
        <v>0</v>
      </c>
      <c r="AJ28" s="72" t="s">
        <v>73</v>
      </c>
      <c r="AK28" s="80" t="s">
        <v>73</v>
      </c>
      <c r="AL28" s="72">
        <v>0</v>
      </c>
      <c r="AM28" s="80" t="s">
        <v>73</v>
      </c>
      <c r="AN28" s="80" t="s">
        <v>73</v>
      </c>
      <c r="AO28" s="80" t="s">
        <v>73</v>
      </c>
      <c r="AP28" s="102">
        <f t="shared" si="2"/>
        <v>0</v>
      </c>
      <c r="AQ28" s="102">
        <f t="shared" si="3"/>
        <v>12375000</v>
      </c>
      <c r="AR28" s="72" t="s">
        <v>65</v>
      </c>
      <c r="AS28" s="76">
        <v>12375000</v>
      </c>
      <c r="AT28" s="72" t="s">
        <v>319</v>
      </c>
      <c r="AU28" s="76">
        <v>0</v>
      </c>
      <c r="AV28" s="81" t="s">
        <v>73</v>
      </c>
      <c r="AW28" s="109">
        <v>9000000</v>
      </c>
      <c r="AX28" s="143">
        <f t="shared" si="4"/>
        <v>3375000</v>
      </c>
      <c r="AY28" s="84">
        <f t="shared" si="5"/>
        <v>0.72727272727272729</v>
      </c>
      <c r="AZ28" s="85">
        <v>0.75</v>
      </c>
      <c r="BA28" s="81" t="s">
        <v>73</v>
      </c>
      <c r="BB28" s="72" t="s">
        <v>123</v>
      </c>
      <c r="BC28" s="75" t="s">
        <v>9273</v>
      </c>
      <c r="BD28" s="72" t="s">
        <v>65</v>
      </c>
      <c r="BE28" s="72" t="s">
        <v>65</v>
      </c>
    </row>
    <row r="29" spans="2:57" x14ac:dyDescent="0.25">
      <c r="B29" s="72">
        <v>2025</v>
      </c>
      <c r="C29" s="71">
        <v>891780111</v>
      </c>
      <c r="D29" s="71" t="s">
        <v>63</v>
      </c>
      <c r="E29" s="104" t="s">
        <v>9272</v>
      </c>
      <c r="F29" s="72" t="s">
        <v>9271</v>
      </c>
      <c r="G29" s="72">
        <v>0</v>
      </c>
      <c r="H29" s="72" t="s">
        <v>71</v>
      </c>
      <c r="I29" s="71" t="s">
        <v>64</v>
      </c>
      <c r="J29" s="73" t="s">
        <v>81</v>
      </c>
      <c r="K29" s="102" t="s">
        <v>9270</v>
      </c>
      <c r="L29" s="76">
        <v>22800000</v>
      </c>
      <c r="M29" s="72" t="s">
        <v>66</v>
      </c>
      <c r="N29" s="187" t="s">
        <v>9269</v>
      </c>
      <c r="O29" s="409">
        <v>1151184718</v>
      </c>
      <c r="P29" s="75">
        <v>1417</v>
      </c>
      <c r="Q29" s="407">
        <v>45840</v>
      </c>
      <c r="R29" s="75">
        <v>43632000</v>
      </c>
      <c r="S29" s="407">
        <v>45846</v>
      </c>
      <c r="T29" s="76">
        <v>22800000</v>
      </c>
      <c r="U29" s="72" t="s">
        <v>65</v>
      </c>
      <c r="V29" s="102">
        <v>57426458</v>
      </c>
      <c r="W29" s="187" t="s">
        <v>9216</v>
      </c>
      <c r="X29" s="78">
        <v>45845</v>
      </c>
      <c r="Y29" s="78">
        <v>45846</v>
      </c>
      <c r="Z29" s="78" t="s">
        <v>73</v>
      </c>
      <c r="AA29" s="78">
        <v>46013</v>
      </c>
      <c r="AB29" s="102">
        <f t="shared" si="0"/>
        <v>167</v>
      </c>
      <c r="AC29" s="72">
        <v>0</v>
      </c>
      <c r="AD29" s="76">
        <v>0</v>
      </c>
      <c r="AE29" s="72">
        <v>0</v>
      </c>
      <c r="AF29" s="79" t="s">
        <v>73</v>
      </c>
      <c r="AG29" s="102">
        <f t="shared" si="1"/>
        <v>0</v>
      </c>
      <c r="AH29" s="72">
        <v>0</v>
      </c>
      <c r="AI29" s="76">
        <v>0</v>
      </c>
      <c r="AJ29" s="72" t="s">
        <v>73</v>
      </c>
      <c r="AK29" s="80" t="s">
        <v>73</v>
      </c>
      <c r="AL29" s="72">
        <v>0</v>
      </c>
      <c r="AM29" s="80" t="s">
        <v>73</v>
      </c>
      <c r="AN29" s="80" t="s">
        <v>73</v>
      </c>
      <c r="AO29" s="80" t="s">
        <v>73</v>
      </c>
      <c r="AP29" s="102">
        <f t="shared" si="2"/>
        <v>0</v>
      </c>
      <c r="AQ29" s="102">
        <f t="shared" si="3"/>
        <v>22800000</v>
      </c>
      <c r="AR29" s="72" t="s">
        <v>65</v>
      </c>
      <c r="AS29" s="76">
        <v>22800000</v>
      </c>
      <c r="AT29" s="72" t="s">
        <v>319</v>
      </c>
      <c r="AU29" s="76">
        <v>0</v>
      </c>
      <c r="AV29" s="81" t="s">
        <v>73</v>
      </c>
      <c r="AW29" s="109">
        <v>15200000</v>
      </c>
      <c r="AX29" s="143">
        <f t="shared" si="4"/>
        <v>7600000</v>
      </c>
      <c r="AY29" s="84">
        <f t="shared" si="5"/>
        <v>0.66666666666666663</v>
      </c>
      <c r="AZ29" s="85">
        <v>0.7</v>
      </c>
      <c r="BA29" s="81" t="s">
        <v>73</v>
      </c>
      <c r="BB29" s="72" t="s">
        <v>123</v>
      </c>
      <c r="BC29" s="75" t="s">
        <v>9268</v>
      </c>
      <c r="BD29" s="72" t="s">
        <v>65</v>
      </c>
      <c r="BE29" s="72" t="s">
        <v>65</v>
      </c>
    </row>
    <row r="30" spans="2:57" x14ac:dyDescent="0.25">
      <c r="B30" s="72">
        <v>2025</v>
      </c>
      <c r="C30" s="71">
        <v>891780111</v>
      </c>
      <c r="D30" s="71" t="s">
        <v>63</v>
      </c>
      <c r="E30" s="104" t="s">
        <v>9267</v>
      </c>
      <c r="F30" s="72" t="s">
        <v>9266</v>
      </c>
      <c r="G30" s="72">
        <v>0</v>
      </c>
      <c r="H30" s="72" t="s">
        <v>71</v>
      </c>
      <c r="I30" s="71" t="s">
        <v>64</v>
      </c>
      <c r="J30" s="73" t="s">
        <v>81</v>
      </c>
      <c r="K30" s="102" t="s">
        <v>9265</v>
      </c>
      <c r="L30" s="76">
        <v>24000000</v>
      </c>
      <c r="M30" s="72" t="s">
        <v>66</v>
      </c>
      <c r="N30" s="102" t="s">
        <v>9264</v>
      </c>
      <c r="O30" s="408">
        <v>1082841477</v>
      </c>
      <c r="P30" s="75">
        <v>1416</v>
      </c>
      <c r="Q30" s="407">
        <v>45840</v>
      </c>
      <c r="R30" s="75">
        <v>42936000</v>
      </c>
      <c r="S30" s="407">
        <v>45845</v>
      </c>
      <c r="T30" s="76">
        <v>24000000</v>
      </c>
      <c r="U30" s="72" t="s">
        <v>65</v>
      </c>
      <c r="V30" s="102">
        <v>57426458</v>
      </c>
      <c r="W30" s="187" t="s">
        <v>9216</v>
      </c>
      <c r="X30" s="78">
        <v>45845</v>
      </c>
      <c r="Y30" s="78">
        <v>45846</v>
      </c>
      <c r="Z30" s="78" t="s">
        <v>73</v>
      </c>
      <c r="AA30" s="78">
        <v>46013</v>
      </c>
      <c r="AB30" s="102">
        <f t="shared" si="0"/>
        <v>167</v>
      </c>
      <c r="AC30" s="72">
        <v>0</v>
      </c>
      <c r="AD30" s="76">
        <v>0</v>
      </c>
      <c r="AE30" s="72">
        <v>0</v>
      </c>
      <c r="AF30" s="79" t="s">
        <v>73</v>
      </c>
      <c r="AG30" s="102">
        <f t="shared" si="1"/>
        <v>0</v>
      </c>
      <c r="AH30" s="72">
        <v>0</v>
      </c>
      <c r="AI30" s="76">
        <v>0</v>
      </c>
      <c r="AJ30" s="72" t="s">
        <v>73</v>
      </c>
      <c r="AK30" s="80" t="s">
        <v>73</v>
      </c>
      <c r="AL30" s="72">
        <v>0</v>
      </c>
      <c r="AM30" s="80" t="s">
        <v>73</v>
      </c>
      <c r="AN30" s="80" t="s">
        <v>73</v>
      </c>
      <c r="AO30" s="80" t="s">
        <v>73</v>
      </c>
      <c r="AP30" s="102">
        <f t="shared" si="2"/>
        <v>0</v>
      </c>
      <c r="AQ30" s="102">
        <f t="shared" si="3"/>
        <v>24000000</v>
      </c>
      <c r="AR30" s="72" t="s">
        <v>65</v>
      </c>
      <c r="AS30" s="76">
        <v>24000000</v>
      </c>
      <c r="AT30" s="72" t="s">
        <v>319</v>
      </c>
      <c r="AU30" s="76">
        <v>0</v>
      </c>
      <c r="AV30" s="81" t="s">
        <v>73</v>
      </c>
      <c r="AW30" s="109">
        <v>16000000</v>
      </c>
      <c r="AX30" s="143">
        <f t="shared" si="4"/>
        <v>8000000</v>
      </c>
      <c r="AY30" s="84">
        <f t="shared" si="5"/>
        <v>0.66666666666666663</v>
      </c>
      <c r="AZ30" s="85">
        <v>0.7</v>
      </c>
      <c r="BA30" s="81" t="s">
        <v>73</v>
      </c>
      <c r="BB30" s="72" t="s">
        <v>123</v>
      </c>
      <c r="BC30" s="75" t="s">
        <v>9263</v>
      </c>
      <c r="BD30" s="72" t="s">
        <v>65</v>
      </c>
      <c r="BE30" s="72" t="s">
        <v>65</v>
      </c>
    </row>
    <row r="31" spans="2:57" x14ac:dyDescent="0.25">
      <c r="B31" s="72">
        <v>2025</v>
      </c>
      <c r="C31" s="71">
        <v>891780111</v>
      </c>
      <c r="D31" s="71" t="s">
        <v>63</v>
      </c>
      <c r="E31" s="104" t="s">
        <v>9262</v>
      </c>
      <c r="F31" s="72" t="s">
        <v>9261</v>
      </c>
      <c r="G31" s="72">
        <v>0</v>
      </c>
      <c r="H31" s="72" t="s">
        <v>71</v>
      </c>
      <c r="I31" s="71" t="s">
        <v>64</v>
      </c>
      <c r="J31" s="73" t="s">
        <v>81</v>
      </c>
      <c r="K31" s="102" t="s">
        <v>9260</v>
      </c>
      <c r="L31" s="76">
        <v>18936000</v>
      </c>
      <c r="M31" s="72" t="s">
        <v>66</v>
      </c>
      <c r="N31" s="187" t="s">
        <v>9259</v>
      </c>
      <c r="O31" s="409">
        <v>1082947568</v>
      </c>
      <c r="P31" s="75">
        <v>1416</v>
      </c>
      <c r="Q31" s="407">
        <v>45840</v>
      </c>
      <c r="R31" s="75">
        <v>42936000</v>
      </c>
      <c r="S31" s="407">
        <v>45845</v>
      </c>
      <c r="T31" s="76">
        <v>18936000</v>
      </c>
      <c r="U31" s="72" t="s">
        <v>65</v>
      </c>
      <c r="V31" s="102">
        <v>57426458</v>
      </c>
      <c r="W31" s="187" t="s">
        <v>9216</v>
      </c>
      <c r="X31" s="78">
        <v>45845</v>
      </c>
      <c r="Y31" s="78">
        <v>45846</v>
      </c>
      <c r="Z31" s="78" t="s">
        <v>73</v>
      </c>
      <c r="AA31" s="78">
        <v>46013</v>
      </c>
      <c r="AB31" s="102">
        <f t="shared" si="0"/>
        <v>167</v>
      </c>
      <c r="AC31" s="72">
        <v>0</v>
      </c>
      <c r="AD31" s="76">
        <v>0</v>
      </c>
      <c r="AE31" s="72">
        <v>0</v>
      </c>
      <c r="AF31" s="79" t="s">
        <v>73</v>
      </c>
      <c r="AG31" s="102">
        <f t="shared" si="1"/>
        <v>0</v>
      </c>
      <c r="AH31" s="72">
        <v>0</v>
      </c>
      <c r="AI31" s="76">
        <v>0</v>
      </c>
      <c r="AJ31" s="72" t="s">
        <v>73</v>
      </c>
      <c r="AK31" s="80" t="s">
        <v>73</v>
      </c>
      <c r="AL31" s="72">
        <v>0</v>
      </c>
      <c r="AM31" s="80" t="s">
        <v>73</v>
      </c>
      <c r="AN31" s="80" t="s">
        <v>73</v>
      </c>
      <c r="AO31" s="80" t="s">
        <v>73</v>
      </c>
      <c r="AP31" s="102">
        <f t="shared" si="2"/>
        <v>0</v>
      </c>
      <c r="AQ31" s="102">
        <f t="shared" si="3"/>
        <v>18936000</v>
      </c>
      <c r="AR31" s="72" t="s">
        <v>65</v>
      </c>
      <c r="AS31" s="76">
        <v>18936000</v>
      </c>
      <c r="AT31" s="72" t="s">
        <v>319</v>
      </c>
      <c r="AU31" s="76">
        <v>0</v>
      </c>
      <c r="AV31" s="81" t="s">
        <v>73</v>
      </c>
      <c r="AW31" s="109">
        <v>12624000</v>
      </c>
      <c r="AX31" s="143">
        <f t="shared" si="4"/>
        <v>6312000</v>
      </c>
      <c r="AY31" s="84">
        <f t="shared" si="5"/>
        <v>0.66666666666666663</v>
      </c>
      <c r="AZ31" s="85">
        <v>0.7</v>
      </c>
      <c r="BA31" s="81" t="s">
        <v>73</v>
      </c>
      <c r="BB31" s="72" t="s">
        <v>123</v>
      </c>
      <c r="BC31" s="75" t="s">
        <v>9258</v>
      </c>
      <c r="BD31" s="72" t="s">
        <v>65</v>
      </c>
      <c r="BE31" s="72" t="s">
        <v>65</v>
      </c>
    </row>
    <row r="32" spans="2:57" x14ac:dyDescent="0.25">
      <c r="B32" s="72">
        <v>2025</v>
      </c>
      <c r="C32" s="71">
        <v>891780111</v>
      </c>
      <c r="D32" s="71" t="s">
        <v>63</v>
      </c>
      <c r="E32" s="104" t="s">
        <v>9257</v>
      </c>
      <c r="F32" s="72" t="s">
        <v>9256</v>
      </c>
      <c r="G32" s="72">
        <v>0</v>
      </c>
      <c r="H32" s="72" t="s">
        <v>71</v>
      </c>
      <c r="I32" s="71" t="s">
        <v>64</v>
      </c>
      <c r="J32" s="73" t="s">
        <v>81</v>
      </c>
      <c r="K32" s="102" t="s">
        <v>9255</v>
      </c>
      <c r="L32" s="76">
        <v>22800000</v>
      </c>
      <c r="M32" s="72" t="s">
        <v>66</v>
      </c>
      <c r="N32" s="187" t="s">
        <v>9254</v>
      </c>
      <c r="O32" s="409">
        <v>57443718</v>
      </c>
      <c r="P32" s="75">
        <v>1415</v>
      </c>
      <c r="Q32" s="407">
        <v>45840</v>
      </c>
      <c r="R32" s="75">
        <v>22800000</v>
      </c>
      <c r="S32" s="407">
        <v>45845</v>
      </c>
      <c r="T32" s="76">
        <v>22800000</v>
      </c>
      <c r="U32" s="72" t="s">
        <v>65</v>
      </c>
      <c r="V32" s="102">
        <v>37511267</v>
      </c>
      <c r="W32" s="187" t="s">
        <v>9222</v>
      </c>
      <c r="X32" s="78">
        <v>45845</v>
      </c>
      <c r="Y32" s="78">
        <v>45846</v>
      </c>
      <c r="Z32" s="78" t="s">
        <v>73</v>
      </c>
      <c r="AA32" s="78">
        <v>46013</v>
      </c>
      <c r="AB32" s="102">
        <f t="shared" si="0"/>
        <v>167</v>
      </c>
      <c r="AC32" s="72">
        <v>0</v>
      </c>
      <c r="AD32" s="76">
        <v>0</v>
      </c>
      <c r="AE32" s="72">
        <v>0</v>
      </c>
      <c r="AF32" s="79" t="s">
        <v>73</v>
      </c>
      <c r="AG32" s="102">
        <f t="shared" si="1"/>
        <v>0</v>
      </c>
      <c r="AH32" s="72">
        <v>0</v>
      </c>
      <c r="AI32" s="76">
        <v>0</v>
      </c>
      <c r="AJ32" s="72" t="s">
        <v>73</v>
      </c>
      <c r="AK32" s="80" t="s">
        <v>73</v>
      </c>
      <c r="AL32" s="72">
        <v>0</v>
      </c>
      <c r="AM32" s="80" t="s">
        <v>73</v>
      </c>
      <c r="AN32" s="80" t="s">
        <v>73</v>
      </c>
      <c r="AO32" s="80" t="s">
        <v>73</v>
      </c>
      <c r="AP32" s="102">
        <f t="shared" si="2"/>
        <v>0</v>
      </c>
      <c r="AQ32" s="102">
        <f t="shared" si="3"/>
        <v>22800000</v>
      </c>
      <c r="AR32" s="72" t="s">
        <v>65</v>
      </c>
      <c r="AS32" s="76">
        <v>22800000</v>
      </c>
      <c r="AT32" s="72" t="s">
        <v>319</v>
      </c>
      <c r="AU32" s="76">
        <v>0</v>
      </c>
      <c r="AV32" s="81" t="s">
        <v>73</v>
      </c>
      <c r="AW32" s="109">
        <v>15200000</v>
      </c>
      <c r="AX32" s="143">
        <f t="shared" si="4"/>
        <v>7600000</v>
      </c>
      <c r="AY32" s="84">
        <f t="shared" si="5"/>
        <v>0.66666666666666663</v>
      </c>
      <c r="AZ32" s="85">
        <v>0.7</v>
      </c>
      <c r="BA32" s="81" t="s">
        <v>73</v>
      </c>
      <c r="BB32" s="72" t="s">
        <v>123</v>
      </c>
      <c r="BC32" s="75" t="s">
        <v>9253</v>
      </c>
      <c r="BD32" s="72" t="s">
        <v>65</v>
      </c>
      <c r="BE32" s="72" t="s">
        <v>65</v>
      </c>
    </row>
    <row r="33" spans="2:57" x14ac:dyDescent="0.25">
      <c r="B33" s="72">
        <v>2025</v>
      </c>
      <c r="C33" s="71">
        <v>891780111</v>
      </c>
      <c r="D33" s="71" t="s">
        <v>63</v>
      </c>
      <c r="E33" s="104" t="s">
        <v>9252</v>
      </c>
      <c r="F33" s="72" t="s">
        <v>9251</v>
      </c>
      <c r="G33" s="72">
        <v>0</v>
      </c>
      <c r="H33" s="72" t="s">
        <v>71</v>
      </c>
      <c r="I33" s="71" t="s">
        <v>64</v>
      </c>
      <c r="J33" s="73" t="s">
        <v>81</v>
      </c>
      <c r="K33" s="102" t="s">
        <v>9250</v>
      </c>
      <c r="L33" s="76">
        <v>17100000</v>
      </c>
      <c r="M33" s="72" t="s">
        <v>66</v>
      </c>
      <c r="N33" s="102" t="s">
        <v>9249</v>
      </c>
      <c r="O33" s="408">
        <v>51839142</v>
      </c>
      <c r="P33" s="75">
        <v>1414</v>
      </c>
      <c r="Q33" s="407">
        <v>45840</v>
      </c>
      <c r="R33" s="75">
        <v>39018000</v>
      </c>
      <c r="S33" s="407">
        <v>45845</v>
      </c>
      <c r="T33" s="76">
        <v>17100000</v>
      </c>
      <c r="U33" s="72" t="s">
        <v>65</v>
      </c>
      <c r="V33" s="102">
        <v>57426458</v>
      </c>
      <c r="W33" s="187" t="s">
        <v>9216</v>
      </c>
      <c r="X33" s="78">
        <v>45845</v>
      </c>
      <c r="Y33" s="78">
        <v>45846</v>
      </c>
      <c r="Z33" s="78" t="s">
        <v>73</v>
      </c>
      <c r="AA33" s="78">
        <v>46013</v>
      </c>
      <c r="AB33" s="102">
        <f t="shared" si="0"/>
        <v>167</v>
      </c>
      <c r="AC33" s="72">
        <v>0</v>
      </c>
      <c r="AD33" s="76">
        <v>0</v>
      </c>
      <c r="AE33" s="72">
        <v>0</v>
      </c>
      <c r="AF33" s="79" t="s">
        <v>73</v>
      </c>
      <c r="AG33" s="102">
        <f t="shared" si="1"/>
        <v>0</v>
      </c>
      <c r="AH33" s="72">
        <v>0</v>
      </c>
      <c r="AI33" s="76">
        <v>0</v>
      </c>
      <c r="AJ33" s="72" t="s">
        <v>73</v>
      </c>
      <c r="AK33" s="80" t="s">
        <v>73</v>
      </c>
      <c r="AL33" s="72">
        <v>0</v>
      </c>
      <c r="AM33" s="80" t="s">
        <v>73</v>
      </c>
      <c r="AN33" s="80" t="s">
        <v>73</v>
      </c>
      <c r="AO33" s="80" t="s">
        <v>73</v>
      </c>
      <c r="AP33" s="102">
        <f t="shared" si="2"/>
        <v>0</v>
      </c>
      <c r="AQ33" s="102">
        <f t="shared" si="3"/>
        <v>17100000</v>
      </c>
      <c r="AR33" s="72" t="s">
        <v>65</v>
      </c>
      <c r="AS33" s="76">
        <v>17100000</v>
      </c>
      <c r="AT33" s="72" t="s">
        <v>319</v>
      </c>
      <c r="AU33" s="76">
        <v>0</v>
      </c>
      <c r="AV33" s="81" t="s">
        <v>73</v>
      </c>
      <c r="AW33" s="109">
        <v>11400000</v>
      </c>
      <c r="AX33" s="143">
        <f t="shared" si="4"/>
        <v>5700000</v>
      </c>
      <c r="AY33" s="84">
        <f t="shared" si="5"/>
        <v>0.66666666666666663</v>
      </c>
      <c r="AZ33" s="85">
        <v>0.7</v>
      </c>
      <c r="BA33" s="81" t="s">
        <v>73</v>
      </c>
      <c r="BB33" s="72" t="s">
        <v>123</v>
      </c>
      <c r="BC33" s="75" t="s">
        <v>9248</v>
      </c>
      <c r="BD33" s="72" t="s">
        <v>65</v>
      </c>
      <c r="BE33" s="72" t="s">
        <v>65</v>
      </c>
    </row>
    <row r="34" spans="2:57" x14ac:dyDescent="0.25">
      <c r="B34" s="72">
        <v>2025</v>
      </c>
      <c r="C34" s="71">
        <v>891780111</v>
      </c>
      <c r="D34" s="71" t="s">
        <v>63</v>
      </c>
      <c r="E34" s="104" t="s">
        <v>9247</v>
      </c>
      <c r="F34" s="72" t="s">
        <v>9246</v>
      </c>
      <c r="G34" s="72">
        <v>0</v>
      </c>
      <c r="H34" s="72" t="s">
        <v>71</v>
      </c>
      <c r="I34" s="71" t="s">
        <v>64</v>
      </c>
      <c r="J34" s="73" t="s">
        <v>81</v>
      </c>
      <c r="K34" s="102" t="s">
        <v>9245</v>
      </c>
      <c r="L34" s="76">
        <v>33936000</v>
      </c>
      <c r="M34" s="72" t="s">
        <v>66</v>
      </c>
      <c r="N34" s="187" t="s">
        <v>9244</v>
      </c>
      <c r="O34" s="409">
        <v>1083033623</v>
      </c>
      <c r="P34" s="75">
        <v>1423</v>
      </c>
      <c r="Q34" s="407">
        <v>45840</v>
      </c>
      <c r="R34" s="75">
        <v>33936000</v>
      </c>
      <c r="S34" s="407">
        <v>45847</v>
      </c>
      <c r="T34" s="76">
        <v>33936000</v>
      </c>
      <c r="U34" s="72" t="s">
        <v>65</v>
      </c>
      <c r="V34" s="102">
        <v>57426458</v>
      </c>
      <c r="W34" s="187" t="s">
        <v>9216</v>
      </c>
      <c r="X34" s="78">
        <v>45846</v>
      </c>
      <c r="Y34" s="78">
        <v>45847</v>
      </c>
      <c r="Z34" s="78" t="s">
        <v>73</v>
      </c>
      <c r="AA34" s="78">
        <v>46013</v>
      </c>
      <c r="AB34" s="102">
        <f t="shared" si="0"/>
        <v>166</v>
      </c>
      <c r="AC34" s="72">
        <v>0</v>
      </c>
      <c r="AD34" s="76">
        <v>0</v>
      </c>
      <c r="AE34" s="72">
        <v>0</v>
      </c>
      <c r="AF34" s="79" t="s">
        <v>73</v>
      </c>
      <c r="AG34" s="102">
        <f t="shared" si="1"/>
        <v>0</v>
      </c>
      <c r="AH34" s="72">
        <v>0</v>
      </c>
      <c r="AI34" s="76">
        <v>0</v>
      </c>
      <c r="AJ34" s="72" t="s">
        <v>73</v>
      </c>
      <c r="AK34" s="80" t="s">
        <v>73</v>
      </c>
      <c r="AL34" s="72">
        <v>0</v>
      </c>
      <c r="AM34" s="80" t="s">
        <v>73</v>
      </c>
      <c r="AN34" s="80" t="s">
        <v>73</v>
      </c>
      <c r="AO34" s="80" t="s">
        <v>73</v>
      </c>
      <c r="AP34" s="102">
        <f t="shared" si="2"/>
        <v>0</v>
      </c>
      <c r="AQ34" s="102">
        <f t="shared" si="3"/>
        <v>33936000</v>
      </c>
      <c r="AR34" s="72" t="s">
        <v>65</v>
      </c>
      <c r="AS34" s="76">
        <v>33936000</v>
      </c>
      <c r="AT34" s="72" t="s">
        <v>319</v>
      </c>
      <c r="AU34" s="76">
        <v>0</v>
      </c>
      <c r="AV34" s="81" t="s">
        <v>73</v>
      </c>
      <c r="AW34" s="109">
        <v>22624000</v>
      </c>
      <c r="AX34" s="143">
        <f t="shared" si="4"/>
        <v>11312000</v>
      </c>
      <c r="AY34" s="84">
        <f t="shared" si="5"/>
        <v>0.66666666666666663</v>
      </c>
      <c r="AZ34" s="85">
        <v>0.7</v>
      </c>
      <c r="BA34" s="81" t="s">
        <v>73</v>
      </c>
      <c r="BB34" s="72" t="s">
        <v>123</v>
      </c>
      <c r="BC34" s="75" t="s">
        <v>9243</v>
      </c>
      <c r="BD34" s="72" t="s">
        <v>65</v>
      </c>
      <c r="BE34" s="72" t="s">
        <v>65</v>
      </c>
    </row>
    <row r="35" spans="2:57" x14ac:dyDescent="0.25">
      <c r="B35" s="72">
        <v>2025</v>
      </c>
      <c r="C35" s="71">
        <v>891780111</v>
      </c>
      <c r="D35" s="71" t="s">
        <v>63</v>
      </c>
      <c r="E35" s="104" t="s">
        <v>9242</v>
      </c>
      <c r="F35" s="72" t="s">
        <v>9241</v>
      </c>
      <c r="G35" s="72">
        <v>0</v>
      </c>
      <c r="H35" s="72" t="s">
        <v>71</v>
      </c>
      <c r="I35" s="71" t="s">
        <v>64</v>
      </c>
      <c r="J35" s="73" t="s">
        <v>81</v>
      </c>
      <c r="K35" s="102" t="s">
        <v>9240</v>
      </c>
      <c r="L35" s="76">
        <v>20832000</v>
      </c>
      <c r="M35" s="72" t="s">
        <v>66</v>
      </c>
      <c r="N35" s="187" t="s">
        <v>9239</v>
      </c>
      <c r="O35" s="409">
        <v>1082991569</v>
      </c>
      <c r="P35" s="75">
        <v>1417</v>
      </c>
      <c r="Q35" s="407">
        <v>45840</v>
      </c>
      <c r="R35" s="75">
        <v>43632000</v>
      </c>
      <c r="S35" s="407">
        <v>45848</v>
      </c>
      <c r="T35" s="76">
        <v>20832000</v>
      </c>
      <c r="U35" s="72" t="s">
        <v>65</v>
      </c>
      <c r="V35" s="102">
        <v>37331294</v>
      </c>
      <c r="W35" s="187" t="s">
        <v>9205</v>
      </c>
      <c r="X35" s="78">
        <v>45848</v>
      </c>
      <c r="Y35" s="78">
        <v>45849</v>
      </c>
      <c r="Z35" s="78" t="s">
        <v>73</v>
      </c>
      <c r="AA35" s="78">
        <v>46013</v>
      </c>
      <c r="AB35" s="102">
        <f t="shared" si="0"/>
        <v>164</v>
      </c>
      <c r="AC35" s="72">
        <v>0</v>
      </c>
      <c r="AD35" s="76">
        <v>0</v>
      </c>
      <c r="AE35" s="72">
        <v>0</v>
      </c>
      <c r="AF35" s="79" t="s">
        <v>73</v>
      </c>
      <c r="AG35" s="102">
        <f t="shared" si="1"/>
        <v>0</v>
      </c>
      <c r="AH35" s="72">
        <v>0</v>
      </c>
      <c r="AI35" s="76">
        <v>0</v>
      </c>
      <c r="AJ35" s="72" t="s">
        <v>73</v>
      </c>
      <c r="AK35" s="80" t="s">
        <v>73</v>
      </c>
      <c r="AL35" s="72">
        <v>0</v>
      </c>
      <c r="AM35" s="80" t="s">
        <v>73</v>
      </c>
      <c r="AN35" s="80" t="s">
        <v>73</v>
      </c>
      <c r="AO35" s="80" t="s">
        <v>73</v>
      </c>
      <c r="AP35" s="102">
        <f t="shared" si="2"/>
        <v>0</v>
      </c>
      <c r="AQ35" s="102">
        <f t="shared" si="3"/>
        <v>20832000</v>
      </c>
      <c r="AR35" s="72" t="s">
        <v>65</v>
      </c>
      <c r="AS35" s="76">
        <v>20832000</v>
      </c>
      <c r="AT35" s="72" t="s">
        <v>319</v>
      </c>
      <c r="AU35" s="76">
        <v>0</v>
      </c>
      <c r="AV35" s="81" t="s">
        <v>73</v>
      </c>
      <c r="AW35" s="109">
        <v>13888000</v>
      </c>
      <c r="AX35" s="143">
        <f t="shared" si="4"/>
        <v>6944000</v>
      </c>
      <c r="AY35" s="84">
        <f t="shared" si="5"/>
        <v>0.66666666666666663</v>
      </c>
      <c r="AZ35" s="85">
        <v>0.7</v>
      </c>
      <c r="BA35" s="81" t="s">
        <v>73</v>
      </c>
      <c r="BB35" s="72" t="s">
        <v>123</v>
      </c>
      <c r="BC35" s="75" t="s">
        <v>9238</v>
      </c>
      <c r="BD35" s="72" t="s">
        <v>65</v>
      </c>
      <c r="BE35" s="72" t="s">
        <v>65</v>
      </c>
    </row>
    <row r="36" spans="2:57" x14ac:dyDescent="0.25">
      <c r="B36" s="72">
        <v>2025</v>
      </c>
      <c r="C36" s="71">
        <v>891780111</v>
      </c>
      <c r="D36" s="71" t="s">
        <v>63</v>
      </c>
      <c r="E36" s="102" t="s">
        <v>9237</v>
      </c>
      <c r="F36" s="72" t="s">
        <v>9236</v>
      </c>
      <c r="G36" s="72">
        <v>0</v>
      </c>
      <c r="H36" s="72" t="s">
        <v>71</v>
      </c>
      <c r="I36" s="71" t="s">
        <v>64</v>
      </c>
      <c r="J36" s="73" t="s">
        <v>81</v>
      </c>
      <c r="K36" s="104" t="s">
        <v>9235</v>
      </c>
      <c r="L36" s="76">
        <v>2100000</v>
      </c>
      <c r="M36" s="72" t="s">
        <v>66</v>
      </c>
      <c r="N36" s="75" t="s">
        <v>9234</v>
      </c>
      <c r="O36" s="75">
        <v>1102795062</v>
      </c>
      <c r="P36" s="75">
        <v>1483</v>
      </c>
      <c r="Q36" s="407">
        <v>45847</v>
      </c>
      <c r="R36" s="75">
        <v>2100000</v>
      </c>
      <c r="S36" s="407">
        <v>45856</v>
      </c>
      <c r="T36" s="76">
        <v>2100000</v>
      </c>
      <c r="U36" s="72" t="s">
        <v>65</v>
      </c>
      <c r="V36" s="102">
        <v>37331294</v>
      </c>
      <c r="W36" s="187" t="s">
        <v>9205</v>
      </c>
      <c r="X36" s="78">
        <v>45855</v>
      </c>
      <c r="Y36" s="78">
        <v>45856</v>
      </c>
      <c r="Z36" s="78" t="s">
        <v>73</v>
      </c>
      <c r="AA36" s="78">
        <v>45870</v>
      </c>
      <c r="AB36" s="102">
        <f t="shared" si="0"/>
        <v>14</v>
      </c>
      <c r="AC36" s="72">
        <v>0</v>
      </c>
      <c r="AD36" s="76">
        <v>0</v>
      </c>
      <c r="AE36" s="72">
        <v>0</v>
      </c>
      <c r="AF36" s="79" t="s">
        <v>73</v>
      </c>
      <c r="AG36" s="102">
        <f t="shared" si="1"/>
        <v>0</v>
      </c>
      <c r="AH36" s="72">
        <v>0</v>
      </c>
      <c r="AI36" s="76">
        <v>0</v>
      </c>
      <c r="AJ36" s="72" t="s">
        <v>73</v>
      </c>
      <c r="AK36" s="80" t="s">
        <v>73</v>
      </c>
      <c r="AL36" s="72">
        <v>0</v>
      </c>
      <c r="AM36" s="80" t="s">
        <v>73</v>
      </c>
      <c r="AN36" s="80" t="s">
        <v>73</v>
      </c>
      <c r="AO36" s="80" t="s">
        <v>73</v>
      </c>
      <c r="AP36" s="102">
        <f t="shared" si="2"/>
        <v>0</v>
      </c>
      <c r="AQ36" s="102">
        <f t="shared" si="3"/>
        <v>2100000</v>
      </c>
      <c r="AR36" s="72" t="s">
        <v>65</v>
      </c>
      <c r="AS36" s="76">
        <v>2100000</v>
      </c>
      <c r="AT36" s="72" t="s">
        <v>319</v>
      </c>
      <c r="AU36" s="76">
        <v>0</v>
      </c>
      <c r="AV36" s="81" t="s">
        <v>73</v>
      </c>
      <c r="AW36" s="109">
        <v>2100000</v>
      </c>
      <c r="AX36" s="143">
        <f t="shared" si="4"/>
        <v>0</v>
      </c>
      <c r="AY36" s="84">
        <f t="shared" si="5"/>
        <v>1</v>
      </c>
      <c r="AZ36" s="85">
        <v>1</v>
      </c>
      <c r="BA36" s="81" t="s">
        <v>73</v>
      </c>
      <c r="BB36" s="72" t="s">
        <v>208</v>
      </c>
      <c r="BC36" s="75" t="s">
        <v>9233</v>
      </c>
      <c r="BD36" s="72" t="s">
        <v>65</v>
      </c>
      <c r="BE36" s="72" t="s">
        <v>65</v>
      </c>
    </row>
    <row r="37" spans="2:57" x14ac:dyDescent="0.25">
      <c r="B37" s="72">
        <v>2025</v>
      </c>
      <c r="C37" s="71">
        <v>891780111</v>
      </c>
      <c r="D37" s="71" t="s">
        <v>63</v>
      </c>
      <c r="E37" s="102" t="s">
        <v>9232</v>
      </c>
      <c r="F37" s="72" t="s">
        <v>9231</v>
      </c>
      <c r="G37" s="72">
        <v>0</v>
      </c>
      <c r="H37" s="72" t="s">
        <v>71</v>
      </c>
      <c r="I37" s="71" t="s">
        <v>64</v>
      </c>
      <c r="J37" s="73" t="s">
        <v>81</v>
      </c>
      <c r="K37" s="75" t="s">
        <v>9230</v>
      </c>
      <c r="L37" s="76">
        <v>10000000</v>
      </c>
      <c r="M37" s="72" t="s">
        <v>66</v>
      </c>
      <c r="N37" s="75" t="s">
        <v>9229</v>
      </c>
      <c r="O37" s="75">
        <v>28298877</v>
      </c>
      <c r="P37" s="75">
        <v>1588</v>
      </c>
      <c r="Q37" s="407">
        <v>45856</v>
      </c>
      <c r="R37" s="75">
        <v>13665600</v>
      </c>
      <c r="S37" s="407">
        <v>45863</v>
      </c>
      <c r="T37" s="76">
        <v>10000000</v>
      </c>
      <c r="U37" s="72" t="s">
        <v>65</v>
      </c>
      <c r="V37" s="76">
        <v>57440103</v>
      </c>
      <c r="W37" s="104" t="s">
        <v>9228</v>
      </c>
      <c r="X37" s="78">
        <v>45862</v>
      </c>
      <c r="Y37" s="78">
        <v>45863</v>
      </c>
      <c r="Z37" s="78" t="s">
        <v>73</v>
      </c>
      <c r="AA37" s="78">
        <v>45991</v>
      </c>
      <c r="AB37" s="102">
        <f t="shared" si="0"/>
        <v>128</v>
      </c>
      <c r="AC37" s="72">
        <v>0</v>
      </c>
      <c r="AD37" s="76">
        <v>0</v>
      </c>
      <c r="AE37" s="72">
        <v>0</v>
      </c>
      <c r="AF37" s="79" t="s">
        <v>73</v>
      </c>
      <c r="AG37" s="102">
        <f t="shared" si="1"/>
        <v>0</v>
      </c>
      <c r="AH37" s="72">
        <v>0</v>
      </c>
      <c r="AI37" s="76">
        <v>0</v>
      </c>
      <c r="AJ37" s="72" t="s">
        <v>73</v>
      </c>
      <c r="AK37" s="80" t="s">
        <v>73</v>
      </c>
      <c r="AL37" s="72">
        <v>0</v>
      </c>
      <c r="AM37" s="80" t="s">
        <v>73</v>
      </c>
      <c r="AN37" s="80" t="s">
        <v>73</v>
      </c>
      <c r="AO37" s="80" t="s">
        <v>73</v>
      </c>
      <c r="AP37" s="102">
        <f t="shared" si="2"/>
        <v>0</v>
      </c>
      <c r="AQ37" s="102">
        <f t="shared" si="3"/>
        <v>10000000</v>
      </c>
      <c r="AR37" s="72" t="s">
        <v>65</v>
      </c>
      <c r="AS37" s="76">
        <v>10000000</v>
      </c>
      <c r="AT37" s="72" t="s">
        <v>319</v>
      </c>
      <c r="AU37" s="76">
        <v>0</v>
      </c>
      <c r="AV37" s="81" t="s">
        <v>73</v>
      </c>
      <c r="AW37" s="109">
        <v>2500000</v>
      </c>
      <c r="AX37" s="143">
        <f t="shared" si="4"/>
        <v>7500000</v>
      </c>
      <c r="AY37" s="84">
        <f t="shared" si="5"/>
        <v>0.25</v>
      </c>
      <c r="AZ37" s="85">
        <v>0.3</v>
      </c>
      <c r="BA37" s="81" t="s">
        <v>73</v>
      </c>
      <c r="BB37" s="72" t="s">
        <v>123</v>
      </c>
      <c r="BC37" s="75" t="s">
        <v>9227</v>
      </c>
      <c r="BD37" s="72" t="s">
        <v>65</v>
      </c>
      <c r="BE37" s="72" t="s">
        <v>65</v>
      </c>
    </row>
    <row r="38" spans="2:57" x14ac:dyDescent="0.25">
      <c r="B38" s="72">
        <v>2025</v>
      </c>
      <c r="C38" s="71">
        <v>891780111</v>
      </c>
      <c r="D38" s="71" t="s">
        <v>63</v>
      </c>
      <c r="E38" s="102" t="s">
        <v>9226</v>
      </c>
      <c r="F38" s="72" t="s">
        <v>9225</v>
      </c>
      <c r="G38" s="72">
        <v>0</v>
      </c>
      <c r="H38" s="72" t="s">
        <v>71</v>
      </c>
      <c r="I38" s="71" t="s">
        <v>64</v>
      </c>
      <c r="J38" s="73" t="s">
        <v>81</v>
      </c>
      <c r="K38" s="75" t="s">
        <v>9224</v>
      </c>
      <c r="L38" s="76">
        <v>17500000</v>
      </c>
      <c r="M38" s="71" t="s">
        <v>66</v>
      </c>
      <c r="N38" s="102" t="s">
        <v>9223</v>
      </c>
      <c r="O38" s="102">
        <v>26669944</v>
      </c>
      <c r="P38" s="75">
        <v>1952</v>
      </c>
      <c r="Q38" s="407">
        <v>45901</v>
      </c>
      <c r="R38" s="75">
        <v>17500000</v>
      </c>
      <c r="S38" s="407">
        <v>45905</v>
      </c>
      <c r="T38" s="76">
        <v>17500000</v>
      </c>
      <c r="U38" s="72" t="s">
        <v>65</v>
      </c>
      <c r="V38" s="102">
        <v>37511267</v>
      </c>
      <c r="W38" s="187" t="s">
        <v>9222</v>
      </c>
      <c r="X38" s="78">
        <v>45904</v>
      </c>
      <c r="Y38" s="78">
        <v>45905</v>
      </c>
      <c r="Z38" s="78" t="s">
        <v>73</v>
      </c>
      <c r="AA38" s="78">
        <v>46006</v>
      </c>
      <c r="AB38" s="102">
        <f t="shared" si="0"/>
        <v>101</v>
      </c>
      <c r="AC38" s="72">
        <v>0</v>
      </c>
      <c r="AD38" s="76">
        <v>0</v>
      </c>
      <c r="AE38" s="72">
        <v>0</v>
      </c>
      <c r="AF38" s="79" t="s">
        <v>73</v>
      </c>
      <c r="AG38" s="102">
        <f t="shared" si="1"/>
        <v>0</v>
      </c>
      <c r="AH38" s="72">
        <v>0</v>
      </c>
      <c r="AI38" s="76">
        <v>0</v>
      </c>
      <c r="AJ38" s="72" t="s">
        <v>73</v>
      </c>
      <c r="AK38" s="80" t="s">
        <v>73</v>
      </c>
      <c r="AL38" s="72">
        <v>0</v>
      </c>
      <c r="AM38" s="80" t="s">
        <v>73</v>
      </c>
      <c r="AN38" s="80" t="s">
        <v>73</v>
      </c>
      <c r="AO38" s="80" t="s">
        <v>73</v>
      </c>
      <c r="AP38" s="102">
        <f t="shared" si="2"/>
        <v>0</v>
      </c>
      <c r="AQ38" s="102">
        <f t="shared" si="3"/>
        <v>17500000</v>
      </c>
      <c r="AR38" s="72" t="s">
        <v>65</v>
      </c>
      <c r="AS38" s="76">
        <v>17500000</v>
      </c>
      <c r="AT38" s="72" t="s">
        <v>319</v>
      </c>
      <c r="AU38" s="76">
        <v>0</v>
      </c>
      <c r="AV38" s="81" t="s">
        <v>73</v>
      </c>
      <c r="AW38" s="109">
        <v>10000000</v>
      </c>
      <c r="AX38" s="143">
        <f t="shared" si="4"/>
        <v>7500000</v>
      </c>
      <c r="AY38" s="84">
        <f t="shared" si="5"/>
        <v>0.5714285714285714</v>
      </c>
      <c r="AZ38" s="85">
        <v>0.6</v>
      </c>
      <c r="BA38" s="81" t="s">
        <v>73</v>
      </c>
      <c r="BB38" s="72" t="s">
        <v>123</v>
      </c>
      <c r="BC38" s="75" t="s">
        <v>9221</v>
      </c>
      <c r="BD38" s="72" t="s">
        <v>65</v>
      </c>
      <c r="BE38" s="72" t="s">
        <v>65</v>
      </c>
    </row>
    <row r="39" spans="2:57" x14ac:dyDescent="0.25">
      <c r="B39" s="72">
        <v>2025</v>
      </c>
      <c r="C39" s="71">
        <v>891780111</v>
      </c>
      <c r="D39" s="71" t="s">
        <v>63</v>
      </c>
      <c r="E39" s="102" t="s">
        <v>9220</v>
      </c>
      <c r="F39" s="72" t="s">
        <v>9219</v>
      </c>
      <c r="G39" s="72">
        <v>0</v>
      </c>
      <c r="H39" s="72" t="s">
        <v>71</v>
      </c>
      <c r="I39" s="71" t="s">
        <v>64</v>
      </c>
      <c r="J39" s="73" t="s">
        <v>81</v>
      </c>
      <c r="K39" s="75" t="s">
        <v>9218</v>
      </c>
      <c r="L39" s="76">
        <v>3427200</v>
      </c>
      <c r="M39" s="71" t="s">
        <v>66</v>
      </c>
      <c r="N39" s="102" t="s">
        <v>9217</v>
      </c>
      <c r="O39" s="408" t="s">
        <v>219</v>
      </c>
      <c r="P39" s="75">
        <v>2043</v>
      </c>
      <c r="Q39" s="407">
        <v>45908</v>
      </c>
      <c r="R39" s="75">
        <v>3500000</v>
      </c>
      <c r="S39" s="407">
        <v>45924</v>
      </c>
      <c r="T39" s="76">
        <v>3427200</v>
      </c>
      <c r="U39" s="72" t="s">
        <v>65</v>
      </c>
      <c r="V39" s="102">
        <v>57426458</v>
      </c>
      <c r="W39" s="187" t="s">
        <v>9216</v>
      </c>
      <c r="X39" s="78">
        <v>45924</v>
      </c>
      <c r="Y39" s="78">
        <v>45925</v>
      </c>
      <c r="Z39" s="78" t="s">
        <v>73</v>
      </c>
      <c r="AA39" s="78">
        <v>46021</v>
      </c>
      <c r="AB39" s="102">
        <f t="shared" si="0"/>
        <v>96</v>
      </c>
      <c r="AC39" s="72">
        <v>0</v>
      </c>
      <c r="AD39" s="76">
        <v>0</v>
      </c>
      <c r="AE39" s="72">
        <v>0</v>
      </c>
      <c r="AF39" s="79" t="s">
        <v>73</v>
      </c>
      <c r="AG39" s="102">
        <f t="shared" si="1"/>
        <v>0</v>
      </c>
      <c r="AH39" s="72">
        <v>0</v>
      </c>
      <c r="AI39" s="76">
        <v>0</v>
      </c>
      <c r="AJ39" s="72" t="s">
        <v>73</v>
      </c>
      <c r="AK39" s="80" t="s">
        <v>73</v>
      </c>
      <c r="AL39" s="72">
        <v>0</v>
      </c>
      <c r="AM39" s="80" t="s">
        <v>73</v>
      </c>
      <c r="AN39" s="80" t="s">
        <v>73</v>
      </c>
      <c r="AO39" s="80" t="s">
        <v>73</v>
      </c>
      <c r="AP39" s="102">
        <f t="shared" si="2"/>
        <v>0</v>
      </c>
      <c r="AQ39" s="102">
        <f t="shared" si="3"/>
        <v>3427200</v>
      </c>
      <c r="AR39" s="72" t="s">
        <v>65</v>
      </c>
      <c r="AS39" s="76">
        <v>3427200</v>
      </c>
      <c r="AT39" s="72" t="s">
        <v>319</v>
      </c>
      <c r="AU39" s="76">
        <v>0</v>
      </c>
      <c r="AV39" s="81" t="s">
        <v>73</v>
      </c>
      <c r="AW39" s="109"/>
      <c r="AX39" s="143">
        <f t="shared" si="4"/>
        <v>3427200</v>
      </c>
      <c r="AY39" s="84">
        <f t="shared" si="5"/>
        <v>0</v>
      </c>
      <c r="AZ39" s="85">
        <v>0.5</v>
      </c>
      <c r="BA39" s="81" t="s">
        <v>73</v>
      </c>
      <c r="BB39" s="72" t="s">
        <v>123</v>
      </c>
      <c r="BC39" s="75" t="s">
        <v>9215</v>
      </c>
      <c r="BD39" s="72" t="s">
        <v>65</v>
      </c>
      <c r="BE39" s="71" t="s">
        <v>207</v>
      </c>
    </row>
    <row r="40" spans="2:57" s="403" customFormat="1" x14ac:dyDescent="0.25">
      <c r="B40" s="72">
        <v>2025</v>
      </c>
      <c r="C40" s="71">
        <v>891780111</v>
      </c>
      <c r="D40" s="71" t="s">
        <v>63</v>
      </c>
      <c r="E40" s="102" t="s">
        <v>9214</v>
      </c>
      <c r="F40" s="72" t="s">
        <v>9213</v>
      </c>
      <c r="G40" s="72">
        <v>0</v>
      </c>
      <c r="H40" s="72" t="s">
        <v>71</v>
      </c>
      <c r="I40" s="71" t="s">
        <v>64</v>
      </c>
      <c r="J40" s="73" t="s">
        <v>81</v>
      </c>
      <c r="K40" s="75" t="s">
        <v>9212</v>
      </c>
      <c r="L40" s="76">
        <v>5000000</v>
      </c>
      <c r="M40" s="71" t="s">
        <v>66</v>
      </c>
      <c r="N40" s="102" t="s">
        <v>9211</v>
      </c>
      <c r="O40" s="408">
        <v>7602221</v>
      </c>
      <c r="P40" s="75">
        <v>2219</v>
      </c>
      <c r="Q40" s="407">
        <v>45925</v>
      </c>
      <c r="R40" s="75">
        <v>5000000</v>
      </c>
      <c r="S40" s="407">
        <v>45931</v>
      </c>
      <c r="T40" s="76">
        <v>5000000</v>
      </c>
      <c r="U40" s="72" t="s">
        <v>65</v>
      </c>
      <c r="V40" s="102">
        <v>37331294</v>
      </c>
      <c r="W40" s="187" t="s">
        <v>9205</v>
      </c>
      <c r="X40" s="78">
        <v>45931</v>
      </c>
      <c r="Y40" s="78">
        <v>45931</v>
      </c>
      <c r="Z40" s="78" t="s">
        <v>73</v>
      </c>
      <c r="AA40" s="78">
        <v>45960</v>
      </c>
      <c r="AB40" s="102">
        <f t="shared" si="0"/>
        <v>29</v>
      </c>
      <c r="AC40" s="72">
        <v>0</v>
      </c>
      <c r="AD40" s="76">
        <v>0</v>
      </c>
      <c r="AE40" s="72">
        <v>0</v>
      </c>
      <c r="AF40" s="79" t="s">
        <v>73</v>
      </c>
      <c r="AG40" s="102">
        <f t="shared" si="1"/>
        <v>0</v>
      </c>
      <c r="AH40" s="72">
        <v>0</v>
      </c>
      <c r="AI40" s="76">
        <v>0</v>
      </c>
      <c r="AJ40" s="72" t="s">
        <v>73</v>
      </c>
      <c r="AK40" s="80" t="s">
        <v>73</v>
      </c>
      <c r="AL40" s="72">
        <v>0</v>
      </c>
      <c r="AM40" s="80" t="s">
        <v>73</v>
      </c>
      <c r="AN40" s="80" t="s">
        <v>73</v>
      </c>
      <c r="AO40" s="80" t="s">
        <v>73</v>
      </c>
      <c r="AP40" s="102">
        <f t="shared" si="2"/>
        <v>0</v>
      </c>
      <c r="AQ40" s="102">
        <f t="shared" si="3"/>
        <v>5000000</v>
      </c>
      <c r="AR40" s="72" t="s">
        <v>65</v>
      </c>
      <c r="AS40" s="76">
        <v>5000000</v>
      </c>
      <c r="AT40" s="72" t="s">
        <v>319</v>
      </c>
      <c r="AU40" s="76">
        <v>0</v>
      </c>
      <c r="AV40" s="81" t="s">
        <v>73</v>
      </c>
      <c r="AW40" s="109"/>
      <c r="AX40" s="143">
        <f t="shared" si="4"/>
        <v>5000000</v>
      </c>
      <c r="AY40" s="84">
        <f t="shared" si="5"/>
        <v>0</v>
      </c>
      <c r="AZ40" s="85">
        <v>0.9</v>
      </c>
      <c r="BA40" s="81" t="s">
        <v>73</v>
      </c>
      <c r="BB40" s="72" t="s">
        <v>123</v>
      </c>
      <c r="BC40" s="75" t="s">
        <v>9210</v>
      </c>
      <c r="BD40" s="72" t="s">
        <v>65</v>
      </c>
      <c r="BE40" s="71" t="s">
        <v>65</v>
      </c>
    </row>
    <row r="41" spans="2:57" s="403" customFormat="1" ht="15.75" thickBot="1" x14ac:dyDescent="0.3">
      <c r="B41" s="90">
        <v>2025</v>
      </c>
      <c r="C41" s="89">
        <v>891780111</v>
      </c>
      <c r="D41" s="89" t="s">
        <v>63</v>
      </c>
      <c r="E41" s="110" t="s">
        <v>9209</v>
      </c>
      <c r="F41" s="90" t="s">
        <v>9208</v>
      </c>
      <c r="G41" s="90">
        <v>0</v>
      </c>
      <c r="H41" s="90" t="s">
        <v>71</v>
      </c>
      <c r="I41" s="89" t="s">
        <v>64</v>
      </c>
      <c r="J41" s="91" t="s">
        <v>81</v>
      </c>
      <c r="K41" s="94" t="s">
        <v>9207</v>
      </c>
      <c r="L41" s="95">
        <v>10416000</v>
      </c>
      <c r="M41" s="89" t="s">
        <v>66</v>
      </c>
      <c r="N41" s="110" t="s">
        <v>9206</v>
      </c>
      <c r="O41" s="406">
        <v>57437563</v>
      </c>
      <c r="P41" s="94">
        <v>2297</v>
      </c>
      <c r="Q41" s="404">
        <v>45937</v>
      </c>
      <c r="R41" s="94">
        <v>10416000</v>
      </c>
      <c r="S41" s="404">
        <v>45939</v>
      </c>
      <c r="T41" s="95">
        <v>10416000</v>
      </c>
      <c r="U41" s="90" t="s">
        <v>65</v>
      </c>
      <c r="V41" s="110">
        <v>37331294</v>
      </c>
      <c r="W41" s="405" t="s">
        <v>9205</v>
      </c>
      <c r="X41" s="97">
        <v>45938</v>
      </c>
      <c r="Y41" s="97">
        <v>45939</v>
      </c>
      <c r="Z41" s="97" t="s">
        <v>73</v>
      </c>
      <c r="AA41" s="97">
        <v>46013</v>
      </c>
      <c r="AB41" s="110">
        <f t="shared" si="0"/>
        <v>74</v>
      </c>
      <c r="AC41" s="90">
        <v>0</v>
      </c>
      <c r="AD41" s="95">
        <v>0</v>
      </c>
      <c r="AE41" s="90">
        <v>0</v>
      </c>
      <c r="AF41" s="98" t="s">
        <v>73</v>
      </c>
      <c r="AG41" s="110">
        <f t="shared" si="1"/>
        <v>0</v>
      </c>
      <c r="AH41" s="90">
        <v>0</v>
      </c>
      <c r="AI41" s="95">
        <v>0</v>
      </c>
      <c r="AJ41" s="90" t="s">
        <v>73</v>
      </c>
      <c r="AK41" s="99" t="s">
        <v>73</v>
      </c>
      <c r="AL41" s="90">
        <v>0</v>
      </c>
      <c r="AM41" s="99" t="s">
        <v>73</v>
      </c>
      <c r="AN41" s="99" t="s">
        <v>73</v>
      </c>
      <c r="AO41" s="99" t="s">
        <v>73</v>
      </c>
      <c r="AP41" s="110">
        <f t="shared" si="2"/>
        <v>0</v>
      </c>
      <c r="AQ41" s="110">
        <f t="shared" si="3"/>
        <v>10416000</v>
      </c>
      <c r="AR41" s="90" t="s">
        <v>65</v>
      </c>
      <c r="AS41" s="95">
        <v>10416000</v>
      </c>
      <c r="AT41" s="90" t="s">
        <v>319</v>
      </c>
      <c r="AU41" s="95">
        <v>0</v>
      </c>
      <c r="AV41" s="100" t="s">
        <v>73</v>
      </c>
      <c r="AW41" s="400">
        <v>3472000</v>
      </c>
      <c r="AX41" s="138">
        <f t="shared" si="4"/>
        <v>6944000</v>
      </c>
      <c r="AY41" s="101">
        <f t="shared" si="5"/>
        <v>0.33333333333333331</v>
      </c>
      <c r="AZ41" s="113">
        <v>0.4</v>
      </c>
      <c r="BA41" s="100" t="s">
        <v>73</v>
      </c>
      <c r="BB41" s="90" t="s">
        <v>123</v>
      </c>
      <c r="BC41" s="94" t="s">
        <v>9204</v>
      </c>
      <c r="BD41" s="90" t="s">
        <v>65</v>
      </c>
      <c r="BE41" s="89" t="s">
        <v>65</v>
      </c>
    </row>
    <row r="42" spans="2:57" s="23" customFormat="1" ht="15.75" thickBot="1" x14ac:dyDescent="0.3">
      <c r="B42" s="675" t="s">
        <v>67</v>
      </c>
      <c r="C42" s="676"/>
      <c r="D42" s="677"/>
      <c r="E42" s="39">
        <f>+SUBTOTAL(3,E8:E41)</f>
        <v>34</v>
      </c>
      <c r="F42" s="40"/>
      <c r="G42" s="41"/>
      <c r="H42" s="41"/>
      <c r="I42" s="41"/>
      <c r="J42" s="42"/>
      <c r="K42" s="49"/>
      <c r="L42" s="43">
        <f>SUM(L8:L41)</f>
        <v>591511200</v>
      </c>
      <c r="M42" s="664"/>
      <c r="N42" s="665"/>
      <c r="O42" s="665"/>
      <c r="P42" s="665"/>
      <c r="Q42" s="665"/>
      <c r="R42" s="665"/>
      <c r="S42" s="665"/>
      <c r="T42" s="665"/>
      <c r="U42" s="665"/>
      <c r="V42" s="665"/>
      <c r="W42" s="665"/>
      <c r="X42" s="665"/>
      <c r="Y42" s="665"/>
      <c r="Z42" s="665"/>
      <c r="AA42" s="665"/>
      <c r="AB42" s="678"/>
      <c r="AC42" s="50">
        <f>SUM(AC8:AC41)</f>
        <v>1</v>
      </c>
      <c r="AD42" s="51">
        <f>SUM(AD8:AD41)</f>
        <v>7015000</v>
      </c>
      <c r="AE42" s="51">
        <f>SUM(AE8:AE41)</f>
        <v>0</v>
      </c>
      <c r="AF42" s="44"/>
      <c r="AG42" s="51">
        <f>SUM(AG8:AG41)</f>
        <v>0</v>
      </c>
      <c r="AH42" s="51">
        <f>SUM(AH8:AH41)</f>
        <v>1</v>
      </c>
      <c r="AI42" s="52">
        <f>SUM(AI8:AI41)</f>
        <v>2848000</v>
      </c>
      <c r="AJ42" s="44"/>
      <c r="AK42" s="44"/>
      <c r="AL42" s="53">
        <f>SUM(AL8:AL41)</f>
        <v>0</v>
      </c>
      <c r="AM42" s="664"/>
      <c r="AN42" s="665"/>
      <c r="AO42" s="665"/>
      <c r="AP42" s="678"/>
      <c r="AQ42" s="50">
        <f>SUM(AQ8:AQ41)</f>
        <v>595678200</v>
      </c>
      <c r="AR42" s="44"/>
      <c r="AS42" s="54">
        <f>SUM(AQ42:AR42)</f>
        <v>595678200</v>
      </c>
      <c r="AT42" s="44"/>
      <c r="AU42" s="51">
        <f>SUM(AU8:AU41)</f>
        <v>0</v>
      </c>
      <c r="AV42" s="44"/>
      <c r="AW42" s="45">
        <f>SUM(AW8:AW41)</f>
        <v>453056790</v>
      </c>
      <c r="AX42" s="46">
        <f>SUM(AX8:AX41)</f>
        <v>142621410</v>
      </c>
      <c r="AY42" s="664"/>
      <c r="AZ42" s="665"/>
      <c r="BA42" s="665"/>
      <c r="BB42" s="665"/>
      <c r="BC42" s="665"/>
      <c r="BD42" s="665"/>
      <c r="BE42" s="665"/>
    </row>
  </sheetData>
  <sheetProtection formatCells="0" formatColumns="0" formatRows="0" insertRows="0" deleteRows="0" autoFilter="0"/>
  <mergeCells count="23">
    <mergeCell ref="B3:C6"/>
    <mergeCell ref="D3:G4"/>
    <mergeCell ref="AY42:BE42"/>
    <mergeCell ref="H3:I5"/>
    <mergeCell ref="E6:G6"/>
    <mergeCell ref="AZ6:BB6"/>
    <mergeCell ref="F5:G5"/>
    <mergeCell ref="B42:D42"/>
    <mergeCell ref="M42:AB42"/>
    <mergeCell ref="BC6:BE6"/>
    <mergeCell ref="N6:O6"/>
    <mergeCell ref="P6:R6"/>
    <mergeCell ref="S6:T6"/>
    <mergeCell ref="AM42:AP42"/>
    <mergeCell ref="U6:W6"/>
    <mergeCell ref="AC5:AP5"/>
    <mergeCell ref="H6:K6"/>
    <mergeCell ref="AT6:AY6"/>
    <mergeCell ref="AR6:AS6"/>
    <mergeCell ref="AH6:AK6"/>
    <mergeCell ref="AL6:AP6"/>
    <mergeCell ref="X6:AB6"/>
    <mergeCell ref="AC6:AG6"/>
  </mergeCells>
  <conditionalFormatting sqref="F5 E6">
    <cfRule type="containsText" dxfId="91" priority="9" operator="containsText" text="Seleccione Ordenador">
      <formula>NOT(ISERROR(SEARCH("Seleccione Ordenador",E5)))</formula>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41">
    <cfRule type="cellIs" dxfId="90" priority="6" operator="greaterThan">
      <formula>$K$5</formula>
    </cfRule>
  </conditionalFormatting>
  <conditionalFormatting sqref="T8:T18">
    <cfRule type="cellIs" dxfId="89" priority="3" operator="greaterThan">
      <formula>$K$5</formula>
    </cfRule>
  </conditionalFormatting>
  <conditionalFormatting sqref="T24:T35">
    <cfRule type="cellIs" dxfId="88" priority="1" operator="greaterThan">
      <formula>$K$5</formula>
    </cfRule>
  </conditionalFormatting>
  <conditionalFormatting sqref="AD8:AD41">
    <cfRule type="cellIs" dxfId="87" priority="10" operator="greaterThan">
      <formula>#REF!/2</formula>
    </cfRule>
  </conditionalFormatting>
  <conditionalFormatting sqref="AP8:AR17 AB8:AB41 AG8:AG41 AX8:AZ41 AP18:AS41">
    <cfRule type="expression" dxfId="86" priority="7">
      <formula>+_xlfn.ISFORMULA(AB8)</formula>
    </cfRule>
  </conditionalFormatting>
  <conditionalFormatting sqref="AS8:AS17">
    <cfRule type="cellIs" dxfId="85" priority="2" operator="greaterThan">
      <formula>$K$5</formula>
    </cfRule>
  </conditionalFormatting>
  <dataValidations count="10">
    <dataValidation type="list" allowBlank="1" showInputMessage="1" showErrorMessage="1" sqref="BB8:BB41" xr:uid="{63DA7620-CE4C-4F8A-896E-61CFBC4FF58E}">
      <formula1>"Por iniciar,En ejecucion,Suspendido,Terminado,Liquidado"</formula1>
    </dataValidation>
    <dataValidation type="list" allowBlank="1" showInputMessage="1" showErrorMessage="1" sqref="J8:J41" xr:uid="{FAF74885-72D6-4561-BE2D-B13692DE44E5}">
      <formula1>"CONTRATO DE OBRAS, OTROS TIPOS, PRESTACIÓN DE SERVICIOS, SUMINISTROS"</formula1>
    </dataValidation>
    <dataValidation type="list" allowBlank="1" showInputMessage="1" showErrorMessage="1" sqref="H8:H41" xr:uid="{0702C2A5-72D9-4820-8D3B-D816F8654FDD}">
      <formula1>"OTRO SECTOR"</formula1>
    </dataValidation>
    <dataValidation type="list" allowBlank="1" showInputMessage="1" showErrorMessage="1" sqref="M8:M22 M38:M41" xr:uid="{EE8EE2F2-8BC1-46D7-B28C-9776309D777D}">
      <formula1>"DIRECTA"</formula1>
    </dataValidation>
    <dataValidation type="list" allowBlank="1" showInputMessage="1" showErrorMessage="1" sqref="I8:I41" xr:uid="{824282D2-6949-47C9-9CE1-93CEB98509B5}">
      <formula1>"FUNCIONAMIENTO,INVERSION,OTROS"</formula1>
    </dataValidation>
    <dataValidation type="list" allowBlank="1" showInputMessage="1" showErrorMessage="1" sqref="BE8:BE22 BE39:BE41" xr:uid="{7299B4FF-1FDF-4CCF-8E6C-D62CC1F07AC6}">
      <formula1>"SI,NA por TIPO Contrato"</formula1>
    </dataValidation>
    <dataValidation type="list" allowBlank="1" showInputMessage="1" showErrorMessage="1" sqref="BD8:BD21"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22 AR8:AR41" xr:uid="{301B71B2-D3E4-4E77-88BC-DCB7485E0C66}">
      <formula1>"SI,NO"</formula1>
    </dataValidation>
  </dataValidations>
  <hyperlinks>
    <hyperlink ref="BC23" r:id="rId1" xr:uid="{9D9730B1-1643-46AE-B752-A92CB640CC10}"/>
    <hyperlink ref="BC29" r:id="rId2" xr:uid="{3F924514-EDA6-4759-8FCB-6A1FDCB593E1}"/>
    <hyperlink ref="BC30" r:id="rId3" xr:uid="{E9A7BEDB-2071-444C-9E43-53B74613F734}"/>
    <hyperlink ref="BC32" r:id="rId4" xr:uid="{D5C7487A-576E-4B03-930A-BFF460FA278E}"/>
    <hyperlink ref="BC33" r:id="rId5" xr:uid="{4E0D803C-D73D-451B-A203-09CACE9AA656}"/>
    <hyperlink ref="BC34" r:id="rId6" xr:uid="{7869FCE2-811A-4549-84EA-19DEE13CA5CB}"/>
    <hyperlink ref="BC36" r:id="rId7" xr:uid="{A7BD1A1F-EF56-4F18-B37B-58ABF30484C7}"/>
    <hyperlink ref="BC37" r:id="rId8" xr:uid="{5F6D4EBA-E21B-4B9C-913D-A1813C7AE2A6}"/>
    <hyperlink ref="BC38" r:id="rId9" xr:uid="{7A54CCF2-F97D-461A-8095-51F7117290EF}"/>
    <hyperlink ref="BC40" r:id="rId10" xr:uid="{51E487AF-8B1A-4B6C-B227-1797FF55ADF2}"/>
    <hyperlink ref="BC41" r:id="rId11" xr:uid="{3F197A55-7632-4A79-9344-7B62978E2FB4}"/>
  </hyperlinks>
  <pageMargins left="0.7" right="0.7" top="0.75" bottom="0.75" header="0.3" footer="0.3"/>
  <pageSetup orientation="portrait" horizontalDpi="300" verticalDpi="300" r:id="rId12"/>
  <drawing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6EF2-326D-44E9-AA80-9DE2B68D128E}">
  <sheetPr>
    <tabColor rgb="FFFFFF00"/>
  </sheetPr>
  <dimension ref="A1:BV123"/>
  <sheetViews>
    <sheetView showGridLines="0" topLeftCell="A3" zoomScaleNormal="100" workbookViewId="0">
      <selection activeCell="BH12" sqref="BH12"/>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9" style="37" customWidth="1"/>
    <col min="7" max="7" width="18.5703125" style="37" customWidth="1"/>
    <col min="8" max="8" width="16.5703125" style="37" customWidth="1"/>
    <col min="9" max="9" width="17.42578125" style="37" customWidth="1"/>
    <col min="10" max="10" width="21.7109375" style="38" customWidth="1"/>
    <col min="11" max="11" width="18.42578125" customWidth="1"/>
    <col min="12" max="12" width="17.5703125" customWidth="1"/>
    <col min="13" max="13" width="13.42578125" customWidth="1"/>
    <col min="14" max="14" width="20.28515625" customWidth="1"/>
    <col min="15" max="15" width="13.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9.85546875" customWidth="1"/>
    <col min="24" max="24" width="13.85546875" customWidth="1"/>
    <col min="25" max="25" width="14.42578125" customWidth="1"/>
    <col min="26" max="26" width="13.85546875" customWidth="1"/>
    <col min="27" max="27" width="13.5703125" customWidth="1"/>
    <col min="28" max="28" width="13.28515625" customWidth="1"/>
    <col min="29" max="29" width="11.5703125" customWidth="1"/>
    <col min="30" max="30" width="14"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5" max="56" width="11.42578125" customWidth="1"/>
    <col min="57" max="57" width="17.85546875" customWidth="1"/>
  </cols>
  <sheetData>
    <row r="1" spans="1:74" ht="7.5" hidden="1" customHeight="1" x14ac:dyDescent="0.25">
      <c r="F1" t="e">
        <f t="array" ref="F1">+B:ADV:K</f>
        <v>#NAME?</v>
      </c>
      <c r="G1"/>
      <c r="H1"/>
      <c r="I1"/>
      <c r="J1"/>
      <c r="W1" s="1"/>
      <c r="AJ1"/>
    </row>
    <row r="2" spans="1:74" ht="11.25" hidden="1" customHeight="1" thickBot="1" x14ac:dyDescent="0.3">
      <c r="F2"/>
      <c r="G2"/>
      <c r="H2" s="2"/>
      <c r="I2"/>
      <c r="J2"/>
      <c r="W2" s="1"/>
      <c r="AJ2"/>
    </row>
    <row r="3" spans="1:74"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654"/>
      <c r="C4" s="655"/>
      <c r="D4" s="661"/>
      <c r="E4" s="662"/>
      <c r="F4" s="662"/>
      <c r="G4" s="663"/>
      <c r="H4" s="668"/>
      <c r="I4" s="669"/>
      <c r="J4" s="36"/>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654"/>
      <c r="C5" s="655"/>
      <c r="D5" s="7" t="s">
        <v>2</v>
      </c>
      <c r="E5" s="8"/>
      <c r="F5" s="674" t="s">
        <v>312</v>
      </c>
      <c r="G5" s="674"/>
      <c r="H5" s="670"/>
      <c r="I5" s="671"/>
      <c r="J5" s="36"/>
      <c r="K5" s="10">
        <f>+L6*K4</f>
        <v>355875000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74" s="12" customFormat="1" ht="31.5" customHeight="1" thickBot="1" x14ac:dyDescent="0.3">
      <c r="B6" s="656"/>
      <c r="C6" s="657"/>
      <c r="D6" s="13" t="s">
        <v>5</v>
      </c>
      <c r="E6" s="684" t="s">
        <v>9363</v>
      </c>
      <c r="F6" s="684"/>
      <c r="G6" s="685"/>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74" s="22" customFormat="1" ht="77.25" thickBot="1" x14ac:dyDescent="0.3">
      <c r="A7" s="14"/>
      <c r="B7" s="247" t="s">
        <v>16</v>
      </c>
      <c r="C7" s="248" t="s">
        <v>17</v>
      </c>
      <c r="D7" s="258" t="s">
        <v>18</v>
      </c>
      <c r="E7" s="259" t="s">
        <v>19</v>
      </c>
      <c r="F7" s="259" t="s">
        <v>20</v>
      </c>
      <c r="G7" s="258" t="s">
        <v>21</v>
      </c>
      <c r="H7" s="247" t="s">
        <v>22</v>
      </c>
      <c r="I7" s="247" t="s">
        <v>70</v>
      </c>
      <c r="J7" s="247" t="s">
        <v>78</v>
      </c>
      <c r="K7" s="247" t="s">
        <v>23</v>
      </c>
      <c r="L7" s="247" t="s">
        <v>24</v>
      </c>
      <c r="M7" s="247" t="s">
        <v>25</v>
      </c>
      <c r="N7" s="247" t="s">
        <v>26</v>
      </c>
      <c r="O7" s="248" t="s">
        <v>27</v>
      </c>
      <c r="P7" s="248" t="s">
        <v>28</v>
      </c>
      <c r="Q7" s="247" t="s">
        <v>29</v>
      </c>
      <c r="R7" s="247" t="s">
        <v>30</v>
      </c>
      <c r="S7" s="247" t="s">
        <v>31</v>
      </c>
      <c r="T7" s="247" t="s">
        <v>32</v>
      </c>
      <c r="U7" s="247" t="s">
        <v>33</v>
      </c>
      <c r="V7" s="248" t="s">
        <v>34</v>
      </c>
      <c r="W7" s="247" t="s">
        <v>35</v>
      </c>
      <c r="X7" s="247" t="s">
        <v>68</v>
      </c>
      <c r="Y7" s="247" t="s">
        <v>36</v>
      </c>
      <c r="Z7" s="247" t="s">
        <v>37</v>
      </c>
      <c r="AA7" s="254" t="s">
        <v>38</v>
      </c>
      <c r="AB7" s="253" t="s">
        <v>39</v>
      </c>
      <c r="AC7" s="247" t="s">
        <v>40</v>
      </c>
      <c r="AD7" s="247" t="s">
        <v>41</v>
      </c>
      <c r="AE7" s="247" t="s">
        <v>42</v>
      </c>
      <c r="AF7" s="254" t="s">
        <v>43</v>
      </c>
      <c r="AG7" s="253" t="s">
        <v>44</v>
      </c>
      <c r="AH7" s="247" t="s">
        <v>45</v>
      </c>
      <c r="AI7" s="247" t="s">
        <v>46</v>
      </c>
      <c r="AJ7" s="254" t="s">
        <v>47</v>
      </c>
      <c r="AK7" s="254" t="s">
        <v>80</v>
      </c>
      <c r="AL7" s="247" t="s">
        <v>48</v>
      </c>
      <c r="AM7" s="254" t="s">
        <v>49</v>
      </c>
      <c r="AN7" s="254" t="s">
        <v>50</v>
      </c>
      <c r="AO7" s="254" t="s">
        <v>79</v>
      </c>
      <c r="AP7" s="253" t="s">
        <v>51</v>
      </c>
      <c r="AQ7" s="253" t="s">
        <v>52</v>
      </c>
      <c r="AR7" s="247" t="s">
        <v>76</v>
      </c>
      <c r="AS7" s="247" t="s">
        <v>77</v>
      </c>
      <c r="AT7" s="247" t="s">
        <v>53</v>
      </c>
      <c r="AU7" s="247" t="s">
        <v>54</v>
      </c>
      <c r="AV7" s="247">
        <v>624000</v>
      </c>
      <c r="AW7" s="392" t="s">
        <v>56</v>
      </c>
      <c r="AX7" s="250" t="s">
        <v>57</v>
      </c>
      <c r="AY7" s="250" t="s">
        <v>83</v>
      </c>
      <c r="AZ7" s="249" t="s">
        <v>84</v>
      </c>
      <c r="BA7" s="247" t="s">
        <v>58</v>
      </c>
      <c r="BB7" s="247" t="s">
        <v>59</v>
      </c>
      <c r="BC7" s="248" t="s">
        <v>60</v>
      </c>
      <c r="BD7" s="248" t="s">
        <v>61</v>
      </c>
      <c r="BE7" s="248" t="s">
        <v>62</v>
      </c>
      <c r="BF7" s="21"/>
      <c r="BG7" s="21"/>
      <c r="BH7" s="21"/>
      <c r="BI7" s="21"/>
      <c r="BJ7" s="21"/>
      <c r="BK7" s="21"/>
      <c r="BL7" s="21"/>
      <c r="BM7" s="21"/>
      <c r="BN7" s="21"/>
      <c r="BO7" s="21"/>
      <c r="BP7" s="21"/>
      <c r="BQ7" s="21"/>
      <c r="BR7" s="21"/>
      <c r="BS7" s="21"/>
      <c r="BT7" s="21"/>
      <c r="BU7" s="21"/>
      <c r="BV7" s="21"/>
    </row>
    <row r="8" spans="1:74" s="12" customFormat="1" ht="12.75" x14ac:dyDescent="0.2">
      <c r="B8" s="55">
        <v>2025</v>
      </c>
      <c r="C8" s="55">
        <v>891780111</v>
      </c>
      <c r="D8" s="55" t="s">
        <v>63</v>
      </c>
      <c r="E8" s="63" t="s">
        <v>9364</v>
      </c>
      <c r="F8" s="414" t="s">
        <v>9365</v>
      </c>
      <c r="G8" s="56">
        <v>0</v>
      </c>
      <c r="H8" s="56" t="s">
        <v>71</v>
      </c>
      <c r="I8" s="55" t="s">
        <v>64</v>
      </c>
      <c r="J8" s="57" t="s">
        <v>81</v>
      </c>
      <c r="K8" s="58" t="s">
        <v>9366</v>
      </c>
      <c r="L8" s="60">
        <v>22620000</v>
      </c>
      <c r="M8" s="55" t="s">
        <v>66</v>
      </c>
      <c r="N8" s="58" t="s">
        <v>9367</v>
      </c>
      <c r="O8" s="58">
        <v>1082879378</v>
      </c>
      <c r="P8" s="59">
        <v>43</v>
      </c>
      <c r="Q8" s="65">
        <v>45672</v>
      </c>
      <c r="R8" s="59">
        <v>22620000</v>
      </c>
      <c r="S8" s="65">
        <v>45673</v>
      </c>
      <c r="T8" s="60">
        <v>22620000</v>
      </c>
      <c r="U8" s="56" t="s">
        <v>65</v>
      </c>
      <c r="V8" s="415">
        <v>1082943891</v>
      </c>
      <c r="W8" s="63" t="s">
        <v>9368</v>
      </c>
      <c r="X8" s="62">
        <v>45673</v>
      </c>
      <c r="Y8" s="62">
        <v>45673</v>
      </c>
      <c r="Z8" s="62" t="s">
        <v>73</v>
      </c>
      <c r="AA8" s="62">
        <v>45838</v>
      </c>
      <c r="AB8" s="63">
        <f t="shared" ref="AB8:AB71" si="0">+IF(Z8="1800-01-01",AA8-Y8,AA8-Z8)</f>
        <v>165</v>
      </c>
      <c r="AC8" s="56">
        <v>0</v>
      </c>
      <c r="AD8" s="60">
        <v>0</v>
      </c>
      <c r="AE8" s="56">
        <v>0</v>
      </c>
      <c r="AF8" s="65" t="s">
        <v>73</v>
      </c>
      <c r="AG8" s="63">
        <f t="shared" ref="AG8:AG71" si="1">+IF(AF8="1800-01-01",0,AF8-AA8)</f>
        <v>0</v>
      </c>
      <c r="AH8" s="56">
        <v>0</v>
      </c>
      <c r="AI8" s="60">
        <v>0</v>
      </c>
      <c r="AJ8" s="62" t="s">
        <v>73</v>
      </c>
      <c r="AK8" s="65" t="s">
        <v>73</v>
      </c>
      <c r="AL8" s="56">
        <v>0</v>
      </c>
      <c r="AM8" s="65" t="s">
        <v>73</v>
      </c>
      <c r="AN8" s="65" t="s">
        <v>73</v>
      </c>
      <c r="AO8" s="65" t="s">
        <v>73</v>
      </c>
      <c r="AP8" s="63">
        <f t="shared" ref="AP8:AP71" si="2">+IF(AM8="1800-01-01",0,AN8-AM8)</f>
        <v>0</v>
      </c>
      <c r="AQ8" s="63">
        <f t="shared" ref="AQ8:AQ39" si="3">+L8+AD8-AI8</f>
        <v>22620000</v>
      </c>
      <c r="AR8" s="56" t="s">
        <v>65</v>
      </c>
      <c r="AS8" s="60">
        <v>22620000</v>
      </c>
      <c r="AT8" s="56" t="s">
        <v>319</v>
      </c>
      <c r="AU8" s="60">
        <v>0</v>
      </c>
      <c r="AV8" s="66" t="s">
        <v>73</v>
      </c>
      <c r="AW8" s="151">
        <v>22620000</v>
      </c>
      <c r="AX8" s="150">
        <f t="shared" ref="AX8:AX71" si="4">AQ8-AW8</f>
        <v>0</v>
      </c>
      <c r="AY8" s="69">
        <f t="shared" ref="AY8:AY71" si="5">+IFERROR(AW8/AQ8,"_")</f>
        <v>1</v>
      </c>
      <c r="AZ8" s="69">
        <v>1</v>
      </c>
      <c r="BA8" s="65" t="s">
        <v>73</v>
      </c>
      <c r="BB8" s="56" t="s">
        <v>208</v>
      </c>
      <c r="BC8" s="416" t="s">
        <v>9369</v>
      </c>
      <c r="BD8" s="55" t="s">
        <v>65</v>
      </c>
      <c r="BE8" s="55" t="s">
        <v>65</v>
      </c>
    </row>
    <row r="9" spans="1:74" x14ac:dyDescent="0.25">
      <c r="B9" s="71">
        <v>2025</v>
      </c>
      <c r="C9" s="71">
        <v>891780111</v>
      </c>
      <c r="D9" s="71" t="s">
        <v>63</v>
      </c>
      <c r="E9" s="102" t="s">
        <v>9370</v>
      </c>
      <c r="F9" s="102" t="s">
        <v>9371</v>
      </c>
      <c r="G9" s="72">
        <v>0</v>
      </c>
      <c r="H9" s="72" t="s">
        <v>71</v>
      </c>
      <c r="I9" s="71" t="s">
        <v>64</v>
      </c>
      <c r="J9" s="73" t="s">
        <v>81</v>
      </c>
      <c r="K9" s="75" t="s">
        <v>9372</v>
      </c>
      <c r="L9" s="76">
        <v>18920000</v>
      </c>
      <c r="M9" s="71" t="s">
        <v>66</v>
      </c>
      <c r="N9" s="102" t="s">
        <v>9373</v>
      </c>
      <c r="O9" s="75">
        <v>36669670</v>
      </c>
      <c r="P9" s="75">
        <v>39</v>
      </c>
      <c r="Q9" s="78">
        <v>45672</v>
      </c>
      <c r="R9" s="75">
        <v>18920000</v>
      </c>
      <c r="S9" s="78">
        <v>45678</v>
      </c>
      <c r="T9" s="76">
        <v>18920000</v>
      </c>
      <c r="U9" s="72" t="s">
        <v>65</v>
      </c>
      <c r="V9" s="417">
        <v>1082900194</v>
      </c>
      <c r="W9" s="102" t="s">
        <v>9374</v>
      </c>
      <c r="X9" s="78">
        <v>45678</v>
      </c>
      <c r="Y9" s="78">
        <v>45678</v>
      </c>
      <c r="Z9" s="78" t="s">
        <v>73</v>
      </c>
      <c r="AA9" s="78">
        <v>45838</v>
      </c>
      <c r="AB9" s="102">
        <f t="shared" si="0"/>
        <v>160</v>
      </c>
      <c r="AC9" s="72">
        <v>0</v>
      </c>
      <c r="AD9" s="76">
        <v>0</v>
      </c>
      <c r="AE9" s="72">
        <v>0</v>
      </c>
      <c r="AF9" s="80" t="s">
        <v>73</v>
      </c>
      <c r="AG9" s="102">
        <f t="shared" si="1"/>
        <v>0</v>
      </c>
      <c r="AH9" s="72">
        <v>0</v>
      </c>
      <c r="AI9" s="76">
        <v>0</v>
      </c>
      <c r="AJ9" s="78" t="s">
        <v>73</v>
      </c>
      <c r="AK9" s="80" t="s">
        <v>73</v>
      </c>
      <c r="AL9" s="72">
        <v>0</v>
      </c>
      <c r="AM9" s="72" t="s">
        <v>73</v>
      </c>
      <c r="AN9" s="72" t="s">
        <v>73</v>
      </c>
      <c r="AO9" s="72" t="s">
        <v>73</v>
      </c>
      <c r="AP9" s="102">
        <f t="shared" si="2"/>
        <v>0</v>
      </c>
      <c r="AQ9" s="102">
        <f t="shared" si="3"/>
        <v>18920000</v>
      </c>
      <c r="AR9" s="72" t="s">
        <v>65</v>
      </c>
      <c r="AS9" s="76">
        <v>18920000</v>
      </c>
      <c r="AT9" s="72" t="s">
        <v>319</v>
      </c>
      <c r="AU9" s="76">
        <v>0</v>
      </c>
      <c r="AV9" s="81" t="s">
        <v>73</v>
      </c>
      <c r="AW9" s="82">
        <v>18920000</v>
      </c>
      <c r="AX9" s="143">
        <f t="shared" si="4"/>
        <v>0</v>
      </c>
      <c r="AY9" s="84">
        <f t="shared" si="5"/>
        <v>1</v>
      </c>
      <c r="AZ9" s="84">
        <v>1</v>
      </c>
      <c r="BA9" s="80" t="s">
        <v>73</v>
      </c>
      <c r="BB9" s="72" t="s">
        <v>208</v>
      </c>
      <c r="BC9" s="418" t="s">
        <v>9375</v>
      </c>
      <c r="BD9" s="71" t="s">
        <v>65</v>
      </c>
      <c r="BE9" s="71" t="s">
        <v>65</v>
      </c>
    </row>
    <row r="10" spans="1:74" x14ac:dyDescent="0.25">
      <c r="B10" s="71">
        <v>2025</v>
      </c>
      <c r="C10" s="71">
        <v>891780111</v>
      </c>
      <c r="D10" s="71" t="s">
        <v>63</v>
      </c>
      <c r="E10" s="102" t="s">
        <v>9376</v>
      </c>
      <c r="F10" s="130" t="s">
        <v>9377</v>
      </c>
      <c r="G10" s="72">
        <v>0</v>
      </c>
      <c r="H10" s="72" t="s">
        <v>71</v>
      </c>
      <c r="I10" s="71" t="s">
        <v>64</v>
      </c>
      <c r="J10" s="73" t="s">
        <v>81</v>
      </c>
      <c r="K10" s="75" t="s">
        <v>9378</v>
      </c>
      <c r="L10" s="76">
        <v>17200000</v>
      </c>
      <c r="M10" s="71" t="s">
        <v>66</v>
      </c>
      <c r="N10" s="75" t="s">
        <v>9379</v>
      </c>
      <c r="O10" s="75">
        <v>39047317</v>
      </c>
      <c r="P10" s="75">
        <v>41</v>
      </c>
      <c r="Q10" s="78">
        <v>45672</v>
      </c>
      <c r="R10" s="75">
        <v>17200000</v>
      </c>
      <c r="S10" s="78">
        <v>45678</v>
      </c>
      <c r="T10" s="76">
        <v>17200000</v>
      </c>
      <c r="U10" s="72" t="s">
        <v>65</v>
      </c>
      <c r="V10" s="417">
        <v>7634903</v>
      </c>
      <c r="W10" s="102" t="s">
        <v>9380</v>
      </c>
      <c r="X10" s="78">
        <v>45678</v>
      </c>
      <c r="Y10" s="78">
        <v>45678</v>
      </c>
      <c r="Z10" s="78" t="s">
        <v>73</v>
      </c>
      <c r="AA10" s="78">
        <v>45838</v>
      </c>
      <c r="AB10" s="102">
        <f t="shared" si="0"/>
        <v>160</v>
      </c>
      <c r="AC10" s="72">
        <v>0</v>
      </c>
      <c r="AD10" s="76">
        <v>0</v>
      </c>
      <c r="AE10" s="72">
        <v>0</v>
      </c>
      <c r="AF10" s="80" t="s">
        <v>73</v>
      </c>
      <c r="AG10" s="102">
        <f t="shared" si="1"/>
        <v>0</v>
      </c>
      <c r="AH10" s="72">
        <v>0</v>
      </c>
      <c r="AI10" s="76">
        <v>0</v>
      </c>
      <c r="AJ10" s="78" t="s">
        <v>73</v>
      </c>
      <c r="AK10" s="80" t="s">
        <v>73</v>
      </c>
      <c r="AL10" s="72">
        <v>0</v>
      </c>
      <c r="AM10" s="72" t="s">
        <v>73</v>
      </c>
      <c r="AN10" s="72" t="s">
        <v>73</v>
      </c>
      <c r="AO10" s="72" t="s">
        <v>73</v>
      </c>
      <c r="AP10" s="102">
        <f t="shared" si="2"/>
        <v>0</v>
      </c>
      <c r="AQ10" s="102">
        <f t="shared" si="3"/>
        <v>17200000</v>
      </c>
      <c r="AR10" s="72" t="s">
        <v>65</v>
      </c>
      <c r="AS10" s="76">
        <v>17200000</v>
      </c>
      <c r="AT10" s="72" t="s">
        <v>319</v>
      </c>
      <c r="AU10" s="76">
        <v>0</v>
      </c>
      <c r="AV10" s="81" t="s">
        <v>73</v>
      </c>
      <c r="AW10" s="82">
        <v>17200000</v>
      </c>
      <c r="AX10" s="143">
        <f t="shared" si="4"/>
        <v>0</v>
      </c>
      <c r="AY10" s="84">
        <f t="shared" si="5"/>
        <v>1</v>
      </c>
      <c r="AZ10" s="84">
        <v>1</v>
      </c>
      <c r="BA10" s="80" t="s">
        <v>73</v>
      </c>
      <c r="BB10" s="72" t="s">
        <v>208</v>
      </c>
      <c r="BC10" s="418" t="s">
        <v>9381</v>
      </c>
      <c r="BD10" s="71" t="s">
        <v>65</v>
      </c>
      <c r="BE10" s="71" t="s">
        <v>65</v>
      </c>
    </row>
    <row r="11" spans="1:74" x14ac:dyDescent="0.25">
      <c r="B11" s="71">
        <v>2025</v>
      </c>
      <c r="C11" s="71">
        <v>891780111</v>
      </c>
      <c r="D11" s="71" t="s">
        <v>63</v>
      </c>
      <c r="E11" s="102" t="s">
        <v>9382</v>
      </c>
      <c r="F11" s="130" t="s">
        <v>9383</v>
      </c>
      <c r="G11" s="72">
        <v>0</v>
      </c>
      <c r="H11" s="72" t="s">
        <v>71</v>
      </c>
      <c r="I11" s="71" t="s">
        <v>64</v>
      </c>
      <c r="J11" s="73" t="s">
        <v>81</v>
      </c>
      <c r="K11" s="75" t="s">
        <v>9384</v>
      </c>
      <c r="L11" s="76">
        <v>20640000</v>
      </c>
      <c r="M11" s="71" t="s">
        <v>66</v>
      </c>
      <c r="N11" s="75" t="s">
        <v>9385</v>
      </c>
      <c r="O11" s="75">
        <v>85153904</v>
      </c>
      <c r="P11" s="75">
        <v>44</v>
      </c>
      <c r="Q11" s="78">
        <v>45672</v>
      </c>
      <c r="R11" s="75">
        <v>20640000</v>
      </c>
      <c r="S11" s="78">
        <v>45678</v>
      </c>
      <c r="T11" s="76">
        <v>20640000</v>
      </c>
      <c r="U11" s="72" t="s">
        <v>65</v>
      </c>
      <c r="V11" s="417">
        <v>7634903</v>
      </c>
      <c r="W11" s="102" t="s">
        <v>9380</v>
      </c>
      <c r="X11" s="78">
        <v>45678</v>
      </c>
      <c r="Y11" s="78">
        <v>45678</v>
      </c>
      <c r="Z11" s="78" t="s">
        <v>73</v>
      </c>
      <c r="AA11" s="78">
        <v>45838</v>
      </c>
      <c r="AB11" s="102">
        <f t="shared" si="0"/>
        <v>160</v>
      </c>
      <c r="AC11" s="72">
        <v>0</v>
      </c>
      <c r="AD11" s="76">
        <v>0</v>
      </c>
      <c r="AE11" s="72">
        <v>0</v>
      </c>
      <c r="AF11" s="80" t="s">
        <v>73</v>
      </c>
      <c r="AG11" s="102">
        <f t="shared" si="1"/>
        <v>0</v>
      </c>
      <c r="AH11" s="72">
        <v>0</v>
      </c>
      <c r="AI11" s="76">
        <v>0</v>
      </c>
      <c r="AJ11" s="78" t="s">
        <v>73</v>
      </c>
      <c r="AK11" s="80" t="s">
        <v>73</v>
      </c>
      <c r="AL11" s="72">
        <v>0</v>
      </c>
      <c r="AM11" s="72" t="s">
        <v>73</v>
      </c>
      <c r="AN11" s="72" t="s">
        <v>73</v>
      </c>
      <c r="AO11" s="72" t="s">
        <v>73</v>
      </c>
      <c r="AP11" s="102">
        <f t="shared" si="2"/>
        <v>0</v>
      </c>
      <c r="AQ11" s="102">
        <f t="shared" si="3"/>
        <v>20640000</v>
      </c>
      <c r="AR11" s="72" t="s">
        <v>65</v>
      </c>
      <c r="AS11" s="76">
        <v>20640000</v>
      </c>
      <c r="AT11" s="72" t="s">
        <v>319</v>
      </c>
      <c r="AU11" s="76">
        <v>0</v>
      </c>
      <c r="AV11" s="81" t="s">
        <v>73</v>
      </c>
      <c r="AW11" s="82">
        <v>20640000</v>
      </c>
      <c r="AX11" s="143">
        <f t="shared" si="4"/>
        <v>0</v>
      </c>
      <c r="AY11" s="84">
        <f t="shared" si="5"/>
        <v>1</v>
      </c>
      <c r="AZ11" s="84">
        <v>1</v>
      </c>
      <c r="BA11" s="80" t="s">
        <v>73</v>
      </c>
      <c r="BB11" s="72" t="s">
        <v>208</v>
      </c>
      <c r="BC11" s="418" t="s">
        <v>9386</v>
      </c>
      <c r="BD11" s="71" t="s">
        <v>65</v>
      </c>
      <c r="BE11" s="71" t="s">
        <v>65</v>
      </c>
    </row>
    <row r="12" spans="1:74" x14ac:dyDescent="0.25">
      <c r="B12" s="71">
        <v>2025</v>
      </c>
      <c r="C12" s="71">
        <v>891780111</v>
      </c>
      <c r="D12" s="71" t="s">
        <v>63</v>
      </c>
      <c r="E12" s="102" t="s">
        <v>9387</v>
      </c>
      <c r="F12" s="130" t="s">
        <v>9388</v>
      </c>
      <c r="G12" s="72">
        <v>0</v>
      </c>
      <c r="H12" s="72" t="s">
        <v>71</v>
      </c>
      <c r="I12" s="71" t="s">
        <v>64</v>
      </c>
      <c r="J12" s="73" t="s">
        <v>81</v>
      </c>
      <c r="K12" s="75" t="s">
        <v>9389</v>
      </c>
      <c r="L12" s="76">
        <v>17200000</v>
      </c>
      <c r="M12" s="71" t="s">
        <v>66</v>
      </c>
      <c r="N12" s="75" t="s">
        <v>9390</v>
      </c>
      <c r="O12" s="417">
        <v>1082858774</v>
      </c>
      <c r="P12" s="75">
        <v>38</v>
      </c>
      <c r="Q12" s="78">
        <v>45672</v>
      </c>
      <c r="R12" s="75">
        <v>17200000</v>
      </c>
      <c r="S12" s="78">
        <v>45678</v>
      </c>
      <c r="T12" s="76">
        <v>17200000</v>
      </c>
      <c r="U12" s="72" t="s">
        <v>65</v>
      </c>
      <c r="V12" s="417">
        <v>1082943891</v>
      </c>
      <c r="W12" s="102" t="s">
        <v>9368</v>
      </c>
      <c r="X12" s="78">
        <v>45678</v>
      </c>
      <c r="Y12" s="78">
        <v>45678</v>
      </c>
      <c r="Z12" s="78" t="s">
        <v>73</v>
      </c>
      <c r="AA12" s="78">
        <v>45838</v>
      </c>
      <c r="AB12" s="102">
        <f t="shared" si="0"/>
        <v>160</v>
      </c>
      <c r="AC12" s="72">
        <v>0</v>
      </c>
      <c r="AD12" s="76">
        <v>0</v>
      </c>
      <c r="AE12" s="72">
        <v>0</v>
      </c>
      <c r="AF12" s="80" t="s">
        <v>73</v>
      </c>
      <c r="AG12" s="102">
        <f t="shared" si="1"/>
        <v>0</v>
      </c>
      <c r="AH12" s="72">
        <v>0</v>
      </c>
      <c r="AI12" s="76">
        <v>0</v>
      </c>
      <c r="AJ12" s="78" t="s">
        <v>73</v>
      </c>
      <c r="AK12" s="80" t="s">
        <v>73</v>
      </c>
      <c r="AL12" s="72">
        <v>0</v>
      </c>
      <c r="AM12" s="72" t="s">
        <v>73</v>
      </c>
      <c r="AN12" s="72" t="s">
        <v>73</v>
      </c>
      <c r="AO12" s="72" t="s">
        <v>73</v>
      </c>
      <c r="AP12" s="102">
        <f t="shared" si="2"/>
        <v>0</v>
      </c>
      <c r="AQ12" s="102">
        <f t="shared" si="3"/>
        <v>17200000</v>
      </c>
      <c r="AR12" s="72" t="s">
        <v>65</v>
      </c>
      <c r="AS12" s="76">
        <v>17200000</v>
      </c>
      <c r="AT12" s="72" t="s">
        <v>319</v>
      </c>
      <c r="AU12" s="76">
        <v>0</v>
      </c>
      <c r="AV12" s="81" t="s">
        <v>73</v>
      </c>
      <c r="AW12" s="82">
        <v>17200000</v>
      </c>
      <c r="AX12" s="143">
        <f t="shared" si="4"/>
        <v>0</v>
      </c>
      <c r="AY12" s="84">
        <f t="shared" si="5"/>
        <v>1</v>
      </c>
      <c r="AZ12" s="84">
        <v>1</v>
      </c>
      <c r="BA12" s="80" t="s">
        <v>73</v>
      </c>
      <c r="BB12" s="72" t="s">
        <v>208</v>
      </c>
      <c r="BC12" s="418" t="s">
        <v>9391</v>
      </c>
      <c r="BD12" s="71" t="s">
        <v>65</v>
      </c>
      <c r="BE12" s="71" t="s">
        <v>65</v>
      </c>
    </row>
    <row r="13" spans="1:74" x14ac:dyDescent="0.25">
      <c r="B13" s="71">
        <v>2025</v>
      </c>
      <c r="C13" s="71">
        <v>891780111</v>
      </c>
      <c r="D13" s="71" t="s">
        <v>63</v>
      </c>
      <c r="E13" s="102" t="s">
        <v>9392</v>
      </c>
      <c r="F13" s="130" t="s">
        <v>9393</v>
      </c>
      <c r="G13" s="72">
        <v>0</v>
      </c>
      <c r="H13" s="72" t="s">
        <v>71</v>
      </c>
      <c r="I13" s="71" t="s">
        <v>64</v>
      </c>
      <c r="J13" s="73" t="s">
        <v>81</v>
      </c>
      <c r="K13" s="75" t="s">
        <v>9394</v>
      </c>
      <c r="L13" s="76">
        <v>16900000</v>
      </c>
      <c r="M13" s="71" t="s">
        <v>66</v>
      </c>
      <c r="N13" s="75" t="s">
        <v>9395</v>
      </c>
      <c r="O13" s="75">
        <v>1082891717</v>
      </c>
      <c r="P13" s="75">
        <v>53</v>
      </c>
      <c r="Q13" s="78">
        <v>45672</v>
      </c>
      <c r="R13" s="75">
        <v>16900000</v>
      </c>
      <c r="S13" s="78">
        <v>45678</v>
      </c>
      <c r="T13" s="76">
        <v>16900000</v>
      </c>
      <c r="U13" s="72" t="s">
        <v>65</v>
      </c>
      <c r="V13" s="417">
        <v>1098669877</v>
      </c>
      <c r="W13" s="102" t="s">
        <v>9396</v>
      </c>
      <c r="X13" s="78">
        <v>45678</v>
      </c>
      <c r="Y13" s="78">
        <v>45678</v>
      </c>
      <c r="Z13" s="78" t="s">
        <v>73</v>
      </c>
      <c r="AA13" s="78">
        <v>45838</v>
      </c>
      <c r="AB13" s="102">
        <f t="shared" si="0"/>
        <v>160</v>
      </c>
      <c r="AC13" s="72">
        <v>0</v>
      </c>
      <c r="AD13" s="76">
        <v>0</v>
      </c>
      <c r="AE13" s="72">
        <v>0</v>
      </c>
      <c r="AF13" s="80" t="s">
        <v>73</v>
      </c>
      <c r="AG13" s="102">
        <f t="shared" si="1"/>
        <v>0</v>
      </c>
      <c r="AH13" s="72">
        <v>0</v>
      </c>
      <c r="AI13" s="76">
        <v>0</v>
      </c>
      <c r="AJ13" s="78" t="s">
        <v>73</v>
      </c>
      <c r="AK13" s="80" t="s">
        <v>73</v>
      </c>
      <c r="AL13" s="72">
        <v>0</v>
      </c>
      <c r="AM13" s="72" t="s">
        <v>73</v>
      </c>
      <c r="AN13" s="72" t="s">
        <v>73</v>
      </c>
      <c r="AO13" s="72" t="s">
        <v>73</v>
      </c>
      <c r="AP13" s="102">
        <f t="shared" si="2"/>
        <v>0</v>
      </c>
      <c r="AQ13" s="102">
        <f t="shared" si="3"/>
        <v>16900000</v>
      </c>
      <c r="AR13" s="72" t="s">
        <v>65</v>
      </c>
      <c r="AS13" s="76">
        <v>16900000</v>
      </c>
      <c r="AT13" s="72" t="s">
        <v>319</v>
      </c>
      <c r="AU13" s="76">
        <v>0</v>
      </c>
      <c r="AV13" s="81" t="s">
        <v>73</v>
      </c>
      <c r="AW13" s="82">
        <v>16900000</v>
      </c>
      <c r="AX13" s="143">
        <f t="shared" si="4"/>
        <v>0</v>
      </c>
      <c r="AY13" s="84">
        <f t="shared" si="5"/>
        <v>1</v>
      </c>
      <c r="AZ13" s="84">
        <v>1</v>
      </c>
      <c r="BA13" s="80" t="s">
        <v>73</v>
      </c>
      <c r="BB13" s="72" t="s">
        <v>208</v>
      </c>
      <c r="BC13" s="418" t="s">
        <v>9397</v>
      </c>
      <c r="BD13" s="71" t="s">
        <v>65</v>
      </c>
      <c r="BE13" s="71" t="s">
        <v>65</v>
      </c>
    </row>
    <row r="14" spans="1:74" x14ac:dyDescent="0.25">
      <c r="B14" s="71">
        <v>2025</v>
      </c>
      <c r="C14" s="71">
        <v>891780111</v>
      </c>
      <c r="D14" s="71" t="s">
        <v>63</v>
      </c>
      <c r="E14" s="102" t="s">
        <v>9398</v>
      </c>
      <c r="F14" s="130" t="s">
        <v>9399</v>
      </c>
      <c r="G14" s="72">
        <v>0</v>
      </c>
      <c r="H14" s="72" t="s">
        <v>71</v>
      </c>
      <c r="I14" s="71" t="s">
        <v>64</v>
      </c>
      <c r="J14" s="73" t="s">
        <v>81</v>
      </c>
      <c r="K14" s="75" t="s">
        <v>9400</v>
      </c>
      <c r="L14" s="76">
        <v>15480000</v>
      </c>
      <c r="M14" s="71" t="s">
        <v>66</v>
      </c>
      <c r="N14" s="75" t="s">
        <v>9401</v>
      </c>
      <c r="O14" s="75">
        <v>1004374583</v>
      </c>
      <c r="P14" s="75">
        <v>42</v>
      </c>
      <c r="Q14" s="78">
        <v>45672</v>
      </c>
      <c r="R14" s="75">
        <v>15480000</v>
      </c>
      <c r="S14" s="78">
        <v>45678</v>
      </c>
      <c r="T14" s="76">
        <v>15480000</v>
      </c>
      <c r="U14" s="72" t="s">
        <v>65</v>
      </c>
      <c r="V14" s="417">
        <v>36669977</v>
      </c>
      <c r="W14" s="102" t="s">
        <v>9402</v>
      </c>
      <c r="X14" s="78">
        <v>45678</v>
      </c>
      <c r="Y14" s="78">
        <v>45678</v>
      </c>
      <c r="Z14" s="78" t="s">
        <v>73</v>
      </c>
      <c r="AA14" s="78">
        <v>45838</v>
      </c>
      <c r="AB14" s="102">
        <f t="shared" si="0"/>
        <v>160</v>
      </c>
      <c r="AC14" s="72">
        <v>0</v>
      </c>
      <c r="AD14" s="76">
        <v>0</v>
      </c>
      <c r="AE14" s="72">
        <v>0</v>
      </c>
      <c r="AF14" s="80" t="s">
        <v>73</v>
      </c>
      <c r="AG14" s="102">
        <f t="shared" si="1"/>
        <v>0</v>
      </c>
      <c r="AH14" s="72">
        <v>0</v>
      </c>
      <c r="AI14" s="76">
        <v>0</v>
      </c>
      <c r="AJ14" s="78" t="s">
        <v>73</v>
      </c>
      <c r="AK14" s="80" t="s">
        <v>73</v>
      </c>
      <c r="AL14" s="72">
        <v>0</v>
      </c>
      <c r="AM14" s="72" t="s">
        <v>73</v>
      </c>
      <c r="AN14" s="72" t="s">
        <v>73</v>
      </c>
      <c r="AO14" s="72" t="s">
        <v>73</v>
      </c>
      <c r="AP14" s="102">
        <f t="shared" si="2"/>
        <v>0</v>
      </c>
      <c r="AQ14" s="102">
        <f t="shared" si="3"/>
        <v>15480000</v>
      </c>
      <c r="AR14" s="72" t="s">
        <v>65</v>
      </c>
      <c r="AS14" s="76">
        <v>15480000</v>
      </c>
      <c r="AT14" s="72" t="s">
        <v>319</v>
      </c>
      <c r="AU14" s="76">
        <v>0</v>
      </c>
      <c r="AV14" s="81" t="s">
        <v>73</v>
      </c>
      <c r="AW14" s="82">
        <v>15480000</v>
      </c>
      <c r="AX14" s="143">
        <f t="shared" si="4"/>
        <v>0</v>
      </c>
      <c r="AY14" s="84">
        <f t="shared" si="5"/>
        <v>1</v>
      </c>
      <c r="AZ14" s="84">
        <v>1</v>
      </c>
      <c r="BA14" s="80" t="s">
        <v>73</v>
      </c>
      <c r="BB14" s="72" t="s">
        <v>208</v>
      </c>
      <c r="BC14" s="418" t="s">
        <v>9403</v>
      </c>
      <c r="BD14" s="71" t="s">
        <v>65</v>
      </c>
      <c r="BE14" s="71" t="s">
        <v>65</v>
      </c>
    </row>
    <row r="15" spans="1:74" x14ac:dyDescent="0.25">
      <c r="B15" s="71">
        <v>2025</v>
      </c>
      <c r="C15" s="71">
        <v>891780111</v>
      </c>
      <c r="D15" s="71" t="s">
        <v>63</v>
      </c>
      <c r="E15" s="102" t="s">
        <v>9404</v>
      </c>
      <c r="F15" s="130" t="s">
        <v>9405</v>
      </c>
      <c r="G15" s="72">
        <v>0</v>
      </c>
      <c r="H15" s="72" t="s">
        <v>71</v>
      </c>
      <c r="I15" s="71" t="s">
        <v>64</v>
      </c>
      <c r="J15" s="73" t="s">
        <v>81</v>
      </c>
      <c r="K15" s="75" t="s">
        <v>9406</v>
      </c>
      <c r="L15" s="76">
        <v>18600000</v>
      </c>
      <c r="M15" s="71" t="s">
        <v>66</v>
      </c>
      <c r="N15" s="75" t="s">
        <v>9407</v>
      </c>
      <c r="O15" s="417">
        <v>36667157</v>
      </c>
      <c r="P15" s="75">
        <v>40</v>
      </c>
      <c r="Q15" s="78">
        <v>45672</v>
      </c>
      <c r="R15" s="75">
        <v>18600000</v>
      </c>
      <c r="S15" s="78">
        <v>45678</v>
      </c>
      <c r="T15" s="76">
        <v>18600000</v>
      </c>
      <c r="U15" s="72" t="s">
        <v>65</v>
      </c>
      <c r="V15" s="417">
        <v>1082900194</v>
      </c>
      <c r="W15" s="102" t="s">
        <v>9374</v>
      </c>
      <c r="X15" s="78">
        <v>45678</v>
      </c>
      <c r="Y15" s="78">
        <v>45678</v>
      </c>
      <c r="Z15" s="78" t="s">
        <v>73</v>
      </c>
      <c r="AA15" s="78">
        <v>45838</v>
      </c>
      <c r="AB15" s="102">
        <f t="shared" si="0"/>
        <v>160</v>
      </c>
      <c r="AC15" s="72">
        <v>0</v>
      </c>
      <c r="AD15" s="76">
        <v>0</v>
      </c>
      <c r="AE15" s="72">
        <v>0</v>
      </c>
      <c r="AF15" s="80" t="s">
        <v>73</v>
      </c>
      <c r="AG15" s="102">
        <f t="shared" si="1"/>
        <v>0</v>
      </c>
      <c r="AH15" s="72">
        <v>0</v>
      </c>
      <c r="AI15" s="76">
        <v>0</v>
      </c>
      <c r="AJ15" s="78" t="s">
        <v>73</v>
      </c>
      <c r="AK15" s="80" t="s">
        <v>73</v>
      </c>
      <c r="AL15" s="72">
        <v>0</v>
      </c>
      <c r="AM15" s="72" t="s">
        <v>73</v>
      </c>
      <c r="AN15" s="72" t="s">
        <v>73</v>
      </c>
      <c r="AO15" s="72" t="s">
        <v>73</v>
      </c>
      <c r="AP15" s="102">
        <f t="shared" si="2"/>
        <v>0</v>
      </c>
      <c r="AQ15" s="102">
        <f t="shared" si="3"/>
        <v>18600000</v>
      </c>
      <c r="AR15" s="72" t="s">
        <v>65</v>
      </c>
      <c r="AS15" s="76">
        <v>18600000</v>
      </c>
      <c r="AT15" s="72" t="s">
        <v>319</v>
      </c>
      <c r="AU15" s="76">
        <v>0</v>
      </c>
      <c r="AV15" s="81" t="s">
        <v>73</v>
      </c>
      <c r="AW15" s="82">
        <v>18600000</v>
      </c>
      <c r="AX15" s="143">
        <f t="shared" si="4"/>
        <v>0</v>
      </c>
      <c r="AY15" s="84">
        <f t="shared" si="5"/>
        <v>1</v>
      </c>
      <c r="AZ15" s="84">
        <v>1</v>
      </c>
      <c r="BA15" s="80" t="s">
        <v>73</v>
      </c>
      <c r="BB15" s="72" t="s">
        <v>208</v>
      </c>
      <c r="BC15" s="418" t="s">
        <v>9408</v>
      </c>
      <c r="BD15" s="71" t="s">
        <v>65</v>
      </c>
      <c r="BE15" s="71" t="s">
        <v>65</v>
      </c>
    </row>
    <row r="16" spans="1:74" x14ac:dyDescent="0.25">
      <c r="B16" s="71">
        <v>2025</v>
      </c>
      <c r="C16" s="71">
        <v>891780111</v>
      </c>
      <c r="D16" s="71" t="s">
        <v>63</v>
      </c>
      <c r="E16" s="102" t="s">
        <v>9409</v>
      </c>
      <c r="F16" s="130" t="s">
        <v>9410</v>
      </c>
      <c r="G16" s="72">
        <v>0</v>
      </c>
      <c r="H16" s="72" t="s">
        <v>71</v>
      </c>
      <c r="I16" s="71" t="s">
        <v>64</v>
      </c>
      <c r="J16" s="73" t="s">
        <v>81</v>
      </c>
      <c r="K16" s="75" t="s">
        <v>9411</v>
      </c>
      <c r="L16" s="76">
        <v>15210000</v>
      </c>
      <c r="M16" s="71" t="s">
        <v>66</v>
      </c>
      <c r="N16" s="75" t="s">
        <v>9412</v>
      </c>
      <c r="O16" s="75">
        <v>1216972757</v>
      </c>
      <c r="P16" s="75">
        <v>55</v>
      </c>
      <c r="Q16" s="78">
        <v>45672</v>
      </c>
      <c r="R16" s="75">
        <v>15210000</v>
      </c>
      <c r="S16" s="78">
        <v>45680</v>
      </c>
      <c r="T16" s="76">
        <v>15210000</v>
      </c>
      <c r="U16" s="72" t="s">
        <v>65</v>
      </c>
      <c r="V16" s="417">
        <v>36669977</v>
      </c>
      <c r="W16" s="102" t="s">
        <v>9402</v>
      </c>
      <c r="X16" s="78">
        <v>45680</v>
      </c>
      <c r="Y16" s="78">
        <v>45680</v>
      </c>
      <c r="Z16" s="78" t="s">
        <v>73</v>
      </c>
      <c r="AA16" s="78">
        <v>45838</v>
      </c>
      <c r="AB16" s="102">
        <f t="shared" si="0"/>
        <v>158</v>
      </c>
      <c r="AC16" s="72">
        <v>0</v>
      </c>
      <c r="AD16" s="76">
        <v>0</v>
      </c>
      <c r="AE16" s="72">
        <v>0</v>
      </c>
      <c r="AF16" s="80" t="s">
        <v>73</v>
      </c>
      <c r="AG16" s="102">
        <f t="shared" si="1"/>
        <v>0</v>
      </c>
      <c r="AH16" s="72">
        <v>0</v>
      </c>
      <c r="AI16" s="76">
        <v>0</v>
      </c>
      <c r="AJ16" s="78" t="s">
        <v>73</v>
      </c>
      <c r="AK16" s="80" t="s">
        <v>73</v>
      </c>
      <c r="AL16" s="72">
        <v>0</v>
      </c>
      <c r="AM16" s="72" t="s">
        <v>73</v>
      </c>
      <c r="AN16" s="72" t="s">
        <v>73</v>
      </c>
      <c r="AO16" s="72" t="s">
        <v>73</v>
      </c>
      <c r="AP16" s="102">
        <f t="shared" si="2"/>
        <v>0</v>
      </c>
      <c r="AQ16" s="102">
        <f t="shared" si="3"/>
        <v>15210000</v>
      </c>
      <c r="AR16" s="72" t="s">
        <v>65</v>
      </c>
      <c r="AS16" s="76">
        <v>15210000</v>
      </c>
      <c r="AT16" s="72" t="s">
        <v>319</v>
      </c>
      <c r="AU16" s="76">
        <v>0</v>
      </c>
      <c r="AV16" s="81" t="s">
        <v>73</v>
      </c>
      <c r="AW16" s="82">
        <v>15210000</v>
      </c>
      <c r="AX16" s="143">
        <f t="shared" si="4"/>
        <v>0</v>
      </c>
      <c r="AY16" s="84">
        <f t="shared" si="5"/>
        <v>1</v>
      </c>
      <c r="AZ16" s="84">
        <v>1</v>
      </c>
      <c r="BA16" s="80" t="s">
        <v>73</v>
      </c>
      <c r="BB16" s="72" t="s">
        <v>208</v>
      </c>
      <c r="BC16" s="418" t="s">
        <v>9413</v>
      </c>
      <c r="BD16" s="71" t="s">
        <v>65</v>
      </c>
      <c r="BE16" s="71" t="s">
        <v>65</v>
      </c>
    </row>
    <row r="17" spans="2:57" x14ac:dyDescent="0.25">
      <c r="B17" s="71">
        <v>2025</v>
      </c>
      <c r="C17" s="71">
        <v>891780111</v>
      </c>
      <c r="D17" s="71" t="s">
        <v>63</v>
      </c>
      <c r="E17" s="102" t="s">
        <v>9414</v>
      </c>
      <c r="F17" s="130" t="s">
        <v>9415</v>
      </c>
      <c r="G17" s="72">
        <v>0</v>
      </c>
      <c r="H17" s="72" t="s">
        <v>71</v>
      </c>
      <c r="I17" s="71" t="s">
        <v>64</v>
      </c>
      <c r="J17" s="73" t="s">
        <v>81</v>
      </c>
      <c r="K17" s="75" t="s">
        <v>9416</v>
      </c>
      <c r="L17" s="76">
        <v>17600000</v>
      </c>
      <c r="M17" s="71" t="s">
        <v>66</v>
      </c>
      <c r="N17" s="75" t="s">
        <v>9417</v>
      </c>
      <c r="O17" s="75">
        <v>1082846537</v>
      </c>
      <c r="P17" s="75">
        <v>52</v>
      </c>
      <c r="Q17" s="78">
        <v>45672</v>
      </c>
      <c r="R17" s="75">
        <v>17600000</v>
      </c>
      <c r="S17" s="78">
        <v>45680</v>
      </c>
      <c r="T17" s="76">
        <v>17600000</v>
      </c>
      <c r="U17" s="72" t="s">
        <v>65</v>
      </c>
      <c r="V17" s="419">
        <v>36669725</v>
      </c>
      <c r="W17" s="102" t="s">
        <v>9418</v>
      </c>
      <c r="X17" s="78">
        <v>45680</v>
      </c>
      <c r="Y17" s="78">
        <v>45680</v>
      </c>
      <c r="Z17" s="78" t="s">
        <v>73</v>
      </c>
      <c r="AA17" s="78">
        <v>45838</v>
      </c>
      <c r="AB17" s="102">
        <f t="shared" si="0"/>
        <v>158</v>
      </c>
      <c r="AC17" s="72">
        <v>0</v>
      </c>
      <c r="AD17" s="76">
        <v>0</v>
      </c>
      <c r="AE17" s="72">
        <v>0</v>
      </c>
      <c r="AF17" s="80" t="s">
        <v>73</v>
      </c>
      <c r="AG17" s="102">
        <f t="shared" si="1"/>
        <v>0</v>
      </c>
      <c r="AH17" s="72">
        <v>0</v>
      </c>
      <c r="AI17" s="76">
        <v>0</v>
      </c>
      <c r="AJ17" s="78" t="s">
        <v>73</v>
      </c>
      <c r="AK17" s="80" t="s">
        <v>73</v>
      </c>
      <c r="AL17" s="72">
        <v>0</v>
      </c>
      <c r="AM17" s="72" t="s">
        <v>73</v>
      </c>
      <c r="AN17" s="72" t="s">
        <v>73</v>
      </c>
      <c r="AO17" s="72" t="s">
        <v>73</v>
      </c>
      <c r="AP17" s="102">
        <f t="shared" si="2"/>
        <v>0</v>
      </c>
      <c r="AQ17" s="102">
        <f t="shared" si="3"/>
        <v>17600000</v>
      </c>
      <c r="AR17" s="72" t="s">
        <v>65</v>
      </c>
      <c r="AS17" s="76">
        <v>17600000</v>
      </c>
      <c r="AT17" s="72" t="s">
        <v>319</v>
      </c>
      <c r="AU17" s="76">
        <v>0</v>
      </c>
      <c r="AV17" s="81" t="s">
        <v>73</v>
      </c>
      <c r="AW17" s="82">
        <v>17600000</v>
      </c>
      <c r="AX17" s="143">
        <f t="shared" si="4"/>
        <v>0</v>
      </c>
      <c r="AY17" s="84">
        <f t="shared" si="5"/>
        <v>1</v>
      </c>
      <c r="AZ17" s="84">
        <v>1</v>
      </c>
      <c r="BA17" s="80" t="s">
        <v>73</v>
      </c>
      <c r="BB17" s="72" t="s">
        <v>208</v>
      </c>
      <c r="BC17" s="418" t="s">
        <v>9419</v>
      </c>
      <c r="BD17" s="71" t="s">
        <v>65</v>
      </c>
      <c r="BE17" s="71" t="s">
        <v>65</v>
      </c>
    </row>
    <row r="18" spans="2:57" x14ac:dyDescent="0.25">
      <c r="B18" s="71">
        <v>2025</v>
      </c>
      <c r="C18" s="71">
        <v>891780111</v>
      </c>
      <c r="D18" s="71" t="s">
        <v>63</v>
      </c>
      <c r="E18" s="102" t="s">
        <v>9420</v>
      </c>
      <c r="F18" s="130" t="s">
        <v>9421</v>
      </c>
      <c r="G18" s="72">
        <v>0</v>
      </c>
      <c r="H18" s="72" t="s">
        <v>71</v>
      </c>
      <c r="I18" s="71" t="s">
        <v>64</v>
      </c>
      <c r="J18" s="73" t="s">
        <v>81</v>
      </c>
      <c r="K18" s="75" t="s">
        <v>9422</v>
      </c>
      <c r="L18" s="76">
        <v>15210000</v>
      </c>
      <c r="M18" s="71" t="s">
        <v>66</v>
      </c>
      <c r="N18" s="75" t="s">
        <v>9423</v>
      </c>
      <c r="O18" s="75">
        <v>1082956756</v>
      </c>
      <c r="P18" s="75">
        <v>54</v>
      </c>
      <c r="Q18" s="78">
        <v>45672</v>
      </c>
      <c r="R18" s="75">
        <v>15210000</v>
      </c>
      <c r="S18" s="78">
        <v>45680</v>
      </c>
      <c r="T18" s="76">
        <v>15210000</v>
      </c>
      <c r="U18" s="72" t="s">
        <v>65</v>
      </c>
      <c r="V18" s="417">
        <v>1082900194</v>
      </c>
      <c r="W18" s="102" t="s">
        <v>9374</v>
      </c>
      <c r="X18" s="78">
        <v>45680</v>
      </c>
      <c r="Y18" s="78">
        <v>45680</v>
      </c>
      <c r="Z18" s="78" t="s">
        <v>73</v>
      </c>
      <c r="AA18" s="78">
        <v>45838</v>
      </c>
      <c r="AB18" s="102">
        <f t="shared" si="0"/>
        <v>158</v>
      </c>
      <c r="AC18" s="72">
        <v>0</v>
      </c>
      <c r="AD18" s="76">
        <v>0</v>
      </c>
      <c r="AE18" s="72">
        <v>0</v>
      </c>
      <c r="AF18" s="80" t="s">
        <v>73</v>
      </c>
      <c r="AG18" s="102">
        <f t="shared" si="1"/>
        <v>0</v>
      </c>
      <c r="AH18" s="72">
        <v>0</v>
      </c>
      <c r="AI18" s="76">
        <v>0</v>
      </c>
      <c r="AJ18" s="78" t="s">
        <v>73</v>
      </c>
      <c r="AK18" s="80" t="s">
        <v>73</v>
      </c>
      <c r="AL18" s="72">
        <v>0</v>
      </c>
      <c r="AM18" s="72" t="s">
        <v>73</v>
      </c>
      <c r="AN18" s="72" t="s">
        <v>73</v>
      </c>
      <c r="AO18" s="72" t="s">
        <v>73</v>
      </c>
      <c r="AP18" s="102">
        <f t="shared" si="2"/>
        <v>0</v>
      </c>
      <c r="AQ18" s="102">
        <f t="shared" si="3"/>
        <v>15210000</v>
      </c>
      <c r="AR18" s="72" t="s">
        <v>65</v>
      </c>
      <c r="AS18" s="76">
        <v>15610000</v>
      </c>
      <c r="AT18" s="72" t="s">
        <v>319</v>
      </c>
      <c r="AU18" s="76">
        <v>0</v>
      </c>
      <c r="AV18" s="81" t="s">
        <v>73</v>
      </c>
      <c r="AW18" s="82">
        <v>15210000</v>
      </c>
      <c r="AX18" s="143">
        <f t="shared" si="4"/>
        <v>0</v>
      </c>
      <c r="AY18" s="84">
        <f t="shared" si="5"/>
        <v>1</v>
      </c>
      <c r="AZ18" s="84">
        <v>1</v>
      </c>
      <c r="BA18" s="80" t="s">
        <v>73</v>
      </c>
      <c r="BB18" s="72" t="s">
        <v>208</v>
      </c>
      <c r="BC18" s="418" t="s">
        <v>9424</v>
      </c>
      <c r="BD18" s="71" t="s">
        <v>65</v>
      </c>
      <c r="BE18" s="71" t="s">
        <v>65</v>
      </c>
    </row>
    <row r="19" spans="2:57" x14ac:dyDescent="0.25">
      <c r="B19" s="71">
        <v>2025</v>
      </c>
      <c r="C19" s="71">
        <v>891780111</v>
      </c>
      <c r="D19" s="71" t="s">
        <v>63</v>
      </c>
      <c r="E19" s="102" t="s">
        <v>9425</v>
      </c>
      <c r="F19" s="130" t="s">
        <v>9426</v>
      </c>
      <c r="G19" s="72">
        <v>0</v>
      </c>
      <c r="H19" s="72" t="s">
        <v>71</v>
      </c>
      <c r="I19" s="71" t="s">
        <v>64</v>
      </c>
      <c r="J19" s="73" t="s">
        <v>81</v>
      </c>
      <c r="K19" s="75" t="s">
        <v>9427</v>
      </c>
      <c r="L19" s="76">
        <v>14300000</v>
      </c>
      <c r="M19" s="71" t="s">
        <v>66</v>
      </c>
      <c r="N19" s="75" t="s">
        <v>9428</v>
      </c>
      <c r="O19" s="75">
        <v>1082981040</v>
      </c>
      <c r="P19" s="75">
        <v>61</v>
      </c>
      <c r="Q19" s="78">
        <v>45672</v>
      </c>
      <c r="R19" s="75">
        <v>14300000</v>
      </c>
      <c r="S19" s="78">
        <v>45680</v>
      </c>
      <c r="T19" s="76">
        <v>14300000</v>
      </c>
      <c r="U19" s="72" t="s">
        <v>65</v>
      </c>
      <c r="V19" s="417">
        <v>36564357</v>
      </c>
      <c r="W19" s="102" t="s">
        <v>9429</v>
      </c>
      <c r="X19" s="78">
        <v>45680</v>
      </c>
      <c r="Y19" s="78">
        <v>45680</v>
      </c>
      <c r="Z19" s="78" t="s">
        <v>73</v>
      </c>
      <c r="AA19" s="78">
        <v>45838</v>
      </c>
      <c r="AB19" s="102">
        <f t="shared" si="0"/>
        <v>158</v>
      </c>
      <c r="AC19" s="72">
        <v>0</v>
      </c>
      <c r="AD19" s="76">
        <v>0</v>
      </c>
      <c r="AE19" s="72">
        <v>0</v>
      </c>
      <c r="AF19" s="80" t="s">
        <v>73</v>
      </c>
      <c r="AG19" s="102">
        <f t="shared" si="1"/>
        <v>0</v>
      </c>
      <c r="AH19" s="72">
        <v>0</v>
      </c>
      <c r="AI19" s="76">
        <v>0</v>
      </c>
      <c r="AJ19" s="78" t="s">
        <v>73</v>
      </c>
      <c r="AK19" s="80" t="s">
        <v>73</v>
      </c>
      <c r="AL19" s="72">
        <v>0</v>
      </c>
      <c r="AM19" s="72" t="s">
        <v>73</v>
      </c>
      <c r="AN19" s="72" t="s">
        <v>73</v>
      </c>
      <c r="AO19" s="72" t="s">
        <v>73</v>
      </c>
      <c r="AP19" s="102">
        <f t="shared" si="2"/>
        <v>0</v>
      </c>
      <c r="AQ19" s="102">
        <f t="shared" si="3"/>
        <v>14300000</v>
      </c>
      <c r="AR19" s="72" t="s">
        <v>65</v>
      </c>
      <c r="AS19" s="76">
        <v>14300000</v>
      </c>
      <c r="AT19" s="72" t="s">
        <v>319</v>
      </c>
      <c r="AU19" s="76">
        <v>0</v>
      </c>
      <c r="AV19" s="81" t="s">
        <v>73</v>
      </c>
      <c r="AW19" s="82">
        <v>14300000</v>
      </c>
      <c r="AX19" s="143">
        <f t="shared" si="4"/>
        <v>0</v>
      </c>
      <c r="AY19" s="84">
        <f t="shared" si="5"/>
        <v>1</v>
      </c>
      <c r="AZ19" s="84">
        <v>1</v>
      </c>
      <c r="BA19" s="80" t="s">
        <v>73</v>
      </c>
      <c r="BB19" s="72" t="s">
        <v>208</v>
      </c>
      <c r="BC19" s="418" t="s">
        <v>9430</v>
      </c>
      <c r="BD19" s="71" t="s">
        <v>65</v>
      </c>
      <c r="BE19" s="71" t="s">
        <v>65</v>
      </c>
    </row>
    <row r="20" spans="2:57" x14ac:dyDescent="0.25">
      <c r="B20" s="71">
        <v>2025</v>
      </c>
      <c r="C20" s="71">
        <v>891780111</v>
      </c>
      <c r="D20" s="71" t="s">
        <v>63</v>
      </c>
      <c r="E20" s="102" t="s">
        <v>9431</v>
      </c>
      <c r="F20" s="130" t="s">
        <v>9432</v>
      </c>
      <c r="G20" s="72">
        <v>0</v>
      </c>
      <c r="H20" s="72" t="s">
        <v>71</v>
      </c>
      <c r="I20" s="71" t="s">
        <v>64</v>
      </c>
      <c r="J20" s="73" t="s">
        <v>81</v>
      </c>
      <c r="K20" s="75" t="s">
        <v>9433</v>
      </c>
      <c r="L20" s="76">
        <v>16500000</v>
      </c>
      <c r="M20" s="71" t="s">
        <v>66</v>
      </c>
      <c r="N20" s="75" t="s">
        <v>9434</v>
      </c>
      <c r="O20" s="75">
        <v>57433908</v>
      </c>
      <c r="P20" s="75">
        <v>56</v>
      </c>
      <c r="Q20" s="78">
        <v>45672</v>
      </c>
      <c r="R20" s="75">
        <v>16500000</v>
      </c>
      <c r="S20" s="78">
        <v>45680</v>
      </c>
      <c r="T20" s="76">
        <v>16500000</v>
      </c>
      <c r="U20" s="72" t="s">
        <v>65</v>
      </c>
      <c r="V20" s="408">
        <v>7634885</v>
      </c>
      <c r="W20" s="102" t="s">
        <v>1954</v>
      </c>
      <c r="X20" s="78">
        <v>45680</v>
      </c>
      <c r="Y20" s="78">
        <v>45680</v>
      </c>
      <c r="Z20" s="78" t="s">
        <v>73</v>
      </c>
      <c r="AA20" s="78">
        <v>45838</v>
      </c>
      <c r="AB20" s="102">
        <f t="shared" si="0"/>
        <v>158</v>
      </c>
      <c r="AC20" s="72">
        <v>0</v>
      </c>
      <c r="AD20" s="76">
        <v>0</v>
      </c>
      <c r="AE20" s="72">
        <v>0</v>
      </c>
      <c r="AF20" s="80" t="s">
        <v>73</v>
      </c>
      <c r="AG20" s="102">
        <f t="shared" si="1"/>
        <v>0</v>
      </c>
      <c r="AH20" s="72">
        <v>0</v>
      </c>
      <c r="AI20" s="76">
        <v>0</v>
      </c>
      <c r="AJ20" s="78" t="s">
        <v>73</v>
      </c>
      <c r="AK20" s="80" t="s">
        <v>73</v>
      </c>
      <c r="AL20" s="72">
        <v>0</v>
      </c>
      <c r="AM20" s="72" t="s">
        <v>73</v>
      </c>
      <c r="AN20" s="72" t="s">
        <v>73</v>
      </c>
      <c r="AO20" s="72" t="s">
        <v>73</v>
      </c>
      <c r="AP20" s="102">
        <f t="shared" si="2"/>
        <v>0</v>
      </c>
      <c r="AQ20" s="102">
        <f t="shared" si="3"/>
        <v>16500000</v>
      </c>
      <c r="AR20" s="72" t="s">
        <v>65</v>
      </c>
      <c r="AS20" s="76">
        <v>16500000</v>
      </c>
      <c r="AT20" s="72" t="s">
        <v>319</v>
      </c>
      <c r="AU20" s="76">
        <v>0</v>
      </c>
      <c r="AV20" s="81" t="s">
        <v>73</v>
      </c>
      <c r="AW20" s="102">
        <v>16500000</v>
      </c>
      <c r="AX20" s="143">
        <f t="shared" si="4"/>
        <v>0</v>
      </c>
      <c r="AY20" s="84">
        <f t="shared" si="5"/>
        <v>1</v>
      </c>
      <c r="AZ20" s="84">
        <v>1</v>
      </c>
      <c r="BA20" s="80" t="s">
        <v>73</v>
      </c>
      <c r="BB20" s="72" t="s">
        <v>208</v>
      </c>
      <c r="BC20" s="418" t="s">
        <v>9435</v>
      </c>
      <c r="BD20" s="71" t="s">
        <v>65</v>
      </c>
      <c r="BE20" s="71" t="s">
        <v>65</v>
      </c>
    </row>
    <row r="21" spans="2:57" ht="17.45" customHeight="1" x14ac:dyDescent="0.25">
      <c r="B21" s="71">
        <v>2025</v>
      </c>
      <c r="C21" s="71">
        <v>891780111</v>
      </c>
      <c r="D21" s="71" t="s">
        <v>63</v>
      </c>
      <c r="E21" s="102" t="s">
        <v>9436</v>
      </c>
      <c r="F21" s="130" t="s">
        <v>9437</v>
      </c>
      <c r="G21" s="72">
        <v>0</v>
      </c>
      <c r="H21" s="72" t="s">
        <v>71</v>
      </c>
      <c r="I21" s="71" t="s">
        <v>64</v>
      </c>
      <c r="J21" s="73" t="s">
        <v>81</v>
      </c>
      <c r="K21" s="75" t="s">
        <v>9438</v>
      </c>
      <c r="L21" s="76">
        <v>14300000</v>
      </c>
      <c r="M21" s="71" t="s">
        <v>66</v>
      </c>
      <c r="N21" s="75" t="s">
        <v>9439</v>
      </c>
      <c r="O21" s="75">
        <v>1221971911</v>
      </c>
      <c r="P21" s="75">
        <v>45</v>
      </c>
      <c r="Q21" s="78">
        <v>45672</v>
      </c>
      <c r="R21" s="75">
        <v>14300000</v>
      </c>
      <c r="S21" s="78">
        <v>45680</v>
      </c>
      <c r="T21" s="76">
        <v>14300000</v>
      </c>
      <c r="U21" s="72" t="s">
        <v>65</v>
      </c>
      <c r="V21" s="417">
        <v>1098669877</v>
      </c>
      <c r="W21" s="102" t="s">
        <v>9396</v>
      </c>
      <c r="X21" s="78">
        <v>45680</v>
      </c>
      <c r="Y21" s="78">
        <v>45680</v>
      </c>
      <c r="Z21" s="78" t="s">
        <v>73</v>
      </c>
      <c r="AA21" s="78">
        <v>45838</v>
      </c>
      <c r="AB21" s="102">
        <f t="shared" si="0"/>
        <v>158</v>
      </c>
      <c r="AC21" s="72">
        <v>0</v>
      </c>
      <c r="AD21" s="76">
        <v>0</v>
      </c>
      <c r="AE21" s="72">
        <v>0</v>
      </c>
      <c r="AF21" s="80" t="s">
        <v>73</v>
      </c>
      <c r="AG21" s="102">
        <f t="shared" si="1"/>
        <v>0</v>
      </c>
      <c r="AH21" s="72">
        <v>0</v>
      </c>
      <c r="AI21" s="76">
        <v>0</v>
      </c>
      <c r="AJ21" s="78" t="s">
        <v>73</v>
      </c>
      <c r="AK21" s="80" t="s">
        <v>73</v>
      </c>
      <c r="AL21" s="72">
        <v>0</v>
      </c>
      <c r="AM21" s="72" t="s">
        <v>73</v>
      </c>
      <c r="AN21" s="72" t="s">
        <v>73</v>
      </c>
      <c r="AO21" s="72" t="s">
        <v>73</v>
      </c>
      <c r="AP21" s="102">
        <f t="shared" si="2"/>
        <v>0</v>
      </c>
      <c r="AQ21" s="102">
        <f t="shared" si="3"/>
        <v>14300000</v>
      </c>
      <c r="AR21" s="72" t="s">
        <v>65</v>
      </c>
      <c r="AS21" s="76">
        <v>14300000</v>
      </c>
      <c r="AT21" s="72" t="s">
        <v>319</v>
      </c>
      <c r="AU21" s="76">
        <v>0</v>
      </c>
      <c r="AV21" s="81" t="s">
        <v>73</v>
      </c>
      <c r="AW21" s="102">
        <v>14300000</v>
      </c>
      <c r="AX21" s="143">
        <f t="shared" si="4"/>
        <v>0</v>
      </c>
      <c r="AY21" s="84">
        <f t="shared" si="5"/>
        <v>1</v>
      </c>
      <c r="AZ21" s="84">
        <v>1</v>
      </c>
      <c r="BA21" s="80" t="s">
        <v>73</v>
      </c>
      <c r="BB21" s="72" t="s">
        <v>208</v>
      </c>
      <c r="BC21" s="418" t="s">
        <v>9440</v>
      </c>
      <c r="BD21" s="71" t="s">
        <v>65</v>
      </c>
      <c r="BE21" s="71" t="s">
        <v>65</v>
      </c>
    </row>
    <row r="22" spans="2:57" x14ac:dyDescent="0.25">
      <c r="B22" s="71">
        <v>2025</v>
      </c>
      <c r="C22" s="71">
        <v>891780111</v>
      </c>
      <c r="D22" s="71" t="s">
        <v>63</v>
      </c>
      <c r="E22" s="102" t="s">
        <v>9441</v>
      </c>
      <c r="F22" s="130" t="s">
        <v>9442</v>
      </c>
      <c r="G22" s="72">
        <v>0</v>
      </c>
      <c r="H22" s="72" t="s">
        <v>71</v>
      </c>
      <c r="I22" s="71" t="s">
        <v>64</v>
      </c>
      <c r="J22" s="73" t="s">
        <v>81</v>
      </c>
      <c r="K22" s="75" t="s">
        <v>9443</v>
      </c>
      <c r="L22" s="76">
        <v>13200000</v>
      </c>
      <c r="M22" s="71" t="s">
        <v>66</v>
      </c>
      <c r="N22" s="75" t="s">
        <v>9444</v>
      </c>
      <c r="O22" s="75">
        <v>1080021566</v>
      </c>
      <c r="P22" s="75">
        <v>64</v>
      </c>
      <c r="Q22" s="78">
        <v>45672</v>
      </c>
      <c r="R22" s="75">
        <v>13200000</v>
      </c>
      <c r="S22" s="78">
        <v>45680</v>
      </c>
      <c r="T22" s="76">
        <v>13200000</v>
      </c>
      <c r="U22" s="72" t="s">
        <v>65</v>
      </c>
      <c r="V22" s="417">
        <v>1082900194</v>
      </c>
      <c r="W22" s="102" t="s">
        <v>9374</v>
      </c>
      <c r="X22" s="78">
        <v>45680</v>
      </c>
      <c r="Y22" s="78">
        <v>45680</v>
      </c>
      <c r="Z22" s="78" t="s">
        <v>73</v>
      </c>
      <c r="AA22" s="78">
        <v>45838</v>
      </c>
      <c r="AB22" s="102">
        <f t="shared" si="0"/>
        <v>158</v>
      </c>
      <c r="AC22" s="72">
        <v>0</v>
      </c>
      <c r="AD22" s="76">
        <v>0</v>
      </c>
      <c r="AE22" s="72">
        <v>0</v>
      </c>
      <c r="AF22" s="80" t="s">
        <v>73</v>
      </c>
      <c r="AG22" s="102">
        <f t="shared" si="1"/>
        <v>0</v>
      </c>
      <c r="AH22" s="72">
        <v>0</v>
      </c>
      <c r="AI22" s="76">
        <v>0</v>
      </c>
      <c r="AJ22" s="78" t="s">
        <v>73</v>
      </c>
      <c r="AK22" s="80" t="s">
        <v>73</v>
      </c>
      <c r="AL22" s="72">
        <v>0</v>
      </c>
      <c r="AM22" s="72" t="s">
        <v>73</v>
      </c>
      <c r="AN22" s="72" t="s">
        <v>73</v>
      </c>
      <c r="AO22" s="72" t="s">
        <v>73</v>
      </c>
      <c r="AP22" s="102">
        <f t="shared" si="2"/>
        <v>0</v>
      </c>
      <c r="AQ22" s="102">
        <f t="shared" si="3"/>
        <v>13200000</v>
      </c>
      <c r="AR22" s="72" t="s">
        <v>65</v>
      </c>
      <c r="AS22" s="76">
        <v>13200000</v>
      </c>
      <c r="AT22" s="72" t="s">
        <v>319</v>
      </c>
      <c r="AU22" s="76">
        <v>0</v>
      </c>
      <c r="AV22" s="81" t="s">
        <v>73</v>
      </c>
      <c r="AW22" s="102">
        <v>13200000</v>
      </c>
      <c r="AX22" s="143">
        <f t="shared" si="4"/>
        <v>0</v>
      </c>
      <c r="AY22" s="84">
        <f t="shared" si="5"/>
        <v>1</v>
      </c>
      <c r="AZ22" s="84">
        <v>1</v>
      </c>
      <c r="BA22" s="80" t="s">
        <v>73</v>
      </c>
      <c r="BB22" s="72" t="s">
        <v>208</v>
      </c>
      <c r="BC22" s="418" t="s">
        <v>9445</v>
      </c>
      <c r="BD22" s="71" t="s">
        <v>65</v>
      </c>
      <c r="BE22" s="71" t="s">
        <v>65</v>
      </c>
    </row>
    <row r="23" spans="2:57" x14ac:dyDescent="0.25">
      <c r="B23" s="71">
        <v>2025</v>
      </c>
      <c r="C23" s="71">
        <v>891780111</v>
      </c>
      <c r="D23" s="71" t="s">
        <v>63</v>
      </c>
      <c r="E23" s="102" t="s">
        <v>9446</v>
      </c>
      <c r="F23" s="130" t="s">
        <v>9447</v>
      </c>
      <c r="G23" s="72">
        <v>0</v>
      </c>
      <c r="H23" s="72" t="s">
        <v>71</v>
      </c>
      <c r="I23" s="71" t="s">
        <v>64</v>
      </c>
      <c r="J23" s="73" t="s">
        <v>81</v>
      </c>
      <c r="K23" s="75" t="s">
        <v>9448</v>
      </c>
      <c r="L23" s="76">
        <v>16900000</v>
      </c>
      <c r="M23" s="71" t="s">
        <v>66</v>
      </c>
      <c r="N23" s="75" t="s">
        <v>9449</v>
      </c>
      <c r="O23" s="75">
        <v>1082886783</v>
      </c>
      <c r="P23" s="75">
        <v>60</v>
      </c>
      <c r="Q23" s="78">
        <v>45672</v>
      </c>
      <c r="R23" s="75">
        <v>16900000</v>
      </c>
      <c r="S23" s="78">
        <v>45680</v>
      </c>
      <c r="T23" s="76">
        <v>16900000</v>
      </c>
      <c r="U23" s="72" t="s">
        <v>65</v>
      </c>
      <c r="V23" s="417">
        <v>7634903</v>
      </c>
      <c r="W23" s="102" t="s">
        <v>9380</v>
      </c>
      <c r="X23" s="78">
        <v>45680</v>
      </c>
      <c r="Y23" s="78">
        <v>45680</v>
      </c>
      <c r="Z23" s="78" t="s">
        <v>73</v>
      </c>
      <c r="AA23" s="78">
        <v>45838</v>
      </c>
      <c r="AB23" s="102">
        <f t="shared" si="0"/>
        <v>158</v>
      </c>
      <c r="AC23" s="72">
        <v>0</v>
      </c>
      <c r="AD23" s="76">
        <v>0</v>
      </c>
      <c r="AE23" s="72">
        <v>0</v>
      </c>
      <c r="AF23" s="80" t="s">
        <v>73</v>
      </c>
      <c r="AG23" s="102">
        <f t="shared" si="1"/>
        <v>0</v>
      </c>
      <c r="AH23" s="72">
        <v>0</v>
      </c>
      <c r="AI23" s="76">
        <v>0</v>
      </c>
      <c r="AJ23" s="78" t="s">
        <v>73</v>
      </c>
      <c r="AK23" s="80" t="s">
        <v>73</v>
      </c>
      <c r="AL23" s="72">
        <v>0</v>
      </c>
      <c r="AM23" s="72" t="s">
        <v>73</v>
      </c>
      <c r="AN23" s="72" t="s">
        <v>73</v>
      </c>
      <c r="AO23" s="72" t="s">
        <v>73</v>
      </c>
      <c r="AP23" s="102">
        <f t="shared" si="2"/>
        <v>0</v>
      </c>
      <c r="AQ23" s="102">
        <f t="shared" si="3"/>
        <v>16900000</v>
      </c>
      <c r="AR23" s="72" t="s">
        <v>65</v>
      </c>
      <c r="AS23" s="76">
        <v>16900000</v>
      </c>
      <c r="AT23" s="72" t="s">
        <v>319</v>
      </c>
      <c r="AU23" s="76">
        <v>0</v>
      </c>
      <c r="AV23" s="81" t="s">
        <v>73</v>
      </c>
      <c r="AW23" s="102">
        <v>16900000</v>
      </c>
      <c r="AX23" s="143">
        <f t="shared" si="4"/>
        <v>0</v>
      </c>
      <c r="AY23" s="84">
        <f t="shared" si="5"/>
        <v>1</v>
      </c>
      <c r="AZ23" s="84">
        <v>1</v>
      </c>
      <c r="BA23" s="80" t="s">
        <v>73</v>
      </c>
      <c r="BB23" s="72" t="s">
        <v>208</v>
      </c>
      <c r="BC23" s="418" t="s">
        <v>9450</v>
      </c>
      <c r="BD23" s="71" t="s">
        <v>65</v>
      </c>
      <c r="BE23" s="71" t="s">
        <v>65</v>
      </c>
    </row>
    <row r="24" spans="2:57" ht="15" customHeight="1" x14ac:dyDescent="0.25">
      <c r="B24" s="71">
        <v>2025</v>
      </c>
      <c r="C24" s="71">
        <v>891780111</v>
      </c>
      <c r="D24" s="71" t="s">
        <v>63</v>
      </c>
      <c r="E24" s="102" t="s">
        <v>9451</v>
      </c>
      <c r="F24" s="130" t="s">
        <v>9452</v>
      </c>
      <c r="G24" s="72">
        <v>0</v>
      </c>
      <c r="H24" s="72" t="s">
        <v>71</v>
      </c>
      <c r="I24" s="71" t="s">
        <v>64</v>
      </c>
      <c r="J24" s="73" t="s">
        <v>81</v>
      </c>
      <c r="K24" s="282" t="s">
        <v>9453</v>
      </c>
      <c r="L24" s="76">
        <v>17050000</v>
      </c>
      <c r="M24" s="71" t="s">
        <v>66</v>
      </c>
      <c r="N24" s="75" t="s">
        <v>9454</v>
      </c>
      <c r="O24" s="75">
        <v>85150568</v>
      </c>
      <c r="P24" s="75">
        <v>48</v>
      </c>
      <c r="Q24" s="78">
        <v>45672</v>
      </c>
      <c r="R24" s="75">
        <v>17050000</v>
      </c>
      <c r="S24" s="78">
        <v>45680</v>
      </c>
      <c r="T24" s="76">
        <v>17050000</v>
      </c>
      <c r="U24" s="72" t="s">
        <v>65</v>
      </c>
      <c r="V24" s="419">
        <v>36669725</v>
      </c>
      <c r="W24" s="102" t="s">
        <v>9418</v>
      </c>
      <c r="X24" s="78">
        <v>45680</v>
      </c>
      <c r="Y24" s="78">
        <v>45680</v>
      </c>
      <c r="Z24" s="78" t="s">
        <v>73</v>
      </c>
      <c r="AA24" s="78">
        <v>45838</v>
      </c>
      <c r="AB24" s="102">
        <f t="shared" si="0"/>
        <v>158</v>
      </c>
      <c r="AC24" s="72">
        <v>0</v>
      </c>
      <c r="AD24" s="76">
        <v>0</v>
      </c>
      <c r="AE24" s="72">
        <v>0</v>
      </c>
      <c r="AF24" s="80" t="s">
        <v>73</v>
      </c>
      <c r="AG24" s="102">
        <f t="shared" si="1"/>
        <v>0</v>
      </c>
      <c r="AH24" s="72">
        <v>0</v>
      </c>
      <c r="AI24" s="76">
        <v>0</v>
      </c>
      <c r="AJ24" s="78" t="s">
        <v>73</v>
      </c>
      <c r="AK24" s="80" t="s">
        <v>73</v>
      </c>
      <c r="AL24" s="72">
        <v>0</v>
      </c>
      <c r="AM24" s="72" t="s">
        <v>73</v>
      </c>
      <c r="AN24" s="72" t="s">
        <v>73</v>
      </c>
      <c r="AO24" s="72" t="s">
        <v>73</v>
      </c>
      <c r="AP24" s="102">
        <f t="shared" si="2"/>
        <v>0</v>
      </c>
      <c r="AQ24" s="102">
        <f t="shared" si="3"/>
        <v>17050000</v>
      </c>
      <c r="AR24" s="72" t="s">
        <v>65</v>
      </c>
      <c r="AS24" s="76">
        <v>17050000</v>
      </c>
      <c r="AT24" s="72" t="s">
        <v>319</v>
      </c>
      <c r="AU24" s="76">
        <v>0</v>
      </c>
      <c r="AV24" s="81" t="s">
        <v>73</v>
      </c>
      <c r="AW24" s="102">
        <v>17050000</v>
      </c>
      <c r="AX24" s="143">
        <f t="shared" si="4"/>
        <v>0</v>
      </c>
      <c r="AY24" s="84">
        <f t="shared" si="5"/>
        <v>1</v>
      </c>
      <c r="AZ24" s="84">
        <v>1</v>
      </c>
      <c r="BA24" s="80" t="s">
        <v>73</v>
      </c>
      <c r="BB24" s="72" t="s">
        <v>208</v>
      </c>
      <c r="BC24" s="418" t="s">
        <v>9455</v>
      </c>
      <c r="BD24" s="71" t="s">
        <v>65</v>
      </c>
      <c r="BE24" s="71" t="s">
        <v>65</v>
      </c>
    </row>
    <row r="25" spans="2:57" x14ac:dyDescent="0.25">
      <c r="B25" s="71">
        <v>2025</v>
      </c>
      <c r="C25" s="71">
        <v>891780111</v>
      </c>
      <c r="D25" s="71" t="s">
        <v>63</v>
      </c>
      <c r="E25" s="102" t="s">
        <v>9456</v>
      </c>
      <c r="F25" s="130" t="s">
        <v>9457</v>
      </c>
      <c r="G25" s="72">
        <v>0</v>
      </c>
      <c r="H25" s="72" t="s">
        <v>71</v>
      </c>
      <c r="I25" s="71" t="s">
        <v>64</v>
      </c>
      <c r="J25" s="73" t="s">
        <v>81</v>
      </c>
      <c r="K25" s="75" t="s">
        <v>9458</v>
      </c>
      <c r="L25" s="76">
        <v>15800000</v>
      </c>
      <c r="M25" s="71" t="s">
        <v>66</v>
      </c>
      <c r="N25" s="75" t="s">
        <v>9459</v>
      </c>
      <c r="O25" s="75">
        <v>1083040456</v>
      </c>
      <c r="P25" s="75">
        <v>59</v>
      </c>
      <c r="Q25" s="78">
        <v>45672</v>
      </c>
      <c r="R25" s="75">
        <v>15800000</v>
      </c>
      <c r="S25" s="78">
        <v>45680</v>
      </c>
      <c r="T25" s="76">
        <v>15800000</v>
      </c>
      <c r="U25" s="72" t="s">
        <v>65</v>
      </c>
      <c r="V25" s="417">
        <v>12561250</v>
      </c>
      <c r="W25" s="417" t="s">
        <v>9460</v>
      </c>
      <c r="X25" s="78">
        <v>45680</v>
      </c>
      <c r="Y25" s="78">
        <v>45680</v>
      </c>
      <c r="Z25" s="78" t="s">
        <v>73</v>
      </c>
      <c r="AA25" s="78">
        <v>45838</v>
      </c>
      <c r="AB25" s="102">
        <f t="shared" si="0"/>
        <v>158</v>
      </c>
      <c r="AC25" s="72">
        <v>0</v>
      </c>
      <c r="AD25" s="76">
        <v>0</v>
      </c>
      <c r="AE25" s="72">
        <v>0</v>
      </c>
      <c r="AF25" s="80" t="s">
        <v>73</v>
      </c>
      <c r="AG25" s="102">
        <f t="shared" si="1"/>
        <v>0</v>
      </c>
      <c r="AH25" s="72">
        <v>0</v>
      </c>
      <c r="AI25" s="76">
        <v>0</v>
      </c>
      <c r="AJ25" s="78" t="s">
        <v>73</v>
      </c>
      <c r="AK25" s="80" t="s">
        <v>73</v>
      </c>
      <c r="AL25" s="72">
        <v>0</v>
      </c>
      <c r="AM25" s="72" t="s">
        <v>73</v>
      </c>
      <c r="AN25" s="72" t="s">
        <v>73</v>
      </c>
      <c r="AO25" s="72" t="s">
        <v>73</v>
      </c>
      <c r="AP25" s="102">
        <f t="shared" si="2"/>
        <v>0</v>
      </c>
      <c r="AQ25" s="102">
        <f t="shared" si="3"/>
        <v>15800000</v>
      </c>
      <c r="AR25" s="72" t="s">
        <v>65</v>
      </c>
      <c r="AS25" s="76">
        <v>15800000</v>
      </c>
      <c r="AT25" s="72" t="s">
        <v>319</v>
      </c>
      <c r="AU25" s="76">
        <v>0</v>
      </c>
      <c r="AV25" s="81" t="s">
        <v>73</v>
      </c>
      <c r="AW25" s="102">
        <v>15800000</v>
      </c>
      <c r="AX25" s="143">
        <f t="shared" si="4"/>
        <v>0</v>
      </c>
      <c r="AY25" s="84">
        <f t="shared" si="5"/>
        <v>1</v>
      </c>
      <c r="AZ25" s="84">
        <v>1</v>
      </c>
      <c r="BA25" s="80" t="s">
        <v>73</v>
      </c>
      <c r="BB25" s="72" t="s">
        <v>208</v>
      </c>
      <c r="BC25" s="418" t="s">
        <v>9461</v>
      </c>
      <c r="BD25" s="71" t="s">
        <v>65</v>
      </c>
      <c r="BE25" s="71" t="s">
        <v>65</v>
      </c>
    </row>
    <row r="26" spans="2:57" x14ac:dyDescent="0.25">
      <c r="B26" s="71">
        <v>2025</v>
      </c>
      <c r="C26" s="71">
        <v>891780111</v>
      </c>
      <c r="D26" s="71" t="s">
        <v>63</v>
      </c>
      <c r="E26" s="102" t="s">
        <v>9462</v>
      </c>
      <c r="F26" s="130" t="s">
        <v>9463</v>
      </c>
      <c r="G26" s="72">
        <v>0</v>
      </c>
      <c r="H26" s="72" t="s">
        <v>71</v>
      </c>
      <c r="I26" s="71" t="s">
        <v>64</v>
      </c>
      <c r="J26" s="73" t="s">
        <v>81</v>
      </c>
      <c r="K26" s="75" t="s">
        <v>9464</v>
      </c>
      <c r="L26" s="76">
        <v>14850000</v>
      </c>
      <c r="M26" s="71" t="s">
        <v>66</v>
      </c>
      <c r="N26" s="75" t="s">
        <v>9465</v>
      </c>
      <c r="O26" s="75">
        <v>57464026</v>
      </c>
      <c r="P26" s="75">
        <v>47</v>
      </c>
      <c r="Q26" s="78">
        <v>45672</v>
      </c>
      <c r="R26" s="75">
        <v>14850000</v>
      </c>
      <c r="S26" s="78">
        <v>45680</v>
      </c>
      <c r="T26" s="76">
        <v>14850000</v>
      </c>
      <c r="U26" s="72" t="s">
        <v>65</v>
      </c>
      <c r="V26" s="417">
        <v>1082900194</v>
      </c>
      <c r="W26" s="102" t="s">
        <v>9374</v>
      </c>
      <c r="X26" s="78">
        <v>45680</v>
      </c>
      <c r="Y26" s="78">
        <v>45680</v>
      </c>
      <c r="Z26" s="78" t="s">
        <v>73</v>
      </c>
      <c r="AA26" s="78">
        <v>45838</v>
      </c>
      <c r="AB26" s="102">
        <f t="shared" si="0"/>
        <v>158</v>
      </c>
      <c r="AC26" s="72">
        <v>0</v>
      </c>
      <c r="AD26" s="76">
        <v>0</v>
      </c>
      <c r="AE26" s="72">
        <v>0</v>
      </c>
      <c r="AF26" s="80" t="s">
        <v>73</v>
      </c>
      <c r="AG26" s="102">
        <f t="shared" si="1"/>
        <v>0</v>
      </c>
      <c r="AH26" s="72">
        <v>0</v>
      </c>
      <c r="AI26" s="76">
        <v>0</v>
      </c>
      <c r="AJ26" s="78" t="s">
        <v>73</v>
      </c>
      <c r="AK26" s="80" t="s">
        <v>73</v>
      </c>
      <c r="AL26" s="72">
        <v>0</v>
      </c>
      <c r="AM26" s="72" t="s">
        <v>73</v>
      </c>
      <c r="AN26" s="72" t="s">
        <v>73</v>
      </c>
      <c r="AO26" s="72" t="s">
        <v>73</v>
      </c>
      <c r="AP26" s="102">
        <f t="shared" si="2"/>
        <v>0</v>
      </c>
      <c r="AQ26" s="102">
        <f t="shared" si="3"/>
        <v>14850000</v>
      </c>
      <c r="AR26" s="72" t="s">
        <v>65</v>
      </c>
      <c r="AS26" s="76">
        <v>14850000</v>
      </c>
      <c r="AT26" s="72" t="s">
        <v>319</v>
      </c>
      <c r="AU26" s="76">
        <v>0</v>
      </c>
      <c r="AV26" s="81" t="s">
        <v>73</v>
      </c>
      <c r="AW26" s="102">
        <v>14850000</v>
      </c>
      <c r="AX26" s="143">
        <f t="shared" si="4"/>
        <v>0</v>
      </c>
      <c r="AY26" s="84">
        <f t="shared" si="5"/>
        <v>1</v>
      </c>
      <c r="AZ26" s="84">
        <v>1</v>
      </c>
      <c r="BA26" s="80" t="s">
        <v>73</v>
      </c>
      <c r="BB26" s="72" t="s">
        <v>208</v>
      </c>
      <c r="BC26" s="418" t="s">
        <v>9466</v>
      </c>
      <c r="BD26" s="71" t="s">
        <v>65</v>
      </c>
      <c r="BE26" s="71" t="s">
        <v>65</v>
      </c>
    </row>
    <row r="27" spans="2:57" x14ac:dyDescent="0.25">
      <c r="B27" s="71">
        <v>2025</v>
      </c>
      <c r="C27" s="71">
        <v>891780111</v>
      </c>
      <c r="D27" s="71" t="s">
        <v>63</v>
      </c>
      <c r="E27" s="102" t="s">
        <v>9467</v>
      </c>
      <c r="F27" s="130" t="s">
        <v>9468</v>
      </c>
      <c r="G27" s="72">
        <v>0</v>
      </c>
      <c r="H27" s="72" t="s">
        <v>71</v>
      </c>
      <c r="I27" s="71" t="s">
        <v>64</v>
      </c>
      <c r="J27" s="73" t="s">
        <v>81</v>
      </c>
      <c r="K27" s="75" t="s">
        <v>9469</v>
      </c>
      <c r="L27" s="76">
        <v>16500000</v>
      </c>
      <c r="M27" s="71" t="s">
        <v>66</v>
      </c>
      <c r="N27" s="75" t="s">
        <v>9470</v>
      </c>
      <c r="O27" s="75">
        <v>36552616</v>
      </c>
      <c r="P27" s="75">
        <v>46</v>
      </c>
      <c r="Q27" s="78">
        <v>45672</v>
      </c>
      <c r="R27" s="75">
        <v>16500000</v>
      </c>
      <c r="S27" s="78">
        <v>45680</v>
      </c>
      <c r="T27" s="76">
        <v>16500000</v>
      </c>
      <c r="U27" s="72" t="s">
        <v>65</v>
      </c>
      <c r="V27" s="417">
        <v>7634903</v>
      </c>
      <c r="W27" s="102" t="s">
        <v>9380</v>
      </c>
      <c r="X27" s="78">
        <v>45680</v>
      </c>
      <c r="Y27" s="78">
        <v>45680</v>
      </c>
      <c r="Z27" s="78" t="s">
        <v>73</v>
      </c>
      <c r="AA27" s="78">
        <v>45838</v>
      </c>
      <c r="AB27" s="102">
        <f t="shared" si="0"/>
        <v>158</v>
      </c>
      <c r="AC27" s="72">
        <v>0</v>
      </c>
      <c r="AD27" s="76">
        <v>0</v>
      </c>
      <c r="AE27" s="72">
        <v>0</v>
      </c>
      <c r="AF27" s="80" t="s">
        <v>73</v>
      </c>
      <c r="AG27" s="102">
        <f t="shared" si="1"/>
        <v>0</v>
      </c>
      <c r="AH27" s="72">
        <v>0</v>
      </c>
      <c r="AI27" s="76">
        <v>0</v>
      </c>
      <c r="AJ27" s="78" t="s">
        <v>73</v>
      </c>
      <c r="AK27" s="80" t="s">
        <v>73</v>
      </c>
      <c r="AL27" s="72">
        <v>0</v>
      </c>
      <c r="AM27" s="72" t="s">
        <v>73</v>
      </c>
      <c r="AN27" s="72" t="s">
        <v>73</v>
      </c>
      <c r="AO27" s="72" t="s">
        <v>73</v>
      </c>
      <c r="AP27" s="102">
        <f t="shared" si="2"/>
        <v>0</v>
      </c>
      <c r="AQ27" s="102">
        <f t="shared" si="3"/>
        <v>16500000</v>
      </c>
      <c r="AR27" s="72" t="s">
        <v>65</v>
      </c>
      <c r="AS27" s="76">
        <v>16500000</v>
      </c>
      <c r="AT27" s="72" t="s">
        <v>319</v>
      </c>
      <c r="AU27" s="76">
        <v>0</v>
      </c>
      <c r="AV27" s="81" t="s">
        <v>73</v>
      </c>
      <c r="AW27" s="102">
        <v>16500000</v>
      </c>
      <c r="AX27" s="143">
        <f t="shared" si="4"/>
        <v>0</v>
      </c>
      <c r="AY27" s="84">
        <f t="shared" si="5"/>
        <v>1</v>
      </c>
      <c r="AZ27" s="84">
        <v>1</v>
      </c>
      <c r="BA27" s="80" t="s">
        <v>73</v>
      </c>
      <c r="BB27" s="72" t="s">
        <v>208</v>
      </c>
      <c r="BC27" s="418" t="s">
        <v>9471</v>
      </c>
      <c r="BD27" s="71" t="s">
        <v>65</v>
      </c>
      <c r="BE27" s="71" t="s">
        <v>65</v>
      </c>
    </row>
    <row r="28" spans="2:57" ht="18" customHeight="1" x14ac:dyDescent="0.25">
      <c r="B28" s="71">
        <v>2025</v>
      </c>
      <c r="C28" s="71">
        <v>891780111</v>
      </c>
      <c r="D28" s="71" t="s">
        <v>63</v>
      </c>
      <c r="E28" s="102" t="s">
        <v>9472</v>
      </c>
      <c r="F28" s="130" t="s">
        <v>9473</v>
      </c>
      <c r="G28" s="72">
        <v>0</v>
      </c>
      <c r="H28" s="72" t="s">
        <v>71</v>
      </c>
      <c r="I28" s="71" t="s">
        <v>64</v>
      </c>
      <c r="J28" s="73" t="s">
        <v>81</v>
      </c>
      <c r="K28" s="75" t="s">
        <v>9474</v>
      </c>
      <c r="L28" s="76">
        <v>13750000</v>
      </c>
      <c r="M28" s="71" t="s">
        <v>66</v>
      </c>
      <c r="N28" s="75" t="s">
        <v>9475</v>
      </c>
      <c r="O28" s="75">
        <v>85450968</v>
      </c>
      <c r="P28" s="75">
        <v>57</v>
      </c>
      <c r="Q28" s="78">
        <v>45672</v>
      </c>
      <c r="R28" s="75">
        <v>13750000</v>
      </c>
      <c r="S28" s="78">
        <v>45680</v>
      </c>
      <c r="T28" s="76">
        <v>13750000</v>
      </c>
      <c r="U28" s="72" t="s">
        <v>65</v>
      </c>
      <c r="V28" s="417">
        <v>36669977</v>
      </c>
      <c r="W28" s="102" t="s">
        <v>9402</v>
      </c>
      <c r="X28" s="78">
        <v>45680</v>
      </c>
      <c r="Y28" s="78">
        <v>45680</v>
      </c>
      <c r="Z28" s="78" t="s">
        <v>73</v>
      </c>
      <c r="AA28" s="78">
        <v>45838</v>
      </c>
      <c r="AB28" s="102">
        <f t="shared" si="0"/>
        <v>158</v>
      </c>
      <c r="AC28" s="72">
        <v>0</v>
      </c>
      <c r="AD28" s="76">
        <v>0</v>
      </c>
      <c r="AE28" s="72">
        <v>0</v>
      </c>
      <c r="AF28" s="80" t="s">
        <v>73</v>
      </c>
      <c r="AG28" s="102">
        <f t="shared" si="1"/>
        <v>0</v>
      </c>
      <c r="AH28" s="72">
        <v>0</v>
      </c>
      <c r="AI28" s="76">
        <v>0</v>
      </c>
      <c r="AJ28" s="78" t="s">
        <v>73</v>
      </c>
      <c r="AK28" s="80" t="s">
        <v>73</v>
      </c>
      <c r="AL28" s="72">
        <v>0</v>
      </c>
      <c r="AM28" s="72" t="s">
        <v>73</v>
      </c>
      <c r="AN28" s="72" t="s">
        <v>73</v>
      </c>
      <c r="AO28" s="72" t="s">
        <v>73</v>
      </c>
      <c r="AP28" s="102">
        <f t="shared" si="2"/>
        <v>0</v>
      </c>
      <c r="AQ28" s="102">
        <f t="shared" si="3"/>
        <v>13750000</v>
      </c>
      <c r="AR28" s="72" t="s">
        <v>65</v>
      </c>
      <c r="AS28" s="76">
        <v>13750000</v>
      </c>
      <c r="AT28" s="72" t="s">
        <v>319</v>
      </c>
      <c r="AU28" s="76">
        <v>0</v>
      </c>
      <c r="AV28" s="81" t="s">
        <v>73</v>
      </c>
      <c r="AW28" s="102">
        <v>13750000</v>
      </c>
      <c r="AX28" s="143">
        <f t="shared" si="4"/>
        <v>0</v>
      </c>
      <c r="AY28" s="84">
        <f t="shared" si="5"/>
        <v>1</v>
      </c>
      <c r="AZ28" s="84">
        <v>1</v>
      </c>
      <c r="BA28" s="80" t="s">
        <v>73</v>
      </c>
      <c r="BB28" s="72" t="s">
        <v>208</v>
      </c>
      <c r="BC28" s="418" t="s">
        <v>9476</v>
      </c>
      <c r="BD28" s="71" t="s">
        <v>65</v>
      </c>
      <c r="BE28" s="71" t="s">
        <v>65</v>
      </c>
    </row>
    <row r="29" spans="2:57" x14ac:dyDescent="0.25">
      <c r="B29" s="71">
        <v>2025</v>
      </c>
      <c r="C29" s="71">
        <v>891780111</v>
      </c>
      <c r="D29" s="71" t="s">
        <v>63</v>
      </c>
      <c r="E29" s="102" t="s">
        <v>9477</v>
      </c>
      <c r="F29" s="130" t="s">
        <v>9478</v>
      </c>
      <c r="G29" s="72">
        <v>0</v>
      </c>
      <c r="H29" s="72" t="s">
        <v>71</v>
      </c>
      <c r="I29" s="71" t="s">
        <v>64</v>
      </c>
      <c r="J29" s="73" t="s">
        <v>81</v>
      </c>
      <c r="K29" s="75" t="s">
        <v>9479</v>
      </c>
      <c r="L29" s="76">
        <v>13200000</v>
      </c>
      <c r="M29" s="71" t="s">
        <v>66</v>
      </c>
      <c r="N29" s="75" t="s">
        <v>9480</v>
      </c>
      <c r="O29" s="75">
        <v>1082867770</v>
      </c>
      <c r="P29" s="75">
        <v>63</v>
      </c>
      <c r="Q29" s="78">
        <v>45672</v>
      </c>
      <c r="R29" s="75">
        <v>13200000</v>
      </c>
      <c r="S29" s="78">
        <v>45684</v>
      </c>
      <c r="T29" s="76">
        <v>13200000</v>
      </c>
      <c r="U29" s="72" t="s">
        <v>65</v>
      </c>
      <c r="V29" s="417">
        <v>36669977</v>
      </c>
      <c r="W29" s="102" t="s">
        <v>9402</v>
      </c>
      <c r="X29" s="78">
        <v>45684</v>
      </c>
      <c r="Y29" s="78">
        <v>45684</v>
      </c>
      <c r="Z29" s="78" t="s">
        <v>73</v>
      </c>
      <c r="AA29" s="78">
        <v>45838</v>
      </c>
      <c r="AB29" s="102">
        <f t="shared" si="0"/>
        <v>154</v>
      </c>
      <c r="AC29" s="72">
        <v>0</v>
      </c>
      <c r="AD29" s="76">
        <v>0</v>
      </c>
      <c r="AE29" s="72">
        <v>0</v>
      </c>
      <c r="AF29" s="80" t="s">
        <v>73</v>
      </c>
      <c r="AG29" s="102">
        <f t="shared" si="1"/>
        <v>0</v>
      </c>
      <c r="AH29" s="72">
        <v>0</v>
      </c>
      <c r="AI29" s="76">
        <v>0</v>
      </c>
      <c r="AJ29" s="78" t="s">
        <v>73</v>
      </c>
      <c r="AK29" s="80" t="s">
        <v>73</v>
      </c>
      <c r="AL29" s="72">
        <v>0</v>
      </c>
      <c r="AM29" s="72" t="s">
        <v>73</v>
      </c>
      <c r="AN29" s="72" t="s">
        <v>73</v>
      </c>
      <c r="AO29" s="72" t="s">
        <v>73</v>
      </c>
      <c r="AP29" s="102">
        <f t="shared" si="2"/>
        <v>0</v>
      </c>
      <c r="AQ29" s="102">
        <f t="shared" si="3"/>
        <v>13200000</v>
      </c>
      <c r="AR29" s="72" t="s">
        <v>65</v>
      </c>
      <c r="AS29" s="76">
        <v>13200000</v>
      </c>
      <c r="AT29" s="72" t="s">
        <v>319</v>
      </c>
      <c r="AU29" s="76">
        <v>0</v>
      </c>
      <c r="AV29" s="81" t="s">
        <v>73</v>
      </c>
      <c r="AW29" s="102">
        <v>13200000</v>
      </c>
      <c r="AX29" s="143">
        <f t="shared" si="4"/>
        <v>0</v>
      </c>
      <c r="AY29" s="84">
        <f t="shared" si="5"/>
        <v>1</v>
      </c>
      <c r="AZ29" s="84">
        <v>1</v>
      </c>
      <c r="BA29" s="80" t="s">
        <v>73</v>
      </c>
      <c r="BB29" s="72" t="s">
        <v>208</v>
      </c>
      <c r="BC29" s="418" t="s">
        <v>9481</v>
      </c>
      <c r="BD29" s="71" t="s">
        <v>65</v>
      </c>
      <c r="BE29" s="71" t="s">
        <v>65</v>
      </c>
    </row>
    <row r="30" spans="2:57" x14ac:dyDescent="0.25">
      <c r="B30" s="71">
        <v>2025</v>
      </c>
      <c r="C30" s="71">
        <v>891780111</v>
      </c>
      <c r="D30" s="71" t="s">
        <v>63</v>
      </c>
      <c r="E30" s="102" t="s">
        <v>9482</v>
      </c>
      <c r="F30" s="130" t="s">
        <v>9483</v>
      </c>
      <c r="G30" s="72">
        <v>0</v>
      </c>
      <c r="H30" s="72" t="s">
        <v>71</v>
      </c>
      <c r="I30" s="71" t="s">
        <v>64</v>
      </c>
      <c r="J30" s="73" t="s">
        <v>81</v>
      </c>
      <c r="K30" s="75" t="s">
        <v>9484</v>
      </c>
      <c r="L30" s="76">
        <v>13750000</v>
      </c>
      <c r="M30" s="71" t="s">
        <v>66</v>
      </c>
      <c r="N30" s="75" t="s">
        <v>9485</v>
      </c>
      <c r="O30" s="75">
        <v>1007832682</v>
      </c>
      <c r="P30" s="75">
        <v>49</v>
      </c>
      <c r="Q30" s="78">
        <v>45672</v>
      </c>
      <c r="R30" s="75">
        <v>13750000</v>
      </c>
      <c r="S30" s="78">
        <v>45684</v>
      </c>
      <c r="T30" s="76">
        <v>13750000</v>
      </c>
      <c r="U30" s="72" t="s">
        <v>65</v>
      </c>
      <c r="V30" s="417">
        <v>12561250</v>
      </c>
      <c r="W30" s="417" t="s">
        <v>9460</v>
      </c>
      <c r="X30" s="78">
        <v>45684</v>
      </c>
      <c r="Y30" s="78">
        <v>45684</v>
      </c>
      <c r="Z30" s="78" t="s">
        <v>73</v>
      </c>
      <c r="AA30" s="78">
        <v>45838</v>
      </c>
      <c r="AB30" s="102">
        <f t="shared" si="0"/>
        <v>154</v>
      </c>
      <c r="AC30" s="72">
        <v>0</v>
      </c>
      <c r="AD30" s="76">
        <v>0</v>
      </c>
      <c r="AE30" s="72">
        <v>0</v>
      </c>
      <c r="AF30" s="80" t="s">
        <v>73</v>
      </c>
      <c r="AG30" s="102">
        <f t="shared" si="1"/>
        <v>0</v>
      </c>
      <c r="AH30" s="72">
        <v>0</v>
      </c>
      <c r="AI30" s="76">
        <v>0</v>
      </c>
      <c r="AJ30" s="78" t="s">
        <v>73</v>
      </c>
      <c r="AK30" s="80" t="s">
        <v>73</v>
      </c>
      <c r="AL30" s="72">
        <v>0</v>
      </c>
      <c r="AM30" s="72" t="s">
        <v>73</v>
      </c>
      <c r="AN30" s="72" t="s">
        <v>73</v>
      </c>
      <c r="AO30" s="72" t="s">
        <v>73</v>
      </c>
      <c r="AP30" s="102">
        <f t="shared" si="2"/>
        <v>0</v>
      </c>
      <c r="AQ30" s="102">
        <f t="shared" si="3"/>
        <v>13750000</v>
      </c>
      <c r="AR30" s="72" t="s">
        <v>65</v>
      </c>
      <c r="AS30" s="76">
        <v>13750000</v>
      </c>
      <c r="AT30" s="72" t="s">
        <v>319</v>
      </c>
      <c r="AU30" s="76">
        <v>0</v>
      </c>
      <c r="AV30" s="81" t="s">
        <v>73</v>
      </c>
      <c r="AW30" s="102">
        <v>13750000</v>
      </c>
      <c r="AX30" s="143">
        <f t="shared" si="4"/>
        <v>0</v>
      </c>
      <c r="AY30" s="84">
        <f t="shared" si="5"/>
        <v>1</v>
      </c>
      <c r="AZ30" s="84">
        <v>1</v>
      </c>
      <c r="BA30" s="80" t="s">
        <v>73</v>
      </c>
      <c r="BB30" s="72" t="s">
        <v>208</v>
      </c>
      <c r="BC30" s="418" t="s">
        <v>9486</v>
      </c>
      <c r="BD30" s="71" t="s">
        <v>65</v>
      </c>
      <c r="BE30" s="71" t="s">
        <v>65</v>
      </c>
    </row>
    <row r="31" spans="2:57" s="296" customFormat="1" ht="18" customHeight="1" x14ac:dyDescent="0.2">
      <c r="B31" s="71">
        <v>2025</v>
      </c>
      <c r="C31" s="71">
        <v>891780111</v>
      </c>
      <c r="D31" s="71" t="s">
        <v>63</v>
      </c>
      <c r="E31" s="187" t="s">
        <v>9487</v>
      </c>
      <c r="F31" s="189" t="s">
        <v>9488</v>
      </c>
      <c r="G31" s="71">
        <v>0</v>
      </c>
      <c r="H31" s="71" t="s">
        <v>71</v>
      </c>
      <c r="I31" s="71" t="s">
        <v>64</v>
      </c>
      <c r="J31" s="73" t="s">
        <v>81</v>
      </c>
      <c r="K31" s="74" t="s">
        <v>9489</v>
      </c>
      <c r="L31" s="86">
        <v>15950000</v>
      </c>
      <c r="M31" s="71" t="s">
        <v>66</v>
      </c>
      <c r="N31" s="74" t="s">
        <v>9490</v>
      </c>
      <c r="O31" s="420">
        <v>26767399</v>
      </c>
      <c r="P31" s="74">
        <v>62</v>
      </c>
      <c r="Q31" s="80">
        <v>45672</v>
      </c>
      <c r="R31" s="74">
        <v>15950000</v>
      </c>
      <c r="S31" s="80">
        <v>45684</v>
      </c>
      <c r="T31" s="86">
        <v>15950000</v>
      </c>
      <c r="U31" s="71" t="s">
        <v>65</v>
      </c>
      <c r="V31" s="420">
        <v>1082943891</v>
      </c>
      <c r="W31" s="187" t="s">
        <v>9368</v>
      </c>
      <c r="X31" s="80">
        <v>45684</v>
      </c>
      <c r="Y31" s="80">
        <v>45684</v>
      </c>
      <c r="Z31" s="80" t="s">
        <v>73</v>
      </c>
      <c r="AA31" s="80">
        <v>45838</v>
      </c>
      <c r="AB31" s="187">
        <f t="shared" si="0"/>
        <v>154</v>
      </c>
      <c r="AC31" s="71">
        <v>0</v>
      </c>
      <c r="AD31" s="86">
        <v>0</v>
      </c>
      <c r="AE31" s="71">
        <v>0</v>
      </c>
      <c r="AF31" s="80" t="s">
        <v>73</v>
      </c>
      <c r="AG31" s="187">
        <f t="shared" si="1"/>
        <v>0</v>
      </c>
      <c r="AH31" s="71">
        <v>0</v>
      </c>
      <c r="AI31" s="86">
        <v>0</v>
      </c>
      <c r="AJ31" s="80" t="s">
        <v>73</v>
      </c>
      <c r="AK31" s="80" t="s">
        <v>73</v>
      </c>
      <c r="AL31" s="71">
        <v>0</v>
      </c>
      <c r="AM31" s="71" t="s">
        <v>73</v>
      </c>
      <c r="AN31" s="71" t="s">
        <v>73</v>
      </c>
      <c r="AO31" s="71" t="s">
        <v>73</v>
      </c>
      <c r="AP31" s="187">
        <f t="shared" si="2"/>
        <v>0</v>
      </c>
      <c r="AQ31" s="187">
        <f t="shared" si="3"/>
        <v>15950000</v>
      </c>
      <c r="AR31" s="71" t="s">
        <v>65</v>
      </c>
      <c r="AS31" s="86">
        <v>15950000</v>
      </c>
      <c r="AT31" s="71" t="s">
        <v>319</v>
      </c>
      <c r="AU31" s="86">
        <v>0</v>
      </c>
      <c r="AV31" s="81" t="s">
        <v>73</v>
      </c>
      <c r="AW31" s="187">
        <v>15950000</v>
      </c>
      <c r="AX31" s="143">
        <f t="shared" si="4"/>
        <v>0</v>
      </c>
      <c r="AY31" s="84">
        <f t="shared" si="5"/>
        <v>1</v>
      </c>
      <c r="AZ31" s="84">
        <v>1</v>
      </c>
      <c r="BA31" s="80" t="s">
        <v>73</v>
      </c>
      <c r="BB31" s="72" t="s">
        <v>208</v>
      </c>
      <c r="BC31" s="421" t="s">
        <v>9491</v>
      </c>
      <c r="BD31" s="71" t="s">
        <v>65</v>
      </c>
      <c r="BE31" s="71" t="s">
        <v>65</v>
      </c>
    </row>
    <row r="32" spans="2:57" x14ac:dyDescent="0.25">
      <c r="B32" s="71">
        <v>2025</v>
      </c>
      <c r="C32" s="71">
        <v>891780111</v>
      </c>
      <c r="D32" s="71" t="s">
        <v>63</v>
      </c>
      <c r="E32" s="102" t="s">
        <v>9492</v>
      </c>
      <c r="F32" s="130" t="s">
        <v>9493</v>
      </c>
      <c r="G32" s="72">
        <v>0</v>
      </c>
      <c r="H32" s="72" t="s">
        <v>71</v>
      </c>
      <c r="I32" s="71" t="s">
        <v>64</v>
      </c>
      <c r="J32" s="73" t="s">
        <v>81</v>
      </c>
      <c r="K32" s="75" t="s">
        <v>9494</v>
      </c>
      <c r="L32" s="76">
        <v>19800000</v>
      </c>
      <c r="M32" s="71" t="s">
        <v>66</v>
      </c>
      <c r="N32" s="75" t="s">
        <v>9495</v>
      </c>
      <c r="O32" s="75">
        <v>85466955</v>
      </c>
      <c r="P32" s="75">
        <v>58</v>
      </c>
      <c r="Q32" s="78">
        <v>45672</v>
      </c>
      <c r="R32" s="75">
        <v>19800000</v>
      </c>
      <c r="S32" s="78">
        <v>45684</v>
      </c>
      <c r="T32" s="76">
        <v>19800000</v>
      </c>
      <c r="U32" s="72" t="s">
        <v>65</v>
      </c>
      <c r="V32" s="417">
        <v>7634903</v>
      </c>
      <c r="W32" s="102" t="s">
        <v>9380</v>
      </c>
      <c r="X32" s="78">
        <v>45684</v>
      </c>
      <c r="Y32" s="78">
        <v>45684</v>
      </c>
      <c r="Z32" s="78" t="s">
        <v>73</v>
      </c>
      <c r="AA32" s="78">
        <v>45838</v>
      </c>
      <c r="AB32" s="102">
        <f t="shared" si="0"/>
        <v>154</v>
      </c>
      <c r="AC32" s="72">
        <v>0</v>
      </c>
      <c r="AD32" s="76">
        <v>0</v>
      </c>
      <c r="AE32" s="72">
        <v>0</v>
      </c>
      <c r="AF32" s="80" t="s">
        <v>73</v>
      </c>
      <c r="AG32" s="102">
        <f t="shared" si="1"/>
        <v>0</v>
      </c>
      <c r="AH32" s="72">
        <v>0</v>
      </c>
      <c r="AI32" s="76">
        <v>0</v>
      </c>
      <c r="AJ32" s="78" t="s">
        <v>73</v>
      </c>
      <c r="AK32" s="80" t="s">
        <v>73</v>
      </c>
      <c r="AL32" s="72">
        <v>0</v>
      </c>
      <c r="AM32" s="72" t="s">
        <v>73</v>
      </c>
      <c r="AN32" s="72" t="s">
        <v>73</v>
      </c>
      <c r="AO32" s="72" t="s">
        <v>73</v>
      </c>
      <c r="AP32" s="102">
        <f t="shared" si="2"/>
        <v>0</v>
      </c>
      <c r="AQ32" s="102">
        <f t="shared" si="3"/>
        <v>19800000</v>
      </c>
      <c r="AR32" s="72" t="s">
        <v>65</v>
      </c>
      <c r="AS32" s="76">
        <v>19800000</v>
      </c>
      <c r="AT32" s="72" t="s">
        <v>319</v>
      </c>
      <c r="AU32" s="76">
        <v>0</v>
      </c>
      <c r="AV32" s="81" t="s">
        <v>73</v>
      </c>
      <c r="AW32" s="102">
        <v>19800000</v>
      </c>
      <c r="AX32" s="143">
        <f t="shared" si="4"/>
        <v>0</v>
      </c>
      <c r="AY32" s="84">
        <f t="shared" si="5"/>
        <v>1</v>
      </c>
      <c r="AZ32" s="84">
        <v>1</v>
      </c>
      <c r="BA32" s="80" t="s">
        <v>73</v>
      </c>
      <c r="BB32" s="72" t="s">
        <v>208</v>
      </c>
      <c r="BC32" s="418" t="s">
        <v>9496</v>
      </c>
      <c r="BD32" s="71" t="s">
        <v>65</v>
      </c>
      <c r="BE32" s="71" t="s">
        <v>65</v>
      </c>
    </row>
    <row r="33" spans="2:57" ht="17.45" customHeight="1" x14ac:dyDescent="0.25">
      <c r="B33" s="71">
        <v>2025</v>
      </c>
      <c r="C33" s="71">
        <v>891780111</v>
      </c>
      <c r="D33" s="71" t="s">
        <v>63</v>
      </c>
      <c r="E33" s="102" t="s">
        <v>9497</v>
      </c>
      <c r="F33" s="130" t="s">
        <v>9498</v>
      </c>
      <c r="G33" s="72">
        <v>0</v>
      </c>
      <c r="H33" s="72" t="s">
        <v>71</v>
      </c>
      <c r="I33" s="71" t="s">
        <v>64</v>
      </c>
      <c r="J33" s="73" t="s">
        <v>81</v>
      </c>
      <c r="K33" s="282" t="s">
        <v>9499</v>
      </c>
      <c r="L33" s="76">
        <v>14300000</v>
      </c>
      <c r="M33" s="71" t="s">
        <v>66</v>
      </c>
      <c r="N33" s="75" t="s">
        <v>9500</v>
      </c>
      <c r="O33" s="75">
        <v>1004347197</v>
      </c>
      <c r="P33" s="75">
        <v>50</v>
      </c>
      <c r="Q33" s="78">
        <v>45672</v>
      </c>
      <c r="R33" s="75">
        <v>14300000</v>
      </c>
      <c r="S33" s="78">
        <v>45684</v>
      </c>
      <c r="T33" s="76">
        <v>14300000</v>
      </c>
      <c r="U33" s="72" t="s">
        <v>65</v>
      </c>
      <c r="V33" s="417">
        <v>12561250</v>
      </c>
      <c r="W33" s="417" t="s">
        <v>9460</v>
      </c>
      <c r="X33" s="78">
        <v>45684</v>
      </c>
      <c r="Y33" s="78">
        <v>45684</v>
      </c>
      <c r="Z33" s="78" t="s">
        <v>73</v>
      </c>
      <c r="AA33" s="78">
        <v>45838</v>
      </c>
      <c r="AB33" s="102">
        <f t="shared" si="0"/>
        <v>154</v>
      </c>
      <c r="AC33" s="72">
        <v>0</v>
      </c>
      <c r="AD33" s="76">
        <v>0</v>
      </c>
      <c r="AE33" s="72">
        <v>0</v>
      </c>
      <c r="AF33" s="80" t="s">
        <v>73</v>
      </c>
      <c r="AG33" s="102">
        <f t="shared" si="1"/>
        <v>0</v>
      </c>
      <c r="AH33" s="72">
        <v>0</v>
      </c>
      <c r="AI33" s="76">
        <v>0</v>
      </c>
      <c r="AJ33" s="78" t="s">
        <v>73</v>
      </c>
      <c r="AK33" s="80" t="s">
        <v>73</v>
      </c>
      <c r="AL33" s="72">
        <v>0</v>
      </c>
      <c r="AM33" s="72" t="s">
        <v>73</v>
      </c>
      <c r="AN33" s="72" t="s">
        <v>73</v>
      </c>
      <c r="AO33" s="72" t="s">
        <v>73</v>
      </c>
      <c r="AP33" s="102">
        <f t="shared" si="2"/>
        <v>0</v>
      </c>
      <c r="AQ33" s="102">
        <f t="shared" si="3"/>
        <v>14300000</v>
      </c>
      <c r="AR33" s="72" t="s">
        <v>65</v>
      </c>
      <c r="AS33" s="76">
        <v>14300000</v>
      </c>
      <c r="AT33" s="72" t="s">
        <v>319</v>
      </c>
      <c r="AU33" s="76">
        <v>0</v>
      </c>
      <c r="AV33" s="81" t="s">
        <v>73</v>
      </c>
      <c r="AW33" s="102">
        <v>14300000</v>
      </c>
      <c r="AX33" s="143">
        <f t="shared" si="4"/>
        <v>0</v>
      </c>
      <c r="AY33" s="84">
        <f t="shared" si="5"/>
        <v>1</v>
      </c>
      <c r="AZ33" s="84">
        <v>1</v>
      </c>
      <c r="BA33" s="80" t="s">
        <v>73</v>
      </c>
      <c r="BB33" s="72" t="s">
        <v>208</v>
      </c>
      <c r="BC33" s="418" t="s">
        <v>9501</v>
      </c>
      <c r="BD33" s="71" t="s">
        <v>65</v>
      </c>
      <c r="BE33" s="71" t="s">
        <v>65</v>
      </c>
    </row>
    <row r="34" spans="2:57" x14ac:dyDescent="0.25">
      <c r="B34" s="71">
        <v>2025</v>
      </c>
      <c r="C34" s="71">
        <v>891780111</v>
      </c>
      <c r="D34" s="71" t="s">
        <v>63</v>
      </c>
      <c r="E34" s="102" t="s">
        <v>9502</v>
      </c>
      <c r="F34" s="130" t="s">
        <v>9503</v>
      </c>
      <c r="G34" s="72">
        <v>0</v>
      </c>
      <c r="H34" s="72" t="s">
        <v>71</v>
      </c>
      <c r="I34" s="71" t="s">
        <v>64</v>
      </c>
      <c r="J34" s="73" t="s">
        <v>81</v>
      </c>
      <c r="K34" s="75" t="s">
        <v>9504</v>
      </c>
      <c r="L34" s="76">
        <v>14850000</v>
      </c>
      <c r="M34" s="71" t="s">
        <v>66</v>
      </c>
      <c r="N34" s="75" t="s">
        <v>9505</v>
      </c>
      <c r="O34" s="75">
        <v>57423259</v>
      </c>
      <c r="P34" s="75">
        <v>51</v>
      </c>
      <c r="Q34" s="78">
        <v>45672</v>
      </c>
      <c r="R34" s="75">
        <v>14850000</v>
      </c>
      <c r="S34" s="78">
        <v>45684</v>
      </c>
      <c r="T34" s="76">
        <v>14850000</v>
      </c>
      <c r="U34" s="72" t="s">
        <v>9506</v>
      </c>
      <c r="V34" s="417">
        <v>1098669877</v>
      </c>
      <c r="W34" s="102" t="s">
        <v>9396</v>
      </c>
      <c r="X34" s="78">
        <v>45684</v>
      </c>
      <c r="Y34" s="78">
        <v>45684</v>
      </c>
      <c r="Z34" s="78" t="s">
        <v>73</v>
      </c>
      <c r="AA34" s="78">
        <v>45838</v>
      </c>
      <c r="AB34" s="102">
        <f t="shared" si="0"/>
        <v>154</v>
      </c>
      <c r="AC34" s="72">
        <v>0</v>
      </c>
      <c r="AD34" s="76">
        <v>0</v>
      </c>
      <c r="AE34" s="72">
        <v>0</v>
      </c>
      <c r="AF34" s="80" t="s">
        <v>73</v>
      </c>
      <c r="AG34" s="102">
        <f t="shared" si="1"/>
        <v>0</v>
      </c>
      <c r="AH34" s="72">
        <v>0</v>
      </c>
      <c r="AI34" s="76">
        <v>0</v>
      </c>
      <c r="AJ34" s="78" t="s">
        <v>73</v>
      </c>
      <c r="AK34" s="80" t="s">
        <v>73</v>
      </c>
      <c r="AL34" s="72">
        <v>0</v>
      </c>
      <c r="AM34" s="72" t="s">
        <v>73</v>
      </c>
      <c r="AN34" s="72" t="s">
        <v>73</v>
      </c>
      <c r="AO34" s="72" t="s">
        <v>73</v>
      </c>
      <c r="AP34" s="102">
        <f t="shared" si="2"/>
        <v>0</v>
      </c>
      <c r="AQ34" s="102">
        <f t="shared" si="3"/>
        <v>14850000</v>
      </c>
      <c r="AR34" s="72" t="s">
        <v>65</v>
      </c>
      <c r="AS34" s="76">
        <v>14850000</v>
      </c>
      <c r="AT34" s="72" t="s">
        <v>319</v>
      </c>
      <c r="AU34" s="76">
        <v>0</v>
      </c>
      <c r="AV34" s="81" t="s">
        <v>73</v>
      </c>
      <c r="AW34" s="102">
        <v>14850000</v>
      </c>
      <c r="AX34" s="143">
        <f t="shared" si="4"/>
        <v>0</v>
      </c>
      <c r="AY34" s="84">
        <f t="shared" si="5"/>
        <v>1</v>
      </c>
      <c r="AZ34" s="84">
        <v>1</v>
      </c>
      <c r="BA34" s="80" t="s">
        <v>73</v>
      </c>
      <c r="BB34" s="72" t="s">
        <v>208</v>
      </c>
      <c r="BC34" s="418" t="s">
        <v>9507</v>
      </c>
      <c r="BD34" s="71" t="s">
        <v>65</v>
      </c>
      <c r="BE34" s="71" t="s">
        <v>65</v>
      </c>
    </row>
    <row r="35" spans="2:57" x14ac:dyDescent="0.25">
      <c r="B35" s="71">
        <v>2025</v>
      </c>
      <c r="C35" s="71">
        <v>891780111</v>
      </c>
      <c r="D35" s="71" t="s">
        <v>63</v>
      </c>
      <c r="E35" s="104" t="s">
        <v>9508</v>
      </c>
      <c r="F35" s="104" t="s">
        <v>9509</v>
      </c>
      <c r="G35" s="72">
        <v>0</v>
      </c>
      <c r="H35" s="72" t="s">
        <v>71</v>
      </c>
      <c r="I35" s="71" t="s">
        <v>64</v>
      </c>
      <c r="J35" s="73" t="s">
        <v>81</v>
      </c>
      <c r="K35" s="75" t="s">
        <v>9510</v>
      </c>
      <c r="L35" s="76">
        <v>12220000</v>
      </c>
      <c r="M35" s="71" t="s">
        <v>66</v>
      </c>
      <c r="N35" s="75" t="s">
        <v>9511</v>
      </c>
      <c r="O35" s="75">
        <v>1020736975</v>
      </c>
      <c r="P35" s="75">
        <v>284</v>
      </c>
      <c r="Q35" s="78">
        <v>45695</v>
      </c>
      <c r="R35" s="75">
        <v>12220000</v>
      </c>
      <c r="S35" s="78">
        <v>45698</v>
      </c>
      <c r="T35" s="76">
        <v>12220000</v>
      </c>
      <c r="U35" s="72" t="s">
        <v>65</v>
      </c>
      <c r="V35" s="419">
        <v>36669725</v>
      </c>
      <c r="W35" s="102" t="s">
        <v>9418</v>
      </c>
      <c r="X35" s="78">
        <v>45698</v>
      </c>
      <c r="Y35" s="78">
        <v>45698</v>
      </c>
      <c r="Z35" s="72" t="s">
        <v>73</v>
      </c>
      <c r="AA35" s="78">
        <v>45838</v>
      </c>
      <c r="AB35" s="102">
        <f t="shared" si="0"/>
        <v>140</v>
      </c>
      <c r="AC35" s="72">
        <v>0</v>
      </c>
      <c r="AD35" s="76">
        <v>0</v>
      </c>
      <c r="AE35" s="72">
        <v>0</v>
      </c>
      <c r="AF35" s="80" t="s">
        <v>73</v>
      </c>
      <c r="AG35" s="102">
        <f t="shared" si="1"/>
        <v>0</v>
      </c>
      <c r="AH35" s="72">
        <v>0</v>
      </c>
      <c r="AI35" s="76">
        <v>0</v>
      </c>
      <c r="AJ35" s="78" t="s">
        <v>73</v>
      </c>
      <c r="AK35" s="80" t="s">
        <v>73</v>
      </c>
      <c r="AL35" s="72">
        <v>0</v>
      </c>
      <c r="AM35" s="72" t="s">
        <v>73</v>
      </c>
      <c r="AN35" s="72" t="s">
        <v>73</v>
      </c>
      <c r="AO35" s="72" t="s">
        <v>73</v>
      </c>
      <c r="AP35" s="102">
        <f t="shared" si="2"/>
        <v>0</v>
      </c>
      <c r="AQ35" s="102">
        <f t="shared" si="3"/>
        <v>12220000</v>
      </c>
      <c r="AR35" s="72" t="s">
        <v>65</v>
      </c>
      <c r="AS35" s="76">
        <v>12220000</v>
      </c>
      <c r="AT35" s="72" t="s">
        <v>319</v>
      </c>
      <c r="AU35" s="76">
        <v>0</v>
      </c>
      <c r="AV35" s="81" t="s">
        <v>73</v>
      </c>
      <c r="AW35" s="102">
        <v>12220000</v>
      </c>
      <c r="AX35" s="143">
        <f t="shared" si="4"/>
        <v>0</v>
      </c>
      <c r="AY35" s="84">
        <f t="shared" si="5"/>
        <v>1</v>
      </c>
      <c r="AZ35" s="84">
        <v>1</v>
      </c>
      <c r="BA35" s="80" t="s">
        <v>73</v>
      </c>
      <c r="BB35" s="72" t="s">
        <v>208</v>
      </c>
      <c r="BC35" s="418" t="s">
        <v>9512</v>
      </c>
      <c r="BD35" s="71" t="s">
        <v>65</v>
      </c>
      <c r="BE35" s="71" t="s">
        <v>65</v>
      </c>
    </row>
    <row r="36" spans="2:57" x14ac:dyDescent="0.25">
      <c r="B36" s="71">
        <v>2025</v>
      </c>
      <c r="C36" s="71">
        <v>891780111</v>
      </c>
      <c r="D36" s="71" t="s">
        <v>63</v>
      </c>
      <c r="E36" s="104" t="s">
        <v>9513</v>
      </c>
      <c r="F36" s="104" t="s">
        <v>9514</v>
      </c>
      <c r="G36" s="72">
        <v>0</v>
      </c>
      <c r="H36" s="72" t="s">
        <v>71</v>
      </c>
      <c r="I36" s="71" t="s">
        <v>64</v>
      </c>
      <c r="J36" s="73" t="s">
        <v>81</v>
      </c>
      <c r="K36" s="75" t="s">
        <v>9515</v>
      </c>
      <c r="L36" s="76">
        <v>11000000</v>
      </c>
      <c r="M36" s="71" t="s">
        <v>66</v>
      </c>
      <c r="N36" s="75" t="s">
        <v>9516</v>
      </c>
      <c r="O36" s="75">
        <v>1051669865</v>
      </c>
      <c r="P36" s="75">
        <v>278</v>
      </c>
      <c r="Q36" s="78">
        <v>45695</v>
      </c>
      <c r="R36" s="75">
        <v>11000000</v>
      </c>
      <c r="S36" s="78">
        <v>45698</v>
      </c>
      <c r="T36" s="76">
        <v>11000000</v>
      </c>
      <c r="U36" s="72" t="s">
        <v>65</v>
      </c>
      <c r="V36" s="417">
        <v>1082943891</v>
      </c>
      <c r="W36" s="102" t="s">
        <v>9368</v>
      </c>
      <c r="X36" s="78">
        <v>45698</v>
      </c>
      <c r="Y36" s="78">
        <v>45698</v>
      </c>
      <c r="Z36" s="72" t="s">
        <v>73</v>
      </c>
      <c r="AA36" s="78">
        <v>45838</v>
      </c>
      <c r="AB36" s="102">
        <f t="shared" si="0"/>
        <v>140</v>
      </c>
      <c r="AC36" s="72">
        <v>0</v>
      </c>
      <c r="AD36" s="76">
        <v>0</v>
      </c>
      <c r="AE36" s="72">
        <v>0</v>
      </c>
      <c r="AF36" s="80" t="s">
        <v>73</v>
      </c>
      <c r="AG36" s="102">
        <f t="shared" si="1"/>
        <v>0</v>
      </c>
      <c r="AH36" s="72">
        <v>1</v>
      </c>
      <c r="AI36" s="76">
        <v>7920000</v>
      </c>
      <c r="AJ36" s="78">
        <v>45727</v>
      </c>
      <c r="AK36" s="80">
        <v>45727</v>
      </c>
      <c r="AL36" s="72">
        <v>0</v>
      </c>
      <c r="AM36" s="72" t="s">
        <v>73</v>
      </c>
      <c r="AN36" s="72" t="s">
        <v>73</v>
      </c>
      <c r="AO36" s="72" t="s">
        <v>73</v>
      </c>
      <c r="AP36" s="102">
        <f t="shared" si="2"/>
        <v>0</v>
      </c>
      <c r="AQ36" s="102">
        <f t="shared" si="3"/>
        <v>3080000</v>
      </c>
      <c r="AR36" s="72" t="s">
        <v>65</v>
      </c>
      <c r="AS36" s="76">
        <v>11000000</v>
      </c>
      <c r="AT36" s="72" t="s">
        <v>319</v>
      </c>
      <c r="AU36" s="76">
        <v>0</v>
      </c>
      <c r="AV36" s="81" t="s">
        <v>73</v>
      </c>
      <c r="AW36" s="82">
        <v>3080000</v>
      </c>
      <c r="AX36" s="143">
        <f t="shared" si="4"/>
        <v>0</v>
      </c>
      <c r="AY36" s="84">
        <f t="shared" si="5"/>
        <v>1</v>
      </c>
      <c r="AZ36" s="84">
        <v>1</v>
      </c>
      <c r="BA36" s="80">
        <v>45758</v>
      </c>
      <c r="BB36" s="72" t="s">
        <v>426</v>
      </c>
      <c r="BC36" s="418" t="s">
        <v>9517</v>
      </c>
      <c r="BD36" s="71" t="s">
        <v>65</v>
      </c>
      <c r="BE36" s="71" t="s">
        <v>65</v>
      </c>
    </row>
    <row r="37" spans="2:57" x14ac:dyDescent="0.25">
      <c r="B37" s="71">
        <v>2025</v>
      </c>
      <c r="C37" s="71">
        <v>891780111</v>
      </c>
      <c r="D37" s="71" t="s">
        <v>63</v>
      </c>
      <c r="E37" s="104" t="s">
        <v>9518</v>
      </c>
      <c r="F37" s="104" t="s">
        <v>9519</v>
      </c>
      <c r="G37" s="72">
        <v>0</v>
      </c>
      <c r="H37" s="72" t="s">
        <v>71</v>
      </c>
      <c r="I37" s="71" t="s">
        <v>64</v>
      </c>
      <c r="J37" s="73" t="s">
        <v>81</v>
      </c>
      <c r="K37" s="75" t="s">
        <v>9520</v>
      </c>
      <c r="L37" s="102">
        <v>13250000</v>
      </c>
      <c r="M37" s="71" t="s">
        <v>66</v>
      </c>
      <c r="N37" s="102" t="s">
        <v>9521</v>
      </c>
      <c r="O37" s="75">
        <v>1082915461</v>
      </c>
      <c r="P37" s="75">
        <v>286</v>
      </c>
      <c r="Q37" s="78">
        <v>45695</v>
      </c>
      <c r="R37" s="75">
        <v>13250000</v>
      </c>
      <c r="S37" s="78">
        <v>45699</v>
      </c>
      <c r="T37" s="75">
        <v>13250000</v>
      </c>
      <c r="U37" s="72" t="s">
        <v>65</v>
      </c>
      <c r="V37" s="417">
        <v>12561250</v>
      </c>
      <c r="W37" s="417" t="s">
        <v>9460</v>
      </c>
      <c r="X37" s="78">
        <v>45699</v>
      </c>
      <c r="Y37" s="78">
        <v>45699</v>
      </c>
      <c r="Z37" s="72" t="s">
        <v>73</v>
      </c>
      <c r="AA37" s="78">
        <v>45838</v>
      </c>
      <c r="AB37" s="102">
        <f t="shared" si="0"/>
        <v>139</v>
      </c>
      <c r="AC37" s="72">
        <v>0</v>
      </c>
      <c r="AD37" s="76">
        <v>0</v>
      </c>
      <c r="AE37" s="72">
        <v>0</v>
      </c>
      <c r="AF37" s="80" t="s">
        <v>73</v>
      </c>
      <c r="AG37" s="102">
        <f t="shared" si="1"/>
        <v>0</v>
      </c>
      <c r="AH37" s="72">
        <v>0</v>
      </c>
      <c r="AI37" s="76">
        <v>0</v>
      </c>
      <c r="AJ37" s="78" t="s">
        <v>73</v>
      </c>
      <c r="AK37" s="80" t="s">
        <v>73</v>
      </c>
      <c r="AL37" s="72">
        <v>0</v>
      </c>
      <c r="AM37" s="72" t="s">
        <v>73</v>
      </c>
      <c r="AN37" s="72" t="s">
        <v>73</v>
      </c>
      <c r="AO37" s="72" t="s">
        <v>73</v>
      </c>
      <c r="AP37" s="102">
        <f t="shared" si="2"/>
        <v>0</v>
      </c>
      <c r="AQ37" s="102">
        <f t="shared" si="3"/>
        <v>13250000</v>
      </c>
      <c r="AR37" s="72" t="s">
        <v>65</v>
      </c>
      <c r="AS37" s="102">
        <v>13250000</v>
      </c>
      <c r="AT37" s="72" t="s">
        <v>319</v>
      </c>
      <c r="AU37" s="76">
        <v>0</v>
      </c>
      <c r="AV37" s="81" t="s">
        <v>73</v>
      </c>
      <c r="AW37" s="82">
        <v>13250000</v>
      </c>
      <c r="AX37" s="143">
        <f t="shared" si="4"/>
        <v>0</v>
      </c>
      <c r="AY37" s="84">
        <f t="shared" si="5"/>
        <v>1</v>
      </c>
      <c r="AZ37" s="84">
        <v>1</v>
      </c>
      <c r="BA37" s="80" t="s">
        <v>73</v>
      </c>
      <c r="BB37" s="72" t="s">
        <v>208</v>
      </c>
      <c r="BC37" s="418" t="s">
        <v>9522</v>
      </c>
      <c r="BD37" s="71" t="s">
        <v>65</v>
      </c>
      <c r="BE37" s="71" t="s">
        <v>65</v>
      </c>
    </row>
    <row r="38" spans="2:57" x14ac:dyDescent="0.25">
      <c r="B38" s="71">
        <v>2025</v>
      </c>
      <c r="C38" s="71">
        <v>891780111</v>
      </c>
      <c r="D38" s="71" t="s">
        <v>63</v>
      </c>
      <c r="E38" s="104" t="s">
        <v>9523</v>
      </c>
      <c r="F38" s="104" t="s">
        <v>9524</v>
      </c>
      <c r="G38" s="72">
        <v>0</v>
      </c>
      <c r="H38" s="72" t="s">
        <v>71</v>
      </c>
      <c r="I38" s="71" t="s">
        <v>64</v>
      </c>
      <c r="J38" s="73" t="s">
        <v>81</v>
      </c>
      <c r="K38" s="75" t="s">
        <v>9525</v>
      </c>
      <c r="L38" s="102">
        <v>7950000</v>
      </c>
      <c r="M38" s="71" t="s">
        <v>66</v>
      </c>
      <c r="N38" s="102" t="s">
        <v>9526</v>
      </c>
      <c r="O38" s="75">
        <v>36724297</v>
      </c>
      <c r="P38" s="75">
        <v>288</v>
      </c>
      <c r="Q38" s="78">
        <v>45695</v>
      </c>
      <c r="R38" s="75">
        <v>7950000</v>
      </c>
      <c r="S38" s="78">
        <v>45699</v>
      </c>
      <c r="T38" s="75">
        <v>7950000</v>
      </c>
      <c r="U38" s="72" t="s">
        <v>65</v>
      </c>
      <c r="V38" s="417">
        <v>1082943891</v>
      </c>
      <c r="W38" s="102" t="s">
        <v>9368</v>
      </c>
      <c r="X38" s="78">
        <v>45699</v>
      </c>
      <c r="Y38" s="78">
        <v>45699</v>
      </c>
      <c r="Z38" s="72" t="s">
        <v>73</v>
      </c>
      <c r="AA38" s="78">
        <v>45777</v>
      </c>
      <c r="AB38" s="102">
        <f t="shared" si="0"/>
        <v>78</v>
      </c>
      <c r="AC38" s="72">
        <v>1</v>
      </c>
      <c r="AD38" s="76">
        <v>3975000</v>
      </c>
      <c r="AE38" s="72">
        <v>1</v>
      </c>
      <c r="AF38" s="80">
        <v>45817</v>
      </c>
      <c r="AG38" s="102">
        <f t="shared" si="1"/>
        <v>40</v>
      </c>
      <c r="AH38" s="72">
        <v>0</v>
      </c>
      <c r="AI38" s="76">
        <v>0</v>
      </c>
      <c r="AJ38" s="78" t="s">
        <v>73</v>
      </c>
      <c r="AK38" s="80" t="s">
        <v>73</v>
      </c>
      <c r="AL38" s="72">
        <v>0</v>
      </c>
      <c r="AM38" s="72" t="s">
        <v>73</v>
      </c>
      <c r="AN38" s="72" t="s">
        <v>73</v>
      </c>
      <c r="AO38" s="72" t="s">
        <v>73</v>
      </c>
      <c r="AP38" s="102">
        <f t="shared" si="2"/>
        <v>0</v>
      </c>
      <c r="AQ38" s="102">
        <f t="shared" si="3"/>
        <v>11925000</v>
      </c>
      <c r="AR38" s="72" t="s">
        <v>65</v>
      </c>
      <c r="AS38" s="102">
        <v>7950000</v>
      </c>
      <c r="AT38" s="72" t="s">
        <v>319</v>
      </c>
      <c r="AU38" s="76">
        <v>0</v>
      </c>
      <c r="AV38" s="81" t="s">
        <v>73</v>
      </c>
      <c r="AW38" s="82">
        <v>11925000</v>
      </c>
      <c r="AX38" s="143">
        <f>AQ38-AW38</f>
        <v>0</v>
      </c>
      <c r="AY38" s="84">
        <f t="shared" si="5"/>
        <v>1</v>
      </c>
      <c r="AZ38" s="84">
        <v>1</v>
      </c>
      <c r="BA38" s="80" t="s">
        <v>73</v>
      </c>
      <c r="BB38" s="72" t="s">
        <v>208</v>
      </c>
      <c r="BC38" s="418" t="s">
        <v>9527</v>
      </c>
      <c r="BD38" s="71" t="s">
        <v>65</v>
      </c>
      <c r="BE38" s="71" t="s">
        <v>65</v>
      </c>
    </row>
    <row r="39" spans="2:57" x14ac:dyDescent="0.25">
      <c r="B39" s="71">
        <v>2025</v>
      </c>
      <c r="C39" s="71">
        <v>891780111</v>
      </c>
      <c r="D39" s="71" t="s">
        <v>63</v>
      </c>
      <c r="E39" s="104" t="s">
        <v>9528</v>
      </c>
      <c r="F39" s="104" t="s">
        <v>9529</v>
      </c>
      <c r="G39" s="72">
        <v>0</v>
      </c>
      <c r="H39" s="72" t="s">
        <v>71</v>
      </c>
      <c r="I39" s="71" t="s">
        <v>64</v>
      </c>
      <c r="J39" s="73" t="s">
        <v>81</v>
      </c>
      <c r="K39" s="75" t="s">
        <v>9530</v>
      </c>
      <c r="L39" s="102">
        <v>13250000</v>
      </c>
      <c r="M39" s="71" t="s">
        <v>66</v>
      </c>
      <c r="N39" s="102" t="s">
        <v>9531</v>
      </c>
      <c r="O39" s="75">
        <v>1085040743</v>
      </c>
      <c r="P39" s="75">
        <v>280</v>
      </c>
      <c r="Q39" s="78">
        <v>45695</v>
      </c>
      <c r="R39" s="75">
        <v>13250000</v>
      </c>
      <c r="S39" s="78">
        <v>45699</v>
      </c>
      <c r="T39" s="75">
        <v>13250000</v>
      </c>
      <c r="U39" s="72" t="s">
        <v>65</v>
      </c>
      <c r="V39" s="417">
        <v>36564357</v>
      </c>
      <c r="W39" s="102" t="s">
        <v>9429</v>
      </c>
      <c r="X39" s="78">
        <v>45699</v>
      </c>
      <c r="Y39" s="78">
        <v>45699</v>
      </c>
      <c r="Z39" s="72" t="s">
        <v>73</v>
      </c>
      <c r="AA39" s="78">
        <v>45838</v>
      </c>
      <c r="AB39" s="102">
        <f t="shared" si="0"/>
        <v>139</v>
      </c>
      <c r="AC39" s="72">
        <v>0</v>
      </c>
      <c r="AD39" s="76">
        <v>0</v>
      </c>
      <c r="AE39" s="72">
        <v>0</v>
      </c>
      <c r="AF39" s="80" t="s">
        <v>73</v>
      </c>
      <c r="AG39" s="102">
        <f t="shared" si="1"/>
        <v>0</v>
      </c>
      <c r="AH39" s="72">
        <v>0</v>
      </c>
      <c r="AI39" s="76">
        <v>0</v>
      </c>
      <c r="AJ39" s="78" t="s">
        <v>73</v>
      </c>
      <c r="AK39" s="80" t="s">
        <v>73</v>
      </c>
      <c r="AL39" s="72">
        <v>0</v>
      </c>
      <c r="AM39" s="72" t="s">
        <v>73</v>
      </c>
      <c r="AN39" s="72" t="s">
        <v>73</v>
      </c>
      <c r="AO39" s="72" t="s">
        <v>73</v>
      </c>
      <c r="AP39" s="102">
        <f t="shared" si="2"/>
        <v>0</v>
      </c>
      <c r="AQ39" s="102">
        <f t="shared" si="3"/>
        <v>13250000</v>
      </c>
      <c r="AR39" s="72" t="s">
        <v>65</v>
      </c>
      <c r="AS39" s="102">
        <v>13250000</v>
      </c>
      <c r="AT39" s="72" t="s">
        <v>319</v>
      </c>
      <c r="AU39" s="76">
        <v>0</v>
      </c>
      <c r="AV39" s="81" t="s">
        <v>73</v>
      </c>
      <c r="AW39" s="82">
        <v>13250000</v>
      </c>
      <c r="AX39" s="143">
        <f t="shared" si="4"/>
        <v>0</v>
      </c>
      <c r="AY39" s="84">
        <f t="shared" si="5"/>
        <v>1</v>
      </c>
      <c r="AZ39" s="84">
        <v>1</v>
      </c>
      <c r="BA39" s="80" t="s">
        <v>73</v>
      </c>
      <c r="BB39" s="72" t="s">
        <v>208</v>
      </c>
      <c r="BC39" s="418" t="s">
        <v>9532</v>
      </c>
      <c r="BD39" s="71" t="s">
        <v>65</v>
      </c>
      <c r="BE39" s="71" t="s">
        <v>65</v>
      </c>
    </row>
    <row r="40" spans="2:57" x14ac:dyDescent="0.25">
      <c r="B40" s="71">
        <v>2025</v>
      </c>
      <c r="C40" s="71">
        <v>891780111</v>
      </c>
      <c r="D40" s="71" t="s">
        <v>63</v>
      </c>
      <c r="E40" s="104" t="s">
        <v>9533</v>
      </c>
      <c r="F40" s="104" t="s">
        <v>9534</v>
      </c>
      <c r="G40" s="72">
        <v>0</v>
      </c>
      <c r="H40" s="72" t="s">
        <v>71</v>
      </c>
      <c r="I40" s="71" t="s">
        <v>64</v>
      </c>
      <c r="J40" s="73" t="s">
        <v>81</v>
      </c>
      <c r="K40" s="75" t="s">
        <v>9535</v>
      </c>
      <c r="L40" s="102">
        <v>15400000</v>
      </c>
      <c r="M40" s="71" t="s">
        <v>66</v>
      </c>
      <c r="N40" s="102" t="s">
        <v>9536</v>
      </c>
      <c r="O40" s="75">
        <v>1221972088</v>
      </c>
      <c r="P40" s="75">
        <v>283</v>
      </c>
      <c r="Q40" s="78">
        <v>45695</v>
      </c>
      <c r="R40" s="75">
        <v>15400000</v>
      </c>
      <c r="S40" s="78">
        <v>45700</v>
      </c>
      <c r="T40" s="75">
        <v>15400000</v>
      </c>
      <c r="U40" s="72" t="s">
        <v>65</v>
      </c>
      <c r="V40" s="417">
        <v>7634903</v>
      </c>
      <c r="W40" s="102" t="s">
        <v>9380</v>
      </c>
      <c r="X40" s="78">
        <v>45700</v>
      </c>
      <c r="Y40" s="78">
        <v>45700</v>
      </c>
      <c r="Z40" s="72" t="s">
        <v>73</v>
      </c>
      <c r="AA40" s="78">
        <v>45838</v>
      </c>
      <c r="AB40" s="102">
        <f t="shared" si="0"/>
        <v>138</v>
      </c>
      <c r="AC40" s="72">
        <v>0</v>
      </c>
      <c r="AD40" s="76">
        <v>0</v>
      </c>
      <c r="AE40" s="72">
        <v>0</v>
      </c>
      <c r="AF40" s="80" t="s">
        <v>73</v>
      </c>
      <c r="AG40" s="102">
        <f t="shared" si="1"/>
        <v>0</v>
      </c>
      <c r="AH40" s="72">
        <v>0</v>
      </c>
      <c r="AI40" s="76">
        <v>0</v>
      </c>
      <c r="AJ40" s="78" t="s">
        <v>73</v>
      </c>
      <c r="AK40" s="80" t="s">
        <v>73</v>
      </c>
      <c r="AL40" s="72">
        <v>0</v>
      </c>
      <c r="AM40" s="72" t="s">
        <v>73</v>
      </c>
      <c r="AN40" s="72" t="s">
        <v>73</v>
      </c>
      <c r="AO40" s="72" t="s">
        <v>73</v>
      </c>
      <c r="AP40" s="102">
        <f t="shared" si="2"/>
        <v>0</v>
      </c>
      <c r="AQ40" s="102">
        <f t="shared" ref="AQ40:AQ71" si="6">+L40+AD40-AI40</f>
        <v>15400000</v>
      </c>
      <c r="AR40" s="72" t="s">
        <v>65</v>
      </c>
      <c r="AS40" s="102">
        <v>12400000</v>
      </c>
      <c r="AT40" s="72" t="s">
        <v>319</v>
      </c>
      <c r="AU40" s="76">
        <v>0</v>
      </c>
      <c r="AV40" s="81" t="s">
        <v>73</v>
      </c>
      <c r="AW40" s="82">
        <v>15400000</v>
      </c>
      <c r="AX40" s="143">
        <f t="shared" si="4"/>
        <v>0</v>
      </c>
      <c r="AY40" s="84">
        <f t="shared" si="5"/>
        <v>1</v>
      </c>
      <c r="AZ40" s="84">
        <v>1</v>
      </c>
      <c r="BA40" s="80" t="s">
        <v>73</v>
      </c>
      <c r="BB40" s="72" t="s">
        <v>208</v>
      </c>
      <c r="BC40" s="418" t="s">
        <v>9537</v>
      </c>
      <c r="BD40" s="71" t="s">
        <v>65</v>
      </c>
      <c r="BE40" s="71" t="s">
        <v>65</v>
      </c>
    </row>
    <row r="41" spans="2:57" x14ac:dyDescent="0.25">
      <c r="B41" s="71">
        <v>2025</v>
      </c>
      <c r="C41" s="71">
        <v>891780111</v>
      </c>
      <c r="D41" s="71" t="s">
        <v>63</v>
      </c>
      <c r="E41" s="104" t="s">
        <v>9538</v>
      </c>
      <c r="F41" s="104" t="s">
        <v>9539</v>
      </c>
      <c r="G41" s="72">
        <v>0</v>
      </c>
      <c r="H41" s="72" t="s">
        <v>71</v>
      </c>
      <c r="I41" s="71" t="s">
        <v>64</v>
      </c>
      <c r="J41" s="73" t="s">
        <v>81</v>
      </c>
      <c r="K41" s="75" t="s">
        <v>9540</v>
      </c>
      <c r="L41" s="102">
        <v>12000000</v>
      </c>
      <c r="M41" s="71" t="s">
        <v>66</v>
      </c>
      <c r="N41" s="102" t="s">
        <v>9541</v>
      </c>
      <c r="O41" s="75">
        <v>1083569978</v>
      </c>
      <c r="P41" s="75">
        <v>289</v>
      </c>
      <c r="Q41" s="78">
        <v>45695</v>
      </c>
      <c r="R41" s="75">
        <v>12000000</v>
      </c>
      <c r="S41" s="78">
        <v>45700</v>
      </c>
      <c r="T41" s="75">
        <v>12000000</v>
      </c>
      <c r="U41" s="72" t="s">
        <v>65</v>
      </c>
      <c r="V41" s="417">
        <v>1082900194</v>
      </c>
      <c r="W41" s="102" t="s">
        <v>9374</v>
      </c>
      <c r="X41" s="78">
        <v>45700</v>
      </c>
      <c r="Y41" s="78">
        <v>45700</v>
      </c>
      <c r="Z41" s="72" t="s">
        <v>73</v>
      </c>
      <c r="AA41" s="78">
        <v>45838</v>
      </c>
      <c r="AB41" s="102">
        <f t="shared" si="0"/>
        <v>138</v>
      </c>
      <c r="AC41" s="72">
        <v>0</v>
      </c>
      <c r="AD41" s="76">
        <v>0</v>
      </c>
      <c r="AE41" s="72">
        <v>0</v>
      </c>
      <c r="AF41" s="80" t="s">
        <v>73</v>
      </c>
      <c r="AG41" s="102">
        <f t="shared" si="1"/>
        <v>0</v>
      </c>
      <c r="AH41" s="72">
        <v>0</v>
      </c>
      <c r="AI41" s="76">
        <v>0</v>
      </c>
      <c r="AJ41" s="78" t="s">
        <v>73</v>
      </c>
      <c r="AK41" s="80" t="s">
        <v>73</v>
      </c>
      <c r="AL41" s="72">
        <v>0</v>
      </c>
      <c r="AM41" s="72" t="s">
        <v>73</v>
      </c>
      <c r="AN41" s="72" t="s">
        <v>73</v>
      </c>
      <c r="AO41" s="72" t="s">
        <v>73</v>
      </c>
      <c r="AP41" s="102">
        <f t="shared" si="2"/>
        <v>0</v>
      </c>
      <c r="AQ41" s="102">
        <f t="shared" si="6"/>
        <v>12000000</v>
      </c>
      <c r="AR41" s="72" t="s">
        <v>65</v>
      </c>
      <c r="AS41" s="102">
        <v>12000000</v>
      </c>
      <c r="AT41" s="72" t="s">
        <v>319</v>
      </c>
      <c r="AU41" s="76">
        <v>0</v>
      </c>
      <c r="AV41" s="81" t="s">
        <v>73</v>
      </c>
      <c r="AW41" s="82">
        <v>12000000</v>
      </c>
      <c r="AX41" s="143">
        <f t="shared" si="4"/>
        <v>0</v>
      </c>
      <c r="AY41" s="84">
        <f t="shared" si="5"/>
        <v>1</v>
      </c>
      <c r="AZ41" s="84">
        <v>1</v>
      </c>
      <c r="BA41" s="80" t="s">
        <v>73</v>
      </c>
      <c r="BB41" s="72" t="s">
        <v>208</v>
      </c>
      <c r="BC41" s="418" t="s">
        <v>9542</v>
      </c>
      <c r="BD41" s="71" t="s">
        <v>65</v>
      </c>
      <c r="BE41" s="71" t="s">
        <v>65</v>
      </c>
    </row>
    <row r="42" spans="2:57" x14ac:dyDescent="0.25">
      <c r="B42" s="71">
        <v>2025</v>
      </c>
      <c r="C42" s="71">
        <v>891780111</v>
      </c>
      <c r="D42" s="71" t="s">
        <v>63</v>
      </c>
      <c r="E42" s="104" t="s">
        <v>9543</v>
      </c>
      <c r="F42" s="104" t="s">
        <v>9544</v>
      </c>
      <c r="G42" s="72">
        <v>0</v>
      </c>
      <c r="H42" s="72" t="s">
        <v>71</v>
      </c>
      <c r="I42" s="71" t="s">
        <v>64</v>
      </c>
      <c r="J42" s="73" t="s">
        <v>81</v>
      </c>
      <c r="K42" s="75" t="s">
        <v>9545</v>
      </c>
      <c r="L42" s="102">
        <v>11500000</v>
      </c>
      <c r="M42" s="71" t="s">
        <v>66</v>
      </c>
      <c r="N42" s="102" t="s">
        <v>9546</v>
      </c>
      <c r="O42" s="75">
        <v>1062905980</v>
      </c>
      <c r="P42" s="75">
        <v>281</v>
      </c>
      <c r="Q42" s="78">
        <v>45695</v>
      </c>
      <c r="R42" s="75">
        <v>11500000</v>
      </c>
      <c r="S42" s="78">
        <v>45700</v>
      </c>
      <c r="T42" s="75">
        <v>11500000</v>
      </c>
      <c r="U42" s="72" t="s">
        <v>65</v>
      </c>
      <c r="V42" s="417">
        <v>1082900194</v>
      </c>
      <c r="W42" s="102" t="s">
        <v>9374</v>
      </c>
      <c r="X42" s="78">
        <v>45700</v>
      </c>
      <c r="Y42" s="78">
        <v>45700</v>
      </c>
      <c r="Z42" s="72" t="s">
        <v>73</v>
      </c>
      <c r="AA42" s="78">
        <v>45838</v>
      </c>
      <c r="AB42" s="102">
        <f t="shared" si="0"/>
        <v>138</v>
      </c>
      <c r="AC42" s="72">
        <v>0</v>
      </c>
      <c r="AD42" s="76">
        <v>0</v>
      </c>
      <c r="AE42" s="72">
        <v>0</v>
      </c>
      <c r="AF42" s="80" t="s">
        <v>73</v>
      </c>
      <c r="AG42" s="102">
        <f t="shared" si="1"/>
        <v>0</v>
      </c>
      <c r="AH42" s="72">
        <v>0</v>
      </c>
      <c r="AI42" s="76">
        <v>0</v>
      </c>
      <c r="AJ42" s="78" t="s">
        <v>73</v>
      </c>
      <c r="AK42" s="80" t="s">
        <v>73</v>
      </c>
      <c r="AL42" s="72">
        <v>0</v>
      </c>
      <c r="AM42" s="72" t="s">
        <v>73</v>
      </c>
      <c r="AN42" s="72" t="s">
        <v>73</v>
      </c>
      <c r="AO42" s="72" t="s">
        <v>73</v>
      </c>
      <c r="AP42" s="102">
        <f t="shared" si="2"/>
        <v>0</v>
      </c>
      <c r="AQ42" s="102">
        <f t="shared" si="6"/>
        <v>11500000</v>
      </c>
      <c r="AR42" s="72" t="s">
        <v>65</v>
      </c>
      <c r="AS42" s="102">
        <v>11500000</v>
      </c>
      <c r="AT42" s="72" t="s">
        <v>319</v>
      </c>
      <c r="AU42" s="76">
        <v>0</v>
      </c>
      <c r="AV42" s="81" t="s">
        <v>73</v>
      </c>
      <c r="AW42" s="82">
        <v>11500000</v>
      </c>
      <c r="AX42" s="143">
        <f t="shared" si="4"/>
        <v>0</v>
      </c>
      <c r="AY42" s="84">
        <f t="shared" si="5"/>
        <v>1</v>
      </c>
      <c r="AZ42" s="84">
        <v>1</v>
      </c>
      <c r="BA42" s="80" t="s">
        <v>73</v>
      </c>
      <c r="BB42" s="72" t="s">
        <v>208</v>
      </c>
      <c r="BC42" s="418" t="s">
        <v>9547</v>
      </c>
      <c r="BD42" s="71" t="s">
        <v>65</v>
      </c>
      <c r="BE42" s="71" t="s">
        <v>65</v>
      </c>
    </row>
    <row r="43" spans="2:57" x14ac:dyDescent="0.25">
      <c r="B43" s="71">
        <v>2025</v>
      </c>
      <c r="C43" s="71">
        <v>891780111</v>
      </c>
      <c r="D43" s="71" t="s">
        <v>63</v>
      </c>
      <c r="E43" s="102" t="s">
        <v>9548</v>
      </c>
      <c r="F43" s="104" t="s">
        <v>9549</v>
      </c>
      <c r="G43" s="72">
        <v>0</v>
      </c>
      <c r="H43" s="72" t="s">
        <v>71</v>
      </c>
      <c r="I43" s="71" t="s">
        <v>64</v>
      </c>
      <c r="J43" s="73" t="s">
        <v>81</v>
      </c>
      <c r="K43" s="75" t="s">
        <v>9550</v>
      </c>
      <c r="L43" s="102">
        <v>16000000</v>
      </c>
      <c r="M43" s="71" t="s">
        <v>66</v>
      </c>
      <c r="N43" s="102" t="s">
        <v>9551</v>
      </c>
      <c r="O43" s="75">
        <v>1100627031</v>
      </c>
      <c r="P43" s="75">
        <v>282</v>
      </c>
      <c r="Q43" s="78">
        <v>45695</v>
      </c>
      <c r="R43" s="75">
        <v>16000000</v>
      </c>
      <c r="S43" s="78">
        <v>45707</v>
      </c>
      <c r="T43" s="75">
        <v>16000000</v>
      </c>
      <c r="U43" s="72" t="s">
        <v>65</v>
      </c>
      <c r="V43" s="417">
        <v>36564357</v>
      </c>
      <c r="W43" s="102" t="s">
        <v>9429</v>
      </c>
      <c r="X43" s="78">
        <v>45707</v>
      </c>
      <c r="Y43" s="78">
        <v>45707</v>
      </c>
      <c r="Z43" s="72" t="s">
        <v>73</v>
      </c>
      <c r="AA43" s="78">
        <v>45838</v>
      </c>
      <c r="AB43" s="102">
        <f t="shared" si="0"/>
        <v>131</v>
      </c>
      <c r="AC43" s="72">
        <v>0</v>
      </c>
      <c r="AD43" s="76">
        <v>0</v>
      </c>
      <c r="AE43" s="72">
        <v>0</v>
      </c>
      <c r="AF43" s="80" t="s">
        <v>73</v>
      </c>
      <c r="AG43" s="102">
        <f t="shared" si="1"/>
        <v>0</v>
      </c>
      <c r="AH43" s="72">
        <v>0</v>
      </c>
      <c r="AI43" s="76">
        <v>0</v>
      </c>
      <c r="AJ43" s="78" t="s">
        <v>73</v>
      </c>
      <c r="AK43" s="80" t="s">
        <v>73</v>
      </c>
      <c r="AL43" s="72">
        <v>0</v>
      </c>
      <c r="AM43" s="72" t="s">
        <v>73</v>
      </c>
      <c r="AN43" s="72" t="s">
        <v>73</v>
      </c>
      <c r="AO43" s="72" t="s">
        <v>73</v>
      </c>
      <c r="AP43" s="102">
        <f t="shared" si="2"/>
        <v>0</v>
      </c>
      <c r="AQ43" s="102">
        <f t="shared" si="6"/>
        <v>16000000</v>
      </c>
      <c r="AR43" s="72" t="s">
        <v>65</v>
      </c>
      <c r="AS43" s="102">
        <v>16000000</v>
      </c>
      <c r="AT43" s="72" t="s">
        <v>319</v>
      </c>
      <c r="AU43" s="76">
        <v>0</v>
      </c>
      <c r="AV43" s="81" t="s">
        <v>73</v>
      </c>
      <c r="AW43" s="82">
        <v>16000000</v>
      </c>
      <c r="AX43" s="143">
        <f t="shared" si="4"/>
        <v>0</v>
      </c>
      <c r="AY43" s="84">
        <f t="shared" si="5"/>
        <v>1</v>
      </c>
      <c r="AZ43" s="84">
        <v>1</v>
      </c>
      <c r="BA43" s="80" t="s">
        <v>73</v>
      </c>
      <c r="BB43" s="72" t="s">
        <v>208</v>
      </c>
      <c r="BC43" s="418" t="s">
        <v>9552</v>
      </c>
      <c r="BD43" s="71" t="s">
        <v>65</v>
      </c>
      <c r="BE43" s="71" t="s">
        <v>65</v>
      </c>
    </row>
    <row r="44" spans="2:57" x14ac:dyDescent="0.25">
      <c r="B44" s="71">
        <v>2025</v>
      </c>
      <c r="C44" s="71">
        <v>891780111</v>
      </c>
      <c r="D44" s="71" t="s">
        <v>63</v>
      </c>
      <c r="E44" s="102" t="s">
        <v>9553</v>
      </c>
      <c r="F44" s="104" t="s">
        <v>9554</v>
      </c>
      <c r="G44" s="72">
        <v>0</v>
      </c>
      <c r="H44" s="72" t="s">
        <v>71</v>
      </c>
      <c r="I44" s="71" t="s">
        <v>64</v>
      </c>
      <c r="J44" s="73" t="s">
        <v>81</v>
      </c>
      <c r="K44" s="75" t="s">
        <v>9555</v>
      </c>
      <c r="L44" s="102">
        <v>10600000</v>
      </c>
      <c r="M44" s="71" t="s">
        <v>66</v>
      </c>
      <c r="N44" s="102" t="s">
        <v>9556</v>
      </c>
      <c r="O44" s="75">
        <v>1140873445</v>
      </c>
      <c r="P44" s="75">
        <v>287</v>
      </c>
      <c r="Q44" s="78">
        <v>45695</v>
      </c>
      <c r="R44" s="75">
        <v>10600000</v>
      </c>
      <c r="S44" s="78">
        <v>45707</v>
      </c>
      <c r="T44" s="75">
        <v>10600000</v>
      </c>
      <c r="U44" s="72" t="s">
        <v>65</v>
      </c>
      <c r="V44" s="417">
        <v>7634903</v>
      </c>
      <c r="W44" s="102" t="s">
        <v>9380</v>
      </c>
      <c r="X44" s="78">
        <v>45707</v>
      </c>
      <c r="Y44" s="78">
        <v>45707</v>
      </c>
      <c r="Z44" s="72" t="s">
        <v>73</v>
      </c>
      <c r="AA44" s="78">
        <v>45808</v>
      </c>
      <c r="AB44" s="102">
        <f t="shared" si="0"/>
        <v>101</v>
      </c>
      <c r="AC44" s="72">
        <v>0</v>
      </c>
      <c r="AD44" s="76">
        <v>0</v>
      </c>
      <c r="AE44" s="72">
        <v>0</v>
      </c>
      <c r="AF44" s="80" t="s">
        <v>73</v>
      </c>
      <c r="AG44" s="102">
        <f t="shared" si="1"/>
        <v>0</v>
      </c>
      <c r="AH44" s="72">
        <v>0</v>
      </c>
      <c r="AI44" s="76">
        <v>0</v>
      </c>
      <c r="AJ44" s="78" t="s">
        <v>73</v>
      </c>
      <c r="AK44" s="80" t="s">
        <v>73</v>
      </c>
      <c r="AL44" s="72">
        <v>0</v>
      </c>
      <c r="AM44" s="72" t="s">
        <v>73</v>
      </c>
      <c r="AN44" s="72" t="s">
        <v>73</v>
      </c>
      <c r="AO44" s="72" t="s">
        <v>73</v>
      </c>
      <c r="AP44" s="102">
        <f t="shared" si="2"/>
        <v>0</v>
      </c>
      <c r="AQ44" s="102">
        <f t="shared" si="6"/>
        <v>10600000</v>
      </c>
      <c r="AR44" s="72" t="s">
        <v>65</v>
      </c>
      <c r="AS44" s="102">
        <v>10600000</v>
      </c>
      <c r="AT44" s="72" t="s">
        <v>319</v>
      </c>
      <c r="AU44" s="76">
        <v>0</v>
      </c>
      <c r="AV44" s="81" t="s">
        <v>73</v>
      </c>
      <c r="AW44" s="82">
        <v>10600000</v>
      </c>
      <c r="AX44" s="143">
        <f t="shared" si="4"/>
        <v>0</v>
      </c>
      <c r="AY44" s="84">
        <f t="shared" si="5"/>
        <v>1</v>
      </c>
      <c r="AZ44" s="84">
        <v>1</v>
      </c>
      <c r="BA44" s="80" t="s">
        <v>73</v>
      </c>
      <c r="BB44" s="72" t="s">
        <v>208</v>
      </c>
      <c r="BC44" s="418" t="s">
        <v>9557</v>
      </c>
      <c r="BD44" s="71" t="s">
        <v>65</v>
      </c>
      <c r="BE44" s="71" t="s">
        <v>65</v>
      </c>
    </row>
    <row r="45" spans="2:57" x14ac:dyDescent="0.25">
      <c r="B45" s="71">
        <v>2025</v>
      </c>
      <c r="C45" s="71">
        <v>891780111</v>
      </c>
      <c r="D45" s="71" t="s">
        <v>63</v>
      </c>
      <c r="E45" s="102" t="s">
        <v>9558</v>
      </c>
      <c r="F45" s="104" t="s">
        <v>9559</v>
      </c>
      <c r="G45" s="72">
        <v>0</v>
      </c>
      <c r="H45" s="72" t="s">
        <v>71</v>
      </c>
      <c r="I45" s="71" t="s">
        <v>64</v>
      </c>
      <c r="J45" s="73" t="s">
        <v>81</v>
      </c>
      <c r="K45" s="75" t="s">
        <v>9560</v>
      </c>
      <c r="L45" s="102">
        <v>16500000</v>
      </c>
      <c r="M45" s="71" t="s">
        <v>66</v>
      </c>
      <c r="N45" s="102" t="s">
        <v>9561</v>
      </c>
      <c r="O45" s="75">
        <v>1129567153</v>
      </c>
      <c r="P45" s="75">
        <v>285</v>
      </c>
      <c r="Q45" s="78">
        <v>45695</v>
      </c>
      <c r="R45" s="75">
        <v>16500000</v>
      </c>
      <c r="S45" s="78">
        <v>45709</v>
      </c>
      <c r="T45" s="75">
        <v>16500000</v>
      </c>
      <c r="U45" s="72" t="s">
        <v>65</v>
      </c>
      <c r="V45" s="417">
        <v>7634903</v>
      </c>
      <c r="W45" s="102" t="s">
        <v>9380</v>
      </c>
      <c r="X45" s="78">
        <v>45709</v>
      </c>
      <c r="Y45" s="78">
        <v>45709</v>
      </c>
      <c r="Z45" s="72" t="s">
        <v>73</v>
      </c>
      <c r="AA45" s="78">
        <v>45838</v>
      </c>
      <c r="AB45" s="102">
        <f t="shared" si="0"/>
        <v>129</v>
      </c>
      <c r="AC45" s="72">
        <v>0</v>
      </c>
      <c r="AD45" s="76">
        <v>0</v>
      </c>
      <c r="AE45" s="72">
        <v>0</v>
      </c>
      <c r="AF45" s="80" t="s">
        <v>73</v>
      </c>
      <c r="AG45" s="102">
        <f t="shared" si="1"/>
        <v>0</v>
      </c>
      <c r="AH45" s="72">
        <v>0</v>
      </c>
      <c r="AI45" s="76">
        <v>0</v>
      </c>
      <c r="AJ45" s="78" t="s">
        <v>73</v>
      </c>
      <c r="AK45" s="80" t="s">
        <v>73</v>
      </c>
      <c r="AL45" s="72">
        <v>0</v>
      </c>
      <c r="AM45" s="72" t="s">
        <v>73</v>
      </c>
      <c r="AN45" s="72" t="s">
        <v>73</v>
      </c>
      <c r="AO45" s="72" t="s">
        <v>73</v>
      </c>
      <c r="AP45" s="102">
        <f t="shared" si="2"/>
        <v>0</v>
      </c>
      <c r="AQ45" s="102">
        <f t="shared" si="6"/>
        <v>16500000</v>
      </c>
      <c r="AR45" s="72" t="s">
        <v>65</v>
      </c>
      <c r="AS45" s="102">
        <v>16500000</v>
      </c>
      <c r="AT45" s="72" t="s">
        <v>319</v>
      </c>
      <c r="AU45" s="76">
        <v>0</v>
      </c>
      <c r="AV45" s="81" t="s">
        <v>73</v>
      </c>
      <c r="AW45" s="82">
        <v>16500000</v>
      </c>
      <c r="AX45" s="143">
        <f t="shared" si="4"/>
        <v>0</v>
      </c>
      <c r="AY45" s="84">
        <f t="shared" si="5"/>
        <v>1</v>
      </c>
      <c r="AZ45" s="84">
        <v>1</v>
      </c>
      <c r="BA45" s="80" t="s">
        <v>73</v>
      </c>
      <c r="BB45" s="72" t="s">
        <v>208</v>
      </c>
      <c r="BC45" s="418" t="s">
        <v>9562</v>
      </c>
      <c r="BD45" s="71" t="s">
        <v>65</v>
      </c>
      <c r="BE45" s="71" t="s">
        <v>65</v>
      </c>
    </row>
    <row r="46" spans="2:57" x14ac:dyDescent="0.25">
      <c r="B46" s="71">
        <v>2025</v>
      </c>
      <c r="C46" s="71">
        <v>891780111</v>
      </c>
      <c r="D46" s="71" t="s">
        <v>63</v>
      </c>
      <c r="E46" s="104" t="s">
        <v>9563</v>
      </c>
      <c r="F46" s="104" t="s">
        <v>9564</v>
      </c>
      <c r="G46" s="72">
        <v>0</v>
      </c>
      <c r="H46" s="72" t="s">
        <v>71</v>
      </c>
      <c r="I46" s="71" t="s">
        <v>64</v>
      </c>
      <c r="J46" s="73" t="s">
        <v>167</v>
      </c>
      <c r="K46" s="75" t="s">
        <v>9565</v>
      </c>
      <c r="L46" s="76">
        <v>70000000</v>
      </c>
      <c r="M46" s="71" t="s">
        <v>66</v>
      </c>
      <c r="N46" s="75" t="s">
        <v>178</v>
      </c>
      <c r="O46" s="75">
        <v>900489512</v>
      </c>
      <c r="P46" s="75">
        <v>428</v>
      </c>
      <c r="Q46" s="78">
        <v>45709</v>
      </c>
      <c r="R46" s="75">
        <v>70000000</v>
      </c>
      <c r="S46" s="78">
        <v>45713</v>
      </c>
      <c r="T46" s="76">
        <v>70000000</v>
      </c>
      <c r="U46" s="72" t="s">
        <v>65</v>
      </c>
      <c r="V46" s="417">
        <v>1082943891</v>
      </c>
      <c r="W46" s="102" t="s">
        <v>9368</v>
      </c>
      <c r="X46" s="78">
        <v>45713</v>
      </c>
      <c r="Y46" s="78">
        <v>45714</v>
      </c>
      <c r="Z46" s="72" t="s">
        <v>73</v>
      </c>
      <c r="AA46" s="78">
        <v>45955</v>
      </c>
      <c r="AB46" s="102">
        <f t="shared" si="0"/>
        <v>241</v>
      </c>
      <c r="AC46" s="72">
        <v>1</v>
      </c>
      <c r="AD46" s="76">
        <v>34500000</v>
      </c>
      <c r="AE46" s="72">
        <v>0</v>
      </c>
      <c r="AF46" s="80">
        <v>46011</v>
      </c>
      <c r="AG46" s="102">
        <f t="shared" si="1"/>
        <v>56</v>
      </c>
      <c r="AH46" s="72">
        <v>0</v>
      </c>
      <c r="AI46" s="76">
        <v>0</v>
      </c>
      <c r="AJ46" s="78" t="s">
        <v>73</v>
      </c>
      <c r="AK46" s="80" t="s">
        <v>73</v>
      </c>
      <c r="AL46" s="72">
        <v>0</v>
      </c>
      <c r="AM46" s="72" t="s">
        <v>73</v>
      </c>
      <c r="AN46" s="72" t="s">
        <v>73</v>
      </c>
      <c r="AO46" s="72" t="s">
        <v>73</v>
      </c>
      <c r="AP46" s="102">
        <f t="shared" si="2"/>
        <v>0</v>
      </c>
      <c r="AQ46" s="102">
        <f t="shared" si="6"/>
        <v>104500000</v>
      </c>
      <c r="AR46" s="72" t="s">
        <v>65</v>
      </c>
      <c r="AS46" s="76">
        <v>104500000</v>
      </c>
      <c r="AT46" s="72" t="s">
        <v>319</v>
      </c>
      <c r="AU46" s="76">
        <v>0</v>
      </c>
      <c r="AV46" s="81" t="s">
        <v>73</v>
      </c>
      <c r="AW46" s="82">
        <v>63996066.399999999</v>
      </c>
      <c r="AX46" s="143">
        <f t="shared" si="4"/>
        <v>40503933.600000001</v>
      </c>
      <c r="AY46" s="84">
        <f t="shared" si="5"/>
        <v>0.61240254928229665</v>
      </c>
      <c r="AZ46" s="84">
        <v>0.61</v>
      </c>
      <c r="BA46" s="80" t="s">
        <v>73</v>
      </c>
      <c r="BB46" s="72" t="s">
        <v>123</v>
      </c>
      <c r="BC46" s="418" t="s">
        <v>9566</v>
      </c>
      <c r="BD46" s="71" t="s">
        <v>65</v>
      </c>
      <c r="BE46" s="71" t="s">
        <v>207</v>
      </c>
    </row>
    <row r="47" spans="2:57" x14ac:dyDescent="0.25">
      <c r="B47" s="71">
        <v>2025</v>
      </c>
      <c r="C47" s="71">
        <v>891780111</v>
      </c>
      <c r="D47" s="71" t="s">
        <v>63</v>
      </c>
      <c r="E47" s="102" t="s">
        <v>9567</v>
      </c>
      <c r="F47" s="130" t="s">
        <v>9568</v>
      </c>
      <c r="G47" s="72">
        <v>0</v>
      </c>
      <c r="H47" s="72" t="s">
        <v>71</v>
      </c>
      <c r="I47" s="71" t="s">
        <v>64</v>
      </c>
      <c r="J47" s="73" t="s">
        <v>211</v>
      </c>
      <c r="K47" s="75" t="s">
        <v>9569</v>
      </c>
      <c r="L47" s="102">
        <v>18900000</v>
      </c>
      <c r="M47" s="71" t="s">
        <v>66</v>
      </c>
      <c r="N47" s="102" t="s">
        <v>9570</v>
      </c>
      <c r="O47" s="422">
        <v>26870452</v>
      </c>
      <c r="P47" s="75">
        <v>524</v>
      </c>
      <c r="Q47" s="78">
        <v>45720</v>
      </c>
      <c r="R47" s="75">
        <v>18900000</v>
      </c>
      <c r="S47" s="78">
        <v>45722</v>
      </c>
      <c r="T47" s="75">
        <v>18900000</v>
      </c>
      <c r="U47" s="72" t="s">
        <v>65</v>
      </c>
      <c r="V47" s="417">
        <v>1082943891</v>
      </c>
      <c r="W47" s="102" t="s">
        <v>9368</v>
      </c>
      <c r="X47" s="78">
        <v>45722</v>
      </c>
      <c r="Y47" s="78">
        <v>45722</v>
      </c>
      <c r="Z47" s="72" t="s">
        <v>73</v>
      </c>
      <c r="AA47" s="78">
        <v>45935</v>
      </c>
      <c r="AB47" s="102">
        <f t="shared" si="0"/>
        <v>213</v>
      </c>
      <c r="AC47" s="72">
        <v>1</v>
      </c>
      <c r="AD47" s="76">
        <v>9400000</v>
      </c>
      <c r="AE47" s="72">
        <v>1</v>
      </c>
      <c r="AF47" s="80">
        <v>46022</v>
      </c>
      <c r="AG47" s="102">
        <f t="shared" si="1"/>
        <v>87</v>
      </c>
      <c r="AH47" s="72">
        <v>0</v>
      </c>
      <c r="AI47" s="76">
        <v>0</v>
      </c>
      <c r="AJ47" s="78" t="s">
        <v>73</v>
      </c>
      <c r="AK47" s="80" t="s">
        <v>73</v>
      </c>
      <c r="AL47" s="72">
        <v>0</v>
      </c>
      <c r="AM47" s="72" t="s">
        <v>73</v>
      </c>
      <c r="AN47" s="72" t="s">
        <v>73</v>
      </c>
      <c r="AO47" s="72" t="s">
        <v>73</v>
      </c>
      <c r="AP47" s="102">
        <f t="shared" si="2"/>
        <v>0</v>
      </c>
      <c r="AQ47" s="102">
        <f t="shared" si="6"/>
        <v>28300000</v>
      </c>
      <c r="AR47" s="72" t="s">
        <v>65</v>
      </c>
      <c r="AS47" s="102">
        <v>28300000</v>
      </c>
      <c r="AT47" s="72" t="s">
        <v>319</v>
      </c>
      <c r="AU47" s="76">
        <v>0</v>
      </c>
      <c r="AV47" s="81" t="s">
        <v>73</v>
      </c>
      <c r="AW47" s="82">
        <v>17900000</v>
      </c>
      <c r="AX47" s="143">
        <f t="shared" si="4"/>
        <v>10400000</v>
      </c>
      <c r="AY47" s="84">
        <f t="shared" si="5"/>
        <v>0.63250883392226154</v>
      </c>
      <c r="AZ47" s="84">
        <v>0.65</v>
      </c>
      <c r="BA47" s="80" t="s">
        <v>73</v>
      </c>
      <c r="BB47" s="72" t="s">
        <v>123</v>
      </c>
      <c r="BC47" s="418" t="s">
        <v>9571</v>
      </c>
      <c r="BD47" s="71" t="s">
        <v>65</v>
      </c>
      <c r="BE47" s="71" t="s">
        <v>207</v>
      </c>
    </row>
    <row r="48" spans="2:57" x14ac:dyDescent="0.25">
      <c r="B48" s="71">
        <v>2025</v>
      </c>
      <c r="C48" s="71">
        <v>891780111</v>
      </c>
      <c r="D48" s="71" t="s">
        <v>63</v>
      </c>
      <c r="E48" s="102" t="s">
        <v>9572</v>
      </c>
      <c r="F48" s="130" t="s">
        <v>9573</v>
      </c>
      <c r="G48" s="72">
        <v>0</v>
      </c>
      <c r="H48" s="72" t="s">
        <v>71</v>
      </c>
      <c r="I48" s="71" t="s">
        <v>64</v>
      </c>
      <c r="J48" s="73" t="s">
        <v>81</v>
      </c>
      <c r="K48" s="75" t="s">
        <v>9574</v>
      </c>
      <c r="L48" s="102">
        <v>9200000</v>
      </c>
      <c r="M48" s="71" t="s">
        <v>66</v>
      </c>
      <c r="N48" s="102" t="s">
        <v>9575</v>
      </c>
      <c r="O48" s="422">
        <v>1082933362</v>
      </c>
      <c r="P48" s="75">
        <v>682</v>
      </c>
      <c r="Q48" s="78">
        <v>45730</v>
      </c>
      <c r="R48" s="75">
        <v>9200000</v>
      </c>
      <c r="S48" s="78">
        <v>45730</v>
      </c>
      <c r="T48" s="75">
        <v>9200000</v>
      </c>
      <c r="U48" s="72" t="s">
        <v>65</v>
      </c>
      <c r="V48" s="417">
        <v>7634903</v>
      </c>
      <c r="W48" s="102" t="s">
        <v>9380</v>
      </c>
      <c r="X48" s="78">
        <v>45730</v>
      </c>
      <c r="Y48" s="78">
        <v>45730</v>
      </c>
      <c r="Z48" s="72" t="s">
        <v>73</v>
      </c>
      <c r="AA48" s="78">
        <v>45838</v>
      </c>
      <c r="AB48" s="102">
        <f t="shared" si="0"/>
        <v>108</v>
      </c>
      <c r="AC48" s="72">
        <v>0</v>
      </c>
      <c r="AD48" s="76">
        <v>0</v>
      </c>
      <c r="AE48" s="72">
        <v>0</v>
      </c>
      <c r="AF48" s="80" t="s">
        <v>73</v>
      </c>
      <c r="AG48" s="102">
        <f t="shared" si="1"/>
        <v>0</v>
      </c>
      <c r="AH48" s="72">
        <v>0</v>
      </c>
      <c r="AI48" s="76">
        <v>0</v>
      </c>
      <c r="AJ48" s="78" t="s">
        <v>73</v>
      </c>
      <c r="AK48" s="80" t="s">
        <v>73</v>
      </c>
      <c r="AL48" s="72">
        <v>0</v>
      </c>
      <c r="AM48" s="72" t="s">
        <v>73</v>
      </c>
      <c r="AN48" s="72" t="s">
        <v>73</v>
      </c>
      <c r="AO48" s="72" t="s">
        <v>73</v>
      </c>
      <c r="AP48" s="102">
        <f t="shared" si="2"/>
        <v>0</v>
      </c>
      <c r="AQ48" s="102">
        <f t="shared" si="6"/>
        <v>9200000</v>
      </c>
      <c r="AR48" s="72" t="s">
        <v>65</v>
      </c>
      <c r="AS48" s="102">
        <v>9200000</v>
      </c>
      <c r="AT48" s="72" t="s">
        <v>319</v>
      </c>
      <c r="AU48" s="76">
        <v>0</v>
      </c>
      <c r="AV48" s="81" t="s">
        <v>73</v>
      </c>
      <c r="AW48" s="82">
        <v>9200000</v>
      </c>
      <c r="AX48" s="143">
        <f t="shared" si="4"/>
        <v>0</v>
      </c>
      <c r="AY48" s="84">
        <f t="shared" si="5"/>
        <v>1</v>
      </c>
      <c r="AZ48" s="84">
        <v>1</v>
      </c>
      <c r="BA48" s="80" t="s">
        <v>73</v>
      </c>
      <c r="BB48" s="72" t="s">
        <v>208</v>
      </c>
      <c r="BC48" s="418" t="s">
        <v>9576</v>
      </c>
      <c r="BD48" s="71" t="s">
        <v>65</v>
      </c>
      <c r="BE48" s="71" t="s">
        <v>65</v>
      </c>
    </row>
    <row r="49" spans="2:57" x14ac:dyDescent="0.25">
      <c r="B49" s="71">
        <v>2025</v>
      </c>
      <c r="C49" s="71">
        <v>891780111</v>
      </c>
      <c r="D49" s="71" t="s">
        <v>63</v>
      </c>
      <c r="E49" s="102" t="s">
        <v>9577</v>
      </c>
      <c r="F49" s="130" t="s">
        <v>9578</v>
      </c>
      <c r="G49" s="72">
        <v>0</v>
      </c>
      <c r="H49" s="72" t="s">
        <v>71</v>
      </c>
      <c r="I49" s="71" t="s">
        <v>64</v>
      </c>
      <c r="J49" s="73" t="s">
        <v>81</v>
      </c>
      <c r="K49" s="75" t="s">
        <v>9579</v>
      </c>
      <c r="L49" s="102">
        <v>8325000</v>
      </c>
      <c r="M49" s="71" t="s">
        <v>66</v>
      </c>
      <c r="N49" s="102" t="s">
        <v>9580</v>
      </c>
      <c r="O49" s="280">
        <v>1083565949</v>
      </c>
      <c r="P49" s="75">
        <v>683</v>
      </c>
      <c r="Q49" s="78">
        <v>45730</v>
      </c>
      <c r="R49" s="75">
        <v>8325000</v>
      </c>
      <c r="S49" s="78">
        <v>45730</v>
      </c>
      <c r="T49" s="75">
        <v>8325000</v>
      </c>
      <c r="U49" s="72" t="s">
        <v>65</v>
      </c>
      <c r="V49" s="417">
        <v>1098669877</v>
      </c>
      <c r="W49" s="102" t="s">
        <v>9396</v>
      </c>
      <c r="X49" s="78">
        <v>45730</v>
      </c>
      <c r="Y49" s="78">
        <v>45730</v>
      </c>
      <c r="Z49" s="72" t="s">
        <v>73</v>
      </c>
      <c r="AA49" s="78">
        <v>45838</v>
      </c>
      <c r="AB49" s="102">
        <f t="shared" si="0"/>
        <v>108</v>
      </c>
      <c r="AC49" s="72">
        <v>0</v>
      </c>
      <c r="AD49" s="76">
        <v>0</v>
      </c>
      <c r="AE49" s="72">
        <v>0</v>
      </c>
      <c r="AF49" s="80" t="s">
        <v>73</v>
      </c>
      <c r="AG49" s="102">
        <f t="shared" si="1"/>
        <v>0</v>
      </c>
      <c r="AH49" s="72">
        <v>0</v>
      </c>
      <c r="AI49" s="76">
        <v>0</v>
      </c>
      <c r="AJ49" s="78" t="s">
        <v>73</v>
      </c>
      <c r="AK49" s="80" t="s">
        <v>73</v>
      </c>
      <c r="AL49" s="72">
        <v>0</v>
      </c>
      <c r="AM49" s="72" t="s">
        <v>73</v>
      </c>
      <c r="AN49" s="72" t="s">
        <v>73</v>
      </c>
      <c r="AO49" s="72" t="s">
        <v>73</v>
      </c>
      <c r="AP49" s="102">
        <f t="shared" si="2"/>
        <v>0</v>
      </c>
      <c r="AQ49" s="102">
        <f t="shared" si="6"/>
        <v>8325000</v>
      </c>
      <c r="AR49" s="72" t="s">
        <v>65</v>
      </c>
      <c r="AS49" s="102">
        <v>8325000</v>
      </c>
      <c r="AT49" s="72" t="s">
        <v>319</v>
      </c>
      <c r="AU49" s="76">
        <v>0</v>
      </c>
      <c r="AV49" s="81" t="s">
        <v>73</v>
      </c>
      <c r="AW49" s="82">
        <v>8325000</v>
      </c>
      <c r="AX49" s="143">
        <f t="shared" si="4"/>
        <v>0</v>
      </c>
      <c r="AY49" s="84">
        <f t="shared" si="5"/>
        <v>1</v>
      </c>
      <c r="AZ49" s="84">
        <v>1</v>
      </c>
      <c r="BA49" s="80" t="s">
        <v>73</v>
      </c>
      <c r="BB49" s="72" t="s">
        <v>208</v>
      </c>
      <c r="BC49" s="418" t="s">
        <v>9581</v>
      </c>
      <c r="BD49" s="71" t="s">
        <v>65</v>
      </c>
      <c r="BE49" s="71" t="s">
        <v>65</v>
      </c>
    </row>
    <row r="50" spans="2:57" x14ac:dyDescent="0.25">
      <c r="B50" s="71">
        <v>2025</v>
      </c>
      <c r="C50" s="71">
        <v>891780111</v>
      </c>
      <c r="D50" s="71" t="s">
        <v>63</v>
      </c>
      <c r="E50" s="102" t="s">
        <v>9582</v>
      </c>
      <c r="F50" s="130" t="s">
        <v>9583</v>
      </c>
      <c r="G50" s="72">
        <v>0</v>
      </c>
      <c r="H50" s="72" t="s">
        <v>71</v>
      </c>
      <c r="I50" s="71" t="s">
        <v>64</v>
      </c>
      <c r="J50" s="73" t="s">
        <v>81</v>
      </c>
      <c r="K50" s="75" t="s">
        <v>9584</v>
      </c>
      <c r="L50" s="102">
        <v>10600000</v>
      </c>
      <c r="M50" s="71" t="s">
        <v>66</v>
      </c>
      <c r="N50" s="102" t="s">
        <v>9585</v>
      </c>
      <c r="O50" s="75">
        <v>1082991681</v>
      </c>
      <c r="P50" s="75">
        <v>680</v>
      </c>
      <c r="Q50" s="78">
        <v>45730</v>
      </c>
      <c r="R50" s="75">
        <v>10600000</v>
      </c>
      <c r="S50" s="78">
        <v>45730</v>
      </c>
      <c r="T50" s="75">
        <v>10600000</v>
      </c>
      <c r="U50" s="72" t="s">
        <v>65</v>
      </c>
      <c r="V50" s="417">
        <v>1082900194</v>
      </c>
      <c r="W50" s="102" t="s">
        <v>9374</v>
      </c>
      <c r="X50" s="78">
        <v>45730</v>
      </c>
      <c r="Y50" s="78">
        <v>45730</v>
      </c>
      <c r="Z50" s="72" t="s">
        <v>73</v>
      </c>
      <c r="AA50" s="78">
        <v>45838</v>
      </c>
      <c r="AB50" s="102">
        <f t="shared" si="0"/>
        <v>108</v>
      </c>
      <c r="AC50" s="72">
        <v>0</v>
      </c>
      <c r="AD50" s="76">
        <v>0</v>
      </c>
      <c r="AE50" s="72">
        <v>0</v>
      </c>
      <c r="AF50" s="80" t="s">
        <v>73</v>
      </c>
      <c r="AG50" s="102">
        <f t="shared" si="1"/>
        <v>0</v>
      </c>
      <c r="AH50" s="72">
        <v>0</v>
      </c>
      <c r="AI50" s="76">
        <v>0</v>
      </c>
      <c r="AJ50" s="78" t="s">
        <v>73</v>
      </c>
      <c r="AK50" s="80" t="s">
        <v>73</v>
      </c>
      <c r="AL50" s="72">
        <v>0</v>
      </c>
      <c r="AM50" s="72" t="s">
        <v>73</v>
      </c>
      <c r="AN50" s="72" t="s">
        <v>73</v>
      </c>
      <c r="AO50" s="72" t="s">
        <v>73</v>
      </c>
      <c r="AP50" s="102">
        <f t="shared" si="2"/>
        <v>0</v>
      </c>
      <c r="AQ50" s="102">
        <f t="shared" si="6"/>
        <v>10600000</v>
      </c>
      <c r="AR50" s="72" t="s">
        <v>65</v>
      </c>
      <c r="AS50" s="102">
        <v>10600000</v>
      </c>
      <c r="AT50" s="72" t="s">
        <v>319</v>
      </c>
      <c r="AU50" s="76">
        <v>0</v>
      </c>
      <c r="AV50" s="81" t="s">
        <v>73</v>
      </c>
      <c r="AW50" s="82">
        <v>10600000</v>
      </c>
      <c r="AX50" s="143">
        <f t="shared" si="4"/>
        <v>0</v>
      </c>
      <c r="AY50" s="84">
        <f t="shared" si="5"/>
        <v>1</v>
      </c>
      <c r="AZ50" s="84">
        <v>1</v>
      </c>
      <c r="BA50" s="80" t="s">
        <v>73</v>
      </c>
      <c r="BB50" s="72" t="s">
        <v>208</v>
      </c>
      <c r="BC50" s="418" t="s">
        <v>9586</v>
      </c>
      <c r="BD50" s="71" t="s">
        <v>65</v>
      </c>
      <c r="BE50" s="71" t="s">
        <v>65</v>
      </c>
    </row>
    <row r="51" spans="2:57" x14ac:dyDescent="0.25">
      <c r="B51" s="71">
        <v>2025</v>
      </c>
      <c r="C51" s="71">
        <v>891780111</v>
      </c>
      <c r="D51" s="71" t="s">
        <v>63</v>
      </c>
      <c r="E51" s="102" t="s">
        <v>9587</v>
      </c>
      <c r="F51" s="130" t="s">
        <v>9588</v>
      </c>
      <c r="G51" s="72">
        <v>0</v>
      </c>
      <c r="H51" s="72" t="s">
        <v>71</v>
      </c>
      <c r="I51" s="71" t="s">
        <v>64</v>
      </c>
      <c r="J51" s="73" t="s">
        <v>81</v>
      </c>
      <c r="K51" s="75" t="s">
        <v>9589</v>
      </c>
      <c r="L51" s="102">
        <v>11360000</v>
      </c>
      <c r="M51" s="71" t="s">
        <v>66</v>
      </c>
      <c r="N51" s="102" t="s">
        <v>116</v>
      </c>
      <c r="O51" s="75">
        <v>1221964687</v>
      </c>
      <c r="P51" s="75">
        <v>681</v>
      </c>
      <c r="Q51" s="78">
        <v>45730</v>
      </c>
      <c r="R51" s="75">
        <v>11360000</v>
      </c>
      <c r="S51" s="78">
        <v>45730</v>
      </c>
      <c r="T51" s="76">
        <v>11360000</v>
      </c>
      <c r="U51" s="72" t="s">
        <v>65</v>
      </c>
      <c r="V51" s="419">
        <v>36669725</v>
      </c>
      <c r="W51" s="102" t="s">
        <v>9418</v>
      </c>
      <c r="X51" s="78">
        <v>45730</v>
      </c>
      <c r="Y51" s="78">
        <v>45730</v>
      </c>
      <c r="Z51" s="72" t="s">
        <v>73</v>
      </c>
      <c r="AA51" s="78">
        <v>45838</v>
      </c>
      <c r="AB51" s="102">
        <f t="shared" si="0"/>
        <v>108</v>
      </c>
      <c r="AC51" s="72">
        <v>0</v>
      </c>
      <c r="AD51" s="76">
        <v>0</v>
      </c>
      <c r="AE51" s="72">
        <v>0</v>
      </c>
      <c r="AF51" s="80" t="s">
        <v>73</v>
      </c>
      <c r="AG51" s="102">
        <f t="shared" si="1"/>
        <v>0</v>
      </c>
      <c r="AH51" s="72">
        <v>0</v>
      </c>
      <c r="AI51" s="76">
        <v>0</v>
      </c>
      <c r="AJ51" s="78" t="s">
        <v>73</v>
      </c>
      <c r="AK51" s="80" t="s">
        <v>73</v>
      </c>
      <c r="AL51" s="72">
        <v>0</v>
      </c>
      <c r="AM51" s="72" t="s">
        <v>73</v>
      </c>
      <c r="AN51" s="72" t="s">
        <v>73</v>
      </c>
      <c r="AO51" s="72" t="s">
        <v>73</v>
      </c>
      <c r="AP51" s="102">
        <f t="shared" si="2"/>
        <v>0</v>
      </c>
      <c r="AQ51" s="102">
        <f t="shared" si="6"/>
        <v>11360000</v>
      </c>
      <c r="AR51" s="72" t="s">
        <v>65</v>
      </c>
      <c r="AS51" s="102">
        <v>11360000</v>
      </c>
      <c r="AT51" s="72" t="s">
        <v>319</v>
      </c>
      <c r="AU51" s="76">
        <v>0</v>
      </c>
      <c r="AV51" s="81" t="s">
        <v>73</v>
      </c>
      <c r="AW51" s="82">
        <v>11360000</v>
      </c>
      <c r="AX51" s="143">
        <f t="shared" si="4"/>
        <v>0</v>
      </c>
      <c r="AY51" s="84">
        <f t="shared" si="5"/>
        <v>1</v>
      </c>
      <c r="AZ51" s="84">
        <v>1</v>
      </c>
      <c r="BA51" s="80" t="s">
        <v>73</v>
      </c>
      <c r="BB51" s="72" t="s">
        <v>208</v>
      </c>
      <c r="BC51" s="418" t="s">
        <v>9590</v>
      </c>
      <c r="BD51" s="71" t="s">
        <v>65</v>
      </c>
      <c r="BE51" s="71" t="s">
        <v>65</v>
      </c>
    </row>
    <row r="52" spans="2:57" x14ac:dyDescent="0.25">
      <c r="B52" s="71">
        <v>2025</v>
      </c>
      <c r="C52" s="71">
        <v>891780111</v>
      </c>
      <c r="D52" s="71" t="s">
        <v>63</v>
      </c>
      <c r="E52" s="102" t="s">
        <v>9591</v>
      </c>
      <c r="F52" s="130" t="s">
        <v>9592</v>
      </c>
      <c r="G52" s="72">
        <v>0</v>
      </c>
      <c r="H52" s="72" t="s">
        <v>71</v>
      </c>
      <c r="I52" s="71" t="s">
        <v>64</v>
      </c>
      <c r="J52" s="73" t="s">
        <v>81</v>
      </c>
      <c r="K52" s="75" t="s">
        <v>9593</v>
      </c>
      <c r="L52" s="102">
        <v>5625000</v>
      </c>
      <c r="M52" s="71" t="s">
        <v>66</v>
      </c>
      <c r="N52" s="102" t="s">
        <v>9594</v>
      </c>
      <c r="O52" s="76">
        <v>1193225410</v>
      </c>
      <c r="P52" s="75">
        <v>754</v>
      </c>
      <c r="Q52" s="78">
        <v>45741</v>
      </c>
      <c r="R52" s="75">
        <v>7875000</v>
      </c>
      <c r="S52" s="78">
        <v>45742</v>
      </c>
      <c r="T52" s="76">
        <v>5625000</v>
      </c>
      <c r="U52" s="72" t="s">
        <v>65</v>
      </c>
      <c r="V52" s="417">
        <v>1082900194</v>
      </c>
      <c r="W52" s="102" t="s">
        <v>9374</v>
      </c>
      <c r="X52" s="78">
        <v>45742</v>
      </c>
      <c r="Y52" s="78">
        <v>45742</v>
      </c>
      <c r="Z52" s="72" t="s">
        <v>73</v>
      </c>
      <c r="AA52" s="78">
        <v>45808</v>
      </c>
      <c r="AB52" s="102">
        <f t="shared" si="0"/>
        <v>66</v>
      </c>
      <c r="AC52" s="72">
        <v>1</v>
      </c>
      <c r="AD52" s="76">
        <v>2250000</v>
      </c>
      <c r="AE52" s="72">
        <v>1</v>
      </c>
      <c r="AF52" s="80">
        <v>45838</v>
      </c>
      <c r="AG52" s="102">
        <f t="shared" si="1"/>
        <v>30</v>
      </c>
      <c r="AH52" s="72">
        <v>0</v>
      </c>
      <c r="AI52" s="76">
        <v>0</v>
      </c>
      <c r="AJ52" s="78" t="s">
        <v>73</v>
      </c>
      <c r="AK52" s="80" t="s">
        <v>73</v>
      </c>
      <c r="AL52" s="72">
        <v>0</v>
      </c>
      <c r="AM52" s="72" t="s">
        <v>73</v>
      </c>
      <c r="AN52" s="72" t="s">
        <v>73</v>
      </c>
      <c r="AO52" s="72" t="s">
        <v>73</v>
      </c>
      <c r="AP52" s="102">
        <f t="shared" si="2"/>
        <v>0</v>
      </c>
      <c r="AQ52" s="102">
        <f t="shared" si="6"/>
        <v>7875000</v>
      </c>
      <c r="AR52" s="72" t="s">
        <v>65</v>
      </c>
      <c r="AS52" s="102">
        <v>56250000</v>
      </c>
      <c r="AT52" s="72" t="s">
        <v>319</v>
      </c>
      <c r="AU52" s="76">
        <v>0</v>
      </c>
      <c r="AV52" s="81" t="s">
        <v>73</v>
      </c>
      <c r="AW52" s="82">
        <v>7875000</v>
      </c>
      <c r="AX52" s="143">
        <f t="shared" si="4"/>
        <v>0</v>
      </c>
      <c r="AY52" s="84">
        <f t="shared" si="5"/>
        <v>1</v>
      </c>
      <c r="AZ52" s="84">
        <v>1</v>
      </c>
      <c r="BA52" s="80" t="s">
        <v>73</v>
      </c>
      <c r="BB52" s="72" t="s">
        <v>208</v>
      </c>
      <c r="BC52" s="418" t="s">
        <v>9595</v>
      </c>
      <c r="BD52" s="71" t="s">
        <v>65</v>
      </c>
      <c r="BE52" s="71" t="s">
        <v>65</v>
      </c>
    </row>
    <row r="53" spans="2:57" x14ac:dyDescent="0.25">
      <c r="B53" s="71">
        <v>2025</v>
      </c>
      <c r="C53" s="71">
        <v>891780111</v>
      </c>
      <c r="D53" s="71" t="s">
        <v>63</v>
      </c>
      <c r="E53" s="102" t="s">
        <v>9596</v>
      </c>
      <c r="F53" s="130" t="s">
        <v>9597</v>
      </c>
      <c r="G53" s="72">
        <v>0</v>
      </c>
      <c r="H53" s="72" t="s">
        <v>71</v>
      </c>
      <c r="I53" s="71" t="s">
        <v>64</v>
      </c>
      <c r="J53" s="73" t="s">
        <v>167</v>
      </c>
      <c r="K53" s="75" t="s">
        <v>9598</v>
      </c>
      <c r="L53" s="102">
        <v>70000000</v>
      </c>
      <c r="M53" s="71" t="s">
        <v>66</v>
      </c>
      <c r="N53" s="102" t="s">
        <v>9599</v>
      </c>
      <c r="O53" s="75">
        <v>900173983</v>
      </c>
      <c r="P53" s="75">
        <v>788</v>
      </c>
      <c r="Q53" s="78">
        <v>45743</v>
      </c>
      <c r="R53" s="75">
        <v>70000000</v>
      </c>
      <c r="S53" s="78">
        <v>45755</v>
      </c>
      <c r="T53" s="76">
        <v>70000000</v>
      </c>
      <c r="U53" s="72" t="s">
        <v>65</v>
      </c>
      <c r="V53" s="417">
        <v>1082943891</v>
      </c>
      <c r="W53" s="102" t="s">
        <v>9368</v>
      </c>
      <c r="X53" s="78">
        <v>45755</v>
      </c>
      <c r="Y53" s="78">
        <v>45756</v>
      </c>
      <c r="Z53" s="72" t="s">
        <v>73</v>
      </c>
      <c r="AA53" s="78">
        <v>45969</v>
      </c>
      <c r="AB53" s="102">
        <f t="shared" si="0"/>
        <v>213</v>
      </c>
      <c r="AC53" s="72">
        <v>1</v>
      </c>
      <c r="AD53" s="76">
        <v>15000000</v>
      </c>
      <c r="AE53" s="72">
        <v>0</v>
      </c>
      <c r="AF53" s="80">
        <v>46011</v>
      </c>
      <c r="AG53" s="102">
        <f t="shared" si="1"/>
        <v>42</v>
      </c>
      <c r="AH53" s="72">
        <v>0</v>
      </c>
      <c r="AI53" s="76">
        <v>0</v>
      </c>
      <c r="AJ53" s="78" t="s">
        <v>73</v>
      </c>
      <c r="AK53" s="80" t="s">
        <v>73</v>
      </c>
      <c r="AL53" s="72">
        <v>0</v>
      </c>
      <c r="AM53" s="72" t="s">
        <v>73</v>
      </c>
      <c r="AN53" s="72" t="s">
        <v>73</v>
      </c>
      <c r="AO53" s="72" t="s">
        <v>73</v>
      </c>
      <c r="AP53" s="102">
        <f t="shared" si="2"/>
        <v>0</v>
      </c>
      <c r="AQ53" s="102">
        <f t="shared" si="6"/>
        <v>85000000</v>
      </c>
      <c r="AR53" s="72" t="s">
        <v>65</v>
      </c>
      <c r="AS53" s="102">
        <v>70000000</v>
      </c>
      <c r="AT53" s="72" t="s">
        <v>319</v>
      </c>
      <c r="AU53" s="76">
        <v>0</v>
      </c>
      <c r="AV53" s="81" t="s">
        <v>73</v>
      </c>
      <c r="AW53" s="82">
        <v>20308120</v>
      </c>
      <c r="AX53" s="143">
        <f t="shared" si="4"/>
        <v>64691880</v>
      </c>
      <c r="AY53" s="84">
        <f t="shared" si="5"/>
        <v>0.2389190588235294</v>
      </c>
      <c r="AZ53" s="84">
        <v>0.28999999999999998</v>
      </c>
      <c r="BA53" s="80" t="s">
        <v>73</v>
      </c>
      <c r="BB53" s="72" t="s">
        <v>123</v>
      </c>
      <c r="BC53" s="418" t="s">
        <v>9600</v>
      </c>
      <c r="BD53" s="71" t="s">
        <v>65</v>
      </c>
      <c r="BE53" s="71" t="s">
        <v>207</v>
      </c>
    </row>
    <row r="54" spans="2:57" x14ac:dyDescent="0.25">
      <c r="B54" s="71">
        <v>2025</v>
      </c>
      <c r="C54" s="71">
        <v>891780111</v>
      </c>
      <c r="D54" s="71" t="s">
        <v>63</v>
      </c>
      <c r="E54" s="102" t="s">
        <v>9601</v>
      </c>
      <c r="F54" s="130" t="s">
        <v>9602</v>
      </c>
      <c r="G54" s="72">
        <v>0</v>
      </c>
      <c r="H54" s="72" t="s">
        <v>71</v>
      </c>
      <c r="I54" s="71" t="s">
        <v>64</v>
      </c>
      <c r="J54" s="73" t="s">
        <v>81</v>
      </c>
      <c r="K54" s="75" t="s">
        <v>9603</v>
      </c>
      <c r="L54" s="102">
        <v>11250000</v>
      </c>
      <c r="M54" s="71" t="s">
        <v>66</v>
      </c>
      <c r="N54" s="102" t="s">
        <v>9604</v>
      </c>
      <c r="O54" s="75">
        <v>39048685</v>
      </c>
      <c r="P54" s="75">
        <v>753</v>
      </c>
      <c r="Q54" s="78">
        <v>45741</v>
      </c>
      <c r="R54" s="75">
        <v>11250000</v>
      </c>
      <c r="S54" s="78">
        <v>45757</v>
      </c>
      <c r="T54" s="76">
        <v>11250000</v>
      </c>
      <c r="U54" s="72" t="s">
        <v>65</v>
      </c>
      <c r="V54" s="417">
        <v>12561250</v>
      </c>
      <c r="W54" s="417" t="s">
        <v>9460</v>
      </c>
      <c r="X54" s="78">
        <v>45757</v>
      </c>
      <c r="Y54" s="78">
        <v>45757</v>
      </c>
      <c r="Z54" s="72" t="s">
        <v>73</v>
      </c>
      <c r="AA54" s="78">
        <v>45807</v>
      </c>
      <c r="AB54" s="102">
        <f t="shared" si="0"/>
        <v>50</v>
      </c>
      <c r="AC54" s="72">
        <v>0</v>
      </c>
      <c r="AD54" s="76">
        <v>0</v>
      </c>
      <c r="AE54" s="72">
        <v>0</v>
      </c>
      <c r="AF54" s="80" t="s">
        <v>73</v>
      </c>
      <c r="AG54" s="102">
        <f t="shared" si="1"/>
        <v>0</v>
      </c>
      <c r="AH54" s="72">
        <v>0</v>
      </c>
      <c r="AI54" s="76">
        <v>0</v>
      </c>
      <c r="AJ54" s="78" t="s">
        <v>73</v>
      </c>
      <c r="AK54" s="80" t="s">
        <v>73</v>
      </c>
      <c r="AL54" s="72">
        <v>0</v>
      </c>
      <c r="AM54" s="72" t="s">
        <v>73</v>
      </c>
      <c r="AN54" s="72" t="s">
        <v>73</v>
      </c>
      <c r="AO54" s="72" t="s">
        <v>73</v>
      </c>
      <c r="AP54" s="102">
        <f t="shared" si="2"/>
        <v>0</v>
      </c>
      <c r="AQ54" s="102">
        <f t="shared" si="6"/>
        <v>11250000</v>
      </c>
      <c r="AR54" s="72" t="s">
        <v>65</v>
      </c>
      <c r="AS54" s="102">
        <v>11250000</v>
      </c>
      <c r="AT54" s="72" t="s">
        <v>319</v>
      </c>
      <c r="AU54" s="76">
        <v>0</v>
      </c>
      <c r="AV54" s="81" t="s">
        <v>73</v>
      </c>
      <c r="AW54" s="82">
        <v>11250000</v>
      </c>
      <c r="AX54" s="143">
        <f t="shared" si="4"/>
        <v>0</v>
      </c>
      <c r="AY54" s="84">
        <f t="shared" si="5"/>
        <v>1</v>
      </c>
      <c r="AZ54" s="84">
        <v>1</v>
      </c>
      <c r="BA54" s="80" t="s">
        <v>73</v>
      </c>
      <c r="BB54" s="72" t="s">
        <v>208</v>
      </c>
      <c r="BC54" s="418" t="s">
        <v>9605</v>
      </c>
      <c r="BD54" s="71" t="s">
        <v>65</v>
      </c>
      <c r="BE54" s="71" t="s">
        <v>65</v>
      </c>
    </row>
    <row r="55" spans="2:57" x14ac:dyDescent="0.25">
      <c r="B55" s="71">
        <v>2025</v>
      </c>
      <c r="C55" s="71">
        <v>891780111</v>
      </c>
      <c r="D55" s="71" t="s">
        <v>63</v>
      </c>
      <c r="E55" s="102" t="s">
        <v>9606</v>
      </c>
      <c r="F55" s="130" t="s">
        <v>9607</v>
      </c>
      <c r="G55" s="72">
        <v>0</v>
      </c>
      <c r="H55" s="72" t="s">
        <v>71</v>
      </c>
      <c r="I55" s="71" t="s">
        <v>64</v>
      </c>
      <c r="J55" s="73" t="s">
        <v>81</v>
      </c>
      <c r="K55" s="75" t="s">
        <v>9608</v>
      </c>
      <c r="L55" s="102">
        <v>7875000</v>
      </c>
      <c r="M55" s="71" t="s">
        <v>66</v>
      </c>
      <c r="N55" s="102" t="s">
        <v>9609</v>
      </c>
      <c r="O55" s="75">
        <v>1100628981</v>
      </c>
      <c r="P55" s="75">
        <v>755</v>
      </c>
      <c r="Q55" s="78">
        <v>45741</v>
      </c>
      <c r="R55" s="75">
        <v>7875000</v>
      </c>
      <c r="S55" s="78">
        <v>45757</v>
      </c>
      <c r="T55" s="76">
        <v>7875000</v>
      </c>
      <c r="U55" s="72" t="s">
        <v>65</v>
      </c>
      <c r="V55" s="417">
        <v>7634903</v>
      </c>
      <c r="W55" s="102" t="s">
        <v>9380</v>
      </c>
      <c r="X55" s="78">
        <v>45757</v>
      </c>
      <c r="Y55" s="78">
        <v>45757</v>
      </c>
      <c r="Z55" s="72" t="s">
        <v>73</v>
      </c>
      <c r="AA55" s="78">
        <v>45838</v>
      </c>
      <c r="AB55" s="102">
        <f t="shared" si="0"/>
        <v>81</v>
      </c>
      <c r="AC55" s="72">
        <v>0</v>
      </c>
      <c r="AD55" s="76">
        <v>0</v>
      </c>
      <c r="AE55" s="72">
        <v>0</v>
      </c>
      <c r="AF55" s="80" t="s">
        <v>73</v>
      </c>
      <c r="AG55" s="102">
        <f t="shared" si="1"/>
        <v>0</v>
      </c>
      <c r="AH55" s="72">
        <v>0</v>
      </c>
      <c r="AI55" s="76">
        <v>0</v>
      </c>
      <c r="AJ55" s="78" t="s">
        <v>73</v>
      </c>
      <c r="AK55" s="80" t="s">
        <v>73</v>
      </c>
      <c r="AL55" s="72">
        <v>0</v>
      </c>
      <c r="AM55" s="72" t="s">
        <v>73</v>
      </c>
      <c r="AN55" s="72" t="s">
        <v>73</v>
      </c>
      <c r="AO55" s="72" t="s">
        <v>73</v>
      </c>
      <c r="AP55" s="102">
        <f t="shared" si="2"/>
        <v>0</v>
      </c>
      <c r="AQ55" s="102">
        <f t="shared" si="6"/>
        <v>7875000</v>
      </c>
      <c r="AR55" s="72" t="s">
        <v>65</v>
      </c>
      <c r="AS55" s="102">
        <v>7875000</v>
      </c>
      <c r="AT55" s="72" t="s">
        <v>319</v>
      </c>
      <c r="AU55" s="76">
        <v>0</v>
      </c>
      <c r="AV55" s="81" t="s">
        <v>73</v>
      </c>
      <c r="AW55" s="82">
        <v>7875000</v>
      </c>
      <c r="AX55" s="143">
        <f t="shared" si="4"/>
        <v>0</v>
      </c>
      <c r="AY55" s="84">
        <f t="shared" si="5"/>
        <v>1</v>
      </c>
      <c r="AZ55" s="84">
        <v>1</v>
      </c>
      <c r="BA55" s="80" t="s">
        <v>73</v>
      </c>
      <c r="BB55" s="72" t="s">
        <v>208</v>
      </c>
      <c r="BC55" s="418" t="s">
        <v>9610</v>
      </c>
      <c r="BD55" s="71" t="s">
        <v>65</v>
      </c>
      <c r="BE55" s="71" t="s">
        <v>65</v>
      </c>
    </row>
    <row r="56" spans="2:57" x14ac:dyDescent="0.25">
      <c r="B56" s="71">
        <v>2025</v>
      </c>
      <c r="C56" s="71">
        <v>891780111</v>
      </c>
      <c r="D56" s="71" t="s">
        <v>63</v>
      </c>
      <c r="E56" s="102" t="s">
        <v>9611</v>
      </c>
      <c r="F56" s="130" t="s">
        <v>9612</v>
      </c>
      <c r="G56" s="72">
        <v>0</v>
      </c>
      <c r="H56" s="72" t="s">
        <v>71</v>
      </c>
      <c r="I56" s="71" t="s">
        <v>64</v>
      </c>
      <c r="J56" s="73" t="s">
        <v>81</v>
      </c>
      <c r="K56" s="75" t="s">
        <v>9613</v>
      </c>
      <c r="L56" s="102">
        <v>9468000</v>
      </c>
      <c r="M56" s="71" t="s">
        <v>66</v>
      </c>
      <c r="N56" s="102" t="s">
        <v>9614</v>
      </c>
      <c r="O56" s="75">
        <v>19588680</v>
      </c>
      <c r="P56" s="75">
        <v>907</v>
      </c>
      <c r="Q56" s="78">
        <v>45758</v>
      </c>
      <c r="R56" s="75">
        <v>9768000</v>
      </c>
      <c r="S56" s="78">
        <v>45758</v>
      </c>
      <c r="T56" s="76">
        <v>9768000</v>
      </c>
      <c r="U56" s="72" t="s">
        <v>65</v>
      </c>
      <c r="V56" s="419">
        <v>36669725</v>
      </c>
      <c r="W56" s="102" t="s">
        <v>9418</v>
      </c>
      <c r="X56" s="78">
        <v>45758</v>
      </c>
      <c r="Y56" s="78">
        <v>45758</v>
      </c>
      <c r="Z56" s="72" t="s">
        <v>73</v>
      </c>
      <c r="AA56" s="78">
        <v>45838</v>
      </c>
      <c r="AB56" s="102">
        <f t="shared" si="0"/>
        <v>80</v>
      </c>
      <c r="AC56" s="72">
        <v>0</v>
      </c>
      <c r="AD56" s="76">
        <v>0</v>
      </c>
      <c r="AE56" s="72">
        <v>0</v>
      </c>
      <c r="AF56" s="80" t="s">
        <v>73</v>
      </c>
      <c r="AG56" s="102">
        <f t="shared" si="1"/>
        <v>0</v>
      </c>
      <c r="AH56" s="72">
        <v>0</v>
      </c>
      <c r="AI56" s="76">
        <v>0</v>
      </c>
      <c r="AJ56" s="78" t="s">
        <v>73</v>
      </c>
      <c r="AK56" s="80" t="s">
        <v>73</v>
      </c>
      <c r="AL56" s="72">
        <v>0</v>
      </c>
      <c r="AM56" s="72" t="s">
        <v>73</v>
      </c>
      <c r="AN56" s="72" t="s">
        <v>73</v>
      </c>
      <c r="AO56" s="72" t="s">
        <v>73</v>
      </c>
      <c r="AP56" s="102">
        <f t="shared" si="2"/>
        <v>0</v>
      </c>
      <c r="AQ56" s="102">
        <f t="shared" si="6"/>
        <v>9468000</v>
      </c>
      <c r="AR56" s="72" t="s">
        <v>65</v>
      </c>
      <c r="AS56" s="102">
        <v>9468000</v>
      </c>
      <c r="AT56" s="72" t="s">
        <v>319</v>
      </c>
      <c r="AU56" s="76">
        <v>0</v>
      </c>
      <c r="AV56" s="81" t="s">
        <v>73</v>
      </c>
      <c r="AW56" s="82">
        <v>9468000</v>
      </c>
      <c r="AX56" s="143">
        <f t="shared" si="4"/>
        <v>0</v>
      </c>
      <c r="AY56" s="84">
        <f t="shared" si="5"/>
        <v>1</v>
      </c>
      <c r="AZ56" s="84">
        <v>1</v>
      </c>
      <c r="BA56" s="80" t="s">
        <v>73</v>
      </c>
      <c r="BB56" s="72" t="s">
        <v>208</v>
      </c>
      <c r="BC56" s="418" t="s">
        <v>9615</v>
      </c>
      <c r="BD56" s="71" t="s">
        <v>65</v>
      </c>
      <c r="BE56" s="71" t="s">
        <v>65</v>
      </c>
    </row>
    <row r="57" spans="2:57" x14ac:dyDescent="0.25">
      <c r="B57" s="71">
        <v>2025</v>
      </c>
      <c r="C57" s="71">
        <v>891780111</v>
      </c>
      <c r="D57" s="71" t="s">
        <v>63</v>
      </c>
      <c r="E57" s="102" t="s">
        <v>9616</v>
      </c>
      <c r="F57" s="130" t="s">
        <v>9617</v>
      </c>
      <c r="G57" s="72">
        <v>0</v>
      </c>
      <c r="H57" s="72" t="s">
        <v>71</v>
      </c>
      <c r="I57" s="71" t="s">
        <v>64</v>
      </c>
      <c r="J57" s="73" t="s">
        <v>81</v>
      </c>
      <c r="K57" s="75" t="s">
        <v>9618</v>
      </c>
      <c r="L57" s="102">
        <v>5625000</v>
      </c>
      <c r="M57" s="71" t="s">
        <v>66</v>
      </c>
      <c r="N57" s="102" t="s">
        <v>9619</v>
      </c>
      <c r="O57" s="75">
        <v>1004373598</v>
      </c>
      <c r="P57" s="75">
        <v>756</v>
      </c>
      <c r="Q57" s="78">
        <v>45772</v>
      </c>
      <c r="R57" s="75">
        <v>5625000</v>
      </c>
      <c r="S57" s="78">
        <v>45769</v>
      </c>
      <c r="T57" s="76">
        <v>5625000</v>
      </c>
      <c r="U57" s="72" t="s">
        <v>65</v>
      </c>
      <c r="V57" s="417">
        <v>7634903</v>
      </c>
      <c r="W57" s="102" t="s">
        <v>9380</v>
      </c>
      <c r="X57" s="78">
        <v>45769</v>
      </c>
      <c r="Y57" s="78">
        <v>45769</v>
      </c>
      <c r="Z57" s="72" t="s">
        <v>73</v>
      </c>
      <c r="AA57" s="78">
        <v>45838</v>
      </c>
      <c r="AB57" s="102">
        <f t="shared" si="0"/>
        <v>69</v>
      </c>
      <c r="AC57" s="72">
        <v>0</v>
      </c>
      <c r="AD57" s="76">
        <v>0</v>
      </c>
      <c r="AE57" s="72">
        <v>0</v>
      </c>
      <c r="AF57" s="80" t="s">
        <v>73</v>
      </c>
      <c r="AG57" s="102">
        <f t="shared" si="1"/>
        <v>0</v>
      </c>
      <c r="AH57" s="72">
        <v>0</v>
      </c>
      <c r="AI57" s="76">
        <v>0</v>
      </c>
      <c r="AJ57" s="78" t="s">
        <v>73</v>
      </c>
      <c r="AK57" s="80" t="s">
        <v>73</v>
      </c>
      <c r="AL57" s="72">
        <v>0</v>
      </c>
      <c r="AM57" s="72" t="s">
        <v>73</v>
      </c>
      <c r="AN57" s="72" t="s">
        <v>73</v>
      </c>
      <c r="AO57" s="72" t="s">
        <v>73</v>
      </c>
      <c r="AP57" s="102">
        <f t="shared" si="2"/>
        <v>0</v>
      </c>
      <c r="AQ57" s="102">
        <f t="shared" si="6"/>
        <v>5625000</v>
      </c>
      <c r="AR57" s="72" t="s">
        <v>65</v>
      </c>
      <c r="AS57" s="102">
        <v>5625000</v>
      </c>
      <c r="AT57" s="72" t="s">
        <v>319</v>
      </c>
      <c r="AU57" s="76">
        <v>0</v>
      </c>
      <c r="AV57" s="81" t="s">
        <v>73</v>
      </c>
      <c r="AW57" s="82">
        <v>5625000</v>
      </c>
      <c r="AX57" s="143">
        <f t="shared" si="4"/>
        <v>0</v>
      </c>
      <c r="AY57" s="84">
        <f t="shared" si="5"/>
        <v>1</v>
      </c>
      <c r="AZ57" s="84">
        <v>1</v>
      </c>
      <c r="BA57" s="80" t="s">
        <v>73</v>
      </c>
      <c r="BB57" s="72" t="s">
        <v>208</v>
      </c>
      <c r="BC57" s="418" t="s">
        <v>9620</v>
      </c>
      <c r="BD57" s="71" t="s">
        <v>65</v>
      </c>
      <c r="BE57" s="71" t="s">
        <v>65</v>
      </c>
    </row>
    <row r="58" spans="2:57" x14ac:dyDescent="0.25">
      <c r="B58" s="71">
        <v>2025</v>
      </c>
      <c r="C58" s="71">
        <v>891780111</v>
      </c>
      <c r="D58" s="71" t="s">
        <v>63</v>
      </c>
      <c r="E58" s="102" t="s">
        <v>9621</v>
      </c>
      <c r="F58" s="130" t="s">
        <v>9622</v>
      </c>
      <c r="G58" s="72">
        <v>0</v>
      </c>
      <c r="H58" s="72" t="s">
        <v>71</v>
      </c>
      <c r="I58" s="71" t="s">
        <v>64</v>
      </c>
      <c r="J58" s="73" t="s">
        <v>81</v>
      </c>
      <c r="K58" s="75" t="s">
        <v>9623</v>
      </c>
      <c r="L58" s="102">
        <v>4500000</v>
      </c>
      <c r="M58" s="71" t="s">
        <v>66</v>
      </c>
      <c r="N58" s="102" t="s">
        <v>9624</v>
      </c>
      <c r="O58" s="280">
        <v>1006639062</v>
      </c>
      <c r="P58" s="75">
        <v>1018</v>
      </c>
      <c r="Q58" s="78">
        <v>45783</v>
      </c>
      <c r="R58" s="75">
        <v>4500000</v>
      </c>
      <c r="S58" s="78">
        <v>45786</v>
      </c>
      <c r="T58" s="76">
        <v>4500000</v>
      </c>
      <c r="U58" s="72" t="s">
        <v>65</v>
      </c>
      <c r="V58" s="417">
        <v>1082900194</v>
      </c>
      <c r="W58" s="102" t="s">
        <v>9374</v>
      </c>
      <c r="X58" s="78">
        <v>45786</v>
      </c>
      <c r="Y58" s="78">
        <v>45786</v>
      </c>
      <c r="Z58" s="72" t="s">
        <v>73</v>
      </c>
      <c r="AA58" s="78">
        <v>45838</v>
      </c>
      <c r="AB58" s="102">
        <f t="shared" si="0"/>
        <v>52</v>
      </c>
      <c r="AC58" s="72">
        <v>0</v>
      </c>
      <c r="AD58" s="76">
        <v>0</v>
      </c>
      <c r="AE58" s="72">
        <v>0</v>
      </c>
      <c r="AF58" s="80" t="s">
        <v>73</v>
      </c>
      <c r="AG58" s="102">
        <f t="shared" si="1"/>
        <v>0</v>
      </c>
      <c r="AH58" s="72">
        <v>0</v>
      </c>
      <c r="AI58" s="76">
        <v>0</v>
      </c>
      <c r="AJ58" s="78" t="s">
        <v>73</v>
      </c>
      <c r="AK58" s="80" t="s">
        <v>73</v>
      </c>
      <c r="AL58" s="72">
        <v>0</v>
      </c>
      <c r="AM58" s="72" t="s">
        <v>73</v>
      </c>
      <c r="AN58" s="72" t="s">
        <v>73</v>
      </c>
      <c r="AO58" s="72" t="s">
        <v>73</v>
      </c>
      <c r="AP58" s="102">
        <f t="shared" si="2"/>
        <v>0</v>
      </c>
      <c r="AQ58" s="102">
        <f t="shared" si="6"/>
        <v>4500000</v>
      </c>
      <c r="AR58" s="72" t="s">
        <v>65</v>
      </c>
      <c r="AS58" s="102">
        <v>4500000</v>
      </c>
      <c r="AT58" s="72" t="s">
        <v>319</v>
      </c>
      <c r="AU58" s="76">
        <v>0</v>
      </c>
      <c r="AV58" s="81" t="s">
        <v>73</v>
      </c>
      <c r="AW58" s="82">
        <v>4500000</v>
      </c>
      <c r="AX58" s="143">
        <f t="shared" si="4"/>
        <v>0</v>
      </c>
      <c r="AY58" s="84">
        <f t="shared" si="5"/>
        <v>1</v>
      </c>
      <c r="AZ58" s="84">
        <v>1</v>
      </c>
      <c r="BA58" s="80" t="s">
        <v>73</v>
      </c>
      <c r="BB58" s="72" t="s">
        <v>208</v>
      </c>
      <c r="BC58" s="418" t="s">
        <v>9625</v>
      </c>
      <c r="BD58" s="71" t="s">
        <v>65</v>
      </c>
      <c r="BE58" s="71" t="s">
        <v>65</v>
      </c>
    </row>
    <row r="59" spans="2:57" x14ac:dyDescent="0.25">
      <c r="B59" s="71">
        <v>2025</v>
      </c>
      <c r="C59" s="71">
        <v>891780111</v>
      </c>
      <c r="D59" s="71" t="s">
        <v>63</v>
      </c>
      <c r="E59" s="102" t="s">
        <v>9626</v>
      </c>
      <c r="F59" s="130" t="s">
        <v>9627</v>
      </c>
      <c r="G59" s="72">
        <v>0</v>
      </c>
      <c r="H59" s="72" t="s">
        <v>71</v>
      </c>
      <c r="I59" s="71" t="s">
        <v>64</v>
      </c>
      <c r="J59" s="73" t="s">
        <v>211</v>
      </c>
      <c r="K59" s="75" t="s">
        <v>9628</v>
      </c>
      <c r="L59" s="102">
        <v>12000000</v>
      </c>
      <c r="M59" s="71" t="s">
        <v>66</v>
      </c>
      <c r="N59" s="102" t="s">
        <v>9629</v>
      </c>
      <c r="O59" s="280">
        <v>33201287</v>
      </c>
      <c r="P59" s="75">
        <v>1046</v>
      </c>
      <c r="Q59" s="78">
        <v>45785</v>
      </c>
      <c r="R59" s="75">
        <v>12000000</v>
      </c>
      <c r="S59" s="78">
        <v>45786</v>
      </c>
      <c r="T59" s="76">
        <v>12000000</v>
      </c>
      <c r="U59" s="72" t="s">
        <v>65</v>
      </c>
      <c r="V59" s="417">
        <v>1082943891</v>
      </c>
      <c r="W59" s="102" t="s">
        <v>9368</v>
      </c>
      <c r="X59" s="78">
        <v>45786</v>
      </c>
      <c r="Y59" s="78">
        <v>45786</v>
      </c>
      <c r="Z59" s="72" t="s">
        <v>73</v>
      </c>
      <c r="AA59" s="78">
        <v>45938</v>
      </c>
      <c r="AB59" s="102">
        <f t="shared" si="0"/>
        <v>152</v>
      </c>
      <c r="AC59" s="72">
        <v>1</v>
      </c>
      <c r="AD59" s="76">
        <v>6000000</v>
      </c>
      <c r="AE59" s="72">
        <v>1</v>
      </c>
      <c r="AF59" s="80">
        <v>46022</v>
      </c>
      <c r="AG59" s="102">
        <f t="shared" si="1"/>
        <v>84</v>
      </c>
      <c r="AH59" s="72">
        <v>0</v>
      </c>
      <c r="AI59" s="76">
        <v>0</v>
      </c>
      <c r="AJ59" s="78" t="s">
        <v>73</v>
      </c>
      <c r="AK59" s="80" t="s">
        <v>73</v>
      </c>
      <c r="AL59" s="72">
        <v>0</v>
      </c>
      <c r="AM59" s="72" t="s">
        <v>73</v>
      </c>
      <c r="AN59" s="72" t="s">
        <v>73</v>
      </c>
      <c r="AO59" s="72" t="s">
        <v>73</v>
      </c>
      <c r="AP59" s="102">
        <f t="shared" si="2"/>
        <v>0</v>
      </c>
      <c r="AQ59" s="102">
        <f t="shared" si="6"/>
        <v>18000000</v>
      </c>
      <c r="AR59" s="72" t="s">
        <v>65</v>
      </c>
      <c r="AS59" s="102">
        <v>18000000</v>
      </c>
      <c r="AT59" s="72" t="s">
        <v>319</v>
      </c>
      <c r="AU59" s="76">
        <v>0</v>
      </c>
      <c r="AV59" s="81" t="s">
        <v>73</v>
      </c>
      <c r="AW59" s="82">
        <v>11000000</v>
      </c>
      <c r="AX59" s="143">
        <f t="shared" si="4"/>
        <v>7000000</v>
      </c>
      <c r="AY59" s="84">
        <f t="shared" si="5"/>
        <v>0.61111111111111116</v>
      </c>
      <c r="AZ59" s="84">
        <v>0.61</v>
      </c>
      <c r="BA59" s="80" t="s">
        <v>73</v>
      </c>
      <c r="BB59" s="72" t="s">
        <v>123</v>
      </c>
      <c r="BC59" s="418" t="s">
        <v>9630</v>
      </c>
      <c r="BD59" s="71" t="s">
        <v>65</v>
      </c>
      <c r="BE59" s="71" t="s">
        <v>207</v>
      </c>
    </row>
    <row r="60" spans="2:57" x14ac:dyDescent="0.25">
      <c r="B60" s="71">
        <v>2025</v>
      </c>
      <c r="C60" s="71">
        <v>891780111</v>
      </c>
      <c r="D60" s="71" t="s">
        <v>63</v>
      </c>
      <c r="E60" s="102" t="s">
        <v>9631</v>
      </c>
      <c r="F60" s="423" t="s">
        <v>9632</v>
      </c>
      <c r="G60" s="72">
        <v>0</v>
      </c>
      <c r="H60" s="72" t="s">
        <v>71</v>
      </c>
      <c r="I60" s="71" t="s">
        <v>64</v>
      </c>
      <c r="J60" s="73" t="s">
        <v>81</v>
      </c>
      <c r="K60" s="75" t="s">
        <v>9633</v>
      </c>
      <c r="L60" s="102">
        <v>7950000</v>
      </c>
      <c r="M60" s="71" t="s">
        <v>66</v>
      </c>
      <c r="N60" s="102" t="s">
        <v>9634</v>
      </c>
      <c r="O60" s="75">
        <v>1221979389</v>
      </c>
      <c r="P60" s="75">
        <v>1124</v>
      </c>
      <c r="Q60" s="78">
        <v>45797</v>
      </c>
      <c r="R60" s="75">
        <v>7950000</v>
      </c>
      <c r="S60" s="78">
        <v>45804</v>
      </c>
      <c r="T60" s="76">
        <v>7950000</v>
      </c>
      <c r="U60" s="72" t="s">
        <v>65</v>
      </c>
      <c r="V60" s="417">
        <v>1098669877</v>
      </c>
      <c r="W60" s="102" t="s">
        <v>9396</v>
      </c>
      <c r="X60" s="78">
        <v>45804</v>
      </c>
      <c r="Y60" s="78">
        <v>45804</v>
      </c>
      <c r="Z60" s="72" t="s">
        <v>73</v>
      </c>
      <c r="AA60" s="78">
        <v>45884</v>
      </c>
      <c r="AB60" s="102">
        <f t="shared" si="0"/>
        <v>80</v>
      </c>
      <c r="AC60" s="72">
        <v>1</v>
      </c>
      <c r="AD60" s="76">
        <v>950000</v>
      </c>
      <c r="AE60" s="72">
        <v>1</v>
      </c>
      <c r="AF60" s="80">
        <v>45899</v>
      </c>
      <c r="AG60" s="102">
        <f t="shared" si="1"/>
        <v>15</v>
      </c>
      <c r="AH60" s="72">
        <v>0</v>
      </c>
      <c r="AI60" s="76">
        <v>0</v>
      </c>
      <c r="AJ60" s="78" t="s">
        <v>73</v>
      </c>
      <c r="AK60" s="80" t="s">
        <v>73</v>
      </c>
      <c r="AL60" s="72">
        <v>0</v>
      </c>
      <c r="AM60" s="72" t="s">
        <v>73</v>
      </c>
      <c r="AN60" s="72" t="s">
        <v>73</v>
      </c>
      <c r="AO60" s="72" t="s">
        <v>73</v>
      </c>
      <c r="AP60" s="102">
        <f t="shared" si="2"/>
        <v>0</v>
      </c>
      <c r="AQ60" s="102">
        <f t="shared" si="6"/>
        <v>8900000</v>
      </c>
      <c r="AR60" s="72" t="s">
        <v>65</v>
      </c>
      <c r="AS60" s="102">
        <v>8900000</v>
      </c>
      <c r="AT60" s="72" t="s">
        <v>319</v>
      </c>
      <c r="AU60" s="76">
        <v>0</v>
      </c>
      <c r="AV60" s="81" t="s">
        <v>73</v>
      </c>
      <c r="AW60" s="82">
        <v>8900000</v>
      </c>
      <c r="AX60" s="143">
        <f t="shared" si="4"/>
        <v>0</v>
      </c>
      <c r="AY60" s="84">
        <f t="shared" si="5"/>
        <v>1</v>
      </c>
      <c r="AZ60" s="84">
        <v>1</v>
      </c>
      <c r="BA60" s="80" t="s">
        <v>73</v>
      </c>
      <c r="BB60" s="72" t="s">
        <v>208</v>
      </c>
      <c r="BC60" s="418" t="s">
        <v>9635</v>
      </c>
      <c r="BD60" s="71" t="s">
        <v>65</v>
      </c>
      <c r="BE60" s="71" t="s">
        <v>65</v>
      </c>
    </row>
    <row r="61" spans="2:57" x14ac:dyDescent="0.25">
      <c r="B61" s="71">
        <v>2025</v>
      </c>
      <c r="C61" s="71">
        <v>891780111</v>
      </c>
      <c r="D61" s="71" t="s">
        <v>63</v>
      </c>
      <c r="E61" s="102" t="s">
        <v>9636</v>
      </c>
      <c r="F61" s="423" t="s">
        <v>9637</v>
      </c>
      <c r="G61" s="72">
        <v>0</v>
      </c>
      <c r="H61" s="72" t="s">
        <v>71</v>
      </c>
      <c r="I61" s="71" t="s">
        <v>166</v>
      </c>
      <c r="J61" s="73" t="s">
        <v>211</v>
      </c>
      <c r="K61" s="424" t="s">
        <v>9638</v>
      </c>
      <c r="L61" s="102">
        <v>169301300</v>
      </c>
      <c r="M61" s="71" t="s">
        <v>66</v>
      </c>
      <c r="N61" s="102" t="s">
        <v>8980</v>
      </c>
      <c r="O61" s="280">
        <v>901550798</v>
      </c>
      <c r="P61" s="75">
        <v>1157</v>
      </c>
      <c r="Q61" s="78">
        <v>45799</v>
      </c>
      <c r="R61" s="75">
        <v>170000000</v>
      </c>
      <c r="S61" s="78">
        <v>45812</v>
      </c>
      <c r="T61" s="76">
        <v>169301300</v>
      </c>
      <c r="U61" s="72" t="s">
        <v>65</v>
      </c>
      <c r="V61" s="417">
        <v>1082943891</v>
      </c>
      <c r="W61" s="102" t="s">
        <v>9368</v>
      </c>
      <c r="X61" s="78">
        <v>45812</v>
      </c>
      <c r="Y61" s="78">
        <v>45814</v>
      </c>
      <c r="Z61" s="72" t="s">
        <v>73</v>
      </c>
      <c r="AA61" s="78">
        <v>45843</v>
      </c>
      <c r="AB61" s="102">
        <f t="shared" si="0"/>
        <v>29</v>
      </c>
      <c r="AC61" s="72">
        <v>0</v>
      </c>
      <c r="AD61" s="76">
        <v>0</v>
      </c>
      <c r="AE61" s="72">
        <v>0</v>
      </c>
      <c r="AF61" s="80" t="s">
        <v>73</v>
      </c>
      <c r="AG61" s="102">
        <f t="shared" si="1"/>
        <v>0</v>
      </c>
      <c r="AH61" s="72">
        <v>0</v>
      </c>
      <c r="AI61" s="76">
        <v>0</v>
      </c>
      <c r="AJ61" s="78" t="s">
        <v>73</v>
      </c>
      <c r="AK61" s="80" t="s">
        <v>73</v>
      </c>
      <c r="AL61" s="72">
        <v>0</v>
      </c>
      <c r="AM61" s="72" t="s">
        <v>73</v>
      </c>
      <c r="AN61" s="72" t="s">
        <v>73</v>
      </c>
      <c r="AO61" s="72" t="s">
        <v>73</v>
      </c>
      <c r="AP61" s="102">
        <f t="shared" si="2"/>
        <v>0</v>
      </c>
      <c r="AQ61" s="102">
        <f t="shared" si="6"/>
        <v>169301300</v>
      </c>
      <c r="AR61" s="72" t="s">
        <v>65</v>
      </c>
      <c r="AS61" s="102">
        <v>169301300</v>
      </c>
      <c r="AT61" s="72" t="s">
        <v>65</v>
      </c>
      <c r="AU61" s="76">
        <v>84650650</v>
      </c>
      <c r="AV61" s="81" t="s">
        <v>73</v>
      </c>
      <c r="AW61" s="82">
        <v>169301300</v>
      </c>
      <c r="AX61" s="143">
        <f t="shared" si="4"/>
        <v>0</v>
      </c>
      <c r="AY61" s="84">
        <f t="shared" si="5"/>
        <v>1</v>
      </c>
      <c r="AZ61" s="84">
        <v>1</v>
      </c>
      <c r="BA61" s="80" t="s">
        <v>73</v>
      </c>
      <c r="BB61" s="72" t="s">
        <v>208</v>
      </c>
      <c r="BC61" s="418" t="s">
        <v>9639</v>
      </c>
      <c r="BD61" s="71" t="s">
        <v>65</v>
      </c>
      <c r="BE61" s="71" t="s">
        <v>207</v>
      </c>
    </row>
    <row r="62" spans="2:57" x14ac:dyDescent="0.25">
      <c r="B62" s="71">
        <v>2025</v>
      </c>
      <c r="C62" s="71">
        <v>891780111</v>
      </c>
      <c r="D62" s="71" t="s">
        <v>63</v>
      </c>
      <c r="E62" s="102" t="s">
        <v>9640</v>
      </c>
      <c r="F62" s="423" t="s">
        <v>9641</v>
      </c>
      <c r="G62" s="72">
        <v>0</v>
      </c>
      <c r="H62" s="72" t="s">
        <v>71</v>
      </c>
      <c r="I62" s="71" t="s">
        <v>64</v>
      </c>
      <c r="J62" s="73" t="s">
        <v>167</v>
      </c>
      <c r="K62" s="75" t="s">
        <v>9642</v>
      </c>
      <c r="L62" s="102">
        <v>38000000</v>
      </c>
      <c r="M62" s="71" t="s">
        <v>66</v>
      </c>
      <c r="N62" s="102" t="s">
        <v>9643</v>
      </c>
      <c r="O62" s="280">
        <v>900811823</v>
      </c>
      <c r="P62" s="75">
        <v>1095</v>
      </c>
      <c r="Q62" s="78">
        <v>45792</v>
      </c>
      <c r="R62" s="75">
        <v>38000000</v>
      </c>
      <c r="S62" s="78">
        <v>45813</v>
      </c>
      <c r="T62" s="76">
        <v>38000000</v>
      </c>
      <c r="U62" s="72" t="s">
        <v>65</v>
      </c>
      <c r="V62" s="417">
        <v>1082943891</v>
      </c>
      <c r="W62" s="102" t="s">
        <v>9368</v>
      </c>
      <c r="X62" s="78">
        <v>45813</v>
      </c>
      <c r="Y62" s="78">
        <v>45813</v>
      </c>
      <c r="Z62" s="72" t="s">
        <v>73</v>
      </c>
      <c r="AA62" s="78">
        <v>45995</v>
      </c>
      <c r="AB62" s="102">
        <f t="shared" si="0"/>
        <v>182</v>
      </c>
      <c r="AC62" s="72">
        <v>0</v>
      </c>
      <c r="AD62" s="76">
        <v>0</v>
      </c>
      <c r="AE62" s="72">
        <v>0</v>
      </c>
      <c r="AF62" s="80" t="s">
        <v>73</v>
      </c>
      <c r="AG62" s="102">
        <f t="shared" si="1"/>
        <v>0</v>
      </c>
      <c r="AH62" s="72">
        <v>0</v>
      </c>
      <c r="AI62" s="76">
        <v>0</v>
      </c>
      <c r="AJ62" s="78" t="s">
        <v>73</v>
      </c>
      <c r="AK62" s="80" t="s">
        <v>73</v>
      </c>
      <c r="AL62" s="72">
        <v>0</v>
      </c>
      <c r="AM62" s="72" t="s">
        <v>73</v>
      </c>
      <c r="AN62" s="72" t="s">
        <v>73</v>
      </c>
      <c r="AO62" s="72" t="s">
        <v>73</v>
      </c>
      <c r="AP62" s="102">
        <f t="shared" si="2"/>
        <v>0</v>
      </c>
      <c r="AQ62" s="102">
        <f t="shared" si="6"/>
        <v>38000000</v>
      </c>
      <c r="AR62" s="72" t="s">
        <v>65</v>
      </c>
      <c r="AS62" s="102">
        <v>38000000</v>
      </c>
      <c r="AT62" s="72" t="s">
        <v>319</v>
      </c>
      <c r="AU62" s="76">
        <v>0</v>
      </c>
      <c r="AV62" s="81" t="s">
        <v>73</v>
      </c>
      <c r="AW62" s="82">
        <v>0</v>
      </c>
      <c r="AX62" s="143">
        <f t="shared" si="4"/>
        <v>38000000</v>
      </c>
      <c r="AY62" s="84">
        <f t="shared" si="5"/>
        <v>0</v>
      </c>
      <c r="AZ62" s="84">
        <v>0</v>
      </c>
      <c r="BA62" s="80" t="s">
        <v>73</v>
      </c>
      <c r="BB62" s="72" t="s">
        <v>123</v>
      </c>
      <c r="BC62" s="418" t="s">
        <v>9644</v>
      </c>
      <c r="BD62" s="71" t="s">
        <v>65</v>
      </c>
      <c r="BE62" s="71" t="s">
        <v>207</v>
      </c>
    </row>
    <row r="63" spans="2:57" x14ac:dyDescent="0.25">
      <c r="B63" s="71">
        <v>2025</v>
      </c>
      <c r="C63" s="71">
        <v>891780111</v>
      </c>
      <c r="D63" s="71" t="s">
        <v>63</v>
      </c>
      <c r="E63" s="102" t="s">
        <v>9645</v>
      </c>
      <c r="F63" s="423" t="s">
        <v>9646</v>
      </c>
      <c r="G63" s="72">
        <v>0</v>
      </c>
      <c r="H63" s="72" t="s">
        <v>71</v>
      </c>
      <c r="I63" s="71" t="s">
        <v>64</v>
      </c>
      <c r="J63" s="73" t="s">
        <v>211</v>
      </c>
      <c r="K63" s="75" t="s">
        <v>9647</v>
      </c>
      <c r="L63" s="102">
        <v>34955060</v>
      </c>
      <c r="M63" s="71" t="s">
        <v>66</v>
      </c>
      <c r="N63" s="102" t="s">
        <v>9648</v>
      </c>
      <c r="O63" s="280">
        <v>900929189</v>
      </c>
      <c r="P63" s="75">
        <v>1177</v>
      </c>
      <c r="Q63" s="78">
        <v>45805</v>
      </c>
      <c r="R63" s="75">
        <v>34955060</v>
      </c>
      <c r="S63" s="78">
        <v>45818</v>
      </c>
      <c r="T63" s="76">
        <v>34955060</v>
      </c>
      <c r="U63" s="72" t="s">
        <v>65</v>
      </c>
      <c r="V63" s="417">
        <v>1082943891</v>
      </c>
      <c r="W63" s="102" t="s">
        <v>9368</v>
      </c>
      <c r="X63" s="78">
        <v>45817</v>
      </c>
      <c r="Y63" s="78">
        <v>45818</v>
      </c>
      <c r="Z63" s="72" t="s">
        <v>73</v>
      </c>
      <c r="AA63" s="78">
        <v>45863</v>
      </c>
      <c r="AB63" s="102">
        <f t="shared" si="0"/>
        <v>45</v>
      </c>
      <c r="AC63" s="72">
        <v>0</v>
      </c>
      <c r="AD63" s="76">
        <v>0</v>
      </c>
      <c r="AE63" s="72">
        <v>0</v>
      </c>
      <c r="AF63" s="80" t="s">
        <v>73</v>
      </c>
      <c r="AG63" s="102">
        <f t="shared" si="1"/>
        <v>0</v>
      </c>
      <c r="AH63" s="72">
        <v>0</v>
      </c>
      <c r="AI63" s="76">
        <v>0</v>
      </c>
      <c r="AJ63" s="78" t="s">
        <v>73</v>
      </c>
      <c r="AK63" s="80" t="s">
        <v>73</v>
      </c>
      <c r="AL63" s="72">
        <v>0</v>
      </c>
      <c r="AM63" s="72" t="s">
        <v>73</v>
      </c>
      <c r="AN63" s="72" t="s">
        <v>73</v>
      </c>
      <c r="AO63" s="72" t="s">
        <v>73</v>
      </c>
      <c r="AP63" s="102">
        <f t="shared" si="2"/>
        <v>0</v>
      </c>
      <c r="AQ63" s="102">
        <f t="shared" si="6"/>
        <v>34955060</v>
      </c>
      <c r="AR63" s="72" t="s">
        <v>65</v>
      </c>
      <c r="AS63" s="102">
        <v>34955060</v>
      </c>
      <c r="AT63" s="72" t="s">
        <v>319</v>
      </c>
      <c r="AU63" s="76">
        <v>0</v>
      </c>
      <c r="AV63" s="81" t="s">
        <v>73</v>
      </c>
      <c r="AW63" s="82">
        <v>34955060</v>
      </c>
      <c r="AX63" s="143">
        <f t="shared" si="4"/>
        <v>0</v>
      </c>
      <c r="AY63" s="84">
        <f t="shared" si="5"/>
        <v>1</v>
      </c>
      <c r="AZ63" s="84">
        <v>1</v>
      </c>
      <c r="BA63" s="80" t="s">
        <v>73</v>
      </c>
      <c r="BB63" s="72" t="s">
        <v>208</v>
      </c>
      <c r="BC63" s="418" t="s">
        <v>9649</v>
      </c>
      <c r="BD63" s="71" t="s">
        <v>65</v>
      </c>
      <c r="BE63" s="71" t="s">
        <v>207</v>
      </c>
    </row>
    <row r="64" spans="2:57" x14ac:dyDescent="0.25">
      <c r="B64" s="71">
        <v>2025</v>
      </c>
      <c r="C64" s="71">
        <v>891780111</v>
      </c>
      <c r="D64" s="71" t="s">
        <v>63</v>
      </c>
      <c r="E64" s="102" t="s">
        <v>9650</v>
      </c>
      <c r="F64" s="281" t="s">
        <v>9651</v>
      </c>
      <c r="G64" s="72">
        <v>0</v>
      </c>
      <c r="H64" s="72" t="s">
        <v>71</v>
      </c>
      <c r="I64" s="71" t="s">
        <v>64</v>
      </c>
      <c r="J64" s="73" t="s">
        <v>81</v>
      </c>
      <c r="K64" s="75" t="s">
        <v>9652</v>
      </c>
      <c r="L64" s="102">
        <v>2650000</v>
      </c>
      <c r="M64" s="71" t="s">
        <v>66</v>
      </c>
      <c r="N64" s="102" t="s">
        <v>9653</v>
      </c>
      <c r="O64" s="280">
        <v>1004348005</v>
      </c>
      <c r="P64" s="75">
        <v>1352</v>
      </c>
      <c r="Q64" s="78">
        <v>45828</v>
      </c>
      <c r="R64" s="75">
        <v>2650000</v>
      </c>
      <c r="S64" s="78">
        <v>45833</v>
      </c>
      <c r="T64" s="76">
        <v>2650000</v>
      </c>
      <c r="U64" s="72" t="s">
        <v>65</v>
      </c>
      <c r="V64" s="417">
        <v>1082900194</v>
      </c>
      <c r="W64" s="102" t="s">
        <v>9374</v>
      </c>
      <c r="X64" s="78">
        <v>45833</v>
      </c>
      <c r="Y64" s="78">
        <v>45833</v>
      </c>
      <c r="Z64" s="72" t="s">
        <v>73</v>
      </c>
      <c r="AA64" s="78">
        <v>45853</v>
      </c>
      <c r="AB64" s="102">
        <f t="shared" si="0"/>
        <v>20</v>
      </c>
      <c r="AC64" s="72">
        <v>0</v>
      </c>
      <c r="AD64" s="76">
        <v>0</v>
      </c>
      <c r="AE64" s="72">
        <v>0</v>
      </c>
      <c r="AF64" s="80" t="s">
        <v>73</v>
      </c>
      <c r="AG64" s="102">
        <f t="shared" si="1"/>
        <v>0</v>
      </c>
      <c r="AH64" s="72">
        <v>0</v>
      </c>
      <c r="AI64" s="76">
        <v>0</v>
      </c>
      <c r="AJ64" s="78" t="s">
        <v>73</v>
      </c>
      <c r="AK64" s="80" t="s">
        <v>73</v>
      </c>
      <c r="AL64" s="72">
        <v>0</v>
      </c>
      <c r="AM64" s="72" t="s">
        <v>73</v>
      </c>
      <c r="AN64" s="72" t="s">
        <v>73</v>
      </c>
      <c r="AO64" s="72" t="s">
        <v>73</v>
      </c>
      <c r="AP64" s="102">
        <f t="shared" si="2"/>
        <v>0</v>
      </c>
      <c r="AQ64" s="102">
        <f t="shared" si="6"/>
        <v>2650000</v>
      </c>
      <c r="AR64" s="72" t="s">
        <v>65</v>
      </c>
      <c r="AS64" s="102">
        <v>2650000</v>
      </c>
      <c r="AT64" s="72" t="s">
        <v>319</v>
      </c>
      <c r="AU64" s="76">
        <v>0</v>
      </c>
      <c r="AV64" s="81" t="s">
        <v>73</v>
      </c>
      <c r="AW64" s="82">
        <v>2650000</v>
      </c>
      <c r="AX64" s="143">
        <f t="shared" si="4"/>
        <v>0</v>
      </c>
      <c r="AY64" s="84">
        <f t="shared" si="5"/>
        <v>1</v>
      </c>
      <c r="AZ64" s="84">
        <v>1</v>
      </c>
      <c r="BA64" s="80" t="s">
        <v>73</v>
      </c>
      <c r="BB64" s="72" t="s">
        <v>208</v>
      </c>
      <c r="BC64" s="418" t="s">
        <v>9654</v>
      </c>
      <c r="BD64" s="71" t="s">
        <v>65</v>
      </c>
      <c r="BE64" s="71" t="s">
        <v>65</v>
      </c>
    </row>
    <row r="65" spans="2:57" x14ac:dyDescent="0.25">
      <c r="B65" s="71">
        <v>2025</v>
      </c>
      <c r="C65" s="71">
        <v>891780111</v>
      </c>
      <c r="D65" s="71" t="s">
        <v>63</v>
      </c>
      <c r="E65" s="102" t="s">
        <v>9655</v>
      </c>
      <c r="F65" s="281" t="s">
        <v>9656</v>
      </c>
      <c r="G65" s="72">
        <v>0</v>
      </c>
      <c r="H65" s="72" t="s">
        <v>71</v>
      </c>
      <c r="I65" s="71" t="s">
        <v>64</v>
      </c>
      <c r="J65" s="73" t="s">
        <v>81</v>
      </c>
      <c r="K65" s="75" t="s">
        <v>9657</v>
      </c>
      <c r="L65" s="102">
        <v>14575000</v>
      </c>
      <c r="M65" s="71" t="s">
        <v>66</v>
      </c>
      <c r="N65" s="102" t="s">
        <v>9658</v>
      </c>
      <c r="O65" s="75">
        <v>36696283</v>
      </c>
      <c r="P65" s="75">
        <v>1350</v>
      </c>
      <c r="Q65" s="78">
        <v>45828</v>
      </c>
      <c r="R65" s="75">
        <v>14575000</v>
      </c>
      <c r="S65" s="78">
        <v>45835</v>
      </c>
      <c r="T65" s="76">
        <v>14575000</v>
      </c>
      <c r="U65" s="72" t="s">
        <v>65</v>
      </c>
      <c r="V65" s="417">
        <v>36669977</v>
      </c>
      <c r="W65" s="102" t="s">
        <v>9402</v>
      </c>
      <c r="X65" s="78">
        <v>45835</v>
      </c>
      <c r="Y65" s="78">
        <v>45835</v>
      </c>
      <c r="Z65" s="72" t="s">
        <v>73</v>
      </c>
      <c r="AA65" s="78">
        <v>45991</v>
      </c>
      <c r="AB65" s="102">
        <f t="shared" si="0"/>
        <v>156</v>
      </c>
      <c r="AC65" s="72">
        <v>0</v>
      </c>
      <c r="AD65" s="76">
        <v>0</v>
      </c>
      <c r="AE65" s="72">
        <v>0</v>
      </c>
      <c r="AF65" s="80" t="s">
        <v>73</v>
      </c>
      <c r="AG65" s="102">
        <f t="shared" si="1"/>
        <v>0</v>
      </c>
      <c r="AH65" s="72">
        <v>0</v>
      </c>
      <c r="AI65" s="76">
        <v>0</v>
      </c>
      <c r="AJ65" s="78" t="s">
        <v>73</v>
      </c>
      <c r="AK65" s="80" t="s">
        <v>73</v>
      </c>
      <c r="AL65" s="72">
        <v>0</v>
      </c>
      <c r="AM65" s="72" t="s">
        <v>73</v>
      </c>
      <c r="AN65" s="72" t="s">
        <v>73</v>
      </c>
      <c r="AO65" s="72" t="s">
        <v>73</v>
      </c>
      <c r="AP65" s="102">
        <f t="shared" si="2"/>
        <v>0</v>
      </c>
      <c r="AQ65" s="102">
        <f t="shared" si="6"/>
        <v>14575000</v>
      </c>
      <c r="AR65" s="72" t="s">
        <v>65</v>
      </c>
      <c r="AS65" s="102">
        <v>14575000</v>
      </c>
      <c r="AT65" s="72" t="s">
        <v>319</v>
      </c>
      <c r="AU65" s="76">
        <v>0</v>
      </c>
      <c r="AV65" s="81" t="s">
        <v>73</v>
      </c>
      <c r="AW65" s="82">
        <v>11925000</v>
      </c>
      <c r="AX65" s="143">
        <f t="shared" si="4"/>
        <v>2650000</v>
      </c>
      <c r="AY65" s="84">
        <f t="shared" si="5"/>
        <v>0.81818181818181823</v>
      </c>
      <c r="AZ65" s="84">
        <v>0.82</v>
      </c>
      <c r="BA65" s="80" t="s">
        <v>73</v>
      </c>
      <c r="BB65" s="72" t="s">
        <v>123</v>
      </c>
      <c r="BC65" s="418" t="s">
        <v>9659</v>
      </c>
      <c r="BD65" s="71" t="s">
        <v>65</v>
      </c>
      <c r="BE65" s="71" t="s">
        <v>65</v>
      </c>
    </row>
    <row r="66" spans="2:57" x14ac:dyDescent="0.25">
      <c r="B66" s="71">
        <v>2025</v>
      </c>
      <c r="C66" s="71">
        <v>891780111</v>
      </c>
      <c r="D66" s="71" t="s">
        <v>63</v>
      </c>
      <c r="E66" s="102" t="s">
        <v>9660</v>
      </c>
      <c r="F66" s="423" t="s">
        <v>9661</v>
      </c>
      <c r="G66" s="72">
        <v>0</v>
      </c>
      <c r="H66" s="72" t="s">
        <v>71</v>
      </c>
      <c r="I66" s="71" t="s">
        <v>64</v>
      </c>
      <c r="J66" s="73" t="s">
        <v>81</v>
      </c>
      <c r="K66" s="75" t="s">
        <v>9662</v>
      </c>
      <c r="L66" s="102">
        <v>21190000</v>
      </c>
      <c r="M66" s="71" t="s">
        <v>66</v>
      </c>
      <c r="N66" s="102" t="s">
        <v>9367</v>
      </c>
      <c r="O66" s="74">
        <v>1082879378</v>
      </c>
      <c r="P66" s="75">
        <v>1492</v>
      </c>
      <c r="Q66" s="78">
        <v>45848</v>
      </c>
      <c r="R66" s="75">
        <v>21190000</v>
      </c>
      <c r="S66" s="78">
        <v>45852</v>
      </c>
      <c r="T66" s="76">
        <v>21190000</v>
      </c>
      <c r="U66" s="72" t="s">
        <v>65</v>
      </c>
      <c r="V66" s="417">
        <v>1082943891</v>
      </c>
      <c r="W66" s="102" t="s">
        <v>9368</v>
      </c>
      <c r="X66" s="78">
        <v>45852</v>
      </c>
      <c r="Y66" s="78">
        <v>45852</v>
      </c>
      <c r="Z66" s="72" t="s">
        <v>73</v>
      </c>
      <c r="AA66" s="78">
        <v>46006</v>
      </c>
      <c r="AB66" s="102">
        <f t="shared" si="0"/>
        <v>154</v>
      </c>
      <c r="AC66" s="72">
        <v>0</v>
      </c>
      <c r="AD66" s="76">
        <v>0</v>
      </c>
      <c r="AE66" s="72">
        <v>0</v>
      </c>
      <c r="AF66" s="80" t="s">
        <v>73</v>
      </c>
      <c r="AG66" s="102">
        <f t="shared" si="1"/>
        <v>0</v>
      </c>
      <c r="AH66" s="72">
        <v>0</v>
      </c>
      <c r="AI66" s="76">
        <v>0</v>
      </c>
      <c r="AJ66" s="78" t="s">
        <v>73</v>
      </c>
      <c r="AK66" s="80" t="s">
        <v>73</v>
      </c>
      <c r="AL66" s="72">
        <v>0</v>
      </c>
      <c r="AM66" s="72" t="s">
        <v>73</v>
      </c>
      <c r="AN66" s="72" t="s">
        <v>73</v>
      </c>
      <c r="AO66" s="72" t="s">
        <v>73</v>
      </c>
      <c r="AP66" s="102">
        <f t="shared" si="2"/>
        <v>0</v>
      </c>
      <c r="AQ66" s="102">
        <f t="shared" si="6"/>
        <v>21190000</v>
      </c>
      <c r="AR66" s="72" t="s">
        <v>65</v>
      </c>
      <c r="AS66" s="102">
        <v>21190000</v>
      </c>
      <c r="AT66" s="72" t="s">
        <v>319</v>
      </c>
      <c r="AU66" s="76">
        <v>0</v>
      </c>
      <c r="AV66" s="81" t="s">
        <v>73</v>
      </c>
      <c r="AW66" s="82">
        <v>15340000</v>
      </c>
      <c r="AX66" s="143">
        <f t="shared" si="4"/>
        <v>5850000</v>
      </c>
      <c r="AY66" s="84">
        <f t="shared" si="5"/>
        <v>0.7239263803680982</v>
      </c>
      <c r="AZ66" s="84">
        <v>0.72</v>
      </c>
      <c r="BA66" s="80" t="s">
        <v>73</v>
      </c>
      <c r="BB66" s="72" t="s">
        <v>123</v>
      </c>
      <c r="BC66" s="418" t="s">
        <v>9663</v>
      </c>
      <c r="BD66" s="71" t="s">
        <v>65</v>
      </c>
      <c r="BE66" s="71" t="s">
        <v>65</v>
      </c>
    </row>
    <row r="67" spans="2:57" x14ac:dyDescent="0.25">
      <c r="B67" s="71">
        <v>2025</v>
      </c>
      <c r="C67" s="71">
        <v>891780111</v>
      </c>
      <c r="D67" s="71" t="s">
        <v>63</v>
      </c>
      <c r="E67" s="102" t="s">
        <v>9664</v>
      </c>
      <c r="F67" s="423" t="s">
        <v>9665</v>
      </c>
      <c r="G67" s="72">
        <v>0</v>
      </c>
      <c r="H67" s="72" t="s">
        <v>71</v>
      </c>
      <c r="I67" s="71" t="s">
        <v>64</v>
      </c>
      <c r="J67" s="73" t="s">
        <v>81</v>
      </c>
      <c r="K67" s="75" t="s">
        <v>9666</v>
      </c>
      <c r="L67" s="102">
        <v>16853000</v>
      </c>
      <c r="M67" s="71" t="s">
        <v>66</v>
      </c>
      <c r="N67" s="102" t="s">
        <v>9417</v>
      </c>
      <c r="O67" s="75">
        <v>1082846537</v>
      </c>
      <c r="P67" s="75">
        <v>1531</v>
      </c>
      <c r="Q67" s="78">
        <v>45849</v>
      </c>
      <c r="R67" s="75">
        <v>16853000</v>
      </c>
      <c r="S67" s="78">
        <v>45853</v>
      </c>
      <c r="T67" s="76">
        <v>16853000</v>
      </c>
      <c r="U67" s="72" t="s">
        <v>65</v>
      </c>
      <c r="V67" s="417">
        <v>84457116</v>
      </c>
      <c r="W67" s="102" t="s">
        <v>9667</v>
      </c>
      <c r="X67" s="78">
        <v>45853</v>
      </c>
      <c r="Y67" s="78">
        <v>45853</v>
      </c>
      <c r="Z67" s="72" t="s">
        <v>73</v>
      </c>
      <c r="AA67" s="78">
        <v>46006</v>
      </c>
      <c r="AB67" s="102">
        <f t="shared" si="0"/>
        <v>153</v>
      </c>
      <c r="AC67" s="72">
        <v>0</v>
      </c>
      <c r="AD67" s="76">
        <v>0</v>
      </c>
      <c r="AE67" s="72">
        <v>0</v>
      </c>
      <c r="AF67" s="80" t="s">
        <v>73</v>
      </c>
      <c r="AG67" s="102">
        <f t="shared" si="1"/>
        <v>0</v>
      </c>
      <c r="AH67" s="72">
        <v>0</v>
      </c>
      <c r="AI67" s="76">
        <v>0</v>
      </c>
      <c r="AJ67" s="78" t="s">
        <v>73</v>
      </c>
      <c r="AK67" s="80" t="s">
        <v>73</v>
      </c>
      <c r="AL67" s="72">
        <v>0</v>
      </c>
      <c r="AM67" s="72" t="s">
        <v>73</v>
      </c>
      <c r="AN67" s="72" t="s">
        <v>73</v>
      </c>
      <c r="AO67" s="72" t="s">
        <v>73</v>
      </c>
      <c r="AP67" s="102">
        <f t="shared" si="2"/>
        <v>0</v>
      </c>
      <c r="AQ67" s="102">
        <f t="shared" si="6"/>
        <v>16853000</v>
      </c>
      <c r="AR67" s="72" t="s">
        <v>65</v>
      </c>
      <c r="AS67" s="102">
        <v>16853000</v>
      </c>
      <c r="AT67" s="72" t="s">
        <v>319</v>
      </c>
      <c r="AU67" s="76">
        <v>0</v>
      </c>
      <c r="AV67" s="81" t="s">
        <v>73</v>
      </c>
      <c r="AW67" s="82">
        <v>12053000</v>
      </c>
      <c r="AX67" s="143">
        <f t="shared" si="4"/>
        <v>4800000</v>
      </c>
      <c r="AY67" s="84">
        <f t="shared" si="5"/>
        <v>0.71518424019462412</v>
      </c>
      <c r="AZ67" s="84">
        <v>0.72</v>
      </c>
      <c r="BA67" s="80" t="s">
        <v>73</v>
      </c>
      <c r="BB67" s="72" t="s">
        <v>123</v>
      </c>
      <c r="BC67" s="418" t="s">
        <v>9668</v>
      </c>
      <c r="BD67" s="71" t="s">
        <v>65</v>
      </c>
      <c r="BE67" s="71" t="s">
        <v>65</v>
      </c>
    </row>
    <row r="68" spans="2:57" x14ac:dyDescent="0.25">
      <c r="B68" s="71">
        <v>2025</v>
      </c>
      <c r="C68" s="71">
        <v>891780111</v>
      </c>
      <c r="D68" s="71" t="s">
        <v>63</v>
      </c>
      <c r="E68" s="102" t="s">
        <v>9669</v>
      </c>
      <c r="F68" s="423" t="s">
        <v>9670</v>
      </c>
      <c r="G68" s="72">
        <v>0</v>
      </c>
      <c r="H68" s="72" t="s">
        <v>71</v>
      </c>
      <c r="I68" s="71" t="s">
        <v>64</v>
      </c>
      <c r="J68" s="73" t="s">
        <v>81</v>
      </c>
      <c r="K68" s="75" t="s">
        <v>9671</v>
      </c>
      <c r="L68" s="102">
        <v>13693000</v>
      </c>
      <c r="M68" s="71" t="s">
        <v>66</v>
      </c>
      <c r="N68" s="102" t="s">
        <v>9672</v>
      </c>
      <c r="O68" s="75">
        <v>1082981040</v>
      </c>
      <c r="P68" s="75">
        <v>1534</v>
      </c>
      <c r="Q68" s="78">
        <v>45849</v>
      </c>
      <c r="R68" s="75">
        <v>13683000</v>
      </c>
      <c r="S68" s="78">
        <v>45853</v>
      </c>
      <c r="T68" s="76">
        <v>13693000</v>
      </c>
      <c r="U68" s="72" t="s">
        <v>65</v>
      </c>
      <c r="V68" s="417">
        <v>36564357</v>
      </c>
      <c r="W68" s="102" t="s">
        <v>9429</v>
      </c>
      <c r="X68" s="78">
        <v>45853</v>
      </c>
      <c r="Y68" s="78">
        <v>45853</v>
      </c>
      <c r="Z68" s="72" t="s">
        <v>73</v>
      </c>
      <c r="AA68" s="78">
        <v>46006</v>
      </c>
      <c r="AB68" s="102">
        <f t="shared" si="0"/>
        <v>153</v>
      </c>
      <c r="AC68" s="72">
        <v>0</v>
      </c>
      <c r="AD68" s="76">
        <v>0</v>
      </c>
      <c r="AE68" s="72">
        <v>0</v>
      </c>
      <c r="AF68" s="80" t="s">
        <v>73</v>
      </c>
      <c r="AG68" s="102">
        <f t="shared" si="1"/>
        <v>0</v>
      </c>
      <c r="AH68" s="72">
        <v>0</v>
      </c>
      <c r="AI68" s="76">
        <v>0</v>
      </c>
      <c r="AJ68" s="78" t="s">
        <v>73</v>
      </c>
      <c r="AK68" s="80" t="s">
        <v>73</v>
      </c>
      <c r="AL68" s="72">
        <v>0</v>
      </c>
      <c r="AM68" s="72" t="s">
        <v>73</v>
      </c>
      <c r="AN68" s="72" t="s">
        <v>73</v>
      </c>
      <c r="AO68" s="72" t="s">
        <v>73</v>
      </c>
      <c r="AP68" s="102">
        <f t="shared" si="2"/>
        <v>0</v>
      </c>
      <c r="AQ68" s="102">
        <f t="shared" si="6"/>
        <v>13693000</v>
      </c>
      <c r="AR68" s="72" t="s">
        <v>65</v>
      </c>
      <c r="AS68" s="102">
        <v>13693000</v>
      </c>
      <c r="AT68" s="72" t="s">
        <v>319</v>
      </c>
      <c r="AU68" s="76">
        <v>0</v>
      </c>
      <c r="AV68" s="81" t="s">
        <v>73</v>
      </c>
      <c r="AW68" s="82">
        <v>9793000</v>
      </c>
      <c r="AX68" s="143">
        <f t="shared" si="4"/>
        <v>3900000</v>
      </c>
      <c r="AY68" s="84">
        <f t="shared" si="5"/>
        <v>0.71518294018841744</v>
      </c>
      <c r="AZ68" s="84">
        <v>0.72</v>
      </c>
      <c r="BA68" s="80" t="s">
        <v>73</v>
      </c>
      <c r="BB68" s="72" t="s">
        <v>123</v>
      </c>
      <c r="BC68" s="418" t="s">
        <v>9673</v>
      </c>
      <c r="BD68" s="71" t="s">
        <v>65</v>
      </c>
      <c r="BE68" s="71" t="s">
        <v>65</v>
      </c>
    </row>
    <row r="69" spans="2:57" ht="18" customHeight="1" x14ac:dyDescent="0.25">
      <c r="B69" s="71">
        <v>2025</v>
      </c>
      <c r="C69" s="71">
        <v>891780111</v>
      </c>
      <c r="D69" s="71" t="s">
        <v>63</v>
      </c>
      <c r="E69" s="102" t="s">
        <v>9674</v>
      </c>
      <c r="F69" s="423" t="s">
        <v>9675</v>
      </c>
      <c r="G69" s="72">
        <v>0</v>
      </c>
      <c r="H69" s="72" t="s">
        <v>71</v>
      </c>
      <c r="I69" s="71" t="s">
        <v>64</v>
      </c>
      <c r="J69" s="73" t="s">
        <v>81</v>
      </c>
      <c r="K69" s="75" t="s">
        <v>9676</v>
      </c>
      <c r="L69" s="102">
        <v>15273000</v>
      </c>
      <c r="M69" s="71" t="s">
        <v>66</v>
      </c>
      <c r="N69" s="102" t="s">
        <v>9490</v>
      </c>
      <c r="O69" s="420">
        <v>26767399</v>
      </c>
      <c r="P69" s="75">
        <v>1518</v>
      </c>
      <c r="Q69" s="78">
        <v>45849</v>
      </c>
      <c r="R69" s="75">
        <v>15273000</v>
      </c>
      <c r="S69" s="78">
        <v>45853</v>
      </c>
      <c r="T69" s="76">
        <v>15273000</v>
      </c>
      <c r="U69" s="72" t="s">
        <v>65</v>
      </c>
      <c r="V69" s="417">
        <v>1082943891</v>
      </c>
      <c r="W69" s="102" t="s">
        <v>9368</v>
      </c>
      <c r="X69" s="78">
        <v>45853</v>
      </c>
      <c r="Y69" s="78">
        <v>45853</v>
      </c>
      <c r="Z69" s="72" t="s">
        <v>73</v>
      </c>
      <c r="AA69" s="78">
        <v>46006</v>
      </c>
      <c r="AB69" s="102">
        <f t="shared" si="0"/>
        <v>153</v>
      </c>
      <c r="AC69" s="72">
        <v>0</v>
      </c>
      <c r="AD69" s="76">
        <v>0</v>
      </c>
      <c r="AE69" s="72">
        <v>0</v>
      </c>
      <c r="AF69" s="80" t="s">
        <v>73</v>
      </c>
      <c r="AG69" s="102">
        <f t="shared" si="1"/>
        <v>0</v>
      </c>
      <c r="AH69" s="72">
        <v>0</v>
      </c>
      <c r="AI69" s="76">
        <v>0</v>
      </c>
      <c r="AJ69" s="78" t="s">
        <v>73</v>
      </c>
      <c r="AK69" s="80" t="s">
        <v>73</v>
      </c>
      <c r="AL69" s="72">
        <v>0</v>
      </c>
      <c r="AM69" s="72" t="s">
        <v>73</v>
      </c>
      <c r="AN69" s="72" t="s">
        <v>73</v>
      </c>
      <c r="AO69" s="72" t="s">
        <v>73</v>
      </c>
      <c r="AP69" s="102">
        <f t="shared" si="2"/>
        <v>0</v>
      </c>
      <c r="AQ69" s="102">
        <f t="shared" si="6"/>
        <v>15273000</v>
      </c>
      <c r="AR69" s="72" t="s">
        <v>65</v>
      </c>
      <c r="AS69" s="102">
        <v>15273000</v>
      </c>
      <c r="AT69" s="72" t="s">
        <v>319</v>
      </c>
      <c r="AU69" s="76">
        <v>0</v>
      </c>
      <c r="AV69" s="81" t="s">
        <v>73</v>
      </c>
      <c r="AW69" s="82">
        <v>10923000</v>
      </c>
      <c r="AX69" s="143">
        <f t="shared" si="4"/>
        <v>4350000</v>
      </c>
      <c r="AY69" s="84">
        <f t="shared" si="5"/>
        <v>0.7151836574346887</v>
      </c>
      <c r="AZ69" s="84">
        <v>0.72</v>
      </c>
      <c r="BA69" s="80" t="s">
        <v>73</v>
      </c>
      <c r="BB69" s="72" t="s">
        <v>123</v>
      </c>
      <c r="BC69" s="418" t="s">
        <v>9677</v>
      </c>
      <c r="BD69" s="71" t="s">
        <v>65</v>
      </c>
      <c r="BE69" s="71" t="s">
        <v>65</v>
      </c>
    </row>
    <row r="70" spans="2:57" x14ac:dyDescent="0.25">
      <c r="B70" s="71">
        <v>2025</v>
      </c>
      <c r="C70" s="71">
        <v>891780111</v>
      </c>
      <c r="D70" s="71" t="s">
        <v>63</v>
      </c>
      <c r="E70" s="102" t="s">
        <v>9678</v>
      </c>
      <c r="F70" s="423" t="s">
        <v>9679</v>
      </c>
      <c r="G70" s="72">
        <v>0</v>
      </c>
      <c r="H70" s="72" t="s">
        <v>71</v>
      </c>
      <c r="I70" s="71" t="s">
        <v>64</v>
      </c>
      <c r="J70" s="73" t="s">
        <v>81</v>
      </c>
      <c r="K70" s="75" t="s">
        <v>9680</v>
      </c>
      <c r="L70" s="102">
        <v>17930000</v>
      </c>
      <c r="M70" s="71" t="s">
        <v>66</v>
      </c>
      <c r="N70" s="102" t="s">
        <v>9373</v>
      </c>
      <c r="O70" s="75">
        <v>36669670</v>
      </c>
      <c r="P70" s="75">
        <v>1522</v>
      </c>
      <c r="Q70" s="78">
        <v>45849</v>
      </c>
      <c r="R70" s="75">
        <v>17930000</v>
      </c>
      <c r="S70" s="78">
        <v>45853</v>
      </c>
      <c r="T70" s="76">
        <v>17930000</v>
      </c>
      <c r="U70" s="72" t="s">
        <v>65</v>
      </c>
      <c r="V70" s="417">
        <v>1082900194</v>
      </c>
      <c r="W70" s="102" t="s">
        <v>9374</v>
      </c>
      <c r="X70" s="78">
        <v>45853</v>
      </c>
      <c r="Y70" s="78">
        <v>45853</v>
      </c>
      <c r="Z70" s="72" t="s">
        <v>73</v>
      </c>
      <c r="AA70" s="78">
        <v>46006</v>
      </c>
      <c r="AB70" s="102">
        <f t="shared" si="0"/>
        <v>153</v>
      </c>
      <c r="AC70" s="72">
        <v>0</v>
      </c>
      <c r="AD70" s="76">
        <v>0</v>
      </c>
      <c r="AE70" s="72">
        <v>0</v>
      </c>
      <c r="AF70" s="80" t="s">
        <v>73</v>
      </c>
      <c r="AG70" s="102">
        <f t="shared" si="1"/>
        <v>0</v>
      </c>
      <c r="AH70" s="72">
        <v>0</v>
      </c>
      <c r="AI70" s="76">
        <v>0</v>
      </c>
      <c r="AJ70" s="78" t="s">
        <v>73</v>
      </c>
      <c r="AK70" s="80" t="s">
        <v>73</v>
      </c>
      <c r="AL70" s="72">
        <v>0</v>
      </c>
      <c r="AM70" s="72" t="s">
        <v>73</v>
      </c>
      <c r="AN70" s="72" t="s">
        <v>73</v>
      </c>
      <c r="AO70" s="72" t="s">
        <v>73</v>
      </c>
      <c r="AP70" s="102">
        <f t="shared" si="2"/>
        <v>0</v>
      </c>
      <c r="AQ70" s="102">
        <f t="shared" si="6"/>
        <v>17930000</v>
      </c>
      <c r="AR70" s="72" t="s">
        <v>65</v>
      </c>
      <c r="AS70" s="102">
        <v>17930000</v>
      </c>
      <c r="AT70" s="72" t="s">
        <v>319</v>
      </c>
      <c r="AU70" s="76">
        <v>0</v>
      </c>
      <c r="AV70" s="81" t="s">
        <v>73</v>
      </c>
      <c r="AW70" s="82">
        <v>12980000</v>
      </c>
      <c r="AX70" s="143">
        <f t="shared" si="4"/>
        <v>4950000</v>
      </c>
      <c r="AY70" s="84">
        <f t="shared" si="5"/>
        <v>0.7239263803680982</v>
      </c>
      <c r="AZ70" s="84">
        <v>0.72</v>
      </c>
      <c r="BA70" s="80" t="s">
        <v>73</v>
      </c>
      <c r="BB70" s="72" t="s">
        <v>123</v>
      </c>
      <c r="BC70" s="418" t="s">
        <v>9681</v>
      </c>
      <c r="BD70" s="71" t="s">
        <v>65</v>
      </c>
      <c r="BE70" s="71" t="s">
        <v>65</v>
      </c>
    </row>
    <row r="71" spans="2:57" x14ac:dyDescent="0.25">
      <c r="B71" s="71">
        <v>2025</v>
      </c>
      <c r="C71" s="71">
        <v>891780111</v>
      </c>
      <c r="D71" s="71" t="s">
        <v>63</v>
      </c>
      <c r="E71" s="102" t="s">
        <v>9682</v>
      </c>
      <c r="F71" s="423" t="s">
        <v>9683</v>
      </c>
      <c r="G71" s="72">
        <v>0</v>
      </c>
      <c r="H71" s="72" t="s">
        <v>71</v>
      </c>
      <c r="I71" s="71" t="s">
        <v>64</v>
      </c>
      <c r="J71" s="73" t="s">
        <v>81</v>
      </c>
      <c r="K71" s="75" t="s">
        <v>9684</v>
      </c>
      <c r="L71" s="102">
        <v>16300000</v>
      </c>
      <c r="M71" s="71" t="s">
        <v>66</v>
      </c>
      <c r="N71" s="102" t="s">
        <v>9379</v>
      </c>
      <c r="O71" s="75">
        <v>39047317</v>
      </c>
      <c r="P71" s="75">
        <v>1529</v>
      </c>
      <c r="Q71" s="78">
        <v>45849</v>
      </c>
      <c r="R71" s="75">
        <v>16300000</v>
      </c>
      <c r="S71" s="78">
        <v>45853</v>
      </c>
      <c r="T71" s="76">
        <v>16300000</v>
      </c>
      <c r="U71" s="72" t="s">
        <v>65</v>
      </c>
      <c r="V71" s="417">
        <v>7634903</v>
      </c>
      <c r="W71" s="102" t="s">
        <v>9380</v>
      </c>
      <c r="X71" s="78">
        <v>45853</v>
      </c>
      <c r="Y71" s="78">
        <v>45853</v>
      </c>
      <c r="Z71" s="72" t="s">
        <v>73</v>
      </c>
      <c r="AA71" s="78">
        <v>46006</v>
      </c>
      <c r="AB71" s="102">
        <f t="shared" si="0"/>
        <v>153</v>
      </c>
      <c r="AC71" s="72">
        <v>0</v>
      </c>
      <c r="AD71" s="76">
        <v>0</v>
      </c>
      <c r="AE71" s="72">
        <v>0</v>
      </c>
      <c r="AF71" s="80" t="s">
        <v>73</v>
      </c>
      <c r="AG71" s="102">
        <f t="shared" si="1"/>
        <v>0</v>
      </c>
      <c r="AH71" s="72">
        <v>0</v>
      </c>
      <c r="AI71" s="76">
        <v>0</v>
      </c>
      <c r="AJ71" s="78" t="s">
        <v>73</v>
      </c>
      <c r="AK71" s="80" t="s">
        <v>73</v>
      </c>
      <c r="AL71" s="72">
        <v>0</v>
      </c>
      <c r="AM71" s="72" t="s">
        <v>73</v>
      </c>
      <c r="AN71" s="72" t="s">
        <v>73</v>
      </c>
      <c r="AO71" s="72" t="s">
        <v>73</v>
      </c>
      <c r="AP71" s="102">
        <f t="shared" si="2"/>
        <v>0</v>
      </c>
      <c r="AQ71" s="102">
        <f t="shared" si="6"/>
        <v>16300000</v>
      </c>
      <c r="AR71" s="72" t="s">
        <v>65</v>
      </c>
      <c r="AS71" s="102">
        <v>16300000</v>
      </c>
      <c r="AT71" s="72" t="s">
        <v>319</v>
      </c>
      <c r="AU71" s="76">
        <v>0</v>
      </c>
      <c r="AV71" s="81" t="s">
        <v>73</v>
      </c>
      <c r="AW71" s="82">
        <v>11800000</v>
      </c>
      <c r="AX71" s="143">
        <f t="shared" si="4"/>
        <v>4500000</v>
      </c>
      <c r="AY71" s="84">
        <f t="shared" si="5"/>
        <v>0.7239263803680982</v>
      </c>
      <c r="AZ71" s="84">
        <v>0.72</v>
      </c>
      <c r="BA71" s="80" t="s">
        <v>73</v>
      </c>
      <c r="BB71" s="72" t="s">
        <v>123</v>
      </c>
      <c r="BC71" s="418" t="s">
        <v>9685</v>
      </c>
      <c r="BD71" s="71" t="s">
        <v>65</v>
      </c>
      <c r="BE71" s="71" t="s">
        <v>65</v>
      </c>
    </row>
    <row r="72" spans="2:57" x14ac:dyDescent="0.25">
      <c r="B72" s="71">
        <v>2025</v>
      </c>
      <c r="C72" s="71">
        <v>891780111</v>
      </c>
      <c r="D72" s="71" t="s">
        <v>63</v>
      </c>
      <c r="E72" s="102" t="s">
        <v>9686</v>
      </c>
      <c r="F72" s="423" t="s">
        <v>9687</v>
      </c>
      <c r="G72" s="72">
        <v>0</v>
      </c>
      <c r="H72" s="72" t="s">
        <v>71</v>
      </c>
      <c r="I72" s="71" t="s">
        <v>64</v>
      </c>
      <c r="J72" s="73" t="s">
        <v>81</v>
      </c>
      <c r="K72" s="75" t="s">
        <v>9688</v>
      </c>
      <c r="L72" s="102">
        <v>19560000</v>
      </c>
      <c r="M72" s="71" t="s">
        <v>66</v>
      </c>
      <c r="N72" s="102" t="s">
        <v>9385</v>
      </c>
      <c r="O72" s="75">
        <v>85153904</v>
      </c>
      <c r="P72" s="75">
        <v>1525</v>
      </c>
      <c r="Q72" s="78">
        <v>45849</v>
      </c>
      <c r="R72" s="75">
        <v>19560000</v>
      </c>
      <c r="S72" s="78">
        <v>45859</v>
      </c>
      <c r="T72" s="76">
        <v>19560000</v>
      </c>
      <c r="U72" s="72" t="s">
        <v>65</v>
      </c>
      <c r="V72" s="417">
        <v>7634903</v>
      </c>
      <c r="W72" s="102" t="s">
        <v>9380</v>
      </c>
      <c r="X72" s="78">
        <v>45855</v>
      </c>
      <c r="Y72" s="78">
        <v>45859</v>
      </c>
      <c r="Z72" s="72" t="s">
        <v>73</v>
      </c>
      <c r="AA72" s="78">
        <v>46006</v>
      </c>
      <c r="AB72" s="102">
        <f t="shared" ref="AB72:AB117" si="7">+IF(Z72="1800-01-01",AA72-Y72,AA72-Z72)</f>
        <v>147</v>
      </c>
      <c r="AC72" s="72">
        <v>0</v>
      </c>
      <c r="AD72" s="76">
        <v>0</v>
      </c>
      <c r="AE72" s="72">
        <v>0</v>
      </c>
      <c r="AF72" s="80" t="s">
        <v>73</v>
      </c>
      <c r="AG72" s="102">
        <f t="shared" ref="AG72:AG117" si="8">+IF(AF72="1800-01-01",0,AF72-AA72)</f>
        <v>0</v>
      </c>
      <c r="AH72" s="72">
        <v>0</v>
      </c>
      <c r="AI72" s="76">
        <v>0</v>
      </c>
      <c r="AJ72" s="78" t="s">
        <v>73</v>
      </c>
      <c r="AK72" s="80" t="s">
        <v>73</v>
      </c>
      <c r="AL72" s="72">
        <v>0</v>
      </c>
      <c r="AM72" s="72" t="s">
        <v>73</v>
      </c>
      <c r="AN72" s="72" t="s">
        <v>73</v>
      </c>
      <c r="AO72" s="72" t="s">
        <v>73</v>
      </c>
      <c r="AP72" s="102">
        <f t="shared" ref="AP72:AP117" si="9">+IF(AM72="1800-01-01",0,AN72-AM72)</f>
        <v>0</v>
      </c>
      <c r="AQ72" s="102">
        <f t="shared" ref="AQ72:AQ103" si="10">+L72+AD72-AI72</f>
        <v>19560000</v>
      </c>
      <c r="AR72" s="72" t="s">
        <v>65</v>
      </c>
      <c r="AS72" s="102">
        <v>19560000</v>
      </c>
      <c r="AT72" s="72" t="s">
        <v>319</v>
      </c>
      <c r="AU72" s="76">
        <v>0</v>
      </c>
      <c r="AV72" s="81" t="s">
        <v>73</v>
      </c>
      <c r="AW72" s="82">
        <v>14160000</v>
      </c>
      <c r="AX72" s="143">
        <f t="shared" ref="AX72:AX117" si="11">AQ72-AW72</f>
        <v>5400000</v>
      </c>
      <c r="AY72" s="84">
        <f t="shared" ref="AY72:AY117" si="12">+IFERROR(AW72/AQ72,"_")</f>
        <v>0.7239263803680982</v>
      </c>
      <c r="AZ72" s="84">
        <v>0.72</v>
      </c>
      <c r="BA72" s="80" t="s">
        <v>73</v>
      </c>
      <c r="BB72" s="72" t="s">
        <v>123</v>
      </c>
      <c r="BC72" s="418" t="s">
        <v>9689</v>
      </c>
      <c r="BD72" s="71" t="s">
        <v>65</v>
      </c>
      <c r="BE72" s="71" t="s">
        <v>65</v>
      </c>
    </row>
    <row r="73" spans="2:57" x14ac:dyDescent="0.25">
      <c r="B73" s="71">
        <v>2025</v>
      </c>
      <c r="C73" s="71">
        <v>891780111</v>
      </c>
      <c r="D73" s="71" t="s">
        <v>63</v>
      </c>
      <c r="E73" s="102" t="s">
        <v>9690</v>
      </c>
      <c r="F73" s="281" t="s">
        <v>9691</v>
      </c>
      <c r="G73" s="72">
        <v>0</v>
      </c>
      <c r="H73" s="72" t="s">
        <v>71</v>
      </c>
      <c r="I73" s="71" t="s">
        <v>64</v>
      </c>
      <c r="J73" s="73" t="s">
        <v>81</v>
      </c>
      <c r="K73" s="75" t="s">
        <v>9692</v>
      </c>
      <c r="L73" s="102">
        <v>14670000</v>
      </c>
      <c r="M73" s="71" t="s">
        <v>66</v>
      </c>
      <c r="N73" s="102" t="s">
        <v>9412</v>
      </c>
      <c r="O73" s="75">
        <v>1216972757</v>
      </c>
      <c r="P73" s="75">
        <v>1528</v>
      </c>
      <c r="Q73" s="78">
        <v>45849</v>
      </c>
      <c r="R73" s="75">
        <v>14670000</v>
      </c>
      <c r="S73" s="78">
        <v>45855</v>
      </c>
      <c r="T73" s="76">
        <v>14670000</v>
      </c>
      <c r="U73" s="72" t="s">
        <v>65</v>
      </c>
      <c r="V73" s="417">
        <v>36669977</v>
      </c>
      <c r="W73" s="102" t="s">
        <v>9402</v>
      </c>
      <c r="X73" s="78">
        <v>45855</v>
      </c>
      <c r="Y73" s="78">
        <v>45855</v>
      </c>
      <c r="Z73" s="72" t="s">
        <v>73</v>
      </c>
      <c r="AA73" s="78">
        <v>46006</v>
      </c>
      <c r="AB73" s="102">
        <f t="shared" si="7"/>
        <v>151</v>
      </c>
      <c r="AC73" s="72">
        <v>0</v>
      </c>
      <c r="AD73" s="76">
        <v>0</v>
      </c>
      <c r="AE73" s="72">
        <v>0</v>
      </c>
      <c r="AF73" s="80" t="s">
        <v>73</v>
      </c>
      <c r="AG73" s="102">
        <f t="shared" si="8"/>
        <v>0</v>
      </c>
      <c r="AH73" s="72">
        <v>0</v>
      </c>
      <c r="AI73" s="76">
        <v>0</v>
      </c>
      <c r="AJ73" s="78" t="s">
        <v>73</v>
      </c>
      <c r="AK73" s="80" t="s">
        <v>73</v>
      </c>
      <c r="AL73" s="72">
        <v>0</v>
      </c>
      <c r="AM73" s="72" t="s">
        <v>73</v>
      </c>
      <c r="AN73" s="72" t="s">
        <v>73</v>
      </c>
      <c r="AO73" s="72" t="s">
        <v>73</v>
      </c>
      <c r="AP73" s="102">
        <f t="shared" si="9"/>
        <v>0</v>
      </c>
      <c r="AQ73" s="102">
        <f t="shared" si="10"/>
        <v>14670000</v>
      </c>
      <c r="AR73" s="72" t="s">
        <v>65</v>
      </c>
      <c r="AS73" s="102">
        <v>14670000</v>
      </c>
      <c r="AT73" s="72" t="s">
        <v>319</v>
      </c>
      <c r="AU73" s="76">
        <v>0</v>
      </c>
      <c r="AV73" s="81" t="s">
        <v>73</v>
      </c>
      <c r="AW73" s="82">
        <v>10620000</v>
      </c>
      <c r="AX73" s="143">
        <f t="shared" si="11"/>
        <v>4050000</v>
      </c>
      <c r="AY73" s="84">
        <f t="shared" si="12"/>
        <v>0.7239263803680982</v>
      </c>
      <c r="AZ73" s="84">
        <v>0.72</v>
      </c>
      <c r="BA73" s="80" t="s">
        <v>73</v>
      </c>
      <c r="BB73" s="72" t="s">
        <v>123</v>
      </c>
      <c r="BC73" s="418" t="s">
        <v>9693</v>
      </c>
      <c r="BD73" s="71" t="s">
        <v>65</v>
      </c>
      <c r="BE73" s="71" t="s">
        <v>65</v>
      </c>
    </row>
    <row r="74" spans="2:57" x14ac:dyDescent="0.25">
      <c r="B74" s="71">
        <v>2025</v>
      </c>
      <c r="C74" s="71">
        <v>891780111</v>
      </c>
      <c r="D74" s="71" t="s">
        <v>63</v>
      </c>
      <c r="E74" s="102" t="s">
        <v>9694</v>
      </c>
      <c r="F74" s="281" t="s">
        <v>9695</v>
      </c>
      <c r="G74" s="72">
        <v>0</v>
      </c>
      <c r="H74" s="72" t="s">
        <v>71</v>
      </c>
      <c r="I74" s="71" t="s">
        <v>64</v>
      </c>
      <c r="J74" s="73" t="s">
        <v>81</v>
      </c>
      <c r="K74" s="75" t="s">
        <v>9696</v>
      </c>
      <c r="L74" s="102">
        <v>17930000</v>
      </c>
      <c r="M74" s="71" t="s">
        <v>66</v>
      </c>
      <c r="N74" s="102" t="s">
        <v>9407</v>
      </c>
      <c r="O74" s="417">
        <v>36667157</v>
      </c>
      <c r="P74" s="75">
        <v>1530</v>
      </c>
      <c r="Q74" s="78">
        <v>45849</v>
      </c>
      <c r="R74" s="75">
        <v>17930000</v>
      </c>
      <c r="S74" s="78">
        <v>45855</v>
      </c>
      <c r="T74" s="76">
        <v>17930000</v>
      </c>
      <c r="U74" s="72" t="s">
        <v>65</v>
      </c>
      <c r="V74" s="417">
        <v>1082900194</v>
      </c>
      <c r="W74" s="102" t="s">
        <v>9374</v>
      </c>
      <c r="X74" s="78">
        <v>45855</v>
      </c>
      <c r="Y74" s="78">
        <v>45855</v>
      </c>
      <c r="Z74" s="72" t="s">
        <v>73</v>
      </c>
      <c r="AA74" s="78">
        <v>46006</v>
      </c>
      <c r="AB74" s="102">
        <f t="shared" si="7"/>
        <v>151</v>
      </c>
      <c r="AC74" s="72">
        <v>0</v>
      </c>
      <c r="AD74" s="76">
        <v>0</v>
      </c>
      <c r="AE74" s="72">
        <v>0</v>
      </c>
      <c r="AF74" s="80" t="s">
        <v>73</v>
      </c>
      <c r="AG74" s="102">
        <f t="shared" si="8"/>
        <v>0</v>
      </c>
      <c r="AH74" s="72">
        <v>0</v>
      </c>
      <c r="AI74" s="76">
        <v>0</v>
      </c>
      <c r="AJ74" s="78" t="s">
        <v>73</v>
      </c>
      <c r="AK74" s="80" t="s">
        <v>73</v>
      </c>
      <c r="AL74" s="72">
        <v>0</v>
      </c>
      <c r="AM74" s="72" t="s">
        <v>73</v>
      </c>
      <c r="AN74" s="72" t="s">
        <v>73</v>
      </c>
      <c r="AO74" s="72" t="s">
        <v>73</v>
      </c>
      <c r="AP74" s="102">
        <f t="shared" si="9"/>
        <v>0</v>
      </c>
      <c r="AQ74" s="102">
        <f t="shared" si="10"/>
        <v>17930000</v>
      </c>
      <c r="AR74" s="72" t="s">
        <v>65</v>
      </c>
      <c r="AS74" s="102">
        <v>17930000</v>
      </c>
      <c r="AT74" s="72" t="s">
        <v>319</v>
      </c>
      <c r="AU74" s="76">
        <v>0</v>
      </c>
      <c r="AV74" s="81" t="s">
        <v>73</v>
      </c>
      <c r="AW74" s="82">
        <v>12980000</v>
      </c>
      <c r="AX74" s="143">
        <f t="shared" si="11"/>
        <v>4950000</v>
      </c>
      <c r="AY74" s="84">
        <f t="shared" si="12"/>
        <v>0.7239263803680982</v>
      </c>
      <c r="AZ74" s="84">
        <v>0.72</v>
      </c>
      <c r="BA74" s="80" t="s">
        <v>73</v>
      </c>
      <c r="BB74" s="72" t="s">
        <v>123</v>
      </c>
      <c r="BC74" s="418" t="s">
        <v>9697</v>
      </c>
      <c r="BD74" s="71" t="s">
        <v>65</v>
      </c>
      <c r="BE74" s="71" t="s">
        <v>65</v>
      </c>
    </row>
    <row r="75" spans="2:57" x14ac:dyDescent="0.25">
      <c r="B75" s="71">
        <v>2025</v>
      </c>
      <c r="C75" s="71">
        <v>891780111</v>
      </c>
      <c r="D75" s="71" t="s">
        <v>63</v>
      </c>
      <c r="E75" s="102" t="s">
        <v>9698</v>
      </c>
      <c r="F75" s="281" t="s">
        <v>9699</v>
      </c>
      <c r="G75" s="72">
        <v>0</v>
      </c>
      <c r="H75" s="72" t="s">
        <v>71</v>
      </c>
      <c r="I75" s="71" t="s">
        <v>64</v>
      </c>
      <c r="J75" s="73" t="s">
        <v>81</v>
      </c>
      <c r="K75" s="75" t="s">
        <v>9520</v>
      </c>
      <c r="L75" s="102">
        <v>13957000</v>
      </c>
      <c r="M75" s="71" t="s">
        <v>66</v>
      </c>
      <c r="N75" s="102" t="s">
        <v>9521</v>
      </c>
      <c r="O75" s="75">
        <v>1082915461</v>
      </c>
      <c r="P75" s="75">
        <v>1526</v>
      </c>
      <c r="Q75" s="78">
        <v>45849</v>
      </c>
      <c r="R75" s="75">
        <v>13957000</v>
      </c>
      <c r="S75" s="78">
        <v>45855</v>
      </c>
      <c r="T75" s="76">
        <v>13957000</v>
      </c>
      <c r="U75" s="72" t="s">
        <v>65</v>
      </c>
      <c r="V75" s="417">
        <v>12561250</v>
      </c>
      <c r="W75" s="417" t="s">
        <v>9460</v>
      </c>
      <c r="X75" s="78">
        <v>45855</v>
      </c>
      <c r="Y75" s="78">
        <v>45855</v>
      </c>
      <c r="Z75" s="72" t="s">
        <v>73</v>
      </c>
      <c r="AA75" s="78">
        <v>46006</v>
      </c>
      <c r="AB75" s="102">
        <f t="shared" si="7"/>
        <v>151</v>
      </c>
      <c r="AC75" s="72">
        <v>0</v>
      </c>
      <c r="AD75" s="76">
        <v>0</v>
      </c>
      <c r="AE75" s="72">
        <v>0</v>
      </c>
      <c r="AF75" s="80" t="s">
        <v>73</v>
      </c>
      <c r="AG75" s="102">
        <f t="shared" si="8"/>
        <v>0</v>
      </c>
      <c r="AH75" s="72">
        <v>0</v>
      </c>
      <c r="AI75" s="76">
        <v>0</v>
      </c>
      <c r="AJ75" s="78" t="s">
        <v>73</v>
      </c>
      <c r="AK75" s="80" t="s">
        <v>73</v>
      </c>
      <c r="AL75" s="72">
        <v>0</v>
      </c>
      <c r="AM75" s="72" t="s">
        <v>73</v>
      </c>
      <c r="AN75" s="72" t="s">
        <v>73</v>
      </c>
      <c r="AO75" s="72" t="s">
        <v>73</v>
      </c>
      <c r="AP75" s="102">
        <f t="shared" si="9"/>
        <v>0</v>
      </c>
      <c r="AQ75" s="102">
        <f t="shared" si="10"/>
        <v>13957000</v>
      </c>
      <c r="AR75" s="72" t="s">
        <v>65</v>
      </c>
      <c r="AS75" s="102">
        <v>13957000</v>
      </c>
      <c r="AT75" s="72" t="s">
        <v>319</v>
      </c>
      <c r="AU75" s="76">
        <v>0</v>
      </c>
      <c r="AV75" s="81" t="s">
        <v>73</v>
      </c>
      <c r="AW75" s="82">
        <v>9982000</v>
      </c>
      <c r="AX75" s="143">
        <f t="shared" si="11"/>
        <v>3975000</v>
      </c>
      <c r="AY75" s="84">
        <f t="shared" si="12"/>
        <v>0.71519667550333166</v>
      </c>
      <c r="AZ75" s="84">
        <v>0.72</v>
      </c>
      <c r="BA75" s="80" t="s">
        <v>73</v>
      </c>
      <c r="BB75" s="72" t="s">
        <v>123</v>
      </c>
      <c r="BC75" s="418" t="s">
        <v>9700</v>
      </c>
      <c r="BD75" s="71" t="s">
        <v>65</v>
      </c>
      <c r="BE75" s="71" t="s">
        <v>65</v>
      </c>
    </row>
    <row r="76" spans="2:57" x14ac:dyDescent="0.25">
      <c r="B76" s="71">
        <v>2025</v>
      </c>
      <c r="C76" s="71">
        <v>891780111</v>
      </c>
      <c r="D76" s="71" t="s">
        <v>63</v>
      </c>
      <c r="E76" s="102" t="s">
        <v>9701</v>
      </c>
      <c r="F76" s="281" t="s">
        <v>9702</v>
      </c>
      <c r="G76" s="72">
        <v>0</v>
      </c>
      <c r="H76" s="72" t="s">
        <v>71</v>
      </c>
      <c r="I76" s="71" t="s">
        <v>64</v>
      </c>
      <c r="J76" s="73" t="s">
        <v>81</v>
      </c>
      <c r="K76" s="75" t="s">
        <v>9703</v>
      </c>
      <c r="L76" s="102">
        <v>12640000</v>
      </c>
      <c r="M76" s="71" t="s">
        <v>66</v>
      </c>
      <c r="N76" s="75" t="s">
        <v>9480</v>
      </c>
      <c r="O76" s="75">
        <v>1082867770</v>
      </c>
      <c r="P76" s="75">
        <v>1527</v>
      </c>
      <c r="Q76" s="78">
        <v>45849</v>
      </c>
      <c r="R76" s="75">
        <v>12640000</v>
      </c>
      <c r="S76" s="78">
        <v>45855</v>
      </c>
      <c r="T76" s="76">
        <v>12640000</v>
      </c>
      <c r="U76" s="72" t="s">
        <v>65</v>
      </c>
      <c r="V76" s="417">
        <v>36669977</v>
      </c>
      <c r="W76" s="102" t="s">
        <v>9402</v>
      </c>
      <c r="X76" s="78">
        <v>45855</v>
      </c>
      <c r="Y76" s="78">
        <v>45855</v>
      </c>
      <c r="Z76" s="72" t="s">
        <v>73</v>
      </c>
      <c r="AA76" s="78">
        <v>46006</v>
      </c>
      <c r="AB76" s="102">
        <f t="shared" si="7"/>
        <v>151</v>
      </c>
      <c r="AC76" s="72">
        <v>0</v>
      </c>
      <c r="AD76" s="76">
        <v>0</v>
      </c>
      <c r="AE76" s="72">
        <v>0</v>
      </c>
      <c r="AF76" s="80" t="s">
        <v>73</v>
      </c>
      <c r="AG76" s="102">
        <f t="shared" si="8"/>
        <v>0</v>
      </c>
      <c r="AH76" s="72">
        <v>0</v>
      </c>
      <c r="AI76" s="76">
        <v>0</v>
      </c>
      <c r="AJ76" s="78" t="s">
        <v>73</v>
      </c>
      <c r="AK76" s="80" t="s">
        <v>73</v>
      </c>
      <c r="AL76" s="72">
        <v>0</v>
      </c>
      <c r="AM76" s="72" t="s">
        <v>73</v>
      </c>
      <c r="AN76" s="72" t="s">
        <v>73</v>
      </c>
      <c r="AO76" s="72" t="s">
        <v>73</v>
      </c>
      <c r="AP76" s="102">
        <f t="shared" si="9"/>
        <v>0</v>
      </c>
      <c r="AQ76" s="102">
        <f t="shared" si="10"/>
        <v>12640000</v>
      </c>
      <c r="AR76" s="72" t="s">
        <v>65</v>
      </c>
      <c r="AS76" s="102">
        <v>12640000</v>
      </c>
      <c r="AT76" s="72" t="s">
        <v>319</v>
      </c>
      <c r="AU76" s="76">
        <v>0</v>
      </c>
      <c r="AV76" s="81" t="s">
        <v>73</v>
      </c>
      <c r="AW76" s="82">
        <v>9040000</v>
      </c>
      <c r="AX76" s="143">
        <f t="shared" si="11"/>
        <v>3600000</v>
      </c>
      <c r="AY76" s="84">
        <f t="shared" si="12"/>
        <v>0.71518987341772156</v>
      </c>
      <c r="AZ76" s="84">
        <v>0.72</v>
      </c>
      <c r="BA76" s="80" t="s">
        <v>73</v>
      </c>
      <c r="BB76" s="72" t="s">
        <v>123</v>
      </c>
      <c r="BC76" s="418" t="s">
        <v>9704</v>
      </c>
      <c r="BD76" s="71" t="s">
        <v>65</v>
      </c>
      <c r="BE76" s="71" t="s">
        <v>65</v>
      </c>
    </row>
    <row r="77" spans="2:57" ht="14.25" customHeight="1" x14ac:dyDescent="0.25">
      <c r="B77" s="71">
        <v>2025</v>
      </c>
      <c r="C77" s="71">
        <v>891780111</v>
      </c>
      <c r="D77" s="71" t="s">
        <v>63</v>
      </c>
      <c r="E77" s="102" t="s">
        <v>9705</v>
      </c>
      <c r="F77" s="281" t="s">
        <v>9706</v>
      </c>
      <c r="G77" s="72">
        <v>0</v>
      </c>
      <c r="H77" s="72" t="s">
        <v>71</v>
      </c>
      <c r="I77" s="71" t="s">
        <v>64</v>
      </c>
      <c r="J77" s="73" t="s">
        <v>81</v>
      </c>
      <c r="K77" s="282" t="s">
        <v>9707</v>
      </c>
      <c r="L77" s="102">
        <v>18473000</v>
      </c>
      <c r="M77" s="71" t="s">
        <v>66</v>
      </c>
      <c r="N77" s="102" t="s">
        <v>9454</v>
      </c>
      <c r="O77" s="75">
        <v>85150568</v>
      </c>
      <c r="P77" s="75">
        <v>1532</v>
      </c>
      <c r="Q77" s="78">
        <v>45849</v>
      </c>
      <c r="R77" s="75">
        <v>18473000</v>
      </c>
      <c r="S77" s="78">
        <v>45855</v>
      </c>
      <c r="T77" s="76">
        <v>18473000</v>
      </c>
      <c r="U77" s="72" t="s">
        <v>65</v>
      </c>
      <c r="V77" s="417">
        <v>84457116</v>
      </c>
      <c r="W77" s="102" t="s">
        <v>9667</v>
      </c>
      <c r="X77" s="78">
        <v>45855</v>
      </c>
      <c r="Y77" s="78">
        <v>45855</v>
      </c>
      <c r="Z77" s="72" t="s">
        <v>73</v>
      </c>
      <c r="AA77" s="78">
        <v>46006</v>
      </c>
      <c r="AB77" s="102">
        <f t="shared" si="7"/>
        <v>151</v>
      </c>
      <c r="AC77" s="72">
        <v>0</v>
      </c>
      <c r="AD77" s="76">
        <v>0</v>
      </c>
      <c r="AE77" s="72">
        <v>0</v>
      </c>
      <c r="AF77" s="80" t="s">
        <v>73</v>
      </c>
      <c r="AG77" s="102">
        <f t="shared" si="8"/>
        <v>0</v>
      </c>
      <c r="AH77" s="72">
        <v>0</v>
      </c>
      <c r="AI77" s="76">
        <v>0</v>
      </c>
      <c r="AJ77" s="78" t="s">
        <v>73</v>
      </c>
      <c r="AK77" s="80" t="s">
        <v>73</v>
      </c>
      <c r="AL77" s="72">
        <v>0</v>
      </c>
      <c r="AM77" s="72" t="s">
        <v>73</v>
      </c>
      <c r="AN77" s="72" t="s">
        <v>73</v>
      </c>
      <c r="AO77" s="72" t="s">
        <v>73</v>
      </c>
      <c r="AP77" s="102">
        <f t="shared" si="9"/>
        <v>0</v>
      </c>
      <c r="AQ77" s="102">
        <f t="shared" si="10"/>
        <v>18473000</v>
      </c>
      <c r="AR77" s="72" t="s">
        <v>65</v>
      </c>
      <c r="AS77" s="102">
        <v>18473000</v>
      </c>
      <c r="AT77" s="72" t="s">
        <v>319</v>
      </c>
      <c r="AU77" s="76">
        <v>0</v>
      </c>
      <c r="AV77" s="81" t="s">
        <v>73</v>
      </c>
      <c r="AW77" s="82">
        <v>13823000</v>
      </c>
      <c r="AX77" s="143">
        <f t="shared" si="11"/>
        <v>4650000</v>
      </c>
      <c r="AY77" s="84">
        <f t="shared" si="12"/>
        <v>0.74828127537487144</v>
      </c>
      <c r="AZ77" s="84">
        <v>0.72</v>
      </c>
      <c r="BA77" s="80" t="s">
        <v>73</v>
      </c>
      <c r="BB77" s="72" t="s">
        <v>123</v>
      </c>
      <c r="BC77" s="418" t="s">
        <v>9708</v>
      </c>
      <c r="BD77" s="71" t="s">
        <v>65</v>
      </c>
      <c r="BE77" s="71" t="s">
        <v>65</v>
      </c>
    </row>
    <row r="78" spans="2:57" x14ac:dyDescent="0.25">
      <c r="B78" s="71">
        <v>2025</v>
      </c>
      <c r="C78" s="71">
        <v>891780111</v>
      </c>
      <c r="D78" s="71" t="s">
        <v>63</v>
      </c>
      <c r="E78" s="102" t="s">
        <v>9709</v>
      </c>
      <c r="F78" s="281" t="s">
        <v>9710</v>
      </c>
      <c r="G78" s="72">
        <v>0</v>
      </c>
      <c r="H78" s="72" t="s">
        <v>71</v>
      </c>
      <c r="I78" s="71" t="s">
        <v>64</v>
      </c>
      <c r="J78" s="73" t="s">
        <v>81</v>
      </c>
      <c r="K78" s="75" t="s">
        <v>9711</v>
      </c>
      <c r="L78" s="102">
        <v>14747000</v>
      </c>
      <c r="M78" s="71" t="s">
        <v>66</v>
      </c>
      <c r="N78" s="102" t="s">
        <v>9459</v>
      </c>
      <c r="O78" s="75">
        <v>1083040456</v>
      </c>
      <c r="P78" s="75">
        <v>1533</v>
      </c>
      <c r="Q78" s="78">
        <v>45849</v>
      </c>
      <c r="R78" s="75">
        <v>14747000</v>
      </c>
      <c r="S78" s="78">
        <v>45855</v>
      </c>
      <c r="T78" s="76">
        <v>14747000</v>
      </c>
      <c r="U78" s="72" t="s">
        <v>65</v>
      </c>
      <c r="V78" s="417">
        <v>12561250</v>
      </c>
      <c r="W78" s="417" t="s">
        <v>9460</v>
      </c>
      <c r="X78" s="78">
        <v>45855</v>
      </c>
      <c r="Y78" s="78">
        <v>45855</v>
      </c>
      <c r="Z78" s="72" t="s">
        <v>73</v>
      </c>
      <c r="AA78" s="78">
        <v>46006</v>
      </c>
      <c r="AB78" s="102">
        <f t="shared" si="7"/>
        <v>151</v>
      </c>
      <c r="AC78" s="72">
        <v>0</v>
      </c>
      <c r="AD78" s="76">
        <v>0</v>
      </c>
      <c r="AE78" s="72">
        <v>0</v>
      </c>
      <c r="AF78" s="80" t="s">
        <v>73</v>
      </c>
      <c r="AG78" s="102">
        <f t="shared" si="8"/>
        <v>0</v>
      </c>
      <c r="AH78" s="72">
        <v>0</v>
      </c>
      <c r="AI78" s="76">
        <v>0</v>
      </c>
      <c r="AJ78" s="78" t="s">
        <v>73</v>
      </c>
      <c r="AK78" s="80" t="s">
        <v>73</v>
      </c>
      <c r="AL78" s="72">
        <v>0</v>
      </c>
      <c r="AM78" s="72" t="s">
        <v>73</v>
      </c>
      <c r="AN78" s="72" t="s">
        <v>73</v>
      </c>
      <c r="AO78" s="72" t="s">
        <v>73</v>
      </c>
      <c r="AP78" s="102">
        <f t="shared" si="9"/>
        <v>0</v>
      </c>
      <c r="AQ78" s="102">
        <f t="shared" si="10"/>
        <v>14747000</v>
      </c>
      <c r="AR78" s="72" t="s">
        <v>65</v>
      </c>
      <c r="AS78" s="102">
        <v>14747000</v>
      </c>
      <c r="AT78" s="72" t="s">
        <v>319</v>
      </c>
      <c r="AU78" s="76">
        <v>0</v>
      </c>
      <c r="AV78" s="81" t="s">
        <v>73</v>
      </c>
      <c r="AW78" s="82">
        <v>10547000</v>
      </c>
      <c r="AX78" s="143">
        <f t="shared" si="11"/>
        <v>4200000</v>
      </c>
      <c r="AY78" s="84">
        <f t="shared" si="12"/>
        <v>0.71519631111412496</v>
      </c>
      <c r="AZ78" s="84">
        <v>0.72</v>
      </c>
      <c r="BA78" s="80" t="s">
        <v>73</v>
      </c>
      <c r="BB78" s="72" t="s">
        <v>123</v>
      </c>
      <c r="BC78" s="418" t="s">
        <v>9712</v>
      </c>
      <c r="BD78" s="71" t="s">
        <v>65</v>
      </c>
      <c r="BE78" s="71" t="s">
        <v>65</v>
      </c>
    </row>
    <row r="79" spans="2:57" x14ac:dyDescent="0.25">
      <c r="B79" s="71">
        <v>2025</v>
      </c>
      <c r="C79" s="71">
        <v>891780111</v>
      </c>
      <c r="D79" s="71" t="s">
        <v>63</v>
      </c>
      <c r="E79" s="102" t="s">
        <v>9713</v>
      </c>
      <c r="F79" s="281" t="s">
        <v>9714</v>
      </c>
      <c r="G79" s="72">
        <v>0</v>
      </c>
      <c r="H79" s="72" t="s">
        <v>71</v>
      </c>
      <c r="I79" s="71" t="s">
        <v>64</v>
      </c>
      <c r="J79" s="73" t="s">
        <v>81</v>
      </c>
      <c r="K79" s="75" t="s">
        <v>9715</v>
      </c>
      <c r="L79" s="102">
        <v>11850000</v>
      </c>
      <c r="M79" s="71" t="s">
        <v>66</v>
      </c>
      <c r="N79" s="102" t="s">
        <v>9609</v>
      </c>
      <c r="O79" s="75">
        <v>1100628981</v>
      </c>
      <c r="P79" s="75">
        <v>1536</v>
      </c>
      <c r="Q79" s="78">
        <v>45849</v>
      </c>
      <c r="R79" s="75">
        <v>11850000</v>
      </c>
      <c r="S79" s="78">
        <v>45855</v>
      </c>
      <c r="T79" s="76">
        <v>11850000</v>
      </c>
      <c r="U79" s="72" t="s">
        <v>65</v>
      </c>
      <c r="V79" s="417">
        <v>7634903</v>
      </c>
      <c r="W79" s="102" t="s">
        <v>9380</v>
      </c>
      <c r="X79" s="78">
        <v>45855</v>
      </c>
      <c r="Y79" s="78">
        <v>45855</v>
      </c>
      <c r="Z79" s="72" t="s">
        <v>73</v>
      </c>
      <c r="AA79" s="78">
        <v>45986</v>
      </c>
      <c r="AB79" s="102">
        <f t="shared" si="7"/>
        <v>131</v>
      </c>
      <c r="AC79" s="72">
        <v>0</v>
      </c>
      <c r="AD79" s="76">
        <v>0</v>
      </c>
      <c r="AE79" s="72">
        <v>0</v>
      </c>
      <c r="AF79" s="80" t="s">
        <v>73</v>
      </c>
      <c r="AG79" s="102">
        <f t="shared" si="8"/>
        <v>0</v>
      </c>
      <c r="AH79" s="72">
        <v>1</v>
      </c>
      <c r="AI79" s="76">
        <v>4763000</v>
      </c>
      <c r="AJ79" s="78">
        <v>45924</v>
      </c>
      <c r="AK79" s="80">
        <v>47385</v>
      </c>
      <c r="AL79" s="72">
        <v>0</v>
      </c>
      <c r="AM79" s="72" t="s">
        <v>73</v>
      </c>
      <c r="AN79" s="72" t="s">
        <v>73</v>
      </c>
      <c r="AO79" s="72" t="s">
        <v>73</v>
      </c>
      <c r="AP79" s="102">
        <f t="shared" si="9"/>
        <v>0</v>
      </c>
      <c r="AQ79" s="102">
        <f t="shared" si="10"/>
        <v>7087000</v>
      </c>
      <c r="AR79" s="72" t="s">
        <v>65</v>
      </c>
      <c r="AS79" s="102">
        <v>11850000</v>
      </c>
      <c r="AT79" s="72" t="s">
        <v>319</v>
      </c>
      <c r="AU79" s="76">
        <v>0</v>
      </c>
      <c r="AV79" s="81" t="s">
        <v>73</v>
      </c>
      <c r="AW79" s="82">
        <v>7087000</v>
      </c>
      <c r="AX79" s="143">
        <f>AQ79-AW79</f>
        <v>0</v>
      </c>
      <c r="AY79" s="84">
        <f t="shared" si="12"/>
        <v>1</v>
      </c>
      <c r="AZ79" s="84">
        <v>1</v>
      </c>
      <c r="BA79" s="80">
        <v>45945</v>
      </c>
      <c r="BB79" s="72" t="s">
        <v>426</v>
      </c>
      <c r="BC79" s="418" t="s">
        <v>9716</v>
      </c>
      <c r="BD79" s="71" t="s">
        <v>65</v>
      </c>
      <c r="BE79" s="71" t="s">
        <v>65</v>
      </c>
    </row>
    <row r="80" spans="2:57" x14ac:dyDescent="0.25">
      <c r="B80" s="71">
        <v>2025</v>
      </c>
      <c r="C80" s="71">
        <v>891780111</v>
      </c>
      <c r="D80" s="71" t="s">
        <v>63</v>
      </c>
      <c r="E80" s="102" t="s">
        <v>9717</v>
      </c>
      <c r="F80" s="281" t="s">
        <v>9718</v>
      </c>
      <c r="G80" s="72">
        <v>0</v>
      </c>
      <c r="H80" s="72" t="s">
        <v>71</v>
      </c>
      <c r="I80" s="71" t="s">
        <v>64</v>
      </c>
      <c r="J80" s="73" t="s">
        <v>81</v>
      </c>
      <c r="K80" s="75" t="s">
        <v>9719</v>
      </c>
      <c r="L80" s="102">
        <v>14670000</v>
      </c>
      <c r="M80" s="71" t="s">
        <v>66</v>
      </c>
      <c r="N80" s="102" t="s">
        <v>9401</v>
      </c>
      <c r="O80" s="75">
        <v>1004374583</v>
      </c>
      <c r="P80" s="75">
        <v>1521</v>
      </c>
      <c r="Q80" s="78">
        <v>45849</v>
      </c>
      <c r="R80" s="75">
        <v>14670000</v>
      </c>
      <c r="S80" s="78">
        <v>45855</v>
      </c>
      <c r="T80" s="76">
        <v>14670000</v>
      </c>
      <c r="U80" s="72" t="s">
        <v>65</v>
      </c>
      <c r="V80" s="417">
        <v>36669977</v>
      </c>
      <c r="W80" s="102" t="s">
        <v>9402</v>
      </c>
      <c r="X80" s="78">
        <v>45855</v>
      </c>
      <c r="Y80" s="78">
        <v>45855</v>
      </c>
      <c r="Z80" s="72" t="s">
        <v>73</v>
      </c>
      <c r="AA80" s="78">
        <v>46006</v>
      </c>
      <c r="AB80" s="102">
        <f t="shared" si="7"/>
        <v>151</v>
      </c>
      <c r="AC80" s="72">
        <v>0</v>
      </c>
      <c r="AD80" s="76">
        <v>0</v>
      </c>
      <c r="AE80" s="72">
        <v>0</v>
      </c>
      <c r="AF80" s="80" t="s">
        <v>73</v>
      </c>
      <c r="AG80" s="102">
        <f t="shared" si="8"/>
        <v>0</v>
      </c>
      <c r="AH80" s="72">
        <v>0</v>
      </c>
      <c r="AI80" s="76">
        <v>0</v>
      </c>
      <c r="AJ80" s="78" t="s">
        <v>73</v>
      </c>
      <c r="AK80" s="80" t="s">
        <v>73</v>
      </c>
      <c r="AL80" s="72">
        <v>0</v>
      </c>
      <c r="AM80" s="72" t="s">
        <v>73</v>
      </c>
      <c r="AN80" s="72" t="s">
        <v>73</v>
      </c>
      <c r="AO80" s="72" t="s">
        <v>73</v>
      </c>
      <c r="AP80" s="102">
        <f t="shared" si="9"/>
        <v>0</v>
      </c>
      <c r="AQ80" s="102">
        <f t="shared" si="10"/>
        <v>14670000</v>
      </c>
      <c r="AR80" s="72" t="s">
        <v>65</v>
      </c>
      <c r="AS80" s="102">
        <v>14670000</v>
      </c>
      <c r="AT80" s="72" t="s">
        <v>319</v>
      </c>
      <c r="AU80" s="76">
        <v>0</v>
      </c>
      <c r="AV80" s="81" t="s">
        <v>73</v>
      </c>
      <c r="AW80" s="82">
        <v>10620000</v>
      </c>
      <c r="AX80" s="143">
        <f t="shared" si="11"/>
        <v>4050000</v>
      </c>
      <c r="AY80" s="84">
        <f t="shared" si="12"/>
        <v>0.7239263803680982</v>
      </c>
      <c r="AZ80" s="84">
        <v>0.72</v>
      </c>
      <c r="BA80" s="80" t="s">
        <v>73</v>
      </c>
      <c r="BB80" s="72" t="s">
        <v>123</v>
      </c>
      <c r="BC80" s="418" t="s">
        <v>9720</v>
      </c>
      <c r="BD80" s="71" t="s">
        <v>65</v>
      </c>
      <c r="BE80" s="71" t="s">
        <v>65</v>
      </c>
    </row>
    <row r="81" spans="2:57" x14ac:dyDescent="0.25">
      <c r="B81" s="71">
        <v>2025</v>
      </c>
      <c r="C81" s="71">
        <v>891780111</v>
      </c>
      <c r="D81" s="71" t="s">
        <v>63</v>
      </c>
      <c r="E81" s="102" t="s">
        <v>9721</v>
      </c>
      <c r="F81" s="281" t="s">
        <v>9722</v>
      </c>
      <c r="G81" s="72">
        <v>0</v>
      </c>
      <c r="H81" s="72" t="s">
        <v>71</v>
      </c>
      <c r="I81" s="71" t="s">
        <v>64</v>
      </c>
      <c r="J81" s="73" t="s">
        <v>81</v>
      </c>
      <c r="K81" s="75" t="s">
        <v>9723</v>
      </c>
      <c r="L81" s="102">
        <v>14670000</v>
      </c>
      <c r="M81" s="71" t="s">
        <v>66</v>
      </c>
      <c r="N81" s="102" t="s">
        <v>9423</v>
      </c>
      <c r="O81" s="75">
        <v>1082956756</v>
      </c>
      <c r="P81" s="75">
        <v>1524</v>
      </c>
      <c r="Q81" s="78">
        <v>45849</v>
      </c>
      <c r="R81" s="75">
        <v>14670000</v>
      </c>
      <c r="S81" s="78">
        <v>45855</v>
      </c>
      <c r="T81" s="76">
        <v>14670000</v>
      </c>
      <c r="U81" s="72" t="s">
        <v>65</v>
      </c>
      <c r="V81" s="417">
        <v>1082900194</v>
      </c>
      <c r="W81" s="102" t="s">
        <v>9374</v>
      </c>
      <c r="X81" s="78">
        <v>45855</v>
      </c>
      <c r="Y81" s="78">
        <v>45855</v>
      </c>
      <c r="Z81" s="72" t="s">
        <v>73</v>
      </c>
      <c r="AA81" s="78">
        <v>46006</v>
      </c>
      <c r="AB81" s="102">
        <f t="shared" si="7"/>
        <v>151</v>
      </c>
      <c r="AC81" s="72">
        <v>0</v>
      </c>
      <c r="AD81" s="76">
        <v>0</v>
      </c>
      <c r="AE81" s="72">
        <v>0</v>
      </c>
      <c r="AF81" s="80" t="s">
        <v>73</v>
      </c>
      <c r="AG81" s="102">
        <f t="shared" si="8"/>
        <v>0</v>
      </c>
      <c r="AH81" s="72">
        <v>0</v>
      </c>
      <c r="AI81" s="76">
        <v>0</v>
      </c>
      <c r="AJ81" s="78" t="s">
        <v>73</v>
      </c>
      <c r="AK81" s="80" t="s">
        <v>73</v>
      </c>
      <c r="AL81" s="72">
        <v>0</v>
      </c>
      <c r="AM81" s="72" t="s">
        <v>73</v>
      </c>
      <c r="AN81" s="72" t="s">
        <v>73</v>
      </c>
      <c r="AO81" s="72" t="s">
        <v>73</v>
      </c>
      <c r="AP81" s="102">
        <f t="shared" si="9"/>
        <v>0</v>
      </c>
      <c r="AQ81" s="102">
        <f t="shared" si="10"/>
        <v>14670000</v>
      </c>
      <c r="AR81" s="72" t="s">
        <v>65</v>
      </c>
      <c r="AS81" s="102">
        <v>14670000</v>
      </c>
      <c r="AT81" s="72" t="s">
        <v>319</v>
      </c>
      <c r="AU81" s="76">
        <v>0</v>
      </c>
      <c r="AV81" s="81" t="s">
        <v>73</v>
      </c>
      <c r="AW81" s="82">
        <v>10620000</v>
      </c>
      <c r="AX81" s="143">
        <f t="shared" si="11"/>
        <v>4050000</v>
      </c>
      <c r="AY81" s="84">
        <f t="shared" si="12"/>
        <v>0.7239263803680982</v>
      </c>
      <c r="AZ81" s="84">
        <v>0.72</v>
      </c>
      <c r="BA81" s="80" t="s">
        <v>73</v>
      </c>
      <c r="BB81" s="72" t="s">
        <v>123</v>
      </c>
      <c r="BC81" s="418" t="s">
        <v>9724</v>
      </c>
      <c r="BD81" s="71" t="s">
        <v>65</v>
      </c>
      <c r="BE81" s="71" t="s">
        <v>65</v>
      </c>
    </row>
    <row r="82" spans="2:57" x14ac:dyDescent="0.25">
      <c r="B82" s="71">
        <v>2025</v>
      </c>
      <c r="C82" s="71">
        <v>891780111</v>
      </c>
      <c r="D82" s="71" t="s">
        <v>63</v>
      </c>
      <c r="E82" s="102" t="s">
        <v>9725</v>
      </c>
      <c r="F82" s="281" t="s">
        <v>9726</v>
      </c>
      <c r="G82" s="72">
        <v>0</v>
      </c>
      <c r="H82" s="72" t="s">
        <v>71</v>
      </c>
      <c r="I82" s="71" t="s">
        <v>64</v>
      </c>
      <c r="J82" s="73" t="s">
        <v>81</v>
      </c>
      <c r="K82" s="75" t="s">
        <v>9727</v>
      </c>
      <c r="L82" s="102">
        <v>16300000</v>
      </c>
      <c r="M82" s="71" t="s">
        <v>66</v>
      </c>
      <c r="N82" s="102" t="s">
        <v>9395</v>
      </c>
      <c r="O82" s="75">
        <v>1082891717</v>
      </c>
      <c r="P82" s="75">
        <v>1520</v>
      </c>
      <c r="Q82" s="78">
        <v>45849</v>
      </c>
      <c r="R82" s="75">
        <v>16300000</v>
      </c>
      <c r="S82" s="78">
        <v>45849</v>
      </c>
      <c r="T82" s="76">
        <v>16300000</v>
      </c>
      <c r="U82" s="72" t="s">
        <v>65</v>
      </c>
      <c r="V82" s="417">
        <v>1098669877</v>
      </c>
      <c r="W82" s="102" t="s">
        <v>9396</v>
      </c>
      <c r="X82" s="78">
        <v>45855</v>
      </c>
      <c r="Y82" s="78">
        <v>45855</v>
      </c>
      <c r="Z82" s="72" t="s">
        <v>73</v>
      </c>
      <c r="AA82" s="78">
        <v>46006</v>
      </c>
      <c r="AB82" s="102">
        <f t="shared" si="7"/>
        <v>151</v>
      </c>
      <c r="AC82" s="72">
        <v>0</v>
      </c>
      <c r="AD82" s="76">
        <v>0</v>
      </c>
      <c r="AE82" s="72">
        <v>0</v>
      </c>
      <c r="AF82" s="80" t="s">
        <v>73</v>
      </c>
      <c r="AG82" s="102">
        <f t="shared" si="8"/>
        <v>0</v>
      </c>
      <c r="AH82" s="72">
        <v>0</v>
      </c>
      <c r="AI82" s="76">
        <v>0</v>
      </c>
      <c r="AJ82" s="78" t="s">
        <v>73</v>
      </c>
      <c r="AK82" s="80" t="s">
        <v>73</v>
      </c>
      <c r="AL82" s="72">
        <v>0</v>
      </c>
      <c r="AM82" s="72" t="s">
        <v>73</v>
      </c>
      <c r="AN82" s="72" t="s">
        <v>73</v>
      </c>
      <c r="AO82" s="72" t="s">
        <v>73</v>
      </c>
      <c r="AP82" s="102">
        <f t="shared" si="9"/>
        <v>0</v>
      </c>
      <c r="AQ82" s="102">
        <f t="shared" si="10"/>
        <v>16300000</v>
      </c>
      <c r="AR82" s="72" t="s">
        <v>65</v>
      </c>
      <c r="AS82" s="102">
        <v>16300000</v>
      </c>
      <c r="AT82" s="72" t="s">
        <v>319</v>
      </c>
      <c r="AU82" s="76">
        <v>0</v>
      </c>
      <c r="AV82" s="81" t="s">
        <v>73</v>
      </c>
      <c r="AW82" s="82">
        <v>11800000</v>
      </c>
      <c r="AX82" s="143">
        <f t="shared" si="11"/>
        <v>4500000</v>
      </c>
      <c r="AY82" s="84">
        <f t="shared" si="12"/>
        <v>0.7239263803680982</v>
      </c>
      <c r="AZ82" s="84">
        <v>0.72</v>
      </c>
      <c r="BA82" s="80" t="s">
        <v>73</v>
      </c>
      <c r="BB82" s="72" t="s">
        <v>123</v>
      </c>
      <c r="BC82" s="418" t="s">
        <v>9728</v>
      </c>
      <c r="BD82" s="71" t="s">
        <v>65</v>
      </c>
      <c r="BE82" s="71" t="s">
        <v>65</v>
      </c>
    </row>
    <row r="83" spans="2:57" ht="15" customHeight="1" x14ac:dyDescent="0.25">
      <c r="B83" s="71">
        <v>2025</v>
      </c>
      <c r="C83" s="71">
        <v>891780111</v>
      </c>
      <c r="D83" s="71" t="s">
        <v>63</v>
      </c>
      <c r="E83" s="102" t="s">
        <v>9729</v>
      </c>
      <c r="F83" s="281" t="s">
        <v>9730</v>
      </c>
      <c r="G83" s="72">
        <v>0</v>
      </c>
      <c r="H83" s="72" t="s">
        <v>71</v>
      </c>
      <c r="I83" s="71" t="s">
        <v>64</v>
      </c>
      <c r="J83" s="73" t="s">
        <v>81</v>
      </c>
      <c r="K83" s="75" t="s">
        <v>9731</v>
      </c>
      <c r="L83" s="102">
        <v>14127000</v>
      </c>
      <c r="M83" s="71" t="s">
        <v>66</v>
      </c>
      <c r="N83" s="102" t="s">
        <v>9439</v>
      </c>
      <c r="O83" s="75">
        <v>1221971911</v>
      </c>
      <c r="P83" s="75">
        <v>1537</v>
      </c>
      <c r="Q83" s="78">
        <v>45849</v>
      </c>
      <c r="R83" s="75">
        <v>14127000</v>
      </c>
      <c r="S83" s="78">
        <v>45855</v>
      </c>
      <c r="T83" s="76">
        <v>14127000</v>
      </c>
      <c r="U83" s="72" t="s">
        <v>65</v>
      </c>
      <c r="V83" s="417">
        <v>1098669877</v>
      </c>
      <c r="W83" s="102" t="s">
        <v>9396</v>
      </c>
      <c r="X83" s="78">
        <v>45855</v>
      </c>
      <c r="Y83" s="78">
        <v>45855</v>
      </c>
      <c r="Z83" s="72" t="s">
        <v>73</v>
      </c>
      <c r="AA83" s="78">
        <v>46006</v>
      </c>
      <c r="AB83" s="102">
        <f t="shared" si="7"/>
        <v>151</v>
      </c>
      <c r="AC83" s="72">
        <v>0</v>
      </c>
      <c r="AD83" s="76">
        <v>0</v>
      </c>
      <c r="AE83" s="72">
        <v>0</v>
      </c>
      <c r="AF83" s="80" t="s">
        <v>73</v>
      </c>
      <c r="AG83" s="102">
        <f t="shared" si="8"/>
        <v>0</v>
      </c>
      <c r="AH83" s="72">
        <v>0</v>
      </c>
      <c r="AI83" s="76">
        <v>0</v>
      </c>
      <c r="AJ83" s="78" t="s">
        <v>73</v>
      </c>
      <c r="AK83" s="80" t="s">
        <v>73</v>
      </c>
      <c r="AL83" s="72">
        <v>0</v>
      </c>
      <c r="AM83" s="72" t="s">
        <v>73</v>
      </c>
      <c r="AN83" s="72" t="s">
        <v>73</v>
      </c>
      <c r="AO83" s="72" t="s">
        <v>73</v>
      </c>
      <c r="AP83" s="102">
        <f t="shared" si="9"/>
        <v>0</v>
      </c>
      <c r="AQ83" s="102">
        <f t="shared" si="10"/>
        <v>14127000</v>
      </c>
      <c r="AR83" s="72" t="s">
        <v>65</v>
      </c>
      <c r="AS83" s="102">
        <v>14127000</v>
      </c>
      <c r="AT83" s="72" t="s">
        <v>319</v>
      </c>
      <c r="AU83" s="76">
        <v>0</v>
      </c>
      <c r="AV83" s="81" t="s">
        <v>73</v>
      </c>
      <c r="AW83" s="82">
        <v>10227000</v>
      </c>
      <c r="AX83" s="143">
        <f t="shared" si="11"/>
        <v>3900000</v>
      </c>
      <c r="AY83" s="84">
        <f t="shared" si="12"/>
        <v>0.72393289445742193</v>
      </c>
      <c r="AZ83" s="84">
        <v>0.72</v>
      </c>
      <c r="BA83" s="80" t="s">
        <v>73</v>
      </c>
      <c r="BB83" s="72" t="s">
        <v>123</v>
      </c>
      <c r="BC83" s="418" t="s">
        <v>9732</v>
      </c>
      <c r="BD83" s="71" t="s">
        <v>65</v>
      </c>
      <c r="BE83" s="71" t="s">
        <v>65</v>
      </c>
    </row>
    <row r="84" spans="2:57" x14ac:dyDescent="0.25">
      <c r="B84" s="71">
        <v>2025</v>
      </c>
      <c r="C84" s="71">
        <v>891780111</v>
      </c>
      <c r="D84" s="71" t="s">
        <v>63</v>
      </c>
      <c r="E84" s="102" t="s">
        <v>9733</v>
      </c>
      <c r="F84" s="281" t="s">
        <v>9734</v>
      </c>
      <c r="G84" s="72">
        <v>0</v>
      </c>
      <c r="H84" s="72" t="s">
        <v>71</v>
      </c>
      <c r="I84" s="71" t="s">
        <v>64</v>
      </c>
      <c r="J84" s="73" t="s">
        <v>81</v>
      </c>
      <c r="K84" s="75" t="s">
        <v>9735</v>
      </c>
      <c r="L84" s="102">
        <v>16300000</v>
      </c>
      <c r="M84" s="71" t="s">
        <v>66</v>
      </c>
      <c r="N84" s="102" t="s">
        <v>9390</v>
      </c>
      <c r="O84" s="417">
        <v>1082858774</v>
      </c>
      <c r="P84" s="75">
        <v>1519</v>
      </c>
      <c r="Q84" s="78">
        <v>45849</v>
      </c>
      <c r="R84" s="75">
        <v>16300000</v>
      </c>
      <c r="S84" s="78">
        <v>45855</v>
      </c>
      <c r="T84" s="76">
        <v>16300000</v>
      </c>
      <c r="U84" s="72" t="s">
        <v>65</v>
      </c>
      <c r="V84" s="417">
        <v>1082943891</v>
      </c>
      <c r="W84" s="102" t="s">
        <v>9368</v>
      </c>
      <c r="X84" s="78">
        <v>45855</v>
      </c>
      <c r="Y84" s="78">
        <v>45855</v>
      </c>
      <c r="Z84" s="72" t="s">
        <v>73</v>
      </c>
      <c r="AA84" s="78">
        <v>46006</v>
      </c>
      <c r="AB84" s="102">
        <f t="shared" si="7"/>
        <v>151</v>
      </c>
      <c r="AC84" s="72">
        <v>0</v>
      </c>
      <c r="AD84" s="76">
        <v>0</v>
      </c>
      <c r="AE84" s="72">
        <v>0</v>
      </c>
      <c r="AF84" s="80" t="s">
        <v>73</v>
      </c>
      <c r="AG84" s="102">
        <f t="shared" si="8"/>
        <v>0</v>
      </c>
      <c r="AH84" s="72">
        <v>0</v>
      </c>
      <c r="AI84" s="76">
        <v>0</v>
      </c>
      <c r="AJ84" s="78" t="s">
        <v>73</v>
      </c>
      <c r="AK84" s="80" t="s">
        <v>73</v>
      </c>
      <c r="AL84" s="72">
        <v>0</v>
      </c>
      <c r="AM84" s="72" t="s">
        <v>73</v>
      </c>
      <c r="AN84" s="72" t="s">
        <v>73</v>
      </c>
      <c r="AO84" s="72" t="s">
        <v>73</v>
      </c>
      <c r="AP84" s="102">
        <f t="shared" si="9"/>
        <v>0</v>
      </c>
      <c r="AQ84" s="102">
        <f t="shared" si="10"/>
        <v>16300000</v>
      </c>
      <c r="AR84" s="72" t="s">
        <v>65</v>
      </c>
      <c r="AS84" s="102">
        <v>16300000</v>
      </c>
      <c r="AT84" s="72" t="s">
        <v>319</v>
      </c>
      <c r="AU84" s="76">
        <v>0</v>
      </c>
      <c r="AV84" s="81" t="s">
        <v>73</v>
      </c>
      <c r="AW84" s="82">
        <v>11800000</v>
      </c>
      <c r="AX84" s="143">
        <f t="shared" si="11"/>
        <v>4500000</v>
      </c>
      <c r="AY84" s="84">
        <f t="shared" si="12"/>
        <v>0.7239263803680982</v>
      </c>
      <c r="AZ84" s="84">
        <v>0.72</v>
      </c>
      <c r="BA84" s="80" t="s">
        <v>73</v>
      </c>
      <c r="BB84" s="72" t="s">
        <v>123</v>
      </c>
      <c r="BC84" s="418" t="s">
        <v>9736</v>
      </c>
      <c r="BD84" s="71" t="s">
        <v>65</v>
      </c>
      <c r="BE84" s="71" t="s">
        <v>65</v>
      </c>
    </row>
    <row r="85" spans="2:57" x14ac:dyDescent="0.25">
      <c r="B85" s="71">
        <v>2025</v>
      </c>
      <c r="C85" s="71">
        <v>891780111</v>
      </c>
      <c r="D85" s="71" t="s">
        <v>63</v>
      </c>
      <c r="E85" s="102" t="s">
        <v>9737</v>
      </c>
      <c r="F85" s="281" t="s">
        <v>9738</v>
      </c>
      <c r="G85" s="72">
        <v>0</v>
      </c>
      <c r="H85" s="72" t="s">
        <v>71</v>
      </c>
      <c r="I85" s="71" t="s">
        <v>64</v>
      </c>
      <c r="J85" s="73" t="s">
        <v>81</v>
      </c>
      <c r="K85" s="75" t="s">
        <v>9739</v>
      </c>
      <c r="L85" s="102">
        <v>13957000</v>
      </c>
      <c r="M85" s="71" t="s">
        <v>66</v>
      </c>
      <c r="N85" s="102" t="s">
        <v>9526</v>
      </c>
      <c r="O85" s="75">
        <v>36724297</v>
      </c>
      <c r="P85" s="75">
        <v>1523</v>
      </c>
      <c r="Q85" s="78">
        <v>45849</v>
      </c>
      <c r="R85" s="75">
        <v>13957000</v>
      </c>
      <c r="S85" s="78">
        <v>45855</v>
      </c>
      <c r="T85" s="76">
        <v>13957000</v>
      </c>
      <c r="U85" s="72" t="s">
        <v>65</v>
      </c>
      <c r="V85" s="417">
        <v>1082943891</v>
      </c>
      <c r="W85" s="102" t="s">
        <v>9368</v>
      </c>
      <c r="X85" s="78">
        <v>45855</v>
      </c>
      <c r="Y85" s="78">
        <v>45855</v>
      </c>
      <c r="Z85" s="72" t="s">
        <v>73</v>
      </c>
      <c r="AA85" s="78">
        <v>46006</v>
      </c>
      <c r="AB85" s="102">
        <f t="shared" si="7"/>
        <v>151</v>
      </c>
      <c r="AC85" s="72">
        <v>0</v>
      </c>
      <c r="AD85" s="76">
        <v>0</v>
      </c>
      <c r="AE85" s="72">
        <v>0</v>
      </c>
      <c r="AF85" s="80" t="s">
        <v>73</v>
      </c>
      <c r="AG85" s="102">
        <f t="shared" si="8"/>
        <v>0</v>
      </c>
      <c r="AH85" s="72">
        <v>0</v>
      </c>
      <c r="AI85" s="76">
        <v>0</v>
      </c>
      <c r="AJ85" s="78" t="s">
        <v>73</v>
      </c>
      <c r="AK85" s="80" t="s">
        <v>73</v>
      </c>
      <c r="AL85" s="72">
        <v>0</v>
      </c>
      <c r="AM85" s="72" t="s">
        <v>73</v>
      </c>
      <c r="AN85" s="72" t="s">
        <v>73</v>
      </c>
      <c r="AO85" s="72" t="s">
        <v>73</v>
      </c>
      <c r="AP85" s="102">
        <f t="shared" si="9"/>
        <v>0</v>
      </c>
      <c r="AQ85" s="102">
        <f t="shared" si="10"/>
        <v>13957000</v>
      </c>
      <c r="AR85" s="72" t="s">
        <v>65</v>
      </c>
      <c r="AS85" s="102">
        <v>13957000</v>
      </c>
      <c r="AT85" s="72" t="s">
        <v>319</v>
      </c>
      <c r="AU85" s="76">
        <v>0</v>
      </c>
      <c r="AV85" s="81" t="s">
        <v>73</v>
      </c>
      <c r="AW85" s="82">
        <v>9982000</v>
      </c>
      <c r="AX85" s="143">
        <f t="shared" si="11"/>
        <v>3975000</v>
      </c>
      <c r="AY85" s="84">
        <f t="shared" si="12"/>
        <v>0.71519667550333166</v>
      </c>
      <c r="AZ85" s="84">
        <v>0.72</v>
      </c>
      <c r="BA85" s="80" t="s">
        <v>73</v>
      </c>
      <c r="BB85" s="72" t="s">
        <v>123</v>
      </c>
      <c r="BC85" s="418" t="s">
        <v>9740</v>
      </c>
      <c r="BD85" s="71" t="s">
        <v>65</v>
      </c>
      <c r="BE85" s="71" t="s">
        <v>65</v>
      </c>
    </row>
    <row r="86" spans="2:57" ht="15.75" customHeight="1" x14ac:dyDescent="0.25">
      <c r="B86" s="71">
        <v>2025</v>
      </c>
      <c r="C86" s="71">
        <v>891780111</v>
      </c>
      <c r="D86" s="71" t="s">
        <v>63</v>
      </c>
      <c r="E86" s="102" t="s">
        <v>9741</v>
      </c>
      <c r="F86" s="281" t="s">
        <v>9742</v>
      </c>
      <c r="G86" s="72">
        <v>0</v>
      </c>
      <c r="H86" s="72" t="s">
        <v>71</v>
      </c>
      <c r="I86" s="71" t="s">
        <v>64</v>
      </c>
      <c r="J86" s="73" t="s">
        <v>81</v>
      </c>
      <c r="K86" s="75" t="s">
        <v>9474</v>
      </c>
      <c r="L86" s="102">
        <v>12500000</v>
      </c>
      <c r="M86" s="71" t="s">
        <v>66</v>
      </c>
      <c r="N86" s="75" t="s">
        <v>9475</v>
      </c>
      <c r="O86" s="75">
        <v>85450968</v>
      </c>
      <c r="P86" s="75">
        <v>1611</v>
      </c>
      <c r="Q86" s="78">
        <v>45856</v>
      </c>
      <c r="R86" s="75">
        <v>12500000</v>
      </c>
      <c r="S86" s="78">
        <v>45861</v>
      </c>
      <c r="T86" s="76">
        <v>12500000</v>
      </c>
      <c r="U86" s="72" t="s">
        <v>65</v>
      </c>
      <c r="V86" s="417">
        <v>36669977</v>
      </c>
      <c r="W86" s="102" t="s">
        <v>9402</v>
      </c>
      <c r="X86" s="78">
        <v>45861</v>
      </c>
      <c r="Y86" s="78">
        <v>45861</v>
      </c>
      <c r="Z86" s="72" t="s">
        <v>73</v>
      </c>
      <c r="AA86" s="78">
        <v>46006</v>
      </c>
      <c r="AB86" s="102">
        <f t="shared" si="7"/>
        <v>145</v>
      </c>
      <c r="AC86" s="72">
        <v>0</v>
      </c>
      <c r="AD86" s="76">
        <v>0</v>
      </c>
      <c r="AE86" s="72">
        <v>0</v>
      </c>
      <c r="AF86" s="80" t="s">
        <v>73</v>
      </c>
      <c r="AG86" s="102">
        <f t="shared" si="8"/>
        <v>0</v>
      </c>
      <c r="AH86" s="72">
        <v>0</v>
      </c>
      <c r="AI86" s="76">
        <v>0</v>
      </c>
      <c r="AJ86" s="78" t="s">
        <v>73</v>
      </c>
      <c r="AK86" s="80" t="s">
        <v>73</v>
      </c>
      <c r="AL86" s="72">
        <v>0</v>
      </c>
      <c r="AM86" s="72" t="s">
        <v>73</v>
      </c>
      <c r="AN86" s="72" t="s">
        <v>73</v>
      </c>
      <c r="AO86" s="72" t="s">
        <v>73</v>
      </c>
      <c r="AP86" s="102">
        <f t="shared" si="9"/>
        <v>0</v>
      </c>
      <c r="AQ86" s="102">
        <f t="shared" si="10"/>
        <v>12500000</v>
      </c>
      <c r="AR86" s="72" t="s">
        <v>65</v>
      </c>
      <c r="AS86" s="102">
        <v>12500000</v>
      </c>
      <c r="AT86" s="72" t="s">
        <v>319</v>
      </c>
      <c r="AU86" s="76">
        <v>0</v>
      </c>
      <c r="AV86" s="81" t="s">
        <v>73</v>
      </c>
      <c r="AW86" s="82">
        <v>8750000</v>
      </c>
      <c r="AX86" s="143">
        <f t="shared" si="11"/>
        <v>3750000</v>
      </c>
      <c r="AY86" s="84">
        <f t="shared" si="12"/>
        <v>0.7</v>
      </c>
      <c r="AZ86" s="84">
        <v>0.7</v>
      </c>
      <c r="BA86" s="80" t="s">
        <v>73</v>
      </c>
      <c r="BB86" s="72" t="s">
        <v>123</v>
      </c>
      <c r="BC86" s="418" t="s">
        <v>9743</v>
      </c>
      <c r="BD86" s="71" t="s">
        <v>65</v>
      </c>
      <c r="BE86" s="71" t="s">
        <v>65</v>
      </c>
    </row>
    <row r="87" spans="2:57" x14ac:dyDescent="0.25">
      <c r="B87" s="71">
        <v>2025</v>
      </c>
      <c r="C87" s="71">
        <v>891780111</v>
      </c>
      <c r="D87" s="71" t="s">
        <v>63</v>
      </c>
      <c r="E87" s="102" t="s">
        <v>9744</v>
      </c>
      <c r="F87" s="281" t="s">
        <v>9745</v>
      </c>
      <c r="G87" s="72">
        <v>0</v>
      </c>
      <c r="H87" s="72" t="s">
        <v>71</v>
      </c>
      <c r="I87" s="71" t="s">
        <v>64</v>
      </c>
      <c r="J87" s="73" t="s">
        <v>81</v>
      </c>
      <c r="K87" s="75" t="s">
        <v>9746</v>
      </c>
      <c r="L87" s="102">
        <v>15000000</v>
      </c>
      <c r="M87" s="71" t="s">
        <v>66</v>
      </c>
      <c r="N87" s="102" t="s">
        <v>9434</v>
      </c>
      <c r="O87" s="75">
        <v>57433908</v>
      </c>
      <c r="P87" s="75">
        <v>1610</v>
      </c>
      <c r="Q87" s="78">
        <v>45856</v>
      </c>
      <c r="R87" s="75">
        <v>15000000</v>
      </c>
      <c r="S87" s="78">
        <v>45861</v>
      </c>
      <c r="T87" s="76">
        <v>15000000</v>
      </c>
      <c r="U87" s="72" t="s">
        <v>65</v>
      </c>
      <c r="V87" s="408">
        <v>7634885</v>
      </c>
      <c r="W87" s="102" t="s">
        <v>1954</v>
      </c>
      <c r="X87" s="78">
        <v>45861</v>
      </c>
      <c r="Y87" s="78">
        <v>45861</v>
      </c>
      <c r="Z87" s="72" t="s">
        <v>73</v>
      </c>
      <c r="AA87" s="78">
        <v>46006</v>
      </c>
      <c r="AB87" s="102">
        <f t="shared" si="7"/>
        <v>145</v>
      </c>
      <c r="AC87" s="72">
        <v>0</v>
      </c>
      <c r="AD87" s="76">
        <v>0</v>
      </c>
      <c r="AE87" s="72">
        <v>0</v>
      </c>
      <c r="AF87" s="80" t="s">
        <v>73</v>
      </c>
      <c r="AG87" s="102">
        <f t="shared" si="8"/>
        <v>0</v>
      </c>
      <c r="AH87" s="72">
        <v>0</v>
      </c>
      <c r="AI87" s="76">
        <v>0</v>
      </c>
      <c r="AJ87" s="78" t="s">
        <v>73</v>
      </c>
      <c r="AK87" s="80" t="s">
        <v>73</v>
      </c>
      <c r="AL87" s="72">
        <v>0</v>
      </c>
      <c r="AM87" s="72" t="s">
        <v>73</v>
      </c>
      <c r="AN87" s="72" t="s">
        <v>73</v>
      </c>
      <c r="AO87" s="72" t="s">
        <v>73</v>
      </c>
      <c r="AP87" s="102">
        <f t="shared" si="9"/>
        <v>0</v>
      </c>
      <c r="AQ87" s="102">
        <f t="shared" si="10"/>
        <v>15000000</v>
      </c>
      <c r="AR87" s="72" t="s">
        <v>65</v>
      </c>
      <c r="AS87" s="102">
        <v>15000000</v>
      </c>
      <c r="AT87" s="72" t="s">
        <v>319</v>
      </c>
      <c r="AU87" s="76">
        <v>0</v>
      </c>
      <c r="AV87" s="81" t="s">
        <v>73</v>
      </c>
      <c r="AW87" s="82">
        <v>10500000</v>
      </c>
      <c r="AX87" s="143">
        <f t="shared" si="11"/>
        <v>4500000</v>
      </c>
      <c r="AY87" s="84">
        <f t="shared" si="12"/>
        <v>0.7</v>
      </c>
      <c r="AZ87" s="84">
        <v>0.7</v>
      </c>
      <c r="BA87" s="80" t="s">
        <v>73</v>
      </c>
      <c r="BB87" s="72" t="s">
        <v>123</v>
      </c>
      <c r="BC87" s="418" t="s">
        <v>9747</v>
      </c>
      <c r="BD87" s="71" t="s">
        <v>65</v>
      </c>
      <c r="BE87" s="71" t="s">
        <v>65</v>
      </c>
    </row>
    <row r="88" spans="2:57" x14ac:dyDescent="0.25">
      <c r="B88" s="71">
        <v>2025</v>
      </c>
      <c r="C88" s="71">
        <v>891780111</v>
      </c>
      <c r="D88" s="71" t="s">
        <v>63</v>
      </c>
      <c r="E88" s="102" t="s">
        <v>9748</v>
      </c>
      <c r="F88" s="281" t="s">
        <v>9749</v>
      </c>
      <c r="G88" s="72">
        <v>0</v>
      </c>
      <c r="H88" s="72" t="s">
        <v>71</v>
      </c>
      <c r="I88" s="71" t="s">
        <v>64</v>
      </c>
      <c r="J88" s="73" t="s">
        <v>81</v>
      </c>
      <c r="K88" s="75" t="s">
        <v>9494</v>
      </c>
      <c r="L88" s="102">
        <v>18960000</v>
      </c>
      <c r="M88" s="71" t="s">
        <v>66</v>
      </c>
      <c r="N88" s="102" t="s">
        <v>9495</v>
      </c>
      <c r="O88" s="75">
        <v>85466955</v>
      </c>
      <c r="P88" s="75">
        <v>1613</v>
      </c>
      <c r="Q88" s="78">
        <v>45856</v>
      </c>
      <c r="R88" s="75">
        <v>18960000</v>
      </c>
      <c r="S88" s="78">
        <v>45861</v>
      </c>
      <c r="T88" s="76">
        <v>18960000</v>
      </c>
      <c r="U88" s="72" t="s">
        <v>65</v>
      </c>
      <c r="V88" s="417">
        <v>7634903</v>
      </c>
      <c r="W88" s="102" t="s">
        <v>9380</v>
      </c>
      <c r="X88" s="78">
        <v>45861</v>
      </c>
      <c r="Y88" s="78">
        <v>45861</v>
      </c>
      <c r="Z88" s="72" t="s">
        <v>73</v>
      </c>
      <c r="AA88" s="78">
        <v>46006</v>
      </c>
      <c r="AB88" s="102">
        <f t="shared" si="7"/>
        <v>145</v>
      </c>
      <c r="AC88" s="72">
        <v>0</v>
      </c>
      <c r="AD88" s="76">
        <v>0</v>
      </c>
      <c r="AE88" s="72">
        <v>0</v>
      </c>
      <c r="AF88" s="80" t="s">
        <v>73</v>
      </c>
      <c r="AG88" s="102">
        <f t="shared" si="8"/>
        <v>0</v>
      </c>
      <c r="AH88" s="72">
        <v>0</v>
      </c>
      <c r="AI88" s="76">
        <v>0</v>
      </c>
      <c r="AJ88" s="78" t="s">
        <v>73</v>
      </c>
      <c r="AK88" s="80" t="s">
        <v>73</v>
      </c>
      <c r="AL88" s="72">
        <v>0</v>
      </c>
      <c r="AM88" s="72" t="s">
        <v>73</v>
      </c>
      <c r="AN88" s="72" t="s">
        <v>73</v>
      </c>
      <c r="AO88" s="72" t="s">
        <v>73</v>
      </c>
      <c r="AP88" s="102">
        <f t="shared" si="9"/>
        <v>0</v>
      </c>
      <c r="AQ88" s="102">
        <f t="shared" si="10"/>
        <v>18960000</v>
      </c>
      <c r="AR88" s="72" t="s">
        <v>65</v>
      </c>
      <c r="AS88" s="102">
        <v>18960000</v>
      </c>
      <c r="AT88" s="72" t="s">
        <v>319</v>
      </c>
      <c r="AU88" s="76">
        <v>0</v>
      </c>
      <c r="AV88" s="81" t="s">
        <v>73</v>
      </c>
      <c r="AW88" s="82">
        <v>13560000</v>
      </c>
      <c r="AX88" s="143">
        <f t="shared" si="11"/>
        <v>5400000</v>
      </c>
      <c r="AY88" s="84">
        <f t="shared" si="12"/>
        <v>0.71518987341772156</v>
      </c>
      <c r="AZ88" s="84">
        <v>0.72</v>
      </c>
      <c r="BA88" s="80" t="s">
        <v>73</v>
      </c>
      <c r="BB88" s="72" t="s">
        <v>123</v>
      </c>
      <c r="BC88" s="418" t="s">
        <v>9750</v>
      </c>
      <c r="BD88" s="71" t="s">
        <v>65</v>
      </c>
      <c r="BE88" s="71" t="s">
        <v>65</v>
      </c>
    </row>
    <row r="89" spans="2:57" x14ac:dyDescent="0.25">
      <c r="B89" s="71">
        <v>2025</v>
      </c>
      <c r="C89" s="71">
        <v>891780111</v>
      </c>
      <c r="D89" s="71" t="s">
        <v>63</v>
      </c>
      <c r="E89" s="102" t="s">
        <v>9751</v>
      </c>
      <c r="F89" s="281" t="s">
        <v>9752</v>
      </c>
      <c r="G89" s="72">
        <v>0</v>
      </c>
      <c r="H89" s="72" t="s">
        <v>71</v>
      </c>
      <c r="I89" s="71" t="s">
        <v>64</v>
      </c>
      <c r="J89" s="73" t="s">
        <v>81</v>
      </c>
      <c r="K89" s="75" t="s">
        <v>9550</v>
      </c>
      <c r="L89" s="102">
        <v>16000000</v>
      </c>
      <c r="M89" s="71" t="s">
        <v>66</v>
      </c>
      <c r="N89" s="102" t="s">
        <v>9551</v>
      </c>
      <c r="O89" s="75">
        <v>1100627031</v>
      </c>
      <c r="P89" s="75">
        <v>1614</v>
      </c>
      <c r="Q89" s="78">
        <v>45856</v>
      </c>
      <c r="R89" s="75">
        <v>16000000</v>
      </c>
      <c r="S89" s="78">
        <v>45861</v>
      </c>
      <c r="T89" s="76">
        <v>16000000</v>
      </c>
      <c r="U89" s="72" t="s">
        <v>65</v>
      </c>
      <c r="V89" s="417">
        <v>36564357</v>
      </c>
      <c r="W89" s="102" t="s">
        <v>9429</v>
      </c>
      <c r="X89" s="78">
        <v>45861</v>
      </c>
      <c r="Y89" s="78">
        <v>45861</v>
      </c>
      <c r="Z89" s="72" t="s">
        <v>73</v>
      </c>
      <c r="AA89" s="78">
        <v>46006</v>
      </c>
      <c r="AB89" s="102">
        <f t="shared" si="7"/>
        <v>145</v>
      </c>
      <c r="AC89" s="72">
        <v>0</v>
      </c>
      <c r="AD89" s="76">
        <v>0</v>
      </c>
      <c r="AE89" s="72">
        <v>0</v>
      </c>
      <c r="AF89" s="80" t="s">
        <v>73</v>
      </c>
      <c r="AG89" s="102">
        <f t="shared" si="8"/>
        <v>0</v>
      </c>
      <c r="AH89" s="72">
        <v>0</v>
      </c>
      <c r="AI89" s="76">
        <v>0</v>
      </c>
      <c r="AJ89" s="78" t="s">
        <v>73</v>
      </c>
      <c r="AK89" s="80" t="s">
        <v>73</v>
      </c>
      <c r="AL89" s="72">
        <v>0</v>
      </c>
      <c r="AM89" s="72" t="s">
        <v>73</v>
      </c>
      <c r="AN89" s="72" t="s">
        <v>73</v>
      </c>
      <c r="AO89" s="72" t="s">
        <v>73</v>
      </c>
      <c r="AP89" s="102">
        <f t="shared" si="9"/>
        <v>0</v>
      </c>
      <c r="AQ89" s="102">
        <f t="shared" si="10"/>
        <v>16000000</v>
      </c>
      <c r="AR89" s="72" t="s">
        <v>65</v>
      </c>
      <c r="AS89" s="102">
        <v>16000000</v>
      </c>
      <c r="AT89" s="72" t="s">
        <v>319</v>
      </c>
      <c r="AU89" s="76">
        <v>0</v>
      </c>
      <c r="AV89" s="81" t="s">
        <v>73</v>
      </c>
      <c r="AW89" s="82">
        <v>11200000</v>
      </c>
      <c r="AX89" s="143">
        <f t="shared" si="11"/>
        <v>4800000</v>
      </c>
      <c r="AY89" s="84">
        <f t="shared" si="12"/>
        <v>0.7</v>
      </c>
      <c r="AZ89" s="84">
        <v>0.7</v>
      </c>
      <c r="BA89" s="80" t="s">
        <v>73</v>
      </c>
      <c r="BB89" s="72" t="s">
        <v>123</v>
      </c>
      <c r="BC89" s="418" t="s">
        <v>9753</v>
      </c>
      <c r="BD89" s="71" t="s">
        <v>65</v>
      </c>
      <c r="BE89" s="71" t="s">
        <v>65</v>
      </c>
    </row>
    <row r="90" spans="2:57" x14ac:dyDescent="0.25">
      <c r="B90" s="71">
        <v>2025</v>
      </c>
      <c r="C90" s="71">
        <v>891780111</v>
      </c>
      <c r="D90" s="71" t="s">
        <v>63</v>
      </c>
      <c r="E90" s="102" t="s">
        <v>9754</v>
      </c>
      <c r="F90" s="281" t="s">
        <v>9755</v>
      </c>
      <c r="G90" s="72">
        <v>0</v>
      </c>
      <c r="H90" s="72" t="s">
        <v>71</v>
      </c>
      <c r="I90" s="71" t="s">
        <v>64</v>
      </c>
      <c r="J90" s="73" t="s">
        <v>81</v>
      </c>
      <c r="K90" s="75" t="s">
        <v>9756</v>
      </c>
      <c r="L90" s="102">
        <v>15780000</v>
      </c>
      <c r="M90" s="71" t="s">
        <v>66</v>
      </c>
      <c r="N90" s="102" t="s">
        <v>116</v>
      </c>
      <c r="O90" s="75">
        <v>1221964687</v>
      </c>
      <c r="P90" s="75">
        <v>1616</v>
      </c>
      <c r="Q90" s="78">
        <v>45856</v>
      </c>
      <c r="R90" s="75">
        <v>15780000</v>
      </c>
      <c r="S90" s="78">
        <v>45861</v>
      </c>
      <c r="T90" s="76">
        <v>15780000</v>
      </c>
      <c r="U90" s="72" t="s">
        <v>65</v>
      </c>
      <c r="V90" s="419">
        <v>36669725</v>
      </c>
      <c r="W90" s="102" t="s">
        <v>9418</v>
      </c>
      <c r="X90" s="78">
        <v>45861</v>
      </c>
      <c r="Y90" s="78">
        <v>45861</v>
      </c>
      <c r="Z90" s="72" t="s">
        <v>73</v>
      </c>
      <c r="AA90" s="78">
        <v>46006</v>
      </c>
      <c r="AB90" s="102">
        <f t="shared" si="7"/>
        <v>145</v>
      </c>
      <c r="AC90" s="72">
        <v>0</v>
      </c>
      <c r="AD90" s="76">
        <v>0</v>
      </c>
      <c r="AE90" s="72">
        <v>0</v>
      </c>
      <c r="AF90" s="80" t="s">
        <v>73</v>
      </c>
      <c r="AG90" s="102">
        <f t="shared" si="8"/>
        <v>0</v>
      </c>
      <c r="AH90" s="72">
        <v>0</v>
      </c>
      <c r="AI90" s="76">
        <v>0</v>
      </c>
      <c r="AJ90" s="78" t="s">
        <v>73</v>
      </c>
      <c r="AK90" s="80" t="s">
        <v>73</v>
      </c>
      <c r="AL90" s="72">
        <v>0</v>
      </c>
      <c r="AM90" s="72" t="s">
        <v>73</v>
      </c>
      <c r="AN90" s="72" t="s">
        <v>73</v>
      </c>
      <c r="AO90" s="72" t="s">
        <v>73</v>
      </c>
      <c r="AP90" s="102">
        <f t="shared" si="9"/>
        <v>0</v>
      </c>
      <c r="AQ90" s="102">
        <f t="shared" si="10"/>
        <v>15780000</v>
      </c>
      <c r="AR90" s="72" t="s">
        <v>65</v>
      </c>
      <c r="AS90" s="102">
        <v>15780000</v>
      </c>
      <c r="AT90" s="72" t="s">
        <v>319</v>
      </c>
      <c r="AU90" s="76">
        <v>0</v>
      </c>
      <c r="AV90" s="81" t="s">
        <v>73</v>
      </c>
      <c r="AW90" s="82">
        <v>7890000</v>
      </c>
      <c r="AX90" s="143">
        <f t="shared" si="11"/>
        <v>7890000</v>
      </c>
      <c r="AY90" s="84">
        <f t="shared" si="12"/>
        <v>0.5</v>
      </c>
      <c r="AZ90" s="84">
        <v>0.5</v>
      </c>
      <c r="BA90" s="80" t="s">
        <v>73</v>
      </c>
      <c r="BB90" s="72" t="s">
        <v>123</v>
      </c>
      <c r="BC90" s="418" t="s">
        <v>9757</v>
      </c>
      <c r="BD90" s="71" t="s">
        <v>65</v>
      </c>
      <c r="BE90" s="71" t="s">
        <v>65</v>
      </c>
    </row>
    <row r="91" spans="2:57" x14ac:dyDescent="0.25">
      <c r="B91" s="71">
        <v>2025</v>
      </c>
      <c r="C91" s="71">
        <v>891780111</v>
      </c>
      <c r="D91" s="71" t="s">
        <v>63</v>
      </c>
      <c r="E91" s="102" t="s">
        <v>9758</v>
      </c>
      <c r="F91" s="281" t="s">
        <v>9759</v>
      </c>
      <c r="G91" s="72">
        <v>0</v>
      </c>
      <c r="H91" s="72" t="s">
        <v>71</v>
      </c>
      <c r="I91" s="71" t="s">
        <v>64</v>
      </c>
      <c r="J91" s="73" t="s">
        <v>81</v>
      </c>
      <c r="K91" s="75" t="s">
        <v>9760</v>
      </c>
      <c r="L91" s="102">
        <v>12000000</v>
      </c>
      <c r="M91" s="71" t="s">
        <v>66</v>
      </c>
      <c r="N91" s="102" t="s">
        <v>9444</v>
      </c>
      <c r="O91" s="75">
        <v>1080021566</v>
      </c>
      <c r="P91" s="75">
        <v>1609</v>
      </c>
      <c r="Q91" s="78">
        <v>45856</v>
      </c>
      <c r="R91" s="75">
        <v>12000000</v>
      </c>
      <c r="S91" s="78">
        <v>45861</v>
      </c>
      <c r="T91" s="76">
        <v>12000000</v>
      </c>
      <c r="U91" s="72" t="s">
        <v>65</v>
      </c>
      <c r="V91" s="417">
        <v>7634903</v>
      </c>
      <c r="W91" s="102" t="s">
        <v>9380</v>
      </c>
      <c r="X91" s="78">
        <v>45861</v>
      </c>
      <c r="Y91" s="78">
        <v>45861</v>
      </c>
      <c r="Z91" s="72" t="s">
        <v>73</v>
      </c>
      <c r="AA91" s="78">
        <v>46006</v>
      </c>
      <c r="AB91" s="102">
        <f t="shared" si="7"/>
        <v>145</v>
      </c>
      <c r="AC91" s="72">
        <v>0</v>
      </c>
      <c r="AD91" s="76">
        <v>0</v>
      </c>
      <c r="AE91" s="72">
        <v>0</v>
      </c>
      <c r="AF91" s="80" t="s">
        <v>73</v>
      </c>
      <c r="AG91" s="102">
        <f t="shared" si="8"/>
        <v>0</v>
      </c>
      <c r="AH91" s="72">
        <v>0</v>
      </c>
      <c r="AI91" s="76">
        <v>0</v>
      </c>
      <c r="AJ91" s="78" t="s">
        <v>73</v>
      </c>
      <c r="AK91" s="80" t="s">
        <v>73</v>
      </c>
      <c r="AL91" s="72">
        <v>0</v>
      </c>
      <c r="AM91" s="72" t="s">
        <v>73</v>
      </c>
      <c r="AN91" s="72" t="s">
        <v>73</v>
      </c>
      <c r="AO91" s="72" t="s">
        <v>73</v>
      </c>
      <c r="AP91" s="102">
        <f t="shared" si="9"/>
        <v>0</v>
      </c>
      <c r="AQ91" s="102">
        <f t="shared" si="10"/>
        <v>12000000</v>
      </c>
      <c r="AR91" s="72" t="s">
        <v>65</v>
      </c>
      <c r="AS91" s="102">
        <v>12000000</v>
      </c>
      <c r="AT91" s="72" t="s">
        <v>319</v>
      </c>
      <c r="AU91" s="76">
        <v>0</v>
      </c>
      <c r="AV91" s="81" t="s">
        <v>73</v>
      </c>
      <c r="AW91" s="82">
        <v>8400000</v>
      </c>
      <c r="AX91" s="143">
        <f t="shared" si="11"/>
        <v>3600000</v>
      </c>
      <c r="AY91" s="84">
        <f t="shared" si="12"/>
        <v>0.7</v>
      </c>
      <c r="AZ91" s="84">
        <v>0.7</v>
      </c>
      <c r="BA91" s="80" t="s">
        <v>73</v>
      </c>
      <c r="BB91" s="72" t="s">
        <v>123</v>
      </c>
      <c r="BC91" s="418" t="s">
        <v>9761</v>
      </c>
      <c r="BD91" s="71" t="s">
        <v>65</v>
      </c>
      <c r="BE91" s="71" t="s">
        <v>65</v>
      </c>
    </row>
    <row r="92" spans="2:57" x14ac:dyDescent="0.25">
      <c r="B92" s="71">
        <v>2025</v>
      </c>
      <c r="C92" s="71">
        <v>891780111</v>
      </c>
      <c r="D92" s="71" t="s">
        <v>63</v>
      </c>
      <c r="E92" s="102" t="s">
        <v>9762</v>
      </c>
      <c r="F92" s="281" t="s">
        <v>9763</v>
      </c>
      <c r="G92" s="72">
        <v>0</v>
      </c>
      <c r="H92" s="72" t="s">
        <v>71</v>
      </c>
      <c r="I92" s="71" t="s">
        <v>64</v>
      </c>
      <c r="J92" s="73" t="s">
        <v>81</v>
      </c>
      <c r="K92" s="75" t="s">
        <v>9764</v>
      </c>
      <c r="L92" s="102">
        <v>16300000</v>
      </c>
      <c r="M92" s="71" t="s">
        <v>66</v>
      </c>
      <c r="N92" s="102" t="s">
        <v>9449</v>
      </c>
      <c r="O92" s="75">
        <v>1082886783</v>
      </c>
      <c r="P92" s="75">
        <v>1535</v>
      </c>
      <c r="Q92" s="78">
        <v>45849</v>
      </c>
      <c r="R92" s="75">
        <v>16300000</v>
      </c>
      <c r="S92" s="78">
        <v>45862</v>
      </c>
      <c r="T92" s="76">
        <v>16300000</v>
      </c>
      <c r="U92" s="72" t="s">
        <v>65</v>
      </c>
      <c r="V92" s="417">
        <v>7634903</v>
      </c>
      <c r="W92" s="102" t="s">
        <v>9380</v>
      </c>
      <c r="X92" s="78">
        <v>45862</v>
      </c>
      <c r="Y92" s="78">
        <v>45862</v>
      </c>
      <c r="Z92" s="72" t="s">
        <v>73</v>
      </c>
      <c r="AA92" s="78">
        <v>46006</v>
      </c>
      <c r="AB92" s="102">
        <f t="shared" si="7"/>
        <v>144</v>
      </c>
      <c r="AC92" s="72">
        <v>0</v>
      </c>
      <c r="AD92" s="76">
        <v>0</v>
      </c>
      <c r="AE92" s="72">
        <v>0</v>
      </c>
      <c r="AF92" s="80" t="s">
        <v>73</v>
      </c>
      <c r="AG92" s="102">
        <f t="shared" si="8"/>
        <v>0</v>
      </c>
      <c r="AH92" s="72">
        <v>0</v>
      </c>
      <c r="AI92" s="76">
        <v>0</v>
      </c>
      <c r="AJ92" s="78" t="s">
        <v>73</v>
      </c>
      <c r="AK92" s="80" t="s">
        <v>73</v>
      </c>
      <c r="AL92" s="72">
        <v>0</v>
      </c>
      <c r="AM92" s="72" t="s">
        <v>73</v>
      </c>
      <c r="AN92" s="72" t="s">
        <v>73</v>
      </c>
      <c r="AO92" s="72" t="s">
        <v>73</v>
      </c>
      <c r="AP92" s="102">
        <f t="shared" si="9"/>
        <v>0</v>
      </c>
      <c r="AQ92" s="102">
        <f t="shared" si="10"/>
        <v>16300000</v>
      </c>
      <c r="AR92" s="72" t="s">
        <v>65</v>
      </c>
      <c r="AS92" s="102">
        <v>16300000</v>
      </c>
      <c r="AT92" s="72" t="s">
        <v>319</v>
      </c>
      <c r="AU92" s="76">
        <v>0</v>
      </c>
      <c r="AV92" s="81" t="s">
        <v>73</v>
      </c>
      <c r="AW92" s="82">
        <v>11800000</v>
      </c>
      <c r="AX92" s="143">
        <f t="shared" si="11"/>
        <v>4500000</v>
      </c>
      <c r="AY92" s="84">
        <f t="shared" si="12"/>
        <v>0.7239263803680982</v>
      </c>
      <c r="AZ92" s="84">
        <v>0.72</v>
      </c>
      <c r="BA92" s="80" t="s">
        <v>73</v>
      </c>
      <c r="BB92" s="72" t="s">
        <v>123</v>
      </c>
      <c r="BC92" s="418" t="s">
        <v>9765</v>
      </c>
      <c r="BD92" s="71" t="s">
        <v>65</v>
      </c>
      <c r="BE92" s="71" t="s">
        <v>65</v>
      </c>
    </row>
    <row r="93" spans="2:57" x14ac:dyDescent="0.25">
      <c r="B93" s="71">
        <v>2025</v>
      </c>
      <c r="C93" s="71">
        <v>891780111</v>
      </c>
      <c r="D93" s="71" t="s">
        <v>63</v>
      </c>
      <c r="E93" s="102" t="s">
        <v>9766</v>
      </c>
      <c r="F93" s="281" t="s">
        <v>9767</v>
      </c>
      <c r="G93" s="72">
        <v>0</v>
      </c>
      <c r="H93" s="72" t="s">
        <v>71</v>
      </c>
      <c r="I93" s="71" t="s">
        <v>64</v>
      </c>
      <c r="J93" s="73" t="s">
        <v>81</v>
      </c>
      <c r="K93" s="75" t="s">
        <v>9768</v>
      </c>
      <c r="L93" s="102">
        <v>11250000</v>
      </c>
      <c r="M93" s="71" t="s">
        <v>66</v>
      </c>
      <c r="N93" s="102" t="s">
        <v>9624</v>
      </c>
      <c r="O93" s="280">
        <v>1006639062</v>
      </c>
      <c r="P93" s="75">
        <v>1617</v>
      </c>
      <c r="Q93" s="78">
        <v>45856</v>
      </c>
      <c r="R93" s="75">
        <v>11250000</v>
      </c>
      <c r="S93" s="78">
        <v>45862</v>
      </c>
      <c r="T93" s="76">
        <v>11250000</v>
      </c>
      <c r="U93" s="72" t="s">
        <v>65</v>
      </c>
      <c r="V93" s="417">
        <v>1082900194</v>
      </c>
      <c r="W93" s="102" t="s">
        <v>9374</v>
      </c>
      <c r="X93" s="78">
        <v>45862</v>
      </c>
      <c r="Y93" s="78">
        <v>45862</v>
      </c>
      <c r="Z93" s="72" t="s">
        <v>73</v>
      </c>
      <c r="AA93" s="78">
        <v>46006</v>
      </c>
      <c r="AB93" s="102">
        <f t="shared" si="7"/>
        <v>144</v>
      </c>
      <c r="AC93" s="72">
        <v>0</v>
      </c>
      <c r="AD93" s="76">
        <v>0</v>
      </c>
      <c r="AE93" s="72">
        <v>0</v>
      </c>
      <c r="AF93" s="80" t="s">
        <v>73</v>
      </c>
      <c r="AG93" s="102">
        <f t="shared" si="8"/>
        <v>0</v>
      </c>
      <c r="AH93" s="72">
        <v>0</v>
      </c>
      <c r="AI93" s="76">
        <v>0</v>
      </c>
      <c r="AJ93" s="78" t="s">
        <v>73</v>
      </c>
      <c r="AK93" s="80" t="s">
        <v>73</v>
      </c>
      <c r="AL93" s="72">
        <v>0</v>
      </c>
      <c r="AM93" s="72" t="s">
        <v>73</v>
      </c>
      <c r="AN93" s="72" t="s">
        <v>73</v>
      </c>
      <c r="AO93" s="72" t="s">
        <v>73</v>
      </c>
      <c r="AP93" s="102">
        <f t="shared" si="9"/>
        <v>0</v>
      </c>
      <c r="AQ93" s="102">
        <f t="shared" si="10"/>
        <v>11250000</v>
      </c>
      <c r="AR93" s="72" t="s">
        <v>65</v>
      </c>
      <c r="AS93" s="102">
        <v>11250000</v>
      </c>
      <c r="AT93" s="72" t="s">
        <v>319</v>
      </c>
      <c r="AU93" s="76">
        <v>0</v>
      </c>
      <c r="AV93" s="81" t="s">
        <v>73</v>
      </c>
      <c r="AW93" s="82">
        <v>7875000</v>
      </c>
      <c r="AX93" s="143">
        <f t="shared" si="11"/>
        <v>3375000</v>
      </c>
      <c r="AY93" s="84">
        <f t="shared" si="12"/>
        <v>0.7</v>
      </c>
      <c r="AZ93" s="84">
        <v>0.7</v>
      </c>
      <c r="BA93" s="80" t="s">
        <v>73</v>
      </c>
      <c r="BB93" s="72" t="s">
        <v>123</v>
      </c>
      <c r="BC93" s="418" t="s">
        <v>9769</v>
      </c>
      <c r="BD93" s="71" t="s">
        <v>65</v>
      </c>
      <c r="BE93" s="71" t="s">
        <v>65</v>
      </c>
    </row>
    <row r="94" spans="2:57" x14ac:dyDescent="0.25">
      <c r="B94" s="71">
        <v>2025</v>
      </c>
      <c r="C94" s="71">
        <v>891780111</v>
      </c>
      <c r="D94" s="71" t="s">
        <v>63</v>
      </c>
      <c r="E94" s="102" t="s">
        <v>9770</v>
      </c>
      <c r="F94" s="281" t="s">
        <v>9771</v>
      </c>
      <c r="G94" s="72">
        <v>0</v>
      </c>
      <c r="H94" s="72" t="s">
        <v>71</v>
      </c>
      <c r="I94" s="71" t="s">
        <v>64</v>
      </c>
      <c r="J94" s="73" t="s">
        <v>81</v>
      </c>
      <c r="K94" s="75" t="s">
        <v>9772</v>
      </c>
      <c r="L94" s="102">
        <v>13000000</v>
      </c>
      <c r="M94" s="71" t="s">
        <v>66</v>
      </c>
      <c r="N94" s="102" t="s">
        <v>9500</v>
      </c>
      <c r="O94" s="75">
        <v>1004347197</v>
      </c>
      <c r="P94" s="75">
        <v>1619</v>
      </c>
      <c r="Q94" s="78">
        <v>45856</v>
      </c>
      <c r="R94" s="75">
        <v>13000000</v>
      </c>
      <c r="S94" s="78">
        <v>45862</v>
      </c>
      <c r="T94" s="76">
        <v>13000000</v>
      </c>
      <c r="U94" s="72" t="s">
        <v>65</v>
      </c>
      <c r="V94" s="417">
        <v>12561250</v>
      </c>
      <c r="W94" s="417" t="s">
        <v>9460</v>
      </c>
      <c r="X94" s="78">
        <v>45862</v>
      </c>
      <c r="Y94" s="78">
        <v>45862</v>
      </c>
      <c r="Z94" s="72" t="s">
        <v>73</v>
      </c>
      <c r="AA94" s="78">
        <v>46006</v>
      </c>
      <c r="AB94" s="102">
        <f t="shared" si="7"/>
        <v>144</v>
      </c>
      <c r="AC94" s="72">
        <v>0</v>
      </c>
      <c r="AD94" s="76">
        <v>0</v>
      </c>
      <c r="AE94" s="72">
        <v>0</v>
      </c>
      <c r="AF94" s="80" t="s">
        <v>73</v>
      </c>
      <c r="AG94" s="102">
        <f t="shared" si="8"/>
        <v>0</v>
      </c>
      <c r="AH94" s="72">
        <v>0</v>
      </c>
      <c r="AI94" s="76">
        <v>0</v>
      </c>
      <c r="AJ94" s="78" t="s">
        <v>73</v>
      </c>
      <c r="AK94" s="80" t="s">
        <v>73</v>
      </c>
      <c r="AL94" s="72">
        <v>0</v>
      </c>
      <c r="AM94" s="72" t="s">
        <v>73</v>
      </c>
      <c r="AN94" s="72" t="s">
        <v>73</v>
      </c>
      <c r="AO94" s="72" t="s">
        <v>73</v>
      </c>
      <c r="AP94" s="102">
        <f t="shared" si="9"/>
        <v>0</v>
      </c>
      <c r="AQ94" s="102">
        <f t="shared" si="10"/>
        <v>13000000</v>
      </c>
      <c r="AR94" s="72" t="s">
        <v>65</v>
      </c>
      <c r="AS94" s="102">
        <v>13000000</v>
      </c>
      <c r="AT94" s="72" t="s">
        <v>319</v>
      </c>
      <c r="AU94" s="76">
        <v>0</v>
      </c>
      <c r="AV94" s="81" t="s">
        <v>73</v>
      </c>
      <c r="AW94" s="82">
        <v>9100000</v>
      </c>
      <c r="AX94" s="143">
        <f t="shared" si="11"/>
        <v>3900000</v>
      </c>
      <c r="AY94" s="84">
        <f t="shared" si="12"/>
        <v>0.7</v>
      </c>
      <c r="AZ94" s="84">
        <v>0.7</v>
      </c>
      <c r="BA94" s="80" t="s">
        <v>73</v>
      </c>
      <c r="BB94" s="72" t="s">
        <v>123</v>
      </c>
      <c r="BC94" s="418" t="s">
        <v>9773</v>
      </c>
      <c r="BD94" s="71" t="s">
        <v>65</v>
      </c>
      <c r="BE94" s="71" t="s">
        <v>65</v>
      </c>
    </row>
    <row r="95" spans="2:57" x14ac:dyDescent="0.25">
      <c r="B95" s="71">
        <v>2025</v>
      </c>
      <c r="C95" s="71">
        <v>891780111</v>
      </c>
      <c r="D95" s="71" t="s">
        <v>63</v>
      </c>
      <c r="E95" s="102" t="s">
        <v>9774</v>
      </c>
      <c r="F95" s="281" t="s">
        <v>9775</v>
      </c>
      <c r="G95" s="72">
        <v>0</v>
      </c>
      <c r="H95" s="72" t="s">
        <v>71</v>
      </c>
      <c r="I95" s="71" t="s">
        <v>64</v>
      </c>
      <c r="J95" s="73" t="s">
        <v>81</v>
      </c>
      <c r="K95" s="75" t="s">
        <v>9776</v>
      </c>
      <c r="L95" s="102">
        <v>12000000</v>
      </c>
      <c r="M95" s="71" t="s">
        <v>66</v>
      </c>
      <c r="N95" s="102" t="s">
        <v>9541</v>
      </c>
      <c r="O95" s="75">
        <v>1083569978</v>
      </c>
      <c r="P95" s="75">
        <v>1612</v>
      </c>
      <c r="Q95" s="78">
        <v>45856</v>
      </c>
      <c r="R95" s="75">
        <v>12000000</v>
      </c>
      <c r="S95" s="78">
        <v>45863</v>
      </c>
      <c r="T95" s="76">
        <v>12000000</v>
      </c>
      <c r="U95" s="72" t="s">
        <v>65</v>
      </c>
      <c r="V95" s="417">
        <v>1082900194</v>
      </c>
      <c r="W95" s="102" t="s">
        <v>9374</v>
      </c>
      <c r="X95" s="78">
        <v>45863</v>
      </c>
      <c r="Y95" s="78">
        <v>45863</v>
      </c>
      <c r="Z95" s="72" t="s">
        <v>73</v>
      </c>
      <c r="AA95" s="78">
        <v>46006</v>
      </c>
      <c r="AB95" s="102">
        <f t="shared" si="7"/>
        <v>143</v>
      </c>
      <c r="AC95" s="72">
        <v>0</v>
      </c>
      <c r="AD95" s="76">
        <v>0</v>
      </c>
      <c r="AE95" s="72">
        <v>0</v>
      </c>
      <c r="AF95" s="80" t="s">
        <v>73</v>
      </c>
      <c r="AG95" s="102">
        <f t="shared" si="8"/>
        <v>0</v>
      </c>
      <c r="AH95" s="72">
        <v>0</v>
      </c>
      <c r="AI95" s="76">
        <v>0</v>
      </c>
      <c r="AJ95" s="78" t="s">
        <v>73</v>
      </c>
      <c r="AK95" s="80" t="s">
        <v>73</v>
      </c>
      <c r="AL95" s="72">
        <v>0</v>
      </c>
      <c r="AM95" s="72" t="s">
        <v>73</v>
      </c>
      <c r="AN95" s="72" t="s">
        <v>73</v>
      </c>
      <c r="AO95" s="72" t="s">
        <v>73</v>
      </c>
      <c r="AP95" s="102">
        <f t="shared" si="9"/>
        <v>0</v>
      </c>
      <c r="AQ95" s="102">
        <f t="shared" si="10"/>
        <v>12000000</v>
      </c>
      <c r="AR95" s="72" t="s">
        <v>65</v>
      </c>
      <c r="AS95" s="102">
        <v>12000000</v>
      </c>
      <c r="AT95" s="72" t="s">
        <v>319</v>
      </c>
      <c r="AU95" s="76">
        <v>0</v>
      </c>
      <c r="AV95" s="81" t="s">
        <v>73</v>
      </c>
      <c r="AW95" s="82">
        <v>8400000</v>
      </c>
      <c r="AX95" s="143">
        <f t="shared" si="11"/>
        <v>3600000</v>
      </c>
      <c r="AY95" s="84">
        <f t="shared" si="12"/>
        <v>0.7</v>
      </c>
      <c r="AZ95" s="84">
        <v>0.7</v>
      </c>
      <c r="BA95" s="80" t="s">
        <v>73</v>
      </c>
      <c r="BB95" s="72" t="s">
        <v>123</v>
      </c>
      <c r="BC95" s="418" t="s">
        <v>9777</v>
      </c>
      <c r="BD95" s="71" t="s">
        <v>65</v>
      </c>
      <c r="BE95" s="71" t="s">
        <v>65</v>
      </c>
    </row>
    <row r="96" spans="2:57" x14ac:dyDescent="0.25">
      <c r="B96" s="71">
        <v>2025</v>
      </c>
      <c r="C96" s="71">
        <v>891780111</v>
      </c>
      <c r="D96" s="71" t="s">
        <v>63</v>
      </c>
      <c r="E96" s="102" t="s">
        <v>9778</v>
      </c>
      <c r="F96" s="281" t="s">
        <v>9779</v>
      </c>
      <c r="G96" s="72">
        <v>0</v>
      </c>
      <c r="H96" s="72" t="s">
        <v>71</v>
      </c>
      <c r="I96" s="71" t="s">
        <v>64</v>
      </c>
      <c r="J96" s="73" t="s">
        <v>81</v>
      </c>
      <c r="K96" s="75" t="s">
        <v>9780</v>
      </c>
      <c r="L96" s="102">
        <v>13000000</v>
      </c>
      <c r="M96" s="71" t="s">
        <v>66</v>
      </c>
      <c r="N96" s="102" t="s">
        <v>9511</v>
      </c>
      <c r="O96" s="75">
        <v>1020736975</v>
      </c>
      <c r="P96" s="75">
        <v>1682</v>
      </c>
      <c r="Q96" s="78">
        <v>45863</v>
      </c>
      <c r="R96" s="75">
        <v>13000000</v>
      </c>
      <c r="S96" s="78">
        <v>45863</v>
      </c>
      <c r="T96" s="76">
        <v>13000000</v>
      </c>
      <c r="U96" s="72" t="s">
        <v>65</v>
      </c>
      <c r="V96" s="419">
        <v>36669725</v>
      </c>
      <c r="W96" s="102" t="s">
        <v>9418</v>
      </c>
      <c r="X96" s="78">
        <v>45863</v>
      </c>
      <c r="Y96" s="78">
        <v>45863</v>
      </c>
      <c r="Z96" s="72" t="s">
        <v>73</v>
      </c>
      <c r="AA96" s="78">
        <v>46006</v>
      </c>
      <c r="AB96" s="102">
        <f t="shared" si="7"/>
        <v>143</v>
      </c>
      <c r="AC96" s="72">
        <v>0</v>
      </c>
      <c r="AD96" s="76">
        <v>0</v>
      </c>
      <c r="AE96" s="72">
        <v>0</v>
      </c>
      <c r="AF96" s="80" t="s">
        <v>73</v>
      </c>
      <c r="AG96" s="102">
        <f t="shared" si="8"/>
        <v>0</v>
      </c>
      <c r="AH96" s="72">
        <v>0</v>
      </c>
      <c r="AI96" s="76">
        <v>0</v>
      </c>
      <c r="AJ96" s="78" t="s">
        <v>73</v>
      </c>
      <c r="AK96" s="80" t="s">
        <v>73</v>
      </c>
      <c r="AL96" s="72">
        <v>0</v>
      </c>
      <c r="AM96" s="72" t="s">
        <v>73</v>
      </c>
      <c r="AN96" s="72" t="s">
        <v>73</v>
      </c>
      <c r="AO96" s="72" t="s">
        <v>73</v>
      </c>
      <c r="AP96" s="102">
        <f t="shared" si="9"/>
        <v>0</v>
      </c>
      <c r="AQ96" s="102">
        <f t="shared" si="10"/>
        <v>13000000</v>
      </c>
      <c r="AR96" s="72" t="s">
        <v>65</v>
      </c>
      <c r="AS96" s="102">
        <v>13000000</v>
      </c>
      <c r="AT96" s="72" t="s">
        <v>319</v>
      </c>
      <c r="AU96" s="76">
        <v>0</v>
      </c>
      <c r="AV96" s="81" t="s">
        <v>73</v>
      </c>
      <c r="AW96" s="82">
        <v>9100000</v>
      </c>
      <c r="AX96" s="143">
        <f t="shared" si="11"/>
        <v>3900000</v>
      </c>
      <c r="AY96" s="84">
        <f t="shared" si="12"/>
        <v>0.7</v>
      </c>
      <c r="AZ96" s="84">
        <v>0.7</v>
      </c>
      <c r="BA96" s="80" t="s">
        <v>73</v>
      </c>
      <c r="BB96" s="72" t="s">
        <v>123</v>
      </c>
      <c r="BC96" s="418" t="s">
        <v>9781</v>
      </c>
      <c r="BD96" s="71" t="s">
        <v>65</v>
      </c>
      <c r="BE96" s="71" t="s">
        <v>65</v>
      </c>
    </row>
    <row r="97" spans="2:59" x14ac:dyDescent="0.25">
      <c r="B97" s="71">
        <v>2025</v>
      </c>
      <c r="C97" s="71">
        <v>891780111</v>
      </c>
      <c r="D97" s="71" t="s">
        <v>63</v>
      </c>
      <c r="E97" s="102" t="s">
        <v>9782</v>
      </c>
      <c r="F97" s="281" t="s">
        <v>9783</v>
      </c>
      <c r="G97" s="72">
        <v>0</v>
      </c>
      <c r="H97" s="72" t="s">
        <v>71</v>
      </c>
      <c r="I97" s="71" t="s">
        <v>64</v>
      </c>
      <c r="J97" s="73" t="s">
        <v>81</v>
      </c>
      <c r="K97" s="75" t="s">
        <v>9784</v>
      </c>
      <c r="L97" s="102">
        <v>15000000</v>
      </c>
      <c r="M97" s="71" t="s">
        <v>66</v>
      </c>
      <c r="N97" s="102" t="s">
        <v>9561</v>
      </c>
      <c r="O97" s="75">
        <v>1129567153</v>
      </c>
      <c r="P97" s="75">
        <v>1681</v>
      </c>
      <c r="Q97" s="78">
        <v>45863</v>
      </c>
      <c r="R97" s="75">
        <v>15000000</v>
      </c>
      <c r="S97" s="78">
        <v>45863</v>
      </c>
      <c r="T97" s="76">
        <v>15000000</v>
      </c>
      <c r="U97" s="72" t="s">
        <v>65</v>
      </c>
      <c r="V97" s="417">
        <v>7634903</v>
      </c>
      <c r="W97" s="102" t="s">
        <v>9380</v>
      </c>
      <c r="X97" s="78">
        <v>45863</v>
      </c>
      <c r="Y97" s="78">
        <v>45863</v>
      </c>
      <c r="Z97" s="72" t="s">
        <v>73</v>
      </c>
      <c r="AA97" s="78">
        <v>46006</v>
      </c>
      <c r="AB97" s="102">
        <f t="shared" si="7"/>
        <v>143</v>
      </c>
      <c r="AC97" s="72">
        <v>0</v>
      </c>
      <c r="AD97" s="76">
        <v>0</v>
      </c>
      <c r="AE97" s="72">
        <v>0</v>
      </c>
      <c r="AF97" s="80" t="s">
        <v>73</v>
      </c>
      <c r="AG97" s="102">
        <f t="shared" si="8"/>
        <v>0</v>
      </c>
      <c r="AH97" s="72">
        <v>0</v>
      </c>
      <c r="AI97" s="76">
        <v>0</v>
      </c>
      <c r="AJ97" s="78" t="s">
        <v>73</v>
      </c>
      <c r="AK97" s="80" t="s">
        <v>73</v>
      </c>
      <c r="AL97" s="72">
        <v>0</v>
      </c>
      <c r="AM97" s="72" t="s">
        <v>73</v>
      </c>
      <c r="AN97" s="72" t="s">
        <v>73</v>
      </c>
      <c r="AO97" s="72" t="s">
        <v>73</v>
      </c>
      <c r="AP97" s="102">
        <f t="shared" si="9"/>
        <v>0</v>
      </c>
      <c r="AQ97" s="102">
        <f t="shared" si="10"/>
        <v>15000000</v>
      </c>
      <c r="AR97" s="72" t="s">
        <v>65</v>
      </c>
      <c r="AS97" s="102">
        <v>15000000</v>
      </c>
      <c r="AT97" s="72" t="s">
        <v>319</v>
      </c>
      <c r="AU97" s="76">
        <v>0</v>
      </c>
      <c r="AV97" s="81" t="s">
        <v>73</v>
      </c>
      <c r="AW97" s="82">
        <v>4500000</v>
      </c>
      <c r="AX97" s="143">
        <f t="shared" si="11"/>
        <v>10500000</v>
      </c>
      <c r="AY97" s="84">
        <f t="shared" si="12"/>
        <v>0.3</v>
      </c>
      <c r="AZ97" s="84">
        <v>0.3</v>
      </c>
      <c r="BA97" s="80" t="s">
        <v>73</v>
      </c>
      <c r="BB97" s="72" t="s">
        <v>123</v>
      </c>
      <c r="BC97" s="418" t="s">
        <v>9785</v>
      </c>
      <c r="BD97" s="71" t="s">
        <v>65</v>
      </c>
      <c r="BE97" s="71" t="s">
        <v>65</v>
      </c>
    </row>
    <row r="98" spans="2:59" x14ac:dyDescent="0.25">
      <c r="B98" s="71">
        <v>2025</v>
      </c>
      <c r="C98" s="71">
        <v>891780111</v>
      </c>
      <c r="D98" s="71" t="s">
        <v>63</v>
      </c>
      <c r="E98" s="102" t="s">
        <v>9786</v>
      </c>
      <c r="F98" s="281" t="s">
        <v>9787</v>
      </c>
      <c r="G98" s="72">
        <v>0</v>
      </c>
      <c r="H98" s="72" t="s">
        <v>71</v>
      </c>
      <c r="I98" s="71" t="s">
        <v>64</v>
      </c>
      <c r="J98" s="73" t="s">
        <v>81</v>
      </c>
      <c r="K98" s="75" t="s">
        <v>9788</v>
      </c>
      <c r="L98" s="102">
        <v>11250000</v>
      </c>
      <c r="M98" s="71" t="s">
        <v>66</v>
      </c>
      <c r="N98" s="102" t="s">
        <v>9789</v>
      </c>
      <c r="O98" s="280">
        <v>1149451304</v>
      </c>
      <c r="P98" s="75">
        <v>1618</v>
      </c>
      <c r="Q98" s="78">
        <v>45856</v>
      </c>
      <c r="R98" s="75">
        <v>11250000</v>
      </c>
      <c r="S98" s="78">
        <v>45863</v>
      </c>
      <c r="T98" s="76">
        <v>11250000</v>
      </c>
      <c r="U98" s="72" t="s">
        <v>65</v>
      </c>
      <c r="V98" s="417">
        <v>12561250</v>
      </c>
      <c r="W98" s="417" t="s">
        <v>9460</v>
      </c>
      <c r="X98" s="78">
        <v>45863</v>
      </c>
      <c r="Y98" s="78">
        <v>45863</v>
      </c>
      <c r="Z98" s="72" t="s">
        <v>73</v>
      </c>
      <c r="AA98" s="78">
        <v>46006</v>
      </c>
      <c r="AB98" s="102">
        <f t="shared" si="7"/>
        <v>143</v>
      </c>
      <c r="AC98" s="72">
        <v>0</v>
      </c>
      <c r="AD98" s="76">
        <v>0</v>
      </c>
      <c r="AE98" s="72">
        <v>0</v>
      </c>
      <c r="AF98" s="80" t="s">
        <v>73</v>
      </c>
      <c r="AG98" s="102">
        <f t="shared" si="8"/>
        <v>0</v>
      </c>
      <c r="AH98" s="72">
        <v>0</v>
      </c>
      <c r="AI98" s="76">
        <v>0</v>
      </c>
      <c r="AJ98" s="78" t="s">
        <v>73</v>
      </c>
      <c r="AK98" s="80" t="s">
        <v>73</v>
      </c>
      <c r="AL98" s="72">
        <v>0</v>
      </c>
      <c r="AM98" s="72" t="s">
        <v>73</v>
      </c>
      <c r="AN98" s="72" t="s">
        <v>73</v>
      </c>
      <c r="AO98" s="72" t="s">
        <v>73</v>
      </c>
      <c r="AP98" s="102">
        <f t="shared" si="9"/>
        <v>0</v>
      </c>
      <c r="AQ98" s="102">
        <f t="shared" si="10"/>
        <v>11250000</v>
      </c>
      <c r="AR98" s="72" t="s">
        <v>65</v>
      </c>
      <c r="AS98" s="102">
        <v>11250000</v>
      </c>
      <c r="AT98" s="72" t="s">
        <v>319</v>
      </c>
      <c r="AU98" s="76">
        <v>0</v>
      </c>
      <c r="AV98" s="81" t="s">
        <v>73</v>
      </c>
      <c r="AW98" s="82">
        <v>7875000</v>
      </c>
      <c r="AX98" s="143">
        <f t="shared" si="11"/>
        <v>3375000</v>
      </c>
      <c r="AY98" s="84">
        <f t="shared" si="12"/>
        <v>0.7</v>
      </c>
      <c r="AZ98" s="84">
        <v>0.7</v>
      </c>
      <c r="BA98" s="80" t="s">
        <v>73</v>
      </c>
      <c r="BB98" s="72" t="s">
        <v>123</v>
      </c>
      <c r="BC98" s="418" t="s">
        <v>9790</v>
      </c>
      <c r="BD98" s="71" t="s">
        <v>65</v>
      </c>
      <c r="BE98" s="71" t="s">
        <v>65</v>
      </c>
    </row>
    <row r="99" spans="2:59" x14ac:dyDescent="0.25">
      <c r="B99" s="71">
        <v>2025</v>
      </c>
      <c r="C99" s="71">
        <v>891780111</v>
      </c>
      <c r="D99" s="71" t="s">
        <v>63</v>
      </c>
      <c r="E99" s="102" t="s">
        <v>9791</v>
      </c>
      <c r="F99" s="281" t="s">
        <v>9792</v>
      </c>
      <c r="G99" s="72">
        <v>0</v>
      </c>
      <c r="H99" s="72" t="s">
        <v>71</v>
      </c>
      <c r="I99" s="71" t="s">
        <v>64</v>
      </c>
      <c r="J99" s="73" t="s">
        <v>81</v>
      </c>
      <c r="K99" s="75" t="s">
        <v>9793</v>
      </c>
      <c r="L99" s="102">
        <v>15000000</v>
      </c>
      <c r="M99" s="71" t="s">
        <v>66</v>
      </c>
      <c r="N99" s="75" t="s">
        <v>9470</v>
      </c>
      <c r="O99" s="75">
        <v>36552616</v>
      </c>
      <c r="P99" s="75">
        <v>1683</v>
      </c>
      <c r="Q99" s="78">
        <v>45863</v>
      </c>
      <c r="R99" s="75">
        <v>15000000</v>
      </c>
      <c r="S99" s="78">
        <v>45863</v>
      </c>
      <c r="T99" s="76">
        <v>15000000</v>
      </c>
      <c r="U99" s="72" t="s">
        <v>65</v>
      </c>
      <c r="V99" s="417">
        <v>7634903</v>
      </c>
      <c r="W99" s="102" t="s">
        <v>9380</v>
      </c>
      <c r="X99" s="78">
        <v>45863</v>
      </c>
      <c r="Y99" s="78">
        <v>45863</v>
      </c>
      <c r="Z99" s="72" t="s">
        <v>73</v>
      </c>
      <c r="AA99" s="78">
        <v>46006</v>
      </c>
      <c r="AB99" s="102">
        <f t="shared" si="7"/>
        <v>143</v>
      </c>
      <c r="AC99" s="72">
        <v>0</v>
      </c>
      <c r="AD99" s="76">
        <v>0</v>
      </c>
      <c r="AE99" s="72">
        <v>0</v>
      </c>
      <c r="AF99" s="80" t="s">
        <v>73</v>
      </c>
      <c r="AG99" s="102">
        <f t="shared" si="8"/>
        <v>0</v>
      </c>
      <c r="AH99" s="72">
        <v>0</v>
      </c>
      <c r="AI99" s="76">
        <v>0</v>
      </c>
      <c r="AJ99" s="78" t="s">
        <v>73</v>
      </c>
      <c r="AK99" s="80" t="s">
        <v>73</v>
      </c>
      <c r="AL99" s="72">
        <v>0</v>
      </c>
      <c r="AM99" s="72" t="s">
        <v>73</v>
      </c>
      <c r="AN99" s="72" t="s">
        <v>73</v>
      </c>
      <c r="AO99" s="72" t="s">
        <v>73</v>
      </c>
      <c r="AP99" s="102">
        <f t="shared" si="9"/>
        <v>0</v>
      </c>
      <c r="AQ99" s="102">
        <f t="shared" si="10"/>
        <v>15000000</v>
      </c>
      <c r="AR99" s="72" t="s">
        <v>65</v>
      </c>
      <c r="AS99" s="102">
        <v>15000000</v>
      </c>
      <c r="AT99" s="72" t="s">
        <v>319</v>
      </c>
      <c r="AU99" s="76">
        <v>0</v>
      </c>
      <c r="AV99" s="81" t="s">
        <v>73</v>
      </c>
      <c r="AW99" s="82">
        <v>10500000</v>
      </c>
      <c r="AX99" s="143">
        <f t="shared" si="11"/>
        <v>4500000</v>
      </c>
      <c r="AY99" s="84">
        <f t="shared" si="12"/>
        <v>0.7</v>
      </c>
      <c r="AZ99" s="84">
        <v>0.7</v>
      </c>
      <c r="BA99" s="80" t="s">
        <v>73</v>
      </c>
      <c r="BB99" s="72" t="s">
        <v>123</v>
      </c>
      <c r="BC99" s="418" t="s">
        <v>9794</v>
      </c>
      <c r="BD99" s="71" t="s">
        <v>65</v>
      </c>
      <c r="BE99" s="71" t="s">
        <v>65</v>
      </c>
    </row>
    <row r="100" spans="2:59" x14ac:dyDescent="0.25">
      <c r="B100" s="71">
        <v>2025</v>
      </c>
      <c r="C100" s="71">
        <v>891780111</v>
      </c>
      <c r="D100" s="71" t="s">
        <v>63</v>
      </c>
      <c r="E100" s="102" t="s">
        <v>9795</v>
      </c>
      <c r="F100" s="281" t="s">
        <v>9796</v>
      </c>
      <c r="G100" s="72">
        <v>0</v>
      </c>
      <c r="H100" s="72" t="s">
        <v>71</v>
      </c>
      <c r="I100" s="71" t="s">
        <v>64</v>
      </c>
      <c r="J100" s="73" t="s">
        <v>81</v>
      </c>
      <c r="K100" s="75" t="s">
        <v>9797</v>
      </c>
      <c r="L100" s="102">
        <v>12500000</v>
      </c>
      <c r="M100" s="71" t="s">
        <v>66</v>
      </c>
      <c r="N100" s="75" t="s">
        <v>9485</v>
      </c>
      <c r="O100" s="75">
        <v>1007832682</v>
      </c>
      <c r="P100" s="75">
        <v>1615</v>
      </c>
      <c r="Q100" s="78">
        <v>45856</v>
      </c>
      <c r="R100" s="75">
        <v>12500000</v>
      </c>
      <c r="S100" s="78">
        <v>45866</v>
      </c>
      <c r="T100" s="76">
        <v>12500000</v>
      </c>
      <c r="U100" s="72" t="s">
        <v>65</v>
      </c>
      <c r="V100" s="417">
        <v>12561250</v>
      </c>
      <c r="W100" s="417" t="s">
        <v>9460</v>
      </c>
      <c r="X100" s="78">
        <v>45866</v>
      </c>
      <c r="Y100" s="78">
        <v>45866</v>
      </c>
      <c r="Z100" s="72" t="s">
        <v>73</v>
      </c>
      <c r="AA100" s="78">
        <v>46006</v>
      </c>
      <c r="AB100" s="102">
        <f t="shared" si="7"/>
        <v>140</v>
      </c>
      <c r="AC100" s="72">
        <v>0</v>
      </c>
      <c r="AD100" s="76">
        <v>0</v>
      </c>
      <c r="AE100" s="72">
        <v>0</v>
      </c>
      <c r="AF100" s="80" t="s">
        <v>73</v>
      </c>
      <c r="AG100" s="102">
        <f t="shared" si="8"/>
        <v>0</v>
      </c>
      <c r="AH100" s="72">
        <v>0</v>
      </c>
      <c r="AI100" s="76">
        <v>0</v>
      </c>
      <c r="AJ100" s="78" t="s">
        <v>73</v>
      </c>
      <c r="AK100" s="80" t="s">
        <v>73</v>
      </c>
      <c r="AL100" s="72">
        <v>0</v>
      </c>
      <c r="AM100" s="72" t="s">
        <v>73</v>
      </c>
      <c r="AN100" s="72" t="s">
        <v>73</v>
      </c>
      <c r="AO100" s="72" t="s">
        <v>73</v>
      </c>
      <c r="AP100" s="102">
        <f t="shared" si="9"/>
        <v>0</v>
      </c>
      <c r="AQ100" s="102">
        <f t="shared" si="10"/>
        <v>12500000</v>
      </c>
      <c r="AR100" s="72" t="s">
        <v>65</v>
      </c>
      <c r="AS100" s="102">
        <v>12500000</v>
      </c>
      <c r="AT100" s="72" t="s">
        <v>319</v>
      </c>
      <c r="AU100" s="76">
        <v>0</v>
      </c>
      <c r="AV100" s="81" t="s">
        <v>73</v>
      </c>
      <c r="AW100" s="82">
        <v>8750000</v>
      </c>
      <c r="AX100" s="143">
        <f t="shared" si="11"/>
        <v>3750000</v>
      </c>
      <c r="AY100" s="84">
        <f t="shared" si="12"/>
        <v>0.7</v>
      </c>
      <c r="AZ100" s="84">
        <v>0.7</v>
      </c>
      <c r="BA100" s="80" t="s">
        <v>73</v>
      </c>
      <c r="BB100" s="72" t="s">
        <v>123</v>
      </c>
      <c r="BC100" s="418" t="s">
        <v>9798</v>
      </c>
      <c r="BD100" s="71" t="s">
        <v>65</v>
      </c>
      <c r="BE100" s="71" t="s">
        <v>65</v>
      </c>
    </row>
    <row r="101" spans="2:59" x14ac:dyDescent="0.25">
      <c r="B101" s="71">
        <v>2025</v>
      </c>
      <c r="C101" s="71">
        <v>891780111</v>
      </c>
      <c r="D101" s="71" t="s">
        <v>63</v>
      </c>
      <c r="E101" s="102" t="s">
        <v>9799</v>
      </c>
      <c r="F101" s="281" t="s">
        <v>9800</v>
      </c>
      <c r="G101" s="72">
        <v>0</v>
      </c>
      <c r="H101" s="72" t="s">
        <v>71</v>
      </c>
      <c r="I101" s="71" t="s">
        <v>64</v>
      </c>
      <c r="J101" s="73" t="s">
        <v>81</v>
      </c>
      <c r="K101" s="75" t="s">
        <v>9801</v>
      </c>
      <c r="L101" s="102">
        <v>12150000</v>
      </c>
      <c r="M101" s="71" t="s">
        <v>66</v>
      </c>
      <c r="N101" s="102" t="s">
        <v>9465</v>
      </c>
      <c r="O101" s="75">
        <v>57464026</v>
      </c>
      <c r="P101" s="75">
        <v>1620</v>
      </c>
      <c r="Q101" s="78">
        <v>45856</v>
      </c>
      <c r="R101" s="75">
        <v>12150000</v>
      </c>
      <c r="S101" s="78">
        <v>45875</v>
      </c>
      <c r="T101" s="76">
        <v>12150000</v>
      </c>
      <c r="U101" s="72" t="s">
        <v>65</v>
      </c>
      <c r="V101" s="417">
        <v>1098669877</v>
      </c>
      <c r="W101" s="102" t="s">
        <v>9396</v>
      </c>
      <c r="X101" s="78">
        <v>45875</v>
      </c>
      <c r="Y101" s="78">
        <v>45875</v>
      </c>
      <c r="Z101" s="72" t="s">
        <v>73</v>
      </c>
      <c r="AA101" s="78">
        <v>46006</v>
      </c>
      <c r="AB101" s="102">
        <f t="shared" si="7"/>
        <v>131</v>
      </c>
      <c r="AC101" s="72">
        <v>0</v>
      </c>
      <c r="AD101" s="76">
        <v>0</v>
      </c>
      <c r="AE101" s="72">
        <v>0</v>
      </c>
      <c r="AF101" s="80" t="s">
        <v>73</v>
      </c>
      <c r="AG101" s="102">
        <f t="shared" si="8"/>
        <v>0</v>
      </c>
      <c r="AH101" s="72">
        <v>0</v>
      </c>
      <c r="AI101" s="76">
        <v>0</v>
      </c>
      <c r="AJ101" s="78" t="s">
        <v>73</v>
      </c>
      <c r="AK101" s="80" t="s">
        <v>73</v>
      </c>
      <c r="AL101" s="72">
        <v>0</v>
      </c>
      <c r="AM101" s="72" t="s">
        <v>73</v>
      </c>
      <c r="AN101" s="72" t="s">
        <v>73</v>
      </c>
      <c r="AO101" s="72" t="s">
        <v>73</v>
      </c>
      <c r="AP101" s="102">
        <f t="shared" si="9"/>
        <v>0</v>
      </c>
      <c r="AQ101" s="102">
        <f t="shared" si="10"/>
        <v>12150000</v>
      </c>
      <c r="AR101" s="72" t="s">
        <v>65</v>
      </c>
      <c r="AS101" s="102">
        <v>12150000</v>
      </c>
      <c r="AT101" s="72" t="s">
        <v>319</v>
      </c>
      <c r="AU101" s="76">
        <v>0</v>
      </c>
      <c r="AV101" s="81" t="s">
        <v>73</v>
      </c>
      <c r="AW101" s="82">
        <v>8100000</v>
      </c>
      <c r="AX101" s="143">
        <f t="shared" si="11"/>
        <v>4050000</v>
      </c>
      <c r="AY101" s="84">
        <f t="shared" si="12"/>
        <v>0.66666666666666663</v>
      </c>
      <c r="AZ101" s="84">
        <v>0.67</v>
      </c>
      <c r="BA101" s="80" t="s">
        <v>73</v>
      </c>
      <c r="BB101" s="72" t="s">
        <v>123</v>
      </c>
      <c r="BC101" s="418" t="s">
        <v>9802</v>
      </c>
      <c r="BD101" s="71" t="s">
        <v>65</v>
      </c>
      <c r="BE101" s="71" t="s">
        <v>65</v>
      </c>
    </row>
    <row r="102" spans="2:59" x14ac:dyDescent="0.25">
      <c r="B102" s="71">
        <v>2025</v>
      </c>
      <c r="C102" s="71">
        <v>891780111</v>
      </c>
      <c r="D102" s="71" t="s">
        <v>63</v>
      </c>
      <c r="E102" s="102" t="s">
        <v>9803</v>
      </c>
      <c r="F102" s="281" t="s">
        <v>9804</v>
      </c>
      <c r="G102" s="72">
        <v>0</v>
      </c>
      <c r="H102" s="72" t="s">
        <v>71</v>
      </c>
      <c r="I102" s="71" t="s">
        <v>64</v>
      </c>
      <c r="J102" s="73" t="s">
        <v>81</v>
      </c>
      <c r="K102" s="75" t="s">
        <v>9805</v>
      </c>
      <c r="L102" s="102">
        <v>10125000</v>
      </c>
      <c r="M102" s="71" t="s">
        <v>66</v>
      </c>
      <c r="N102" s="102" t="s">
        <v>9580</v>
      </c>
      <c r="O102" s="280">
        <v>1083565949</v>
      </c>
      <c r="P102" s="75">
        <v>1608</v>
      </c>
      <c r="Q102" s="78">
        <v>45856</v>
      </c>
      <c r="R102" s="75">
        <v>11250000</v>
      </c>
      <c r="S102" s="78">
        <v>45881</v>
      </c>
      <c r="T102" s="76">
        <v>10125000</v>
      </c>
      <c r="U102" s="72" t="s">
        <v>65</v>
      </c>
      <c r="V102" s="417">
        <v>1098669877</v>
      </c>
      <c r="W102" s="102" t="s">
        <v>9396</v>
      </c>
      <c r="X102" s="78">
        <v>45881</v>
      </c>
      <c r="Y102" s="78">
        <v>45881</v>
      </c>
      <c r="Z102" s="72" t="s">
        <v>73</v>
      </c>
      <c r="AA102" s="78">
        <v>46006</v>
      </c>
      <c r="AB102" s="102">
        <f t="shared" si="7"/>
        <v>125</v>
      </c>
      <c r="AC102" s="72">
        <v>0</v>
      </c>
      <c r="AD102" s="76">
        <v>0</v>
      </c>
      <c r="AE102" s="72">
        <v>0</v>
      </c>
      <c r="AF102" s="80" t="s">
        <v>73</v>
      </c>
      <c r="AG102" s="102">
        <f t="shared" si="8"/>
        <v>0</v>
      </c>
      <c r="AH102" s="72">
        <v>0</v>
      </c>
      <c r="AI102" s="76">
        <v>0</v>
      </c>
      <c r="AJ102" s="78" t="s">
        <v>73</v>
      </c>
      <c r="AK102" s="80" t="s">
        <v>73</v>
      </c>
      <c r="AL102" s="72">
        <v>0</v>
      </c>
      <c r="AM102" s="72" t="s">
        <v>73</v>
      </c>
      <c r="AN102" s="72" t="s">
        <v>73</v>
      </c>
      <c r="AO102" s="72" t="s">
        <v>73</v>
      </c>
      <c r="AP102" s="102">
        <f t="shared" si="9"/>
        <v>0</v>
      </c>
      <c r="AQ102" s="102">
        <f t="shared" si="10"/>
        <v>10125000</v>
      </c>
      <c r="AR102" s="72" t="s">
        <v>65</v>
      </c>
      <c r="AS102" s="102">
        <v>10125000</v>
      </c>
      <c r="AT102" s="72" t="s">
        <v>319</v>
      </c>
      <c r="AU102" s="76">
        <v>0</v>
      </c>
      <c r="AV102" s="81" t="s">
        <v>73</v>
      </c>
      <c r="AW102" s="82">
        <v>4500000</v>
      </c>
      <c r="AX102" s="143">
        <f t="shared" si="11"/>
        <v>5625000</v>
      </c>
      <c r="AY102" s="84">
        <f t="shared" si="12"/>
        <v>0.44444444444444442</v>
      </c>
      <c r="AZ102" s="84">
        <v>0.44</v>
      </c>
      <c r="BA102" s="80" t="s">
        <v>73</v>
      </c>
      <c r="BB102" s="72" t="s">
        <v>123</v>
      </c>
      <c r="BC102" s="418" t="s">
        <v>9806</v>
      </c>
      <c r="BD102" s="71" t="s">
        <v>65</v>
      </c>
      <c r="BE102" s="71" t="s">
        <v>65</v>
      </c>
    </row>
    <row r="103" spans="2:59" x14ac:dyDescent="0.25">
      <c r="B103" s="71">
        <v>2025</v>
      </c>
      <c r="C103" s="71">
        <v>891780111</v>
      </c>
      <c r="D103" s="71" t="s">
        <v>63</v>
      </c>
      <c r="E103" s="102" t="s">
        <v>9807</v>
      </c>
      <c r="F103" s="281" t="s">
        <v>9808</v>
      </c>
      <c r="G103" s="72">
        <v>0</v>
      </c>
      <c r="H103" s="72" t="s">
        <v>71</v>
      </c>
      <c r="I103" s="71" t="s">
        <v>166</v>
      </c>
      <c r="J103" s="73" t="s">
        <v>211</v>
      </c>
      <c r="K103" s="75" t="s">
        <v>9809</v>
      </c>
      <c r="L103" s="102">
        <v>24568290</v>
      </c>
      <c r="M103" s="71" t="s">
        <v>66</v>
      </c>
      <c r="N103" s="102" t="s">
        <v>9810</v>
      </c>
      <c r="O103" s="75">
        <v>890916911</v>
      </c>
      <c r="P103" s="75">
        <v>1156</v>
      </c>
      <c r="Q103" s="78">
        <v>45799</v>
      </c>
      <c r="R103" s="75">
        <v>35000000</v>
      </c>
      <c r="S103" s="78">
        <v>45881</v>
      </c>
      <c r="T103" s="76">
        <v>24568290</v>
      </c>
      <c r="U103" s="72" t="s">
        <v>65</v>
      </c>
      <c r="V103" s="417">
        <v>1082943891</v>
      </c>
      <c r="W103" s="102" t="s">
        <v>9368</v>
      </c>
      <c r="X103" s="78">
        <v>45881</v>
      </c>
      <c r="Y103" s="78">
        <v>45888</v>
      </c>
      <c r="Z103" s="72" t="s">
        <v>73</v>
      </c>
      <c r="AA103" s="78">
        <v>45918</v>
      </c>
      <c r="AB103" s="102">
        <f t="shared" si="7"/>
        <v>30</v>
      </c>
      <c r="AC103" s="72">
        <v>0</v>
      </c>
      <c r="AD103" s="76">
        <v>0</v>
      </c>
      <c r="AE103" s="72">
        <v>0</v>
      </c>
      <c r="AF103" s="80" t="s">
        <v>73</v>
      </c>
      <c r="AG103" s="102">
        <f t="shared" si="8"/>
        <v>0</v>
      </c>
      <c r="AH103" s="72">
        <v>0</v>
      </c>
      <c r="AI103" s="76">
        <v>0</v>
      </c>
      <c r="AJ103" s="78" t="s">
        <v>73</v>
      </c>
      <c r="AK103" s="80" t="s">
        <v>73</v>
      </c>
      <c r="AL103" s="72">
        <v>0</v>
      </c>
      <c r="AM103" s="72" t="s">
        <v>73</v>
      </c>
      <c r="AN103" s="72" t="s">
        <v>73</v>
      </c>
      <c r="AO103" s="72" t="s">
        <v>73</v>
      </c>
      <c r="AP103" s="102">
        <f t="shared" si="9"/>
        <v>0</v>
      </c>
      <c r="AQ103" s="102">
        <f t="shared" si="10"/>
        <v>24568290</v>
      </c>
      <c r="AR103" s="72" t="s">
        <v>65</v>
      </c>
      <c r="AS103" s="102">
        <v>24568290</v>
      </c>
      <c r="AT103" s="72" t="s">
        <v>319</v>
      </c>
      <c r="AU103" s="76">
        <v>0</v>
      </c>
      <c r="AV103" s="81" t="s">
        <v>73</v>
      </c>
      <c r="AW103" s="82">
        <v>0</v>
      </c>
      <c r="AX103" s="143">
        <f t="shared" si="11"/>
        <v>24568290</v>
      </c>
      <c r="AY103" s="84">
        <f t="shared" si="12"/>
        <v>0</v>
      </c>
      <c r="AZ103" s="84">
        <v>0</v>
      </c>
      <c r="BA103" s="80" t="s">
        <v>73</v>
      </c>
      <c r="BB103" s="72" t="s">
        <v>123</v>
      </c>
      <c r="BC103" s="418" t="s">
        <v>9811</v>
      </c>
      <c r="BD103" s="71" t="s">
        <v>65</v>
      </c>
      <c r="BE103" s="71" t="s">
        <v>207</v>
      </c>
    </row>
    <row r="104" spans="2:59" x14ac:dyDescent="0.25">
      <c r="B104" s="71">
        <v>2025</v>
      </c>
      <c r="C104" s="71">
        <v>891780111</v>
      </c>
      <c r="D104" s="71" t="s">
        <v>63</v>
      </c>
      <c r="E104" s="102" t="s">
        <v>9812</v>
      </c>
      <c r="F104" s="281" t="s">
        <v>9813</v>
      </c>
      <c r="G104" s="72">
        <v>0</v>
      </c>
      <c r="H104" s="72" t="s">
        <v>71</v>
      </c>
      <c r="I104" s="71" t="s">
        <v>64</v>
      </c>
      <c r="J104" s="73" t="s">
        <v>81</v>
      </c>
      <c r="K104" s="75" t="s">
        <v>9814</v>
      </c>
      <c r="L104" s="425">
        <v>9000000</v>
      </c>
      <c r="M104" s="71" t="s">
        <v>66</v>
      </c>
      <c r="N104" s="102" t="s">
        <v>9594</v>
      </c>
      <c r="O104" s="76">
        <v>1193225410</v>
      </c>
      <c r="P104" s="75">
        <v>1802</v>
      </c>
      <c r="Q104" s="78">
        <v>45883</v>
      </c>
      <c r="R104" s="75">
        <v>9000000</v>
      </c>
      <c r="S104" s="78">
        <v>45891</v>
      </c>
      <c r="T104" s="76">
        <v>9000000</v>
      </c>
      <c r="U104" s="72" t="s">
        <v>65</v>
      </c>
      <c r="V104" s="417">
        <v>1082900194</v>
      </c>
      <c r="W104" s="102" t="s">
        <v>9374</v>
      </c>
      <c r="X104" s="78">
        <v>45891</v>
      </c>
      <c r="Y104" s="78">
        <v>45891</v>
      </c>
      <c r="Z104" s="72" t="s">
        <v>73</v>
      </c>
      <c r="AA104" s="78">
        <v>45991</v>
      </c>
      <c r="AB104" s="102">
        <f t="shared" si="7"/>
        <v>100</v>
      </c>
      <c r="AC104" s="72">
        <v>0</v>
      </c>
      <c r="AD104" s="76">
        <v>0</v>
      </c>
      <c r="AE104" s="72">
        <v>0</v>
      </c>
      <c r="AF104" s="80" t="s">
        <v>73</v>
      </c>
      <c r="AG104" s="102">
        <f t="shared" si="8"/>
        <v>0</v>
      </c>
      <c r="AH104" s="72">
        <v>0</v>
      </c>
      <c r="AI104" s="76">
        <v>0</v>
      </c>
      <c r="AJ104" s="78" t="s">
        <v>73</v>
      </c>
      <c r="AK104" s="80" t="s">
        <v>73</v>
      </c>
      <c r="AL104" s="72">
        <v>0</v>
      </c>
      <c r="AM104" s="72" t="s">
        <v>73</v>
      </c>
      <c r="AN104" s="72" t="s">
        <v>73</v>
      </c>
      <c r="AO104" s="72" t="s">
        <v>73</v>
      </c>
      <c r="AP104" s="102">
        <f t="shared" si="9"/>
        <v>0</v>
      </c>
      <c r="AQ104" s="102">
        <f t="shared" ref="AQ104:AQ117" si="13">+L104+AD104-AI104</f>
        <v>9000000</v>
      </c>
      <c r="AR104" s="72" t="s">
        <v>65</v>
      </c>
      <c r="AS104" s="102">
        <v>9000000</v>
      </c>
      <c r="AT104" s="72" t="s">
        <v>319</v>
      </c>
      <c r="AU104" s="76">
        <v>0</v>
      </c>
      <c r="AV104" s="81" t="s">
        <v>73</v>
      </c>
      <c r="AW104" s="82">
        <v>6750000</v>
      </c>
      <c r="AX104" s="143">
        <f t="shared" si="11"/>
        <v>2250000</v>
      </c>
      <c r="AY104" s="84">
        <f t="shared" si="12"/>
        <v>0.75</v>
      </c>
      <c r="AZ104" s="84">
        <v>0.75</v>
      </c>
      <c r="BA104" s="80" t="s">
        <v>73</v>
      </c>
      <c r="BB104" s="72" t="s">
        <v>123</v>
      </c>
      <c r="BC104" s="418" t="s">
        <v>9815</v>
      </c>
      <c r="BD104" s="71" t="s">
        <v>65</v>
      </c>
      <c r="BE104" s="71" t="s">
        <v>65</v>
      </c>
      <c r="BG104" t="s">
        <v>9816</v>
      </c>
    </row>
    <row r="105" spans="2:59" x14ac:dyDescent="0.25">
      <c r="B105" s="71">
        <v>2025</v>
      </c>
      <c r="C105" s="71">
        <v>891780111</v>
      </c>
      <c r="D105" s="71" t="s">
        <v>63</v>
      </c>
      <c r="E105" s="102" t="s">
        <v>9817</v>
      </c>
      <c r="F105" s="281" t="s">
        <v>9818</v>
      </c>
      <c r="G105" s="72">
        <v>0</v>
      </c>
      <c r="H105" s="72" t="s">
        <v>71</v>
      </c>
      <c r="I105" s="71" t="s">
        <v>64</v>
      </c>
      <c r="J105" s="73" t="s">
        <v>81</v>
      </c>
      <c r="K105" s="75" t="s">
        <v>9819</v>
      </c>
      <c r="L105" s="102">
        <v>12600000</v>
      </c>
      <c r="M105" s="71" t="s">
        <v>66</v>
      </c>
      <c r="N105" s="102" t="s">
        <v>9531</v>
      </c>
      <c r="O105" s="75">
        <v>1085040743</v>
      </c>
      <c r="P105" s="75">
        <v>1800</v>
      </c>
      <c r="Q105" s="78">
        <v>45883</v>
      </c>
      <c r="R105" s="75">
        <v>12600000</v>
      </c>
      <c r="S105" s="78">
        <v>45891</v>
      </c>
      <c r="T105" s="76">
        <v>12600000</v>
      </c>
      <c r="U105" s="72" t="s">
        <v>65</v>
      </c>
      <c r="V105" s="417">
        <v>36564357</v>
      </c>
      <c r="W105" s="102" t="s">
        <v>9429</v>
      </c>
      <c r="X105" s="78">
        <v>45891</v>
      </c>
      <c r="Y105" s="78">
        <v>45891</v>
      </c>
      <c r="Z105" s="72" t="s">
        <v>73</v>
      </c>
      <c r="AA105" s="78">
        <v>46006</v>
      </c>
      <c r="AB105" s="102">
        <f t="shared" si="7"/>
        <v>115</v>
      </c>
      <c r="AC105" s="72">
        <v>0</v>
      </c>
      <c r="AD105" s="76">
        <v>0</v>
      </c>
      <c r="AE105" s="72">
        <v>0</v>
      </c>
      <c r="AF105" s="80" t="s">
        <v>73</v>
      </c>
      <c r="AG105" s="102">
        <f t="shared" si="8"/>
        <v>0</v>
      </c>
      <c r="AH105" s="72">
        <v>0</v>
      </c>
      <c r="AI105" s="76">
        <v>0</v>
      </c>
      <c r="AJ105" s="78" t="s">
        <v>73</v>
      </c>
      <c r="AK105" s="80" t="s">
        <v>73</v>
      </c>
      <c r="AL105" s="72">
        <v>0</v>
      </c>
      <c r="AM105" s="72" t="s">
        <v>73</v>
      </c>
      <c r="AN105" s="72" t="s">
        <v>73</v>
      </c>
      <c r="AO105" s="72" t="s">
        <v>73</v>
      </c>
      <c r="AP105" s="102">
        <f t="shared" si="9"/>
        <v>0</v>
      </c>
      <c r="AQ105" s="102">
        <f t="shared" si="13"/>
        <v>12600000</v>
      </c>
      <c r="AR105" s="72" t="s">
        <v>65</v>
      </c>
      <c r="AS105" s="102">
        <v>12600000</v>
      </c>
      <c r="AT105" s="72" t="s">
        <v>319</v>
      </c>
      <c r="AU105" s="76">
        <v>0</v>
      </c>
      <c r="AV105" s="81" t="s">
        <v>73</v>
      </c>
      <c r="AW105" s="82">
        <v>8400000</v>
      </c>
      <c r="AX105" s="143">
        <f t="shared" si="11"/>
        <v>4200000</v>
      </c>
      <c r="AY105" s="84">
        <f t="shared" si="12"/>
        <v>0.66666666666666663</v>
      </c>
      <c r="AZ105" s="84">
        <v>0.67</v>
      </c>
      <c r="BA105" s="80" t="s">
        <v>73</v>
      </c>
      <c r="BB105" s="72" t="s">
        <v>123</v>
      </c>
      <c r="BC105" s="418" t="s">
        <v>9820</v>
      </c>
      <c r="BD105" s="71" t="s">
        <v>65</v>
      </c>
      <c r="BE105" s="71" t="s">
        <v>65</v>
      </c>
    </row>
    <row r="106" spans="2:59" x14ac:dyDescent="0.25">
      <c r="B106" s="71">
        <v>2025</v>
      </c>
      <c r="C106" s="71">
        <v>891780111</v>
      </c>
      <c r="D106" s="71" t="s">
        <v>63</v>
      </c>
      <c r="E106" s="102" t="s">
        <v>9821</v>
      </c>
      <c r="F106" s="281" t="s">
        <v>9822</v>
      </c>
      <c r="G106" s="72">
        <v>0</v>
      </c>
      <c r="H106" s="72" t="s">
        <v>71</v>
      </c>
      <c r="I106" s="71" t="s">
        <v>64</v>
      </c>
      <c r="J106" s="73" t="s">
        <v>81</v>
      </c>
      <c r="K106" s="75" t="s">
        <v>9823</v>
      </c>
      <c r="L106" s="102">
        <v>12600000</v>
      </c>
      <c r="M106" s="71" t="s">
        <v>66</v>
      </c>
      <c r="N106" s="102" t="s">
        <v>9536</v>
      </c>
      <c r="O106" s="75">
        <v>1221972088</v>
      </c>
      <c r="P106" s="75">
        <v>1801</v>
      </c>
      <c r="Q106" s="78">
        <v>45883</v>
      </c>
      <c r="R106" s="75">
        <v>12600000</v>
      </c>
      <c r="S106" s="78">
        <v>45891</v>
      </c>
      <c r="T106" s="76">
        <v>12600000</v>
      </c>
      <c r="U106" s="72" t="s">
        <v>65</v>
      </c>
      <c r="V106" s="417">
        <v>7634903</v>
      </c>
      <c r="W106" s="102" t="s">
        <v>9380</v>
      </c>
      <c r="X106" s="78">
        <v>45891</v>
      </c>
      <c r="Y106" s="78">
        <v>45891</v>
      </c>
      <c r="Z106" s="72" t="s">
        <v>73</v>
      </c>
      <c r="AA106" s="78">
        <v>46006</v>
      </c>
      <c r="AB106" s="102">
        <f t="shared" si="7"/>
        <v>115</v>
      </c>
      <c r="AC106" s="72">
        <v>0</v>
      </c>
      <c r="AD106" s="76">
        <v>0</v>
      </c>
      <c r="AE106" s="72">
        <v>0</v>
      </c>
      <c r="AF106" s="80" t="s">
        <v>73</v>
      </c>
      <c r="AG106" s="102">
        <f t="shared" si="8"/>
        <v>0</v>
      </c>
      <c r="AH106" s="72">
        <v>0</v>
      </c>
      <c r="AI106" s="76">
        <v>0</v>
      </c>
      <c r="AJ106" s="78" t="s">
        <v>73</v>
      </c>
      <c r="AK106" s="80" t="s">
        <v>73</v>
      </c>
      <c r="AL106" s="72">
        <v>0</v>
      </c>
      <c r="AM106" s="72" t="s">
        <v>73</v>
      </c>
      <c r="AN106" s="72" t="s">
        <v>73</v>
      </c>
      <c r="AO106" s="72" t="s">
        <v>73</v>
      </c>
      <c r="AP106" s="102">
        <f t="shared" si="9"/>
        <v>0</v>
      </c>
      <c r="AQ106" s="102">
        <f t="shared" si="13"/>
        <v>12600000</v>
      </c>
      <c r="AR106" s="72" t="s">
        <v>65</v>
      </c>
      <c r="AS106" s="102">
        <v>12600000</v>
      </c>
      <c r="AT106" s="72" t="s">
        <v>319</v>
      </c>
      <c r="AU106" s="76">
        <v>0</v>
      </c>
      <c r="AV106" s="81" t="s">
        <v>73</v>
      </c>
      <c r="AW106" s="82">
        <v>8400000</v>
      </c>
      <c r="AX106" s="143">
        <f t="shared" si="11"/>
        <v>4200000</v>
      </c>
      <c r="AY106" s="84">
        <f t="shared" si="12"/>
        <v>0.66666666666666663</v>
      </c>
      <c r="AZ106" s="84">
        <v>0.67</v>
      </c>
      <c r="BA106" s="80" t="s">
        <v>73</v>
      </c>
      <c r="BB106" s="72" t="s">
        <v>123</v>
      </c>
      <c r="BC106" s="418" t="s">
        <v>9824</v>
      </c>
      <c r="BD106" s="71" t="s">
        <v>65</v>
      </c>
      <c r="BE106" s="71" t="s">
        <v>65</v>
      </c>
    </row>
    <row r="107" spans="2:59" x14ac:dyDescent="0.25">
      <c r="B107" s="71">
        <v>2025</v>
      </c>
      <c r="C107" s="71">
        <v>891780111</v>
      </c>
      <c r="D107" s="71" t="s">
        <v>63</v>
      </c>
      <c r="E107" s="102" t="s">
        <v>9825</v>
      </c>
      <c r="F107" s="281" t="s">
        <v>9826</v>
      </c>
      <c r="G107" s="72">
        <v>0</v>
      </c>
      <c r="H107" s="72" t="s">
        <v>71</v>
      </c>
      <c r="I107" s="71" t="s">
        <v>64</v>
      </c>
      <c r="J107" s="73" t="s">
        <v>81</v>
      </c>
      <c r="K107" s="75" t="s">
        <v>9827</v>
      </c>
      <c r="L107" s="102">
        <v>10350000</v>
      </c>
      <c r="M107" s="71" t="s">
        <v>66</v>
      </c>
      <c r="N107" s="102" t="s">
        <v>9546</v>
      </c>
      <c r="O107" s="75">
        <v>1062905980</v>
      </c>
      <c r="P107" s="75">
        <v>1799</v>
      </c>
      <c r="Q107" s="78">
        <v>45883</v>
      </c>
      <c r="R107" s="75">
        <v>10350000</v>
      </c>
      <c r="S107" s="78">
        <v>45891</v>
      </c>
      <c r="T107" s="76">
        <v>10350000</v>
      </c>
      <c r="U107" s="72" t="s">
        <v>65</v>
      </c>
      <c r="V107" s="417">
        <v>1082900194</v>
      </c>
      <c r="W107" s="102" t="s">
        <v>9374</v>
      </c>
      <c r="X107" s="78">
        <v>45891</v>
      </c>
      <c r="Y107" s="78">
        <v>45891</v>
      </c>
      <c r="Z107" s="72" t="s">
        <v>73</v>
      </c>
      <c r="AA107" s="78">
        <v>46006</v>
      </c>
      <c r="AB107" s="102">
        <f t="shared" si="7"/>
        <v>115</v>
      </c>
      <c r="AC107" s="72">
        <v>0</v>
      </c>
      <c r="AD107" s="76">
        <v>0</v>
      </c>
      <c r="AE107" s="72">
        <v>0</v>
      </c>
      <c r="AF107" s="80" t="s">
        <v>73</v>
      </c>
      <c r="AG107" s="102">
        <f t="shared" si="8"/>
        <v>0</v>
      </c>
      <c r="AH107" s="72">
        <v>0</v>
      </c>
      <c r="AI107" s="76">
        <v>0</v>
      </c>
      <c r="AJ107" s="78" t="s">
        <v>73</v>
      </c>
      <c r="AK107" s="80" t="s">
        <v>73</v>
      </c>
      <c r="AL107" s="72">
        <v>0</v>
      </c>
      <c r="AM107" s="72" t="s">
        <v>73</v>
      </c>
      <c r="AN107" s="72" t="s">
        <v>73</v>
      </c>
      <c r="AO107" s="72" t="s">
        <v>73</v>
      </c>
      <c r="AP107" s="102">
        <f t="shared" si="9"/>
        <v>0</v>
      </c>
      <c r="AQ107" s="102">
        <f t="shared" si="13"/>
        <v>10350000</v>
      </c>
      <c r="AR107" s="72" t="s">
        <v>65</v>
      </c>
      <c r="AS107" s="102">
        <v>10350000</v>
      </c>
      <c r="AT107" s="72" t="s">
        <v>319</v>
      </c>
      <c r="AU107" s="76">
        <v>0</v>
      </c>
      <c r="AV107" s="81" t="s">
        <v>73</v>
      </c>
      <c r="AW107" s="82">
        <v>6900000</v>
      </c>
      <c r="AX107" s="143">
        <f t="shared" si="11"/>
        <v>3450000</v>
      </c>
      <c r="AY107" s="84">
        <f t="shared" si="12"/>
        <v>0.66666666666666663</v>
      </c>
      <c r="AZ107" s="84">
        <v>0.67</v>
      </c>
      <c r="BA107" s="80" t="s">
        <v>73</v>
      </c>
      <c r="BB107" s="72" t="s">
        <v>123</v>
      </c>
      <c r="BC107" s="418" t="s">
        <v>9828</v>
      </c>
      <c r="BD107" s="71" t="s">
        <v>65</v>
      </c>
      <c r="BE107" s="71" t="s">
        <v>65</v>
      </c>
    </row>
    <row r="108" spans="2:59" x14ac:dyDescent="0.25">
      <c r="B108" s="71">
        <v>2025</v>
      </c>
      <c r="C108" s="71">
        <v>891780111</v>
      </c>
      <c r="D108" s="71" t="s">
        <v>63</v>
      </c>
      <c r="E108" s="102" t="s">
        <v>9829</v>
      </c>
      <c r="F108" s="281" t="s">
        <v>9830</v>
      </c>
      <c r="G108" s="72">
        <v>0</v>
      </c>
      <c r="H108" s="72" t="s">
        <v>71</v>
      </c>
      <c r="I108" s="71" t="s">
        <v>64</v>
      </c>
      <c r="J108" s="73" t="s">
        <v>81</v>
      </c>
      <c r="K108" s="75" t="s">
        <v>9831</v>
      </c>
      <c r="L108" s="102">
        <v>9275000</v>
      </c>
      <c r="M108" s="71" t="s">
        <v>66</v>
      </c>
      <c r="N108" s="102" t="s">
        <v>9556</v>
      </c>
      <c r="O108" s="75">
        <v>1140873445</v>
      </c>
      <c r="P108" s="75">
        <v>1795</v>
      </c>
      <c r="Q108" s="78">
        <v>45883</v>
      </c>
      <c r="R108" s="75">
        <v>9275000</v>
      </c>
      <c r="S108" s="78">
        <v>45891</v>
      </c>
      <c r="T108" s="76">
        <v>9275000</v>
      </c>
      <c r="U108" s="72" t="s">
        <v>65</v>
      </c>
      <c r="V108" s="417">
        <v>7634903</v>
      </c>
      <c r="W108" s="102" t="s">
        <v>9380</v>
      </c>
      <c r="X108" s="78">
        <v>45891</v>
      </c>
      <c r="Y108" s="78">
        <v>45891</v>
      </c>
      <c r="Z108" s="72" t="s">
        <v>73</v>
      </c>
      <c r="AA108" s="78">
        <v>45976</v>
      </c>
      <c r="AB108" s="102">
        <f t="shared" si="7"/>
        <v>85</v>
      </c>
      <c r="AC108" s="72">
        <v>0</v>
      </c>
      <c r="AD108" s="76">
        <v>0</v>
      </c>
      <c r="AE108" s="72">
        <v>0</v>
      </c>
      <c r="AF108" s="80" t="s">
        <v>73</v>
      </c>
      <c r="AG108" s="102">
        <f t="shared" si="8"/>
        <v>0</v>
      </c>
      <c r="AH108" s="72">
        <v>0</v>
      </c>
      <c r="AI108" s="76">
        <v>0</v>
      </c>
      <c r="AJ108" s="78" t="s">
        <v>73</v>
      </c>
      <c r="AK108" s="80" t="s">
        <v>73</v>
      </c>
      <c r="AL108" s="72">
        <v>0</v>
      </c>
      <c r="AM108" s="72" t="s">
        <v>73</v>
      </c>
      <c r="AN108" s="72" t="s">
        <v>73</v>
      </c>
      <c r="AO108" s="72" t="s">
        <v>73</v>
      </c>
      <c r="AP108" s="102">
        <f t="shared" si="9"/>
        <v>0</v>
      </c>
      <c r="AQ108" s="102">
        <f t="shared" si="13"/>
        <v>9275000</v>
      </c>
      <c r="AR108" s="72" t="s">
        <v>65</v>
      </c>
      <c r="AS108" s="102">
        <v>9275000</v>
      </c>
      <c r="AT108" s="72" t="s">
        <v>319</v>
      </c>
      <c r="AU108" s="76">
        <v>0</v>
      </c>
      <c r="AV108" s="81" t="s">
        <v>73</v>
      </c>
      <c r="AW108" s="82">
        <v>7950000</v>
      </c>
      <c r="AX108" s="143">
        <f t="shared" si="11"/>
        <v>1325000</v>
      </c>
      <c r="AY108" s="84">
        <f t="shared" si="12"/>
        <v>0.8571428571428571</v>
      </c>
      <c r="AZ108" s="84">
        <v>0.86</v>
      </c>
      <c r="BA108" s="80" t="s">
        <v>73</v>
      </c>
      <c r="BB108" s="72" t="s">
        <v>123</v>
      </c>
      <c r="BC108" s="418" t="s">
        <v>9832</v>
      </c>
      <c r="BD108" s="71" t="s">
        <v>65</v>
      </c>
      <c r="BE108" s="71" t="s">
        <v>65</v>
      </c>
    </row>
    <row r="109" spans="2:59" x14ac:dyDescent="0.25">
      <c r="B109" s="71">
        <v>2025</v>
      </c>
      <c r="C109" s="71">
        <v>891780111</v>
      </c>
      <c r="D109" s="71" t="s">
        <v>63</v>
      </c>
      <c r="E109" s="102" t="s">
        <v>9833</v>
      </c>
      <c r="F109" s="281" t="s">
        <v>9834</v>
      </c>
      <c r="G109" s="72">
        <v>0</v>
      </c>
      <c r="H109" s="72" t="s">
        <v>71</v>
      </c>
      <c r="I109" s="71" t="s">
        <v>64</v>
      </c>
      <c r="J109" s="73" t="s">
        <v>81</v>
      </c>
      <c r="K109" s="75" t="s">
        <v>9835</v>
      </c>
      <c r="L109" s="102">
        <v>5300000</v>
      </c>
      <c r="M109" s="71" t="s">
        <v>66</v>
      </c>
      <c r="N109" s="102" t="s">
        <v>9836</v>
      </c>
      <c r="O109" s="75">
        <v>1082994823</v>
      </c>
      <c r="P109" s="75">
        <v>1918</v>
      </c>
      <c r="Q109" s="78">
        <v>45896</v>
      </c>
      <c r="R109" s="75">
        <v>5300000</v>
      </c>
      <c r="S109" s="78">
        <v>45896</v>
      </c>
      <c r="T109" s="76">
        <v>5300000</v>
      </c>
      <c r="U109" s="72" t="s">
        <v>65</v>
      </c>
      <c r="V109" s="417">
        <v>7634903</v>
      </c>
      <c r="W109" s="102" t="s">
        <v>9380</v>
      </c>
      <c r="X109" s="78">
        <v>45896</v>
      </c>
      <c r="Y109" s="78">
        <v>45896</v>
      </c>
      <c r="Z109" s="72" t="s">
        <v>73</v>
      </c>
      <c r="AA109" s="78">
        <v>45930</v>
      </c>
      <c r="AB109" s="102">
        <f t="shared" si="7"/>
        <v>34</v>
      </c>
      <c r="AC109" s="72">
        <v>0</v>
      </c>
      <c r="AD109" s="76">
        <v>0</v>
      </c>
      <c r="AE109" s="72">
        <v>0</v>
      </c>
      <c r="AF109" s="80" t="s">
        <v>73</v>
      </c>
      <c r="AG109" s="102">
        <f t="shared" si="8"/>
        <v>0</v>
      </c>
      <c r="AH109" s="72">
        <v>0</v>
      </c>
      <c r="AI109" s="76">
        <v>0</v>
      </c>
      <c r="AJ109" s="78" t="s">
        <v>73</v>
      </c>
      <c r="AK109" s="80" t="s">
        <v>73</v>
      </c>
      <c r="AL109" s="72">
        <v>0</v>
      </c>
      <c r="AM109" s="72" t="s">
        <v>73</v>
      </c>
      <c r="AN109" s="72" t="s">
        <v>73</v>
      </c>
      <c r="AO109" s="72" t="s">
        <v>73</v>
      </c>
      <c r="AP109" s="102">
        <f t="shared" si="9"/>
        <v>0</v>
      </c>
      <c r="AQ109" s="102">
        <f t="shared" si="13"/>
        <v>5300000</v>
      </c>
      <c r="AR109" s="72" t="s">
        <v>65</v>
      </c>
      <c r="AS109" s="102">
        <v>5300000</v>
      </c>
      <c r="AT109" s="72" t="s">
        <v>319</v>
      </c>
      <c r="AU109" s="76">
        <v>0</v>
      </c>
      <c r="AV109" s="81" t="s">
        <v>73</v>
      </c>
      <c r="AW109" s="82">
        <v>5300000</v>
      </c>
      <c r="AX109" s="143">
        <f t="shared" si="11"/>
        <v>0</v>
      </c>
      <c r="AY109" s="84">
        <f t="shared" si="12"/>
        <v>1</v>
      </c>
      <c r="AZ109" s="84">
        <v>1</v>
      </c>
      <c r="BA109" s="80" t="s">
        <v>73</v>
      </c>
      <c r="BB109" s="72" t="s">
        <v>208</v>
      </c>
      <c r="BC109" s="418" t="s">
        <v>9837</v>
      </c>
      <c r="BD109" s="71" t="s">
        <v>65</v>
      </c>
      <c r="BE109" s="71" t="s">
        <v>65</v>
      </c>
    </row>
    <row r="110" spans="2:59" x14ac:dyDescent="0.25">
      <c r="B110" s="71">
        <v>2025</v>
      </c>
      <c r="C110" s="71">
        <v>891780111</v>
      </c>
      <c r="D110" s="71" t="s">
        <v>63</v>
      </c>
      <c r="E110" s="102" t="s">
        <v>9838</v>
      </c>
      <c r="F110" s="281" t="s">
        <v>9839</v>
      </c>
      <c r="G110" s="72">
        <v>0</v>
      </c>
      <c r="H110" s="72" t="s">
        <v>71</v>
      </c>
      <c r="I110" s="71" t="s">
        <v>64</v>
      </c>
      <c r="J110" s="73" t="s">
        <v>81</v>
      </c>
      <c r="K110" s="75" t="s">
        <v>9840</v>
      </c>
      <c r="L110" s="102">
        <v>14100000</v>
      </c>
      <c r="M110" s="71" t="s">
        <v>66</v>
      </c>
      <c r="N110" s="102" t="s">
        <v>9841</v>
      </c>
      <c r="O110" s="75">
        <v>57294456</v>
      </c>
      <c r="P110" s="75">
        <v>1920</v>
      </c>
      <c r="Q110" s="78">
        <v>45896</v>
      </c>
      <c r="R110" s="75">
        <v>14100000</v>
      </c>
      <c r="S110" s="78">
        <v>45896</v>
      </c>
      <c r="T110" s="76">
        <v>14100000</v>
      </c>
      <c r="U110" s="72" t="s">
        <v>65</v>
      </c>
      <c r="V110" s="419">
        <v>36669725</v>
      </c>
      <c r="W110" s="102" t="s">
        <v>9418</v>
      </c>
      <c r="X110" s="78">
        <v>45896</v>
      </c>
      <c r="Y110" s="78">
        <v>45896</v>
      </c>
      <c r="Z110" s="72" t="s">
        <v>73</v>
      </c>
      <c r="AA110" s="78">
        <v>46011</v>
      </c>
      <c r="AB110" s="102">
        <f t="shared" si="7"/>
        <v>115</v>
      </c>
      <c r="AC110" s="72">
        <v>0</v>
      </c>
      <c r="AD110" s="76">
        <v>0</v>
      </c>
      <c r="AE110" s="72">
        <v>0</v>
      </c>
      <c r="AF110" s="80" t="s">
        <v>73</v>
      </c>
      <c r="AG110" s="102">
        <f t="shared" si="8"/>
        <v>0</v>
      </c>
      <c r="AH110" s="72">
        <v>0</v>
      </c>
      <c r="AI110" s="76">
        <v>0</v>
      </c>
      <c r="AJ110" s="78" t="s">
        <v>73</v>
      </c>
      <c r="AK110" s="80" t="s">
        <v>73</v>
      </c>
      <c r="AL110" s="72">
        <v>0</v>
      </c>
      <c r="AM110" s="72" t="s">
        <v>73</v>
      </c>
      <c r="AN110" s="72" t="s">
        <v>73</v>
      </c>
      <c r="AO110" s="72" t="s">
        <v>73</v>
      </c>
      <c r="AP110" s="102">
        <f t="shared" si="9"/>
        <v>0</v>
      </c>
      <c r="AQ110" s="102">
        <f t="shared" si="13"/>
        <v>14100000</v>
      </c>
      <c r="AR110" s="72" t="s">
        <v>65</v>
      </c>
      <c r="AS110" s="102">
        <v>14100000</v>
      </c>
      <c r="AT110" s="72" t="s">
        <v>319</v>
      </c>
      <c r="AU110" s="76">
        <v>0</v>
      </c>
      <c r="AV110" s="81" t="s">
        <v>73</v>
      </c>
      <c r="AW110" s="82">
        <v>8600000</v>
      </c>
      <c r="AX110" s="143">
        <f t="shared" si="11"/>
        <v>5500000</v>
      </c>
      <c r="AY110" s="84">
        <f t="shared" si="12"/>
        <v>0.60992907801418439</v>
      </c>
      <c r="AZ110" s="84">
        <v>0.61</v>
      </c>
      <c r="BA110" s="80" t="s">
        <v>73</v>
      </c>
      <c r="BB110" s="72" t="s">
        <v>123</v>
      </c>
      <c r="BC110" s="418" t="s">
        <v>9842</v>
      </c>
      <c r="BD110" s="71" t="s">
        <v>65</v>
      </c>
      <c r="BE110" s="71" t="s">
        <v>65</v>
      </c>
    </row>
    <row r="111" spans="2:59" x14ac:dyDescent="0.25">
      <c r="B111" s="71">
        <v>2025</v>
      </c>
      <c r="C111" s="71">
        <v>891780111</v>
      </c>
      <c r="D111" s="71" t="s">
        <v>63</v>
      </c>
      <c r="E111" s="102" t="s">
        <v>9843</v>
      </c>
      <c r="F111" s="281" t="s">
        <v>9844</v>
      </c>
      <c r="G111" s="72">
        <v>0</v>
      </c>
      <c r="H111" s="72" t="s">
        <v>71</v>
      </c>
      <c r="I111" s="71" t="s">
        <v>64</v>
      </c>
      <c r="J111" s="73" t="s">
        <v>81</v>
      </c>
      <c r="K111" s="75" t="s">
        <v>9845</v>
      </c>
      <c r="L111" s="102">
        <v>11300000</v>
      </c>
      <c r="M111" s="71" t="s">
        <v>66</v>
      </c>
      <c r="N111" s="102" t="s">
        <v>9846</v>
      </c>
      <c r="O111" s="75">
        <v>1221967678</v>
      </c>
      <c r="P111" s="75">
        <v>1919</v>
      </c>
      <c r="Q111" s="78">
        <v>45896</v>
      </c>
      <c r="R111" s="75">
        <v>11300000</v>
      </c>
      <c r="S111" s="78">
        <v>45896</v>
      </c>
      <c r="T111" s="76">
        <v>11300000</v>
      </c>
      <c r="U111" s="72" t="s">
        <v>65</v>
      </c>
      <c r="V111" s="417">
        <v>12561250</v>
      </c>
      <c r="W111" s="417" t="s">
        <v>9460</v>
      </c>
      <c r="X111" s="78">
        <v>45896</v>
      </c>
      <c r="Y111" s="78">
        <v>45896</v>
      </c>
      <c r="Z111" s="72" t="s">
        <v>73</v>
      </c>
      <c r="AA111" s="78">
        <v>46011</v>
      </c>
      <c r="AB111" s="102">
        <f t="shared" si="7"/>
        <v>115</v>
      </c>
      <c r="AC111" s="72">
        <v>0</v>
      </c>
      <c r="AD111" s="76">
        <v>0</v>
      </c>
      <c r="AE111" s="72">
        <v>0</v>
      </c>
      <c r="AF111" s="80" t="s">
        <v>73</v>
      </c>
      <c r="AG111" s="102">
        <f t="shared" si="8"/>
        <v>0</v>
      </c>
      <c r="AH111" s="72">
        <v>0</v>
      </c>
      <c r="AI111" s="76">
        <v>0</v>
      </c>
      <c r="AJ111" s="78" t="s">
        <v>73</v>
      </c>
      <c r="AK111" s="80" t="s">
        <v>73</v>
      </c>
      <c r="AL111" s="72">
        <v>0</v>
      </c>
      <c r="AM111" s="72" t="s">
        <v>73</v>
      </c>
      <c r="AN111" s="72" t="s">
        <v>73</v>
      </c>
      <c r="AO111" s="72" t="s">
        <v>73</v>
      </c>
      <c r="AP111" s="102">
        <f t="shared" si="9"/>
        <v>0</v>
      </c>
      <c r="AQ111" s="102">
        <f t="shared" si="13"/>
        <v>11300000</v>
      </c>
      <c r="AR111" s="72" t="s">
        <v>65</v>
      </c>
      <c r="AS111" s="102">
        <v>11300000</v>
      </c>
      <c r="AT111" s="72" t="s">
        <v>319</v>
      </c>
      <c r="AU111" s="76">
        <v>0</v>
      </c>
      <c r="AV111" s="81" t="s">
        <v>73</v>
      </c>
      <c r="AW111" s="82">
        <v>6880000</v>
      </c>
      <c r="AX111" s="143">
        <f t="shared" si="11"/>
        <v>4420000</v>
      </c>
      <c r="AY111" s="84">
        <f t="shared" si="12"/>
        <v>0.60884955752212389</v>
      </c>
      <c r="AZ111" s="84">
        <v>0.61</v>
      </c>
      <c r="BA111" s="80" t="s">
        <v>73</v>
      </c>
      <c r="BB111" s="72" t="s">
        <v>123</v>
      </c>
      <c r="BC111" s="418" t="s">
        <v>9847</v>
      </c>
      <c r="BD111" s="71" t="s">
        <v>65</v>
      </c>
      <c r="BE111" s="71" t="s">
        <v>65</v>
      </c>
    </row>
    <row r="112" spans="2:59" x14ac:dyDescent="0.25">
      <c r="B112" s="71">
        <v>2025</v>
      </c>
      <c r="C112" s="71">
        <v>891780111</v>
      </c>
      <c r="D112" s="71" t="s">
        <v>63</v>
      </c>
      <c r="E112" s="102" t="s">
        <v>9848</v>
      </c>
      <c r="F112" s="281" t="s">
        <v>9849</v>
      </c>
      <c r="G112" s="72">
        <v>0</v>
      </c>
      <c r="H112" s="72" t="s">
        <v>71</v>
      </c>
      <c r="I112" s="71" t="s">
        <v>166</v>
      </c>
      <c r="J112" s="73" t="s">
        <v>211</v>
      </c>
      <c r="K112" s="75" t="s">
        <v>9850</v>
      </c>
      <c r="L112" s="102">
        <v>10431710</v>
      </c>
      <c r="M112" s="71" t="s">
        <v>66</v>
      </c>
      <c r="N112" s="102" t="s">
        <v>9851</v>
      </c>
      <c r="O112" s="426">
        <v>901279819</v>
      </c>
      <c r="P112" s="75">
        <v>1156</v>
      </c>
      <c r="Q112" s="78">
        <v>45799</v>
      </c>
      <c r="R112" s="75">
        <v>35000000</v>
      </c>
      <c r="S112" s="78">
        <v>45912</v>
      </c>
      <c r="T112" s="76">
        <v>10431710</v>
      </c>
      <c r="U112" s="72" t="s">
        <v>65</v>
      </c>
      <c r="V112" s="417">
        <v>1082943891</v>
      </c>
      <c r="W112" s="102" t="s">
        <v>9368</v>
      </c>
      <c r="X112" s="78">
        <v>45912</v>
      </c>
      <c r="Y112" s="78">
        <v>45912</v>
      </c>
      <c r="Z112" s="72" t="s">
        <v>73</v>
      </c>
      <c r="AA112" s="78">
        <v>45972</v>
      </c>
      <c r="AB112" s="102">
        <f t="shared" si="7"/>
        <v>60</v>
      </c>
      <c r="AC112" s="72">
        <v>0</v>
      </c>
      <c r="AD112" s="76">
        <v>0</v>
      </c>
      <c r="AE112" s="72">
        <v>0</v>
      </c>
      <c r="AF112" s="80" t="s">
        <v>73</v>
      </c>
      <c r="AG112" s="102">
        <f t="shared" si="8"/>
        <v>0</v>
      </c>
      <c r="AH112" s="72">
        <v>0</v>
      </c>
      <c r="AI112" s="76">
        <v>0</v>
      </c>
      <c r="AJ112" s="78" t="s">
        <v>73</v>
      </c>
      <c r="AK112" s="80" t="s">
        <v>73</v>
      </c>
      <c r="AL112" s="72">
        <v>0</v>
      </c>
      <c r="AM112" s="72" t="s">
        <v>73</v>
      </c>
      <c r="AN112" s="72" t="s">
        <v>73</v>
      </c>
      <c r="AO112" s="72" t="s">
        <v>73</v>
      </c>
      <c r="AP112" s="102">
        <f t="shared" si="9"/>
        <v>0</v>
      </c>
      <c r="AQ112" s="102">
        <f t="shared" si="13"/>
        <v>10431710</v>
      </c>
      <c r="AR112" s="72" t="s">
        <v>65</v>
      </c>
      <c r="AS112" s="102">
        <v>10431710</v>
      </c>
      <c r="AT112" s="72" t="s">
        <v>319</v>
      </c>
      <c r="AU112" s="76">
        <v>0</v>
      </c>
      <c r="AV112" s="81" t="s">
        <v>73</v>
      </c>
      <c r="AW112" s="82">
        <v>0</v>
      </c>
      <c r="AX112" s="143">
        <f t="shared" si="11"/>
        <v>10431710</v>
      </c>
      <c r="AY112" s="84">
        <f t="shared" si="12"/>
        <v>0</v>
      </c>
      <c r="AZ112" s="84">
        <v>0</v>
      </c>
      <c r="BA112" s="80" t="s">
        <v>73</v>
      </c>
      <c r="BB112" s="72" t="s">
        <v>123</v>
      </c>
      <c r="BC112" s="418" t="s">
        <v>9847</v>
      </c>
      <c r="BD112" s="71" t="s">
        <v>65</v>
      </c>
      <c r="BE112" s="71" t="s">
        <v>207</v>
      </c>
    </row>
    <row r="113" spans="2:57" x14ac:dyDescent="0.25">
      <c r="B113" s="71">
        <v>2025</v>
      </c>
      <c r="C113" s="71">
        <v>891780111</v>
      </c>
      <c r="D113" s="71" t="s">
        <v>63</v>
      </c>
      <c r="E113" s="102" t="s">
        <v>9852</v>
      </c>
      <c r="F113" s="281" t="s">
        <v>9853</v>
      </c>
      <c r="G113" s="72">
        <v>0</v>
      </c>
      <c r="H113" s="72" t="s">
        <v>71</v>
      </c>
      <c r="I113" s="71" t="s">
        <v>64</v>
      </c>
      <c r="J113" s="73" t="s">
        <v>81</v>
      </c>
      <c r="K113" s="75" t="s">
        <v>9854</v>
      </c>
      <c r="L113" s="102">
        <v>9000000</v>
      </c>
      <c r="M113" s="71" t="s">
        <v>66</v>
      </c>
      <c r="N113" s="102" t="s">
        <v>9855</v>
      </c>
      <c r="O113" s="75">
        <v>1004350993</v>
      </c>
      <c r="P113" s="75">
        <v>2145</v>
      </c>
      <c r="Q113" s="78">
        <v>45918</v>
      </c>
      <c r="R113" s="75">
        <v>9000000</v>
      </c>
      <c r="S113" s="78">
        <v>45919</v>
      </c>
      <c r="T113" s="76">
        <v>9000000</v>
      </c>
      <c r="U113" s="72" t="s">
        <v>9506</v>
      </c>
      <c r="V113" s="417">
        <v>7634903</v>
      </c>
      <c r="W113" s="102" t="s">
        <v>9380</v>
      </c>
      <c r="X113" s="78">
        <v>45919</v>
      </c>
      <c r="Y113" s="78">
        <v>45919</v>
      </c>
      <c r="Z113" s="72" t="s">
        <v>73</v>
      </c>
      <c r="AA113" s="78">
        <v>46014</v>
      </c>
      <c r="AB113" s="102">
        <f t="shared" si="7"/>
        <v>95</v>
      </c>
      <c r="AC113" s="72">
        <v>0</v>
      </c>
      <c r="AD113" s="76">
        <v>0</v>
      </c>
      <c r="AE113" s="72">
        <v>0</v>
      </c>
      <c r="AF113" s="80" t="s">
        <v>73</v>
      </c>
      <c r="AG113" s="102">
        <f t="shared" si="8"/>
        <v>0</v>
      </c>
      <c r="AH113" s="72">
        <v>0</v>
      </c>
      <c r="AI113" s="76">
        <v>0</v>
      </c>
      <c r="AJ113" s="78" t="s">
        <v>73</v>
      </c>
      <c r="AK113" s="80" t="s">
        <v>73</v>
      </c>
      <c r="AL113" s="72">
        <v>0</v>
      </c>
      <c r="AM113" s="72" t="s">
        <v>73</v>
      </c>
      <c r="AN113" s="72" t="s">
        <v>73</v>
      </c>
      <c r="AO113" s="72" t="s">
        <v>73</v>
      </c>
      <c r="AP113" s="102">
        <f t="shared" si="9"/>
        <v>0</v>
      </c>
      <c r="AQ113" s="102">
        <f t="shared" si="13"/>
        <v>9000000</v>
      </c>
      <c r="AR113" s="72" t="s">
        <v>65</v>
      </c>
      <c r="AS113" s="102">
        <v>9000000</v>
      </c>
      <c r="AT113" s="72" t="s">
        <v>319</v>
      </c>
      <c r="AU113" s="76">
        <v>0</v>
      </c>
      <c r="AV113" s="81" t="s">
        <v>73</v>
      </c>
      <c r="AW113" s="82">
        <v>4500000</v>
      </c>
      <c r="AX113" s="143">
        <f t="shared" si="11"/>
        <v>4500000</v>
      </c>
      <c r="AY113" s="84">
        <f t="shared" si="12"/>
        <v>0.5</v>
      </c>
      <c r="AZ113" s="84">
        <v>0.5</v>
      </c>
      <c r="BA113" s="80" t="s">
        <v>73</v>
      </c>
      <c r="BB113" s="72" t="s">
        <v>123</v>
      </c>
      <c r="BC113" s="418" t="s">
        <v>9856</v>
      </c>
      <c r="BD113" s="71" t="s">
        <v>65</v>
      </c>
      <c r="BE113" s="71" t="s">
        <v>65</v>
      </c>
    </row>
    <row r="114" spans="2:57" x14ac:dyDescent="0.25">
      <c r="B114" s="71">
        <v>2025</v>
      </c>
      <c r="C114" s="71">
        <v>891780111</v>
      </c>
      <c r="D114" s="71" t="s">
        <v>63</v>
      </c>
      <c r="E114" s="102" t="s">
        <v>9857</v>
      </c>
      <c r="F114" s="281" t="s">
        <v>9858</v>
      </c>
      <c r="G114" s="72">
        <v>0</v>
      </c>
      <c r="H114" s="72" t="s">
        <v>71</v>
      </c>
      <c r="I114" s="71" t="s">
        <v>64</v>
      </c>
      <c r="J114" s="73" t="s">
        <v>81</v>
      </c>
      <c r="K114" s="75" t="s">
        <v>9859</v>
      </c>
      <c r="L114" s="102">
        <v>10600000</v>
      </c>
      <c r="M114" s="71" t="s">
        <v>66</v>
      </c>
      <c r="N114" s="102" t="s">
        <v>9634</v>
      </c>
      <c r="O114" s="75">
        <v>1221979389</v>
      </c>
      <c r="P114" s="75">
        <v>2146</v>
      </c>
      <c r="Q114" s="78">
        <v>45918</v>
      </c>
      <c r="R114" s="75">
        <v>10600000</v>
      </c>
      <c r="S114" s="78">
        <v>45919</v>
      </c>
      <c r="T114" s="76">
        <v>10600000</v>
      </c>
      <c r="U114" s="72" t="s">
        <v>9506</v>
      </c>
      <c r="V114" s="417">
        <v>12561250</v>
      </c>
      <c r="W114" s="417" t="s">
        <v>9460</v>
      </c>
      <c r="X114" s="78">
        <v>45919</v>
      </c>
      <c r="Y114" s="78">
        <v>45919</v>
      </c>
      <c r="Z114" s="72" t="s">
        <v>73</v>
      </c>
      <c r="AA114" s="78">
        <v>46014</v>
      </c>
      <c r="AB114" s="102">
        <f t="shared" si="7"/>
        <v>95</v>
      </c>
      <c r="AC114" s="72">
        <v>0</v>
      </c>
      <c r="AD114" s="76">
        <v>0</v>
      </c>
      <c r="AE114" s="72">
        <v>0</v>
      </c>
      <c r="AF114" s="80" t="s">
        <v>73</v>
      </c>
      <c r="AG114" s="102">
        <f t="shared" si="8"/>
        <v>0</v>
      </c>
      <c r="AH114" s="72">
        <v>0</v>
      </c>
      <c r="AI114" s="76">
        <v>0</v>
      </c>
      <c r="AJ114" s="78" t="s">
        <v>73</v>
      </c>
      <c r="AK114" s="80" t="s">
        <v>73</v>
      </c>
      <c r="AL114" s="72">
        <v>0</v>
      </c>
      <c r="AM114" s="72" t="s">
        <v>73</v>
      </c>
      <c r="AN114" s="72" t="s">
        <v>73</v>
      </c>
      <c r="AO114" s="72" t="s">
        <v>73</v>
      </c>
      <c r="AP114" s="102">
        <f t="shared" si="9"/>
        <v>0</v>
      </c>
      <c r="AQ114" s="102">
        <f t="shared" si="13"/>
        <v>10600000</v>
      </c>
      <c r="AR114" s="72" t="s">
        <v>65</v>
      </c>
      <c r="AS114" s="102">
        <v>10600000</v>
      </c>
      <c r="AT114" s="72" t="s">
        <v>319</v>
      </c>
      <c r="AU114" s="76">
        <v>0</v>
      </c>
      <c r="AV114" s="81" t="s">
        <v>73</v>
      </c>
      <c r="AW114" s="82">
        <v>5300000</v>
      </c>
      <c r="AX114" s="143">
        <f t="shared" si="11"/>
        <v>5300000</v>
      </c>
      <c r="AY114" s="84">
        <f t="shared" si="12"/>
        <v>0.5</v>
      </c>
      <c r="AZ114" s="84">
        <v>0.5</v>
      </c>
      <c r="BA114" s="80" t="s">
        <v>73</v>
      </c>
      <c r="BB114" s="72" t="s">
        <v>123</v>
      </c>
      <c r="BC114" s="418" t="s">
        <v>9860</v>
      </c>
      <c r="BD114" s="71" t="s">
        <v>65</v>
      </c>
      <c r="BE114" s="71" t="s">
        <v>65</v>
      </c>
    </row>
    <row r="115" spans="2:57" x14ac:dyDescent="0.25">
      <c r="B115" s="71">
        <v>2025</v>
      </c>
      <c r="C115" s="71">
        <v>891780111</v>
      </c>
      <c r="D115" s="71" t="s">
        <v>63</v>
      </c>
      <c r="E115" s="102" t="s">
        <v>9861</v>
      </c>
      <c r="F115" s="281" t="s">
        <v>9862</v>
      </c>
      <c r="G115" s="72">
        <v>0</v>
      </c>
      <c r="H115" s="72" t="s">
        <v>71</v>
      </c>
      <c r="I115" s="71" t="s">
        <v>64</v>
      </c>
      <c r="J115" s="73" t="s">
        <v>81</v>
      </c>
      <c r="K115" s="75" t="s">
        <v>9863</v>
      </c>
      <c r="L115" s="102">
        <v>10600000</v>
      </c>
      <c r="M115" s="71" t="s">
        <v>66</v>
      </c>
      <c r="N115" s="102" t="s">
        <v>9864</v>
      </c>
      <c r="O115" s="75">
        <v>1083029216</v>
      </c>
      <c r="P115" s="75">
        <v>2147</v>
      </c>
      <c r="Q115" s="78">
        <v>45918</v>
      </c>
      <c r="R115" s="75">
        <v>10600000</v>
      </c>
      <c r="S115" s="78">
        <v>45919</v>
      </c>
      <c r="T115" s="76">
        <v>10600000</v>
      </c>
      <c r="U115" s="72" t="s">
        <v>9506</v>
      </c>
      <c r="V115" s="417">
        <v>1082900194</v>
      </c>
      <c r="W115" s="102" t="s">
        <v>9374</v>
      </c>
      <c r="X115" s="78">
        <v>45919</v>
      </c>
      <c r="Y115" s="78">
        <v>45919</v>
      </c>
      <c r="Z115" s="72" t="s">
        <v>73</v>
      </c>
      <c r="AA115" s="78">
        <v>46014</v>
      </c>
      <c r="AB115" s="102">
        <f t="shared" si="7"/>
        <v>95</v>
      </c>
      <c r="AC115" s="72">
        <v>0</v>
      </c>
      <c r="AD115" s="76">
        <v>0</v>
      </c>
      <c r="AE115" s="72">
        <v>0</v>
      </c>
      <c r="AF115" s="80" t="s">
        <v>73</v>
      </c>
      <c r="AG115" s="102">
        <f t="shared" si="8"/>
        <v>0</v>
      </c>
      <c r="AH115" s="72">
        <v>0</v>
      </c>
      <c r="AI115" s="76">
        <v>0</v>
      </c>
      <c r="AJ115" s="78" t="s">
        <v>73</v>
      </c>
      <c r="AK115" s="80" t="s">
        <v>73</v>
      </c>
      <c r="AL115" s="72">
        <v>0</v>
      </c>
      <c r="AM115" s="72" t="s">
        <v>73</v>
      </c>
      <c r="AN115" s="72" t="s">
        <v>73</v>
      </c>
      <c r="AO115" s="72" t="s">
        <v>73</v>
      </c>
      <c r="AP115" s="102">
        <f t="shared" si="9"/>
        <v>0</v>
      </c>
      <c r="AQ115" s="102">
        <f t="shared" si="13"/>
        <v>10600000</v>
      </c>
      <c r="AR115" s="72" t="s">
        <v>65</v>
      </c>
      <c r="AS115" s="102">
        <v>10600000</v>
      </c>
      <c r="AT115" s="72" t="s">
        <v>319</v>
      </c>
      <c r="AU115" s="76">
        <v>0</v>
      </c>
      <c r="AV115" s="81" t="s">
        <v>73</v>
      </c>
      <c r="AW115" s="82">
        <v>5300000</v>
      </c>
      <c r="AX115" s="143">
        <f t="shared" si="11"/>
        <v>5300000</v>
      </c>
      <c r="AY115" s="84">
        <f t="shared" si="12"/>
        <v>0.5</v>
      </c>
      <c r="AZ115" s="84">
        <v>0.5</v>
      </c>
      <c r="BA115" s="80" t="s">
        <v>73</v>
      </c>
      <c r="BB115" s="72" t="s">
        <v>123</v>
      </c>
      <c r="BC115" s="418" t="s">
        <v>9865</v>
      </c>
      <c r="BD115" s="71" t="s">
        <v>65</v>
      </c>
      <c r="BE115" s="71" t="s">
        <v>65</v>
      </c>
    </row>
    <row r="116" spans="2:57" x14ac:dyDescent="0.25">
      <c r="B116" s="71">
        <v>2025</v>
      </c>
      <c r="C116" s="71">
        <v>891780111</v>
      </c>
      <c r="D116" s="71" t="s">
        <v>63</v>
      </c>
      <c r="E116" s="102" t="s">
        <v>9866</v>
      </c>
      <c r="F116" s="281" t="s">
        <v>9867</v>
      </c>
      <c r="G116" s="72">
        <v>0</v>
      </c>
      <c r="H116" s="72" t="s">
        <v>71</v>
      </c>
      <c r="I116" s="71" t="s">
        <v>64</v>
      </c>
      <c r="J116" s="73" t="s">
        <v>81</v>
      </c>
      <c r="K116" s="75" t="s">
        <v>9868</v>
      </c>
      <c r="L116" s="102">
        <v>6625000</v>
      </c>
      <c r="M116" s="71" t="s">
        <v>66</v>
      </c>
      <c r="N116" s="102" t="s">
        <v>9836</v>
      </c>
      <c r="O116" s="75">
        <v>1082994823</v>
      </c>
      <c r="P116" s="75">
        <v>2414</v>
      </c>
      <c r="Q116" s="78">
        <v>45954</v>
      </c>
      <c r="R116" s="75">
        <v>6625000</v>
      </c>
      <c r="S116" s="78">
        <v>45954</v>
      </c>
      <c r="T116" s="76">
        <v>6625000</v>
      </c>
      <c r="U116" s="72" t="s">
        <v>9506</v>
      </c>
      <c r="V116" s="417">
        <v>7634903</v>
      </c>
      <c r="W116" s="102" t="s">
        <v>9380</v>
      </c>
      <c r="X116" s="78">
        <v>45954</v>
      </c>
      <c r="Y116" s="78">
        <v>45954</v>
      </c>
      <c r="Z116" s="72" t="s">
        <v>73</v>
      </c>
      <c r="AA116" s="78">
        <v>46006</v>
      </c>
      <c r="AB116" s="102">
        <f t="shared" si="7"/>
        <v>52</v>
      </c>
      <c r="AC116" s="72">
        <v>0</v>
      </c>
      <c r="AD116" s="76">
        <v>0</v>
      </c>
      <c r="AE116" s="72">
        <v>0</v>
      </c>
      <c r="AF116" s="80" t="s">
        <v>73</v>
      </c>
      <c r="AG116" s="102">
        <f t="shared" si="8"/>
        <v>0</v>
      </c>
      <c r="AH116" s="72">
        <v>0</v>
      </c>
      <c r="AI116" s="76">
        <v>0</v>
      </c>
      <c r="AJ116" s="78" t="s">
        <v>73</v>
      </c>
      <c r="AK116" s="80" t="s">
        <v>73</v>
      </c>
      <c r="AL116" s="72">
        <v>0</v>
      </c>
      <c r="AM116" s="72" t="s">
        <v>73</v>
      </c>
      <c r="AN116" s="72" t="s">
        <v>73</v>
      </c>
      <c r="AO116" s="72" t="s">
        <v>73</v>
      </c>
      <c r="AP116" s="102">
        <f t="shared" si="9"/>
        <v>0</v>
      </c>
      <c r="AQ116" s="102">
        <f t="shared" si="13"/>
        <v>6625000</v>
      </c>
      <c r="AR116" s="72" t="s">
        <v>65</v>
      </c>
      <c r="AS116" s="102">
        <v>6625000</v>
      </c>
      <c r="AT116" s="72" t="s">
        <v>319</v>
      </c>
      <c r="AU116" s="76">
        <v>0</v>
      </c>
      <c r="AV116" s="81" t="s">
        <v>73</v>
      </c>
      <c r="AW116" s="82">
        <v>2650000</v>
      </c>
      <c r="AX116" s="143">
        <f t="shared" si="11"/>
        <v>3975000</v>
      </c>
      <c r="AY116" s="84">
        <f t="shared" si="12"/>
        <v>0.4</v>
      </c>
      <c r="AZ116" s="84">
        <v>0.4</v>
      </c>
      <c r="BA116" s="80" t="s">
        <v>73</v>
      </c>
      <c r="BB116" s="72" t="s">
        <v>123</v>
      </c>
      <c r="BC116" s="418" t="s">
        <v>9869</v>
      </c>
      <c r="BD116" s="71" t="s">
        <v>65</v>
      </c>
      <c r="BE116" s="71" t="s">
        <v>65</v>
      </c>
    </row>
    <row r="117" spans="2:57" ht="15.75" thickBot="1" x14ac:dyDescent="0.3">
      <c r="B117" s="89">
        <v>2025</v>
      </c>
      <c r="C117" s="89">
        <v>891780111</v>
      </c>
      <c r="D117" s="89" t="s">
        <v>63</v>
      </c>
      <c r="E117" s="110" t="s">
        <v>9870</v>
      </c>
      <c r="F117" s="427" t="s">
        <v>9871</v>
      </c>
      <c r="G117" s="90">
        <v>0</v>
      </c>
      <c r="H117" s="90" t="s">
        <v>71</v>
      </c>
      <c r="I117" s="89" t="s">
        <v>64</v>
      </c>
      <c r="J117" s="91" t="s">
        <v>81</v>
      </c>
      <c r="K117" s="94" t="s">
        <v>9872</v>
      </c>
      <c r="L117" s="110">
        <v>6625000</v>
      </c>
      <c r="M117" s="89" t="s">
        <v>66</v>
      </c>
      <c r="N117" s="110" t="s">
        <v>9873</v>
      </c>
      <c r="O117" s="94">
        <v>1082983729</v>
      </c>
      <c r="P117" s="94">
        <v>2413</v>
      </c>
      <c r="Q117" s="97">
        <v>45954</v>
      </c>
      <c r="R117" s="94">
        <v>6625000</v>
      </c>
      <c r="S117" s="97">
        <v>45954</v>
      </c>
      <c r="T117" s="95">
        <v>6625000</v>
      </c>
      <c r="U117" s="90" t="s">
        <v>9506</v>
      </c>
      <c r="V117" s="428">
        <v>7634903</v>
      </c>
      <c r="W117" s="110" t="s">
        <v>9380</v>
      </c>
      <c r="X117" s="97">
        <v>45954</v>
      </c>
      <c r="Y117" s="97">
        <v>45954</v>
      </c>
      <c r="Z117" s="90" t="s">
        <v>73</v>
      </c>
      <c r="AA117" s="97">
        <v>46006</v>
      </c>
      <c r="AB117" s="110">
        <f t="shared" si="7"/>
        <v>52</v>
      </c>
      <c r="AC117" s="90">
        <v>0</v>
      </c>
      <c r="AD117" s="95">
        <v>0</v>
      </c>
      <c r="AE117" s="90">
        <v>0</v>
      </c>
      <c r="AF117" s="99" t="s">
        <v>73</v>
      </c>
      <c r="AG117" s="110">
        <f t="shared" si="8"/>
        <v>0</v>
      </c>
      <c r="AH117" s="90">
        <v>0</v>
      </c>
      <c r="AI117" s="95">
        <v>0</v>
      </c>
      <c r="AJ117" s="97" t="s">
        <v>73</v>
      </c>
      <c r="AK117" s="99" t="s">
        <v>73</v>
      </c>
      <c r="AL117" s="90">
        <v>0</v>
      </c>
      <c r="AM117" s="90" t="s">
        <v>73</v>
      </c>
      <c r="AN117" s="90" t="s">
        <v>73</v>
      </c>
      <c r="AO117" s="90" t="s">
        <v>73</v>
      </c>
      <c r="AP117" s="110">
        <f t="shared" si="9"/>
        <v>0</v>
      </c>
      <c r="AQ117" s="110">
        <f t="shared" si="13"/>
        <v>6625000</v>
      </c>
      <c r="AR117" s="90" t="s">
        <v>65</v>
      </c>
      <c r="AS117" s="110">
        <v>6625000</v>
      </c>
      <c r="AT117" s="90" t="s">
        <v>319</v>
      </c>
      <c r="AU117" s="95">
        <v>0</v>
      </c>
      <c r="AV117" s="100" t="s">
        <v>73</v>
      </c>
      <c r="AW117" s="277">
        <v>0</v>
      </c>
      <c r="AX117" s="138">
        <f t="shared" si="11"/>
        <v>6625000</v>
      </c>
      <c r="AY117" s="101">
        <f t="shared" si="12"/>
        <v>0</v>
      </c>
      <c r="AZ117" s="101">
        <v>0</v>
      </c>
      <c r="BA117" s="99" t="s">
        <v>73</v>
      </c>
      <c r="BB117" s="90" t="s">
        <v>123</v>
      </c>
      <c r="BC117" s="479" t="s">
        <v>9874</v>
      </c>
      <c r="BD117" s="89" t="s">
        <v>65</v>
      </c>
      <c r="BE117" s="89" t="s">
        <v>65</v>
      </c>
    </row>
    <row r="118" spans="2:57" s="23" customFormat="1" ht="15.75" thickBot="1" x14ac:dyDescent="0.3">
      <c r="B118" s="681" t="s">
        <v>67</v>
      </c>
      <c r="C118" s="682"/>
      <c r="D118" s="683"/>
      <c r="E118" s="135">
        <f>+SUBTOTAL(3,E8:E117)</f>
        <v>110</v>
      </c>
      <c r="F118" s="40"/>
      <c r="G118" s="41"/>
      <c r="H118" s="41"/>
      <c r="I118" s="41"/>
      <c r="J118" s="42"/>
      <c r="K118" s="49"/>
      <c r="L118" s="43">
        <f>SUM(L8:L117)</f>
        <v>1812289360</v>
      </c>
      <c r="M118" s="664"/>
      <c r="N118" s="665"/>
      <c r="O118" s="665"/>
      <c r="P118" s="665"/>
      <c r="Q118" s="665"/>
      <c r="R118" s="665"/>
      <c r="S118" s="665"/>
      <c r="T118" s="665"/>
      <c r="U118" s="665"/>
      <c r="V118" s="665"/>
      <c r="W118" s="665"/>
      <c r="X118" s="665"/>
      <c r="Y118" s="665"/>
      <c r="Z118" s="665"/>
      <c r="AA118" s="665"/>
      <c r="AB118" s="678"/>
      <c r="AC118" s="31">
        <f>SUM(AC8:AC117)</f>
        <v>7</v>
      </c>
      <c r="AD118" s="474">
        <f>SUM(AD8:AD117)</f>
        <v>72075000</v>
      </c>
      <c r="AE118" s="473">
        <f>SUM(AE8:AE117)</f>
        <v>5</v>
      </c>
      <c r="AF118" s="44"/>
      <c r="AG118" s="474">
        <f>SUM(AG8:AG117)</f>
        <v>354</v>
      </c>
      <c r="AH118" s="474">
        <f>SUM(AH8:AH117)</f>
        <v>2</v>
      </c>
      <c r="AI118" s="474">
        <f>SUM(AI8:AI117)</f>
        <v>12683000</v>
      </c>
      <c r="AJ118" s="44"/>
      <c r="AK118" s="44"/>
      <c r="AL118" s="53">
        <f>SUM(AL8:AL117)</f>
        <v>0</v>
      </c>
      <c r="AM118" s="664"/>
      <c r="AN118" s="665"/>
      <c r="AO118" s="665"/>
      <c r="AP118" s="678"/>
      <c r="AQ118" s="474">
        <f>SUM(AQ8:AQ117)</f>
        <v>1871681360</v>
      </c>
      <c r="AR118" s="44"/>
      <c r="AS118" s="474">
        <f>SUM(AQ118:AR118)</f>
        <v>1871681360</v>
      </c>
      <c r="AT118" s="44"/>
      <c r="AU118" s="474">
        <f>SUM(AU8:AU117)</f>
        <v>84650650</v>
      </c>
      <c r="AV118" s="44"/>
      <c r="AW118" s="475">
        <f>SUM(AW8:AW117)</f>
        <v>1457225546.4000001</v>
      </c>
      <c r="AX118" s="475">
        <f>SUM(AX8:AX117)</f>
        <v>414455813.60000002</v>
      </c>
      <c r="AY118" s="664"/>
      <c r="AZ118" s="665"/>
      <c r="BA118" s="665"/>
      <c r="BB118" s="665"/>
      <c r="BC118" s="665"/>
      <c r="BD118" s="665"/>
      <c r="BE118" s="665"/>
    </row>
    <row r="120" spans="2:57" x14ac:dyDescent="0.25">
      <c r="BC120" s="429" t="s">
        <v>9875</v>
      </c>
    </row>
    <row r="122" spans="2:57" x14ac:dyDescent="0.25">
      <c r="F122" s="37" t="s">
        <v>9876</v>
      </c>
    </row>
    <row r="123" spans="2:57" x14ac:dyDescent="0.25">
      <c r="F123" s="37" t="s">
        <v>9877</v>
      </c>
      <c r="AB123" t="s">
        <v>9878</v>
      </c>
    </row>
  </sheetData>
  <sheetProtection formatCells="0" formatColumns="0" formatRows="0" insertRows="0" deleteRows="0" autoFilter="0"/>
  <mergeCells count="23">
    <mergeCell ref="F5:G5"/>
    <mergeCell ref="AC5:AP5"/>
    <mergeCell ref="E6:G6"/>
    <mergeCell ref="H6:K6"/>
    <mergeCell ref="N6:O6"/>
    <mergeCell ref="P6:R6"/>
    <mergeCell ref="S6:T6"/>
    <mergeCell ref="AT6:AY6"/>
    <mergeCell ref="AZ6:BB6"/>
    <mergeCell ref="BC6:BE6"/>
    <mergeCell ref="B118:D118"/>
    <mergeCell ref="M118:AB118"/>
    <mergeCell ref="AM118:AP118"/>
    <mergeCell ref="AY118:BE118"/>
    <mergeCell ref="U6:W6"/>
    <mergeCell ref="X6:AB6"/>
    <mergeCell ref="AC6:AG6"/>
    <mergeCell ref="AH6:AK6"/>
    <mergeCell ref="AL6:AP6"/>
    <mergeCell ref="AR6:AS6"/>
    <mergeCell ref="B3:C6"/>
    <mergeCell ref="D3:G4"/>
    <mergeCell ref="H3:I5"/>
  </mergeCells>
  <conditionalFormatting sqref="F5 E6">
    <cfRule type="containsText" dxfId="84" priority="29" operator="containsText" text="Seleccione Ordenador">
      <formula>NOT(ISERROR(SEARCH("Seleccione Ordenador",E5)))</formula>
    </cfRule>
  </conditionalFormatting>
  <conditionalFormatting sqref="F8:F65 F72">
    <cfRule type="duplicateValues" dxfId="83" priority="30"/>
  </conditionalFormatting>
  <conditionalFormatting sqref="F12">
    <cfRule type="colorScale" priority="27">
      <colorScale>
        <cfvo type="min"/>
        <cfvo type="max"/>
        <color theme="5" tint="0.59999389629810485"/>
        <color rgb="FFFFEF9C"/>
      </colorScale>
    </cfRule>
  </conditionalFormatting>
  <conditionalFormatting sqref="F5:G5">
    <cfRule type="colorScale" priority="28">
      <colorScale>
        <cfvo type="min"/>
        <cfvo type="percentile" val="50"/>
        <cfvo type="max"/>
        <color rgb="FFF8696B"/>
        <color rgb="FFFFEB84"/>
        <color rgb="FF63BE7B"/>
      </colorScale>
    </cfRule>
  </conditionalFormatting>
  <conditionalFormatting sqref="L8:L117">
    <cfRule type="cellIs" dxfId="82" priority="12" operator="greaterThan">
      <formula>$K$5</formula>
    </cfRule>
  </conditionalFormatting>
  <conditionalFormatting sqref="AB8:AB117 AG8:AG117 AP47:AR117">
    <cfRule type="expression" dxfId="81" priority="16">
      <formula>+_xlfn.ISFORMULA(AB8)</formula>
    </cfRule>
  </conditionalFormatting>
  <conditionalFormatting sqref="AD8:AD117">
    <cfRule type="cellIs" dxfId="80" priority="1" operator="greaterThan">
      <formula>$T$46/2</formula>
    </cfRule>
  </conditionalFormatting>
  <conditionalFormatting sqref="AP8:AS36 AP37:AR45">
    <cfRule type="expression" dxfId="79" priority="26">
      <formula>+_xlfn.ISFORMULA(AP8)</formula>
    </cfRule>
  </conditionalFormatting>
  <conditionalFormatting sqref="AP46:AS46">
    <cfRule type="expression" dxfId="78" priority="18">
      <formula>+_xlfn.ISFORMULA(AP46)</formula>
    </cfRule>
  </conditionalFormatting>
  <conditionalFormatting sqref="AS37:AS45">
    <cfRule type="cellIs" dxfId="77" priority="19" operator="greaterThan">
      <formula>$K$5</formula>
    </cfRule>
  </conditionalFormatting>
  <conditionalFormatting sqref="AS47:AS117">
    <cfRule type="cellIs" dxfId="76" priority="6" operator="greaterThan">
      <formula>$K$5</formula>
    </cfRule>
  </conditionalFormatting>
  <conditionalFormatting sqref="AX8:AZ117">
    <cfRule type="expression" dxfId="75" priority="13">
      <formula>+_xlfn.ISFORMULA(AX8)</formula>
    </cfRule>
  </conditionalFormatting>
  <dataValidations count="10">
    <dataValidation type="list" allowBlank="1" showInputMessage="1" showErrorMessage="1" sqref="J8:J117" xr:uid="{E306E936-5D92-4BF8-965F-2DBBA9982666}">
      <formula1>"CONTRATO DE OBRAS, OTROS TIPOS, PRESTACIÓN DE SERVICIOS, SUMINISTROS"</formula1>
    </dataValidation>
    <dataValidation type="list" allowBlank="1" showInputMessage="1" showErrorMessage="1" sqref="BB8:BB117" xr:uid="{AA242E7A-2FFA-4607-BFD1-963A110574F8}">
      <formula1>"Por iniciar,En ejecucion,Suspendido,Terminado,Liquidado"</formula1>
    </dataValidation>
    <dataValidation type="list" allowBlank="1" showInputMessage="1" showErrorMessage="1" sqref="H8:H117" xr:uid="{5D4B74DF-B422-4C58-8D2F-E2A3FA575372}">
      <formula1>"OTRO SECTOR"</formula1>
    </dataValidation>
    <dataValidation type="list" allowBlank="1" showInputMessage="1" showErrorMessage="1" sqref="M8:M117" xr:uid="{CCE003EC-C7EC-45CF-9421-94BBEC8DE986}">
      <formula1>"DIRECTA"</formula1>
    </dataValidation>
    <dataValidation type="list" allowBlank="1" showInputMessage="1" showErrorMessage="1" sqref="I8:I117" xr:uid="{B2F5FE59-B7C5-4416-8D25-FE2754C486F5}">
      <formula1>"FUNCIONAMIENTO,INVERSION,OTROS"</formula1>
    </dataValidation>
    <dataValidation type="list" allowBlank="1" showInputMessage="1" showErrorMessage="1" sqref="BE8:BE117" xr:uid="{4C416D3A-3FDD-4161-B89B-E4A4C56D0C3A}">
      <formula1>"SI,NA por TIPO Contrato"</formula1>
    </dataValidation>
    <dataValidation type="list" allowBlank="1" showInputMessage="1" showErrorMessage="1" sqref="BD8:BD117" xr:uid="{05F220E4-965C-464C-A8FD-3742858F5A7B}">
      <formula1>"SI,NO HA INICIADO"</formula1>
    </dataValidation>
    <dataValidation type="list" allowBlank="1" showInputMessage="1" showErrorMessage="1" errorTitle="ERROR" error="SOLO VALIDO LISTA DESPLEGABLE" promptTitle="ESCOJA EL PERIODO" sqref="F5" xr:uid="{21A81A50-6707-4402-9487-69A6CE25887A}">
      <formula1>"Seleccione el periodo a presentar,ENERO,FEBRERO,MARZO,ABRIL,MAYO,JUNIO,JULIO,AGOSTO,SEPTIEMBRE,OCTUBRE,NOVIEMBRE,DICIEMBRE"</formula1>
    </dataValidation>
    <dataValidation type="list" allowBlank="1" showInputMessage="1" showErrorMessage="1" sqref="K4" xr:uid="{5B8DE7C4-119D-4FCE-8103-5BBE5FDD99C0}">
      <formula1>"42,250,1000,3000"</formula1>
    </dataValidation>
    <dataValidation type="list" allowBlank="1" showInputMessage="1" showErrorMessage="1" sqref="U8:U33 AR8:AR117 AT8:AT117" xr:uid="{B49C527B-10B0-4F56-AD23-A091262E2888}">
      <formula1>"SI,NO"</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5A203-A2E2-43C0-94C6-81997B62C356}">
  <sheetPr>
    <tabColor rgb="FFFFFF00"/>
  </sheetPr>
  <dimension ref="A1:BS348"/>
  <sheetViews>
    <sheetView showGridLines="0" zoomScaleNormal="100" workbookViewId="0">
      <selection activeCell="E11" sqref="E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37" customWidth="1"/>
    <col min="7" max="7" width="15.85546875" style="37" customWidth="1"/>
    <col min="8" max="8" width="16.5703125" style="37" customWidth="1"/>
    <col min="9" max="9" width="17.42578125" style="37" customWidth="1"/>
    <col min="10" max="10" width="17.42578125" style="38"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4.710937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29" width="11.42578125" customWidth="1"/>
    <col min="30"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7" width="13.7109375" customWidth="1"/>
    <col min="48" max="48" width="17.85546875" customWidth="1"/>
    <col min="49" max="50" width="12" customWidth="1"/>
    <col min="51" max="51" width="15.42578125" customWidth="1"/>
    <col min="52" max="52" width="14.5703125" customWidth="1"/>
    <col min="53" max="53" width="15.7109375" customWidth="1"/>
    <col min="54" max="54" width="12.42578125" customWidth="1"/>
    <col min="57" max="57" width="19.85546875" customWidth="1"/>
  </cols>
  <sheetData>
    <row r="1" spans="1:71" ht="7.5" customHeight="1" x14ac:dyDescent="0.25">
      <c r="F1"/>
      <c r="G1"/>
      <c r="H1"/>
      <c r="I1"/>
      <c r="J1"/>
      <c r="W1" s="1"/>
      <c r="AJ1"/>
    </row>
    <row r="2" spans="1:71" ht="11.25" customHeight="1" thickBot="1" x14ac:dyDescent="0.3">
      <c r="F2"/>
      <c r="G2"/>
      <c r="H2" s="2"/>
      <c r="I2"/>
      <c r="J2"/>
      <c r="W2" s="1"/>
      <c r="AJ2"/>
    </row>
    <row r="3" spans="1:71"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1" ht="28.5" customHeight="1" thickBot="1" x14ac:dyDescent="0.3">
      <c r="B4" s="654"/>
      <c r="C4" s="655"/>
      <c r="D4" s="661"/>
      <c r="E4" s="662"/>
      <c r="F4" s="662"/>
      <c r="G4" s="663"/>
      <c r="H4" s="668"/>
      <c r="I4" s="669"/>
      <c r="J4" s="36"/>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1" ht="23.25" customHeight="1" thickBot="1" x14ac:dyDescent="0.3">
      <c r="B5" s="654"/>
      <c r="C5" s="655"/>
      <c r="D5" s="7" t="s">
        <v>2</v>
      </c>
      <c r="E5" s="8"/>
      <c r="F5" s="674" t="s">
        <v>312</v>
      </c>
      <c r="G5" s="674"/>
      <c r="H5" s="670"/>
      <c r="I5" s="671"/>
      <c r="J5" s="36"/>
      <c r="K5" s="10">
        <f>+L6*K4</f>
        <v>355875000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71" s="12" customFormat="1" ht="31.5" customHeight="1" thickBot="1" x14ac:dyDescent="0.3">
      <c r="B6" s="656"/>
      <c r="C6" s="657"/>
      <c r="D6" s="13" t="s">
        <v>5</v>
      </c>
      <c r="E6" s="672" t="s">
        <v>18192</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16623</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71"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2" t="s">
        <v>39</v>
      </c>
      <c r="AC7" s="15" t="s">
        <v>40</v>
      </c>
      <c r="AD7" s="15" t="s">
        <v>41</v>
      </c>
      <c r="AE7" s="15" t="s">
        <v>42</v>
      </c>
      <c r="AF7" s="19" t="s">
        <v>16622</v>
      </c>
      <c r="AG7" s="32" t="s">
        <v>44</v>
      </c>
      <c r="AH7" s="15" t="s">
        <v>16621</v>
      </c>
      <c r="AI7" s="15" t="s">
        <v>46</v>
      </c>
      <c r="AJ7" s="19" t="s">
        <v>47</v>
      </c>
      <c r="AK7" s="19" t="s">
        <v>80</v>
      </c>
      <c r="AL7" s="15" t="s">
        <v>48</v>
      </c>
      <c r="AM7" s="19" t="s">
        <v>49</v>
      </c>
      <c r="AN7" s="19" t="s">
        <v>50</v>
      </c>
      <c r="AO7" s="19" t="s">
        <v>16620</v>
      </c>
      <c r="AP7" s="32" t="s">
        <v>51</v>
      </c>
      <c r="AQ7" s="32" t="s">
        <v>52</v>
      </c>
      <c r="AR7" s="15" t="s">
        <v>76</v>
      </c>
      <c r="AS7" s="15" t="s">
        <v>77</v>
      </c>
      <c r="AT7" s="15" t="s">
        <v>53</v>
      </c>
      <c r="AU7" s="15" t="s">
        <v>54</v>
      </c>
      <c r="AV7" s="15" t="s">
        <v>55</v>
      </c>
      <c r="AW7" s="20" t="s">
        <v>56</v>
      </c>
      <c r="AX7" s="33" t="s">
        <v>57</v>
      </c>
      <c r="AY7" s="33" t="s">
        <v>83</v>
      </c>
      <c r="AZ7" s="34" t="s">
        <v>84</v>
      </c>
      <c r="BA7" s="15" t="s">
        <v>58</v>
      </c>
      <c r="BB7" s="15" t="s">
        <v>59</v>
      </c>
      <c r="BC7" s="16" t="s">
        <v>60</v>
      </c>
      <c r="BD7" s="16" t="s">
        <v>61</v>
      </c>
      <c r="BE7" s="16" t="s">
        <v>62</v>
      </c>
      <c r="BF7" s="21"/>
      <c r="BG7" s="21"/>
      <c r="BH7" s="21"/>
      <c r="BI7" s="21"/>
      <c r="BJ7" s="21"/>
      <c r="BK7" s="21"/>
      <c r="BL7" s="21"/>
      <c r="BM7" s="21"/>
      <c r="BN7" s="21"/>
      <c r="BO7" s="21"/>
      <c r="BP7" s="21"/>
      <c r="BQ7" s="21"/>
      <c r="BR7" s="21"/>
      <c r="BS7" s="21"/>
    </row>
    <row r="8" spans="1:71" s="12" customFormat="1" ht="12.75" x14ac:dyDescent="0.2">
      <c r="B8" s="55">
        <v>2025</v>
      </c>
      <c r="C8" s="55">
        <v>891780111</v>
      </c>
      <c r="D8" s="55" t="s">
        <v>63</v>
      </c>
      <c r="E8" s="153" t="s">
        <v>18191</v>
      </c>
      <c r="F8" s="56" t="s">
        <v>18190</v>
      </c>
      <c r="G8" s="56">
        <v>0</v>
      </c>
      <c r="H8" s="56" t="s">
        <v>71</v>
      </c>
      <c r="I8" s="55" t="s">
        <v>64</v>
      </c>
      <c r="J8" s="57" t="s">
        <v>81</v>
      </c>
      <c r="K8" s="153" t="s">
        <v>18189</v>
      </c>
      <c r="L8" s="513">
        <v>85200000</v>
      </c>
      <c r="M8" s="55" t="s">
        <v>66</v>
      </c>
      <c r="N8" s="59" t="s">
        <v>18188</v>
      </c>
      <c r="O8" s="60">
        <v>900933437</v>
      </c>
      <c r="P8" s="60">
        <v>29</v>
      </c>
      <c r="Q8" s="638">
        <v>45670</v>
      </c>
      <c r="R8" s="513">
        <v>85200000</v>
      </c>
      <c r="S8" s="638">
        <v>45678</v>
      </c>
      <c r="T8" s="513">
        <v>85200000</v>
      </c>
      <c r="U8" s="56" t="s">
        <v>65</v>
      </c>
      <c r="V8" s="641">
        <v>7633815</v>
      </c>
      <c r="W8" s="640" t="s">
        <v>10548</v>
      </c>
      <c r="X8" s="639">
        <v>45678</v>
      </c>
      <c r="Y8" s="62">
        <v>45680</v>
      </c>
      <c r="Z8" s="638">
        <v>45678</v>
      </c>
      <c r="AA8" s="638">
        <v>45686</v>
      </c>
      <c r="AB8" s="63">
        <f t="shared" ref="AB8:AB71" si="0">+IF(Z8="1800-01-01",AA8-Y8,AA8-Z8)</f>
        <v>8</v>
      </c>
      <c r="AC8" s="60">
        <v>0</v>
      </c>
      <c r="AD8" s="60">
        <v>0</v>
      </c>
      <c r="AE8" s="60">
        <v>0</v>
      </c>
      <c r="AF8" s="65" t="s">
        <v>73</v>
      </c>
      <c r="AG8" s="63">
        <f t="shared" ref="AG8:AG71" si="1">+IF(AF8="1800-01-01",0,AF8-AA8)</f>
        <v>0</v>
      </c>
      <c r="AH8" s="60">
        <v>0</v>
      </c>
      <c r="AI8" s="60">
        <v>0</v>
      </c>
      <c r="AJ8" s="56" t="s">
        <v>73</v>
      </c>
      <c r="AK8" s="65" t="s">
        <v>73</v>
      </c>
      <c r="AL8" s="60">
        <v>0</v>
      </c>
      <c r="AM8" s="65" t="s">
        <v>73</v>
      </c>
      <c r="AN8" s="65" t="s">
        <v>73</v>
      </c>
      <c r="AO8" s="65" t="s">
        <v>73</v>
      </c>
      <c r="AP8" s="63">
        <f t="shared" ref="AP8:AP71" si="2">+IF(AM8="1800-01-01",0,AN8-AM8)</f>
        <v>0</v>
      </c>
      <c r="AQ8" s="63">
        <f t="shared" ref="AQ8:AQ71" si="3">+L8+AD8-AI8</f>
        <v>85200000</v>
      </c>
      <c r="AR8" s="56" t="s">
        <v>65</v>
      </c>
      <c r="AS8" s="60">
        <v>85200000</v>
      </c>
      <c r="AT8" s="56" t="s">
        <v>319</v>
      </c>
      <c r="AU8" s="60">
        <v>0</v>
      </c>
      <c r="AV8" s="66" t="s">
        <v>73</v>
      </c>
      <c r="AW8" s="151">
        <v>2000000</v>
      </c>
      <c r="AX8" s="150">
        <f t="shared" ref="AX8:AX71" si="4">AQ8-AW8</f>
        <v>83200000</v>
      </c>
      <c r="AY8" s="69">
        <f t="shared" ref="AY8:AY71" si="5">+IFERROR(AW8/AQ8,"_")</f>
        <v>2.3474178403755867E-2</v>
      </c>
      <c r="AZ8" s="70">
        <v>1</v>
      </c>
      <c r="BA8" s="66" t="s">
        <v>73</v>
      </c>
      <c r="BB8" s="56" t="s">
        <v>208</v>
      </c>
      <c r="BC8" s="58" t="s">
        <v>18187</v>
      </c>
      <c r="BD8" s="55" t="s">
        <v>65</v>
      </c>
      <c r="BE8" s="55" t="s">
        <v>207</v>
      </c>
    </row>
    <row r="9" spans="1:71" x14ac:dyDescent="0.25">
      <c r="B9" s="72">
        <v>2025</v>
      </c>
      <c r="C9" s="72">
        <v>891780111</v>
      </c>
      <c r="D9" s="72" t="s">
        <v>63</v>
      </c>
      <c r="E9" s="104" t="s">
        <v>18186</v>
      </c>
      <c r="F9" s="72" t="s">
        <v>18185</v>
      </c>
      <c r="G9" s="72">
        <v>0</v>
      </c>
      <c r="H9" s="72" t="s">
        <v>71</v>
      </c>
      <c r="I9" s="71" t="s">
        <v>64</v>
      </c>
      <c r="J9" s="73" t="s">
        <v>81</v>
      </c>
      <c r="K9" s="104" t="s">
        <v>18184</v>
      </c>
      <c r="L9" s="514">
        <v>257324254</v>
      </c>
      <c r="M9" s="71" t="s">
        <v>66</v>
      </c>
      <c r="N9" s="75" t="s">
        <v>17549</v>
      </c>
      <c r="O9" s="76">
        <v>901237267</v>
      </c>
      <c r="P9" s="76">
        <v>24</v>
      </c>
      <c r="Q9" s="147">
        <v>45670</v>
      </c>
      <c r="R9" s="514">
        <v>257324254</v>
      </c>
      <c r="S9" s="147">
        <v>45678</v>
      </c>
      <c r="T9" s="514">
        <v>257324254</v>
      </c>
      <c r="U9" s="72" t="s">
        <v>65</v>
      </c>
      <c r="V9" s="292">
        <v>7633815</v>
      </c>
      <c r="W9" s="189" t="s">
        <v>10548</v>
      </c>
      <c r="X9" s="635">
        <v>45678</v>
      </c>
      <c r="Y9" s="78">
        <v>45680</v>
      </c>
      <c r="Z9" s="147">
        <v>45679</v>
      </c>
      <c r="AA9" s="147">
        <v>45685</v>
      </c>
      <c r="AB9" s="102">
        <f t="shared" si="0"/>
        <v>6</v>
      </c>
      <c r="AC9" s="76">
        <v>0</v>
      </c>
      <c r="AD9" s="76">
        <v>0</v>
      </c>
      <c r="AE9" s="76">
        <v>0</v>
      </c>
      <c r="AF9" s="80" t="s">
        <v>73</v>
      </c>
      <c r="AG9" s="102">
        <f t="shared" si="1"/>
        <v>0</v>
      </c>
      <c r="AH9" s="76">
        <v>0</v>
      </c>
      <c r="AI9" s="76">
        <v>0</v>
      </c>
      <c r="AJ9" s="72" t="s">
        <v>73</v>
      </c>
      <c r="AK9" s="80" t="s">
        <v>73</v>
      </c>
      <c r="AL9" s="76">
        <v>0</v>
      </c>
      <c r="AM9" s="80" t="s">
        <v>73</v>
      </c>
      <c r="AN9" s="80" t="s">
        <v>73</v>
      </c>
      <c r="AO9" s="80" t="s">
        <v>73</v>
      </c>
      <c r="AP9" s="102">
        <f t="shared" si="2"/>
        <v>0</v>
      </c>
      <c r="AQ9" s="102">
        <f t="shared" si="3"/>
        <v>257324254</v>
      </c>
      <c r="AR9" s="72" t="s">
        <v>65</v>
      </c>
      <c r="AS9" s="76">
        <v>257324254</v>
      </c>
      <c r="AT9" s="72" t="s">
        <v>319</v>
      </c>
      <c r="AU9" s="76">
        <v>0</v>
      </c>
      <c r="AV9" s="81" t="s">
        <v>73</v>
      </c>
      <c r="AW9" s="82">
        <v>257324254</v>
      </c>
      <c r="AX9" s="143">
        <f t="shared" si="4"/>
        <v>0</v>
      </c>
      <c r="AY9" s="84">
        <f t="shared" si="5"/>
        <v>1</v>
      </c>
      <c r="AZ9" s="85">
        <v>1</v>
      </c>
      <c r="BA9" s="81" t="s">
        <v>73</v>
      </c>
      <c r="BB9" s="72" t="s">
        <v>208</v>
      </c>
      <c r="BC9" s="74" t="s">
        <v>18183</v>
      </c>
      <c r="BD9" s="71" t="s">
        <v>65</v>
      </c>
      <c r="BE9" s="71" t="s">
        <v>207</v>
      </c>
    </row>
    <row r="10" spans="1:71" x14ac:dyDescent="0.25">
      <c r="B10" s="72">
        <v>2025</v>
      </c>
      <c r="C10" s="72">
        <v>891780111</v>
      </c>
      <c r="D10" s="72" t="s">
        <v>63</v>
      </c>
      <c r="E10" s="104" t="s">
        <v>18182</v>
      </c>
      <c r="F10" s="72" t="s">
        <v>18181</v>
      </c>
      <c r="G10" s="72">
        <v>0</v>
      </c>
      <c r="H10" s="72" t="s">
        <v>71</v>
      </c>
      <c r="I10" s="71" t="s">
        <v>64</v>
      </c>
      <c r="J10" s="73" t="s">
        <v>81</v>
      </c>
      <c r="K10" s="104" t="s">
        <v>18180</v>
      </c>
      <c r="L10" s="514">
        <v>120000000</v>
      </c>
      <c r="M10" s="71" t="s">
        <v>66</v>
      </c>
      <c r="N10" s="75" t="s">
        <v>18179</v>
      </c>
      <c r="O10" s="76">
        <v>819007190</v>
      </c>
      <c r="P10" s="76">
        <v>88</v>
      </c>
      <c r="Q10" s="147">
        <v>45677</v>
      </c>
      <c r="R10" s="514">
        <v>120000000</v>
      </c>
      <c r="S10" s="147">
        <v>45681</v>
      </c>
      <c r="T10" s="514">
        <v>120000000</v>
      </c>
      <c r="U10" s="72" t="s">
        <v>65</v>
      </c>
      <c r="V10" s="292">
        <v>85459497</v>
      </c>
      <c r="W10" s="189" t="s">
        <v>9141</v>
      </c>
      <c r="X10" s="635">
        <v>45681</v>
      </c>
      <c r="Y10" s="78">
        <v>45684</v>
      </c>
      <c r="Z10" s="636">
        <v>45684</v>
      </c>
      <c r="AA10" s="147">
        <v>45721</v>
      </c>
      <c r="AB10" s="102">
        <f t="shared" si="0"/>
        <v>37</v>
      </c>
      <c r="AC10" s="76">
        <v>0</v>
      </c>
      <c r="AD10" s="76">
        <v>0</v>
      </c>
      <c r="AE10" s="76">
        <v>0</v>
      </c>
      <c r="AF10" s="80" t="s">
        <v>73</v>
      </c>
      <c r="AG10" s="102">
        <f t="shared" si="1"/>
        <v>0</v>
      </c>
      <c r="AH10" s="76">
        <v>0</v>
      </c>
      <c r="AI10" s="76">
        <v>0</v>
      </c>
      <c r="AJ10" s="72" t="s">
        <v>73</v>
      </c>
      <c r="AK10" s="80" t="s">
        <v>73</v>
      </c>
      <c r="AL10" s="76">
        <v>0</v>
      </c>
      <c r="AM10" s="80" t="s">
        <v>73</v>
      </c>
      <c r="AN10" s="80" t="s">
        <v>73</v>
      </c>
      <c r="AO10" s="80" t="s">
        <v>73</v>
      </c>
      <c r="AP10" s="102">
        <f t="shared" si="2"/>
        <v>0</v>
      </c>
      <c r="AQ10" s="102">
        <f t="shared" si="3"/>
        <v>120000000</v>
      </c>
      <c r="AR10" s="72" t="s">
        <v>65</v>
      </c>
      <c r="AS10" s="76">
        <v>120000000</v>
      </c>
      <c r="AT10" s="72" t="s">
        <v>319</v>
      </c>
      <c r="AU10" s="76">
        <v>0</v>
      </c>
      <c r="AV10" s="81" t="s">
        <v>73</v>
      </c>
      <c r="AW10" s="82">
        <v>119648305</v>
      </c>
      <c r="AX10" s="143">
        <f t="shared" si="4"/>
        <v>351695</v>
      </c>
      <c r="AY10" s="84">
        <f t="shared" si="5"/>
        <v>0.99706920833333335</v>
      </c>
      <c r="AZ10" s="85">
        <v>1</v>
      </c>
      <c r="BA10" s="81" t="s">
        <v>73</v>
      </c>
      <c r="BB10" s="72" t="s">
        <v>208</v>
      </c>
      <c r="BC10" s="74" t="s">
        <v>18178</v>
      </c>
      <c r="BD10" s="71" t="s">
        <v>65</v>
      </c>
      <c r="BE10" s="71" t="s">
        <v>207</v>
      </c>
    </row>
    <row r="11" spans="1:71" x14ac:dyDescent="0.25">
      <c r="B11" s="72">
        <v>2025</v>
      </c>
      <c r="C11" s="72">
        <v>891780111</v>
      </c>
      <c r="D11" s="72" t="s">
        <v>63</v>
      </c>
      <c r="E11" s="104" t="s">
        <v>18177</v>
      </c>
      <c r="F11" s="148" t="s">
        <v>18176</v>
      </c>
      <c r="G11" s="72">
        <v>0</v>
      </c>
      <c r="H11" s="72" t="s">
        <v>71</v>
      </c>
      <c r="I11" s="71" t="s">
        <v>64</v>
      </c>
      <c r="J11" s="73" t="s">
        <v>81</v>
      </c>
      <c r="K11" s="104" t="s">
        <v>18175</v>
      </c>
      <c r="L11" s="514">
        <v>200000000</v>
      </c>
      <c r="M11" s="71" t="s">
        <v>66</v>
      </c>
      <c r="N11" s="75" t="s">
        <v>17525</v>
      </c>
      <c r="O11" s="76">
        <v>900774850</v>
      </c>
      <c r="P11" s="76">
        <v>116</v>
      </c>
      <c r="Q11" s="147">
        <v>45679</v>
      </c>
      <c r="R11" s="514">
        <v>200000000</v>
      </c>
      <c r="S11" s="147">
        <v>45687</v>
      </c>
      <c r="T11" s="514">
        <v>200000000</v>
      </c>
      <c r="U11" s="72" t="s">
        <v>65</v>
      </c>
      <c r="V11" s="292">
        <v>85465146</v>
      </c>
      <c r="W11" s="189" t="s">
        <v>16739</v>
      </c>
      <c r="X11" s="635">
        <v>45687</v>
      </c>
      <c r="Y11" s="78">
        <v>45687</v>
      </c>
      <c r="Z11" s="636">
        <v>45687</v>
      </c>
      <c r="AA11" s="147">
        <v>45838</v>
      </c>
      <c r="AB11" s="102">
        <f t="shared" si="0"/>
        <v>151</v>
      </c>
      <c r="AC11" s="76">
        <v>1</v>
      </c>
      <c r="AD11" s="76">
        <v>60000000</v>
      </c>
      <c r="AE11" s="76">
        <v>0</v>
      </c>
      <c r="AF11" s="80">
        <v>45883</v>
      </c>
      <c r="AG11" s="102">
        <f t="shared" si="1"/>
        <v>45</v>
      </c>
      <c r="AH11" s="76">
        <v>1</v>
      </c>
      <c r="AI11" s="76">
        <v>589932</v>
      </c>
      <c r="AJ11" s="78">
        <v>45880</v>
      </c>
      <c r="AK11" s="80" t="s">
        <v>73</v>
      </c>
      <c r="AL11" s="76">
        <v>0</v>
      </c>
      <c r="AM11" s="80" t="s">
        <v>73</v>
      </c>
      <c r="AN11" s="80" t="s">
        <v>73</v>
      </c>
      <c r="AO11" s="80" t="s">
        <v>73</v>
      </c>
      <c r="AP11" s="102">
        <f t="shared" si="2"/>
        <v>0</v>
      </c>
      <c r="AQ11" s="102">
        <f t="shared" si="3"/>
        <v>259410068</v>
      </c>
      <c r="AR11" s="72" t="s">
        <v>65</v>
      </c>
      <c r="AS11" s="76">
        <v>200000000</v>
      </c>
      <c r="AT11" s="72" t="s">
        <v>319</v>
      </c>
      <c r="AU11" s="76">
        <v>0</v>
      </c>
      <c r="AV11" s="81" t="s">
        <v>73</v>
      </c>
      <c r="AW11" s="82">
        <v>259410068</v>
      </c>
      <c r="AX11" s="143">
        <f t="shared" si="4"/>
        <v>0</v>
      </c>
      <c r="AY11" s="84">
        <f t="shared" si="5"/>
        <v>1</v>
      </c>
      <c r="AZ11" s="85">
        <v>0.32</v>
      </c>
      <c r="BA11" s="81" t="s">
        <v>73</v>
      </c>
      <c r="BB11" s="72" t="s">
        <v>426</v>
      </c>
      <c r="BC11" s="74" t="s">
        <v>18174</v>
      </c>
      <c r="BD11" s="71" t="s">
        <v>65</v>
      </c>
      <c r="BE11" s="71" t="s">
        <v>207</v>
      </c>
    </row>
    <row r="12" spans="1:71" x14ac:dyDescent="0.25">
      <c r="B12" s="72">
        <v>2025</v>
      </c>
      <c r="C12" s="72">
        <v>891780111</v>
      </c>
      <c r="D12" s="72" t="s">
        <v>63</v>
      </c>
      <c r="E12" s="104" t="s">
        <v>18173</v>
      </c>
      <c r="F12" s="72" t="s">
        <v>18172</v>
      </c>
      <c r="G12" s="72">
        <v>0</v>
      </c>
      <c r="H12" s="72" t="s">
        <v>71</v>
      </c>
      <c r="I12" s="71" t="s">
        <v>64</v>
      </c>
      <c r="J12" s="73" t="s">
        <v>81</v>
      </c>
      <c r="K12" s="104" t="s">
        <v>18171</v>
      </c>
      <c r="L12" s="514">
        <v>130000000</v>
      </c>
      <c r="M12" s="71" t="s">
        <v>66</v>
      </c>
      <c r="N12" s="75" t="s">
        <v>17124</v>
      </c>
      <c r="O12" s="76">
        <v>900200085</v>
      </c>
      <c r="P12" s="76">
        <v>166</v>
      </c>
      <c r="Q12" s="147">
        <v>45684</v>
      </c>
      <c r="R12" s="514">
        <v>130000000</v>
      </c>
      <c r="S12" s="147">
        <v>45688</v>
      </c>
      <c r="T12" s="514">
        <v>130000000</v>
      </c>
      <c r="U12" s="72" t="s">
        <v>65</v>
      </c>
      <c r="V12" s="292">
        <v>85459497</v>
      </c>
      <c r="W12" s="189" t="s">
        <v>9141</v>
      </c>
      <c r="X12" s="635">
        <v>45688</v>
      </c>
      <c r="Y12" s="78">
        <v>45688</v>
      </c>
      <c r="Z12" s="636">
        <v>45688</v>
      </c>
      <c r="AA12" s="147">
        <v>45721</v>
      </c>
      <c r="AB12" s="102">
        <f t="shared" si="0"/>
        <v>33</v>
      </c>
      <c r="AC12" s="76">
        <v>0</v>
      </c>
      <c r="AD12" s="76">
        <v>0</v>
      </c>
      <c r="AE12" s="76">
        <v>0</v>
      </c>
      <c r="AF12" s="80" t="s">
        <v>73</v>
      </c>
      <c r="AG12" s="102">
        <f t="shared" si="1"/>
        <v>0</v>
      </c>
      <c r="AH12" s="76">
        <v>0</v>
      </c>
      <c r="AI12" s="76">
        <v>0</v>
      </c>
      <c r="AJ12" s="72" t="s">
        <v>73</v>
      </c>
      <c r="AK12" s="80" t="s">
        <v>73</v>
      </c>
      <c r="AL12" s="76">
        <v>0</v>
      </c>
      <c r="AM12" s="80" t="s">
        <v>73</v>
      </c>
      <c r="AN12" s="80" t="s">
        <v>73</v>
      </c>
      <c r="AO12" s="80" t="s">
        <v>73</v>
      </c>
      <c r="AP12" s="102">
        <f t="shared" si="2"/>
        <v>0</v>
      </c>
      <c r="AQ12" s="102">
        <f t="shared" si="3"/>
        <v>130000000</v>
      </c>
      <c r="AR12" s="72" t="s">
        <v>65</v>
      </c>
      <c r="AS12" s="76">
        <v>130000000</v>
      </c>
      <c r="AT12" s="72" t="s">
        <v>319</v>
      </c>
      <c r="AU12" s="76">
        <v>0</v>
      </c>
      <c r="AV12" s="81" t="s">
        <v>73</v>
      </c>
      <c r="AW12" s="82">
        <v>129998517.88</v>
      </c>
      <c r="AX12" s="143">
        <f t="shared" si="4"/>
        <v>1482.1200000047684</v>
      </c>
      <c r="AY12" s="84">
        <f t="shared" si="5"/>
        <v>0.99998859907692306</v>
      </c>
      <c r="AZ12" s="85">
        <v>1</v>
      </c>
      <c r="BA12" s="81" t="s">
        <v>73</v>
      </c>
      <c r="BB12" s="72" t="s">
        <v>208</v>
      </c>
      <c r="BC12" s="74" t="s">
        <v>18170</v>
      </c>
      <c r="BD12" s="71" t="s">
        <v>65</v>
      </c>
      <c r="BE12" s="71" t="s">
        <v>207</v>
      </c>
    </row>
    <row r="13" spans="1:71" x14ac:dyDescent="0.25">
      <c r="B13" s="72">
        <v>2025</v>
      </c>
      <c r="C13" s="72">
        <v>891780111</v>
      </c>
      <c r="D13" s="72" t="s">
        <v>63</v>
      </c>
      <c r="E13" s="104" t="s">
        <v>18169</v>
      </c>
      <c r="F13" s="72" t="s">
        <v>18168</v>
      </c>
      <c r="G13" s="72">
        <v>0</v>
      </c>
      <c r="H13" s="72" t="s">
        <v>71</v>
      </c>
      <c r="I13" s="71" t="s">
        <v>64</v>
      </c>
      <c r="J13" s="73" t="s">
        <v>81</v>
      </c>
      <c r="K13" s="104" t="s">
        <v>18167</v>
      </c>
      <c r="L13" s="514">
        <v>300000000</v>
      </c>
      <c r="M13" s="71" t="s">
        <v>66</v>
      </c>
      <c r="N13" s="75" t="s">
        <v>17621</v>
      </c>
      <c r="O13" s="76">
        <v>901279448</v>
      </c>
      <c r="P13" s="76" t="s">
        <v>18166</v>
      </c>
      <c r="Q13" s="147" t="s">
        <v>18165</v>
      </c>
      <c r="R13" s="514">
        <v>300000000</v>
      </c>
      <c r="S13" s="147">
        <v>45688</v>
      </c>
      <c r="T13" s="514">
        <v>300000000</v>
      </c>
      <c r="U13" s="72" t="s">
        <v>65</v>
      </c>
      <c r="V13" s="292">
        <v>85459497</v>
      </c>
      <c r="W13" s="189" t="s">
        <v>9141</v>
      </c>
      <c r="X13" s="635">
        <v>45688</v>
      </c>
      <c r="Y13" s="78">
        <v>45688</v>
      </c>
      <c r="Z13" s="636">
        <v>45688</v>
      </c>
      <c r="AA13" s="147">
        <v>45838</v>
      </c>
      <c r="AB13" s="102">
        <f t="shared" si="0"/>
        <v>150</v>
      </c>
      <c r="AC13" s="76">
        <v>2</v>
      </c>
      <c r="AD13" s="109">
        <v>59578000</v>
      </c>
      <c r="AE13" s="76">
        <v>1</v>
      </c>
      <c r="AF13" s="80">
        <v>45853</v>
      </c>
      <c r="AG13" s="102">
        <f t="shared" si="1"/>
        <v>15</v>
      </c>
      <c r="AH13" s="76">
        <v>0</v>
      </c>
      <c r="AI13" s="76">
        <v>0</v>
      </c>
      <c r="AJ13" s="72" t="s">
        <v>73</v>
      </c>
      <c r="AK13" s="80" t="s">
        <v>73</v>
      </c>
      <c r="AL13" s="76">
        <v>0</v>
      </c>
      <c r="AM13" s="80" t="s">
        <v>73</v>
      </c>
      <c r="AN13" s="80" t="s">
        <v>73</v>
      </c>
      <c r="AO13" s="80" t="s">
        <v>73</v>
      </c>
      <c r="AP13" s="102">
        <f t="shared" si="2"/>
        <v>0</v>
      </c>
      <c r="AQ13" s="102">
        <f t="shared" si="3"/>
        <v>359578000</v>
      </c>
      <c r="AR13" s="72" t="s">
        <v>65</v>
      </c>
      <c r="AS13" s="76">
        <v>300000000</v>
      </c>
      <c r="AT13" s="72" t="s">
        <v>319</v>
      </c>
      <c r="AU13" s="76">
        <v>0</v>
      </c>
      <c r="AV13" s="81" t="s">
        <v>73</v>
      </c>
      <c r="AW13" s="82">
        <v>359576300.06999999</v>
      </c>
      <c r="AX13" s="143">
        <f t="shared" si="4"/>
        <v>1699.9300000071526</v>
      </c>
      <c r="AY13" s="84">
        <f t="shared" si="5"/>
        <v>0.99999527243046016</v>
      </c>
      <c r="AZ13" s="85">
        <v>1</v>
      </c>
      <c r="BA13" s="81" t="s">
        <v>73</v>
      </c>
      <c r="BB13" s="72" t="s">
        <v>208</v>
      </c>
      <c r="BC13" s="74" t="s">
        <v>18164</v>
      </c>
      <c r="BD13" s="71" t="s">
        <v>65</v>
      </c>
      <c r="BE13" s="71" t="s">
        <v>207</v>
      </c>
    </row>
    <row r="14" spans="1:71" x14ac:dyDescent="0.25">
      <c r="B14" s="72">
        <v>2025</v>
      </c>
      <c r="C14" s="72">
        <v>891780111</v>
      </c>
      <c r="D14" s="72" t="s">
        <v>63</v>
      </c>
      <c r="E14" s="104" t="s">
        <v>18163</v>
      </c>
      <c r="F14" s="72" t="s">
        <v>18162</v>
      </c>
      <c r="G14" s="72">
        <v>0</v>
      </c>
      <c r="H14" s="72" t="s">
        <v>71</v>
      </c>
      <c r="I14" s="71" t="s">
        <v>64</v>
      </c>
      <c r="J14" s="73" t="s">
        <v>81</v>
      </c>
      <c r="K14" s="104" t="s">
        <v>18161</v>
      </c>
      <c r="L14" s="514">
        <v>214525000</v>
      </c>
      <c r="M14" s="71" t="s">
        <v>66</v>
      </c>
      <c r="N14" s="75" t="s">
        <v>17601</v>
      </c>
      <c r="O14" s="76">
        <v>901050213</v>
      </c>
      <c r="P14" s="76">
        <v>194</v>
      </c>
      <c r="Q14" s="147">
        <v>45320</v>
      </c>
      <c r="R14" s="514">
        <v>214525000</v>
      </c>
      <c r="S14" s="147">
        <v>45691</v>
      </c>
      <c r="T14" s="514">
        <v>214525000</v>
      </c>
      <c r="U14" s="72" t="s">
        <v>65</v>
      </c>
      <c r="V14" s="292">
        <v>72175282</v>
      </c>
      <c r="W14" s="189" t="s">
        <v>8886</v>
      </c>
      <c r="X14" s="635">
        <v>45691</v>
      </c>
      <c r="Y14" s="78">
        <v>45691</v>
      </c>
      <c r="Z14" s="636">
        <v>45691</v>
      </c>
      <c r="AA14" s="147">
        <v>45841</v>
      </c>
      <c r="AB14" s="102">
        <f t="shared" si="0"/>
        <v>150</v>
      </c>
      <c r="AC14" s="76">
        <v>0</v>
      </c>
      <c r="AD14" s="76">
        <v>0</v>
      </c>
      <c r="AE14" s="76">
        <v>0</v>
      </c>
      <c r="AF14" s="80" t="s">
        <v>73</v>
      </c>
      <c r="AG14" s="102">
        <f t="shared" si="1"/>
        <v>0</v>
      </c>
      <c r="AH14" s="76">
        <v>0</v>
      </c>
      <c r="AI14" s="76">
        <v>0</v>
      </c>
      <c r="AJ14" s="72" t="s">
        <v>73</v>
      </c>
      <c r="AK14" s="80" t="s">
        <v>73</v>
      </c>
      <c r="AL14" s="76">
        <v>0</v>
      </c>
      <c r="AM14" s="80" t="s">
        <v>73</v>
      </c>
      <c r="AN14" s="80" t="s">
        <v>73</v>
      </c>
      <c r="AO14" s="80" t="s">
        <v>73</v>
      </c>
      <c r="AP14" s="102">
        <f t="shared" si="2"/>
        <v>0</v>
      </c>
      <c r="AQ14" s="102">
        <f t="shared" si="3"/>
        <v>214525000</v>
      </c>
      <c r="AR14" s="72" t="s">
        <v>65</v>
      </c>
      <c r="AS14" s="76">
        <v>214525000</v>
      </c>
      <c r="AT14" s="72" t="s">
        <v>319</v>
      </c>
      <c r="AU14" s="76">
        <v>0</v>
      </c>
      <c r="AV14" s="81" t="s">
        <v>73</v>
      </c>
      <c r="AW14" s="82">
        <v>214525000</v>
      </c>
      <c r="AX14" s="143">
        <f t="shared" si="4"/>
        <v>0</v>
      </c>
      <c r="AY14" s="84">
        <f t="shared" si="5"/>
        <v>1</v>
      </c>
      <c r="AZ14" s="85">
        <v>1</v>
      </c>
      <c r="BA14" s="81" t="s">
        <v>73</v>
      </c>
      <c r="BB14" s="72" t="s">
        <v>208</v>
      </c>
      <c r="BC14" s="74" t="s">
        <v>18160</v>
      </c>
      <c r="BD14" s="71" t="s">
        <v>65</v>
      </c>
      <c r="BE14" s="71" t="s">
        <v>207</v>
      </c>
    </row>
    <row r="15" spans="1:71" x14ac:dyDescent="0.25">
      <c r="B15" s="72">
        <v>2025</v>
      </c>
      <c r="C15" s="72">
        <v>891780111</v>
      </c>
      <c r="D15" s="72" t="s">
        <v>63</v>
      </c>
      <c r="E15" s="104" t="s">
        <v>18159</v>
      </c>
      <c r="F15" s="72" t="s">
        <v>18158</v>
      </c>
      <c r="G15" s="72">
        <v>0</v>
      </c>
      <c r="H15" s="72" t="s">
        <v>71</v>
      </c>
      <c r="I15" s="71" t="s">
        <v>64</v>
      </c>
      <c r="J15" s="73" t="s">
        <v>81</v>
      </c>
      <c r="K15" s="104" t="s">
        <v>18157</v>
      </c>
      <c r="L15" s="514">
        <v>180000000</v>
      </c>
      <c r="M15" s="71" t="s">
        <v>66</v>
      </c>
      <c r="N15" s="75" t="s">
        <v>17450</v>
      </c>
      <c r="O15" s="76">
        <v>900749054</v>
      </c>
      <c r="P15" s="76">
        <v>190</v>
      </c>
      <c r="Q15" s="147">
        <v>45686</v>
      </c>
      <c r="R15" s="514">
        <v>180000000</v>
      </c>
      <c r="S15" s="147">
        <v>45692</v>
      </c>
      <c r="T15" s="514">
        <v>180000000</v>
      </c>
      <c r="U15" s="72" t="s">
        <v>65</v>
      </c>
      <c r="V15" s="292">
        <v>85459497</v>
      </c>
      <c r="W15" s="189" t="s">
        <v>9141</v>
      </c>
      <c r="X15" s="635">
        <v>45692</v>
      </c>
      <c r="Y15" s="78">
        <v>45698</v>
      </c>
      <c r="Z15" s="636">
        <v>45694</v>
      </c>
      <c r="AA15" s="147">
        <v>45746</v>
      </c>
      <c r="AB15" s="102">
        <f t="shared" si="0"/>
        <v>52</v>
      </c>
      <c r="AC15" s="76">
        <v>0</v>
      </c>
      <c r="AD15" s="76">
        <v>0</v>
      </c>
      <c r="AE15" s="76">
        <v>0</v>
      </c>
      <c r="AF15" s="80" t="s">
        <v>73</v>
      </c>
      <c r="AG15" s="102">
        <f t="shared" si="1"/>
        <v>0</v>
      </c>
      <c r="AH15" s="76">
        <v>0</v>
      </c>
      <c r="AI15" s="76">
        <v>21721</v>
      </c>
      <c r="AJ15" s="72" t="s">
        <v>73</v>
      </c>
      <c r="AK15" s="80" t="s">
        <v>73</v>
      </c>
      <c r="AL15" s="76">
        <v>0</v>
      </c>
      <c r="AM15" s="80" t="s">
        <v>73</v>
      </c>
      <c r="AN15" s="80" t="s">
        <v>73</v>
      </c>
      <c r="AO15" s="80" t="s">
        <v>73</v>
      </c>
      <c r="AP15" s="102">
        <f t="shared" si="2"/>
        <v>0</v>
      </c>
      <c r="AQ15" s="102">
        <f t="shared" si="3"/>
        <v>179978279</v>
      </c>
      <c r="AR15" s="72" t="s">
        <v>65</v>
      </c>
      <c r="AS15" s="76">
        <v>180000000</v>
      </c>
      <c r="AT15" s="72" t="s">
        <v>65</v>
      </c>
      <c r="AU15" s="76">
        <v>36000000</v>
      </c>
      <c r="AV15" s="147">
        <v>45698</v>
      </c>
      <c r="AW15" s="82">
        <v>175085715</v>
      </c>
      <c r="AX15" s="143">
        <f t="shared" si="4"/>
        <v>4892564</v>
      </c>
      <c r="AY15" s="84">
        <f t="shared" si="5"/>
        <v>0.97281580851209271</v>
      </c>
      <c r="AZ15" s="85">
        <v>1</v>
      </c>
      <c r="BA15" s="81" t="s">
        <v>73</v>
      </c>
      <c r="BB15" s="72" t="s">
        <v>208</v>
      </c>
      <c r="BC15" s="74" t="s">
        <v>18156</v>
      </c>
      <c r="BD15" s="71" t="s">
        <v>65</v>
      </c>
      <c r="BE15" s="71" t="s">
        <v>207</v>
      </c>
    </row>
    <row r="16" spans="1:71" s="12" customFormat="1" ht="12.75" x14ac:dyDescent="0.2">
      <c r="B16" s="72">
        <v>2025</v>
      </c>
      <c r="C16" s="72">
        <v>891780111</v>
      </c>
      <c r="D16" s="72" t="s">
        <v>63</v>
      </c>
      <c r="E16" s="104" t="s">
        <v>18155</v>
      </c>
      <c r="F16" s="72" t="s">
        <v>18154</v>
      </c>
      <c r="G16" s="72">
        <v>0</v>
      </c>
      <c r="H16" s="72" t="s">
        <v>71</v>
      </c>
      <c r="I16" s="71" t="s">
        <v>64</v>
      </c>
      <c r="J16" s="73" t="s">
        <v>81</v>
      </c>
      <c r="K16" s="104" t="s">
        <v>18153</v>
      </c>
      <c r="L16" s="514">
        <v>9265935</v>
      </c>
      <c r="M16" s="71" t="s">
        <v>66</v>
      </c>
      <c r="N16" s="75" t="s">
        <v>16740</v>
      </c>
      <c r="O16" s="76">
        <v>901039840</v>
      </c>
      <c r="P16" s="76">
        <v>199</v>
      </c>
      <c r="Q16" s="147">
        <v>45687</v>
      </c>
      <c r="R16" s="514">
        <v>9265935</v>
      </c>
      <c r="S16" s="147">
        <v>45693</v>
      </c>
      <c r="T16" s="514">
        <v>9265935</v>
      </c>
      <c r="U16" s="72" t="s">
        <v>65</v>
      </c>
      <c r="V16" s="292">
        <v>85465146</v>
      </c>
      <c r="W16" s="189" t="s">
        <v>16739</v>
      </c>
      <c r="X16" s="635">
        <v>45693</v>
      </c>
      <c r="Y16" s="78">
        <v>45693</v>
      </c>
      <c r="Z16" s="636" t="s">
        <v>73</v>
      </c>
      <c r="AA16" s="147">
        <v>45694</v>
      </c>
      <c r="AB16" s="102">
        <f t="shared" si="0"/>
        <v>1</v>
      </c>
      <c r="AC16" s="76">
        <v>0</v>
      </c>
      <c r="AD16" s="76">
        <v>0</v>
      </c>
      <c r="AE16" s="76">
        <v>0</v>
      </c>
      <c r="AF16" s="80" t="s">
        <v>73</v>
      </c>
      <c r="AG16" s="102">
        <f t="shared" si="1"/>
        <v>0</v>
      </c>
      <c r="AH16" s="76">
        <v>0</v>
      </c>
      <c r="AI16" s="76">
        <v>0</v>
      </c>
      <c r="AJ16" s="72" t="s">
        <v>73</v>
      </c>
      <c r="AK16" s="80" t="s">
        <v>73</v>
      </c>
      <c r="AL16" s="76">
        <v>0</v>
      </c>
      <c r="AM16" s="80" t="s">
        <v>73</v>
      </c>
      <c r="AN16" s="80" t="s">
        <v>73</v>
      </c>
      <c r="AO16" s="80" t="s">
        <v>73</v>
      </c>
      <c r="AP16" s="102">
        <f t="shared" si="2"/>
        <v>0</v>
      </c>
      <c r="AQ16" s="102">
        <f t="shared" si="3"/>
        <v>9265935</v>
      </c>
      <c r="AR16" s="72" t="s">
        <v>65</v>
      </c>
      <c r="AS16" s="76">
        <v>9265935</v>
      </c>
      <c r="AT16" s="72" t="s">
        <v>319</v>
      </c>
      <c r="AU16" s="76">
        <v>0</v>
      </c>
      <c r="AV16" s="81" t="s">
        <v>73</v>
      </c>
      <c r="AW16" s="82">
        <v>9265935</v>
      </c>
      <c r="AX16" s="143">
        <f t="shared" si="4"/>
        <v>0</v>
      </c>
      <c r="AY16" s="84">
        <f t="shared" si="5"/>
        <v>1</v>
      </c>
      <c r="AZ16" s="85">
        <v>1</v>
      </c>
      <c r="BA16" s="81" t="s">
        <v>73</v>
      </c>
      <c r="BB16" s="72" t="s">
        <v>208</v>
      </c>
      <c r="BC16" s="74" t="s">
        <v>18152</v>
      </c>
      <c r="BD16" s="71" t="s">
        <v>65</v>
      </c>
      <c r="BE16" s="71" t="s">
        <v>207</v>
      </c>
    </row>
    <row r="17" spans="2:57" s="12" customFormat="1" ht="12.75" x14ac:dyDescent="0.2">
      <c r="B17" s="72">
        <v>2025</v>
      </c>
      <c r="C17" s="72">
        <v>891780111</v>
      </c>
      <c r="D17" s="72" t="s">
        <v>63</v>
      </c>
      <c r="E17" s="104" t="s">
        <v>18151</v>
      </c>
      <c r="F17" s="72" t="s">
        <v>18150</v>
      </c>
      <c r="G17" s="72">
        <v>0</v>
      </c>
      <c r="H17" s="72" t="s">
        <v>71</v>
      </c>
      <c r="I17" s="71" t="s">
        <v>166</v>
      </c>
      <c r="J17" s="73" t="s">
        <v>81</v>
      </c>
      <c r="K17" s="104" t="s">
        <v>18149</v>
      </c>
      <c r="L17" s="514">
        <v>166067206</v>
      </c>
      <c r="M17" s="71" t="s">
        <v>66</v>
      </c>
      <c r="N17" s="75" t="s">
        <v>17535</v>
      </c>
      <c r="O17" s="76">
        <v>85469738</v>
      </c>
      <c r="P17" s="76">
        <v>251</v>
      </c>
      <c r="Q17" s="147">
        <v>45693</v>
      </c>
      <c r="R17" s="514">
        <v>166067206</v>
      </c>
      <c r="S17" s="147">
        <v>45694</v>
      </c>
      <c r="T17" s="514">
        <v>166067206</v>
      </c>
      <c r="U17" s="72" t="s">
        <v>65</v>
      </c>
      <c r="V17" s="292">
        <v>72175282</v>
      </c>
      <c r="W17" s="189" t="s">
        <v>8886</v>
      </c>
      <c r="X17" s="635">
        <v>45694</v>
      </c>
      <c r="Y17" s="78">
        <v>45694</v>
      </c>
      <c r="Z17" s="636">
        <v>45694</v>
      </c>
      <c r="AA17" s="147">
        <v>45875</v>
      </c>
      <c r="AB17" s="102">
        <f t="shared" si="0"/>
        <v>181</v>
      </c>
      <c r="AC17" s="76">
        <v>0</v>
      </c>
      <c r="AD17" s="76">
        <v>0</v>
      </c>
      <c r="AE17" s="76">
        <v>0</v>
      </c>
      <c r="AF17" s="80" t="s">
        <v>73</v>
      </c>
      <c r="AG17" s="102">
        <f t="shared" si="1"/>
        <v>0</v>
      </c>
      <c r="AH17" s="76">
        <v>0</v>
      </c>
      <c r="AI17" s="76">
        <v>0</v>
      </c>
      <c r="AJ17" s="72" t="s">
        <v>73</v>
      </c>
      <c r="AK17" s="80" t="s">
        <v>73</v>
      </c>
      <c r="AL17" s="76">
        <v>0</v>
      </c>
      <c r="AM17" s="80" t="s">
        <v>73</v>
      </c>
      <c r="AN17" s="80" t="s">
        <v>73</v>
      </c>
      <c r="AO17" s="80" t="s">
        <v>73</v>
      </c>
      <c r="AP17" s="102">
        <f t="shared" si="2"/>
        <v>0</v>
      </c>
      <c r="AQ17" s="102">
        <f t="shared" si="3"/>
        <v>166067206</v>
      </c>
      <c r="AR17" s="72" t="s">
        <v>65</v>
      </c>
      <c r="AS17" s="76">
        <v>166067206</v>
      </c>
      <c r="AT17" s="72" t="s">
        <v>319</v>
      </c>
      <c r="AU17" s="76">
        <v>0</v>
      </c>
      <c r="AV17" s="81" t="s">
        <v>73</v>
      </c>
      <c r="AW17" s="82">
        <v>166067205.96000001</v>
      </c>
      <c r="AX17" s="143">
        <f t="shared" si="4"/>
        <v>3.9999991655349731E-2</v>
      </c>
      <c r="AY17" s="84">
        <f t="shared" si="5"/>
        <v>0.99999999975913367</v>
      </c>
      <c r="AZ17" s="85">
        <v>1</v>
      </c>
      <c r="BA17" s="81" t="s">
        <v>73</v>
      </c>
      <c r="BB17" s="72" t="s">
        <v>208</v>
      </c>
      <c r="BC17" s="74" t="s">
        <v>18148</v>
      </c>
      <c r="BD17" s="71" t="s">
        <v>65</v>
      </c>
      <c r="BE17" s="71" t="s">
        <v>207</v>
      </c>
    </row>
    <row r="18" spans="2:57" s="12" customFormat="1" ht="12.75" x14ac:dyDescent="0.2">
      <c r="B18" s="72">
        <v>2025</v>
      </c>
      <c r="C18" s="72">
        <v>891780111</v>
      </c>
      <c r="D18" s="72" t="s">
        <v>63</v>
      </c>
      <c r="E18" s="104" t="s">
        <v>18147</v>
      </c>
      <c r="F18" s="72" t="s">
        <v>18146</v>
      </c>
      <c r="G18" s="72">
        <v>0</v>
      </c>
      <c r="H18" s="72" t="s">
        <v>71</v>
      </c>
      <c r="I18" s="71" t="s">
        <v>64</v>
      </c>
      <c r="J18" s="73" t="s">
        <v>81</v>
      </c>
      <c r="K18" s="104" t="s">
        <v>18145</v>
      </c>
      <c r="L18" s="514">
        <v>101424057</v>
      </c>
      <c r="M18" s="71" t="s">
        <v>66</v>
      </c>
      <c r="N18" s="75" t="s">
        <v>18144</v>
      </c>
      <c r="O18" s="76">
        <v>901504428</v>
      </c>
      <c r="P18" s="76">
        <v>87</v>
      </c>
      <c r="Q18" s="147">
        <v>45677</v>
      </c>
      <c r="R18" s="514">
        <v>101424390.2</v>
      </c>
      <c r="S18" s="147">
        <v>45694</v>
      </c>
      <c r="T18" s="514">
        <v>101424057</v>
      </c>
      <c r="U18" s="72" t="s">
        <v>65</v>
      </c>
      <c r="V18" s="292">
        <v>85467461</v>
      </c>
      <c r="W18" s="189" t="s">
        <v>9096</v>
      </c>
      <c r="X18" s="635">
        <v>45694</v>
      </c>
      <c r="Y18" s="78">
        <v>45695</v>
      </c>
      <c r="Z18" s="636">
        <v>45695</v>
      </c>
      <c r="AA18" s="147">
        <v>45968</v>
      </c>
      <c r="AB18" s="102">
        <f t="shared" si="0"/>
        <v>273</v>
      </c>
      <c r="AC18" s="76">
        <v>0</v>
      </c>
      <c r="AD18" s="76">
        <v>0</v>
      </c>
      <c r="AE18" s="76">
        <v>0</v>
      </c>
      <c r="AF18" s="80" t="s">
        <v>73</v>
      </c>
      <c r="AG18" s="102">
        <f t="shared" si="1"/>
        <v>0</v>
      </c>
      <c r="AH18" s="76">
        <v>0</v>
      </c>
      <c r="AI18" s="76">
        <v>0</v>
      </c>
      <c r="AJ18" s="72" t="s">
        <v>73</v>
      </c>
      <c r="AK18" s="80" t="s">
        <v>73</v>
      </c>
      <c r="AL18" s="76">
        <v>0</v>
      </c>
      <c r="AM18" s="80" t="s">
        <v>73</v>
      </c>
      <c r="AN18" s="80" t="s">
        <v>73</v>
      </c>
      <c r="AO18" s="80" t="s">
        <v>73</v>
      </c>
      <c r="AP18" s="102">
        <f t="shared" si="2"/>
        <v>0</v>
      </c>
      <c r="AQ18" s="102">
        <f t="shared" si="3"/>
        <v>101424057</v>
      </c>
      <c r="AR18" s="72" t="s">
        <v>65</v>
      </c>
      <c r="AS18" s="76">
        <v>101424057</v>
      </c>
      <c r="AT18" s="72" t="s">
        <v>319</v>
      </c>
      <c r="AU18" s="76">
        <v>0</v>
      </c>
      <c r="AV18" s="81" t="s">
        <v>73</v>
      </c>
      <c r="AW18" s="82">
        <v>101424057</v>
      </c>
      <c r="AX18" s="143">
        <f t="shared" si="4"/>
        <v>0</v>
      </c>
      <c r="AY18" s="84">
        <f t="shared" si="5"/>
        <v>1</v>
      </c>
      <c r="AZ18" s="85">
        <v>1</v>
      </c>
      <c r="BA18" s="81" t="s">
        <v>73</v>
      </c>
      <c r="BB18" s="72" t="s">
        <v>123</v>
      </c>
      <c r="BC18" s="74" t="s">
        <v>18143</v>
      </c>
      <c r="BD18" s="71" t="s">
        <v>65</v>
      </c>
      <c r="BE18" s="71" t="s">
        <v>207</v>
      </c>
    </row>
    <row r="19" spans="2:57" s="12" customFormat="1" ht="12.75" x14ac:dyDescent="0.2">
      <c r="B19" s="72">
        <v>2025</v>
      </c>
      <c r="C19" s="72">
        <v>891780111</v>
      </c>
      <c r="D19" s="72" t="s">
        <v>63</v>
      </c>
      <c r="E19" s="104" t="s">
        <v>18142</v>
      </c>
      <c r="F19" s="72" t="s">
        <v>18141</v>
      </c>
      <c r="G19" s="72">
        <v>0</v>
      </c>
      <c r="H19" s="72" t="s">
        <v>71</v>
      </c>
      <c r="I19" s="71" t="s">
        <v>64</v>
      </c>
      <c r="J19" s="73" t="s">
        <v>81</v>
      </c>
      <c r="K19" s="104" t="s">
        <v>18140</v>
      </c>
      <c r="L19" s="514">
        <v>20495029</v>
      </c>
      <c r="M19" s="71" t="s">
        <v>66</v>
      </c>
      <c r="N19" s="75" t="s">
        <v>18139</v>
      </c>
      <c r="O19" s="76">
        <v>900738632</v>
      </c>
      <c r="P19" s="76">
        <v>100</v>
      </c>
      <c r="Q19" s="147">
        <v>45677</v>
      </c>
      <c r="R19" s="514">
        <v>20495029</v>
      </c>
      <c r="S19" s="147">
        <v>45695</v>
      </c>
      <c r="T19" s="514">
        <v>20495029</v>
      </c>
      <c r="U19" s="72" t="s">
        <v>65</v>
      </c>
      <c r="V19" s="292">
        <v>85151631</v>
      </c>
      <c r="W19" s="189" t="s">
        <v>16626</v>
      </c>
      <c r="X19" s="635">
        <v>45695</v>
      </c>
      <c r="Y19" s="78">
        <v>45705</v>
      </c>
      <c r="Z19" s="636">
        <v>45695</v>
      </c>
      <c r="AA19" s="147">
        <v>45744</v>
      </c>
      <c r="AB19" s="102">
        <f t="shared" si="0"/>
        <v>49</v>
      </c>
      <c r="AC19" s="76">
        <v>0</v>
      </c>
      <c r="AD19" s="76">
        <v>0</v>
      </c>
      <c r="AE19" s="76">
        <v>0</v>
      </c>
      <c r="AF19" s="80" t="s">
        <v>73</v>
      </c>
      <c r="AG19" s="102">
        <f t="shared" si="1"/>
        <v>0</v>
      </c>
      <c r="AH19" s="76">
        <v>0</v>
      </c>
      <c r="AI19" s="76">
        <v>0</v>
      </c>
      <c r="AJ19" s="72" t="s">
        <v>73</v>
      </c>
      <c r="AK19" s="80" t="s">
        <v>73</v>
      </c>
      <c r="AL19" s="76">
        <v>0</v>
      </c>
      <c r="AM19" s="80" t="s">
        <v>73</v>
      </c>
      <c r="AN19" s="80" t="s">
        <v>73</v>
      </c>
      <c r="AO19" s="80" t="s">
        <v>73</v>
      </c>
      <c r="AP19" s="102">
        <f t="shared" si="2"/>
        <v>0</v>
      </c>
      <c r="AQ19" s="102">
        <f t="shared" si="3"/>
        <v>20495029</v>
      </c>
      <c r="AR19" s="72" t="s">
        <v>65</v>
      </c>
      <c r="AS19" s="76">
        <v>20495029</v>
      </c>
      <c r="AT19" s="72" t="s">
        <v>65</v>
      </c>
      <c r="AU19" s="76">
        <v>10247514.5</v>
      </c>
      <c r="AV19" s="147">
        <v>45705</v>
      </c>
      <c r="AW19" s="82">
        <v>20495029</v>
      </c>
      <c r="AX19" s="143">
        <f t="shared" si="4"/>
        <v>0</v>
      </c>
      <c r="AY19" s="84">
        <f t="shared" si="5"/>
        <v>1</v>
      </c>
      <c r="AZ19" s="85">
        <v>1</v>
      </c>
      <c r="BA19" s="81" t="s">
        <v>73</v>
      </c>
      <c r="BB19" s="72" t="s">
        <v>208</v>
      </c>
      <c r="BC19" s="74" t="s">
        <v>18138</v>
      </c>
      <c r="BD19" s="71" t="s">
        <v>65</v>
      </c>
      <c r="BE19" s="71" t="s">
        <v>207</v>
      </c>
    </row>
    <row r="20" spans="2:57" s="12" customFormat="1" ht="12.75" x14ac:dyDescent="0.2">
      <c r="B20" s="72">
        <v>2025</v>
      </c>
      <c r="C20" s="72">
        <v>891780111</v>
      </c>
      <c r="D20" s="72" t="s">
        <v>63</v>
      </c>
      <c r="E20" s="104" t="s">
        <v>18137</v>
      </c>
      <c r="F20" s="72" t="s">
        <v>18136</v>
      </c>
      <c r="G20" s="72">
        <v>0</v>
      </c>
      <c r="H20" s="72" t="s">
        <v>71</v>
      </c>
      <c r="I20" s="71" t="s">
        <v>64</v>
      </c>
      <c r="J20" s="73" t="s">
        <v>81</v>
      </c>
      <c r="K20" s="104" t="s">
        <v>18135</v>
      </c>
      <c r="L20" s="514">
        <v>89636750</v>
      </c>
      <c r="M20" s="71" t="s">
        <v>66</v>
      </c>
      <c r="N20" s="75" t="s">
        <v>16740</v>
      </c>
      <c r="O20" s="76">
        <v>901039840</v>
      </c>
      <c r="P20" s="76">
        <v>228</v>
      </c>
      <c r="Q20" s="147">
        <v>45692</v>
      </c>
      <c r="R20" s="514">
        <v>89636750</v>
      </c>
      <c r="S20" s="147">
        <v>45695</v>
      </c>
      <c r="T20" s="514">
        <v>89636750</v>
      </c>
      <c r="U20" s="72" t="s">
        <v>65</v>
      </c>
      <c r="V20" s="292">
        <v>85465146</v>
      </c>
      <c r="W20" s="189" t="s">
        <v>16739</v>
      </c>
      <c r="X20" s="635">
        <v>45695</v>
      </c>
      <c r="Y20" s="78">
        <v>45699</v>
      </c>
      <c r="Z20" s="636">
        <v>45695</v>
      </c>
      <c r="AA20" s="147">
        <v>45736</v>
      </c>
      <c r="AB20" s="102">
        <f t="shared" si="0"/>
        <v>41</v>
      </c>
      <c r="AC20" s="76">
        <v>0</v>
      </c>
      <c r="AD20" s="76">
        <v>0</v>
      </c>
      <c r="AE20" s="76">
        <v>0</v>
      </c>
      <c r="AF20" s="80" t="s">
        <v>73</v>
      </c>
      <c r="AG20" s="102">
        <f t="shared" si="1"/>
        <v>0</v>
      </c>
      <c r="AH20" s="76">
        <v>0</v>
      </c>
      <c r="AI20" s="76">
        <v>0</v>
      </c>
      <c r="AJ20" s="72" t="s">
        <v>73</v>
      </c>
      <c r="AK20" s="80" t="s">
        <v>73</v>
      </c>
      <c r="AL20" s="76">
        <v>0</v>
      </c>
      <c r="AM20" s="80" t="s">
        <v>73</v>
      </c>
      <c r="AN20" s="80" t="s">
        <v>73</v>
      </c>
      <c r="AO20" s="80" t="s">
        <v>73</v>
      </c>
      <c r="AP20" s="102">
        <f t="shared" si="2"/>
        <v>0</v>
      </c>
      <c r="AQ20" s="102">
        <f t="shared" si="3"/>
        <v>89636750</v>
      </c>
      <c r="AR20" s="72" t="s">
        <v>65</v>
      </c>
      <c r="AS20" s="76">
        <v>89636750</v>
      </c>
      <c r="AT20" s="72" t="s">
        <v>65</v>
      </c>
      <c r="AU20" s="76">
        <v>44818375</v>
      </c>
      <c r="AV20" s="147">
        <v>45699</v>
      </c>
      <c r="AW20" s="82">
        <v>89636750</v>
      </c>
      <c r="AX20" s="143">
        <f t="shared" si="4"/>
        <v>0</v>
      </c>
      <c r="AY20" s="84">
        <f t="shared" si="5"/>
        <v>1</v>
      </c>
      <c r="AZ20" s="85">
        <v>1</v>
      </c>
      <c r="BA20" s="81" t="s">
        <v>73</v>
      </c>
      <c r="BB20" s="72" t="s">
        <v>208</v>
      </c>
      <c r="BC20" s="74" t="s">
        <v>18134</v>
      </c>
      <c r="BD20" s="71" t="s">
        <v>65</v>
      </c>
      <c r="BE20" s="71" t="s">
        <v>207</v>
      </c>
    </row>
    <row r="21" spans="2:57" s="12" customFormat="1" ht="12.75" x14ac:dyDescent="0.2">
      <c r="B21" s="72">
        <v>2025</v>
      </c>
      <c r="C21" s="72">
        <v>891780111</v>
      </c>
      <c r="D21" s="72" t="s">
        <v>63</v>
      </c>
      <c r="E21" s="104" t="s">
        <v>18133</v>
      </c>
      <c r="F21" s="72" t="s">
        <v>18132</v>
      </c>
      <c r="G21" s="72">
        <v>0</v>
      </c>
      <c r="H21" s="72" t="s">
        <v>71</v>
      </c>
      <c r="I21" s="71" t="s">
        <v>64</v>
      </c>
      <c r="J21" s="73" t="s">
        <v>81</v>
      </c>
      <c r="K21" s="104" t="s">
        <v>17455</v>
      </c>
      <c r="L21" s="514">
        <v>85127000</v>
      </c>
      <c r="M21" s="71" t="s">
        <v>66</v>
      </c>
      <c r="N21" s="75" t="s">
        <v>17038</v>
      </c>
      <c r="O21" s="76">
        <v>900726297</v>
      </c>
      <c r="P21" s="76">
        <v>229</v>
      </c>
      <c r="Q21" s="147">
        <v>45692</v>
      </c>
      <c r="R21" s="514">
        <v>85127000</v>
      </c>
      <c r="S21" s="147">
        <v>45698</v>
      </c>
      <c r="T21" s="514">
        <v>85127000</v>
      </c>
      <c r="U21" s="72" t="s">
        <v>65</v>
      </c>
      <c r="V21" s="292">
        <v>85465146</v>
      </c>
      <c r="W21" s="189" t="s">
        <v>16739</v>
      </c>
      <c r="X21" s="635">
        <v>45698</v>
      </c>
      <c r="Y21" s="78">
        <v>45698</v>
      </c>
      <c r="Z21" s="636">
        <v>45698</v>
      </c>
      <c r="AA21" s="147">
        <v>45701</v>
      </c>
      <c r="AB21" s="102">
        <f t="shared" si="0"/>
        <v>3</v>
      </c>
      <c r="AC21" s="76">
        <v>0</v>
      </c>
      <c r="AD21" s="76">
        <v>0</v>
      </c>
      <c r="AE21" s="76">
        <v>0</v>
      </c>
      <c r="AF21" s="80" t="s">
        <v>73</v>
      </c>
      <c r="AG21" s="102">
        <f t="shared" si="1"/>
        <v>0</v>
      </c>
      <c r="AH21" s="76">
        <v>0</v>
      </c>
      <c r="AI21" s="76">
        <v>0</v>
      </c>
      <c r="AJ21" s="72" t="s">
        <v>73</v>
      </c>
      <c r="AK21" s="80" t="s">
        <v>73</v>
      </c>
      <c r="AL21" s="76">
        <v>0</v>
      </c>
      <c r="AM21" s="80" t="s">
        <v>73</v>
      </c>
      <c r="AN21" s="80" t="s">
        <v>73</v>
      </c>
      <c r="AO21" s="80" t="s">
        <v>73</v>
      </c>
      <c r="AP21" s="102">
        <f t="shared" si="2"/>
        <v>0</v>
      </c>
      <c r="AQ21" s="102">
        <f t="shared" si="3"/>
        <v>85127000</v>
      </c>
      <c r="AR21" s="72" t="s">
        <v>65</v>
      </c>
      <c r="AS21" s="76">
        <v>85127000</v>
      </c>
      <c r="AT21" s="72" t="s">
        <v>319</v>
      </c>
      <c r="AU21" s="76">
        <v>0</v>
      </c>
      <c r="AV21" s="81" t="s">
        <v>73</v>
      </c>
      <c r="AW21" s="82">
        <v>85127000</v>
      </c>
      <c r="AX21" s="143">
        <f t="shared" si="4"/>
        <v>0</v>
      </c>
      <c r="AY21" s="84">
        <f t="shared" si="5"/>
        <v>1</v>
      </c>
      <c r="AZ21" s="85">
        <v>1</v>
      </c>
      <c r="BA21" s="81" t="s">
        <v>73</v>
      </c>
      <c r="BB21" s="72" t="s">
        <v>208</v>
      </c>
      <c r="BC21" s="74" t="s">
        <v>18131</v>
      </c>
      <c r="BD21" s="71" t="s">
        <v>65</v>
      </c>
      <c r="BE21" s="71" t="s">
        <v>207</v>
      </c>
    </row>
    <row r="22" spans="2:57" s="12" customFormat="1" ht="12.75" x14ac:dyDescent="0.2">
      <c r="B22" s="72">
        <v>2025</v>
      </c>
      <c r="C22" s="72">
        <v>891780111</v>
      </c>
      <c r="D22" s="72" t="s">
        <v>63</v>
      </c>
      <c r="E22" s="104" t="s">
        <v>18130</v>
      </c>
      <c r="F22" s="72" t="s">
        <v>18129</v>
      </c>
      <c r="G22" s="72">
        <v>0</v>
      </c>
      <c r="H22" s="72" t="s">
        <v>71</v>
      </c>
      <c r="I22" s="71" t="s">
        <v>64</v>
      </c>
      <c r="J22" s="73" t="s">
        <v>81</v>
      </c>
      <c r="K22" s="104" t="s">
        <v>18128</v>
      </c>
      <c r="L22" s="514">
        <v>180000000</v>
      </c>
      <c r="M22" s="71" t="s">
        <v>66</v>
      </c>
      <c r="N22" s="75" t="s">
        <v>17038</v>
      </c>
      <c r="O22" s="76">
        <v>900726297</v>
      </c>
      <c r="P22" s="76">
        <v>125</v>
      </c>
      <c r="Q22" s="147">
        <v>45686</v>
      </c>
      <c r="R22" s="514">
        <v>180000000</v>
      </c>
      <c r="S22" s="147">
        <v>45698</v>
      </c>
      <c r="T22" s="514">
        <v>180000000</v>
      </c>
      <c r="U22" s="72" t="s">
        <v>65</v>
      </c>
      <c r="V22" s="292">
        <v>85467461</v>
      </c>
      <c r="W22" s="189" t="s">
        <v>9096</v>
      </c>
      <c r="X22" s="635">
        <v>45698</v>
      </c>
      <c r="Y22" s="78">
        <v>45698</v>
      </c>
      <c r="Z22" s="636">
        <v>45698</v>
      </c>
      <c r="AA22" s="147">
        <v>45848</v>
      </c>
      <c r="AB22" s="102">
        <f t="shared" si="0"/>
        <v>150</v>
      </c>
      <c r="AC22" s="76">
        <v>0</v>
      </c>
      <c r="AD22" s="76">
        <v>0</v>
      </c>
      <c r="AE22" s="76">
        <v>0</v>
      </c>
      <c r="AF22" s="80" t="s">
        <v>73</v>
      </c>
      <c r="AG22" s="102">
        <f t="shared" si="1"/>
        <v>0</v>
      </c>
      <c r="AH22" s="76">
        <v>0</v>
      </c>
      <c r="AI22" s="76">
        <v>0</v>
      </c>
      <c r="AJ22" s="72" t="s">
        <v>73</v>
      </c>
      <c r="AK22" s="80" t="s">
        <v>73</v>
      </c>
      <c r="AL22" s="76">
        <v>0</v>
      </c>
      <c r="AM22" s="80" t="s">
        <v>73</v>
      </c>
      <c r="AN22" s="80" t="s">
        <v>73</v>
      </c>
      <c r="AO22" s="80" t="s">
        <v>73</v>
      </c>
      <c r="AP22" s="102">
        <f t="shared" si="2"/>
        <v>0</v>
      </c>
      <c r="AQ22" s="102">
        <f t="shared" si="3"/>
        <v>180000000</v>
      </c>
      <c r="AR22" s="72" t="s">
        <v>65</v>
      </c>
      <c r="AS22" s="76">
        <v>180000000</v>
      </c>
      <c r="AT22" s="72" t="s">
        <v>319</v>
      </c>
      <c r="AU22" s="76">
        <v>0</v>
      </c>
      <c r="AV22" s="81" t="s">
        <v>73</v>
      </c>
      <c r="AW22" s="82">
        <v>179502172.15000001</v>
      </c>
      <c r="AX22" s="143">
        <f t="shared" si="4"/>
        <v>497827.84999999404</v>
      </c>
      <c r="AY22" s="84">
        <f t="shared" si="5"/>
        <v>0.99723428972222228</v>
      </c>
      <c r="AZ22" s="85">
        <v>1</v>
      </c>
      <c r="BA22" s="81" t="s">
        <v>73</v>
      </c>
      <c r="BB22" s="72" t="s">
        <v>208</v>
      </c>
      <c r="BC22" s="74" t="s">
        <v>18127</v>
      </c>
      <c r="BD22" s="71" t="s">
        <v>65</v>
      </c>
      <c r="BE22" s="71" t="s">
        <v>207</v>
      </c>
    </row>
    <row r="23" spans="2:57" s="12" customFormat="1" ht="12.75" x14ac:dyDescent="0.2">
      <c r="B23" s="72">
        <v>2025</v>
      </c>
      <c r="C23" s="72">
        <v>891780111</v>
      </c>
      <c r="D23" s="72" t="s">
        <v>63</v>
      </c>
      <c r="E23" s="104" t="s">
        <v>18126</v>
      </c>
      <c r="F23" s="72" t="s">
        <v>18125</v>
      </c>
      <c r="G23" s="72">
        <v>0</v>
      </c>
      <c r="H23" s="72" t="s">
        <v>71</v>
      </c>
      <c r="I23" s="71" t="s">
        <v>64</v>
      </c>
      <c r="J23" s="73" t="s">
        <v>81</v>
      </c>
      <c r="K23" s="104" t="s">
        <v>17531</v>
      </c>
      <c r="L23" s="514">
        <v>50000000</v>
      </c>
      <c r="M23" s="71" t="s">
        <v>66</v>
      </c>
      <c r="N23" s="75" t="s">
        <v>17530</v>
      </c>
      <c r="O23" s="76">
        <v>7144250</v>
      </c>
      <c r="P23" s="76">
        <v>260</v>
      </c>
      <c r="Q23" s="147">
        <v>45693</v>
      </c>
      <c r="R23" s="514">
        <v>50000000</v>
      </c>
      <c r="S23" s="147">
        <v>45699</v>
      </c>
      <c r="T23" s="514">
        <v>50000000</v>
      </c>
      <c r="U23" s="72" t="s">
        <v>65</v>
      </c>
      <c r="V23" s="292">
        <v>85459497</v>
      </c>
      <c r="W23" s="189" t="s">
        <v>9141</v>
      </c>
      <c r="X23" s="635">
        <v>45699</v>
      </c>
      <c r="Y23" s="78">
        <v>45705</v>
      </c>
      <c r="Z23" s="636">
        <v>45699</v>
      </c>
      <c r="AA23" s="147">
        <v>45869</v>
      </c>
      <c r="AB23" s="102">
        <f t="shared" si="0"/>
        <v>170</v>
      </c>
      <c r="AC23" s="76">
        <v>0</v>
      </c>
      <c r="AD23" s="76">
        <v>0</v>
      </c>
      <c r="AE23" s="76">
        <v>0</v>
      </c>
      <c r="AF23" s="80" t="s">
        <v>73</v>
      </c>
      <c r="AG23" s="102">
        <f t="shared" si="1"/>
        <v>0</v>
      </c>
      <c r="AH23" s="76">
        <v>0</v>
      </c>
      <c r="AI23" s="76">
        <v>0</v>
      </c>
      <c r="AJ23" s="72" t="s">
        <v>73</v>
      </c>
      <c r="AK23" s="80" t="s">
        <v>73</v>
      </c>
      <c r="AL23" s="76">
        <v>0</v>
      </c>
      <c r="AM23" s="80" t="s">
        <v>73</v>
      </c>
      <c r="AN23" s="80" t="s">
        <v>73</v>
      </c>
      <c r="AO23" s="80" t="s">
        <v>73</v>
      </c>
      <c r="AP23" s="102">
        <f t="shared" si="2"/>
        <v>0</v>
      </c>
      <c r="AQ23" s="102">
        <f t="shared" si="3"/>
        <v>50000000</v>
      </c>
      <c r="AR23" s="72" t="s">
        <v>65</v>
      </c>
      <c r="AS23" s="76">
        <v>50000000</v>
      </c>
      <c r="AT23" s="72" t="s">
        <v>65</v>
      </c>
      <c r="AU23" s="76">
        <v>15000000</v>
      </c>
      <c r="AV23" s="147">
        <v>45705</v>
      </c>
      <c r="AW23" s="82">
        <v>50000000</v>
      </c>
      <c r="AX23" s="143">
        <f t="shared" si="4"/>
        <v>0</v>
      </c>
      <c r="AY23" s="84">
        <f t="shared" si="5"/>
        <v>1</v>
      </c>
      <c r="AZ23" s="85">
        <v>1</v>
      </c>
      <c r="BA23" s="81" t="s">
        <v>73</v>
      </c>
      <c r="BB23" s="72" t="s">
        <v>208</v>
      </c>
      <c r="BC23" s="74" t="s">
        <v>18124</v>
      </c>
      <c r="BD23" s="71" t="s">
        <v>65</v>
      </c>
      <c r="BE23" s="71" t="s">
        <v>207</v>
      </c>
    </row>
    <row r="24" spans="2:57" s="12" customFormat="1" ht="12.75" x14ac:dyDescent="0.2">
      <c r="B24" s="72">
        <v>2025</v>
      </c>
      <c r="C24" s="72">
        <v>891780111</v>
      </c>
      <c r="D24" s="72" t="s">
        <v>63</v>
      </c>
      <c r="E24" s="104" t="s">
        <v>18123</v>
      </c>
      <c r="F24" s="72" t="s">
        <v>18122</v>
      </c>
      <c r="G24" s="72">
        <v>0</v>
      </c>
      <c r="H24" s="72" t="s">
        <v>71</v>
      </c>
      <c r="I24" s="71" t="s">
        <v>64</v>
      </c>
      <c r="J24" s="73" t="s">
        <v>81</v>
      </c>
      <c r="K24" s="104" t="s">
        <v>18121</v>
      </c>
      <c r="L24" s="514">
        <v>21000000</v>
      </c>
      <c r="M24" s="71" t="s">
        <v>66</v>
      </c>
      <c r="N24" s="75" t="s">
        <v>18120</v>
      </c>
      <c r="O24" s="76">
        <v>85445321</v>
      </c>
      <c r="P24" s="76">
        <v>268</v>
      </c>
      <c r="Q24" s="147">
        <v>45694</v>
      </c>
      <c r="R24" s="514">
        <v>21000000</v>
      </c>
      <c r="S24" s="147">
        <v>45700</v>
      </c>
      <c r="T24" s="514">
        <v>21000000</v>
      </c>
      <c r="U24" s="72" t="s">
        <v>65</v>
      </c>
      <c r="V24" s="292">
        <v>85459497</v>
      </c>
      <c r="W24" s="189" t="s">
        <v>9141</v>
      </c>
      <c r="X24" s="635">
        <v>45700</v>
      </c>
      <c r="Y24" s="78">
        <v>45700</v>
      </c>
      <c r="Z24" s="636" t="s">
        <v>73</v>
      </c>
      <c r="AA24" s="147">
        <v>45737</v>
      </c>
      <c r="AB24" s="102">
        <f t="shared" si="0"/>
        <v>37</v>
      </c>
      <c r="AC24" s="76">
        <v>0</v>
      </c>
      <c r="AD24" s="76">
        <v>0</v>
      </c>
      <c r="AE24" s="76">
        <v>0</v>
      </c>
      <c r="AF24" s="80" t="s">
        <v>73</v>
      </c>
      <c r="AG24" s="102">
        <f t="shared" si="1"/>
        <v>0</v>
      </c>
      <c r="AH24" s="76">
        <v>0</v>
      </c>
      <c r="AI24" s="76">
        <v>0</v>
      </c>
      <c r="AJ24" s="72" t="s">
        <v>73</v>
      </c>
      <c r="AK24" s="80" t="s">
        <v>73</v>
      </c>
      <c r="AL24" s="76">
        <v>0</v>
      </c>
      <c r="AM24" s="80" t="s">
        <v>73</v>
      </c>
      <c r="AN24" s="80" t="s">
        <v>73</v>
      </c>
      <c r="AO24" s="80" t="s">
        <v>73</v>
      </c>
      <c r="AP24" s="102">
        <f t="shared" si="2"/>
        <v>0</v>
      </c>
      <c r="AQ24" s="102">
        <f t="shared" si="3"/>
        <v>21000000</v>
      </c>
      <c r="AR24" s="72" t="s">
        <v>65</v>
      </c>
      <c r="AS24" s="76">
        <v>21000000</v>
      </c>
      <c r="AT24" s="72" t="s">
        <v>319</v>
      </c>
      <c r="AU24" s="76">
        <v>0</v>
      </c>
      <c r="AV24" s="81" t="s">
        <v>73</v>
      </c>
      <c r="AW24" s="82">
        <v>21000000</v>
      </c>
      <c r="AX24" s="143">
        <f t="shared" si="4"/>
        <v>0</v>
      </c>
      <c r="AY24" s="84">
        <f t="shared" si="5"/>
        <v>1</v>
      </c>
      <c r="AZ24" s="85">
        <v>1</v>
      </c>
      <c r="BA24" s="81" t="s">
        <v>73</v>
      </c>
      <c r="BB24" s="72" t="s">
        <v>208</v>
      </c>
      <c r="BC24" s="74" t="s">
        <v>18119</v>
      </c>
      <c r="BD24" s="71" t="s">
        <v>65</v>
      </c>
      <c r="BE24" s="71" t="s">
        <v>207</v>
      </c>
    </row>
    <row r="25" spans="2:57" s="12" customFormat="1" ht="12.75" x14ac:dyDescent="0.2">
      <c r="B25" s="72">
        <v>2025</v>
      </c>
      <c r="C25" s="72">
        <v>891780111</v>
      </c>
      <c r="D25" s="72" t="s">
        <v>63</v>
      </c>
      <c r="E25" s="104" t="s">
        <v>18118</v>
      </c>
      <c r="F25" s="72" t="s">
        <v>18117</v>
      </c>
      <c r="G25" s="72">
        <v>0</v>
      </c>
      <c r="H25" s="72" t="s">
        <v>71</v>
      </c>
      <c r="I25" s="71" t="s">
        <v>166</v>
      </c>
      <c r="J25" s="73" t="s">
        <v>81</v>
      </c>
      <c r="K25" s="104" t="s">
        <v>18116</v>
      </c>
      <c r="L25" s="514">
        <v>15741000</v>
      </c>
      <c r="M25" s="71" t="s">
        <v>66</v>
      </c>
      <c r="N25" s="75" t="s">
        <v>18115</v>
      </c>
      <c r="O25" s="76">
        <v>802002279</v>
      </c>
      <c r="P25" s="76">
        <v>169</v>
      </c>
      <c r="Q25" s="147">
        <v>45684</v>
      </c>
      <c r="R25" s="514">
        <v>15741000</v>
      </c>
      <c r="S25" s="147">
        <v>45701</v>
      </c>
      <c r="T25" s="514">
        <v>15741000</v>
      </c>
      <c r="U25" s="72" t="s">
        <v>65</v>
      </c>
      <c r="V25" s="292">
        <v>36557666</v>
      </c>
      <c r="W25" s="189" t="s">
        <v>10440</v>
      </c>
      <c r="X25" s="635">
        <v>45701</v>
      </c>
      <c r="Y25" s="78">
        <v>45708</v>
      </c>
      <c r="Z25" s="636">
        <v>45708</v>
      </c>
      <c r="AA25" s="147">
        <v>46021</v>
      </c>
      <c r="AB25" s="102">
        <f t="shared" si="0"/>
        <v>313</v>
      </c>
      <c r="AC25" s="76">
        <v>0</v>
      </c>
      <c r="AD25" s="76">
        <v>0</v>
      </c>
      <c r="AE25" s="76">
        <v>0</v>
      </c>
      <c r="AF25" s="80" t="s">
        <v>73</v>
      </c>
      <c r="AG25" s="102">
        <f t="shared" si="1"/>
        <v>0</v>
      </c>
      <c r="AH25" s="76">
        <v>0</v>
      </c>
      <c r="AI25" s="76">
        <v>0</v>
      </c>
      <c r="AJ25" s="72" t="s">
        <v>73</v>
      </c>
      <c r="AK25" s="80" t="s">
        <v>73</v>
      </c>
      <c r="AL25" s="76">
        <v>0</v>
      </c>
      <c r="AM25" s="80" t="s">
        <v>73</v>
      </c>
      <c r="AN25" s="80" t="s">
        <v>73</v>
      </c>
      <c r="AO25" s="80" t="s">
        <v>73</v>
      </c>
      <c r="AP25" s="102">
        <f t="shared" si="2"/>
        <v>0</v>
      </c>
      <c r="AQ25" s="102">
        <f t="shared" si="3"/>
        <v>15741000</v>
      </c>
      <c r="AR25" s="72" t="s">
        <v>65</v>
      </c>
      <c r="AS25" s="76">
        <v>15741000</v>
      </c>
      <c r="AT25" s="72" t="s">
        <v>319</v>
      </c>
      <c r="AU25" s="76">
        <v>0</v>
      </c>
      <c r="AV25" s="81" t="s">
        <v>73</v>
      </c>
      <c r="AW25" s="82">
        <v>12879000</v>
      </c>
      <c r="AX25" s="143">
        <f t="shared" si="4"/>
        <v>2862000</v>
      </c>
      <c r="AY25" s="84">
        <f t="shared" si="5"/>
        <v>0.81818181818181823</v>
      </c>
      <c r="AZ25" s="85">
        <v>0.82</v>
      </c>
      <c r="BA25" s="81" t="s">
        <v>73</v>
      </c>
      <c r="BB25" s="72" t="s">
        <v>123</v>
      </c>
      <c r="BC25" s="74" t="s">
        <v>18114</v>
      </c>
      <c r="BD25" s="71" t="s">
        <v>65</v>
      </c>
      <c r="BE25" s="71" t="s">
        <v>207</v>
      </c>
    </row>
    <row r="26" spans="2:57" s="12" customFormat="1" ht="12.75" x14ac:dyDescent="0.2">
      <c r="B26" s="72">
        <v>2025</v>
      </c>
      <c r="C26" s="72">
        <v>891780111</v>
      </c>
      <c r="D26" s="72" t="s">
        <v>63</v>
      </c>
      <c r="E26" s="104" t="s">
        <v>18113</v>
      </c>
      <c r="F26" s="72" t="s">
        <v>18112</v>
      </c>
      <c r="G26" s="72">
        <v>0</v>
      </c>
      <c r="H26" s="72" t="s">
        <v>71</v>
      </c>
      <c r="I26" s="71" t="s">
        <v>64</v>
      </c>
      <c r="J26" s="73" t="s">
        <v>81</v>
      </c>
      <c r="K26" s="104" t="s">
        <v>18111</v>
      </c>
      <c r="L26" s="514">
        <v>28000000</v>
      </c>
      <c r="M26" s="71" t="s">
        <v>66</v>
      </c>
      <c r="N26" s="75" t="s">
        <v>18110</v>
      </c>
      <c r="O26" s="76">
        <v>85472129</v>
      </c>
      <c r="P26" s="76">
        <v>263</v>
      </c>
      <c r="Q26" s="147">
        <v>45693</v>
      </c>
      <c r="R26" s="514">
        <v>28000000</v>
      </c>
      <c r="S26" s="147">
        <v>45701</v>
      </c>
      <c r="T26" s="514">
        <v>28000000</v>
      </c>
      <c r="U26" s="72" t="s">
        <v>65</v>
      </c>
      <c r="V26" s="292">
        <v>85459497</v>
      </c>
      <c r="W26" s="189" t="s">
        <v>9141</v>
      </c>
      <c r="X26" s="635">
        <v>45701</v>
      </c>
      <c r="Y26" s="78">
        <v>45701</v>
      </c>
      <c r="Z26" s="636" t="s">
        <v>73</v>
      </c>
      <c r="AA26" s="147">
        <v>46022</v>
      </c>
      <c r="AB26" s="102">
        <f t="shared" si="0"/>
        <v>321</v>
      </c>
      <c r="AC26" s="76">
        <v>0</v>
      </c>
      <c r="AD26" s="76">
        <v>0</v>
      </c>
      <c r="AE26" s="76">
        <v>0</v>
      </c>
      <c r="AF26" s="80" t="s">
        <v>73</v>
      </c>
      <c r="AG26" s="102">
        <f t="shared" si="1"/>
        <v>0</v>
      </c>
      <c r="AH26" s="76">
        <v>0</v>
      </c>
      <c r="AI26" s="76">
        <v>0</v>
      </c>
      <c r="AJ26" s="72" t="s">
        <v>73</v>
      </c>
      <c r="AK26" s="80" t="s">
        <v>73</v>
      </c>
      <c r="AL26" s="76">
        <v>0</v>
      </c>
      <c r="AM26" s="80" t="s">
        <v>73</v>
      </c>
      <c r="AN26" s="80" t="s">
        <v>73</v>
      </c>
      <c r="AO26" s="80" t="s">
        <v>73</v>
      </c>
      <c r="AP26" s="102">
        <f t="shared" si="2"/>
        <v>0</v>
      </c>
      <c r="AQ26" s="102">
        <f t="shared" si="3"/>
        <v>28000000</v>
      </c>
      <c r="AR26" s="72" t="s">
        <v>65</v>
      </c>
      <c r="AS26" s="76">
        <v>28000000</v>
      </c>
      <c r="AT26" s="72" t="s">
        <v>319</v>
      </c>
      <c r="AU26" s="76">
        <v>0</v>
      </c>
      <c r="AV26" s="81" t="s">
        <v>73</v>
      </c>
      <c r="AW26" s="82">
        <v>27984000</v>
      </c>
      <c r="AX26" s="143">
        <f t="shared" si="4"/>
        <v>16000</v>
      </c>
      <c r="AY26" s="84">
        <f t="shared" si="5"/>
        <v>0.99942857142857144</v>
      </c>
      <c r="AZ26" s="85">
        <v>1</v>
      </c>
      <c r="BA26" s="81" t="s">
        <v>73</v>
      </c>
      <c r="BB26" s="72" t="s">
        <v>123</v>
      </c>
      <c r="BC26" s="74" t="s">
        <v>18109</v>
      </c>
      <c r="BD26" s="71" t="s">
        <v>65</v>
      </c>
      <c r="BE26" s="71" t="s">
        <v>207</v>
      </c>
    </row>
    <row r="27" spans="2:57" s="12" customFormat="1" ht="12.75" x14ac:dyDescent="0.2">
      <c r="B27" s="72">
        <v>2025</v>
      </c>
      <c r="C27" s="72">
        <v>891780111</v>
      </c>
      <c r="D27" s="72" t="s">
        <v>63</v>
      </c>
      <c r="E27" s="104" t="s">
        <v>18108</v>
      </c>
      <c r="F27" s="72" t="s">
        <v>18107</v>
      </c>
      <c r="G27" s="72">
        <v>0</v>
      </c>
      <c r="H27" s="72" t="s">
        <v>71</v>
      </c>
      <c r="I27" s="71" t="s">
        <v>64</v>
      </c>
      <c r="J27" s="73" t="s">
        <v>81</v>
      </c>
      <c r="K27" s="104" t="s">
        <v>18106</v>
      </c>
      <c r="L27" s="514">
        <v>183750000</v>
      </c>
      <c r="M27" s="71" t="s">
        <v>66</v>
      </c>
      <c r="N27" s="75" t="s">
        <v>17371</v>
      </c>
      <c r="O27" s="76">
        <v>901617504</v>
      </c>
      <c r="P27" s="76">
        <v>202</v>
      </c>
      <c r="Q27" s="147">
        <v>45687</v>
      </c>
      <c r="R27" s="514">
        <v>183750000</v>
      </c>
      <c r="S27" s="147">
        <v>45702</v>
      </c>
      <c r="T27" s="514">
        <v>183750000</v>
      </c>
      <c r="U27" s="72" t="s">
        <v>65</v>
      </c>
      <c r="V27" s="292">
        <v>72175282</v>
      </c>
      <c r="W27" s="189" t="s">
        <v>8886</v>
      </c>
      <c r="X27" s="635">
        <v>45702</v>
      </c>
      <c r="Y27" s="78">
        <v>45702</v>
      </c>
      <c r="Z27" s="636">
        <v>45702</v>
      </c>
      <c r="AA27" s="147">
        <v>46022</v>
      </c>
      <c r="AB27" s="102">
        <f t="shared" si="0"/>
        <v>320</v>
      </c>
      <c r="AC27" s="76">
        <v>0</v>
      </c>
      <c r="AD27" s="76">
        <v>0</v>
      </c>
      <c r="AE27" s="76">
        <v>0</v>
      </c>
      <c r="AF27" s="80" t="s">
        <v>73</v>
      </c>
      <c r="AG27" s="102">
        <f t="shared" si="1"/>
        <v>0</v>
      </c>
      <c r="AH27" s="76">
        <v>0</v>
      </c>
      <c r="AI27" s="76">
        <v>0</v>
      </c>
      <c r="AJ27" s="72" t="s">
        <v>73</v>
      </c>
      <c r="AK27" s="80" t="s">
        <v>73</v>
      </c>
      <c r="AL27" s="76">
        <v>0</v>
      </c>
      <c r="AM27" s="80" t="s">
        <v>73</v>
      </c>
      <c r="AN27" s="80" t="s">
        <v>73</v>
      </c>
      <c r="AO27" s="80" t="s">
        <v>73</v>
      </c>
      <c r="AP27" s="102">
        <f t="shared" si="2"/>
        <v>0</v>
      </c>
      <c r="AQ27" s="102">
        <f t="shared" si="3"/>
        <v>183750000</v>
      </c>
      <c r="AR27" s="72" t="s">
        <v>65</v>
      </c>
      <c r="AS27" s="76">
        <v>183750000</v>
      </c>
      <c r="AT27" s="72" t="s">
        <v>319</v>
      </c>
      <c r="AU27" s="76">
        <v>0</v>
      </c>
      <c r="AV27" s="81" t="s">
        <v>73</v>
      </c>
      <c r="AW27" s="82">
        <v>183715448</v>
      </c>
      <c r="AX27" s="143">
        <f t="shared" si="4"/>
        <v>34552</v>
      </c>
      <c r="AY27" s="84">
        <f t="shared" si="5"/>
        <v>0.99981196190476196</v>
      </c>
      <c r="AZ27" s="85">
        <v>1</v>
      </c>
      <c r="BA27" s="81" t="s">
        <v>73</v>
      </c>
      <c r="BB27" s="72" t="s">
        <v>123</v>
      </c>
      <c r="BC27" s="74" t="s">
        <v>18105</v>
      </c>
      <c r="BD27" s="71" t="s">
        <v>65</v>
      </c>
      <c r="BE27" s="71" t="s">
        <v>207</v>
      </c>
    </row>
    <row r="28" spans="2:57" s="12" customFormat="1" ht="12.75" x14ac:dyDescent="0.2">
      <c r="B28" s="72">
        <v>2025</v>
      </c>
      <c r="C28" s="72">
        <v>891780111</v>
      </c>
      <c r="D28" s="72" t="s">
        <v>63</v>
      </c>
      <c r="E28" s="104" t="s">
        <v>18104</v>
      </c>
      <c r="F28" s="72" t="s">
        <v>18103</v>
      </c>
      <c r="G28" s="72">
        <v>0</v>
      </c>
      <c r="H28" s="72" t="s">
        <v>71</v>
      </c>
      <c r="I28" s="71" t="s">
        <v>166</v>
      </c>
      <c r="J28" s="73" t="s">
        <v>81</v>
      </c>
      <c r="K28" s="104" t="s">
        <v>18091</v>
      </c>
      <c r="L28" s="514">
        <v>16692220</v>
      </c>
      <c r="M28" s="71" t="s">
        <v>66</v>
      </c>
      <c r="N28" s="75" t="s">
        <v>17431</v>
      </c>
      <c r="O28" s="76">
        <v>901208973</v>
      </c>
      <c r="P28" s="76">
        <v>315</v>
      </c>
      <c r="Q28" s="147">
        <v>45699</v>
      </c>
      <c r="R28" s="514">
        <v>315060339</v>
      </c>
      <c r="S28" s="147">
        <v>45702</v>
      </c>
      <c r="T28" s="514">
        <v>16692220</v>
      </c>
      <c r="U28" s="72" t="s">
        <v>65</v>
      </c>
      <c r="V28" s="292">
        <v>72175282</v>
      </c>
      <c r="W28" s="189" t="s">
        <v>8886</v>
      </c>
      <c r="X28" s="635">
        <v>45702</v>
      </c>
      <c r="Y28" s="78">
        <v>45702</v>
      </c>
      <c r="Z28" s="636" t="s">
        <v>73</v>
      </c>
      <c r="AA28" s="147">
        <v>45822</v>
      </c>
      <c r="AB28" s="102">
        <f t="shared" si="0"/>
        <v>120</v>
      </c>
      <c r="AC28" s="76">
        <v>0</v>
      </c>
      <c r="AD28" s="76">
        <v>0</v>
      </c>
      <c r="AE28" s="76">
        <v>0</v>
      </c>
      <c r="AF28" s="80" t="s">
        <v>73</v>
      </c>
      <c r="AG28" s="102">
        <f t="shared" si="1"/>
        <v>0</v>
      </c>
      <c r="AH28" s="76">
        <v>0</v>
      </c>
      <c r="AI28" s="76">
        <v>0</v>
      </c>
      <c r="AJ28" s="72" t="s">
        <v>73</v>
      </c>
      <c r="AK28" s="80" t="s">
        <v>73</v>
      </c>
      <c r="AL28" s="76">
        <v>0</v>
      </c>
      <c r="AM28" s="80" t="s">
        <v>73</v>
      </c>
      <c r="AN28" s="80" t="s">
        <v>73</v>
      </c>
      <c r="AO28" s="80" t="s">
        <v>73</v>
      </c>
      <c r="AP28" s="102">
        <f t="shared" si="2"/>
        <v>0</v>
      </c>
      <c r="AQ28" s="102">
        <f t="shared" si="3"/>
        <v>16692220</v>
      </c>
      <c r="AR28" s="72" t="s">
        <v>65</v>
      </c>
      <c r="AS28" s="76">
        <v>16692220</v>
      </c>
      <c r="AT28" s="72" t="s">
        <v>319</v>
      </c>
      <c r="AU28" s="76">
        <v>0</v>
      </c>
      <c r="AV28" s="81" t="s">
        <v>73</v>
      </c>
      <c r="AW28" s="82">
        <v>12519165</v>
      </c>
      <c r="AX28" s="143">
        <f t="shared" si="4"/>
        <v>4173055</v>
      </c>
      <c r="AY28" s="84">
        <f t="shared" si="5"/>
        <v>0.75</v>
      </c>
      <c r="AZ28" s="85">
        <v>1</v>
      </c>
      <c r="BA28" s="81" t="s">
        <v>73</v>
      </c>
      <c r="BB28" s="72" t="s">
        <v>208</v>
      </c>
      <c r="BC28" s="74" t="s">
        <v>18102</v>
      </c>
      <c r="BD28" s="71" t="s">
        <v>65</v>
      </c>
      <c r="BE28" s="71" t="s">
        <v>207</v>
      </c>
    </row>
    <row r="29" spans="2:57" s="12" customFormat="1" ht="12.75" x14ac:dyDescent="0.2">
      <c r="B29" s="72">
        <v>2025</v>
      </c>
      <c r="C29" s="72">
        <v>891780111</v>
      </c>
      <c r="D29" s="72" t="s">
        <v>63</v>
      </c>
      <c r="E29" s="104" t="s">
        <v>18101</v>
      </c>
      <c r="F29" s="72" t="s">
        <v>18100</v>
      </c>
      <c r="G29" s="72">
        <v>0</v>
      </c>
      <c r="H29" s="72" t="s">
        <v>71</v>
      </c>
      <c r="I29" s="71" t="s">
        <v>166</v>
      </c>
      <c r="J29" s="73" t="s">
        <v>81</v>
      </c>
      <c r="K29" s="104" t="s">
        <v>18099</v>
      </c>
      <c r="L29" s="514">
        <v>29390256</v>
      </c>
      <c r="M29" s="71" t="s">
        <v>66</v>
      </c>
      <c r="N29" s="75" t="s">
        <v>17268</v>
      </c>
      <c r="O29" s="76">
        <v>819003317</v>
      </c>
      <c r="P29" s="76">
        <v>315</v>
      </c>
      <c r="Q29" s="147">
        <v>45699</v>
      </c>
      <c r="R29" s="514">
        <v>315060339</v>
      </c>
      <c r="S29" s="147">
        <v>45705</v>
      </c>
      <c r="T29" s="514">
        <v>29390256</v>
      </c>
      <c r="U29" s="72" t="s">
        <v>65</v>
      </c>
      <c r="V29" s="292">
        <v>72175282</v>
      </c>
      <c r="W29" s="189" t="s">
        <v>8886</v>
      </c>
      <c r="X29" s="635">
        <v>45705</v>
      </c>
      <c r="Y29" s="78">
        <v>45705</v>
      </c>
      <c r="Z29" s="636">
        <v>45688</v>
      </c>
      <c r="AA29" s="147">
        <v>45825</v>
      </c>
      <c r="AB29" s="102">
        <f t="shared" si="0"/>
        <v>137</v>
      </c>
      <c r="AC29" s="76">
        <v>0</v>
      </c>
      <c r="AD29" s="76">
        <v>0</v>
      </c>
      <c r="AE29" s="76">
        <v>0</v>
      </c>
      <c r="AF29" s="80" t="s">
        <v>73</v>
      </c>
      <c r="AG29" s="102">
        <f t="shared" si="1"/>
        <v>0</v>
      </c>
      <c r="AH29" s="76">
        <v>0</v>
      </c>
      <c r="AI29" s="76">
        <v>0</v>
      </c>
      <c r="AJ29" s="72" t="s">
        <v>73</v>
      </c>
      <c r="AK29" s="80" t="s">
        <v>73</v>
      </c>
      <c r="AL29" s="76">
        <v>0</v>
      </c>
      <c r="AM29" s="80" t="s">
        <v>73</v>
      </c>
      <c r="AN29" s="80" t="s">
        <v>73</v>
      </c>
      <c r="AO29" s="80" t="s">
        <v>73</v>
      </c>
      <c r="AP29" s="102">
        <f t="shared" si="2"/>
        <v>0</v>
      </c>
      <c r="AQ29" s="102">
        <f t="shared" si="3"/>
        <v>29390256</v>
      </c>
      <c r="AR29" s="72" t="s">
        <v>65</v>
      </c>
      <c r="AS29" s="76">
        <v>29390256</v>
      </c>
      <c r="AT29" s="72" t="s">
        <v>319</v>
      </c>
      <c r="AU29" s="76">
        <v>0</v>
      </c>
      <c r="AV29" s="81" t="s">
        <v>73</v>
      </c>
      <c r="AW29" s="82">
        <v>29390256</v>
      </c>
      <c r="AX29" s="143">
        <f t="shared" si="4"/>
        <v>0</v>
      </c>
      <c r="AY29" s="84">
        <f t="shared" si="5"/>
        <v>1</v>
      </c>
      <c r="AZ29" s="85">
        <v>1</v>
      </c>
      <c r="BA29" s="81" t="s">
        <v>73</v>
      </c>
      <c r="BB29" s="72" t="s">
        <v>208</v>
      </c>
      <c r="BC29" s="74" t="s">
        <v>18098</v>
      </c>
      <c r="BD29" s="71" t="s">
        <v>65</v>
      </c>
      <c r="BE29" s="71" t="s">
        <v>207</v>
      </c>
    </row>
    <row r="30" spans="2:57" s="12" customFormat="1" ht="12.75" x14ac:dyDescent="0.2">
      <c r="B30" s="72">
        <v>2025</v>
      </c>
      <c r="C30" s="72">
        <v>891780111</v>
      </c>
      <c r="D30" s="72" t="s">
        <v>63</v>
      </c>
      <c r="E30" s="104" t="s">
        <v>18097</v>
      </c>
      <c r="F30" s="72" t="s">
        <v>18096</v>
      </c>
      <c r="G30" s="72">
        <v>0</v>
      </c>
      <c r="H30" s="72" t="s">
        <v>71</v>
      </c>
      <c r="I30" s="71" t="s">
        <v>166</v>
      </c>
      <c r="J30" s="73" t="s">
        <v>81</v>
      </c>
      <c r="K30" s="104" t="s">
        <v>18095</v>
      </c>
      <c r="L30" s="514">
        <v>12709872</v>
      </c>
      <c r="M30" s="71" t="s">
        <v>66</v>
      </c>
      <c r="N30" s="75" t="s">
        <v>17436</v>
      </c>
      <c r="O30" s="76">
        <v>85477624</v>
      </c>
      <c r="P30" s="76">
        <v>310</v>
      </c>
      <c r="Q30" s="147">
        <v>45699</v>
      </c>
      <c r="R30" s="514">
        <v>12709872</v>
      </c>
      <c r="S30" s="147">
        <v>45705</v>
      </c>
      <c r="T30" s="514">
        <v>12709872</v>
      </c>
      <c r="U30" s="72" t="s">
        <v>65</v>
      </c>
      <c r="V30" s="292">
        <v>72175282</v>
      </c>
      <c r="W30" s="189" t="s">
        <v>8886</v>
      </c>
      <c r="X30" s="635">
        <v>45705</v>
      </c>
      <c r="Y30" s="78">
        <v>45705</v>
      </c>
      <c r="Z30" s="636" t="s">
        <v>73</v>
      </c>
      <c r="AA30" s="147">
        <v>45825</v>
      </c>
      <c r="AB30" s="102">
        <f t="shared" si="0"/>
        <v>120</v>
      </c>
      <c r="AC30" s="76">
        <v>0</v>
      </c>
      <c r="AD30" s="76">
        <v>0</v>
      </c>
      <c r="AE30" s="76">
        <v>0</v>
      </c>
      <c r="AF30" s="80" t="s">
        <v>73</v>
      </c>
      <c r="AG30" s="102">
        <f t="shared" si="1"/>
        <v>0</v>
      </c>
      <c r="AH30" s="76">
        <v>0</v>
      </c>
      <c r="AI30" s="76">
        <v>0</v>
      </c>
      <c r="AJ30" s="72" t="s">
        <v>73</v>
      </c>
      <c r="AK30" s="80" t="s">
        <v>73</v>
      </c>
      <c r="AL30" s="76">
        <v>0</v>
      </c>
      <c r="AM30" s="80" t="s">
        <v>73</v>
      </c>
      <c r="AN30" s="80" t="s">
        <v>73</v>
      </c>
      <c r="AO30" s="80" t="s">
        <v>73</v>
      </c>
      <c r="AP30" s="102">
        <f t="shared" si="2"/>
        <v>0</v>
      </c>
      <c r="AQ30" s="102">
        <f t="shared" si="3"/>
        <v>12709872</v>
      </c>
      <c r="AR30" s="72" t="s">
        <v>65</v>
      </c>
      <c r="AS30" s="76">
        <v>12709872</v>
      </c>
      <c r="AT30" s="72" t="s">
        <v>319</v>
      </c>
      <c r="AU30" s="76">
        <v>0</v>
      </c>
      <c r="AV30" s="81" t="s">
        <v>73</v>
      </c>
      <c r="AW30" s="82">
        <v>12709872</v>
      </c>
      <c r="AX30" s="143">
        <f t="shared" si="4"/>
        <v>0</v>
      </c>
      <c r="AY30" s="84">
        <f t="shared" si="5"/>
        <v>1</v>
      </c>
      <c r="AZ30" s="85">
        <v>1</v>
      </c>
      <c r="BA30" s="81" t="s">
        <v>73</v>
      </c>
      <c r="BB30" s="72" t="s">
        <v>208</v>
      </c>
      <c r="BC30" s="74" t="s">
        <v>18094</v>
      </c>
      <c r="BD30" s="71" t="s">
        <v>65</v>
      </c>
      <c r="BE30" s="71" t="s">
        <v>207</v>
      </c>
    </row>
    <row r="31" spans="2:57" s="12" customFormat="1" ht="12.75" x14ac:dyDescent="0.2">
      <c r="B31" s="72">
        <v>2025</v>
      </c>
      <c r="C31" s="72">
        <v>891780111</v>
      </c>
      <c r="D31" s="72" t="s">
        <v>63</v>
      </c>
      <c r="E31" s="104" t="s">
        <v>18093</v>
      </c>
      <c r="F31" s="72" t="s">
        <v>18092</v>
      </c>
      <c r="G31" s="72">
        <v>0</v>
      </c>
      <c r="H31" s="72" t="s">
        <v>71</v>
      </c>
      <c r="I31" s="71" t="s">
        <v>166</v>
      </c>
      <c r="J31" s="73" t="s">
        <v>81</v>
      </c>
      <c r="K31" s="104" t="s">
        <v>18091</v>
      </c>
      <c r="L31" s="514">
        <v>41249484</v>
      </c>
      <c r="M31" s="71" t="s">
        <v>66</v>
      </c>
      <c r="N31" s="75" t="s">
        <v>17491</v>
      </c>
      <c r="O31" s="76">
        <v>900053241</v>
      </c>
      <c r="P31" s="76">
        <v>315</v>
      </c>
      <c r="Q31" s="147">
        <v>45699</v>
      </c>
      <c r="R31" s="514">
        <v>315060339</v>
      </c>
      <c r="S31" s="147">
        <v>45705</v>
      </c>
      <c r="T31" s="514">
        <v>41249484</v>
      </c>
      <c r="U31" s="72" t="s">
        <v>65</v>
      </c>
      <c r="V31" s="292">
        <v>72175282</v>
      </c>
      <c r="W31" s="189" t="s">
        <v>8886</v>
      </c>
      <c r="X31" s="635">
        <v>45705</v>
      </c>
      <c r="Y31" s="78">
        <v>45705</v>
      </c>
      <c r="Z31" s="636" t="s">
        <v>73</v>
      </c>
      <c r="AA31" s="147">
        <v>45825</v>
      </c>
      <c r="AB31" s="102">
        <f t="shared" si="0"/>
        <v>120</v>
      </c>
      <c r="AC31" s="76">
        <v>0</v>
      </c>
      <c r="AD31" s="76">
        <v>0</v>
      </c>
      <c r="AE31" s="76">
        <v>0</v>
      </c>
      <c r="AF31" s="80" t="s">
        <v>73</v>
      </c>
      <c r="AG31" s="102">
        <f t="shared" si="1"/>
        <v>0</v>
      </c>
      <c r="AH31" s="76">
        <v>0</v>
      </c>
      <c r="AI31" s="76">
        <v>0</v>
      </c>
      <c r="AJ31" s="72" t="s">
        <v>73</v>
      </c>
      <c r="AK31" s="80" t="s">
        <v>73</v>
      </c>
      <c r="AL31" s="76">
        <v>0</v>
      </c>
      <c r="AM31" s="80" t="s">
        <v>73</v>
      </c>
      <c r="AN31" s="80" t="s">
        <v>73</v>
      </c>
      <c r="AO31" s="80" t="s">
        <v>73</v>
      </c>
      <c r="AP31" s="102">
        <f t="shared" si="2"/>
        <v>0</v>
      </c>
      <c r="AQ31" s="102">
        <f t="shared" si="3"/>
        <v>41249484</v>
      </c>
      <c r="AR31" s="72" t="s">
        <v>65</v>
      </c>
      <c r="AS31" s="76">
        <v>41249484</v>
      </c>
      <c r="AT31" s="72" t="s">
        <v>319</v>
      </c>
      <c r="AU31" s="76">
        <v>0</v>
      </c>
      <c r="AV31" s="81" t="s">
        <v>73</v>
      </c>
      <c r="AW31" s="82">
        <v>30937113</v>
      </c>
      <c r="AX31" s="143">
        <f t="shared" si="4"/>
        <v>10312371</v>
      </c>
      <c r="AY31" s="84">
        <f t="shared" si="5"/>
        <v>0.75</v>
      </c>
      <c r="AZ31" s="85">
        <v>1</v>
      </c>
      <c r="BA31" s="81" t="s">
        <v>73</v>
      </c>
      <c r="BB31" s="72" t="s">
        <v>208</v>
      </c>
      <c r="BC31" s="74" t="s">
        <v>18090</v>
      </c>
      <c r="BD31" s="71" t="s">
        <v>65</v>
      </c>
      <c r="BE31" s="71" t="s">
        <v>207</v>
      </c>
    </row>
    <row r="32" spans="2:57" s="12" customFormat="1" ht="12.75" x14ac:dyDescent="0.2">
      <c r="B32" s="72">
        <v>2025</v>
      </c>
      <c r="C32" s="72">
        <v>891780111</v>
      </c>
      <c r="D32" s="72" t="s">
        <v>63</v>
      </c>
      <c r="E32" s="104" t="s">
        <v>18089</v>
      </c>
      <c r="F32" s="72" t="s">
        <v>18088</v>
      </c>
      <c r="G32" s="72">
        <v>0</v>
      </c>
      <c r="H32" s="72" t="s">
        <v>71</v>
      </c>
      <c r="I32" s="71" t="s">
        <v>166</v>
      </c>
      <c r="J32" s="73" t="s">
        <v>81</v>
      </c>
      <c r="K32" s="104" t="s">
        <v>18087</v>
      </c>
      <c r="L32" s="514">
        <v>49215600</v>
      </c>
      <c r="M32" s="71" t="s">
        <v>66</v>
      </c>
      <c r="N32" s="75" t="s">
        <v>18086</v>
      </c>
      <c r="O32" s="76">
        <v>39048924</v>
      </c>
      <c r="P32" s="76">
        <v>314</v>
      </c>
      <c r="Q32" s="147">
        <v>45699</v>
      </c>
      <c r="R32" s="514">
        <v>49215600</v>
      </c>
      <c r="S32" s="147">
        <v>45706</v>
      </c>
      <c r="T32" s="514">
        <v>49215600</v>
      </c>
      <c r="U32" s="72" t="s">
        <v>65</v>
      </c>
      <c r="V32" s="292">
        <v>85152695</v>
      </c>
      <c r="W32" s="189" t="s">
        <v>8704</v>
      </c>
      <c r="X32" s="635">
        <v>45706</v>
      </c>
      <c r="Y32" s="78">
        <v>45708</v>
      </c>
      <c r="Z32" s="636">
        <v>45708</v>
      </c>
      <c r="AA32" s="147">
        <v>45808</v>
      </c>
      <c r="AB32" s="102">
        <f t="shared" si="0"/>
        <v>100</v>
      </c>
      <c r="AC32" s="76">
        <v>0</v>
      </c>
      <c r="AD32" s="76">
        <v>0</v>
      </c>
      <c r="AE32" s="76">
        <v>0</v>
      </c>
      <c r="AF32" s="80" t="s">
        <v>73</v>
      </c>
      <c r="AG32" s="102">
        <f t="shared" si="1"/>
        <v>0</v>
      </c>
      <c r="AH32" s="76">
        <v>0</v>
      </c>
      <c r="AI32" s="76">
        <v>0</v>
      </c>
      <c r="AJ32" s="72" t="s">
        <v>73</v>
      </c>
      <c r="AK32" s="80" t="s">
        <v>73</v>
      </c>
      <c r="AL32" s="76">
        <v>0</v>
      </c>
      <c r="AM32" s="80" t="s">
        <v>73</v>
      </c>
      <c r="AN32" s="80" t="s">
        <v>73</v>
      </c>
      <c r="AO32" s="80" t="s">
        <v>73</v>
      </c>
      <c r="AP32" s="102">
        <f t="shared" si="2"/>
        <v>0</v>
      </c>
      <c r="AQ32" s="102">
        <f t="shared" si="3"/>
        <v>49215600</v>
      </c>
      <c r="AR32" s="72" t="s">
        <v>65</v>
      </c>
      <c r="AS32" s="76">
        <v>49215600</v>
      </c>
      <c r="AT32" s="72" t="s">
        <v>319</v>
      </c>
      <c r="AU32" s="76">
        <v>0</v>
      </c>
      <c r="AV32" s="81" t="s">
        <v>73</v>
      </c>
      <c r="AW32" s="82">
        <v>49215600</v>
      </c>
      <c r="AX32" s="143">
        <f t="shared" si="4"/>
        <v>0</v>
      </c>
      <c r="AY32" s="84">
        <f t="shared" si="5"/>
        <v>1</v>
      </c>
      <c r="AZ32" s="85">
        <v>1</v>
      </c>
      <c r="BA32" s="81" t="s">
        <v>73</v>
      </c>
      <c r="BB32" s="72" t="s">
        <v>208</v>
      </c>
      <c r="BC32" s="74" t="s">
        <v>18085</v>
      </c>
      <c r="BD32" s="71" t="s">
        <v>65</v>
      </c>
      <c r="BE32" s="71" t="s">
        <v>207</v>
      </c>
    </row>
    <row r="33" spans="2:57" s="12" customFormat="1" ht="12.75" x14ac:dyDescent="0.2">
      <c r="B33" s="72">
        <v>2025</v>
      </c>
      <c r="C33" s="72">
        <v>891780111</v>
      </c>
      <c r="D33" s="72" t="s">
        <v>63</v>
      </c>
      <c r="E33" s="104" t="s">
        <v>18084</v>
      </c>
      <c r="F33" s="72" t="s">
        <v>18083</v>
      </c>
      <c r="G33" s="72">
        <v>0</v>
      </c>
      <c r="H33" s="72" t="s">
        <v>71</v>
      </c>
      <c r="I33" s="71" t="s">
        <v>64</v>
      </c>
      <c r="J33" s="73" t="s">
        <v>81</v>
      </c>
      <c r="K33" s="104" t="s">
        <v>18082</v>
      </c>
      <c r="L33" s="514">
        <v>29279950</v>
      </c>
      <c r="M33" s="71" t="s">
        <v>66</v>
      </c>
      <c r="N33" s="75" t="s">
        <v>17682</v>
      </c>
      <c r="O33" s="76">
        <v>900794405</v>
      </c>
      <c r="P33" s="76">
        <v>306</v>
      </c>
      <c r="Q33" s="147">
        <v>45698</v>
      </c>
      <c r="R33" s="514">
        <v>29279950</v>
      </c>
      <c r="S33" s="147">
        <v>45706</v>
      </c>
      <c r="T33" s="514">
        <v>29279950</v>
      </c>
      <c r="U33" s="72" t="s">
        <v>65</v>
      </c>
      <c r="V33" s="292">
        <v>85467461</v>
      </c>
      <c r="W33" s="189" t="s">
        <v>9096</v>
      </c>
      <c r="X33" s="635">
        <v>45706</v>
      </c>
      <c r="Y33" s="78">
        <v>45713</v>
      </c>
      <c r="Z33" s="636">
        <v>45713</v>
      </c>
      <c r="AA33" s="147">
        <v>45755</v>
      </c>
      <c r="AB33" s="102">
        <f t="shared" si="0"/>
        <v>42</v>
      </c>
      <c r="AC33" s="76">
        <v>0</v>
      </c>
      <c r="AD33" s="76">
        <v>0</v>
      </c>
      <c r="AE33" s="76">
        <v>0</v>
      </c>
      <c r="AF33" s="80" t="s">
        <v>73</v>
      </c>
      <c r="AG33" s="102">
        <f t="shared" si="1"/>
        <v>0</v>
      </c>
      <c r="AH33" s="76">
        <v>0</v>
      </c>
      <c r="AI33" s="76">
        <v>0</v>
      </c>
      <c r="AJ33" s="72" t="s">
        <v>73</v>
      </c>
      <c r="AK33" s="80" t="s">
        <v>73</v>
      </c>
      <c r="AL33" s="76">
        <v>0</v>
      </c>
      <c r="AM33" s="80" t="s">
        <v>73</v>
      </c>
      <c r="AN33" s="80" t="s">
        <v>73</v>
      </c>
      <c r="AO33" s="80" t="s">
        <v>73</v>
      </c>
      <c r="AP33" s="102">
        <f t="shared" si="2"/>
        <v>0</v>
      </c>
      <c r="AQ33" s="102">
        <f t="shared" si="3"/>
        <v>29279950</v>
      </c>
      <c r="AR33" s="72" t="s">
        <v>65</v>
      </c>
      <c r="AS33" s="76">
        <v>29279950</v>
      </c>
      <c r="AT33" s="72" t="s">
        <v>319</v>
      </c>
      <c r="AU33" s="76">
        <v>0</v>
      </c>
      <c r="AV33" s="81" t="s">
        <v>73</v>
      </c>
      <c r="AW33" s="82">
        <v>27780550</v>
      </c>
      <c r="AX33" s="143">
        <f t="shared" si="4"/>
        <v>1499400</v>
      </c>
      <c r="AY33" s="84">
        <f t="shared" si="5"/>
        <v>0.94879089615931722</v>
      </c>
      <c r="AZ33" s="85">
        <v>1</v>
      </c>
      <c r="BA33" s="81" t="s">
        <v>73</v>
      </c>
      <c r="BB33" s="72" t="s">
        <v>208</v>
      </c>
      <c r="BC33" s="74" t="s">
        <v>18081</v>
      </c>
      <c r="BD33" s="71" t="s">
        <v>65</v>
      </c>
      <c r="BE33" s="71" t="s">
        <v>207</v>
      </c>
    </row>
    <row r="34" spans="2:57" s="12" customFormat="1" ht="12.75" x14ac:dyDescent="0.2">
      <c r="B34" s="72">
        <v>2025</v>
      </c>
      <c r="C34" s="72">
        <v>891780111</v>
      </c>
      <c r="D34" s="72" t="s">
        <v>63</v>
      </c>
      <c r="E34" s="104" t="s">
        <v>18080</v>
      </c>
      <c r="F34" s="72" t="s">
        <v>18079</v>
      </c>
      <c r="G34" s="72">
        <v>0</v>
      </c>
      <c r="H34" s="72" t="s">
        <v>71</v>
      </c>
      <c r="I34" s="71" t="s">
        <v>166</v>
      </c>
      <c r="J34" s="73" t="s">
        <v>81</v>
      </c>
      <c r="K34" s="104" t="s">
        <v>18078</v>
      </c>
      <c r="L34" s="514">
        <v>20624604</v>
      </c>
      <c r="M34" s="71" t="s">
        <v>66</v>
      </c>
      <c r="N34" s="75" t="s">
        <v>17283</v>
      </c>
      <c r="O34" s="76">
        <v>901758426</v>
      </c>
      <c r="P34" s="76">
        <v>315</v>
      </c>
      <c r="Q34" s="147">
        <v>45699</v>
      </c>
      <c r="R34" s="514">
        <v>315060339</v>
      </c>
      <c r="S34" s="147">
        <v>45707</v>
      </c>
      <c r="T34" s="514">
        <v>20624604</v>
      </c>
      <c r="U34" s="72" t="s">
        <v>65</v>
      </c>
      <c r="V34" s="292">
        <v>72175282</v>
      </c>
      <c r="W34" s="189" t="s">
        <v>8886</v>
      </c>
      <c r="X34" s="635">
        <v>45707</v>
      </c>
      <c r="Y34" s="78">
        <v>45707</v>
      </c>
      <c r="Z34" s="636" t="s">
        <v>73</v>
      </c>
      <c r="AA34" s="147">
        <v>45827</v>
      </c>
      <c r="AB34" s="102">
        <f t="shared" si="0"/>
        <v>120</v>
      </c>
      <c r="AC34" s="76">
        <v>0</v>
      </c>
      <c r="AD34" s="76">
        <v>0</v>
      </c>
      <c r="AE34" s="76">
        <v>0</v>
      </c>
      <c r="AF34" s="80" t="s">
        <v>73</v>
      </c>
      <c r="AG34" s="102">
        <f t="shared" si="1"/>
        <v>0</v>
      </c>
      <c r="AH34" s="76">
        <v>0</v>
      </c>
      <c r="AI34" s="76">
        <v>0</v>
      </c>
      <c r="AJ34" s="72" t="s">
        <v>73</v>
      </c>
      <c r="AK34" s="80" t="s">
        <v>73</v>
      </c>
      <c r="AL34" s="76">
        <v>0</v>
      </c>
      <c r="AM34" s="80" t="s">
        <v>73</v>
      </c>
      <c r="AN34" s="80" t="s">
        <v>73</v>
      </c>
      <c r="AO34" s="80" t="s">
        <v>73</v>
      </c>
      <c r="AP34" s="102">
        <f t="shared" si="2"/>
        <v>0</v>
      </c>
      <c r="AQ34" s="102">
        <f t="shared" si="3"/>
        <v>20624604</v>
      </c>
      <c r="AR34" s="72" t="s">
        <v>65</v>
      </c>
      <c r="AS34" s="76">
        <v>20624604</v>
      </c>
      <c r="AT34" s="72" t="s">
        <v>319</v>
      </c>
      <c r="AU34" s="76">
        <v>0</v>
      </c>
      <c r="AV34" s="81" t="s">
        <v>73</v>
      </c>
      <c r="AW34" s="82">
        <v>20624604</v>
      </c>
      <c r="AX34" s="143">
        <f t="shared" si="4"/>
        <v>0</v>
      </c>
      <c r="AY34" s="84">
        <f t="shared" si="5"/>
        <v>1</v>
      </c>
      <c r="AZ34" s="85">
        <v>1</v>
      </c>
      <c r="BA34" s="81" t="s">
        <v>73</v>
      </c>
      <c r="BB34" s="72" t="s">
        <v>208</v>
      </c>
      <c r="BC34" s="74" t="s">
        <v>18077</v>
      </c>
      <c r="BD34" s="71" t="s">
        <v>65</v>
      </c>
      <c r="BE34" s="71" t="s">
        <v>207</v>
      </c>
    </row>
    <row r="35" spans="2:57" s="12" customFormat="1" ht="12.75" x14ac:dyDescent="0.2">
      <c r="B35" s="72">
        <v>2025</v>
      </c>
      <c r="C35" s="72">
        <v>891780111</v>
      </c>
      <c r="D35" s="72" t="s">
        <v>63</v>
      </c>
      <c r="E35" s="104" t="s">
        <v>18076</v>
      </c>
      <c r="F35" s="72" t="s">
        <v>18075</v>
      </c>
      <c r="G35" s="72">
        <v>0</v>
      </c>
      <c r="H35" s="72" t="s">
        <v>71</v>
      </c>
      <c r="I35" s="71" t="s">
        <v>64</v>
      </c>
      <c r="J35" s="73" t="s">
        <v>81</v>
      </c>
      <c r="K35" s="104" t="s">
        <v>18074</v>
      </c>
      <c r="L35" s="514">
        <v>42731200</v>
      </c>
      <c r="M35" s="71" t="s">
        <v>66</v>
      </c>
      <c r="N35" s="75" t="s">
        <v>17033</v>
      </c>
      <c r="O35" s="76">
        <v>900146629</v>
      </c>
      <c r="P35" s="76">
        <v>333</v>
      </c>
      <c r="Q35" s="147">
        <v>45700</v>
      </c>
      <c r="R35" s="514">
        <v>42731200</v>
      </c>
      <c r="S35" s="147">
        <v>45707</v>
      </c>
      <c r="T35" s="514">
        <v>42731200</v>
      </c>
      <c r="U35" s="72" t="s">
        <v>65</v>
      </c>
      <c r="V35" s="292">
        <v>85459497</v>
      </c>
      <c r="W35" s="189" t="s">
        <v>9141</v>
      </c>
      <c r="X35" s="635">
        <v>45707</v>
      </c>
      <c r="Y35" s="78">
        <v>45707</v>
      </c>
      <c r="Z35" s="636" t="s">
        <v>73</v>
      </c>
      <c r="AA35" s="147">
        <v>46022</v>
      </c>
      <c r="AB35" s="102">
        <f t="shared" si="0"/>
        <v>315</v>
      </c>
      <c r="AC35" s="76">
        <v>1</v>
      </c>
      <c r="AD35" s="76">
        <v>12000000</v>
      </c>
      <c r="AE35" s="76">
        <v>0</v>
      </c>
      <c r="AF35" s="80" t="s">
        <v>73</v>
      </c>
      <c r="AG35" s="102">
        <f t="shared" si="1"/>
        <v>0</v>
      </c>
      <c r="AH35" s="76">
        <v>0</v>
      </c>
      <c r="AI35" s="76">
        <v>0</v>
      </c>
      <c r="AJ35" s="72" t="s">
        <v>73</v>
      </c>
      <c r="AK35" s="80" t="s">
        <v>73</v>
      </c>
      <c r="AL35" s="76">
        <v>0</v>
      </c>
      <c r="AM35" s="80" t="s">
        <v>73</v>
      </c>
      <c r="AN35" s="80" t="s">
        <v>73</v>
      </c>
      <c r="AO35" s="80" t="s">
        <v>73</v>
      </c>
      <c r="AP35" s="102">
        <f t="shared" si="2"/>
        <v>0</v>
      </c>
      <c r="AQ35" s="102">
        <f t="shared" si="3"/>
        <v>54731200</v>
      </c>
      <c r="AR35" s="72" t="s">
        <v>65</v>
      </c>
      <c r="AS35" s="76">
        <v>42731200</v>
      </c>
      <c r="AT35" s="72" t="s">
        <v>319</v>
      </c>
      <c r="AU35" s="76">
        <v>0</v>
      </c>
      <c r="AV35" s="81" t="s">
        <v>73</v>
      </c>
      <c r="AW35" s="82">
        <v>54640040</v>
      </c>
      <c r="AX35" s="143">
        <f t="shared" si="4"/>
        <v>91160</v>
      </c>
      <c r="AY35" s="84">
        <f t="shared" si="5"/>
        <v>0.99833440523869388</v>
      </c>
      <c r="AZ35" s="85">
        <v>1</v>
      </c>
      <c r="BA35" s="81" t="s">
        <v>73</v>
      </c>
      <c r="BB35" s="72" t="s">
        <v>123</v>
      </c>
      <c r="BC35" s="74" t="s">
        <v>18073</v>
      </c>
      <c r="BD35" s="71" t="s">
        <v>65</v>
      </c>
      <c r="BE35" s="71" t="s">
        <v>207</v>
      </c>
    </row>
    <row r="36" spans="2:57" s="12" customFormat="1" ht="12.75" x14ac:dyDescent="0.2">
      <c r="B36" s="72">
        <v>2025</v>
      </c>
      <c r="C36" s="72">
        <v>891780111</v>
      </c>
      <c r="D36" s="72" t="s">
        <v>63</v>
      </c>
      <c r="E36" s="104" t="s">
        <v>18072</v>
      </c>
      <c r="F36" s="72" t="s">
        <v>18071</v>
      </c>
      <c r="G36" s="72">
        <v>0</v>
      </c>
      <c r="H36" s="72" t="s">
        <v>71</v>
      </c>
      <c r="I36" s="71" t="s">
        <v>166</v>
      </c>
      <c r="J36" s="73" t="s">
        <v>81</v>
      </c>
      <c r="K36" s="104" t="s">
        <v>18070</v>
      </c>
      <c r="L36" s="514">
        <v>15468559</v>
      </c>
      <c r="M36" s="71" t="s">
        <v>66</v>
      </c>
      <c r="N36" s="75" t="s">
        <v>17520</v>
      </c>
      <c r="O36" s="76">
        <v>901146763</v>
      </c>
      <c r="P36" s="76">
        <v>315</v>
      </c>
      <c r="Q36" s="147">
        <v>45699</v>
      </c>
      <c r="R36" s="514">
        <v>315060339</v>
      </c>
      <c r="S36" s="147">
        <v>45708</v>
      </c>
      <c r="T36" s="514">
        <v>15468559</v>
      </c>
      <c r="U36" s="72" t="s">
        <v>65</v>
      </c>
      <c r="V36" s="292">
        <v>72175282</v>
      </c>
      <c r="W36" s="189" t="s">
        <v>8886</v>
      </c>
      <c r="X36" s="635">
        <v>45708</v>
      </c>
      <c r="Y36" s="78">
        <v>45708</v>
      </c>
      <c r="Z36" s="636" t="s">
        <v>73</v>
      </c>
      <c r="AA36" s="147">
        <v>45828</v>
      </c>
      <c r="AB36" s="102">
        <f t="shared" si="0"/>
        <v>120</v>
      </c>
      <c r="AC36" s="76">
        <v>0</v>
      </c>
      <c r="AD36" s="76">
        <v>0</v>
      </c>
      <c r="AE36" s="76">
        <v>0</v>
      </c>
      <c r="AF36" s="80" t="s">
        <v>73</v>
      </c>
      <c r="AG36" s="102">
        <f t="shared" si="1"/>
        <v>0</v>
      </c>
      <c r="AH36" s="76">
        <v>0</v>
      </c>
      <c r="AI36" s="76">
        <v>0</v>
      </c>
      <c r="AJ36" s="72" t="s">
        <v>73</v>
      </c>
      <c r="AK36" s="80" t="s">
        <v>73</v>
      </c>
      <c r="AL36" s="76">
        <v>0</v>
      </c>
      <c r="AM36" s="80" t="s">
        <v>73</v>
      </c>
      <c r="AN36" s="80" t="s">
        <v>73</v>
      </c>
      <c r="AO36" s="80" t="s">
        <v>73</v>
      </c>
      <c r="AP36" s="102">
        <f t="shared" si="2"/>
        <v>0</v>
      </c>
      <c r="AQ36" s="102">
        <f t="shared" si="3"/>
        <v>15468559</v>
      </c>
      <c r="AR36" s="72" t="s">
        <v>65</v>
      </c>
      <c r="AS36" s="76">
        <v>15468559</v>
      </c>
      <c r="AT36" s="72" t="s">
        <v>319</v>
      </c>
      <c r="AU36" s="76">
        <v>0</v>
      </c>
      <c r="AV36" s="81" t="s">
        <v>73</v>
      </c>
      <c r="AW36" s="82">
        <v>15468556</v>
      </c>
      <c r="AX36" s="143">
        <f t="shared" si="4"/>
        <v>3</v>
      </c>
      <c r="AY36" s="84">
        <f t="shared" si="5"/>
        <v>0.99999980605821137</v>
      </c>
      <c r="AZ36" s="85">
        <v>1</v>
      </c>
      <c r="BA36" s="81" t="s">
        <v>73</v>
      </c>
      <c r="BB36" s="72" t="s">
        <v>208</v>
      </c>
      <c r="BC36" s="74" t="s">
        <v>18069</v>
      </c>
      <c r="BD36" s="71" t="s">
        <v>65</v>
      </c>
      <c r="BE36" s="71" t="s">
        <v>207</v>
      </c>
    </row>
    <row r="37" spans="2:57" s="12" customFormat="1" ht="12.75" x14ac:dyDescent="0.2">
      <c r="B37" s="72">
        <v>2025</v>
      </c>
      <c r="C37" s="72">
        <v>891780111</v>
      </c>
      <c r="D37" s="72" t="s">
        <v>63</v>
      </c>
      <c r="E37" s="104" t="s">
        <v>18068</v>
      </c>
      <c r="F37" s="72" t="s">
        <v>18067</v>
      </c>
      <c r="G37" s="72">
        <v>0</v>
      </c>
      <c r="H37" s="72" t="s">
        <v>71</v>
      </c>
      <c r="I37" s="71" t="s">
        <v>64</v>
      </c>
      <c r="J37" s="73" t="s">
        <v>81</v>
      </c>
      <c r="K37" s="104" t="s">
        <v>18066</v>
      </c>
      <c r="L37" s="514">
        <v>59333400</v>
      </c>
      <c r="M37" s="71" t="s">
        <v>66</v>
      </c>
      <c r="N37" s="75" t="s">
        <v>17870</v>
      </c>
      <c r="O37" s="76">
        <v>901346015</v>
      </c>
      <c r="P37" s="76">
        <v>244</v>
      </c>
      <c r="Q37" s="147">
        <v>45692</v>
      </c>
      <c r="R37" s="514">
        <v>59333400</v>
      </c>
      <c r="S37" s="147">
        <v>45708</v>
      </c>
      <c r="T37" s="514">
        <v>59333400</v>
      </c>
      <c r="U37" s="72" t="s">
        <v>65</v>
      </c>
      <c r="V37" s="292">
        <v>85467461</v>
      </c>
      <c r="W37" s="189" t="s">
        <v>9096</v>
      </c>
      <c r="X37" s="635">
        <v>45708</v>
      </c>
      <c r="Y37" s="78">
        <v>45708</v>
      </c>
      <c r="Z37" s="636">
        <v>45708</v>
      </c>
      <c r="AA37" s="147">
        <v>45737</v>
      </c>
      <c r="AB37" s="102">
        <f t="shared" si="0"/>
        <v>29</v>
      </c>
      <c r="AC37" s="76">
        <v>0</v>
      </c>
      <c r="AD37" s="76">
        <v>0</v>
      </c>
      <c r="AE37" s="76">
        <v>0</v>
      </c>
      <c r="AF37" s="80" t="s">
        <v>73</v>
      </c>
      <c r="AG37" s="102">
        <f t="shared" si="1"/>
        <v>0</v>
      </c>
      <c r="AH37" s="76">
        <v>0</v>
      </c>
      <c r="AI37" s="76">
        <v>0</v>
      </c>
      <c r="AJ37" s="72" t="s">
        <v>73</v>
      </c>
      <c r="AK37" s="80" t="s">
        <v>73</v>
      </c>
      <c r="AL37" s="76">
        <v>0</v>
      </c>
      <c r="AM37" s="80" t="s">
        <v>73</v>
      </c>
      <c r="AN37" s="80" t="s">
        <v>73</v>
      </c>
      <c r="AO37" s="80" t="s">
        <v>73</v>
      </c>
      <c r="AP37" s="102">
        <f t="shared" si="2"/>
        <v>0</v>
      </c>
      <c r="AQ37" s="102">
        <f t="shared" si="3"/>
        <v>59333400</v>
      </c>
      <c r="AR37" s="72" t="s">
        <v>65</v>
      </c>
      <c r="AS37" s="76">
        <v>59333400</v>
      </c>
      <c r="AT37" s="72" t="s">
        <v>319</v>
      </c>
      <c r="AU37" s="76">
        <v>0</v>
      </c>
      <c r="AV37" s="81" t="s">
        <v>73</v>
      </c>
      <c r="AW37" s="82">
        <v>59333400</v>
      </c>
      <c r="AX37" s="143">
        <f t="shared" si="4"/>
        <v>0</v>
      </c>
      <c r="AY37" s="84">
        <f t="shared" si="5"/>
        <v>1</v>
      </c>
      <c r="AZ37" s="85">
        <v>1</v>
      </c>
      <c r="BA37" s="81" t="s">
        <v>73</v>
      </c>
      <c r="BB37" s="72" t="s">
        <v>208</v>
      </c>
      <c r="BC37" s="74" t="s">
        <v>18065</v>
      </c>
      <c r="BD37" s="71" t="s">
        <v>65</v>
      </c>
      <c r="BE37" s="71" t="s">
        <v>207</v>
      </c>
    </row>
    <row r="38" spans="2:57" s="12" customFormat="1" ht="12.75" x14ac:dyDescent="0.2">
      <c r="B38" s="72">
        <v>2025</v>
      </c>
      <c r="C38" s="72">
        <v>891780111</v>
      </c>
      <c r="D38" s="72" t="s">
        <v>63</v>
      </c>
      <c r="E38" s="104" t="s">
        <v>18064</v>
      </c>
      <c r="F38" s="72" t="s">
        <v>18063</v>
      </c>
      <c r="G38" s="72">
        <v>0</v>
      </c>
      <c r="H38" s="72" t="s">
        <v>71</v>
      </c>
      <c r="I38" s="71" t="s">
        <v>166</v>
      </c>
      <c r="J38" s="73" t="s">
        <v>81</v>
      </c>
      <c r="K38" s="104" t="s">
        <v>18062</v>
      </c>
      <c r="L38" s="514">
        <v>8765512</v>
      </c>
      <c r="M38" s="71" t="s">
        <v>66</v>
      </c>
      <c r="N38" s="75" t="s">
        <v>18061</v>
      </c>
      <c r="O38" s="76">
        <v>860014923</v>
      </c>
      <c r="P38" s="76">
        <v>315</v>
      </c>
      <c r="Q38" s="147">
        <v>45699</v>
      </c>
      <c r="R38" s="514">
        <v>315060339</v>
      </c>
      <c r="S38" s="147">
        <v>45708</v>
      </c>
      <c r="T38" s="514">
        <v>8765512</v>
      </c>
      <c r="U38" s="72" t="s">
        <v>65</v>
      </c>
      <c r="V38" s="292">
        <v>72175282</v>
      </c>
      <c r="W38" s="189" t="s">
        <v>8886</v>
      </c>
      <c r="X38" s="635">
        <v>45708</v>
      </c>
      <c r="Y38" s="78">
        <v>45708</v>
      </c>
      <c r="Z38" s="636" t="s">
        <v>73</v>
      </c>
      <c r="AA38" s="147">
        <v>45828</v>
      </c>
      <c r="AB38" s="102">
        <f t="shared" si="0"/>
        <v>120</v>
      </c>
      <c r="AC38" s="76">
        <v>0</v>
      </c>
      <c r="AD38" s="76">
        <v>0</v>
      </c>
      <c r="AE38" s="76">
        <v>0</v>
      </c>
      <c r="AF38" s="80" t="s">
        <v>73</v>
      </c>
      <c r="AG38" s="102">
        <f t="shared" si="1"/>
        <v>0</v>
      </c>
      <c r="AH38" s="76">
        <v>0</v>
      </c>
      <c r="AI38" s="76">
        <v>0</v>
      </c>
      <c r="AJ38" s="72" t="s">
        <v>73</v>
      </c>
      <c r="AK38" s="80" t="s">
        <v>73</v>
      </c>
      <c r="AL38" s="76">
        <v>0</v>
      </c>
      <c r="AM38" s="80" t="s">
        <v>73</v>
      </c>
      <c r="AN38" s="80" t="s">
        <v>73</v>
      </c>
      <c r="AO38" s="80" t="s">
        <v>73</v>
      </c>
      <c r="AP38" s="102">
        <f t="shared" si="2"/>
        <v>0</v>
      </c>
      <c r="AQ38" s="102">
        <f t="shared" si="3"/>
        <v>8765512</v>
      </c>
      <c r="AR38" s="72" t="s">
        <v>65</v>
      </c>
      <c r="AS38" s="76">
        <v>8765512</v>
      </c>
      <c r="AT38" s="72" t="s">
        <v>319</v>
      </c>
      <c r="AU38" s="76">
        <v>0</v>
      </c>
      <c r="AV38" s="81" t="s">
        <v>73</v>
      </c>
      <c r="AW38" s="82">
        <v>6574134</v>
      </c>
      <c r="AX38" s="143">
        <f t="shared" si="4"/>
        <v>2191378</v>
      </c>
      <c r="AY38" s="84">
        <f t="shared" si="5"/>
        <v>0.75</v>
      </c>
      <c r="AZ38" s="85">
        <v>1</v>
      </c>
      <c r="BA38" s="81" t="s">
        <v>73</v>
      </c>
      <c r="BB38" s="72" t="s">
        <v>208</v>
      </c>
      <c r="BC38" s="74" t="s">
        <v>18060</v>
      </c>
      <c r="BD38" s="71" t="s">
        <v>65</v>
      </c>
      <c r="BE38" s="71" t="s">
        <v>207</v>
      </c>
    </row>
    <row r="39" spans="2:57" s="12" customFormat="1" ht="12.75" x14ac:dyDescent="0.2">
      <c r="B39" s="72">
        <v>2025</v>
      </c>
      <c r="C39" s="72">
        <v>891780111</v>
      </c>
      <c r="D39" s="72" t="s">
        <v>63</v>
      </c>
      <c r="E39" s="104" t="s">
        <v>18059</v>
      </c>
      <c r="F39" s="72" t="s">
        <v>18058</v>
      </c>
      <c r="G39" s="72">
        <v>0</v>
      </c>
      <c r="H39" s="72" t="s">
        <v>71</v>
      </c>
      <c r="I39" s="71" t="s">
        <v>166</v>
      </c>
      <c r="J39" s="73" t="s">
        <v>81</v>
      </c>
      <c r="K39" s="104" t="s">
        <v>18057</v>
      </c>
      <c r="L39" s="514">
        <v>20000000</v>
      </c>
      <c r="M39" s="71" t="s">
        <v>66</v>
      </c>
      <c r="N39" s="75" t="s">
        <v>17459</v>
      </c>
      <c r="O39" s="76">
        <v>901086965</v>
      </c>
      <c r="P39" s="76">
        <v>315</v>
      </c>
      <c r="Q39" s="147">
        <v>45699</v>
      </c>
      <c r="R39" s="514">
        <v>315060339</v>
      </c>
      <c r="S39" s="147">
        <v>45708</v>
      </c>
      <c r="T39" s="514">
        <v>20000000</v>
      </c>
      <c r="U39" s="72" t="s">
        <v>65</v>
      </c>
      <c r="V39" s="292">
        <v>72175282</v>
      </c>
      <c r="W39" s="189" t="s">
        <v>8886</v>
      </c>
      <c r="X39" s="635">
        <v>45708</v>
      </c>
      <c r="Y39" s="78">
        <v>45708</v>
      </c>
      <c r="Z39" s="636" t="s">
        <v>73</v>
      </c>
      <c r="AA39" s="147">
        <v>45828</v>
      </c>
      <c r="AB39" s="102">
        <f t="shared" si="0"/>
        <v>120</v>
      </c>
      <c r="AC39" s="76">
        <v>0</v>
      </c>
      <c r="AD39" s="76">
        <v>0</v>
      </c>
      <c r="AE39" s="76">
        <v>0</v>
      </c>
      <c r="AF39" s="80" t="s">
        <v>73</v>
      </c>
      <c r="AG39" s="102">
        <f t="shared" si="1"/>
        <v>0</v>
      </c>
      <c r="AH39" s="76">
        <v>0</v>
      </c>
      <c r="AI39" s="76">
        <v>0</v>
      </c>
      <c r="AJ39" s="72" t="s">
        <v>73</v>
      </c>
      <c r="AK39" s="80" t="s">
        <v>73</v>
      </c>
      <c r="AL39" s="76">
        <v>0</v>
      </c>
      <c r="AM39" s="80" t="s">
        <v>73</v>
      </c>
      <c r="AN39" s="80" t="s">
        <v>73</v>
      </c>
      <c r="AO39" s="80" t="s">
        <v>73</v>
      </c>
      <c r="AP39" s="102">
        <f t="shared" si="2"/>
        <v>0</v>
      </c>
      <c r="AQ39" s="102">
        <f t="shared" si="3"/>
        <v>20000000</v>
      </c>
      <c r="AR39" s="72" t="s">
        <v>65</v>
      </c>
      <c r="AS39" s="76">
        <v>20000000</v>
      </c>
      <c r="AT39" s="72" t="s">
        <v>319</v>
      </c>
      <c r="AU39" s="76">
        <v>0</v>
      </c>
      <c r="AV39" s="81" t="s">
        <v>73</v>
      </c>
      <c r="AW39" s="82">
        <v>20000000</v>
      </c>
      <c r="AX39" s="143">
        <f t="shared" si="4"/>
        <v>0</v>
      </c>
      <c r="AY39" s="84">
        <f t="shared" si="5"/>
        <v>1</v>
      </c>
      <c r="AZ39" s="85">
        <v>1</v>
      </c>
      <c r="BA39" s="81" t="s">
        <v>73</v>
      </c>
      <c r="BB39" s="72" t="s">
        <v>208</v>
      </c>
      <c r="BC39" s="74" t="s">
        <v>18056</v>
      </c>
      <c r="BD39" s="71" t="s">
        <v>65</v>
      </c>
      <c r="BE39" s="71" t="s">
        <v>207</v>
      </c>
    </row>
    <row r="40" spans="2:57" s="12" customFormat="1" ht="12.75" x14ac:dyDescent="0.2">
      <c r="B40" s="72">
        <v>2025</v>
      </c>
      <c r="C40" s="72">
        <v>891780111</v>
      </c>
      <c r="D40" s="72" t="s">
        <v>63</v>
      </c>
      <c r="E40" s="104" t="s">
        <v>18055</v>
      </c>
      <c r="F40" s="72" t="s">
        <v>18054</v>
      </c>
      <c r="G40" s="72">
        <v>0</v>
      </c>
      <c r="H40" s="72" t="s">
        <v>71</v>
      </c>
      <c r="I40" s="71" t="s">
        <v>166</v>
      </c>
      <c r="J40" s="73" t="s">
        <v>81</v>
      </c>
      <c r="K40" s="104" t="s">
        <v>18053</v>
      </c>
      <c r="L40" s="514">
        <v>36960000</v>
      </c>
      <c r="M40" s="71" t="s">
        <v>66</v>
      </c>
      <c r="N40" s="75" t="s">
        <v>17478</v>
      </c>
      <c r="O40" s="76">
        <v>900244687</v>
      </c>
      <c r="P40" s="76">
        <v>315</v>
      </c>
      <c r="Q40" s="147">
        <v>45699</v>
      </c>
      <c r="R40" s="514">
        <v>315060339</v>
      </c>
      <c r="S40" s="147">
        <v>45712</v>
      </c>
      <c r="T40" s="514">
        <v>36960000</v>
      </c>
      <c r="U40" s="72" t="s">
        <v>65</v>
      </c>
      <c r="V40" s="292">
        <v>72175282</v>
      </c>
      <c r="W40" s="189" t="s">
        <v>8886</v>
      </c>
      <c r="X40" s="635">
        <v>45712</v>
      </c>
      <c r="Y40" s="78">
        <v>45712</v>
      </c>
      <c r="Z40" s="636" t="s">
        <v>73</v>
      </c>
      <c r="AA40" s="147">
        <v>45832</v>
      </c>
      <c r="AB40" s="102">
        <f t="shared" si="0"/>
        <v>120</v>
      </c>
      <c r="AC40" s="76">
        <v>0</v>
      </c>
      <c r="AD40" s="76">
        <v>0</v>
      </c>
      <c r="AE40" s="76">
        <v>0</v>
      </c>
      <c r="AF40" s="80" t="s">
        <v>73</v>
      </c>
      <c r="AG40" s="102">
        <f t="shared" si="1"/>
        <v>0</v>
      </c>
      <c r="AH40" s="76">
        <v>0</v>
      </c>
      <c r="AI40" s="76">
        <v>0</v>
      </c>
      <c r="AJ40" s="72" t="s">
        <v>73</v>
      </c>
      <c r="AK40" s="80" t="s">
        <v>73</v>
      </c>
      <c r="AL40" s="76">
        <v>0</v>
      </c>
      <c r="AM40" s="80" t="s">
        <v>73</v>
      </c>
      <c r="AN40" s="80" t="s">
        <v>73</v>
      </c>
      <c r="AO40" s="80" t="s">
        <v>73</v>
      </c>
      <c r="AP40" s="102">
        <f t="shared" si="2"/>
        <v>0</v>
      </c>
      <c r="AQ40" s="102">
        <f t="shared" si="3"/>
        <v>36960000</v>
      </c>
      <c r="AR40" s="72" t="s">
        <v>65</v>
      </c>
      <c r="AS40" s="76">
        <v>36960000</v>
      </c>
      <c r="AT40" s="72" t="s">
        <v>319</v>
      </c>
      <c r="AU40" s="76">
        <v>0</v>
      </c>
      <c r="AV40" s="81" t="s">
        <v>73</v>
      </c>
      <c r="AW40" s="82">
        <v>36960000</v>
      </c>
      <c r="AX40" s="143">
        <f t="shared" si="4"/>
        <v>0</v>
      </c>
      <c r="AY40" s="84">
        <f t="shared" si="5"/>
        <v>1</v>
      </c>
      <c r="AZ40" s="85">
        <v>1</v>
      </c>
      <c r="BA40" s="81" t="s">
        <v>73</v>
      </c>
      <c r="BB40" s="72" t="s">
        <v>208</v>
      </c>
      <c r="BC40" s="74" t="s">
        <v>18052</v>
      </c>
      <c r="BD40" s="71" t="s">
        <v>65</v>
      </c>
      <c r="BE40" s="71" t="s">
        <v>207</v>
      </c>
    </row>
    <row r="41" spans="2:57" s="12" customFormat="1" ht="12.75" x14ac:dyDescent="0.2">
      <c r="B41" s="72">
        <v>2025</v>
      </c>
      <c r="C41" s="72">
        <v>891780111</v>
      </c>
      <c r="D41" s="72" t="s">
        <v>63</v>
      </c>
      <c r="E41" s="104" t="s">
        <v>18051</v>
      </c>
      <c r="F41" s="72" t="s">
        <v>18050</v>
      </c>
      <c r="G41" s="72">
        <v>0</v>
      </c>
      <c r="H41" s="72" t="s">
        <v>71</v>
      </c>
      <c r="I41" s="71" t="s">
        <v>166</v>
      </c>
      <c r="J41" s="73" t="s">
        <v>81</v>
      </c>
      <c r="K41" s="104" t="s">
        <v>18049</v>
      </c>
      <c r="L41" s="514">
        <v>20624743</v>
      </c>
      <c r="M41" s="71" t="s">
        <v>66</v>
      </c>
      <c r="N41" s="75" t="s">
        <v>17515</v>
      </c>
      <c r="O41" s="76">
        <v>900839919</v>
      </c>
      <c r="P41" s="76">
        <v>315</v>
      </c>
      <c r="Q41" s="147">
        <v>45699</v>
      </c>
      <c r="R41" s="514">
        <v>315060339</v>
      </c>
      <c r="S41" s="147">
        <v>45712</v>
      </c>
      <c r="T41" s="514">
        <v>20624743</v>
      </c>
      <c r="U41" s="72" t="s">
        <v>65</v>
      </c>
      <c r="V41" s="292">
        <v>72175282</v>
      </c>
      <c r="W41" s="189" t="s">
        <v>8886</v>
      </c>
      <c r="X41" s="635">
        <v>45712</v>
      </c>
      <c r="Y41" s="78">
        <v>45712</v>
      </c>
      <c r="Z41" s="636" t="s">
        <v>73</v>
      </c>
      <c r="AA41" s="147">
        <v>45832</v>
      </c>
      <c r="AB41" s="102">
        <f t="shared" si="0"/>
        <v>120</v>
      </c>
      <c r="AC41" s="76">
        <v>0</v>
      </c>
      <c r="AD41" s="76">
        <v>0</v>
      </c>
      <c r="AE41" s="76">
        <v>0</v>
      </c>
      <c r="AF41" s="80" t="s">
        <v>73</v>
      </c>
      <c r="AG41" s="102">
        <f t="shared" si="1"/>
        <v>0</v>
      </c>
      <c r="AH41" s="76">
        <v>0</v>
      </c>
      <c r="AI41" s="76">
        <v>0</v>
      </c>
      <c r="AJ41" s="72" t="s">
        <v>73</v>
      </c>
      <c r="AK41" s="80" t="s">
        <v>73</v>
      </c>
      <c r="AL41" s="76">
        <v>0</v>
      </c>
      <c r="AM41" s="80" t="s">
        <v>73</v>
      </c>
      <c r="AN41" s="80" t="s">
        <v>73</v>
      </c>
      <c r="AO41" s="80" t="s">
        <v>73</v>
      </c>
      <c r="AP41" s="102">
        <f t="shared" si="2"/>
        <v>0</v>
      </c>
      <c r="AQ41" s="102">
        <f t="shared" si="3"/>
        <v>20624743</v>
      </c>
      <c r="AR41" s="72" t="s">
        <v>65</v>
      </c>
      <c r="AS41" s="76">
        <v>20624743</v>
      </c>
      <c r="AT41" s="72" t="s">
        <v>319</v>
      </c>
      <c r="AU41" s="76">
        <v>0</v>
      </c>
      <c r="AV41" s="81" t="s">
        <v>73</v>
      </c>
      <c r="AW41" s="82">
        <v>20624740</v>
      </c>
      <c r="AX41" s="143">
        <f t="shared" si="4"/>
        <v>3</v>
      </c>
      <c r="AY41" s="84">
        <f t="shared" si="5"/>
        <v>0.99999985454364204</v>
      </c>
      <c r="AZ41" s="85">
        <v>1</v>
      </c>
      <c r="BA41" s="81" t="s">
        <v>73</v>
      </c>
      <c r="BB41" s="72" t="s">
        <v>208</v>
      </c>
      <c r="BC41" s="74" t="s">
        <v>18048</v>
      </c>
      <c r="BD41" s="71" t="s">
        <v>65</v>
      </c>
      <c r="BE41" s="71" t="s">
        <v>207</v>
      </c>
    </row>
    <row r="42" spans="2:57" s="12" customFormat="1" ht="12.75" x14ac:dyDescent="0.2">
      <c r="B42" s="72">
        <v>2025</v>
      </c>
      <c r="C42" s="72">
        <v>891780111</v>
      </c>
      <c r="D42" s="72" t="s">
        <v>63</v>
      </c>
      <c r="E42" s="104" t="s">
        <v>18047</v>
      </c>
      <c r="F42" s="72" t="s">
        <v>18046</v>
      </c>
      <c r="G42" s="72">
        <v>0</v>
      </c>
      <c r="H42" s="72" t="s">
        <v>71</v>
      </c>
      <c r="I42" s="71" t="s">
        <v>166</v>
      </c>
      <c r="J42" s="73" t="s">
        <v>81</v>
      </c>
      <c r="K42" s="104" t="s">
        <v>18045</v>
      </c>
      <c r="L42" s="514">
        <v>12000000</v>
      </c>
      <c r="M42" s="71" t="s">
        <v>66</v>
      </c>
      <c r="N42" s="75" t="s">
        <v>17421</v>
      </c>
      <c r="O42" s="76">
        <v>901794993</v>
      </c>
      <c r="P42" s="76">
        <v>315</v>
      </c>
      <c r="Q42" s="147">
        <v>45699</v>
      </c>
      <c r="R42" s="514">
        <v>315060339</v>
      </c>
      <c r="S42" s="147">
        <v>45712</v>
      </c>
      <c r="T42" s="514">
        <v>12000000</v>
      </c>
      <c r="U42" s="72" t="s">
        <v>65</v>
      </c>
      <c r="V42" s="292">
        <v>72175282</v>
      </c>
      <c r="W42" s="189" t="s">
        <v>8886</v>
      </c>
      <c r="X42" s="635">
        <v>45712</v>
      </c>
      <c r="Y42" s="78">
        <v>45712</v>
      </c>
      <c r="Z42" s="636" t="s">
        <v>73</v>
      </c>
      <c r="AA42" s="147">
        <v>45832</v>
      </c>
      <c r="AB42" s="102">
        <f t="shared" si="0"/>
        <v>120</v>
      </c>
      <c r="AC42" s="76">
        <v>0</v>
      </c>
      <c r="AD42" s="76">
        <v>0</v>
      </c>
      <c r="AE42" s="76">
        <v>0</v>
      </c>
      <c r="AF42" s="80" t="s">
        <v>73</v>
      </c>
      <c r="AG42" s="102">
        <f t="shared" si="1"/>
        <v>0</v>
      </c>
      <c r="AH42" s="76">
        <v>0</v>
      </c>
      <c r="AI42" s="76">
        <v>0</v>
      </c>
      <c r="AJ42" s="72" t="s">
        <v>73</v>
      </c>
      <c r="AK42" s="80" t="s">
        <v>73</v>
      </c>
      <c r="AL42" s="76">
        <v>0</v>
      </c>
      <c r="AM42" s="80" t="s">
        <v>73</v>
      </c>
      <c r="AN42" s="80" t="s">
        <v>73</v>
      </c>
      <c r="AO42" s="80" t="s">
        <v>73</v>
      </c>
      <c r="AP42" s="102">
        <f t="shared" si="2"/>
        <v>0</v>
      </c>
      <c r="AQ42" s="102">
        <f t="shared" si="3"/>
        <v>12000000</v>
      </c>
      <c r="AR42" s="72" t="s">
        <v>65</v>
      </c>
      <c r="AS42" s="76">
        <v>12000000</v>
      </c>
      <c r="AT42" s="72" t="s">
        <v>319</v>
      </c>
      <c r="AU42" s="76">
        <v>0</v>
      </c>
      <c r="AV42" s="81" t="s">
        <v>73</v>
      </c>
      <c r="AW42" s="82">
        <v>12000000</v>
      </c>
      <c r="AX42" s="143">
        <f t="shared" si="4"/>
        <v>0</v>
      </c>
      <c r="AY42" s="84">
        <f t="shared" si="5"/>
        <v>1</v>
      </c>
      <c r="AZ42" s="85">
        <v>1</v>
      </c>
      <c r="BA42" s="81" t="s">
        <v>73</v>
      </c>
      <c r="BB42" s="72" t="s">
        <v>208</v>
      </c>
      <c r="BC42" s="74" t="s">
        <v>18044</v>
      </c>
      <c r="BD42" s="71" t="s">
        <v>65</v>
      </c>
      <c r="BE42" s="71" t="s">
        <v>207</v>
      </c>
    </row>
    <row r="43" spans="2:57" s="12" customFormat="1" ht="12.75" x14ac:dyDescent="0.2">
      <c r="B43" s="72">
        <v>2025</v>
      </c>
      <c r="C43" s="72">
        <v>891780111</v>
      </c>
      <c r="D43" s="72" t="s">
        <v>63</v>
      </c>
      <c r="E43" s="104" t="s">
        <v>18043</v>
      </c>
      <c r="F43" s="72" t="s">
        <v>18042</v>
      </c>
      <c r="G43" s="72">
        <v>0</v>
      </c>
      <c r="H43" s="72" t="s">
        <v>71</v>
      </c>
      <c r="I43" s="71" t="s">
        <v>166</v>
      </c>
      <c r="J43" s="73" t="s">
        <v>81</v>
      </c>
      <c r="K43" s="104" t="s">
        <v>18041</v>
      </c>
      <c r="L43" s="514">
        <v>23202837</v>
      </c>
      <c r="M43" s="71" t="s">
        <v>66</v>
      </c>
      <c r="N43" s="75" t="s">
        <v>17426</v>
      </c>
      <c r="O43" s="76">
        <v>900246064</v>
      </c>
      <c r="P43" s="76">
        <v>315</v>
      </c>
      <c r="Q43" s="147">
        <v>45699</v>
      </c>
      <c r="R43" s="514">
        <v>315060339</v>
      </c>
      <c r="S43" s="147">
        <v>45712</v>
      </c>
      <c r="T43" s="514">
        <v>23202837</v>
      </c>
      <c r="U43" s="72" t="s">
        <v>65</v>
      </c>
      <c r="V43" s="292">
        <v>72175282</v>
      </c>
      <c r="W43" s="189" t="s">
        <v>8886</v>
      </c>
      <c r="X43" s="635">
        <v>45712</v>
      </c>
      <c r="Y43" s="78">
        <v>45712</v>
      </c>
      <c r="Z43" s="636" t="s">
        <v>73</v>
      </c>
      <c r="AA43" s="147">
        <v>45832</v>
      </c>
      <c r="AB43" s="102">
        <f t="shared" si="0"/>
        <v>120</v>
      </c>
      <c r="AC43" s="76">
        <v>0</v>
      </c>
      <c r="AD43" s="76">
        <v>0</v>
      </c>
      <c r="AE43" s="76">
        <v>0</v>
      </c>
      <c r="AF43" s="80" t="s">
        <v>73</v>
      </c>
      <c r="AG43" s="102">
        <f t="shared" si="1"/>
        <v>0</v>
      </c>
      <c r="AH43" s="76">
        <v>0</v>
      </c>
      <c r="AI43" s="76">
        <v>0</v>
      </c>
      <c r="AJ43" s="72" t="s">
        <v>73</v>
      </c>
      <c r="AK43" s="80" t="s">
        <v>73</v>
      </c>
      <c r="AL43" s="76">
        <v>0</v>
      </c>
      <c r="AM43" s="80" t="s">
        <v>73</v>
      </c>
      <c r="AN43" s="80" t="s">
        <v>73</v>
      </c>
      <c r="AO43" s="80" t="s">
        <v>73</v>
      </c>
      <c r="AP43" s="102">
        <f t="shared" si="2"/>
        <v>0</v>
      </c>
      <c r="AQ43" s="102">
        <f t="shared" si="3"/>
        <v>23202837</v>
      </c>
      <c r="AR43" s="72" t="s">
        <v>65</v>
      </c>
      <c r="AS43" s="76">
        <v>23202837</v>
      </c>
      <c r="AT43" s="72" t="s">
        <v>319</v>
      </c>
      <c r="AU43" s="76">
        <v>0</v>
      </c>
      <c r="AV43" s="81" t="s">
        <v>73</v>
      </c>
      <c r="AW43" s="82">
        <v>23202836</v>
      </c>
      <c r="AX43" s="143">
        <f t="shared" si="4"/>
        <v>1</v>
      </c>
      <c r="AY43" s="84">
        <f t="shared" si="5"/>
        <v>0.99999995690182197</v>
      </c>
      <c r="AZ43" s="85">
        <v>1</v>
      </c>
      <c r="BA43" s="81" t="s">
        <v>73</v>
      </c>
      <c r="BB43" s="72" t="s">
        <v>208</v>
      </c>
      <c r="BC43" s="74" t="s">
        <v>18040</v>
      </c>
      <c r="BD43" s="71" t="s">
        <v>65</v>
      </c>
      <c r="BE43" s="71" t="s">
        <v>207</v>
      </c>
    </row>
    <row r="44" spans="2:57" s="12" customFormat="1" ht="12.75" x14ac:dyDescent="0.2">
      <c r="B44" s="72">
        <v>2025</v>
      </c>
      <c r="C44" s="72">
        <v>891780111</v>
      </c>
      <c r="D44" s="72" t="s">
        <v>63</v>
      </c>
      <c r="E44" s="104" t="s">
        <v>18039</v>
      </c>
      <c r="F44" s="72" t="s">
        <v>18038</v>
      </c>
      <c r="G44" s="72">
        <v>0</v>
      </c>
      <c r="H44" s="72" t="s">
        <v>71</v>
      </c>
      <c r="I44" s="71" t="s">
        <v>64</v>
      </c>
      <c r="J44" s="73" t="s">
        <v>81</v>
      </c>
      <c r="K44" s="104" t="s">
        <v>18037</v>
      </c>
      <c r="L44" s="514">
        <v>27427200</v>
      </c>
      <c r="M44" s="71" t="s">
        <v>66</v>
      </c>
      <c r="N44" s="75" t="s">
        <v>18036</v>
      </c>
      <c r="O44" s="76">
        <v>900570454</v>
      </c>
      <c r="P44" s="76">
        <v>366</v>
      </c>
      <c r="Q44" s="147">
        <v>45702</v>
      </c>
      <c r="R44" s="514">
        <v>27427200</v>
      </c>
      <c r="S44" s="147">
        <v>45712</v>
      </c>
      <c r="T44" s="514">
        <v>27427200</v>
      </c>
      <c r="U44" s="72" t="s">
        <v>65</v>
      </c>
      <c r="V44" s="292">
        <v>85465146</v>
      </c>
      <c r="W44" s="189" t="s">
        <v>16739</v>
      </c>
      <c r="X44" s="635">
        <v>45712</v>
      </c>
      <c r="Y44" s="78">
        <v>45712</v>
      </c>
      <c r="Z44" s="636" t="s">
        <v>73</v>
      </c>
      <c r="AA44" s="147">
        <v>46076</v>
      </c>
      <c r="AB44" s="102">
        <f t="shared" si="0"/>
        <v>364</v>
      </c>
      <c r="AC44" s="76">
        <v>0</v>
      </c>
      <c r="AD44" s="76">
        <v>0</v>
      </c>
      <c r="AE44" s="76">
        <v>0</v>
      </c>
      <c r="AF44" s="80" t="s">
        <v>73</v>
      </c>
      <c r="AG44" s="102">
        <f t="shared" si="1"/>
        <v>0</v>
      </c>
      <c r="AH44" s="76">
        <v>0</v>
      </c>
      <c r="AI44" s="76">
        <v>0</v>
      </c>
      <c r="AJ44" s="72" t="s">
        <v>73</v>
      </c>
      <c r="AK44" s="80" t="s">
        <v>73</v>
      </c>
      <c r="AL44" s="76">
        <v>0</v>
      </c>
      <c r="AM44" s="80" t="s">
        <v>73</v>
      </c>
      <c r="AN44" s="80" t="s">
        <v>73</v>
      </c>
      <c r="AO44" s="80" t="s">
        <v>73</v>
      </c>
      <c r="AP44" s="102">
        <f t="shared" si="2"/>
        <v>0</v>
      </c>
      <c r="AQ44" s="102">
        <f t="shared" si="3"/>
        <v>27427200</v>
      </c>
      <c r="AR44" s="72" t="s">
        <v>65</v>
      </c>
      <c r="AS44" s="76">
        <v>24427200</v>
      </c>
      <c r="AT44" s="72" t="s">
        <v>319</v>
      </c>
      <c r="AU44" s="76">
        <v>0</v>
      </c>
      <c r="AV44" s="81" t="s">
        <v>73</v>
      </c>
      <c r="AW44" s="82">
        <v>22857520</v>
      </c>
      <c r="AX44" s="143">
        <f t="shared" si="4"/>
        <v>4569680</v>
      </c>
      <c r="AY44" s="84">
        <f t="shared" si="5"/>
        <v>0.83338875277097191</v>
      </c>
      <c r="AZ44" s="85">
        <v>0.83</v>
      </c>
      <c r="BA44" s="81" t="s">
        <v>73</v>
      </c>
      <c r="BB44" s="72" t="s">
        <v>123</v>
      </c>
      <c r="BC44" s="74" t="s">
        <v>18035</v>
      </c>
      <c r="BD44" s="71" t="s">
        <v>65</v>
      </c>
      <c r="BE44" s="71" t="s">
        <v>207</v>
      </c>
    </row>
    <row r="45" spans="2:57" s="12" customFormat="1" ht="12.75" x14ac:dyDescent="0.2">
      <c r="B45" s="72">
        <v>2025</v>
      </c>
      <c r="C45" s="72">
        <v>891780111</v>
      </c>
      <c r="D45" s="72" t="s">
        <v>63</v>
      </c>
      <c r="E45" s="104" t="s">
        <v>18034</v>
      </c>
      <c r="F45" s="72" t="s">
        <v>18033</v>
      </c>
      <c r="G45" s="72">
        <v>0</v>
      </c>
      <c r="H45" s="72" t="s">
        <v>71</v>
      </c>
      <c r="I45" s="71" t="s">
        <v>64</v>
      </c>
      <c r="J45" s="73" t="s">
        <v>81</v>
      </c>
      <c r="K45" s="104" t="s">
        <v>18032</v>
      </c>
      <c r="L45" s="514">
        <v>63937510</v>
      </c>
      <c r="M45" s="71" t="s">
        <v>66</v>
      </c>
      <c r="N45" s="75" t="s">
        <v>18031</v>
      </c>
      <c r="O45" s="76">
        <v>901458487</v>
      </c>
      <c r="P45" s="76">
        <v>215</v>
      </c>
      <c r="Q45" s="147">
        <v>45691</v>
      </c>
      <c r="R45" s="514">
        <v>63937510</v>
      </c>
      <c r="S45" s="147">
        <v>45714</v>
      </c>
      <c r="T45" s="514">
        <v>63937510</v>
      </c>
      <c r="U45" s="72" t="s">
        <v>65</v>
      </c>
      <c r="V45" s="292">
        <v>85467461</v>
      </c>
      <c r="W45" s="189" t="s">
        <v>9096</v>
      </c>
      <c r="X45" s="635">
        <v>45714</v>
      </c>
      <c r="Y45" s="78">
        <v>45714</v>
      </c>
      <c r="Z45" s="636">
        <v>45714</v>
      </c>
      <c r="AA45" s="147">
        <v>46022</v>
      </c>
      <c r="AB45" s="102">
        <f t="shared" si="0"/>
        <v>308</v>
      </c>
      <c r="AC45" s="76">
        <v>0</v>
      </c>
      <c r="AD45" s="76">
        <v>0</v>
      </c>
      <c r="AE45" s="76">
        <v>0</v>
      </c>
      <c r="AF45" s="80" t="s">
        <v>73</v>
      </c>
      <c r="AG45" s="102">
        <f t="shared" si="1"/>
        <v>0</v>
      </c>
      <c r="AH45" s="76">
        <v>0</v>
      </c>
      <c r="AI45" s="76">
        <v>0</v>
      </c>
      <c r="AJ45" s="72" t="s">
        <v>73</v>
      </c>
      <c r="AK45" s="80" t="s">
        <v>73</v>
      </c>
      <c r="AL45" s="76">
        <v>0</v>
      </c>
      <c r="AM45" s="80" t="s">
        <v>73</v>
      </c>
      <c r="AN45" s="80" t="s">
        <v>73</v>
      </c>
      <c r="AO45" s="80" t="s">
        <v>73</v>
      </c>
      <c r="AP45" s="102">
        <f t="shared" si="2"/>
        <v>0</v>
      </c>
      <c r="AQ45" s="102">
        <f t="shared" si="3"/>
        <v>63937510</v>
      </c>
      <c r="AR45" s="72" t="s">
        <v>65</v>
      </c>
      <c r="AS45" s="76">
        <v>63937510</v>
      </c>
      <c r="AT45" s="72" t="s">
        <v>319</v>
      </c>
      <c r="AU45" s="76">
        <v>0</v>
      </c>
      <c r="AV45" s="81" t="s">
        <v>73</v>
      </c>
      <c r="AW45" s="82">
        <v>63937510</v>
      </c>
      <c r="AX45" s="143">
        <f t="shared" si="4"/>
        <v>0</v>
      </c>
      <c r="AY45" s="84">
        <f t="shared" si="5"/>
        <v>1</v>
      </c>
      <c r="AZ45" s="85">
        <v>1</v>
      </c>
      <c r="BA45" s="81" t="s">
        <v>73</v>
      </c>
      <c r="BB45" s="72" t="s">
        <v>123</v>
      </c>
      <c r="BC45" s="74" t="s">
        <v>18030</v>
      </c>
      <c r="BD45" s="71" t="s">
        <v>65</v>
      </c>
      <c r="BE45" s="71" t="s">
        <v>207</v>
      </c>
    </row>
    <row r="46" spans="2:57" s="12" customFormat="1" ht="12.75" x14ac:dyDescent="0.2">
      <c r="B46" s="72">
        <v>2025</v>
      </c>
      <c r="C46" s="72">
        <v>891780111</v>
      </c>
      <c r="D46" s="72" t="s">
        <v>63</v>
      </c>
      <c r="E46" s="104" t="s">
        <v>18029</v>
      </c>
      <c r="F46" s="72" t="s">
        <v>18028</v>
      </c>
      <c r="G46" s="72">
        <v>0</v>
      </c>
      <c r="H46" s="72" t="s">
        <v>71</v>
      </c>
      <c r="I46" s="71" t="s">
        <v>166</v>
      </c>
      <c r="J46" s="73" t="s">
        <v>81</v>
      </c>
      <c r="K46" s="104" t="s">
        <v>18027</v>
      </c>
      <c r="L46" s="514">
        <v>10500000</v>
      </c>
      <c r="M46" s="71" t="s">
        <v>66</v>
      </c>
      <c r="N46" s="75" t="s">
        <v>17504</v>
      </c>
      <c r="O46" s="76">
        <v>901251648</v>
      </c>
      <c r="P46" s="76">
        <v>315</v>
      </c>
      <c r="Q46" s="147">
        <v>45699</v>
      </c>
      <c r="R46" s="514">
        <v>315060339</v>
      </c>
      <c r="S46" s="147">
        <v>45705</v>
      </c>
      <c r="T46" s="514">
        <v>10500000</v>
      </c>
      <c r="U46" s="72" t="s">
        <v>65</v>
      </c>
      <c r="V46" s="292">
        <v>72175282</v>
      </c>
      <c r="W46" s="189" t="s">
        <v>8886</v>
      </c>
      <c r="X46" s="635">
        <v>45715</v>
      </c>
      <c r="Y46" s="78">
        <v>45715</v>
      </c>
      <c r="Z46" s="636" t="s">
        <v>73</v>
      </c>
      <c r="AA46" s="147">
        <v>45835</v>
      </c>
      <c r="AB46" s="102">
        <f t="shared" si="0"/>
        <v>120</v>
      </c>
      <c r="AC46" s="76">
        <v>0</v>
      </c>
      <c r="AD46" s="76">
        <v>0</v>
      </c>
      <c r="AE46" s="76">
        <v>0</v>
      </c>
      <c r="AF46" s="80" t="s">
        <v>73</v>
      </c>
      <c r="AG46" s="102">
        <f t="shared" si="1"/>
        <v>0</v>
      </c>
      <c r="AH46" s="76">
        <v>0</v>
      </c>
      <c r="AI46" s="76">
        <v>0</v>
      </c>
      <c r="AJ46" s="72" t="s">
        <v>73</v>
      </c>
      <c r="AK46" s="80" t="s">
        <v>73</v>
      </c>
      <c r="AL46" s="76">
        <v>0</v>
      </c>
      <c r="AM46" s="80" t="s">
        <v>73</v>
      </c>
      <c r="AN46" s="80" t="s">
        <v>73</v>
      </c>
      <c r="AO46" s="80" t="s">
        <v>73</v>
      </c>
      <c r="AP46" s="102">
        <f t="shared" si="2"/>
        <v>0</v>
      </c>
      <c r="AQ46" s="102">
        <f t="shared" si="3"/>
        <v>10500000</v>
      </c>
      <c r="AR46" s="72" t="s">
        <v>65</v>
      </c>
      <c r="AS46" s="76">
        <v>10500000</v>
      </c>
      <c r="AT46" s="72" t="s">
        <v>319</v>
      </c>
      <c r="AU46" s="76">
        <v>0</v>
      </c>
      <c r="AV46" s="81" t="s">
        <v>73</v>
      </c>
      <c r="AW46" s="82">
        <v>7875000</v>
      </c>
      <c r="AX46" s="143">
        <f t="shared" si="4"/>
        <v>2625000</v>
      </c>
      <c r="AY46" s="84">
        <f t="shared" si="5"/>
        <v>0.75</v>
      </c>
      <c r="AZ46" s="85">
        <v>1</v>
      </c>
      <c r="BA46" s="81" t="s">
        <v>73</v>
      </c>
      <c r="BB46" s="72" t="s">
        <v>208</v>
      </c>
      <c r="BC46" s="74" t="s">
        <v>18026</v>
      </c>
      <c r="BD46" s="71" t="s">
        <v>65</v>
      </c>
      <c r="BE46" s="71" t="s">
        <v>207</v>
      </c>
    </row>
    <row r="47" spans="2:57" s="12" customFormat="1" ht="12.75" x14ac:dyDescent="0.2">
      <c r="B47" s="72">
        <v>2025</v>
      </c>
      <c r="C47" s="72">
        <v>891780111</v>
      </c>
      <c r="D47" s="72" t="s">
        <v>63</v>
      </c>
      <c r="E47" s="104" t="s">
        <v>18025</v>
      </c>
      <c r="F47" s="72" t="s">
        <v>18020</v>
      </c>
      <c r="G47" s="72">
        <v>0</v>
      </c>
      <c r="H47" s="72" t="s">
        <v>71</v>
      </c>
      <c r="I47" s="71" t="s">
        <v>64</v>
      </c>
      <c r="J47" s="73" t="s">
        <v>81</v>
      </c>
      <c r="K47" s="104" t="s">
        <v>18024</v>
      </c>
      <c r="L47" s="514">
        <v>98000000</v>
      </c>
      <c r="M47" s="71" t="s">
        <v>66</v>
      </c>
      <c r="N47" s="75" t="s">
        <v>18023</v>
      </c>
      <c r="O47" s="76">
        <v>900880521</v>
      </c>
      <c r="P47" s="76">
        <v>459</v>
      </c>
      <c r="Q47" s="147">
        <v>45714</v>
      </c>
      <c r="R47" s="514">
        <v>98000000</v>
      </c>
      <c r="S47" s="147">
        <v>45716</v>
      </c>
      <c r="T47" s="514">
        <v>98000000</v>
      </c>
      <c r="U47" s="72" t="s">
        <v>65</v>
      </c>
      <c r="V47" s="292">
        <v>57444673</v>
      </c>
      <c r="W47" s="189" t="s">
        <v>10483</v>
      </c>
      <c r="X47" s="635">
        <v>45716</v>
      </c>
      <c r="Y47" s="78">
        <v>45717</v>
      </c>
      <c r="Z47" s="636">
        <v>45716</v>
      </c>
      <c r="AA47" s="147">
        <v>46053</v>
      </c>
      <c r="AB47" s="102">
        <f t="shared" si="0"/>
        <v>337</v>
      </c>
      <c r="AC47" s="76">
        <v>0</v>
      </c>
      <c r="AD47" s="76">
        <v>0</v>
      </c>
      <c r="AE47" s="76">
        <v>0</v>
      </c>
      <c r="AF47" s="80" t="s">
        <v>73</v>
      </c>
      <c r="AG47" s="102">
        <f t="shared" si="1"/>
        <v>0</v>
      </c>
      <c r="AH47" s="76">
        <v>0</v>
      </c>
      <c r="AI47" s="76">
        <v>0</v>
      </c>
      <c r="AJ47" s="72" t="s">
        <v>73</v>
      </c>
      <c r="AK47" s="80" t="s">
        <v>73</v>
      </c>
      <c r="AL47" s="76">
        <v>0</v>
      </c>
      <c r="AM47" s="80" t="s">
        <v>73</v>
      </c>
      <c r="AN47" s="80" t="s">
        <v>73</v>
      </c>
      <c r="AO47" s="80" t="s">
        <v>73</v>
      </c>
      <c r="AP47" s="102">
        <f t="shared" si="2"/>
        <v>0</v>
      </c>
      <c r="AQ47" s="102">
        <f t="shared" si="3"/>
        <v>98000000</v>
      </c>
      <c r="AR47" s="72" t="s">
        <v>65</v>
      </c>
      <c r="AS47" s="76">
        <v>98000000</v>
      </c>
      <c r="AT47" s="72" t="s">
        <v>319</v>
      </c>
      <c r="AU47" s="76">
        <v>0</v>
      </c>
      <c r="AV47" s="81" t="s">
        <v>73</v>
      </c>
      <c r="AW47" s="82">
        <v>68103983.870000005</v>
      </c>
      <c r="AX47" s="143">
        <f t="shared" si="4"/>
        <v>29896016.129999995</v>
      </c>
      <c r="AY47" s="84">
        <f t="shared" si="5"/>
        <v>0.69493861091836739</v>
      </c>
      <c r="AZ47" s="85">
        <v>0.69</v>
      </c>
      <c r="BA47" s="81" t="s">
        <v>73</v>
      </c>
      <c r="BB47" s="72" t="s">
        <v>123</v>
      </c>
      <c r="BC47" s="74" t="s">
        <v>18022</v>
      </c>
      <c r="BD47" s="71" t="s">
        <v>65</v>
      </c>
      <c r="BE47" s="71" t="s">
        <v>207</v>
      </c>
    </row>
    <row r="48" spans="2:57" s="12" customFormat="1" ht="12.75" x14ac:dyDescent="0.2">
      <c r="B48" s="72">
        <v>2025</v>
      </c>
      <c r="C48" s="72">
        <v>891780111</v>
      </c>
      <c r="D48" s="72" t="s">
        <v>63</v>
      </c>
      <c r="E48" s="104" t="s">
        <v>18021</v>
      </c>
      <c r="F48" s="72" t="s">
        <v>18020</v>
      </c>
      <c r="G48" s="72">
        <v>0</v>
      </c>
      <c r="H48" s="72" t="s">
        <v>71</v>
      </c>
      <c r="I48" s="71" t="s">
        <v>64</v>
      </c>
      <c r="J48" s="73" t="s">
        <v>81</v>
      </c>
      <c r="K48" s="104" t="s">
        <v>18019</v>
      </c>
      <c r="L48" s="514">
        <v>247201260</v>
      </c>
      <c r="M48" s="71" t="s">
        <v>66</v>
      </c>
      <c r="N48" s="75" t="s">
        <v>17351</v>
      </c>
      <c r="O48" s="76">
        <v>901572832</v>
      </c>
      <c r="P48" s="76">
        <v>458</v>
      </c>
      <c r="Q48" s="147">
        <v>45714</v>
      </c>
      <c r="R48" s="514">
        <v>247201260</v>
      </c>
      <c r="S48" s="147">
        <v>45720</v>
      </c>
      <c r="T48" s="514">
        <v>247201260</v>
      </c>
      <c r="U48" s="72" t="s">
        <v>65</v>
      </c>
      <c r="V48" s="292">
        <v>85465146</v>
      </c>
      <c r="W48" s="189" t="s">
        <v>16739</v>
      </c>
      <c r="X48" s="635">
        <v>45720</v>
      </c>
      <c r="Y48" s="78">
        <v>45721</v>
      </c>
      <c r="Z48" s="636">
        <v>45716</v>
      </c>
      <c r="AA48" s="147">
        <v>45723</v>
      </c>
      <c r="AB48" s="102">
        <f t="shared" si="0"/>
        <v>7</v>
      </c>
      <c r="AC48" s="76">
        <v>0</v>
      </c>
      <c r="AD48" s="76">
        <v>0</v>
      </c>
      <c r="AE48" s="76">
        <v>0</v>
      </c>
      <c r="AF48" s="80" t="s">
        <v>73</v>
      </c>
      <c r="AG48" s="102">
        <f t="shared" si="1"/>
        <v>0</v>
      </c>
      <c r="AH48" s="76">
        <v>0</v>
      </c>
      <c r="AI48" s="76">
        <v>0</v>
      </c>
      <c r="AJ48" s="72" t="s">
        <v>73</v>
      </c>
      <c r="AK48" s="80" t="s">
        <v>73</v>
      </c>
      <c r="AL48" s="76">
        <v>0</v>
      </c>
      <c r="AM48" s="80" t="s">
        <v>73</v>
      </c>
      <c r="AN48" s="80" t="s">
        <v>73</v>
      </c>
      <c r="AO48" s="80" t="s">
        <v>73</v>
      </c>
      <c r="AP48" s="102">
        <f t="shared" si="2"/>
        <v>0</v>
      </c>
      <c r="AQ48" s="102">
        <f t="shared" si="3"/>
        <v>247201260</v>
      </c>
      <c r="AR48" s="72" t="s">
        <v>65</v>
      </c>
      <c r="AS48" s="76">
        <v>247201260</v>
      </c>
      <c r="AT48" s="72" t="s">
        <v>319</v>
      </c>
      <c r="AU48" s="76">
        <v>0</v>
      </c>
      <c r="AV48" s="81" t="s">
        <v>73</v>
      </c>
      <c r="AW48" s="82">
        <v>247201260</v>
      </c>
      <c r="AX48" s="143">
        <f t="shared" si="4"/>
        <v>0</v>
      </c>
      <c r="AY48" s="84">
        <f t="shared" si="5"/>
        <v>1</v>
      </c>
      <c r="AZ48" s="85">
        <v>1</v>
      </c>
      <c r="BA48" s="81" t="s">
        <v>73</v>
      </c>
      <c r="BB48" s="72" t="s">
        <v>208</v>
      </c>
      <c r="BC48" s="74" t="s">
        <v>18018</v>
      </c>
      <c r="BD48" s="71" t="s">
        <v>65</v>
      </c>
      <c r="BE48" s="71" t="s">
        <v>207</v>
      </c>
    </row>
    <row r="49" spans="2:57" s="12" customFormat="1" ht="12.75" x14ac:dyDescent="0.2">
      <c r="B49" s="72">
        <v>2025</v>
      </c>
      <c r="C49" s="72">
        <v>891780111</v>
      </c>
      <c r="D49" s="72" t="s">
        <v>63</v>
      </c>
      <c r="E49" s="104" t="s">
        <v>18017</v>
      </c>
      <c r="F49" s="72" t="s">
        <v>18016</v>
      </c>
      <c r="G49" s="72">
        <v>0</v>
      </c>
      <c r="H49" s="72" t="s">
        <v>71</v>
      </c>
      <c r="I49" s="71" t="s">
        <v>166</v>
      </c>
      <c r="J49" s="73" t="s">
        <v>81</v>
      </c>
      <c r="K49" s="104" t="s">
        <v>18015</v>
      </c>
      <c r="L49" s="514">
        <v>23968208</v>
      </c>
      <c r="M49" s="71" t="s">
        <v>66</v>
      </c>
      <c r="N49" s="75" t="s">
        <v>9189</v>
      </c>
      <c r="O49" s="76">
        <v>79418273</v>
      </c>
      <c r="P49" s="76">
        <v>315</v>
      </c>
      <c r="Q49" s="147">
        <v>45699</v>
      </c>
      <c r="R49" s="514">
        <v>315060339</v>
      </c>
      <c r="S49" s="147">
        <v>45721</v>
      </c>
      <c r="T49" s="514">
        <v>23968208</v>
      </c>
      <c r="U49" s="72" t="s">
        <v>65</v>
      </c>
      <c r="V49" s="292">
        <v>72175282</v>
      </c>
      <c r="W49" s="189" t="s">
        <v>8886</v>
      </c>
      <c r="X49" s="635">
        <v>45721</v>
      </c>
      <c r="Y49" s="78">
        <v>45721</v>
      </c>
      <c r="Z49" s="636" t="s">
        <v>73</v>
      </c>
      <c r="AA49" s="147">
        <v>45843</v>
      </c>
      <c r="AB49" s="102">
        <f t="shared" si="0"/>
        <v>122</v>
      </c>
      <c r="AC49" s="76">
        <v>0</v>
      </c>
      <c r="AD49" s="76">
        <v>0</v>
      </c>
      <c r="AE49" s="76">
        <v>0</v>
      </c>
      <c r="AF49" s="80" t="s">
        <v>73</v>
      </c>
      <c r="AG49" s="102">
        <f t="shared" si="1"/>
        <v>0</v>
      </c>
      <c r="AH49" s="76">
        <v>0</v>
      </c>
      <c r="AI49" s="76">
        <v>0</v>
      </c>
      <c r="AJ49" s="72" t="s">
        <v>73</v>
      </c>
      <c r="AK49" s="80" t="s">
        <v>73</v>
      </c>
      <c r="AL49" s="76">
        <v>0</v>
      </c>
      <c r="AM49" s="80" t="s">
        <v>73</v>
      </c>
      <c r="AN49" s="80" t="s">
        <v>73</v>
      </c>
      <c r="AO49" s="80" t="s">
        <v>73</v>
      </c>
      <c r="AP49" s="102">
        <f t="shared" si="2"/>
        <v>0</v>
      </c>
      <c r="AQ49" s="102">
        <f t="shared" si="3"/>
        <v>23968208</v>
      </c>
      <c r="AR49" s="72" t="s">
        <v>65</v>
      </c>
      <c r="AS49" s="76">
        <v>23968208</v>
      </c>
      <c r="AT49" s="72" t="s">
        <v>319</v>
      </c>
      <c r="AU49" s="76">
        <v>0</v>
      </c>
      <c r="AV49" s="81" t="s">
        <v>73</v>
      </c>
      <c r="AW49" s="82">
        <v>23968207</v>
      </c>
      <c r="AX49" s="143">
        <f t="shared" si="4"/>
        <v>1</v>
      </c>
      <c r="AY49" s="84">
        <f t="shared" si="5"/>
        <v>0.99999995827806565</v>
      </c>
      <c r="AZ49" s="85">
        <v>1</v>
      </c>
      <c r="BA49" s="81" t="s">
        <v>73</v>
      </c>
      <c r="BB49" s="72" t="s">
        <v>208</v>
      </c>
      <c r="BC49" s="74" t="s">
        <v>18014</v>
      </c>
      <c r="BD49" s="71" t="s">
        <v>65</v>
      </c>
      <c r="BE49" s="71" t="s">
        <v>207</v>
      </c>
    </row>
    <row r="50" spans="2:57" s="12" customFormat="1" ht="12.75" x14ac:dyDescent="0.2">
      <c r="B50" s="72">
        <v>2025</v>
      </c>
      <c r="C50" s="72">
        <v>891780111</v>
      </c>
      <c r="D50" s="72" t="s">
        <v>63</v>
      </c>
      <c r="E50" s="104" t="s">
        <v>18013</v>
      </c>
      <c r="F50" s="72" t="s">
        <v>18012</v>
      </c>
      <c r="G50" s="72">
        <v>0</v>
      </c>
      <c r="H50" s="72" t="s">
        <v>71</v>
      </c>
      <c r="I50" s="71" t="s">
        <v>64</v>
      </c>
      <c r="J50" s="73" t="s">
        <v>81</v>
      </c>
      <c r="K50" s="104" t="s">
        <v>18011</v>
      </c>
      <c r="L50" s="514">
        <v>308550000</v>
      </c>
      <c r="M50" s="71" t="s">
        <v>66</v>
      </c>
      <c r="N50" s="75" t="s">
        <v>18010</v>
      </c>
      <c r="O50" s="76">
        <v>900435931</v>
      </c>
      <c r="P50" s="76">
        <v>427</v>
      </c>
      <c r="Q50" s="147">
        <v>45709</v>
      </c>
      <c r="R50" s="514">
        <v>308550000</v>
      </c>
      <c r="S50" s="147">
        <v>45722</v>
      </c>
      <c r="T50" s="514">
        <v>308550000</v>
      </c>
      <c r="U50" s="72" t="s">
        <v>65</v>
      </c>
      <c r="V50" s="292">
        <v>1082868728</v>
      </c>
      <c r="W50" s="189" t="s">
        <v>1469</v>
      </c>
      <c r="X50" s="635">
        <v>45722</v>
      </c>
      <c r="Y50" s="78">
        <v>45726</v>
      </c>
      <c r="Z50" s="636">
        <v>45726</v>
      </c>
      <c r="AA50" s="147">
        <v>46091</v>
      </c>
      <c r="AB50" s="102">
        <f t="shared" si="0"/>
        <v>365</v>
      </c>
      <c r="AC50" s="76">
        <v>0</v>
      </c>
      <c r="AD50" s="76">
        <v>0</v>
      </c>
      <c r="AE50" s="76">
        <v>0</v>
      </c>
      <c r="AF50" s="80" t="s">
        <v>73</v>
      </c>
      <c r="AG50" s="102">
        <f t="shared" si="1"/>
        <v>0</v>
      </c>
      <c r="AH50" s="76">
        <v>0</v>
      </c>
      <c r="AI50" s="76">
        <v>0</v>
      </c>
      <c r="AJ50" s="72" t="s">
        <v>73</v>
      </c>
      <c r="AK50" s="80" t="s">
        <v>73</v>
      </c>
      <c r="AL50" s="76">
        <v>0</v>
      </c>
      <c r="AM50" s="80" t="s">
        <v>73</v>
      </c>
      <c r="AN50" s="80" t="s">
        <v>73</v>
      </c>
      <c r="AO50" s="80" t="s">
        <v>73</v>
      </c>
      <c r="AP50" s="102">
        <f t="shared" si="2"/>
        <v>0</v>
      </c>
      <c r="AQ50" s="102">
        <f t="shared" si="3"/>
        <v>308550000</v>
      </c>
      <c r="AR50" s="72" t="s">
        <v>65</v>
      </c>
      <c r="AS50" s="76">
        <v>308550000</v>
      </c>
      <c r="AT50" s="72" t="s">
        <v>319</v>
      </c>
      <c r="AU50" s="76">
        <v>0</v>
      </c>
      <c r="AV50" s="81" t="s">
        <v>73</v>
      </c>
      <c r="AW50" s="82">
        <v>206400000</v>
      </c>
      <c r="AX50" s="143">
        <f t="shared" si="4"/>
        <v>102150000</v>
      </c>
      <c r="AY50" s="84">
        <f t="shared" si="5"/>
        <v>0.66893534273213417</v>
      </c>
      <c r="AZ50" s="85">
        <v>0.67</v>
      </c>
      <c r="BA50" s="81" t="s">
        <v>73</v>
      </c>
      <c r="BB50" s="72" t="s">
        <v>123</v>
      </c>
      <c r="BC50" s="74" t="s">
        <v>18009</v>
      </c>
      <c r="BD50" s="71" t="s">
        <v>65</v>
      </c>
      <c r="BE50" s="71" t="s">
        <v>207</v>
      </c>
    </row>
    <row r="51" spans="2:57" s="12" customFormat="1" ht="12.75" x14ac:dyDescent="0.2">
      <c r="B51" s="72">
        <v>2025</v>
      </c>
      <c r="C51" s="72">
        <v>891780111</v>
      </c>
      <c r="D51" s="72" t="s">
        <v>63</v>
      </c>
      <c r="E51" s="104" t="s">
        <v>18008</v>
      </c>
      <c r="F51" s="72" t="s">
        <v>18007</v>
      </c>
      <c r="G51" s="72">
        <v>0</v>
      </c>
      <c r="H51" s="72" t="s">
        <v>71</v>
      </c>
      <c r="I51" s="71" t="s">
        <v>64</v>
      </c>
      <c r="J51" s="73" t="s">
        <v>81</v>
      </c>
      <c r="K51" s="104" t="s">
        <v>18006</v>
      </c>
      <c r="L51" s="514">
        <v>3712800</v>
      </c>
      <c r="M51" s="71" t="s">
        <v>66</v>
      </c>
      <c r="N51" s="75" t="s">
        <v>17983</v>
      </c>
      <c r="O51" s="76">
        <v>900499033</v>
      </c>
      <c r="P51" s="76">
        <v>531</v>
      </c>
      <c r="Q51" s="147">
        <v>45720</v>
      </c>
      <c r="R51" s="514">
        <v>3712800</v>
      </c>
      <c r="S51" s="147">
        <v>45722</v>
      </c>
      <c r="T51" s="514">
        <v>3712800</v>
      </c>
      <c r="U51" s="72" t="s">
        <v>65</v>
      </c>
      <c r="V51" s="292">
        <v>85467461</v>
      </c>
      <c r="W51" s="189" t="s">
        <v>9096</v>
      </c>
      <c r="X51" s="635">
        <v>45722</v>
      </c>
      <c r="Y51" s="78">
        <v>45723</v>
      </c>
      <c r="Z51" s="636" t="s">
        <v>73</v>
      </c>
      <c r="AA51" s="147">
        <v>46087</v>
      </c>
      <c r="AB51" s="102">
        <f t="shared" si="0"/>
        <v>364</v>
      </c>
      <c r="AC51" s="76">
        <v>0</v>
      </c>
      <c r="AD51" s="76">
        <v>0</v>
      </c>
      <c r="AE51" s="76">
        <v>0</v>
      </c>
      <c r="AF51" s="80" t="s">
        <v>73</v>
      </c>
      <c r="AG51" s="102">
        <f t="shared" si="1"/>
        <v>0</v>
      </c>
      <c r="AH51" s="76">
        <v>0</v>
      </c>
      <c r="AI51" s="76">
        <v>0</v>
      </c>
      <c r="AJ51" s="72" t="s">
        <v>73</v>
      </c>
      <c r="AK51" s="80" t="s">
        <v>73</v>
      </c>
      <c r="AL51" s="76">
        <v>0</v>
      </c>
      <c r="AM51" s="80" t="s">
        <v>73</v>
      </c>
      <c r="AN51" s="80" t="s">
        <v>73</v>
      </c>
      <c r="AO51" s="80" t="s">
        <v>73</v>
      </c>
      <c r="AP51" s="102">
        <f t="shared" si="2"/>
        <v>0</v>
      </c>
      <c r="AQ51" s="102">
        <f t="shared" si="3"/>
        <v>3712800</v>
      </c>
      <c r="AR51" s="72" t="s">
        <v>65</v>
      </c>
      <c r="AS51" s="76">
        <v>3712800</v>
      </c>
      <c r="AT51" s="72" t="s">
        <v>319</v>
      </c>
      <c r="AU51" s="76">
        <v>0</v>
      </c>
      <c r="AV51" s="81" t="s">
        <v>73</v>
      </c>
      <c r="AW51" s="82">
        <v>0</v>
      </c>
      <c r="AX51" s="143">
        <f t="shared" si="4"/>
        <v>3712800</v>
      </c>
      <c r="AY51" s="84">
        <f t="shared" si="5"/>
        <v>0</v>
      </c>
      <c r="AZ51" s="85">
        <v>0</v>
      </c>
      <c r="BA51" s="81" t="s">
        <v>73</v>
      </c>
      <c r="BB51" s="72" t="s">
        <v>123</v>
      </c>
      <c r="BC51" s="74" t="s">
        <v>18005</v>
      </c>
      <c r="BD51" s="71" t="s">
        <v>65</v>
      </c>
      <c r="BE51" s="71" t="s">
        <v>207</v>
      </c>
    </row>
    <row r="52" spans="2:57" s="12" customFormat="1" ht="12.75" x14ac:dyDescent="0.2">
      <c r="B52" s="72">
        <v>2025</v>
      </c>
      <c r="C52" s="72">
        <v>891780111</v>
      </c>
      <c r="D52" s="72" t="s">
        <v>63</v>
      </c>
      <c r="E52" s="104" t="s">
        <v>18004</v>
      </c>
      <c r="F52" s="72" t="s">
        <v>18003</v>
      </c>
      <c r="G52" s="72">
        <v>0</v>
      </c>
      <c r="H52" s="72" t="s">
        <v>71</v>
      </c>
      <c r="I52" s="71" t="s">
        <v>64</v>
      </c>
      <c r="J52" s="73" t="s">
        <v>81</v>
      </c>
      <c r="K52" s="104" t="s">
        <v>18002</v>
      </c>
      <c r="L52" s="514">
        <v>10800000</v>
      </c>
      <c r="M52" s="71" t="s">
        <v>66</v>
      </c>
      <c r="N52" s="75" t="s">
        <v>18001</v>
      </c>
      <c r="O52" s="76">
        <v>901146796</v>
      </c>
      <c r="P52" s="76">
        <v>463</v>
      </c>
      <c r="Q52" s="147">
        <v>45714</v>
      </c>
      <c r="R52" s="514">
        <v>10800000</v>
      </c>
      <c r="S52" s="147">
        <v>45722</v>
      </c>
      <c r="T52" s="514">
        <v>10800000</v>
      </c>
      <c r="U52" s="72" t="s">
        <v>65</v>
      </c>
      <c r="V52" s="292">
        <v>85465146</v>
      </c>
      <c r="W52" s="189" t="s">
        <v>16739</v>
      </c>
      <c r="X52" s="635">
        <v>45722</v>
      </c>
      <c r="Y52" s="78">
        <v>45722</v>
      </c>
      <c r="Z52" s="636" t="s">
        <v>73</v>
      </c>
      <c r="AA52" s="147">
        <v>45727</v>
      </c>
      <c r="AB52" s="102">
        <f t="shared" si="0"/>
        <v>5</v>
      </c>
      <c r="AC52" s="76">
        <v>0</v>
      </c>
      <c r="AD52" s="76">
        <v>0</v>
      </c>
      <c r="AE52" s="76">
        <v>0</v>
      </c>
      <c r="AF52" s="80" t="s">
        <v>73</v>
      </c>
      <c r="AG52" s="102">
        <f t="shared" si="1"/>
        <v>0</v>
      </c>
      <c r="AH52" s="76">
        <v>0</v>
      </c>
      <c r="AI52" s="76">
        <v>0</v>
      </c>
      <c r="AJ52" s="72" t="s">
        <v>73</v>
      </c>
      <c r="AK52" s="80" t="s">
        <v>73</v>
      </c>
      <c r="AL52" s="76">
        <v>0</v>
      </c>
      <c r="AM52" s="80" t="s">
        <v>73</v>
      </c>
      <c r="AN52" s="80" t="s">
        <v>73</v>
      </c>
      <c r="AO52" s="80" t="s">
        <v>73</v>
      </c>
      <c r="AP52" s="102">
        <f t="shared" si="2"/>
        <v>0</v>
      </c>
      <c r="AQ52" s="102">
        <f t="shared" si="3"/>
        <v>10800000</v>
      </c>
      <c r="AR52" s="72" t="s">
        <v>65</v>
      </c>
      <c r="AS52" s="76">
        <v>10800000</v>
      </c>
      <c r="AT52" s="72" t="s">
        <v>319</v>
      </c>
      <c r="AU52" s="76">
        <v>0</v>
      </c>
      <c r="AV52" s="81" t="s">
        <v>73</v>
      </c>
      <c r="AW52" s="82">
        <v>10799999.699999999</v>
      </c>
      <c r="AX52" s="143">
        <f t="shared" si="4"/>
        <v>0.30000000074505806</v>
      </c>
      <c r="AY52" s="84">
        <f t="shared" si="5"/>
        <v>0.99999997222222214</v>
      </c>
      <c r="AZ52" s="85">
        <v>1</v>
      </c>
      <c r="BA52" s="81" t="s">
        <v>73</v>
      </c>
      <c r="BB52" s="72" t="s">
        <v>208</v>
      </c>
      <c r="BC52" s="74" t="s">
        <v>18000</v>
      </c>
      <c r="BD52" s="71" t="s">
        <v>65</v>
      </c>
      <c r="BE52" s="71" t="s">
        <v>207</v>
      </c>
    </row>
    <row r="53" spans="2:57" s="12" customFormat="1" ht="12.75" x14ac:dyDescent="0.2">
      <c r="B53" s="72">
        <v>2025</v>
      </c>
      <c r="C53" s="72">
        <v>891780111</v>
      </c>
      <c r="D53" s="72" t="s">
        <v>63</v>
      </c>
      <c r="E53" s="104" t="s">
        <v>17999</v>
      </c>
      <c r="F53" s="72" t="s">
        <v>17998</v>
      </c>
      <c r="G53" s="72">
        <v>0</v>
      </c>
      <c r="H53" s="72" t="s">
        <v>71</v>
      </c>
      <c r="I53" s="71" t="s">
        <v>64</v>
      </c>
      <c r="J53" s="73" t="s">
        <v>81</v>
      </c>
      <c r="K53" s="104" t="s">
        <v>17997</v>
      </c>
      <c r="L53" s="514">
        <v>146300000</v>
      </c>
      <c r="M53" s="71" t="s">
        <v>66</v>
      </c>
      <c r="N53" s="75" t="s">
        <v>3607</v>
      </c>
      <c r="O53" s="76">
        <v>85469041</v>
      </c>
      <c r="P53" s="76">
        <v>293</v>
      </c>
      <c r="Q53" s="147">
        <v>45695</v>
      </c>
      <c r="R53" s="514">
        <v>146300000</v>
      </c>
      <c r="S53" s="147">
        <v>45727</v>
      </c>
      <c r="T53" s="514">
        <v>146300000</v>
      </c>
      <c r="U53" s="72" t="s">
        <v>65</v>
      </c>
      <c r="V53" s="292">
        <v>36665858</v>
      </c>
      <c r="W53" s="189" t="s">
        <v>10356</v>
      </c>
      <c r="X53" s="635">
        <v>45727</v>
      </c>
      <c r="Y53" s="78">
        <v>45735</v>
      </c>
      <c r="Z53" s="636">
        <v>45729</v>
      </c>
      <c r="AA53" s="147">
        <v>46022</v>
      </c>
      <c r="AB53" s="102">
        <f t="shared" si="0"/>
        <v>293</v>
      </c>
      <c r="AC53" s="76">
        <v>0</v>
      </c>
      <c r="AD53" s="76">
        <v>0</v>
      </c>
      <c r="AE53" s="76">
        <v>0</v>
      </c>
      <c r="AF53" s="80" t="s">
        <v>73</v>
      </c>
      <c r="AG53" s="102">
        <f t="shared" si="1"/>
        <v>0</v>
      </c>
      <c r="AH53" s="76">
        <v>0</v>
      </c>
      <c r="AI53" s="76">
        <v>0</v>
      </c>
      <c r="AJ53" s="72" t="s">
        <v>73</v>
      </c>
      <c r="AK53" s="80" t="s">
        <v>73</v>
      </c>
      <c r="AL53" s="76">
        <v>0</v>
      </c>
      <c r="AM53" s="80" t="s">
        <v>73</v>
      </c>
      <c r="AN53" s="80" t="s">
        <v>73</v>
      </c>
      <c r="AO53" s="80" t="s">
        <v>73</v>
      </c>
      <c r="AP53" s="102">
        <f t="shared" si="2"/>
        <v>0</v>
      </c>
      <c r="AQ53" s="102">
        <f t="shared" si="3"/>
        <v>146300000</v>
      </c>
      <c r="AR53" s="72" t="s">
        <v>65</v>
      </c>
      <c r="AS53" s="76">
        <v>146300000</v>
      </c>
      <c r="AT53" s="72" t="s">
        <v>319</v>
      </c>
      <c r="AU53" s="76">
        <v>0</v>
      </c>
      <c r="AV53" s="81" t="s">
        <v>73</v>
      </c>
      <c r="AW53" s="82">
        <v>103279804</v>
      </c>
      <c r="AX53" s="143">
        <f t="shared" si="4"/>
        <v>43020196</v>
      </c>
      <c r="AY53" s="84">
        <f t="shared" si="5"/>
        <v>0.70594534518113461</v>
      </c>
      <c r="AZ53" s="85">
        <v>0.71</v>
      </c>
      <c r="BA53" s="81" t="s">
        <v>73</v>
      </c>
      <c r="BB53" s="72" t="s">
        <v>123</v>
      </c>
      <c r="BC53" s="74" t="s">
        <v>17996</v>
      </c>
      <c r="BD53" s="71" t="s">
        <v>65</v>
      </c>
      <c r="BE53" s="71" t="s">
        <v>207</v>
      </c>
    </row>
    <row r="54" spans="2:57" s="12" customFormat="1" ht="12.75" x14ac:dyDescent="0.2">
      <c r="B54" s="72">
        <v>2025</v>
      </c>
      <c r="C54" s="72">
        <v>891780111</v>
      </c>
      <c r="D54" s="72" t="s">
        <v>63</v>
      </c>
      <c r="E54" s="104" t="s">
        <v>17995</v>
      </c>
      <c r="F54" s="72" t="s">
        <v>17994</v>
      </c>
      <c r="G54" s="72">
        <v>0</v>
      </c>
      <c r="H54" s="72" t="s">
        <v>71</v>
      </c>
      <c r="I54" s="71" t="s">
        <v>64</v>
      </c>
      <c r="J54" s="73" t="s">
        <v>81</v>
      </c>
      <c r="K54" s="104" t="s">
        <v>17993</v>
      </c>
      <c r="L54" s="514">
        <v>2320000</v>
      </c>
      <c r="M54" s="71" t="s">
        <v>66</v>
      </c>
      <c r="N54" s="75" t="s">
        <v>17992</v>
      </c>
      <c r="O54" s="76">
        <v>85475929</v>
      </c>
      <c r="P54" s="76">
        <v>34</v>
      </c>
      <c r="Q54" s="147">
        <v>45671</v>
      </c>
      <c r="R54" s="514">
        <v>2320000</v>
      </c>
      <c r="S54" s="147">
        <v>45727</v>
      </c>
      <c r="T54" s="514">
        <v>2320000</v>
      </c>
      <c r="U54" s="72" t="s">
        <v>65</v>
      </c>
      <c r="V54" s="292">
        <v>12621405</v>
      </c>
      <c r="W54" s="189" t="s">
        <v>10350</v>
      </c>
      <c r="X54" s="635">
        <v>45727</v>
      </c>
      <c r="Y54" s="78">
        <v>45727</v>
      </c>
      <c r="Z54" s="636" t="s">
        <v>73</v>
      </c>
      <c r="AA54" s="147">
        <v>46010</v>
      </c>
      <c r="AB54" s="102">
        <f t="shared" si="0"/>
        <v>283</v>
      </c>
      <c r="AC54" s="76">
        <v>0</v>
      </c>
      <c r="AD54" s="76">
        <v>0</v>
      </c>
      <c r="AE54" s="76">
        <v>0</v>
      </c>
      <c r="AF54" s="80" t="s">
        <v>73</v>
      </c>
      <c r="AG54" s="102">
        <f t="shared" si="1"/>
        <v>0</v>
      </c>
      <c r="AH54" s="76">
        <v>0</v>
      </c>
      <c r="AI54" s="76">
        <v>0</v>
      </c>
      <c r="AJ54" s="72" t="s">
        <v>73</v>
      </c>
      <c r="AK54" s="80" t="s">
        <v>73</v>
      </c>
      <c r="AL54" s="76">
        <v>0</v>
      </c>
      <c r="AM54" s="80" t="s">
        <v>73</v>
      </c>
      <c r="AN54" s="80" t="s">
        <v>73</v>
      </c>
      <c r="AO54" s="80" t="s">
        <v>73</v>
      </c>
      <c r="AP54" s="102">
        <f t="shared" si="2"/>
        <v>0</v>
      </c>
      <c r="AQ54" s="102">
        <f t="shared" si="3"/>
        <v>2320000</v>
      </c>
      <c r="AR54" s="72" t="s">
        <v>65</v>
      </c>
      <c r="AS54" s="76">
        <v>2320000</v>
      </c>
      <c r="AT54" s="72" t="s">
        <v>319</v>
      </c>
      <c r="AU54" s="76">
        <v>0</v>
      </c>
      <c r="AV54" s="81" t="s">
        <v>73</v>
      </c>
      <c r="AW54" s="82">
        <v>0</v>
      </c>
      <c r="AX54" s="143">
        <f t="shared" si="4"/>
        <v>2320000</v>
      </c>
      <c r="AY54" s="84">
        <f t="shared" si="5"/>
        <v>0</v>
      </c>
      <c r="AZ54" s="85">
        <v>0</v>
      </c>
      <c r="BA54" s="81" t="s">
        <v>73</v>
      </c>
      <c r="BB54" s="72" t="s">
        <v>123</v>
      </c>
      <c r="BC54" s="74" t="s">
        <v>17991</v>
      </c>
      <c r="BD54" s="71" t="s">
        <v>65</v>
      </c>
      <c r="BE54" s="71" t="s">
        <v>207</v>
      </c>
    </row>
    <row r="55" spans="2:57" s="12" customFormat="1" ht="12.75" x14ac:dyDescent="0.2">
      <c r="B55" s="72">
        <v>2025</v>
      </c>
      <c r="C55" s="72">
        <v>891780111</v>
      </c>
      <c r="D55" s="72" t="s">
        <v>63</v>
      </c>
      <c r="E55" s="104" t="s">
        <v>17990</v>
      </c>
      <c r="F55" s="72" t="s">
        <v>17989</v>
      </c>
      <c r="G55" s="72">
        <v>0</v>
      </c>
      <c r="H55" s="72" t="s">
        <v>71</v>
      </c>
      <c r="I55" s="71" t="s">
        <v>64</v>
      </c>
      <c r="J55" s="73" t="s">
        <v>81</v>
      </c>
      <c r="K55" s="104" t="s">
        <v>17988</v>
      </c>
      <c r="L55" s="514">
        <v>200000000</v>
      </c>
      <c r="M55" s="71" t="s">
        <v>66</v>
      </c>
      <c r="N55" s="75" t="s">
        <v>230</v>
      </c>
      <c r="O55" s="76">
        <v>1082881269</v>
      </c>
      <c r="P55" s="76">
        <v>445</v>
      </c>
      <c r="Q55" s="147">
        <v>45713</v>
      </c>
      <c r="R55" s="514">
        <v>200000000</v>
      </c>
      <c r="S55" s="147">
        <v>45727</v>
      </c>
      <c r="T55" s="514">
        <v>200000000</v>
      </c>
      <c r="U55" s="72" t="s">
        <v>65</v>
      </c>
      <c r="V55" s="292">
        <v>72175282</v>
      </c>
      <c r="W55" s="189" t="s">
        <v>8886</v>
      </c>
      <c r="X55" s="635">
        <v>45727</v>
      </c>
      <c r="Y55" s="78">
        <v>45727</v>
      </c>
      <c r="Z55" s="636">
        <v>45727</v>
      </c>
      <c r="AA55" s="147">
        <v>46022</v>
      </c>
      <c r="AB55" s="102">
        <f t="shared" si="0"/>
        <v>295</v>
      </c>
      <c r="AC55" s="76">
        <v>0</v>
      </c>
      <c r="AD55" s="76">
        <v>0</v>
      </c>
      <c r="AE55" s="76">
        <v>0</v>
      </c>
      <c r="AF55" s="80" t="s">
        <v>73</v>
      </c>
      <c r="AG55" s="102">
        <f t="shared" si="1"/>
        <v>0</v>
      </c>
      <c r="AH55" s="76">
        <v>0</v>
      </c>
      <c r="AI55" s="76">
        <v>0</v>
      </c>
      <c r="AJ55" s="72" t="s">
        <v>73</v>
      </c>
      <c r="AK55" s="80" t="s">
        <v>73</v>
      </c>
      <c r="AL55" s="76">
        <v>0</v>
      </c>
      <c r="AM55" s="80" t="s">
        <v>73</v>
      </c>
      <c r="AN55" s="80" t="s">
        <v>73</v>
      </c>
      <c r="AO55" s="80" t="s">
        <v>73</v>
      </c>
      <c r="AP55" s="102">
        <f t="shared" si="2"/>
        <v>0</v>
      </c>
      <c r="AQ55" s="102">
        <f t="shared" si="3"/>
        <v>200000000</v>
      </c>
      <c r="AR55" s="72" t="s">
        <v>65</v>
      </c>
      <c r="AS55" s="76">
        <v>200000000</v>
      </c>
      <c r="AT55" s="72" t="s">
        <v>319</v>
      </c>
      <c r="AU55" s="76">
        <v>0</v>
      </c>
      <c r="AV55" s="81" t="s">
        <v>73</v>
      </c>
      <c r="AW55" s="82">
        <v>199991876</v>
      </c>
      <c r="AX55" s="143">
        <f t="shared" si="4"/>
        <v>8124</v>
      </c>
      <c r="AY55" s="84">
        <f t="shared" si="5"/>
        <v>0.99995937999999995</v>
      </c>
      <c r="AZ55" s="85">
        <v>1</v>
      </c>
      <c r="BA55" s="81" t="s">
        <v>73</v>
      </c>
      <c r="BB55" s="72" t="s">
        <v>123</v>
      </c>
      <c r="BC55" s="74" t="s">
        <v>17987</v>
      </c>
      <c r="BD55" s="71" t="s">
        <v>65</v>
      </c>
      <c r="BE55" s="71" t="s">
        <v>207</v>
      </c>
    </row>
    <row r="56" spans="2:57" s="12" customFormat="1" ht="12.75" x14ac:dyDescent="0.2">
      <c r="B56" s="72">
        <v>2025</v>
      </c>
      <c r="C56" s="72">
        <v>891780111</v>
      </c>
      <c r="D56" s="72" t="s">
        <v>63</v>
      </c>
      <c r="E56" s="104" t="s">
        <v>17986</v>
      </c>
      <c r="F56" s="72" t="s">
        <v>17985</v>
      </c>
      <c r="G56" s="72">
        <v>0</v>
      </c>
      <c r="H56" s="72" t="s">
        <v>71</v>
      </c>
      <c r="I56" s="71" t="s">
        <v>64</v>
      </c>
      <c r="J56" s="73" t="s">
        <v>81</v>
      </c>
      <c r="K56" s="104" t="s">
        <v>17984</v>
      </c>
      <c r="L56" s="514">
        <v>4712400</v>
      </c>
      <c r="M56" s="71" t="s">
        <v>66</v>
      </c>
      <c r="N56" s="75" t="s">
        <v>17983</v>
      </c>
      <c r="O56" s="76">
        <v>900499033</v>
      </c>
      <c r="P56" s="76">
        <v>532</v>
      </c>
      <c r="Q56" s="147">
        <v>45721</v>
      </c>
      <c r="R56" s="514">
        <v>4712400</v>
      </c>
      <c r="S56" s="147">
        <v>45728</v>
      </c>
      <c r="T56" s="514">
        <v>4712400</v>
      </c>
      <c r="U56" s="72" t="s">
        <v>65</v>
      </c>
      <c r="V56" s="292">
        <v>85467461</v>
      </c>
      <c r="W56" s="189" t="s">
        <v>9096</v>
      </c>
      <c r="X56" s="635">
        <v>45728</v>
      </c>
      <c r="Y56" s="78">
        <v>45730</v>
      </c>
      <c r="Z56" s="636" t="s">
        <v>73</v>
      </c>
      <c r="AA56" s="147">
        <v>45730</v>
      </c>
      <c r="AB56" s="102">
        <f t="shared" si="0"/>
        <v>0</v>
      </c>
      <c r="AC56" s="76">
        <v>0</v>
      </c>
      <c r="AD56" s="76">
        <v>0</v>
      </c>
      <c r="AE56" s="76">
        <v>0</v>
      </c>
      <c r="AF56" s="80" t="s">
        <v>73</v>
      </c>
      <c r="AG56" s="102">
        <f t="shared" si="1"/>
        <v>0</v>
      </c>
      <c r="AH56" s="76">
        <v>0</v>
      </c>
      <c r="AI56" s="76">
        <v>0</v>
      </c>
      <c r="AJ56" s="72" t="s">
        <v>73</v>
      </c>
      <c r="AK56" s="80" t="s">
        <v>73</v>
      </c>
      <c r="AL56" s="76">
        <v>0</v>
      </c>
      <c r="AM56" s="80" t="s">
        <v>73</v>
      </c>
      <c r="AN56" s="80" t="s">
        <v>73</v>
      </c>
      <c r="AO56" s="80" t="s">
        <v>73</v>
      </c>
      <c r="AP56" s="102">
        <f t="shared" si="2"/>
        <v>0</v>
      </c>
      <c r="AQ56" s="102">
        <f t="shared" si="3"/>
        <v>4712400</v>
      </c>
      <c r="AR56" s="72" t="s">
        <v>65</v>
      </c>
      <c r="AS56" s="76">
        <v>4712400</v>
      </c>
      <c r="AT56" s="72" t="s">
        <v>319</v>
      </c>
      <c r="AU56" s="76">
        <v>0</v>
      </c>
      <c r="AV56" s="81" t="s">
        <v>73</v>
      </c>
      <c r="AW56" s="82">
        <v>0</v>
      </c>
      <c r="AX56" s="143">
        <f t="shared" si="4"/>
        <v>4712400</v>
      </c>
      <c r="AY56" s="84">
        <f t="shared" si="5"/>
        <v>0</v>
      </c>
      <c r="AZ56" s="85">
        <v>1</v>
      </c>
      <c r="BA56" s="81" t="s">
        <v>73</v>
      </c>
      <c r="BB56" s="72" t="s">
        <v>208</v>
      </c>
      <c r="BC56" s="74" t="s">
        <v>17982</v>
      </c>
      <c r="BD56" s="71" t="s">
        <v>65</v>
      </c>
      <c r="BE56" s="71" t="s">
        <v>207</v>
      </c>
    </row>
    <row r="57" spans="2:57" s="12" customFormat="1" ht="12.75" x14ac:dyDescent="0.2">
      <c r="B57" s="72">
        <v>2025</v>
      </c>
      <c r="C57" s="72">
        <v>891780111</v>
      </c>
      <c r="D57" s="72" t="s">
        <v>63</v>
      </c>
      <c r="E57" s="104" t="s">
        <v>17981</v>
      </c>
      <c r="F57" s="72" t="s">
        <v>17980</v>
      </c>
      <c r="G57" s="72">
        <v>0</v>
      </c>
      <c r="H57" s="72" t="s">
        <v>71</v>
      </c>
      <c r="I57" s="71" t="s">
        <v>64</v>
      </c>
      <c r="J57" s="73" t="s">
        <v>81</v>
      </c>
      <c r="K57" s="104" t="s">
        <v>17979</v>
      </c>
      <c r="L57" s="514">
        <v>33000000</v>
      </c>
      <c r="M57" s="71" t="s">
        <v>66</v>
      </c>
      <c r="N57" s="75" t="s">
        <v>17978</v>
      </c>
      <c r="O57" s="76">
        <v>901204044</v>
      </c>
      <c r="P57" s="76">
        <v>491</v>
      </c>
      <c r="Q57" s="147">
        <v>45715</v>
      </c>
      <c r="R57" s="514">
        <v>33000000</v>
      </c>
      <c r="S57" s="147">
        <v>45728</v>
      </c>
      <c r="T57" s="514">
        <v>33000000</v>
      </c>
      <c r="U57" s="72" t="s">
        <v>65</v>
      </c>
      <c r="V57" s="292">
        <v>7633815</v>
      </c>
      <c r="W57" s="189" t="s">
        <v>10548</v>
      </c>
      <c r="X57" s="635">
        <v>45728</v>
      </c>
      <c r="Y57" s="78">
        <v>45729</v>
      </c>
      <c r="Z57" s="636">
        <v>45729</v>
      </c>
      <c r="AA57" s="147">
        <v>45730</v>
      </c>
      <c r="AB57" s="102">
        <f t="shared" si="0"/>
        <v>1</v>
      </c>
      <c r="AC57" s="76">
        <v>0</v>
      </c>
      <c r="AD57" s="76">
        <v>0</v>
      </c>
      <c r="AE57" s="76">
        <v>0</v>
      </c>
      <c r="AF57" s="80" t="s">
        <v>73</v>
      </c>
      <c r="AG57" s="102">
        <f t="shared" si="1"/>
        <v>0</v>
      </c>
      <c r="AH57" s="76">
        <v>0</v>
      </c>
      <c r="AI57" s="76">
        <v>0</v>
      </c>
      <c r="AJ57" s="72" t="s">
        <v>73</v>
      </c>
      <c r="AK57" s="80" t="s">
        <v>73</v>
      </c>
      <c r="AL57" s="76">
        <v>0</v>
      </c>
      <c r="AM57" s="80" t="s">
        <v>73</v>
      </c>
      <c r="AN57" s="80" t="s">
        <v>73</v>
      </c>
      <c r="AO57" s="80" t="s">
        <v>73</v>
      </c>
      <c r="AP57" s="102">
        <f t="shared" si="2"/>
        <v>0</v>
      </c>
      <c r="AQ57" s="102">
        <f t="shared" si="3"/>
        <v>33000000</v>
      </c>
      <c r="AR57" s="72" t="s">
        <v>65</v>
      </c>
      <c r="AS57" s="76">
        <v>33000000</v>
      </c>
      <c r="AT57" s="72" t="s">
        <v>319</v>
      </c>
      <c r="AU57" s="76">
        <v>0</v>
      </c>
      <c r="AV57" s="81" t="s">
        <v>73</v>
      </c>
      <c r="AW57" s="82">
        <v>33000000</v>
      </c>
      <c r="AX57" s="143">
        <f t="shared" si="4"/>
        <v>0</v>
      </c>
      <c r="AY57" s="84">
        <f t="shared" si="5"/>
        <v>1</v>
      </c>
      <c r="AZ57" s="85">
        <v>1</v>
      </c>
      <c r="BA57" s="81" t="s">
        <v>73</v>
      </c>
      <c r="BB57" s="72" t="s">
        <v>208</v>
      </c>
      <c r="BC57" s="74" t="s">
        <v>17977</v>
      </c>
      <c r="BD57" s="71" t="s">
        <v>65</v>
      </c>
      <c r="BE57" s="71" t="s">
        <v>207</v>
      </c>
    </row>
    <row r="58" spans="2:57" s="12" customFormat="1" ht="12.75" x14ac:dyDescent="0.2">
      <c r="B58" s="72">
        <v>2025</v>
      </c>
      <c r="C58" s="72">
        <v>891780111</v>
      </c>
      <c r="D58" s="72" t="s">
        <v>63</v>
      </c>
      <c r="E58" s="104" t="s">
        <v>17976</v>
      </c>
      <c r="F58" s="72" t="s">
        <v>17975</v>
      </c>
      <c r="G58" s="72">
        <v>0</v>
      </c>
      <c r="H58" s="72" t="s">
        <v>71</v>
      </c>
      <c r="I58" s="71" t="s">
        <v>64</v>
      </c>
      <c r="J58" s="73" t="s">
        <v>81</v>
      </c>
      <c r="K58" s="104" t="s">
        <v>17974</v>
      </c>
      <c r="L58" s="514">
        <v>70000000</v>
      </c>
      <c r="M58" s="71" t="s">
        <v>66</v>
      </c>
      <c r="N58" s="75" t="s">
        <v>17973</v>
      </c>
      <c r="O58" s="76">
        <v>900724151</v>
      </c>
      <c r="P58" s="76">
        <v>85</v>
      </c>
      <c r="Q58" s="147">
        <v>45677</v>
      </c>
      <c r="R58" s="514">
        <v>70000000</v>
      </c>
      <c r="S58" s="147">
        <v>45729</v>
      </c>
      <c r="T58" s="514">
        <v>70000000</v>
      </c>
      <c r="U58" s="72" t="s">
        <v>65</v>
      </c>
      <c r="V58" s="292">
        <v>85466528</v>
      </c>
      <c r="W58" s="189" t="s">
        <v>16795</v>
      </c>
      <c r="X58" s="635">
        <v>45729</v>
      </c>
      <c r="Y58" s="78">
        <v>45730</v>
      </c>
      <c r="Z58" s="636" t="s">
        <v>73</v>
      </c>
      <c r="AA58" s="147">
        <v>46022</v>
      </c>
      <c r="AB58" s="102">
        <f t="shared" si="0"/>
        <v>292</v>
      </c>
      <c r="AC58" s="76">
        <v>0</v>
      </c>
      <c r="AD58" s="76">
        <v>0</v>
      </c>
      <c r="AE58" s="76">
        <v>0</v>
      </c>
      <c r="AF58" s="80" t="s">
        <v>73</v>
      </c>
      <c r="AG58" s="102">
        <f t="shared" si="1"/>
        <v>0</v>
      </c>
      <c r="AH58" s="76">
        <v>0</v>
      </c>
      <c r="AI58" s="76">
        <v>0</v>
      </c>
      <c r="AJ58" s="72" t="s">
        <v>73</v>
      </c>
      <c r="AK58" s="80" t="s">
        <v>73</v>
      </c>
      <c r="AL58" s="76">
        <v>0</v>
      </c>
      <c r="AM58" s="80" t="s">
        <v>73</v>
      </c>
      <c r="AN58" s="80" t="s">
        <v>73</v>
      </c>
      <c r="AO58" s="80" t="s">
        <v>73</v>
      </c>
      <c r="AP58" s="102">
        <f t="shared" si="2"/>
        <v>0</v>
      </c>
      <c r="AQ58" s="102">
        <f t="shared" si="3"/>
        <v>70000000</v>
      </c>
      <c r="AR58" s="72" t="s">
        <v>65</v>
      </c>
      <c r="AS58" s="76">
        <v>70000000</v>
      </c>
      <c r="AT58" s="72" t="s">
        <v>319</v>
      </c>
      <c r="AU58" s="76">
        <v>0</v>
      </c>
      <c r="AV58" s="81" t="s">
        <v>73</v>
      </c>
      <c r="AW58" s="82">
        <v>43024400</v>
      </c>
      <c r="AX58" s="143">
        <f t="shared" si="4"/>
        <v>26975600</v>
      </c>
      <c r="AY58" s="84">
        <f t="shared" si="5"/>
        <v>0.61463428571428569</v>
      </c>
      <c r="AZ58" s="85">
        <v>0.61</v>
      </c>
      <c r="BA58" s="81" t="s">
        <v>73</v>
      </c>
      <c r="BB58" s="72" t="s">
        <v>123</v>
      </c>
      <c r="BC58" s="74" t="s">
        <v>17972</v>
      </c>
      <c r="BD58" s="71" t="s">
        <v>65</v>
      </c>
      <c r="BE58" s="71" t="s">
        <v>207</v>
      </c>
    </row>
    <row r="59" spans="2:57" s="12" customFormat="1" ht="12.75" x14ac:dyDescent="0.2">
      <c r="B59" s="72">
        <v>2025</v>
      </c>
      <c r="C59" s="72">
        <v>891780111</v>
      </c>
      <c r="D59" s="72" t="s">
        <v>63</v>
      </c>
      <c r="E59" s="104" t="s">
        <v>17971</v>
      </c>
      <c r="F59" s="72" t="s">
        <v>17970</v>
      </c>
      <c r="G59" s="72">
        <v>0</v>
      </c>
      <c r="H59" s="72" t="s">
        <v>71</v>
      </c>
      <c r="I59" s="71" t="s">
        <v>64</v>
      </c>
      <c r="J59" s="73" t="s">
        <v>81</v>
      </c>
      <c r="K59" s="104" t="s">
        <v>17969</v>
      </c>
      <c r="L59" s="514">
        <v>120456000</v>
      </c>
      <c r="M59" s="71" t="s">
        <v>66</v>
      </c>
      <c r="N59" s="75" t="s">
        <v>17968</v>
      </c>
      <c r="O59" s="76">
        <v>901578681</v>
      </c>
      <c r="P59" s="76">
        <v>494</v>
      </c>
      <c r="Q59" s="147">
        <v>45715</v>
      </c>
      <c r="R59" s="514">
        <v>120456000</v>
      </c>
      <c r="S59" s="147">
        <v>45729</v>
      </c>
      <c r="T59" s="514">
        <v>120456000</v>
      </c>
      <c r="U59" s="72" t="s">
        <v>65</v>
      </c>
      <c r="V59" s="292">
        <v>7633815</v>
      </c>
      <c r="W59" s="189" t="s">
        <v>10548</v>
      </c>
      <c r="X59" s="635">
        <v>45729</v>
      </c>
      <c r="Y59" s="78">
        <v>45730</v>
      </c>
      <c r="Z59" s="636">
        <v>45729</v>
      </c>
      <c r="AA59" s="147">
        <v>45733</v>
      </c>
      <c r="AB59" s="102">
        <f t="shared" si="0"/>
        <v>4</v>
      </c>
      <c r="AC59" s="76">
        <v>0</v>
      </c>
      <c r="AD59" s="76">
        <v>0</v>
      </c>
      <c r="AE59" s="76">
        <v>0</v>
      </c>
      <c r="AF59" s="80" t="s">
        <v>73</v>
      </c>
      <c r="AG59" s="102">
        <f t="shared" si="1"/>
        <v>0</v>
      </c>
      <c r="AH59" s="76">
        <v>0</v>
      </c>
      <c r="AI59" s="76">
        <v>0</v>
      </c>
      <c r="AJ59" s="72" t="s">
        <v>73</v>
      </c>
      <c r="AK59" s="80" t="s">
        <v>73</v>
      </c>
      <c r="AL59" s="76">
        <v>0</v>
      </c>
      <c r="AM59" s="80" t="s">
        <v>73</v>
      </c>
      <c r="AN59" s="80" t="s">
        <v>73</v>
      </c>
      <c r="AO59" s="80" t="s">
        <v>73</v>
      </c>
      <c r="AP59" s="102">
        <f t="shared" si="2"/>
        <v>0</v>
      </c>
      <c r="AQ59" s="102">
        <f t="shared" si="3"/>
        <v>120456000</v>
      </c>
      <c r="AR59" s="72" t="s">
        <v>65</v>
      </c>
      <c r="AS59" s="76">
        <v>120456000</v>
      </c>
      <c r="AT59" s="72" t="s">
        <v>319</v>
      </c>
      <c r="AU59" s="76">
        <v>0</v>
      </c>
      <c r="AV59" s="81" t="s">
        <v>73</v>
      </c>
      <c r="AW59" s="82">
        <v>120456000</v>
      </c>
      <c r="AX59" s="143">
        <f t="shared" si="4"/>
        <v>0</v>
      </c>
      <c r="AY59" s="84">
        <f t="shared" si="5"/>
        <v>1</v>
      </c>
      <c r="AZ59" s="85">
        <v>1</v>
      </c>
      <c r="BA59" s="81" t="s">
        <v>73</v>
      </c>
      <c r="BB59" s="72" t="s">
        <v>208</v>
      </c>
      <c r="BC59" s="74" t="s">
        <v>17967</v>
      </c>
      <c r="BD59" s="71" t="s">
        <v>65</v>
      </c>
      <c r="BE59" s="71" t="s">
        <v>207</v>
      </c>
    </row>
    <row r="60" spans="2:57" s="12" customFormat="1" ht="12.75" x14ac:dyDescent="0.2">
      <c r="B60" s="72">
        <v>2025</v>
      </c>
      <c r="C60" s="72">
        <v>891780111</v>
      </c>
      <c r="D60" s="72" t="s">
        <v>63</v>
      </c>
      <c r="E60" s="104" t="s">
        <v>17966</v>
      </c>
      <c r="F60" s="72" t="s">
        <v>17965</v>
      </c>
      <c r="G60" s="72">
        <v>0</v>
      </c>
      <c r="H60" s="72" t="s">
        <v>71</v>
      </c>
      <c r="I60" s="71" t="s">
        <v>64</v>
      </c>
      <c r="J60" s="73" t="s">
        <v>81</v>
      </c>
      <c r="K60" s="104" t="s">
        <v>17964</v>
      </c>
      <c r="L60" s="514">
        <v>22030880</v>
      </c>
      <c r="M60" s="71" t="s">
        <v>66</v>
      </c>
      <c r="N60" s="75" t="s">
        <v>17963</v>
      </c>
      <c r="O60" s="76">
        <v>860012336</v>
      </c>
      <c r="P60" s="76">
        <v>473</v>
      </c>
      <c r="Q60" s="147">
        <v>45714</v>
      </c>
      <c r="R60" s="514">
        <v>22030880</v>
      </c>
      <c r="S60" s="147">
        <v>45729</v>
      </c>
      <c r="T60" s="514">
        <v>22030880</v>
      </c>
      <c r="U60" s="72" t="s">
        <v>65</v>
      </c>
      <c r="V60" s="292">
        <v>21400608</v>
      </c>
      <c r="W60" s="189" t="s">
        <v>2414</v>
      </c>
      <c r="X60" s="635">
        <v>45729</v>
      </c>
      <c r="Y60" s="78">
        <v>45754</v>
      </c>
      <c r="Z60" s="636" t="s">
        <v>73</v>
      </c>
      <c r="AA60" s="147">
        <v>45937</v>
      </c>
      <c r="AB60" s="102">
        <f t="shared" si="0"/>
        <v>183</v>
      </c>
      <c r="AC60" s="76">
        <v>0</v>
      </c>
      <c r="AD60" s="76">
        <v>0</v>
      </c>
      <c r="AE60" s="76">
        <v>0</v>
      </c>
      <c r="AF60" s="80" t="s">
        <v>73</v>
      </c>
      <c r="AG60" s="102">
        <f t="shared" si="1"/>
        <v>0</v>
      </c>
      <c r="AH60" s="76">
        <v>0</v>
      </c>
      <c r="AI60" s="76">
        <v>0</v>
      </c>
      <c r="AJ60" s="72" t="s">
        <v>73</v>
      </c>
      <c r="AK60" s="80" t="s">
        <v>73</v>
      </c>
      <c r="AL60" s="76">
        <v>0</v>
      </c>
      <c r="AM60" s="80" t="s">
        <v>73</v>
      </c>
      <c r="AN60" s="80" t="s">
        <v>73</v>
      </c>
      <c r="AO60" s="80" t="s">
        <v>73</v>
      </c>
      <c r="AP60" s="102">
        <f t="shared" si="2"/>
        <v>0</v>
      </c>
      <c r="AQ60" s="102">
        <f t="shared" si="3"/>
        <v>22030880</v>
      </c>
      <c r="AR60" s="72" t="s">
        <v>65</v>
      </c>
      <c r="AS60" s="76">
        <v>22030880</v>
      </c>
      <c r="AT60" s="72" t="s">
        <v>319</v>
      </c>
      <c r="AU60" s="76">
        <v>0</v>
      </c>
      <c r="AV60" s="81" t="s">
        <v>73</v>
      </c>
      <c r="AW60" s="82">
        <v>22030800</v>
      </c>
      <c r="AX60" s="143">
        <f t="shared" si="4"/>
        <v>80</v>
      </c>
      <c r="AY60" s="84">
        <f t="shared" si="5"/>
        <v>0.99999636873334152</v>
      </c>
      <c r="AZ60" s="85">
        <v>1</v>
      </c>
      <c r="BA60" s="81" t="s">
        <v>73</v>
      </c>
      <c r="BB60" s="72" t="s">
        <v>208</v>
      </c>
      <c r="BC60" s="74" t="s">
        <v>17962</v>
      </c>
      <c r="BD60" s="71" t="s">
        <v>65</v>
      </c>
      <c r="BE60" s="71" t="s">
        <v>207</v>
      </c>
    </row>
    <row r="61" spans="2:57" s="12" customFormat="1" ht="12.75" x14ac:dyDescent="0.2">
      <c r="B61" s="72">
        <v>2025</v>
      </c>
      <c r="C61" s="72">
        <v>891780111</v>
      </c>
      <c r="D61" s="72" t="s">
        <v>63</v>
      </c>
      <c r="E61" s="104" t="s">
        <v>17961</v>
      </c>
      <c r="F61" s="72" t="s">
        <v>17960</v>
      </c>
      <c r="G61" s="72">
        <v>0</v>
      </c>
      <c r="H61" s="72" t="s">
        <v>71</v>
      </c>
      <c r="I61" s="71" t="s">
        <v>166</v>
      </c>
      <c r="J61" s="73" t="s">
        <v>81</v>
      </c>
      <c r="K61" s="104" t="s">
        <v>17959</v>
      </c>
      <c r="L61" s="514">
        <v>15468560</v>
      </c>
      <c r="M61" s="71" t="s">
        <v>66</v>
      </c>
      <c r="N61" s="75" t="s">
        <v>17406</v>
      </c>
      <c r="O61" s="76">
        <v>57293412</v>
      </c>
      <c r="P61" s="76">
        <v>315</v>
      </c>
      <c r="Q61" s="147">
        <v>45699</v>
      </c>
      <c r="R61" s="514">
        <v>315060339</v>
      </c>
      <c r="S61" s="147">
        <v>45730</v>
      </c>
      <c r="T61" s="514">
        <v>15468560</v>
      </c>
      <c r="U61" s="72" t="s">
        <v>65</v>
      </c>
      <c r="V61" s="292">
        <v>72175282</v>
      </c>
      <c r="W61" s="189" t="s">
        <v>8886</v>
      </c>
      <c r="X61" s="635">
        <v>45730</v>
      </c>
      <c r="Y61" s="78">
        <v>45730</v>
      </c>
      <c r="Z61" s="636" t="s">
        <v>73</v>
      </c>
      <c r="AA61" s="147">
        <v>45852</v>
      </c>
      <c r="AB61" s="102">
        <f t="shared" si="0"/>
        <v>122</v>
      </c>
      <c r="AC61" s="76">
        <v>0</v>
      </c>
      <c r="AD61" s="76">
        <v>0</v>
      </c>
      <c r="AE61" s="76">
        <v>0</v>
      </c>
      <c r="AF61" s="80" t="s">
        <v>73</v>
      </c>
      <c r="AG61" s="102">
        <f t="shared" si="1"/>
        <v>0</v>
      </c>
      <c r="AH61" s="76">
        <v>0</v>
      </c>
      <c r="AI61" s="76">
        <v>0</v>
      </c>
      <c r="AJ61" s="72" t="s">
        <v>73</v>
      </c>
      <c r="AK61" s="80" t="s">
        <v>73</v>
      </c>
      <c r="AL61" s="76">
        <v>0</v>
      </c>
      <c r="AM61" s="80" t="s">
        <v>73</v>
      </c>
      <c r="AN61" s="80" t="s">
        <v>73</v>
      </c>
      <c r="AO61" s="80" t="s">
        <v>73</v>
      </c>
      <c r="AP61" s="102">
        <f t="shared" si="2"/>
        <v>0</v>
      </c>
      <c r="AQ61" s="102">
        <f t="shared" si="3"/>
        <v>15468560</v>
      </c>
      <c r="AR61" s="72" t="s">
        <v>65</v>
      </c>
      <c r="AS61" s="76">
        <v>15468560</v>
      </c>
      <c r="AT61" s="72" t="s">
        <v>319</v>
      </c>
      <c r="AU61" s="76">
        <v>0</v>
      </c>
      <c r="AV61" s="81" t="s">
        <v>73</v>
      </c>
      <c r="AW61" s="82">
        <v>15468560</v>
      </c>
      <c r="AX61" s="143">
        <f t="shared" si="4"/>
        <v>0</v>
      </c>
      <c r="AY61" s="84">
        <f t="shared" si="5"/>
        <v>1</v>
      </c>
      <c r="AZ61" s="85">
        <v>1</v>
      </c>
      <c r="BA61" s="81" t="s">
        <v>73</v>
      </c>
      <c r="BB61" s="72" t="s">
        <v>208</v>
      </c>
      <c r="BC61" s="74" t="s">
        <v>17958</v>
      </c>
      <c r="BD61" s="71" t="s">
        <v>65</v>
      </c>
      <c r="BE61" s="71" t="s">
        <v>207</v>
      </c>
    </row>
    <row r="62" spans="2:57" s="12" customFormat="1" ht="12.75" x14ac:dyDescent="0.2">
      <c r="B62" s="72">
        <v>2025</v>
      </c>
      <c r="C62" s="72">
        <v>891780111</v>
      </c>
      <c r="D62" s="72" t="s">
        <v>63</v>
      </c>
      <c r="E62" s="104" t="s">
        <v>17957</v>
      </c>
      <c r="F62" s="72" t="s">
        <v>17956</v>
      </c>
      <c r="G62" s="72">
        <v>0</v>
      </c>
      <c r="H62" s="72" t="s">
        <v>71</v>
      </c>
      <c r="I62" s="71" t="s">
        <v>64</v>
      </c>
      <c r="J62" s="73" t="s">
        <v>81</v>
      </c>
      <c r="K62" s="104" t="s">
        <v>17955</v>
      </c>
      <c r="L62" s="514">
        <v>76032075</v>
      </c>
      <c r="M62" s="71" t="s">
        <v>66</v>
      </c>
      <c r="N62" s="75" t="s">
        <v>17954</v>
      </c>
      <c r="O62" s="76">
        <v>900197421</v>
      </c>
      <c r="P62" s="76">
        <v>365</v>
      </c>
      <c r="Q62" s="147">
        <v>45702</v>
      </c>
      <c r="R62" s="514">
        <v>76032075</v>
      </c>
      <c r="S62" s="147">
        <v>45730</v>
      </c>
      <c r="T62" s="514">
        <v>76032075</v>
      </c>
      <c r="U62" s="72" t="s">
        <v>65</v>
      </c>
      <c r="V62" s="292">
        <v>85467461</v>
      </c>
      <c r="W62" s="189" t="s">
        <v>9096</v>
      </c>
      <c r="X62" s="635">
        <v>45730</v>
      </c>
      <c r="Y62" s="78">
        <v>45741</v>
      </c>
      <c r="Z62" s="636">
        <v>45741</v>
      </c>
      <c r="AA62" s="147">
        <v>45750</v>
      </c>
      <c r="AB62" s="102">
        <f t="shared" si="0"/>
        <v>9</v>
      </c>
      <c r="AC62" s="76">
        <v>0</v>
      </c>
      <c r="AD62" s="76">
        <v>0</v>
      </c>
      <c r="AE62" s="76">
        <v>0</v>
      </c>
      <c r="AF62" s="80">
        <v>45785</v>
      </c>
      <c r="AG62" s="102">
        <f t="shared" si="1"/>
        <v>35</v>
      </c>
      <c r="AH62" s="76">
        <v>0</v>
      </c>
      <c r="AI62" s="76">
        <v>0</v>
      </c>
      <c r="AJ62" s="72" t="s">
        <v>73</v>
      </c>
      <c r="AK62" s="80" t="s">
        <v>73</v>
      </c>
      <c r="AL62" s="76">
        <v>0</v>
      </c>
      <c r="AM62" s="80" t="s">
        <v>73</v>
      </c>
      <c r="AN62" s="80" t="s">
        <v>73</v>
      </c>
      <c r="AO62" s="80" t="s">
        <v>73</v>
      </c>
      <c r="AP62" s="102">
        <f t="shared" si="2"/>
        <v>0</v>
      </c>
      <c r="AQ62" s="102">
        <f t="shared" si="3"/>
        <v>76032075</v>
      </c>
      <c r="AR62" s="72" t="s">
        <v>65</v>
      </c>
      <c r="AS62" s="76">
        <v>76032075</v>
      </c>
      <c r="AT62" s="72" t="s">
        <v>319</v>
      </c>
      <c r="AU62" s="76">
        <v>0</v>
      </c>
      <c r="AV62" s="81" t="s">
        <v>73</v>
      </c>
      <c r="AW62" s="82">
        <v>76032075</v>
      </c>
      <c r="AX62" s="143">
        <f t="shared" si="4"/>
        <v>0</v>
      </c>
      <c r="AY62" s="84">
        <f t="shared" si="5"/>
        <v>1</v>
      </c>
      <c r="AZ62" s="85">
        <v>1</v>
      </c>
      <c r="BA62" s="81" t="s">
        <v>73</v>
      </c>
      <c r="BB62" s="72" t="s">
        <v>208</v>
      </c>
      <c r="BC62" s="74" t="s">
        <v>17953</v>
      </c>
      <c r="BD62" s="71" t="s">
        <v>65</v>
      </c>
      <c r="BE62" s="71" t="s">
        <v>207</v>
      </c>
    </row>
    <row r="63" spans="2:57" s="12" customFormat="1" ht="12.75" x14ac:dyDescent="0.2">
      <c r="B63" s="72">
        <v>2025</v>
      </c>
      <c r="C63" s="72">
        <v>891780111</v>
      </c>
      <c r="D63" s="72" t="s">
        <v>63</v>
      </c>
      <c r="E63" s="104" t="s">
        <v>17952</v>
      </c>
      <c r="F63" s="72" t="s">
        <v>17951</v>
      </c>
      <c r="G63" s="72">
        <v>0</v>
      </c>
      <c r="H63" s="72" t="s">
        <v>71</v>
      </c>
      <c r="I63" s="71" t="s">
        <v>64</v>
      </c>
      <c r="J63" s="73" t="s">
        <v>81</v>
      </c>
      <c r="K63" s="104" t="s">
        <v>17950</v>
      </c>
      <c r="L63" s="514">
        <v>17728620</v>
      </c>
      <c r="M63" s="71" t="s">
        <v>66</v>
      </c>
      <c r="N63" s="75" t="s">
        <v>17677</v>
      </c>
      <c r="O63" s="76">
        <v>900512750</v>
      </c>
      <c r="P63" s="76">
        <v>535</v>
      </c>
      <c r="Q63" s="147">
        <v>45721</v>
      </c>
      <c r="R63" s="514">
        <v>17728620</v>
      </c>
      <c r="S63" s="147">
        <v>45733</v>
      </c>
      <c r="T63" s="514">
        <v>17728620</v>
      </c>
      <c r="U63" s="72" t="s">
        <v>65</v>
      </c>
      <c r="V63" s="292">
        <v>85467461</v>
      </c>
      <c r="W63" s="189" t="s">
        <v>9096</v>
      </c>
      <c r="X63" s="635">
        <v>45733</v>
      </c>
      <c r="Y63" s="78">
        <v>45733</v>
      </c>
      <c r="Z63" s="636">
        <v>45733</v>
      </c>
      <c r="AA63" s="147">
        <v>45777</v>
      </c>
      <c r="AB63" s="102">
        <f t="shared" si="0"/>
        <v>44</v>
      </c>
      <c r="AC63" s="76">
        <v>0</v>
      </c>
      <c r="AD63" s="76">
        <v>0</v>
      </c>
      <c r="AE63" s="76">
        <v>0</v>
      </c>
      <c r="AF63" s="80" t="s">
        <v>73</v>
      </c>
      <c r="AG63" s="102">
        <f t="shared" si="1"/>
        <v>0</v>
      </c>
      <c r="AH63" s="76">
        <v>0</v>
      </c>
      <c r="AI63" s="76">
        <v>0</v>
      </c>
      <c r="AJ63" s="72" t="s">
        <v>73</v>
      </c>
      <c r="AK63" s="80" t="s">
        <v>73</v>
      </c>
      <c r="AL63" s="76">
        <v>0</v>
      </c>
      <c r="AM63" s="80" t="s">
        <v>73</v>
      </c>
      <c r="AN63" s="80" t="s">
        <v>73</v>
      </c>
      <c r="AO63" s="80" t="s">
        <v>73</v>
      </c>
      <c r="AP63" s="102">
        <f t="shared" si="2"/>
        <v>0</v>
      </c>
      <c r="AQ63" s="102">
        <f t="shared" si="3"/>
        <v>17728620</v>
      </c>
      <c r="AR63" s="72" t="s">
        <v>65</v>
      </c>
      <c r="AS63" s="76">
        <v>17728620</v>
      </c>
      <c r="AT63" s="72" t="s">
        <v>319</v>
      </c>
      <c r="AU63" s="76">
        <v>0</v>
      </c>
      <c r="AV63" s="81" t="s">
        <v>73</v>
      </c>
      <c r="AW63" s="82">
        <v>17728620</v>
      </c>
      <c r="AX63" s="143">
        <f t="shared" si="4"/>
        <v>0</v>
      </c>
      <c r="AY63" s="84">
        <f t="shared" si="5"/>
        <v>1</v>
      </c>
      <c r="AZ63" s="85">
        <v>1</v>
      </c>
      <c r="BA63" s="81" t="s">
        <v>73</v>
      </c>
      <c r="BB63" s="72" t="s">
        <v>208</v>
      </c>
      <c r="BC63" s="74" t="s">
        <v>17949</v>
      </c>
      <c r="BD63" s="71" t="s">
        <v>65</v>
      </c>
      <c r="BE63" s="71" t="s">
        <v>207</v>
      </c>
    </row>
    <row r="64" spans="2:57" s="12" customFormat="1" ht="12.75" x14ac:dyDescent="0.2">
      <c r="B64" s="72">
        <v>2025</v>
      </c>
      <c r="C64" s="72">
        <v>891780111</v>
      </c>
      <c r="D64" s="72" t="s">
        <v>63</v>
      </c>
      <c r="E64" s="104" t="s">
        <v>17948</v>
      </c>
      <c r="F64" s="72" t="s">
        <v>17947</v>
      </c>
      <c r="G64" s="72">
        <v>0</v>
      </c>
      <c r="H64" s="72" t="s">
        <v>71</v>
      </c>
      <c r="I64" s="71" t="s">
        <v>64</v>
      </c>
      <c r="J64" s="73" t="s">
        <v>81</v>
      </c>
      <c r="K64" s="104" t="s">
        <v>17946</v>
      </c>
      <c r="L64" s="514">
        <v>119226200</v>
      </c>
      <c r="M64" s="71" t="s">
        <v>66</v>
      </c>
      <c r="N64" s="75" t="s">
        <v>17945</v>
      </c>
      <c r="O64" s="76">
        <v>84457251</v>
      </c>
      <c r="P64" s="76">
        <v>538</v>
      </c>
      <c r="Q64" s="147">
        <v>45721</v>
      </c>
      <c r="R64" s="514">
        <v>119226200</v>
      </c>
      <c r="S64" s="147">
        <v>45734</v>
      </c>
      <c r="T64" s="514">
        <v>119226200</v>
      </c>
      <c r="U64" s="72" t="s">
        <v>65</v>
      </c>
      <c r="V64" s="292">
        <v>85459497</v>
      </c>
      <c r="W64" s="189" t="s">
        <v>9141</v>
      </c>
      <c r="X64" s="635">
        <v>45734</v>
      </c>
      <c r="Y64" s="78">
        <v>45735</v>
      </c>
      <c r="Z64" s="636">
        <v>45735</v>
      </c>
      <c r="AA64" s="147">
        <v>46022</v>
      </c>
      <c r="AB64" s="102">
        <f t="shared" si="0"/>
        <v>287</v>
      </c>
      <c r="AC64" s="76">
        <v>1</v>
      </c>
      <c r="AD64" s="76">
        <v>15000000</v>
      </c>
      <c r="AE64" s="76">
        <v>0</v>
      </c>
      <c r="AF64" s="80" t="s">
        <v>73</v>
      </c>
      <c r="AG64" s="102">
        <f t="shared" si="1"/>
        <v>0</v>
      </c>
      <c r="AH64" s="76">
        <v>0</v>
      </c>
      <c r="AI64" s="76">
        <v>0</v>
      </c>
      <c r="AJ64" s="72" t="s">
        <v>73</v>
      </c>
      <c r="AK64" s="80" t="s">
        <v>73</v>
      </c>
      <c r="AL64" s="76">
        <v>0</v>
      </c>
      <c r="AM64" s="80" t="s">
        <v>73</v>
      </c>
      <c r="AN64" s="80" t="s">
        <v>73</v>
      </c>
      <c r="AO64" s="80" t="s">
        <v>73</v>
      </c>
      <c r="AP64" s="102">
        <f t="shared" si="2"/>
        <v>0</v>
      </c>
      <c r="AQ64" s="102">
        <f t="shared" si="3"/>
        <v>134226200</v>
      </c>
      <c r="AR64" s="72" t="s">
        <v>65</v>
      </c>
      <c r="AS64" s="76">
        <v>119226200</v>
      </c>
      <c r="AT64" s="72" t="s">
        <v>319</v>
      </c>
      <c r="AU64" s="76">
        <v>0</v>
      </c>
      <c r="AV64" s="81" t="s">
        <v>73</v>
      </c>
      <c r="AW64" s="82">
        <v>134218099</v>
      </c>
      <c r="AX64" s="143">
        <f t="shared" si="4"/>
        <v>8101</v>
      </c>
      <c r="AY64" s="84">
        <f t="shared" si="5"/>
        <v>0.99993964665616697</v>
      </c>
      <c r="AZ64" s="85">
        <v>1</v>
      </c>
      <c r="BA64" s="81" t="s">
        <v>73</v>
      </c>
      <c r="BB64" s="72" t="s">
        <v>123</v>
      </c>
      <c r="BC64" s="74" t="s">
        <v>17944</v>
      </c>
      <c r="BD64" s="71" t="s">
        <v>65</v>
      </c>
      <c r="BE64" s="71" t="s">
        <v>207</v>
      </c>
    </row>
    <row r="65" spans="2:57" s="12" customFormat="1" ht="12.75" x14ac:dyDescent="0.2">
      <c r="B65" s="72">
        <v>2025</v>
      </c>
      <c r="C65" s="72">
        <v>891780111</v>
      </c>
      <c r="D65" s="72" t="s">
        <v>63</v>
      </c>
      <c r="E65" s="104" t="s">
        <v>17943</v>
      </c>
      <c r="F65" s="72" t="s">
        <v>17942</v>
      </c>
      <c r="G65" s="72">
        <v>0</v>
      </c>
      <c r="H65" s="72" t="s">
        <v>71</v>
      </c>
      <c r="I65" s="71" t="s">
        <v>64</v>
      </c>
      <c r="J65" s="73" t="s">
        <v>81</v>
      </c>
      <c r="K65" s="104" t="s">
        <v>17274</v>
      </c>
      <c r="L65" s="514">
        <v>12337000</v>
      </c>
      <c r="M65" s="71" t="s">
        <v>66</v>
      </c>
      <c r="N65" s="75" t="s">
        <v>17941</v>
      </c>
      <c r="O65" s="76">
        <v>85455127</v>
      </c>
      <c r="P65" s="76">
        <v>464</v>
      </c>
      <c r="Q65" s="147">
        <v>45714</v>
      </c>
      <c r="R65" s="514">
        <v>12337000</v>
      </c>
      <c r="S65" s="147">
        <v>45736</v>
      </c>
      <c r="T65" s="514">
        <v>12337000</v>
      </c>
      <c r="U65" s="72" t="s">
        <v>65</v>
      </c>
      <c r="V65" s="292">
        <v>85459497</v>
      </c>
      <c r="W65" s="189" t="s">
        <v>9141</v>
      </c>
      <c r="X65" s="635">
        <v>45736</v>
      </c>
      <c r="Y65" s="78">
        <v>45737</v>
      </c>
      <c r="Z65" s="636">
        <v>45737</v>
      </c>
      <c r="AA65" s="147">
        <v>45869</v>
      </c>
      <c r="AB65" s="102">
        <f t="shared" si="0"/>
        <v>132</v>
      </c>
      <c r="AC65" s="76">
        <v>1</v>
      </c>
      <c r="AD65" s="76">
        <v>6150000</v>
      </c>
      <c r="AE65" s="76">
        <v>0</v>
      </c>
      <c r="AF65" s="80" t="s">
        <v>73</v>
      </c>
      <c r="AG65" s="102">
        <f t="shared" si="1"/>
        <v>0</v>
      </c>
      <c r="AH65" s="76">
        <v>0</v>
      </c>
      <c r="AI65" s="76">
        <v>0</v>
      </c>
      <c r="AJ65" s="72" t="s">
        <v>73</v>
      </c>
      <c r="AK65" s="80" t="s">
        <v>73</v>
      </c>
      <c r="AL65" s="76">
        <v>0</v>
      </c>
      <c r="AM65" s="80" t="s">
        <v>73</v>
      </c>
      <c r="AN65" s="80" t="s">
        <v>73</v>
      </c>
      <c r="AO65" s="80" t="s">
        <v>73</v>
      </c>
      <c r="AP65" s="102">
        <f t="shared" si="2"/>
        <v>0</v>
      </c>
      <c r="AQ65" s="102">
        <f t="shared" si="3"/>
        <v>18487000</v>
      </c>
      <c r="AR65" s="72" t="s">
        <v>65</v>
      </c>
      <c r="AS65" s="76">
        <v>12337000</v>
      </c>
      <c r="AT65" s="72" t="s">
        <v>319</v>
      </c>
      <c r="AU65" s="76">
        <v>0</v>
      </c>
      <c r="AV65" s="81" t="s">
        <v>73</v>
      </c>
      <c r="AW65" s="82">
        <v>11380000</v>
      </c>
      <c r="AX65" s="143">
        <f t="shared" si="4"/>
        <v>7107000</v>
      </c>
      <c r="AY65" s="84">
        <f t="shared" si="5"/>
        <v>0.61556769621896468</v>
      </c>
      <c r="AZ65" s="85">
        <v>1</v>
      </c>
      <c r="BA65" s="81" t="s">
        <v>73</v>
      </c>
      <c r="BB65" s="72" t="s">
        <v>208</v>
      </c>
      <c r="BC65" s="74" t="s">
        <v>17940</v>
      </c>
      <c r="BD65" s="71" t="s">
        <v>65</v>
      </c>
      <c r="BE65" s="71" t="s">
        <v>207</v>
      </c>
    </row>
    <row r="66" spans="2:57" s="12" customFormat="1" ht="12.75" x14ac:dyDescent="0.2">
      <c r="B66" s="72">
        <v>2025</v>
      </c>
      <c r="C66" s="72">
        <v>891780111</v>
      </c>
      <c r="D66" s="72" t="s">
        <v>63</v>
      </c>
      <c r="E66" s="104" t="s">
        <v>17939</v>
      </c>
      <c r="F66" s="72" t="s">
        <v>17938</v>
      </c>
      <c r="G66" s="72">
        <v>0</v>
      </c>
      <c r="H66" s="72" t="s">
        <v>71</v>
      </c>
      <c r="I66" s="71" t="s">
        <v>64</v>
      </c>
      <c r="J66" s="73" t="s">
        <v>81</v>
      </c>
      <c r="K66" s="104" t="s">
        <v>17937</v>
      </c>
      <c r="L66" s="514">
        <v>50921000</v>
      </c>
      <c r="M66" s="71" t="s">
        <v>66</v>
      </c>
      <c r="N66" s="75" t="s">
        <v>17644</v>
      </c>
      <c r="O66" s="76">
        <v>901246775</v>
      </c>
      <c r="P66" s="76">
        <v>696</v>
      </c>
      <c r="Q66" s="147">
        <v>45733</v>
      </c>
      <c r="R66" s="514">
        <v>50921000</v>
      </c>
      <c r="S66" s="147">
        <v>45736</v>
      </c>
      <c r="T66" s="514">
        <v>50921000</v>
      </c>
      <c r="U66" s="72" t="s">
        <v>65</v>
      </c>
      <c r="V66" s="292">
        <v>85465146</v>
      </c>
      <c r="W66" s="189" t="s">
        <v>16739</v>
      </c>
      <c r="X66" s="635">
        <v>45736</v>
      </c>
      <c r="Y66" s="78">
        <v>45737</v>
      </c>
      <c r="Z66" s="636">
        <v>45737</v>
      </c>
      <c r="AA66" s="147">
        <v>45749</v>
      </c>
      <c r="AB66" s="102">
        <f t="shared" si="0"/>
        <v>12</v>
      </c>
      <c r="AC66" s="76">
        <v>0</v>
      </c>
      <c r="AD66" s="76">
        <v>0</v>
      </c>
      <c r="AE66" s="76">
        <v>0</v>
      </c>
      <c r="AF66" s="80" t="s">
        <v>73</v>
      </c>
      <c r="AG66" s="102">
        <f t="shared" si="1"/>
        <v>0</v>
      </c>
      <c r="AH66" s="76">
        <v>0</v>
      </c>
      <c r="AI66" s="76">
        <v>0</v>
      </c>
      <c r="AJ66" s="72" t="s">
        <v>73</v>
      </c>
      <c r="AK66" s="80" t="s">
        <v>73</v>
      </c>
      <c r="AL66" s="76">
        <v>0</v>
      </c>
      <c r="AM66" s="80" t="s">
        <v>73</v>
      </c>
      <c r="AN66" s="80" t="s">
        <v>73</v>
      </c>
      <c r="AO66" s="80" t="s">
        <v>73</v>
      </c>
      <c r="AP66" s="102">
        <f t="shared" si="2"/>
        <v>0</v>
      </c>
      <c r="AQ66" s="102">
        <f t="shared" si="3"/>
        <v>50921000</v>
      </c>
      <c r="AR66" s="72" t="s">
        <v>65</v>
      </c>
      <c r="AS66" s="76">
        <v>50921000</v>
      </c>
      <c r="AT66" s="72" t="s">
        <v>319</v>
      </c>
      <c r="AU66" s="76">
        <v>0</v>
      </c>
      <c r="AV66" s="81" t="s">
        <v>73</v>
      </c>
      <c r="AW66" s="82">
        <v>50921000</v>
      </c>
      <c r="AX66" s="143">
        <f t="shared" si="4"/>
        <v>0</v>
      </c>
      <c r="AY66" s="84">
        <f t="shared" si="5"/>
        <v>1</v>
      </c>
      <c r="AZ66" s="85">
        <v>1</v>
      </c>
      <c r="BA66" s="81" t="s">
        <v>73</v>
      </c>
      <c r="BB66" s="72" t="s">
        <v>208</v>
      </c>
      <c r="BC66" s="74" t="s">
        <v>17936</v>
      </c>
      <c r="BD66" s="71" t="s">
        <v>65</v>
      </c>
      <c r="BE66" s="71" t="s">
        <v>207</v>
      </c>
    </row>
    <row r="67" spans="2:57" s="12" customFormat="1" ht="12.75" x14ac:dyDescent="0.2">
      <c r="B67" s="72">
        <v>2025</v>
      </c>
      <c r="C67" s="72">
        <v>891780111</v>
      </c>
      <c r="D67" s="72" t="s">
        <v>63</v>
      </c>
      <c r="E67" s="104" t="s">
        <v>17935</v>
      </c>
      <c r="F67" s="72" t="s">
        <v>17934</v>
      </c>
      <c r="G67" s="72">
        <v>0</v>
      </c>
      <c r="H67" s="72" t="s">
        <v>71</v>
      </c>
      <c r="I67" s="71" t="s">
        <v>64</v>
      </c>
      <c r="J67" s="73" t="s">
        <v>81</v>
      </c>
      <c r="K67" s="104" t="s">
        <v>17933</v>
      </c>
      <c r="L67" s="514">
        <v>180000000</v>
      </c>
      <c r="M67" s="71" t="s">
        <v>66</v>
      </c>
      <c r="N67" s="75" t="s">
        <v>16940</v>
      </c>
      <c r="O67" s="76">
        <v>901550798</v>
      </c>
      <c r="P67" s="76">
        <v>578</v>
      </c>
      <c r="Q67" s="147">
        <v>45723</v>
      </c>
      <c r="R67" s="514">
        <v>180000000</v>
      </c>
      <c r="S67" s="147">
        <v>45737</v>
      </c>
      <c r="T67" s="514">
        <v>180000000</v>
      </c>
      <c r="U67" s="72" t="s">
        <v>65</v>
      </c>
      <c r="V67" s="292">
        <v>85467461</v>
      </c>
      <c r="W67" s="189" t="s">
        <v>9096</v>
      </c>
      <c r="X67" s="635">
        <v>45737</v>
      </c>
      <c r="Y67" s="78">
        <v>45737</v>
      </c>
      <c r="Z67" s="636">
        <v>45737</v>
      </c>
      <c r="AA67" s="147">
        <v>45890</v>
      </c>
      <c r="AB67" s="102">
        <f t="shared" si="0"/>
        <v>153</v>
      </c>
      <c r="AC67" s="76">
        <v>1</v>
      </c>
      <c r="AD67" s="76">
        <v>75000000</v>
      </c>
      <c r="AE67" s="76">
        <v>1</v>
      </c>
      <c r="AF67" s="80">
        <v>45982</v>
      </c>
      <c r="AG67" s="102">
        <f t="shared" si="1"/>
        <v>92</v>
      </c>
      <c r="AH67" s="76">
        <v>0</v>
      </c>
      <c r="AI67" s="76">
        <v>0</v>
      </c>
      <c r="AJ67" s="72" t="s">
        <v>73</v>
      </c>
      <c r="AK67" s="80" t="s">
        <v>73</v>
      </c>
      <c r="AL67" s="76">
        <v>0</v>
      </c>
      <c r="AM67" s="80" t="s">
        <v>73</v>
      </c>
      <c r="AN67" s="80" t="s">
        <v>73</v>
      </c>
      <c r="AO67" s="80" t="s">
        <v>73</v>
      </c>
      <c r="AP67" s="102">
        <f t="shared" si="2"/>
        <v>0</v>
      </c>
      <c r="AQ67" s="102">
        <f t="shared" si="3"/>
        <v>255000000</v>
      </c>
      <c r="AR67" s="72" t="s">
        <v>65</v>
      </c>
      <c r="AS67" s="76">
        <v>180000000</v>
      </c>
      <c r="AT67" s="72" t="s">
        <v>319</v>
      </c>
      <c r="AU67" s="76">
        <v>0</v>
      </c>
      <c r="AV67" s="81" t="s">
        <v>73</v>
      </c>
      <c r="AW67" s="82">
        <v>254022160</v>
      </c>
      <c r="AX67" s="143">
        <f t="shared" si="4"/>
        <v>977840</v>
      </c>
      <c r="AY67" s="84">
        <f t="shared" si="5"/>
        <v>0.99616533333333335</v>
      </c>
      <c r="AZ67" s="85">
        <v>1</v>
      </c>
      <c r="BA67" s="81" t="s">
        <v>73</v>
      </c>
      <c r="BB67" s="72" t="s">
        <v>208</v>
      </c>
      <c r="BC67" s="74" t="s">
        <v>17932</v>
      </c>
      <c r="BD67" s="71" t="s">
        <v>65</v>
      </c>
      <c r="BE67" s="71" t="s">
        <v>207</v>
      </c>
    </row>
    <row r="68" spans="2:57" s="12" customFormat="1" ht="12.75" x14ac:dyDescent="0.2">
      <c r="B68" s="72">
        <v>2025</v>
      </c>
      <c r="C68" s="72">
        <v>891780111</v>
      </c>
      <c r="D68" s="72" t="s">
        <v>63</v>
      </c>
      <c r="E68" s="104" t="s">
        <v>17931</v>
      </c>
      <c r="F68" s="72" t="s">
        <v>17930</v>
      </c>
      <c r="G68" s="72">
        <v>0</v>
      </c>
      <c r="H68" s="72" t="s">
        <v>71</v>
      </c>
      <c r="I68" s="71" t="s">
        <v>64</v>
      </c>
      <c r="J68" s="73" t="s">
        <v>81</v>
      </c>
      <c r="K68" s="104" t="s">
        <v>17929</v>
      </c>
      <c r="L68" s="514">
        <v>79088058</v>
      </c>
      <c r="M68" s="71" t="s">
        <v>66</v>
      </c>
      <c r="N68" s="75" t="s">
        <v>17928</v>
      </c>
      <c r="O68" s="76">
        <v>800177588</v>
      </c>
      <c r="P68" s="76">
        <v>667</v>
      </c>
      <c r="Q68" s="147">
        <v>45729</v>
      </c>
      <c r="R68" s="514">
        <v>79088058</v>
      </c>
      <c r="S68" s="147">
        <v>45737</v>
      </c>
      <c r="T68" s="514">
        <v>79088058</v>
      </c>
      <c r="U68" s="72" t="s">
        <v>65</v>
      </c>
      <c r="V68" s="292">
        <v>85465146</v>
      </c>
      <c r="W68" s="189" t="s">
        <v>16739</v>
      </c>
      <c r="X68" s="635">
        <v>45737</v>
      </c>
      <c r="Y68" s="78">
        <v>45742</v>
      </c>
      <c r="Z68" s="636">
        <v>45742</v>
      </c>
      <c r="AA68" s="147">
        <v>45751</v>
      </c>
      <c r="AB68" s="102">
        <f t="shared" si="0"/>
        <v>9</v>
      </c>
      <c r="AC68" s="76">
        <v>0</v>
      </c>
      <c r="AD68" s="76">
        <v>0</v>
      </c>
      <c r="AE68" s="76">
        <v>0</v>
      </c>
      <c r="AF68" s="80" t="s">
        <v>73</v>
      </c>
      <c r="AG68" s="102">
        <f t="shared" si="1"/>
        <v>0</v>
      </c>
      <c r="AH68" s="76">
        <v>0</v>
      </c>
      <c r="AI68" s="76">
        <v>0</v>
      </c>
      <c r="AJ68" s="72" t="s">
        <v>73</v>
      </c>
      <c r="AK68" s="80" t="s">
        <v>73</v>
      </c>
      <c r="AL68" s="76">
        <v>0</v>
      </c>
      <c r="AM68" s="80" t="s">
        <v>73</v>
      </c>
      <c r="AN68" s="80" t="s">
        <v>73</v>
      </c>
      <c r="AO68" s="80" t="s">
        <v>73</v>
      </c>
      <c r="AP68" s="102">
        <f t="shared" si="2"/>
        <v>0</v>
      </c>
      <c r="AQ68" s="102">
        <f t="shared" si="3"/>
        <v>79088058</v>
      </c>
      <c r="AR68" s="72" t="s">
        <v>65</v>
      </c>
      <c r="AS68" s="76">
        <v>79088058</v>
      </c>
      <c r="AT68" s="72" t="s">
        <v>319</v>
      </c>
      <c r="AU68" s="76">
        <v>0</v>
      </c>
      <c r="AV68" s="81" t="s">
        <v>73</v>
      </c>
      <c r="AW68" s="82">
        <v>79088058</v>
      </c>
      <c r="AX68" s="143">
        <f t="shared" si="4"/>
        <v>0</v>
      </c>
      <c r="AY68" s="84">
        <f t="shared" si="5"/>
        <v>1</v>
      </c>
      <c r="AZ68" s="85">
        <v>1</v>
      </c>
      <c r="BA68" s="81" t="s">
        <v>73</v>
      </c>
      <c r="BB68" s="72" t="s">
        <v>208</v>
      </c>
      <c r="BC68" s="74" t="s">
        <v>17927</v>
      </c>
      <c r="BD68" s="71" t="s">
        <v>65</v>
      </c>
      <c r="BE68" s="71" t="s">
        <v>207</v>
      </c>
    </row>
    <row r="69" spans="2:57" s="12" customFormat="1" ht="12.75" x14ac:dyDescent="0.2">
      <c r="B69" s="72">
        <v>2025</v>
      </c>
      <c r="C69" s="72">
        <v>891780111</v>
      </c>
      <c r="D69" s="72" t="s">
        <v>63</v>
      </c>
      <c r="E69" s="104" t="s">
        <v>17926</v>
      </c>
      <c r="F69" s="72" t="s">
        <v>17925</v>
      </c>
      <c r="G69" s="72">
        <v>0</v>
      </c>
      <c r="H69" s="72" t="s">
        <v>71</v>
      </c>
      <c r="I69" s="71" t="s">
        <v>64</v>
      </c>
      <c r="J69" s="73" t="s">
        <v>81</v>
      </c>
      <c r="K69" s="104" t="s">
        <v>17924</v>
      </c>
      <c r="L69" s="514">
        <v>188797000</v>
      </c>
      <c r="M69" s="71" t="s">
        <v>66</v>
      </c>
      <c r="N69" s="75" t="s">
        <v>17644</v>
      </c>
      <c r="O69" s="76">
        <v>901246775</v>
      </c>
      <c r="P69" s="76">
        <v>714</v>
      </c>
      <c r="Q69" s="147">
        <v>45735</v>
      </c>
      <c r="R69" s="514">
        <v>188797000</v>
      </c>
      <c r="S69" s="147">
        <v>45742</v>
      </c>
      <c r="T69" s="514">
        <v>188797000</v>
      </c>
      <c r="U69" s="72" t="s">
        <v>65</v>
      </c>
      <c r="V69" s="292">
        <v>85465146</v>
      </c>
      <c r="W69" s="189" t="s">
        <v>16739</v>
      </c>
      <c r="X69" s="635">
        <v>45742</v>
      </c>
      <c r="Y69" s="78">
        <v>45742</v>
      </c>
      <c r="Z69" s="636">
        <v>45742</v>
      </c>
      <c r="AA69" s="147">
        <v>45751</v>
      </c>
      <c r="AB69" s="102">
        <f t="shared" si="0"/>
        <v>9</v>
      </c>
      <c r="AC69" s="76">
        <v>0</v>
      </c>
      <c r="AD69" s="76">
        <v>0</v>
      </c>
      <c r="AE69" s="76">
        <v>0</v>
      </c>
      <c r="AF69" s="80" t="s">
        <v>73</v>
      </c>
      <c r="AG69" s="102">
        <f t="shared" si="1"/>
        <v>0</v>
      </c>
      <c r="AH69" s="76">
        <v>0</v>
      </c>
      <c r="AI69" s="76">
        <v>0</v>
      </c>
      <c r="AJ69" s="72" t="s">
        <v>73</v>
      </c>
      <c r="AK69" s="80" t="s">
        <v>73</v>
      </c>
      <c r="AL69" s="76">
        <v>0</v>
      </c>
      <c r="AM69" s="80" t="s">
        <v>73</v>
      </c>
      <c r="AN69" s="80" t="s">
        <v>73</v>
      </c>
      <c r="AO69" s="80" t="s">
        <v>73</v>
      </c>
      <c r="AP69" s="102">
        <f t="shared" si="2"/>
        <v>0</v>
      </c>
      <c r="AQ69" s="102">
        <f t="shared" si="3"/>
        <v>188797000</v>
      </c>
      <c r="AR69" s="72" t="s">
        <v>65</v>
      </c>
      <c r="AS69" s="76">
        <v>188797000</v>
      </c>
      <c r="AT69" s="72" t="s">
        <v>319</v>
      </c>
      <c r="AU69" s="76">
        <v>0</v>
      </c>
      <c r="AV69" s="81" t="s">
        <v>73</v>
      </c>
      <c r="AW69" s="82">
        <v>188797000</v>
      </c>
      <c r="AX69" s="143">
        <f t="shared" si="4"/>
        <v>0</v>
      </c>
      <c r="AY69" s="84">
        <f t="shared" si="5"/>
        <v>1</v>
      </c>
      <c r="AZ69" s="85">
        <v>1</v>
      </c>
      <c r="BA69" s="81" t="s">
        <v>73</v>
      </c>
      <c r="BB69" s="72" t="s">
        <v>208</v>
      </c>
      <c r="BC69" s="74" t="s">
        <v>17923</v>
      </c>
      <c r="BD69" s="71" t="s">
        <v>65</v>
      </c>
      <c r="BE69" s="71" t="s">
        <v>207</v>
      </c>
    </row>
    <row r="70" spans="2:57" s="12" customFormat="1" ht="12.75" x14ac:dyDescent="0.2">
      <c r="B70" s="72">
        <v>2025</v>
      </c>
      <c r="C70" s="72">
        <v>891780111</v>
      </c>
      <c r="D70" s="72" t="s">
        <v>63</v>
      </c>
      <c r="E70" s="104" t="s">
        <v>17922</v>
      </c>
      <c r="F70" s="72" t="s">
        <v>17921</v>
      </c>
      <c r="G70" s="72">
        <v>0</v>
      </c>
      <c r="H70" s="72" t="s">
        <v>71</v>
      </c>
      <c r="I70" s="71" t="s">
        <v>166</v>
      </c>
      <c r="J70" s="73" t="s">
        <v>81</v>
      </c>
      <c r="K70" s="104" t="s">
        <v>17920</v>
      </c>
      <c r="L70" s="514">
        <v>15106014</v>
      </c>
      <c r="M70" s="71" t="s">
        <v>66</v>
      </c>
      <c r="N70" s="75" t="s">
        <v>17919</v>
      </c>
      <c r="O70" s="76">
        <v>900938372</v>
      </c>
      <c r="P70" s="76">
        <v>315</v>
      </c>
      <c r="Q70" s="147">
        <v>45699</v>
      </c>
      <c r="R70" s="514">
        <v>315060339</v>
      </c>
      <c r="S70" s="147">
        <v>45742</v>
      </c>
      <c r="T70" s="514">
        <v>15106014</v>
      </c>
      <c r="U70" s="72" t="s">
        <v>65</v>
      </c>
      <c r="V70" s="292">
        <v>72175282</v>
      </c>
      <c r="W70" s="189" t="s">
        <v>8886</v>
      </c>
      <c r="X70" s="635">
        <v>45742</v>
      </c>
      <c r="Y70" s="78">
        <v>45742</v>
      </c>
      <c r="Z70" s="636" t="s">
        <v>73</v>
      </c>
      <c r="AA70" s="147">
        <v>45834</v>
      </c>
      <c r="AB70" s="102">
        <f t="shared" si="0"/>
        <v>92</v>
      </c>
      <c r="AC70" s="76">
        <v>0</v>
      </c>
      <c r="AD70" s="76">
        <v>0</v>
      </c>
      <c r="AE70" s="76">
        <v>0</v>
      </c>
      <c r="AF70" s="80" t="s">
        <v>73</v>
      </c>
      <c r="AG70" s="102">
        <f t="shared" si="1"/>
        <v>0</v>
      </c>
      <c r="AH70" s="76">
        <v>0</v>
      </c>
      <c r="AI70" s="76">
        <v>0</v>
      </c>
      <c r="AJ70" s="72" t="s">
        <v>73</v>
      </c>
      <c r="AK70" s="80" t="s">
        <v>73</v>
      </c>
      <c r="AL70" s="76">
        <v>0</v>
      </c>
      <c r="AM70" s="80" t="s">
        <v>73</v>
      </c>
      <c r="AN70" s="80" t="s">
        <v>73</v>
      </c>
      <c r="AO70" s="80" t="s">
        <v>73</v>
      </c>
      <c r="AP70" s="102">
        <f t="shared" si="2"/>
        <v>0</v>
      </c>
      <c r="AQ70" s="102">
        <f t="shared" si="3"/>
        <v>15106014</v>
      </c>
      <c r="AR70" s="72" t="s">
        <v>65</v>
      </c>
      <c r="AS70" s="76">
        <v>15106014</v>
      </c>
      <c r="AT70" s="72" t="s">
        <v>319</v>
      </c>
      <c r="AU70" s="76">
        <v>0</v>
      </c>
      <c r="AV70" s="81" t="s">
        <v>73</v>
      </c>
      <c r="AW70" s="82">
        <v>15106014</v>
      </c>
      <c r="AX70" s="143">
        <f t="shared" si="4"/>
        <v>0</v>
      </c>
      <c r="AY70" s="84">
        <f t="shared" si="5"/>
        <v>1</v>
      </c>
      <c r="AZ70" s="85">
        <v>1</v>
      </c>
      <c r="BA70" s="81" t="s">
        <v>73</v>
      </c>
      <c r="BB70" s="72" t="s">
        <v>208</v>
      </c>
      <c r="BC70" s="74" t="s">
        <v>17918</v>
      </c>
      <c r="BD70" s="71" t="s">
        <v>65</v>
      </c>
      <c r="BE70" s="71" t="s">
        <v>207</v>
      </c>
    </row>
    <row r="71" spans="2:57" s="12" customFormat="1" ht="12.75" x14ac:dyDescent="0.2">
      <c r="B71" s="72">
        <v>2025</v>
      </c>
      <c r="C71" s="72">
        <v>891780111</v>
      </c>
      <c r="D71" s="72" t="s">
        <v>63</v>
      </c>
      <c r="E71" s="104" t="s">
        <v>17917</v>
      </c>
      <c r="F71" s="72" t="s">
        <v>17916</v>
      </c>
      <c r="G71" s="72">
        <v>0</v>
      </c>
      <c r="H71" s="72" t="s">
        <v>71</v>
      </c>
      <c r="I71" s="71" t="s">
        <v>166</v>
      </c>
      <c r="J71" s="73" t="s">
        <v>81</v>
      </c>
      <c r="K71" s="104" t="s">
        <v>17915</v>
      </c>
      <c r="L71" s="514">
        <v>106387077</v>
      </c>
      <c r="M71" s="71" t="s">
        <v>66</v>
      </c>
      <c r="N71" s="75" t="s">
        <v>17592</v>
      </c>
      <c r="O71" s="76">
        <v>900692909</v>
      </c>
      <c r="P71" s="76">
        <v>782</v>
      </c>
      <c r="Q71" s="147">
        <v>45742</v>
      </c>
      <c r="R71" s="514">
        <v>106387077</v>
      </c>
      <c r="S71" s="147">
        <v>45743</v>
      </c>
      <c r="T71" s="514">
        <v>106387077</v>
      </c>
      <c r="U71" s="72" t="s">
        <v>65</v>
      </c>
      <c r="V71" s="292">
        <v>36724655</v>
      </c>
      <c r="W71" s="189" t="s">
        <v>8892</v>
      </c>
      <c r="X71" s="635">
        <v>45743</v>
      </c>
      <c r="Y71" s="78">
        <v>45744</v>
      </c>
      <c r="Z71" s="636">
        <v>45743</v>
      </c>
      <c r="AA71" s="147">
        <v>45745</v>
      </c>
      <c r="AB71" s="102">
        <f t="shared" si="0"/>
        <v>2</v>
      </c>
      <c r="AC71" s="76">
        <v>0</v>
      </c>
      <c r="AD71" s="76">
        <v>0</v>
      </c>
      <c r="AE71" s="76">
        <v>0</v>
      </c>
      <c r="AF71" s="80" t="s">
        <v>73</v>
      </c>
      <c r="AG71" s="102">
        <f t="shared" si="1"/>
        <v>0</v>
      </c>
      <c r="AH71" s="76">
        <v>0</v>
      </c>
      <c r="AI71" s="76">
        <v>0</v>
      </c>
      <c r="AJ71" s="72" t="s">
        <v>73</v>
      </c>
      <c r="AK71" s="80" t="s">
        <v>73</v>
      </c>
      <c r="AL71" s="76">
        <v>0</v>
      </c>
      <c r="AM71" s="80" t="s">
        <v>73</v>
      </c>
      <c r="AN71" s="80" t="s">
        <v>73</v>
      </c>
      <c r="AO71" s="80" t="s">
        <v>73</v>
      </c>
      <c r="AP71" s="102">
        <f t="shared" si="2"/>
        <v>0</v>
      </c>
      <c r="AQ71" s="102">
        <f t="shared" si="3"/>
        <v>106387077</v>
      </c>
      <c r="AR71" s="72" t="s">
        <v>65</v>
      </c>
      <c r="AS71" s="76">
        <v>106387077</v>
      </c>
      <c r="AT71" s="72" t="s">
        <v>319</v>
      </c>
      <c r="AU71" s="76">
        <v>0</v>
      </c>
      <c r="AV71" s="81" t="s">
        <v>73</v>
      </c>
      <c r="AW71" s="82">
        <v>106387077</v>
      </c>
      <c r="AX71" s="143">
        <f t="shared" si="4"/>
        <v>0</v>
      </c>
      <c r="AY71" s="84">
        <f t="shared" si="5"/>
        <v>1</v>
      </c>
      <c r="AZ71" s="85">
        <v>1</v>
      </c>
      <c r="BA71" s="81" t="s">
        <v>73</v>
      </c>
      <c r="BB71" s="72" t="s">
        <v>208</v>
      </c>
      <c r="BC71" s="74" t="s">
        <v>17914</v>
      </c>
      <c r="BD71" s="71" t="s">
        <v>65</v>
      </c>
      <c r="BE71" s="71" t="s">
        <v>207</v>
      </c>
    </row>
    <row r="72" spans="2:57" s="12" customFormat="1" ht="12.75" x14ac:dyDescent="0.2">
      <c r="B72" s="72">
        <v>2025</v>
      </c>
      <c r="C72" s="72">
        <v>891780111</v>
      </c>
      <c r="D72" s="72" t="s">
        <v>63</v>
      </c>
      <c r="E72" s="104" t="s">
        <v>17913</v>
      </c>
      <c r="F72" s="72" t="s">
        <v>17912</v>
      </c>
      <c r="G72" s="72">
        <v>0</v>
      </c>
      <c r="H72" s="72" t="s">
        <v>71</v>
      </c>
      <c r="I72" s="71" t="s">
        <v>64</v>
      </c>
      <c r="J72" s="73" t="s">
        <v>81</v>
      </c>
      <c r="K72" s="104" t="s">
        <v>17911</v>
      </c>
      <c r="L72" s="514">
        <v>7829000</v>
      </c>
      <c r="M72" s="71" t="s">
        <v>66</v>
      </c>
      <c r="N72" s="75" t="s">
        <v>17910</v>
      </c>
      <c r="O72" s="76">
        <v>900026333</v>
      </c>
      <c r="P72" s="76">
        <v>712</v>
      </c>
      <c r="Q72" s="147">
        <v>45735</v>
      </c>
      <c r="R72" s="514">
        <v>7829000</v>
      </c>
      <c r="S72" s="147">
        <v>45751</v>
      </c>
      <c r="T72" s="514">
        <v>7829000</v>
      </c>
      <c r="U72" s="72" t="s">
        <v>65</v>
      </c>
      <c r="V72" s="292">
        <v>7633815</v>
      </c>
      <c r="W72" s="189" t="s">
        <v>10548</v>
      </c>
      <c r="X72" s="635">
        <v>45751</v>
      </c>
      <c r="Y72" s="78">
        <v>45754</v>
      </c>
      <c r="Z72" s="636">
        <v>45754</v>
      </c>
      <c r="AA72" s="147">
        <v>45758</v>
      </c>
      <c r="AB72" s="102">
        <f t="shared" ref="AB72:AB135" si="6">+IF(Z72="1800-01-01",AA72-Y72,AA72-Z72)</f>
        <v>4</v>
      </c>
      <c r="AC72" s="76">
        <v>0</v>
      </c>
      <c r="AD72" s="76">
        <v>0</v>
      </c>
      <c r="AE72" s="76">
        <v>0</v>
      </c>
      <c r="AF72" s="80" t="s">
        <v>73</v>
      </c>
      <c r="AG72" s="102">
        <f t="shared" ref="AG72:AG135" si="7">+IF(AF72="1800-01-01",0,AF72-AA72)</f>
        <v>0</v>
      </c>
      <c r="AH72" s="76">
        <v>0</v>
      </c>
      <c r="AI72" s="76">
        <v>0</v>
      </c>
      <c r="AJ72" s="72" t="s">
        <v>73</v>
      </c>
      <c r="AK72" s="80" t="s">
        <v>73</v>
      </c>
      <c r="AL72" s="76">
        <v>0</v>
      </c>
      <c r="AM72" s="80" t="s">
        <v>73</v>
      </c>
      <c r="AN72" s="80" t="s">
        <v>73</v>
      </c>
      <c r="AO72" s="80" t="s">
        <v>73</v>
      </c>
      <c r="AP72" s="102">
        <f t="shared" ref="AP72:AP135" si="8">+IF(AM72="1800-01-01",0,AN72-AM72)</f>
        <v>0</v>
      </c>
      <c r="AQ72" s="102">
        <f t="shared" ref="AQ72:AQ135" si="9">+L72+AD72-AI72</f>
        <v>7829000</v>
      </c>
      <c r="AR72" s="72" t="s">
        <v>65</v>
      </c>
      <c r="AS72" s="76">
        <v>7829000</v>
      </c>
      <c r="AT72" s="72" t="s">
        <v>319</v>
      </c>
      <c r="AU72" s="76">
        <v>0</v>
      </c>
      <c r="AV72" s="81" t="s">
        <v>73</v>
      </c>
      <c r="AW72" s="82">
        <v>7829000</v>
      </c>
      <c r="AX72" s="143">
        <f t="shared" ref="AX72:AX135" si="10">AQ72-AW72</f>
        <v>0</v>
      </c>
      <c r="AY72" s="84">
        <f t="shared" ref="AY72:AY135" si="11">+IFERROR(AW72/AQ72,"_")</f>
        <v>1</v>
      </c>
      <c r="AZ72" s="85">
        <v>1</v>
      </c>
      <c r="BA72" s="81" t="s">
        <v>73</v>
      </c>
      <c r="BB72" s="72" t="s">
        <v>208</v>
      </c>
      <c r="BC72" s="74" t="s">
        <v>17909</v>
      </c>
      <c r="BD72" s="71" t="s">
        <v>65</v>
      </c>
      <c r="BE72" s="71" t="s">
        <v>207</v>
      </c>
    </row>
    <row r="73" spans="2:57" s="12" customFormat="1" ht="12.75" x14ac:dyDescent="0.2">
      <c r="B73" s="72">
        <v>2025</v>
      </c>
      <c r="C73" s="72">
        <v>891780111</v>
      </c>
      <c r="D73" s="72" t="s">
        <v>63</v>
      </c>
      <c r="E73" s="104" t="s">
        <v>17908</v>
      </c>
      <c r="F73" s="72" t="s">
        <v>17907</v>
      </c>
      <c r="G73" s="72">
        <v>0</v>
      </c>
      <c r="H73" s="72" t="s">
        <v>71</v>
      </c>
      <c r="I73" s="71" t="s">
        <v>64</v>
      </c>
      <c r="J73" s="73" t="s">
        <v>81</v>
      </c>
      <c r="K73" s="104" t="s">
        <v>17412</v>
      </c>
      <c r="L73" s="514">
        <v>55000000</v>
      </c>
      <c r="M73" s="71" t="s">
        <v>66</v>
      </c>
      <c r="N73" s="75" t="s">
        <v>17906</v>
      </c>
      <c r="O73" s="76">
        <v>12627106</v>
      </c>
      <c r="P73" s="76">
        <v>776</v>
      </c>
      <c r="Q73" s="147">
        <v>45742</v>
      </c>
      <c r="R73" s="514">
        <v>55000000</v>
      </c>
      <c r="S73" s="147">
        <v>45751</v>
      </c>
      <c r="T73" s="514">
        <v>55000000</v>
      </c>
      <c r="U73" s="72" t="s">
        <v>65</v>
      </c>
      <c r="V73" s="292">
        <v>85459497</v>
      </c>
      <c r="W73" s="189" t="s">
        <v>9141</v>
      </c>
      <c r="X73" s="635">
        <v>45751</v>
      </c>
      <c r="Y73" s="78">
        <v>45757</v>
      </c>
      <c r="Z73" s="636">
        <v>45751</v>
      </c>
      <c r="AA73" s="147">
        <v>45869</v>
      </c>
      <c r="AB73" s="102">
        <f t="shared" si="6"/>
        <v>118</v>
      </c>
      <c r="AC73" s="76">
        <v>0</v>
      </c>
      <c r="AD73" s="76">
        <v>0</v>
      </c>
      <c r="AE73" s="76">
        <v>0</v>
      </c>
      <c r="AF73" s="80" t="s">
        <v>73</v>
      </c>
      <c r="AG73" s="102">
        <f t="shared" si="7"/>
        <v>0</v>
      </c>
      <c r="AH73" s="76">
        <v>0</v>
      </c>
      <c r="AI73" s="76">
        <v>0</v>
      </c>
      <c r="AJ73" s="72" t="s">
        <v>73</v>
      </c>
      <c r="AK73" s="80" t="s">
        <v>73</v>
      </c>
      <c r="AL73" s="76">
        <v>0</v>
      </c>
      <c r="AM73" s="80" t="s">
        <v>73</v>
      </c>
      <c r="AN73" s="80" t="s">
        <v>73</v>
      </c>
      <c r="AO73" s="80" t="s">
        <v>73</v>
      </c>
      <c r="AP73" s="102">
        <f t="shared" si="8"/>
        <v>0</v>
      </c>
      <c r="AQ73" s="102">
        <f t="shared" si="9"/>
        <v>55000000</v>
      </c>
      <c r="AR73" s="72" t="s">
        <v>65</v>
      </c>
      <c r="AS73" s="76">
        <v>55000000</v>
      </c>
      <c r="AT73" s="72" t="s">
        <v>65</v>
      </c>
      <c r="AU73" s="76">
        <v>16500000</v>
      </c>
      <c r="AV73" s="636">
        <v>45757</v>
      </c>
      <c r="AW73" s="82">
        <v>55000000</v>
      </c>
      <c r="AX73" s="143">
        <f t="shared" si="10"/>
        <v>0</v>
      </c>
      <c r="AY73" s="84">
        <f t="shared" si="11"/>
        <v>1</v>
      </c>
      <c r="AZ73" s="85">
        <v>1</v>
      </c>
      <c r="BA73" s="81" t="s">
        <v>73</v>
      </c>
      <c r="BB73" s="72" t="s">
        <v>208</v>
      </c>
      <c r="BC73" s="74" t="s">
        <v>17905</v>
      </c>
      <c r="BD73" s="71" t="s">
        <v>65</v>
      </c>
      <c r="BE73" s="71" t="s">
        <v>207</v>
      </c>
    </row>
    <row r="74" spans="2:57" s="12" customFormat="1" ht="12.75" x14ac:dyDescent="0.2">
      <c r="B74" s="72">
        <v>2025</v>
      </c>
      <c r="C74" s="72">
        <v>891780111</v>
      </c>
      <c r="D74" s="72" t="s">
        <v>63</v>
      </c>
      <c r="E74" s="104" t="s">
        <v>17904</v>
      </c>
      <c r="F74" s="72" t="s">
        <v>17903</v>
      </c>
      <c r="G74" s="72">
        <v>0</v>
      </c>
      <c r="H74" s="72" t="s">
        <v>71</v>
      </c>
      <c r="I74" s="71" t="s">
        <v>64</v>
      </c>
      <c r="J74" s="73" t="s">
        <v>81</v>
      </c>
      <c r="K74" s="104" t="s">
        <v>17902</v>
      </c>
      <c r="L74" s="514">
        <v>81383048</v>
      </c>
      <c r="M74" s="71" t="s">
        <v>66</v>
      </c>
      <c r="N74" s="75" t="s">
        <v>17390</v>
      </c>
      <c r="O74" s="76">
        <v>800005009</v>
      </c>
      <c r="P74" s="76">
        <v>797</v>
      </c>
      <c r="Q74" s="147">
        <v>45743</v>
      </c>
      <c r="R74" s="514">
        <v>81383048</v>
      </c>
      <c r="S74" s="147">
        <v>45755</v>
      </c>
      <c r="T74" s="514">
        <v>81383048</v>
      </c>
      <c r="U74" s="72" t="s">
        <v>65</v>
      </c>
      <c r="V74" s="292">
        <v>85467461</v>
      </c>
      <c r="W74" s="189" t="s">
        <v>9096</v>
      </c>
      <c r="X74" s="635">
        <v>45755</v>
      </c>
      <c r="Y74" s="78">
        <v>45756</v>
      </c>
      <c r="Z74" s="636">
        <v>45756</v>
      </c>
      <c r="AA74" s="147">
        <v>45847</v>
      </c>
      <c r="AB74" s="102">
        <f t="shared" si="6"/>
        <v>91</v>
      </c>
      <c r="AC74" s="76">
        <v>0</v>
      </c>
      <c r="AD74" s="76">
        <v>0</v>
      </c>
      <c r="AE74" s="76">
        <v>0</v>
      </c>
      <c r="AF74" s="80" t="s">
        <v>73</v>
      </c>
      <c r="AG74" s="102">
        <f t="shared" si="7"/>
        <v>0</v>
      </c>
      <c r="AH74" s="76">
        <v>0</v>
      </c>
      <c r="AI74" s="76">
        <v>0</v>
      </c>
      <c r="AJ74" s="72" t="s">
        <v>73</v>
      </c>
      <c r="AK74" s="80" t="s">
        <v>73</v>
      </c>
      <c r="AL74" s="76">
        <v>0</v>
      </c>
      <c r="AM74" s="80" t="s">
        <v>73</v>
      </c>
      <c r="AN74" s="80" t="s">
        <v>73</v>
      </c>
      <c r="AO74" s="80" t="s">
        <v>73</v>
      </c>
      <c r="AP74" s="102">
        <f t="shared" si="8"/>
        <v>0</v>
      </c>
      <c r="AQ74" s="102">
        <f t="shared" si="9"/>
        <v>81383048</v>
      </c>
      <c r="AR74" s="72" t="s">
        <v>65</v>
      </c>
      <c r="AS74" s="76">
        <v>81383048</v>
      </c>
      <c r="AT74" s="72" t="s">
        <v>319</v>
      </c>
      <c r="AU74" s="76">
        <v>0</v>
      </c>
      <c r="AV74" s="81" t="s">
        <v>73</v>
      </c>
      <c r="AW74" s="82">
        <v>81383048</v>
      </c>
      <c r="AX74" s="143">
        <f t="shared" si="10"/>
        <v>0</v>
      </c>
      <c r="AY74" s="84">
        <f t="shared" si="11"/>
        <v>1</v>
      </c>
      <c r="AZ74" s="85">
        <v>1</v>
      </c>
      <c r="BA74" s="81" t="s">
        <v>73</v>
      </c>
      <c r="BB74" s="72" t="s">
        <v>208</v>
      </c>
      <c r="BC74" s="74" t="s">
        <v>17901</v>
      </c>
      <c r="BD74" s="71" t="s">
        <v>65</v>
      </c>
      <c r="BE74" s="71" t="s">
        <v>207</v>
      </c>
    </row>
    <row r="75" spans="2:57" s="12" customFormat="1" ht="12.75" x14ac:dyDescent="0.2">
      <c r="B75" s="72">
        <v>2025</v>
      </c>
      <c r="C75" s="72">
        <v>891780111</v>
      </c>
      <c r="D75" s="72" t="s">
        <v>63</v>
      </c>
      <c r="E75" s="104" t="s">
        <v>17900</v>
      </c>
      <c r="F75" s="72" t="s">
        <v>17899</v>
      </c>
      <c r="G75" s="72">
        <v>0</v>
      </c>
      <c r="H75" s="72" t="s">
        <v>71</v>
      </c>
      <c r="I75" s="71" t="s">
        <v>64</v>
      </c>
      <c r="J75" s="73" t="s">
        <v>81</v>
      </c>
      <c r="K75" s="104" t="s">
        <v>17335</v>
      </c>
      <c r="L75" s="514">
        <v>60000000</v>
      </c>
      <c r="M75" s="71" t="s">
        <v>66</v>
      </c>
      <c r="N75" s="75" t="s">
        <v>17334</v>
      </c>
      <c r="O75" s="76">
        <v>802005601</v>
      </c>
      <c r="P75" s="76">
        <v>752</v>
      </c>
      <c r="Q75" s="147">
        <v>45741</v>
      </c>
      <c r="R75" s="514">
        <v>60000000</v>
      </c>
      <c r="S75" s="147">
        <v>45755</v>
      </c>
      <c r="T75" s="514">
        <v>60000000</v>
      </c>
      <c r="U75" s="72" t="s">
        <v>65</v>
      </c>
      <c r="V75" s="292">
        <v>85459497</v>
      </c>
      <c r="W75" s="189" t="s">
        <v>9141</v>
      </c>
      <c r="X75" s="635">
        <v>45755</v>
      </c>
      <c r="Y75" s="78">
        <v>45757</v>
      </c>
      <c r="Z75" s="636">
        <v>45757</v>
      </c>
      <c r="AA75" s="147">
        <v>45869</v>
      </c>
      <c r="AB75" s="102">
        <f t="shared" si="6"/>
        <v>112</v>
      </c>
      <c r="AC75" s="76">
        <v>0</v>
      </c>
      <c r="AD75" s="76">
        <v>0</v>
      </c>
      <c r="AE75" s="76">
        <v>0</v>
      </c>
      <c r="AF75" s="80" t="s">
        <v>73</v>
      </c>
      <c r="AG75" s="102">
        <f t="shared" si="7"/>
        <v>0</v>
      </c>
      <c r="AH75" s="76">
        <v>0</v>
      </c>
      <c r="AI75" s="76">
        <v>0</v>
      </c>
      <c r="AJ75" s="72" t="s">
        <v>73</v>
      </c>
      <c r="AK75" s="80" t="s">
        <v>73</v>
      </c>
      <c r="AL75" s="76">
        <v>0</v>
      </c>
      <c r="AM75" s="80" t="s">
        <v>73</v>
      </c>
      <c r="AN75" s="80" t="s">
        <v>73</v>
      </c>
      <c r="AO75" s="80" t="s">
        <v>73</v>
      </c>
      <c r="AP75" s="102">
        <f t="shared" si="8"/>
        <v>0</v>
      </c>
      <c r="AQ75" s="102">
        <f t="shared" si="9"/>
        <v>60000000</v>
      </c>
      <c r="AR75" s="72" t="s">
        <v>65</v>
      </c>
      <c r="AS75" s="76">
        <v>60000000</v>
      </c>
      <c r="AT75" s="72" t="s">
        <v>319</v>
      </c>
      <c r="AU75" s="76">
        <v>0</v>
      </c>
      <c r="AV75" s="81" t="s">
        <v>73</v>
      </c>
      <c r="AW75" s="82">
        <v>59999800</v>
      </c>
      <c r="AX75" s="143">
        <f t="shared" si="10"/>
        <v>200</v>
      </c>
      <c r="AY75" s="84">
        <f t="shared" si="11"/>
        <v>0.99999666666666664</v>
      </c>
      <c r="AZ75" s="85">
        <v>1</v>
      </c>
      <c r="BA75" s="81" t="s">
        <v>73</v>
      </c>
      <c r="BB75" s="72" t="s">
        <v>208</v>
      </c>
      <c r="BC75" s="74" t="s">
        <v>17898</v>
      </c>
      <c r="BD75" s="71" t="s">
        <v>65</v>
      </c>
      <c r="BE75" s="71" t="s">
        <v>207</v>
      </c>
    </row>
    <row r="76" spans="2:57" s="12" customFormat="1" ht="12.75" x14ac:dyDescent="0.2">
      <c r="B76" s="72">
        <v>2025</v>
      </c>
      <c r="C76" s="72">
        <v>891780111</v>
      </c>
      <c r="D76" s="72" t="s">
        <v>63</v>
      </c>
      <c r="E76" s="104" t="s">
        <v>17897</v>
      </c>
      <c r="F76" s="72" t="s">
        <v>17896</v>
      </c>
      <c r="G76" s="72">
        <v>0</v>
      </c>
      <c r="H76" s="72" t="s">
        <v>71</v>
      </c>
      <c r="I76" s="71" t="s">
        <v>64</v>
      </c>
      <c r="J76" s="73" t="s">
        <v>81</v>
      </c>
      <c r="K76" s="104" t="s">
        <v>17895</v>
      </c>
      <c r="L76" s="514">
        <v>35000000</v>
      </c>
      <c r="M76" s="71" t="s">
        <v>66</v>
      </c>
      <c r="N76" s="75" t="s">
        <v>17894</v>
      </c>
      <c r="O76" s="76">
        <v>800185306</v>
      </c>
      <c r="P76" s="76">
        <v>666</v>
      </c>
      <c r="Q76" s="147">
        <v>45729</v>
      </c>
      <c r="R76" s="514">
        <v>65000000</v>
      </c>
      <c r="S76" s="147">
        <v>45756</v>
      </c>
      <c r="T76" s="514">
        <v>35000000</v>
      </c>
      <c r="U76" s="72" t="s">
        <v>65</v>
      </c>
      <c r="V76" s="292">
        <v>57444673</v>
      </c>
      <c r="W76" s="189" t="s">
        <v>10483</v>
      </c>
      <c r="X76" s="635">
        <v>45756</v>
      </c>
      <c r="Y76" s="78">
        <v>45756</v>
      </c>
      <c r="Z76" s="636" t="s">
        <v>73</v>
      </c>
      <c r="AA76" s="147">
        <v>46022</v>
      </c>
      <c r="AB76" s="102">
        <f t="shared" si="6"/>
        <v>266</v>
      </c>
      <c r="AC76" s="76">
        <v>0</v>
      </c>
      <c r="AD76" s="76">
        <v>0</v>
      </c>
      <c r="AE76" s="76">
        <v>0</v>
      </c>
      <c r="AF76" s="80" t="s">
        <v>73</v>
      </c>
      <c r="AG76" s="102">
        <f t="shared" si="7"/>
        <v>0</v>
      </c>
      <c r="AH76" s="76">
        <v>0</v>
      </c>
      <c r="AI76" s="76">
        <v>0</v>
      </c>
      <c r="AJ76" s="72" t="s">
        <v>73</v>
      </c>
      <c r="AK76" s="80" t="s">
        <v>73</v>
      </c>
      <c r="AL76" s="76">
        <v>0</v>
      </c>
      <c r="AM76" s="80" t="s">
        <v>73</v>
      </c>
      <c r="AN76" s="80" t="s">
        <v>73</v>
      </c>
      <c r="AO76" s="80" t="s">
        <v>73</v>
      </c>
      <c r="AP76" s="102">
        <f t="shared" si="8"/>
        <v>0</v>
      </c>
      <c r="AQ76" s="102">
        <f t="shared" si="9"/>
        <v>35000000</v>
      </c>
      <c r="AR76" s="72" t="s">
        <v>65</v>
      </c>
      <c r="AS76" s="76">
        <v>35000000</v>
      </c>
      <c r="AT76" s="72" t="s">
        <v>319</v>
      </c>
      <c r="AU76" s="76">
        <v>0</v>
      </c>
      <c r="AV76" s="81" t="s">
        <v>73</v>
      </c>
      <c r="AW76" s="82">
        <v>17034811</v>
      </c>
      <c r="AX76" s="143">
        <f t="shared" si="10"/>
        <v>17965189</v>
      </c>
      <c r="AY76" s="84">
        <f t="shared" si="11"/>
        <v>0.48670888571428572</v>
      </c>
      <c r="AZ76" s="85">
        <v>0.49</v>
      </c>
      <c r="BA76" s="81" t="s">
        <v>73</v>
      </c>
      <c r="BB76" s="72" t="s">
        <v>123</v>
      </c>
      <c r="BC76" s="74" t="s">
        <v>17893</v>
      </c>
      <c r="BD76" s="71" t="s">
        <v>65</v>
      </c>
      <c r="BE76" s="71" t="s">
        <v>207</v>
      </c>
    </row>
    <row r="77" spans="2:57" s="12" customFormat="1" ht="12.75" x14ac:dyDescent="0.2">
      <c r="B77" s="72">
        <v>2025</v>
      </c>
      <c r="C77" s="72">
        <v>891780111</v>
      </c>
      <c r="D77" s="72" t="s">
        <v>63</v>
      </c>
      <c r="E77" s="104" t="s">
        <v>17892</v>
      </c>
      <c r="F77" s="72" t="s">
        <v>17891</v>
      </c>
      <c r="G77" s="72">
        <v>0</v>
      </c>
      <c r="H77" s="72" t="s">
        <v>71</v>
      </c>
      <c r="I77" s="71" t="s">
        <v>166</v>
      </c>
      <c r="J77" s="73" t="s">
        <v>81</v>
      </c>
      <c r="K77" s="104" t="s">
        <v>17890</v>
      </c>
      <c r="L77" s="514">
        <v>23920000</v>
      </c>
      <c r="M77" s="71" t="s">
        <v>66</v>
      </c>
      <c r="N77" s="75" t="s">
        <v>16714</v>
      </c>
      <c r="O77" s="76">
        <v>901676410</v>
      </c>
      <c r="P77" s="76">
        <v>721</v>
      </c>
      <c r="Q77" s="147">
        <v>45735</v>
      </c>
      <c r="R77" s="514">
        <v>23920000</v>
      </c>
      <c r="S77" s="147">
        <v>45757</v>
      </c>
      <c r="T77" s="514">
        <v>23920000</v>
      </c>
      <c r="U77" s="72" t="s">
        <v>65</v>
      </c>
      <c r="V77" s="292">
        <v>85152695</v>
      </c>
      <c r="W77" s="189" t="s">
        <v>8704</v>
      </c>
      <c r="X77" s="635">
        <v>45757</v>
      </c>
      <c r="Y77" s="78">
        <v>45757</v>
      </c>
      <c r="Z77" s="636">
        <v>45757</v>
      </c>
      <c r="AA77" s="147">
        <v>45823</v>
      </c>
      <c r="AB77" s="102">
        <f t="shared" si="6"/>
        <v>66</v>
      </c>
      <c r="AC77" s="76">
        <v>0</v>
      </c>
      <c r="AD77" s="76">
        <v>0</v>
      </c>
      <c r="AE77" s="76">
        <v>0</v>
      </c>
      <c r="AF77" s="80" t="s">
        <v>73</v>
      </c>
      <c r="AG77" s="102">
        <f t="shared" si="7"/>
        <v>0</v>
      </c>
      <c r="AH77" s="76">
        <v>0</v>
      </c>
      <c r="AI77" s="76">
        <v>0</v>
      </c>
      <c r="AJ77" s="72" t="s">
        <v>73</v>
      </c>
      <c r="AK77" s="80" t="s">
        <v>73</v>
      </c>
      <c r="AL77" s="76">
        <v>0</v>
      </c>
      <c r="AM77" s="80" t="s">
        <v>73</v>
      </c>
      <c r="AN77" s="80" t="s">
        <v>73</v>
      </c>
      <c r="AO77" s="80" t="s">
        <v>73</v>
      </c>
      <c r="AP77" s="102">
        <f t="shared" si="8"/>
        <v>0</v>
      </c>
      <c r="AQ77" s="102">
        <f t="shared" si="9"/>
        <v>23920000</v>
      </c>
      <c r="AR77" s="72" t="s">
        <v>65</v>
      </c>
      <c r="AS77" s="76">
        <v>23920000</v>
      </c>
      <c r="AT77" s="72" t="s">
        <v>319</v>
      </c>
      <c r="AU77" s="76">
        <v>0</v>
      </c>
      <c r="AV77" s="81" t="s">
        <v>73</v>
      </c>
      <c r="AW77" s="82">
        <v>23883000</v>
      </c>
      <c r="AX77" s="143">
        <f t="shared" si="10"/>
        <v>37000</v>
      </c>
      <c r="AY77" s="84">
        <f t="shared" si="11"/>
        <v>0.99845317725752514</v>
      </c>
      <c r="AZ77" s="85">
        <v>1</v>
      </c>
      <c r="BA77" s="81" t="s">
        <v>73</v>
      </c>
      <c r="BB77" s="72" t="s">
        <v>208</v>
      </c>
      <c r="BC77" s="74" t="s">
        <v>17889</v>
      </c>
      <c r="BD77" s="71" t="s">
        <v>65</v>
      </c>
      <c r="BE77" s="71" t="s">
        <v>207</v>
      </c>
    </row>
    <row r="78" spans="2:57" s="12" customFormat="1" ht="12.75" x14ac:dyDescent="0.2">
      <c r="B78" s="72">
        <v>2025</v>
      </c>
      <c r="C78" s="72">
        <v>891780111</v>
      </c>
      <c r="D78" s="72" t="s">
        <v>63</v>
      </c>
      <c r="E78" s="104" t="s">
        <v>17888</v>
      </c>
      <c r="F78" s="72" t="s">
        <v>17887</v>
      </c>
      <c r="G78" s="72">
        <v>0</v>
      </c>
      <c r="H78" s="72" t="s">
        <v>71</v>
      </c>
      <c r="I78" s="71" t="s">
        <v>64</v>
      </c>
      <c r="J78" s="73" t="s">
        <v>81</v>
      </c>
      <c r="K78" s="104" t="s">
        <v>17886</v>
      </c>
      <c r="L78" s="514">
        <v>22000000</v>
      </c>
      <c r="M78" s="71" t="s">
        <v>66</v>
      </c>
      <c r="N78" s="75" t="s">
        <v>17885</v>
      </c>
      <c r="O78" s="76">
        <v>900971565</v>
      </c>
      <c r="P78" s="76">
        <v>746</v>
      </c>
      <c r="Q78" s="147">
        <v>45737</v>
      </c>
      <c r="R78" s="514">
        <v>22000000</v>
      </c>
      <c r="S78" s="147">
        <v>45758</v>
      </c>
      <c r="T78" s="514">
        <v>22000000</v>
      </c>
      <c r="U78" s="72" t="s">
        <v>65</v>
      </c>
      <c r="V78" s="292">
        <v>7633815</v>
      </c>
      <c r="W78" s="189" t="s">
        <v>10548</v>
      </c>
      <c r="X78" s="635">
        <v>45758</v>
      </c>
      <c r="Y78" s="78">
        <v>45769</v>
      </c>
      <c r="Z78" s="636">
        <v>45769</v>
      </c>
      <c r="AA78" s="147">
        <v>45805</v>
      </c>
      <c r="AB78" s="102">
        <f t="shared" si="6"/>
        <v>36</v>
      </c>
      <c r="AC78" s="76">
        <v>0</v>
      </c>
      <c r="AD78" s="76">
        <v>0</v>
      </c>
      <c r="AE78" s="76">
        <v>0</v>
      </c>
      <c r="AF78" s="80" t="s">
        <v>73</v>
      </c>
      <c r="AG78" s="102">
        <f t="shared" si="7"/>
        <v>0</v>
      </c>
      <c r="AH78" s="76">
        <v>0</v>
      </c>
      <c r="AI78" s="76">
        <v>0</v>
      </c>
      <c r="AJ78" s="72" t="s">
        <v>73</v>
      </c>
      <c r="AK78" s="80" t="s">
        <v>73</v>
      </c>
      <c r="AL78" s="76">
        <v>0</v>
      </c>
      <c r="AM78" s="80" t="s">
        <v>73</v>
      </c>
      <c r="AN78" s="80" t="s">
        <v>73</v>
      </c>
      <c r="AO78" s="80" t="s">
        <v>73</v>
      </c>
      <c r="AP78" s="102">
        <f t="shared" si="8"/>
        <v>0</v>
      </c>
      <c r="AQ78" s="102">
        <f t="shared" si="9"/>
        <v>22000000</v>
      </c>
      <c r="AR78" s="72" t="s">
        <v>65</v>
      </c>
      <c r="AS78" s="76">
        <v>22000000</v>
      </c>
      <c r="AT78" s="72" t="s">
        <v>319</v>
      </c>
      <c r="AU78" s="76">
        <v>0</v>
      </c>
      <c r="AV78" s="81" t="s">
        <v>73</v>
      </c>
      <c r="AW78" s="82">
        <v>22000000</v>
      </c>
      <c r="AX78" s="143">
        <f t="shared" si="10"/>
        <v>0</v>
      </c>
      <c r="AY78" s="84">
        <f t="shared" si="11"/>
        <v>1</v>
      </c>
      <c r="AZ78" s="85">
        <v>1</v>
      </c>
      <c r="BA78" s="81" t="s">
        <v>73</v>
      </c>
      <c r="BB78" s="72" t="s">
        <v>208</v>
      </c>
      <c r="BC78" s="74" t="s">
        <v>17884</v>
      </c>
      <c r="BD78" s="71" t="s">
        <v>65</v>
      </c>
      <c r="BE78" s="71" t="s">
        <v>207</v>
      </c>
    </row>
    <row r="79" spans="2:57" s="12" customFormat="1" ht="12.75" x14ac:dyDescent="0.2">
      <c r="B79" s="72">
        <v>2025</v>
      </c>
      <c r="C79" s="72">
        <v>891780111</v>
      </c>
      <c r="D79" s="72" t="s">
        <v>63</v>
      </c>
      <c r="E79" s="104" t="s">
        <v>17883</v>
      </c>
      <c r="F79" s="72" t="s">
        <v>17882</v>
      </c>
      <c r="G79" s="72">
        <v>0</v>
      </c>
      <c r="H79" s="72" t="s">
        <v>71</v>
      </c>
      <c r="I79" s="71" t="s">
        <v>64</v>
      </c>
      <c r="J79" s="73" t="s">
        <v>81</v>
      </c>
      <c r="K79" s="104" t="s">
        <v>17881</v>
      </c>
      <c r="L79" s="514">
        <v>102073500</v>
      </c>
      <c r="M79" s="71" t="s">
        <v>66</v>
      </c>
      <c r="N79" s="75" t="s">
        <v>17880</v>
      </c>
      <c r="O79" s="76">
        <v>900557235</v>
      </c>
      <c r="P79" s="76">
        <v>836</v>
      </c>
      <c r="Q79" s="147">
        <v>45749</v>
      </c>
      <c r="R79" s="514">
        <v>102073500</v>
      </c>
      <c r="S79" s="147">
        <v>45758</v>
      </c>
      <c r="T79" s="514">
        <v>102073500</v>
      </c>
      <c r="U79" s="72" t="s">
        <v>65</v>
      </c>
      <c r="V79" s="292">
        <v>7633815</v>
      </c>
      <c r="W79" s="189" t="s">
        <v>10548</v>
      </c>
      <c r="X79" s="635">
        <v>45758</v>
      </c>
      <c r="Y79" s="78">
        <v>45761</v>
      </c>
      <c r="Z79" s="636">
        <v>45761</v>
      </c>
      <c r="AA79" s="147">
        <v>45762</v>
      </c>
      <c r="AB79" s="102">
        <f t="shared" si="6"/>
        <v>1</v>
      </c>
      <c r="AC79" s="76">
        <v>0</v>
      </c>
      <c r="AD79" s="76">
        <v>0</v>
      </c>
      <c r="AE79" s="76">
        <v>0</v>
      </c>
      <c r="AF79" s="80" t="s">
        <v>73</v>
      </c>
      <c r="AG79" s="102">
        <f t="shared" si="7"/>
        <v>0</v>
      </c>
      <c r="AH79" s="76">
        <v>0</v>
      </c>
      <c r="AI79" s="76">
        <v>0</v>
      </c>
      <c r="AJ79" s="72" t="s">
        <v>73</v>
      </c>
      <c r="AK79" s="80" t="s">
        <v>73</v>
      </c>
      <c r="AL79" s="76">
        <v>0</v>
      </c>
      <c r="AM79" s="80" t="s">
        <v>73</v>
      </c>
      <c r="AN79" s="80" t="s">
        <v>73</v>
      </c>
      <c r="AO79" s="80" t="s">
        <v>73</v>
      </c>
      <c r="AP79" s="102">
        <f t="shared" si="8"/>
        <v>0</v>
      </c>
      <c r="AQ79" s="102">
        <f t="shared" si="9"/>
        <v>102073500</v>
      </c>
      <c r="AR79" s="72" t="s">
        <v>65</v>
      </c>
      <c r="AS79" s="76">
        <v>102073500</v>
      </c>
      <c r="AT79" s="72" t="s">
        <v>319</v>
      </c>
      <c r="AU79" s="76">
        <v>0</v>
      </c>
      <c r="AV79" s="81" t="s">
        <v>73</v>
      </c>
      <c r="AW79" s="82">
        <v>102073500</v>
      </c>
      <c r="AX79" s="143">
        <f t="shared" si="10"/>
        <v>0</v>
      </c>
      <c r="AY79" s="84">
        <f t="shared" si="11"/>
        <v>1</v>
      </c>
      <c r="AZ79" s="85">
        <v>1</v>
      </c>
      <c r="BA79" s="81" t="s">
        <v>73</v>
      </c>
      <c r="BB79" s="72" t="s">
        <v>208</v>
      </c>
      <c r="BC79" s="74" t="s">
        <v>17879</v>
      </c>
      <c r="BD79" s="71" t="s">
        <v>65</v>
      </c>
      <c r="BE79" s="71" t="s">
        <v>207</v>
      </c>
    </row>
    <row r="80" spans="2:57" s="12" customFormat="1" ht="12.75" x14ac:dyDescent="0.2">
      <c r="B80" s="72">
        <v>2025</v>
      </c>
      <c r="C80" s="72">
        <v>891780111</v>
      </c>
      <c r="D80" s="72" t="s">
        <v>63</v>
      </c>
      <c r="E80" s="104" t="s">
        <v>17878</v>
      </c>
      <c r="F80" s="72" t="s">
        <v>17877</v>
      </c>
      <c r="G80" s="72">
        <v>0</v>
      </c>
      <c r="H80" s="72" t="s">
        <v>71</v>
      </c>
      <c r="I80" s="71" t="s">
        <v>64</v>
      </c>
      <c r="J80" s="73" t="s">
        <v>81</v>
      </c>
      <c r="K80" s="104" t="s">
        <v>17876</v>
      </c>
      <c r="L80" s="514">
        <v>28822990</v>
      </c>
      <c r="M80" s="71" t="s">
        <v>66</v>
      </c>
      <c r="N80" s="75" t="s">
        <v>17875</v>
      </c>
      <c r="O80" s="76">
        <v>900716340</v>
      </c>
      <c r="P80" s="76">
        <v>887</v>
      </c>
      <c r="Q80" s="147">
        <v>45757</v>
      </c>
      <c r="R80" s="514">
        <v>28822990</v>
      </c>
      <c r="S80" s="147">
        <v>45770</v>
      </c>
      <c r="T80" s="514">
        <v>28822990</v>
      </c>
      <c r="U80" s="72" t="s">
        <v>65</v>
      </c>
      <c r="V80" s="292">
        <v>85465146</v>
      </c>
      <c r="W80" s="189" t="s">
        <v>16739</v>
      </c>
      <c r="X80" s="635">
        <v>45770</v>
      </c>
      <c r="Y80" s="78">
        <v>45771</v>
      </c>
      <c r="Z80" s="636">
        <v>45771</v>
      </c>
      <c r="AA80" s="147">
        <v>45777</v>
      </c>
      <c r="AB80" s="102">
        <f t="shared" si="6"/>
        <v>6</v>
      </c>
      <c r="AC80" s="76">
        <v>0</v>
      </c>
      <c r="AD80" s="76">
        <v>0</v>
      </c>
      <c r="AE80" s="76">
        <v>0</v>
      </c>
      <c r="AF80" s="80" t="s">
        <v>73</v>
      </c>
      <c r="AG80" s="102">
        <f t="shared" si="7"/>
        <v>0</v>
      </c>
      <c r="AH80" s="76">
        <v>0</v>
      </c>
      <c r="AI80" s="76">
        <v>0</v>
      </c>
      <c r="AJ80" s="72" t="s">
        <v>73</v>
      </c>
      <c r="AK80" s="80" t="s">
        <v>73</v>
      </c>
      <c r="AL80" s="76">
        <v>0</v>
      </c>
      <c r="AM80" s="80" t="s">
        <v>73</v>
      </c>
      <c r="AN80" s="80" t="s">
        <v>73</v>
      </c>
      <c r="AO80" s="80" t="s">
        <v>73</v>
      </c>
      <c r="AP80" s="102">
        <f t="shared" si="8"/>
        <v>0</v>
      </c>
      <c r="AQ80" s="102">
        <f t="shared" si="9"/>
        <v>28822990</v>
      </c>
      <c r="AR80" s="72" t="s">
        <v>65</v>
      </c>
      <c r="AS80" s="76">
        <v>28822990</v>
      </c>
      <c r="AT80" s="72" t="s">
        <v>319</v>
      </c>
      <c r="AU80" s="76">
        <v>0</v>
      </c>
      <c r="AV80" s="81" t="s">
        <v>73</v>
      </c>
      <c r="AW80" s="82">
        <v>28822990</v>
      </c>
      <c r="AX80" s="143">
        <f t="shared" si="10"/>
        <v>0</v>
      </c>
      <c r="AY80" s="84">
        <f t="shared" si="11"/>
        <v>1</v>
      </c>
      <c r="AZ80" s="85">
        <v>1</v>
      </c>
      <c r="BA80" s="81" t="s">
        <v>73</v>
      </c>
      <c r="BB80" s="72" t="s">
        <v>208</v>
      </c>
      <c r="BC80" s="74" t="s">
        <v>17874</v>
      </c>
      <c r="BD80" s="71" t="s">
        <v>65</v>
      </c>
      <c r="BE80" s="71" t="s">
        <v>207</v>
      </c>
    </row>
    <row r="81" spans="2:57" s="12" customFormat="1" ht="12.75" x14ac:dyDescent="0.2">
      <c r="B81" s="72">
        <v>2025</v>
      </c>
      <c r="C81" s="72">
        <v>891780111</v>
      </c>
      <c r="D81" s="72" t="s">
        <v>63</v>
      </c>
      <c r="E81" s="104" t="s">
        <v>17873</v>
      </c>
      <c r="F81" s="72" t="s">
        <v>17872</v>
      </c>
      <c r="G81" s="72">
        <v>0</v>
      </c>
      <c r="H81" s="72" t="s">
        <v>71</v>
      </c>
      <c r="I81" s="71" t="s">
        <v>64</v>
      </c>
      <c r="J81" s="73" t="s">
        <v>81</v>
      </c>
      <c r="K81" s="104" t="s">
        <v>17871</v>
      </c>
      <c r="L81" s="514">
        <v>62891500</v>
      </c>
      <c r="M81" s="71" t="s">
        <v>66</v>
      </c>
      <c r="N81" s="75" t="s">
        <v>17870</v>
      </c>
      <c r="O81" s="76">
        <v>901346015</v>
      </c>
      <c r="P81" s="76">
        <v>879</v>
      </c>
      <c r="Q81" s="147">
        <v>45756</v>
      </c>
      <c r="R81" s="514">
        <v>62891500</v>
      </c>
      <c r="S81" s="147">
        <v>45772</v>
      </c>
      <c r="T81" s="514">
        <v>62891500</v>
      </c>
      <c r="U81" s="72" t="s">
        <v>65</v>
      </c>
      <c r="V81" s="292">
        <v>85467461</v>
      </c>
      <c r="W81" s="189" t="s">
        <v>9096</v>
      </c>
      <c r="X81" s="635">
        <v>45772</v>
      </c>
      <c r="Y81" s="78">
        <v>45782</v>
      </c>
      <c r="Z81" s="636">
        <v>45772</v>
      </c>
      <c r="AA81" s="147">
        <v>45824</v>
      </c>
      <c r="AB81" s="102">
        <f t="shared" si="6"/>
        <v>52</v>
      </c>
      <c r="AC81" s="76">
        <v>0</v>
      </c>
      <c r="AD81" s="76">
        <v>0</v>
      </c>
      <c r="AE81" s="76">
        <v>0</v>
      </c>
      <c r="AF81" s="80" t="s">
        <v>73</v>
      </c>
      <c r="AG81" s="102">
        <f t="shared" si="7"/>
        <v>0</v>
      </c>
      <c r="AH81" s="76">
        <v>0</v>
      </c>
      <c r="AI81" s="76">
        <v>0</v>
      </c>
      <c r="AJ81" s="72" t="s">
        <v>73</v>
      </c>
      <c r="AK81" s="80" t="s">
        <v>73</v>
      </c>
      <c r="AL81" s="76">
        <v>0</v>
      </c>
      <c r="AM81" s="80" t="s">
        <v>73</v>
      </c>
      <c r="AN81" s="80" t="s">
        <v>73</v>
      </c>
      <c r="AO81" s="80" t="s">
        <v>73</v>
      </c>
      <c r="AP81" s="102">
        <f t="shared" si="8"/>
        <v>0</v>
      </c>
      <c r="AQ81" s="102">
        <f t="shared" si="9"/>
        <v>62891500</v>
      </c>
      <c r="AR81" s="72" t="s">
        <v>65</v>
      </c>
      <c r="AS81" s="76">
        <v>62891500</v>
      </c>
      <c r="AT81" s="72" t="s">
        <v>65</v>
      </c>
      <c r="AU81" s="76">
        <v>18867450</v>
      </c>
      <c r="AV81" s="81" t="s">
        <v>73</v>
      </c>
      <c r="AW81" s="82">
        <v>62891500</v>
      </c>
      <c r="AX81" s="143">
        <f t="shared" si="10"/>
        <v>0</v>
      </c>
      <c r="AY81" s="84">
        <f t="shared" si="11"/>
        <v>1</v>
      </c>
      <c r="AZ81" s="85">
        <v>1</v>
      </c>
      <c r="BA81" s="81" t="s">
        <v>73</v>
      </c>
      <c r="BB81" s="72" t="s">
        <v>208</v>
      </c>
      <c r="BC81" s="74" t="s">
        <v>17869</v>
      </c>
      <c r="BD81" s="71" t="s">
        <v>65</v>
      </c>
      <c r="BE81" s="71" t="s">
        <v>207</v>
      </c>
    </row>
    <row r="82" spans="2:57" s="12" customFormat="1" ht="12.75" x14ac:dyDescent="0.2">
      <c r="B82" s="72">
        <v>2025</v>
      </c>
      <c r="C82" s="72">
        <v>891780111</v>
      </c>
      <c r="D82" s="72" t="s">
        <v>63</v>
      </c>
      <c r="E82" s="104" t="s">
        <v>17868</v>
      </c>
      <c r="F82" s="72" t="s">
        <v>17867</v>
      </c>
      <c r="G82" s="72">
        <v>0</v>
      </c>
      <c r="H82" s="72" t="s">
        <v>71</v>
      </c>
      <c r="I82" s="71" t="s">
        <v>64</v>
      </c>
      <c r="J82" s="73" t="s">
        <v>81</v>
      </c>
      <c r="K82" s="104" t="s">
        <v>17866</v>
      </c>
      <c r="L82" s="514">
        <v>19187812</v>
      </c>
      <c r="M82" s="71" t="s">
        <v>66</v>
      </c>
      <c r="N82" s="75" t="s">
        <v>17865</v>
      </c>
      <c r="O82" s="76">
        <v>901199543</v>
      </c>
      <c r="P82" s="76">
        <v>800</v>
      </c>
      <c r="Q82" s="147">
        <v>45743</v>
      </c>
      <c r="R82" s="514">
        <v>19187812</v>
      </c>
      <c r="S82" s="147">
        <v>45776</v>
      </c>
      <c r="T82" s="514">
        <v>19187812</v>
      </c>
      <c r="U82" s="72" t="s">
        <v>65</v>
      </c>
      <c r="V82" s="292">
        <v>85467461</v>
      </c>
      <c r="W82" s="189" t="s">
        <v>9096</v>
      </c>
      <c r="X82" s="635">
        <v>45776</v>
      </c>
      <c r="Y82" s="78">
        <v>45797</v>
      </c>
      <c r="Z82" s="636">
        <v>45777</v>
      </c>
      <c r="AA82" s="147">
        <v>45848</v>
      </c>
      <c r="AB82" s="102">
        <f t="shared" si="6"/>
        <v>71</v>
      </c>
      <c r="AC82" s="76">
        <v>0</v>
      </c>
      <c r="AD82" s="76">
        <v>0</v>
      </c>
      <c r="AE82" s="76">
        <v>0</v>
      </c>
      <c r="AF82" s="80" t="s">
        <v>73</v>
      </c>
      <c r="AG82" s="102">
        <f t="shared" si="7"/>
        <v>0</v>
      </c>
      <c r="AH82" s="76">
        <v>0</v>
      </c>
      <c r="AI82" s="76">
        <v>0</v>
      </c>
      <c r="AJ82" s="72" t="s">
        <v>73</v>
      </c>
      <c r="AK82" s="80" t="s">
        <v>73</v>
      </c>
      <c r="AL82" s="76">
        <v>0</v>
      </c>
      <c r="AM82" s="80" t="s">
        <v>73</v>
      </c>
      <c r="AN82" s="80" t="s">
        <v>73</v>
      </c>
      <c r="AO82" s="80" t="s">
        <v>73</v>
      </c>
      <c r="AP82" s="102">
        <f t="shared" si="8"/>
        <v>0</v>
      </c>
      <c r="AQ82" s="102">
        <f t="shared" si="9"/>
        <v>19187812</v>
      </c>
      <c r="AR82" s="72" t="s">
        <v>65</v>
      </c>
      <c r="AS82" s="76">
        <v>19187812</v>
      </c>
      <c r="AT82" s="72" t="s">
        <v>65</v>
      </c>
      <c r="AU82" s="76">
        <v>9593906</v>
      </c>
      <c r="AV82" s="81" t="s">
        <v>73</v>
      </c>
      <c r="AW82" s="82">
        <v>19187812</v>
      </c>
      <c r="AX82" s="143">
        <f t="shared" si="10"/>
        <v>0</v>
      </c>
      <c r="AY82" s="84">
        <f t="shared" si="11"/>
        <v>1</v>
      </c>
      <c r="AZ82" s="85">
        <v>1</v>
      </c>
      <c r="BA82" s="81" t="s">
        <v>73</v>
      </c>
      <c r="BB82" s="72" t="s">
        <v>208</v>
      </c>
      <c r="BC82" s="74" t="s">
        <v>17864</v>
      </c>
      <c r="BD82" s="71" t="s">
        <v>65</v>
      </c>
      <c r="BE82" s="71" t="s">
        <v>207</v>
      </c>
    </row>
    <row r="83" spans="2:57" s="12" customFormat="1" ht="12.75" x14ac:dyDescent="0.2">
      <c r="B83" s="72">
        <v>2025</v>
      </c>
      <c r="C83" s="72">
        <v>891780111</v>
      </c>
      <c r="D83" s="72" t="s">
        <v>63</v>
      </c>
      <c r="E83" s="104" t="s">
        <v>17863</v>
      </c>
      <c r="F83" s="72" t="s">
        <v>17862</v>
      </c>
      <c r="G83" s="72">
        <v>0</v>
      </c>
      <c r="H83" s="72" t="s">
        <v>71</v>
      </c>
      <c r="I83" s="71" t="s">
        <v>64</v>
      </c>
      <c r="J83" s="73" t="s">
        <v>81</v>
      </c>
      <c r="K83" s="104" t="s">
        <v>17861</v>
      </c>
      <c r="L83" s="514">
        <v>161934152</v>
      </c>
      <c r="M83" s="71" t="s">
        <v>66</v>
      </c>
      <c r="N83" s="75" t="s">
        <v>17860</v>
      </c>
      <c r="O83" s="76">
        <v>901660024</v>
      </c>
      <c r="P83" s="76">
        <v>939</v>
      </c>
      <c r="Q83" s="147">
        <v>45771</v>
      </c>
      <c r="R83" s="514">
        <v>161934152</v>
      </c>
      <c r="S83" s="147">
        <v>45777</v>
      </c>
      <c r="T83" s="514">
        <v>161934152</v>
      </c>
      <c r="U83" s="72" t="s">
        <v>65</v>
      </c>
      <c r="V83" s="292">
        <v>85152695</v>
      </c>
      <c r="W83" s="189" t="s">
        <v>8704</v>
      </c>
      <c r="X83" s="635">
        <v>45777</v>
      </c>
      <c r="Y83" s="78">
        <v>45783</v>
      </c>
      <c r="Z83" s="636">
        <v>45779</v>
      </c>
      <c r="AA83" s="147">
        <v>45786</v>
      </c>
      <c r="AB83" s="102">
        <f t="shared" si="6"/>
        <v>7</v>
      </c>
      <c r="AC83" s="76">
        <v>1</v>
      </c>
      <c r="AD83" s="76">
        <v>40000000</v>
      </c>
      <c r="AE83" s="76">
        <v>0</v>
      </c>
      <c r="AF83" s="80" t="s">
        <v>73</v>
      </c>
      <c r="AG83" s="102">
        <f t="shared" si="7"/>
        <v>0</v>
      </c>
      <c r="AH83" s="76">
        <v>0</v>
      </c>
      <c r="AI83" s="76">
        <v>0</v>
      </c>
      <c r="AJ83" s="72" t="s">
        <v>73</v>
      </c>
      <c r="AK83" s="80" t="s">
        <v>73</v>
      </c>
      <c r="AL83" s="76">
        <v>0</v>
      </c>
      <c r="AM83" s="80" t="s">
        <v>73</v>
      </c>
      <c r="AN83" s="80" t="s">
        <v>73</v>
      </c>
      <c r="AO83" s="80" t="s">
        <v>73</v>
      </c>
      <c r="AP83" s="102">
        <f t="shared" si="8"/>
        <v>0</v>
      </c>
      <c r="AQ83" s="102">
        <f t="shared" si="9"/>
        <v>201934152</v>
      </c>
      <c r="AR83" s="72" t="s">
        <v>65</v>
      </c>
      <c r="AS83" s="76">
        <v>161934152</v>
      </c>
      <c r="AT83" s="72" t="s">
        <v>65</v>
      </c>
      <c r="AU83" s="76">
        <v>80967076</v>
      </c>
      <c r="AV83" s="81" t="s">
        <v>73</v>
      </c>
      <c r="AW83" s="82">
        <v>201934152</v>
      </c>
      <c r="AX83" s="143">
        <f t="shared" si="10"/>
        <v>0</v>
      </c>
      <c r="AY83" s="84">
        <f t="shared" si="11"/>
        <v>1</v>
      </c>
      <c r="AZ83" s="85">
        <v>1</v>
      </c>
      <c r="BA83" s="81" t="s">
        <v>73</v>
      </c>
      <c r="BB83" s="72" t="s">
        <v>208</v>
      </c>
      <c r="BC83" s="74" t="s">
        <v>17859</v>
      </c>
      <c r="BD83" s="71" t="s">
        <v>65</v>
      </c>
      <c r="BE83" s="71" t="s">
        <v>207</v>
      </c>
    </row>
    <row r="84" spans="2:57" s="12" customFormat="1" ht="12.75" x14ac:dyDescent="0.2">
      <c r="B84" s="72">
        <v>2025</v>
      </c>
      <c r="C84" s="72">
        <v>891780111</v>
      </c>
      <c r="D84" s="72" t="s">
        <v>63</v>
      </c>
      <c r="E84" s="104" t="s">
        <v>17858</v>
      </c>
      <c r="F84" s="72" t="s">
        <v>17857</v>
      </c>
      <c r="G84" s="72">
        <v>0</v>
      </c>
      <c r="H84" s="72" t="s">
        <v>71</v>
      </c>
      <c r="I84" s="71" t="s">
        <v>64</v>
      </c>
      <c r="J84" s="73" t="s">
        <v>81</v>
      </c>
      <c r="K84" s="104" t="s">
        <v>17856</v>
      </c>
      <c r="L84" s="514">
        <v>116000000</v>
      </c>
      <c r="M84" s="71" t="s">
        <v>66</v>
      </c>
      <c r="N84" s="75" t="s">
        <v>17855</v>
      </c>
      <c r="O84" s="76">
        <v>900775606</v>
      </c>
      <c r="P84" s="76">
        <v>880</v>
      </c>
      <c r="Q84" s="147">
        <v>45756</v>
      </c>
      <c r="R84" s="514">
        <v>206000000</v>
      </c>
      <c r="S84" s="147">
        <v>45777</v>
      </c>
      <c r="T84" s="514">
        <v>116000000</v>
      </c>
      <c r="U84" s="72" t="s">
        <v>65</v>
      </c>
      <c r="V84" s="292">
        <v>85459497</v>
      </c>
      <c r="W84" s="189" t="s">
        <v>9141</v>
      </c>
      <c r="X84" s="635">
        <v>45777</v>
      </c>
      <c r="Y84" s="78">
        <v>45779</v>
      </c>
      <c r="Z84" s="636">
        <v>45777</v>
      </c>
      <c r="AA84" s="147">
        <v>46022</v>
      </c>
      <c r="AB84" s="102">
        <f t="shared" si="6"/>
        <v>245</v>
      </c>
      <c r="AC84" s="76">
        <v>1</v>
      </c>
      <c r="AD84" s="76">
        <v>55000000</v>
      </c>
      <c r="AE84" s="76">
        <v>0</v>
      </c>
      <c r="AF84" s="80" t="s">
        <v>73</v>
      </c>
      <c r="AG84" s="102">
        <f t="shared" si="7"/>
        <v>0</v>
      </c>
      <c r="AH84" s="76">
        <v>0</v>
      </c>
      <c r="AI84" s="76">
        <v>0</v>
      </c>
      <c r="AJ84" s="72" t="s">
        <v>73</v>
      </c>
      <c r="AK84" s="80" t="s">
        <v>73</v>
      </c>
      <c r="AL84" s="76">
        <v>0</v>
      </c>
      <c r="AM84" s="80" t="s">
        <v>73</v>
      </c>
      <c r="AN84" s="80" t="s">
        <v>73</v>
      </c>
      <c r="AO84" s="80" t="s">
        <v>73</v>
      </c>
      <c r="AP84" s="102">
        <f t="shared" si="8"/>
        <v>0</v>
      </c>
      <c r="AQ84" s="102">
        <f t="shared" si="9"/>
        <v>171000000</v>
      </c>
      <c r="AR84" s="72" t="s">
        <v>65</v>
      </c>
      <c r="AS84" s="76">
        <v>116000000</v>
      </c>
      <c r="AT84" s="72" t="s">
        <v>319</v>
      </c>
      <c r="AU84" s="76">
        <v>0</v>
      </c>
      <c r="AV84" s="81" t="s">
        <v>73</v>
      </c>
      <c r="AW84" s="82">
        <v>114447536</v>
      </c>
      <c r="AX84" s="143">
        <f t="shared" si="10"/>
        <v>56552464</v>
      </c>
      <c r="AY84" s="84">
        <f t="shared" si="11"/>
        <v>0.66928383625730992</v>
      </c>
      <c r="AZ84" s="85">
        <v>0.71</v>
      </c>
      <c r="BA84" s="81" t="s">
        <v>73</v>
      </c>
      <c r="BB84" s="72" t="s">
        <v>123</v>
      </c>
      <c r="BC84" s="74" t="s">
        <v>17854</v>
      </c>
      <c r="BD84" s="71" t="s">
        <v>65</v>
      </c>
      <c r="BE84" s="71" t="s">
        <v>207</v>
      </c>
    </row>
    <row r="85" spans="2:57" s="12" customFormat="1" ht="12.75" x14ac:dyDescent="0.2">
      <c r="B85" s="72">
        <v>2025</v>
      </c>
      <c r="C85" s="72">
        <v>891780111</v>
      </c>
      <c r="D85" s="72" t="s">
        <v>63</v>
      </c>
      <c r="E85" s="104" t="s">
        <v>17853</v>
      </c>
      <c r="F85" s="72" t="s">
        <v>17852</v>
      </c>
      <c r="G85" s="72">
        <v>0</v>
      </c>
      <c r="H85" s="72" t="s">
        <v>71</v>
      </c>
      <c r="I85" s="71" t="s">
        <v>64</v>
      </c>
      <c r="J85" s="73" t="s">
        <v>81</v>
      </c>
      <c r="K85" s="104" t="s">
        <v>17851</v>
      </c>
      <c r="L85" s="514">
        <v>26200000</v>
      </c>
      <c r="M85" s="71" t="s">
        <v>66</v>
      </c>
      <c r="N85" s="75" t="s">
        <v>17850</v>
      </c>
      <c r="O85" s="76">
        <v>900129305</v>
      </c>
      <c r="P85" s="76">
        <v>950</v>
      </c>
      <c r="Q85" s="147">
        <v>45771</v>
      </c>
      <c r="R85" s="514">
        <v>26200000</v>
      </c>
      <c r="S85" s="147">
        <v>45777</v>
      </c>
      <c r="T85" s="514">
        <v>26200000</v>
      </c>
      <c r="U85" s="72" t="s">
        <v>65</v>
      </c>
      <c r="V85" s="292">
        <v>7633815</v>
      </c>
      <c r="W85" s="189" t="s">
        <v>10548</v>
      </c>
      <c r="X85" s="635">
        <v>45777</v>
      </c>
      <c r="Y85" s="78">
        <v>45779</v>
      </c>
      <c r="Z85" s="636">
        <v>45779</v>
      </c>
      <c r="AA85" s="147">
        <v>45785</v>
      </c>
      <c r="AB85" s="102">
        <f t="shared" si="6"/>
        <v>6</v>
      </c>
      <c r="AC85" s="76">
        <v>0</v>
      </c>
      <c r="AD85" s="76">
        <v>0</v>
      </c>
      <c r="AE85" s="76">
        <v>0</v>
      </c>
      <c r="AF85" s="80" t="s">
        <v>73</v>
      </c>
      <c r="AG85" s="102">
        <f t="shared" si="7"/>
        <v>0</v>
      </c>
      <c r="AH85" s="76">
        <v>0</v>
      </c>
      <c r="AI85" s="76">
        <v>0</v>
      </c>
      <c r="AJ85" s="72" t="s">
        <v>73</v>
      </c>
      <c r="AK85" s="80" t="s">
        <v>73</v>
      </c>
      <c r="AL85" s="76">
        <v>0</v>
      </c>
      <c r="AM85" s="80" t="s">
        <v>73</v>
      </c>
      <c r="AN85" s="80" t="s">
        <v>73</v>
      </c>
      <c r="AO85" s="80" t="s">
        <v>73</v>
      </c>
      <c r="AP85" s="102">
        <f t="shared" si="8"/>
        <v>0</v>
      </c>
      <c r="AQ85" s="102">
        <f t="shared" si="9"/>
        <v>26200000</v>
      </c>
      <c r="AR85" s="72" t="s">
        <v>65</v>
      </c>
      <c r="AS85" s="76">
        <v>26200000</v>
      </c>
      <c r="AT85" s="72" t="s">
        <v>319</v>
      </c>
      <c r="AU85" s="76">
        <v>0</v>
      </c>
      <c r="AV85" s="81" t="s">
        <v>73</v>
      </c>
      <c r="AW85" s="82">
        <v>26200000</v>
      </c>
      <c r="AX85" s="143">
        <f t="shared" si="10"/>
        <v>0</v>
      </c>
      <c r="AY85" s="84">
        <f t="shared" si="11"/>
        <v>1</v>
      </c>
      <c r="AZ85" s="85">
        <v>1</v>
      </c>
      <c r="BA85" s="81" t="s">
        <v>73</v>
      </c>
      <c r="BB85" s="72" t="s">
        <v>208</v>
      </c>
      <c r="BC85" s="74" t="s">
        <v>17849</v>
      </c>
      <c r="BD85" s="71" t="s">
        <v>65</v>
      </c>
      <c r="BE85" s="71" t="s">
        <v>207</v>
      </c>
    </row>
    <row r="86" spans="2:57" s="12" customFormat="1" ht="12.75" x14ac:dyDescent="0.2">
      <c r="B86" s="72">
        <v>2025</v>
      </c>
      <c r="C86" s="72">
        <v>891780111</v>
      </c>
      <c r="D86" s="72" t="s">
        <v>63</v>
      </c>
      <c r="E86" s="104" t="s">
        <v>17848</v>
      </c>
      <c r="F86" s="72" t="s">
        <v>17847</v>
      </c>
      <c r="G86" s="72">
        <v>0</v>
      </c>
      <c r="H86" s="72" t="s">
        <v>71</v>
      </c>
      <c r="I86" s="71" t="s">
        <v>166</v>
      </c>
      <c r="J86" s="73" t="s">
        <v>81</v>
      </c>
      <c r="K86" s="104" t="s">
        <v>17846</v>
      </c>
      <c r="L86" s="514">
        <v>228150247</v>
      </c>
      <c r="M86" s="71" t="s">
        <v>66</v>
      </c>
      <c r="N86" s="75" t="s">
        <v>17592</v>
      </c>
      <c r="O86" s="76">
        <v>900692909</v>
      </c>
      <c r="P86" s="76">
        <v>964</v>
      </c>
      <c r="Q86" s="147">
        <v>45775</v>
      </c>
      <c r="R86" s="514">
        <v>1274921120</v>
      </c>
      <c r="S86" s="147">
        <v>45777</v>
      </c>
      <c r="T86" s="514">
        <v>228150247</v>
      </c>
      <c r="U86" s="72" t="s">
        <v>65</v>
      </c>
      <c r="V86" s="292">
        <v>85152695</v>
      </c>
      <c r="W86" s="189" t="s">
        <v>8704</v>
      </c>
      <c r="X86" s="635">
        <v>45777</v>
      </c>
      <c r="Y86" s="78">
        <v>45786</v>
      </c>
      <c r="Z86" s="636">
        <v>45777</v>
      </c>
      <c r="AA86" s="147">
        <v>45786</v>
      </c>
      <c r="AB86" s="102">
        <f t="shared" si="6"/>
        <v>9</v>
      </c>
      <c r="AC86" s="76">
        <v>0</v>
      </c>
      <c r="AD86" s="76">
        <v>0</v>
      </c>
      <c r="AE86" s="76">
        <v>0</v>
      </c>
      <c r="AF86" s="80" t="s">
        <v>73</v>
      </c>
      <c r="AG86" s="102">
        <f t="shared" si="7"/>
        <v>0</v>
      </c>
      <c r="AH86" s="76">
        <v>0</v>
      </c>
      <c r="AI86" s="76">
        <v>0</v>
      </c>
      <c r="AJ86" s="72" t="s">
        <v>73</v>
      </c>
      <c r="AK86" s="80" t="s">
        <v>73</v>
      </c>
      <c r="AL86" s="76">
        <v>0</v>
      </c>
      <c r="AM86" s="80" t="s">
        <v>73</v>
      </c>
      <c r="AN86" s="80" t="s">
        <v>73</v>
      </c>
      <c r="AO86" s="80" t="s">
        <v>73</v>
      </c>
      <c r="AP86" s="102">
        <f t="shared" si="8"/>
        <v>0</v>
      </c>
      <c r="AQ86" s="102">
        <f t="shared" si="9"/>
        <v>228150247</v>
      </c>
      <c r="AR86" s="72" t="s">
        <v>65</v>
      </c>
      <c r="AS86" s="76">
        <v>228150247</v>
      </c>
      <c r="AT86" s="72" t="s">
        <v>65</v>
      </c>
      <c r="AU86" s="76">
        <v>114075123.5</v>
      </c>
      <c r="AV86" s="81" t="s">
        <v>73</v>
      </c>
      <c r="AW86" s="82">
        <v>228150247</v>
      </c>
      <c r="AX86" s="143">
        <f t="shared" si="10"/>
        <v>0</v>
      </c>
      <c r="AY86" s="84">
        <f t="shared" si="11"/>
        <v>1</v>
      </c>
      <c r="AZ86" s="85">
        <v>1</v>
      </c>
      <c r="BA86" s="81" t="s">
        <v>73</v>
      </c>
      <c r="BB86" s="72" t="s">
        <v>208</v>
      </c>
      <c r="BC86" s="74" t="s">
        <v>17845</v>
      </c>
      <c r="BD86" s="71" t="s">
        <v>65</v>
      </c>
      <c r="BE86" s="71" t="s">
        <v>207</v>
      </c>
    </row>
    <row r="87" spans="2:57" s="12" customFormat="1" ht="12.75" x14ac:dyDescent="0.2">
      <c r="B87" s="72">
        <v>2025</v>
      </c>
      <c r="C87" s="72">
        <v>891780111</v>
      </c>
      <c r="D87" s="72" t="s">
        <v>63</v>
      </c>
      <c r="E87" s="104" t="s">
        <v>17844</v>
      </c>
      <c r="F87" s="72" t="s">
        <v>17843</v>
      </c>
      <c r="G87" s="72">
        <v>0</v>
      </c>
      <c r="H87" s="72" t="s">
        <v>71</v>
      </c>
      <c r="I87" s="71" t="s">
        <v>64</v>
      </c>
      <c r="J87" s="73" t="s">
        <v>81</v>
      </c>
      <c r="K87" s="104" t="s">
        <v>17842</v>
      </c>
      <c r="L87" s="514">
        <v>7004209</v>
      </c>
      <c r="M87" s="71" t="s">
        <v>66</v>
      </c>
      <c r="N87" s="75" t="s">
        <v>17841</v>
      </c>
      <c r="O87" s="76">
        <v>800162678</v>
      </c>
      <c r="P87" s="76">
        <v>848</v>
      </c>
      <c r="Q87" s="147">
        <v>45750</v>
      </c>
      <c r="R87" s="514">
        <v>7004209</v>
      </c>
      <c r="S87" s="147">
        <v>45783</v>
      </c>
      <c r="T87" s="514">
        <v>7004209</v>
      </c>
      <c r="U87" s="72" t="s">
        <v>65</v>
      </c>
      <c r="V87" s="292">
        <v>85465146</v>
      </c>
      <c r="W87" s="189" t="s">
        <v>16739</v>
      </c>
      <c r="X87" s="635">
        <v>45783</v>
      </c>
      <c r="Y87" s="78">
        <v>45783</v>
      </c>
      <c r="Z87" s="636" t="s">
        <v>73</v>
      </c>
      <c r="AA87" s="147">
        <v>45787</v>
      </c>
      <c r="AB87" s="102">
        <f t="shared" si="6"/>
        <v>4</v>
      </c>
      <c r="AC87" s="76">
        <v>0</v>
      </c>
      <c r="AD87" s="76">
        <v>0</v>
      </c>
      <c r="AE87" s="76">
        <v>0</v>
      </c>
      <c r="AF87" s="80" t="s">
        <v>73</v>
      </c>
      <c r="AG87" s="102">
        <f t="shared" si="7"/>
        <v>0</v>
      </c>
      <c r="AH87" s="76">
        <v>0</v>
      </c>
      <c r="AI87" s="76">
        <v>0</v>
      </c>
      <c r="AJ87" s="72" t="s">
        <v>73</v>
      </c>
      <c r="AK87" s="80" t="s">
        <v>73</v>
      </c>
      <c r="AL87" s="76">
        <v>0</v>
      </c>
      <c r="AM87" s="80" t="s">
        <v>73</v>
      </c>
      <c r="AN87" s="80" t="s">
        <v>73</v>
      </c>
      <c r="AO87" s="80" t="s">
        <v>73</v>
      </c>
      <c r="AP87" s="102">
        <f t="shared" si="8"/>
        <v>0</v>
      </c>
      <c r="AQ87" s="102">
        <f t="shared" si="9"/>
        <v>7004209</v>
      </c>
      <c r="AR87" s="72" t="s">
        <v>65</v>
      </c>
      <c r="AS87" s="76">
        <v>7004209</v>
      </c>
      <c r="AT87" s="72" t="s">
        <v>319</v>
      </c>
      <c r="AU87" s="76">
        <v>0</v>
      </c>
      <c r="AV87" s="81" t="s">
        <v>73</v>
      </c>
      <c r="AW87" s="82">
        <v>7004209</v>
      </c>
      <c r="AX87" s="143">
        <f t="shared" si="10"/>
        <v>0</v>
      </c>
      <c r="AY87" s="84">
        <f t="shared" si="11"/>
        <v>1</v>
      </c>
      <c r="AZ87" s="85">
        <v>1</v>
      </c>
      <c r="BA87" s="81" t="s">
        <v>73</v>
      </c>
      <c r="BB87" s="72" t="s">
        <v>208</v>
      </c>
      <c r="BC87" s="74" t="s">
        <v>17840</v>
      </c>
      <c r="BD87" s="71" t="s">
        <v>65</v>
      </c>
      <c r="BE87" s="71" t="s">
        <v>207</v>
      </c>
    </row>
    <row r="88" spans="2:57" s="12" customFormat="1" ht="12.75" x14ac:dyDescent="0.2">
      <c r="B88" s="72">
        <v>2025</v>
      </c>
      <c r="C88" s="72">
        <v>891780111</v>
      </c>
      <c r="D88" s="72" t="s">
        <v>63</v>
      </c>
      <c r="E88" s="104" t="s">
        <v>17839</v>
      </c>
      <c r="F88" s="72" t="s">
        <v>17838</v>
      </c>
      <c r="G88" s="72">
        <v>0</v>
      </c>
      <c r="H88" s="72" t="s">
        <v>71</v>
      </c>
      <c r="I88" s="71" t="s">
        <v>64</v>
      </c>
      <c r="J88" s="73" t="s">
        <v>81</v>
      </c>
      <c r="K88" s="104" t="s">
        <v>17837</v>
      </c>
      <c r="L88" s="514">
        <v>20401360</v>
      </c>
      <c r="M88" s="71" t="s">
        <v>66</v>
      </c>
      <c r="N88" s="75" t="s">
        <v>17038</v>
      </c>
      <c r="O88" s="76">
        <v>900726297</v>
      </c>
      <c r="P88" s="76">
        <v>1038</v>
      </c>
      <c r="Q88" s="147">
        <v>45784</v>
      </c>
      <c r="R88" s="514">
        <v>20401360</v>
      </c>
      <c r="S88" s="147">
        <v>45790</v>
      </c>
      <c r="T88" s="514">
        <v>20401360</v>
      </c>
      <c r="U88" s="72" t="s">
        <v>65</v>
      </c>
      <c r="V88" s="292">
        <v>85465146</v>
      </c>
      <c r="W88" s="189" t="s">
        <v>16739</v>
      </c>
      <c r="X88" s="635">
        <v>45790</v>
      </c>
      <c r="Y88" s="78">
        <v>45790</v>
      </c>
      <c r="Z88" s="636">
        <v>45790</v>
      </c>
      <c r="AA88" s="147">
        <v>45794</v>
      </c>
      <c r="AB88" s="102">
        <f t="shared" si="6"/>
        <v>4</v>
      </c>
      <c r="AC88" s="76">
        <v>0</v>
      </c>
      <c r="AD88" s="76">
        <v>0</v>
      </c>
      <c r="AE88" s="76">
        <v>0</v>
      </c>
      <c r="AF88" s="80" t="s">
        <v>73</v>
      </c>
      <c r="AG88" s="102">
        <f t="shared" si="7"/>
        <v>0</v>
      </c>
      <c r="AH88" s="76">
        <v>0</v>
      </c>
      <c r="AI88" s="76">
        <v>0</v>
      </c>
      <c r="AJ88" s="72" t="s">
        <v>73</v>
      </c>
      <c r="AK88" s="80" t="s">
        <v>73</v>
      </c>
      <c r="AL88" s="76">
        <v>0</v>
      </c>
      <c r="AM88" s="80" t="s">
        <v>73</v>
      </c>
      <c r="AN88" s="80" t="s">
        <v>73</v>
      </c>
      <c r="AO88" s="80" t="s">
        <v>73</v>
      </c>
      <c r="AP88" s="102">
        <f t="shared" si="8"/>
        <v>0</v>
      </c>
      <c r="AQ88" s="102">
        <f t="shared" si="9"/>
        <v>20401360</v>
      </c>
      <c r="AR88" s="72" t="s">
        <v>65</v>
      </c>
      <c r="AS88" s="76">
        <v>20401360</v>
      </c>
      <c r="AT88" s="72" t="s">
        <v>319</v>
      </c>
      <c r="AU88" s="76">
        <v>0</v>
      </c>
      <c r="AV88" s="81" t="s">
        <v>73</v>
      </c>
      <c r="AW88" s="82">
        <v>20401360</v>
      </c>
      <c r="AX88" s="143">
        <f t="shared" si="10"/>
        <v>0</v>
      </c>
      <c r="AY88" s="84">
        <f t="shared" si="11"/>
        <v>1</v>
      </c>
      <c r="AZ88" s="85">
        <v>1</v>
      </c>
      <c r="BA88" s="81" t="s">
        <v>73</v>
      </c>
      <c r="BB88" s="72" t="s">
        <v>208</v>
      </c>
      <c r="BC88" s="637" t="s">
        <v>17836</v>
      </c>
      <c r="BD88" s="71" t="s">
        <v>65</v>
      </c>
      <c r="BE88" s="71" t="s">
        <v>207</v>
      </c>
    </row>
    <row r="89" spans="2:57" s="12" customFormat="1" ht="12.75" x14ac:dyDescent="0.2">
      <c r="B89" s="72">
        <v>2025</v>
      </c>
      <c r="C89" s="72">
        <v>891780111</v>
      </c>
      <c r="D89" s="72" t="s">
        <v>63</v>
      </c>
      <c r="E89" s="104" t="s">
        <v>17835</v>
      </c>
      <c r="F89" s="72" t="s">
        <v>17834</v>
      </c>
      <c r="G89" s="72">
        <v>0</v>
      </c>
      <c r="H89" s="72" t="s">
        <v>71</v>
      </c>
      <c r="I89" s="71" t="s">
        <v>64</v>
      </c>
      <c r="J89" s="73" t="s">
        <v>81</v>
      </c>
      <c r="K89" s="104" t="s">
        <v>17833</v>
      </c>
      <c r="L89" s="514">
        <v>30381282</v>
      </c>
      <c r="M89" s="71" t="s">
        <v>66</v>
      </c>
      <c r="N89" s="75" t="s">
        <v>17832</v>
      </c>
      <c r="O89" s="76">
        <v>900239396</v>
      </c>
      <c r="P89" s="76">
        <v>909</v>
      </c>
      <c r="Q89" s="147">
        <v>45768</v>
      </c>
      <c r="R89" s="514">
        <v>30381282</v>
      </c>
      <c r="S89" s="147">
        <v>45790</v>
      </c>
      <c r="T89" s="514">
        <v>30381282</v>
      </c>
      <c r="U89" s="72" t="s">
        <v>65</v>
      </c>
      <c r="V89" s="292">
        <v>85465146</v>
      </c>
      <c r="W89" s="189" t="s">
        <v>16739</v>
      </c>
      <c r="X89" s="635">
        <v>45790</v>
      </c>
      <c r="Y89" s="78">
        <v>45793</v>
      </c>
      <c r="Z89" s="636">
        <v>45793</v>
      </c>
      <c r="AA89" s="147">
        <v>45797</v>
      </c>
      <c r="AB89" s="102">
        <f t="shared" si="6"/>
        <v>4</v>
      </c>
      <c r="AC89" s="76">
        <v>0</v>
      </c>
      <c r="AD89" s="76">
        <v>0</v>
      </c>
      <c r="AE89" s="76">
        <v>0</v>
      </c>
      <c r="AF89" s="80" t="s">
        <v>73</v>
      </c>
      <c r="AG89" s="102">
        <f t="shared" si="7"/>
        <v>0</v>
      </c>
      <c r="AH89" s="76">
        <v>0</v>
      </c>
      <c r="AI89" s="76">
        <v>0</v>
      </c>
      <c r="AJ89" s="72" t="s">
        <v>73</v>
      </c>
      <c r="AK89" s="80" t="s">
        <v>73</v>
      </c>
      <c r="AL89" s="76">
        <v>0</v>
      </c>
      <c r="AM89" s="80" t="s">
        <v>73</v>
      </c>
      <c r="AN89" s="80" t="s">
        <v>73</v>
      </c>
      <c r="AO89" s="80" t="s">
        <v>73</v>
      </c>
      <c r="AP89" s="102">
        <f t="shared" si="8"/>
        <v>0</v>
      </c>
      <c r="AQ89" s="102">
        <f t="shared" si="9"/>
        <v>30381282</v>
      </c>
      <c r="AR89" s="72" t="s">
        <v>65</v>
      </c>
      <c r="AS89" s="76">
        <v>30381282</v>
      </c>
      <c r="AT89" s="72" t="s">
        <v>319</v>
      </c>
      <c r="AU89" s="76">
        <v>0</v>
      </c>
      <c r="AV89" s="81" t="s">
        <v>73</v>
      </c>
      <c r="AW89" s="82">
        <v>30381282</v>
      </c>
      <c r="AX89" s="143">
        <f t="shared" si="10"/>
        <v>0</v>
      </c>
      <c r="AY89" s="84">
        <f t="shared" si="11"/>
        <v>1</v>
      </c>
      <c r="AZ89" s="85">
        <v>1</v>
      </c>
      <c r="BA89" s="81" t="s">
        <v>73</v>
      </c>
      <c r="BB89" s="72" t="s">
        <v>208</v>
      </c>
      <c r="BC89" s="74" t="s">
        <v>17831</v>
      </c>
      <c r="BD89" s="71" t="s">
        <v>65</v>
      </c>
      <c r="BE89" s="71" t="s">
        <v>207</v>
      </c>
    </row>
    <row r="90" spans="2:57" s="12" customFormat="1" ht="12.75" x14ac:dyDescent="0.2">
      <c r="B90" s="72">
        <v>2025</v>
      </c>
      <c r="C90" s="72">
        <v>891780111</v>
      </c>
      <c r="D90" s="72" t="s">
        <v>63</v>
      </c>
      <c r="E90" s="104" t="s">
        <v>17830</v>
      </c>
      <c r="F90" s="72" t="s">
        <v>17829</v>
      </c>
      <c r="G90" s="72">
        <v>0</v>
      </c>
      <c r="H90" s="72" t="s">
        <v>71</v>
      </c>
      <c r="I90" s="71" t="s">
        <v>64</v>
      </c>
      <c r="J90" s="73" t="s">
        <v>81</v>
      </c>
      <c r="K90" s="104" t="s">
        <v>17828</v>
      </c>
      <c r="L90" s="514">
        <v>80000000</v>
      </c>
      <c r="M90" s="71" t="s">
        <v>66</v>
      </c>
      <c r="N90" s="75" t="s">
        <v>230</v>
      </c>
      <c r="O90" s="76">
        <v>1082881269</v>
      </c>
      <c r="P90" s="76">
        <v>765</v>
      </c>
      <c r="Q90" s="147">
        <v>45742</v>
      </c>
      <c r="R90" s="514">
        <v>80000000</v>
      </c>
      <c r="S90" s="147">
        <v>45790</v>
      </c>
      <c r="T90" s="514">
        <v>80000000</v>
      </c>
      <c r="U90" s="72" t="s">
        <v>65</v>
      </c>
      <c r="V90" s="292">
        <v>57400977</v>
      </c>
      <c r="W90" s="189" t="s">
        <v>8979</v>
      </c>
      <c r="X90" s="635">
        <v>45790</v>
      </c>
      <c r="Y90" s="78">
        <v>45791</v>
      </c>
      <c r="Z90" s="636">
        <v>45791</v>
      </c>
      <c r="AA90" s="147">
        <v>46022</v>
      </c>
      <c r="AB90" s="102">
        <f t="shared" si="6"/>
        <v>231</v>
      </c>
      <c r="AC90" s="76">
        <v>0</v>
      </c>
      <c r="AD90" s="76">
        <v>0</v>
      </c>
      <c r="AE90" s="76">
        <v>0</v>
      </c>
      <c r="AF90" s="80" t="s">
        <v>73</v>
      </c>
      <c r="AG90" s="102">
        <f t="shared" si="7"/>
        <v>0</v>
      </c>
      <c r="AH90" s="76">
        <v>0</v>
      </c>
      <c r="AI90" s="76">
        <v>0</v>
      </c>
      <c r="AJ90" s="72" t="s">
        <v>73</v>
      </c>
      <c r="AK90" s="80" t="s">
        <v>73</v>
      </c>
      <c r="AL90" s="76">
        <v>0</v>
      </c>
      <c r="AM90" s="80" t="s">
        <v>73</v>
      </c>
      <c r="AN90" s="80" t="s">
        <v>73</v>
      </c>
      <c r="AO90" s="80" t="s">
        <v>73</v>
      </c>
      <c r="AP90" s="102">
        <f t="shared" si="8"/>
        <v>0</v>
      </c>
      <c r="AQ90" s="102">
        <f t="shared" si="9"/>
        <v>80000000</v>
      </c>
      <c r="AR90" s="72" t="s">
        <v>65</v>
      </c>
      <c r="AS90" s="76">
        <v>80000000</v>
      </c>
      <c r="AT90" s="72" t="s">
        <v>319</v>
      </c>
      <c r="AU90" s="76">
        <v>0</v>
      </c>
      <c r="AV90" s="81" t="s">
        <v>73</v>
      </c>
      <c r="AW90" s="82">
        <v>33145070</v>
      </c>
      <c r="AX90" s="143">
        <f t="shared" si="10"/>
        <v>46854930</v>
      </c>
      <c r="AY90" s="84">
        <f t="shared" si="11"/>
        <v>0.41431337499999998</v>
      </c>
      <c r="AZ90" s="85">
        <v>0.41</v>
      </c>
      <c r="BA90" s="81" t="s">
        <v>73</v>
      </c>
      <c r="BB90" s="72" t="s">
        <v>123</v>
      </c>
      <c r="BC90" s="74" t="s">
        <v>17827</v>
      </c>
      <c r="BD90" s="71" t="s">
        <v>65</v>
      </c>
      <c r="BE90" s="71" t="s">
        <v>207</v>
      </c>
    </row>
    <row r="91" spans="2:57" s="12" customFormat="1" ht="12.75" x14ac:dyDescent="0.2">
      <c r="B91" s="72">
        <v>2025</v>
      </c>
      <c r="C91" s="72">
        <v>891780111</v>
      </c>
      <c r="D91" s="72" t="s">
        <v>63</v>
      </c>
      <c r="E91" s="104" t="s">
        <v>17826</v>
      </c>
      <c r="F91" s="72" t="s">
        <v>17825</v>
      </c>
      <c r="G91" s="72">
        <v>0</v>
      </c>
      <c r="H91" s="72" t="s">
        <v>71</v>
      </c>
      <c r="I91" s="71" t="s">
        <v>64</v>
      </c>
      <c r="J91" s="73" t="s">
        <v>81</v>
      </c>
      <c r="K91" s="104" t="s">
        <v>17824</v>
      </c>
      <c r="L91" s="514">
        <v>21000000</v>
      </c>
      <c r="M91" s="71" t="s">
        <v>66</v>
      </c>
      <c r="N91" s="75" t="s">
        <v>17283</v>
      </c>
      <c r="O91" s="76">
        <v>901758426</v>
      </c>
      <c r="P91" s="76">
        <v>1065</v>
      </c>
      <c r="Q91" s="147">
        <v>45789</v>
      </c>
      <c r="R91" s="514">
        <v>73500000</v>
      </c>
      <c r="S91" s="147">
        <v>45790</v>
      </c>
      <c r="T91" s="514">
        <v>21000000</v>
      </c>
      <c r="U91" s="72" t="s">
        <v>65</v>
      </c>
      <c r="V91" s="292">
        <v>72175282</v>
      </c>
      <c r="W91" s="189" t="s">
        <v>8886</v>
      </c>
      <c r="X91" s="635">
        <v>45790</v>
      </c>
      <c r="Y91" s="78">
        <v>45803</v>
      </c>
      <c r="Z91" s="636" t="s">
        <v>73</v>
      </c>
      <c r="AA91" s="147">
        <v>45823</v>
      </c>
      <c r="AB91" s="102">
        <f t="shared" si="6"/>
        <v>20</v>
      </c>
      <c r="AC91" s="76">
        <v>0</v>
      </c>
      <c r="AD91" s="76">
        <v>0</v>
      </c>
      <c r="AE91" s="76">
        <v>0</v>
      </c>
      <c r="AF91" s="80" t="s">
        <v>73</v>
      </c>
      <c r="AG91" s="102">
        <f t="shared" si="7"/>
        <v>0</v>
      </c>
      <c r="AH91" s="76">
        <v>0</v>
      </c>
      <c r="AI91" s="76">
        <v>0</v>
      </c>
      <c r="AJ91" s="72" t="s">
        <v>73</v>
      </c>
      <c r="AK91" s="80" t="s">
        <v>73</v>
      </c>
      <c r="AL91" s="76">
        <v>0</v>
      </c>
      <c r="AM91" s="80" t="s">
        <v>73</v>
      </c>
      <c r="AN91" s="80" t="s">
        <v>73</v>
      </c>
      <c r="AO91" s="80" t="s">
        <v>73</v>
      </c>
      <c r="AP91" s="102">
        <f t="shared" si="8"/>
        <v>0</v>
      </c>
      <c r="AQ91" s="102">
        <f t="shared" si="9"/>
        <v>21000000</v>
      </c>
      <c r="AR91" s="72" t="s">
        <v>65</v>
      </c>
      <c r="AS91" s="76">
        <v>21000000</v>
      </c>
      <c r="AT91" s="72" t="s">
        <v>319</v>
      </c>
      <c r="AU91" s="76">
        <v>0</v>
      </c>
      <c r="AV91" s="81" t="s">
        <v>73</v>
      </c>
      <c r="AW91" s="82">
        <v>21000000</v>
      </c>
      <c r="AX91" s="143">
        <f t="shared" si="10"/>
        <v>0</v>
      </c>
      <c r="AY91" s="84">
        <f t="shared" si="11"/>
        <v>1</v>
      </c>
      <c r="AZ91" s="85">
        <v>1</v>
      </c>
      <c r="BA91" s="81" t="s">
        <v>73</v>
      </c>
      <c r="BB91" s="72" t="s">
        <v>208</v>
      </c>
      <c r="BC91" s="74" t="s">
        <v>17823</v>
      </c>
      <c r="BD91" s="71" t="s">
        <v>65</v>
      </c>
      <c r="BE91" s="71" t="s">
        <v>207</v>
      </c>
    </row>
    <row r="92" spans="2:57" s="12" customFormat="1" ht="12.75" x14ac:dyDescent="0.2">
      <c r="B92" s="72">
        <v>2025</v>
      </c>
      <c r="C92" s="72">
        <v>891780111</v>
      </c>
      <c r="D92" s="72" t="s">
        <v>63</v>
      </c>
      <c r="E92" s="104" t="s">
        <v>17822</v>
      </c>
      <c r="F92" s="72" t="s">
        <v>17821</v>
      </c>
      <c r="G92" s="72">
        <v>0</v>
      </c>
      <c r="H92" s="72" t="s">
        <v>71</v>
      </c>
      <c r="I92" s="71" t="s">
        <v>64</v>
      </c>
      <c r="J92" s="73" t="s">
        <v>81</v>
      </c>
      <c r="K92" s="104" t="s">
        <v>17820</v>
      </c>
      <c r="L92" s="514">
        <v>11650000</v>
      </c>
      <c r="M92" s="71" t="s">
        <v>66</v>
      </c>
      <c r="N92" s="75" t="s">
        <v>17819</v>
      </c>
      <c r="O92" s="76">
        <v>901159454</v>
      </c>
      <c r="P92" s="76">
        <v>1016</v>
      </c>
      <c r="Q92" s="147">
        <v>45782</v>
      </c>
      <c r="R92" s="514">
        <v>11650000</v>
      </c>
      <c r="S92" s="147">
        <v>45791</v>
      </c>
      <c r="T92" s="514">
        <v>11650000</v>
      </c>
      <c r="U92" s="72" t="s">
        <v>65</v>
      </c>
      <c r="V92" s="292">
        <v>7633815</v>
      </c>
      <c r="W92" s="189" t="s">
        <v>10548</v>
      </c>
      <c r="X92" s="635">
        <v>45791</v>
      </c>
      <c r="Y92" s="78">
        <v>45791</v>
      </c>
      <c r="Z92" s="636" t="s">
        <v>73</v>
      </c>
      <c r="AA92" s="147">
        <v>45975</v>
      </c>
      <c r="AB92" s="102">
        <f t="shared" si="6"/>
        <v>184</v>
      </c>
      <c r="AC92" s="76">
        <v>0</v>
      </c>
      <c r="AD92" s="76">
        <v>0</v>
      </c>
      <c r="AE92" s="76">
        <v>0</v>
      </c>
      <c r="AF92" s="80" t="s">
        <v>73</v>
      </c>
      <c r="AG92" s="102">
        <f t="shared" si="7"/>
        <v>0</v>
      </c>
      <c r="AH92" s="76">
        <v>0</v>
      </c>
      <c r="AI92" s="76">
        <v>0</v>
      </c>
      <c r="AJ92" s="72" t="s">
        <v>73</v>
      </c>
      <c r="AK92" s="80" t="s">
        <v>73</v>
      </c>
      <c r="AL92" s="76">
        <v>0</v>
      </c>
      <c r="AM92" s="80" t="s">
        <v>73</v>
      </c>
      <c r="AN92" s="80" t="s">
        <v>73</v>
      </c>
      <c r="AO92" s="80" t="s">
        <v>73</v>
      </c>
      <c r="AP92" s="102">
        <f t="shared" si="8"/>
        <v>0</v>
      </c>
      <c r="AQ92" s="102">
        <f t="shared" si="9"/>
        <v>11650000</v>
      </c>
      <c r="AR92" s="72" t="s">
        <v>65</v>
      </c>
      <c r="AS92" s="76">
        <v>11650000</v>
      </c>
      <c r="AT92" s="72" t="s">
        <v>319</v>
      </c>
      <c r="AU92" s="76">
        <v>0</v>
      </c>
      <c r="AV92" s="81" t="s">
        <v>73</v>
      </c>
      <c r="AW92" s="82">
        <v>0</v>
      </c>
      <c r="AX92" s="143">
        <f t="shared" si="10"/>
        <v>11650000</v>
      </c>
      <c r="AY92" s="84">
        <f t="shared" si="11"/>
        <v>0</v>
      </c>
      <c r="AZ92" s="85">
        <v>0</v>
      </c>
      <c r="BA92" s="81" t="s">
        <v>73</v>
      </c>
      <c r="BB92" s="72" t="s">
        <v>123</v>
      </c>
      <c r="BC92" s="74" t="s">
        <v>17818</v>
      </c>
      <c r="BD92" s="71" t="s">
        <v>65</v>
      </c>
      <c r="BE92" s="71" t="s">
        <v>207</v>
      </c>
    </row>
    <row r="93" spans="2:57" s="12" customFormat="1" ht="12.75" x14ac:dyDescent="0.2">
      <c r="B93" s="72">
        <v>2025</v>
      </c>
      <c r="C93" s="72">
        <v>891780111</v>
      </c>
      <c r="D93" s="72" t="s">
        <v>63</v>
      </c>
      <c r="E93" s="104" t="s">
        <v>17817</v>
      </c>
      <c r="F93" s="72" t="s">
        <v>17816</v>
      </c>
      <c r="G93" s="72">
        <v>0</v>
      </c>
      <c r="H93" s="72" t="s">
        <v>71</v>
      </c>
      <c r="I93" s="71" t="s">
        <v>64</v>
      </c>
      <c r="J93" s="73" t="s">
        <v>81</v>
      </c>
      <c r="K93" s="104" t="s">
        <v>17815</v>
      </c>
      <c r="L93" s="514">
        <v>68231090</v>
      </c>
      <c r="M93" s="71" t="s">
        <v>66</v>
      </c>
      <c r="N93" s="75" t="s">
        <v>17814</v>
      </c>
      <c r="O93" s="76">
        <v>900047589</v>
      </c>
      <c r="P93" s="76">
        <v>1066</v>
      </c>
      <c r="Q93" s="147">
        <v>45789</v>
      </c>
      <c r="R93" s="514">
        <v>68231100</v>
      </c>
      <c r="S93" s="147">
        <v>45792</v>
      </c>
      <c r="T93" s="514">
        <v>68231090</v>
      </c>
      <c r="U93" s="72" t="s">
        <v>65</v>
      </c>
      <c r="V93" s="292">
        <v>72175282</v>
      </c>
      <c r="W93" s="189" t="s">
        <v>8886</v>
      </c>
      <c r="X93" s="635">
        <v>45792</v>
      </c>
      <c r="Y93" s="78">
        <v>45792</v>
      </c>
      <c r="Z93" s="636" t="s">
        <v>73</v>
      </c>
      <c r="AA93" s="147">
        <v>45824</v>
      </c>
      <c r="AB93" s="102">
        <f t="shared" si="6"/>
        <v>32</v>
      </c>
      <c r="AC93" s="76">
        <v>0</v>
      </c>
      <c r="AD93" s="76">
        <v>0</v>
      </c>
      <c r="AE93" s="76">
        <v>0</v>
      </c>
      <c r="AF93" s="80" t="s">
        <v>73</v>
      </c>
      <c r="AG93" s="102">
        <f t="shared" si="7"/>
        <v>0</v>
      </c>
      <c r="AH93" s="76">
        <v>0</v>
      </c>
      <c r="AI93" s="76">
        <v>0</v>
      </c>
      <c r="AJ93" s="72" t="s">
        <v>73</v>
      </c>
      <c r="AK93" s="80" t="s">
        <v>73</v>
      </c>
      <c r="AL93" s="76">
        <v>0</v>
      </c>
      <c r="AM93" s="80" t="s">
        <v>73</v>
      </c>
      <c r="AN93" s="80" t="s">
        <v>73</v>
      </c>
      <c r="AO93" s="80" t="s">
        <v>73</v>
      </c>
      <c r="AP93" s="102">
        <f t="shared" si="8"/>
        <v>0</v>
      </c>
      <c r="AQ93" s="102">
        <f t="shared" si="9"/>
        <v>68231090</v>
      </c>
      <c r="AR93" s="72" t="s">
        <v>65</v>
      </c>
      <c r="AS93" s="76">
        <v>68231090</v>
      </c>
      <c r="AT93" s="72" t="s">
        <v>319</v>
      </c>
      <c r="AU93" s="76">
        <v>0</v>
      </c>
      <c r="AV93" s="81" t="s">
        <v>73</v>
      </c>
      <c r="AW93" s="82">
        <v>68231090</v>
      </c>
      <c r="AX93" s="143">
        <f t="shared" si="10"/>
        <v>0</v>
      </c>
      <c r="AY93" s="84">
        <f t="shared" si="11"/>
        <v>1</v>
      </c>
      <c r="AZ93" s="85">
        <v>1</v>
      </c>
      <c r="BA93" s="81" t="s">
        <v>73</v>
      </c>
      <c r="BB93" s="72" t="s">
        <v>208</v>
      </c>
      <c r="BC93" s="74" t="s">
        <v>17813</v>
      </c>
      <c r="BD93" s="71" t="s">
        <v>65</v>
      </c>
      <c r="BE93" s="71" t="s">
        <v>207</v>
      </c>
    </row>
    <row r="94" spans="2:57" s="12" customFormat="1" ht="12.75" x14ac:dyDescent="0.2">
      <c r="B94" s="72">
        <v>2025</v>
      </c>
      <c r="C94" s="72">
        <v>891780111</v>
      </c>
      <c r="D94" s="72" t="s">
        <v>63</v>
      </c>
      <c r="E94" s="104" t="s">
        <v>17812</v>
      </c>
      <c r="F94" s="72" t="s">
        <v>17811</v>
      </c>
      <c r="G94" s="72">
        <v>0</v>
      </c>
      <c r="H94" s="72" t="s">
        <v>71</v>
      </c>
      <c r="I94" s="71" t="s">
        <v>64</v>
      </c>
      <c r="J94" s="73" t="s">
        <v>81</v>
      </c>
      <c r="K94" s="104" t="s">
        <v>17810</v>
      </c>
      <c r="L94" s="514">
        <v>3689000</v>
      </c>
      <c r="M94" s="71" t="s">
        <v>66</v>
      </c>
      <c r="N94" s="75" t="s">
        <v>17809</v>
      </c>
      <c r="O94" s="76">
        <v>900966150</v>
      </c>
      <c r="P94" s="76">
        <v>921</v>
      </c>
      <c r="Q94" s="147">
        <v>45769</v>
      </c>
      <c r="R94" s="514">
        <v>3689000</v>
      </c>
      <c r="S94" s="147">
        <v>45792</v>
      </c>
      <c r="T94" s="514">
        <v>3689000</v>
      </c>
      <c r="U94" s="72" t="s">
        <v>65</v>
      </c>
      <c r="V94" s="292">
        <v>84450555</v>
      </c>
      <c r="W94" s="189" t="s">
        <v>17808</v>
      </c>
      <c r="X94" s="635">
        <v>45792</v>
      </c>
      <c r="Y94" s="78">
        <v>45792</v>
      </c>
      <c r="Z94" s="636" t="s">
        <v>73</v>
      </c>
      <c r="AA94" s="147">
        <v>45811</v>
      </c>
      <c r="AB94" s="102">
        <f t="shared" si="6"/>
        <v>19</v>
      </c>
      <c r="AC94" s="76">
        <v>0</v>
      </c>
      <c r="AD94" s="76">
        <v>0</v>
      </c>
      <c r="AE94" s="76">
        <v>0</v>
      </c>
      <c r="AF94" s="80" t="s">
        <v>73</v>
      </c>
      <c r="AG94" s="102">
        <f t="shared" si="7"/>
        <v>0</v>
      </c>
      <c r="AH94" s="76">
        <v>0</v>
      </c>
      <c r="AI94" s="76">
        <v>0</v>
      </c>
      <c r="AJ94" s="72" t="s">
        <v>73</v>
      </c>
      <c r="AK94" s="80" t="s">
        <v>73</v>
      </c>
      <c r="AL94" s="76">
        <v>0</v>
      </c>
      <c r="AM94" s="80" t="s">
        <v>73</v>
      </c>
      <c r="AN94" s="80" t="s">
        <v>73</v>
      </c>
      <c r="AO94" s="80" t="s">
        <v>73</v>
      </c>
      <c r="AP94" s="102">
        <f t="shared" si="8"/>
        <v>0</v>
      </c>
      <c r="AQ94" s="102">
        <f t="shared" si="9"/>
        <v>3689000</v>
      </c>
      <c r="AR94" s="72" t="s">
        <v>65</v>
      </c>
      <c r="AS94" s="76">
        <v>3689000</v>
      </c>
      <c r="AT94" s="72" t="s">
        <v>319</v>
      </c>
      <c r="AU94" s="76">
        <v>0</v>
      </c>
      <c r="AV94" s="81" t="s">
        <v>73</v>
      </c>
      <c r="AW94" s="82">
        <v>3689000</v>
      </c>
      <c r="AX94" s="143">
        <f t="shared" si="10"/>
        <v>0</v>
      </c>
      <c r="AY94" s="84">
        <f t="shared" si="11"/>
        <v>1</v>
      </c>
      <c r="AZ94" s="85">
        <v>1</v>
      </c>
      <c r="BA94" s="81" t="s">
        <v>73</v>
      </c>
      <c r="BB94" s="72" t="s">
        <v>208</v>
      </c>
      <c r="BC94" s="74" t="s">
        <v>593</v>
      </c>
      <c r="BD94" s="71" t="s">
        <v>65</v>
      </c>
      <c r="BE94" s="71" t="s">
        <v>207</v>
      </c>
    </row>
    <row r="95" spans="2:57" s="12" customFormat="1" ht="12.75" x14ac:dyDescent="0.2">
      <c r="B95" s="72">
        <v>2025</v>
      </c>
      <c r="C95" s="72">
        <v>891780111</v>
      </c>
      <c r="D95" s="72" t="s">
        <v>63</v>
      </c>
      <c r="E95" s="104" t="s">
        <v>17807</v>
      </c>
      <c r="F95" s="72" t="s">
        <v>17806</v>
      </c>
      <c r="G95" s="72">
        <v>0</v>
      </c>
      <c r="H95" s="72" t="s">
        <v>71</v>
      </c>
      <c r="I95" s="71" t="s">
        <v>64</v>
      </c>
      <c r="J95" s="73" t="s">
        <v>81</v>
      </c>
      <c r="K95" s="104" t="s">
        <v>17805</v>
      </c>
      <c r="L95" s="514">
        <v>21000000</v>
      </c>
      <c r="M95" s="71" t="s">
        <v>66</v>
      </c>
      <c r="N95" s="75" t="s">
        <v>17293</v>
      </c>
      <c r="O95" s="76">
        <v>860001022</v>
      </c>
      <c r="P95" s="76">
        <v>1065</v>
      </c>
      <c r="Q95" s="147">
        <v>45789</v>
      </c>
      <c r="R95" s="514">
        <v>73500000</v>
      </c>
      <c r="S95" s="147">
        <v>45792</v>
      </c>
      <c r="T95" s="514">
        <v>21000000</v>
      </c>
      <c r="U95" s="72" t="s">
        <v>65</v>
      </c>
      <c r="V95" s="292">
        <v>72175282</v>
      </c>
      <c r="W95" s="189" t="s">
        <v>8886</v>
      </c>
      <c r="X95" s="635">
        <v>45792</v>
      </c>
      <c r="Y95" s="78">
        <v>45812</v>
      </c>
      <c r="Z95" s="636" t="s">
        <v>73</v>
      </c>
      <c r="AA95" s="147">
        <v>45821</v>
      </c>
      <c r="AB95" s="102">
        <f t="shared" si="6"/>
        <v>9</v>
      </c>
      <c r="AC95" s="76">
        <v>0</v>
      </c>
      <c r="AD95" s="76">
        <v>0</v>
      </c>
      <c r="AE95" s="76">
        <v>0</v>
      </c>
      <c r="AF95" s="80" t="s">
        <v>73</v>
      </c>
      <c r="AG95" s="102">
        <f t="shared" si="7"/>
        <v>0</v>
      </c>
      <c r="AH95" s="76">
        <v>0</v>
      </c>
      <c r="AI95" s="76">
        <v>0</v>
      </c>
      <c r="AJ95" s="72" t="s">
        <v>73</v>
      </c>
      <c r="AK95" s="80" t="s">
        <v>73</v>
      </c>
      <c r="AL95" s="76">
        <v>0</v>
      </c>
      <c r="AM95" s="80" t="s">
        <v>73</v>
      </c>
      <c r="AN95" s="80" t="s">
        <v>73</v>
      </c>
      <c r="AO95" s="80" t="s">
        <v>73</v>
      </c>
      <c r="AP95" s="102">
        <f t="shared" si="8"/>
        <v>0</v>
      </c>
      <c r="AQ95" s="102">
        <f t="shared" si="9"/>
        <v>21000000</v>
      </c>
      <c r="AR95" s="72" t="s">
        <v>65</v>
      </c>
      <c r="AS95" s="76">
        <v>21000000</v>
      </c>
      <c r="AT95" s="72" t="s">
        <v>319</v>
      </c>
      <c r="AU95" s="76">
        <v>0</v>
      </c>
      <c r="AV95" s="81" t="s">
        <v>73</v>
      </c>
      <c r="AW95" s="82">
        <v>21000000</v>
      </c>
      <c r="AX95" s="143">
        <f t="shared" si="10"/>
        <v>0</v>
      </c>
      <c r="AY95" s="84">
        <f t="shared" si="11"/>
        <v>1</v>
      </c>
      <c r="AZ95" s="85">
        <v>1</v>
      </c>
      <c r="BA95" s="81" t="s">
        <v>73</v>
      </c>
      <c r="BB95" s="72" t="s">
        <v>208</v>
      </c>
      <c r="BC95" s="74" t="s">
        <v>17804</v>
      </c>
      <c r="BD95" s="71" t="s">
        <v>65</v>
      </c>
      <c r="BE95" s="71" t="s">
        <v>207</v>
      </c>
    </row>
    <row r="96" spans="2:57" s="12" customFormat="1" ht="12.75" x14ac:dyDescent="0.2">
      <c r="B96" s="72">
        <v>2025</v>
      </c>
      <c r="C96" s="72">
        <v>891780111</v>
      </c>
      <c r="D96" s="72" t="s">
        <v>63</v>
      </c>
      <c r="E96" s="104" t="s">
        <v>17803</v>
      </c>
      <c r="F96" s="72" t="s">
        <v>17802</v>
      </c>
      <c r="G96" s="72">
        <v>0</v>
      </c>
      <c r="H96" s="72" t="s">
        <v>71</v>
      </c>
      <c r="I96" s="71" t="s">
        <v>64</v>
      </c>
      <c r="J96" s="73" t="s">
        <v>81</v>
      </c>
      <c r="K96" s="104" t="s">
        <v>17801</v>
      </c>
      <c r="L96" s="514">
        <v>9450000</v>
      </c>
      <c r="M96" s="71" t="s">
        <v>66</v>
      </c>
      <c r="N96" s="75" t="s">
        <v>17268</v>
      </c>
      <c r="O96" s="76">
        <v>819003317</v>
      </c>
      <c r="P96" s="76">
        <v>1065</v>
      </c>
      <c r="Q96" s="147">
        <v>45789</v>
      </c>
      <c r="R96" s="514">
        <v>73500000</v>
      </c>
      <c r="S96" s="147">
        <v>45793</v>
      </c>
      <c r="T96" s="514">
        <v>9450000</v>
      </c>
      <c r="U96" s="72" t="s">
        <v>65</v>
      </c>
      <c r="V96" s="292">
        <v>72175282</v>
      </c>
      <c r="W96" s="189" t="s">
        <v>8886</v>
      </c>
      <c r="X96" s="635">
        <v>45793</v>
      </c>
      <c r="Y96" s="78">
        <v>45804</v>
      </c>
      <c r="Z96" s="636" t="s">
        <v>73</v>
      </c>
      <c r="AA96" s="147">
        <v>45821</v>
      </c>
      <c r="AB96" s="102">
        <f t="shared" si="6"/>
        <v>17</v>
      </c>
      <c r="AC96" s="76">
        <v>0</v>
      </c>
      <c r="AD96" s="76">
        <v>0</v>
      </c>
      <c r="AE96" s="76">
        <v>0</v>
      </c>
      <c r="AF96" s="80" t="s">
        <v>73</v>
      </c>
      <c r="AG96" s="102">
        <f t="shared" si="7"/>
        <v>0</v>
      </c>
      <c r="AH96" s="76">
        <v>0</v>
      </c>
      <c r="AI96" s="76">
        <v>0</v>
      </c>
      <c r="AJ96" s="72" t="s">
        <v>73</v>
      </c>
      <c r="AK96" s="80" t="s">
        <v>73</v>
      </c>
      <c r="AL96" s="76">
        <v>0</v>
      </c>
      <c r="AM96" s="80" t="s">
        <v>73</v>
      </c>
      <c r="AN96" s="80" t="s">
        <v>73</v>
      </c>
      <c r="AO96" s="80" t="s">
        <v>73</v>
      </c>
      <c r="AP96" s="102">
        <f t="shared" si="8"/>
        <v>0</v>
      </c>
      <c r="AQ96" s="102">
        <f t="shared" si="9"/>
        <v>9450000</v>
      </c>
      <c r="AR96" s="72" t="s">
        <v>65</v>
      </c>
      <c r="AS96" s="76">
        <v>9450000</v>
      </c>
      <c r="AT96" s="72" t="s">
        <v>319</v>
      </c>
      <c r="AU96" s="76">
        <v>0</v>
      </c>
      <c r="AV96" s="81" t="s">
        <v>73</v>
      </c>
      <c r="AW96" s="82">
        <v>9450000</v>
      </c>
      <c r="AX96" s="143">
        <f t="shared" si="10"/>
        <v>0</v>
      </c>
      <c r="AY96" s="84">
        <f t="shared" si="11"/>
        <v>1</v>
      </c>
      <c r="AZ96" s="85">
        <v>1</v>
      </c>
      <c r="BA96" s="81" t="s">
        <v>73</v>
      </c>
      <c r="BB96" s="72" t="s">
        <v>208</v>
      </c>
      <c r="BC96" s="74" t="s">
        <v>17800</v>
      </c>
      <c r="BD96" s="71" t="s">
        <v>65</v>
      </c>
      <c r="BE96" s="71" t="s">
        <v>207</v>
      </c>
    </row>
    <row r="97" spans="2:57" s="12" customFormat="1" ht="12.75" x14ac:dyDescent="0.2">
      <c r="B97" s="72">
        <v>2025</v>
      </c>
      <c r="C97" s="72">
        <v>891780111</v>
      </c>
      <c r="D97" s="72" t="s">
        <v>63</v>
      </c>
      <c r="E97" s="104" t="s">
        <v>17799</v>
      </c>
      <c r="F97" s="72" t="s">
        <v>17798</v>
      </c>
      <c r="G97" s="72">
        <v>0</v>
      </c>
      <c r="H97" s="72" t="s">
        <v>71</v>
      </c>
      <c r="I97" s="71" t="s">
        <v>64</v>
      </c>
      <c r="J97" s="73" t="s">
        <v>81</v>
      </c>
      <c r="K97" s="104" t="s">
        <v>17797</v>
      </c>
      <c r="L97" s="514">
        <v>7350000</v>
      </c>
      <c r="M97" s="71" t="s">
        <v>66</v>
      </c>
      <c r="N97" s="75" t="s">
        <v>17796</v>
      </c>
      <c r="O97" s="76">
        <v>819005027</v>
      </c>
      <c r="P97" s="76">
        <v>1065</v>
      </c>
      <c r="Q97" s="147">
        <v>45789</v>
      </c>
      <c r="R97" s="514">
        <v>73500000</v>
      </c>
      <c r="S97" s="147">
        <v>45793</v>
      </c>
      <c r="T97" s="514">
        <v>7350000</v>
      </c>
      <c r="U97" s="72" t="s">
        <v>65</v>
      </c>
      <c r="V97" s="292">
        <v>72175282</v>
      </c>
      <c r="W97" s="189" t="s">
        <v>8886</v>
      </c>
      <c r="X97" s="635">
        <v>45793</v>
      </c>
      <c r="Y97" s="78">
        <v>45807</v>
      </c>
      <c r="Z97" s="636" t="s">
        <v>73</v>
      </c>
      <c r="AA97" s="147">
        <v>45817</v>
      </c>
      <c r="AB97" s="102">
        <f t="shared" si="6"/>
        <v>10</v>
      </c>
      <c r="AC97" s="76">
        <v>0</v>
      </c>
      <c r="AD97" s="76">
        <v>0</v>
      </c>
      <c r="AE97" s="76">
        <v>0</v>
      </c>
      <c r="AF97" s="80" t="s">
        <v>73</v>
      </c>
      <c r="AG97" s="102">
        <f t="shared" si="7"/>
        <v>0</v>
      </c>
      <c r="AH97" s="76">
        <v>0</v>
      </c>
      <c r="AI97" s="76">
        <v>0</v>
      </c>
      <c r="AJ97" s="72" t="s">
        <v>73</v>
      </c>
      <c r="AK97" s="80" t="s">
        <v>73</v>
      </c>
      <c r="AL97" s="76">
        <v>0</v>
      </c>
      <c r="AM97" s="80" t="s">
        <v>73</v>
      </c>
      <c r="AN97" s="80" t="s">
        <v>73</v>
      </c>
      <c r="AO97" s="80" t="s">
        <v>73</v>
      </c>
      <c r="AP97" s="102">
        <f t="shared" si="8"/>
        <v>0</v>
      </c>
      <c r="AQ97" s="102">
        <f t="shared" si="9"/>
        <v>7350000</v>
      </c>
      <c r="AR97" s="72" t="s">
        <v>65</v>
      </c>
      <c r="AS97" s="76">
        <v>7350000</v>
      </c>
      <c r="AT97" s="72" t="s">
        <v>319</v>
      </c>
      <c r="AU97" s="76">
        <v>0</v>
      </c>
      <c r="AV97" s="81" t="s">
        <v>73</v>
      </c>
      <c r="AW97" s="82">
        <v>7350000</v>
      </c>
      <c r="AX97" s="143">
        <f t="shared" si="10"/>
        <v>0</v>
      </c>
      <c r="AY97" s="84">
        <f t="shared" si="11"/>
        <v>1</v>
      </c>
      <c r="AZ97" s="85">
        <v>1</v>
      </c>
      <c r="BA97" s="81" t="s">
        <v>73</v>
      </c>
      <c r="BB97" s="72" t="s">
        <v>208</v>
      </c>
      <c r="BC97" s="74" t="s">
        <v>17795</v>
      </c>
      <c r="BD97" s="71" t="s">
        <v>65</v>
      </c>
      <c r="BE97" s="71" t="s">
        <v>207</v>
      </c>
    </row>
    <row r="98" spans="2:57" s="12" customFormat="1" ht="12.75" x14ac:dyDescent="0.2">
      <c r="B98" s="72">
        <v>2025</v>
      </c>
      <c r="C98" s="72">
        <v>891780111</v>
      </c>
      <c r="D98" s="72" t="s">
        <v>63</v>
      </c>
      <c r="E98" s="104" t="s">
        <v>17794</v>
      </c>
      <c r="F98" s="72" t="s">
        <v>17793</v>
      </c>
      <c r="G98" s="72">
        <v>0</v>
      </c>
      <c r="H98" s="72" t="s">
        <v>71</v>
      </c>
      <c r="I98" s="71" t="s">
        <v>166</v>
      </c>
      <c r="J98" s="73" t="s">
        <v>81</v>
      </c>
      <c r="K98" s="104" t="s">
        <v>17792</v>
      </c>
      <c r="L98" s="514">
        <v>10000000</v>
      </c>
      <c r="M98" s="71" t="s">
        <v>66</v>
      </c>
      <c r="N98" s="75" t="s">
        <v>17791</v>
      </c>
      <c r="O98" s="76">
        <v>901419009</v>
      </c>
      <c r="P98" s="76">
        <v>1003</v>
      </c>
      <c r="Q98" s="147">
        <v>45779</v>
      </c>
      <c r="R98" s="514">
        <v>10000000</v>
      </c>
      <c r="S98" s="147">
        <v>45797</v>
      </c>
      <c r="T98" s="514">
        <v>10000000</v>
      </c>
      <c r="U98" s="72" t="s">
        <v>65</v>
      </c>
      <c r="V98" s="292">
        <v>85152695</v>
      </c>
      <c r="W98" s="189" t="s">
        <v>8704</v>
      </c>
      <c r="X98" s="635">
        <v>45797</v>
      </c>
      <c r="Y98" s="78">
        <v>45798</v>
      </c>
      <c r="Z98" s="636">
        <v>45798</v>
      </c>
      <c r="AA98" s="147">
        <v>46021</v>
      </c>
      <c r="AB98" s="102">
        <f t="shared" si="6"/>
        <v>223</v>
      </c>
      <c r="AC98" s="76">
        <v>1</v>
      </c>
      <c r="AD98" s="76">
        <v>5000000</v>
      </c>
      <c r="AE98" s="76">
        <v>0</v>
      </c>
      <c r="AF98" s="80" t="s">
        <v>73</v>
      </c>
      <c r="AG98" s="102">
        <f t="shared" si="7"/>
        <v>0</v>
      </c>
      <c r="AH98" s="76">
        <v>0</v>
      </c>
      <c r="AI98" s="76">
        <v>0</v>
      </c>
      <c r="AJ98" s="72" t="s">
        <v>73</v>
      </c>
      <c r="AK98" s="80" t="s">
        <v>73</v>
      </c>
      <c r="AL98" s="76">
        <v>0</v>
      </c>
      <c r="AM98" s="80" t="s">
        <v>73</v>
      </c>
      <c r="AN98" s="80" t="s">
        <v>73</v>
      </c>
      <c r="AO98" s="80" t="s">
        <v>73</v>
      </c>
      <c r="AP98" s="102">
        <f t="shared" si="8"/>
        <v>0</v>
      </c>
      <c r="AQ98" s="102">
        <f t="shared" si="9"/>
        <v>15000000</v>
      </c>
      <c r="AR98" s="72" t="s">
        <v>65</v>
      </c>
      <c r="AS98" s="76">
        <v>10000000</v>
      </c>
      <c r="AT98" s="72" t="s">
        <v>319</v>
      </c>
      <c r="AU98" s="76">
        <v>0</v>
      </c>
      <c r="AV98" s="81" t="s">
        <v>73</v>
      </c>
      <c r="AW98" s="82">
        <v>10989100</v>
      </c>
      <c r="AX98" s="143">
        <f t="shared" si="10"/>
        <v>4010900</v>
      </c>
      <c r="AY98" s="84">
        <f t="shared" si="11"/>
        <v>0.73260666666666663</v>
      </c>
      <c r="AZ98" s="85">
        <v>0.92</v>
      </c>
      <c r="BA98" s="81" t="s">
        <v>73</v>
      </c>
      <c r="BB98" s="72" t="s">
        <v>123</v>
      </c>
      <c r="BC98" s="74" t="s">
        <v>17790</v>
      </c>
      <c r="BD98" s="71" t="s">
        <v>65</v>
      </c>
      <c r="BE98" s="71" t="s">
        <v>207</v>
      </c>
    </row>
    <row r="99" spans="2:57" s="12" customFormat="1" ht="12.75" x14ac:dyDescent="0.2">
      <c r="B99" s="72">
        <v>2025</v>
      </c>
      <c r="C99" s="72">
        <v>891780111</v>
      </c>
      <c r="D99" s="72" t="s">
        <v>63</v>
      </c>
      <c r="E99" s="104" t="s">
        <v>17789</v>
      </c>
      <c r="F99" s="72" t="s">
        <v>17788</v>
      </c>
      <c r="G99" s="72">
        <v>0</v>
      </c>
      <c r="H99" s="72" t="s">
        <v>71</v>
      </c>
      <c r="I99" s="71" t="s">
        <v>64</v>
      </c>
      <c r="J99" s="73" t="s">
        <v>81</v>
      </c>
      <c r="K99" s="104" t="s">
        <v>17787</v>
      </c>
      <c r="L99" s="514">
        <v>13028400</v>
      </c>
      <c r="M99" s="71" t="s">
        <v>66</v>
      </c>
      <c r="N99" s="75" t="s">
        <v>17786</v>
      </c>
      <c r="O99" s="76">
        <v>830122983</v>
      </c>
      <c r="P99" s="76">
        <v>1064</v>
      </c>
      <c r="Q99" s="147">
        <v>45789</v>
      </c>
      <c r="R99" s="514">
        <v>13028400</v>
      </c>
      <c r="S99" s="147">
        <v>45798</v>
      </c>
      <c r="T99" s="514">
        <v>13028400</v>
      </c>
      <c r="U99" s="72" t="s">
        <v>65</v>
      </c>
      <c r="V99" s="292">
        <v>85465146</v>
      </c>
      <c r="W99" s="189" t="s">
        <v>16739</v>
      </c>
      <c r="X99" s="635">
        <v>45798</v>
      </c>
      <c r="Y99" s="78">
        <v>45798</v>
      </c>
      <c r="Z99" s="636" t="s">
        <v>73</v>
      </c>
      <c r="AA99" s="147">
        <v>45806</v>
      </c>
      <c r="AB99" s="102">
        <f t="shared" si="6"/>
        <v>8</v>
      </c>
      <c r="AC99" s="76">
        <v>0</v>
      </c>
      <c r="AD99" s="76">
        <v>0</v>
      </c>
      <c r="AE99" s="76">
        <v>0</v>
      </c>
      <c r="AF99" s="80" t="s">
        <v>73</v>
      </c>
      <c r="AG99" s="102">
        <f t="shared" si="7"/>
        <v>0</v>
      </c>
      <c r="AH99" s="76">
        <v>0</v>
      </c>
      <c r="AI99" s="76">
        <v>0</v>
      </c>
      <c r="AJ99" s="72" t="s">
        <v>73</v>
      </c>
      <c r="AK99" s="80" t="s">
        <v>73</v>
      </c>
      <c r="AL99" s="76">
        <v>0</v>
      </c>
      <c r="AM99" s="80" t="s">
        <v>73</v>
      </c>
      <c r="AN99" s="80" t="s">
        <v>73</v>
      </c>
      <c r="AO99" s="80" t="s">
        <v>73</v>
      </c>
      <c r="AP99" s="102">
        <f t="shared" si="8"/>
        <v>0</v>
      </c>
      <c r="AQ99" s="102">
        <f t="shared" si="9"/>
        <v>13028400</v>
      </c>
      <c r="AR99" s="72" t="s">
        <v>65</v>
      </c>
      <c r="AS99" s="76">
        <v>13028400</v>
      </c>
      <c r="AT99" s="72" t="s">
        <v>319</v>
      </c>
      <c r="AU99" s="76">
        <v>0</v>
      </c>
      <c r="AV99" s="81" t="s">
        <v>73</v>
      </c>
      <c r="AW99" s="82">
        <v>13028400</v>
      </c>
      <c r="AX99" s="143">
        <f t="shared" si="10"/>
        <v>0</v>
      </c>
      <c r="AY99" s="84">
        <f t="shared" si="11"/>
        <v>1</v>
      </c>
      <c r="AZ99" s="85">
        <v>1</v>
      </c>
      <c r="BA99" s="81" t="s">
        <v>73</v>
      </c>
      <c r="BB99" s="72" t="s">
        <v>208</v>
      </c>
      <c r="BC99" s="74" t="s">
        <v>17785</v>
      </c>
      <c r="BD99" s="71" t="s">
        <v>65</v>
      </c>
      <c r="BE99" s="71" t="s">
        <v>207</v>
      </c>
    </row>
    <row r="100" spans="2:57" s="12" customFormat="1" ht="12.75" x14ac:dyDescent="0.2">
      <c r="B100" s="72">
        <v>2025</v>
      </c>
      <c r="C100" s="72">
        <v>891780111</v>
      </c>
      <c r="D100" s="72" t="s">
        <v>63</v>
      </c>
      <c r="E100" s="104" t="s">
        <v>17784</v>
      </c>
      <c r="F100" s="72" t="s">
        <v>17783</v>
      </c>
      <c r="G100" s="72">
        <v>0</v>
      </c>
      <c r="H100" s="72" t="s">
        <v>71</v>
      </c>
      <c r="I100" s="71" t="s">
        <v>166</v>
      </c>
      <c r="J100" s="73" t="s">
        <v>81</v>
      </c>
      <c r="K100" s="104" t="s">
        <v>17782</v>
      </c>
      <c r="L100" s="514">
        <v>59139900</v>
      </c>
      <c r="M100" s="71" t="s">
        <v>66</v>
      </c>
      <c r="N100" s="75" t="s">
        <v>17781</v>
      </c>
      <c r="O100" s="76">
        <v>71603569</v>
      </c>
      <c r="P100" s="76">
        <v>937</v>
      </c>
      <c r="Q100" s="147">
        <v>45771</v>
      </c>
      <c r="R100" s="514">
        <v>59139900</v>
      </c>
      <c r="S100" s="147">
        <v>45800</v>
      </c>
      <c r="T100" s="514">
        <v>59139900</v>
      </c>
      <c r="U100" s="72" t="s">
        <v>65</v>
      </c>
      <c r="V100" s="292">
        <v>1082889541</v>
      </c>
      <c r="W100" s="189" t="s">
        <v>1095</v>
      </c>
      <c r="X100" s="635">
        <v>45800</v>
      </c>
      <c r="Y100" s="78">
        <v>45800</v>
      </c>
      <c r="Z100" s="636" t="s">
        <v>73</v>
      </c>
      <c r="AA100" s="147">
        <v>46076</v>
      </c>
      <c r="AB100" s="102">
        <f t="shared" si="6"/>
        <v>276</v>
      </c>
      <c r="AC100" s="76">
        <v>0</v>
      </c>
      <c r="AD100" s="76">
        <v>0</v>
      </c>
      <c r="AE100" s="76">
        <v>0</v>
      </c>
      <c r="AF100" s="80" t="s">
        <v>73</v>
      </c>
      <c r="AG100" s="102">
        <f t="shared" si="7"/>
        <v>0</v>
      </c>
      <c r="AH100" s="76">
        <v>0</v>
      </c>
      <c r="AI100" s="76">
        <v>0</v>
      </c>
      <c r="AJ100" s="72" t="s">
        <v>73</v>
      </c>
      <c r="AK100" s="80" t="s">
        <v>73</v>
      </c>
      <c r="AL100" s="76">
        <v>0</v>
      </c>
      <c r="AM100" s="80" t="s">
        <v>73</v>
      </c>
      <c r="AN100" s="80" t="s">
        <v>73</v>
      </c>
      <c r="AO100" s="80" t="s">
        <v>73</v>
      </c>
      <c r="AP100" s="102">
        <f t="shared" si="8"/>
        <v>0</v>
      </c>
      <c r="AQ100" s="102">
        <f t="shared" si="9"/>
        <v>59139900</v>
      </c>
      <c r="AR100" s="72" t="s">
        <v>65</v>
      </c>
      <c r="AS100" s="76">
        <v>59139900</v>
      </c>
      <c r="AT100" s="72" t="s">
        <v>319</v>
      </c>
      <c r="AU100" s="76">
        <v>0</v>
      </c>
      <c r="AV100" s="81" t="s">
        <v>73</v>
      </c>
      <c r="AW100" s="82">
        <v>32855500</v>
      </c>
      <c r="AX100" s="143">
        <f t="shared" si="10"/>
        <v>26284400</v>
      </c>
      <c r="AY100" s="84">
        <f t="shared" si="11"/>
        <v>0.55555555555555558</v>
      </c>
      <c r="AZ100" s="85">
        <v>1</v>
      </c>
      <c r="BA100" s="81" t="s">
        <v>73</v>
      </c>
      <c r="BB100" s="72" t="s">
        <v>208</v>
      </c>
      <c r="BC100" s="637" t="s">
        <v>593</v>
      </c>
      <c r="BD100" s="71" t="s">
        <v>65</v>
      </c>
      <c r="BE100" s="71" t="s">
        <v>207</v>
      </c>
    </row>
    <row r="101" spans="2:57" s="12" customFormat="1" ht="12.75" x14ac:dyDescent="0.2">
      <c r="B101" s="72">
        <v>2025</v>
      </c>
      <c r="C101" s="72">
        <v>891780111</v>
      </c>
      <c r="D101" s="72" t="s">
        <v>63</v>
      </c>
      <c r="E101" s="104" t="s">
        <v>17780</v>
      </c>
      <c r="F101" s="72" t="s">
        <v>17779</v>
      </c>
      <c r="G101" s="72">
        <v>0</v>
      </c>
      <c r="H101" s="72" t="s">
        <v>71</v>
      </c>
      <c r="I101" s="71" t="s">
        <v>64</v>
      </c>
      <c r="J101" s="73" t="s">
        <v>81</v>
      </c>
      <c r="K101" s="104" t="s">
        <v>17778</v>
      </c>
      <c r="L101" s="514">
        <v>6300000</v>
      </c>
      <c r="M101" s="71" t="s">
        <v>66</v>
      </c>
      <c r="N101" s="75" t="s">
        <v>17777</v>
      </c>
      <c r="O101" s="76">
        <v>900405295</v>
      </c>
      <c r="P101" s="76">
        <v>1065</v>
      </c>
      <c r="Q101" s="147">
        <v>45789</v>
      </c>
      <c r="R101" s="514">
        <v>73500000</v>
      </c>
      <c r="S101" s="147">
        <v>45804</v>
      </c>
      <c r="T101" s="514">
        <v>6300000</v>
      </c>
      <c r="U101" s="72" t="s">
        <v>65</v>
      </c>
      <c r="V101" s="292">
        <v>72175282</v>
      </c>
      <c r="W101" s="189" t="s">
        <v>8886</v>
      </c>
      <c r="X101" s="635">
        <v>45804</v>
      </c>
      <c r="Y101" s="78">
        <v>45811</v>
      </c>
      <c r="Z101" s="636" t="s">
        <v>73</v>
      </c>
      <c r="AA101" s="147">
        <v>45818</v>
      </c>
      <c r="AB101" s="102">
        <f t="shared" si="6"/>
        <v>7</v>
      </c>
      <c r="AC101" s="76">
        <v>0</v>
      </c>
      <c r="AD101" s="76">
        <v>0</v>
      </c>
      <c r="AE101" s="76">
        <v>0</v>
      </c>
      <c r="AF101" s="80" t="s">
        <v>73</v>
      </c>
      <c r="AG101" s="102">
        <f t="shared" si="7"/>
        <v>0</v>
      </c>
      <c r="AH101" s="76">
        <v>0</v>
      </c>
      <c r="AI101" s="76">
        <v>0</v>
      </c>
      <c r="AJ101" s="72" t="s">
        <v>73</v>
      </c>
      <c r="AK101" s="80" t="s">
        <v>73</v>
      </c>
      <c r="AL101" s="76">
        <v>0</v>
      </c>
      <c r="AM101" s="80" t="s">
        <v>73</v>
      </c>
      <c r="AN101" s="80" t="s">
        <v>73</v>
      </c>
      <c r="AO101" s="80" t="s">
        <v>73</v>
      </c>
      <c r="AP101" s="102">
        <f t="shared" si="8"/>
        <v>0</v>
      </c>
      <c r="AQ101" s="102">
        <f t="shared" si="9"/>
        <v>6300000</v>
      </c>
      <c r="AR101" s="72" t="s">
        <v>65</v>
      </c>
      <c r="AS101" s="76">
        <v>6300000</v>
      </c>
      <c r="AT101" s="72" t="s">
        <v>319</v>
      </c>
      <c r="AU101" s="76">
        <v>0</v>
      </c>
      <c r="AV101" s="81" t="s">
        <v>73</v>
      </c>
      <c r="AW101" s="82">
        <v>6300000</v>
      </c>
      <c r="AX101" s="143">
        <f t="shared" si="10"/>
        <v>0</v>
      </c>
      <c r="AY101" s="84">
        <f t="shared" si="11"/>
        <v>1</v>
      </c>
      <c r="AZ101" s="85">
        <v>1</v>
      </c>
      <c r="BA101" s="81" t="s">
        <v>73</v>
      </c>
      <c r="BB101" s="72" t="s">
        <v>208</v>
      </c>
      <c r="BC101" s="74" t="s">
        <v>17776</v>
      </c>
      <c r="BD101" s="71" t="s">
        <v>65</v>
      </c>
      <c r="BE101" s="71" t="s">
        <v>207</v>
      </c>
    </row>
    <row r="102" spans="2:57" s="12" customFormat="1" ht="12.75" x14ac:dyDescent="0.2">
      <c r="B102" s="72">
        <v>2025</v>
      </c>
      <c r="C102" s="72">
        <v>891780111</v>
      </c>
      <c r="D102" s="72" t="s">
        <v>63</v>
      </c>
      <c r="E102" s="104" t="s">
        <v>17775</v>
      </c>
      <c r="F102" s="72" t="s">
        <v>17774</v>
      </c>
      <c r="G102" s="72">
        <v>0</v>
      </c>
      <c r="H102" s="72" t="s">
        <v>71</v>
      </c>
      <c r="I102" s="71" t="s">
        <v>64</v>
      </c>
      <c r="J102" s="73" t="s">
        <v>81</v>
      </c>
      <c r="K102" s="104" t="s">
        <v>17773</v>
      </c>
      <c r="L102" s="514">
        <v>8400000</v>
      </c>
      <c r="M102" s="71" t="s">
        <v>66</v>
      </c>
      <c r="N102" s="75" t="s">
        <v>17288</v>
      </c>
      <c r="O102" s="76">
        <v>890100477</v>
      </c>
      <c r="P102" s="76">
        <v>1065</v>
      </c>
      <c r="Q102" s="147">
        <v>45789</v>
      </c>
      <c r="R102" s="514">
        <v>73500000</v>
      </c>
      <c r="S102" s="147">
        <v>45806</v>
      </c>
      <c r="T102" s="514">
        <v>8400000</v>
      </c>
      <c r="U102" s="72" t="s">
        <v>65</v>
      </c>
      <c r="V102" s="292">
        <v>72175282</v>
      </c>
      <c r="W102" s="189" t="s">
        <v>8886</v>
      </c>
      <c r="X102" s="635">
        <v>45806</v>
      </c>
      <c r="Y102" s="78">
        <v>45813</v>
      </c>
      <c r="Z102" s="636" t="s">
        <v>73</v>
      </c>
      <c r="AA102" s="147">
        <v>45823</v>
      </c>
      <c r="AB102" s="102">
        <f t="shared" si="6"/>
        <v>10</v>
      </c>
      <c r="AC102" s="76">
        <v>0</v>
      </c>
      <c r="AD102" s="76">
        <v>0</v>
      </c>
      <c r="AE102" s="76">
        <v>0</v>
      </c>
      <c r="AF102" s="80" t="s">
        <v>73</v>
      </c>
      <c r="AG102" s="102">
        <f t="shared" si="7"/>
        <v>0</v>
      </c>
      <c r="AH102" s="76">
        <v>0</v>
      </c>
      <c r="AI102" s="76">
        <v>0</v>
      </c>
      <c r="AJ102" s="72" t="s">
        <v>73</v>
      </c>
      <c r="AK102" s="80" t="s">
        <v>73</v>
      </c>
      <c r="AL102" s="76">
        <v>0</v>
      </c>
      <c r="AM102" s="80" t="s">
        <v>73</v>
      </c>
      <c r="AN102" s="80" t="s">
        <v>73</v>
      </c>
      <c r="AO102" s="80" t="s">
        <v>73</v>
      </c>
      <c r="AP102" s="102">
        <f t="shared" si="8"/>
        <v>0</v>
      </c>
      <c r="AQ102" s="102">
        <f t="shared" si="9"/>
        <v>8400000</v>
      </c>
      <c r="AR102" s="72" t="s">
        <v>65</v>
      </c>
      <c r="AS102" s="76">
        <v>8400000</v>
      </c>
      <c r="AT102" s="72" t="s">
        <v>319</v>
      </c>
      <c r="AU102" s="76">
        <v>0</v>
      </c>
      <c r="AV102" s="81" t="s">
        <v>73</v>
      </c>
      <c r="AW102" s="82">
        <v>8400000</v>
      </c>
      <c r="AX102" s="143">
        <f t="shared" si="10"/>
        <v>0</v>
      </c>
      <c r="AY102" s="84">
        <f t="shared" si="11"/>
        <v>1</v>
      </c>
      <c r="AZ102" s="85">
        <v>1</v>
      </c>
      <c r="BA102" s="81" t="s">
        <v>73</v>
      </c>
      <c r="BB102" s="72" t="s">
        <v>208</v>
      </c>
      <c r="BC102" s="74" t="s">
        <v>17772</v>
      </c>
      <c r="BD102" s="71" t="s">
        <v>65</v>
      </c>
      <c r="BE102" s="71" t="s">
        <v>207</v>
      </c>
    </row>
    <row r="103" spans="2:57" s="12" customFormat="1" ht="12.75" x14ac:dyDescent="0.2">
      <c r="B103" s="72">
        <v>2025</v>
      </c>
      <c r="C103" s="72">
        <v>891780111</v>
      </c>
      <c r="D103" s="72" t="s">
        <v>63</v>
      </c>
      <c r="E103" s="104" t="s">
        <v>17771</v>
      </c>
      <c r="F103" s="72" t="s">
        <v>17770</v>
      </c>
      <c r="G103" s="72">
        <v>0</v>
      </c>
      <c r="H103" s="72" t="s">
        <v>71</v>
      </c>
      <c r="I103" s="71" t="s">
        <v>64</v>
      </c>
      <c r="J103" s="73" t="s">
        <v>81</v>
      </c>
      <c r="K103" s="104" t="s">
        <v>17769</v>
      </c>
      <c r="L103" s="514">
        <v>143571120</v>
      </c>
      <c r="M103" s="71" t="s">
        <v>66</v>
      </c>
      <c r="N103" s="75" t="s">
        <v>17768</v>
      </c>
      <c r="O103" s="76">
        <v>900530916</v>
      </c>
      <c r="P103" s="76">
        <v>1161</v>
      </c>
      <c r="Q103" s="147">
        <v>45800</v>
      </c>
      <c r="R103" s="514">
        <v>143571120</v>
      </c>
      <c r="S103" s="147">
        <v>45806</v>
      </c>
      <c r="T103" s="514">
        <v>143571120</v>
      </c>
      <c r="U103" s="72" t="s">
        <v>65</v>
      </c>
      <c r="V103" s="292">
        <v>85465146</v>
      </c>
      <c r="W103" s="189" t="s">
        <v>16739</v>
      </c>
      <c r="X103" s="635">
        <v>45806</v>
      </c>
      <c r="Y103" s="78">
        <v>45812</v>
      </c>
      <c r="Z103" s="147">
        <v>45812</v>
      </c>
      <c r="AA103" s="147">
        <v>45813</v>
      </c>
      <c r="AB103" s="102">
        <f t="shared" si="6"/>
        <v>1</v>
      </c>
      <c r="AC103" s="76">
        <v>0</v>
      </c>
      <c r="AD103" s="76">
        <v>0</v>
      </c>
      <c r="AE103" s="76">
        <v>0</v>
      </c>
      <c r="AF103" s="80" t="s">
        <v>73</v>
      </c>
      <c r="AG103" s="102">
        <f t="shared" si="7"/>
        <v>0</v>
      </c>
      <c r="AH103" s="76">
        <v>0</v>
      </c>
      <c r="AI103" s="76">
        <v>0</v>
      </c>
      <c r="AJ103" s="72" t="s">
        <v>73</v>
      </c>
      <c r="AK103" s="80" t="s">
        <v>73</v>
      </c>
      <c r="AL103" s="76">
        <v>0</v>
      </c>
      <c r="AM103" s="80" t="s">
        <v>73</v>
      </c>
      <c r="AN103" s="80" t="s">
        <v>73</v>
      </c>
      <c r="AO103" s="80" t="s">
        <v>73</v>
      </c>
      <c r="AP103" s="102">
        <f t="shared" si="8"/>
        <v>0</v>
      </c>
      <c r="AQ103" s="102">
        <f t="shared" si="9"/>
        <v>143571120</v>
      </c>
      <c r="AR103" s="72" t="s">
        <v>65</v>
      </c>
      <c r="AS103" s="76">
        <v>143571120</v>
      </c>
      <c r="AT103" s="72" t="s">
        <v>319</v>
      </c>
      <c r="AU103" s="76">
        <v>0</v>
      </c>
      <c r="AV103" s="81" t="s">
        <v>73</v>
      </c>
      <c r="AW103" s="82">
        <v>143571120</v>
      </c>
      <c r="AX103" s="143">
        <f t="shared" si="10"/>
        <v>0</v>
      </c>
      <c r="AY103" s="84">
        <f t="shared" si="11"/>
        <v>1</v>
      </c>
      <c r="AZ103" s="85">
        <v>1</v>
      </c>
      <c r="BA103" s="81" t="s">
        <v>73</v>
      </c>
      <c r="BB103" s="72" t="s">
        <v>208</v>
      </c>
      <c r="BC103" s="74" t="s">
        <v>17767</v>
      </c>
      <c r="BD103" s="71" t="s">
        <v>65</v>
      </c>
      <c r="BE103" s="71" t="s">
        <v>207</v>
      </c>
    </row>
    <row r="104" spans="2:57" s="12" customFormat="1" ht="12.75" x14ac:dyDescent="0.2">
      <c r="B104" s="72">
        <v>2025</v>
      </c>
      <c r="C104" s="72">
        <v>891780111</v>
      </c>
      <c r="D104" s="72" t="s">
        <v>63</v>
      </c>
      <c r="E104" s="104" t="s">
        <v>17766</v>
      </c>
      <c r="F104" s="72" t="s">
        <v>17765</v>
      </c>
      <c r="G104" s="72">
        <v>0</v>
      </c>
      <c r="H104" s="72" t="s">
        <v>71</v>
      </c>
      <c r="I104" s="71" t="s">
        <v>166</v>
      </c>
      <c r="J104" s="73" t="s">
        <v>81</v>
      </c>
      <c r="K104" s="104" t="s">
        <v>17764</v>
      </c>
      <c r="L104" s="514">
        <v>75898200</v>
      </c>
      <c r="M104" s="71" t="s">
        <v>66</v>
      </c>
      <c r="N104" s="75" t="s">
        <v>17763</v>
      </c>
      <c r="O104" s="76">
        <v>900594210</v>
      </c>
      <c r="P104" s="76">
        <v>1110</v>
      </c>
      <c r="Q104" s="147">
        <v>45792</v>
      </c>
      <c r="R104" s="514">
        <v>76000000</v>
      </c>
      <c r="S104" s="147">
        <v>45806</v>
      </c>
      <c r="T104" s="514">
        <v>75898200</v>
      </c>
      <c r="U104" s="72" t="s">
        <v>65</v>
      </c>
      <c r="V104" s="292">
        <v>36724655</v>
      </c>
      <c r="W104" s="189" t="s">
        <v>8892</v>
      </c>
      <c r="X104" s="635">
        <v>45806</v>
      </c>
      <c r="Y104" s="78">
        <v>45812</v>
      </c>
      <c r="Z104" s="636">
        <v>45807</v>
      </c>
      <c r="AA104" s="147">
        <v>46177</v>
      </c>
      <c r="AB104" s="102">
        <f t="shared" si="6"/>
        <v>370</v>
      </c>
      <c r="AC104" s="76">
        <v>0</v>
      </c>
      <c r="AD104" s="76">
        <v>0</v>
      </c>
      <c r="AE104" s="76">
        <v>0</v>
      </c>
      <c r="AF104" s="80" t="s">
        <v>73</v>
      </c>
      <c r="AG104" s="102">
        <f t="shared" si="7"/>
        <v>0</v>
      </c>
      <c r="AH104" s="76">
        <v>0</v>
      </c>
      <c r="AI104" s="76">
        <v>0</v>
      </c>
      <c r="AJ104" s="72" t="s">
        <v>73</v>
      </c>
      <c r="AK104" s="80" t="s">
        <v>73</v>
      </c>
      <c r="AL104" s="76">
        <v>0</v>
      </c>
      <c r="AM104" s="80" t="s">
        <v>73</v>
      </c>
      <c r="AN104" s="80" t="s">
        <v>73</v>
      </c>
      <c r="AO104" s="80" t="s">
        <v>73</v>
      </c>
      <c r="AP104" s="102">
        <f t="shared" si="8"/>
        <v>0</v>
      </c>
      <c r="AQ104" s="102">
        <f t="shared" si="9"/>
        <v>75898200</v>
      </c>
      <c r="AR104" s="72" t="s">
        <v>65</v>
      </c>
      <c r="AS104" s="76">
        <v>75898200</v>
      </c>
      <c r="AT104" s="72" t="s">
        <v>319</v>
      </c>
      <c r="AU104" s="76">
        <v>0</v>
      </c>
      <c r="AV104" s="81" t="s">
        <v>73</v>
      </c>
      <c r="AW104" s="82">
        <v>25299400</v>
      </c>
      <c r="AX104" s="143">
        <f t="shared" si="10"/>
        <v>50598800</v>
      </c>
      <c r="AY104" s="84">
        <f t="shared" si="11"/>
        <v>0.33333333333333331</v>
      </c>
      <c r="AZ104" s="85">
        <v>1</v>
      </c>
      <c r="BA104" s="81" t="s">
        <v>73</v>
      </c>
      <c r="BB104" s="72" t="s">
        <v>208</v>
      </c>
      <c r="BC104" s="74" t="s">
        <v>17762</v>
      </c>
      <c r="BD104" s="71" t="s">
        <v>65</v>
      </c>
      <c r="BE104" s="71" t="s">
        <v>207</v>
      </c>
    </row>
    <row r="105" spans="2:57" s="12" customFormat="1" ht="12.75" x14ac:dyDescent="0.2">
      <c r="B105" s="72">
        <v>2025</v>
      </c>
      <c r="C105" s="72">
        <v>891780111</v>
      </c>
      <c r="D105" s="72" t="s">
        <v>63</v>
      </c>
      <c r="E105" s="104" t="s">
        <v>17761</v>
      </c>
      <c r="F105" s="72" t="s">
        <v>17760</v>
      </c>
      <c r="G105" s="72">
        <v>0</v>
      </c>
      <c r="H105" s="72" t="s">
        <v>71</v>
      </c>
      <c r="I105" s="71" t="s">
        <v>64</v>
      </c>
      <c r="J105" s="73" t="s">
        <v>81</v>
      </c>
      <c r="K105" s="104" t="s">
        <v>17759</v>
      </c>
      <c r="L105" s="514">
        <v>40000000</v>
      </c>
      <c r="M105" s="71" t="s">
        <v>66</v>
      </c>
      <c r="N105" s="75" t="s">
        <v>17758</v>
      </c>
      <c r="O105" s="76">
        <v>802012828</v>
      </c>
      <c r="P105" s="76">
        <v>880</v>
      </c>
      <c r="Q105" s="147">
        <v>45756</v>
      </c>
      <c r="R105" s="514">
        <v>206000000</v>
      </c>
      <c r="S105" s="147">
        <v>45807</v>
      </c>
      <c r="T105" s="514">
        <v>40000000</v>
      </c>
      <c r="U105" s="72" t="s">
        <v>65</v>
      </c>
      <c r="V105" s="292">
        <v>85459497</v>
      </c>
      <c r="W105" s="189" t="s">
        <v>9141</v>
      </c>
      <c r="X105" s="635">
        <v>45807</v>
      </c>
      <c r="Y105" s="78">
        <v>45807</v>
      </c>
      <c r="Z105" s="636" t="s">
        <v>73</v>
      </c>
      <c r="AA105" s="147">
        <v>46022</v>
      </c>
      <c r="AB105" s="102">
        <f t="shared" si="6"/>
        <v>215</v>
      </c>
      <c r="AC105" s="76">
        <v>0</v>
      </c>
      <c r="AD105" s="76">
        <v>0</v>
      </c>
      <c r="AE105" s="76">
        <v>0</v>
      </c>
      <c r="AF105" s="80" t="s">
        <v>73</v>
      </c>
      <c r="AG105" s="102">
        <f t="shared" si="7"/>
        <v>0</v>
      </c>
      <c r="AH105" s="76">
        <v>0</v>
      </c>
      <c r="AI105" s="76">
        <v>0</v>
      </c>
      <c r="AJ105" s="72" t="s">
        <v>73</v>
      </c>
      <c r="AK105" s="80" t="s">
        <v>73</v>
      </c>
      <c r="AL105" s="76">
        <v>0</v>
      </c>
      <c r="AM105" s="80" t="s">
        <v>73</v>
      </c>
      <c r="AN105" s="80" t="s">
        <v>73</v>
      </c>
      <c r="AO105" s="80" t="s">
        <v>73</v>
      </c>
      <c r="AP105" s="102">
        <f t="shared" si="8"/>
        <v>0</v>
      </c>
      <c r="AQ105" s="102">
        <f t="shared" si="9"/>
        <v>40000000</v>
      </c>
      <c r="AR105" s="72" t="s">
        <v>65</v>
      </c>
      <c r="AS105" s="76">
        <v>40000000</v>
      </c>
      <c r="AT105" s="72" t="s">
        <v>319</v>
      </c>
      <c r="AU105" s="76">
        <v>0</v>
      </c>
      <c r="AV105" s="81" t="s">
        <v>73</v>
      </c>
      <c r="AW105" s="82">
        <v>20435942.579999998</v>
      </c>
      <c r="AX105" s="143">
        <f t="shared" si="10"/>
        <v>19564057.420000002</v>
      </c>
      <c r="AY105" s="84">
        <f t="shared" si="11"/>
        <v>0.51089856449999993</v>
      </c>
      <c r="AZ105" s="85">
        <v>0.51</v>
      </c>
      <c r="BA105" s="81" t="s">
        <v>73</v>
      </c>
      <c r="BB105" s="72" t="s">
        <v>123</v>
      </c>
      <c r="BC105" s="74" t="s">
        <v>17757</v>
      </c>
      <c r="BD105" s="71" t="s">
        <v>65</v>
      </c>
      <c r="BE105" s="71" t="s">
        <v>207</v>
      </c>
    </row>
    <row r="106" spans="2:57" s="12" customFormat="1" ht="12.75" x14ac:dyDescent="0.2">
      <c r="B106" s="72">
        <v>2025</v>
      </c>
      <c r="C106" s="72">
        <v>891780111</v>
      </c>
      <c r="D106" s="72" t="s">
        <v>63</v>
      </c>
      <c r="E106" s="104" t="s">
        <v>17756</v>
      </c>
      <c r="F106" s="72" t="s">
        <v>17755</v>
      </c>
      <c r="G106" s="72">
        <v>0</v>
      </c>
      <c r="H106" s="72" t="s">
        <v>71</v>
      </c>
      <c r="I106" s="71" t="s">
        <v>64</v>
      </c>
      <c r="J106" s="73" t="s">
        <v>81</v>
      </c>
      <c r="K106" s="104" t="s">
        <v>17754</v>
      </c>
      <c r="L106" s="514">
        <v>57750000</v>
      </c>
      <c r="M106" s="71" t="s">
        <v>66</v>
      </c>
      <c r="N106" s="75" t="s">
        <v>17753</v>
      </c>
      <c r="O106" s="76">
        <v>830121696</v>
      </c>
      <c r="P106" s="76">
        <v>1160</v>
      </c>
      <c r="Q106" s="147">
        <v>45800</v>
      </c>
      <c r="R106" s="514">
        <v>57750000</v>
      </c>
      <c r="S106" s="147">
        <v>45813</v>
      </c>
      <c r="T106" s="514">
        <v>57750000</v>
      </c>
      <c r="U106" s="72" t="s">
        <v>65</v>
      </c>
      <c r="V106" s="292">
        <v>85465146</v>
      </c>
      <c r="W106" s="189" t="s">
        <v>16739</v>
      </c>
      <c r="X106" s="635">
        <v>45813</v>
      </c>
      <c r="Y106" s="78">
        <v>45826</v>
      </c>
      <c r="Z106" s="636">
        <v>45826</v>
      </c>
      <c r="AA106" s="147">
        <v>45827</v>
      </c>
      <c r="AB106" s="102">
        <f t="shared" si="6"/>
        <v>1</v>
      </c>
      <c r="AC106" s="76">
        <v>0</v>
      </c>
      <c r="AD106" s="76">
        <v>0</v>
      </c>
      <c r="AE106" s="76">
        <v>0</v>
      </c>
      <c r="AF106" s="80" t="s">
        <v>73</v>
      </c>
      <c r="AG106" s="102">
        <f t="shared" si="7"/>
        <v>0</v>
      </c>
      <c r="AH106" s="76">
        <v>0</v>
      </c>
      <c r="AI106" s="76">
        <v>0</v>
      </c>
      <c r="AJ106" s="72" t="s">
        <v>73</v>
      </c>
      <c r="AK106" s="80" t="s">
        <v>73</v>
      </c>
      <c r="AL106" s="76">
        <v>0</v>
      </c>
      <c r="AM106" s="80" t="s">
        <v>73</v>
      </c>
      <c r="AN106" s="80" t="s">
        <v>73</v>
      </c>
      <c r="AO106" s="80" t="s">
        <v>73</v>
      </c>
      <c r="AP106" s="102">
        <f t="shared" si="8"/>
        <v>0</v>
      </c>
      <c r="AQ106" s="102">
        <f t="shared" si="9"/>
        <v>57750000</v>
      </c>
      <c r="AR106" s="72" t="s">
        <v>65</v>
      </c>
      <c r="AS106" s="76">
        <v>57750000</v>
      </c>
      <c r="AT106" s="72" t="s">
        <v>319</v>
      </c>
      <c r="AU106" s="76">
        <v>0</v>
      </c>
      <c r="AV106" s="81" t="s">
        <v>73</v>
      </c>
      <c r="AW106" s="82">
        <v>57750000</v>
      </c>
      <c r="AX106" s="143">
        <f t="shared" si="10"/>
        <v>0</v>
      </c>
      <c r="AY106" s="84">
        <f t="shared" si="11"/>
        <v>1</v>
      </c>
      <c r="AZ106" s="85">
        <v>1</v>
      </c>
      <c r="BA106" s="81" t="s">
        <v>73</v>
      </c>
      <c r="BB106" s="72" t="s">
        <v>208</v>
      </c>
      <c r="BC106" s="74" t="s">
        <v>17752</v>
      </c>
      <c r="BD106" s="71" t="s">
        <v>65</v>
      </c>
      <c r="BE106" s="71" t="s">
        <v>207</v>
      </c>
    </row>
    <row r="107" spans="2:57" s="12" customFormat="1" ht="12.75" x14ac:dyDescent="0.2">
      <c r="B107" s="72">
        <v>2025</v>
      </c>
      <c r="C107" s="72">
        <v>891780111</v>
      </c>
      <c r="D107" s="72" t="s">
        <v>63</v>
      </c>
      <c r="E107" s="104" t="s">
        <v>17751</v>
      </c>
      <c r="F107" s="72" t="s">
        <v>17750</v>
      </c>
      <c r="G107" s="72">
        <v>0</v>
      </c>
      <c r="H107" s="72" t="s">
        <v>71</v>
      </c>
      <c r="I107" s="71" t="s">
        <v>166</v>
      </c>
      <c r="J107" s="73" t="s">
        <v>81</v>
      </c>
      <c r="K107" s="104" t="s">
        <v>17749</v>
      </c>
      <c r="L107" s="514">
        <v>172788000</v>
      </c>
      <c r="M107" s="71" t="s">
        <v>66</v>
      </c>
      <c r="N107" s="75" t="s">
        <v>9121</v>
      </c>
      <c r="O107" s="76">
        <v>85471449</v>
      </c>
      <c r="P107" s="76">
        <v>1245</v>
      </c>
      <c r="Q107" s="147">
        <v>45811</v>
      </c>
      <c r="R107" s="514">
        <v>172788000</v>
      </c>
      <c r="S107" s="147">
        <v>45814</v>
      </c>
      <c r="T107" s="514">
        <v>172788000</v>
      </c>
      <c r="U107" s="72" t="s">
        <v>65</v>
      </c>
      <c r="V107" s="292">
        <v>36564011</v>
      </c>
      <c r="W107" s="189" t="s">
        <v>10964</v>
      </c>
      <c r="X107" s="635">
        <v>45814</v>
      </c>
      <c r="Y107" s="78">
        <v>45821</v>
      </c>
      <c r="Z107" s="636">
        <v>45817</v>
      </c>
      <c r="AA107" s="147">
        <v>45822</v>
      </c>
      <c r="AB107" s="102">
        <f t="shared" si="6"/>
        <v>5</v>
      </c>
      <c r="AC107" s="76">
        <v>0</v>
      </c>
      <c r="AD107" s="76">
        <v>0</v>
      </c>
      <c r="AE107" s="76">
        <v>0</v>
      </c>
      <c r="AF107" s="80" t="s">
        <v>73</v>
      </c>
      <c r="AG107" s="102">
        <f t="shared" si="7"/>
        <v>0</v>
      </c>
      <c r="AH107" s="76">
        <v>0</v>
      </c>
      <c r="AI107" s="76">
        <v>0</v>
      </c>
      <c r="AJ107" s="72" t="s">
        <v>73</v>
      </c>
      <c r="AK107" s="80" t="s">
        <v>73</v>
      </c>
      <c r="AL107" s="76">
        <v>0</v>
      </c>
      <c r="AM107" s="80" t="s">
        <v>73</v>
      </c>
      <c r="AN107" s="80" t="s">
        <v>73</v>
      </c>
      <c r="AO107" s="80" t="s">
        <v>73</v>
      </c>
      <c r="AP107" s="102">
        <f t="shared" si="8"/>
        <v>0</v>
      </c>
      <c r="AQ107" s="102">
        <f t="shared" si="9"/>
        <v>172788000</v>
      </c>
      <c r="AR107" s="72" t="s">
        <v>65</v>
      </c>
      <c r="AS107" s="76">
        <v>172788000</v>
      </c>
      <c r="AT107" s="72" t="s">
        <v>65</v>
      </c>
      <c r="AU107" s="76">
        <v>86394000</v>
      </c>
      <c r="AV107" s="147">
        <v>45818</v>
      </c>
      <c r="AW107" s="82">
        <v>172788000</v>
      </c>
      <c r="AX107" s="143">
        <f t="shared" si="10"/>
        <v>0</v>
      </c>
      <c r="AY107" s="84">
        <f t="shared" si="11"/>
        <v>1</v>
      </c>
      <c r="AZ107" s="85">
        <v>1</v>
      </c>
      <c r="BA107" s="81" t="s">
        <v>73</v>
      </c>
      <c r="BB107" s="72" t="s">
        <v>208</v>
      </c>
      <c r="BC107" s="74" t="s">
        <v>17748</v>
      </c>
      <c r="BD107" s="71" t="s">
        <v>65</v>
      </c>
      <c r="BE107" s="71" t="s">
        <v>207</v>
      </c>
    </row>
    <row r="108" spans="2:57" s="12" customFormat="1" ht="12.75" x14ac:dyDescent="0.2">
      <c r="B108" s="72">
        <v>2025</v>
      </c>
      <c r="C108" s="72">
        <v>891780111</v>
      </c>
      <c r="D108" s="72" t="s">
        <v>63</v>
      </c>
      <c r="E108" s="104" t="s">
        <v>17747</v>
      </c>
      <c r="F108" s="72" t="s">
        <v>17746</v>
      </c>
      <c r="G108" s="72">
        <v>0</v>
      </c>
      <c r="H108" s="72" t="s">
        <v>71</v>
      </c>
      <c r="I108" s="71" t="s">
        <v>166</v>
      </c>
      <c r="J108" s="73" t="s">
        <v>81</v>
      </c>
      <c r="K108" s="104" t="s">
        <v>17745</v>
      </c>
      <c r="L108" s="514">
        <v>160716051</v>
      </c>
      <c r="M108" s="71" t="s">
        <v>66</v>
      </c>
      <c r="N108" s="75" t="s">
        <v>17592</v>
      </c>
      <c r="O108" s="76">
        <v>900692909</v>
      </c>
      <c r="P108" s="76">
        <v>1244</v>
      </c>
      <c r="Q108" s="147">
        <v>45811</v>
      </c>
      <c r="R108" s="514">
        <v>160716051</v>
      </c>
      <c r="S108" s="147">
        <v>45814</v>
      </c>
      <c r="T108" s="514">
        <v>160716051</v>
      </c>
      <c r="U108" s="72" t="s">
        <v>65</v>
      </c>
      <c r="V108" s="292">
        <v>36564011</v>
      </c>
      <c r="W108" s="189" t="s">
        <v>10964</v>
      </c>
      <c r="X108" s="635">
        <v>45814</v>
      </c>
      <c r="Y108" s="78">
        <v>45821</v>
      </c>
      <c r="Z108" s="636">
        <v>45814</v>
      </c>
      <c r="AA108" s="147">
        <v>45822</v>
      </c>
      <c r="AB108" s="102">
        <f t="shared" si="6"/>
        <v>8</v>
      </c>
      <c r="AC108" s="76">
        <v>0</v>
      </c>
      <c r="AD108" s="76">
        <v>0</v>
      </c>
      <c r="AE108" s="76">
        <v>0</v>
      </c>
      <c r="AF108" s="80" t="s">
        <v>73</v>
      </c>
      <c r="AG108" s="102">
        <f t="shared" si="7"/>
        <v>0</v>
      </c>
      <c r="AH108" s="76">
        <v>0</v>
      </c>
      <c r="AI108" s="76">
        <v>0</v>
      </c>
      <c r="AJ108" s="72" t="s">
        <v>73</v>
      </c>
      <c r="AK108" s="80" t="s">
        <v>73</v>
      </c>
      <c r="AL108" s="76">
        <v>0</v>
      </c>
      <c r="AM108" s="80" t="s">
        <v>73</v>
      </c>
      <c r="AN108" s="80" t="s">
        <v>73</v>
      </c>
      <c r="AO108" s="80" t="s">
        <v>73</v>
      </c>
      <c r="AP108" s="102">
        <f t="shared" si="8"/>
        <v>0</v>
      </c>
      <c r="AQ108" s="102">
        <f t="shared" si="9"/>
        <v>160716051</v>
      </c>
      <c r="AR108" s="72" t="s">
        <v>65</v>
      </c>
      <c r="AS108" s="76">
        <v>160716051</v>
      </c>
      <c r="AT108" s="72" t="s">
        <v>65</v>
      </c>
      <c r="AU108" s="76">
        <v>80358025.5</v>
      </c>
      <c r="AV108" s="147">
        <v>45818</v>
      </c>
      <c r="AW108" s="82">
        <v>160716051</v>
      </c>
      <c r="AX108" s="143">
        <f t="shared" si="10"/>
        <v>0</v>
      </c>
      <c r="AY108" s="84">
        <f t="shared" si="11"/>
        <v>1</v>
      </c>
      <c r="AZ108" s="85">
        <v>1</v>
      </c>
      <c r="BA108" s="81" t="s">
        <v>73</v>
      </c>
      <c r="BB108" s="72" t="s">
        <v>208</v>
      </c>
      <c r="BC108" s="74" t="s">
        <v>17744</v>
      </c>
      <c r="BD108" s="71" t="s">
        <v>65</v>
      </c>
      <c r="BE108" s="71" t="s">
        <v>207</v>
      </c>
    </row>
    <row r="109" spans="2:57" s="12" customFormat="1" ht="12.75" x14ac:dyDescent="0.2">
      <c r="B109" s="72">
        <v>2025</v>
      </c>
      <c r="C109" s="72">
        <v>891780111</v>
      </c>
      <c r="D109" s="72" t="s">
        <v>63</v>
      </c>
      <c r="E109" s="104" t="s">
        <v>17743</v>
      </c>
      <c r="F109" s="72" t="s">
        <v>17742</v>
      </c>
      <c r="G109" s="72">
        <v>0</v>
      </c>
      <c r="H109" s="72" t="s">
        <v>71</v>
      </c>
      <c r="I109" s="71" t="s">
        <v>64</v>
      </c>
      <c r="J109" s="73" t="s">
        <v>81</v>
      </c>
      <c r="K109" s="104" t="s">
        <v>17741</v>
      </c>
      <c r="L109" s="514">
        <v>8000000</v>
      </c>
      <c r="M109" s="71" t="s">
        <v>66</v>
      </c>
      <c r="N109" s="75" t="s">
        <v>17268</v>
      </c>
      <c r="O109" s="76">
        <v>819003317</v>
      </c>
      <c r="P109" s="76">
        <v>661</v>
      </c>
      <c r="Q109" s="147">
        <v>45729</v>
      </c>
      <c r="R109" s="514">
        <v>8000000</v>
      </c>
      <c r="S109" s="147">
        <v>45818</v>
      </c>
      <c r="T109" s="514">
        <v>8000000</v>
      </c>
      <c r="U109" s="72" t="s">
        <v>65</v>
      </c>
      <c r="V109" s="292">
        <v>36724655</v>
      </c>
      <c r="W109" s="189" t="s">
        <v>8892</v>
      </c>
      <c r="X109" s="635">
        <v>45818</v>
      </c>
      <c r="Y109" s="78">
        <v>45818</v>
      </c>
      <c r="Z109" s="636" t="s">
        <v>73</v>
      </c>
      <c r="AA109" s="147">
        <v>46022</v>
      </c>
      <c r="AB109" s="102">
        <f t="shared" si="6"/>
        <v>204</v>
      </c>
      <c r="AC109" s="76">
        <v>0</v>
      </c>
      <c r="AD109" s="76">
        <v>0</v>
      </c>
      <c r="AE109" s="76">
        <v>0</v>
      </c>
      <c r="AF109" s="80" t="s">
        <v>73</v>
      </c>
      <c r="AG109" s="102">
        <f t="shared" si="7"/>
        <v>0</v>
      </c>
      <c r="AH109" s="76">
        <v>0</v>
      </c>
      <c r="AI109" s="76">
        <v>0</v>
      </c>
      <c r="AJ109" s="72" t="s">
        <v>73</v>
      </c>
      <c r="AK109" s="80" t="s">
        <v>73</v>
      </c>
      <c r="AL109" s="76">
        <v>0</v>
      </c>
      <c r="AM109" s="80" t="s">
        <v>73</v>
      </c>
      <c r="AN109" s="80" t="s">
        <v>73</v>
      </c>
      <c r="AO109" s="80" t="s">
        <v>73</v>
      </c>
      <c r="AP109" s="102">
        <f t="shared" si="8"/>
        <v>0</v>
      </c>
      <c r="AQ109" s="102">
        <f t="shared" si="9"/>
        <v>8000000</v>
      </c>
      <c r="AR109" s="72" t="s">
        <v>65</v>
      </c>
      <c r="AS109" s="76">
        <v>8000000</v>
      </c>
      <c r="AT109" s="72" t="s">
        <v>319</v>
      </c>
      <c r="AU109" s="76">
        <v>0</v>
      </c>
      <c r="AV109" s="81" t="s">
        <v>73</v>
      </c>
      <c r="AW109" s="82">
        <v>0</v>
      </c>
      <c r="AX109" s="143">
        <f t="shared" si="10"/>
        <v>8000000</v>
      </c>
      <c r="AY109" s="84">
        <f t="shared" si="11"/>
        <v>0</v>
      </c>
      <c r="AZ109" s="85">
        <v>0</v>
      </c>
      <c r="BA109" s="81" t="s">
        <v>73</v>
      </c>
      <c r="BB109" s="72" t="s">
        <v>123</v>
      </c>
      <c r="BC109" s="74" t="s">
        <v>17740</v>
      </c>
      <c r="BD109" s="71" t="s">
        <v>65</v>
      </c>
      <c r="BE109" s="71" t="s">
        <v>207</v>
      </c>
    </row>
    <row r="110" spans="2:57" s="12" customFormat="1" ht="12.75" x14ac:dyDescent="0.2">
      <c r="B110" s="72">
        <v>2025</v>
      </c>
      <c r="C110" s="72">
        <v>891780111</v>
      </c>
      <c r="D110" s="72" t="s">
        <v>63</v>
      </c>
      <c r="E110" s="104" t="s">
        <v>17739</v>
      </c>
      <c r="F110" s="72" t="s">
        <v>17738</v>
      </c>
      <c r="G110" s="72">
        <v>0</v>
      </c>
      <c r="H110" s="72" t="s">
        <v>71</v>
      </c>
      <c r="I110" s="71" t="s">
        <v>64</v>
      </c>
      <c r="J110" s="73" t="s">
        <v>81</v>
      </c>
      <c r="K110" s="104" t="s">
        <v>17737</v>
      </c>
      <c r="L110" s="514">
        <v>80589890</v>
      </c>
      <c r="M110" s="71" t="s">
        <v>66</v>
      </c>
      <c r="N110" s="75" t="s">
        <v>16997</v>
      </c>
      <c r="O110" s="76">
        <v>901051111</v>
      </c>
      <c r="P110" s="76">
        <v>1215</v>
      </c>
      <c r="Q110" s="147">
        <v>45811</v>
      </c>
      <c r="R110" s="514">
        <v>80589890</v>
      </c>
      <c r="S110" s="147">
        <v>45818</v>
      </c>
      <c r="T110" s="514">
        <v>80589890</v>
      </c>
      <c r="U110" s="72" t="s">
        <v>65</v>
      </c>
      <c r="V110" s="292">
        <v>85465146</v>
      </c>
      <c r="W110" s="189" t="s">
        <v>16739</v>
      </c>
      <c r="X110" s="635">
        <v>45818</v>
      </c>
      <c r="Y110" s="78">
        <v>45835</v>
      </c>
      <c r="Z110" s="636">
        <v>45835</v>
      </c>
      <c r="AA110" s="147">
        <v>45839</v>
      </c>
      <c r="AB110" s="102">
        <f t="shared" si="6"/>
        <v>4</v>
      </c>
      <c r="AC110" s="76">
        <v>0</v>
      </c>
      <c r="AD110" s="76">
        <v>0</v>
      </c>
      <c r="AE110" s="76">
        <v>0</v>
      </c>
      <c r="AF110" s="80" t="s">
        <v>73</v>
      </c>
      <c r="AG110" s="102">
        <f t="shared" si="7"/>
        <v>0</v>
      </c>
      <c r="AH110" s="76">
        <v>0</v>
      </c>
      <c r="AI110" s="76">
        <v>0</v>
      </c>
      <c r="AJ110" s="72" t="s">
        <v>73</v>
      </c>
      <c r="AK110" s="80" t="s">
        <v>73</v>
      </c>
      <c r="AL110" s="76">
        <v>0</v>
      </c>
      <c r="AM110" s="80" t="s">
        <v>73</v>
      </c>
      <c r="AN110" s="80" t="s">
        <v>73</v>
      </c>
      <c r="AO110" s="80" t="s">
        <v>73</v>
      </c>
      <c r="AP110" s="102">
        <f t="shared" si="8"/>
        <v>0</v>
      </c>
      <c r="AQ110" s="102">
        <f t="shared" si="9"/>
        <v>80589890</v>
      </c>
      <c r="AR110" s="72" t="s">
        <v>65</v>
      </c>
      <c r="AS110" s="76">
        <v>80589890</v>
      </c>
      <c r="AT110" s="72" t="s">
        <v>319</v>
      </c>
      <c r="AU110" s="76">
        <v>0</v>
      </c>
      <c r="AV110" s="81" t="s">
        <v>73</v>
      </c>
      <c r="AW110" s="82">
        <v>80589890</v>
      </c>
      <c r="AX110" s="143">
        <f t="shared" si="10"/>
        <v>0</v>
      </c>
      <c r="AY110" s="84">
        <f t="shared" si="11"/>
        <v>1</v>
      </c>
      <c r="AZ110" s="85">
        <v>1</v>
      </c>
      <c r="BA110" s="81" t="s">
        <v>73</v>
      </c>
      <c r="BB110" s="72" t="s">
        <v>208</v>
      </c>
      <c r="BC110" s="74" t="s">
        <v>17736</v>
      </c>
      <c r="BD110" s="71" t="s">
        <v>65</v>
      </c>
      <c r="BE110" s="71" t="s">
        <v>207</v>
      </c>
    </row>
    <row r="111" spans="2:57" s="12" customFormat="1" ht="12.75" x14ac:dyDescent="0.2">
      <c r="B111" s="72">
        <v>2025</v>
      </c>
      <c r="C111" s="72">
        <v>891780111</v>
      </c>
      <c r="D111" s="72" t="s">
        <v>63</v>
      </c>
      <c r="E111" s="104" t="s">
        <v>17735</v>
      </c>
      <c r="F111" s="72" t="s">
        <v>17734</v>
      </c>
      <c r="G111" s="72">
        <v>0</v>
      </c>
      <c r="H111" s="72" t="s">
        <v>71</v>
      </c>
      <c r="I111" s="71" t="s">
        <v>64</v>
      </c>
      <c r="J111" s="73" t="s">
        <v>81</v>
      </c>
      <c r="K111" s="104" t="s">
        <v>17733</v>
      </c>
      <c r="L111" s="514">
        <v>10000000</v>
      </c>
      <c r="M111" s="71" t="s">
        <v>66</v>
      </c>
      <c r="N111" s="75" t="s">
        <v>17732</v>
      </c>
      <c r="O111" s="76">
        <v>1082997386</v>
      </c>
      <c r="P111" s="76">
        <v>1191</v>
      </c>
      <c r="Q111" s="147">
        <v>45806</v>
      </c>
      <c r="R111" s="514">
        <v>10000000</v>
      </c>
      <c r="S111" s="147">
        <v>45818</v>
      </c>
      <c r="T111" s="514">
        <v>10000000</v>
      </c>
      <c r="U111" s="72" t="s">
        <v>65</v>
      </c>
      <c r="V111" s="292">
        <v>7633815</v>
      </c>
      <c r="W111" s="189" t="s">
        <v>10548</v>
      </c>
      <c r="X111" s="635">
        <v>45818</v>
      </c>
      <c r="Y111" s="78">
        <v>45820</v>
      </c>
      <c r="Z111" s="636" t="s">
        <v>73</v>
      </c>
      <c r="AA111" s="147">
        <v>46022</v>
      </c>
      <c r="AB111" s="102">
        <f t="shared" si="6"/>
        <v>202</v>
      </c>
      <c r="AC111" s="76">
        <v>0</v>
      </c>
      <c r="AD111" s="76">
        <v>0</v>
      </c>
      <c r="AE111" s="76">
        <v>0</v>
      </c>
      <c r="AF111" s="80" t="s">
        <v>73</v>
      </c>
      <c r="AG111" s="102">
        <f t="shared" si="7"/>
        <v>0</v>
      </c>
      <c r="AH111" s="76">
        <v>0</v>
      </c>
      <c r="AI111" s="76">
        <v>0</v>
      </c>
      <c r="AJ111" s="72" t="s">
        <v>73</v>
      </c>
      <c r="AK111" s="80" t="s">
        <v>73</v>
      </c>
      <c r="AL111" s="76">
        <v>0</v>
      </c>
      <c r="AM111" s="80" t="s">
        <v>73</v>
      </c>
      <c r="AN111" s="80" t="s">
        <v>73</v>
      </c>
      <c r="AO111" s="80" t="s">
        <v>73</v>
      </c>
      <c r="AP111" s="102">
        <f t="shared" si="8"/>
        <v>0</v>
      </c>
      <c r="AQ111" s="102">
        <f t="shared" si="9"/>
        <v>10000000</v>
      </c>
      <c r="AR111" s="72" t="s">
        <v>65</v>
      </c>
      <c r="AS111" s="76">
        <v>10000000</v>
      </c>
      <c r="AT111" s="72" t="s">
        <v>319</v>
      </c>
      <c r="AU111" s="76">
        <v>0</v>
      </c>
      <c r="AV111" s="81" t="s">
        <v>73</v>
      </c>
      <c r="AW111" s="82">
        <v>4000000</v>
      </c>
      <c r="AX111" s="143">
        <f t="shared" si="10"/>
        <v>6000000</v>
      </c>
      <c r="AY111" s="84">
        <f t="shared" si="11"/>
        <v>0.4</v>
      </c>
      <c r="AZ111" s="85">
        <v>0.4</v>
      </c>
      <c r="BA111" s="81" t="s">
        <v>73</v>
      </c>
      <c r="BB111" s="72" t="s">
        <v>123</v>
      </c>
      <c r="BC111" s="74" t="s">
        <v>17731</v>
      </c>
      <c r="BD111" s="71" t="s">
        <v>65</v>
      </c>
      <c r="BE111" s="71" t="s">
        <v>207</v>
      </c>
    </row>
    <row r="112" spans="2:57" s="12" customFormat="1" ht="12.75" x14ac:dyDescent="0.2">
      <c r="B112" s="72">
        <v>2025</v>
      </c>
      <c r="C112" s="72">
        <v>891780111</v>
      </c>
      <c r="D112" s="72" t="s">
        <v>63</v>
      </c>
      <c r="E112" s="104" t="s">
        <v>17730</v>
      </c>
      <c r="F112" s="72" t="s">
        <v>17729</v>
      </c>
      <c r="G112" s="72">
        <v>0</v>
      </c>
      <c r="H112" s="72" t="s">
        <v>71</v>
      </c>
      <c r="I112" s="71" t="s">
        <v>64</v>
      </c>
      <c r="J112" s="73" t="s">
        <v>81</v>
      </c>
      <c r="K112" s="104" t="s">
        <v>17728</v>
      </c>
      <c r="L112" s="514">
        <v>63952100</v>
      </c>
      <c r="M112" s="71" t="s">
        <v>66</v>
      </c>
      <c r="N112" s="75" t="s">
        <v>16970</v>
      </c>
      <c r="O112" s="76">
        <v>900795369</v>
      </c>
      <c r="P112" s="76">
        <v>1250</v>
      </c>
      <c r="Q112" s="147">
        <v>45812</v>
      </c>
      <c r="R112" s="514">
        <v>63952100</v>
      </c>
      <c r="S112" s="147">
        <v>45819</v>
      </c>
      <c r="T112" s="514">
        <v>63952100</v>
      </c>
      <c r="U112" s="72" t="s">
        <v>65</v>
      </c>
      <c r="V112" s="292">
        <v>85465146</v>
      </c>
      <c r="W112" s="189" t="s">
        <v>16739</v>
      </c>
      <c r="X112" s="635">
        <v>45819</v>
      </c>
      <c r="Y112" s="78">
        <v>45826</v>
      </c>
      <c r="Z112" s="636">
        <v>45826</v>
      </c>
      <c r="AA112" s="147">
        <v>45830</v>
      </c>
      <c r="AB112" s="102">
        <f t="shared" si="6"/>
        <v>4</v>
      </c>
      <c r="AC112" s="76">
        <v>0</v>
      </c>
      <c r="AD112" s="76">
        <v>0</v>
      </c>
      <c r="AE112" s="76">
        <v>0</v>
      </c>
      <c r="AF112" s="80" t="s">
        <v>73</v>
      </c>
      <c r="AG112" s="102">
        <f t="shared" si="7"/>
        <v>0</v>
      </c>
      <c r="AH112" s="76">
        <v>0</v>
      </c>
      <c r="AI112" s="76">
        <v>0</v>
      </c>
      <c r="AJ112" s="72" t="s">
        <v>73</v>
      </c>
      <c r="AK112" s="80" t="s">
        <v>73</v>
      </c>
      <c r="AL112" s="76">
        <v>0</v>
      </c>
      <c r="AM112" s="80" t="s">
        <v>73</v>
      </c>
      <c r="AN112" s="80" t="s">
        <v>73</v>
      </c>
      <c r="AO112" s="80" t="s">
        <v>73</v>
      </c>
      <c r="AP112" s="102">
        <f t="shared" si="8"/>
        <v>0</v>
      </c>
      <c r="AQ112" s="102">
        <f t="shared" si="9"/>
        <v>63952100</v>
      </c>
      <c r="AR112" s="72" t="s">
        <v>65</v>
      </c>
      <c r="AS112" s="76">
        <v>63952100</v>
      </c>
      <c r="AT112" s="72" t="s">
        <v>319</v>
      </c>
      <c r="AU112" s="76">
        <v>0</v>
      </c>
      <c r="AV112" s="81" t="s">
        <v>73</v>
      </c>
      <c r="AW112" s="82">
        <v>63952100</v>
      </c>
      <c r="AX112" s="143">
        <f t="shared" si="10"/>
        <v>0</v>
      </c>
      <c r="AY112" s="84">
        <f t="shared" si="11"/>
        <v>1</v>
      </c>
      <c r="AZ112" s="85">
        <v>1</v>
      </c>
      <c r="BA112" s="81" t="s">
        <v>73</v>
      </c>
      <c r="BB112" s="72" t="s">
        <v>208</v>
      </c>
      <c r="BC112" s="74" t="s">
        <v>17727</v>
      </c>
      <c r="BD112" s="71" t="s">
        <v>65</v>
      </c>
      <c r="BE112" s="71" t="s">
        <v>207</v>
      </c>
    </row>
    <row r="113" spans="2:57" s="12" customFormat="1" ht="12.75" x14ac:dyDescent="0.2">
      <c r="B113" s="72">
        <v>2025</v>
      </c>
      <c r="C113" s="72">
        <v>891780111</v>
      </c>
      <c r="D113" s="72" t="s">
        <v>63</v>
      </c>
      <c r="E113" s="104" t="s">
        <v>17726</v>
      </c>
      <c r="F113" s="72" t="s">
        <v>17725</v>
      </c>
      <c r="G113" s="72">
        <v>0</v>
      </c>
      <c r="H113" s="72" t="s">
        <v>71</v>
      </c>
      <c r="I113" s="71" t="s">
        <v>64</v>
      </c>
      <c r="J113" s="73" t="s">
        <v>81</v>
      </c>
      <c r="K113" s="104" t="s">
        <v>17724</v>
      </c>
      <c r="L113" s="514">
        <v>100580000</v>
      </c>
      <c r="M113" s="71" t="s">
        <v>66</v>
      </c>
      <c r="N113" s="75" t="s">
        <v>17723</v>
      </c>
      <c r="O113" s="76">
        <v>900637852</v>
      </c>
      <c r="P113" s="76">
        <v>1260</v>
      </c>
      <c r="Q113" s="147">
        <v>45813</v>
      </c>
      <c r="R113" s="514">
        <v>100580000</v>
      </c>
      <c r="S113" s="147">
        <v>45820</v>
      </c>
      <c r="T113" s="514">
        <v>100580000</v>
      </c>
      <c r="U113" s="72" t="s">
        <v>65</v>
      </c>
      <c r="V113" s="292">
        <v>7633815</v>
      </c>
      <c r="W113" s="189" t="s">
        <v>10548</v>
      </c>
      <c r="X113" s="635">
        <v>45820</v>
      </c>
      <c r="Y113" s="78">
        <v>45821</v>
      </c>
      <c r="Z113" s="636">
        <v>45821</v>
      </c>
      <c r="AA113" s="147">
        <v>45827</v>
      </c>
      <c r="AB113" s="102">
        <f t="shared" si="6"/>
        <v>6</v>
      </c>
      <c r="AC113" s="76">
        <v>0</v>
      </c>
      <c r="AD113" s="76">
        <v>0</v>
      </c>
      <c r="AE113" s="76">
        <v>0</v>
      </c>
      <c r="AF113" s="80" t="s">
        <v>73</v>
      </c>
      <c r="AG113" s="102">
        <f t="shared" si="7"/>
        <v>0</v>
      </c>
      <c r="AH113" s="76">
        <v>0</v>
      </c>
      <c r="AI113" s="76">
        <v>0</v>
      </c>
      <c r="AJ113" s="72" t="s">
        <v>73</v>
      </c>
      <c r="AK113" s="80" t="s">
        <v>73</v>
      </c>
      <c r="AL113" s="76">
        <v>0</v>
      </c>
      <c r="AM113" s="80" t="s">
        <v>73</v>
      </c>
      <c r="AN113" s="80" t="s">
        <v>73</v>
      </c>
      <c r="AO113" s="80" t="s">
        <v>73</v>
      </c>
      <c r="AP113" s="102">
        <f t="shared" si="8"/>
        <v>0</v>
      </c>
      <c r="AQ113" s="102">
        <f t="shared" si="9"/>
        <v>100580000</v>
      </c>
      <c r="AR113" s="72" t="s">
        <v>65</v>
      </c>
      <c r="AS113" s="76">
        <v>100580000</v>
      </c>
      <c r="AT113" s="72" t="s">
        <v>319</v>
      </c>
      <c r="AU113" s="76">
        <v>0</v>
      </c>
      <c r="AV113" s="81" t="s">
        <v>73</v>
      </c>
      <c r="AW113" s="82">
        <v>100580000</v>
      </c>
      <c r="AX113" s="143">
        <f t="shared" si="10"/>
        <v>0</v>
      </c>
      <c r="AY113" s="84">
        <f t="shared" si="11"/>
        <v>1</v>
      </c>
      <c r="AZ113" s="85">
        <v>1</v>
      </c>
      <c r="BA113" s="81" t="s">
        <v>73</v>
      </c>
      <c r="BB113" s="72" t="s">
        <v>208</v>
      </c>
      <c r="BC113" s="74" t="s">
        <v>17722</v>
      </c>
      <c r="BD113" s="71" t="s">
        <v>65</v>
      </c>
      <c r="BE113" s="71" t="s">
        <v>207</v>
      </c>
    </row>
    <row r="114" spans="2:57" s="12" customFormat="1" ht="12.75" x14ac:dyDescent="0.2">
      <c r="B114" s="72">
        <v>2025</v>
      </c>
      <c r="C114" s="72">
        <v>891780111</v>
      </c>
      <c r="D114" s="72" t="s">
        <v>63</v>
      </c>
      <c r="E114" s="104" t="s">
        <v>17721</v>
      </c>
      <c r="F114" s="72" t="s">
        <v>17720</v>
      </c>
      <c r="G114" s="72">
        <v>0</v>
      </c>
      <c r="H114" s="72" t="s">
        <v>71</v>
      </c>
      <c r="I114" s="71" t="s">
        <v>64</v>
      </c>
      <c r="J114" s="73" t="s">
        <v>81</v>
      </c>
      <c r="K114" s="104" t="s">
        <v>17719</v>
      </c>
      <c r="L114" s="514">
        <v>45000000</v>
      </c>
      <c r="M114" s="71" t="s">
        <v>66</v>
      </c>
      <c r="N114" s="75" t="s">
        <v>17718</v>
      </c>
      <c r="O114" s="76">
        <v>819005937</v>
      </c>
      <c r="P114" s="76">
        <v>1279</v>
      </c>
      <c r="Q114" s="147">
        <v>45817</v>
      </c>
      <c r="R114" s="514">
        <v>45000000</v>
      </c>
      <c r="S114" s="147">
        <v>45828</v>
      </c>
      <c r="T114" s="514">
        <v>45000000</v>
      </c>
      <c r="U114" s="72" t="s">
        <v>65</v>
      </c>
      <c r="V114" s="292">
        <v>85459497</v>
      </c>
      <c r="W114" s="189" t="s">
        <v>9141</v>
      </c>
      <c r="X114" s="635">
        <v>45828</v>
      </c>
      <c r="Y114" s="78">
        <v>45832</v>
      </c>
      <c r="Z114" s="636">
        <v>45832</v>
      </c>
      <c r="AA114" s="147">
        <v>45869</v>
      </c>
      <c r="AB114" s="102">
        <f t="shared" si="6"/>
        <v>37</v>
      </c>
      <c r="AC114" s="76">
        <v>0</v>
      </c>
      <c r="AD114" s="76">
        <v>0</v>
      </c>
      <c r="AE114" s="76">
        <v>0</v>
      </c>
      <c r="AF114" s="80">
        <v>45883</v>
      </c>
      <c r="AG114" s="102">
        <f t="shared" si="7"/>
        <v>14</v>
      </c>
      <c r="AH114" s="76">
        <v>1</v>
      </c>
      <c r="AI114" s="76">
        <v>55147</v>
      </c>
      <c r="AJ114" s="72" t="s">
        <v>73</v>
      </c>
      <c r="AK114" s="80" t="s">
        <v>73</v>
      </c>
      <c r="AL114" s="76">
        <v>0</v>
      </c>
      <c r="AM114" s="80" t="s">
        <v>73</v>
      </c>
      <c r="AN114" s="80" t="s">
        <v>73</v>
      </c>
      <c r="AO114" s="80" t="s">
        <v>73</v>
      </c>
      <c r="AP114" s="102">
        <f t="shared" si="8"/>
        <v>0</v>
      </c>
      <c r="AQ114" s="102">
        <f t="shared" si="9"/>
        <v>44944853</v>
      </c>
      <c r="AR114" s="72" t="s">
        <v>65</v>
      </c>
      <c r="AS114" s="76">
        <v>45000000</v>
      </c>
      <c r="AT114" s="72" t="s">
        <v>319</v>
      </c>
      <c r="AU114" s="76">
        <v>0</v>
      </c>
      <c r="AV114" s="81" t="s">
        <v>73</v>
      </c>
      <c r="AW114" s="82">
        <v>44944852.960000001</v>
      </c>
      <c r="AX114" s="143">
        <f t="shared" si="10"/>
        <v>3.9999999105930328E-2</v>
      </c>
      <c r="AY114" s="84">
        <f t="shared" si="11"/>
        <v>0.99999999911002047</v>
      </c>
      <c r="AZ114" s="85">
        <v>1</v>
      </c>
      <c r="BA114" s="81" t="s">
        <v>73</v>
      </c>
      <c r="BB114" s="72" t="s">
        <v>208</v>
      </c>
      <c r="BC114" s="74" t="s">
        <v>17717</v>
      </c>
      <c r="BD114" s="71" t="s">
        <v>65</v>
      </c>
      <c r="BE114" s="71" t="s">
        <v>207</v>
      </c>
    </row>
    <row r="115" spans="2:57" s="12" customFormat="1" ht="12.75" x14ac:dyDescent="0.2">
      <c r="B115" s="72">
        <v>2025</v>
      </c>
      <c r="C115" s="72">
        <v>891780111</v>
      </c>
      <c r="D115" s="72" t="s">
        <v>63</v>
      </c>
      <c r="E115" s="104" t="s">
        <v>17716</v>
      </c>
      <c r="F115" s="72" t="s">
        <v>17715</v>
      </c>
      <c r="G115" s="72">
        <v>0</v>
      </c>
      <c r="H115" s="72" t="s">
        <v>71</v>
      </c>
      <c r="I115" s="71" t="s">
        <v>166</v>
      </c>
      <c r="J115" s="73" t="s">
        <v>81</v>
      </c>
      <c r="K115" s="104" t="s">
        <v>17714</v>
      </c>
      <c r="L115" s="514">
        <v>51116800</v>
      </c>
      <c r="M115" s="71" t="s">
        <v>66</v>
      </c>
      <c r="N115" s="75" t="s">
        <v>543</v>
      </c>
      <c r="O115" s="76">
        <v>39048924</v>
      </c>
      <c r="P115" s="76">
        <v>1347</v>
      </c>
      <c r="Q115" s="147">
        <v>45826</v>
      </c>
      <c r="R115" s="514">
        <v>51116800</v>
      </c>
      <c r="S115" s="147">
        <v>45835</v>
      </c>
      <c r="T115" s="514">
        <v>51116800</v>
      </c>
      <c r="U115" s="72" t="s">
        <v>65</v>
      </c>
      <c r="V115" s="292">
        <v>85152695</v>
      </c>
      <c r="W115" s="189" t="s">
        <v>8704</v>
      </c>
      <c r="X115" s="635">
        <v>45835</v>
      </c>
      <c r="Y115" s="78">
        <v>45835</v>
      </c>
      <c r="Z115" s="636">
        <v>45835</v>
      </c>
      <c r="AA115" s="147">
        <v>46006</v>
      </c>
      <c r="AB115" s="102">
        <f t="shared" si="6"/>
        <v>171</v>
      </c>
      <c r="AC115" s="76">
        <v>0</v>
      </c>
      <c r="AD115" s="76">
        <v>0</v>
      </c>
      <c r="AE115" s="76">
        <v>0</v>
      </c>
      <c r="AF115" s="80" t="s">
        <v>73</v>
      </c>
      <c r="AG115" s="102">
        <f t="shared" si="7"/>
        <v>0</v>
      </c>
      <c r="AH115" s="76">
        <v>0</v>
      </c>
      <c r="AI115" s="76">
        <v>0</v>
      </c>
      <c r="AJ115" s="72" t="s">
        <v>73</v>
      </c>
      <c r="AK115" s="80" t="s">
        <v>73</v>
      </c>
      <c r="AL115" s="76">
        <v>0</v>
      </c>
      <c r="AM115" s="80" t="s">
        <v>73</v>
      </c>
      <c r="AN115" s="80" t="s">
        <v>73</v>
      </c>
      <c r="AO115" s="80" t="s">
        <v>73</v>
      </c>
      <c r="AP115" s="102">
        <f t="shared" si="8"/>
        <v>0</v>
      </c>
      <c r="AQ115" s="102">
        <f t="shared" si="9"/>
        <v>51116800</v>
      </c>
      <c r="AR115" s="72" t="s">
        <v>65</v>
      </c>
      <c r="AS115" s="76">
        <v>51116800</v>
      </c>
      <c r="AT115" s="72" t="s">
        <v>319</v>
      </c>
      <c r="AU115" s="76">
        <v>0</v>
      </c>
      <c r="AV115" s="81" t="s">
        <v>73</v>
      </c>
      <c r="AW115" s="82">
        <v>50754400</v>
      </c>
      <c r="AX115" s="143">
        <f t="shared" si="10"/>
        <v>362400</v>
      </c>
      <c r="AY115" s="84">
        <f t="shared" si="11"/>
        <v>0.99291035432577934</v>
      </c>
      <c r="AZ115" s="85">
        <v>0.99</v>
      </c>
      <c r="BA115" s="81" t="s">
        <v>73</v>
      </c>
      <c r="BB115" s="72" t="s">
        <v>123</v>
      </c>
      <c r="BC115" s="74" t="s">
        <v>17713</v>
      </c>
      <c r="BD115" s="71" t="s">
        <v>65</v>
      </c>
      <c r="BE115" s="71" t="s">
        <v>207</v>
      </c>
    </row>
    <row r="116" spans="2:57" s="12" customFormat="1" ht="12.75" x14ac:dyDescent="0.2">
      <c r="B116" s="72">
        <v>2025</v>
      </c>
      <c r="C116" s="72">
        <v>891780111</v>
      </c>
      <c r="D116" s="72" t="s">
        <v>63</v>
      </c>
      <c r="E116" s="104" t="s">
        <v>17712</v>
      </c>
      <c r="F116" s="72" t="s">
        <v>17711</v>
      </c>
      <c r="G116" s="72">
        <v>0</v>
      </c>
      <c r="H116" s="72" t="s">
        <v>71</v>
      </c>
      <c r="I116" s="71" t="s">
        <v>64</v>
      </c>
      <c r="J116" s="73" t="s">
        <v>81</v>
      </c>
      <c r="K116" s="104" t="s">
        <v>17710</v>
      </c>
      <c r="L116" s="514">
        <v>61285000</v>
      </c>
      <c r="M116" s="71" t="s">
        <v>66</v>
      </c>
      <c r="N116" s="75" t="s">
        <v>17549</v>
      </c>
      <c r="O116" s="76">
        <v>901237267</v>
      </c>
      <c r="P116" s="76">
        <v>1371</v>
      </c>
      <c r="Q116" s="147">
        <v>45833</v>
      </c>
      <c r="R116" s="514">
        <v>61285000</v>
      </c>
      <c r="S116" s="147">
        <v>45840</v>
      </c>
      <c r="T116" s="514">
        <v>61285000</v>
      </c>
      <c r="U116" s="72" t="s">
        <v>65</v>
      </c>
      <c r="V116" s="292">
        <v>7633815</v>
      </c>
      <c r="W116" s="189" t="s">
        <v>10548</v>
      </c>
      <c r="X116" s="635">
        <v>45840</v>
      </c>
      <c r="Y116" s="78">
        <v>45842</v>
      </c>
      <c r="Z116" s="636">
        <v>45842</v>
      </c>
      <c r="AA116" s="147">
        <v>45847</v>
      </c>
      <c r="AB116" s="102">
        <f t="shared" si="6"/>
        <v>5</v>
      </c>
      <c r="AC116" s="76">
        <v>0</v>
      </c>
      <c r="AD116" s="76">
        <v>0</v>
      </c>
      <c r="AE116" s="76">
        <v>0</v>
      </c>
      <c r="AF116" s="80" t="s">
        <v>73</v>
      </c>
      <c r="AG116" s="102">
        <f t="shared" si="7"/>
        <v>0</v>
      </c>
      <c r="AH116" s="76">
        <v>0</v>
      </c>
      <c r="AI116" s="76">
        <v>0</v>
      </c>
      <c r="AJ116" s="72" t="s">
        <v>73</v>
      </c>
      <c r="AK116" s="80" t="s">
        <v>73</v>
      </c>
      <c r="AL116" s="76">
        <v>0</v>
      </c>
      <c r="AM116" s="80" t="s">
        <v>73</v>
      </c>
      <c r="AN116" s="80" t="s">
        <v>73</v>
      </c>
      <c r="AO116" s="80" t="s">
        <v>73</v>
      </c>
      <c r="AP116" s="102">
        <f t="shared" si="8"/>
        <v>0</v>
      </c>
      <c r="AQ116" s="102">
        <f t="shared" si="9"/>
        <v>61285000</v>
      </c>
      <c r="AR116" s="72" t="s">
        <v>65</v>
      </c>
      <c r="AS116" s="76">
        <v>612585000</v>
      </c>
      <c r="AT116" s="72" t="s">
        <v>319</v>
      </c>
      <c r="AU116" s="76">
        <v>0</v>
      </c>
      <c r="AV116" s="81" t="s">
        <v>73</v>
      </c>
      <c r="AW116" s="82">
        <v>0</v>
      </c>
      <c r="AX116" s="143">
        <f t="shared" si="10"/>
        <v>61285000</v>
      </c>
      <c r="AY116" s="84">
        <f t="shared" si="11"/>
        <v>0</v>
      </c>
      <c r="AZ116" s="85">
        <v>1</v>
      </c>
      <c r="BA116" s="81" t="s">
        <v>73</v>
      </c>
      <c r="BB116" s="72" t="s">
        <v>208</v>
      </c>
      <c r="BC116" s="74" t="s">
        <v>17709</v>
      </c>
      <c r="BD116" s="71" t="s">
        <v>65</v>
      </c>
      <c r="BE116" s="71" t="s">
        <v>207</v>
      </c>
    </row>
    <row r="117" spans="2:57" s="12" customFormat="1" ht="12.75" x14ac:dyDescent="0.2">
      <c r="B117" s="72">
        <v>2025</v>
      </c>
      <c r="C117" s="72">
        <v>891780111</v>
      </c>
      <c r="D117" s="72" t="s">
        <v>63</v>
      </c>
      <c r="E117" s="104" t="s">
        <v>17708</v>
      </c>
      <c r="F117" s="72" t="s">
        <v>17707</v>
      </c>
      <c r="G117" s="72">
        <v>0</v>
      </c>
      <c r="H117" s="72" t="s">
        <v>71</v>
      </c>
      <c r="I117" s="71" t="s">
        <v>166</v>
      </c>
      <c r="J117" s="73" t="s">
        <v>81</v>
      </c>
      <c r="K117" s="104" t="s">
        <v>17706</v>
      </c>
      <c r="L117" s="514">
        <v>54490930</v>
      </c>
      <c r="M117" s="71" t="s">
        <v>66</v>
      </c>
      <c r="N117" s="75" t="s">
        <v>17592</v>
      </c>
      <c r="O117" s="76">
        <v>900692909</v>
      </c>
      <c r="P117" s="76">
        <v>1399</v>
      </c>
      <c r="Q117" s="147">
        <v>45839</v>
      </c>
      <c r="R117" s="514">
        <v>54490930</v>
      </c>
      <c r="S117" s="147">
        <v>45840</v>
      </c>
      <c r="T117" s="514">
        <v>54490930</v>
      </c>
      <c r="U117" s="72" t="s">
        <v>65</v>
      </c>
      <c r="V117" s="292">
        <v>36724655</v>
      </c>
      <c r="W117" s="189" t="s">
        <v>8892</v>
      </c>
      <c r="X117" s="635">
        <v>45840</v>
      </c>
      <c r="Y117" s="78">
        <v>45841</v>
      </c>
      <c r="Z117" s="636">
        <v>45842</v>
      </c>
      <c r="AA117" s="147">
        <v>45842</v>
      </c>
      <c r="AB117" s="102">
        <f t="shared" si="6"/>
        <v>0</v>
      </c>
      <c r="AC117" s="76">
        <v>1</v>
      </c>
      <c r="AD117" s="514">
        <v>5407581</v>
      </c>
      <c r="AE117" s="76">
        <v>0</v>
      </c>
      <c r="AF117" s="80" t="s">
        <v>73</v>
      </c>
      <c r="AG117" s="102">
        <f t="shared" si="7"/>
        <v>0</v>
      </c>
      <c r="AH117" s="76">
        <v>0</v>
      </c>
      <c r="AI117" s="76">
        <v>0</v>
      </c>
      <c r="AJ117" s="72" t="s">
        <v>73</v>
      </c>
      <c r="AK117" s="80" t="s">
        <v>73</v>
      </c>
      <c r="AL117" s="76">
        <v>0</v>
      </c>
      <c r="AM117" s="80" t="s">
        <v>73</v>
      </c>
      <c r="AN117" s="80" t="s">
        <v>73</v>
      </c>
      <c r="AO117" s="80" t="s">
        <v>73</v>
      </c>
      <c r="AP117" s="102">
        <f t="shared" si="8"/>
        <v>0</v>
      </c>
      <c r="AQ117" s="102">
        <f t="shared" si="9"/>
        <v>59898511</v>
      </c>
      <c r="AR117" s="72" t="s">
        <v>65</v>
      </c>
      <c r="AS117" s="76">
        <v>59898511</v>
      </c>
      <c r="AT117" s="72" t="s">
        <v>65</v>
      </c>
      <c r="AU117" s="76">
        <v>27245465</v>
      </c>
      <c r="AV117" s="147">
        <v>45841</v>
      </c>
      <c r="AW117" s="82">
        <v>59898511</v>
      </c>
      <c r="AX117" s="143">
        <f t="shared" si="10"/>
        <v>0</v>
      </c>
      <c r="AY117" s="84">
        <f t="shared" si="11"/>
        <v>1</v>
      </c>
      <c r="AZ117" s="85">
        <v>1</v>
      </c>
      <c r="BA117" s="81" t="s">
        <v>73</v>
      </c>
      <c r="BB117" s="72" t="s">
        <v>208</v>
      </c>
      <c r="BC117" s="74" t="s">
        <v>17705</v>
      </c>
      <c r="BD117" s="71" t="s">
        <v>65</v>
      </c>
      <c r="BE117" s="71" t="s">
        <v>207</v>
      </c>
    </row>
    <row r="118" spans="2:57" s="12" customFormat="1" ht="12.75" x14ac:dyDescent="0.2">
      <c r="B118" s="72">
        <v>2025</v>
      </c>
      <c r="C118" s="72">
        <v>891780111</v>
      </c>
      <c r="D118" s="72" t="s">
        <v>63</v>
      </c>
      <c r="E118" s="104" t="s">
        <v>17704</v>
      </c>
      <c r="F118" s="72" t="s">
        <v>17703</v>
      </c>
      <c r="G118" s="72">
        <v>0</v>
      </c>
      <c r="H118" s="72" t="s">
        <v>71</v>
      </c>
      <c r="I118" s="71" t="s">
        <v>64</v>
      </c>
      <c r="J118" s="73" t="s">
        <v>81</v>
      </c>
      <c r="K118" s="104" t="s">
        <v>17702</v>
      </c>
      <c r="L118" s="514">
        <v>39999994</v>
      </c>
      <c r="M118" s="71" t="s">
        <v>66</v>
      </c>
      <c r="N118" s="75" t="s">
        <v>17701</v>
      </c>
      <c r="O118" s="76">
        <v>901467992</v>
      </c>
      <c r="P118" s="76">
        <v>1049</v>
      </c>
      <c r="Q118" s="147">
        <v>45785</v>
      </c>
      <c r="R118" s="514">
        <v>40000000</v>
      </c>
      <c r="S118" s="147">
        <v>45841</v>
      </c>
      <c r="T118" s="514">
        <v>39999994</v>
      </c>
      <c r="U118" s="72" t="s">
        <v>65</v>
      </c>
      <c r="V118" s="292">
        <v>72221403</v>
      </c>
      <c r="W118" s="189" t="s">
        <v>16693</v>
      </c>
      <c r="X118" s="635">
        <v>45841</v>
      </c>
      <c r="Y118" s="78">
        <v>45849</v>
      </c>
      <c r="Z118" s="636">
        <v>45848</v>
      </c>
      <c r="AA118" s="147">
        <v>46022</v>
      </c>
      <c r="AB118" s="102">
        <f t="shared" si="6"/>
        <v>174</v>
      </c>
      <c r="AC118" s="76">
        <v>0</v>
      </c>
      <c r="AD118" s="76">
        <v>0</v>
      </c>
      <c r="AE118" s="76">
        <v>0</v>
      </c>
      <c r="AF118" s="80" t="s">
        <v>73</v>
      </c>
      <c r="AG118" s="102">
        <f t="shared" si="7"/>
        <v>0</v>
      </c>
      <c r="AH118" s="76">
        <v>0</v>
      </c>
      <c r="AI118" s="76">
        <v>0</v>
      </c>
      <c r="AJ118" s="72" t="s">
        <v>73</v>
      </c>
      <c r="AK118" s="80" t="s">
        <v>73</v>
      </c>
      <c r="AL118" s="76">
        <v>0</v>
      </c>
      <c r="AM118" s="80" t="s">
        <v>73</v>
      </c>
      <c r="AN118" s="80" t="s">
        <v>73</v>
      </c>
      <c r="AO118" s="80" t="s">
        <v>73</v>
      </c>
      <c r="AP118" s="102">
        <f t="shared" si="8"/>
        <v>0</v>
      </c>
      <c r="AQ118" s="102">
        <f t="shared" si="9"/>
        <v>39999994</v>
      </c>
      <c r="AR118" s="72" t="s">
        <v>65</v>
      </c>
      <c r="AS118" s="76">
        <v>39999994</v>
      </c>
      <c r="AT118" s="72" t="s">
        <v>319</v>
      </c>
      <c r="AU118" s="76">
        <v>0</v>
      </c>
      <c r="AV118" s="81" t="s">
        <v>73</v>
      </c>
      <c r="AW118" s="82">
        <v>0</v>
      </c>
      <c r="AX118" s="143">
        <f t="shared" si="10"/>
        <v>39999994</v>
      </c>
      <c r="AY118" s="84">
        <f t="shared" si="11"/>
        <v>0</v>
      </c>
      <c r="AZ118" s="85">
        <v>0</v>
      </c>
      <c r="BA118" s="81" t="s">
        <v>73</v>
      </c>
      <c r="BB118" s="72" t="s">
        <v>123</v>
      </c>
      <c r="BC118" s="74" t="s">
        <v>17700</v>
      </c>
      <c r="BD118" s="71" t="s">
        <v>65</v>
      </c>
      <c r="BE118" s="71" t="s">
        <v>207</v>
      </c>
    </row>
    <row r="119" spans="2:57" s="12" customFormat="1" ht="12.75" x14ac:dyDescent="0.2">
      <c r="B119" s="72">
        <v>2025</v>
      </c>
      <c r="C119" s="72">
        <v>891780111</v>
      </c>
      <c r="D119" s="72" t="s">
        <v>63</v>
      </c>
      <c r="E119" s="104" t="s">
        <v>17699</v>
      </c>
      <c r="F119" s="72" t="s">
        <v>17698</v>
      </c>
      <c r="G119" s="72">
        <v>0</v>
      </c>
      <c r="H119" s="72" t="s">
        <v>71</v>
      </c>
      <c r="I119" s="71" t="s">
        <v>64</v>
      </c>
      <c r="J119" s="73" t="s">
        <v>81</v>
      </c>
      <c r="K119" s="104" t="s">
        <v>17697</v>
      </c>
      <c r="L119" s="514">
        <v>61101000</v>
      </c>
      <c r="M119" s="71" t="s">
        <v>66</v>
      </c>
      <c r="N119" s="75" t="s">
        <v>17696</v>
      </c>
      <c r="O119" s="76">
        <v>860042209</v>
      </c>
      <c r="P119" s="76">
        <v>1192</v>
      </c>
      <c r="Q119" s="147">
        <v>45806</v>
      </c>
      <c r="R119" s="514">
        <v>61101000</v>
      </c>
      <c r="S119" s="147">
        <v>45846</v>
      </c>
      <c r="T119" s="514">
        <v>61101000</v>
      </c>
      <c r="U119" s="72" t="s">
        <v>65</v>
      </c>
      <c r="V119" s="292">
        <v>7633815</v>
      </c>
      <c r="W119" s="189" t="s">
        <v>10548</v>
      </c>
      <c r="X119" s="635">
        <v>45846</v>
      </c>
      <c r="Y119" s="78">
        <v>45847</v>
      </c>
      <c r="Z119" s="636">
        <v>45847</v>
      </c>
      <c r="AA119" s="147">
        <v>45853</v>
      </c>
      <c r="AB119" s="102">
        <f t="shared" si="6"/>
        <v>6</v>
      </c>
      <c r="AC119" s="76">
        <v>0</v>
      </c>
      <c r="AD119" s="76">
        <v>0</v>
      </c>
      <c r="AE119" s="76">
        <v>0</v>
      </c>
      <c r="AF119" s="80" t="s">
        <v>73</v>
      </c>
      <c r="AG119" s="102">
        <f t="shared" si="7"/>
        <v>0</v>
      </c>
      <c r="AH119" s="76">
        <v>0</v>
      </c>
      <c r="AI119" s="76">
        <v>0</v>
      </c>
      <c r="AJ119" s="72" t="s">
        <v>73</v>
      </c>
      <c r="AK119" s="80" t="s">
        <v>73</v>
      </c>
      <c r="AL119" s="76">
        <v>0</v>
      </c>
      <c r="AM119" s="80" t="s">
        <v>73</v>
      </c>
      <c r="AN119" s="80" t="s">
        <v>73</v>
      </c>
      <c r="AO119" s="80" t="s">
        <v>73</v>
      </c>
      <c r="AP119" s="102">
        <f t="shared" si="8"/>
        <v>0</v>
      </c>
      <c r="AQ119" s="102">
        <f t="shared" si="9"/>
        <v>61101000</v>
      </c>
      <c r="AR119" s="72" t="s">
        <v>65</v>
      </c>
      <c r="AS119" s="76">
        <v>61101000</v>
      </c>
      <c r="AT119" s="72" t="s">
        <v>319</v>
      </c>
      <c r="AU119" s="76">
        <v>0</v>
      </c>
      <c r="AV119" s="81" t="s">
        <v>73</v>
      </c>
      <c r="AW119" s="82">
        <v>61101000</v>
      </c>
      <c r="AX119" s="143">
        <f t="shared" si="10"/>
        <v>0</v>
      </c>
      <c r="AY119" s="84">
        <f t="shared" si="11"/>
        <v>1</v>
      </c>
      <c r="AZ119" s="85">
        <v>1</v>
      </c>
      <c r="BA119" s="81" t="s">
        <v>73</v>
      </c>
      <c r="BB119" s="72" t="s">
        <v>208</v>
      </c>
      <c r="BC119" s="74" t="s">
        <v>17695</v>
      </c>
      <c r="BD119" s="71" t="s">
        <v>65</v>
      </c>
      <c r="BE119" s="71" t="s">
        <v>207</v>
      </c>
    </row>
    <row r="120" spans="2:57" s="12" customFormat="1" ht="12.75" x14ac:dyDescent="0.2">
      <c r="B120" s="72">
        <v>2025</v>
      </c>
      <c r="C120" s="72">
        <v>891780111</v>
      </c>
      <c r="D120" s="72" t="s">
        <v>63</v>
      </c>
      <c r="E120" s="104" t="s">
        <v>17694</v>
      </c>
      <c r="F120" s="72" t="s">
        <v>17693</v>
      </c>
      <c r="G120" s="72">
        <v>0</v>
      </c>
      <c r="H120" s="72" t="s">
        <v>71</v>
      </c>
      <c r="I120" s="71" t="s">
        <v>64</v>
      </c>
      <c r="J120" s="73" t="s">
        <v>81</v>
      </c>
      <c r="K120" s="104" t="s">
        <v>17692</v>
      </c>
      <c r="L120" s="514">
        <v>133850312</v>
      </c>
      <c r="M120" s="71" t="s">
        <v>66</v>
      </c>
      <c r="N120" s="75" t="s">
        <v>17592</v>
      </c>
      <c r="O120" s="76">
        <v>900692909</v>
      </c>
      <c r="P120" s="76">
        <v>1421</v>
      </c>
      <c r="Q120" s="147">
        <v>45840</v>
      </c>
      <c r="R120" s="514">
        <v>133850312</v>
      </c>
      <c r="S120" s="147">
        <v>45846</v>
      </c>
      <c r="T120" s="514">
        <v>133850312</v>
      </c>
      <c r="U120" s="72" t="s">
        <v>65</v>
      </c>
      <c r="V120" s="292">
        <v>72175282</v>
      </c>
      <c r="W120" s="189" t="s">
        <v>8886</v>
      </c>
      <c r="X120" s="635">
        <v>45846</v>
      </c>
      <c r="Y120" s="78">
        <v>45846</v>
      </c>
      <c r="Z120" s="636">
        <v>45846</v>
      </c>
      <c r="AA120" s="147">
        <v>45996</v>
      </c>
      <c r="AB120" s="102">
        <f t="shared" si="6"/>
        <v>150</v>
      </c>
      <c r="AC120" s="76">
        <v>0</v>
      </c>
      <c r="AD120" s="76">
        <v>0</v>
      </c>
      <c r="AE120" s="76">
        <v>0</v>
      </c>
      <c r="AF120" s="80" t="s">
        <v>73</v>
      </c>
      <c r="AG120" s="102">
        <f t="shared" si="7"/>
        <v>0</v>
      </c>
      <c r="AH120" s="76">
        <v>0</v>
      </c>
      <c r="AI120" s="76">
        <v>0</v>
      </c>
      <c r="AJ120" s="72" t="s">
        <v>73</v>
      </c>
      <c r="AK120" s="80" t="s">
        <v>73</v>
      </c>
      <c r="AL120" s="76">
        <v>0</v>
      </c>
      <c r="AM120" s="80" t="s">
        <v>73</v>
      </c>
      <c r="AN120" s="80" t="s">
        <v>73</v>
      </c>
      <c r="AO120" s="80" t="s">
        <v>73</v>
      </c>
      <c r="AP120" s="102">
        <f t="shared" si="8"/>
        <v>0</v>
      </c>
      <c r="AQ120" s="102">
        <f t="shared" si="9"/>
        <v>133850312</v>
      </c>
      <c r="AR120" s="72" t="s">
        <v>65</v>
      </c>
      <c r="AS120" s="76">
        <v>133850312</v>
      </c>
      <c r="AT120" s="72" t="s">
        <v>319</v>
      </c>
      <c r="AU120" s="76">
        <v>0</v>
      </c>
      <c r="AV120" s="81" t="s">
        <v>73</v>
      </c>
      <c r="AW120" s="82">
        <v>33462578</v>
      </c>
      <c r="AX120" s="143">
        <f t="shared" si="10"/>
        <v>100387734</v>
      </c>
      <c r="AY120" s="84">
        <f t="shared" si="11"/>
        <v>0.25</v>
      </c>
      <c r="AZ120" s="85">
        <v>0.25</v>
      </c>
      <c r="BA120" s="81" t="s">
        <v>73</v>
      </c>
      <c r="BB120" s="72" t="s">
        <v>123</v>
      </c>
      <c r="BC120" s="74" t="s">
        <v>17691</v>
      </c>
      <c r="BD120" s="71" t="s">
        <v>65</v>
      </c>
      <c r="BE120" s="71" t="s">
        <v>207</v>
      </c>
    </row>
    <row r="121" spans="2:57" s="12" customFormat="1" ht="12.75" x14ac:dyDescent="0.2">
      <c r="B121" s="72">
        <v>2025</v>
      </c>
      <c r="C121" s="72">
        <v>891780111</v>
      </c>
      <c r="D121" s="72" t="s">
        <v>63</v>
      </c>
      <c r="E121" s="104" t="s">
        <v>17690</v>
      </c>
      <c r="F121" s="72" t="s">
        <v>17689</v>
      </c>
      <c r="G121" s="72">
        <v>0</v>
      </c>
      <c r="H121" s="72" t="s">
        <v>71</v>
      </c>
      <c r="I121" s="71" t="s">
        <v>64</v>
      </c>
      <c r="J121" s="73" t="s">
        <v>81</v>
      </c>
      <c r="K121" s="104" t="s">
        <v>17688</v>
      </c>
      <c r="L121" s="514">
        <v>11000000</v>
      </c>
      <c r="M121" s="71" t="s">
        <v>66</v>
      </c>
      <c r="N121" s="75" t="s">
        <v>17687</v>
      </c>
      <c r="O121" s="76">
        <v>12549201</v>
      </c>
      <c r="P121" s="76">
        <v>360</v>
      </c>
      <c r="Q121" s="147">
        <v>45702</v>
      </c>
      <c r="R121" s="514">
        <v>11000000</v>
      </c>
      <c r="S121" s="147">
        <v>45848</v>
      </c>
      <c r="T121" s="514">
        <v>11000000</v>
      </c>
      <c r="U121" s="72" t="s">
        <v>65</v>
      </c>
      <c r="V121" s="292">
        <v>85459497</v>
      </c>
      <c r="W121" s="189" t="s">
        <v>9141</v>
      </c>
      <c r="X121" s="635">
        <v>45848</v>
      </c>
      <c r="Y121" s="78">
        <v>45848</v>
      </c>
      <c r="Z121" s="636" t="s">
        <v>73</v>
      </c>
      <c r="AA121" s="147">
        <v>46022</v>
      </c>
      <c r="AB121" s="102">
        <f t="shared" si="6"/>
        <v>174</v>
      </c>
      <c r="AC121" s="76">
        <v>0</v>
      </c>
      <c r="AD121" s="76">
        <v>0</v>
      </c>
      <c r="AE121" s="76">
        <v>0</v>
      </c>
      <c r="AF121" s="80" t="s">
        <v>73</v>
      </c>
      <c r="AG121" s="102">
        <f t="shared" si="7"/>
        <v>0</v>
      </c>
      <c r="AH121" s="76">
        <v>0</v>
      </c>
      <c r="AI121" s="76">
        <v>0</v>
      </c>
      <c r="AJ121" s="72" t="s">
        <v>73</v>
      </c>
      <c r="AK121" s="80" t="s">
        <v>73</v>
      </c>
      <c r="AL121" s="76">
        <v>0</v>
      </c>
      <c r="AM121" s="80" t="s">
        <v>73</v>
      </c>
      <c r="AN121" s="80" t="s">
        <v>73</v>
      </c>
      <c r="AO121" s="80" t="s">
        <v>73</v>
      </c>
      <c r="AP121" s="102">
        <f t="shared" si="8"/>
        <v>0</v>
      </c>
      <c r="AQ121" s="102">
        <f t="shared" si="9"/>
        <v>11000000</v>
      </c>
      <c r="AR121" s="72" t="s">
        <v>65</v>
      </c>
      <c r="AS121" s="76">
        <v>11000000</v>
      </c>
      <c r="AT121" s="72" t="s">
        <v>319</v>
      </c>
      <c r="AU121" s="76">
        <v>0</v>
      </c>
      <c r="AV121" s="81" t="s">
        <v>73</v>
      </c>
      <c r="AW121" s="82">
        <v>0</v>
      </c>
      <c r="AX121" s="143">
        <f t="shared" si="10"/>
        <v>11000000</v>
      </c>
      <c r="AY121" s="84">
        <f t="shared" si="11"/>
        <v>0</v>
      </c>
      <c r="AZ121" s="85">
        <v>0</v>
      </c>
      <c r="BA121" s="81" t="s">
        <v>73</v>
      </c>
      <c r="BB121" s="72" t="s">
        <v>123</v>
      </c>
      <c r="BC121" s="74" t="s">
        <v>17686</v>
      </c>
      <c r="BD121" s="71" t="s">
        <v>65</v>
      </c>
      <c r="BE121" s="71" t="s">
        <v>207</v>
      </c>
    </row>
    <row r="122" spans="2:57" s="12" customFormat="1" ht="12.75" x14ac:dyDescent="0.2">
      <c r="B122" s="72">
        <v>2025</v>
      </c>
      <c r="C122" s="72">
        <v>891780111</v>
      </c>
      <c r="D122" s="72" t="s">
        <v>63</v>
      </c>
      <c r="E122" s="104" t="s">
        <v>17685</v>
      </c>
      <c r="F122" s="72" t="s">
        <v>17684</v>
      </c>
      <c r="G122" s="72">
        <v>0</v>
      </c>
      <c r="H122" s="72" t="s">
        <v>71</v>
      </c>
      <c r="I122" s="71" t="s">
        <v>64</v>
      </c>
      <c r="J122" s="73" t="s">
        <v>81</v>
      </c>
      <c r="K122" s="104" t="s">
        <v>17683</v>
      </c>
      <c r="L122" s="514">
        <v>4260200</v>
      </c>
      <c r="M122" s="71" t="s">
        <v>66</v>
      </c>
      <c r="N122" s="75" t="s">
        <v>17682</v>
      </c>
      <c r="O122" s="76">
        <v>900794405</v>
      </c>
      <c r="P122" s="76">
        <v>1339</v>
      </c>
      <c r="Q122" s="147">
        <v>45826</v>
      </c>
      <c r="R122" s="514">
        <v>4260200</v>
      </c>
      <c r="S122" s="147">
        <v>45848</v>
      </c>
      <c r="T122" s="514">
        <v>4260200</v>
      </c>
      <c r="U122" s="72" t="s">
        <v>65</v>
      </c>
      <c r="V122" s="292">
        <v>85467461</v>
      </c>
      <c r="W122" s="189" t="s">
        <v>9096</v>
      </c>
      <c r="X122" s="635">
        <v>45848</v>
      </c>
      <c r="Y122" s="78">
        <v>45849</v>
      </c>
      <c r="Z122" s="636">
        <v>45849</v>
      </c>
      <c r="AA122" s="147">
        <v>45894</v>
      </c>
      <c r="AB122" s="102">
        <f t="shared" si="6"/>
        <v>45</v>
      </c>
      <c r="AC122" s="76">
        <v>0</v>
      </c>
      <c r="AD122" s="76">
        <v>0</v>
      </c>
      <c r="AE122" s="76">
        <v>0</v>
      </c>
      <c r="AF122" s="80" t="s">
        <v>73</v>
      </c>
      <c r="AG122" s="102">
        <f t="shared" si="7"/>
        <v>0</v>
      </c>
      <c r="AH122" s="76">
        <v>0</v>
      </c>
      <c r="AI122" s="76">
        <v>0</v>
      </c>
      <c r="AJ122" s="72" t="s">
        <v>73</v>
      </c>
      <c r="AK122" s="80" t="s">
        <v>73</v>
      </c>
      <c r="AL122" s="76">
        <v>0</v>
      </c>
      <c r="AM122" s="80" t="s">
        <v>73</v>
      </c>
      <c r="AN122" s="80" t="s">
        <v>73</v>
      </c>
      <c r="AO122" s="80" t="s">
        <v>73</v>
      </c>
      <c r="AP122" s="102">
        <f t="shared" si="8"/>
        <v>0</v>
      </c>
      <c r="AQ122" s="102">
        <f t="shared" si="9"/>
        <v>4260200</v>
      </c>
      <c r="AR122" s="72" t="s">
        <v>65</v>
      </c>
      <c r="AS122" s="76">
        <v>4260200</v>
      </c>
      <c r="AT122" s="72" t="s">
        <v>319</v>
      </c>
      <c r="AU122" s="76">
        <v>0</v>
      </c>
      <c r="AV122" s="81" t="s">
        <v>73</v>
      </c>
      <c r="AW122" s="82">
        <v>0</v>
      </c>
      <c r="AX122" s="143">
        <f t="shared" si="10"/>
        <v>4260200</v>
      </c>
      <c r="AY122" s="84">
        <f t="shared" si="11"/>
        <v>0</v>
      </c>
      <c r="AZ122" s="85">
        <v>1</v>
      </c>
      <c r="BA122" s="81" t="s">
        <v>73</v>
      </c>
      <c r="BB122" s="72" t="s">
        <v>208</v>
      </c>
      <c r="BC122" s="74" t="s">
        <v>17681</v>
      </c>
      <c r="BD122" s="71" t="s">
        <v>65</v>
      </c>
      <c r="BE122" s="71" t="s">
        <v>207</v>
      </c>
    </row>
    <row r="123" spans="2:57" s="12" customFormat="1" ht="12.75" x14ac:dyDescent="0.2">
      <c r="B123" s="72">
        <v>2025</v>
      </c>
      <c r="C123" s="72">
        <v>891780111</v>
      </c>
      <c r="D123" s="72" t="s">
        <v>63</v>
      </c>
      <c r="E123" s="104" t="s">
        <v>17680</v>
      </c>
      <c r="F123" s="72" t="s">
        <v>17679</v>
      </c>
      <c r="G123" s="72">
        <v>0</v>
      </c>
      <c r="H123" s="72" t="s">
        <v>71</v>
      </c>
      <c r="I123" s="71" t="s">
        <v>64</v>
      </c>
      <c r="J123" s="73" t="s">
        <v>81</v>
      </c>
      <c r="K123" s="104" t="s">
        <v>17678</v>
      </c>
      <c r="L123" s="514">
        <v>5049170</v>
      </c>
      <c r="M123" s="71" t="s">
        <v>66</v>
      </c>
      <c r="N123" s="75" t="s">
        <v>17677</v>
      </c>
      <c r="O123" s="76">
        <v>900512750</v>
      </c>
      <c r="P123" s="76">
        <v>1154</v>
      </c>
      <c r="Q123" s="147">
        <v>45799</v>
      </c>
      <c r="R123" s="514">
        <v>5049170</v>
      </c>
      <c r="S123" s="147">
        <v>45849</v>
      </c>
      <c r="T123" s="514">
        <v>5049170</v>
      </c>
      <c r="U123" s="72" t="s">
        <v>65</v>
      </c>
      <c r="V123" s="292">
        <v>85467461</v>
      </c>
      <c r="W123" s="189" t="s">
        <v>9096</v>
      </c>
      <c r="X123" s="635">
        <v>45849</v>
      </c>
      <c r="Y123" s="78">
        <v>45855</v>
      </c>
      <c r="Z123" s="636">
        <v>45855</v>
      </c>
      <c r="AA123" s="147">
        <v>45898</v>
      </c>
      <c r="AB123" s="102">
        <f t="shared" si="6"/>
        <v>43</v>
      </c>
      <c r="AC123" s="76">
        <v>0</v>
      </c>
      <c r="AD123" s="76">
        <v>0</v>
      </c>
      <c r="AE123" s="76">
        <v>0</v>
      </c>
      <c r="AF123" s="80" t="s">
        <v>73</v>
      </c>
      <c r="AG123" s="102">
        <f t="shared" si="7"/>
        <v>0</v>
      </c>
      <c r="AH123" s="76">
        <v>0</v>
      </c>
      <c r="AI123" s="76">
        <v>0</v>
      </c>
      <c r="AJ123" s="72" t="s">
        <v>73</v>
      </c>
      <c r="AK123" s="80" t="s">
        <v>73</v>
      </c>
      <c r="AL123" s="76">
        <v>0</v>
      </c>
      <c r="AM123" s="80" t="s">
        <v>73</v>
      </c>
      <c r="AN123" s="80" t="s">
        <v>73</v>
      </c>
      <c r="AO123" s="80" t="s">
        <v>73</v>
      </c>
      <c r="AP123" s="102">
        <f t="shared" si="8"/>
        <v>0</v>
      </c>
      <c r="AQ123" s="102">
        <f t="shared" si="9"/>
        <v>5049170</v>
      </c>
      <c r="AR123" s="72" t="s">
        <v>65</v>
      </c>
      <c r="AS123" s="76">
        <v>5049170</v>
      </c>
      <c r="AT123" s="72" t="s">
        <v>319</v>
      </c>
      <c r="AU123" s="76">
        <v>0</v>
      </c>
      <c r="AV123" s="81" t="s">
        <v>73</v>
      </c>
      <c r="AW123" s="82">
        <v>0</v>
      </c>
      <c r="AX123" s="143">
        <f t="shared" si="10"/>
        <v>5049170</v>
      </c>
      <c r="AY123" s="84">
        <f t="shared" si="11"/>
        <v>0</v>
      </c>
      <c r="AZ123" s="85">
        <v>1</v>
      </c>
      <c r="BA123" s="81" t="s">
        <v>73</v>
      </c>
      <c r="BB123" s="72" t="s">
        <v>208</v>
      </c>
      <c r="BC123" s="74" t="s">
        <v>17676</v>
      </c>
      <c r="BD123" s="71" t="s">
        <v>65</v>
      </c>
      <c r="BE123" s="71" t="s">
        <v>207</v>
      </c>
    </row>
    <row r="124" spans="2:57" s="12" customFormat="1" ht="12.75" x14ac:dyDescent="0.2">
      <c r="B124" s="72">
        <v>2025</v>
      </c>
      <c r="C124" s="72">
        <v>891780111</v>
      </c>
      <c r="D124" s="72" t="s">
        <v>63</v>
      </c>
      <c r="E124" s="104" t="s">
        <v>17675</v>
      </c>
      <c r="F124" s="72" t="s">
        <v>17674</v>
      </c>
      <c r="G124" s="72">
        <v>0</v>
      </c>
      <c r="H124" s="72" t="s">
        <v>71</v>
      </c>
      <c r="I124" s="71" t="s">
        <v>64</v>
      </c>
      <c r="J124" s="73" t="s">
        <v>81</v>
      </c>
      <c r="K124" s="104" t="s">
        <v>17673</v>
      </c>
      <c r="L124" s="514">
        <v>34816782</v>
      </c>
      <c r="M124" s="71" t="s">
        <v>66</v>
      </c>
      <c r="N124" s="75" t="s">
        <v>17672</v>
      </c>
      <c r="O124" s="76">
        <v>901625133</v>
      </c>
      <c r="P124" s="76">
        <v>1298</v>
      </c>
      <c r="Q124" s="147">
        <v>45819</v>
      </c>
      <c r="R124" s="514">
        <v>34816782</v>
      </c>
      <c r="S124" s="147">
        <v>45849</v>
      </c>
      <c r="T124" s="514">
        <v>34816782</v>
      </c>
      <c r="U124" s="72" t="s">
        <v>65</v>
      </c>
      <c r="V124" s="292">
        <v>85151631</v>
      </c>
      <c r="W124" s="189" t="s">
        <v>16626</v>
      </c>
      <c r="X124" s="635">
        <v>45849</v>
      </c>
      <c r="Y124" s="78">
        <v>45855</v>
      </c>
      <c r="Z124" s="636">
        <v>45852</v>
      </c>
      <c r="AA124" s="147">
        <v>46022</v>
      </c>
      <c r="AB124" s="102">
        <f t="shared" si="6"/>
        <v>170</v>
      </c>
      <c r="AC124" s="76">
        <v>0</v>
      </c>
      <c r="AD124" s="76">
        <v>0</v>
      </c>
      <c r="AE124" s="76">
        <v>0</v>
      </c>
      <c r="AF124" s="80" t="s">
        <v>73</v>
      </c>
      <c r="AG124" s="102">
        <f t="shared" si="7"/>
        <v>0</v>
      </c>
      <c r="AH124" s="76">
        <v>0</v>
      </c>
      <c r="AI124" s="76">
        <v>0</v>
      </c>
      <c r="AJ124" s="72" t="s">
        <v>73</v>
      </c>
      <c r="AK124" s="80" t="s">
        <v>73</v>
      </c>
      <c r="AL124" s="76">
        <v>0</v>
      </c>
      <c r="AM124" s="80" t="s">
        <v>73</v>
      </c>
      <c r="AN124" s="80" t="s">
        <v>73</v>
      </c>
      <c r="AO124" s="80" t="s">
        <v>73</v>
      </c>
      <c r="AP124" s="102">
        <f t="shared" si="8"/>
        <v>0</v>
      </c>
      <c r="AQ124" s="102">
        <f t="shared" si="9"/>
        <v>34816782</v>
      </c>
      <c r="AR124" s="72" t="s">
        <v>65</v>
      </c>
      <c r="AS124" s="76">
        <v>34816782</v>
      </c>
      <c r="AT124" s="72" t="s">
        <v>319</v>
      </c>
      <c r="AU124" s="76">
        <v>0</v>
      </c>
      <c r="AV124" s="81" t="s">
        <v>73</v>
      </c>
      <c r="AW124" s="82">
        <v>0</v>
      </c>
      <c r="AX124" s="143">
        <f t="shared" si="10"/>
        <v>34816782</v>
      </c>
      <c r="AY124" s="84">
        <f t="shared" si="11"/>
        <v>0</v>
      </c>
      <c r="AZ124" s="85">
        <v>0</v>
      </c>
      <c r="BA124" s="81" t="s">
        <v>73</v>
      </c>
      <c r="BB124" s="72" t="s">
        <v>123</v>
      </c>
      <c r="BC124" s="74" t="s">
        <v>17671</v>
      </c>
      <c r="BD124" s="71" t="s">
        <v>65</v>
      </c>
      <c r="BE124" s="71" t="s">
        <v>207</v>
      </c>
    </row>
    <row r="125" spans="2:57" s="12" customFormat="1" ht="12.75" x14ac:dyDescent="0.2">
      <c r="B125" s="72">
        <v>2025</v>
      </c>
      <c r="C125" s="72">
        <v>891780111</v>
      </c>
      <c r="D125" s="72" t="s">
        <v>63</v>
      </c>
      <c r="E125" s="104" t="s">
        <v>17670</v>
      </c>
      <c r="F125" s="72" t="s">
        <v>17669</v>
      </c>
      <c r="G125" s="72">
        <v>0</v>
      </c>
      <c r="H125" s="72" t="s">
        <v>71</v>
      </c>
      <c r="I125" s="71" t="s">
        <v>64</v>
      </c>
      <c r="J125" s="73" t="s">
        <v>81</v>
      </c>
      <c r="K125" s="104" t="s">
        <v>17668</v>
      </c>
      <c r="L125" s="514">
        <v>74590390</v>
      </c>
      <c r="M125" s="71" t="s">
        <v>66</v>
      </c>
      <c r="N125" s="75" t="s">
        <v>17139</v>
      </c>
      <c r="O125" s="76">
        <v>901851072</v>
      </c>
      <c r="P125" s="76">
        <v>1403</v>
      </c>
      <c r="Q125" s="147">
        <v>45840</v>
      </c>
      <c r="R125" s="514">
        <v>74590390</v>
      </c>
      <c r="S125" s="147">
        <v>45852</v>
      </c>
      <c r="T125" s="514">
        <v>74590390</v>
      </c>
      <c r="U125" s="72" t="s">
        <v>65</v>
      </c>
      <c r="V125" s="292">
        <v>85467461</v>
      </c>
      <c r="W125" s="189" t="s">
        <v>9096</v>
      </c>
      <c r="X125" s="635">
        <v>45852</v>
      </c>
      <c r="Y125" s="78">
        <v>45852</v>
      </c>
      <c r="Z125" s="636">
        <v>45852</v>
      </c>
      <c r="AA125" s="147">
        <v>45881</v>
      </c>
      <c r="AB125" s="102">
        <f t="shared" si="6"/>
        <v>29</v>
      </c>
      <c r="AC125" s="76">
        <v>0</v>
      </c>
      <c r="AD125" s="76">
        <v>0</v>
      </c>
      <c r="AE125" s="76">
        <v>0</v>
      </c>
      <c r="AF125" s="80" t="s">
        <v>73</v>
      </c>
      <c r="AG125" s="102">
        <f t="shared" si="7"/>
        <v>0</v>
      </c>
      <c r="AH125" s="76">
        <v>0</v>
      </c>
      <c r="AI125" s="76">
        <v>0</v>
      </c>
      <c r="AJ125" s="72" t="s">
        <v>73</v>
      </c>
      <c r="AK125" s="80" t="s">
        <v>73</v>
      </c>
      <c r="AL125" s="76">
        <v>0</v>
      </c>
      <c r="AM125" s="80" t="s">
        <v>73</v>
      </c>
      <c r="AN125" s="80" t="s">
        <v>73</v>
      </c>
      <c r="AO125" s="80" t="s">
        <v>73</v>
      </c>
      <c r="AP125" s="102">
        <f t="shared" si="8"/>
        <v>0</v>
      </c>
      <c r="AQ125" s="102">
        <f t="shared" si="9"/>
        <v>74590390</v>
      </c>
      <c r="AR125" s="72" t="s">
        <v>65</v>
      </c>
      <c r="AS125" s="76">
        <v>74590390</v>
      </c>
      <c r="AT125" s="72" t="s">
        <v>319</v>
      </c>
      <c r="AU125" s="76">
        <v>0</v>
      </c>
      <c r="AV125" s="81" t="s">
        <v>73</v>
      </c>
      <c r="AW125" s="82">
        <v>74590390</v>
      </c>
      <c r="AX125" s="143">
        <f t="shared" si="10"/>
        <v>0</v>
      </c>
      <c r="AY125" s="84">
        <f t="shared" si="11"/>
        <v>1</v>
      </c>
      <c r="AZ125" s="85">
        <v>1</v>
      </c>
      <c r="BA125" s="81" t="s">
        <v>73</v>
      </c>
      <c r="BB125" s="72" t="s">
        <v>208</v>
      </c>
      <c r="BC125" s="74" t="s">
        <v>17667</v>
      </c>
      <c r="BD125" s="71" t="s">
        <v>65</v>
      </c>
      <c r="BE125" s="71" t="s">
        <v>207</v>
      </c>
    </row>
    <row r="126" spans="2:57" s="12" customFormat="1" ht="12.75" x14ac:dyDescent="0.2">
      <c r="B126" s="72">
        <v>2025</v>
      </c>
      <c r="C126" s="72">
        <v>891780111</v>
      </c>
      <c r="D126" s="72" t="s">
        <v>63</v>
      </c>
      <c r="E126" s="104" t="s">
        <v>17666</v>
      </c>
      <c r="F126" s="72" t="s">
        <v>17665</v>
      </c>
      <c r="G126" s="72">
        <v>0</v>
      </c>
      <c r="H126" s="72" t="s">
        <v>71</v>
      </c>
      <c r="I126" s="71" t="s">
        <v>64</v>
      </c>
      <c r="J126" s="73" t="s">
        <v>81</v>
      </c>
      <c r="K126" s="104" t="s">
        <v>17664</v>
      </c>
      <c r="L126" s="514">
        <v>68173500</v>
      </c>
      <c r="M126" s="71" t="s">
        <v>66</v>
      </c>
      <c r="N126" s="75" t="s">
        <v>17663</v>
      </c>
      <c r="O126" s="76">
        <v>830074291</v>
      </c>
      <c r="P126" s="76">
        <v>1464</v>
      </c>
      <c r="Q126" s="147">
        <v>45846</v>
      </c>
      <c r="R126" s="514">
        <v>68173500</v>
      </c>
      <c r="S126" s="147">
        <v>45852</v>
      </c>
      <c r="T126" s="514">
        <v>68173500</v>
      </c>
      <c r="U126" s="72" t="s">
        <v>65</v>
      </c>
      <c r="V126" s="292">
        <v>7633815</v>
      </c>
      <c r="W126" s="189" t="s">
        <v>10548</v>
      </c>
      <c r="X126" s="635">
        <v>45852</v>
      </c>
      <c r="Y126" s="78">
        <v>45853</v>
      </c>
      <c r="Z126" s="636">
        <v>45853</v>
      </c>
      <c r="AA126" s="147">
        <v>45859</v>
      </c>
      <c r="AB126" s="102">
        <f t="shared" si="6"/>
        <v>6</v>
      </c>
      <c r="AC126" s="76">
        <v>0</v>
      </c>
      <c r="AD126" s="76">
        <v>0</v>
      </c>
      <c r="AE126" s="76">
        <v>0</v>
      </c>
      <c r="AF126" s="80" t="s">
        <v>73</v>
      </c>
      <c r="AG126" s="102">
        <f t="shared" si="7"/>
        <v>0</v>
      </c>
      <c r="AH126" s="76">
        <v>0</v>
      </c>
      <c r="AI126" s="76">
        <v>0</v>
      </c>
      <c r="AJ126" s="72" t="s">
        <v>73</v>
      </c>
      <c r="AK126" s="80" t="s">
        <v>73</v>
      </c>
      <c r="AL126" s="76">
        <v>0</v>
      </c>
      <c r="AM126" s="80" t="s">
        <v>73</v>
      </c>
      <c r="AN126" s="80" t="s">
        <v>73</v>
      </c>
      <c r="AO126" s="80" t="s">
        <v>73</v>
      </c>
      <c r="AP126" s="102">
        <f t="shared" si="8"/>
        <v>0</v>
      </c>
      <c r="AQ126" s="102">
        <f t="shared" si="9"/>
        <v>68173500</v>
      </c>
      <c r="AR126" s="72" t="s">
        <v>65</v>
      </c>
      <c r="AS126" s="76">
        <v>68173500</v>
      </c>
      <c r="AT126" s="72" t="s">
        <v>319</v>
      </c>
      <c r="AU126" s="76">
        <v>0</v>
      </c>
      <c r="AV126" s="81" t="s">
        <v>73</v>
      </c>
      <c r="AW126" s="82">
        <v>68173500</v>
      </c>
      <c r="AX126" s="143">
        <f t="shared" si="10"/>
        <v>0</v>
      </c>
      <c r="AY126" s="84">
        <f t="shared" si="11"/>
        <v>1</v>
      </c>
      <c r="AZ126" s="85">
        <v>1</v>
      </c>
      <c r="BA126" s="81" t="s">
        <v>73</v>
      </c>
      <c r="BB126" s="72" t="s">
        <v>208</v>
      </c>
      <c r="BC126" s="74" t="s">
        <v>17662</v>
      </c>
      <c r="BD126" s="71" t="s">
        <v>65</v>
      </c>
      <c r="BE126" s="71" t="s">
        <v>207</v>
      </c>
    </row>
    <row r="127" spans="2:57" s="12" customFormat="1" ht="12.75" x14ac:dyDescent="0.2">
      <c r="B127" s="72">
        <v>2025</v>
      </c>
      <c r="C127" s="72">
        <v>891780111</v>
      </c>
      <c r="D127" s="72" t="s">
        <v>63</v>
      </c>
      <c r="E127" s="104" t="s">
        <v>17661</v>
      </c>
      <c r="F127" s="72" t="s">
        <v>17660</v>
      </c>
      <c r="G127" s="72">
        <v>0</v>
      </c>
      <c r="H127" s="72" t="s">
        <v>71</v>
      </c>
      <c r="I127" s="71" t="s">
        <v>166</v>
      </c>
      <c r="J127" s="73" t="s">
        <v>81</v>
      </c>
      <c r="K127" s="104" t="s">
        <v>17659</v>
      </c>
      <c r="L127" s="514">
        <v>100000000</v>
      </c>
      <c r="M127" s="71" t="s">
        <v>66</v>
      </c>
      <c r="N127" s="75" t="s">
        <v>17658</v>
      </c>
      <c r="O127" s="76">
        <v>901535489</v>
      </c>
      <c r="P127" s="76">
        <v>1461</v>
      </c>
      <c r="Q127" s="147">
        <v>45846</v>
      </c>
      <c r="R127" s="514">
        <v>100000000</v>
      </c>
      <c r="S127" s="147">
        <v>45853</v>
      </c>
      <c r="T127" s="514">
        <v>100000000</v>
      </c>
      <c r="U127" s="72" t="s">
        <v>65</v>
      </c>
      <c r="V127" s="292">
        <v>72175282</v>
      </c>
      <c r="W127" s="189" t="s">
        <v>8886</v>
      </c>
      <c r="X127" s="635">
        <v>45853</v>
      </c>
      <c r="Y127" s="78">
        <v>45860</v>
      </c>
      <c r="Z127" s="636">
        <v>45853</v>
      </c>
      <c r="AA127" s="147">
        <v>45884</v>
      </c>
      <c r="AB127" s="102">
        <f t="shared" si="6"/>
        <v>31</v>
      </c>
      <c r="AC127" s="76">
        <v>0</v>
      </c>
      <c r="AD127" s="76">
        <v>0</v>
      </c>
      <c r="AE127" s="76">
        <v>0</v>
      </c>
      <c r="AF127" s="80" t="s">
        <v>73</v>
      </c>
      <c r="AG127" s="102">
        <f t="shared" si="7"/>
        <v>0</v>
      </c>
      <c r="AH127" s="76">
        <v>0</v>
      </c>
      <c r="AI127" s="76">
        <v>0</v>
      </c>
      <c r="AJ127" s="72" t="s">
        <v>73</v>
      </c>
      <c r="AK127" s="80" t="s">
        <v>73</v>
      </c>
      <c r="AL127" s="76">
        <v>0</v>
      </c>
      <c r="AM127" s="80" t="s">
        <v>73</v>
      </c>
      <c r="AN127" s="80" t="s">
        <v>73</v>
      </c>
      <c r="AO127" s="80" t="s">
        <v>73</v>
      </c>
      <c r="AP127" s="102">
        <f t="shared" si="8"/>
        <v>0</v>
      </c>
      <c r="AQ127" s="102">
        <f t="shared" si="9"/>
        <v>100000000</v>
      </c>
      <c r="AR127" s="72" t="s">
        <v>65</v>
      </c>
      <c r="AS127" s="76">
        <v>100000000</v>
      </c>
      <c r="AT127" s="72" t="s">
        <v>65</v>
      </c>
      <c r="AU127" s="76">
        <v>50000000</v>
      </c>
      <c r="AV127" s="147">
        <v>45860</v>
      </c>
      <c r="AW127" s="82">
        <v>100000000</v>
      </c>
      <c r="AX127" s="143">
        <f t="shared" si="10"/>
        <v>0</v>
      </c>
      <c r="AY127" s="84">
        <f t="shared" si="11"/>
        <v>1</v>
      </c>
      <c r="AZ127" s="85">
        <v>1</v>
      </c>
      <c r="BA127" s="81" t="s">
        <v>73</v>
      </c>
      <c r="BB127" s="72" t="s">
        <v>208</v>
      </c>
      <c r="BC127" s="74" t="s">
        <v>17657</v>
      </c>
      <c r="BD127" s="71" t="s">
        <v>65</v>
      </c>
      <c r="BE127" s="71" t="s">
        <v>207</v>
      </c>
    </row>
    <row r="128" spans="2:57" s="12" customFormat="1" ht="12.75" x14ac:dyDescent="0.2">
      <c r="B128" s="72">
        <v>2025</v>
      </c>
      <c r="C128" s="72">
        <v>891780111</v>
      </c>
      <c r="D128" s="72" t="s">
        <v>63</v>
      </c>
      <c r="E128" s="104" t="s">
        <v>17656</v>
      </c>
      <c r="F128" s="72" t="s">
        <v>17655</v>
      </c>
      <c r="G128" s="72">
        <v>0</v>
      </c>
      <c r="H128" s="72" t="s">
        <v>71</v>
      </c>
      <c r="I128" s="71" t="s">
        <v>64</v>
      </c>
      <c r="J128" s="73" t="s">
        <v>81</v>
      </c>
      <c r="K128" s="104" t="s">
        <v>17654</v>
      </c>
      <c r="L128" s="514">
        <v>191599436</v>
      </c>
      <c r="M128" s="71" t="s">
        <v>66</v>
      </c>
      <c r="N128" s="75" t="s">
        <v>17653</v>
      </c>
      <c r="O128" s="76">
        <v>901493378</v>
      </c>
      <c r="P128" s="76">
        <v>1401</v>
      </c>
      <c r="Q128" s="147">
        <v>45839</v>
      </c>
      <c r="R128" s="514">
        <v>191599437</v>
      </c>
      <c r="S128" s="147">
        <v>45854</v>
      </c>
      <c r="T128" s="514">
        <v>191599436</v>
      </c>
      <c r="U128" s="72" t="s">
        <v>65</v>
      </c>
      <c r="V128" s="292">
        <v>85459497</v>
      </c>
      <c r="W128" s="189" t="s">
        <v>9141</v>
      </c>
      <c r="X128" s="635">
        <v>45854</v>
      </c>
      <c r="Y128" s="78">
        <v>45855</v>
      </c>
      <c r="Z128" s="636">
        <v>45855</v>
      </c>
      <c r="AA128" s="147">
        <v>45905</v>
      </c>
      <c r="AB128" s="102">
        <f t="shared" si="6"/>
        <v>50</v>
      </c>
      <c r="AC128" s="76">
        <v>0</v>
      </c>
      <c r="AD128" s="76">
        <v>0</v>
      </c>
      <c r="AE128" s="76">
        <v>0</v>
      </c>
      <c r="AF128" s="80" t="s">
        <v>73</v>
      </c>
      <c r="AG128" s="102">
        <f t="shared" si="7"/>
        <v>0</v>
      </c>
      <c r="AH128" s="76">
        <v>0</v>
      </c>
      <c r="AI128" s="76">
        <v>0</v>
      </c>
      <c r="AJ128" s="72" t="s">
        <v>73</v>
      </c>
      <c r="AK128" s="80" t="s">
        <v>73</v>
      </c>
      <c r="AL128" s="76">
        <v>0</v>
      </c>
      <c r="AM128" s="80" t="s">
        <v>73</v>
      </c>
      <c r="AN128" s="80" t="s">
        <v>73</v>
      </c>
      <c r="AO128" s="80" t="s">
        <v>73</v>
      </c>
      <c r="AP128" s="102">
        <f t="shared" si="8"/>
        <v>0</v>
      </c>
      <c r="AQ128" s="102">
        <f t="shared" si="9"/>
        <v>191599436</v>
      </c>
      <c r="AR128" s="72" t="s">
        <v>65</v>
      </c>
      <c r="AS128" s="76">
        <v>191599436</v>
      </c>
      <c r="AT128" s="72" t="s">
        <v>65</v>
      </c>
      <c r="AU128" s="76">
        <v>95799718</v>
      </c>
      <c r="AV128" s="147">
        <v>45870</v>
      </c>
      <c r="AW128" s="82">
        <v>191599435.50999999</v>
      </c>
      <c r="AX128" s="143">
        <f t="shared" si="10"/>
        <v>0.49000000953674316</v>
      </c>
      <c r="AY128" s="84">
        <f t="shared" si="11"/>
        <v>0.99999999744258117</v>
      </c>
      <c r="AZ128" s="85">
        <v>1</v>
      </c>
      <c r="BA128" s="81" t="s">
        <v>73</v>
      </c>
      <c r="BB128" s="72" t="s">
        <v>208</v>
      </c>
      <c r="BC128" s="74" t="s">
        <v>17652</v>
      </c>
      <c r="BD128" s="71" t="s">
        <v>65</v>
      </c>
      <c r="BE128" s="71" t="s">
        <v>207</v>
      </c>
    </row>
    <row r="129" spans="2:57" s="12" customFormat="1" ht="12.75" x14ac:dyDescent="0.2">
      <c r="B129" s="72">
        <v>2025</v>
      </c>
      <c r="C129" s="72">
        <v>891780111</v>
      </c>
      <c r="D129" s="72" t="s">
        <v>63</v>
      </c>
      <c r="E129" s="104" t="s">
        <v>17651</v>
      </c>
      <c r="F129" s="72" t="s">
        <v>17650</v>
      </c>
      <c r="G129" s="72">
        <v>0</v>
      </c>
      <c r="H129" s="72" t="s">
        <v>71</v>
      </c>
      <c r="I129" s="71" t="s">
        <v>64</v>
      </c>
      <c r="J129" s="73" t="s">
        <v>81</v>
      </c>
      <c r="K129" s="104" t="s">
        <v>17649</v>
      </c>
      <c r="L129" s="514">
        <v>49218400</v>
      </c>
      <c r="M129" s="71" t="s">
        <v>66</v>
      </c>
      <c r="N129" s="75" t="s">
        <v>17644</v>
      </c>
      <c r="O129" s="76">
        <v>901246775</v>
      </c>
      <c r="P129" s="76">
        <v>1486</v>
      </c>
      <c r="Q129" s="147">
        <v>45847</v>
      </c>
      <c r="R129" s="514">
        <v>49218400</v>
      </c>
      <c r="S129" s="147">
        <v>45855</v>
      </c>
      <c r="T129" s="514">
        <v>49218400</v>
      </c>
      <c r="U129" s="72" t="s">
        <v>65</v>
      </c>
      <c r="V129" s="292">
        <v>85465146</v>
      </c>
      <c r="W129" s="189" t="s">
        <v>16739</v>
      </c>
      <c r="X129" s="635">
        <v>45855</v>
      </c>
      <c r="Y129" s="78">
        <v>45859</v>
      </c>
      <c r="Z129" s="636">
        <v>45859</v>
      </c>
      <c r="AA129" s="147">
        <v>45867</v>
      </c>
      <c r="AB129" s="102">
        <f t="shared" si="6"/>
        <v>8</v>
      </c>
      <c r="AC129" s="76">
        <v>0</v>
      </c>
      <c r="AD129" s="76">
        <v>0</v>
      </c>
      <c r="AE129" s="76">
        <v>0</v>
      </c>
      <c r="AF129" s="80" t="s">
        <v>73</v>
      </c>
      <c r="AG129" s="102">
        <f t="shared" si="7"/>
        <v>0</v>
      </c>
      <c r="AH129" s="76">
        <v>0</v>
      </c>
      <c r="AI129" s="76">
        <v>0</v>
      </c>
      <c r="AJ129" s="72" t="s">
        <v>73</v>
      </c>
      <c r="AK129" s="80" t="s">
        <v>73</v>
      </c>
      <c r="AL129" s="76">
        <v>0</v>
      </c>
      <c r="AM129" s="80" t="s">
        <v>73</v>
      </c>
      <c r="AN129" s="80" t="s">
        <v>73</v>
      </c>
      <c r="AO129" s="80" t="s">
        <v>73</v>
      </c>
      <c r="AP129" s="102">
        <f t="shared" si="8"/>
        <v>0</v>
      </c>
      <c r="AQ129" s="102">
        <f t="shared" si="9"/>
        <v>49218400</v>
      </c>
      <c r="AR129" s="72" t="s">
        <v>65</v>
      </c>
      <c r="AS129" s="76">
        <v>49218400</v>
      </c>
      <c r="AT129" s="72" t="s">
        <v>319</v>
      </c>
      <c r="AU129" s="76">
        <v>0</v>
      </c>
      <c r="AV129" s="81" t="s">
        <v>73</v>
      </c>
      <c r="AW129" s="82">
        <v>49218400</v>
      </c>
      <c r="AX129" s="143">
        <f t="shared" si="10"/>
        <v>0</v>
      </c>
      <c r="AY129" s="84">
        <f t="shared" si="11"/>
        <v>1</v>
      </c>
      <c r="AZ129" s="85">
        <v>1</v>
      </c>
      <c r="BA129" s="81" t="s">
        <v>73</v>
      </c>
      <c r="BB129" s="72" t="s">
        <v>208</v>
      </c>
      <c r="BC129" s="74" t="s">
        <v>17648</v>
      </c>
      <c r="BD129" s="71" t="s">
        <v>65</v>
      </c>
      <c r="BE129" s="71" t="s">
        <v>207</v>
      </c>
    </row>
    <row r="130" spans="2:57" s="12" customFormat="1" ht="12.75" x14ac:dyDescent="0.2">
      <c r="B130" s="72">
        <v>2025</v>
      </c>
      <c r="C130" s="72">
        <v>891780111</v>
      </c>
      <c r="D130" s="72" t="s">
        <v>63</v>
      </c>
      <c r="E130" s="104" t="s">
        <v>17647</v>
      </c>
      <c r="F130" s="72" t="s">
        <v>17646</v>
      </c>
      <c r="G130" s="72">
        <v>0</v>
      </c>
      <c r="H130" s="72" t="s">
        <v>71</v>
      </c>
      <c r="I130" s="71" t="s">
        <v>64</v>
      </c>
      <c r="J130" s="73" t="s">
        <v>81</v>
      </c>
      <c r="K130" s="104" t="s">
        <v>17645</v>
      </c>
      <c r="L130" s="514">
        <v>83181000</v>
      </c>
      <c r="M130" s="71" t="s">
        <v>66</v>
      </c>
      <c r="N130" s="75" t="s">
        <v>17644</v>
      </c>
      <c r="O130" s="76">
        <v>901246775</v>
      </c>
      <c r="P130" s="76">
        <v>1485</v>
      </c>
      <c r="Q130" s="147">
        <v>45847</v>
      </c>
      <c r="R130" s="514">
        <v>83181000</v>
      </c>
      <c r="S130" s="147">
        <v>45855</v>
      </c>
      <c r="T130" s="514">
        <v>83181000</v>
      </c>
      <c r="U130" s="72" t="s">
        <v>65</v>
      </c>
      <c r="V130" s="292">
        <v>85465146</v>
      </c>
      <c r="W130" s="189" t="s">
        <v>16739</v>
      </c>
      <c r="X130" s="635">
        <v>45855</v>
      </c>
      <c r="Y130" s="78">
        <v>45859</v>
      </c>
      <c r="Z130" s="636">
        <v>45859</v>
      </c>
      <c r="AA130" s="147">
        <v>45863</v>
      </c>
      <c r="AB130" s="102">
        <f t="shared" si="6"/>
        <v>4</v>
      </c>
      <c r="AC130" s="76">
        <v>0</v>
      </c>
      <c r="AD130" s="76">
        <v>0</v>
      </c>
      <c r="AE130" s="76">
        <v>0</v>
      </c>
      <c r="AF130" s="80" t="s">
        <v>73</v>
      </c>
      <c r="AG130" s="102">
        <f t="shared" si="7"/>
        <v>0</v>
      </c>
      <c r="AH130" s="76">
        <v>0</v>
      </c>
      <c r="AI130" s="76">
        <v>0</v>
      </c>
      <c r="AJ130" s="72" t="s">
        <v>73</v>
      </c>
      <c r="AK130" s="80" t="s">
        <v>73</v>
      </c>
      <c r="AL130" s="76">
        <v>0</v>
      </c>
      <c r="AM130" s="80" t="s">
        <v>73</v>
      </c>
      <c r="AN130" s="80" t="s">
        <v>73</v>
      </c>
      <c r="AO130" s="80" t="s">
        <v>73</v>
      </c>
      <c r="AP130" s="102">
        <f t="shared" si="8"/>
        <v>0</v>
      </c>
      <c r="AQ130" s="102">
        <f t="shared" si="9"/>
        <v>83181000</v>
      </c>
      <c r="AR130" s="72" t="s">
        <v>65</v>
      </c>
      <c r="AS130" s="76">
        <v>83181000</v>
      </c>
      <c r="AT130" s="72" t="s">
        <v>319</v>
      </c>
      <c r="AU130" s="76">
        <v>0</v>
      </c>
      <c r="AV130" s="81" t="s">
        <v>73</v>
      </c>
      <c r="AW130" s="82">
        <v>83181000</v>
      </c>
      <c r="AX130" s="143">
        <f t="shared" si="10"/>
        <v>0</v>
      </c>
      <c r="AY130" s="84">
        <f t="shared" si="11"/>
        <v>1</v>
      </c>
      <c r="AZ130" s="85">
        <v>1</v>
      </c>
      <c r="BA130" s="81" t="s">
        <v>73</v>
      </c>
      <c r="BB130" s="72" t="s">
        <v>208</v>
      </c>
      <c r="BC130" s="74" t="s">
        <v>17643</v>
      </c>
      <c r="BD130" s="71" t="s">
        <v>65</v>
      </c>
      <c r="BE130" s="71" t="s">
        <v>207</v>
      </c>
    </row>
    <row r="131" spans="2:57" s="12" customFormat="1" ht="12.75" x14ac:dyDescent="0.2">
      <c r="B131" s="72">
        <v>2025</v>
      </c>
      <c r="C131" s="72">
        <v>891780111</v>
      </c>
      <c r="D131" s="72" t="s">
        <v>63</v>
      </c>
      <c r="E131" s="104" t="s">
        <v>17642</v>
      </c>
      <c r="F131" s="72" t="s">
        <v>17641</v>
      </c>
      <c r="G131" s="72">
        <v>0</v>
      </c>
      <c r="H131" s="72" t="s">
        <v>71</v>
      </c>
      <c r="I131" s="71" t="s">
        <v>166</v>
      </c>
      <c r="J131" s="73" t="s">
        <v>81</v>
      </c>
      <c r="K131" s="104" t="s">
        <v>17640</v>
      </c>
      <c r="L131" s="514">
        <v>30000000</v>
      </c>
      <c r="M131" s="71" t="s">
        <v>66</v>
      </c>
      <c r="N131" s="75" t="s">
        <v>17592</v>
      </c>
      <c r="O131" s="76">
        <v>900692909</v>
      </c>
      <c r="P131" s="76">
        <v>1574</v>
      </c>
      <c r="Q131" s="147">
        <v>45854</v>
      </c>
      <c r="R131" s="514">
        <v>30000000</v>
      </c>
      <c r="S131" s="147">
        <v>45856</v>
      </c>
      <c r="T131" s="514">
        <v>30000000</v>
      </c>
      <c r="U131" s="72" t="s">
        <v>65</v>
      </c>
      <c r="V131" s="292">
        <v>63563343</v>
      </c>
      <c r="W131" s="189" t="s">
        <v>17639</v>
      </c>
      <c r="X131" s="635">
        <v>45856</v>
      </c>
      <c r="Y131" s="78">
        <v>45856</v>
      </c>
      <c r="Z131" s="636">
        <v>45856</v>
      </c>
      <c r="AA131" s="147">
        <v>45857</v>
      </c>
      <c r="AB131" s="102">
        <f t="shared" si="6"/>
        <v>1</v>
      </c>
      <c r="AC131" s="76">
        <v>0</v>
      </c>
      <c r="AD131" s="76">
        <v>0</v>
      </c>
      <c r="AE131" s="76">
        <v>0</v>
      </c>
      <c r="AF131" s="80" t="s">
        <v>73</v>
      </c>
      <c r="AG131" s="102">
        <f t="shared" si="7"/>
        <v>0</v>
      </c>
      <c r="AH131" s="76">
        <v>0</v>
      </c>
      <c r="AI131" s="76">
        <v>0</v>
      </c>
      <c r="AJ131" s="72" t="s">
        <v>73</v>
      </c>
      <c r="AK131" s="80" t="s">
        <v>73</v>
      </c>
      <c r="AL131" s="76">
        <v>0</v>
      </c>
      <c r="AM131" s="80" t="s">
        <v>73</v>
      </c>
      <c r="AN131" s="80" t="s">
        <v>73</v>
      </c>
      <c r="AO131" s="80" t="s">
        <v>73</v>
      </c>
      <c r="AP131" s="102">
        <f t="shared" si="8"/>
        <v>0</v>
      </c>
      <c r="AQ131" s="102">
        <f t="shared" si="9"/>
        <v>30000000</v>
      </c>
      <c r="AR131" s="72" t="s">
        <v>65</v>
      </c>
      <c r="AS131" s="76">
        <v>30000000</v>
      </c>
      <c r="AT131" s="72" t="s">
        <v>319</v>
      </c>
      <c r="AU131" s="76">
        <v>0</v>
      </c>
      <c r="AV131" s="81" t="s">
        <v>73</v>
      </c>
      <c r="AW131" s="82">
        <v>30000000</v>
      </c>
      <c r="AX131" s="143">
        <f t="shared" si="10"/>
        <v>0</v>
      </c>
      <c r="AY131" s="84">
        <f t="shared" si="11"/>
        <v>1</v>
      </c>
      <c r="AZ131" s="85">
        <v>1</v>
      </c>
      <c r="BA131" s="81" t="s">
        <v>73</v>
      </c>
      <c r="BB131" s="72" t="s">
        <v>208</v>
      </c>
      <c r="BC131" s="74" t="s">
        <v>17638</v>
      </c>
      <c r="BD131" s="71" t="s">
        <v>65</v>
      </c>
      <c r="BE131" s="71" t="s">
        <v>207</v>
      </c>
    </row>
    <row r="132" spans="2:57" s="12" customFormat="1" ht="12.75" x14ac:dyDescent="0.2">
      <c r="B132" s="72">
        <v>2025</v>
      </c>
      <c r="C132" s="72">
        <v>891780111</v>
      </c>
      <c r="D132" s="72" t="s">
        <v>63</v>
      </c>
      <c r="E132" s="104" t="s">
        <v>17637</v>
      </c>
      <c r="F132" s="72" t="s">
        <v>17636</v>
      </c>
      <c r="G132" s="72">
        <v>0</v>
      </c>
      <c r="H132" s="72" t="s">
        <v>71</v>
      </c>
      <c r="I132" s="71" t="s">
        <v>64</v>
      </c>
      <c r="J132" s="73" t="s">
        <v>81</v>
      </c>
      <c r="K132" s="104" t="s">
        <v>17635</v>
      </c>
      <c r="L132" s="514">
        <v>16412820</v>
      </c>
      <c r="M132" s="71" t="s">
        <v>66</v>
      </c>
      <c r="N132" s="75" t="s">
        <v>17634</v>
      </c>
      <c r="O132" s="76">
        <v>900566742</v>
      </c>
      <c r="P132" s="76">
        <v>1509</v>
      </c>
      <c r="Q132" s="147">
        <v>45849</v>
      </c>
      <c r="R132" s="514">
        <v>16412820</v>
      </c>
      <c r="S132" s="147">
        <v>45856</v>
      </c>
      <c r="T132" s="514">
        <v>16412820</v>
      </c>
      <c r="U132" s="72" t="s">
        <v>65</v>
      </c>
      <c r="V132" s="292">
        <v>7633815</v>
      </c>
      <c r="W132" s="189" t="s">
        <v>10548</v>
      </c>
      <c r="X132" s="635">
        <v>45856</v>
      </c>
      <c r="Y132" s="78">
        <v>45856</v>
      </c>
      <c r="Z132" s="636">
        <v>45856</v>
      </c>
      <c r="AA132" s="147">
        <v>45862</v>
      </c>
      <c r="AB132" s="102">
        <f t="shared" si="6"/>
        <v>6</v>
      </c>
      <c r="AC132" s="76">
        <v>0</v>
      </c>
      <c r="AD132" s="76">
        <v>0</v>
      </c>
      <c r="AE132" s="76">
        <v>0</v>
      </c>
      <c r="AF132" s="80" t="s">
        <v>73</v>
      </c>
      <c r="AG132" s="102">
        <f t="shared" si="7"/>
        <v>0</v>
      </c>
      <c r="AH132" s="76">
        <v>0</v>
      </c>
      <c r="AI132" s="76">
        <v>0</v>
      </c>
      <c r="AJ132" s="72" t="s">
        <v>73</v>
      </c>
      <c r="AK132" s="80" t="s">
        <v>73</v>
      </c>
      <c r="AL132" s="76">
        <v>0</v>
      </c>
      <c r="AM132" s="80" t="s">
        <v>73</v>
      </c>
      <c r="AN132" s="80" t="s">
        <v>73</v>
      </c>
      <c r="AO132" s="80" t="s">
        <v>73</v>
      </c>
      <c r="AP132" s="102">
        <f t="shared" si="8"/>
        <v>0</v>
      </c>
      <c r="AQ132" s="102">
        <f t="shared" si="9"/>
        <v>16412820</v>
      </c>
      <c r="AR132" s="72" t="s">
        <v>65</v>
      </c>
      <c r="AS132" s="76">
        <v>16412820</v>
      </c>
      <c r="AT132" s="72" t="s">
        <v>319</v>
      </c>
      <c r="AU132" s="76">
        <v>0</v>
      </c>
      <c r="AV132" s="81" t="s">
        <v>73</v>
      </c>
      <c r="AW132" s="82">
        <v>16412820</v>
      </c>
      <c r="AX132" s="143">
        <f t="shared" si="10"/>
        <v>0</v>
      </c>
      <c r="AY132" s="84">
        <f t="shared" si="11"/>
        <v>1</v>
      </c>
      <c r="AZ132" s="85">
        <v>1</v>
      </c>
      <c r="BA132" s="81" t="s">
        <v>73</v>
      </c>
      <c r="BB132" s="72" t="s">
        <v>208</v>
      </c>
      <c r="BC132" s="74" t="s">
        <v>17633</v>
      </c>
      <c r="BD132" s="71" t="s">
        <v>65</v>
      </c>
      <c r="BE132" s="71" t="s">
        <v>207</v>
      </c>
    </row>
    <row r="133" spans="2:57" s="12" customFormat="1" ht="13.5" customHeight="1" x14ac:dyDescent="0.2">
      <c r="B133" s="72">
        <v>2025</v>
      </c>
      <c r="C133" s="72">
        <v>891780111</v>
      </c>
      <c r="D133" s="72" t="s">
        <v>63</v>
      </c>
      <c r="E133" s="104" t="s">
        <v>17632</v>
      </c>
      <c r="F133" s="72" t="s">
        <v>17631</v>
      </c>
      <c r="G133" s="72">
        <v>0</v>
      </c>
      <c r="H133" s="72" t="s">
        <v>71</v>
      </c>
      <c r="I133" s="71" t="s">
        <v>166</v>
      </c>
      <c r="J133" s="73" t="s">
        <v>81</v>
      </c>
      <c r="K133" s="104" t="s">
        <v>17630</v>
      </c>
      <c r="L133" s="514">
        <v>45000000</v>
      </c>
      <c r="M133" s="71" t="s">
        <v>66</v>
      </c>
      <c r="N133" s="75" t="s">
        <v>17283</v>
      </c>
      <c r="O133" s="76">
        <v>901758426</v>
      </c>
      <c r="P133" s="76">
        <v>1556</v>
      </c>
      <c r="Q133" s="147">
        <v>45853</v>
      </c>
      <c r="R133" s="514">
        <v>80000000</v>
      </c>
      <c r="S133" s="147">
        <v>45860</v>
      </c>
      <c r="T133" s="514">
        <v>45000000</v>
      </c>
      <c r="U133" s="72" t="s">
        <v>65</v>
      </c>
      <c r="V133" s="292">
        <v>72175282</v>
      </c>
      <c r="W133" s="189" t="s">
        <v>8886</v>
      </c>
      <c r="X133" s="635">
        <v>45860</v>
      </c>
      <c r="Y133" s="78">
        <v>45867</v>
      </c>
      <c r="Z133" s="636" t="s">
        <v>73</v>
      </c>
      <c r="AA133" s="147">
        <v>45867</v>
      </c>
      <c r="AB133" s="102">
        <f t="shared" si="6"/>
        <v>0</v>
      </c>
      <c r="AC133" s="76">
        <v>0</v>
      </c>
      <c r="AD133" s="76">
        <v>0</v>
      </c>
      <c r="AE133" s="76">
        <v>0</v>
      </c>
      <c r="AF133" s="80" t="s">
        <v>73</v>
      </c>
      <c r="AG133" s="102">
        <f t="shared" si="7"/>
        <v>0</v>
      </c>
      <c r="AH133" s="76">
        <v>0</v>
      </c>
      <c r="AI133" s="76">
        <v>0</v>
      </c>
      <c r="AJ133" s="72" t="s">
        <v>73</v>
      </c>
      <c r="AK133" s="80" t="s">
        <v>73</v>
      </c>
      <c r="AL133" s="76">
        <v>0</v>
      </c>
      <c r="AM133" s="80" t="s">
        <v>73</v>
      </c>
      <c r="AN133" s="80" t="s">
        <v>73</v>
      </c>
      <c r="AO133" s="80" t="s">
        <v>73</v>
      </c>
      <c r="AP133" s="102">
        <f t="shared" si="8"/>
        <v>0</v>
      </c>
      <c r="AQ133" s="102">
        <f t="shared" si="9"/>
        <v>45000000</v>
      </c>
      <c r="AR133" s="72" t="s">
        <v>65</v>
      </c>
      <c r="AS133" s="76">
        <v>45000000</v>
      </c>
      <c r="AT133" s="72" t="s">
        <v>319</v>
      </c>
      <c r="AU133" s="76">
        <v>0</v>
      </c>
      <c r="AV133" s="81" t="s">
        <v>73</v>
      </c>
      <c r="AW133" s="82">
        <v>45000000</v>
      </c>
      <c r="AX133" s="143">
        <f t="shared" si="10"/>
        <v>0</v>
      </c>
      <c r="AY133" s="84">
        <f t="shared" si="11"/>
        <v>1</v>
      </c>
      <c r="AZ133" s="85">
        <v>1</v>
      </c>
      <c r="BA133" s="81" t="s">
        <v>73</v>
      </c>
      <c r="BB133" s="72" t="s">
        <v>208</v>
      </c>
      <c r="BC133" s="74" t="s">
        <v>17629</v>
      </c>
      <c r="BD133" s="71" t="s">
        <v>65</v>
      </c>
      <c r="BE133" s="71" t="s">
        <v>207</v>
      </c>
    </row>
    <row r="134" spans="2:57" s="12" customFormat="1" ht="12.75" x14ac:dyDescent="0.2">
      <c r="B134" s="72">
        <v>2025</v>
      </c>
      <c r="C134" s="72">
        <v>891780111</v>
      </c>
      <c r="D134" s="72" t="s">
        <v>63</v>
      </c>
      <c r="E134" s="104" t="s">
        <v>17628</v>
      </c>
      <c r="F134" s="72" t="s">
        <v>17627</v>
      </c>
      <c r="G134" s="72">
        <v>0</v>
      </c>
      <c r="H134" s="72" t="s">
        <v>71</v>
      </c>
      <c r="I134" s="71" t="s">
        <v>166</v>
      </c>
      <c r="J134" s="73" t="s">
        <v>81</v>
      </c>
      <c r="K134" s="104" t="s">
        <v>17626</v>
      </c>
      <c r="L134" s="514">
        <v>17000000</v>
      </c>
      <c r="M134" s="71" t="s">
        <v>66</v>
      </c>
      <c r="N134" s="75" t="s">
        <v>17268</v>
      </c>
      <c r="O134" s="76">
        <v>819003317</v>
      </c>
      <c r="P134" s="76">
        <v>1556</v>
      </c>
      <c r="Q134" s="147">
        <v>45853</v>
      </c>
      <c r="R134" s="514">
        <v>80000000</v>
      </c>
      <c r="S134" s="147">
        <v>45860</v>
      </c>
      <c r="T134" s="514">
        <v>17000000</v>
      </c>
      <c r="U134" s="72" t="s">
        <v>65</v>
      </c>
      <c r="V134" s="292">
        <v>72175282</v>
      </c>
      <c r="W134" s="189" t="s">
        <v>8886</v>
      </c>
      <c r="X134" s="635">
        <v>45860</v>
      </c>
      <c r="Y134" s="78">
        <v>45867</v>
      </c>
      <c r="Z134" s="636" t="s">
        <v>73</v>
      </c>
      <c r="AA134" s="147">
        <v>45867</v>
      </c>
      <c r="AB134" s="102">
        <f t="shared" si="6"/>
        <v>0</v>
      </c>
      <c r="AC134" s="76">
        <v>0</v>
      </c>
      <c r="AD134" s="76">
        <v>0</v>
      </c>
      <c r="AE134" s="76">
        <v>0</v>
      </c>
      <c r="AF134" s="80" t="s">
        <v>73</v>
      </c>
      <c r="AG134" s="102">
        <f t="shared" si="7"/>
        <v>0</v>
      </c>
      <c r="AH134" s="76">
        <v>0</v>
      </c>
      <c r="AI134" s="76">
        <v>0</v>
      </c>
      <c r="AJ134" s="72" t="s">
        <v>73</v>
      </c>
      <c r="AK134" s="80" t="s">
        <v>73</v>
      </c>
      <c r="AL134" s="76">
        <v>0</v>
      </c>
      <c r="AM134" s="80" t="s">
        <v>73</v>
      </c>
      <c r="AN134" s="80" t="s">
        <v>73</v>
      </c>
      <c r="AO134" s="80" t="s">
        <v>73</v>
      </c>
      <c r="AP134" s="102">
        <f t="shared" si="8"/>
        <v>0</v>
      </c>
      <c r="AQ134" s="102">
        <f t="shared" si="9"/>
        <v>17000000</v>
      </c>
      <c r="AR134" s="72" t="s">
        <v>65</v>
      </c>
      <c r="AS134" s="76">
        <v>17000000</v>
      </c>
      <c r="AT134" s="72" t="s">
        <v>319</v>
      </c>
      <c r="AU134" s="76">
        <v>0</v>
      </c>
      <c r="AV134" s="81" t="s">
        <v>73</v>
      </c>
      <c r="AW134" s="82">
        <v>17000000</v>
      </c>
      <c r="AX134" s="143">
        <f t="shared" si="10"/>
        <v>0</v>
      </c>
      <c r="AY134" s="84">
        <f t="shared" si="11"/>
        <v>1</v>
      </c>
      <c r="AZ134" s="85">
        <v>1</v>
      </c>
      <c r="BA134" s="81" t="s">
        <v>73</v>
      </c>
      <c r="BB134" s="72" t="s">
        <v>208</v>
      </c>
      <c r="BC134" s="74" t="s">
        <v>17625</v>
      </c>
      <c r="BD134" s="71" t="s">
        <v>65</v>
      </c>
      <c r="BE134" s="71" t="s">
        <v>207</v>
      </c>
    </row>
    <row r="135" spans="2:57" s="12" customFormat="1" ht="12.75" x14ac:dyDescent="0.2">
      <c r="B135" s="72">
        <v>2025</v>
      </c>
      <c r="C135" s="72">
        <v>891780111</v>
      </c>
      <c r="D135" s="72" t="s">
        <v>63</v>
      </c>
      <c r="E135" s="104" t="s">
        <v>17624</v>
      </c>
      <c r="F135" s="72" t="s">
        <v>17623</v>
      </c>
      <c r="G135" s="72">
        <v>0</v>
      </c>
      <c r="H135" s="72" t="s">
        <v>71</v>
      </c>
      <c r="I135" s="71" t="s">
        <v>64</v>
      </c>
      <c r="J135" s="73" t="s">
        <v>81</v>
      </c>
      <c r="K135" s="104" t="s">
        <v>17622</v>
      </c>
      <c r="L135" s="514">
        <v>300000000</v>
      </c>
      <c r="M135" s="71" t="s">
        <v>66</v>
      </c>
      <c r="N135" s="75" t="s">
        <v>17621</v>
      </c>
      <c r="O135" s="76">
        <v>901279448</v>
      </c>
      <c r="P135" s="76" t="s">
        <v>17620</v>
      </c>
      <c r="Q135" s="147">
        <v>45849</v>
      </c>
      <c r="R135" s="514">
        <v>300000000</v>
      </c>
      <c r="S135" s="147">
        <v>45860</v>
      </c>
      <c r="T135" s="514">
        <v>300000000</v>
      </c>
      <c r="U135" s="72" t="s">
        <v>65</v>
      </c>
      <c r="V135" s="292">
        <v>85459497</v>
      </c>
      <c r="W135" s="189" t="s">
        <v>9141</v>
      </c>
      <c r="X135" s="635">
        <v>45860</v>
      </c>
      <c r="Y135" s="78">
        <v>45861</v>
      </c>
      <c r="Z135" s="636">
        <v>45861</v>
      </c>
      <c r="AA135" s="147">
        <v>46022</v>
      </c>
      <c r="AB135" s="102">
        <f t="shared" si="6"/>
        <v>161</v>
      </c>
      <c r="AC135" s="76">
        <v>1</v>
      </c>
      <c r="AD135" s="76">
        <v>5000000</v>
      </c>
      <c r="AE135" s="76">
        <v>0</v>
      </c>
      <c r="AF135" s="80" t="s">
        <v>73</v>
      </c>
      <c r="AG135" s="102">
        <f t="shared" si="7"/>
        <v>0</v>
      </c>
      <c r="AH135" s="76">
        <v>0</v>
      </c>
      <c r="AI135" s="76">
        <v>0</v>
      </c>
      <c r="AJ135" s="72" t="s">
        <v>73</v>
      </c>
      <c r="AK135" s="80" t="s">
        <v>73</v>
      </c>
      <c r="AL135" s="76">
        <v>0</v>
      </c>
      <c r="AM135" s="80" t="s">
        <v>73</v>
      </c>
      <c r="AN135" s="80" t="s">
        <v>73</v>
      </c>
      <c r="AO135" s="80" t="s">
        <v>73</v>
      </c>
      <c r="AP135" s="102">
        <f t="shared" si="8"/>
        <v>0</v>
      </c>
      <c r="AQ135" s="102">
        <f t="shared" si="9"/>
        <v>305000000</v>
      </c>
      <c r="AR135" s="72" t="s">
        <v>65</v>
      </c>
      <c r="AS135" s="76">
        <v>305000000</v>
      </c>
      <c r="AT135" s="72" t="s">
        <v>319</v>
      </c>
      <c r="AU135" s="76">
        <v>0</v>
      </c>
      <c r="AV135" s="81" t="s">
        <v>73</v>
      </c>
      <c r="AW135" s="82">
        <v>204207500.47</v>
      </c>
      <c r="AX135" s="143">
        <f t="shared" si="10"/>
        <v>100792499.53</v>
      </c>
      <c r="AY135" s="84">
        <f t="shared" si="11"/>
        <v>0.66953278842622954</v>
      </c>
      <c r="AZ135" s="85">
        <v>0.67</v>
      </c>
      <c r="BA135" s="81" t="s">
        <v>73</v>
      </c>
      <c r="BB135" s="72" t="s">
        <v>123</v>
      </c>
      <c r="BC135" s="74" t="s">
        <v>17619</v>
      </c>
      <c r="BD135" s="71" t="s">
        <v>65</v>
      </c>
      <c r="BE135" s="71" t="s">
        <v>207</v>
      </c>
    </row>
    <row r="136" spans="2:57" s="12" customFormat="1" ht="12.75" x14ac:dyDescent="0.2">
      <c r="B136" s="72">
        <v>2025</v>
      </c>
      <c r="C136" s="72">
        <v>891780111</v>
      </c>
      <c r="D136" s="72" t="s">
        <v>63</v>
      </c>
      <c r="E136" s="104" t="s">
        <v>17618</v>
      </c>
      <c r="F136" s="72" t="s">
        <v>17617</v>
      </c>
      <c r="G136" s="72">
        <v>0</v>
      </c>
      <c r="H136" s="72" t="s">
        <v>71</v>
      </c>
      <c r="I136" s="71" t="s">
        <v>166</v>
      </c>
      <c r="J136" s="73" t="s">
        <v>81</v>
      </c>
      <c r="K136" s="104" t="s">
        <v>17616</v>
      </c>
      <c r="L136" s="514">
        <v>56515368</v>
      </c>
      <c r="M136" s="71" t="s">
        <v>66</v>
      </c>
      <c r="N136" s="75" t="s">
        <v>17592</v>
      </c>
      <c r="O136" s="76">
        <v>900692909</v>
      </c>
      <c r="P136" s="76">
        <v>1623</v>
      </c>
      <c r="Q136" s="147">
        <v>45856</v>
      </c>
      <c r="R136" s="514">
        <v>56515368</v>
      </c>
      <c r="S136" s="147">
        <v>45860</v>
      </c>
      <c r="T136" s="514">
        <v>56515368</v>
      </c>
      <c r="U136" s="72" t="s">
        <v>65</v>
      </c>
      <c r="V136" s="292">
        <v>36669284</v>
      </c>
      <c r="W136" s="189" t="s">
        <v>1314</v>
      </c>
      <c r="X136" s="635">
        <v>45860</v>
      </c>
      <c r="Y136" s="78">
        <v>45861</v>
      </c>
      <c r="Z136" s="636">
        <v>45861</v>
      </c>
      <c r="AA136" s="147">
        <v>45861</v>
      </c>
      <c r="AB136" s="102">
        <f t="shared" ref="AB136:AB199" si="12">+IF(Z136="1800-01-01",AA136-Y136,AA136-Z136)</f>
        <v>0</v>
      </c>
      <c r="AC136" s="76">
        <v>0</v>
      </c>
      <c r="AD136" s="76">
        <v>0</v>
      </c>
      <c r="AE136" s="76">
        <v>0</v>
      </c>
      <c r="AF136" s="80" t="s">
        <v>73</v>
      </c>
      <c r="AG136" s="102">
        <f t="shared" ref="AG136:AG199" si="13">+IF(AF136="1800-01-01",0,AF136-AA136)</f>
        <v>0</v>
      </c>
      <c r="AH136" s="76">
        <v>0</v>
      </c>
      <c r="AI136" s="76">
        <v>0</v>
      </c>
      <c r="AJ136" s="72" t="s">
        <v>73</v>
      </c>
      <c r="AK136" s="80" t="s">
        <v>73</v>
      </c>
      <c r="AL136" s="76">
        <v>0</v>
      </c>
      <c r="AM136" s="80" t="s">
        <v>73</v>
      </c>
      <c r="AN136" s="80" t="s">
        <v>73</v>
      </c>
      <c r="AO136" s="80" t="s">
        <v>73</v>
      </c>
      <c r="AP136" s="102">
        <f t="shared" ref="AP136:AP199" si="14">+IF(AM136="1800-01-01",0,AN136-AM136)</f>
        <v>0</v>
      </c>
      <c r="AQ136" s="102">
        <f t="shared" ref="AQ136:AQ199" si="15">+L136+AD136-AI136</f>
        <v>56515368</v>
      </c>
      <c r="AR136" s="72" t="s">
        <v>65</v>
      </c>
      <c r="AS136" s="76">
        <v>56515368</v>
      </c>
      <c r="AT136" s="72" t="s">
        <v>319</v>
      </c>
      <c r="AU136" s="76">
        <v>0</v>
      </c>
      <c r="AV136" s="81" t="s">
        <v>73</v>
      </c>
      <c r="AW136" s="82">
        <v>56515368</v>
      </c>
      <c r="AX136" s="143">
        <f t="shared" ref="AX136:AX199" si="16">AQ136-AW136</f>
        <v>0</v>
      </c>
      <c r="AY136" s="84">
        <f t="shared" ref="AY136:AY199" si="17">+IFERROR(AW136/AQ136,"_")</f>
        <v>1</v>
      </c>
      <c r="AZ136" s="85">
        <v>1</v>
      </c>
      <c r="BA136" s="81" t="s">
        <v>73</v>
      </c>
      <c r="BB136" s="72" t="s">
        <v>208</v>
      </c>
      <c r="BC136" s="74" t="s">
        <v>17615</v>
      </c>
      <c r="BD136" s="71" t="s">
        <v>65</v>
      </c>
      <c r="BE136" s="71" t="s">
        <v>207</v>
      </c>
    </row>
    <row r="137" spans="2:57" s="12" customFormat="1" ht="12.75" x14ac:dyDescent="0.2">
      <c r="B137" s="72">
        <v>2025</v>
      </c>
      <c r="C137" s="72">
        <v>891780111</v>
      </c>
      <c r="D137" s="72" t="s">
        <v>63</v>
      </c>
      <c r="E137" s="104" t="s">
        <v>17614</v>
      </c>
      <c r="F137" s="72" t="s">
        <v>17613</v>
      </c>
      <c r="G137" s="72">
        <v>0</v>
      </c>
      <c r="H137" s="72" t="s">
        <v>71</v>
      </c>
      <c r="I137" s="71" t="s">
        <v>166</v>
      </c>
      <c r="J137" s="73" t="s">
        <v>81</v>
      </c>
      <c r="K137" s="104" t="s">
        <v>17612</v>
      </c>
      <c r="L137" s="514">
        <v>20001940</v>
      </c>
      <c r="M137" s="71" t="s">
        <v>66</v>
      </c>
      <c r="N137" s="75" t="s">
        <v>17611</v>
      </c>
      <c r="O137" s="76">
        <v>7144967</v>
      </c>
      <c r="P137" s="76">
        <v>1586</v>
      </c>
      <c r="Q137" s="147">
        <v>45856</v>
      </c>
      <c r="R137" s="514">
        <v>20001940</v>
      </c>
      <c r="S137" s="147">
        <v>45860</v>
      </c>
      <c r="T137" s="514">
        <v>20001940</v>
      </c>
      <c r="U137" s="72" t="s">
        <v>65</v>
      </c>
      <c r="V137" s="292">
        <v>36669284</v>
      </c>
      <c r="W137" s="189" t="s">
        <v>1314</v>
      </c>
      <c r="X137" s="635">
        <v>45860</v>
      </c>
      <c r="Y137" s="78">
        <v>45861</v>
      </c>
      <c r="Z137" s="636">
        <v>45861</v>
      </c>
      <c r="AA137" s="147">
        <v>45861</v>
      </c>
      <c r="AB137" s="102">
        <f t="shared" si="12"/>
        <v>0</v>
      </c>
      <c r="AC137" s="76">
        <v>0</v>
      </c>
      <c r="AD137" s="76">
        <v>0</v>
      </c>
      <c r="AE137" s="76">
        <v>0</v>
      </c>
      <c r="AF137" s="80" t="s">
        <v>73</v>
      </c>
      <c r="AG137" s="102">
        <f t="shared" si="13"/>
        <v>0</v>
      </c>
      <c r="AH137" s="76">
        <v>0</v>
      </c>
      <c r="AI137" s="76">
        <v>0</v>
      </c>
      <c r="AJ137" s="72" t="s">
        <v>73</v>
      </c>
      <c r="AK137" s="80" t="s">
        <v>73</v>
      </c>
      <c r="AL137" s="76">
        <v>0</v>
      </c>
      <c r="AM137" s="80" t="s">
        <v>73</v>
      </c>
      <c r="AN137" s="80" t="s">
        <v>73</v>
      </c>
      <c r="AO137" s="80" t="s">
        <v>73</v>
      </c>
      <c r="AP137" s="102">
        <f t="shared" si="14"/>
        <v>0</v>
      </c>
      <c r="AQ137" s="102">
        <f t="shared" si="15"/>
        <v>20001940</v>
      </c>
      <c r="AR137" s="72" t="s">
        <v>65</v>
      </c>
      <c r="AS137" s="76">
        <v>20001940</v>
      </c>
      <c r="AT137" s="72" t="s">
        <v>319</v>
      </c>
      <c r="AU137" s="76">
        <v>0</v>
      </c>
      <c r="AV137" s="81" t="s">
        <v>73</v>
      </c>
      <c r="AW137" s="82">
        <v>20001940</v>
      </c>
      <c r="AX137" s="143">
        <f t="shared" si="16"/>
        <v>0</v>
      </c>
      <c r="AY137" s="84">
        <f t="shared" si="17"/>
        <v>1</v>
      </c>
      <c r="AZ137" s="85">
        <v>1</v>
      </c>
      <c r="BA137" s="81" t="s">
        <v>73</v>
      </c>
      <c r="BB137" s="72" t="s">
        <v>208</v>
      </c>
      <c r="BC137" s="74" t="s">
        <v>17610</v>
      </c>
      <c r="BD137" s="71" t="s">
        <v>65</v>
      </c>
      <c r="BE137" s="71" t="s">
        <v>207</v>
      </c>
    </row>
    <row r="138" spans="2:57" s="12" customFormat="1" ht="12.75" x14ac:dyDescent="0.2">
      <c r="B138" s="72">
        <v>2025</v>
      </c>
      <c r="C138" s="72">
        <v>891780111</v>
      </c>
      <c r="D138" s="72" t="s">
        <v>63</v>
      </c>
      <c r="E138" s="104" t="s">
        <v>17609</v>
      </c>
      <c r="F138" s="72" t="s">
        <v>17608</v>
      </c>
      <c r="G138" s="72">
        <v>0</v>
      </c>
      <c r="H138" s="72" t="s">
        <v>71</v>
      </c>
      <c r="I138" s="71" t="s">
        <v>166</v>
      </c>
      <c r="J138" s="73" t="s">
        <v>81</v>
      </c>
      <c r="K138" s="104" t="s">
        <v>17607</v>
      </c>
      <c r="L138" s="514">
        <v>32359077.379999999</v>
      </c>
      <c r="M138" s="71" t="s">
        <v>66</v>
      </c>
      <c r="N138" s="75" t="s">
        <v>17606</v>
      </c>
      <c r="O138" s="76">
        <v>900855931</v>
      </c>
      <c r="P138" s="76">
        <v>1563</v>
      </c>
      <c r="Q138" s="147">
        <v>45853</v>
      </c>
      <c r="R138" s="514">
        <v>32359078</v>
      </c>
      <c r="S138" s="147">
        <v>45860</v>
      </c>
      <c r="T138" s="514">
        <v>32359077.379999999</v>
      </c>
      <c r="U138" s="72" t="s">
        <v>65</v>
      </c>
      <c r="V138" s="292">
        <v>15443332</v>
      </c>
      <c r="W138" s="189" t="s">
        <v>3532</v>
      </c>
      <c r="X138" s="635">
        <v>45860</v>
      </c>
      <c r="Y138" s="78">
        <v>45860</v>
      </c>
      <c r="Z138" s="636" t="s">
        <v>73</v>
      </c>
      <c r="AA138" s="147">
        <v>45864</v>
      </c>
      <c r="AB138" s="102">
        <f t="shared" si="12"/>
        <v>4</v>
      </c>
      <c r="AC138" s="76">
        <v>0</v>
      </c>
      <c r="AD138" s="76">
        <v>0</v>
      </c>
      <c r="AE138" s="76">
        <v>0</v>
      </c>
      <c r="AF138" s="80" t="s">
        <v>73</v>
      </c>
      <c r="AG138" s="102">
        <f t="shared" si="13"/>
        <v>0</v>
      </c>
      <c r="AH138" s="76">
        <v>0</v>
      </c>
      <c r="AI138" s="76">
        <v>0</v>
      </c>
      <c r="AJ138" s="72" t="s">
        <v>73</v>
      </c>
      <c r="AK138" s="80" t="s">
        <v>73</v>
      </c>
      <c r="AL138" s="76">
        <v>0</v>
      </c>
      <c r="AM138" s="80" t="s">
        <v>73</v>
      </c>
      <c r="AN138" s="80" t="s">
        <v>73</v>
      </c>
      <c r="AO138" s="80" t="s">
        <v>73</v>
      </c>
      <c r="AP138" s="102">
        <f t="shared" si="14"/>
        <v>0</v>
      </c>
      <c r="AQ138" s="102">
        <f t="shared" si="15"/>
        <v>32359077.379999999</v>
      </c>
      <c r="AR138" s="72" t="s">
        <v>65</v>
      </c>
      <c r="AS138" s="76">
        <v>32359077.379999999</v>
      </c>
      <c r="AT138" s="72" t="s">
        <v>319</v>
      </c>
      <c r="AU138" s="76">
        <v>0</v>
      </c>
      <c r="AV138" s="81" t="s">
        <v>73</v>
      </c>
      <c r="AW138" s="82">
        <v>32359077</v>
      </c>
      <c r="AX138" s="143">
        <f t="shared" si="16"/>
        <v>0.37999999895691872</v>
      </c>
      <c r="AY138" s="84">
        <f t="shared" si="17"/>
        <v>0.99999998825677272</v>
      </c>
      <c r="AZ138" s="85">
        <v>1</v>
      </c>
      <c r="BA138" s="81" t="s">
        <v>73</v>
      </c>
      <c r="BB138" s="72" t="s">
        <v>208</v>
      </c>
      <c r="BC138" s="74" t="s">
        <v>17605</v>
      </c>
      <c r="BD138" s="71" t="s">
        <v>65</v>
      </c>
      <c r="BE138" s="71" t="s">
        <v>207</v>
      </c>
    </row>
    <row r="139" spans="2:57" s="12" customFormat="1" ht="12.75" x14ac:dyDescent="0.2">
      <c r="B139" s="72">
        <v>2025</v>
      </c>
      <c r="C139" s="72">
        <v>891780111</v>
      </c>
      <c r="D139" s="72" t="s">
        <v>63</v>
      </c>
      <c r="E139" s="104" t="s">
        <v>17604</v>
      </c>
      <c r="F139" s="72" t="s">
        <v>17603</v>
      </c>
      <c r="G139" s="72">
        <v>0</v>
      </c>
      <c r="H139" s="72" t="s">
        <v>71</v>
      </c>
      <c r="I139" s="71" t="s">
        <v>64</v>
      </c>
      <c r="J139" s="73" t="s">
        <v>81</v>
      </c>
      <c r="K139" s="104" t="s">
        <v>17602</v>
      </c>
      <c r="L139" s="514">
        <v>214525000</v>
      </c>
      <c r="M139" s="71" t="s">
        <v>66</v>
      </c>
      <c r="N139" s="75" t="s">
        <v>17601</v>
      </c>
      <c r="O139" s="76">
        <v>901050213</v>
      </c>
      <c r="P139" s="76">
        <v>1566</v>
      </c>
      <c r="Q139" s="147">
        <v>45854</v>
      </c>
      <c r="R139" s="514">
        <v>214525000</v>
      </c>
      <c r="S139" s="147">
        <v>45861</v>
      </c>
      <c r="T139" s="514">
        <v>214525000</v>
      </c>
      <c r="U139" s="72" t="s">
        <v>65</v>
      </c>
      <c r="V139" s="292">
        <v>72175282</v>
      </c>
      <c r="W139" s="189" t="s">
        <v>8886</v>
      </c>
      <c r="X139" s="635">
        <v>45861</v>
      </c>
      <c r="Y139" s="78">
        <v>45861</v>
      </c>
      <c r="Z139" s="636">
        <v>45861</v>
      </c>
      <c r="AA139" s="147">
        <v>46014</v>
      </c>
      <c r="AB139" s="102">
        <f t="shared" si="12"/>
        <v>153</v>
      </c>
      <c r="AC139" s="76">
        <v>0</v>
      </c>
      <c r="AD139" s="76">
        <v>0</v>
      </c>
      <c r="AE139" s="76">
        <v>0</v>
      </c>
      <c r="AF139" s="80" t="s">
        <v>73</v>
      </c>
      <c r="AG139" s="102">
        <f t="shared" si="13"/>
        <v>0</v>
      </c>
      <c r="AH139" s="76">
        <v>0</v>
      </c>
      <c r="AI139" s="76">
        <v>0</v>
      </c>
      <c r="AJ139" s="72" t="s">
        <v>73</v>
      </c>
      <c r="AK139" s="80" t="s">
        <v>73</v>
      </c>
      <c r="AL139" s="76">
        <v>0</v>
      </c>
      <c r="AM139" s="80" t="s">
        <v>73</v>
      </c>
      <c r="AN139" s="80" t="s">
        <v>73</v>
      </c>
      <c r="AO139" s="80" t="s">
        <v>73</v>
      </c>
      <c r="AP139" s="102">
        <f t="shared" si="14"/>
        <v>0</v>
      </c>
      <c r="AQ139" s="102">
        <f t="shared" si="15"/>
        <v>214525000</v>
      </c>
      <c r="AR139" s="72" t="s">
        <v>65</v>
      </c>
      <c r="AS139" s="76">
        <v>214525000</v>
      </c>
      <c r="AT139" s="72" t="s">
        <v>319</v>
      </c>
      <c r="AU139" s="76">
        <v>0</v>
      </c>
      <c r="AV139" s="81" t="s">
        <v>73</v>
      </c>
      <c r="AW139" s="82">
        <v>128715000.54000001</v>
      </c>
      <c r="AX139" s="143">
        <f t="shared" si="16"/>
        <v>85809999.459999993</v>
      </c>
      <c r="AY139" s="84">
        <f t="shared" si="17"/>
        <v>0.60000000251718921</v>
      </c>
      <c r="AZ139" s="85">
        <v>0.6</v>
      </c>
      <c r="BA139" s="81" t="s">
        <v>73</v>
      </c>
      <c r="BB139" s="72" t="s">
        <v>123</v>
      </c>
      <c r="BC139" s="74" t="s">
        <v>17600</v>
      </c>
      <c r="BD139" s="71" t="s">
        <v>65</v>
      </c>
      <c r="BE139" s="71" t="s">
        <v>207</v>
      </c>
    </row>
    <row r="140" spans="2:57" s="12" customFormat="1" ht="12.75" x14ac:dyDescent="0.2">
      <c r="B140" s="72">
        <v>2025</v>
      </c>
      <c r="C140" s="72">
        <v>891780111</v>
      </c>
      <c r="D140" s="72" t="s">
        <v>63</v>
      </c>
      <c r="E140" s="104" t="s">
        <v>17599</v>
      </c>
      <c r="F140" s="72" t="s">
        <v>17598</v>
      </c>
      <c r="G140" s="72">
        <v>0</v>
      </c>
      <c r="H140" s="72" t="s">
        <v>71</v>
      </c>
      <c r="I140" s="71" t="s">
        <v>166</v>
      </c>
      <c r="J140" s="73" t="s">
        <v>81</v>
      </c>
      <c r="K140" s="104" t="s">
        <v>17597</v>
      </c>
      <c r="L140" s="514">
        <v>14280000</v>
      </c>
      <c r="M140" s="71" t="s">
        <v>66</v>
      </c>
      <c r="N140" s="75" t="s">
        <v>17253</v>
      </c>
      <c r="O140" s="76">
        <v>890903910</v>
      </c>
      <c r="P140" s="76">
        <v>1573</v>
      </c>
      <c r="Q140" s="147">
        <v>45854</v>
      </c>
      <c r="R140" s="514">
        <v>14280000</v>
      </c>
      <c r="S140" s="147">
        <v>45862</v>
      </c>
      <c r="T140" s="514">
        <v>14280000</v>
      </c>
      <c r="U140" s="72" t="s">
        <v>65</v>
      </c>
      <c r="V140" s="292">
        <v>72175282</v>
      </c>
      <c r="W140" s="189" t="s">
        <v>8886</v>
      </c>
      <c r="X140" s="635">
        <v>45862</v>
      </c>
      <c r="Y140" s="78">
        <v>45866</v>
      </c>
      <c r="Z140" s="636" t="s">
        <v>73</v>
      </c>
      <c r="AA140" s="147">
        <v>45866</v>
      </c>
      <c r="AB140" s="102">
        <f t="shared" si="12"/>
        <v>0</v>
      </c>
      <c r="AC140" s="76">
        <v>0</v>
      </c>
      <c r="AD140" s="76">
        <v>0</v>
      </c>
      <c r="AE140" s="76">
        <v>0</v>
      </c>
      <c r="AF140" s="80" t="s">
        <v>73</v>
      </c>
      <c r="AG140" s="102">
        <f t="shared" si="13"/>
        <v>0</v>
      </c>
      <c r="AH140" s="76">
        <v>0</v>
      </c>
      <c r="AI140" s="76">
        <v>0</v>
      </c>
      <c r="AJ140" s="72" t="s">
        <v>73</v>
      </c>
      <c r="AK140" s="80" t="s">
        <v>73</v>
      </c>
      <c r="AL140" s="76">
        <v>0</v>
      </c>
      <c r="AM140" s="80" t="s">
        <v>73</v>
      </c>
      <c r="AN140" s="80" t="s">
        <v>73</v>
      </c>
      <c r="AO140" s="80" t="s">
        <v>73</v>
      </c>
      <c r="AP140" s="102">
        <f t="shared" si="14"/>
        <v>0</v>
      </c>
      <c r="AQ140" s="102">
        <f t="shared" si="15"/>
        <v>14280000</v>
      </c>
      <c r="AR140" s="72" t="s">
        <v>65</v>
      </c>
      <c r="AS140" s="76">
        <v>14280000</v>
      </c>
      <c r="AT140" s="72" t="s">
        <v>319</v>
      </c>
      <c r="AU140" s="76">
        <v>0</v>
      </c>
      <c r="AV140" s="81" t="s">
        <v>73</v>
      </c>
      <c r="AW140" s="82">
        <v>0</v>
      </c>
      <c r="AX140" s="143">
        <f t="shared" si="16"/>
        <v>14280000</v>
      </c>
      <c r="AY140" s="84">
        <f t="shared" si="17"/>
        <v>0</v>
      </c>
      <c r="AZ140" s="85">
        <v>1</v>
      </c>
      <c r="BA140" s="81" t="s">
        <v>73</v>
      </c>
      <c r="BB140" s="72" t="s">
        <v>208</v>
      </c>
      <c r="BC140" s="74" t="s">
        <v>17596</v>
      </c>
      <c r="BD140" s="71" t="s">
        <v>65</v>
      </c>
      <c r="BE140" s="71" t="s">
        <v>207</v>
      </c>
    </row>
    <row r="141" spans="2:57" s="12" customFormat="1" ht="12.75" x14ac:dyDescent="0.2">
      <c r="B141" s="72">
        <v>2025</v>
      </c>
      <c r="C141" s="72">
        <v>891780111</v>
      </c>
      <c r="D141" s="72" t="s">
        <v>63</v>
      </c>
      <c r="E141" s="104" t="s">
        <v>17595</v>
      </c>
      <c r="F141" s="72" t="s">
        <v>17594</v>
      </c>
      <c r="G141" s="72">
        <v>0</v>
      </c>
      <c r="H141" s="72" t="s">
        <v>71</v>
      </c>
      <c r="I141" s="71" t="s">
        <v>166</v>
      </c>
      <c r="J141" s="73" t="s">
        <v>81</v>
      </c>
      <c r="K141" s="104" t="s">
        <v>17593</v>
      </c>
      <c r="L141" s="514">
        <v>50000000</v>
      </c>
      <c r="M141" s="71" t="s">
        <v>66</v>
      </c>
      <c r="N141" s="75" t="s">
        <v>17592</v>
      </c>
      <c r="O141" s="76">
        <v>900692909</v>
      </c>
      <c r="P141" s="76">
        <v>1661</v>
      </c>
      <c r="Q141" s="147">
        <v>45861</v>
      </c>
      <c r="R141" s="514">
        <v>50000000</v>
      </c>
      <c r="S141" s="147">
        <v>45863</v>
      </c>
      <c r="T141" s="514">
        <v>50000000</v>
      </c>
      <c r="U141" s="72" t="s">
        <v>65</v>
      </c>
      <c r="V141" s="292">
        <v>79738530</v>
      </c>
      <c r="W141" s="189" t="s">
        <v>560</v>
      </c>
      <c r="X141" s="635">
        <v>45863</v>
      </c>
      <c r="Y141" s="78">
        <v>45865</v>
      </c>
      <c r="Z141" s="636">
        <v>45863</v>
      </c>
      <c r="AA141" s="147">
        <v>45865</v>
      </c>
      <c r="AB141" s="102">
        <f t="shared" si="12"/>
        <v>2</v>
      </c>
      <c r="AC141" s="76">
        <v>1</v>
      </c>
      <c r="AD141" s="76">
        <v>25000000</v>
      </c>
      <c r="AE141" s="76">
        <v>0</v>
      </c>
      <c r="AF141" s="80" t="s">
        <v>73</v>
      </c>
      <c r="AG141" s="102">
        <f t="shared" si="13"/>
        <v>0</v>
      </c>
      <c r="AH141" s="76">
        <v>0</v>
      </c>
      <c r="AI141" s="76">
        <v>0</v>
      </c>
      <c r="AJ141" s="72" t="s">
        <v>73</v>
      </c>
      <c r="AK141" s="80" t="s">
        <v>73</v>
      </c>
      <c r="AL141" s="76">
        <v>0</v>
      </c>
      <c r="AM141" s="80" t="s">
        <v>73</v>
      </c>
      <c r="AN141" s="80" t="s">
        <v>73</v>
      </c>
      <c r="AO141" s="80" t="s">
        <v>73</v>
      </c>
      <c r="AP141" s="102">
        <f t="shared" si="14"/>
        <v>0</v>
      </c>
      <c r="AQ141" s="102">
        <f t="shared" si="15"/>
        <v>75000000</v>
      </c>
      <c r="AR141" s="72" t="s">
        <v>65</v>
      </c>
      <c r="AS141" s="76">
        <v>75000000</v>
      </c>
      <c r="AT141" s="72" t="s">
        <v>319</v>
      </c>
      <c r="AU141" s="76">
        <v>0</v>
      </c>
      <c r="AV141" s="81" t="s">
        <v>73</v>
      </c>
      <c r="AW141" s="82">
        <v>75000000</v>
      </c>
      <c r="AX141" s="143">
        <f t="shared" si="16"/>
        <v>0</v>
      </c>
      <c r="AY141" s="84">
        <f t="shared" si="17"/>
        <v>1</v>
      </c>
      <c r="AZ141" s="85">
        <v>1</v>
      </c>
      <c r="BA141" s="81" t="s">
        <v>73</v>
      </c>
      <c r="BB141" s="72" t="s">
        <v>208</v>
      </c>
      <c r="BC141" s="74" t="s">
        <v>17591</v>
      </c>
      <c r="BD141" s="71" t="s">
        <v>65</v>
      </c>
      <c r="BE141" s="71" t="s">
        <v>207</v>
      </c>
    </row>
    <row r="142" spans="2:57" s="12" customFormat="1" ht="12.75" x14ac:dyDescent="0.2">
      <c r="B142" s="72">
        <v>2025</v>
      </c>
      <c r="C142" s="72">
        <v>891780111</v>
      </c>
      <c r="D142" s="72" t="s">
        <v>63</v>
      </c>
      <c r="E142" s="104" t="s">
        <v>17590</v>
      </c>
      <c r="F142" s="72" t="s">
        <v>17589</v>
      </c>
      <c r="G142" s="72">
        <v>0</v>
      </c>
      <c r="H142" s="72" t="s">
        <v>71</v>
      </c>
      <c r="I142" s="71" t="s">
        <v>166</v>
      </c>
      <c r="J142" s="73" t="s">
        <v>81</v>
      </c>
      <c r="K142" s="104" t="s">
        <v>17588</v>
      </c>
      <c r="L142" s="514">
        <v>18000000</v>
      </c>
      <c r="M142" s="71" t="s">
        <v>66</v>
      </c>
      <c r="N142" s="75" t="s">
        <v>17587</v>
      </c>
      <c r="O142" s="76">
        <v>860007590</v>
      </c>
      <c r="P142" s="76">
        <v>1556</v>
      </c>
      <c r="Q142" s="147">
        <v>45853</v>
      </c>
      <c r="R142" s="514">
        <v>80000000</v>
      </c>
      <c r="S142" s="147">
        <v>45863</v>
      </c>
      <c r="T142" s="514">
        <v>18000000</v>
      </c>
      <c r="U142" s="72" t="s">
        <v>65</v>
      </c>
      <c r="V142" s="292">
        <v>72175282</v>
      </c>
      <c r="W142" s="189" t="s">
        <v>8886</v>
      </c>
      <c r="X142" s="635">
        <v>45863</v>
      </c>
      <c r="Y142" s="78">
        <v>45863</v>
      </c>
      <c r="Z142" s="636" t="s">
        <v>73</v>
      </c>
      <c r="AA142" s="147">
        <v>45874</v>
      </c>
      <c r="AB142" s="102">
        <f t="shared" si="12"/>
        <v>11</v>
      </c>
      <c r="AC142" s="76">
        <v>0</v>
      </c>
      <c r="AD142" s="76">
        <v>0</v>
      </c>
      <c r="AE142" s="76">
        <v>0</v>
      </c>
      <c r="AF142" s="80" t="s">
        <v>73</v>
      </c>
      <c r="AG142" s="102">
        <f t="shared" si="13"/>
        <v>0</v>
      </c>
      <c r="AH142" s="76">
        <v>0</v>
      </c>
      <c r="AI142" s="76">
        <v>0</v>
      </c>
      <c r="AJ142" s="72" t="s">
        <v>73</v>
      </c>
      <c r="AK142" s="80" t="s">
        <v>73</v>
      </c>
      <c r="AL142" s="76">
        <v>0</v>
      </c>
      <c r="AM142" s="80" t="s">
        <v>73</v>
      </c>
      <c r="AN142" s="80" t="s">
        <v>73</v>
      </c>
      <c r="AO142" s="80" t="s">
        <v>73</v>
      </c>
      <c r="AP142" s="102">
        <f t="shared" si="14"/>
        <v>0</v>
      </c>
      <c r="AQ142" s="102">
        <f t="shared" si="15"/>
        <v>18000000</v>
      </c>
      <c r="AR142" s="72" t="s">
        <v>65</v>
      </c>
      <c r="AS142" s="76">
        <v>18000000</v>
      </c>
      <c r="AT142" s="72" t="s">
        <v>319</v>
      </c>
      <c r="AU142" s="76">
        <v>0</v>
      </c>
      <c r="AV142" s="81" t="s">
        <v>73</v>
      </c>
      <c r="AW142" s="82">
        <v>0</v>
      </c>
      <c r="AX142" s="143">
        <f t="shared" si="16"/>
        <v>18000000</v>
      </c>
      <c r="AY142" s="84">
        <f t="shared" si="17"/>
        <v>0</v>
      </c>
      <c r="AZ142" s="85">
        <v>1</v>
      </c>
      <c r="BA142" s="81" t="s">
        <v>73</v>
      </c>
      <c r="BB142" s="72" t="s">
        <v>208</v>
      </c>
      <c r="BC142" s="74" t="s">
        <v>17586</v>
      </c>
      <c r="BD142" s="71" t="s">
        <v>65</v>
      </c>
      <c r="BE142" s="71" t="s">
        <v>207</v>
      </c>
    </row>
    <row r="143" spans="2:57" s="12" customFormat="1" ht="12.75" x14ac:dyDescent="0.2">
      <c r="B143" s="72">
        <v>2025</v>
      </c>
      <c r="C143" s="72">
        <v>891780111</v>
      </c>
      <c r="D143" s="72" t="s">
        <v>63</v>
      </c>
      <c r="E143" s="104" t="s">
        <v>17585</v>
      </c>
      <c r="F143" s="72" t="s">
        <v>17584</v>
      </c>
      <c r="G143" s="72">
        <v>0</v>
      </c>
      <c r="H143" s="72" t="s">
        <v>71</v>
      </c>
      <c r="I143" s="71" t="s">
        <v>64</v>
      </c>
      <c r="J143" s="73" t="s">
        <v>81</v>
      </c>
      <c r="K143" s="104" t="s">
        <v>17583</v>
      </c>
      <c r="L143" s="514">
        <v>24961717</v>
      </c>
      <c r="M143" s="71" t="s">
        <v>66</v>
      </c>
      <c r="N143" s="75" t="s">
        <v>17582</v>
      </c>
      <c r="O143" s="76">
        <v>830089928</v>
      </c>
      <c r="P143" s="76">
        <v>1655</v>
      </c>
      <c r="Q143" s="147">
        <v>45861</v>
      </c>
      <c r="R143" s="514">
        <v>24961717</v>
      </c>
      <c r="S143" s="147">
        <v>45870</v>
      </c>
      <c r="T143" s="514">
        <v>24961717</v>
      </c>
      <c r="U143" s="72" t="s">
        <v>65</v>
      </c>
      <c r="V143" s="292">
        <v>7633815</v>
      </c>
      <c r="W143" s="189" t="s">
        <v>10548</v>
      </c>
      <c r="X143" s="635">
        <v>45870</v>
      </c>
      <c r="Y143" s="78">
        <v>45870</v>
      </c>
      <c r="Z143" s="636" t="s">
        <v>73</v>
      </c>
      <c r="AA143" s="147">
        <v>46003</v>
      </c>
      <c r="AB143" s="102">
        <f t="shared" si="12"/>
        <v>133</v>
      </c>
      <c r="AC143" s="76">
        <v>0</v>
      </c>
      <c r="AD143" s="76">
        <v>0</v>
      </c>
      <c r="AE143" s="76">
        <v>0</v>
      </c>
      <c r="AF143" s="80" t="s">
        <v>73</v>
      </c>
      <c r="AG143" s="102">
        <f t="shared" si="13"/>
        <v>0</v>
      </c>
      <c r="AH143" s="76">
        <v>0</v>
      </c>
      <c r="AI143" s="76">
        <v>0</v>
      </c>
      <c r="AJ143" s="72" t="s">
        <v>73</v>
      </c>
      <c r="AK143" s="80" t="s">
        <v>73</v>
      </c>
      <c r="AL143" s="76">
        <v>0</v>
      </c>
      <c r="AM143" s="80" t="s">
        <v>73</v>
      </c>
      <c r="AN143" s="80" t="s">
        <v>73</v>
      </c>
      <c r="AO143" s="80" t="s">
        <v>73</v>
      </c>
      <c r="AP143" s="102">
        <f t="shared" si="14"/>
        <v>0</v>
      </c>
      <c r="AQ143" s="102">
        <f t="shared" si="15"/>
        <v>24961717</v>
      </c>
      <c r="AR143" s="72" t="s">
        <v>65</v>
      </c>
      <c r="AS143" s="76">
        <v>24961717</v>
      </c>
      <c r="AT143" s="72" t="s">
        <v>319</v>
      </c>
      <c r="AU143" s="76">
        <v>0</v>
      </c>
      <c r="AV143" s="81" t="s">
        <v>73</v>
      </c>
      <c r="AW143" s="82">
        <v>0</v>
      </c>
      <c r="AX143" s="143">
        <f t="shared" si="16"/>
        <v>24961717</v>
      </c>
      <c r="AY143" s="84">
        <f t="shared" si="17"/>
        <v>0</v>
      </c>
      <c r="AZ143" s="85">
        <v>0</v>
      </c>
      <c r="BA143" s="81" t="s">
        <v>73</v>
      </c>
      <c r="BB143" s="72" t="s">
        <v>123</v>
      </c>
      <c r="BC143" s="74" t="s">
        <v>17581</v>
      </c>
      <c r="BD143" s="71" t="s">
        <v>65</v>
      </c>
      <c r="BE143" s="71" t="s">
        <v>207</v>
      </c>
    </row>
    <row r="144" spans="2:57" s="12" customFormat="1" ht="12.75" x14ac:dyDescent="0.2">
      <c r="B144" s="72">
        <v>2025</v>
      </c>
      <c r="C144" s="72">
        <v>891780111</v>
      </c>
      <c r="D144" s="72" t="s">
        <v>63</v>
      </c>
      <c r="E144" s="104" t="s">
        <v>17580</v>
      </c>
      <c r="F144" s="72" t="s">
        <v>17579</v>
      </c>
      <c r="G144" s="72">
        <v>0</v>
      </c>
      <c r="H144" s="72" t="s">
        <v>71</v>
      </c>
      <c r="I144" s="71" t="s">
        <v>64</v>
      </c>
      <c r="J144" s="73" t="s">
        <v>81</v>
      </c>
      <c r="K144" s="104" t="s">
        <v>17578</v>
      </c>
      <c r="L144" s="514">
        <v>1547800</v>
      </c>
      <c r="M144" s="71" t="s">
        <v>66</v>
      </c>
      <c r="N144" s="75" t="s">
        <v>17293</v>
      </c>
      <c r="O144" s="76">
        <v>860001022</v>
      </c>
      <c r="P144" s="76">
        <v>1378</v>
      </c>
      <c r="Q144" s="147">
        <v>45834</v>
      </c>
      <c r="R144" s="514">
        <v>27226200</v>
      </c>
      <c r="S144" s="147">
        <v>45880</v>
      </c>
      <c r="T144" s="514">
        <v>1547800</v>
      </c>
      <c r="U144" s="72" t="s">
        <v>65</v>
      </c>
      <c r="V144" s="292">
        <v>72175282</v>
      </c>
      <c r="W144" s="189" t="s">
        <v>8886</v>
      </c>
      <c r="X144" s="635">
        <v>45880</v>
      </c>
      <c r="Y144" s="78">
        <v>45880</v>
      </c>
      <c r="Z144" s="636" t="s">
        <v>73</v>
      </c>
      <c r="AA144" s="147">
        <v>45882</v>
      </c>
      <c r="AB144" s="102">
        <f t="shared" si="12"/>
        <v>2</v>
      </c>
      <c r="AC144" s="76">
        <v>0</v>
      </c>
      <c r="AD144" s="76">
        <v>0</v>
      </c>
      <c r="AE144" s="76">
        <v>0</v>
      </c>
      <c r="AF144" s="80" t="s">
        <v>73</v>
      </c>
      <c r="AG144" s="102">
        <f t="shared" si="13"/>
        <v>0</v>
      </c>
      <c r="AH144" s="76">
        <v>0</v>
      </c>
      <c r="AI144" s="76">
        <v>0</v>
      </c>
      <c r="AJ144" s="72" t="s">
        <v>73</v>
      </c>
      <c r="AK144" s="80" t="s">
        <v>73</v>
      </c>
      <c r="AL144" s="76">
        <v>0</v>
      </c>
      <c r="AM144" s="80" t="s">
        <v>73</v>
      </c>
      <c r="AN144" s="80" t="s">
        <v>73</v>
      </c>
      <c r="AO144" s="80" t="s">
        <v>73</v>
      </c>
      <c r="AP144" s="102">
        <f t="shared" si="14"/>
        <v>0</v>
      </c>
      <c r="AQ144" s="102">
        <f t="shared" si="15"/>
        <v>1547800</v>
      </c>
      <c r="AR144" s="72" t="s">
        <v>65</v>
      </c>
      <c r="AS144" s="76">
        <v>1547800</v>
      </c>
      <c r="AT144" s="72" t="s">
        <v>319</v>
      </c>
      <c r="AU144" s="76">
        <v>0</v>
      </c>
      <c r="AV144" s="81" t="s">
        <v>73</v>
      </c>
      <c r="AW144" s="82">
        <v>1547800</v>
      </c>
      <c r="AX144" s="143">
        <f t="shared" si="16"/>
        <v>0</v>
      </c>
      <c r="AY144" s="84">
        <f t="shared" si="17"/>
        <v>1</v>
      </c>
      <c r="AZ144" s="85">
        <v>1</v>
      </c>
      <c r="BA144" s="81" t="s">
        <v>73</v>
      </c>
      <c r="BB144" s="72" t="s">
        <v>208</v>
      </c>
      <c r="BC144" s="74" t="s">
        <v>17577</v>
      </c>
      <c r="BD144" s="71" t="s">
        <v>65</v>
      </c>
      <c r="BE144" s="71" t="s">
        <v>207</v>
      </c>
    </row>
    <row r="145" spans="2:57" s="12" customFormat="1" ht="12.75" x14ac:dyDescent="0.2">
      <c r="B145" s="72">
        <v>2025</v>
      </c>
      <c r="C145" s="72">
        <v>891780111</v>
      </c>
      <c r="D145" s="72" t="s">
        <v>63</v>
      </c>
      <c r="E145" s="104" t="s">
        <v>17576</v>
      </c>
      <c r="F145" s="72" t="s">
        <v>17575</v>
      </c>
      <c r="G145" s="72">
        <v>0</v>
      </c>
      <c r="H145" s="72" t="s">
        <v>71</v>
      </c>
      <c r="I145" s="71" t="s">
        <v>64</v>
      </c>
      <c r="J145" s="73" t="s">
        <v>81</v>
      </c>
      <c r="K145" s="104" t="s">
        <v>17574</v>
      </c>
      <c r="L145" s="514">
        <v>2000000</v>
      </c>
      <c r="M145" s="71" t="s">
        <v>66</v>
      </c>
      <c r="N145" s="75" t="s">
        <v>17268</v>
      </c>
      <c r="O145" s="76">
        <v>819003317</v>
      </c>
      <c r="P145" s="76">
        <v>1378</v>
      </c>
      <c r="Q145" s="147">
        <v>45834</v>
      </c>
      <c r="R145" s="514">
        <v>27226200</v>
      </c>
      <c r="S145" s="147">
        <v>45881</v>
      </c>
      <c r="T145" s="514">
        <v>2000000</v>
      </c>
      <c r="U145" s="72" t="s">
        <v>65</v>
      </c>
      <c r="V145" s="292">
        <v>72175282</v>
      </c>
      <c r="W145" s="189" t="s">
        <v>8886</v>
      </c>
      <c r="X145" s="635">
        <v>45881</v>
      </c>
      <c r="Y145" s="78">
        <v>45881</v>
      </c>
      <c r="Z145" s="636" t="s">
        <v>73</v>
      </c>
      <c r="AA145" s="147">
        <v>45883</v>
      </c>
      <c r="AB145" s="102">
        <f t="shared" si="12"/>
        <v>2</v>
      </c>
      <c r="AC145" s="76">
        <v>0</v>
      </c>
      <c r="AD145" s="76">
        <v>0</v>
      </c>
      <c r="AE145" s="76">
        <v>0</v>
      </c>
      <c r="AF145" s="80" t="s">
        <v>73</v>
      </c>
      <c r="AG145" s="102">
        <f t="shared" si="13"/>
        <v>0</v>
      </c>
      <c r="AH145" s="76">
        <v>0</v>
      </c>
      <c r="AI145" s="76">
        <v>0</v>
      </c>
      <c r="AJ145" s="72" t="s">
        <v>73</v>
      </c>
      <c r="AK145" s="80" t="s">
        <v>73</v>
      </c>
      <c r="AL145" s="76">
        <v>0</v>
      </c>
      <c r="AM145" s="80" t="s">
        <v>73</v>
      </c>
      <c r="AN145" s="80" t="s">
        <v>73</v>
      </c>
      <c r="AO145" s="80" t="s">
        <v>73</v>
      </c>
      <c r="AP145" s="102">
        <f t="shared" si="14"/>
        <v>0</v>
      </c>
      <c r="AQ145" s="102">
        <f t="shared" si="15"/>
        <v>2000000</v>
      </c>
      <c r="AR145" s="72" t="s">
        <v>65</v>
      </c>
      <c r="AS145" s="76">
        <v>2000000</v>
      </c>
      <c r="AT145" s="72" t="s">
        <v>319</v>
      </c>
      <c r="AU145" s="76">
        <v>0</v>
      </c>
      <c r="AV145" s="81" t="s">
        <v>73</v>
      </c>
      <c r="AW145" s="82">
        <v>0</v>
      </c>
      <c r="AX145" s="143">
        <f t="shared" si="16"/>
        <v>2000000</v>
      </c>
      <c r="AY145" s="84">
        <f t="shared" si="17"/>
        <v>0</v>
      </c>
      <c r="AZ145" s="85">
        <v>1</v>
      </c>
      <c r="BA145" s="81" t="s">
        <v>73</v>
      </c>
      <c r="BB145" s="72" t="s">
        <v>208</v>
      </c>
      <c r="BC145" s="74" t="s">
        <v>17573</v>
      </c>
      <c r="BD145" s="71" t="s">
        <v>65</v>
      </c>
      <c r="BE145" s="71" t="s">
        <v>207</v>
      </c>
    </row>
    <row r="146" spans="2:57" s="12" customFormat="1" ht="12.75" x14ac:dyDescent="0.2">
      <c r="B146" s="72">
        <v>2025</v>
      </c>
      <c r="C146" s="72">
        <v>891780111</v>
      </c>
      <c r="D146" s="72" t="s">
        <v>63</v>
      </c>
      <c r="E146" s="104" t="s">
        <v>17572</v>
      </c>
      <c r="F146" s="72" t="s">
        <v>17571</v>
      </c>
      <c r="G146" s="72">
        <v>0</v>
      </c>
      <c r="H146" s="72" t="s">
        <v>71</v>
      </c>
      <c r="I146" s="71" t="s">
        <v>64</v>
      </c>
      <c r="J146" s="73" t="s">
        <v>81</v>
      </c>
      <c r="K146" s="104" t="s">
        <v>17570</v>
      </c>
      <c r="L146" s="514">
        <v>66415000</v>
      </c>
      <c r="M146" s="71" t="s">
        <v>66</v>
      </c>
      <c r="N146" s="75" t="s">
        <v>17569</v>
      </c>
      <c r="O146" s="76">
        <v>900243200</v>
      </c>
      <c r="P146" s="76">
        <v>1721</v>
      </c>
      <c r="Q146" s="147">
        <v>45873</v>
      </c>
      <c r="R146" s="514">
        <v>66415000</v>
      </c>
      <c r="S146" s="147">
        <v>45882</v>
      </c>
      <c r="T146" s="514">
        <v>66415000</v>
      </c>
      <c r="U146" s="72" t="s">
        <v>65</v>
      </c>
      <c r="V146" s="292">
        <v>7633815</v>
      </c>
      <c r="W146" s="189" t="s">
        <v>10548</v>
      </c>
      <c r="X146" s="635">
        <v>45882</v>
      </c>
      <c r="Y146" s="78">
        <v>45897</v>
      </c>
      <c r="Z146" s="636">
        <v>45898</v>
      </c>
      <c r="AA146" s="147">
        <v>45903</v>
      </c>
      <c r="AB146" s="102">
        <f t="shared" si="12"/>
        <v>5</v>
      </c>
      <c r="AC146" s="76">
        <v>0</v>
      </c>
      <c r="AD146" s="76">
        <v>0</v>
      </c>
      <c r="AE146" s="76">
        <v>0</v>
      </c>
      <c r="AF146" s="80" t="s">
        <v>73</v>
      </c>
      <c r="AG146" s="102">
        <f t="shared" si="13"/>
        <v>0</v>
      </c>
      <c r="AH146" s="76">
        <v>0</v>
      </c>
      <c r="AI146" s="76">
        <v>0</v>
      </c>
      <c r="AJ146" s="72" t="s">
        <v>73</v>
      </c>
      <c r="AK146" s="80" t="s">
        <v>73</v>
      </c>
      <c r="AL146" s="76">
        <v>0</v>
      </c>
      <c r="AM146" s="80" t="s">
        <v>73</v>
      </c>
      <c r="AN146" s="80" t="s">
        <v>73</v>
      </c>
      <c r="AO146" s="80" t="s">
        <v>73</v>
      </c>
      <c r="AP146" s="102">
        <f t="shared" si="14"/>
        <v>0</v>
      </c>
      <c r="AQ146" s="102">
        <f t="shared" si="15"/>
        <v>66415000</v>
      </c>
      <c r="AR146" s="72" t="s">
        <v>65</v>
      </c>
      <c r="AS146" s="76">
        <v>66415000</v>
      </c>
      <c r="AT146" s="72" t="s">
        <v>319</v>
      </c>
      <c r="AU146" s="76">
        <v>0</v>
      </c>
      <c r="AV146" s="81" t="s">
        <v>73</v>
      </c>
      <c r="AW146" s="82">
        <v>0</v>
      </c>
      <c r="AX146" s="143">
        <f t="shared" si="16"/>
        <v>66415000</v>
      </c>
      <c r="AY146" s="84">
        <f t="shared" si="17"/>
        <v>0</v>
      </c>
      <c r="AZ146" s="85">
        <v>0</v>
      </c>
      <c r="BA146" s="81" t="s">
        <v>73</v>
      </c>
      <c r="BB146" s="72" t="s">
        <v>123</v>
      </c>
      <c r="BC146" s="74" t="s">
        <v>17568</v>
      </c>
      <c r="BD146" s="71" t="s">
        <v>65</v>
      </c>
      <c r="BE146" s="71" t="s">
        <v>207</v>
      </c>
    </row>
    <row r="147" spans="2:57" s="12" customFormat="1" ht="12.75" x14ac:dyDescent="0.2">
      <c r="B147" s="72">
        <v>2025</v>
      </c>
      <c r="C147" s="72">
        <v>891780111</v>
      </c>
      <c r="D147" s="72" t="s">
        <v>63</v>
      </c>
      <c r="E147" s="104" t="s">
        <v>17567</v>
      </c>
      <c r="F147" s="72" t="s">
        <v>17566</v>
      </c>
      <c r="G147" s="72">
        <v>0</v>
      </c>
      <c r="H147" s="72" t="s">
        <v>71</v>
      </c>
      <c r="I147" s="71" t="s">
        <v>64</v>
      </c>
      <c r="J147" s="73" t="s">
        <v>81</v>
      </c>
      <c r="K147" s="104" t="s">
        <v>17565</v>
      </c>
      <c r="L147" s="514">
        <v>11531100</v>
      </c>
      <c r="M147" s="71" t="s">
        <v>66</v>
      </c>
      <c r="N147" s="75" t="s">
        <v>17564</v>
      </c>
      <c r="O147" s="76">
        <v>800240039</v>
      </c>
      <c r="P147" s="76">
        <v>1570</v>
      </c>
      <c r="Q147" s="147">
        <v>45854</v>
      </c>
      <c r="R147" s="514">
        <v>11531100</v>
      </c>
      <c r="S147" s="147">
        <v>45883</v>
      </c>
      <c r="T147" s="514">
        <v>11531100</v>
      </c>
      <c r="U147" s="72" t="s">
        <v>65</v>
      </c>
      <c r="V147" s="292">
        <v>85467461</v>
      </c>
      <c r="W147" s="189" t="s">
        <v>9096</v>
      </c>
      <c r="X147" s="635">
        <v>45883</v>
      </c>
      <c r="Y147" s="78">
        <v>45890</v>
      </c>
      <c r="Z147" s="636">
        <v>45890</v>
      </c>
      <c r="AA147" s="147">
        <v>45896</v>
      </c>
      <c r="AB147" s="102">
        <f t="shared" si="12"/>
        <v>6</v>
      </c>
      <c r="AC147" s="76">
        <v>0</v>
      </c>
      <c r="AD147" s="76">
        <v>0</v>
      </c>
      <c r="AE147" s="76">
        <v>0</v>
      </c>
      <c r="AF147" s="80" t="s">
        <v>73</v>
      </c>
      <c r="AG147" s="102">
        <f t="shared" si="13"/>
        <v>0</v>
      </c>
      <c r="AH147" s="76">
        <v>0</v>
      </c>
      <c r="AI147" s="76">
        <v>0</v>
      </c>
      <c r="AJ147" s="72" t="s">
        <v>73</v>
      </c>
      <c r="AK147" s="80" t="s">
        <v>73</v>
      </c>
      <c r="AL147" s="76">
        <v>0</v>
      </c>
      <c r="AM147" s="80" t="s">
        <v>73</v>
      </c>
      <c r="AN147" s="80" t="s">
        <v>73</v>
      </c>
      <c r="AO147" s="80" t="s">
        <v>73</v>
      </c>
      <c r="AP147" s="102">
        <f t="shared" si="14"/>
        <v>0</v>
      </c>
      <c r="AQ147" s="102">
        <f t="shared" si="15"/>
        <v>11531100</v>
      </c>
      <c r="AR147" s="72" t="s">
        <v>65</v>
      </c>
      <c r="AS147" s="76">
        <v>11531100</v>
      </c>
      <c r="AT147" s="72" t="s">
        <v>319</v>
      </c>
      <c r="AU147" s="76">
        <v>0</v>
      </c>
      <c r="AV147" s="81" t="s">
        <v>73</v>
      </c>
      <c r="AW147" s="82">
        <v>11531000</v>
      </c>
      <c r="AX147" s="143">
        <f t="shared" si="16"/>
        <v>100</v>
      </c>
      <c r="AY147" s="84">
        <f t="shared" si="17"/>
        <v>0.99999132780047006</v>
      </c>
      <c r="AZ147" s="85">
        <v>1</v>
      </c>
      <c r="BA147" s="81" t="s">
        <v>73</v>
      </c>
      <c r="BB147" s="72" t="s">
        <v>208</v>
      </c>
      <c r="BC147" s="74" t="s">
        <v>17563</v>
      </c>
      <c r="BD147" s="71" t="s">
        <v>65</v>
      </c>
      <c r="BE147" s="71" t="s">
        <v>207</v>
      </c>
    </row>
    <row r="148" spans="2:57" s="12" customFormat="1" ht="12.75" x14ac:dyDescent="0.2">
      <c r="B148" s="72">
        <v>2025</v>
      </c>
      <c r="C148" s="72">
        <v>891780111</v>
      </c>
      <c r="D148" s="72" t="s">
        <v>63</v>
      </c>
      <c r="E148" s="104" t="s">
        <v>17562</v>
      </c>
      <c r="F148" s="72" t="s">
        <v>17561</v>
      </c>
      <c r="G148" s="72">
        <v>0</v>
      </c>
      <c r="H148" s="72" t="s">
        <v>71</v>
      </c>
      <c r="I148" s="71" t="s">
        <v>64</v>
      </c>
      <c r="J148" s="73" t="s">
        <v>81</v>
      </c>
      <c r="K148" s="104" t="s">
        <v>17560</v>
      </c>
      <c r="L148" s="514">
        <v>116620000</v>
      </c>
      <c r="M148" s="71" t="s">
        <v>66</v>
      </c>
      <c r="N148" s="75" t="s">
        <v>17559</v>
      </c>
      <c r="O148" s="76">
        <v>900121223</v>
      </c>
      <c r="P148" s="76">
        <v>1768</v>
      </c>
      <c r="Q148" s="147">
        <v>45880</v>
      </c>
      <c r="R148" s="514">
        <v>116620000</v>
      </c>
      <c r="S148" s="147">
        <v>45883</v>
      </c>
      <c r="T148" s="514">
        <v>116620000</v>
      </c>
      <c r="U148" s="72" t="s">
        <v>65</v>
      </c>
      <c r="V148" s="292">
        <v>85465146</v>
      </c>
      <c r="W148" s="189" t="s">
        <v>16739</v>
      </c>
      <c r="X148" s="635">
        <v>45883</v>
      </c>
      <c r="Y148" s="78">
        <v>45888</v>
      </c>
      <c r="Z148" s="636">
        <v>45888</v>
      </c>
      <c r="AA148" s="147">
        <v>45897</v>
      </c>
      <c r="AB148" s="102">
        <f t="shared" si="12"/>
        <v>9</v>
      </c>
      <c r="AC148" s="76">
        <v>0</v>
      </c>
      <c r="AD148" s="76">
        <v>0</v>
      </c>
      <c r="AE148" s="76">
        <v>0</v>
      </c>
      <c r="AF148" s="80" t="s">
        <v>73</v>
      </c>
      <c r="AG148" s="102">
        <f t="shared" si="13"/>
        <v>0</v>
      </c>
      <c r="AH148" s="76">
        <v>0</v>
      </c>
      <c r="AI148" s="76">
        <v>0</v>
      </c>
      <c r="AJ148" s="72" t="s">
        <v>73</v>
      </c>
      <c r="AK148" s="80" t="s">
        <v>73</v>
      </c>
      <c r="AL148" s="76">
        <v>0</v>
      </c>
      <c r="AM148" s="80" t="s">
        <v>73</v>
      </c>
      <c r="AN148" s="80" t="s">
        <v>73</v>
      </c>
      <c r="AO148" s="80" t="s">
        <v>73</v>
      </c>
      <c r="AP148" s="102">
        <f t="shared" si="14"/>
        <v>0</v>
      </c>
      <c r="AQ148" s="102">
        <f t="shared" si="15"/>
        <v>116620000</v>
      </c>
      <c r="AR148" s="72" t="s">
        <v>65</v>
      </c>
      <c r="AS148" s="76">
        <v>116620000</v>
      </c>
      <c r="AT148" s="72" t="s">
        <v>319</v>
      </c>
      <c r="AU148" s="76">
        <v>0</v>
      </c>
      <c r="AV148" s="81" t="s">
        <v>73</v>
      </c>
      <c r="AW148" s="82">
        <v>116620000</v>
      </c>
      <c r="AX148" s="143">
        <f t="shared" si="16"/>
        <v>0</v>
      </c>
      <c r="AY148" s="84">
        <f t="shared" si="17"/>
        <v>1</v>
      </c>
      <c r="AZ148" s="85">
        <v>1</v>
      </c>
      <c r="BA148" s="81" t="s">
        <v>73</v>
      </c>
      <c r="BB148" s="72" t="s">
        <v>208</v>
      </c>
      <c r="BC148" s="74" t="s">
        <v>17558</v>
      </c>
      <c r="BD148" s="71" t="s">
        <v>65</v>
      </c>
      <c r="BE148" s="71" t="s">
        <v>207</v>
      </c>
    </row>
    <row r="149" spans="2:57" s="12" customFormat="1" ht="12.75" x14ac:dyDescent="0.2">
      <c r="B149" s="72">
        <v>2025</v>
      </c>
      <c r="C149" s="72">
        <v>891780111</v>
      </c>
      <c r="D149" s="72" t="s">
        <v>63</v>
      </c>
      <c r="E149" s="104" t="s">
        <v>17557</v>
      </c>
      <c r="F149" s="72" t="s">
        <v>17556</v>
      </c>
      <c r="G149" s="72">
        <v>0</v>
      </c>
      <c r="H149" s="72" t="s">
        <v>71</v>
      </c>
      <c r="I149" s="71" t="s">
        <v>64</v>
      </c>
      <c r="J149" s="73" t="s">
        <v>81</v>
      </c>
      <c r="K149" s="104" t="s">
        <v>17555</v>
      </c>
      <c r="L149" s="514">
        <v>2000493</v>
      </c>
      <c r="M149" s="71" t="s">
        <v>66</v>
      </c>
      <c r="N149" s="75" t="s">
        <v>17554</v>
      </c>
      <c r="O149" s="76">
        <v>830048145</v>
      </c>
      <c r="P149" s="76">
        <v>1712</v>
      </c>
      <c r="Q149" s="147">
        <v>45870</v>
      </c>
      <c r="R149" s="514">
        <v>2000493</v>
      </c>
      <c r="S149" s="147">
        <v>45888</v>
      </c>
      <c r="T149" s="514">
        <v>2000493</v>
      </c>
      <c r="U149" s="72" t="s">
        <v>65</v>
      </c>
      <c r="V149" s="292">
        <v>85465146</v>
      </c>
      <c r="W149" s="189" t="s">
        <v>16739</v>
      </c>
      <c r="X149" s="635">
        <v>45888</v>
      </c>
      <c r="Y149" s="78">
        <v>45946</v>
      </c>
      <c r="Z149" s="636" t="s">
        <v>73</v>
      </c>
      <c r="AA149" s="78">
        <v>45948</v>
      </c>
      <c r="AB149" s="102">
        <f t="shared" si="12"/>
        <v>2</v>
      </c>
      <c r="AC149" s="76">
        <v>0</v>
      </c>
      <c r="AD149" s="76">
        <v>0</v>
      </c>
      <c r="AE149" s="76">
        <v>0</v>
      </c>
      <c r="AF149" s="80" t="s">
        <v>73</v>
      </c>
      <c r="AG149" s="102">
        <f t="shared" si="13"/>
        <v>0</v>
      </c>
      <c r="AH149" s="76">
        <v>0</v>
      </c>
      <c r="AI149" s="76">
        <v>0</v>
      </c>
      <c r="AJ149" s="72" t="s">
        <v>73</v>
      </c>
      <c r="AK149" s="80" t="s">
        <v>73</v>
      </c>
      <c r="AL149" s="76">
        <v>0</v>
      </c>
      <c r="AM149" s="80" t="s">
        <v>73</v>
      </c>
      <c r="AN149" s="80" t="s">
        <v>73</v>
      </c>
      <c r="AO149" s="80" t="s">
        <v>73</v>
      </c>
      <c r="AP149" s="102">
        <f t="shared" si="14"/>
        <v>0</v>
      </c>
      <c r="AQ149" s="102">
        <f t="shared" si="15"/>
        <v>2000493</v>
      </c>
      <c r="AR149" s="72" t="s">
        <v>65</v>
      </c>
      <c r="AS149" s="76">
        <v>2000493</v>
      </c>
      <c r="AT149" s="72" t="s">
        <v>319</v>
      </c>
      <c r="AU149" s="76">
        <v>0</v>
      </c>
      <c r="AV149" s="81" t="s">
        <v>73</v>
      </c>
      <c r="AW149" s="82">
        <v>0</v>
      </c>
      <c r="AX149" s="143">
        <f t="shared" si="16"/>
        <v>2000493</v>
      </c>
      <c r="AY149" s="84">
        <f t="shared" si="17"/>
        <v>0</v>
      </c>
      <c r="AZ149" s="85">
        <v>0</v>
      </c>
      <c r="BA149" s="81" t="s">
        <v>73</v>
      </c>
      <c r="BB149" s="72" t="s">
        <v>123</v>
      </c>
      <c r="BC149" s="74" t="s">
        <v>17553</v>
      </c>
      <c r="BD149" s="71" t="s">
        <v>65</v>
      </c>
      <c r="BE149" s="71" t="s">
        <v>207</v>
      </c>
    </row>
    <row r="150" spans="2:57" s="12" customFormat="1" ht="12.75" x14ac:dyDescent="0.2">
      <c r="B150" s="72">
        <v>2025</v>
      </c>
      <c r="C150" s="72">
        <v>891780111</v>
      </c>
      <c r="D150" s="72" t="s">
        <v>63</v>
      </c>
      <c r="E150" s="104" t="s">
        <v>17552</v>
      </c>
      <c r="F150" s="72" t="s">
        <v>17551</v>
      </c>
      <c r="G150" s="72">
        <v>0</v>
      </c>
      <c r="H150" s="72" t="s">
        <v>71</v>
      </c>
      <c r="I150" s="71" t="s">
        <v>64</v>
      </c>
      <c r="J150" s="73" t="s">
        <v>81</v>
      </c>
      <c r="K150" s="104" t="s">
        <v>17550</v>
      </c>
      <c r="L150" s="514">
        <v>169970570</v>
      </c>
      <c r="M150" s="71" t="s">
        <v>66</v>
      </c>
      <c r="N150" s="75" t="s">
        <v>17549</v>
      </c>
      <c r="O150" s="76">
        <v>901237267</v>
      </c>
      <c r="P150" s="76">
        <v>1722</v>
      </c>
      <c r="Q150" s="147">
        <v>45873</v>
      </c>
      <c r="R150" s="514">
        <v>169970570</v>
      </c>
      <c r="S150" s="147">
        <v>45889</v>
      </c>
      <c r="T150" s="514">
        <v>169970570</v>
      </c>
      <c r="U150" s="72" t="s">
        <v>65</v>
      </c>
      <c r="V150" s="292">
        <v>7633815</v>
      </c>
      <c r="W150" s="189" t="s">
        <v>10548</v>
      </c>
      <c r="X150" s="635">
        <v>45889</v>
      </c>
      <c r="Y150" s="78">
        <v>45890</v>
      </c>
      <c r="Z150" s="636">
        <v>45889</v>
      </c>
      <c r="AA150" s="147">
        <v>45896</v>
      </c>
      <c r="AB150" s="102">
        <f t="shared" si="12"/>
        <v>7</v>
      </c>
      <c r="AC150" s="76">
        <v>0</v>
      </c>
      <c r="AD150" s="76">
        <v>0</v>
      </c>
      <c r="AE150" s="76">
        <v>0</v>
      </c>
      <c r="AF150" s="80" t="s">
        <v>73</v>
      </c>
      <c r="AG150" s="102">
        <f t="shared" si="13"/>
        <v>0</v>
      </c>
      <c r="AH150" s="76">
        <v>0</v>
      </c>
      <c r="AI150" s="76">
        <v>0</v>
      </c>
      <c r="AJ150" s="72" t="s">
        <v>73</v>
      </c>
      <c r="AK150" s="80" t="s">
        <v>73</v>
      </c>
      <c r="AL150" s="76">
        <v>0</v>
      </c>
      <c r="AM150" s="80" t="s">
        <v>73</v>
      </c>
      <c r="AN150" s="80" t="s">
        <v>73</v>
      </c>
      <c r="AO150" s="80" t="s">
        <v>73</v>
      </c>
      <c r="AP150" s="102">
        <f t="shared" si="14"/>
        <v>0</v>
      </c>
      <c r="AQ150" s="102">
        <f t="shared" si="15"/>
        <v>169970570</v>
      </c>
      <c r="AR150" s="72" t="s">
        <v>65</v>
      </c>
      <c r="AS150" s="76">
        <v>169970570</v>
      </c>
      <c r="AT150" s="72" t="s">
        <v>319</v>
      </c>
      <c r="AU150" s="76">
        <v>0</v>
      </c>
      <c r="AV150" s="81" t="s">
        <v>73</v>
      </c>
      <c r="AW150" s="82">
        <v>0</v>
      </c>
      <c r="AX150" s="143">
        <f t="shared" si="16"/>
        <v>169970570</v>
      </c>
      <c r="AY150" s="84">
        <f t="shared" si="17"/>
        <v>0</v>
      </c>
      <c r="AZ150" s="85">
        <v>1</v>
      </c>
      <c r="BA150" s="81" t="s">
        <v>73</v>
      </c>
      <c r="BB150" s="72" t="s">
        <v>208</v>
      </c>
      <c r="BC150" s="74" t="s">
        <v>17548</v>
      </c>
      <c r="BD150" s="71" t="s">
        <v>65</v>
      </c>
      <c r="BE150" s="71" t="s">
        <v>207</v>
      </c>
    </row>
    <row r="151" spans="2:57" s="12" customFormat="1" ht="12.75" x14ac:dyDescent="0.2">
      <c r="B151" s="72">
        <v>2025</v>
      </c>
      <c r="C151" s="72">
        <v>891780111</v>
      </c>
      <c r="D151" s="72" t="s">
        <v>63</v>
      </c>
      <c r="E151" s="104" t="s">
        <v>17547</v>
      </c>
      <c r="F151" s="72" t="s">
        <v>17546</v>
      </c>
      <c r="G151" s="72">
        <v>0</v>
      </c>
      <c r="H151" s="72" t="s">
        <v>71</v>
      </c>
      <c r="I151" s="71" t="s">
        <v>64</v>
      </c>
      <c r="J151" s="73" t="s">
        <v>81</v>
      </c>
      <c r="K151" s="104" t="s">
        <v>17545</v>
      </c>
      <c r="L151" s="514">
        <v>9586640</v>
      </c>
      <c r="M151" s="71" t="s">
        <v>66</v>
      </c>
      <c r="N151" s="75" t="s">
        <v>16970</v>
      </c>
      <c r="O151" s="76">
        <v>900795369</v>
      </c>
      <c r="P151" s="76">
        <v>1765</v>
      </c>
      <c r="Q151" s="147">
        <v>45880</v>
      </c>
      <c r="R151" s="514">
        <v>9586640</v>
      </c>
      <c r="S151" s="147">
        <v>45889</v>
      </c>
      <c r="T151" s="514">
        <v>9586640</v>
      </c>
      <c r="U151" s="72" t="s">
        <v>65</v>
      </c>
      <c r="V151" s="292">
        <v>85465146</v>
      </c>
      <c r="W151" s="189" t="s">
        <v>16739</v>
      </c>
      <c r="X151" s="635">
        <v>45889</v>
      </c>
      <c r="Y151" s="78">
        <v>45889</v>
      </c>
      <c r="Z151" s="636" t="s">
        <v>73</v>
      </c>
      <c r="AA151" s="147">
        <v>45891</v>
      </c>
      <c r="AB151" s="102">
        <f t="shared" si="12"/>
        <v>2</v>
      </c>
      <c r="AC151" s="76">
        <v>0</v>
      </c>
      <c r="AD151" s="76">
        <v>0</v>
      </c>
      <c r="AE151" s="76">
        <v>0</v>
      </c>
      <c r="AF151" s="80" t="s">
        <v>73</v>
      </c>
      <c r="AG151" s="102">
        <f t="shared" si="13"/>
        <v>0</v>
      </c>
      <c r="AH151" s="76">
        <v>0</v>
      </c>
      <c r="AI151" s="76">
        <v>0</v>
      </c>
      <c r="AJ151" s="72" t="s">
        <v>73</v>
      </c>
      <c r="AK151" s="80" t="s">
        <v>73</v>
      </c>
      <c r="AL151" s="76">
        <v>0</v>
      </c>
      <c r="AM151" s="80" t="s">
        <v>73</v>
      </c>
      <c r="AN151" s="80" t="s">
        <v>73</v>
      </c>
      <c r="AO151" s="80" t="s">
        <v>73</v>
      </c>
      <c r="AP151" s="102">
        <f t="shared" si="14"/>
        <v>0</v>
      </c>
      <c r="AQ151" s="102">
        <f t="shared" si="15"/>
        <v>9586640</v>
      </c>
      <c r="AR151" s="72" t="s">
        <v>65</v>
      </c>
      <c r="AS151" s="76">
        <v>9586640</v>
      </c>
      <c r="AT151" s="72" t="s">
        <v>319</v>
      </c>
      <c r="AU151" s="76">
        <v>0</v>
      </c>
      <c r="AV151" s="81" t="s">
        <v>73</v>
      </c>
      <c r="AW151" s="82">
        <v>9586640</v>
      </c>
      <c r="AX151" s="143">
        <f t="shared" si="16"/>
        <v>0</v>
      </c>
      <c r="AY151" s="84">
        <f t="shared" si="17"/>
        <v>1</v>
      </c>
      <c r="AZ151" s="85">
        <v>1</v>
      </c>
      <c r="BA151" s="81" t="s">
        <v>73</v>
      </c>
      <c r="BB151" s="72" t="s">
        <v>208</v>
      </c>
      <c r="BC151" s="74" t="s">
        <v>17544</v>
      </c>
      <c r="BD151" s="71" t="s">
        <v>65</v>
      </c>
      <c r="BE151" s="71" t="s">
        <v>207</v>
      </c>
    </row>
    <row r="152" spans="2:57" s="12" customFormat="1" ht="12.75" x14ac:dyDescent="0.2">
      <c r="B152" s="72">
        <v>2025</v>
      </c>
      <c r="C152" s="72">
        <v>891780111</v>
      </c>
      <c r="D152" s="72" t="s">
        <v>63</v>
      </c>
      <c r="E152" s="104" t="s">
        <v>17543</v>
      </c>
      <c r="F152" s="72" t="s">
        <v>17542</v>
      </c>
      <c r="G152" s="72">
        <v>0</v>
      </c>
      <c r="H152" s="72" t="s">
        <v>71</v>
      </c>
      <c r="I152" s="71" t="s">
        <v>64</v>
      </c>
      <c r="J152" s="73" t="s">
        <v>81</v>
      </c>
      <c r="K152" s="104" t="s">
        <v>17541</v>
      </c>
      <c r="L152" s="514">
        <v>15000000</v>
      </c>
      <c r="M152" s="71" t="s">
        <v>66</v>
      </c>
      <c r="N152" s="75" t="s">
        <v>17540</v>
      </c>
      <c r="O152" s="76">
        <v>891702681</v>
      </c>
      <c r="P152" s="76">
        <v>1622</v>
      </c>
      <c r="Q152" s="147">
        <v>45856</v>
      </c>
      <c r="R152" s="514">
        <v>15000000</v>
      </c>
      <c r="S152" s="147">
        <v>45891</v>
      </c>
      <c r="T152" s="514">
        <v>15000000</v>
      </c>
      <c r="U152" s="72" t="s">
        <v>65</v>
      </c>
      <c r="V152" s="292">
        <v>72221403</v>
      </c>
      <c r="W152" s="189" t="s">
        <v>16693</v>
      </c>
      <c r="X152" s="635">
        <v>45891</v>
      </c>
      <c r="Y152" s="78">
        <v>45891</v>
      </c>
      <c r="Z152" s="636" t="s">
        <v>73</v>
      </c>
      <c r="AA152" s="147">
        <v>46022</v>
      </c>
      <c r="AB152" s="102">
        <f t="shared" si="12"/>
        <v>131</v>
      </c>
      <c r="AC152" s="76">
        <v>0</v>
      </c>
      <c r="AD152" s="76">
        <v>0</v>
      </c>
      <c r="AE152" s="76">
        <v>0</v>
      </c>
      <c r="AF152" s="80" t="s">
        <v>73</v>
      </c>
      <c r="AG152" s="102">
        <f t="shared" si="13"/>
        <v>0</v>
      </c>
      <c r="AH152" s="76">
        <v>0</v>
      </c>
      <c r="AI152" s="76">
        <v>0</v>
      </c>
      <c r="AJ152" s="72" t="s">
        <v>73</v>
      </c>
      <c r="AK152" s="80" t="s">
        <v>73</v>
      </c>
      <c r="AL152" s="76">
        <v>0</v>
      </c>
      <c r="AM152" s="80" t="s">
        <v>73</v>
      </c>
      <c r="AN152" s="80" t="s">
        <v>73</v>
      </c>
      <c r="AO152" s="80" t="s">
        <v>73</v>
      </c>
      <c r="AP152" s="102">
        <f t="shared" si="14"/>
        <v>0</v>
      </c>
      <c r="AQ152" s="102">
        <f t="shared" si="15"/>
        <v>15000000</v>
      </c>
      <c r="AR152" s="72" t="s">
        <v>65</v>
      </c>
      <c r="AS152" s="76">
        <v>15000000</v>
      </c>
      <c r="AT152" s="72" t="s">
        <v>319</v>
      </c>
      <c r="AU152" s="76">
        <v>0</v>
      </c>
      <c r="AV152" s="81" t="s">
        <v>73</v>
      </c>
      <c r="AW152" s="82">
        <v>0</v>
      </c>
      <c r="AX152" s="143">
        <f t="shared" si="16"/>
        <v>15000000</v>
      </c>
      <c r="AY152" s="84">
        <f t="shared" si="17"/>
        <v>0</v>
      </c>
      <c r="AZ152" s="85">
        <v>0</v>
      </c>
      <c r="BA152" s="81" t="s">
        <v>73</v>
      </c>
      <c r="BB152" s="72" t="s">
        <v>123</v>
      </c>
      <c r="BC152" s="74" t="s">
        <v>17539</v>
      </c>
      <c r="BD152" s="71" t="s">
        <v>65</v>
      </c>
      <c r="BE152" s="71" t="s">
        <v>207</v>
      </c>
    </row>
    <row r="153" spans="2:57" s="12" customFormat="1" ht="12.75" x14ac:dyDescent="0.2">
      <c r="B153" s="72">
        <v>2025</v>
      </c>
      <c r="C153" s="72">
        <v>891780111</v>
      </c>
      <c r="D153" s="72" t="s">
        <v>63</v>
      </c>
      <c r="E153" s="104" t="s">
        <v>17538</v>
      </c>
      <c r="F153" s="72" t="s">
        <v>17537</v>
      </c>
      <c r="G153" s="72">
        <v>0</v>
      </c>
      <c r="H153" s="72" t="s">
        <v>71</v>
      </c>
      <c r="I153" s="71" t="s">
        <v>166</v>
      </c>
      <c r="J153" s="73" t="s">
        <v>81</v>
      </c>
      <c r="K153" s="104" t="s">
        <v>17536</v>
      </c>
      <c r="L153" s="514">
        <v>138389339</v>
      </c>
      <c r="M153" s="71" t="s">
        <v>66</v>
      </c>
      <c r="N153" s="75" t="s">
        <v>17535</v>
      </c>
      <c r="O153" s="76">
        <v>85469738</v>
      </c>
      <c r="P153" s="76">
        <v>1788</v>
      </c>
      <c r="Q153" s="147">
        <v>45882</v>
      </c>
      <c r="R153" s="514">
        <v>138389339</v>
      </c>
      <c r="S153" s="147">
        <v>45895</v>
      </c>
      <c r="T153" s="514">
        <v>138389339</v>
      </c>
      <c r="U153" s="72" t="s">
        <v>65</v>
      </c>
      <c r="V153" s="292">
        <v>72175282</v>
      </c>
      <c r="W153" s="189" t="s">
        <v>8886</v>
      </c>
      <c r="X153" s="635">
        <v>45895</v>
      </c>
      <c r="Y153" s="78">
        <v>45895</v>
      </c>
      <c r="Z153" s="636">
        <v>45895</v>
      </c>
      <c r="AA153" s="147">
        <v>46048</v>
      </c>
      <c r="AB153" s="102">
        <f t="shared" si="12"/>
        <v>153</v>
      </c>
      <c r="AC153" s="76">
        <v>0</v>
      </c>
      <c r="AD153" s="76">
        <v>0</v>
      </c>
      <c r="AE153" s="76">
        <v>0</v>
      </c>
      <c r="AF153" s="80" t="s">
        <v>73</v>
      </c>
      <c r="AG153" s="102">
        <f t="shared" si="13"/>
        <v>0</v>
      </c>
      <c r="AH153" s="76">
        <v>0</v>
      </c>
      <c r="AI153" s="76">
        <v>0</v>
      </c>
      <c r="AJ153" s="72" t="s">
        <v>73</v>
      </c>
      <c r="AK153" s="80" t="s">
        <v>73</v>
      </c>
      <c r="AL153" s="76">
        <v>0</v>
      </c>
      <c r="AM153" s="80" t="s">
        <v>73</v>
      </c>
      <c r="AN153" s="80" t="s">
        <v>73</v>
      </c>
      <c r="AO153" s="80" t="s">
        <v>73</v>
      </c>
      <c r="AP153" s="102">
        <f t="shared" si="14"/>
        <v>0</v>
      </c>
      <c r="AQ153" s="102">
        <f t="shared" si="15"/>
        <v>138389339</v>
      </c>
      <c r="AR153" s="72" t="s">
        <v>65</v>
      </c>
      <c r="AS153" s="76">
        <v>138389339</v>
      </c>
      <c r="AT153" s="72" t="s">
        <v>319</v>
      </c>
      <c r="AU153" s="76">
        <v>0</v>
      </c>
      <c r="AV153" s="81" t="s">
        <v>73</v>
      </c>
      <c r="AW153" s="82">
        <v>27677867.66</v>
      </c>
      <c r="AX153" s="143">
        <f t="shared" si="16"/>
        <v>110711471.34</v>
      </c>
      <c r="AY153" s="84">
        <f t="shared" si="17"/>
        <v>0.19999999898836138</v>
      </c>
      <c r="AZ153" s="85">
        <v>0.2</v>
      </c>
      <c r="BA153" s="81" t="s">
        <v>73</v>
      </c>
      <c r="BB153" s="72" t="s">
        <v>123</v>
      </c>
      <c r="BC153" s="74" t="s">
        <v>17534</v>
      </c>
      <c r="BD153" s="71" t="s">
        <v>65</v>
      </c>
      <c r="BE153" s="71" t="s">
        <v>207</v>
      </c>
    </row>
    <row r="154" spans="2:57" s="12" customFormat="1" ht="12.75" x14ac:dyDescent="0.2">
      <c r="B154" s="72">
        <v>2025</v>
      </c>
      <c r="C154" s="72">
        <v>891780111</v>
      </c>
      <c r="D154" s="72" t="s">
        <v>63</v>
      </c>
      <c r="E154" s="104" t="s">
        <v>17533</v>
      </c>
      <c r="F154" s="72" t="s">
        <v>17532</v>
      </c>
      <c r="G154" s="72">
        <v>0</v>
      </c>
      <c r="H154" s="72" t="s">
        <v>71</v>
      </c>
      <c r="I154" s="71" t="s">
        <v>64</v>
      </c>
      <c r="J154" s="73" t="s">
        <v>81</v>
      </c>
      <c r="K154" s="104" t="s">
        <v>17531</v>
      </c>
      <c r="L154" s="514">
        <v>50000000</v>
      </c>
      <c r="M154" s="71" t="s">
        <v>66</v>
      </c>
      <c r="N154" s="75" t="s">
        <v>17530</v>
      </c>
      <c r="O154" s="76">
        <v>7144250</v>
      </c>
      <c r="P154" s="76">
        <v>1839</v>
      </c>
      <c r="Q154" s="147">
        <v>45889</v>
      </c>
      <c r="R154" s="514">
        <v>50000000</v>
      </c>
      <c r="S154" s="147">
        <v>45896</v>
      </c>
      <c r="T154" s="514">
        <v>50000000</v>
      </c>
      <c r="U154" s="72" t="s">
        <v>65</v>
      </c>
      <c r="V154" s="292">
        <v>85459497</v>
      </c>
      <c r="W154" s="189" t="s">
        <v>9141</v>
      </c>
      <c r="X154" s="635">
        <v>45896</v>
      </c>
      <c r="Y154" s="78">
        <v>45902</v>
      </c>
      <c r="Z154" s="636">
        <v>45896</v>
      </c>
      <c r="AA154" s="147">
        <v>46022</v>
      </c>
      <c r="AB154" s="102">
        <f t="shared" si="12"/>
        <v>126</v>
      </c>
      <c r="AC154" s="76">
        <v>0</v>
      </c>
      <c r="AD154" s="76">
        <v>0</v>
      </c>
      <c r="AE154" s="76">
        <v>0</v>
      </c>
      <c r="AF154" s="80" t="s">
        <v>73</v>
      </c>
      <c r="AG154" s="102">
        <f t="shared" si="13"/>
        <v>0</v>
      </c>
      <c r="AH154" s="76">
        <v>0</v>
      </c>
      <c r="AI154" s="76">
        <v>0</v>
      </c>
      <c r="AJ154" s="72" t="s">
        <v>73</v>
      </c>
      <c r="AK154" s="80" t="s">
        <v>73</v>
      </c>
      <c r="AL154" s="76">
        <v>0</v>
      </c>
      <c r="AM154" s="80" t="s">
        <v>73</v>
      </c>
      <c r="AN154" s="80" t="s">
        <v>73</v>
      </c>
      <c r="AO154" s="80" t="s">
        <v>73</v>
      </c>
      <c r="AP154" s="102">
        <f t="shared" si="14"/>
        <v>0</v>
      </c>
      <c r="AQ154" s="102">
        <f t="shared" si="15"/>
        <v>50000000</v>
      </c>
      <c r="AR154" s="72" t="s">
        <v>65</v>
      </c>
      <c r="AS154" s="76">
        <v>50000000</v>
      </c>
      <c r="AT154" s="72" t="s">
        <v>65</v>
      </c>
      <c r="AU154" s="76">
        <v>15000000</v>
      </c>
      <c r="AV154" s="81" t="s">
        <v>73</v>
      </c>
      <c r="AW154" s="82">
        <v>12040000</v>
      </c>
      <c r="AX154" s="143">
        <f t="shared" si="16"/>
        <v>37960000</v>
      </c>
      <c r="AY154" s="84">
        <f t="shared" si="17"/>
        <v>0.24079999999999999</v>
      </c>
      <c r="AZ154" s="85">
        <v>0.24</v>
      </c>
      <c r="BA154" s="81" t="s">
        <v>73</v>
      </c>
      <c r="BB154" s="72" t="s">
        <v>123</v>
      </c>
      <c r="BC154" s="74" t="s">
        <v>17529</v>
      </c>
      <c r="BD154" s="71" t="s">
        <v>65</v>
      </c>
      <c r="BE154" s="71" t="s">
        <v>207</v>
      </c>
    </row>
    <row r="155" spans="2:57" s="12" customFormat="1" ht="12.75" x14ac:dyDescent="0.2">
      <c r="B155" s="72">
        <v>2025</v>
      </c>
      <c r="C155" s="72">
        <v>891780111</v>
      </c>
      <c r="D155" s="72" t="s">
        <v>63</v>
      </c>
      <c r="E155" s="104" t="s">
        <v>17528</v>
      </c>
      <c r="F155" s="72" t="s">
        <v>17527</v>
      </c>
      <c r="G155" s="72">
        <v>0</v>
      </c>
      <c r="H155" s="72" t="s">
        <v>71</v>
      </c>
      <c r="I155" s="71" t="s">
        <v>64</v>
      </c>
      <c r="J155" s="73" t="s">
        <v>81</v>
      </c>
      <c r="K155" s="104" t="s">
        <v>17526</v>
      </c>
      <c r="L155" s="514">
        <v>200000000</v>
      </c>
      <c r="M155" s="71" t="s">
        <v>66</v>
      </c>
      <c r="N155" s="75" t="s">
        <v>17525</v>
      </c>
      <c r="O155" s="76">
        <v>900774850</v>
      </c>
      <c r="P155" s="76">
        <v>1846</v>
      </c>
      <c r="Q155" s="147">
        <v>45889</v>
      </c>
      <c r="R155" s="514">
        <v>200000000</v>
      </c>
      <c r="S155" s="147">
        <v>45898</v>
      </c>
      <c r="T155" s="514">
        <v>200000000</v>
      </c>
      <c r="U155" s="72" t="s">
        <v>65</v>
      </c>
      <c r="V155" s="292">
        <v>85465146</v>
      </c>
      <c r="W155" s="189" t="s">
        <v>16739</v>
      </c>
      <c r="X155" s="635">
        <v>45898</v>
      </c>
      <c r="Y155" s="78">
        <v>45898</v>
      </c>
      <c r="Z155" s="636">
        <v>45898</v>
      </c>
      <c r="AA155" s="147">
        <v>46022</v>
      </c>
      <c r="AB155" s="102">
        <f t="shared" si="12"/>
        <v>124</v>
      </c>
      <c r="AC155" s="76">
        <v>0</v>
      </c>
      <c r="AD155" s="76">
        <v>0</v>
      </c>
      <c r="AE155" s="76">
        <v>0</v>
      </c>
      <c r="AF155" s="80" t="s">
        <v>73</v>
      </c>
      <c r="AG155" s="102">
        <f t="shared" si="13"/>
        <v>0</v>
      </c>
      <c r="AH155" s="76">
        <v>0</v>
      </c>
      <c r="AI155" s="76">
        <v>0</v>
      </c>
      <c r="AJ155" s="72" t="s">
        <v>73</v>
      </c>
      <c r="AK155" s="80" t="s">
        <v>73</v>
      </c>
      <c r="AL155" s="76">
        <v>0</v>
      </c>
      <c r="AM155" s="80" t="s">
        <v>73</v>
      </c>
      <c r="AN155" s="80" t="s">
        <v>73</v>
      </c>
      <c r="AO155" s="80" t="s">
        <v>73</v>
      </c>
      <c r="AP155" s="102">
        <f t="shared" si="14"/>
        <v>0</v>
      </c>
      <c r="AQ155" s="102">
        <f t="shared" si="15"/>
        <v>200000000</v>
      </c>
      <c r="AR155" s="72" t="s">
        <v>65</v>
      </c>
      <c r="AS155" s="76">
        <v>200000000</v>
      </c>
      <c r="AT155" s="72" t="s">
        <v>319</v>
      </c>
      <c r="AU155" s="76">
        <v>0</v>
      </c>
      <c r="AV155" s="81" t="s">
        <v>73</v>
      </c>
      <c r="AW155" s="82">
        <v>78636796</v>
      </c>
      <c r="AX155" s="143">
        <f t="shared" si="16"/>
        <v>121363204</v>
      </c>
      <c r="AY155" s="84">
        <f t="shared" si="17"/>
        <v>0.39318397999999999</v>
      </c>
      <c r="AZ155" s="85">
        <v>0.39</v>
      </c>
      <c r="BA155" s="81" t="s">
        <v>73</v>
      </c>
      <c r="BB155" s="72" t="s">
        <v>123</v>
      </c>
      <c r="BC155" s="74" t="s">
        <v>17524</v>
      </c>
      <c r="BD155" s="71" t="s">
        <v>65</v>
      </c>
      <c r="BE155" s="71" t="s">
        <v>207</v>
      </c>
    </row>
    <row r="156" spans="2:57" s="12" customFormat="1" ht="12.75" x14ac:dyDescent="0.2">
      <c r="B156" s="71">
        <v>2025</v>
      </c>
      <c r="C156" s="71">
        <v>891780111</v>
      </c>
      <c r="D156" s="71" t="s">
        <v>63</v>
      </c>
      <c r="E156" s="104" t="s">
        <v>17523</v>
      </c>
      <c r="F156" s="72" t="s">
        <v>17522</v>
      </c>
      <c r="G156" s="72">
        <v>0</v>
      </c>
      <c r="H156" s="72" t="s">
        <v>71</v>
      </c>
      <c r="I156" s="71" t="s">
        <v>166</v>
      </c>
      <c r="J156" s="73" t="s">
        <v>81</v>
      </c>
      <c r="K156" s="104" t="s">
        <v>17521</v>
      </c>
      <c r="L156" s="514">
        <v>15468559</v>
      </c>
      <c r="M156" s="71" t="s">
        <v>66</v>
      </c>
      <c r="N156" s="75" t="s">
        <v>17520</v>
      </c>
      <c r="O156" s="76">
        <v>901146763</v>
      </c>
      <c r="P156" s="76">
        <v>1874</v>
      </c>
      <c r="Q156" s="147">
        <v>45894</v>
      </c>
      <c r="R156" s="514">
        <v>319060335</v>
      </c>
      <c r="S156" s="147">
        <v>45902</v>
      </c>
      <c r="T156" s="514">
        <v>15468559</v>
      </c>
      <c r="U156" s="72" t="s">
        <v>65</v>
      </c>
      <c r="V156" s="292">
        <v>72175282</v>
      </c>
      <c r="W156" s="189" t="s">
        <v>8886</v>
      </c>
      <c r="X156" s="635">
        <v>45902</v>
      </c>
      <c r="Y156" s="78">
        <v>45902</v>
      </c>
      <c r="Z156" s="636" t="s">
        <v>73</v>
      </c>
      <c r="AA156" s="147">
        <v>46024</v>
      </c>
      <c r="AB156" s="102">
        <f t="shared" si="12"/>
        <v>122</v>
      </c>
      <c r="AC156" s="76">
        <v>0</v>
      </c>
      <c r="AD156" s="76">
        <v>0</v>
      </c>
      <c r="AE156" s="76">
        <v>0</v>
      </c>
      <c r="AF156" s="80" t="s">
        <v>73</v>
      </c>
      <c r="AG156" s="102">
        <f t="shared" si="13"/>
        <v>0</v>
      </c>
      <c r="AH156" s="76">
        <v>0</v>
      </c>
      <c r="AI156" s="76">
        <v>0</v>
      </c>
      <c r="AJ156" s="72" t="s">
        <v>73</v>
      </c>
      <c r="AK156" s="80" t="s">
        <v>73</v>
      </c>
      <c r="AL156" s="76">
        <v>0</v>
      </c>
      <c r="AM156" s="80" t="s">
        <v>73</v>
      </c>
      <c r="AN156" s="80" t="s">
        <v>73</v>
      </c>
      <c r="AO156" s="80" t="s">
        <v>73</v>
      </c>
      <c r="AP156" s="102">
        <f t="shared" si="14"/>
        <v>0</v>
      </c>
      <c r="AQ156" s="102">
        <f t="shared" si="15"/>
        <v>15468559</v>
      </c>
      <c r="AR156" s="72" t="s">
        <v>65</v>
      </c>
      <c r="AS156" s="76">
        <v>15468559</v>
      </c>
      <c r="AT156" s="72" t="s">
        <v>319</v>
      </c>
      <c r="AU156" s="76">
        <v>0</v>
      </c>
      <c r="AV156" s="81" t="s">
        <v>73</v>
      </c>
      <c r="AW156" s="82">
        <v>0</v>
      </c>
      <c r="AX156" s="143">
        <f t="shared" si="16"/>
        <v>15468559</v>
      </c>
      <c r="AY156" s="84">
        <f t="shared" si="17"/>
        <v>0</v>
      </c>
      <c r="AZ156" s="85">
        <v>0</v>
      </c>
      <c r="BA156" s="81" t="s">
        <v>73</v>
      </c>
      <c r="BB156" s="72" t="s">
        <v>208</v>
      </c>
      <c r="BC156" s="74" t="s">
        <v>17519</v>
      </c>
      <c r="BD156" s="71" t="s">
        <v>65</v>
      </c>
      <c r="BE156" s="71" t="s">
        <v>207</v>
      </c>
    </row>
    <row r="157" spans="2:57" s="12" customFormat="1" ht="12.75" x14ac:dyDescent="0.2">
      <c r="B157" s="72">
        <v>2025</v>
      </c>
      <c r="C157" s="72">
        <v>891780111</v>
      </c>
      <c r="D157" s="72" t="s">
        <v>63</v>
      </c>
      <c r="E157" s="104" t="s">
        <v>17518</v>
      </c>
      <c r="F157" s="72" t="s">
        <v>17517</v>
      </c>
      <c r="G157" s="72">
        <v>0</v>
      </c>
      <c r="H157" s="72" t="s">
        <v>71</v>
      </c>
      <c r="I157" s="71" t="s">
        <v>166</v>
      </c>
      <c r="J157" s="73" t="s">
        <v>81</v>
      </c>
      <c r="K157" s="104" t="s">
        <v>17516</v>
      </c>
      <c r="L157" s="514">
        <v>20624743</v>
      </c>
      <c r="M157" s="71" t="s">
        <v>66</v>
      </c>
      <c r="N157" s="75" t="s">
        <v>17515</v>
      </c>
      <c r="O157" s="76">
        <v>900839919</v>
      </c>
      <c r="P157" s="76">
        <v>1874</v>
      </c>
      <c r="Q157" s="147">
        <v>45894</v>
      </c>
      <c r="R157" s="514">
        <v>319060335</v>
      </c>
      <c r="S157" s="147">
        <v>45902</v>
      </c>
      <c r="T157" s="514">
        <v>20624743</v>
      </c>
      <c r="U157" s="72" t="s">
        <v>65</v>
      </c>
      <c r="V157" s="292">
        <v>72175282</v>
      </c>
      <c r="W157" s="189" t="s">
        <v>8886</v>
      </c>
      <c r="X157" s="635">
        <v>45902</v>
      </c>
      <c r="Y157" s="78">
        <v>45902</v>
      </c>
      <c r="Z157" s="636" t="s">
        <v>73</v>
      </c>
      <c r="AA157" s="147">
        <v>46024</v>
      </c>
      <c r="AB157" s="102">
        <f t="shared" si="12"/>
        <v>122</v>
      </c>
      <c r="AC157" s="76">
        <v>0</v>
      </c>
      <c r="AD157" s="76">
        <v>0</v>
      </c>
      <c r="AE157" s="76">
        <v>0</v>
      </c>
      <c r="AF157" s="80" t="s">
        <v>73</v>
      </c>
      <c r="AG157" s="102">
        <f t="shared" si="13"/>
        <v>0</v>
      </c>
      <c r="AH157" s="76">
        <v>0</v>
      </c>
      <c r="AI157" s="76">
        <v>0</v>
      </c>
      <c r="AJ157" s="72" t="s">
        <v>73</v>
      </c>
      <c r="AK157" s="80" t="s">
        <v>73</v>
      </c>
      <c r="AL157" s="76">
        <v>0</v>
      </c>
      <c r="AM157" s="80" t="s">
        <v>73</v>
      </c>
      <c r="AN157" s="80" t="s">
        <v>73</v>
      </c>
      <c r="AO157" s="80" t="s">
        <v>73</v>
      </c>
      <c r="AP157" s="102">
        <f t="shared" si="14"/>
        <v>0</v>
      </c>
      <c r="AQ157" s="102">
        <f t="shared" si="15"/>
        <v>20624743</v>
      </c>
      <c r="AR157" s="72" t="s">
        <v>65</v>
      </c>
      <c r="AS157" s="76">
        <v>20624743</v>
      </c>
      <c r="AT157" s="72" t="s">
        <v>319</v>
      </c>
      <c r="AU157" s="76">
        <v>0</v>
      </c>
      <c r="AV157" s="81" t="s">
        <v>73</v>
      </c>
      <c r="AW157" s="82">
        <v>0</v>
      </c>
      <c r="AX157" s="143">
        <f t="shared" si="16"/>
        <v>20624743</v>
      </c>
      <c r="AY157" s="84">
        <f t="shared" si="17"/>
        <v>0</v>
      </c>
      <c r="AZ157" s="85">
        <v>0</v>
      </c>
      <c r="BA157" s="81" t="s">
        <v>73</v>
      </c>
      <c r="BB157" s="72" t="s">
        <v>208</v>
      </c>
      <c r="BC157" s="74" t="s">
        <v>17514</v>
      </c>
      <c r="BD157" s="71" t="s">
        <v>65</v>
      </c>
      <c r="BE157" s="71" t="s">
        <v>207</v>
      </c>
    </row>
    <row r="158" spans="2:57" s="12" customFormat="1" ht="12.75" x14ac:dyDescent="0.2">
      <c r="B158" s="72">
        <v>2025</v>
      </c>
      <c r="C158" s="72">
        <v>891780111</v>
      </c>
      <c r="D158" s="72" t="s">
        <v>63</v>
      </c>
      <c r="E158" s="104" t="s">
        <v>17513</v>
      </c>
      <c r="F158" s="72" t="s">
        <v>17510</v>
      </c>
      <c r="G158" s="72">
        <v>0</v>
      </c>
      <c r="H158" s="72" t="s">
        <v>71</v>
      </c>
      <c r="I158" s="71" t="s">
        <v>166</v>
      </c>
      <c r="J158" s="73" t="s">
        <v>81</v>
      </c>
      <c r="K158" s="104" t="s">
        <v>17512</v>
      </c>
      <c r="L158" s="514">
        <v>23968208</v>
      </c>
      <c r="M158" s="71" t="s">
        <v>66</v>
      </c>
      <c r="N158" s="75" t="s">
        <v>9189</v>
      </c>
      <c r="O158" s="76">
        <v>79418273</v>
      </c>
      <c r="P158" s="76">
        <v>1874</v>
      </c>
      <c r="Q158" s="147">
        <v>45894</v>
      </c>
      <c r="R158" s="514">
        <v>319060335</v>
      </c>
      <c r="S158" s="147">
        <v>45903</v>
      </c>
      <c r="T158" s="514">
        <v>23968208</v>
      </c>
      <c r="U158" s="72" t="s">
        <v>65</v>
      </c>
      <c r="V158" s="292">
        <v>72175282</v>
      </c>
      <c r="W158" s="189" t="s">
        <v>8886</v>
      </c>
      <c r="X158" s="635">
        <v>45903</v>
      </c>
      <c r="Y158" s="78">
        <v>45903</v>
      </c>
      <c r="Z158" s="636" t="s">
        <v>73</v>
      </c>
      <c r="AA158" s="147">
        <v>46025</v>
      </c>
      <c r="AB158" s="102">
        <f t="shared" si="12"/>
        <v>122</v>
      </c>
      <c r="AC158" s="76">
        <v>0</v>
      </c>
      <c r="AD158" s="76">
        <v>0</v>
      </c>
      <c r="AE158" s="76">
        <v>0</v>
      </c>
      <c r="AF158" s="80" t="s">
        <v>73</v>
      </c>
      <c r="AG158" s="102">
        <f t="shared" si="13"/>
        <v>0</v>
      </c>
      <c r="AH158" s="76">
        <v>0</v>
      </c>
      <c r="AI158" s="76">
        <v>0</v>
      </c>
      <c r="AJ158" s="72" t="s">
        <v>73</v>
      </c>
      <c r="AK158" s="80" t="s">
        <v>73</v>
      </c>
      <c r="AL158" s="76">
        <v>0</v>
      </c>
      <c r="AM158" s="80" t="s">
        <v>73</v>
      </c>
      <c r="AN158" s="80" t="s">
        <v>73</v>
      </c>
      <c r="AO158" s="80" t="s">
        <v>73</v>
      </c>
      <c r="AP158" s="102">
        <f t="shared" si="14"/>
        <v>0</v>
      </c>
      <c r="AQ158" s="102">
        <f t="shared" si="15"/>
        <v>23968208</v>
      </c>
      <c r="AR158" s="72" t="s">
        <v>65</v>
      </c>
      <c r="AS158" s="76">
        <v>23968208</v>
      </c>
      <c r="AT158" s="72" t="s">
        <v>319</v>
      </c>
      <c r="AU158" s="76">
        <v>0</v>
      </c>
      <c r="AV158" s="81" t="s">
        <v>73</v>
      </c>
      <c r="AW158" s="82">
        <v>0</v>
      </c>
      <c r="AX158" s="143">
        <f t="shared" si="16"/>
        <v>23968208</v>
      </c>
      <c r="AY158" s="84">
        <f t="shared" si="17"/>
        <v>0</v>
      </c>
      <c r="AZ158" s="85">
        <v>0</v>
      </c>
      <c r="BA158" s="81" t="s">
        <v>73</v>
      </c>
      <c r="BB158" s="72" t="s">
        <v>208</v>
      </c>
      <c r="BC158" s="74" t="s">
        <v>17508</v>
      </c>
      <c r="BD158" s="71" t="s">
        <v>65</v>
      </c>
      <c r="BE158" s="71" t="s">
        <v>207</v>
      </c>
    </row>
    <row r="159" spans="2:57" s="12" customFormat="1" ht="12.75" x14ac:dyDescent="0.2">
      <c r="B159" s="72">
        <v>2025</v>
      </c>
      <c r="C159" s="72">
        <v>891780111</v>
      </c>
      <c r="D159" s="72" t="s">
        <v>63</v>
      </c>
      <c r="E159" s="104" t="s">
        <v>17511</v>
      </c>
      <c r="F159" s="72" t="s">
        <v>17510</v>
      </c>
      <c r="G159" s="72">
        <v>0</v>
      </c>
      <c r="H159" s="72" t="s">
        <v>71</v>
      </c>
      <c r="I159" s="71" t="s">
        <v>166</v>
      </c>
      <c r="J159" s="73" t="s">
        <v>81</v>
      </c>
      <c r="K159" s="104" t="s">
        <v>17509</v>
      </c>
      <c r="L159" s="514">
        <v>20624604</v>
      </c>
      <c r="M159" s="71" t="s">
        <v>66</v>
      </c>
      <c r="N159" s="75" t="s">
        <v>17283</v>
      </c>
      <c r="O159" s="76">
        <v>901758426</v>
      </c>
      <c r="P159" s="76">
        <v>1874</v>
      </c>
      <c r="Q159" s="147">
        <v>45894</v>
      </c>
      <c r="R159" s="514">
        <v>319060335</v>
      </c>
      <c r="S159" s="147">
        <v>45903</v>
      </c>
      <c r="T159" s="514">
        <v>20624604</v>
      </c>
      <c r="U159" s="72" t="s">
        <v>65</v>
      </c>
      <c r="V159" s="292">
        <v>72175282</v>
      </c>
      <c r="W159" s="189" t="s">
        <v>8886</v>
      </c>
      <c r="X159" s="635">
        <v>45903</v>
      </c>
      <c r="Y159" s="78">
        <v>45903</v>
      </c>
      <c r="Z159" s="636" t="s">
        <v>73</v>
      </c>
      <c r="AA159" s="147">
        <v>46025</v>
      </c>
      <c r="AB159" s="102">
        <f t="shared" si="12"/>
        <v>122</v>
      </c>
      <c r="AC159" s="76">
        <v>0</v>
      </c>
      <c r="AD159" s="76">
        <v>0</v>
      </c>
      <c r="AE159" s="76">
        <v>0</v>
      </c>
      <c r="AF159" s="80" t="s">
        <v>73</v>
      </c>
      <c r="AG159" s="102">
        <f t="shared" si="13"/>
        <v>0</v>
      </c>
      <c r="AH159" s="76">
        <v>0</v>
      </c>
      <c r="AI159" s="76">
        <v>0</v>
      </c>
      <c r="AJ159" s="72" t="s">
        <v>73</v>
      </c>
      <c r="AK159" s="80" t="s">
        <v>73</v>
      </c>
      <c r="AL159" s="76">
        <v>0</v>
      </c>
      <c r="AM159" s="80" t="s">
        <v>73</v>
      </c>
      <c r="AN159" s="80" t="s">
        <v>73</v>
      </c>
      <c r="AO159" s="80" t="s">
        <v>73</v>
      </c>
      <c r="AP159" s="102">
        <f t="shared" si="14"/>
        <v>0</v>
      </c>
      <c r="AQ159" s="102">
        <f t="shared" si="15"/>
        <v>20624604</v>
      </c>
      <c r="AR159" s="72" t="s">
        <v>65</v>
      </c>
      <c r="AS159" s="76">
        <v>20624604</v>
      </c>
      <c r="AT159" s="72" t="s">
        <v>319</v>
      </c>
      <c r="AU159" s="76">
        <v>0</v>
      </c>
      <c r="AV159" s="81" t="s">
        <v>73</v>
      </c>
      <c r="AW159" s="82">
        <v>0</v>
      </c>
      <c r="AX159" s="143">
        <f t="shared" si="16"/>
        <v>20624604</v>
      </c>
      <c r="AY159" s="84">
        <f t="shared" si="17"/>
        <v>0</v>
      </c>
      <c r="AZ159" s="85">
        <v>0</v>
      </c>
      <c r="BA159" s="81" t="s">
        <v>73</v>
      </c>
      <c r="BB159" s="72" t="s">
        <v>208</v>
      </c>
      <c r="BC159" s="74" t="s">
        <v>17508</v>
      </c>
      <c r="BD159" s="71" t="s">
        <v>65</v>
      </c>
      <c r="BE159" s="71" t="s">
        <v>207</v>
      </c>
    </row>
    <row r="160" spans="2:57" s="12" customFormat="1" ht="12.75" x14ac:dyDescent="0.2">
      <c r="B160" s="72">
        <v>2025</v>
      </c>
      <c r="C160" s="72">
        <v>891780111</v>
      </c>
      <c r="D160" s="72" t="s">
        <v>63</v>
      </c>
      <c r="E160" s="104" t="s">
        <v>17507</v>
      </c>
      <c r="F160" s="72" t="s">
        <v>17506</v>
      </c>
      <c r="G160" s="72">
        <v>0</v>
      </c>
      <c r="H160" s="72" t="s">
        <v>71</v>
      </c>
      <c r="I160" s="71" t="s">
        <v>166</v>
      </c>
      <c r="J160" s="73" t="s">
        <v>81</v>
      </c>
      <c r="K160" s="104" t="s">
        <v>17505</v>
      </c>
      <c r="L160" s="514">
        <v>10500000</v>
      </c>
      <c r="M160" s="71" t="s">
        <v>66</v>
      </c>
      <c r="N160" s="75" t="s">
        <v>17504</v>
      </c>
      <c r="O160" s="76">
        <v>901251648</v>
      </c>
      <c r="P160" s="76">
        <v>1874</v>
      </c>
      <c r="Q160" s="147">
        <v>45894</v>
      </c>
      <c r="R160" s="514">
        <v>319060335</v>
      </c>
      <c r="S160" s="147">
        <v>45903</v>
      </c>
      <c r="T160" s="514">
        <v>10500000</v>
      </c>
      <c r="U160" s="72" t="s">
        <v>65</v>
      </c>
      <c r="V160" s="292">
        <v>72175282</v>
      </c>
      <c r="W160" s="189" t="s">
        <v>8886</v>
      </c>
      <c r="X160" s="635">
        <v>45903</v>
      </c>
      <c r="Y160" s="78">
        <v>45903</v>
      </c>
      <c r="Z160" s="636" t="s">
        <v>73</v>
      </c>
      <c r="AA160" s="147">
        <v>46025</v>
      </c>
      <c r="AB160" s="102">
        <f t="shared" si="12"/>
        <v>122</v>
      </c>
      <c r="AC160" s="76">
        <v>0</v>
      </c>
      <c r="AD160" s="76">
        <v>0</v>
      </c>
      <c r="AE160" s="76">
        <v>0</v>
      </c>
      <c r="AF160" s="80" t="s">
        <v>73</v>
      </c>
      <c r="AG160" s="102">
        <f t="shared" si="13"/>
        <v>0</v>
      </c>
      <c r="AH160" s="76">
        <v>0</v>
      </c>
      <c r="AI160" s="76">
        <v>0</v>
      </c>
      <c r="AJ160" s="72" t="s">
        <v>73</v>
      </c>
      <c r="AK160" s="80" t="s">
        <v>73</v>
      </c>
      <c r="AL160" s="76">
        <v>0</v>
      </c>
      <c r="AM160" s="80" t="s">
        <v>73</v>
      </c>
      <c r="AN160" s="80" t="s">
        <v>73</v>
      </c>
      <c r="AO160" s="80" t="s">
        <v>73</v>
      </c>
      <c r="AP160" s="102">
        <f t="shared" si="14"/>
        <v>0</v>
      </c>
      <c r="AQ160" s="102">
        <f t="shared" si="15"/>
        <v>10500000</v>
      </c>
      <c r="AR160" s="72" t="s">
        <v>65</v>
      </c>
      <c r="AS160" s="76">
        <v>10500000</v>
      </c>
      <c r="AT160" s="72" t="s">
        <v>319</v>
      </c>
      <c r="AU160" s="76">
        <v>0</v>
      </c>
      <c r="AV160" s="81" t="s">
        <v>73</v>
      </c>
      <c r="AW160" s="82">
        <v>0</v>
      </c>
      <c r="AX160" s="143">
        <f t="shared" si="16"/>
        <v>10500000</v>
      </c>
      <c r="AY160" s="84">
        <f t="shared" si="17"/>
        <v>0</v>
      </c>
      <c r="AZ160" s="85">
        <v>0</v>
      </c>
      <c r="BA160" s="81" t="s">
        <v>73</v>
      </c>
      <c r="BB160" s="72" t="s">
        <v>208</v>
      </c>
      <c r="BC160" s="74" t="s">
        <v>17503</v>
      </c>
      <c r="BD160" s="71" t="s">
        <v>65</v>
      </c>
      <c r="BE160" s="71" t="s">
        <v>207</v>
      </c>
    </row>
    <row r="161" spans="2:57" s="12" customFormat="1" ht="12.75" x14ac:dyDescent="0.2">
      <c r="B161" s="72">
        <v>2025</v>
      </c>
      <c r="C161" s="72">
        <v>891780111</v>
      </c>
      <c r="D161" s="72" t="s">
        <v>63</v>
      </c>
      <c r="E161" s="104" t="s">
        <v>17502</v>
      </c>
      <c r="F161" s="72" t="s">
        <v>17501</v>
      </c>
      <c r="G161" s="72">
        <v>0</v>
      </c>
      <c r="H161" s="72" t="s">
        <v>71</v>
      </c>
      <c r="I161" s="71" t="s">
        <v>64</v>
      </c>
      <c r="J161" s="73" t="s">
        <v>81</v>
      </c>
      <c r="K161" s="104" t="s">
        <v>17500</v>
      </c>
      <c r="L161" s="514">
        <v>22688400</v>
      </c>
      <c r="M161" s="71" t="s">
        <v>66</v>
      </c>
      <c r="N161" s="75" t="s">
        <v>17283</v>
      </c>
      <c r="O161" s="76">
        <v>901758426</v>
      </c>
      <c r="P161" s="76">
        <v>1378</v>
      </c>
      <c r="Q161" s="147">
        <v>45834</v>
      </c>
      <c r="R161" s="514">
        <v>27226200</v>
      </c>
      <c r="S161" s="147">
        <v>45903</v>
      </c>
      <c r="T161" s="514">
        <v>22688400</v>
      </c>
      <c r="U161" s="72" t="s">
        <v>65</v>
      </c>
      <c r="V161" s="292">
        <v>72175282</v>
      </c>
      <c r="W161" s="189" t="s">
        <v>8886</v>
      </c>
      <c r="X161" s="635">
        <v>45903</v>
      </c>
      <c r="Y161" s="78">
        <v>45903</v>
      </c>
      <c r="Z161" s="636" t="s">
        <v>73</v>
      </c>
      <c r="AA161" s="147">
        <v>46268</v>
      </c>
      <c r="AB161" s="102">
        <f t="shared" si="12"/>
        <v>365</v>
      </c>
      <c r="AC161" s="76">
        <v>0</v>
      </c>
      <c r="AD161" s="76">
        <v>0</v>
      </c>
      <c r="AE161" s="76">
        <v>0</v>
      </c>
      <c r="AF161" s="80" t="s">
        <v>73</v>
      </c>
      <c r="AG161" s="102">
        <f t="shared" si="13"/>
        <v>0</v>
      </c>
      <c r="AH161" s="76">
        <v>0</v>
      </c>
      <c r="AI161" s="76">
        <v>0</v>
      </c>
      <c r="AJ161" s="72" t="s">
        <v>73</v>
      </c>
      <c r="AK161" s="80" t="s">
        <v>73</v>
      </c>
      <c r="AL161" s="76">
        <v>0</v>
      </c>
      <c r="AM161" s="80" t="s">
        <v>73</v>
      </c>
      <c r="AN161" s="80" t="s">
        <v>73</v>
      </c>
      <c r="AO161" s="80" t="s">
        <v>73</v>
      </c>
      <c r="AP161" s="102">
        <f t="shared" si="14"/>
        <v>0</v>
      </c>
      <c r="AQ161" s="102">
        <f t="shared" si="15"/>
        <v>22688400</v>
      </c>
      <c r="AR161" s="72" t="s">
        <v>65</v>
      </c>
      <c r="AS161" s="76">
        <v>22688400</v>
      </c>
      <c r="AT161" s="72" t="s">
        <v>319</v>
      </c>
      <c r="AU161" s="76">
        <v>0</v>
      </c>
      <c r="AV161" s="81" t="s">
        <v>73</v>
      </c>
      <c r="AW161" s="82">
        <v>0</v>
      </c>
      <c r="AX161" s="143">
        <f t="shared" si="16"/>
        <v>22688400</v>
      </c>
      <c r="AY161" s="84">
        <f t="shared" si="17"/>
        <v>0</v>
      </c>
      <c r="AZ161" s="85">
        <v>0</v>
      </c>
      <c r="BA161" s="81" t="s">
        <v>73</v>
      </c>
      <c r="BB161" s="72" t="s">
        <v>208</v>
      </c>
      <c r="BC161" s="74" t="s">
        <v>17499</v>
      </c>
      <c r="BD161" s="71" t="s">
        <v>65</v>
      </c>
      <c r="BE161" s="71" t="s">
        <v>207</v>
      </c>
    </row>
    <row r="162" spans="2:57" s="12" customFormat="1" ht="12.75" x14ac:dyDescent="0.2">
      <c r="B162" s="72">
        <v>2025</v>
      </c>
      <c r="C162" s="72">
        <v>891780111</v>
      </c>
      <c r="D162" s="72" t="s">
        <v>63</v>
      </c>
      <c r="E162" s="104" t="s">
        <v>17498</v>
      </c>
      <c r="F162" s="72" t="s">
        <v>17497</v>
      </c>
      <c r="G162" s="72">
        <v>0</v>
      </c>
      <c r="H162" s="72" t="s">
        <v>71</v>
      </c>
      <c r="I162" s="71" t="s">
        <v>166</v>
      </c>
      <c r="J162" s="73" t="s">
        <v>81</v>
      </c>
      <c r="K162" s="104" t="s">
        <v>17496</v>
      </c>
      <c r="L162" s="514">
        <v>8765512</v>
      </c>
      <c r="M162" s="71" t="s">
        <v>66</v>
      </c>
      <c r="N162" s="75" t="s">
        <v>17366</v>
      </c>
      <c r="O162" s="76">
        <v>860014923</v>
      </c>
      <c r="P162" s="76">
        <v>1874</v>
      </c>
      <c r="Q162" s="147">
        <v>45894</v>
      </c>
      <c r="R162" s="514">
        <v>319060335</v>
      </c>
      <c r="S162" s="147">
        <v>45903</v>
      </c>
      <c r="T162" s="514">
        <v>8765512</v>
      </c>
      <c r="U162" s="72" t="s">
        <v>65</v>
      </c>
      <c r="V162" s="292">
        <v>72175282</v>
      </c>
      <c r="W162" s="189" t="s">
        <v>8886</v>
      </c>
      <c r="X162" s="635">
        <v>45903</v>
      </c>
      <c r="Y162" s="78">
        <v>45903</v>
      </c>
      <c r="Z162" s="636" t="s">
        <v>73</v>
      </c>
      <c r="AA162" s="147">
        <v>46025</v>
      </c>
      <c r="AB162" s="102">
        <f t="shared" si="12"/>
        <v>122</v>
      </c>
      <c r="AC162" s="76">
        <v>0</v>
      </c>
      <c r="AD162" s="76">
        <v>0</v>
      </c>
      <c r="AE162" s="76">
        <v>0</v>
      </c>
      <c r="AF162" s="80" t="s">
        <v>73</v>
      </c>
      <c r="AG162" s="102">
        <f t="shared" si="13"/>
        <v>0</v>
      </c>
      <c r="AH162" s="76">
        <v>0</v>
      </c>
      <c r="AI162" s="76">
        <v>0</v>
      </c>
      <c r="AJ162" s="72" t="s">
        <v>73</v>
      </c>
      <c r="AK162" s="80" t="s">
        <v>73</v>
      </c>
      <c r="AL162" s="76">
        <v>0</v>
      </c>
      <c r="AM162" s="80" t="s">
        <v>73</v>
      </c>
      <c r="AN162" s="80" t="s">
        <v>73</v>
      </c>
      <c r="AO162" s="80" t="s">
        <v>73</v>
      </c>
      <c r="AP162" s="102">
        <f t="shared" si="14"/>
        <v>0</v>
      </c>
      <c r="AQ162" s="102">
        <f t="shared" si="15"/>
        <v>8765512</v>
      </c>
      <c r="AR162" s="72" t="s">
        <v>65</v>
      </c>
      <c r="AS162" s="76">
        <v>8765512</v>
      </c>
      <c r="AT162" s="72" t="s">
        <v>319</v>
      </c>
      <c r="AU162" s="76">
        <v>0</v>
      </c>
      <c r="AV162" s="81" t="s">
        <v>73</v>
      </c>
      <c r="AW162" s="82">
        <v>0</v>
      </c>
      <c r="AX162" s="143">
        <f t="shared" si="16"/>
        <v>8765512</v>
      </c>
      <c r="AY162" s="84">
        <f t="shared" si="17"/>
        <v>0</v>
      </c>
      <c r="AZ162" s="85">
        <v>0</v>
      </c>
      <c r="BA162" s="81" t="s">
        <v>73</v>
      </c>
      <c r="BB162" s="72" t="s">
        <v>208</v>
      </c>
      <c r="BC162" s="74" t="s">
        <v>17495</v>
      </c>
      <c r="BD162" s="71" t="s">
        <v>65</v>
      </c>
      <c r="BE162" s="71" t="s">
        <v>207</v>
      </c>
    </row>
    <row r="163" spans="2:57" s="12" customFormat="1" ht="12.75" x14ac:dyDescent="0.2">
      <c r="B163" s="72">
        <v>2025</v>
      </c>
      <c r="C163" s="72">
        <v>891780111</v>
      </c>
      <c r="D163" s="72" t="s">
        <v>63</v>
      </c>
      <c r="E163" s="104" t="s">
        <v>17494</v>
      </c>
      <c r="F163" s="72" t="s">
        <v>17493</v>
      </c>
      <c r="G163" s="72">
        <v>0</v>
      </c>
      <c r="H163" s="72" t="s">
        <v>71</v>
      </c>
      <c r="I163" s="71" t="s">
        <v>166</v>
      </c>
      <c r="J163" s="73" t="s">
        <v>81</v>
      </c>
      <c r="K163" s="104" t="s">
        <v>17492</v>
      </c>
      <c r="L163" s="514">
        <v>41249484</v>
      </c>
      <c r="M163" s="71" t="s">
        <v>66</v>
      </c>
      <c r="N163" s="75" t="s">
        <v>17491</v>
      </c>
      <c r="O163" s="76">
        <v>900053241</v>
      </c>
      <c r="P163" s="76">
        <v>1874</v>
      </c>
      <c r="Q163" s="147">
        <v>45894</v>
      </c>
      <c r="R163" s="514">
        <v>319060335</v>
      </c>
      <c r="S163" s="147">
        <v>45904</v>
      </c>
      <c r="T163" s="514">
        <v>41249484</v>
      </c>
      <c r="U163" s="72" t="s">
        <v>65</v>
      </c>
      <c r="V163" s="292">
        <v>72175282</v>
      </c>
      <c r="W163" s="189" t="s">
        <v>8886</v>
      </c>
      <c r="X163" s="635">
        <v>45904</v>
      </c>
      <c r="Y163" s="78">
        <v>45904</v>
      </c>
      <c r="Z163" s="636" t="s">
        <v>73</v>
      </c>
      <c r="AA163" s="147">
        <v>46026</v>
      </c>
      <c r="AB163" s="102">
        <f t="shared" si="12"/>
        <v>122</v>
      </c>
      <c r="AC163" s="76">
        <v>0</v>
      </c>
      <c r="AD163" s="76">
        <v>0</v>
      </c>
      <c r="AE163" s="76">
        <v>0</v>
      </c>
      <c r="AF163" s="80" t="s">
        <v>73</v>
      </c>
      <c r="AG163" s="102">
        <f t="shared" si="13"/>
        <v>0</v>
      </c>
      <c r="AH163" s="76">
        <v>0</v>
      </c>
      <c r="AI163" s="76">
        <v>0</v>
      </c>
      <c r="AJ163" s="72" t="s">
        <v>73</v>
      </c>
      <c r="AK163" s="80" t="s">
        <v>73</v>
      </c>
      <c r="AL163" s="76">
        <v>0</v>
      </c>
      <c r="AM163" s="80" t="s">
        <v>73</v>
      </c>
      <c r="AN163" s="80" t="s">
        <v>73</v>
      </c>
      <c r="AO163" s="80" t="s">
        <v>73</v>
      </c>
      <c r="AP163" s="102">
        <f t="shared" si="14"/>
        <v>0</v>
      </c>
      <c r="AQ163" s="102">
        <f t="shared" si="15"/>
        <v>41249484</v>
      </c>
      <c r="AR163" s="72" t="s">
        <v>65</v>
      </c>
      <c r="AS163" s="76">
        <v>41249484</v>
      </c>
      <c r="AT163" s="72" t="s">
        <v>319</v>
      </c>
      <c r="AU163" s="76">
        <v>0</v>
      </c>
      <c r="AV163" s="81" t="s">
        <v>73</v>
      </c>
      <c r="AW163" s="82">
        <v>0</v>
      </c>
      <c r="AX163" s="143">
        <f t="shared" si="16"/>
        <v>41249484</v>
      </c>
      <c r="AY163" s="84">
        <f t="shared" si="17"/>
        <v>0</v>
      </c>
      <c r="AZ163" s="85">
        <v>0</v>
      </c>
      <c r="BA163" s="81" t="s">
        <v>73</v>
      </c>
      <c r="BB163" s="72" t="s">
        <v>208</v>
      </c>
      <c r="BC163" s="74" t="s">
        <v>17490</v>
      </c>
      <c r="BD163" s="71" t="s">
        <v>65</v>
      </c>
      <c r="BE163" s="71" t="s">
        <v>207</v>
      </c>
    </row>
    <row r="164" spans="2:57" s="12" customFormat="1" ht="12.75" x14ac:dyDescent="0.2">
      <c r="B164" s="72">
        <v>2025</v>
      </c>
      <c r="C164" s="72">
        <v>891780111</v>
      </c>
      <c r="D164" s="72" t="s">
        <v>63</v>
      </c>
      <c r="E164" s="104" t="s">
        <v>17489</v>
      </c>
      <c r="F164" s="72" t="s">
        <v>17488</v>
      </c>
      <c r="G164" s="72">
        <v>0</v>
      </c>
      <c r="H164" s="72" t="s">
        <v>71</v>
      </c>
      <c r="I164" s="71" t="s">
        <v>166</v>
      </c>
      <c r="J164" s="73" t="s">
        <v>81</v>
      </c>
      <c r="K164" s="104" t="s">
        <v>17487</v>
      </c>
      <c r="L164" s="514">
        <v>29390256</v>
      </c>
      <c r="M164" s="71" t="s">
        <v>66</v>
      </c>
      <c r="N164" s="75" t="s">
        <v>17268</v>
      </c>
      <c r="O164" s="76">
        <v>819003317</v>
      </c>
      <c r="P164" s="76">
        <v>1874</v>
      </c>
      <c r="Q164" s="147">
        <v>45894</v>
      </c>
      <c r="R164" s="514">
        <v>319060335</v>
      </c>
      <c r="S164" s="147">
        <v>45904</v>
      </c>
      <c r="T164" s="514">
        <v>29390256</v>
      </c>
      <c r="U164" s="72" t="s">
        <v>65</v>
      </c>
      <c r="V164" s="292">
        <v>72175282</v>
      </c>
      <c r="W164" s="189" t="s">
        <v>8886</v>
      </c>
      <c r="X164" s="635">
        <v>45904</v>
      </c>
      <c r="Y164" s="78">
        <v>45904</v>
      </c>
      <c r="Z164" s="636" t="s">
        <v>73</v>
      </c>
      <c r="AA164" s="147">
        <v>46026</v>
      </c>
      <c r="AB164" s="102">
        <f t="shared" si="12"/>
        <v>122</v>
      </c>
      <c r="AC164" s="76">
        <v>0</v>
      </c>
      <c r="AD164" s="76">
        <v>0</v>
      </c>
      <c r="AE164" s="76">
        <v>0</v>
      </c>
      <c r="AF164" s="80" t="s">
        <v>73</v>
      </c>
      <c r="AG164" s="102">
        <f t="shared" si="13"/>
        <v>0</v>
      </c>
      <c r="AH164" s="76">
        <v>0</v>
      </c>
      <c r="AI164" s="76">
        <v>0</v>
      </c>
      <c r="AJ164" s="72" t="s">
        <v>73</v>
      </c>
      <c r="AK164" s="80" t="s">
        <v>73</v>
      </c>
      <c r="AL164" s="76">
        <v>0</v>
      </c>
      <c r="AM164" s="80" t="s">
        <v>73</v>
      </c>
      <c r="AN164" s="80" t="s">
        <v>73</v>
      </c>
      <c r="AO164" s="80" t="s">
        <v>73</v>
      </c>
      <c r="AP164" s="102">
        <f t="shared" si="14"/>
        <v>0</v>
      </c>
      <c r="AQ164" s="102">
        <f t="shared" si="15"/>
        <v>29390256</v>
      </c>
      <c r="AR164" s="72" t="s">
        <v>65</v>
      </c>
      <c r="AS164" s="76">
        <v>29390256</v>
      </c>
      <c r="AT164" s="72" t="s">
        <v>319</v>
      </c>
      <c r="AU164" s="76">
        <v>0</v>
      </c>
      <c r="AV164" s="81" t="s">
        <v>73</v>
      </c>
      <c r="AW164" s="82">
        <v>0</v>
      </c>
      <c r="AX164" s="143">
        <f t="shared" si="16"/>
        <v>29390256</v>
      </c>
      <c r="AY164" s="84">
        <f t="shared" si="17"/>
        <v>0</v>
      </c>
      <c r="AZ164" s="85">
        <v>0</v>
      </c>
      <c r="BA164" s="81" t="s">
        <v>73</v>
      </c>
      <c r="BB164" s="72" t="s">
        <v>208</v>
      </c>
      <c r="BC164" s="74" t="s">
        <v>17486</v>
      </c>
      <c r="BD164" s="71" t="s">
        <v>65</v>
      </c>
      <c r="BE164" s="71" t="s">
        <v>207</v>
      </c>
    </row>
    <row r="165" spans="2:57" s="12" customFormat="1" ht="12.75" x14ac:dyDescent="0.2">
      <c r="B165" s="72">
        <v>2025</v>
      </c>
      <c r="C165" s="72">
        <v>891780111</v>
      </c>
      <c r="D165" s="72" t="s">
        <v>63</v>
      </c>
      <c r="E165" s="104" t="s">
        <v>17485</v>
      </c>
      <c r="F165" s="72" t="s">
        <v>17484</v>
      </c>
      <c r="G165" s="72">
        <v>0</v>
      </c>
      <c r="H165" s="72" t="s">
        <v>71</v>
      </c>
      <c r="I165" s="71" t="s">
        <v>64</v>
      </c>
      <c r="J165" s="73" t="s">
        <v>81</v>
      </c>
      <c r="K165" s="104" t="s">
        <v>17483</v>
      </c>
      <c r="L165" s="514">
        <v>37485000</v>
      </c>
      <c r="M165" s="71" t="s">
        <v>66</v>
      </c>
      <c r="N165" s="75" t="s">
        <v>17248</v>
      </c>
      <c r="O165" s="76">
        <v>860076580</v>
      </c>
      <c r="P165" s="76">
        <v>1877</v>
      </c>
      <c r="Q165" s="147">
        <v>45894</v>
      </c>
      <c r="R165" s="514">
        <v>37485000</v>
      </c>
      <c r="S165" s="147">
        <v>45904</v>
      </c>
      <c r="T165" s="514">
        <v>37485000</v>
      </c>
      <c r="U165" s="72" t="s">
        <v>65</v>
      </c>
      <c r="V165" s="292">
        <v>85465146</v>
      </c>
      <c r="W165" s="189" t="s">
        <v>16739</v>
      </c>
      <c r="X165" s="635">
        <v>45904</v>
      </c>
      <c r="Y165" s="78">
        <v>45909</v>
      </c>
      <c r="Z165" s="636">
        <v>45909</v>
      </c>
      <c r="AA165" s="147">
        <v>45923</v>
      </c>
      <c r="AB165" s="102">
        <f t="shared" si="12"/>
        <v>14</v>
      </c>
      <c r="AC165" s="76">
        <v>0</v>
      </c>
      <c r="AD165" s="76">
        <v>0</v>
      </c>
      <c r="AE165" s="76">
        <v>0</v>
      </c>
      <c r="AF165" s="80" t="s">
        <v>73</v>
      </c>
      <c r="AG165" s="102">
        <f t="shared" si="13"/>
        <v>0</v>
      </c>
      <c r="AH165" s="76">
        <v>0</v>
      </c>
      <c r="AI165" s="76">
        <v>0</v>
      </c>
      <c r="AJ165" s="72" t="s">
        <v>73</v>
      </c>
      <c r="AK165" s="80" t="s">
        <v>73</v>
      </c>
      <c r="AL165" s="76">
        <v>0</v>
      </c>
      <c r="AM165" s="80" t="s">
        <v>73</v>
      </c>
      <c r="AN165" s="80" t="s">
        <v>73</v>
      </c>
      <c r="AO165" s="80" t="s">
        <v>73</v>
      </c>
      <c r="AP165" s="102">
        <f t="shared" si="14"/>
        <v>0</v>
      </c>
      <c r="AQ165" s="102">
        <f t="shared" si="15"/>
        <v>37485000</v>
      </c>
      <c r="AR165" s="72" t="s">
        <v>65</v>
      </c>
      <c r="AS165" s="76">
        <v>37485000</v>
      </c>
      <c r="AT165" s="72" t="s">
        <v>319</v>
      </c>
      <c r="AU165" s="76">
        <v>0</v>
      </c>
      <c r="AV165" s="81" t="s">
        <v>73</v>
      </c>
      <c r="AW165" s="82">
        <v>0</v>
      </c>
      <c r="AX165" s="143">
        <f t="shared" si="16"/>
        <v>37485000</v>
      </c>
      <c r="AY165" s="84">
        <f t="shared" si="17"/>
        <v>0</v>
      </c>
      <c r="AZ165" s="85">
        <v>0</v>
      </c>
      <c r="BA165" s="81" t="s">
        <v>73</v>
      </c>
      <c r="BB165" s="72" t="s">
        <v>208</v>
      </c>
      <c r="BC165" s="74" t="s">
        <v>17482</v>
      </c>
      <c r="BD165" s="71" t="s">
        <v>65</v>
      </c>
      <c r="BE165" s="71" t="s">
        <v>207</v>
      </c>
    </row>
    <row r="166" spans="2:57" s="12" customFormat="1" ht="12.75" x14ac:dyDescent="0.2">
      <c r="B166" s="72">
        <v>2025</v>
      </c>
      <c r="C166" s="72">
        <v>891780111</v>
      </c>
      <c r="D166" s="72" t="s">
        <v>63</v>
      </c>
      <c r="E166" s="104" t="s">
        <v>17481</v>
      </c>
      <c r="F166" s="72" t="s">
        <v>17480</v>
      </c>
      <c r="G166" s="72">
        <v>0</v>
      </c>
      <c r="H166" s="72" t="s">
        <v>71</v>
      </c>
      <c r="I166" s="71" t="s">
        <v>166</v>
      </c>
      <c r="J166" s="73" t="s">
        <v>81</v>
      </c>
      <c r="K166" s="104" t="s">
        <v>17479</v>
      </c>
      <c r="L166" s="514">
        <v>36960000</v>
      </c>
      <c r="M166" s="71" t="s">
        <v>66</v>
      </c>
      <c r="N166" s="75" t="s">
        <v>17478</v>
      </c>
      <c r="O166" s="76">
        <v>900244687</v>
      </c>
      <c r="P166" s="76">
        <v>1874</v>
      </c>
      <c r="Q166" s="147">
        <v>45894</v>
      </c>
      <c r="R166" s="514">
        <v>319060335</v>
      </c>
      <c r="S166" s="147">
        <v>45905</v>
      </c>
      <c r="T166" s="514">
        <v>36960000</v>
      </c>
      <c r="U166" s="72" t="s">
        <v>65</v>
      </c>
      <c r="V166" s="292">
        <v>72175282</v>
      </c>
      <c r="W166" s="189" t="s">
        <v>8886</v>
      </c>
      <c r="X166" s="635">
        <v>45905</v>
      </c>
      <c r="Y166" s="78">
        <v>45905</v>
      </c>
      <c r="Z166" s="636" t="s">
        <v>73</v>
      </c>
      <c r="AA166" s="147">
        <v>46027</v>
      </c>
      <c r="AB166" s="102">
        <f t="shared" si="12"/>
        <v>122</v>
      </c>
      <c r="AC166" s="76">
        <v>0</v>
      </c>
      <c r="AD166" s="76">
        <v>0</v>
      </c>
      <c r="AE166" s="76">
        <v>0</v>
      </c>
      <c r="AF166" s="80" t="s">
        <v>73</v>
      </c>
      <c r="AG166" s="102">
        <f t="shared" si="13"/>
        <v>0</v>
      </c>
      <c r="AH166" s="76">
        <v>0</v>
      </c>
      <c r="AI166" s="76">
        <v>0</v>
      </c>
      <c r="AJ166" s="72" t="s">
        <v>73</v>
      </c>
      <c r="AK166" s="80" t="s">
        <v>73</v>
      </c>
      <c r="AL166" s="76">
        <v>0</v>
      </c>
      <c r="AM166" s="80" t="s">
        <v>73</v>
      </c>
      <c r="AN166" s="80" t="s">
        <v>73</v>
      </c>
      <c r="AO166" s="80" t="s">
        <v>73</v>
      </c>
      <c r="AP166" s="102">
        <f t="shared" si="14"/>
        <v>0</v>
      </c>
      <c r="AQ166" s="102">
        <f t="shared" si="15"/>
        <v>36960000</v>
      </c>
      <c r="AR166" s="72" t="s">
        <v>65</v>
      </c>
      <c r="AS166" s="76">
        <v>36960000</v>
      </c>
      <c r="AT166" s="72" t="s">
        <v>319</v>
      </c>
      <c r="AU166" s="76">
        <v>0</v>
      </c>
      <c r="AV166" s="81" t="s">
        <v>73</v>
      </c>
      <c r="AW166" s="82">
        <v>0</v>
      </c>
      <c r="AX166" s="143">
        <f t="shared" si="16"/>
        <v>36960000</v>
      </c>
      <c r="AY166" s="84">
        <f t="shared" si="17"/>
        <v>0</v>
      </c>
      <c r="AZ166" s="85">
        <v>0</v>
      </c>
      <c r="BA166" s="81" t="s">
        <v>73</v>
      </c>
      <c r="BB166" s="72" t="s">
        <v>208</v>
      </c>
      <c r="BC166" s="74" t="s">
        <v>17477</v>
      </c>
      <c r="BD166" s="71" t="s">
        <v>65</v>
      </c>
      <c r="BE166" s="71" t="s">
        <v>207</v>
      </c>
    </row>
    <row r="167" spans="2:57" s="12" customFormat="1" ht="12.75" x14ac:dyDescent="0.2">
      <c r="B167" s="72">
        <v>2025</v>
      </c>
      <c r="C167" s="72">
        <v>891780111</v>
      </c>
      <c r="D167" s="72" t="s">
        <v>63</v>
      </c>
      <c r="E167" s="104" t="s">
        <v>17476</v>
      </c>
      <c r="F167" s="72" t="s">
        <v>17475</v>
      </c>
      <c r="G167" s="72">
        <v>0</v>
      </c>
      <c r="H167" s="72" t="s">
        <v>71</v>
      </c>
      <c r="I167" s="71" t="s">
        <v>64</v>
      </c>
      <c r="J167" s="73" t="s">
        <v>81</v>
      </c>
      <c r="K167" s="104" t="s">
        <v>17474</v>
      </c>
      <c r="L167" s="514">
        <v>77843150</v>
      </c>
      <c r="M167" s="71" t="s">
        <v>66</v>
      </c>
      <c r="N167" s="75" t="s">
        <v>17006</v>
      </c>
      <c r="O167" s="76">
        <v>901660591</v>
      </c>
      <c r="P167" s="76">
        <v>1892</v>
      </c>
      <c r="Q167" s="147">
        <v>45895</v>
      </c>
      <c r="R167" s="514">
        <v>77843150</v>
      </c>
      <c r="S167" s="147">
        <v>45905</v>
      </c>
      <c r="T167" s="514">
        <v>77843150</v>
      </c>
      <c r="U167" s="72" t="s">
        <v>65</v>
      </c>
      <c r="V167" s="292">
        <v>85459497</v>
      </c>
      <c r="W167" s="189" t="s">
        <v>9141</v>
      </c>
      <c r="X167" s="635">
        <v>45905</v>
      </c>
      <c r="Y167" s="78">
        <v>45905</v>
      </c>
      <c r="Z167" s="636">
        <v>45905</v>
      </c>
      <c r="AA167" s="147">
        <v>45918</v>
      </c>
      <c r="AB167" s="102">
        <f t="shared" si="12"/>
        <v>13</v>
      </c>
      <c r="AC167" s="76">
        <v>0</v>
      </c>
      <c r="AD167" s="76">
        <v>0</v>
      </c>
      <c r="AE167" s="76">
        <v>0</v>
      </c>
      <c r="AF167" s="80" t="s">
        <v>73</v>
      </c>
      <c r="AG167" s="102">
        <f t="shared" si="13"/>
        <v>0</v>
      </c>
      <c r="AH167" s="76">
        <v>0</v>
      </c>
      <c r="AI167" s="76">
        <v>0</v>
      </c>
      <c r="AJ167" s="72" t="s">
        <v>73</v>
      </c>
      <c r="AK167" s="80" t="s">
        <v>73</v>
      </c>
      <c r="AL167" s="76">
        <v>0</v>
      </c>
      <c r="AM167" s="80" t="s">
        <v>73</v>
      </c>
      <c r="AN167" s="80" t="s">
        <v>73</v>
      </c>
      <c r="AO167" s="80" t="s">
        <v>73</v>
      </c>
      <c r="AP167" s="102">
        <f t="shared" si="14"/>
        <v>0</v>
      </c>
      <c r="AQ167" s="102">
        <f t="shared" si="15"/>
        <v>77843150</v>
      </c>
      <c r="AR167" s="72" t="s">
        <v>65</v>
      </c>
      <c r="AS167" s="76">
        <v>77843150</v>
      </c>
      <c r="AT167" s="72" t="s">
        <v>65</v>
      </c>
      <c r="AU167" s="76">
        <v>38921575</v>
      </c>
      <c r="AV167" s="636">
        <v>45917</v>
      </c>
      <c r="AW167" s="82">
        <v>0</v>
      </c>
      <c r="AX167" s="143">
        <f t="shared" si="16"/>
        <v>77843150</v>
      </c>
      <c r="AY167" s="84">
        <f t="shared" si="17"/>
        <v>0</v>
      </c>
      <c r="AZ167" s="85">
        <v>0</v>
      </c>
      <c r="BA167" s="81" t="s">
        <v>73</v>
      </c>
      <c r="BB167" s="72" t="s">
        <v>208</v>
      </c>
      <c r="BC167" s="74" t="s">
        <v>17473</v>
      </c>
      <c r="BD167" s="71" t="s">
        <v>65</v>
      </c>
      <c r="BE167" s="71" t="s">
        <v>207</v>
      </c>
    </row>
    <row r="168" spans="2:57" s="12" customFormat="1" ht="12.75" x14ac:dyDescent="0.2">
      <c r="B168" s="72">
        <v>2025</v>
      </c>
      <c r="C168" s="72">
        <v>891780111</v>
      </c>
      <c r="D168" s="72" t="s">
        <v>63</v>
      </c>
      <c r="E168" s="104" t="s">
        <v>17472</v>
      </c>
      <c r="F168" s="72" t="s">
        <v>17471</v>
      </c>
      <c r="G168" s="72">
        <v>0</v>
      </c>
      <c r="H168" s="72" t="s">
        <v>71</v>
      </c>
      <c r="I168" s="71" t="s">
        <v>166</v>
      </c>
      <c r="J168" s="73" t="s">
        <v>81</v>
      </c>
      <c r="K168" s="104" t="s">
        <v>17470</v>
      </c>
      <c r="L168" s="514">
        <v>182343700</v>
      </c>
      <c r="M168" s="71" t="s">
        <v>66</v>
      </c>
      <c r="N168" s="75" t="s">
        <v>17469</v>
      </c>
      <c r="O168" s="76">
        <v>800187291</v>
      </c>
      <c r="P168" s="76">
        <v>1309</v>
      </c>
      <c r="Q168" s="147">
        <v>45821</v>
      </c>
      <c r="R168" s="514">
        <v>182343700</v>
      </c>
      <c r="S168" s="147">
        <v>45905</v>
      </c>
      <c r="T168" s="514">
        <v>182343700</v>
      </c>
      <c r="U168" s="72" t="s">
        <v>65</v>
      </c>
      <c r="V168" s="292">
        <v>15443332</v>
      </c>
      <c r="W168" s="189" t="s">
        <v>3532</v>
      </c>
      <c r="X168" s="635">
        <v>45905</v>
      </c>
      <c r="Y168" s="78">
        <v>45938</v>
      </c>
      <c r="Z168" s="636">
        <v>45929</v>
      </c>
      <c r="AA168" s="147">
        <v>45997</v>
      </c>
      <c r="AB168" s="102">
        <f t="shared" si="12"/>
        <v>68</v>
      </c>
      <c r="AC168" s="76">
        <v>0</v>
      </c>
      <c r="AD168" s="76">
        <v>0</v>
      </c>
      <c r="AE168" s="76">
        <v>0</v>
      </c>
      <c r="AF168" s="80" t="s">
        <v>73</v>
      </c>
      <c r="AG168" s="102">
        <f t="shared" si="13"/>
        <v>0</v>
      </c>
      <c r="AH168" s="76">
        <v>0</v>
      </c>
      <c r="AI168" s="76">
        <v>0</v>
      </c>
      <c r="AJ168" s="72" t="s">
        <v>73</v>
      </c>
      <c r="AK168" s="80" t="s">
        <v>73</v>
      </c>
      <c r="AL168" s="76">
        <v>0</v>
      </c>
      <c r="AM168" s="80" t="s">
        <v>73</v>
      </c>
      <c r="AN168" s="80" t="s">
        <v>73</v>
      </c>
      <c r="AO168" s="80" t="s">
        <v>73</v>
      </c>
      <c r="AP168" s="102">
        <f t="shared" si="14"/>
        <v>0</v>
      </c>
      <c r="AQ168" s="102">
        <f t="shared" si="15"/>
        <v>182343700</v>
      </c>
      <c r="AR168" s="72" t="s">
        <v>65</v>
      </c>
      <c r="AS168" s="76">
        <v>182343700</v>
      </c>
      <c r="AT168" s="72" t="s">
        <v>65</v>
      </c>
      <c r="AU168" s="76">
        <v>91171850</v>
      </c>
      <c r="AV168" s="81" t="s">
        <v>73</v>
      </c>
      <c r="AW168" s="82">
        <v>0</v>
      </c>
      <c r="AX168" s="143">
        <f t="shared" si="16"/>
        <v>182343700</v>
      </c>
      <c r="AY168" s="84">
        <f t="shared" si="17"/>
        <v>0</v>
      </c>
      <c r="AZ168" s="85">
        <v>0</v>
      </c>
      <c r="BA168" s="81" t="s">
        <v>73</v>
      </c>
      <c r="BB168" s="72" t="s">
        <v>123</v>
      </c>
      <c r="BC168" s="74" t="s">
        <v>17468</v>
      </c>
      <c r="BD168" s="71" t="s">
        <v>65</v>
      </c>
      <c r="BE168" s="71" t="s">
        <v>207</v>
      </c>
    </row>
    <row r="169" spans="2:57" s="12" customFormat="1" ht="12.75" x14ac:dyDescent="0.2">
      <c r="B169" s="72">
        <v>2025</v>
      </c>
      <c r="C169" s="72">
        <v>891780111</v>
      </c>
      <c r="D169" s="72" t="s">
        <v>63</v>
      </c>
      <c r="E169" s="104" t="s">
        <v>17467</v>
      </c>
      <c r="F169" s="72" t="s">
        <v>17466</v>
      </c>
      <c r="G169" s="72">
        <v>0</v>
      </c>
      <c r="H169" s="72" t="s">
        <v>71</v>
      </c>
      <c r="I169" s="71" t="s">
        <v>64</v>
      </c>
      <c r="J169" s="73" t="s">
        <v>81</v>
      </c>
      <c r="K169" s="104" t="s">
        <v>17465</v>
      </c>
      <c r="L169" s="514">
        <v>50000000</v>
      </c>
      <c r="M169" s="71" t="s">
        <v>66</v>
      </c>
      <c r="N169" s="75" t="s">
        <v>17464</v>
      </c>
      <c r="O169" s="76">
        <v>802007207</v>
      </c>
      <c r="P169" s="76">
        <v>880</v>
      </c>
      <c r="Q169" s="147">
        <v>45756</v>
      </c>
      <c r="R169" s="514">
        <v>206000000</v>
      </c>
      <c r="S169" s="147">
        <v>45905</v>
      </c>
      <c r="T169" s="514">
        <v>50000000</v>
      </c>
      <c r="U169" s="72" t="s">
        <v>65</v>
      </c>
      <c r="V169" s="292">
        <v>85459497</v>
      </c>
      <c r="W169" s="189" t="s">
        <v>9141</v>
      </c>
      <c r="X169" s="635">
        <v>45905</v>
      </c>
      <c r="Y169" s="78">
        <v>45905</v>
      </c>
      <c r="Z169" s="636" t="s">
        <v>73</v>
      </c>
      <c r="AA169" s="147">
        <v>46022</v>
      </c>
      <c r="AB169" s="102">
        <f t="shared" si="12"/>
        <v>117</v>
      </c>
      <c r="AC169" s="76">
        <v>0</v>
      </c>
      <c r="AD169" s="76">
        <v>0</v>
      </c>
      <c r="AE169" s="76">
        <v>0</v>
      </c>
      <c r="AF169" s="80" t="s">
        <v>73</v>
      </c>
      <c r="AG169" s="102">
        <f t="shared" si="13"/>
        <v>0</v>
      </c>
      <c r="AH169" s="76">
        <v>0</v>
      </c>
      <c r="AI169" s="76">
        <v>0</v>
      </c>
      <c r="AJ169" s="72" t="s">
        <v>73</v>
      </c>
      <c r="AK169" s="80" t="s">
        <v>73</v>
      </c>
      <c r="AL169" s="76">
        <v>0</v>
      </c>
      <c r="AM169" s="80" t="s">
        <v>73</v>
      </c>
      <c r="AN169" s="80" t="s">
        <v>73</v>
      </c>
      <c r="AO169" s="80" t="s">
        <v>73</v>
      </c>
      <c r="AP169" s="102">
        <f t="shared" si="14"/>
        <v>0</v>
      </c>
      <c r="AQ169" s="102">
        <f t="shared" si="15"/>
        <v>50000000</v>
      </c>
      <c r="AR169" s="72" t="s">
        <v>65</v>
      </c>
      <c r="AS169" s="76">
        <v>50000000</v>
      </c>
      <c r="AT169" s="72" t="s">
        <v>319</v>
      </c>
      <c r="AU169" s="76">
        <v>0</v>
      </c>
      <c r="AV169" s="81" t="s">
        <v>73</v>
      </c>
      <c r="AW169" s="82">
        <v>0</v>
      </c>
      <c r="AX169" s="143">
        <f t="shared" si="16"/>
        <v>50000000</v>
      </c>
      <c r="AY169" s="84">
        <f t="shared" si="17"/>
        <v>0</v>
      </c>
      <c r="AZ169" s="85">
        <v>0</v>
      </c>
      <c r="BA169" s="81" t="s">
        <v>73</v>
      </c>
      <c r="BB169" s="72" t="s">
        <v>208</v>
      </c>
      <c r="BC169" s="74" t="s">
        <v>17463</v>
      </c>
      <c r="BD169" s="71" t="s">
        <v>65</v>
      </c>
      <c r="BE169" s="71" t="s">
        <v>207</v>
      </c>
    </row>
    <row r="170" spans="2:57" s="12" customFormat="1" ht="12.75" x14ac:dyDescent="0.2">
      <c r="B170" s="72">
        <v>2025</v>
      </c>
      <c r="C170" s="72">
        <v>891780111</v>
      </c>
      <c r="D170" s="72" t="s">
        <v>63</v>
      </c>
      <c r="E170" s="104" t="s">
        <v>17462</v>
      </c>
      <c r="F170" s="72" t="s">
        <v>17461</v>
      </c>
      <c r="G170" s="72">
        <v>0</v>
      </c>
      <c r="H170" s="72" t="s">
        <v>71</v>
      </c>
      <c r="I170" s="71" t="s">
        <v>166</v>
      </c>
      <c r="J170" s="73" t="s">
        <v>81</v>
      </c>
      <c r="K170" s="104" t="s">
        <v>17460</v>
      </c>
      <c r="L170" s="514">
        <v>20000000</v>
      </c>
      <c r="M170" s="71" t="s">
        <v>66</v>
      </c>
      <c r="N170" s="75" t="s">
        <v>17459</v>
      </c>
      <c r="O170" s="76">
        <v>901086965</v>
      </c>
      <c r="P170" s="76">
        <v>1874</v>
      </c>
      <c r="Q170" s="147">
        <v>45894</v>
      </c>
      <c r="R170" s="514">
        <v>319060335</v>
      </c>
      <c r="S170" s="147">
        <v>45908</v>
      </c>
      <c r="T170" s="514">
        <v>20000000</v>
      </c>
      <c r="U170" s="72" t="s">
        <v>65</v>
      </c>
      <c r="V170" s="292">
        <v>72175282</v>
      </c>
      <c r="W170" s="189" t="s">
        <v>8886</v>
      </c>
      <c r="X170" s="635">
        <v>45908</v>
      </c>
      <c r="Y170" s="78">
        <v>45908</v>
      </c>
      <c r="Z170" s="636" t="s">
        <v>73</v>
      </c>
      <c r="AA170" s="147">
        <v>46030</v>
      </c>
      <c r="AB170" s="102">
        <f t="shared" si="12"/>
        <v>122</v>
      </c>
      <c r="AC170" s="76">
        <v>0</v>
      </c>
      <c r="AD170" s="76">
        <v>0</v>
      </c>
      <c r="AE170" s="76">
        <v>0</v>
      </c>
      <c r="AF170" s="80" t="s">
        <v>73</v>
      </c>
      <c r="AG170" s="102">
        <f t="shared" si="13"/>
        <v>0</v>
      </c>
      <c r="AH170" s="76">
        <v>0</v>
      </c>
      <c r="AI170" s="76">
        <v>0</v>
      </c>
      <c r="AJ170" s="72" t="s">
        <v>73</v>
      </c>
      <c r="AK170" s="80" t="s">
        <v>73</v>
      </c>
      <c r="AL170" s="76">
        <v>0</v>
      </c>
      <c r="AM170" s="80" t="s">
        <v>73</v>
      </c>
      <c r="AN170" s="80" t="s">
        <v>73</v>
      </c>
      <c r="AO170" s="80" t="s">
        <v>73</v>
      </c>
      <c r="AP170" s="102">
        <f t="shared" si="14"/>
        <v>0</v>
      </c>
      <c r="AQ170" s="102">
        <f t="shared" si="15"/>
        <v>20000000</v>
      </c>
      <c r="AR170" s="72" t="s">
        <v>65</v>
      </c>
      <c r="AS170" s="76">
        <v>20000000</v>
      </c>
      <c r="AT170" s="72" t="s">
        <v>319</v>
      </c>
      <c r="AU170" s="76">
        <v>0</v>
      </c>
      <c r="AV170" s="81" t="s">
        <v>73</v>
      </c>
      <c r="AW170" s="82">
        <v>0</v>
      </c>
      <c r="AX170" s="143">
        <f t="shared" si="16"/>
        <v>20000000</v>
      </c>
      <c r="AY170" s="84">
        <f t="shared" si="17"/>
        <v>0</v>
      </c>
      <c r="AZ170" s="85">
        <v>0</v>
      </c>
      <c r="BA170" s="81" t="s">
        <v>73</v>
      </c>
      <c r="BB170" s="72" t="s">
        <v>208</v>
      </c>
      <c r="BC170" s="74" t="s">
        <v>17458</v>
      </c>
      <c r="BD170" s="71" t="s">
        <v>65</v>
      </c>
      <c r="BE170" s="71" t="s">
        <v>207</v>
      </c>
    </row>
    <row r="171" spans="2:57" s="12" customFormat="1" ht="12.75" x14ac:dyDescent="0.2">
      <c r="B171" s="72">
        <v>2025</v>
      </c>
      <c r="C171" s="72">
        <v>891780111</v>
      </c>
      <c r="D171" s="72" t="s">
        <v>63</v>
      </c>
      <c r="E171" s="104" t="s">
        <v>17457</v>
      </c>
      <c r="F171" s="72" t="s">
        <v>17456</v>
      </c>
      <c r="G171" s="72">
        <v>0</v>
      </c>
      <c r="H171" s="72" t="s">
        <v>71</v>
      </c>
      <c r="I171" s="71" t="s">
        <v>64</v>
      </c>
      <c r="J171" s="73" t="s">
        <v>81</v>
      </c>
      <c r="K171" s="104" t="s">
        <v>17455</v>
      </c>
      <c r="L171" s="514">
        <v>81277000</v>
      </c>
      <c r="M171" s="71" t="s">
        <v>66</v>
      </c>
      <c r="N171" s="75" t="s">
        <v>17038</v>
      </c>
      <c r="O171" s="76">
        <v>900726297</v>
      </c>
      <c r="P171" s="76">
        <v>1972</v>
      </c>
      <c r="Q171" s="147">
        <v>45902</v>
      </c>
      <c r="R171" s="514">
        <v>81277000</v>
      </c>
      <c r="S171" s="147">
        <v>45909</v>
      </c>
      <c r="T171" s="514">
        <v>81277000</v>
      </c>
      <c r="U171" s="72" t="s">
        <v>65</v>
      </c>
      <c r="V171" s="292">
        <v>85465146</v>
      </c>
      <c r="W171" s="189" t="s">
        <v>16739</v>
      </c>
      <c r="X171" s="635">
        <v>45909</v>
      </c>
      <c r="Y171" s="78">
        <v>45909</v>
      </c>
      <c r="Z171" s="636">
        <v>45909</v>
      </c>
      <c r="AA171" s="147">
        <v>45911</v>
      </c>
      <c r="AB171" s="102">
        <f t="shared" si="12"/>
        <v>2</v>
      </c>
      <c r="AC171" s="76">
        <v>0</v>
      </c>
      <c r="AD171" s="76">
        <v>0</v>
      </c>
      <c r="AE171" s="76">
        <v>0</v>
      </c>
      <c r="AF171" s="80" t="s">
        <v>73</v>
      </c>
      <c r="AG171" s="102">
        <f t="shared" si="13"/>
        <v>0</v>
      </c>
      <c r="AH171" s="76">
        <v>0</v>
      </c>
      <c r="AI171" s="76">
        <v>0</v>
      </c>
      <c r="AJ171" s="72" t="s">
        <v>73</v>
      </c>
      <c r="AK171" s="80" t="s">
        <v>73</v>
      </c>
      <c r="AL171" s="76">
        <v>0</v>
      </c>
      <c r="AM171" s="80" t="s">
        <v>73</v>
      </c>
      <c r="AN171" s="80" t="s">
        <v>73</v>
      </c>
      <c r="AO171" s="80" t="s">
        <v>73</v>
      </c>
      <c r="AP171" s="102">
        <f t="shared" si="14"/>
        <v>0</v>
      </c>
      <c r="AQ171" s="102">
        <f t="shared" si="15"/>
        <v>81277000</v>
      </c>
      <c r="AR171" s="72" t="s">
        <v>65</v>
      </c>
      <c r="AS171" s="76">
        <v>81277000</v>
      </c>
      <c r="AT171" s="72" t="s">
        <v>319</v>
      </c>
      <c r="AU171" s="76">
        <v>0</v>
      </c>
      <c r="AV171" s="81" t="s">
        <v>73</v>
      </c>
      <c r="AW171" s="82">
        <v>0</v>
      </c>
      <c r="AX171" s="143">
        <f t="shared" si="16"/>
        <v>81277000</v>
      </c>
      <c r="AY171" s="84">
        <f t="shared" si="17"/>
        <v>0</v>
      </c>
      <c r="AZ171" s="85">
        <v>0</v>
      </c>
      <c r="BA171" s="81" t="s">
        <v>73</v>
      </c>
      <c r="BB171" s="72" t="s">
        <v>208</v>
      </c>
      <c r="BC171" s="74" t="s">
        <v>17454</v>
      </c>
      <c r="BD171" s="71" t="s">
        <v>65</v>
      </c>
      <c r="BE171" s="71" t="s">
        <v>207</v>
      </c>
    </row>
    <row r="172" spans="2:57" s="12" customFormat="1" ht="12.75" x14ac:dyDescent="0.2">
      <c r="B172" s="72">
        <v>2025</v>
      </c>
      <c r="C172" s="72">
        <v>891780111</v>
      </c>
      <c r="D172" s="72" t="s">
        <v>63</v>
      </c>
      <c r="E172" s="104" t="s">
        <v>17453</v>
      </c>
      <c r="F172" s="72" t="s">
        <v>17452</v>
      </c>
      <c r="G172" s="72">
        <v>0</v>
      </c>
      <c r="H172" s="72" t="s">
        <v>71</v>
      </c>
      <c r="I172" s="71" t="s">
        <v>64</v>
      </c>
      <c r="J172" s="73" t="s">
        <v>81</v>
      </c>
      <c r="K172" s="104" t="s">
        <v>17451</v>
      </c>
      <c r="L172" s="514">
        <v>180000000</v>
      </c>
      <c r="M172" s="71" t="s">
        <v>66</v>
      </c>
      <c r="N172" s="75" t="s">
        <v>17450</v>
      </c>
      <c r="O172" s="76">
        <v>900749054</v>
      </c>
      <c r="P172" s="76">
        <v>1893</v>
      </c>
      <c r="Q172" s="147">
        <v>45895</v>
      </c>
      <c r="R172" s="514">
        <v>180000000</v>
      </c>
      <c r="S172" s="147">
        <v>45909</v>
      </c>
      <c r="T172" s="514">
        <v>180000000</v>
      </c>
      <c r="U172" s="72" t="s">
        <v>65</v>
      </c>
      <c r="V172" s="292">
        <v>85459497</v>
      </c>
      <c r="W172" s="189" t="s">
        <v>9141</v>
      </c>
      <c r="X172" s="635">
        <v>45909</v>
      </c>
      <c r="Y172" s="78">
        <v>45909</v>
      </c>
      <c r="Z172" s="636">
        <v>45909</v>
      </c>
      <c r="AA172" s="147">
        <v>46022</v>
      </c>
      <c r="AB172" s="102">
        <f t="shared" si="12"/>
        <v>113</v>
      </c>
      <c r="AC172" s="76">
        <v>0</v>
      </c>
      <c r="AD172" s="76">
        <v>0</v>
      </c>
      <c r="AE172" s="76">
        <v>0</v>
      </c>
      <c r="AF172" s="80" t="s">
        <v>73</v>
      </c>
      <c r="AG172" s="102">
        <f t="shared" si="13"/>
        <v>0</v>
      </c>
      <c r="AH172" s="76">
        <v>0</v>
      </c>
      <c r="AI172" s="76">
        <v>0</v>
      </c>
      <c r="AJ172" s="72" t="s">
        <v>73</v>
      </c>
      <c r="AK172" s="80" t="s">
        <v>73</v>
      </c>
      <c r="AL172" s="76">
        <v>0</v>
      </c>
      <c r="AM172" s="80" t="s">
        <v>73</v>
      </c>
      <c r="AN172" s="80" t="s">
        <v>73</v>
      </c>
      <c r="AO172" s="80" t="s">
        <v>73</v>
      </c>
      <c r="AP172" s="102">
        <f t="shared" si="14"/>
        <v>0</v>
      </c>
      <c r="AQ172" s="102">
        <f t="shared" si="15"/>
        <v>180000000</v>
      </c>
      <c r="AR172" s="72" t="s">
        <v>65</v>
      </c>
      <c r="AS172" s="76">
        <v>180000000</v>
      </c>
      <c r="AT172" s="72" t="s">
        <v>319</v>
      </c>
      <c r="AU172" s="76">
        <v>0</v>
      </c>
      <c r="AV172" s="81" t="s">
        <v>73</v>
      </c>
      <c r="AW172" s="82">
        <v>0</v>
      </c>
      <c r="AX172" s="143">
        <f t="shared" si="16"/>
        <v>180000000</v>
      </c>
      <c r="AY172" s="84">
        <f t="shared" si="17"/>
        <v>0</v>
      </c>
      <c r="AZ172" s="85">
        <v>0</v>
      </c>
      <c r="BA172" s="81" t="s">
        <v>73</v>
      </c>
      <c r="BB172" s="72" t="s">
        <v>208</v>
      </c>
      <c r="BC172" s="74" t="s">
        <v>17449</v>
      </c>
      <c r="BD172" s="71" t="s">
        <v>65</v>
      </c>
      <c r="BE172" s="71" t="s">
        <v>207</v>
      </c>
    </row>
    <row r="173" spans="2:57" s="12" customFormat="1" ht="12.75" x14ac:dyDescent="0.2">
      <c r="B173" s="72">
        <v>2025</v>
      </c>
      <c r="C173" s="72">
        <v>891780111</v>
      </c>
      <c r="D173" s="72" t="s">
        <v>63</v>
      </c>
      <c r="E173" s="104" t="s">
        <v>17448</v>
      </c>
      <c r="F173" s="72" t="s">
        <v>17447</v>
      </c>
      <c r="G173" s="72">
        <v>0</v>
      </c>
      <c r="H173" s="72" t="s">
        <v>71</v>
      </c>
      <c r="I173" s="71" t="s">
        <v>64</v>
      </c>
      <c r="J173" s="73" t="s">
        <v>81</v>
      </c>
      <c r="K173" s="104" t="s">
        <v>17446</v>
      </c>
      <c r="L173" s="514">
        <v>140000000</v>
      </c>
      <c r="M173" s="71" t="s">
        <v>66</v>
      </c>
      <c r="N173" s="75" t="s">
        <v>17445</v>
      </c>
      <c r="O173" s="76">
        <v>890914063</v>
      </c>
      <c r="P173" s="76">
        <v>1907</v>
      </c>
      <c r="Q173" s="147">
        <v>45896</v>
      </c>
      <c r="R173" s="514">
        <v>140000000</v>
      </c>
      <c r="S173" s="147">
        <v>45909</v>
      </c>
      <c r="T173" s="514">
        <v>140000000</v>
      </c>
      <c r="U173" s="72" t="s">
        <v>65</v>
      </c>
      <c r="V173" s="292">
        <v>85465146</v>
      </c>
      <c r="W173" s="189" t="s">
        <v>16739</v>
      </c>
      <c r="X173" s="635">
        <v>45909</v>
      </c>
      <c r="Y173" s="78">
        <v>45909</v>
      </c>
      <c r="Z173" s="636">
        <v>45909</v>
      </c>
      <c r="AA173" s="147">
        <v>45915</v>
      </c>
      <c r="AB173" s="102">
        <f t="shared" si="12"/>
        <v>6</v>
      </c>
      <c r="AC173" s="76">
        <v>0</v>
      </c>
      <c r="AD173" s="76">
        <v>0</v>
      </c>
      <c r="AE173" s="76">
        <v>0</v>
      </c>
      <c r="AF173" s="80" t="s">
        <v>73</v>
      </c>
      <c r="AG173" s="102">
        <f t="shared" si="13"/>
        <v>0</v>
      </c>
      <c r="AH173" s="76">
        <v>0</v>
      </c>
      <c r="AI173" s="76">
        <v>0</v>
      </c>
      <c r="AJ173" s="72" t="s">
        <v>73</v>
      </c>
      <c r="AK173" s="80" t="s">
        <v>73</v>
      </c>
      <c r="AL173" s="76">
        <v>0</v>
      </c>
      <c r="AM173" s="80" t="s">
        <v>73</v>
      </c>
      <c r="AN173" s="80" t="s">
        <v>73</v>
      </c>
      <c r="AO173" s="80" t="s">
        <v>73</v>
      </c>
      <c r="AP173" s="102">
        <f t="shared" si="14"/>
        <v>0</v>
      </c>
      <c r="AQ173" s="102">
        <f t="shared" si="15"/>
        <v>140000000</v>
      </c>
      <c r="AR173" s="72" t="s">
        <v>65</v>
      </c>
      <c r="AS173" s="76">
        <v>140000000</v>
      </c>
      <c r="AT173" s="72" t="s">
        <v>319</v>
      </c>
      <c r="AU173" s="76">
        <v>0</v>
      </c>
      <c r="AV173" s="81" t="s">
        <v>73</v>
      </c>
      <c r="AW173" s="82">
        <v>0</v>
      </c>
      <c r="AX173" s="143">
        <f t="shared" si="16"/>
        <v>140000000</v>
      </c>
      <c r="AY173" s="84">
        <f t="shared" si="17"/>
        <v>0</v>
      </c>
      <c r="AZ173" s="85">
        <v>0</v>
      </c>
      <c r="BA173" s="81" t="s">
        <v>73</v>
      </c>
      <c r="BB173" s="72" t="s">
        <v>208</v>
      </c>
      <c r="BC173" s="74" t="s">
        <v>17444</v>
      </c>
      <c r="BD173" s="71" t="s">
        <v>65</v>
      </c>
      <c r="BE173" s="71" t="s">
        <v>207</v>
      </c>
    </row>
    <row r="174" spans="2:57" s="12" customFormat="1" ht="12.75" x14ac:dyDescent="0.2">
      <c r="B174" s="72">
        <v>2025</v>
      </c>
      <c r="C174" s="72">
        <v>891780111</v>
      </c>
      <c r="D174" s="72" t="s">
        <v>63</v>
      </c>
      <c r="E174" s="104" t="s">
        <v>17443</v>
      </c>
      <c r="F174" s="72" t="s">
        <v>17442</v>
      </c>
      <c r="G174" s="72">
        <v>0</v>
      </c>
      <c r="H174" s="72" t="s">
        <v>71</v>
      </c>
      <c r="I174" s="71" t="s">
        <v>64</v>
      </c>
      <c r="J174" s="73" t="s">
        <v>81</v>
      </c>
      <c r="K174" s="104" t="s">
        <v>17441</v>
      </c>
      <c r="L174" s="514">
        <v>161425616</v>
      </c>
      <c r="M174" s="71" t="s">
        <v>66</v>
      </c>
      <c r="N174" s="75" t="s">
        <v>16950</v>
      </c>
      <c r="O174" s="76">
        <v>84450925</v>
      </c>
      <c r="P174" s="76">
        <v>1954</v>
      </c>
      <c r="Q174" s="147">
        <v>45901</v>
      </c>
      <c r="R174" s="514">
        <v>161425616</v>
      </c>
      <c r="S174" s="147">
        <v>45910</v>
      </c>
      <c r="T174" s="514">
        <v>161425616</v>
      </c>
      <c r="U174" s="72" t="s">
        <v>65</v>
      </c>
      <c r="V174" s="292">
        <v>85459497</v>
      </c>
      <c r="W174" s="189" t="s">
        <v>9141</v>
      </c>
      <c r="X174" s="635">
        <v>45910</v>
      </c>
      <c r="Y174" s="78">
        <v>45915</v>
      </c>
      <c r="Z174" s="636">
        <v>45910</v>
      </c>
      <c r="AA174" s="147">
        <v>46096</v>
      </c>
      <c r="AB174" s="102">
        <f t="shared" si="12"/>
        <v>186</v>
      </c>
      <c r="AC174" s="76">
        <v>0</v>
      </c>
      <c r="AD174" s="76">
        <v>0</v>
      </c>
      <c r="AE174" s="76">
        <v>0</v>
      </c>
      <c r="AF174" s="80" t="s">
        <v>73</v>
      </c>
      <c r="AG174" s="102">
        <f t="shared" si="13"/>
        <v>0</v>
      </c>
      <c r="AH174" s="76">
        <v>0</v>
      </c>
      <c r="AI174" s="76">
        <v>0</v>
      </c>
      <c r="AJ174" s="72" t="s">
        <v>73</v>
      </c>
      <c r="AK174" s="80" t="s">
        <v>73</v>
      </c>
      <c r="AL174" s="76">
        <v>0</v>
      </c>
      <c r="AM174" s="80" t="s">
        <v>73</v>
      </c>
      <c r="AN174" s="80" t="s">
        <v>73</v>
      </c>
      <c r="AO174" s="80" t="s">
        <v>73</v>
      </c>
      <c r="AP174" s="102">
        <f t="shared" si="14"/>
        <v>0</v>
      </c>
      <c r="AQ174" s="102">
        <f t="shared" si="15"/>
        <v>161425616</v>
      </c>
      <c r="AR174" s="72" t="s">
        <v>65</v>
      </c>
      <c r="AS174" s="76">
        <v>161425616</v>
      </c>
      <c r="AT174" s="72" t="s">
        <v>65</v>
      </c>
      <c r="AU174" s="76">
        <v>48427684.799999997</v>
      </c>
      <c r="AV174" s="636">
        <v>45915</v>
      </c>
      <c r="AW174" s="82">
        <v>0</v>
      </c>
      <c r="AX174" s="143">
        <f t="shared" si="16"/>
        <v>161425616</v>
      </c>
      <c r="AY174" s="84">
        <f t="shared" si="17"/>
        <v>0</v>
      </c>
      <c r="AZ174" s="85">
        <v>0</v>
      </c>
      <c r="BA174" s="81" t="s">
        <v>73</v>
      </c>
      <c r="BB174" s="72" t="s">
        <v>208</v>
      </c>
      <c r="BC174" s="74" t="s">
        <v>17440</v>
      </c>
      <c r="BD174" s="71" t="s">
        <v>65</v>
      </c>
      <c r="BE174" s="71" t="s">
        <v>207</v>
      </c>
    </row>
    <row r="175" spans="2:57" s="12" customFormat="1" ht="12.75" x14ac:dyDescent="0.2">
      <c r="B175" s="72">
        <v>2025</v>
      </c>
      <c r="C175" s="72">
        <v>891780111</v>
      </c>
      <c r="D175" s="72" t="s">
        <v>63</v>
      </c>
      <c r="E175" s="104" t="s">
        <v>17439</v>
      </c>
      <c r="F175" s="72" t="s">
        <v>17438</v>
      </c>
      <c r="G175" s="72">
        <v>0</v>
      </c>
      <c r="H175" s="72" t="s">
        <v>71</v>
      </c>
      <c r="I175" s="71" t="s">
        <v>64</v>
      </c>
      <c r="J175" s="73" t="s">
        <v>81</v>
      </c>
      <c r="K175" s="104" t="s">
        <v>17437</v>
      </c>
      <c r="L175" s="514">
        <v>12709872</v>
      </c>
      <c r="M175" s="71" t="s">
        <v>66</v>
      </c>
      <c r="N175" s="75" t="s">
        <v>17436</v>
      </c>
      <c r="O175" s="76">
        <v>85477624</v>
      </c>
      <c r="P175" s="76">
        <v>1921</v>
      </c>
      <c r="Q175" s="147">
        <v>45896</v>
      </c>
      <c r="R175" s="514">
        <v>12709872</v>
      </c>
      <c r="S175" s="147">
        <v>45910</v>
      </c>
      <c r="T175" s="514">
        <v>12709872</v>
      </c>
      <c r="U175" s="72" t="s">
        <v>65</v>
      </c>
      <c r="V175" s="292">
        <v>72175282</v>
      </c>
      <c r="W175" s="189" t="s">
        <v>8886</v>
      </c>
      <c r="X175" s="635">
        <v>45910</v>
      </c>
      <c r="Y175" s="78">
        <v>45910</v>
      </c>
      <c r="Z175" s="636" t="s">
        <v>73</v>
      </c>
      <c r="AA175" s="147">
        <v>46032</v>
      </c>
      <c r="AB175" s="102">
        <f t="shared" si="12"/>
        <v>122</v>
      </c>
      <c r="AC175" s="76">
        <v>0</v>
      </c>
      <c r="AD175" s="76">
        <v>0</v>
      </c>
      <c r="AE175" s="76">
        <v>0</v>
      </c>
      <c r="AF175" s="80" t="s">
        <v>73</v>
      </c>
      <c r="AG175" s="102">
        <f t="shared" si="13"/>
        <v>0</v>
      </c>
      <c r="AH175" s="76">
        <v>0</v>
      </c>
      <c r="AI175" s="76">
        <v>0</v>
      </c>
      <c r="AJ175" s="72" t="s">
        <v>73</v>
      </c>
      <c r="AK175" s="80" t="s">
        <v>73</v>
      </c>
      <c r="AL175" s="76">
        <v>0</v>
      </c>
      <c r="AM175" s="80" t="s">
        <v>73</v>
      </c>
      <c r="AN175" s="80" t="s">
        <v>73</v>
      </c>
      <c r="AO175" s="80" t="s">
        <v>73</v>
      </c>
      <c r="AP175" s="102">
        <f t="shared" si="14"/>
        <v>0</v>
      </c>
      <c r="AQ175" s="102">
        <f t="shared" si="15"/>
        <v>12709872</v>
      </c>
      <c r="AR175" s="72" t="s">
        <v>65</v>
      </c>
      <c r="AS175" s="76">
        <v>12709872</v>
      </c>
      <c r="AT175" s="72" t="s">
        <v>319</v>
      </c>
      <c r="AU175" s="76">
        <v>0</v>
      </c>
      <c r="AV175" s="81" t="s">
        <v>73</v>
      </c>
      <c r="AW175" s="82">
        <v>0</v>
      </c>
      <c r="AX175" s="143">
        <f t="shared" si="16"/>
        <v>12709872</v>
      </c>
      <c r="AY175" s="84">
        <f t="shared" si="17"/>
        <v>0</v>
      </c>
      <c r="AZ175" s="85">
        <v>0</v>
      </c>
      <c r="BA175" s="81" t="s">
        <v>73</v>
      </c>
      <c r="BB175" s="72" t="s">
        <v>208</v>
      </c>
      <c r="BC175" s="74" t="s">
        <v>17435</v>
      </c>
      <c r="BD175" s="71" t="s">
        <v>65</v>
      </c>
      <c r="BE175" s="71" t="s">
        <v>207</v>
      </c>
    </row>
    <row r="176" spans="2:57" s="12" customFormat="1" ht="12.75" x14ac:dyDescent="0.2">
      <c r="B176" s="72">
        <v>2025</v>
      </c>
      <c r="C176" s="72">
        <v>891780111</v>
      </c>
      <c r="D176" s="72" t="s">
        <v>63</v>
      </c>
      <c r="E176" s="104" t="s">
        <v>17434</v>
      </c>
      <c r="F176" s="72" t="s">
        <v>17433</v>
      </c>
      <c r="G176" s="72">
        <v>0</v>
      </c>
      <c r="H176" s="72" t="s">
        <v>71</v>
      </c>
      <c r="I176" s="71" t="s">
        <v>166</v>
      </c>
      <c r="J176" s="73" t="s">
        <v>81</v>
      </c>
      <c r="K176" s="104" t="s">
        <v>17432</v>
      </c>
      <c r="L176" s="514">
        <v>16696220</v>
      </c>
      <c r="M176" s="71" t="s">
        <v>66</v>
      </c>
      <c r="N176" s="75" t="s">
        <v>17431</v>
      </c>
      <c r="O176" s="76">
        <v>901208973</v>
      </c>
      <c r="P176" s="76">
        <v>1874</v>
      </c>
      <c r="Q176" s="147">
        <v>45894</v>
      </c>
      <c r="R176" s="514">
        <v>319060335</v>
      </c>
      <c r="S176" s="147">
        <v>45910</v>
      </c>
      <c r="T176" s="514">
        <v>16696220</v>
      </c>
      <c r="U176" s="72" t="s">
        <v>65</v>
      </c>
      <c r="V176" s="292">
        <v>72175282</v>
      </c>
      <c r="W176" s="189" t="s">
        <v>8886</v>
      </c>
      <c r="X176" s="635">
        <v>45910</v>
      </c>
      <c r="Y176" s="78">
        <v>45910</v>
      </c>
      <c r="Z176" s="636" t="s">
        <v>73</v>
      </c>
      <c r="AA176" s="147">
        <v>46063</v>
      </c>
      <c r="AB176" s="102">
        <f t="shared" si="12"/>
        <v>153</v>
      </c>
      <c r="AC176" s="76">
        <v>0</v>
      </c>
      <c r="AD176" s="76">
        <v>0</v>
      </c>
      <c r="AE176" s="76">
        <v>0</v>
      </c>
      <c r="AF176" s="80" t="s">
        <v>73</v>
      </c>
      <c r="AG176" s="102">
        <f t="shared" si="13"/>
        <v>0</v>
      </c>
      <c r="AH176" s="76">
        <v>0</v>
      </c>
      <c r="AI176" s="76">
        <v>0</v>
      </c>
      <c r="AJ176" s="72" t="s">
        <v>73</v>
      </c>
      <c r="AK176" s="80" t="s">
        <v>73</v>
      </c>
      <c r="AL176" s="76">
        <v>0</v>
      </c>
      <c r="AM176" s="80" t="s">
        <v>73</v>
      </c>
      <c r="AN176" s="80" t="s">
        <v>73</v>
      </c>
      <c r="AO176" s="80" t="s">
        <v>73</v>
      </c>
      <c r="AP176" s="102">
        <f t="shared" si="14"/>
        <v>0</v>
      </c>
      <c r="AQ176" s="102">
        <f t="shared" si="15"/>
        <v>16696220</v>
      </c>
      <c r="AR176" s="72" t="s">
        <v>65</v>
      </c>
      <c r="AS176" s="76">
        <v>16696220</v>
      </c>
      <c r="AT176" s="72" t="s">
        <v>319</v>
      </c>
      <c r="AU176" s="76">
        <v>0</v>
      </c>
      <c r="AV176" s="81" t="s">
        <v>73</v>
      </c>
      <c r="AW176" s="82">
        <v>0</v>
      </c>
      <c r="AX176" s="143">
        <f t="shared" si="16"/>
        <v>16696220</v>
      </c>
      <c r="AY176" s="84">
        <f t="shared" si="17"/>
        <v>0</v>
      </c>
      <c r="AZ176" s="85">
        <v>0</v>
      </c>
      <c r="BA176" s="81" t="s">
        <v>73</v>
      </c>
      <c r="BB176" s="72" t="s">
        <v>208</v>
      </c>
      <c r="BC176" s="74" t="s">
        <v>17430</v>
      </c>
      <c r="BD176" s="71" t="s">
        <v>65</v>
      </c>
      <c r="BE176" s="71" t="s">
        <v>207</v>
      </c>
    </row>
    <row r="177" spans="2:57" s="12" customFormat="1" ht="12.75" x14ac:dyDescent="0.2">
      <c r="B177" s="72">
        <v>2025</v>
      </c>
      <c r="C177" s="72">
        <v>891780111</v>
      </c>
      <c r="D177" s="72" t="s">
        <v>63</v>
      </c>
      <c r="E177" s="104" t="s">
        <v>17429</v>
      </c>
      <c r="F177" s="72" t="s">
        <v>17428</v>
      </c>
      <c r="G177" s="72">
        <v>0</v>
      </c>
      <c r="H177" s="72" t="s">
        <v>71</v>
      </c>
      <c r="I177" s="71" t="s">
        <v>166</v>
      </c>
      <c r="J177" s="73" t="s">
        <v>81</v>
      </c>
      <c r="K177" s="104" t="s">
        <v>17427</v>
      </c>
      <c r="L177" s="514">
        <v>23202837</v>
      </c>
      <c r="M177" s="71" t="s">
        <v>66</v>
      </c>
      <c r="N177" s="75" t="s">
        <v>17426</v>
      </c>
      <c r="O177" s="76">
        <v>900246064</v>
      </c>
      <c r="P177" s="76">
        <v>1874</v>
      </c>
      <c r="Q177" s="147">
        <v>45894</v>
      </c>
      <c r="R177" s="514">
        <v>319060335</v>
      </c>
      <c r="S177" s="147">
        <v>45910</v>
      </c>
      <c r="T177" s="514">
        <v>23202837</v>
      </c>
      <c r="U177" s="72" t="s">
        <v>65</v>
      </c>
      <c r="V177" s="292">
        <v>72175282</v>
      </c>
      <c r="W177" s="189" t="s">
        <v>8886</v>
      </c>
      <c r="X177" s="635">
        <v>45910</v>
      </c>
      <c r="Y177" s="78">
        <v>45910</v>
      </c>
      <c r="Z177" s="636" t="s">
        <v>73</v>
      </c>
      <c r="AA177" s="147">
        <v>46032</v>
      </c>
      <c r="AB177" s="102">
        <f t="shared" si="12"/>
        <v>122</v>
      </c>
      <c r="AC177" s="76">
        <v>0</v>
      </c>
      <c r="AD177" s="76">
        <v>0</v>
      </c>
      <c r="AE177" s="76">
        <v>0</v>
      </c>
      <c r="AF177" s="80" t="s">
        <v>73</v>
      </c>
      <c r="AG177" s="102">
        <f t="shared" si="13"/>
        <v>0</v>
      </c>
      <c r="AH177" s="76">
        <v>0</v>
      </c>
      <c r="AI177" s="76">
        <v>0</v>
      </c>
      <c r="AJ177" s="72" t="s">
        <v>73</v>
      </c>
      <c r="AK177" s="80" t="s">
        <v>73</v>
      </c>
      <c r="AL177" s="76">
        <v>0</v>
      </c>
      <c r="AM177" s="80" t="s">
        <v>73</v>
      </c>
      <c r="AN177" s="80" t="s">
        <v>73</v>
      </c>
      <c r="AO177" s="80" t="s">
        <v>73</v>
      </c>
      <c r="AP177" s="102">
        <f t="shared" si="14"/>
        <v>0</v>
      </c>
      <c r="AQ177" s="102">
        <f t="shared" si="15"/>
        <v>23202837</v>
      </c>
      <c r="AR177" s="72" t="s">
        <v>65</v>
      </c>
      <c r="AS177" s="76">
        <v>23202837</v>
      </c>
      <c r="AT177" s="72" t="s">
        <v>319</v>
      </c>
      <c r="AU177" s="76">
        <v>0</v>
      </c>
      <c r="AV177" s="81" t="s">
        <v>73</v>
      </c>
      <c r="AW177" s="82">
        <v>0</v>
      </c>
      <c r="AX177" s="143">
        <f t="shared" si="16"/>
        <v>23202837</v>
      </c>
      <c r="AY177" s="84">
        <f t="shared" si="17"/>
        <v>0</v>
      </c>
      <c r="AZ177" s="85">
        <v>0</v>
      </c>
      <c r="BA177" s="81" t="s">
        <v>73</v>
      </c>
      <c r="BB177" s="72" t="s">
        <v>208</v>
      </c>
      <c r="BC177" s="74" t="s">
        <v>17425</v>
      </c>
      <c r="BD177" s="71" t="s">
        <v>65</v>
      </c>
      <c r="BE177" s="71" t="s">
        <v>207</v>
      </c>
    </row>
    <row r="178" spans="2:57" s="12" customFormat="1" ht="12.75" x14ac:dyDescent="0.2">
      <c r="B178" s="72">
        <v>2025</v>
      </c>
      <c r="C178" s="72">
        <v>891780111</v>
      </c>
      <c r="D178" s="72" t="s">
        <v>63</v>
      </c>
      <c r="E178" s="104" t="s">
        <v>17424</v>
      </c>
      <c r="F178" s="72" t="s">
        <v>17423</v>
      </c>
      <c r="G178" s="72">
        <v>0</v>
      </c>
      <c r="H178" s="72" t="s">
        <v>71</v>
      </c>
      <c r="I178" s="71" t="s">
        <v>166</v>
      </c>
      <c r="J178" s="73" t="s">
        <v>81</v>
      </c>
      <c r="K178" s="104" t="s">
        <v>17422</v>
      </c>
      <c r="L178" s="514">
        <v>16000000</v>
      </c>
      <c r="M178" s="71" t="s">
        <v>66</v>
      </c>
      <c r="N178" s="75" t="s">
        <v>17421</v>
      </c>
      <c r="O178" s="76">
        <v>901794993</v>
      </c>
      <c r="P178" s="76">
        <v>1874</v>
      </c>
      <c r="Q178" s="147">
        <v>45894</v>
      </c>
      <c r="R178" s="514">
        <v>319060335</v>
      </c>
      <c r="S178" s="147">
        <v>45910</v>
      </c>
      <c r="T178" s="514">
        <v>16000000</v>
      </c>
      <c r="U178" s="72" t="s">
        <v>65</v>
      </c>
      <c r="V178" s="292">
        <v>72175282</v>
      </c>
      <c r="W178" s="189" t="s">
        <v>8886</v>
      </c>
      <c r="X178" s="635">
        <v>45910</v>
      </c>
      <c r="Y178" s="78">
        <v>45910</v>
      </c>
      <c r="Z178" s="636" t="s">
        <v>73</v>
      </c>
      <c r="AA178" s="147">
        <v>46032</v>
      </c>
      <c r="AB178" s="102">
        <f t="shared" si="12"/>
        <v>122</v>
      </c>
      <c r="AC178" s="76">
        <v>0</v>
      </c>
      <c r="AD178" s="76">
        <v>0</v>
      </c>
      <c r="AE178" s="76">
        <v>0</v>
      </c>
      <c r="AF178" s="80" t="s">
        <v>73</v>
      </c>
      <c r="AG178" s="102">
        <f t="shared" si="13"/>
        <v>0</v>
      </c>
      <c r="AH178" s="76">
        <v>0</v>
      </c>
      <c r="AI178" s="76">
        <v>0</v>
      </c>
      <c r="AJ178" s="72" t="s">
        <v>73</v>
      </c>
      <c r="AK178" s="80" t="s">
        <v>73</v>
      </c>
      <c r="AL178" s="76">
        <v>0</v>
      </c>
      <c r="AM178" s="80" t="s">
        <v>73</v>
      </c>
      <c r="AN178" s="80" t="s">
        <v>73</v>
      </c>
      <c r="AO178" s="80" t="s">
        <v>73</v>
      </c>
      <c r="AP178" s="102">
        <f t="shared" si="14"/>
        <v>0</v>
      </c>
      <c r="AQ178" s="102">
        <f t="shared" si="15"/>
        <v>16000000</v>
      </c>
      <c r="AR178" s="72" t="s">
        <v>65</v>
      </c>
      <c r="AS178" s="76">
        <v>16000000</v>
      </c>
      <c r="AT178" s="72" t="s">
        <v>319</v>
      </c>
      <c r="AU178" s="76">
        <v>0</v>
      </c>
      <c r="AV178" s="81" t="s">
        <v>73</v>
      </c>
      <c r="AW178" s="82">
        <v>0</v>
      </c>
      <c r="AX178" s="143">
        <f t="shared" si="16"/>
        <v>16000000</v>
      </c>
      <c r="AY178" s="84">
        <f t="shared" si="17"/>
        <v>0</v>
      </c>
      <c r="AZ178" s="85">
        <v>0</v>
      </c>
      <c r="BA178" s="81" t="s">
        <v>73</v>
      </c>
      <c r="BB178" s="72" t="s">
        <v>208</v>
      </c>
      <c r="BC178" s="74" t="s">
        <v>17420</v>
      </c>
      <c r="BD178" s="71" t="s">
        <v>65</v>
      </c>
      <c r="BE178" s="71" t="s">
        <v>207</v>
      </c>
    </row>
    <row r="179" spans="2:57" s="12" customFormat="1" ht="12.75" x14ac:dyDescent="0.2">
      <c r="B179" s="72">
        <v>2025</v>
      </c>
      <c r="C179" s="72">
        <v>891780111</v>
      </c>
      <c r="D179" s="72" t="s">
        <v>63</v>
      </c>
      <c r="E179" s="104" t="s">
        <v>17419</v>
      </c>
      <c r="F179" s="72" t="s">
        <v>17418</v>
      </c>
      <c r="G179" s="72">
        <v>0</v>
      </c>
      <c r="H179" s="72" t="s">
        <v>71</v>
      </c>
      <c r="I179" s="71" t="s">
        <v>166</v>
      </c>
      <c r="J179" s="73" t="s">
        <v>81</v>
      </c>
      <c r="K179" s="104" t="s">
        <v>17417</v>
      </c>
      <c r="L179" s="514">
        <v>28560000</v>
      </c>
      <c r="M179" s="71" t="s">
        <v>66</v>
      </c>
      <c r="N179" s="75" t="s">
        <v>17416</v>
      </c>
      <c r="O179" s="76">
        <v>800238362</v>
      </c>
      <c r="P179" s="76">
        <v>1235</v>
      </c>
      <c r="Q179" s="147">
        <v>45811</v>
      </c>
      <c r="R179" s="514">
        <v>28560000</v>
      </c>
      <c r="S179" s="147">
        <v>45911</v>
      </c>
      <c r="T179" s="514">
        <v>28560000</v>
      </c>
      <c r="U179" s="72" t="s">
        <v>65</v>
      </c>
      <c r="V179" s="292">
        <v>72175282</v>
      </c>
      <c r="W179" s="189" t="s">
        <v>8886</v>
      </c>
      <c r="X179" s="635">
        <v>45911</v>
      </c>
      <c r="Y179" s="78">
        <v>45937</v>
      </c>
      <c r="Z179" s="636">
        <v>45917</v>
      </c>
      <c r="AA179" s="147">
        <v>45964</v>
      </c>
      <c r="AB179" s="102">
        <f t="shared" si="12"/>
        <v>47</v>
      </c>
      <c r="AC179" s="76">
        <v>0</v>
      </c>
      <c r="AD179" s="76">
        <v>0</v>
      </c>
      <c r="AE179" s="76">
        <v>1</v>
      </c>
      <c r="AF179" s="80">
        <v>45981</v>
      </c>
      <c r="AG179" s="102">
        <f t="shared" si="13"/>
        <v>17</v>
      </c>
      <c r="AH179" s="76">
        <v>0</v>
      </c>
      <c r="AI179" s="76">
        <v>0</v>
      </c>
      <c r="AJ179" s="72" t="s">
        <v>73</v>
      </c>
      <c r="AK179" s="80" t="s">
        <v>73</v>
      </c>
      <c r="AL179" s="76">
        <v>0</v>
      </c>
      <c r="AM179" s="80" t="s">
        <v>73</v>
      </c>
      <c r="AN179" s="80" t="s">
        <v>73</v>
      </c>
      <c r="AO179" s="80" t="s">
        <v>73</v>
      </c>
      <c r="AP179" s="102">
        <f t="shared" si="14"/>
        <v>0</v>
      </c>
      <c r="AQ179" s="102">
        <f t="shared" si="15"/>
        <v>28560000</v>
      </c>
      <c r="AR179" s="72" t="s">
        <v>65</v>
      </c>
      <c r="AS179" s="76">
        <v>28560000</v>
      </c>
      <c r="AT179" s="72" t="s">
        <v>65</v>
      </c>
      <c r="AU179" s="76">
        <v>14280000</v>
      </c>
      <c r="AV179" s="81" t="s">
        <v>73</v>
      </c>
      <c r="AW179" s="82">
        <v>0</v>
      </c>
      <c r="AX179" s="143">
        <f t="shared" si="16"/>
        <v>28560000</v>
      </c>
      <c r="AY179" s="84">
        <f t="shared" si="17"/>
        <v>0</v>
      </c>
      <c r="AZ179" s="85">
        <v>0</v>
      </c>
      <c r="BA179" s="81" t="s">
        <v>73</v>
      </c>
      <c r="BB179" s="72" t="s">
        <v>123</v>
      </c>
      <c r="BC179" s="74" t="s">
        <v>17415</v>
      </c>
      <c r="BD179" s="71" t="s">
        <v>65</v>
      </c>
      <c r="BE179" s="71" t="s">
        <v>207</v>
      </c>
    </row>
    <row r="180" spans="2:57" s="12" customFormat="1" ht="12.75" x14ac:dyDescent="0.2">
      <c r="B180" s="72">
        <v>2025</v>
      </c>
      <c r="C180" s="72">
        <v>891780111</v>
      </c>
      <c r="D180" s="72" t="s">
        <v>63</v>
      </c>
      <c r="E180" s="104" t="s">
        <v>17414</v>
      </c>
      <c r="F180" s="72" t="s">
        <v>17413</v>
      </c>
      <c r="G180" s="72">
        <v>0</v>
      </c>
      <c r="H180" s="72" t="s">
        <v>71</v>
      </c>
      <c r="I180" s="71" t="s">
        <v>64</v>
      </c>
      <c r="J180" s="73" t="s">
        <v>81</v>
      </c>
      <c r="K180" s="104" t="s">
        <v>17412</v>
      </c>
      <c r="L180" s="514">
        <v>50000000</v>
      </c>
      <c r="M180" s="71" t="s">
        <v>66</v>
      </c>
      <c r="N180" s="75" t="s">
        <v>17411</v>
      </c>
      <c r="O180" s="76">
        <v>12627106</v>
      </c>
      <c r="P180" s="76">
        <v>1971</v>
      </c>
      <c r="Q180" s="147">
        <v>45902</v>
      </c>
      <c r="R180" s="514">
        <v>50000000</v>
      </c>
      <c r="S180" s="147">
        <v>45911</v>
      </c>
      <c r="T180" s="514">
        <v>50000000</v>
      </c>
      <c r="U180" s="72" t="s">
        <v>65</v>
      </c>
      <c r="V180" s="292">
        <v>85459497</v>
      </c>
      <c r="W180" s="189" t="s">
        <v>9141</v>
      </c>
      <c r="X180" s="635">
        <v>45911</v>
      </c>
      <c r="Y180" s="78">
        <v>45918</v>
      </c>
      <c r="Z180" s="636">
        <v>45912</v>
      </c>
      <c r="AA180" s="147">
        <v>46022</v>
      </c>
      <c r="AB180" s="102">
        <f t="shared" si="12"/>
        <v>110</v>
      </c>
      <c r="AC180" s="76">
        <v>0</v>
      </c>
      <c r="AD180" s="76">
        <v>0</v>
      </c>
      <c r="AE180" s="76">
        <v>0</v>
      </c>
      <c r="AF180" s="80" t="s">
        <v>73</v>
      </c>
      <c r="AG180" s="102">
        <f t="shared" si="13"/>
        <v>0</v>
      </c>
      <c r="AH180" s="76">
        <v>0</v>
      </c>
      <c r="AI180" s="76">
        <v>0</v>
      </c>
      <c r="AJ180" s="72" t="s">
        <v>73</v>
      </c>
      <c r="AK180" s="80" t="s">
        <v>73</v>
      </c>
      <c r="AL180" s="76">
        <v>0</v>
      </c>
      <c r="AM180" s="80" t="s">
        <v>73</v>
      </c>
      <c r="AN180" s="80" t="s">
        <v>73</v>
      </c>
      <c r="AO180" s="80" t="s">
        <v>73</v>
      </c>
      <c r="AP180" s="102">
        <f t="shared" si="14"/>
        <v>0</v>
      </c>
      <c r="AQ180" s="102">
        <f t="shared" si="15"/>
        <v>50000000</v>
      </c>
      <c r="AR180" s="72" t="s">
        <v>65</v>
      </c>
      <c r="AS180" s="76">
        <v>50000000</v>
      </c>
      <c r="AT180" s="72" t="s">
        <v>65</v>
      </c>
      <c r="AU180" s="76">
        <v>15000000</v>
      </c>
      <c r="AV180" s="636">
        <v>45918</v>
      </c>
      <c r="AW180" s="82">
        <v>0</v>
      </c>
      <c r="AX180" s="143">
        <f t="shared" si="16"/>
        <v>50000000</v>
      </c>
      <c r="AY180" s="84">
        <f t="shared" si="17"/>
        <v>0</v>
      </c>
      <c r="AZ180" s="85">
        <v>0</v>
      </c>
      <c r="BA180" s="81" t="s">
        <v>73</v>
      </c>
      <c r="BB180" s="72" t="s">
        <v>208</v>
      </c>
      <c r="BC180" s="74" t="s">
        <v>17410</v>
      </c>
      <c r="BD180" s="71" t="s">
        <v>65</v>
      </c>
      <c r="BE180" s="71" t="s">
        <v>207</v>
      </c>
    </row>
    <row r="181" spans="2:57" s="12" customFormat="1" ht="12.75" x14ac:dyDescent="0.2">
      <c r="B181" s="72">
        <v>2025</v>
      </c>
      <c r="C181" s="72">
        <v>891780111</v>
      </c>
      <c r="D181" s="72" t="s">
        <v>63</v>
      </c>
      <c r="E181" s="104" t="s">
        <v>17409</v>
      </c>
      <c r="F181" s="72" t="s">
        <v>17408</v>
      </c>
      <c r="G181" s="72">
        <v>0</v>
      </c>
      <c r="H181" s="72" t="s">
        <v>71</v>
      </c>
      <c r="I181" s="71" t="s">
        <v>166</v>
      </c>
      <c r="J181" s="73" t="s">
        <v>81</v>
      </c>
      <c r="K181" s="104" t="s">
        <v>17407</v>
      </c>
      <c r="L181" s="514">
        <v>15468560</v>
      </c>
      <c r="M181" s="71" t="s">
        <v>66</v>
      </c>
      <c r="N181" s="75" t="s">
        <v>17406</v>
      </c>
      <c r="O181" s="76">
        <v>57293412</v>
      </c>
      <c r="P181" s="76">
        <v>1874</v>
      </c>
      <c r="Q181" s="147">
        <v>45894</v>
      </c>
      <c r="R181" s="514">
        <v>319060335</v>
      </c>
      <c r="S181" s="147">
        <v>45915</v>
      </c>
      <c r="T181" s="514">
        <v>15468560</v>
      </c>
      <c r="U181" s="72" t="s">
        <v>65</v>
      </c>
      <c r="V181" s="292">
        <v>72175282</v>
      </c>
      <c r="W181" s="189" t="s">
        <v>8886</v>
      </c>
      <c r="X181" s="635">
        <v>45915</v>
      </c>
      <c r="Y181" s="78">
        <v>45915</v>
      </c>
      <c r="Z181" s="636" t="s">
        <v>73</v>
      </c>
      <c r="AA181" s="147">
        <v>46037</v>
      </c>
      <c r="AB181" s="102">
        <f t="shared" si="12"/>
        <v>122</v>
      </c>
      <c r="AC181" s="76">
        <v>0</v>
      </c>
      <c r="AD181" s="76">
        <v>0</v>
      </c>
      <c r="AE181" s="76">
        <v>0</v>
      </c>
      <c r="AF181" s="80" t="s">
        <v>73</v>
      </c>
      <c r="AG181" s="102">
        <f t="shared" si="13"/>
        <v>0</v>
      </c>
      <c r="AH181" s="76">
        <v>0</v>
      </c>
      <c r="AI181" s="76">
        <v>0</v>
      </c>
      <c r="AJ181" s="72" t="s">
        <v>73</v>
      </c>
      <c r="AK181" s="80" t="s">
        <v>73</v>
      </c>
      <c r="AL181" s="76">
        <v>0</v>
      </c>
      <c r="AM181" s="80" t="s">
        <v>73</v>
      </c>
      <c r="AN181" s="80" t="s">
        <v>73</v>
      </c>
      <c r="AO181" s="80" t="s">
        <v>73</v>
      </c>
      <c r="AP181" s="102">
        <f t="shared" si="14"/>
        <v>0</v>
      </c>
      <c r="AQ181" s="102">
        <f t="shared" si="15"/>
        <v>15468560</v>
      </c>
      <c r="AR181" s="72" t="s">
        <v>65</v>
      </c>
      <c r="AS181" s="76">
        <v>15468560</v>
      </c>
      <c r="AT181" s="72" t="s">
        <v>319</v>
      </c>
      <c r="AU181" s="76">
        <v>0</v>
      </c>
      <c r="AV181" s="81" t="s">
        <v>73</v>
      </c>
      <c r="AW181" s="82">
        <v>0</v>
      </c>
      <c r="AX181" s="143">
        <f t="shared" si="16"/>
        <v>15468560</v>
      </c>
      <c r="AY181" s="84">
        <f t="shared" si="17"/>
        <v>0</v>
      </c>
      <c r="AZ181" s="85">
        <v>0</v>
      </c>
      <c r="BA181" s="81" t="s">
        <v>73</v>
      </c>
      <c r="BB181" s="72" t="s">
        <v>208</v>
      </c>
      <c r="BC181" s="74" t="s">
        <v>17405</v>
      </c>
      <c r="BD181" s="71" t="s">
        <v>65</v>
      </c>
      <c r="BE181" s="71" t="s">
        <v>207</v>
      </c>
    </row>
    <row r="182" spans="2:57" s="12" customFormat="1" ht="12.75" x14ac:dyDescent="0.2">
      <c r="B182" s="72">
        <v>2025</v>
      </c>
      <c r="C182" s="72">
        <v>891780111</v>
      </c>
      <c r="D182" s="72" t="s">
        <v>63</v>
      </c>
      <c r="E182" s="104" t="s">
        <v>17404</v>
      </c>
      <c r="F182" s="72" t="s">
        <v>17403</v>
      </c>
      <c r="G182" s="72">
        <v>0</v>
      </c>
      <c r="H182" s="72" t="s">
        <v>71</v>
      </c>
      <c r="I182" s="71" t="s">
        <v>64</v>
      </c>
      <c r="J182" s="73" t="s">
        <v>81</v>
      </c>
      <c r="K182" s="104" t="s">
        <v>17402</v>
      </c>
      <c r="L182" s="514">
        <v>19560744</v>
      </c>
      <c r="M182" s="71" t="s">
        <v>66</v>
      </c>
      <c r="N182" s="75" t="s">
        <v>17401</v>
      </c>
      <c r="O182" s="76">
        <v>900906931</v>
      </c>
      <c r="P182" s="76">
        <v>1957</v>
      </c>
      <c r="Q182" s="147">
        <v>45901</v>
      </c>
      <c r="R182" s="514">
        <v>19560744</v>
      </c>
      <c r="S182" s="147">
        <v>45916</v>
      </c>
      <c r="T182" s="514">
        <v>19560744</v>
      </c>
      <c r="U182" s="72" t="s">
        <v>65</v>
      </c>
      <c r="V182" s="292">
        <v>57290594</v>
      </c>
      <c r="W182" s="189" t="s">
        <v>17400</v>
      </c>
      <c r="X182" s="635">
        <v>45916</v>
      </c>
      <c r="Y182" s="78">
        <v>45917</v>
      </c>
      <c r="Z182" s="636">
        <v>45917</v>
      </c>
      <c r="AA182" s="147">
        <v>46008</v>
      </c>
      <c r="AB182" s="102">
        <f t="shared" si="12"/>
        <v>91</v>
      </c>
      <c r="AC182" s="76">
        <v>0</v>
      </c>
      <c r="AD182" s="76">
        <v>0</v>
      </c>
      <c r="AE182" s="76">
        <v>0</v>
      </c>
      <c r="AF182" s="80" t="s">
        <v>73</v>
      </c>
      <c r="AG182" s="102">
        <f t="shared" si="13"/>
        <v>0</v>
      </c>
      <c r="AH182" s="76">
        <v>0</v>
      </c>
      <c r="AI182" s="76">
        <v>0</v>
      </c>
      <c r="AJ182" s="72" t="s">
        <v>73</v>
      </c>
      <c r="AK182" s="80" t="s">
        <v>73</v>
      </c>
      <c r="AL182" s="76">
        <v>0</v>
      </c>
      <c r="AM182" s="80" t="s">
        <v>73</v>
      </c>
      <c r="AN182" s="80" t="s">
        <v>73</v>
      </c>
      <c r="AO182" s="80" t="s">
        <v>73</v>
      </c>
      <c r="AP182" s="102">
        <f t="shared" si="14"/>
        <v>0</v>
      </c>
      <c r="AQ182" s="102">
        <f t="shared" si="15"/>
        <v>19560744</v>
      </c>
      <c r="AR182" s="72" t="s">
        <v>65</v>
      </c>
      <c r="AS182" s="76">
        <v>19560744</v>
      </c>
      <c r="AT182" s="72" t="s">
        <v>319</v>
      </c>
      <c r="AU182" s="76">
        <v>0</v>
      </c>
      <c r="AV182" s="81" t="s">
        <v>73</v>
      </c>
      <c r="AW182" s="82">
        <v>0</v>
      </c>
      <c r="AX182" s="143">
        <f t="shared" si="16"/>
        <v>19560744</v>
      </c>
      <c r="AY182" s="84">
        <f t="shared" si="17"/>
        <v>0</v>
      </c>
      <c r="AZ182" s="85">
        <v>0</v>
      </c>
      <c r="BA182" s="81" t="s">
        <v>73</v>
      </c>
      <c r="BB182" s="72" t="s">
        <v>208</v>
      </c>
      <c r="BC182" s="74" t="s">
        <v>17399</v>
      </c>
      <c r="BD182" s="71" t="s">
        <v>65</v>
      </c>
      <c r="BE182" s="71" t="s">
        <v>207</v>
      </c>
    </row>
    <row r="183" spans="2:57" s="12" customFormat="1" ht="12.75" x14ac:dyDescent="0.2">
      <c r="B183" s="72">
        <v>2025</v>
      </c>
      <c r="C183" s="72">
        <v>891780111</v>
      </c>
      <c r="D183" s="72" t="s">
        <v>63</v>
      </c>
      <c r="E183" s="104" t="s">
        <v>17398</v>
      </c>
      <c r="F183" s="72" t="s">
        <v>17397</v>
      </c>
      <c r="G183" s="72">
        <v>0</v>
      </c>
      <c r="H183" s="72" t="s">
        <v>71</v>
      </c>
      <c r="I183" s="71" t="s">
        <v>64</v>
      </c>
      <c r="J183" s="73" t="s">
        <v>81</v>
      </c>
      <c r="K183" s="104" t="s">
        <v>17396</v>
      </c>
      <c r="L183" s="514">
        <v>43867138</v>
      </c>
      <c r="M183" s="71" t="s">
        <v>66</v>
      </c>
      <c r="N183" s="75" t="s">
        <v>17395</v>
      </c>
      <c r="O183" s="76">
        <v>901718077</v>
      </c>
      <c r="P183" s="76">
        <v>1835</v>
      </c>
      <c r="Q183" s="147">
        <v>45888</v>
      </c>
      <c r="R183" s="514">
        <v>43867138</v>
      </c>
      <c r="S183" s="147">
        <v>45917</v>
      </c>
      <c r="T183" s="514">
        <v>43867138</v>
      </c>
      <c r="U183" s="72" t="s">
        <v>65</v>
      </c>
      <c r="V183" s="292">
        <v>1192791759</v>
      </c>
      <c r="W183" s="189" t="s">
        <v>3787</v>
      </c>
      <c r="X183" s="635">
        <v>45917</v>
      </c>
      <c r="Y183" s="78">
        <v>45917</v>
      </c>
      <c r="Z183" s="636" t="s">
        <v>73</v>
      </c>
      <c r="AA183" s="147">
        <v>46159</v>
      </c>
      <c r="AB183" s="102">
        <f t="shared" si="12"/>
        <v>242</v>
      </c>
      <c r="AC183" s="76">
        <v>0</v>
      </c>
      <c r="AD183" s="76">
        <v>0</v>
      </c>
      <c r="AE183" s="76">
        <v>0</v>
      </c>
      <c r="AF183" s="80" t="s">
        <v>73</v>
      </c>
      <c r="AG183" s="102">
        <f t="shared" si="13"/>
        <v>0</v>
      </c>
      <c r="AH183" s="76">
        <v>0</v>
      </c>
      <c r="AI183" s="76">
        <v>0</v>
      </c>
      <c r="AJ183" s="72" t="s">
        <v>73</v>
      </c>
      <c r="AK183" s="80" t="s">
        <v>73</v>
      </c>
      <c r="AL183" s="76">
        <v>0</v>
      </c>
      <c r="AM183" s="80" t="s">
        <v>73</v>
      </c>
      <c r="AN183" s="80" t="s">
        <v>73</v>
      </c>
      <c r="AO183" s="80" t="s">
        <v>73</v>
      </c>
      <c r="AP183" s="102">
        <f t="shared" si="14"/>
        <v>0</v>
      </c>
      <c r="AQ183" s="102">
        <f t="shared" si="15"/>
        <v>43867138</v>
      </c>
      <c r="AR183" s="72" t="s">
        <v>65</v>
      </c>
      <c r="AS183" s="76">
        <v>43867138</v>
      </c>
      <c r="AT183" s="72" t="s">
        <v>319</v>
      </c>
      <c r="AU183" s="76">
        <v>0</v>
      </c>
      <c r="AV183" s="81" t="s">
        <v>73</v>
      </c>
      <c r="AW183" s="82">
        <v>0</v>
      </c>
      <c r="AX183" s="143">
        <f t="shared" si="16"/>
        <v>43867138</v>
      </c>
      <c r="AY183" s="84">
        <f t="shared" si="17"/>
        <v>0</v>
      </c>
      <c r="AZ183" s="85">
        <v>0</v>
      </c>
      <c r="BA183" s="81" t="s">
        <v>73</v>
      </c>
      <c r="BB183" s="72" t="s">
        <v>208</v>
      </c>
      <c r="BC183" s="74" t="s">
        <v>17394</v>
      </c>
      <c r="BD183" s="71" t="s">
        <v>65</v>
      </c>
      <c r="BE183" s="71" t="s">
        <v>207</v>
      </c>
    </row>
    <row r="184" spans="2:57" s="12" customFormat="1" ht="12.75" x14ac:dyDescent="0.2">
      <c r="B184" s="72">
        <v>2025</v>
      </c>
      <c r="C184" s="72">
        <v>891780111</v>
      </c>
      <c r="D184" s="72" t="s">
        <v>63</v>
      </c>
      <c r="E184" s="104" t="s">
        <v>17393</v>
      </c>
      <c r="F184" s="72" t="s">
        <v>17392</v>
      </c>
      <c r="G184" s="72">
        <v>0</v>
      </c>
      <c r="H184" s="72" t="s">
        <v>71</v>
      </c>
      <c r="I184" s="71" t="s">
        <v>64</v>
      </c>
      <c r="J184" s="73" t="s">
        <v>81</v>
      </c>
      <c r="K184" s="104" t="s">
        <v>17391</v>
      </c>
      <c r="L184" s="514">
        <v>44247353</v>
      </c>
      <c r="M184" s="71" t="s">
        <v>66</v>
      </c>
      <c r="N184" s="75" t="s">
        <v>17390</v>
      </c>
      <c r="O184" s="76">
        <v>800005009</v>
      </c>
      <c r="P184" s="76">
        <v>1981</v>
      </c>
      <c r="Q184" s="147">
        <v>45902</v>
      </c>
      <c r="R184" s="514">
        <v>44247353</v>
      </c>
      <c r="S184" s="147">
        <v>45917</v>
      </c>
      <c r="T184" s="514">
        <v>44247353</v>
      </c>
      <c r="U184" s="72" t="s">
        <v>65</v>
      </c>
      <c r="V184" s="292">
        <v>85467461</v>
      </c>
      <c r="W184" s="189" t="s">
        <v>9096</v>
      </c>
      <c r="X184" s="635">
        <v>45917</v>
      </c>
      <c r="Y184" s="78">
        <v>45919</v>
      </c>
      <c r="Z184" s="636">
        <v>45919</v>
      </c>
      <c r="AA184" s="147">
        <v>45964</v>
      </c>
      <c r="AB184" s="102">
        <f t="shared" si="12"/>
        <v>45</v>
      </c>
      <c r="AC184" s="76">
        <v>0</v>
      </c>
      <c r="AD184" s="76">
        <v>0</v>
      </c>
      <c r="AE184" s="76">
        <v>0</v>
      </c>
      <c r="AF184" s="80" t="s">
        <v>73</v>
      </c>
      <c r="AG184" s="102">
        <f t="shared" si="13"/>
        <v>0</v>
      </c>
      <c r="AH184" s="76">
        <v>0</v>
      </c>
      <c r="AI184" s="76">
        <v>0</v>
      </c>
      <c r="AJ184" s="72" t="s">
        <v>73</v>
      </c>
      <c r="AK184" s="80" t="s">
        <v>73</v>
      </c>
      <c r="AL184" s="76">
        <v>0</v>
      </c>
      <c r="AM184" s="80" t="s">
        <v>73</v>
      </c>
      <c r="AN184" s="80" t="s">
        <v>73</v>
      </c>
      <c r="AO184" s="80" t="s">
        <v>73</v>
      </c>
      <c r="AP184" s="102">
        <f t="shared" si="14"/>
        <v>0</v>
      </c>
      <c r="AQ184" s="102">
        <f t="shared" si="15"/>
        <v>44247353</v>
      </c>
      <c r="AR184" s="72" t="s">
        <v>65</v>
      </c>
      <c r="AS184" s="76">
        <v>44247353</v>
      </c>
      <c r="AT184" s="72" t="s">
        <v>319</v>
      </c>
      <c r="AU184" s="76">
        <v>0</v>
      </c>
      <c r="AV184" s="81" t="s">
        <v>73</v>
      </c>
      <c r="AW184" s="82">
        <v>0</v>
      </c>
      <c r="AX184" s="143">
        <f t="shared" si="16"/>
        <v>44247353</v>
      </c>
      <c r="AY184" s="84">
        <f t="shared" si="17"/>
        <v>0</v>
      </c>
      <c r="AZ184" s="85">
        <v>0</v>
      </c>
      <c r="BA184" s="81" t="s">
        <v>73</v>
      </c>
      <c r="BB184" s="72" t="s">
        <v>208</v>
      </c>
      <c r="BC184" s="74" t="s">
        <v>17389</v>
      </c>
      <c r="BD184" s="71" t="s">
        <v>65</v>
      </c>
      <c r="BE184" s="71" t="s">
        <v>207</v>
      </c>
    </row>
    <row r="185" spans="2:57" s="12" customFormat="1" ht="12.75" x14ac:dyDescent="0.2">
      <c r="B185" s="72">
        <v>2025</v>
      </c>
      <c r="C185" s="72">
        <v>891780111</v>
      </c>
      <c r="D185" s="72" t="s">
        <v>63</v>
      </c>
      <c r="E185" s="104" t="s">
        <v>17388</v>
      </c>
      <c r="F185" s="72" t="s">
        <v>17387</v>
      </c>
      <c r="G185" s="72">
        <v>0</v>
      </c>
      <c r="H185" s="72" t="s">
        <v>71</v>
      </c>
      <c r="I185" s="71" t="s">
        <v>64</v>
      </c>
      <c r="J185" s="73" t="s">
        <v>81</v>
      </c>
      <c r="K185" s="104" t="s">
        <v>17386</v>
      </c>
      <c r="L185" s="514">
        <v>36580029</v>
      </c>
      <c r="M185" s="71" t="s">
        <v>66</v>
      </c>
      <c r="N185" s="75" t="s">
        <v>17351</v>
      </c>
      <c r="O185" s="76">
        <v>901572832</v>
      </c>
      <c r="P185" s="76">
        <v>2068</v>
      </c>
      <c r="Q185" s="147">
        <v>45910</v>
      </c>
      <c r="R185" s="514">
        <v>36580029</v>
      </c>
      <c r="S185" s="147">
        <v>45917</v>
      </c>
      <c r="T185" s="514">
        <v>36580029</v>
      </c>
      <c r="U185" s="72" t="s">
        <v>65</v>
      </c>
      <c r="V185" s="292">
        <v>85465146</v>
      </c>
      <c r="W185" s="189" t="s">
        <v>16739</v>
      </c>
      <c r="X185" s="635">
        <v>45917</v>
      </c>
      <c r="Y185" s="78">
        <v>45918</v>
      </c>
      <c r="Z185" s="636">
        <v>45918</v>
      </c>
      <c r="AA185" s="147">
        <v>45924</v>
      </c>
      <c r="AB185" s="102">
        <f t="shared" si="12"/>
        <v>6</v>
      </c>
      <c r="AC185" s="76">
        <v>0</v>
      </c>
      <c r="AD185" s="76">
        <v>0</v>
      </c>
      <c r="AE185" s="76">
        <v>0</v>
      </c>
      <c r="AF185" s="80" t="s">
        <v>73</v>
      </c>
      <c r="AG185" s="102">
        <f t="shared" si="13"/>
        <v>0</v>
      </c>
      <c r="AH185" s="76">
        <v>0</v>
      </c>
      <c r="AI185" s="76">
        <v>0</v>
      </c>
      <c r="AJ185" s="72" t="s">
        <v>73</v>
      </c>
      <c r="AK185" s="80" t="s">
        <v>73</v>
      </c>
      <c r="AL185" s="76">
        <v>0</v>
      </c>
      <c r="AM185" s="80" t="s">
        <v>73</v>
      </c>
      <c r="AN185" s="80" t="s">
        <v>73</v>
      </c>
      <c r="AO185" s="80" t="s">
        <v>73</v>
      </c>
      <c r="AP185" s="102">
        <f t="shared" si="14"/>
        <v>0</v>
      </c>
      <c r="AQ185" s="102">
        <f t="shared" si="15"/>
        <v>36580029</v>
      </c>
      <c r="AR185" s="72" t="s">
        <v>65</v>
      </c>
      <c r="AS185" s="76">
        <v>36580029</v>
      </c>
      <c r="AT185" s="72" t="s">
        <v>319</v>
      </c>
      <c r="AU185" s="76">
        <v>0</v>
      </c>
      <c r="AV185" s="81" t="s">
        <v>73</v>
      </c>
      <c r="AW185" s="82">
        <v>0</v>
      </c>
      <c r="AX185" s="143">
        <f t="shared" si="16"/>
        <v>36580029</v>
      </c>
      <c r="AY185" s="84">
        <f t="shared" si="17"/>
        <v>0</v>
      </c>
      <c r="AZ185" s="85">
        <v>0</v>
      </c>
      <c r="BA185" s="81" t="s">
        <v>73</v>
      </c>
      <c r="BB185" s="72" t="s">
        <v>208</v>
      </c>
      <c r="BC185" s="74" t="s">
        <v>17385</v>
      </c>
      <c r="BD185" s="71" t="s">
        <v>65</v>
      </c>
      <c r="BE185" s="71" t="s">
        <v>207</v>
      </c>
    </row>
    <row r="186" spans="2:57" s="12" customFormat="1" ht="12.75" x14ac:dyDescent="0.2">
      <c r="B186" s="72">
        <v>2025</v>
      </c>
      <c r="C186" s="72">
        <v>891780111</v>
      </c>
      <c r="D186" s="72" t="s">
        <v>63</v>
      </c>
      <c r="E186" s="104" t="s">
        <v>17384</v>
      </c>
      <c r="F186" s="72" t="s">
        <v>17383</v>
      </c>
      <c r="G186" s="72">
        <v>0</v>
      </c>
      <c r="H186" s="72" t="s">
        <v>71</v>
      </c>
      <c r="I186" s="71" t="s">
        <v>166</v>
      </c>
      <c r="J186" s="73" t="s">
        <v>81</v>
      </c>
      <c r="K186" s="104" t="s">
        <v>17382</v>
      </c>
      <c r="L186" s="514">
        <v>20141352</v>
      </c>
      <c r="M186" s="71" t="s">
        <v>66</v>
      </c>
      <c r="N186" s="75" t="s">
        <v>17381</v>
      </c>
      <c r="O186" s="76">
        <v>900938372</v>
      </c>
      <c r="P186" s="76">
        <v>1874</v>
      </c>
      <c r="Q186" s="147">
        <v>45894</v>
      </c>
      <c r="R186" s="514">
        <v>319060335</v>
      </c>
      <c r="S186" s="147">
        <v>45917</v>
      </c>
      <c r="T186" s="514">
        <v>20141352</v>
      </c>
      <c r="U186" s="72" t="s">
        <v>65</v>
      </c>
      <c r="V186" s="292">
        <v>72175282</v>
      </c>
      <c r="W186" s="189" t="s">
        <v>8886</v>
      </c>
      <c r="X186" s="635">
        <v>45917</v>
      </c>
      <c r="Y186" s="78">
        <v>45919</v>
      </c>
      <c r="Z186" s="636" t="s">
        <v>73</v>
      </c>
      <c r="AA186" s="147">
        <v>46041</v>
      </c>
      <c r="AB186" s="102">
        <f t="shared" si="12"/>
        <v>122</v>
      </c>
      <c r="AC186" s="76">
        <v>0</v>
      </c>
      <c r="AD186" s="76">
        <v>0</v>
      </c>
      <c r="AE186" s="76">
        <v>0</v>
      </c>
      <c r="AF186" s="80" t="s">
        <v>73</v>
      </c>
      <c r="AG186" s="102">
        <f t="shared" si="13"/>
        <v>0</v>
      </c>
      <c r="AH186" s="76">
        <v>0</v>
      </c>
      <c r="AI186" s="76">
        <v>0</v>
      </c>
      <c r="AJ186" s="72" t="s">
        <v>73</v>
      </c>
      <c r="AK186" s="80" t="s">
        <v>73</v>
      </c>
      <c r="AL186" s="76">
        <v>0</v>
      </c>
      <c r="AM186" s="80" t="s">
        <v>73</v>
      </c>
      <c r="AN186" s="80" t="s">
        <v>73</v>
      </c>
      <c r="AO186" s="80" t="s">
        <v>73</v>
      </c>
      <c r="AP186" s="102">
        <f t="shared" si="14"/>
        <v>0</v>
      </c>
      <c r="AQ186" s="102">
        <f t="shared" si="15"/>
        <v>20141352</v>
      </c>
      <c r="AR186" s="72" t="s">
        <v>65</v>
      </c>
      <c r="AS186" s="76">
        <v>20141352</v>
      </c>
      <c r="AT186" s="72" t="s">
        <v>319</v>
      </c>
      <c r="AU186" s="76">
        <v>0</v>
      </c>
      <c r="AV186" s="81" t="s">
        <v>73</v>
      </c>
      <c r="AW186" s="82">
        <v>0</v>
      </c>
      <c r="AX186" s="143">
        <f t="shared" si="16"/>
        <v>20141352</v>
      </c>
      <c r="AY186" s="84">
        <f t="shared" si="17"/>
        <v>0</v>
      </c>
      <c r="AZ186" s="85">
        <v>0</v>
      </c>
      <c r="BA186" s="81" t="s">
        <v>73</v>
      </c>
      <c r="BB186" s="72" t="s">
        <v>208</v>
      </c>
      <c r="BC186" s="74" t="s">
        <v>17380</v>
      </c>
      <c r="BD186" s="71" t="s">
        <v>65</v>
      </c>
      <c r="BE186" s="71" t="s">
        <v>207</v>
      </c>
    </row>
    <row r="187" spans="2:57" s="12" customFormat="1" ht="12.75" x14ac:dyDescent="0.2">
      <c r="B187" s="72">
        <v>2025</v>
      </c>
      <c r="C187" s="72">
        <v>891780111</v>
      </c>
      <c r="D187" s="72" t="s">
        <v>63</v>
      </c>
      <c r="E187" s="104" t="s">
        <v>17379</v>
      </c>
      <c r="F187" s="72" t="s">
        <v>17378</v>
      </c>
      <c r="G187" s="72">
        <v>0</v>
      </c>
      <c r="H187" s="72" t="s">
        <v>71</v>
      </c>
      <c r="I187" s="71" t="s">
        <v>64</v>
      </c>
      <c r="J187" s="73" t="s">
        <v>81</v>
      </c>
      <c r="K187" s="104" t="s">
        <v>17377</v>
      </c>
      <c r="L187" s="514">
        <v>53746200</v>
      </c>
      <c r="M187" s="71" t="s">
        <v>66</v>
      </c>
      <c r="N187" s="75" t="s">
        <v>17376</v>
      </c>
      <c r="O187" s="76">
        <v>830098247</v>
      </c>
      <c r="P187" s="76">
        <v>2108</v>
      </c>
      <c r="Q187" s="147">
        <v>45912</v>
      </c>
      <c r="R187" s="514">
        <v>53746200</v>
      </c>
      <c r="S187" s="147">
        <v>45917</v>
      </c>
      <c r="T187" s="514">
        <v>53746200</v>
      </c>
      <c r="U187" s="72" t="s">
        <v>65</v>
      </c>
      <c r="V187" s="292">
        <v>85465146</v>
      </c>
      <c r="W187" s="189" t="s">
        <v>16739</v>
      </c>
      <c r="X187" s="635">
        <v>45917</v>
      </c>
      <c r="Y187" s="78">
        <v>45918</v>
      </c>
      <c r="Z187" s="636">
        <v>45918</v>
      </c>
      <c r="AA187" s="147">
        <v>45922</v>
      </c>
      <c r="AB187" s="102">
        <f t="shared" si="12"/>
        <v>4</v>
      </c>
      <c r="AC187" s="76">
        <v>0</v>
      </c>
      <c r="AD187" s="76">
        <v>0</v>
      </c>
      <c r="AE187" s="76">
        <v>0</v>
      </c>
      <c r="AF187" s="80" t="s">
        <v>73</v>
      </c>
      <c r="AG187" s="102">
        <f t="shared" si="13"/>
        <v>0</v>
      </c>
      <c r="AH187" s="76">
        <v>0</v>
      </c>
      <c r="AI187" s="76">
        <v>0</v>
      </c>
      <c r="AJ187" s="72" t="s">
        <v>73</v>
      </c>
      <c r="AK187" s="80" t="s">
        <v>73</v>
      </c>
      <c r="AL187" s="76">
        <v>0</v>
      </c>
      <c r="AM187" s="80" t="s">
        <v>73</v>
      </c>
      <c r="AN187" s="80" t="s">
        <v>73</v>
      </c>
      <c r="AO187" s="80" t="s">
        <v>73</v>
      </c>
      <c r="AP187" s="102">
        <f t="shared" si="14"/>
        <v>0</v>
      </c>
      <c r="AQ187" s="102">
        <f t="shared" si="15"/>
        <v>53746200</v>
      </c>
      <c r="AR187" s="72" t="s">
        <v>65</v>
      </c>
      <c r="AS187" s="76">
        <v>53746200</v>
      </c>
      <c r="AT187" s="72" t="s">
        <v>319</v>
      </c>
      <c r="AU187" s="76">
        <v>0</v>
      </c>
      <c r="AV187" s="81" t="s">
        <v>73</v>
      </c>
      <c r="AW187" s="82">
        <v>0</v>
      </c>
      <c r="AX187" s="143">
        <f t="shared" si="16"/>
        <v>53746200</v>
      </c>
      <c r="AY187" s="84">
        <f t="shared" si="17"/>
        <v>0</v>
      </c>
      <c r="AZ187" s="85">
        <v>0</v>
      </c>
      <c r="BA187" s="81" t="s">
        <v>73</v>
      </c>
      <c r="BB187" s="72" t="s">
        <v>208</v>
      </c>
      <c r="BC187" s="74" t="s">
        <v>17375</v>
      </c>
      <c r="BD187" s="71" t="s">
        <v>65</v>
      </c>
      <c r="BE187" s="71" t="s">
        <v>207</v>
      </c>
    </row>
    <row r="188" spans="2:57" s="12" customFormat="1" ht="12.75" x14ac:dyDescent="0.2">
      <c r="B188" s="72">
        <v>2025</v>
      </c>
      <c r="C188" s="72">
        <v>891780111</v>
      </c>
      <c r="D188" s="72" t="s">
        <v>63</v>
      </c>
      <c r="E188" s="104" t="s">
        <v>17374</v>
      </c>
      <c r="F188" s="72" t="s">
        <v>17373</v>
      </c>
      <c r="G188" s="72">
        <v>0</v>
      </c>
      <c r="H188" s="72" t="s">
        <v>71</v>
      </c>
      <c r="I188" s="71" t="s">
        <v>64</v>
      </c>
      <c r="J188" s="73" t="s">
        <v>81</v>
      </c>
      <c r="K188" s="104" t="s">
        <v>17372</v>
      </c>
      <c r="L188" s="514">
        <v>230055000</v>
      </c>
      <c r="M188" s="71" t="s">
        <v>66</v>
      </c>
      <c r="N188" s="75" t="s">
        <v>17371</v>
      </c>
      <c r="O188" s="76">
        <v>901617504</v>
      </c>
      <c r="P188" s="76">
        <v>2089</v>
      </c>
      <c r="Q188" s="147">
        <v>45911</v>
      </c>
      <c r="R188" s="514">
        <v>230055000</v>
      </c>
      <c r="S188" s="147">
        <v>45917</v>
      </c>
      <c r="T188" s="514">
        <v>230055000</v>
      </c>
      <c r="U188" s="72" t="s">
        <v>65</v>
      </c>
      <c r="V188" s="292">
        <v>72175282</v>
      </c>
      <c r="W188" s="189" t="s">
        <v>8886</v>
      </c>
      <c r="X188" s="635">
        <v>45917</v>
      </c>
      <c r="Y188" s="78">
        <v>45918</v>
      </c>
      <c r="Z188" s="636">
        <v>45918</v>
      </c>
      <c r="AA188" s="147">
        <v>46022</v>
      </c>
      <c r="AB188" s="102">
        <f t="shared" si="12"/>
        <v>104</v>
      </c>
      <c r="AC188" s="76">
        <v>0</v>
      </c>
      <c r="AD188" s="76">
        <v>0</v>
      </c>
      <c r="AE188" s="76">
        <v>0</v>
      </c>
      <c r="AF188" s="80" t="s">
        <v>73</v>
      </c>
      <c r="AG188" s="102">
        <f t="shared" si="13"/>
        <v>0</v>
      </c>
      <c r="AH188" s="76">
        <v>0</v>
      </c>
      <c r="AI188" s="76">
        <v>0</v>
      </c>
      <c r="AJ188" s="72" t="s">
        <v>73</v>
      </c>
      <c r="AK188" s="80" t="s">
        <v>73</v>
      </c>
      <c r="AL188" s="76">
        <v>0</v>
      </c>
      <c r="AM188" s="80" t="s">
        <v>73</v>
      </c>
      <c r="AN188" s="80" t="s">
        <v>73</v>
      </c>
      <c r="AO188" s="80" t="s">
        <v>73</v>
      </c>
      <c r="AP188" s="102">
        <f t="shared" si="14"/>
        <v>0</v>
      </c>
      <c r="AQ188" s="102">
        <f t="shared" si="15"/>
        <v>230055000</v>
      </c>
      <c r="AR188" s="72" t="s">
        <v>65</v>
      </c>
      <c r="AS188" s="76">
        <v>230055000</v>
      </c>
      <c r="AT188" s="72" t="s">
        <v>319</v>
      </c>
      <c r="AU188" s="76">
        <v>0</v>
      </c>
      <c r="AV188" s="81" t="s">
        <v>73</v>
      </c>
      <c r="AW188" s="82">
        <v>0</v>
      </c>
      <c r="AX188" s="143">
        <f t="shared" si="16"/>
        <v>230055000</v>
      </c>
      <c r="AY188" s="84">
        <f t="shared" si="17"/>
        <v>0</v>
      </c>
      <c r="AZ188" s="85">
        <v>0</v>
      </c>
      <c r="BA188" s="81" t="s">
        <v>73</v>
      </c>
      <c r="BB188" s="72" t="s">
        <v>208</v>
      </c>
      <c r="BC188" s="74" t="s">
        <v>17370</v>
      </c>
      <c r="BD188" s="71" t="s">
        <v>65</v>
      </c>
      <c r="BE188" s="71" t="s">
        <v>207</v>
      </c>
    </row>
    <row r="189" spans="2:57" s="12" customFormat="1" ht="12.75" x14ac:dyDescent="0.2">
      <c r="B189" s="72">
        <v>2025</v>
      </c>
      <c r="C189" s="72">
        <v>891780111</v>
      </c>
      <c r="D189" s="72" t="s">
        <v>63</v>
      </c>
      <c r="E189" s="104" t="s">
        <v>17369</v>
      </c>
      <c r="F189" s="72" t="s">
        <v>17368</v>
      </c>
      <c r="G189" s="72">
        <v>0</v>
      </c>
      <c r="H189" s="72" t="s">
        <v>71</v>
      </c>
      <c r="I189" s="71" t="s">
        <v>64</v>
      </c>
      <c r="J189" s="73" t="s">
        <v>81</v>
      </c>
      <c r="K189" s="104" t="s">
        <v>17367</v>
      </c>
      <c r="L189" s="514">
        <v>9027500</v>
      </c>
      <c r="M189" s="71" t="s">
        <v>66</v>
      </c>
      <c r="N189" s="75" t="s">
        <v>17366</v>
      </c>
      <c r="O189" s="76">
        <v>860014923</v>
      </c>
      <c r="P189" s="76">
        <v>2091</v>
      </c>
      <c r="Q189" s="147">
        <v>45911</v>
      </c>
      <c r="R189" s="514">
        <v>11627500</v>
      </c>
      <c r="S189" s="147">
        <v>45919</v>
      </c>
      <c r="T189" s="514">
        <v>9027500</v>
      </c>
      <c r="U189" s="72" t="s">
        <v>65</v>
      </c>
      <c r="V189" s="292">
        <v>72175282</v>
      </c>
      <c r="W189" s="189" t="s">
        <v>8886</v>
      </c>
      <c r="X189" s="635">
        <v>45919</v>
      </c>
      <c r="Y189" s="78">
        <v>45919</v>
      </c>
      <c r="Z189" s="636" t="s">
        <v>73</v>
      </c>
      <c r="AA189" s="147">
        <v>45980</v>
      </c>
      <c r="AB189" s="102">
        <f t="shared" si="12"/>
        <v>61</v>
      </c>
      <c r="AC189" s="76">
        <v>0</v>
      </c>
      <c r="AD189" s="76">
        <v>0</v>
      </c>
      <c r="AE189" s="76">
        <v>0</v>
      </c>
      <c r="AF189" s="80" t="s">
        <v>73</v>
      </c>
      <c r="AG189" s="102">
        <f t="shared" si="13"/>
        <v>0</v>
      </c>
      <c r="AH189" s="76">
        <v>0</v>
      </c>
      <c r="AI189" s="76">
        <v>0</v>
      </c>
      <c r="AJ189" s="72" t="s">
        <v>73</v>
      </c>
      <c r="AK189" s="80" t="s">
        <v>73</v>
      </c>
      <c r="AL189" s="76">
        <v>0</v>
      </c>
      <c r="AM189" s="80" t="s">
        <v>73</v>
      </c>
      <c r="AN189" s="80" t="s">
        <v>73</v>
      </c>
      <c r="AO189" s="80" t="s">
        <v>73</v>
      </c>
      <c r="AP189" s="102">
        <f t="shared" si="14"/>
        <v>0</v>
      </c>
      <c r="AQ189" s="102">
        <f t="shared" si="15"/>
        <v>9027500</v>
      </c>
      <c r="AR189" s="72" t="s">
        <v>65</v>
      </c>
      <c r="AS189" s="76">
        <v>9027500</v>
      </c>
      <c r="AT189" s="72" t="s">
        <v>319</v>
      </c>
      <c r="AU189" s="76">
        <v>0</v>
      </c>
      <c r="AV189" s="81" t="s">
        <v>73</v>
      </c>
      <c r="AW189" s="82">
        <v>0</v>
      </c>
      <c r="AX189" s="143">
        <f t="shared" si="16"/>
        <v>9027500</v>
      </c>
      <c r="AY189" s="84">
        <f t="shared" si="17"/>
        <v>0</v>
      </c>
      <c r="AZ189" s="85">
        <v>0</v>
      </c>
      <c r="BA189" s="81" t="s">
        <v>73</v>
      </c>
      <c r="BB189" s="72" t="s">
        <v>208</v>
      </c>
      <c r="BC189" s="74" t="s">
        <v>17365</v>
      </c>
      <c r="BD189" s="71" t="s">
        <v>65</v>
      </c>
      <c r="BE189" s="71" t="s">
        <v>207</v>
      </c>
    </row>
    <row r="190" spans="2:57" s="12" customFormat="1" ht="12.75" x14ac:dyDescent="0.2">
      <c r="B190" s="72">
        <v>2025</v>
      </c>
      <c r="C190" s="72">
        <v>891780111</v>
      </c>
      <c r="D190" s="72" t="s">
        <v>63</v>
      </c>
      <c r="E190" s="104" t="s">
        <v>17364</v>
      </c>
      <c r="F190" s="72" t="s">
        <v>17363</v>
      </c>
      <c r="G190" s="72">
        <v>0</v>
      </c>
      <c r="H190" s="72" t="s">
        <v>71</v>
      </c>
      <c r="I190" s="71" t="s">
        <v>64</v>
      </c>
      <c r="J190" s="73" t="s">
        <v>81</v>
      </c>
      <c r="K190" s="104" t="s">
        <v>17362</v>
      </c>
      <c r="L190" s="514">
        <v>21122500</v>
      </c>
      <c r="M190" s="71" t="s">
        <v>66</v>
      </c>
      <c r="N190" s="75" t="s">
        <v>17361</v>
      </c>
      <c r="O190" s="76">
        <v>900795369</v>
      </c>
      <c r="P190" s="76">
        <v>2069</v>
      </c>
      <c r="Q190" s="147">
        <v>45910</v>
      </c>
      <c r="R190" s="514">
        <v>21122500</v>
      </c>
      <c r="S190" s="147">
        <v>45919</v>
      </c>
      <c r="T190" s="514">
        <v>21122500</v>
      </c>
      <c r="U190" s="72" t="s">
        <v>65</v>
      </c>
      <c r="V190" s="292">
        <v>85465146</v>
      </c>
      <c r="W190" s="189" t="s">
        <v>16739</v>
      </c>
      <c r="X190" s="635">
        <v>45919</v>
      </c>
      <c r="Y190" s="78">
        <v>45919</v>
      </c>
      <c r="Z190" s="636" t="s">
        <v>73</v>
      </c>
      <c r="AA190" s="147">
        <v>45948</v>
      </c>
      <c r="AB190" s="102">
        <f t="shared" si="12"/>
        <v>29</v>
      </c>
      <c r="AC190" s="76">
        <v>0</v>
      </c>
      <c r="AD190" s="76">
        <v>0</v>
      </c>
      <c r="AE190" s="76">
        <v>0</v>
      </c>
      <c r="AF190" s="80" t="s">
        <v>73</v>
      </c>
      <c r="AG190" s="102">
        <f t="shared" si="13"/>
        <v>0</v>
      </c>
      <c r="AH190" s="76">
        <v>0</v>
      </c>
      <c r="AI190" s="76">
        <v>0</v>
      </c>
      <c r="AJ190" s="72" t="s">
        <v>73</v>
      </c>
      <c r="AK190" s="80" t="s">
        <v>73</v>
      </c>
      <c r="AL190" s="76">
        <v>0</v>
      </c>
      <c r="AM190" s="80" t="s">
        <v>73</v>
      </c>
      <c r="AN190" s="80" t="s">
        <v>73</v>
      </c>
      <c r="AO190" s="80" t="s">
        <v>73</v>
      </c>
      <c r="AP190" s="102">
        <f t="shared" si="14"/>
        <v>0</v>
      </c>
      <c r="AQ190" s="102">
        <f t="shared" si="15"/>
        <v>21122500</v>
      </c>
      <c r="AR190" s="72" t="s">
        <v>65</v>
      </c>
      <c r="AS190" s="76">
        <v>21122500</v>
      </c>
      <c r="AT190" s="72" t="s">
        <v>319</v>
      </c>
      <c r="AU190" s="76">
        <v>0</v>
      </c>
      <c r="AV190" s="81" t="s">
        <v>73</v>
      </c>
      <c r="AW190" s="82">
        <v>0</v>
      </c>
      <c r="AX190" s="143">
        <f t="shared" si="16"/>
        <v>21122500</v>
      </c>
      <c r="AY190" s="84">
        <f t="shared" si="17"/>
        <v>0</v>
      </c>
      <c r="AZ190" s="85">
        <v>0</v>
      </c>
      <c r="BA190" s="81" t="s">
        <v>73</v>
      </c>
      <c r="BB190" s="72" t="s">
        <v>208</v>
      </c>
      <c r="BC190" s="74" t="s">
        <v>17360</v>
      </c>
      <c r="BD190" s="71" t="s">
        <v>65</v>
      </c>
      <c r="BE190" s="71" t="s">
        <v>207</v>
      </c>
    </row>
    <row r="191" spans="2:57" s="12" customFormat="1" ht="12.75" x14ac:dyDescent="0.2">
      <c r="B191" s="72">
        <v>2025</v>
      </c>
      <c r="C191" s="72">
        <v>891780111</v>
      </c>
      <c r="D191" s="72" t="s">
        <v>63</v>
      </c>
      <c r="E191" s="104" t="s">
        <v>17359</v>
      </c>
      <c r="F191" s="72" t="s">
        <v>17358</v>
      </c>
      <c r="G191" s="72">
        <v>0</v>
      </c>
      <c r="H191" s="72" t="s">
        <v>71</v>
      </c>
      <c r="I191" s="71" t="s">
        <v>64</v>
      </c>
      <c r="J191" s="73" t="s">
        <v>81</v>
      </c>
      <c r="K191" s="104" t="s">
        <v>17357</v>
      </c>
      <c r="L191" s="514">
        <v>14765726</v>
      </c>
      <c r="M191" s="71" t="s">
        <v>66</v>
      </c>
      <c r="N191" s="75" t="s">
        <v>17356</v>
      </c>
      <c r="O191" s="76">
        <v>900515350</v>
      </c>
      <c r="P191" s="76">
        <v>1961</v>
      </c>
      <c r="Q191" s="147">
        <v>45901</v>
      </c>
      <c r="R191" s="514">
        <v>14765726</v>
      </c>
      <c r="S191" s="147">
        <v>45922</v>
      </c>
      <c r="T191" s="514">
        <v>14765726</v>
      </c>
      <c r="U191" s="72" t="s">
        <v>65</v>
      </c>
      <c r="V191" s="292">
        <v>85467461</v>
      </c>
      <c r="W191" s="189" t="s">
        <v>9096</v>
      </c>
      <c r="X191" s="635">
        <v>45922</v>
      </c>
      <c r="Y191" s="78">
        <v>45924</v>
      </c>
      <c r="Z191" s="636">
        <v>45924</v>
      </c>
      <c r="AA191" s="147">
        <v>45945</v>
      </c>
      <c r="AB191" s="102">
        <f t="shared" si="12"/>
        <v>21</v>
      </c>
      <c r="AC191" s="76">
        <v>0</v>
      </c>
      <c r="AD191" s="76">
        <v>0</v>
      </c>
      <c r="AE191" s="76">
        <v>0</v>
      </c>
      <c r="AF191" s="80" t="s">
        <v>73</v>
      </c>
      <c r="AG191" s="102">
        <f t="shared" si="13"/>
        <v>0</v>
      </c>
      <c r="AH191" s="76">
        <v>0</v>
      </c>
      <c r="AI191" s="76">
        <v>0</v>
      </c>
      <c r="AJ191" s="72" t="s">
        <v>73</v>
      </c>
      <c r="AK191" s="80" t="s">
        <v>73</v>
      </c>
      <c r="AL191" s="76">
        <v>0</v>
      </c>
      <c r="AM191" s="80" t="s">
        <v>73</v>
      </c>
      <c r="AN191" s="80" t="s">
        <v>73</v>
      </c>
      <c r="AO191" s="80" t="s">
        <v>73</v>
      </c>
      <c r="AP191" s="102">
        <f t="shared" si="14"/>
        <v>0</v>
      </c>
      <c r="AQ191" s="102">
        <f t="shared" si="15"/>
        <v>14765726</v>
      </c>
      <c r="AR191" s="72" t="s">
        <v>65</v>
      </c>
      <c r="AS191" s="76">
        <v>14765726</v>
      </c>
      <c r="AT191" s="72" t="s">
        <v>319</v>
      </c>
      <c r="AU191" s="76">
        <v>0</v>
      </c>
      <c r="AV191" s="81" t="s">
        <v>73</v>
      </c>
      <c r="AW191" s="82">
        <v>0</v>
      </c>
      <c r="AX191" s="143">
        <f t="shared" si="16"/>
        <v>14765726</v>
      </c>
      <c r="AY191" s="84">
        <f t="shared" si="17"/>
        <v>0</v>
      </c>
      <c r="AZ191" s="85">
        <v>0</v>
      </c>
      <c r="BA191" s="81" t="s">
        <v>73</v>
      </c>
      <c r="BB191" s="72" t="s">
        <v>208</v>
      </c>
      <c r="BC191" s="74" t="s">
        <v>17355</v>
      </c>
      <c r="BD191" s="71" t="s">
        <v>65</v>
      </c>
      <c r="BE191" s="71" t="s">
        <v>207</v>
      </c>
    </row>
    <row r="192" spans="2:57" s="12" customFormat="1" ht="12.75" x14ac:dyDescent="0.2">
      <c r="B192" s="72">
        <v>2025</v>
      </c>
      <c r="C192" s="72">
        <v>891780111</v>
      </c>
      <c r="D192" s="72" t="s">
        <v>63</v>
      </c>
      <c r="E192" s="104" t="s">
        <v>17354</v>
      </c>
      <c r="F192" s="72" t="s">
        <v>17353</v>
      </c>
      <c r="G192" s="72">
        <v>0</v>
      </c>
      <c r="H192" s="72" t="s">
        <v>71</v>
      </c>
      <c r="I192" s="71" t="s">
        <v>64</v>
      </c>
      <c r="J192" s="73" t="s">
        <v>81</v>
      </c>
      <c r="K192" s="104" t="s">
        <v>17352</v>
      </c>
      <c r="L192" s="514">
        <v>69912500</v>
      </c>
      <c r="M192" s="71" t="s">
        <v>66</v>
      </c>
      <c r="N192" s="75" t="s">
        <v>17351</v>
      </c>
      <c r="O192" s="76">
        <v>901572832</v>
      </c>
      <c r="P192" s="76">
        <v>2122</v>
      </c>
      <c r="Q192" s="147">
        <v>45916</v>
      </c>
      <c r="R192" s="514">
        <v>69912500</v>
      </c>
      <c r="S192" s="147">
        <v>45923</v>
      </c>
      <c r="T192" s="514">
        <v>69912500</v>
      </c>
      <c r="U192" s="72" t="s">
        <v>65</v>
      </c>
      <c r="V192" s="292">
        <v>85465146</v>
      </c>
      <c r="W192" s="189" t="s">
        <v>16739</v>
      </c>
      <c r="X192" s="635">
        <v>45923</v>
      </c>
      <c r="Y192" s="78">
        <v>45923</v>
      </c>
      <c r="Z192" s="636">
        <v>45923</v>
      </c>
      <c r="AA192" s="147">
        <v>45944</v>
      </c>
      <c r="AB192" s="102">
        <f t="shared" si="12"/>
        <v>21</v>
      </c>
      <c r="AC192" s="76">
        <v>0</v>
      </c>
      <c r="AD192" s="76">
        <v>0</v>
      </c>
      <c r="AE192" s="76">
        <v>0</v>
      </c>
      <c r="AF192" s="80" t="s">
        <v>73</v>
      </c>
      <c r="AG192" s="102">
        <f t="shared" si="13"/>
        <v>0</v>
      </c>
      <c r="AH192" s="76">
        <v>0</v>
      </c>
      <c r="AI192" s="76">
        <v>0</v>
      </c>
      <c r="AJ192" s="72" t="s">
        <v>73</v>
      </c>
      <c r="AK192" s="80" t="s">
        <v>73</v>
      </c>
      <c r="AL192" s="76">
        <v>0</v>
      </c>
      <c r="AM192" s="80" t="s">
        <v>73</v>
      </c>
      <c r="AN192" s="80" t="s">
        <v>73</v>
      </c>
      <c r="AO192" s="80" t="s">
        <v>73</v>
      </c>
      <c r="AP192" s="102">
        <f t="shared" si="14"/>
        <v>0</v>
      </c>
      <c r="AQ192" s="102">
        <f t="shared" si="15"/>
        <v>69912500</v>
      </c>
      <c r="AR192" s="72" t="s">
        <v>65</v>
      </c>
      <c r="AS192" s="76">
        <v>69912500</v>
      </c>
      <c r="AT192" s="72" t="s">
        <v>319</v>
      </c>
      <c r="AU192" s="76">
        <v>0</v>
      </c>
      <c r="AV192" s="81" t="s">
        <v>73</v>
      </c>
      <c r="AW192" s="82">
        <v>0</v>
      </c>
      <c r="AX192" s="143">
        <f t="shared" si="16"/>
        <v>69912500</v>
      </c>
      <c r="AY192" s="84">
        <f t="shared" si="17"/>
        <v>0</v>
      </c>
      <c r="AZ192" s="85">
        <v>0</v>
      </c>
      <c r="BA192" s="81" t="s">
        <v>73</v>
      </c>
      <c r="BB192" s="72" t="s">
        <v>208</v>
      </c>
      <c r="BC192" s="74" t="s">
        <v>17350</v>
      </c>
      <c r="BD192" s="71" t="s">
        <v>65</v>
      </c>
      <c r="BE192" s="71" t="s">
        <v>207</v>
      </c>
    </row>
    <row r="193" spans="2:57" s="12" customFormat="1" ht="12.75" x14ac:dyDescent="0.2">
      <c r="B193" s="72">
        <v>2025</v>
      </c>
      <c r="C193" s="72">
        <v>891780111</v>
      </c>
      <c r="D193" s="72" t="s">
        <v>63</v>
      </c>
      <c r="E193" s="104" t="s">
        <v>17349</v>
      </c>
      <c r="F193" s="72" t="s">
        <v>17348</v>
      </c>
      <c r="G193" s="72">
        <v>0</v>
      </c>
      <c r="H193" s="72" t="s">
        <v>71</v>
      </c>
      <c r="I193" s="71" t="s">
        <v>64</v>
      </c>
      <c r="J193" s="73" t="s">
        <v>81</v>
      </c>
      <c r="K193" s="104" t="s">
        <v>17347</v>
      </c>
      <c r="L193" s="514">
        <v>120000000</v>
      </c>
      <c r="M193" s="71" t="s">
        <v>66</v>
      </c>
      <c r="N193" s="75" t="s">
        <v>17038</v>
      </c>
      <c r="O193" s="76">
        <v>900726297</v>
      </c>
      <c r="P193" s="76">
        <v>2111</v>
      </c>
      <c r="Q193" s="147">
        <v>45912</v>
      </c>
      <c r="R193" s="514">
        <v>120000000</v>
      </c>
      <c r="S193" s="147">
        <v>45925</v>
      </c>
      <c r="T193" s="514">
        <v>120000000</v>
      </c>
      <c r="U193" s="72" t="s">
        <v>65</v>
      </c>
      <c r="V193" s="292">
        <v>85467461</v>
      </c>
      <c r="W193" s="189" t="s">
        <v>9096</v>
      </c>
      <c r="X193" s="635">
        <v>45925</v>
      </c>
      <c r="Y193" s="78">
        <v>45925</v>
      </c>
      <c r="Z193" s="636">
        <v>45925</v>
      </c>
      <c r="AA193" s="147">
        <v>46016</v>
      </c>
      <c r="AB193" s="102">
        <f t="shared" si="12"/>
        <v>91</v>
      </c>
      <c r="AC193" s="76">
        <v>0</v>
      </c>
      <c r="AD193" s="76">
        <v>0</v>
      </c>
      <c r="AE193" s="76">
        <v>0</v>
      </c>
      <c r="AF193" s="80" t="s">
        <v>73</v>
      </c>
      <c r="AG193" s="102">
        <f t="shared" si="13"/>
        <v>0</v>
      </c>
      <c r="AH193" s="76">
        <v>0</v>
      </c>
      <c r="AI193" s="76">
        <v>0</v>
      </c>
      <c r="AJ193" s="72" t="s">
        <v>73</v>
      </c>
      <c r="AK193" s="80" t="s">
        <v>73</v>
      </c>
      <c r="AL193" s="76">
        <v>0</v>
      </c>
      <c r="AM193" s="80" t="s">
        <v>73</v>
      </c>
      <c r="AN193" s="80" t="s">
        <v>73</v>
      </c>
      <c r="AO193" s="80" t="s">
        <v>73</v>
      </c>
      <c r="AP193" s="102">
        <f t="shared" si="14"/>
        <v>0</v>
      </c>
      <c r="AQ193" s="102">
        <f t="shared" si="15"/>
        <v>120000000</v>
      </c>
      <c r="AR193" s="72" t="s">
        <v>65</v>
      </c>
      <c r="AS193" s="76">
        <v>120000000</v>
      </c>
      <c r="AT193" s="72" t="s">
        <v>319</v>
      </c>
      <c r="AU193" s="76">
        <v>0</v>
      </c>
      <c r="AV193" s="81" t="s">
        <v>73</v>
      </c>
      <c r="AW193" s="82">
        <v>0</v>
      </c>
      <c r="AX193" s="143">
        <f t="shared" si="16"/>
        <v>120000000</v>
      </c>
      <c r="AY193" s="84">
        <f t="shared" si="17"/>
        <v>0</v>
      </c>
      <c r="AZ193" s="85">
        <v>0</v>
      </c>
      <c r="BA193" s="81" t="s">
        <v>73</v>
      </c>
      <c r="BB193" s="72" t="s">
        <v>208</v>
      </c>
      <c r="BC193" s="74" t="s">
        <v>17346</v>
      </c>
      <c r="BD193" s="71" t="s">
        <v>65</v>
      </c>
      <c r="BE193" s="71" t="s">
        <v>207</v>
      </c>
    </row>
    <row r="194" spans="2:57" s="12" customFormat="1" ht="12.75" x14ac:dyDescent="0.2">
      <c r="B194" s="72">
        <v>2025</v>
      </c>
      <c r="C194" s="72">
        <v>891780111</v>
      </c>
      <c r="D194" s="72" t="s">
        <v>63</v>
      </c>
      <c r="E194" s="104" t="s">
        <v>17345</v>
      </c>
      <c r="F194" s="72" t="s">
        <v>17344</v>
      </c>
      <c r="G194" s="72">
        <v>0</v>
      </c>
      <c r="H194" s="72" t="s">
        <v>71</v>
      </c>
      <c r="I194" s="71" t="s">
        <v>64</v>
      </c>
      <c r="J194" s="73" t="s">
        <v>81</v>
      </c>
      <c r="K194" s="104" t="s">
        <v>17343</v>
      </c>
      <c r="L194" s="514">
        <v>2600000</v>
      </c>
      <c r="M194" s="71" t="s">
        <v>66</v>
      </c>
      <c r="N194" s="75" t="s">
        <v>17253</v>
      </c>
      <c r="O194" s="76">
        <v>890903910</v>
      </c>
      <c r="P194" s="76">
        <v>2091</v>
      </c>
      <c r="Q194" s="147">
        <v>45911</v>
      </c>
      <c r="R194" s="514">
        <v>11627500</v>
      </c>
      <c r="S194" s="147">
        <v>45925</v>
      </c>
      <c r="T194" s="514">
        <v>2600000</v>
      </c>
      <c r="U194" s="72" t="s">
        <v>65</v>
      </c>
      <c r="V194" s="292">
        <v>72175282</v>
      </c>
      <c r="W194" s="189" t="s">
        <v>8886</v>
      </c>
      <c r="X194" s="635">
        <v>45925</v>
      </c>
      <c r="Y194" s="78">
        <v>45925</v>
      </c>
      <c r="Z194" s="636" t="s">
        <v>73</v>
      </c>
      <c r="AA194" s="147">
        <v>45986</v>
      </c>
      <c r="AB194" s="102">
        <f t="shared" si="12"/>
        <v>61</v>
      </c>
      <c r="AC194" s="76">
        <v>0</v>
      </c>
      <c r="AD194" s="76">
        <v>0</v>
      </c>
      <c r="AE194" s="76">
        <v>0</v>
      </c>
      <c r="AF194" s="80" t="s">
        <v>73</v>
      </c>
      <c r="AG194" s="102">
        <f t="shared" si="13"/>
        <v>0</v>
      </c>
      <c r="AH194" s="76">
        <v>0</v>
      </c>
      <c r="AI194" s="76">
        <v>0</v>
      </c>
      <c r="AJ194" s="72" t="s">
        <v>73</v>
      </c>
      <c r="AK194" s="80" t="s">
        <v>73</v>
      </c>
      <c r="AL194" s="76">
        <v>0</v>
      </c>
      <c r="AM194" s="80" t="s">
        <v>73</v>
      </c>
      <c r="AN194" s="80" t="s">
        <v>73</v>
      </c>
      <c r="AO194" s="80" t="s">
        <v>73</v>
      </c>
      <c r="AP194" s="102">
        <f t="shared" si="14"/>
        <v>0</v>
      </c>
      <c r="AQ194" s="102">
        <f t="shared" si="15"/>
        <v>2600000</v>
      </c>
      <c r="AR194" s="72" t="s">
        <v>65</v>
      </c>
      <c r="AS194" s="76">
        <v>2600000</v>
      </c>
      <c r="AT194" s="72" t="s">
        <v>319</v>
      </c>
      <c r="AU194" s="76">
        <v>0</v>
      </c>
      <c r="AV194" s="81" t="s">
        <v>73</v>
      </c>
      <c r="AW194" s="82">
        <v>0</v>
      </c>
      <c r="AX194" s="143">
        <f t="shared" si="16"/>
        <v>2600000</v>
      </c>
      <c r="AY194" s="84">
        <f t="shared" si="17"/>
        <v>0</v>
      </c>
      <c r="AZ194" s="85">
        <v>0</v>
      </c>
      <c r="BA194" s="81" t="s">
        <v>73</v>
      </c>
      <c r="BB194" s="72" t="s">
        <v>208</v>
      </c>
      <c r="BC194" s="74" t="s">
        <v>17342</v>
      </c>
      <c r="BD194" s="71" t="s">
        <v>65</v>
      </c>
      <c r="BE194" s="71" t="s">
        <v>207</v>
      </c>
    </row>
    <row r="195" spans="2:57" s="12" customFormat="1" ht="12.75" x14ac:dyDescent="0.2">
      <c r="B195" s="72">
        <v>2025</v>
      </c>
      <c r="C195" s="72">
        <v>891780111</v>
      </c>
      <c r="D195" s="72" t="s">
        <v>63</v>
      </c>
      <c r="E195" s="104" t="s">
        <v>17341</v>
      </c>
      <c r="F195" s="72" t="s">
        <v>17340</v>
      </c>
      <c r="G195" s="72">
        <v>0</v>
      </c>
      <c r="H195" s="72" t="s">
        <v>71</v>
      </c>
      <c r="I195" s="71" t="s">
        <v>64</v>
      </c>
      <c r="J195" s="73" t="s">
        <v>81</v>
      </c>
      <c r="K195" s="104" t="s">
        <v>17339</v>
      </c>
      <c r="L195" s="514">
        <v>200000000</v>
      </c>
      <c r="M195" s="71" t="s">
        <v>66</v>
      </c>
      <c r="N195" s="75" t="s">
        <v>230</v>
      </c>
      <c r="O195" s="76">
        <v>1082881269</v>
      </c>
      <c r="P195" s="76">
        <v>2137</v>
      </c>
      <c r="Q195" s="147">
        <v>45917</v>
      </c>
      <c r="R195" s="514">
        <v>200000000</v>
      </c>
      <c r="S195" s="147">
        <v>45926</v>
      </c>
      <c r="T195" s="514">
        <v>200000000</v>
      </c>
      <c r="U195" s="72" t="s">
        <v>65</v>
      </c>
      <c r="V195" s="292">
        <v>72175282</v>
      </c>
      <c r="W195" s="189" t="s">
        <v>8886</v>
      </c>
      <c r="X195" s="635">
        <v>45926</v>
      </c>
      <c r="Y195" s="78">
        <v>45931</v>
      </c>
      <c r="Z195" s="636">
        <v>45930</v>
      </c>
      <c r="AA195" s="147">
        <v>46022</v>
      </c>
      <c r="AB195" s="102">
        <f t="shared" si="12"/>
        <v>92</v>
      </c>
      <c r="AC195" s="76">
        <v>0</v>
      </c>
      <c r="AD195" s="76">
        <v>0</v>
      </c>
      <c r="AE195" s="76">
        <v>0</v>
      </c>
      <c r="AF195" s="80" t="s">
        <v>73</v>
      </c>
      <c r="AG195" s="102">
        <f t="shared" si="13"/>
        <v>0</v>
      </c>
      <c r="AH195" s="76">
        <v>0</v>
      </c>
      <c r="AI195" s="76">
        <v>0</v>
      </c>
      <c r="AJ195" s="72" t="s">
        <v>73</v>
      </c>
      <c r="AK195" s="80" t="s">
        <v>73</v>
      </c>
      <c r="AL195" s="76">
        <v>0</v>
      </c>
      <c r="AM195" s="80" t="s">
        <v>73</v>
      </c>
      <c r="AN195" s="80" t="s">
        <v>73</v>
      </c>
      <c r="AO195" s="80" t="s">
        <v>73</v>
      </c>
      <c r="AP195" s="102">
        <f t="shared" si="14"/>
        <v>0</v>
      </c>
      <c r="AQ195" s="102">
        <f t="shared" si="15"/>
        <v>200000000</v>
      </c>
      <c r="AR195" s="72" t="s">
        <v>65</v>
      </c>
      <c r="AS195" s="76">
        <v>200000000</v>
      </c>
      <c r="AT195" s="72" t="s">
        <v>319</v>
      </c>
      <c r="AU195" s="76">
        <v>0</v>
      </c>
      <c r="AV195" s="81" t="s">
        <v>73</v>
      </c>
      <c r="AW195" s="82">
        <v>0</v>
      </c>
      <c r="AX195" s="143">
        <f t="shared" si="16"/>
        <v>200000000</v>
      </c>
      <c r="AY195" s="84">
        <f t="shared" si="17"/>
        <v>0</v>
      </c>
      <c r="AZ195" s="85">
        <v>0</v>
      </c>
      <c r="BA195" s="81" t="s">
        <v>73</v>
      </c>
      <c r="BB195" s="72" t="s">
        <v>123</v>
      </c>
      <c r="BC195" s="74" t="s">
        <v>17338</v>
      </c>
      <c r="BD195" s="71" t="s">
        <v>65</v>
      </c>
      <c r="BE195" s="71" t="s">
        <v>207</v>
      </c>
    </row>
    <row r="196" spans="2:57" s="12" customFormat="1" ht="12.75" x14ac:dyDescent="0.2">
      <c r="B196" s="72">
        <v>2025</v>
      </c>
      <c r="C196" s="72">
        <v>891780111</v>
      </c>
      <c r="D196" s="72" t="s">
        <v>63</v>
      </c>
      <c r="E196" s="104" t="s">
        <v>17337</v>
      </c>
      <c r="F196" s="72" t="s">
        <v>17336</v>
      </c>
      <c r="G196" s="72">
        <v>0</v>
      </c>
      <c r="H196" s="72" t="s">
        <v>71</v>
      </c>
      <c r="I196" s="71" t="s">
        <v>64</v>
      </c>
      <c r="J196" s="73" t="s">
        <v>81</v>
      </c>
      <c r="K196" s="104" t="s">
        <v>17335</v>
      </c>
      <c r="L196" s="514">
        <v>50000000</v>
      </c>
      <c r="M196" s="71" t="s">
        <v>66</v>
      </c>
      <c r="N196" s="75" t="s">
        <v>17334</v>
      </c>
      <c r="O196" s="76">
        <v>802005601</v>
      </c>
      <c r="P196" s="76">
        <v>2070</v>
      </c>
      <c r="Q196" s="147">
        <v>45910</v>
      </c>
      <c r="R196" s="514">
        <v>50000000</v>
      </c>
      <c r="S196" s="147">
        <v>45930</v>
      </c>
      <c r="T196" s="514">
        <v>50000000</v>
      </c>
      <c r="U196" s="72" t="s">
        <v>65</v>
      </c>
      <c r="V196" s="292">
        <v>85459497</v>
      </c>
      <c r="W196" s="189" t="s">
        <v>9141</v>
      </c>
      <c r="X196" s="635">
        <v>45930</v>
      </c>
      <c r="Y196" s="78">
        <v>45931</v>
      </c>
      <c r="Z196" s="636">
        <v>45930</v>
      </c>
      <c r="AA196" s="147">
        <v>46022</v>
      </c>
      <c r="AB196" s="102">
        <f t="shared" si="12"/>
        <v>92</v>
      </c>
      <c r="AC196" s="76">
        <v>0</v>
      </c>
      <c r="AD196" s="76">
        <v>0</v>
      </c>
      <c r="AE196" s="76">
        <v>0</v>
      </c>
      <c r="AF196" s="80" t="s">
        <v>73</v>
      </c>
      <c r="AG196" s="102">
        <f t="shared" si="13"/>
        <v>0</v>
      </c>
      <c r="AH196" s="76">
        <v>0</v>
      </c>
      <c r="AI196" s="76">
        <v>0</v>
      </c>
      <c r="AJ196" s="72" t="s">
        <v>73</v>
      </c>
      <c r="AK196" s="80" t="s">
        <v>73</v>
      </c>
      <c r="AL196" s="76">
        <v>0</v>
      </c>
      <c r="AM196" s="80" t="s">
        <v>73</v>
      </c>
      <c r="AN196" s="80" t="s">
        <v>73</v>
      </c>
      <c r="AO196" s="80" t="s">
        <v>73</v>
      </c>
      <c r="AP196" s="102">
        <f t="shared" si="14"/>
        <v>0</v>
      </c>
      <c r="AQ196" s="102">
        <f t="shared" si="15"/>
        <v>50000000</v>
      </c>
      <c r="AR196" s="72" t="s">
        <v>65</v>
      </c>
      <c r="AS196" s="76">
        <v>50000000</v>
      </c>
      <c r="AT196" s="72" t="s">
        <v>319</v>
      </c>
      <c r="AU196" s="76">
        <v>0</v>
      </c>
      <c r="AV196" s="81" t="s">
        <v>73</v>
      </c>
      <c r="AW196" s="82">
        <v>0</v>
      </c>
      <c r="AX196" s="143">
        <f t="shared" si="16"/>
        <v>50000000</v>
      </c>
      <c r="AY196" s="84">
        <f t="shared" si="17"/>
        <v>0</v>
      </c>
      <c r="AZ196" s="85">
        <v>0</v>
      </c>
      <c r="BA196" s="81" t="s">
        <v>73</v>
      </c>
      <c r="BB196" s="72" t="s">
        <v>123</v>
      </c>
      <c r="BC196" s="74" t="s">
        <v>17333</v>
      </c>
      <c r="BD196" s="71" t="s">
        <v>65</v>
      </c>
      <c r="BE196" s="71" t="s">
        <v>207</v>
      </c>
    </row>
    <row r="197" spans="2:57" s="12" customFormat="1" ht="12.75" x14ac:dyDescent="0.2">
      <c r="B197" s="72">
        <v>2025</v>
      </c>
      <c r="C197" s="72">
        <v>891780111</v>
      </c>
      <c r="D197" s="72" t="s">
        <v>63</v>
      </c>
      <c r="E197" s="104" t="s">
        <v>17332</v>
      </c>
      <c r="F197" s="72" t="s">
        <v>17331</v>
      </c>
      <c r="G197" s="72">
        <v>0</v>
      </c>
      <c r="H197" s="72" t="s">
        <v>71</v>
      </c>
      <c r="I197" s="71" t="s">
        <v>64</v>
      </c>
      <c r="J197" s="73" t="s">
        <v>81</v>
      </c>
      <c r="K197" s="104" t="s">
        <v>17330</v>
      </c>
      <c r="L197" s="514">
        <v>19063800</v>
      </c>
      <c r="M197" s="71" t="s">
        <v>66</v>
      </c>
      <c r="N197" s="75" t="s">
        <v>17329</v>
      </c>
      <c r="O197" s="76">
        <v>901761251</v>
      </c>
      <c r="P197" s="76">
        <v>2254</v>
      </c>
      <c r="Q197" s="147">
        <v>45932</v>
      </c>
      <c r="R197" s="514">
        <v>19063800</v>
      </c>
      <c r="S197" s="147">
        <v>45932</v>
      </c>
      <c r="T197" s="514">
        <v>19063800</v>
      </c>
      <c r="U197" s="72" t="s">
        <v>65</v>
      </c>
      <c r="V197" s="292">
        <v>72175282</v>
      </c>
      <c r="W197" s="189" t="s">
        <v>8886</v>
      </c>
      <c r="X197" s="635">
        <v>45932</v>
      </c>
      <c r="Y197" s="78">
        <v>45932</v>
      </c>
      <c r="Z197" s="636" t="s">
        <v>73</v>
      </c>
      <c r="AA197" s="147">
        <v>45936</v>
      </c>
      <c r="AB197" s="102">
        <f t="shared" si="12"/>
        <v>4</v>
      </c>
      <c r="AC197" s="76">
        <v>0</v>
      </c>
      <c r="AD197" s="76">
        <v>0</v>
      </c>
      <c r="AE197" s="76">
        <v>0</v>
      </c>
      <c r="AF197" s="80" t="s">
        <v>73</v>
      </c>
      <c r="AG197" s="102">
        <f t="shared" si="13"/>
        <v>0</v>
      </c>
      <c r="AH197" s="76">
        <v>0</v>
      </c>
      <c r="AI197" s="76">
        <v>0</v>
      </c>
      <c r="AJ197" s="72" t="s">
        <v>73</v>
      </c>
      <c r="AK197" s="80" t="s">
        <v>73</v>
      </c>
      <c r="AL197" s="76">
        <v>0</v>
      </c>
      <c r="AM197" s="80" t="s">
        <v>73</v>
      </c>
      <c r="AN197" s="80" t="s">
        <v>73</v>
      </c>
      <c r="AO197" s="80" t="s">
        <v>73</v>
      </c>
      <c r="AP197" s="102">
        <f t="shared" si="14"/>
        <v>0</v>
      </c>
      <c r="AQ197" s="102">
        <f t="shared" si="15"/>
        <v>19063800</v>
      </c>
      <c r="AR197" s="72" t="s">
        <v>65</v>
      </c>
      <c r="AS197" s="76">
        <v>19063800</v>
      </c>
      <c r="AT197" s="72" t="s">
        <v>319</v>
      </c>
      <c r="AU197" s="76">
        <v>0</v>
      </c>
      <c r="AV197" s="81" t="s">
        <v>16876</v>
      </c>
      <c r="AW197" s="82">
        <v>0</v>
      </c>
      <c r="AX197" s="143">
        <f t="shared" si="16"/>
        <v>19063800</v>
      </c>
      <c r="AY197" s="84">
        <f t="shared" si="17"/>
        <v>0</v>
      </c>
      <c r="AZ197" s="85">
        <v>0</v>
      </c>
      <c r="BA197" s="81" t="s">
        <v>73</v>
      </c>
      <c r="BB197" s="72" t="s">
        <v>208</v>
      </c>
      <c r="BC197" s="74" t="s">
        <v>17328</v>
      </c>
      <c r="BD197" s="71" t="s">
        <v>65</v>
      </c>
      <c r="BE197" s="71" t="s">
        <v>207</v>
      </c>
    </row>
    <row r="198" spans="2:57" s="12" customFormat="1" ht="12.75" x14ac:dyDescent="0.2">
      <c r="B198" s="72">
        <v>2025</v>
      </c>
      <c r="C198" s="72">
        <v>891780111</v>
      </c>
      <c r="D198" s="72" t="s">
        <v>63</v>
      </c>
      <c r="E198" s="104" t="s">
        <v>17327</v>
      </c>
      <c r="F198" s="72" t="s">
        <v>17326</v>
      </c>
      <c r="G198" s="72">
        <v>0</v>
      </c>
      <c r="H198" s="72" t="s">
        <v>71</v>
      </c>
      <c r="I198" s="71" t="s">
        <v>166</v>
      </c>
      <c r="J198" s="73" t="s">
        <v>81</v>
      </c>
      <c r="K198" s="104" t="s">
        <v>17325</v>
      </c>
      <c r="L198" s="514">
        <v>26000000</v>
      </c>
      <c r="M198" s="71" t="s">
        <v>66</v>
      </c>
      <c r="N198" s="75" t="s">
        <v>16714</v>
      </c>
      <c r="O198" s="76">
        <v>901676410</v>
      </c>
      <c r="P198" s="76">
        <v>2221</v>
      </c>
      <c r="Q198" s="147">
        <v>45926</v>
      </c>
      <c r="R198" s="514">
        <v>26000000</v>
      </c>
      <c r="S198" s="147">
        <v>45937</v>
      </c>
      <c r="T198" s="514">
        <v>26000000</v>
      </c>
      <c r="U198" s="72" t="s">
        <v>65</v>
      </c>
      <c r="V198" s="292">
        <v>85152695</v>
      </c>
      <c r="W198" s="189" t="s">
        <v>8704</v>
      </c>
      <c r="X198" s="635">
        <v>45937</v>
      </c>
      <c r="Y198" s="78">
        <v>45939</v>
      </c>
      <c r="Z198" s="636">
        <v>45939</v>
      </c>
      <c r="AA198" s="147">
        <v>46006</v>
      </c>
      <c r="AB198" s="102">
        <f t="shared" si="12"/>
        <v>67</v>
      </c>
      <c r="AC198" s="76">
        <v>0</v>
      </c>
      <c r="AD198" s="76">
        <v>0</v>
      </c>
      <c r="AE198" s="76">
        <v>0</v>
      </c>
      <c r="AF198" s="80" t="s">
        <v>73</v>
      </c>
      <c r="AG198" s="102">
        <f t="shared" si="13"/>
        <v>0</v>
      </c>
      <c r="AH198" s="76">
        <v>0</v>
      </c>
      <c r="AI198" s="76">
        <v>0</v>
      </c>
      <c r="AJ198" s="72" t="s">
        <v>73</v>
      </c>
      <c r="AK198" s="80" t="s">
        <v>73</v>
      </c>
      <c r="AL198" s="76">
        <v>0</v>
      </c>
      <c r="AM198" s="80" t="s">
        <v>73</v>
      </c>
      <c r="AN198" s="80" t="s">
        <v>73</v>
      </c>
      <c r="AO198" s="80" t="s">
        <v>73</v>
      </c>
      <c r="AP198" s="102">
        <f t="shared" si="14"/>
        <v>0</v>
      </c>
      <c r="AQ198" s="102">
        <f t="shared" si="15"/>
        <v>26000000</v>
      </c>
      <c r="AR198" s="72" t="s">
        <v>65</v>
      </c>
      <c r="AS198" s="76">
        <v>26000000</v>
      </c>
      <c r="AT198" s="72" t="s">
        <v>319</v>
      </c>
      <c r="AU198" s="76">
        <v>0</v>
      </c>
      <c r="AV198" s="81" t="s">
        <v>16876</v>
      </c>
      <c r="AW198" s="82">
        <v>0</v>
      </c>
      <c r="AX198" s="143">
        <f t="shared" si="16"/>
        <v>26000000</v>
      </c>
      <c r="AY198" s="84">
        <f t="shared" si="17"/>
        <v>0</v>
      </c>
      <c r="AZ198" s="85">
        <v>0</v>
      </c>
      <c r="BA198" s="81" t="s">
        <v>73</v>
      </c>
      <c r="BB198" s="72" t="s">
        <v>123</v>
      </c>
      <c r="BC198" s="74" t="s">
        <v>17324</v>
      </c>
      <c r="BD198" s="71" t="s">
        <v>65</v>
      </c>
      <c r="BE198" s="71" t="s">
        <v>207</v>
      </c>
    </row>
    <row r="199" spans="2:57" s="12" customFormat="1" ht="12.75" x14ac:dyDescent="0.2">
      <c r="B199" s="72">
        <v>2025</v>
      </c>
      <c r="C199" s="72">
        <v>891780111</v>
      </c>
      <c r="D199" s="72" t="s">
        <v>63</v>
      </c>
      <c r="E199" s="104" t="s">
        <v>17323</v>
      </c>
      <c r="F199" s="72" t="s">
        <v>17322</v>
      </c>
      <c r="G199" s="72">
        <v>0</v>
      </c>
      <c r="H199" s="72" t="s">
        <v>71</v>
      </c>
      <c r="I199" s="71" t="s">
        <v>64</v>
      </c>
      <c r="J199" s="73" t="s">
        <v>81</v>
      </c>
      <c r="K199" s="104" t="s">
        <v>17321</v>
      </c>
      <c r="L199" s="514">
        <v>40000000</v>
      </c>
      <c r="M199" s="71" t="s">
        <v>66</v>
      </c>
      <c r="N199" s="75" t="s">
        <v>17320</v>
      </c>
      <c r="O199" s="76">
        <v>1082897035</v>
      </c>
      <c r="P199" s="76">
        <v>1955</v>
      </c>
      <c r="Q199" s="147">
        <v>45901</v>
      </c>
      <c r="R199" s="514">
        <v>40000000</v>
      </c>
      <c r="S199" s="147">
        <v>45945</v>
      </c>
      <c r="T199" s="514">
        <v>40000000</v>
      </c>
      <c r="U199" s="72" t="s">
        <v>65</v>
      </c>
      <c r="V199" s="292">
        <v>85459497</v>
      </c>
      <c r="W199" s="189" t="s">
        <v>9141</v>
      </c>
      <c r="X199" s="635">
        <v>45945</v>
      </c>
      <c r="Y199" s="78">
        <v>45945</v>
      </c>
      <c r="Z199" s="636" t="s">
        <v>73</v>
      </c>
      <c r="AA199" s="147">
        <v>46022</v>
      </c>
      <c r="AB199" s="102">
        <f t="shared" si="12"/>
        <v>77</v>
      </c>
      <c r="AC199" s="76">
        <v>0</v>
      </c>
      <c r="AD199" s="76">
        <v>0</v>
      </c>
      <c r="AE199" s="76">
        <v>0</v>
      </c>
      <c r="AF199" s="80" t="s">
        <v>73</v>
      </c>
      <c r="AG199" s="102">
        <f t="shared" si="13"/>
        <v>0</v>
      </c>
      <c r="AH199" s="76">
        <v>0</v>
      </c>
      <c r="AI199" s="76">
        <v>0</v>
      </c>
      <c r="AJ199" s="72" t="s">
        <v>73</v>
      </c>
      <c r="AK199" s="80" t="s">
        <v>73</v>
      </c>
      <c r="AL199" s="76">
        <v>0</v>
      </c>
      <c r="AM199" s="80" t="s">
        <v>73</v>
      </c>
      <c r="AN199" s="80" t="s">
        <v>73</v>
      </c>
      <c r="AO199" s="80" t="s">
        <v>73</v>
      </c>
      <c r="AP199" s="102">
        <f t="shared" si="14"/>
        <v>0</v>
      </c>
      <c r="AQ199" s="102">
        <f t="shared" si="15"/>
        <v>40000000</v>
      </c>
      <c r="AR199" s="72" t="s">
        <v>65</v>
      </c>
      <c r="AS199" s="76">
        <v>40000000</v>
      </c>
      <c r="AT199" s="72" t="s">
        <v>319</v>
      </c>
      <c r="AU199" s="76">
        <v>0</v>
      </c>
      <c r="AV199" s="81" t="s">
        <v>16876</v>
      </c>
      <c r="AW199" s="82">
        <v>0</v>
      </c>
      <c r="AX199" s="143">
        <f t="shared" si="16"/>
        <v>40000000</v>
      </c>
      <c r="AY199" s="84">
        <f t="shared" si="17"/>
        <v>0</v>
      </c>
      <c r="AZ199" s="85">
        <v>0</v>
      </c>
      <c r="BA199" s="81" t="s">
        <v>73</v>
      </c>
      <c r="BB199" s="72" t="s">
        <v>123</v>
      </c>
      <c r="BC199" s="74" t="s">
        <v>17319</v>
      </c>
      <c r="BD199" s="71" t="s">
        <v>65</v>
      </c>
      <c r="BE199" s="71" t="s">
        <v>207</v>
      </c>
    </row>
    <row r="200" spans="2:57" s="12" customFormat="1" ht="12.75" x14ac:dyDescent="0.2">
      <c r="B200" s="72">
        <v>2025</v>
      </c>
      <c r="C200" s="72">
        <v>891780111</v>
      </c>
      <c r="D200" s="72" t="s">
        <v>63</v>
      </c>
      <c r="E200" s="104" t="s">
        <v>17318</v>
      </c>
      <c r="F200" s="72" t="s">
        <v>17317</v>
      </c>
      <c r="G200" s="72">
        <v>0</v>
      </c>
      <c r="H200" s="72" t="s">
        <v>71</v>
      </c>
      <c r="I200" s="71" t="s">
        <v>166</v>
      </c>
      <c r="J200" s="73" t="s">
        <v>81</v>
      </c>
      <c r="K200" s="104" t="s">
        <v>17316</v>
      </c>
      <c r="L200" s="514">
        <v>10750000</v>
      </c>
      <c r="M200" s="71" t="s">
        <v>66</v>
      </c>
      <c r="N200" s="75" t="s">
        <v>17315</v>
      </c>
      <c r="O200" s="76">
        <v>901780782</v>
      </c>
      <c r="P200" s="76">
        <v>1953</v>
      </c>
      <c r="Q200" s="147">
        <v>45901</v>
      </c>
      <c r="R200" s="514">
        <v>10750000</v>
      </c>
      <c r="S200" s="147">
        <v>45947</v>
      </c>
      <c r="T200" s="514">
        <v>10750000</v>
      </c>
      <c r="U200" s="72" t="s">
        <v>65</v>
      </c>
      <c r="V200" s="292">
        <v>85152695</v>
      </c>
      <c r="W200" s="189" t="s">
        <v>8704</v>
      </c>
      <c r="X200" s="635">
        <v>45947</v>
      </c>
      <c r="Y200" s="78">
        <v>45954</v>
      </c>
      <c r="Z200" s="636">
        <v>45954</v>
      </c>
      <c r="AA200" s="147">
        <v>46021</v>
      </c>
      <c r="AB200" s="102">
        <f t="shared" ref="AB200:AB263" si="18">+IF(Z200="1800-01-01",AA200-Y200,AA200-Z200)</f>
        <v>67</v>
      </c>
      <c r="AC200" s="76">
        <v>0</v>
      </c>
      <c r="AD200" s="76">
        <v>0</v>
      </c>
      <c r="AE200" s="76">
        <v>0</v>
      </c>
      <c r="AF200" s="80" t="s">
        <v>73</v>
      </c>
      <c r="AG200" s="102">
        <f t="shared" ref="AG200:AG263" si="19">+IF(AF200="1800-01-01",0,AF200-AA200)</f>
        <v>0</v>
      </c>
      <c r="AH200" s="76">
        <v>0</v>
      </c>
      <c r="AI200" s="76">
        <v>0</v>
      </c>
      <c r="AJ200" s="72" t="s">
        <v>73</v>
      </c>
      <c r="AK200" s="80" t="s">
        <v>73</v>
      </c>
      <c r="AL200" s="76">
        <v>0</v>
      </c>
      <c r="AM200" s="80" t="s">
        <v>73</v>
      </c>
      <c r="AN200" s="80" t="s">
        <v>73</v>
      </c>
      <c r="AO200" s="80" t="s">
        <v>73</v>
      </c>
      <c r="AP200" s="102">
        <f t="shared" ref="AP200:AP263" si="20">+IF(AM200="1800-01-01",0,AN200-AM200)</f>
        <v>0</v>
      </c>
      <c r="AQ200" s="102">
        <f t="shared" ref="AQ200:AQ263" si="21">+L200+AD200-AI200</f>
        <v>10750000</v>
      </c>
      <c r="AR200" s="72" t="s">
        <v>65</v>
      </c>
      <c r="AS200" s="76">
        <v>10750000</v>
      </c>
      <c r="AT200" s="72" t="s">
        <v>65</v>
      </c>
      <c r="AU200" s="76">
        <v>0</v>
      </c>
      <c r="AV200" s="81" t="s">
        <v>16876</v>
      </c>
      <c r="AW200" s="82">
        <v>0</v>
      </c>
      <c r="AX200" s="143">
        <f t="shared" ref="AX200:AX263" si="22">AQ200-AW200</f>
        <v>10750000</v>
      </c>
      <c r="AY200" s="84">
        <f t="shared" ref="AY200:AY263" si="23">+IFERROR(AW200/AQ200,"_")</f>
        <v>0</v>
      </c>
      <c r="AZ200" s="85">
        <v>0</v>
      </c>
      <c r="BA200" s="81" t="s">
        <v>73</v>
      </c>
      <c r="BB200" s="72" t="s">
        <v>123</v>
      </c>
      <c r="BC200" s="74" t="s">
        <v>17314</v>
      </c>
      <c r="BD200" s="71" t="s">
        <v>65</v>
      </c>
      <c r="BE200" s="71" t="s">
        <v>207</v>
      </c>
    </row>
    <row r="201" spans="2:57" s="12" customFormat="1" ht="12.75" x14ac:dyDescent="0.2">
      <c r="B201" s="72">
        <v>2025</v>
      </c>
      <c r="C201" s="72">
        <v>891780111</v>
      </c>
      <c r="D201" s="72" t="s">
        <v>63</v>
      </c>
      <c r="E201" s="104" t="s">
        <v>17313</v>
      </c>
      <c r="F201" s="72" t="s">
        <v>17312</v>
      </c>
      <c r="G201" s="72">
        <v>0</v>
      </c>
      <c r="H201" s="72" t="s">
        <v>71</v>
      </c>
      <c r="I201" s="71" t="s">
        <v>64</v>
      </c>
      <c r="J201" s="73" t="s">
        <v>81</v>
      </c>
      <c r="K201" s="104" t="s">
        <v>17311</v>
      </c>
      <c r="L201" s="514">
        <v>98799075</v>
      </c>
      <c r="M201" s="71" t="s">
        <v>66</v>
      </c>
      <c r="N201" s="75" t="s">
        <v>17310</v>
      </c>
      <c r="O201" s="76">
        <v>901413801</v>
      </c>
      <c r="P201" s="76">
        <v>2006</v>
      </c>
      <c r="Q201" s="147">
        <v>45904</v>
      </c>
      <c r="R201" s="514">
        <v>98799076</v>
      </c>
      <c r="S201" s="147">
        <v>45947</v>
      </c>
      <c r="T201" s="514">
        <v>98799075</v>
      </c>
      <c r="U201" s="72" t="s">
        <v>65</v>
      </c>
      <c r="V201" s="292">
        <v>85467461</v>
      </c>
      <c r="W201" s="189" t="s">
        <v>9096</v>
      </c>
      <c r="X201" s="635">
        <v>45947</v>
      </c>
      <c r="Y201" s="636" t="s">
        <v>73</v>
      </c>
      <c r="Z201" s="636">
        <v>45950</v>
      </c>
      <c r="AA201" s="636" t="s">
        <v>73</v>
      </c>
      <c r="AB201" s="102" t="e">
        <f t="shared" si="18"/>
        <v>#VALUE!</v>
      </c>
      <c r="AC201" s="76">
        <v>0</v>
      </c>
      <c r="AD201" s="76">
        <v>0</v>
      </c>
      <c r="AE201" s="76">
        <v>0</v>
      </c>
      <c r="AF201" s="80" t="s">
        <v>73</v>
      </c>
      <c r="AG201" s="102">
        <f t="shared" si="19"/>
        <v>0</v>
      </c>
      <c r="AH201" s="76">
        <v>0</v>
      </c>
      <c r="AI201" s="76">
        <v>0</v>
      </c>
      <c r="AJ201" s="72" t="s">
        <v>73</v>
      </c>
      <c r="AK201" s="80" t="s">
        <v>73</v>
      </c>
      <c r="AL201" s="76">
        <v>0</v>
      </c>
      <c r="AM201" s="80" t="s">
        <v>73</v>
      </c>
      <c r="AN201" s="80" t="s">
        <v>73</v>
      </c>
      <c r="AO201" s="80" t="s">
        <v>73</v>
      </c>
      <c r="AP201" s="102">
        <f t="shared" si="20"/>
        <v>0</v>
      </c>
      <c r="AQ201" s="102">
        <f t="shared" si="21"/>
        <v>98799075</v>
      </c>
      <c r="AR201" s="72" t="s">
        <v>65</v>
      </c>
      <c r="AS201" s="76">
        <v>98799075</v>
      </c>
      <c r="AT201" s="72" t="s">
        <v>65</v>
      </c>
      <c r="AU201" s="76">
        <v>197598150</v>
      </c>
      <c r="AV201" s="81" t="s">
        <v>16876</v>
      </c>
      <c r="AW201" s="82">
        <v>0</v>
      </c>
      <c r="AX201" s="143">
        <f t="shared" si="22"/>
        <v>98799075</v>
      </c>
      <c r="AY201" s="84">
        <f t="shared" si="23"/>
        <v>0</v>
      </c>
      <c r="AZ201" s="85">
        <v>0</v>
      </c>
      <c r="BA201" s="81" t="s">
        <v>73</v>
      </c>
      <c r="BB201" s="72" t="s">
        <v>7736</v>
      </c>
      <c r="BC201" s="74" t="s">
        <v>17309</v>
      </c>
      <c r="BD201" s="71" t="s">
        <v>65</v>
      </c>
      <c r="BE201" s="71" t="s">
        <v>207</v>
      </c>
    </row>
    <row r="202" spans="2:57" s="12" customFormat="1" ht="12.75" x14ac:dyDescent="0.2">
      <c r="B202" s="72">
        <v>2025</v>
      </c>
      <c r="C202" s="72">
        <v>891780111</v>
      </c>
      <c r="D202" s="72" t="s">
        <v>63</v>
      </c>
      <c r="E202" s="104" t="s">
        <v>17308</v>
      </c>
      <c r="F202" s="72" t="s">
        <v>17307</v>
      </c>
      <c r="G202" s="72">
        <v>0</v>
      </c>
      <c r="H202" s="72" t="s">
        <v>71</v>
      </c>
      <c r="I202" s="71" t="s">
        <v>166</v>
      </c>
      <c r="J202" s="73" t="s">
        <v>81</v>
      </c>
      <c r="K202" s="104" t="s">
        <v>17306</v>
      </c>
      <c r="L202" s="514">
        <v>3500000</v>
      </c>
      <c r="M202" s="71" t="s">
        <v>66</v>
      </c>
      <c r="N202" s="75" t="s">
        <v>17268</v>
      </c>
      <c r="O202" s="76">
        <v>819003317</v>
      </c>
      <c r="P202" s="76">
        <v>2292</v>
      </c>
      <c r="Q202" s="147">
        <v>45937</v>
      </c>
      <c r="R202" s="514">
        <v>3500000</v>
      </c>
      <c r="S202" s="147">
        <v>45951</v>
      </c>
      <c r="T202" s="514">
        <v>3500000</v>
      </c>
      <c r="U202" s="72" t="s">
        <v>65</v>
      </c>
      <c r="V202" s="292">
        <v>72175282</v>
      </c>
      <c r="W202" s="189" t="s">
        <v>8886</v>
      </c>
      <c r="X202" s="635">
        <v>45951</v>
      </c>
      <c r="Y202" s="78">
        <v>45953</v>
      </c>
      <c r="Z202" s="636" t="s">
        <v>73</v>
      </c>
      <c r="AA202" s="147">
        <v>45953</v>
      </c>
      <c r="AB202" s="102">
        <f t="shared" si="18"/>
        <v>0</v>
      </c>
      <c r="AC202" s="76">
        <v>0</v>
      </c>
      <c r="AD202" s="76">
        <v>0</v>
      </c>
      <c r="AE202" s="76">
        <v>0</v>
      </c>
      <c r="AF202" s="80" t="s">
        <v>73</v>
      </c>
      <c r="AG202" s="102">
        <f t="shared" si="19"/>
        <v>0</v>
      </c>
      <c r="AH202" s="76">
        <v>0</v>
      </c>
      <c r="AI202" s="76">
        <v>0</v>
      </c>
      <c r="AJ202" s="72" t="s">
        <v>73</v>
      </c>
      <c r="AK202" s="80" t="s">
        <v>73</v>
      </c>
      <c r="AL202" s="76">
        <v>0</v>
      </c>
      <c r="AM202" s="80" t="s">
        <v>73</v>
      </c>
      <c r="AN202" s="80" t="s">
        <v>73</v>
      </c>
      <c r="AO202" s="80" t="s">
        <v>73</v>
      </c>
      <c r="AP202" s="102">
        <f t="shared" si="20"/>
        <v>0</v>
      </c>
      <c r="AQ202" s="102">
        <f t="shared" si="21"/>
        <v>3500000</v>
      </c>
      <c r="AR202" s="72" t="s">
        <v>65</v>
      </c>
      <c r="AS202" s="76">
        <v>3500000</v>
      </c>
      <c r="AT202" s="72" t="s">
        <v>319</v>
      </c>
      <c r="AU202" s="76">
        <v>0</v>
      </c>
      <c r="AV202" s="81" t="s">
        <v>16876</v>
      </c>
      <c r="AW202" s="82">
        <v>0</v>
      </c>
      <c r="AX202" s="143">
        <f t="shared" si="22"/>
        <v>3500000</v>
      </c>
      <c r="AY202" s="84">
        <f t="shared" si="23"/>
        <v>0</v>
      </c>
      <c r="AZ202" s="85">
        <v>0</v>
      </c>
      <c r="BA202" s="81" t="s">
        <v>73</v>
      </c>
      <c r="BB202" s="72" t="s">
        <v>208</v>
      </c>
      <c r="BC202" s="74" t="s">
        <v>17305</v>
      </c>
      <c r="BD202" s="71" t="s">
        <v>65</v>
      </c>
      <c r="BE202" s="71" t="s">
        <v>207</v>
      </c>
    </row>
    <row r="203" spans="2:57" s="12" customFormat="1" ht="12.75" x14ac:dyDescent="0.2">
      <c r="B203" s="72">
        <v>2025</v>
      </c>
      <c r="C203" s="72">
        <v>891780111</v>
      </c>
      <c r="D203" s="72" t="s">
        <v>63</v>
      </c>
      <c r="E203" s="104" t="s">
        <v>17304</v>
      </c>
      <c r="F203" s="72" t="s">
        <v>17303</v>
      </c>
      <c r="G203" s="72">
        <v>0</v>
      </c>
      <c r="H203" s="72" t="s">
        <v>71</v>
      </c>
      <c r="I203" s="71" t="s">
        <v>64</v>
      </c>
      <c r="J203" s="73" t="s">
        <v>81</v>
      </c>
      <c r="K203" s="104" t="s">
        <v>17302</v>
      </c>
      <c r="L203" s="514">
        <v>9600000</v>
      </c>
      <c r="M203" s="71" t="s">
        <v>66</v>
      </c>
      <c r="N203" s="75" t="s">
        <v>17268</v>
      </c>
      <c r="O203" s="76">
        <v>819003317</v>
      </c>
      <c r="P203" s="76">
        <v>2372</v>
      </c>
      <c r="Q203" s="147">
        <v>45947</v>
      </c>
      <c r="R203" s="514">
        <v>28871269</v>
      </c>
      <c r="S203" s="147">
        <v>45951</v>
      </c>
      <c r="T203" s="514">
        <v>9600000</v>
      </c>
      <c r="U203" s="72" t="s">
        <v>65</v>
      </c>
      <c r="V203" s="292">
        <v>72175282</v>
      </c>
      <c r="W203" s="189" t="s">
        <v>8886</v>
      </c>
      <c r="X203" s="635">
        <v>45951</v>
      </c>
      <c r="Y203" s="78">
        <v>45951</v>
      </c>
      <c r="Z203" s="636" t="s">
        <v>73</v>
      </c>
      <c r="AA203" s="147">
        <v>45982</v>
      </c>
      <c r="AB203" s="102">
        <f t="shared" si="18"/>
        <v>31</v>
      </c>
      <c r="AC203" s="76">
        <v>0</v>
      </c>
      <c r="AD203" s="76">
        <v>0</v>
      </c>
      <c r="AE203" s="76">
        <v>0</v>
      </c>
      <c r="AF203" s="80" t="s">
        <v>73</v>
      </c>
      <c r="AG203" s="102">
        <f t="shared" si="19"/>
        <v>0</v>
      </c>
      <c r="AH203" s="76">
        <v>0</v>
      </c>
      <c r="AI203" s="76">
        <v>0</v>
      </c>
      <c r="AJ203" s="72" t="s">
        <v>73</v>
      </c>
      <c r="AK203" s="80" t="s">
        <v>73</v>
      </c>
      <c r="AL203" s="76">
        <v>0</v>
      </c>
      <c r="AM203" s="80" t="s">
        <v>73</v>
      </c>
      <c r="AN203" s="80" t="s">
        <v>73</v>
      </c>
      <c r="AO203" s="80" t="s">
        <v>73</v>
      </c>
      <c r="AP203" s="102">
        <f t="shared" si="20"/>
        <v>0</v>
      </c>
      <c r="AQ203" s="102">
        <f t="shared" si="21"/>
        <v>9600000</v>
      </c>
      <c r="AR203" s="72" t="s">
        <v>65</v>
      </c>
      <c r="AS203" s="76">
        <v>9600000</v>
      </c>
      <c r="AT203" s="72" t="s">
        <v>319</v>
      </c>
      <c r="AU203" s="76">
        <v>0</v>
      </c>
      <c r="AV203" s="81" t="s">
        <v>16876</v>
      </c>
      <c r="AW203" s="82">
        <v>0</v>
      </c>
      <c r="AX203" s="143">
        <f t="shared" si="22"/>
        <v>9600000</v>
      </c>
      <c r="AY203" s="84">
        <f t="shared" si="23"/>
        <v>0</v>
      </c>
      <c r="AZ203" s="85">
        <v>0</v>
      </c>
      <c r="BA203" s="81" t="s">
        <v>73</v>
      </c>
      <c r="BB203" s="72" t="s">
        <v>123</v>
      </c>
      <c r="BC203" s="74" t="s">
        <v>17301</v>
      </c>
      <c r="BD203" s="71" t="s">
        <v>65</v>
      </c>
      <c r="BE203" s="71" t="s">
        <v>207</v>
      </c>
    </row>
    <row r="204" spans="2:57" s="12" customFormat="1" ht="12.75" x14ac:dyDescent="0.2">
      <c r="B204" s="72">
        <v>2025</v>
      </c>
      <c r="C204" s="72">
        <v>891780111</v>
      </c>
      <c r="D204" s="72" t="s">
        <v>63</v>
      </c>
      <c r="E204" s="104" t="s">
        <v>17300</v>
      </c>
      <c r="F204" s="72" t="s">
        <v>17299</v>
      </c>
      <c r="G204" s="72">
        <v>0</v>
      </c>
      <c r="H204" s="72" t="s">
        <v>71</v>
      </c>
      <c r="I204" s="71" t="s">
        <v>64</v>
      </c>
      <c r="J204" s="73" t="s">
        <v>81</v>
      </c>
      <c r="K204" s="104" t="s">
        <v>17298</v>
      </c>
      <c r="L204" s="514">
        <v>7984000</v>
      </c>
      <c r="M204" s="71" t="s">
        <v>66</v>
      </c>
      <c r="N204" s="75" t="s">
        <v>17283</v>
      </c>
      <c r="O204" s="76">
        <v>901758426</v>
      </c>
      <c r="P204" s="76">
        <v>2372</v>
      </c>
      <c r="Q204" s="147">
        <v>45947</v>
      </c>
      <c r="R204" s="514">
        <v>28871269</v>
      </c>
      <c r="S204" s="147">
        <v>45951</v>
      </c>
      <c r="T204" s="514">
        <v>7984000</v>
      </c>
      <c r="U204" s="72" t="s">
        <v>65</v>
      </c>
      <c r="V204" s="292">
        <v>72175282</v>
      </c>
      <c r="W204" s="189" t="s">
        <v>8886</v>
      </c>
      <c r="X204" s="635">
        <v>45951</v>
      </c>
      <c r="Y204" s="78">
        <v>45951</v>
      </c>
      <c r="Z204" s="636" t="s">
        <v>73</v>
      </c>
      <c r="AA204" s="147">
        <v>45982</v>
      </c>
      <c r="AB204" s="102">
        <f t="shared" si="18"/>
        <v>31</v>
      </c>
      <c r="AC204" s="76">
        <v>0</v>
      </c>
      <c r="AD204" s="76">
        <v>0</v>
      </c>
      <c r="AE204" s="76">
        <v>0</v>
      </c>
      <c r="AF204" s="80" t="s">
        <v>73</v>
      </c>
      <c r="AG204" s="102">
        <f t="shared" si="19"/>
        <v>0</v>
      </c>
      <c r="AH204" s="76">
        <v>0</v>
      </c>
      <c r="AI204" s="76">
        <v>0</v>
      </c>
      <c r="AJ204" s="72" t="s">
        <v>73</v>
      </c>
      <c r="AK204" s="80" t="s">
        <v>73</v>
      </c>
      <c r="AL204" s="76">
        <v>0</v>
      </c>
      <c r="AM204" s="80" t="s">
        <v>73</v>
      </c>
      <c r="AN204" s="80" t="s">
        <v>73</v>
      </c>
      <c r="AO204" s="80" t="s">
        <v>73</v>
      </c>
      <c r="AP204" s="102">
        <f t="shared" si="20"/>
        <v>0</v>
      </c>
      <c r="AQ204" s="102">
        <f t="shared" si="21"/>
        <v>7984000</v>
      </c>
      <c r="AR204" s="72" t="s">
        <v>65</v>
      </c>
      <c r="AS204" s="76">
        <v>7984000</v>
      </c>
      <c r="AT204" s="72" t="s">
        <v>319</v>
      </c>
      <c r="AU204" s="76">
        <v>0</v>
      </c>
      <c r="AV204" s="81" t="s">
        <v>16876</v>
      </c>
      <c r="AW204" s="82">
        <v>0</v>
      </c>
      <c r="AX204" s="143">
        <f t="shared" si="22"/>
        <v>7984000</v>
      </c>
      <c r="AY204" s="84">
        <f t="shared" si="23"/>
        <v>0</v>
      </c>
      <c r="AZ204" s="85">
        <v>0</v>
      </c>
      <c r="BA204" s="81" t="s">
        <v>73</v>
      </c>
      <c r="BB204" s="72" t="s">
        <v>123</v>
      </c>
      <c r="BC204" s="74" t="s">
        <v>17297</v>
      </c>
      <c r="BD204" s="71" t="s">
        <v>65</v>
      </c>
      <c r="BE204" s="71" t="s">
        <v>207</v>
      </c>
    </row>
    <row r="205" spans="2:57" s="12" customFormat="1" ht="12.75" x14ac:dyDescent="0.2">
      <c r="B205" s="72">
        <v>2025</v>
      </c>
      <c r="C205" s="72">
        <v>891780111</v>
      </c>
      <c r="D205" s="72" t="s">
        <v>63</v>
      </c>
      <c r="E205" s="104" t="s">
        <v>17296</v>
      </c>
      <c r="F205" s="72" t="s">
        <v>17295</v>
      </c>
      <c r="G205" s="72">
        <v>0</v>
      </c>
      <c r="H205" s="72" t="s">
        <v>71</v>
      </c>
      <c r="I205" s="71" t="s">
        <v>64</v>
      </c>
      <c r="J205" s="73" t="s">
        <v>81</v>
      </c>
      <c r="K205" s="104" t="s">
        <v>17294</v>
      </c>
      <c r="L205" s="514">
        <v>7287084</v>
      </c>
      <c r="M205" s="71" t="s">
        <v>66</v>
      </c>
      <c r="N205" s="75" t="s">
        <v>17293</v>
      </c>
      <c r="O205" s="76">
        <v>860001022</v>
      </c>
      <c r="P205" s="76">
        <v>2372</v>
      </c>
      <c r="Q205" s="147">
        <v>45947</v>
      </c>
      <c r="R205" s="514">
        <v>28871269</v>
      </c>
      <c r="S205" s="147">
        <v>45951</v>
      </c>
      <c r="T205" s="514">
        <v>7287084</v>
      </c>
      <c r="U205" s="72" t="s">
        <v>65</v>
      </c>
      <c r="V205" s="292">
        <v>72175282</v>
      </c>
      <c r="W205" s="189" t="s">
        <v>8886</v>
      </c>
      <c r="X205" s="635">
        <v>45951</v>
      </c>
      <c r="Y205" s="78">
        <v>45951</v>
      </c>
      <c r="Z205" s="636" t="s">
        <v>73</v>
      </c>
      <c r="AA205" s="147">
        <v>45982</v>
      </c>
      <c r="AB205" s="102">
        <f t="shared" si="18"/>
        <v>31</v>
      </c>
      <c r="AC205" s="76">
        <v>0</v>
      </c>
      <c r="AD205" s="76">
        <v>0</v>
      </c>
      <c r="AE205" s="76">
        <v>0</v>
      </c>
      <c r="AF205" s="80" t="s">
        <v>73</v>
      </c>
      <c r="AG205" s="102">
        <f t="shared" si="19"/>
        <v>0</v>
      </c>
      <c r="AH205" s="76">
        <v>0</v>
      </c>
      <c r="AI205" s="76">
        <v>0</v>
      </c>
      <c r="AJ205" s="72" t="s">
        <v>73</v>
      </c>
      <c r="AK205" s="80" t="s">
        <v>73</v>
      </c>
      <c r="AL205" s="76">
        <v>0</v>
      </c>
      <c r="AM205" s="80" t="s">
        <v>73</v>
      </c>
      <c r="AN205" s="80" t="s">
        <v>73</v>
      </c>
      <c r="AO205" s="80" t="s">
        <v>73</v>
      </c>
      <c r="AP205" s="102">
        <f t="shared" si="20"/>
        <v>0</v>
      </c>
      <c r="AQ205" s="102">
        <f t="shared" si="21"/>
        <v>7287084</v>
      </c>
      <c r="AR205" s="72" t="s">
        <v>65</v>
      </c>
      <c r="AS205" s="76">
        <v>7287084</v>
      </c>
      <c r="AT205" s="72" t="s">
        <v>319</v>
      </c>
      <c r="AU205" s="76">
        <v>0</v>
      </c>
      <c r="AV205" s="81" t="s">
        <v>16876</v>
      </c>
      <c r="AW205" s="82">
        <v>0</v>
      </c>
      <c r="AX205" s="143">
        <f t="shared" si="22"/>
        <v>7287084</v>
      </c>
      <c r="AY205" s="84">
        <f t="shared" si="23"/>
        <v>0</v>
      </c>
      <c r="AZ205" s="85">
        <v>0</v>
      </c>
      <c r="BA205" s="81" t="s">
        <v>73</v>
      </c>
      <c r="BB205" s="72" t="s">
        <v>123</v>
      </c>
      <c r="BC205" s="74" t="s">
        <v>17292</v>
      </c>
      <c r="BD205" s="71" t="s">
        <v>65</v>
      </c>
      <c r="BE205" s="71" t="s">
        <v>207</v>
      </c>
    </row>
    <row r="206" spans="2:57" s="12" customFormat="1" ht="12.75" x14ac:dyDescent="0.2">
      <c r="B206" s="72">
        <v>2025</v>
      </c>
      <c r="C206" s="72">
        <v>891780111</v>
      </c>
      <c r="D206" s="72" t="s">
        <v>63</v>
      </c>
      <c r="E206" s="104" t="s">
        <v>17291</v>
      </c>
      <c r="F206" s="72" t="s">
        <v>17290</v>
      </c>
      <c r="G206" s="72">
        <v>0</v>
      </c>
      <c r="H206" s="72" t="s">
        <v>71</v>
      </c>
      <c r="I206" s="71" t="s">
        <v>64</v>
      </c>
      <c r="J206" s="73" t="s">
        <v>81</v>
      </c>
      <c r="K206" s="104" t="s">
        <v>17289</v>
      </c>
      <c r="L206" s="514">
        <v>4000185</v>
      </c>
      <c r="M206" s="71" t="s">
        <v>66</v>
      </c>
      <c r="N206" s="75" t="s">
        <v>17288</v>
      </c>
      <c r="O206" s="76">
        <v>890100477</v>
      </c>
      <c r="P206" s="76">
        <v>2372</v>
      </c>
      <c r="Q206" s="147">
        <v>45947</v>
      </c>
      <c r="R206" s="514">
        <v>28871269</v>
      </c>
      <c r="S206" s="147">
        <v>45952</v>
      </c>
      <c r="T206" s="514">
        <v>4000185</v>
      </c>
      <c r="U206" s="72" t="s">
        <v>65</v>
      </c>
      <c r="V206" s="292">
        <v>72175282</v>
      </c>
      <c r="W206" s="189" t="s">
        <v>8886</v>
      </c>
      <c r="X206" s="635">
        <v>45952</v>
      </c>
      <c r="Y206" s="78">
        <v>45952</v>
      </c>
      <c r="Z206" s="636" t="s">
        <v>73</v>
      </c>
      <c r="AA206" s="147">
        <v>45983</v>
      </c>
      <c r="AB206" s="102">
        <f t="shared" si="18"/>
        <v>31</v>
      </c>
      <c r="AC206" s="76">
        <v>0</v>
      </c>
      <c r="AD206" s="76">
        <v>0</v>
      </c>
      <c r="AE206" s="76">
        <v>0</v>
      </c>
      <c r="AF206" s="80" t="s">
        <v>73</v>
      </c>
      <c r="AG206" s="102">
        <f t="shared" si="19"/>
        <v>0</v>
      </c>
      <c r="AH206" s="76">
        <v>0</v>
      </c>
      <c r="AI206" s="76">
        <v>0</v>
      </c>
      <c r="AJ206" s="72" t="s">
        <v>73</v>
      </c>
      <c r="AK206" s="80" t="s">
        <v>73</v>
      </c>
      <c r="AL206" s="76">
        <v>0</v>
      </c>
      <c r="AM206" s="80" t="s">
        <v>73</v>
      </c>
      <c r="AN206" s="80" t="s">
        <v>73</v>
      </c>
      <c r="AO206" s="80" t="s">
        <v>73</v>
      </c>
      <c r="AP206" s="102">
        <f t="shared" si="20"/>
        <v>0</v>
      </c>
      <c r="AQ206" s="102">
        <f t="shared" si="21"/>
        <v>4000185</v>
      </c>
      <c r="AR206" s="72" t="s">
        <v>65</v>
      </c>
      <c r="AS206" s="76">
        <v>4000185</v>
      </c>
      <c r="AT206" s="72" t="s">
        <v>319</v>
      </c>
      <c r="AU206" s="76">
        <v>0</v>
      </c>
      <c r="AV206" s="81" t="s">
        <v>16876</v>
      </c>
      <c r="AW206" s="82">
        <v>0</v>
      </c>
      <c r="AX206" s="143">
        <f t="shared" si="22"/>
        <v>4000185</v>
      </c>
      <c r="AY206" s="84">
        <f t="shared" si="23"/>
        <v>0</v>
      </c>
      <c r="AZ206" s="85">
        <v>0</v>
      </c>
      <c r="BA206" s="81" t="s">
        <v>73</v>
      </c>
      <c r="BB206" s="72" t="s">
        <v>123</v>
      </c>
      <c r="BC206" s="74" t="s">
        <v>17287</v>
      </c>
      <c r="BD206" s="71" t="s">
        <v>65</v>
      </c>
      <c r="BE206" s="71" t="s">
        <v>207</v>
      </c>
    </row>
    <row r="207" spans="2:57" s="12" customFormat="1" ht="12.75" x14ac:dyDescent="0.2">
      <c r="B207" s="72">
        <v>2025</v>
      </c>
      <c r="C207" s="72">
        <v>891780111</v>
      </c>
      <c r="D207" s="72" t="s">
        <v>63</v>
      </c>
      <c r="E207" s="104" t="s">
        <v>17286</v>
      </c>
      <c r="F207" s="72" t="s">
        <v>17285</v>
      </c>
      <c r="G207" s="72">
        <v>0</v>
      </c>
      <c r="H207" s="72" t="s">
        <v>71</v>
      </c>
      <c r="I207" s="71" t="s">
        <v>166</v>
      </c>
      <c r="J207" s="73" t="s">
        <v>81</v>
      </c>
      <c r="K207" s="104" t="s">
        <v>17284</v>
      </c>
      <c r="L207" s="514">
        <v>25000000</v>
      </c>
      <c r="M207" s="71" t="s">
        <v>66</v>
      </c>
      <c r="N207" s="75" t="s">
        <v>17283</v>
      </c>
      <c r="O207" s="76">
        <v>901758426</v>
      </c>
      <c r="P207" s="76">
        <v>2384</v>
      </c>
      <c r="Q207" s="147">
        <v>45951</v>
      </c>
      <c r="R207" s="514">
        <v>43330000</v>
      </c>
      <c r="S207" s="147">
        <v>45953</v>
      </c>
      <c r="T207" s="514">
        <v>25000000</v>
      </c>
      <c r="U207" s="72" t="s">
        <v>65</v>
      </c>
      <c r="V207" s="292">
        <v>72175282</v>
      </c>
      <c r="W207" s="189" t="s">
        <v>8886</v>
      </c>
      <c r="X207" s="635">
        <v>45953</v>
      </c>
      <c r="Y207" s="78">
        <v>45957</v>
      </c>
      <c r="Z207" s="636" t="s">
        <v>73</v>
      </c>
      <c r="AA207" s="147">
        <v>45962</v>
      </c>
      <c r="AB207" s="102">
        <f t="shared" si="18"/>
        <v>5</v>
      </c>
      <c r="AC207" s="76">
        <v>0</v>
      </c>
      <c r="AD207" s="76">
        <v>0</v>
      </c>
      <c r="AE207" s="76">
        <v>0</v>
      </c>
      <c r="AF207" s="80" t="s">
        <v>73</v>
      </c>
      <c r="AG207" s="102">
        <f t="shared" si="19"/>
        <v>0</v>
      </c>
      <c r="AH207" s="76">
        <v>0</v>
      </c>
      <c r="AI207" s="76">
        <v>0</v>
      </c>
      <c r="AJ207" s="72" t="s">
        <v>73</v>
      </c>
      <c r="AK207" s="80" t="s">
        <v>73</v>
      </c>
      <c r="AL207" s="76">
        <v>0</v>
      </c>
      <c r="AM207" s="80" t="s">
        <v>73</v>
      </c>
      <c r="AN207" s="80" t="s">
        <v>73</v>
      </c>
      <c r="AO207" s="80" t="s">
        <v>73</v>
      </c>
      <c r="AP207" s="102">
        <f t="shared" si="20"/>
        <v>0</v>
      </c>
      <c r="AQ207" s="102">
        <f t="shared" si="21"/>
        <v>25000000</v>
      </c>
      <c r="AR207" s="72" t="s">
        <v>65</v>
      </c>
      <c r="AS207" s="76">
        <v>25000000</v>
      </c>
      <c r="AT207" s="72" t="s">
        <v>319</v>
      </c>
      <c r="AU207" s="76">
        <v>0</v>
      </c>
      <c r="AV207" s="81" t="s">
        <v>16876</v>
      </c>
      <c r="AW207" s="82">
        <v>0</v>
      </c>
      <c r="AX207" s="143">
        <f t="shared" si="22"/>
        <v>25000000</v>
      </c>
      <c r="AY207" s="84">
        <f t="shared" si="23"/>
        <v>0</v>
      </c>
      <c r="AZ207" s="85">
        <v>0</v>
      </c>
      <c r="BA207" s="81" t="s">
        <v>73</v>
      </c>
      <c r="BB207" s="72" t="s">
        <v>123</v>
      </c>
      <c r="BC207" s="74" t="s">
        <v>17282</v>
      </c>
      <c r="BD207" s="71" t="s">
        <v>65</v>
      </c>
      <c r="BE207" s="71" t="s">
        <v>207</v>
      </c>
    </row>
    <row r="208" spans="2:57" s="12" customFormat="1" ht="12.75" x14ac:dyDescent="0.2">
      <c r="B208" s="72">
        <v>2025</v>
      </c>
      <c r="C208" s="72">
        <v>891780111</v>
      </c>
      <c r="D208" s="72" t="s">
        <v>63</v>
      </c>
      <c r="E208" s="104" t="s">
        <v>17281</v>
      </c>
      <c r="F208" s="72" t="s">
        <v>17280</v>
      </c>
      <c r="G208" s="72">
        <v>0</v>
      </c>
      <c r="H208" s="72" t="s">
        <v>71</v>
      </c>
      <c r="I208" s="71" t="s">
        <v>64</v>
      </c>
      <c r="J208" s="73" t="s">
        <v>81</v>
      </c>
      <c r="K208" s="104" t="s">
        <v>17279</v>
      </c>
      <c r="L208" s="514">
        <v>60864702.090000004</v>
      </c>
      <c r="M208" s="71" t="s">
        <v>66</v>
      </c>
      <c r="N208" s="75" t="s">
        <v>17278</v>
      </c>
      <c r="O208" s="76">
        <v>900224534</v>
      </c>
      <c r="P208" s="76">
        <v>2294</v>
      </c>
      <c r="Q208" s="147">
        <v>45937</v>
      </c>
      <c r="R208" s="514">
        <v>60864703</v>
      </c>
      <c r="S208" s="147">
        <v>45953</v>
      </c>
      <c r="T208" s="514">
        <v>60864702.090000004</v>
      </c>
      <c r="U208" s="72" t="s">
        <v>65</v>
      </c>
      <c r="V208" s="292">
        <v>85465146</v>
      </c>
      <c r="W208" s="189" t="s">
        <v>16739</v>
      </c>
      <c r="X208" s="635">
        <v>45953</v>
      </c>
      <c r="Y208" s="78">
        <v>45959</v>
      </c>
      <c r="Z208" s="636">
        <v>45959</v>
      </c>
      <c r="AA208" s="147">
        <v>45965</v>
      </c>
      <c r="AB208" s="102">
        <f t="shared" si="18"/>
        <v>6</v>
      </c>
      <c r="AC208" s="76">
        <v>0</v>
      </c>
      <c r="AD208" s="76">
        <v>0</v>
      </c>
      <c r="AE208" s="76">
        <v>0</v>
      </c>
      <c r="AF208" s="80" t="s">
        <v>73</v>
      </c>
      <c r="AG208" s="102">
        <f t="shared" si="19"/>
        <v>0</v>
      </c>
      <c r="AH208" s="76">
        <v>0</v>
      </c>
      <c r="AI208" s="76">
        <v>0</v>
      </c>
      <c r="AJ208" s="72" t="s">
        <v>73</v>
      </c>
      <c r="AK208" s="80" t="s">
        <v>73</v>
      </c>
      <c r="AL208" s="76">
        <v>0</v>
      </c>
      <c r="AM208" s="80" t="s">
        <v>73</v>
      </c>
      <c r="AN208" s="80" t="s">
        <v>73</v>
      </c>
      <c r="AO208" s="80" t="s">
        <v>73</v>
      </c>
      <c r="AP208" s="102">
        <f t="shared" si="20"/>
        <v>0</v>
      </c>
      <c r="AQ208" s="102">
        <f t="shared" si="21"/>
        <v>60864702.090000004</v>
      </c>
      <c r="AR208" s="72" t="s">
        <v>65</v>
      </c>
      <c r="AS208" s="76">
        <v>60864702.090000004</v>
      </c>
      <c r="AT208" s="72" t="s">
        <v>319</v>
      </c>
      <c r="AU208" s="76">
        <v>0</v>
      </c>
      <c r="AV208" s="81" t="s">
        <v>16876</v>
      </c>
      <c r="AW208" s="82">
        <v>0</v>
      </c>
      <c r="AX208" s="143">
        <f t="shared" si="22"/>
        <v>60864702.090000004</v>
      </c>
      <c r="AY208" s="84">
        <f t="shared" si="23"/>
        <v>0</v>
      </c>
      <c r="AZ208" s="85">
        <v>0</v>
      </c>
      <c r="BA208" s="81" t="s">
        <v>73</v>
      </c>
      <c r="BB208" s="72" t="s">
        <v>123</v>
      </c>
      <c r="BC208" s="74" t="s">
        <v>17277</v>
      </c>
      <c r="BD208" s="71" t="s">
        <v>65</v>
      </c>
      <c r="BE208" s="71" t="s">
        <v>207</v>
      </c>
    </row>
    <row r="209" spans="2:57" s="12" customFormat="1" ht="12.75" x14ac:dyDescent="0.2">
      <c r="B209" s="72">
        <v>2025</v>
      </c>
      <c r="C209" s="72">
        <v>891780111</v>
      </c>
      <c r="D209" s="72" t="s">
        <v>63</v>
      </c>
      <c r="E209" s="104" t="s">
        <v>17276</v>
      </c>
      <c r="F209" s="72" t="s">
        <v>17275</v>
      </c>
      <c r="G209" s="72">
        <v>0</v>
      </c>
      <c r="H209" s="72" t="s">
        <v>71</v>
      </c>
      <c r="I209" s="71" t="s">
        <v>64</v>
      </c>
      <c r="J209" s="73" t="s">
        <v>81</v>
      </c>
      <c r="K209" s="104" t="s">
        <v>17274</v>
      </c>
      <c r="L209" s="514">
        <v>12000000</v>
      </c>
      <c r="M209" s="71" t="s">
        <v>66</v>
      </c>
      <c r="N209" s="75" t="s">
        <v>17273</v>
      </c>
      <c r="O209" s="76">
        <v>85455127</v>
      </c>
      <c r="P209" s="76">
        <v>2246</v>
      </c>
      <c r="Q209" s="147">
        <v>45931</v>
      </c>
      <c r="R209" s="514">
        <v>12000000</v>
      </c>
      <c r="S209" s="147">
        <v>45953</v>
      </c>
      <c r="T209" s="514">
        <v>12000000</v>
      </c>
      <c r="U209" s="72" t="s">
        <v>65</v>
      </c>
      <c r="V209" s="292">
        <v>85459497</v>
      </c>
      <c r="W209" s="189" t="s">
        <v>9141</v>
      </c>
      <c r="X209" s="635">
        <v>45953</v>
      </c>
      <c r="Y209" s="78">
        <v>45957</v>
      </c>
      <c r="Z209" s="636">
        <v>45957</v>
      </c>
      <c r="AA209" s="147">
        <v>46022</v>
      </c>
      <c r="AB209" s="102">
        <f t="shared" si="18"/>
        <v>65</v>
      </c>
      <c r="AC209" s="76">
        <v>0</v>
      </c>
      <c r="AD209" s="76">
        <v>0</v>
      </c>
      <c r="AE209" s="76">
        <v>0</v>
      </c>
      <c r="AF209" s="80" t="s">
        <v>73</v>
      </c>
      <c r="AG209" s="102">
        <f t="shared" si="19"/>
        <v>0</v>
      </c>
      <c r="AH209" s="76">
        <v>0</v>
      </c>
      <c r="AI209" s="76">
        <v>0</v>
      </c>
      <c r="AJ209" s="72" t="s">
        <v>73</v>
      </c>
      <c r="AK209" s="80" t="s">
        <v>73</v>
      </c>
      <c r="AL209" s="76">
        <v>0</v>
      </c>
      <c r="AM209" s="80" t="s">
        <v>73</v>
      </c>
      <c r="AN209" s="80" t="s">
        <v>73</v>
      </c>
      <c r="AO209" s="80" t="s">
        <v>73</v>
      </c>
      <c r="AP209" s="102">
        <f t="shared" si="20"/>
        <v>0</v>
      </c>
      <c r="AQ209" s="102">
        <f t="shared" si="21"/>
        <v>12000000</v>
      </c>
      <c r="AR209" s="72" t="s">
        <v>65</v>
      </c>
      <c r="AS209" s="76">
        <v>12000000</v>
      </c>
      <c r="AT209" s="72" t="s">
        <v>319</v>
      </c>
      <c r="AU209" s="76">
        <v>0</v>
      </c>
      <c r="AV209" s="81" t="s">
        <v>16876</v>
      </c>
      <c r="AW209" s="82">
        <v>0</v>
      </c>
      <c r="AX209" s="143">
        <f t="shared" si="22"/>
        <v>12000000</v>
      </c>
      <c r="AY209" s="84">
        <f t="shared" si="23"/>
        <v>0</v>
      </c>
      <c r="AZ209" s="85">
        <v>0</v>
      </c>
      <c r="BA209" s="81" t="s">
        <v>73</v>
      </c>
      <c r="BB209" s="72" t="s">
        <v>123</v>
      </c>
      <c r="BC209" s="74" t="s">
        <v>17272</v>
      </c>
      <c r="BD209" s="71" t="s">
        <v>65</v>
      </c>
      <c r="BE209" s="71" t="s">
        <v>207</v>
      </c>
    </row>
    <row r="210" spans="2:57" s="12" customFormat="1" ht="12.75" x14ac:dyDescent="0.2">
      <c r="B210" s="72">
        <v>2025</v>
      </c>
      <c r="C210" s="72">
        <v>891780111</v>
      </c>
      <c r="D210" s="72" t="s">
        <v>63</v>
      </c>
      <c r="E210" s="104" t="s">
        <v>17271</v>
      </c>
      <c r="F210" s="72" t="s">
        <v>17270</v>
      </c>
      <c r="G210" s="72">
        <v>0</v>
      </c>
      <c r="H210" s="72" t="s">
        <v>71</v>
      </c>
      <c r="I210" s="71" t="s">
        <v>166</v>
      </c>
      <c r="J210" s="73" t="s">
        <v>81</v>
      </c>
      <c r="K210" s="104" t="s">
        <v>17269</v>
      </c>
      <c r="L210" s="514">
        <v>10000000</v>
      </c>
      <c r="M210" s="71" t="s">
        <v>66</v>
      </c>
      <c r="N210" s="75" t="s">
        <v>17268</v>
      </c>
      <c r="O210" s="76">
        <v>819003317</v>
      </c>
      <c r="P210" s="76">
        <v>2384</v>
      </c>
      <c r="Q210" s="147">
        <v>45951</v>
      </c>
      <c r="R210" s="514">
        <v>43330000</v>
      </c>
      <c r="S210" s="147">
        <v>45953</v>
      </c>
      <c r="T210" s="514">
        <v>10000000</v>
      </c>
      <c r="U210" s="72" t="s">
        <v>65</v>
      </c>
      <c r="V210" s="292">
        <v>72175282</v>
      </c>
      <c r="W210" s="189" t="s">
        <v>8886</v>
      </c>
      <c r="X210" s="635">
        <v>45953</v>
      </c>
      <c r="Y210" s="78">
        <v>45957</v>
      </c>
      <c r="Z210" s="636" t="s">
        <v>73</v>
      </c>
      <c r="AA210" s="147">
        <v>45962</v>
      </c>
      <c r="AB210" s="102">
        <f t="shared" si="18"/>
        <v>5</v>
      </c>
      <c r="AC210" s="76">
        <v>0</v>
      </c>
      <c r="AD210" s="76">
        <v>0</v>
      </c>
      <c r="AE210" s="76">
        <v>0</v>
      </c>
      <c r="AF210" s="80" t="s">
        <v>73</v>
      </c>
      <c r="AG210" s="102">
        <f t="shared" si="19"/>
        <v>0</v>
      </c>
      <c r="AH210" s="76">
        <v>0</v>
      </c>
      <c r="AI210" s="76">
        <v>0</v>
      </c>
      <c r="AJ210" s="72" t="s">
        <v>73</v>
      </c>
      <c r="AK210" s="80" t="s">
        <v>73</v>
      </c>
      <c r="AL210" s="76">
        <v>0</v>
      </c>
      <c r="AM210" s="80" t="s">
        <v>73</v>
      </c>
      <c r="AN210" s="80" t="s">
        <v>73</v>
      </c>
      <c r="AO210" s="80" t="s">
        <v>73</v>
      </c>
      <c r="AP210" s="102">
        <f t="shared" si="20"/>
        <v>0</v>
      </c>
      <c r="AQ210" s="102">
        <f t="shared" si="21"/>
        <v>10000000</v>
      </c>
      <c r="AR210" s="72" t="s">
        <v>65</v>
      </c>
      <c r="AS210" s="76">
        <v>10000000</v>
      </c>
      <c r="AT210" s="72" t="s">
        <v>319</v>
      </c>
      <c r="AU210" s="76">
        <v>0</v>
      </c>
      <c r="AV210" s="81" t="s">
        <v>16876</v>
      </c>
      <c r="AW210" s="82">
        <v>0</v>
      </c>
      <c r="AX210" s="143">
        <f t="shared" si="22"/>
        <v>10000000</v>
      </c>
      <c r="AY210" s="84">
        <f t="shared" si="23"/>
        <v>0</v>
      </c>
      <c r="AZ210" s="85">
        <v>0</v>
      </c>
      <c r="BA210" s="81" t="s">
        <v>73</v>
      </c>
      <c r="BB210" s="72" t="s">
        <v>123</v>
      </c>
      <c r="BC210" s="74" t="s">
        <v>17267</v>
      </c>
      <c r="BD210" s="71" t="s">
        <v>65</v>
      </c>
      <c r="BE210" s="71" t="s">
        <v>207</v>
      </c>
    </row>
    <row r="211" spans="2:57" s="12" customFormat="1" ht="12.75" x14ac:dyDescent="0.2">
      <c r="B211" s="72">
        <v>2025</v>
      </c>
      <c r="C211" s="72">
        <v>891780111</v>
      </c>
      <c r="D211" s="72" t="s">
        <v>63</v>
      </c>
      <c r="E211" s="104" t="s">
        <v>17266</v>
      </c>
      <c r="F211" s="72" t="s">
        <v>17265</v>
      </c>
      <c r="G211" s="72">
        <v>0</v>
      </c>
      <c r="H211" s="72" t="s">
        <v>71</v>
      </c>
      <c r="I211" s="71" t="s">
        <v>64</v>
      </c>
      <c r="J211" s="73" t="s">
        <v>81</v>
      </c>
      <c r="K211" s="104" t="s">
        <v>17264</v>
      </c>
      <c r="L211" s="514">
        <v>13724550</v>
      </c>
      <c r="M211" s="71" t="s">
        <v>66</v>
      </c>
      <c r="N211" s="75" t="s">
        <v>17263</v>
      </c>
      <c r="O211" s="76">
        <v>900458998</v>
      </c>
      <c r="P211" s="76">
        <v>2354</v>
      </c>
      <c r="Q211" s="147">
        <v>45946</v>
      </c>
      <c r="R211" s="514">
        <v>13724550</v>
      </c>
      <c r="S211" s="147">
        <v>45953</v>
      </c>
      <c r="T211" s="514">
        <v>13724550</v>
      </c>
      <c r="U211" s="72" t="s">
        <v>65</v>
      </c>
      <c r="V211" s="292">
        <v>7633815</v>
      </c>
      <c r="W211" s="189" t="s">
        <v>10548</v>
      </c>
      <c r="X211" s="635">
        <v>45953</v>
      </c>
      <c r="Y211" s="78">
        <v>45961</v>
      </c>
      <c r="Z211" s="636" t="s">
        <v>73</v>
      </c>
      <c r="AA211" s="147">
        <v>45968</v>
      </c>
      <c r="AB211" s="102">
        <f t="shared" si="18"/>
        <v>7</v>
      </c>
      <c r="AC211" s="76">
        <v>0</v>
      </c>
      <c r="AD211" s="76">
        <v>0</v>
      </c>
      <c r="AE211" s="76">
        <v>0</v>
      </c>
      <c r="AF211" s="80" t="s">
        <v>73</v>
      </c>
      <c r="AG211" s="102">
        <f t="shared" si="19"/>
        <v>0</v>
      </c>
      <c r="AH211" s="76">
        <v>0</v>
      </c>
      <c r="AI211" s="76">
        <v>0</v>
      </c>
      <c r="AJ211" s="72" t="s">
        <v>73</v>
      </c>
      <c r="AK211" s="80" t="s">
        <v>73</v>
      </c>
      <c r="AL211" s="76">
        <v>0</v>
      </c>
      <c r="AM211" s="80" t="s">
        <v>73</v>
      </c>
      <c r="AN211" s="80" t="s">
        <v>73</v>
      </c>
      <c r="AO211" s="80" t="s">
        <v>73</v>
      </c>
      <c r="AP211" s="102">
        <f t="shared" si="20"/>
        <v>0</v>
      </c>
      <c r="AQ211" s="102">
        <f t="shared" si="21"/>
        <v>13724550</v>
      </c>
      <c r="AR211" s="72" t="s">
        <v>65</v>
      </c>
      <c r="AS211" s="76">
        <v>13724550</v>
      </c>
      <c r="AT211" s="72" t="s">
        <v>319</v>
      </c>
      <c r="AU211" s="76">
        <v>0</v>
      </c>
      <c r="AV211" s="81" t="s">
        <v>16876</v>
      </c>
      <c r="AW211" s="82">
        <v>0</v>
      </c>
      <c r="AX211" s="143">
        <f t="shared" si="22"/>
        <v>13724550</v>
      </c>
      <c r="AY211" s="84">
        <f t="shared" si="23"/>
        <v>0</v>
      </c>
      <c r="AZ211" s="85">
        <v>0</v>
      </c>
      <c r="BA211" s="81" t="s">
        <v>73</v>
      </c>
      <c r="BB211" s="72" t="s">
        <v>123</v>
      </c>
      <c r="BC211" s="74" t="s">
        <v>17262</v>
      </c>
      <c r="BD211" s="71" t="s">
        <v>65</v>
      </c>
      <c r="BE211" s="71" t="s">
        <v>207</v>
      </c>
    </row>
    <row r="212" spans="2:57" s="12" customFormat="1" ht="12.75" x14ac:dyDescent="0.2">
      <c r="B212" s="72">
        <v>2025</v>
      </c>
      <c r="C212" s="72">
        <v>891780111</v>
      </c>
      <c r="D212" s="72" t="s">
        <v>63</v>
      </c>
      <c r="E212" s="104" t="s">
        <v>17261</v>
      </c>
      <c r="F212" s="72" t="s">
        <v>17260</v>
      </c>
      <c r="G212" s="72">
        <v>0</v>
      </c>
      <c r="H212" s="72" t="s">
        <v>71</v>
      </c>
      <c r="I212" s="71" t="s">
        <v>64</v>
      </c>
      <c r="J212" s="73" t="s">
        <v>81</v>
      </c>
      <c r="K212" s="104" t="s">
        <v>17259</v>
      </c>
      <c r="L212" s="514">
        <v>36100000</v>
      </c>
      <c r="M212" s="71" t="s">
        <v>66</v>
      </c>
      <c r="N212" s="75" t="s">
        <v>17258</v>
      </c>
      <c r="O212" s="76">
        <v>7632477</v>
      </c>
      <c r="P212" s="76">
        <v>2382</v>
      </c>
      <c r="Q212" s="147">
        <v>45951</v>
      </c>
      <c r="R212" s="514">
        <v>36100000</v>
      </c>
      <c r="S212" s="147">
        <v>45953</v>
      </c>
      <c r="T212" s="514">
        <v>36100000</v>
      </c>
      <c r="U212" s="72" t="s">
        <v>65</v>
      </c>
      <c r="V212" s="292">
        <v>72175282</v>
      </c>
      <c r="W212" s="189" t="s">
        <v>8886</v>
      </c>
      <c r="X212" s="635">
        <v>45953</v>
      </c>
      <c r="Y212" s="78">
        <v>45953</v>
      </c>
      <c r="Z212" s="636" t="s">
        <v>73</v>
      </c>
      <c r="AA212" s="147">
        <v>45986</v>
      </c>
      <c r="AB212" s="102">
        <f t="shared" si="18"/>
        <v>33</v>
      </c>
      <c r="AC212" s="76">
        <v>0</v>
      </c>
      <c r="AD212" s="76">
        <v>0</v>
      </c>
      <c r="AE212" s="76">
        <v>0</v>
      </c>
      <c r="AF212" s="80" t="s">
        <v>73</v>
      </c>
      <c r="AG212" s="102">
        <f t="shared" si="19"/>
        <v>0</v>
      </c>
      <c r="AH212" s="76">
        <v>0</v>
      </c>
      <c r="AI212" s="76">
        <v>0</v>
      </c>
      <c r="AJ212" s="72" t="s">
        <v>73</v>
      </c>
      <c r="AK212" s="80" t="s">
        <v>73</v>
      </c>
      <c r="AL212" s="76">
        <v>0</v>
      </c>
      <c r="AM212" s="80" t="s">
        <v>73</v>
      </c>
      <c r="AN212" s="80" t="s">
        <v>73</v>
      </c>
      <c r="AO212" s="80" t="s">
        <v>73</v>
      </c>
      <c r="AP212" s="102">
        <f t="shared" si="20"/>
        <v>0</v>
      </c>
      <c r="AQ212" s="102">
        <f t="shared" si="21"/>
        <v>36100000</v>
      </c>
      <c r="AR212" s="72" t="s">
        <v>65</v>
      </c>
      <c r="AS212" s="76">
        <v>36100000</v>
      </c>
      <c r="AT212" s="72" t="s">
        <v>319</v>
      </c>
      <c r="AU212" s="76">
        <v>0</v>
      </c>
      <c r="AV212" s="81" t="s">
        <v>16876</v>
      </c>
      <c r="AW212" s="82">
        <v>0</v>
      </c>
      <c r="AX212" s="143">
        <f t="shared" si="22"/>
        <v>36100000</v>
      </c>
      <c r="AY212" s="84">
        <f t="shared" si="23"/>
        <v>0</v>
      </c>
      <c r="AZ212" s="85">
        <v>0</v>
      </c>
      <c r="BA212" s="81" t="s">
        <v>73</v>
      </c>
      <c r="BB212" s="72" t="s">
        <v>123</v>
      </c>
      <c r="BC212" s="74" t="s">
        <v>17257</v>
      </c>
      <c r="BD212" s="71" t="s">
        <v>65</v>
      </c>
      <c r="BE212" s="71" t="s">
        <v>207</v>
      </c>
    </row>
    <row r="213" spans="2:57" s="12" customFormat="1" ht="12.75" x14ac:dyDescent="0.2">
      <c r="B213" s="72">
        <v>2025</v>
      </c>
      <c r="C213" s="72">
        <v>891780111</v>
      </c>
      <c r="D213" s="72" t="s">
        <v>63</v>
      </c>
      <c r="E213" s="104" t="s">
        <v>17256</v>
      </c>
      <c r="F213" s="72" t="s">
        <v>17255</v>
      </c>
      <c r="G213" s="72">
        <v>0</v>
      </c>
      <c r="H213" s="72" t="s">
        <v>71</v>
      </c>
      <c r="I213" s="71" t="s">
        <v>166</v>
      </c>
      <c r="J213" s="73" t="s">
        <v>81</v>
      </c>
      <c r="K213" s="104" t="s">
        <v>17254</v>
      </c>
      <c r="L213" s="514">
        <v>8330000</v>
      </c>
      <c r="M213" s="71" t="s">
        <v>66</v>
      </c>
      <c r="N213" s="75" t="s">
        <v>17253</v>
      </c>
      <c r="O213" s="76">
        <v>890903910</v>
      </c>
      <c r="P213" s="76">
        <v>2384</v>
      </c>
      <c r="Q213" s="147">
        <v>45951</v>
      </c>
      <c r="R213" s="514">
        <v>43330000</v>
      </c>
      <c r="S213" s="147">
        <v>45953</v>
      </c>
      <c r="T213" s="514">
        <v>8330000</v>
      </c>
      <c r="U213" s="72" t="s">
        <v>65</v>
      </c>
      <c r="V213" s="292">
        <v>72175282</v>
      </c>
      <c r="W213" s="189" t="s">
        <v>8886</v>
      </c>
      <c r="X213" s="635">
        <v>45953</v>
      </c>
      <c r="Y213" s="78">
        <v>45957</v>
      </c>
      <c r="Z213" s="636" t="s">
        <v>73</v>
      </c>
      <c r="AA213" s="147">
        <v>45962</v>
      </c>
      <c r="AB213" s="102">
        <f t="shared" si="18"/>
        <v>5</v>
      </c>
      <c r="AC213" s="76">
        <v>0</v>
      </c>
      <c r="AD213" s="76">
        <v>0</v>
      </c>
      <c r="AE213" s="76">
        <v>0</v>
      </c>
      <c r="AF213" s="80" t="s">
        <v>73</v>
      </c>
      <c r="AG213" s="102">
        <f t="shared" si="19"/>
        <v>0</v>
      </c>
      <c r="AH213" s="76">
        <v>0</v>
      </c>
      <c r="AI213" s="76">
        <v>0</v>
      </c>
      <c r="AJ213" s="72" t="s">
        <v>73</v>
      </c>
      <c r="AK213" s="80" t="s">
        <v>73</v>
      </c>
      <c r="AL213" s="76">
        <v>0</v>
      </c>
      <c r="AM213" s="80" t="s">
        <v>73</v>
      </c>
      <c r="AN213" s="80" t="s">
        <v>73</v>
      </c>
      <c r="AO213" s="80" t="s">
        <v>73</v>
      </c>
      <c r="AP213" s="102">
        <f t="shared" si="20"/>
        <v>0</v>
      </c>
      <c r="AQ213" s="102">
        <f t="shared" si="21"/>
        <v>8330000</v>
      </c>
      <c r="AR213" s="72" t="s">
        <v>65</v>
      </c>
      <c r="AS213" s="76">
        <v>8330000</v>
      </c>
      <c r="AT213" s="72" t="s">
        <v>319</v>
      </c>
      <c r="AU213" s="76">
        <v>0</v>
      </c>
      <c r="AV213" s="81" t="s">
        <v>16876</v>
      </c>
      <c r="AW213" s="82">
        <v>0</v>
      </c>
      <c r="AX213" s="143">
        <f t="shared" si="22"/>
        <v>8330000</v>
      </c>
      <c r="AY213" s="84">
        <f t="shared" si="23"/>
        <v>0</v>
      </c>
      <c r="AZ213" s="85">
        <v>0</v>
      </c>
      <c r="BA213" s="81" t="s">
        <v>73</v>
      </c>
      <c r="BB213" s="72" t="s">
        <v>123</v>
      </c>
      <c r="BC213" s="74" t="s">
        <v>17252</v>
      </c>
      <c r="BD213" s="71" t="s">
        <v>65</v>
      </c>
      <c r="BE213" s="71" t="s">
        <v>207</v>
      </c>
    </row>
    <row r="214" spans="2:57" s="12" customFormat="1" ht="12.75" x14ac:dyDescent="0.2">
      <c r="B214" s="72">
        <v>2025</v>
      </c>
      <c r="C214" s="72">
        <v>891780111</v>
      </c>
      <c r="D214" s="72" t="s">
        <v>63</v>
      </c>
      <c r="E214" s="104" t="s">
        <v>17251</v>
      </c>
      <c r="F214" s="72" t="s">
        <v>17250</v>
      </c>
      <c r="G214" s="72">
        <v>0</v>
      </c>
      <c r="H214" s="72" t="s">
        <v>71</v>
      </c>
      <c r="I214" s="71" t="s">
        <v>64</v>
      </c>
      <c r="J214" s="73" t="s">
        <v>81</v>
      </c>
      <c r="K214" s="104" t="s">
        <v>17249</v>
      </c>
      <c r="L214" s="514">
        <v>9853200</v>
      </c>
      <c r="M214" s="71" t="s">
        <v>66</v>
      </c>
      <c r="N214" s="75" t="s">
        <v>17248</v>
      </c>
      <c r="O214" s="76">
        <v>860076580</v>
      </c>
      <c r="P214" s="76">
        <v>2385</v>
      </c>
      <c r="Q214" s="147">
        <v>45951</v>
      </c>
      <c r="R214" s="514">
        <v>9853200</v>
      </c>
      <c r="S214" s="147">
        <v>45958</v>
      </c>
      <c r="T214" s="514">
        <v>9853200</v>
      </c>
      <c r="U214" s="72" t="s">
        <v>65</v>
      </c>
      <c r="V214" s="292">
        <v>85465146</v>
      </c>
      <c r="W214" s="189" t="s">
        <v>16739</v>
      </c>
      <c r="X214" s="635">
        <v>45958</v>
      </c>
      <c r="Y214" s="78">
        <v>45958</v>
      </c>
      <c r="Z214" s="636" t="s">
        <v>73</v>
      </c>
      <c r="AA214" s="147">
        <v>45973</v>
      </c>
      <c r="AB214" s="102">
        <f t="shared" si="18"/>
        <v>15</v>
      </c>
      <c r="AC214" s="76">
        <v>0</v>
      </c>
      <c r="AD214" s="76">
        <v>0</v>
      </c>
      <c r="AE214" s="76">
        <v>0</v>
      </c>
      <c r="AF214" s="80" t="s">
        <v>73</v>
      </c>
      <c r="AG214" s="102">
        <f t="shared" si="19"/>
        <v>0</v>
      </c>
      <c r="AH214" s="76">
        <v>0</v>
      </c>
      <c r="AI214" s="76">
        <v>0</v>
      </c>
      <c r="AJ214" s="72" t="s">
        <v>73</v>
      </c>
      <c r="AK214" s="80" t="s">
        <v>73</v>
      </c>
      <c r="AL214" s="76">
        <v>0</v>
      </c>
      <c r="AM214" s="80" t="s">
        <v>73</v>
      </c>
      <c r="AN214" s="80" t="s">
        <v>73</v>
      </c>
      <c r="AO214" s="80" t="s">
        <v>73</v>
      </c>
      <c r="AP214" s="102">
        <f t="shared" si="20"/>
        <v>0</v>
      </c>
      <c r="AQ214" s="102">
        <f t="shared" si="21"/>
        <v>9853200</v>
      </c>
      <c r="AR214" s="72" t="s">
        <v>65</v>
      </c>
      <c r="AS214" s="76">
        <v>9853200</v>
      </c>
      <c r="AT214" s="72" t="s">
        <v>319</v>
      </c>
      <c r="AU214" s="76">
        <v>0</v>
      </c>
      <c r="AV214" s="81" t="s">
        <v>16876</v>
      </c>
      <c r="AW214" s="82">
        <v>0</v>
      </c>
      <c r="AX214" s="143">
        <f t="shared" si="22"/>
        <v>9853200</v>
      </c>
      <c r="AY214" s="84">
        <f t="shared" si="23"/>
        <v>0</v>
      </c>
      <c r="AZ214" s="85">
        <v>0</v>
      </c>
      <c r="BA214" s="81" t="s">
        <v>73</v>
      </c>
      <c r="BB214" s="72" t="s">
        <v>123</v>
      </c>
      <c r="BC214" s="74" t="s">
        <v>17247</v>
      </c>
      <c r="BD214" s="71" t="s">
        <v>65</v>
      </c>
      <c r="BE214" s="71" t="s">
        <v>207</v>
      </c>
    </row>
    <row r="215" spans="2:57" s="12" customFormat="1" ht="12.75" x14ac:dyDescent="0.2">
      <c r="B215" s="72">
        <v>2025</v>
      </c>
      <c r="C215" s="72">
        <v>891780111</v>
      </c>
      <c r="D215" s="72" t="s">
        <v>63</v>
      </c>
      <c r="E215" s="104" t="s">
        <v>17246</v>
      </c>
      <c r="F215" s="72" t="s">
        <v>17245</v>
      </c>
      <c r="G215" s="72">
        <v>0</v>
      </c>
      <c r="H215" s="72" t="s">
        <v>71</v>
      </c>
      <c r="I215" s="71" t="s">
        <v>64</v>
      </c>
      <c r="J215" s="73" t="s">
        <v>81</v>
      </c>
      <c r="K215" s="104" t="s">
        <v>17244</v>
      </c>
      <c r="L215" s="514">
        <v>7501314</v>
      </c>
      <c r="M215" s="71" t="s">
        <v>66</v>
      </c>
      <c r="N215" s="75" t="s">
        <v>16810</v>
      </c>
      <c r="O215" s="76">
        <v>819004970</v>
      </c>
      <c r="P215" s="76">
        <v>2100</v>
      </c>
      <c r="Q215" s="147">
        <v>45911</v>
      </c>
      <c r="R215" s="514">
        <v>7501314</v>
      </c>
      <c r="S215" s="147">
        <v>45960</v>
      </c>
      <c r="T215" s="514">
        <v>7501314</v>
      </c>
      <c r="U215" s="72" t="s">
        <v>65</v>
      </c>
      <c r="V215" s="292">
        <v>85467461</v>
      </c>
      <c r="W215" s="189" t="s">
        <v>9096</v>
      </c>
      <c r="X215" s="635">
        <v>45960</v>
      </c>
      <c r="Y215" s="78">
        <v>45960</v>
      </c>
      <c r="Z215" s="636">
        <v>45960</v>
      </c>
      <c r="AA215" s="147">
        <v>46001</v>
      </c>
      <c r="AB215" s="102">
        <f t="shared" si="18"/>
        <v>41</v>
      </c>
      <c r="AC215" s="76">
        <v>0</v>
      </c>
      <c r="AD215" s="76">
        <v>0</v>
      </c>
      <c r="AE215" s="76">
        <v>0</v>
      </c>
      <c r="AF215" s="80" t="s">
        <v>73</v>
      </c>
      <c r="AG215" s="102">
        <f t="shared" si="19"/>
        <v>0</v>
      </c>
      <c r="AH215" s="76">
        <v>0</v>
      </c>
      <c r="AI215" s="76">
        <v>0</v>
      </c>
      <c r="AJ215" s="72" t="s">
        <v>73</v>
      </c>
      <c r="AK215" s="80" t="s">
        <v>73</v>
      </c>
      <c r="AL215" s="76">
        <v>0</v>
      </c>
      <c r="AM215" s="80" t="s">
        <v>73</v>
      </c>
      <c r="AN215" s="80" t="s">
        <v>73</v>
      </c>
      <c r="AO215" s="80" t="s">
        <v>73</v>
      </c>
      <c r="AP215" s="102">
        <f t="shared" si="20"/>
        <v>0</v>
      </c>
      <c r="AQ215" s="102">
        <f t="shared" si="21"/>
        <v>7501314</v>
      </c>
      <c r="AR215" s="72" t="s">
        <v>65</v>
      </c>
      <c r="AS215" s="76">
        <v>7501314</v>
      </c>
      <c r="AT215" s="72" t="s">
        <v>319</v>
      </c>
      <c r="AU215" s="76">
        <v>0</v>
      </c>
      <c r="AV215" s="81" t="s">
        <v>16876</v>
      </c>
      <c r="AW215" s="82">
        <v>0</v>
      </c>
      <c r="AX215" s="143">
        <f t="shared" si="22"/>
        <v>7501314</v>
      </c>
      <c r="AY215" s="84">
        <f t="shared" si="23"/>
        <v>0</v>
      </c>
      <c r="AZ215" s="85">
        <v>0</v>
      </c>
      <c r="BA215" s="81" t="s">
        <v>73</v>
      </c>
      <c r="BB215" s="72" t="s">
        <v>123</v>
      </c>
      <c r="BC215" s="74" t="s">
        <v>17243</v>
      </c>
      <c r="BD215" s="71" t="s">
        <v>65</v>
      </c>
      <c r="BE215" s="71" t="s">
        <v>207</v>
      </c>
    </row>
    <row r="216" spans="2:57" s="12" customFormat="1" ht="12.75" x14ac:dyDescent="0.2">
      <c r="B216" s="72">
        <v>2025</v>
      </c>
      <c r="C216" s="72">
        <v>891780111</v>
      </c>
      <c r="D216" s="72" t="s">
        <v>63</v>
      </c>
      <c r="E216" s="104" t="s">
        <v>17242</v>
      </c>
      <c r="F216" s="72" t="s">
        <v>17241</v>
      </c>
      <c r="G216" s="72">
        <v>0</v>
      </c>
      <c r="H216" s="72" t="s">
        <v>71</v>
      </c>
      <c r="I216" s="71" t="s">
        <v>166</v>
      </c>
      <c r="J216" s="73" t="s">
        <v>81</v>
      </c>
      <c r="K216" s="104" t="s">
        <v>17240</v>
      </c>
      <c r="L216" s="514">
        <v>20188400</v>
      </c>
      <c r="M216" s="71" t="s">
        <v>66</v>
      </c>
      <c r="N216" s="75" t="s">
        <v>562</v>
      </c>
      <c r="O216" s="76">
        <v>7144967</v>
      </c>
      <c r="P216" s="76">
        <v>2431</v>
      </c>
      <c r="Q216" s="147">
        <v>45954</v>
      </c>
      <c r="R216" s="514">
        <v>20188400</v>
      </c>
      <c r="S216" s="147">
        <v>45960</v>
      </c>
      <c r="T216" s="514">
        <v>20188400</v>
      </c>
      <c r="U216" s="72" t="s">
        <v>65</v>
      </c>
      <c r="V216" s="292">
        <v>85152695</v>
      </c>
      <c r="W216" s="189" t="s">
        <v>8704</v>
      </c>
      <c r="X216" s="635">
        <v>45960</v>
      </c>
      <c r="Y216" s="78">
        <v>45960</v>
      </c>
      <c r="Z216" s="636" t="s">
        <v>73</v>
      </c>
      <c r="AA216" s="147">
        <v>46021</v>
      </c>
      <c r="AB216" s="102">
        <f t="shared" si="18"/>
        <v>61</v>
      </c>
      <c r="AC216" s="76">
        <v>0</v>
      </c>
      <c r="AD216" s="76">
        <v>0</v>
      </c>
      <c r="AE216" s="76">
        <v>0</v>
      </c>
      <c r="AF216" s="80" t="s">
        <v>73</v>
      </c>
      <c r="AG216" s="102">
        <f t="shared" si="19"/>
        <v>0</v>
      </c>
      <c r="AH216" s="76">
        <v>0</v>
      </c>
      <c r="AI216" s="76">
        <v>0</v>
      </c>
      <c r="AJ216" s="72" t="s">
        <v>73</v>
      </c>
      <c r="AK216" s="80" t="s">
        <v>73</v>
      </c>
      <c r="AL216" s="76">
        <v>0</v>
      </c>
      <c r="AM216" s="80" t="s">
        <v>73</v>
      </c>
      <c r="AN216" s="80" t="s">
        <v>73</v>
      </c>
      <c r="AO216" s="80" t="s">
        <v>73</v>
      </c>
      <c r="AP216" s="102">
        <f t="shared" si="20"/>
        <v>0</v>
      </c>
      <c r="AQ216" s="102">
        <f t="shared" si="21"/>
        <v>20188400</v>
      </c>
      <c r="AR216" s="72" t="s">
        <v>65</v>
      </c>
      <c r="AS216" s="76">
        <v>20188400</v>
      </c>
      <c r="AT216" s="72" t="s">
        <v>319</v>
      </c>
      <c r="AU216" s="76">
        <v>0</v>
      </c>
      <c r="AV216" s="81" t="s">
        <v>16876</v>
      </c>
      <c r="AW216" s="82">
        <v>0</v>
      </c>
      <c r="AX216" s="143">
        <f t="shared" si="22"/>
        <v>20188400</v>
      </c>
      <c r="AY216" s="84">
        <f t="shared" si="23"/>
        <v>0</v>
      </c>
      <c r="AZ216" s="85">
        <v>0</v>
      </c>
      <c r="BA216" s="81" t="s">
        <v>73</v>
      </c>
      <c r="BB216" s="72" t="s">
        <v>123</v>
      </c>
      <c r="BC216" s="74" t="s">
        <v>17239</v>
      </c>
      <c r="BD216" s="71" t="s">
        <v>65</v>
      </c>
      <c r="BE216" s="71" t="s">
        <v>207</v>
      </c>
    </row>
    <row r="217" spans="2:57" x14ac:dyDescent="0.25">
      <c r="B217" s="72">
        <v>2025</v>
      </c>
      <c r="C217" s="72">
        <v>891780111</v>
      </c>
      <c r="D217" s="72" t="s">
        <v>63</v>
      </c>
      <c r="E217" s="104" t="s">
        <v>17238</v>
      </c>
      <c r="F217" s="72" t="s">
        <v>17237</v>
      </c>
      <c r="G217" s="72">
        <v>0</v>
      </c>
      <c r="H217" s="72" t="s">
        <v>71</v>
      </c>
      <c r="I217" s="71" t="s">
        <v>64</v>
      </c>
      <c r="J217" s="73" t="s">
        <v>211</v>
      </c>
      <c r="K217" s="104" t="s">
        <v>17236</v>
      </c>
      <c r="L217" s="514">
        <v>15528100</v>
      </c>
      <c r="M217" s="71" t="s">
        <v>66</v>
      </c>
      <c r="N217" s="75" t="s">
        <v>17076</v>
      </c>
      <c r="O217" s="76">
        <v>860035467</v>
      </c>
      <c r="P217" s="76">
        <v>101</v>
      </c>
      <c r="Q217" s="147">
        <v>45677</v>
      </c>
      <c r="R217" s="514">
        <v>15528100</v>
      </c>
      <c r="S217" s="147">
        <v>45693</v>
      </c>
      <c r="T217" s="514">
        <v>15528100</v>
      </c>
      <c r="U217" s="72" t="s">
        <v>65</v>
      </c>
      <c r="V217" s="292">
        <v>85467461</v>
      </c>
      <c r="W217" s="189" t="s">
        <v>9096</v>
      </c>
      <c r="X217" s="635">
        <v>45693</v>
      </c>
      <c r="Y217" s="78">
        <v>45693</v>
      </c>
      <c r="Z217" s="636" t="s">
        <v>73</v>
      </c>
      <c r="AA217" s="147">
        <v>45756</v>
      </c>
      <c r="AB217" s="102">
        <f t="shared" si="18"/>
        <v>63</v>
      </c>
      <c r="AC217" s="76">
        <v>0</v>
      </c>
      <c r="AD217" s="76">
        <v>0</v>
      </c>
      <c r="AE217" s="76">
        <v>0</v>
      </c>
      <c r="AF217" s="80" t="s">
        <v>73</v>
      </c>
      <c r="AG217" s="102">
        <f t="shared" si="19"/>
        <v>0</v>
      </c>
      <c r="AH217" s="76">
        <v>0</v>
      </c>
      <c r="AI217" s="76">
        <v>0</v>
      </c>
      <c r="AJ217" s="72" t="s">
        <v>73</v>
      </c>
      <c r="AK217" s="80" t="s">
        <v>73</v>
      </c>
      <c r="AL217" s="76">
        <v>0</v>
      </c>
      <c r="AM217" s="80" t="s">
        <v>73</v>
      </c>
      <c r="AN217" s="80" t="s">
        <v>73</v>
      </c>
      <c r="AO217" s="80" t="s">
        <v>73</v>
      </c>
      <c r="AP217" s="102">
        <f t="shared" si="20"/>
        <v>0</v>
      </c>
      <c r="AQ217" s="102">
        <f t="shared" si="21"/>
        <v>15528100</v>
      </c>
      <c r="AR217" s="72" t="s">
        <v>65</v>
      </c>
      <c r="AS217" s="76">
        <v>15528100</v>
      </c>
      <c r="AT217" s="72" t="s">
        <v>319</v>
      </c>
      <c r="AU217" s="76">
        <v>0</v>
      </c>
      <c r="AV217" s="81" t="s">
        <v>73</v>
      </c>
      <c r="AW217" s="82">
        <v>15528100</v>
      </c>
      <c r="AX217" s="143">
        <f t="shared" si="22"/>
        <v>0</v>
      </c>
      <c r="AY217" s="84">
        <f t="shared" si="23"/>
        <v>1</v>
      </c>
      <c r="AZ217" s="85">
        <v>1</v>
      </c>
      <c r="BA217" s="81" t="s">
        <v>73</v>
      </c>
      <c r="BB217" s="72" t="s">
        <v>208</v>
      </c>
      <c r="BC217" s="74" t="s">
        <v>17235</v>
      </c>
      <c r="BD217" s="71" t="s">
        <v>65</v>
      </c>
      <c r="BE217" s="71" t="s">
        <v>207</v>
      </c>
    </row>
    <row r="218" spans="2:57" x14ac:dyDescent="0.25">
      <c r="B218" s="72">
        <v>2025</v>
      </c>
      <c r="C218" s="72">
        <v>891780111</v>
      </c>
      <c r="D218" s="72" t="s">
        <v>63</v>
      </c>
      <c r="E218" s="104" t="s">
        <v>17234</v>
      </c>
      <c r="F218" s="72" t="s">
        <v>17233</v>
      </c>
      <c r="G218" s="72">
        <v>0</v>
      </c>
      <c r="H218" s="72" t="s">
        <v>71</v>
      </c>
      <c r="I218" s="71" t="s">
        <v>64</v>
      </c>
      <c r="J218" s="73" t="s">
        <v>211</v>
      </c>
      <c r="K218" s="104" t="s">
        <v>17232</v>
      </c>
      <c r="L218" s="514">
        <v>198283750</v>
      </c>
      <c r="M218" s="71" t="s">
        <v>66</v>
      </c>
      <c r="N218" s="75" t="s">
        <v>16740</v>
      </c>
      <c r="O218" s="76">
        <v>901039840</v>
      </c>
      <c r="P218" s="76">
        <v>239</v>
      </c>
      <c r="Q218" s="147">
        <v>45692</v>
      </c>
      <c r="R218" s="514">
        <v>198283750</v>
      </c>
      <c r="S218" s="147">
        <v>45695</v>
      </c>
      <c r="T218" s="514">
        <v>198283750</v>
      </c>
      <c r="U218" s="72" t="s">
        <v>65</v>
      </c>
      <c r="V218" s="292">
        <v>85465146</v>
      </c>
      <c r="W218" s="189" t="s">
        <v>16739</v>
      </c>
      <c r="X218" s="635">
        <v>45695</v>
      </c>
      <c r="Y218" s="78">
        <v>45699</v>
      </c>
      <c r="Z218" s="636">
        <v>45695</v>
      </c>
      <c r="AA218" s="147">
        <v>45748</v>
      </c>
      <c r="AB218" s="102">
        <f t="shared" si="18"/>
        <v>53</v>
      </c>
      <c r="AC218" s="76">
        <v>0</v>
      </c>
      <c r="AD218" s="76">
        <v>0</v>
      </c>
      <c r="AE218" s="76">
        <v>0</v>
      </c>
      <c r="AF218" s="80" t="s">
        <v>73</v>
      </c>
      <c r="AG218" s="102">
        <f t="shared" si="19"/>
        <v>0</v>
      </c>
      <c r="AH218" s="76">
        <v>0</v>
      </c>
      <c r="AI218" s="76">
        <v>0</v>
      </c>
      <c r="AJ218" s="72" t="s">
        <v>73</v>
      </c>
      <c r="AK218" s="80" t="s">
        <v>73</v>
      </c>
      <c r="AL218" s="76">
        <v>0</v>
      </c>
      <c r="AM218" s="80" t="s">
        <v>73</v>
      </c>
      <c r="AN218" s="80" t="s">
        <v>73</v>
      </c>
      <c r="AO218" s="80" t="s">
        <v>73</v>
      </c>
      <c r="AP218" s="102">
        <f t="shared" si="20"/>
        <v>0</v>
      </c>
      <c r="AQ218" s="102">
        <f t="shared" si="21"/>
        <v>198283750</v>
      </c>
      <c r="AR218" s="72" t="s">
        <v>65</v>
      </c>
      <c r="AS218" s="76">
        <v>198283750</v>
      </c>
      <c r="AT218" s="72" t="s">
        <v>65</v>
      </c>
      <c r="AU218" s="76">
        <v>99141875</v>
      </c>
      <c r="AV218" s="81" t="s">
        <v>73</v>
      </c>
      <c r="AW218" s="82">
        <v>198283750</v>
      </c>
      <c r="AX218" s="143">
        <f t="shared" si="22"/>
        <v>0</v>
      </c>
      <c r="AY218" s="84">
        <f t="shared" si="23"/>
        <v>1</v>
      </c>
      <c r="AZ218" s="85">
        <v>1</v>
      </c>
      <c r="BA218" s="81" t="s">
        <v>73</v>
      </c>
      <c r="BB218" s="72" t="s">
        <v>208</v>
      </c>
      <c r="BC218" s="74" t="s">
        <v>17231</v>
      </c>
      <c r="BD218" s="71" t="s">
        <v>65</v>
      </c>
      <c r="BE218" s="71" t="s">
        <v>207</v>
      </c>
    </row>
    <row r="219" spans="2:57" s="12" customFormat="1" ht="12.75" x14ac:dyDescent="0.2">
      <c r="B219" s="72">
        <v>2025</v>
      </c>
      <c r="C219" s="72">
        <v>891780111</v>
      </c>
      <c r="D219" s="72" t="s">
        <v>63</v>
      </c>
      <c r="E219" s="104" t="s">
        <v>17230</v>
      </c>
      <c r="F219" s="72" t="s">
        <v>17229</v>
      </c>
      <c r="G219" s="72">
        <v>0</v>
      </c>
      <c r="H219" s="72" t="s">
        <v>71</v>
      </c>
      <c r="I219" s="71" t="s">
        <v>166</v>
      </c>
      <c r="J219" s="73" t="s">
        <v>211</v>
      </c>
      <c r="K219" s="104" t="s">
        <v>17228</v>
      </c>
      <c r="L219" s="514">
        <v>11791603</v>
      </c>
      <c r="M219" s="71" t="s">
        <v>66</v>
      </c>
      <c r="N219" s="75" t="s">
        <v>9027</v>
      </c>
      <c r="O219" s="76">
        <v>84450925</v>
      </c>
      <c r="P219" s="76">
        <v>237</v>
      </c>
      <c r="Q219" s="147">
        <v>45692</v>
      </c>
      <c r="R219" s="514">
        <v>11791603</v>
      </c>
      <c r="S219" s="147">
        <v>45698</v>
      </c>
      <c r="T219" s="514">
        <v>11791603</v>
      </c>
      <c r="U219" s="72" t="s">
        <v>65</v>
      </c>
      <c r="V219" s="292">
        <v>85459497</v>
      </c>
      <c r="W219" s="189" t="s">
        <v>9141</v>
      </c>
      <c r="X219" s="635">
        <v>45698</v>
      </c>
      <c r="Y219" s="78">
        <v>45698</v>
      </c>
      <c r="Z219" s="636" t="s">
        <v>73</v>
      </c>
      <c r="AA219" s="147">
        <v>45702</v>
      </c>
      <c r="AB219" s="102">
        <f t="shared" si="18"/>
        <v>4</v>
      </c>
      <c r="AC219" s="76">
        <v>0</v>
      </c>
      <c r="AD219" s="76">
        <v>0</v>
      </c>
      <c r="AE219" s="76">
        <v>0</v>
      </c>
      <c r="AF219" s="80" t="s">
        <v>73</v>
      </c>
      <c r="AG219" s="102">
        <f t="shared" si="19"/>
        <v>0</v>
      </c>
      <c r="AH219" s="76">
        <v>0</v>
      </c>
      <c r="AI219" s="76">
        <v>0</v>
      </c>
      <c r="AJ219" s="72" t="s">
        <v>73</v>
      </c>
      <c r="AK219" s="80" t="s">
        <v>73</v>
      </c>
      <c r="AL219" s="76">
        <v>0</v>
      </c>
      <c r="AM219" s="80" t="s">
        <v>73</v>
      </c>
      <c r="AN219" s="80" t="s">
        <v>73</v>
      </c>
      <c r="AO219" s="80" t="s">
        <v>73</v>
      </c>
      <c r="AP219" s="102">
        <f t="shared" si="20"/>
        <v>0</v>
      </c>
      <c r="AQ219" s="102">
        <f t="shared" si="21"/>
        <v>11791603</v>
      </c>
      <c r="AR219" s="72" t="s">
        <v>65</v>
      </c>
      <c r="AS219" s="76">
        <v>11791603</v>
      </c>
      <c r="AT219" s="72" t="s">
        <v>319</v>
      </c>
      <c r="AU219" s="76">
        <v>0</v>
      </c>
      <c r="AV219" s="81" t="s">
        <v>73</v>
      </c>
      <c r="AW219" s="82">
        <v>11791603</v>
      </c>
      <c r="AX219" s="143">
        <f t="shared" si="22"/>
        <v>0</v>
      </c>
      <c r="AY219" s="84">
        <f t="shared" si="23"/>
        <v>1</v>
      </c>
      <c r="AZ219" s="85">
        <v>1</v>
      </c>
      <c r="BA219" s="81" t="s">
        <v>73</v>
      </c>
      <c r="BB219" s="72" t="s">
        <v>208</v>
      </c>
      <c r="BC219" s="74" t="s">
        <v>17227</v>
      </c>
      <c r="BD219" s="71" t="s">
        <v>65</v>
      </c>
      <c r="BE219" s="71" t="s">
        <v>207</v>
      </c>
    </row>
    <row r="220" spans="2:57" s="12" customFormat="1" ht="12.75" x14ac:dyDescent="0.2">
      <c r="B220" s="72">
        <v>2025</v>
      </c>
      <c r="C220" s="72">
        <v>891780111</v>
      </c>
      <c r="D220" s="72" t="s">
        <v>63</v>
      </c>
      <c r="E220" s="104" t="s">
        <v>17226</v>
      </c>
      <c r="F220" s="72" t="s">
        <v>17225</v>
      </c>
      <c r="G220" s="72">
        <v>0</v>
      </c>
      <c r="H220" s="72" t="s">
        <v>71</v>
      </c>
      <c r="I220" s="71" t="s">
        <v>166</v>
      </c>
      <c r="J220" s="73" t="s">
        <v>211</v>
      </c>
      <c r="K220" s="104" t="s">
        <v>17224</v>
      </c>
      <c r="L220" s="514">
        <v>14160000</v>
      </c>
      <c r="M220" s="71" t="s">
        <v>66</v>
      </c>
      <c r="N220" s="75" t="s">
        <v>17061</v>
      </c>
      <c r="O220" s="76">
        <v>17956722</v>
      </c>
      <c r="P220" s="76">
        <v>243</v>
      </c>
      <c r="Q220" s="147">
        <v>45692</v>
      </c>
      <c r="R220" s="514">
        <v>14160000</v>
      </c>
      <c r="S220" s="147">
        <v>45700</v>
      </c>
      <c r="T220" s="514">
        <v>14160000</v>
      </c>
      <c r="U220" s="72" t="s">
        <v>65</v>
      </c>
      <c r="V220" s="292">
        <v>15443332</v>
      </c>
      <c r="W220" s="189" t="s">
        <v>3532</v>
      </c>
      <c r="X220" s="635">
        <v>45700</v>
      </c>
      <c r="Y220" s="78">
        <v>45700</v>
      </c>
      <c r="Z220" s="636" t="s">
        <v>73</v>
      </c>
      <c r="AA220" s="147">
        <v>45707</v>
      </c>
      <c r="AB220" s="102">
        <f t="shared" si="18"/>
        <v>7</v>
      </c>
      <c r="AC220" s="76">
        <v>0</v>
      </c>
      <c r="AD220" s="76">
        <v>0</v>
      </c>
      <c r="AE220" s="76">
        <v>0</v>
      </c>
      <c r="AF220" s="80" t="s">
        <v>73</v>
      </c>
      <c r="AG220" s="102">
        <f t="shared" si="19"/>
        <v>0</v>
      </c>
      <c r="AH220" s="76">
        <v>0</v>
      </c>
      <c r="AI220" s="76">
        <v>0</v>
      </c>
      <c r="AJ220" s="72" t="s">
        <v>73</v>
      </c>
      <c r="AK220" s="80" t="s">
        <v>73</v>
      </c>
      <c r="AL220" s="76">
        <v>0</v>
      </c>
      <c r="AM220" s="80" t="s">
        <v>73</v>
      </c>
      <c r="AN220" s="80" t="s">
        <v>73</v>
      </c>
      <c r="AO220" s="80" t="s">
        <v>73</v>
      </c>
      <c r="AP220" s="102">
        <f t="shared" si="20"/>
        <v>0</v>
      </c>
      <c r="AQ220" s="102">
        <f t="shared" si="21"/>
        <v>14160000</v>
      </c>
      <c r="AR220" s="72" t="s">
        <v>65</v>
      </c>
      <c r="AS220" s="76">
        <v>14160000</v>
      </c>
      <c r="AT220" s="72" t="s">
        <v>319</v>
      </c>
      <c r="AU220" s="76">
        <v>0</v>
      </c>
      <c r="AV220" s="81" t="s">
        <v>73</v>
      </c>
      <c r="AW220" s="82">
        <v>14160000</v>
      </c>
      <c r="AX220" s="143">
        <f t="shared" si="22"/>
        <v>0</v>
      </c>
      <c r="AY220" s="84">
        <f t="shared" si="23"/>
        <v>1</v>
      </c>
      <c r="AZ220" s="85">
        <v>1</v>
      </c>
      <c r="BA220" s="81" t="s">
        <v>73</v>
      </c>
      <c r="BB220" s="72" t="s">
        <v>208</v>
      </c>
      <c r="BC220" s="74" t="s">
        <v>17223</v>
      </c>
      <c r="BD220" s="71" t="s">
        <v>65</v>
      </c>
      <c r="BE220" s="71" t="s">
        <v>207</v>
      </c>
    </row>
    <row r="221" spans="2:57" s="12" customFormat="1" ht="12.75" x14ac:dyDescent="0.2">
      <c r="B221" s="72">
        <v>2025</v>
      </c>
      <c r="C221" s="72">
        <v>891780111</v>
      </c>
      <c r="D221" s="72" t="s">
        <v>63</v>
      </c>
      <c r="E221" s="104" t="s">
        <v>17222</v>
      </c>
      <c r="F221" s="72" t="s">
        <v>17219</v>
      </c>
      <c r="G221" s="72">
        <v>0</v>
      </c>
      <c r="H221" s="72" t="s">
        <v>71</v>
      </c>
      <c r="I221" s="71" t="s">
        <v>64</v>
      </c>
      <c r="J221" s="73" t="s">
        <v>211</v>
      </c>
      <c r="K221" s="104" t="s">
        <v>17221</v>
      </c>
      <c r="L221" s="514">
        <v>68852448</v>
      </c>
      <c r="M221" s="71" t="s">
        <v>66</v>
      </c>
      <c r="N221" s="75" t="s">
        <v>17180</v>
      </c>
      <c r="O221" s="76">
        <v>800109197</v>
      </c>
      <c r="P221" s="76">
        <v>218</v>
      </c>
      <c r="Q221" s="147">
        <v>45691</v>
      </c>
      <c r="R221" s="514">
        <v>68852448</v>
      </c>
      <c r="S221" s="147">
        <v>45701</v>
      </c>
      <c r="T221" s="514">
        <v>68852448</v>
      </c>
      <c r="U221" s="72" t="s">
        <v>65</v>
      </c>
      <c r="V221" s="292">
        <v>85467461</v>
      </c>
      <c r="W221" s="189" t="s">
        <v>9096</v>
      </c>
      <c r="X221" s="635">
        <v>45701</v>
      </c>
      <c r="Y221" s="78">
        <v>45702</v>
      </c>
      <c r="Z221" s="636">
        <v>45702</v>
      </c>
      <c r="AA221" s="147">
        <v>45721</v>
      </c>
      <c r="AB221" s="102">
        <f t="shared" si="18"/>
        <v>19</v>
      </c>
      <c r="AC221" s="76">
        <v>0</v>
      </c>
      <c r="AD221" s="76">
        <v>0</v>
      </c>
      <c r="AE221" s="76">
        <v>0</v>
      </c>
      <c r="AF221" s="80" t="s">
        <v>73</v>
      </c>
      <c r="AG221" s="102">
        <f t="shared" si="19"/>
        <v>0</v>
      </c>
      <c r="AH221" s="76">
        <v>0</v>
      </c>
      <c r="AI221" s="76">
        <v>0</v>
      </c>
      <c r="AJ221" s="72" t="s">
        <v>73</v>
      </c>
      <c r="AK221" s="80" t="s">
        <v>73</v>
      </c>
      <c r="AL221" s="76">
        <v>0</v>
      </c>
      <c r="AM221" s="80" t="s">
        <v>73</v>
      </c>
      <c r="AN221" s="80" t="s">
        <v>73</v>
      </c>
      <c r="AO221" s="80" t="s">
        <v>73</v>
      </c>
      <c r="AP221" s="102">
        <f t="shared" si="20"/>
        <v>0</v>
      </c>
      <c r="AQ221" s="102">
        <f t="shared" si="21"/>
        <v>68852448</v>
      </c>
      <c r="AR221" s="72" t="s">
        <v>65</v>
      </c>
      <c r="AS221" s="76">
        <v>68852448</v>
      </c>
      <c r="AT221" s="72" t="s">
        <v>319</v>
      </c>
      <c r="AU221" s="76">
        <v>0</v>
      </c>
      <c r="AV221" s="81" t="s">
        <v>73</v>
      </c>
      <c r="AW221" s="82">
        <v>68852448</v>
      </c>
      <c r="AX221" s="143">
        <f t="shared" si="22"/>
        <v>0</v>
      </c>
      <c r="AY221" s="84">
        <f t="shared" si="23"/>
        <v>1</v>
      </c>
      <c r="AZ221" s="85">
        <v>1</v>
      </c>
      <c r="BA221" s="81" t="s">
        <v>73</v>
      </c>
      <c r="BB221" s="72" t="s">
        <v>208</v>
      </c>
      <c r="BC221" s="74" t="s">
        <v>17217</v>
      </c>
      <c r="BD221" s="71" t="s">
        <v>65</v>
      </c>
      <c r="BE221" s="71" t="s">
        <v>207</v>
      </c>
    </row>
    <row r="222" spans="2:57" s="12" customFormat="1" ht="12.75" x14ac:dyDescent="0.2">
      <c r="B222" s="72">
        <v>2025</v>
      </c>
      <c r="C222" s="72">
        <v>891780111</v>
      </c>
      <c r="D222" s="72" t="s">
        <v>63</v>
      </c>
      <c r="E222" s="104" t="s">
        <v>17220</v>
      </c>
      <c r="F222" s="72" t="s">
        <v>17219</v>
      </c>
      <c r="G222" s="72">
        <v>0</v>
      </c>
      <c r="H222" s="72" t="s">
        <v>71</v>
      </c>
      <c r="I222" s="71" t="s">
        <v>166</v>
      </c>
      <c r="J222" s="73" t="s">
        <v>211</v>
      </c>
      <c r="K222" s="104" t="s">
        <v>17218</v>
      </c>
      <c r="L222" s="514">
        <v>132556480</v>
      </c>
      <c r="M222" s="71" t="s">
        <v>66</v>
      </c>
      <c r="N222" s="75" t="s">
        <v>16751</v>
      </c>
      <c r="O222" s="76">
        <v>900763287</v>
      </c>
      <c r="P222" s="76">
        <v>305</v>
      </c>
      <c r="Q222" s="147">
        <v>45698</v>
      </c>
      <c r="R222" s="514">
        <v>132556480</v>
      </c>
      <c r="S222" s="147">
        <v>45707</v>
      </c>
      <c r="T222" s="514">
        <v>132556480</v>
      </c>
      <c r="U222" s="72" t="s">
        <v>65</v>
      </c>
      <c r="V222" s="292">
        <v>85467461</v>
      </c>
      <c r="W222" s="189" t="s">
        <v>9096</v>
      </c>
      <c r="X222" s="635">
        <v>45707</v>
      </c>
      <c r="Y222" s="78">
        <v>45707</v>
      </c>
      <c r="Z222" s="636">
        <v>45707</v>
      </c>
      <c r="AA222" s="147">
        <v>45720</v>
      </c>
      <c r="AB222" s="102">
        <f t="shared" si="18"/>
        <v>13</v>
      </c>
      <c r="AC222" s="76">
        <v>0</v>
      </c>
      <c r="AD222" s="76">
        <v>0</v>
      </c>
      <c r="AE222" s="76">
        <v>0</v>
      </c>
      <c r="AF222" s="80" t="s">
        <v>73</v>
      </c>
      <c r="AG222" s="102">
        <f t="shared" si="19"/>
        <v>0</v>
      </c>
      <c r="AH222" s="76">
        <v>0</v>
      </c>
      <c r="AI222" s="76">
        <v>0</v>
      </c>
      <c r="AJ222" s="72" t="s">
        <v>73</v>
      </c>
      <c r="AK222" s="80" t="s">
        <v>73</v>
      </c>
      <c r="AL222" s="76">
        <v>0</v>
      </c>
      <c r="AM222" s="80" t="s">
        <v>73</v>
      </c>
      <c r="AN222" s="80" t="s">
        <v>73</v>
      </c>
      <c r="AO222" s="80" t="s">
        <v>73</v>
      </c>
      <c r="AP222" s="102">
        <f t="shared" si="20"/>
        <v>0</v>
      </c>
      <c r="AQ222" s="102">
        <f t="shared" si="21"/>
        <v>132556480</v>
      </c>
      <c r="AR222" s="72" t="s">
        <v>65</v>
      </c>
      <c r="AS222" s="76">
        <v>132556480</v>
      </c>
      <c r="AT222" s="72" t="s">
        <v>319</v>
      </c>
      <c r="AU222" s="76">
        <v>0</v>
      </c>
      <c r="AV222" s="81" t="s">
        <v>73</v>
      </c>
      <c r="AW222" s="82">
        <v>132556480</v>
      </c>
      <c r="AX222" s="143">
        <f t="shared" si="22"/>
        <v>0</v>
      </c>
      <c r="AY222" s="84">
        <f t="shared" si="23"/>
        <v>1</v>
      </c>
      <c r="AZ222" s="85">
        <v>1</v>
      </c>
      <c r="BA222" s="81" t="s">
        <v>73</v>
      </c>
      <c r="BB222" s="72" t="s">
        <v>208</v>
      </c>
      <c r="BC222" s="74" t="s">
        <v>17217</v>
      </c>
      <c r="BD222" s="71" t="s">
        <v>65</v>
      </c>
      <c r="BE222" s="71" t="s">
        <v>207</v>
      </c>
    </row>
    <row r="223" spans="2:57" s="12" customFormat="1" ht="12.75" x14ac:dyDescent="0.2">
      <c r="B223" s="72">
        <v>2025</v>
      </c>
      <c r="C223" s="72">
        <v>891780111</v>
      </c>
      <c r="D223" s="72" t="s">
        <v>63</v>
      </c>
      <c r="E223" s="104" t="s">
        <v>17216</v>
      </c>
      <c r="F223" s="72" t="s">
        <v>17215</v>
      </c>
      <c r="G223" s="72">
        <v>0</v>
      </c>
      <c r="H223" s="72" t="s">
        <v>71</v>
      </c>
      <c r="I223" s="71" t="s">
        <v>166</v>
      </c>
      <c r="J223" s="73" t="s">
        <v>211</v>
      </c>
      <c r="K223" s="104" t="s">
        <v>17034</v>
      </c>
      <c r="L223" s="514">
        <v>15113000</v>
      </c>
      <c r="M223" s="71" t="s">
        <v>66</v>
      </c>
      <c r="N223" s="75" t="s">
        <v>17033</v>
      </c>
      <c r="O223" s="76">
        <v>900146629</v>
      </c>
      <c r="P223" s="76">
        <v>327</v>
      </c>
      <c r="Q223" s="147">
        <v>45699</v>
      </c>
      <c r="R223" s="514">
        <v>15113000</v>
      </c>
      <c r="S223" s="147">
        <v>45708</v>
      </c>
      <c r="T223" s="514">
        <v>15113000</v>
      </c>
      <c r="U223" s="72" t="s">
        <v>65</v>
      </c>
      <c r="V223" s="292">
        <v>85459497</v>
      </c>
      <c r="W223" s="189" t="s">
        <v>9141</v>
      </c>
      <c r="X223" s="635">
        <v>45708</v>
      </c>
      <c r="Y223" s="78">
        <v>45708</v>
      </c>
      <c r="Z223" s="636" t="s">
        <v>73</v>
      </c>
      <c r="AA223" s="147">
        <v>45712</v>
      </c>
      <c r="AB223" s="102">
        <f t="shared" si="18"/>
        <v>4</v>
      </c>
      <c r="AC223" s="76">
        <v>0</v>
      </c>
      <c r="AD223" s="76">
        <v>0</v>
      </c>
      <c r="AE223" s="76">
        <v>0</v>
      </c>
      <c r="AF223" s="80" t="s">
        <v>73</v>
      </c>
      <c r="AG223" s="102">
        <f t="shared" si="19"/>
        <v>0</v>
      </c>
      <c r="AH223" s="76">
        <v>0</v>
      </c>
      <c r="AI223" s="76">
        <v>0</v>
      </c>
      <c r="AJ223" s="72" t="s">
        <v>73</v>
      </c>
      <c r="AK223" s="80" t="s">
        <v>73</v>
      </c>
      <c r="AL223" s="76">
        <v>0</v>
      </c>
      <c r="AM223" s="80" t="s">
        <v>73</v>
      </c>
      <c r="AN223" s="80" t="s">
        <v>73</v>
      </c>
      <c r="AO223" s="80" t="s">
        <v>73</v>
      </c>
      <c r="AP223" s="102">
        <f t="shared" si="20"/>
        <v>0</v>
      </c>
      <c r="AQ223" s="102">
        <f t="shared" si="21"/>
        <v>15113000</v>
      </c>
      <c r="AR223" s="72" t="s">
        <v>65</v>
      </c>
      <c r="AS223" s="76">
        <v>15113000</v>
      </c>
      <c r="AT223" s="72" t="s">
        <v>319</v>
      </c>
      <c r="AU223" s="76">
        <v>0</v>
      </c>
      <c r="AV223" s="81" t="s">
        <v>73</v>
      </c>
      <c r="AW223" s="82">
        <v>15113000</v>
      </c>
      <c r="AX223" s="143">
        <f t="shared" si="22"/>
        <v>0</v>
      </c>
      <c r="AY223" s="84">
        <f t="shared" si="23"/>
        <v>1</v>
      </c>
      <c r="AZ223" s="85">
        <v>1</v>
      </c>
      <c r="BA223" s="81" t="s">
        <v>73</v>
      </c>
      <c r="BB223" s="72" t="s">
        <v>208</v>
      </c>
      <c r="BC223" s="74" t="s">
        <v>17214</v>
      </c>
      <c r="BD223" s="71" t="s">
        <v>65</v>
      </c>
      <c r="BE223" s="71" t="s">
        <v>207</v>
      </c>
    </row>
    <row r="224" spans="2:57" s="12" customFormat="1" ht="12.75" x14ac:dyDescent="0.2">
      <c r="B224" s="72">
        <v>2025</v>
      </c>
      <c r="C224" s="72">
        <v>891780111</v>
      </c>
      <c r="D224" s="72" t="s">
        <v>63</v>
      </c>
      <c r="E224" s="104" t="s">
        <v>17213</v>
      </c>
      <c r="F224" s="72" t="s">
        <v>17212</v>
      </c>
      <c r="G224" s="72">
        <v>0</v>
      </c>
      <c r="H224" s="72" t="s">
        <v>71</v>
      </c>
      <c r="I224" s="71" t="s">
        <v>166</v>
      </c>
      <c r="J224" s="73" t="s">
        <v>211</v>
      </c>
      <c r="K224" s="104" t="s">
        <v>17211</v>
      </c>
      <c r="L224" s="514">
        <v>171538500</v>
      </c>
      <c r="M224" s="71" t="s">
        <v>66</v>
      </c>
      <c r="N224" s="75" t="s">
        <v>16868</v>
      </c>
      <c r="O224" s="76">
        <v>901550798</v>
      </c>
      <c r="P224" s="76">
        <v>387</v>
      </c>
      <c r="Q224" s="147">
        <v>45707</v>
      </c>
      <c r="R224" s="514">
        <v>171538500</v>
      </c>
      <c r="S224" s="147">
        <v>45712</v>
      </c>
      <c r="T224" s="514">
        <v>171538500</v>
      </c>
      <c r="U224" s="72" t="s">
        <v>65</v>
      </c>
      <c r="V224" s="292">
        <v>85465146</v>
      </c>
      <c r="W224" s="189" t="s">
        <v>16739</v>
      </c>
      <c r="X224" s="635">
        <v>45712</v>
      </c>
      <c r="Y224" s="78">
        <v>45714</v>
      </c>
      <c r="Z224" s="636">
        <v>45712</v>
      </c>
      <c r="AA224" s="147">
        <v>45720</v>
      </c>
      <c r="AB224" s="102">
        <f t="shared" si="18"/>
        <v>8</v>
      </c>
      <c r="AC224" s="76">
        <v>0</v>
      </c>
      <c r="AD224" s="76">
        <v>0</v>
      </c>
      <c r="AE224" s="76">
        <v>0</v>
      </c>
      <c r="AF224" s="80" t="s">
        <v>73</v>
      </c>
      <c r="AG224" s="102">
        <f t="shared" si="19"/>
        <v>0</v>
      </c>
      <c r="AH224" s="76">
        <v>0</v>
      </c>
      <c r="AI224" s="76">
        <v>0</v>
      </c>
      <c r="AJ224" s="72" t="s">
        <v>73</v>
      </c>
      <c r="AK224" s="80" t="s">
        <v>73</v>
      </c>
      <c r="AL224" s="76">
        <v>0</v>
      </c>
      <c r="AM224" s="80" t="s">
        <v>73</v>
      </c>
      <c r="AN224" s="80" t="s">
        <v>73</v>
      </c>
      <c r="AO224" s="80" t="s">
        <v>73</v>
      </c>
      <c r="AP224" s="102">
        <f t="shared" si="20"/>
        <v>0</v>
      </c>
      <c r="AQ224" s="102">
        <f t="shared" si="21"/>
        <v>171538500</v>
      </c>
      <c r="AR224" s="72" t="s">
        <v>65</v>
      </c>
      <c r="AS224" s="76">
        <v>171538500</v>
      </c>
      <c r="AT224" s="72" t="s">
        <v>65</v>
      </c>
      <c r="AU224" s="76">
        <v>85769250</v>
      </c>
      <c r="AV224" s="81" t="s">
        <v>73</v>
      </c>
      <c r="AW224" s="82">
        <v>171538500</v>
      </c>
      <c r="AX224" s="143">
        <f t="shared" si="22"/>
        <v>0</v>
      </c>
      <c r="AY224" s="84">
        <f t="shared" si="23"/>
        <v>1</v>
      </c>
      <c r="AZ224" s="85">
        <v>1</v>
      </c>
      <c r="BA224" s="81" t="s">
        <v>73</v>
      </c>
      <c r="BB224" s="72" t="s">
        <v>208</v>
      </c>
      <c r="BC224" s="74" t="s">
        <v>17210</v>
      </c>
      <c r="BD224" s="71" t="s">
        <v>65</v>
      </c>
      <c r="BE224" s="71" t="s">
        <v>207</v>
      </c>
    </row>
    <row r="225" spans="2:57" s="12" customFormat="1" ht="12.75" x14ac:dyDescent="0.2">
      <c r="B225" s="72">
        <v>2025</v>
      </c>
      <c r="C225" s="72">
        <v>891780111</v>
      </c>
      <c r="D225" s="72" t="s">
        <v>63</v>
      </c>
      <c r="E225" s="104" t="s">
        <v>17209</v>
      </c>
      <c r="F225" s="72" t="s">
        <v>17208</v>
      </c>
      <c r="G225" s="72">
        <v>0</v>
      </c>
      <c r="H225" s="72" t="s">
        <v>71</v>
      </c>
      <c r="I225" s="71" t="s">
        <v>64</v>
      </c>
      <c r="J225" s="73" t="s">
        <v>211</v>
      </c>
      <c r="K225" s="104" t="s">
        <v>17207</v>
      </c>
      <c r="L225" s="514">
        <v>9997190</v>
      </c>
      <c r="M225" s="71" t="s">
        <v>66</v>
      </c>
      <c r="N225" s="75" t="s">
        <v>17206</v>
      </c>
      <c r="O225" s="76">
        <v>860524772</v>
      </c>
      <c r="P225" s="76">
        <v>151</v>
      </c>
      <c r="Q225" s="147">
        <v>45681</v>
      </c>
      <c r="R225" s="514">
        <v>9997190</v>
      </c>
      <c r="S225" s="147">
        <v>45712</v>
      </c>
      <c r="T225" s="514">
        <v>9997190</v>
      </c>
      <c r="U225" s="72" t="s">
        <v>65</v>
      </c>
      <c r="V225" s="292">
        <v>85467461</v>
      </c>
      <c r="W225" s="189" t="s">
        <v>9096</v>
      </c>
      <c r="X225" s="635">
        <v>45712</v>
      </c>
      <c r="Y225" s="78">
        <v>45712</v>
      </c>
      <c r="Z225" s="636" t="s">
        <v>73</v>
      </c>
      <c r="AA225" s="147">
        <v>45750</v>
      </c>
      <c r="AB225" s="102">
        <f t="shared" si="18"/>
        <v>38</v>
      </c>
      <c r="AC225" s="76">
        <v>0</v>
      </c>
      <c r="AD225" s="76">
        <v>0</v>
      </c>
      <c r="AE225" s="76">
        <v>0</v>
      </c>
      <c r="AF225" s="80" t="s">
        <v>73</v>
      </c>
      <c r="AG225" s="102">
        <f t="shared" si="19"/>
        <v>0</v>
      </c>
      <c r="AH225" s="76">
        <v>0</v>
      </c>
      <c r="AI225" s="76">
        <v>0</v>
      </c>
      <c r="AJ225" s="72" t="s">
        <v>73</v>
      </c>
      <c r="AK225" s="80" t="s">
        <v>73</v>
      </c>
      <c r="AL225" s="76">
        <v>0</v>
      </c>
      <c r="AM225" s="80" t="s">
        <v>73</v>
      </c>
      <c r="AN225" s="80" t="s">
        <v>73</v>
      </c>
      <c r="AO225" s="80" t="s">
        <v>73</v>
      </c>
      <c r="AP225" s="102">
        <f t="shared" si="20"/>
        <v>0</v>
      </c>
      <c r="AQ225" s="102">
        <f t="shared" si="21"/>
        <v>9997190</v>
      </c>
      <c r="AR225" s="72" t="s">
        <v>65</v>
      </c>
      <c r="AS225" s="76">
        <v>9997190</v>
      </c>
      <c r="AT225" s="72" t="s">
        <v>319</v>
      </c>
      <c r="AU225" s="76">
        <v>0</v>
      </c>
      <c r="AV225" s="81" t="s">
        <v>73</v>
      </c>
      <c r="AW225" s="82">
        <v>9997190</v>
      </c>
      <c r="AX225" s="143">
        <f t="shared" si="22"/>
        <v>0</v>
      </c>
      <c r="AY225" s="84">
        <f t="shared" si="23"/>
        <v>1</v>
      </c>
      <c r="AZ225" s="85">
        <v>1</v>
      </c>
      <c r="BA225" s="81" t="s">
        <v>73</v>
      </c>
      <c r="BB225" s="72" t="s">
        <v>208</v>
      </c>
      <c r="BC225" s="74" t="s">
        <v>17205</v>
      </c>
      <c r="BD225" s="71" t="s">
        <v>65</v>
      </c>
      <c r="BE225" s="71" t="s">
        <v>207</v>
      </c>
    </row>
    <row r="226" spans="2:57" x14ac:dyDescent="0.25">
      <c r="B226" s="72">
        <v>2025</v>
      </c>
      <c r="C226" s="72">
        <v>891780111</v>
      </c>
      <c r="D226" s="72" t="s">
        <v>63</v>
      </c>
      <c r="E226" s="104" t="s">
        <v>17204</v>
      </c>
      <c r="F226" s="72" t="s">
        <v>17203</v>
      </c>
      <c r="G226" s="72">
        <v>0</v>
      </c>
      <c r="H226" s="72" t="s">
        <v>71</v>
      </c>
      <c r="I226" s="71" t="s">
        <v>64</v>
      </c>
      <c r="J226" s="73" t="s">
        <v>211</v>
      </c>
      <c r="K226" s="104" t="s">
        <v>17202</v>
      </c>
      <c r="L226" s="514">
        <v>32796400</v>
      </c>
      <c r="M226" s="71" t="s">
        <v>66</v>
      </c>
      <c r="N226" s="75" t="s">
        <v>16896</v>
      </c>
      <c r="O226" s="76">
        <v>79415098</v>
      </c>
      <c r="P226" s="76">
        <v>367</v>
      </c>
      <c r="Q226" s="147">
        <v>45705</v>
      </c>
      <c r="R226" s="514">
        <v>32796400</v>
      </c>
      <c r="S226" s="147">
        <v>45712</v>
      </c>
      <c r="T226" s="514">
        <v>32796400</v>
      </c>
      <c r="U226" s="72" t="s">
        <v>65</v>
      </c>
      <c r="V226" s="292">
        <v>36665858</v>
      </c>
      <c r="W226" s="189" t="s">
        <v>10356</v>
      </c>
      <c r="X226" s="635">
        <v>45712</v>
      </c>
      <c r="Y226" s="78">
        <v>45712</v>
      </c>
      <c r="Z226" s="636" t="s">
        <v>73</v>
      </c>
      <c r="AA226" s="147">
        <v>45763</v>
      </c>
      <c r="AB226" s="102">
        <f t="shared" si="18"/>
        <v>51</v>
      </c>
      <c r="AC226" s="76">
        <v>0</v>
      </c>
      <c r="AD226" s="76">
        <v>0</v>
      </c>
      <c r="AE226" s="76">
        <v>0</v>
      </c>
      <c r="AF226" s="80" t="s">
        <v>73</v>
      </c>
      <c r="AG226" s="102">
        <f t="shared" si="19"/>
        <v>0</v>
      </c>
      <c r="AH226" s="76">
        <v>0</v>
      </c>
      <c r="AI226" s="76">
        <v>0</v>
      </c>
      <c r="AJ226" s="72" t="s">
        <v>73</v>
      </c>
      <c r="AK226" s="80" t="s">
        <v>73</v>
      </c>
      <c r="AL226" s="76">
        <v>0</v>
      </c>
      <c r="AM226" s="80" t="s">
        <v>73</v>
      </c>
      <c r="AN226" s="80" t="s">
        <v>73</v>
      </c>
      <c r="AO226" s="80" t="s">
        <v>73</v>
      </c>
      <c r="AP226" s="102">
        <f t="shared" si="20"/>
        <v>0</v>
      </c>
      <c r="AQ226" s="102">
        <f t="shared" si="21"/>
        <v>32796400</v>
      </c>
      <c r="AR226" s="72" t="s">
        <v>65</v>
      </c>
      <c r="AS226" s="76">
        <v>32796400</v>
      </c>
      <c r="AT226" s="72" t="s">
        <v>319</v>
      </c>
      <c r="AU226" s="76">
        <v>0</v>
      </c>
      <c r="AV226" s="81" t="s">
        <v>73</v>
      </c>
      <c r="AW226" s="82">
        <v>32796400</v>
      </c>
      <c r="AX226" s="143">
        <f t="shared" si="22"/>
        <v>0</v>
      </c>
      <c r="AY226" s="84">
        <f t="shared" si="23"/>
        <v>1</v>
      </c>
      <c r="AZ226" s="85">
        <v>1</v>
      </c>
      <c r="BA226" s="81" t="s">
        <v>73</v>
      </c>
      <c r="BB226" s="72" t="s">
        <v>208</v>
      </c>
      <c r="BC226" s="74" t="s">
        <v>17201</v>
      </c>
      <c r="BD226" s="71" t="s">
        <v>65</v>
      </c>
      <c r="BE226" s="71" t="s">
        <v>207</v>
      </c>
    </row>
    <row r="227" spans="2:57" x14ac:dyDescent="0.25">
      <c r="B227" s="72">
        <v>2025</v>
      </c>
      <c r="C227" s="72">
        <v>891780111</v>
      </c>
      <c r="D227" s="72" t="s">
        <v>63</v>
      </c>
      <c r="E227" s="104" t="s">
        <v>17200</v>
      </c>
      <c r="F227" s="72" t="s">
        <v>17199</v>
      </c>
      <c r="G227" s="72">
        <v>0</v>
      </c>
      <c r="H227" s="72" t="s">
        <v>71</v>
      </c>
      <c r="I227" s="71" t="s">
        <v>64</v>
      </c>
      <c r="J227" s="73" t="s">
        <v>211</v>
      </c>
      <c r="K227" s="104" t="s">
        <v>17198</v>
      </c>
      <c r="L227" s="514">
        <v>10504889</v>
      </c>
      <c r="M227" s="71" t="s">
        <v>66</v>
      </c>
      <c r="N227" s="75" t="s">
        <v>17197</v>
      </c>
      <c r="O227" s="76">
        <v>800177584</v>
      </c>
      <c r="P227" s="76">
        <v>117</v>
      </c>
      <c r="Q227" s="147">
        <v>45710</v>
      </c>
      <c r="R227" s="514">
        <v>10504889</v>
      </c>
      <c r="S227" s="147">
        <v>45714</v>
      </c>
      <c r="T227" s="514">
        <v>10504889</v>
      </c>
      <c r="U227" s="72" t="s">
        <v>65</v>
      </c>
      <c r="V227" s="292">
        <v>85467461</v>
      </c>
      <c r="W227" s="189" t="s">
        <v>9096</v>
      </c>
      <c r="X227" s="635">
        <v>45714</v>
      </c>
      <c r="Y227" s="78">
        <v>45714</v>
      </c>
      <c r="Z227" s="636" t="s">
        <v>73</v>
      </c>
      <c r="AA227" s="147">
        <v>45727</v>
      </c>
      <c r="AB227" s="102">
        <f t="shared" si="18"/>
        <v>13</v>
      </c>
      <c r="AC227" s="76">
        <v>0</v>
      </c>
      <c r="AD227" s="76">
        <v>0</v>
      </c>
      <c r="AE227" s="76">
        <v>0</v>
      </c>
      <c r="AF227" s="80" t="s">
        <v>73</v>
      </c>
      <c r="AG227" s="102">
        <f t="shared" si="19"/>
        <v>0</v>
      </c>
      <c r="AH227" s="76">
        <v>0</v>
      </c>
      <c r="AI227" s="76">
        <v>0</v>
      </c>
      <c r="AJ227" s="72" t="s">
        <v>73</v>
      </c>
      <c r="AK227" s="80" t="s">
        <v>73</v>
      </c>
      <c r="AL227" s="76">
        <v>0</v>
      </c>
      <c r="AM227" s="80" t="s">
        <v>73</v>
      </c>
      <c r="AN227" s="80" t="s">
        <v>73</v>
      </c>
      <c r="AO227" s="80" t="s">
        <v>73</v>
      </c>
      <c r="AP227" s="102">
        <f t="shared" si="20"/>
        <v>0</v>
      </c>
      <c r="AQ227" s="102">
        <f t="shared" si="21"/>
        <v>10504889</v>
      </c>
      <c r="AR227" s="72" t="s">
        <v>65</v>
      </c>
      <c r="AS227" s="76">
        <v>10504889</v>
      </c>
      <c r="AT227" s="72" t="s">
        <v>319</v>
      </c>
      <c r="AU227" s="76">
        <v>0</v>
      </c>
      <c r="AV227" s="81" t="s">
        <v>73</v>
      </c>
      <c r="AW227" s="82">
        <v>10504889</v>
      </c>
      <c r="AX227" s="143">
        <f t="shared" si="22"/>
        <v>0</v>
      </c>
      <c r="AY227" s="84">
        <f t="shared" si="23"/>
        <v>1</v>
      </c>
      <c r="AZ227" s="85">
        <v>1</v>
      </c>
      <c r="BA227" s="81" t="s">
        <v>73</v>
      </c>
      <c r="BB227" s="72" t="s">
        <v>208</v>
      </c>
      <c r="BC227" s="74" t="s">
        <v>17196</v>
      </c>
      <c r="BD227" s="71" t="s">
        <v>65</v>
      </c>
      <c r="BE227" s="71" t="s">
        <v>207</v>
      </c>
    </row>
    <row r="228" spans="2:57" x14ac:dyDescent="0.25">
      <c r="B228" s="72">
        <v>2025</v>
      </c>
      <c r="C228" s="72">
        <v>891780111</v>
      </c>
      <c r="D228" s="72" t="s">
        <v>63</v>
      </c>
      <c r="E228" s="104" t="s">
        <v>17195</v>
      </c>
      <c r="F228" s="72" t="s">
        <v>17194</v>
      </c>
      <c r="G228" s="72">
        <v>0</v>
      </c>
      <c r="H228" s="72" t="s">
        <v>71</v>
      </c>
      <c r="I228" s="71" t="s">
        <v>166</v>
      </c>
      <c r="J228" s="73" t="s">
        <v>211</v>
      </c>
      <c r="K228" s="104" t="s">
        <v>17193</v>
      </c>
      <c r="L228" s="514">
        <v>67760000</v>
      </c>
      <c r="M228" s="71" t="s">
        <v>66</v>
      </c>
      <c r="N228" s="75" t="s">
        <v>562</v>
      </c>
      <c r="O228" s="76">
        <v>7144967</v>
      </c>
      <c r="P228" s="76">
        <v>379</v>
      </c>
      <c r="Q228" s="147">
        <v>45706</v>
      </c>
      <c r="R228" s="514">
        <v>67760000</v>
      </c>
      <c r="S228" s="147">
        <v>45714</v>
      </c>
      <c r="T228" s="514">
        <v>67760000</v>
      </c>
      <c r="U228" s="72" t="s">
        <v>65</v>
      </c>
      <c r="V228" s="292">
        <v>57461216</v>
      </c>
      <c r="W228" s="189" t="s">
        <v>10332</v>
      </c>
      <c r="X228" s="635">
        <v>45714</v>
      </c>
      <c r="Y228" s="78">
        <v>45721</v>
      </c>
      <c r="Z228" s="147">
        <v>45715</v>
      </c>
      <c r="AA228" s="147">
        <v>45721</v>
      </c>
      <c r="AB228" s="102">
        <f t="shared" si="18"/>
        <v>6</v>
      </c>
      <c r="AC228" s="76">
        <v>0</v>
      </c>
      <c r="AD228" s="76">
        <v>0</v>
      </c>
      <c r="AE228" s="76">
        <v>0</v>
      </c>
      <c r="AF228" s="80" t="s">
        <v>73</v>
      </c>
      <c r="AG228" s="102">
        <f t="shared" si="19"/>
        <v>0</v>
      </c>
      <c r="AH228" s="76">
        <v>0</v>
      </c>
      <c r="AI228" s="76">
        <v>0</v>
      </c>
      <c r="AJ228" s="72" t="s">
        <v>73</v>
      </c>
      <c r="AK228" s="80" t="s">
        <v>73</v>
      </c>
      <c r="AL228" s="76">
        <v>0</v>
      </c>
      <c r="AM228" s="80" t="s">
        <v>73</v>
      </c>
      <c r="AN228" s="80" t="s">
        <v>73</v>
      </c>
      <c r="AO228" s="80" t="s">
        <v>73</v>
      </c>
      <c r="AP228" s="102">
        <f t="shared" si="20"/>
        <v>0</v>
      </c>
      <c r="AQ228" s="102">
        <f t="shared" si="21"/>
        <v>67760000</v>
      </c>
      <c r="AR228" s="72" t="s">
        <v>65</v>
      </c>
      <c r="AS228" s="76">
        <v>67760000</v>
      </c>
      <c r="AT228" s="72" t="s">
        <v>319</v>
      </c>
      <c r="AU228" s="76">
        <v>0</v>
      </c>
      <c r="AV228" s="81" t="s">
        <v>73</v>
      </c>
      <c r="AW228" s="82">
        <v>67760000</v>
      </c>
      <c r="AX228" s="143">
        <f t="shared" si="22"/>
        <v>0</v>
      </c>
      <c r="AY228" s="84">
        <f t="shared" si="23"/>
        <v>1</v>
      </c>
      <c r="AZ228" s="85">
        <v>1</v>
      </c>
      <c r="BA228" s="81" t="s">
        <v>73</v>
      </c>
      <c r="BB228" s="72" t="s">
        <v>208</v>
      </c>
      <c r="BC228" s="74" t="s">
        <v>17192</v>
      </c>
      <c r="BD228" s="71" t="s">
        <v>65</v>
      </c>
      <c r="BE228" s="71" t="s">
        <v>207</v>
      </c>
    </row>
    <row r="229" spans="2:57" x14ac:dyDescent="0.25">
      <c r="B229" s="72">
        <v>2025</v>
      </c>
      <c r="C229" s="72">
        <v>891780111</v>
      </c>
      <c r="D229" s="72" t="s">
        <v>63</v>
      </c>
      <c r="E229" s="104" t="s">
        <v>17191</v>
      </c>
      <c r="F229" s="72" t="s">
        <v>17190</v>
      </c>
      <c r="G229" s="72">
        <v>0</v>
      </c>
      <c r="H229" s="72" t="s">
        <v>71</v>
      </c>
      <c r="I229" s="71" t="s">
        <v>64</v>
      </c>
      <c r="J229" s="73" t="s">
        <v>211</v>
      </c>
      <c r="K229" s="104" t="s">
        <v>17189</v>
      </c>
      <c r="L229" s="514">
        <v>25384104</v>
      </c>
      <c r="M229" s="71" t="s">
        <v>66</v>
      </c>
      <c r="N229" s="75" t="s">
        <v>16719</v>
      </c>
      <c r="O229" s="76">
        <v>901283655</v>
      </c>
      <c r="P229" s="76">
        <v>492</v>
      </c>
      <c r="Q229" s="147">
        <v>45715</v>
      </c>
      <c r="R229" s="514">
        <v>25384104</v>
      </c>
      <c r="S229" s="147">
        <v>45723</v>
      </c>
      <c r="T229" s="514">
        <v>25384104</v>
      </c>
      <c r="U229" s="72" t="s">
        <v>65</v>
      </c>
      <c r="V229" s="292">
        <v>36665858</v>
      </c>
      <c r="W229" s="189" t="s">
        <v>10356</v>
      </c>
      <c r="X229" s="635">
        <v>45723</v>
      </c>
      <c r="Y229" s="78">
        <v>45723</v>
      </c>
      <c r="Z229" s="147" t="s">
        <v>73</v>
      </c>
      <c r="AA229" s="147">
        <v>45752</v>
      </c>
      <c r="AB229" s="102">
        <f t="shared" si="18"/>
        <v>29</v>
      </c>
      <c r="AC229" s="76">
        <v>0</v>
      </c>
      <c r="AD229" s="76">
        <v>0</v>
      </c>
      <c r="AE229" s="76">
        <v>0</v>
      </c>
      <c r="AF229" s="80" t="s">
        <v>73</v>
      </c>
      <c r="AG229" s="102">
        <f t="shared" si="19"/>
        <v>0</v>
      </c>
      <c r="AH229" s="76">
        <v>0</v>
      </c>
      <c r="AI229" s="76">
        <v>0</v>
      </c>
      <c r="AJ229" s="72" t="s">
        <v>73</v>
      </c>
      <c r="AK229" s="80" t="s">
        <v>73</v>
      </c>
      <c r="AL229" s="76">
        <v>0</v>
      </c>
      <c r="AM229" s="80" t="s">
        <v>73</v>
      </c>
      <c r="AN229" s="80" t="s">
        <v>73</v>
      </c>
      <c r="AO229" s="80" t="s">
        <v>73</v>
      </c>
      <c r="AP229" s="102">
        <f t="shared" si="20"/>
        <v>0</v>
      </c>
      <c r="AQ229" s="102">
        <f t="shared" si="21"/>
        <v>25384104</v>
      </c>
      <c r="AR229" s="72" t="s">
        <v>65</v>
      </c>
      <c r="AS229" s="76">
        <v>25384104</v>
      </c>
      <c r="AT229" s="72" t="s">
        <v>319</v>
      </c>
      <c r="AU229" s="76">
        <v>0</v>
      </c>
      <c r="AV229" s="81" t="s">
        <v>73</v>
      </c>
      <c r="AW229" s="82">
        <v>25384044.699999999</v>
      </c>
      <c r="AX229" s="143">
        <f t="shared" si="22"/>
        <v>59.300000000745058</v>
      </c>
      <c r="AY229" s="84">
        <f t="shared" si="23"/>
        <v>0.99999766389233191</v>
      </c>
      <c r="AZ229" s="85">
        <v>1</v>
      </c>
      <c r="BA229" s="81" t="s">
        <v>73</v>
      </c>
      <c r="BB229" s="72" t="s">
        <v>208</v>
      </c>
      <c r="BC229" s="74" t="s">
        <v>17188</v>
      </c>
      <c r="BD229" s="71" t="s">
        <v>65</v>
      </c>
      <c r="BE229" s="71" t="s">
        <v>207</v>
      </c>
    </row>
    <row r="230" spans="2:57" x14ac:dyDescent="0.25">
      <c r="B230" s="72">
        <v>2025</v>
      </c>
      <c r="C230" s="72">
        <v>891780111</v>
      </c>
      <c r="D230" s="72" t="s">
        <v>63</v>
      </c>
      <c r="E230" s="104" t="s">
        <v>17187</v>
      </c>
      <c r="F230" s="72" t="s">
        <v>17186</v>
      </c>
      <c r="G230" s="72">
        <v>0</v>
      </c>
      <c r="H230" s="72" t="s">
        <v>71</v>
      </c>
      <c r="I230" s="71" t="s">
        <v>166</v>
      </c>
      <c r="J230" s="73" t="s">
        <v>211</v>
      </c>
      <c r="K230" s="104" t="s">
        <v>17185</v>
      </c>
      <c r="L230" s="514">
        <v>15699670</v>
      </c>
      <c r="M230" s="71" t="s">
        <v>66</v>
      </c>
      <c r="N230" s="75" t="s">
        <v>16751</v>
      </c>
      <c r="O230" s="76">
        <v>900763287</v>
      </c>
      <c r="P230" s="76">
        <v>430</v>
      </c>
      <c r="Q230" s="147">
        <v>45712</v>
      </c>
      <c r="R230" s="514">
        <v>15699670</v>
      </c>
      <c r="S230" s="147">
        <v>45723</v>
      </c>
      <c r="T230" s="514">
        <v>15699670</v>
      </c>
      <c r="U230" s="72" t="s">
        <v>65</v>
      </c>
      <c r="V230" s="292">
        <v>36665858</v>
      </c>
      <c r="W230" s="189" t="s">
        <v>10356</v>
      </c>
      <c r="X230" s="635">
        <v>45723</v>
      </c>
      <c r="Y230" s="78">
        <v>45723</v>
      </c>
      <c r="Z230" s="147" t="s">
        <v>73</v>
      </c>
      <c r="AA230" s="147">
        <v>45744</v>
      </c>
      <c r="AB230" s="102">
        <f t="shared" si="18"/>
        <v>21</v>
      </c>
      <c r="AC230" s="76">
        <v>0</v>
      </c>
      <c r="AD230" s="76">
        <v>0</v>
      </c>
      <c r="AE230" s="76">
        <v>0</v>
      </c>
      <c r="AF230" s="80" t="s">
        <v>73</v>
      </c>
      <c r="AG230" s="102">
        <f t="shared" si="19"/>
        <v>0</v>
      </c>
      <c r="AH230" s="76">
        <v>0</v>
      </c>
      <c r="AI230" s="76">
        <v>0</v>
      </c>
      <c r="AJ230" s="72" t="s">
        <v>73</v>
      </c>
      <c r="AK230" s="80" t="s">
        <v>73</v>
      </c>
      <c r="AL230" s="76">
        <v>0</v>
      </c>
      <c r="AM230" s="80" t="s">
        <v>73</v>
      </c>
      <c r="AN230" s="80" t="s">
        <v>73</v>
      </c>
      <c r="AO230" s="80" t="s">
        <v>73</v>
      </c>
      <c r="AP230" s="102">
        <f t="shared" si="20"/>
        <v>0</v>
      </c>
      <c r="AQ230" s="102">
        <f t="shared" si="21"/>
        <v>15699670</v>
      </c>
      <c r="AR230" s="72" t="s">
        <v>65</v>
      </c>
      <c r="AS230" s="76">
        <v>15699670</v>
      </c>
      <c r="AT230" s="72" t="s">
        <v>319</v>
      </c>
      <c r="AU230" s="76">
        <v>0</v>
      </c>
      <c r="AV230" s="81" t="s">
        <v>73</v>
      </c>
      <c r="AW230" s="82">
        <v>15699670</v>
      </c>
      <c r="AX230" s="143">
        <f t="shared" si="22"/>
        <v>0</v>
      </c>
      <c r="AY230" s="84">
        <f t="shared" si="23"/>
        <v>1</v>
      </c>
      <c r="AZ230" s="85">
        <v>1</v>
      </c>
      <c r="BA230" s="81" t="s">
        <v>73</v>
      </c>
      <c r="BB230" s="72" t="s">
        <v>208</v>
      </c>
      <c r="BC230" s="74" t="s">
        <v>17184</v>
      </c>
      <c r="BD230" s="71" t="s">
        <v>65</v>
      </c>
      <c r="BE230" s="71" t="s">
        <v>207</v>
      </c>
    </row>
    <row r="231" spans="2:57" x14ac:dyDescent="0.25">
      <c r="B231" s="72">
        <v>2025</v>
      </c>
      <c r="C231" s="72">
        <v>891780111</v>
      </c>
      <c r="D231" s="72" t="s">
        <v>63</v>
      </c>
      <c r="E231" s="104" t="s">
        <v>17183</v>
      </c>
      <c r="F231" s="72" t="s">
        <v>17182</v>
      </c>
      <c r="G231" s="72">
        <v>0</v>
      </c>
      <c r="H231" s="72" t="s">
        <v>71</v>
      </c>
      <c r="I231" s="71" t="s">
        <v>166</v>
      </c>
      <c r="J231" s="73" t="s">
        <v>211</v>
      </c>
      <c r="K231" s="104" t="s">
        <v>17181</v>
      </c>
      <c r="L231" s="514">
        <v>68040630</v>
      </c>
      <c r="M231" s="71" t="s">
        <v>66</v>
      </c>
      <c r="N231" s="75" t="s">
        <v>17180</v>
      </c>
      <c r="O231" s="76">
        <v>800109197</v>
      </c>
      <c r="P231" s="76">
        <v>413</v>
      </c>
      <c r="Q231" s="147">
        <v>45708</v>
      </c>
      <c r="R231" s="514">
        <v>68040630</v>
      </c>
      <c r="S231" s="147">
        <v>45726</v>
      </c>
      <c r="T231" s="514">
        <v>68040630</v>
      </c>
      <c r="U231" s="72" t="s">
        <v>65</v>
      </c>
      <c r="V231" s="292">
        <v>85467461</v>
      </c>
      <c r="W231" s="189" t="s">
        <v>9096</v>
      </c>
      <c r="X231" s="635">
        <v>45726</v>
      </c>
      <c r="Y231" s="78">
        <v>45727</v>
      </c>
      <c r="Z231" s="147">
        <v>45727</v>
      </c>
      <c r="AA231" s="147">
        <v>45747</v>
      </c>
      <c r="AB231" s="102">
        <f t="shared" si="18"/>
        <v>20</v>
      </c>
      <c r="AC231" s="76">
        <v>0</v>
      </c>
      <c r="AD231" s="76">
        <v>0</v>
      </c>
      <c r="AE231" s="76">
        <v>0</v>
      </c>
      <c r="AF231" s="80" t="s">
        <v>73</v>
      </c>
      <c r="AG231" s="102">
        <f t="shared" si="19"/>
        <v>0</v>
      </c>
      <c r="AH231" s="76">
        <v>0</v>
      </c>
      <c r="AI231" s="76">
        <v>0</v>
      </c>
      <c r="AJ231" s="72" t="s">
        <v>73</v>
      </c>
      <c r="AK231" s="80" t="s">
        <v>73</v>
      </c>
      <c r="AL231" s="76">
        <v>0</v>
      </c>
      <c r="AM231" s="80" t="s">
        <v>73</v>
      </c>
      <c r="AN231" s="80" t="s">
        <v>73</v>
      </c>
      <c r="AO231" s="80" t="s">
        <v>73</v>
      </c>
      <c r="AP231" s="102">
        <f t="shared" si="20"/>
        <v>0</v>
      </c>
      <c r="AQ231" s="102">
        <f t="shared" si="21"/>
        <v>68040630</v>
      </c>
      <c r="AR231" s="72" t="s">
        <v>65</v>
      </c>
      <c r="AS231" s="76">
        <v>68040630</v>
      </c>
      <c r="AT231" s="72" t="s">
        <v>319</v>
      </c>
      <c r="AU231" s="76">
        <v>0</v>
      </c>
      <c r="AV231" s="81" t="s">
        <v>73</v>
      </c>
      <c r="AW231" s="82">
        <v>68040630</v>
      </c>
      <c r="AX231" s="143">
        <f t="shared" si="22"/>
        <v>0</v>
      </c>
      <c r="AY231" s="84">
        <f t="shared" si="23"/>
        <v>1</v>
      </c>
      <c r="AZ231" s="85">
        <v>1</v>
      </c>
      <c r="BA231" s="81" t="s">
        <v>73</v>
      </c>
      <c r="BB231" s="72" t="s">
        <v>208</v>
      </c>
      <c r="BC231" s="74" t="s">
        <v>17179</v>
      </c>
      <c r="BD231" s="71" t="s">
        <v>65</v>
      </c>
      <c r="BE231" s="71" t="s">
        <v>207</v>
      </c>
    </row>
    <row r="232" spans="2:57" x14ac:dyDescent="0.25">
      <c r="B232" s="72">
        <v>2025</v>
      </c>
      <c r="C232" s="72">
        <v>891780111</v>
      </c>
      <c r="D232" s="72" t="s">
        <v>63</v>
      </c>
      <c r="E232" s="104" t="s">
        <v>17178</v>
      </c>
      <c r="F232" s="72" t="s">
        <v>17177</v>
      </c>
      <c r="G232" s="72">
        <v>0</v>
      </c>
      <c r="H232" s="72" t="s">
        <v>71</v>
      </c>
      <c r="I232" s="71" t="s">
        <v>166</v>
      </c>
      <c r="J232" s="73" t="s">
        <v>211</v>
      </c>
      <c r="K232" s="104" t="s">
        <v>17176</v>
      </c>
      <c r="L232" s="514">
        <v>45000000</v>
      </c>
      <c r="M232" s="71" t="s">
        <v>66</v>
      </c>
      <c r="N232" s="75" t="s">
        <v>17006</v>
      </c>
      <c r="O232" s="76">
        <v>901660591</v>
      </c>
      <c r="P232" s="76">
        <v>436</v>
      </c>
      <c r="Q232" s="147">
        <v>45712</v>
      </c>
      <c r="R232" s="514">
        <v>45000000</v>
      </c>
      <c r="S232" s="147">
        <v>45726</v>
      </c>
      <c r="T232" s="514">
        <v>45000000</v>
      </c>
      <c r="U232" s="72" t="s">
        <v>65</v>
      </c>
      <c r="V232" s="292">
        <v>36665858</v>
      </c>
      <c r="W232" s="189" t="s">
        <v>10356</v>
      </c>
      <c r="X232" s="635">
        <v>45726</v>
      </c>
      <c r="Y232" s="78">
        <v>45726</v>
      </c>
      <c r="Z232" s="147">
        <v>45731</v>
      </c>
      <c r="AA232" s="147">
        <v>45754</v>
      </c>
      <c r="AB232" s="102">
        <f t="shared" si="18"/>
        <v>23</v>
      </c>
      <c r="AC232" s="76">
        <v>0</v>
      </c>
      <c r="AD232" s="76">
        <v>0</v>
      </c>
      <c r="AE232" s="76">
        <v>0</v>
      </c>
      <c r="AF232" s="80">
        <v>45821</v>
      </c>
      <c r="AG232" s="102">
        <f t="shared" si="19"/>
        <v>67</v>
      </c>
      <c r="AH232" s="76">
        <v>0</v>
      </c>
      <c r="AI232" s="76">
        <v>0</v>
      </c>
      <c r="AJ232" s="72" t="s">
        <v>73</v>
      </c>
      <c r="AK232" s="80" t="s">
        <v>73</v>
      </c>
      <c r="AL232" s="76">
        <v>0</v>
      </c>
      <c r="AM232" s="80" t="s">
        <v>73</v>
      </c>
      <c r="AN232" s="80" t="s">
        <v>73</v>
      </c>
      <c r="AO232" s="80" t="s">
        <v>73</v>
      </c>
      <c r="AP232" s="102">
        <f t="shared" si="20"/>
        <v>0</v>
      </c>
      <c r="AQ232" s="102">
        <f t="shared" si="21"/>
        <v>45000000</v>
      </c>
      <c r="AR232" s="72" t="s">
        <v>65</v>
      </c>
      <c r="AS232" s="76">
        <v>45000000</v>
      </c>
      <c r="AT232" s="72" t="s">
        <v>319</v>
      </c>
      <c r="AU232" s="76">
        <v>0</v>
      </c>
      <c r="AV232" s="81" t="s">
        <v>73</v>
      </c>
      <c r="AW232" s="82">
        <v>45000000</v>
      </c>
      <c r="AX232" s="143">
        <f t="shared" si="22"/>
        <v>0</v>
      </c>
      <c r="AY232" s="84">
        <f t="shared" si="23"/>
        <v>1</v>
      </c>
      <c r="AZ232" s="85">
        <v>1</v>
      </c>
      <c r="BA232" s="81" t="s">
        <v>73</v>
      </c>
      <c r="BB232" s="72" t="s">
        <v>208</v>
      </c>
      <c r="BC232" s="74" t="s">
        <v>17175</v>
      </c>
      <c r="BD232" s="71" t="s">
        <v>65</v>
      </c>
      <c r="BE232" s="71" t="s">
        <v>207</v>
      </c>
    </row>
    <row r="233" spans="2:57" x14ac:dyDescent="0.25">
      <c r="B233" s="72">
        <v>2025</v>
      </c>
      <c r="C233" s="72">
        <v>891780111</v>
      </c>
      <c r="D233" s="72" t="s">
        <v>63</v>
      </c>
      <c r="E233" s="104" t="s">
        <v>17174</v>
      </c>
      <c r="F233" s="72" t="s">
        <v>17173</v>
      </c>
      <c r="G233" s="72">
        <v>0</v>
      </c>
      <c r="H233" s="72" t="s">
        <v>71</v>
      </c>
      <c r="I233" s="71" t="s">
        <v>166</v>
      </c>
      <c r="J233" s="73" t="s">
        <v>211</v>
      </c>
      <c r="K233" s="104" t="s">
        <v>17172</v>
      </c>
      <c r="L233" s="514">
        <v>19511240</v>
      </c>
      <c r="M233" s="71" t="s">
        <v>66</v>
      </c>
      <c r="N233" s="75" t="s">
        <v>16910</v>
      </c>
      <c r="O233" s="76">
        <v>901068907</v>
      </c>
      <c r="P233" s="76">
        <v>525</v>
      </c>
      <c r="Q233" s="147">
        <v>45720</v>
      </c>
      <c r="R233" s="514">
        <v>19726336</v>
      </c>
      <c r="S233" s="147">
        <v>45730</v>
      </c>
      <c r="T233" s="514">
        <v>19511240</v>
      </c>
      <c r="U233" s="72" t="s">
        <v>65</v>
      </c>
      <c r="V233" s="292">
        <v>85151631</v>
      </c>
      <c r="W233" s="189" t="s">
        <v>16626</v>
      </c>
      <c r="X233" s="635">
        <v>45730</v>
      </c>
      <c r="Y233" s="78">
        <v>45730</v>
      </c>
      <c r="Z233" s="147">
        <v>45734</v>
      </c>
      <c r="AA233" s="147">
        <v>45736</v>
      </c>
      <c r="AB233" s="102">
        <f t="shared" si="18"/>
        <v>2</v>
      </c>
      <c r="AC233" s="76">
        <v>0</v>
      </c>
      <c r="AD233" s="76">
        <v>0</v>
      </c>
      <c r="AE233" s="76">
        <v>0</v>
      </c>
      <c r="AF233" s="80" t="s">
        <v>73</v>
      </c>
      <c r="AG233" s="102">
        <f t="shared" si="19"/>
        <v>0</v>
      </c>
      <c r="AH233" s="76">
        <v>0</v>
      </c>
      <c r="AI233" s="76">
        <v>0</v>
      </c>
      <c r="AJ233" s="72" t="s">
        <v>73</v>
      </c>
      <c r="AK233" s="80" t="s">
        <v>73</v>
      </c>
      <c r="AL233" s="76">
        <v>0</v>
      </c>
      <c r="AM233" s="80" t="s">
        <v>73</v>
      </c>
      <c r="AN233" s="80" t="s">
        <v>73</v>
      </c>
      <c r="AO233" s="80" t="s">
        <v>73</v>
      </c>
      <c r="AP233" s="102">
        <f t="shared" si="20"/>
        <v>0</v>
      </c>
      <c r="AQ233" s="102">
        <f t="shared" si="21"/>
        <v>19511240</v>
      </c>
      <c r="AR233" s="72" t="s">
        <v>65</v>
      </c>
      <c r="AS233" s="76">
        <v>19511240</v>
      </c>
      <c r="AT233" s="72" t="s">
        <v>319</v>
      </c>
      <c r="AU233" s="76">
        <v>0</v>
      </c>
      <c r="AV233" s="81" t="s">
        <v>73</v>
      </c>
      <c r="AW233" s="82">
        <v>19511240</v>
      </c>
      <c r="AX233" s="143">
        <f t="shared" si="22"/>
        <v>0</v>
      </c>
      <c r="AY233" s="84">
        <f t="shared" si="23"/>
        <v>1</v>
      </c>
      <c r="AZ233" s="85">
        <v>1</v>
      </c>
      <c r="BA233" s="81" t="s">
        <v>73</v>
      </c>
      <c r="BB233" s="72" t="s">
        <v>208</v>
      </c>
      <c r="BC233" s="74" t="s">
        <v>17171</v>
      </c>
      <c r="BD233" s="71" t="s">
        <v>65</v>
      </c>
      <c r="BE233" s="71" t="s">
        <v>207</v>
      </c>
    </row>
    <row r="234" spans="2:57" x14ac:dyDescent="0.25">
      <c r="B234" s="72">
        <v>2025</v>
      </c>
      <c r="C234" s="72">
        <v>891780111</v>
      </c>
      <c r="D234" s="72" t="s">
        <v>63</v>
      </c>
      <c r="E234" s="104" t="s">
        <v>17170</v>
      </c>
      <c r="F234" s="72" t="s">
        <v>17169</v>
      </c>
      <c r="G234" s="72">
        <v>0</v>
      </c>
      <c r="H234" s="72" t="s">
        <v>71</v>
      </c>
      <c r="I234" s="71" t="s">
        <v>166</v>
      </c>
      <c r="J234" s="73" t="s">
        <v>211</v>
      </c>
      <c r="K234" s="104" t="s">
        <v>17168</v>
      </c>
      <c r="L234" s="514">
        <v>48538553</v>
      </c>
      <c r="M234" s="71" t="s">
        <v>66</v>
      </c>
      <c r="N234" s="75" t="s">
        <v>16719</v>
      </c>
      <c r="O234" s="76">
        <v>901283655</v>
      </c>
      <c r="P234" s="76" t="s">
        <v>17167</v>
      </c>
      <c r="Q234" s="147">
        <v>45715</v>
      </c>
      <c r="R234" s="514">
        <v>48538553</v>
      </c>
      <c r="S234" s="147">
        <v>45733</v>
      </c>
      <c r="T234" s="514">
        <v>48538553</v>
      </c>
      <c r="U234" s="72" t="s">
        <v>65</v>
      </c>
      <c r="V234" s="292">
        <v>36665858</v>
      </c>
      <c r="W234" s="189" t="s">
        <v>10356</v>
      </c>
      <c r="X234" s="635">
        <v>45733</v>
      </c>
      <c r="Y234" s="78">
        <v>45734</v>
      </c>
      <c r="Z234" s="147" t="s">
        <v>73</v>
      </c>
      <c r="AA234" s="147">
        <v>45762</v>
      </c>
      <c r="AB234" s="102">
        <f t="shared" si="18"/>
        <v>28</v>
      </c>
      <c r="AC234" s="76">
        <v>0</v>
      </c>
      <c r="AD234" s="76">
        <v>0</v>
      </c>
      <c r="AE234" s="76">
        <v>0</v>
      </c>
      <c r="AF234" s="80" t="s">
        <v>73</v>
      </c>
      <c r="AG234" s="102">
        <f t="shared" si="19"/>
        <v>0</v>
      </c>
      <c r="AH234" s="76">
        <v>0</v>
      </c>
      <c r="AI234" s="76">
        <v>0</v>
      </c>
      <c r="AJ234" s="72" t="s">
        <v>73</v>
      </c>
      <c r="AK234" s="80" t="s">
        <v>73</v>
      </c>
      <c r="AL234" s="76">
        <v>0</v>
      </c>
      <c r="AM234" s="80" t="s">
        <v>73</v>
      </c>
      <c r="AN234" s="80" t="s">
        <v>73</v>
      </c>
      <c r="AO234" s="80" t="s">
        <v>73</v>
      </c>
      <c r="AP234" s="102">
        <f t="shared" si="20"/>
        <v>0</v>
      </c>
      <c r="AQ234" s="102">
        <f t="shared" si="21"/>
        <v>48538553</v>
      </c>
      <c r="AR234" s="72" t="s">
        <v>65</v>
      </c>
      <c r="AS234" s="76">
        <v>48538553</v>
      </c>
      <c r="AT234" s="72" t="s">
        <v>319</v>
      </c>
      <c r="AU234" s="76">
        <v>0</v>
      </c>
      <c r="AV234" s="81" t="s">
        <v>73</v>
      </c>
      <c r="AW234" s="82">
        <v>48538553</v>
      </c>
      <c r="AX234" s="143">
        <f t="shared" si="22"/>
        <v>0</v>
      </c>
      <c r="AY234" s="84">
        <f t="shared" si="23"/>
        <v>1</v>
      </c>
      <c r="AZ234" s="85">
        <v>1</v>
      </c>
      <c r="BA234" s="81" t="s">
        <v>73</v>
      </c>
      <c r="BB234" s="72" t="s">
        <v>208</v>
      </c>
      <c r="BC234" s="74" t="s">
        <v>17166</v>
      </c>
      <c r="BD234" s="71" t="s">
        <v>65</v>
      </c>
      <c r="BE234" s="71" t="s">
        <v>207</v>
      </c>
    </row>
    <row r="235" spans="2:57" x14ac:dyDescent="0.25">
      <c r="B235" s="72">
        <v>2025</v>
      </c>
      <c r="C235" s="72">
        <v>891780111</v>
      </c>
      <c r="D235" s="72" t="s">
        <v>63</v>
      </c>
      <c r="E235" s="104" t="s">
        <v>17165</v>
      </c>
      <c r="F235" s="72" t="s">
        <v>17164</v>
      </c>
      <c r="G235" s="72">
        <v>0</v>
      </c>
      <c r="H235" s="72" t="s">
        <v>71</v>
      </c>
      <c r="I235" s="71" t="s">
        <v>166</v>
      </c>
      <c r="J235" s="73" t="s">
        <v>211</v>
      </c>
      <c r="K235" s="104" t="s">
        <v>17163</v>
      </c>
      <c r="L235" s="514">
        <v>1466080</v>
      </c>
      <c r="M235" s="71" t="s">
        <v>66</v>
      </c>
      <c r="N235" s="75" t="s">
        <v>964</v>
      </c>
      <c r="O235" s="76">
        <v>900967434</v>
      </c>
      <c r="P235" s="76">
        <v>590</v>
      </c>
      <c r="Q235" s="147">
        <v>45726</v>
      </c>
      <c r="R235" s="514">
        <v>1466080</v>
      </c>
      <c r="S235" s="147">
        <v>45743</v>
      </c>
      <c r="T235" s="514">
        <v>1466080</v>
      </c>
      <c r="U235" s="72" t="s">
        <v>65</v>
      </c>
      <c r="V235" s="292">
        <v>36665858</v>
      </c>
      <c r="W235" s="189" t="s">
        <v>10356</v>
      </c>
      <c r="X235" s="635">
        <v>45743</v>
      </c>
      <c r="Y235" s="78">
        <v>45743</v>
      </c>
      <c r="Z235" s="147">
        <v>45751</v>
      </c>
      <c r="AA235" s="147">
        <v>45778</v>
      </c>
      <c r="AB235" s="102">
        <f t="shared" si="18"/>
        <v>27</v>
      </c>
      <c r="AC235" s="76">
        <v>0</v>
      </c>
      <c r="AD235" s="76">
        <v>0</v>
      </c>
      <c r="AE235" s="76">
        <v>0</v>
      </c>
      <c r="AF235" s="80" t="s">
        <v>73</v>
      </c>
      <c r="AG235" s="102">
        <f t="shared" si="19"/>
        <v>0</v>
      </c>
      <c r="AH235" s="76">
        <v>0</v>
      </c>
      <c r="AI235" s="76">
        <v>0</v>
      </c>
      <c r="AJ235" s="72" t="s">
        <v>73</v>
      </c>
      <c r="AK235" s="80" t="s">
        <v>73</v>
      </c>
      <c r="AL235" s="76">
        <v>0</v>
      </c>
      <c r="AM235" s="80" t="s">
        <v>73</v>
      </c>
      <c r="AN235" s="80" t="s">
        <v>73</v>
      </c>
      <c r="AO235" s="80" t="s">
        <v>73</v>
      </c>
      <c r="AP235" s="102">
        <f t="shared" si="20"/>
        <v>0</v>
      </c>
      <c r="AQ235" s="102">
        <f t="shared" si="21"/>
        <v>1466080</v>
      </c>
      <c r="AR235" s="72" t="s">
        <v>65</v>
      </c>
      <c r="AS235" s="76">
        <v>1466080</v>
      </c>
      <c r="AT235" s="72" t="s">
        <v>319</v>
      </c>
      <c r="AU235" s="76">
        <v>0</v>
      </c>
      <c r="AV235" s="81" t="s">
        <v>73</v>
      </c>
      <c r="AW235" s="82">
        <v>1466080</v>
      </c>
      <c r="AX235" s="143">
        <f t="shared" si="22"/>
        <v>0</v>
      </c>
      <c r="AY235" s="84">
        <f t="shared" si="23"/>
        <v>1</v>
      </c>
      <c r="AZ235" s="85">
        <v>1</v>
      </c>
      <c r="BA235" s="81" t="s">
        <v>73</v>
      </c>
      <c r="BB235" s="72" t="s">
        <v>208</v>
      </c>
      <c r="BC235" s="74" t="s">
        <v>17162</v>
      </c>
      <c r="BD235" s="71" t="s">
        <v>65</v>
      </c>
      <c r="BE235" s="71" t="s">
        <v>207</v>
      </c>
    </row>
    <row r="236" spans="2:57" x14ac:dyDescent="0.25">
      <c r="B236" s="72">
        <v>2025</v>
      </c>
      <c r="C236" s="72">
        <v>891780111</v>
      </c>
      <c r="D236" s="72" t="s">
        <v>63</v>
      </c>
      <c r="E236" s="104" t="s">
        <v>17161</v>
      </c>
      <c r="F236" s="72" t="s">
        <v>17160</v>
      </c>
      <c r="G236" s="72">
        <v>0</v>
      </c>
      <c r="H236" s="72" t="s">
        <v>71</v>
      </c>
      <c r="I236" s="71" t="s">
        <v>64</v>
      </c>
      <c r="J236" s="73" t="s">
        <v>211</v>
      </c>
      <c r="K236" s="104" t="s">
        <v>17159</v>
      </c>
      <c r="L236" s="514">
        <v>18990000</v>
      </c>
      <c r="M236" s="71" t="s">
        <v>66</v>
      </c>
      <c r="N236" s="75" t="s">
        <v>17158</v>
      </c>
      <c r="O236" s="76">
        <v>57349307</v>
      </c>
      <c r="P236" s="76">
        <v>612</v>
      </c>
      <c r="Q236" s="147">
        <v>45727</v>
      </c>
      <c r="R236" s="514">
        <v>18990000</v>
      </c>
      <c r="S236" s="147">
        <v>45749</v>
      </c>
      <c r="T236" s="514">
        <v>18990000</v>
      </c>
      <c r="U236" s="72" t="s">
        <v>65</v>
      </c>
      <c r="V236" s="292">
        <v>36665858</v>
      </c>
      <c r="W236" s="189" t="s">
        <v>10356</v>
      </c>
      <c r="X236" s="635">
        <v>45749</v>
      </c>
      <c r="Y236" s="78">
        <v>45749</v>
      </c>
      <c r="Z236" s="147" t="s">
        <v>73</v>
      </c>
      <c r="AA236" s="147">
        <v>45762</v>
      </c>
      <c r="AB236" s="102">
        <f t="shared" si="18"/>
        <v>13</v>
      </c>
      <c r="AC236" s="76">
        <v>0</v>
      </c>
      <c r="AD236" s="76">
        <v>0</v>
      </c>
      <c r="AE236" s="76">
        <v>0</v>
      </c>
      <c r="AF236" s="80" t="s">
        <v>73</v>
      </c>
      <c r="AG236" s="102">
        <f t="shared" si="19"/>
        <v>0</v>
      </c>
      <c r="AH236" s="76">
        <v>0</v>
      </c>
      <c r="AI236" s="76">
        <v>0</v>
      </c>
      <c r="AJ236" s="72" t="s">
        <v>73</v>
      </c>
      <c r="AK236" s="80" t="s">
        <v>73</v>
      </c>
      <c r="AL236" s="76">
        <v>0</v>
      </c>
      <c r="AM236" s="80" t="s">
        <v>73</v>
      </c>
      <c r="AN236" s="80" t="s">
        <v>73</v>
      </c>
      <c r="AO236" s="80" t="s">
        <v>73</v>
      </c>
      <c r="AP236" s="102">
        <f t="shared" si="20"/>
        <v>0</v>
      </c>
      <c r="AQ236" s="102">
        <f t="shared" si="21"/>
        <v>18990000</v>
      </c>
      <c r="AR236" s="72" t="s">
        <v>65</v>
      </c>
      <c r="AS236" s="76">
        <v>18990000</v>
      </c>
      <c r="AT236" s="72" t="s">
        <v>319</v>
      </c>
      <c r="AU236" s="76">
        <v>0</v>
      </c>
      <c r="AV236" s="81" t="s">
        <v>73</v>
      </c>
      <c r="AW236" s="82">
        <v>18990000</v>
      </c>
      <c r="AX236" s="143">
        <f t="shared" si="22"/>
        <v>0</v>
      </c>
      <c r="AY236" s="84">
        <f t="shared" si="23"/>
        <v>1</v>
      </c>
      <c r="AZ236" s="85">
        <v>1</v>
      </c>
      <c r="BA236" s="81" t="s">
        <v>73</v>
      </c>
      <c r="BB236" s="72" t="s">
        <v>208</v>
      </c>
      <c r="BC236" s="74" t="s">
        <v>17157</v>
      </c>
      <c r="BD236" s="71" t="s">
        <v>65</v>
      </c>
      <c r="BE236" s="71" t="s">
        <v>207</v>
      </c>
    </row>
    <row r="237" spans="2:57" x14ac:dyDescent="0.25">
      <c r="B237" s="72">
        <v>2025</v>
      </c>
      <c r="C237" s="72">
        <v>891780111</v>
      </c>
      <c r="D237" s="72" t="s">
        <v>63</v>
      </c>
      <c r="E237" s="104" t="s">
        <v>17156</v>
      </c>
      <c r="F237" s="72" t="s">
        <v>17155</v>
      </c>
      <c r="G237" s="72">
        <v>0</v>
      </c>
      <c r="H237" s="72" t="s">
        <v>71</v>
      </c>
      <c r="I237" s="71" t="s">
        <v>64</v>
      </c>
      <c r="J237" s="73" t="s">
        <v>211</v>
      </c>
      <c r="K237" s="104" t="s">
        <v>17154</v>
      </c>
      <c r="L237" s="514">
        <v>40248642</v>
      </c>
      <c r="M237" s="71" t="s">
        <v>66</v>
      </c>
      <c r="N237" s="75" t="s">
        <v>16891</v>
      </c>
      <c r="O237" s="76">
        <v>7629009</v>
      </c>
      <c r="P237" s="76">
        <v>649</v>
      </c>
      <c r="Q237" s="147">
        <v>45728</v>
      </c>
      <c r="R237" s="514">
        <v>40248642</v>
      </c>
      <c r="S237" s="147">
        <v>45751</v>
      </c>
      <c r="T237" s="514">
        <v>40248642</v>
      </c>
      <c r="U237" s="72" t="s">
        <v>65</v>
      </c>
      <c r="V237" s="292">
        <v>85450705</v>
      </c>
      <c r="W237" s="189" t="s">
        <v>17153</v>
      </c>
      <c r="X237" s="635">
        <v>45751</v>
      </c>
      <c r="Y237" s="78">
        <v>45751</v>
      </c>
      <c r="Z237" s="147" t="s">
        <v>73</v>
      </c>
      <c r="AA237" s="147">
        <v>45765</v>
      </c>
      <c r="AB237" s="102">
        <f t="shared" si="18"/>
        <v>14</v>
      </c>
      <c r="AC237" s="76">
        <v>0</v>
      </c>
      <c r="AD237" s="76">
        <v>0</v>
      </c>
      <c r="AE237" s="76">
        <v>0</v>
      </c>
      <c r="AF237" s="80" t="s">
        <v>73</v>
      </c>
      <c r="AG237" s="102">
        <f t="shared" si="19"/>
        <v>0</v>
      </c>
      <c r="AH237" s="76">
        <v>0</v>
      </c>
      <c r="AI237" s="76">
        <v>0</v>
      </c>
      <c r="AJ237" s="72" t="s">
        <v>73</v>
      </c>
      <c r="AK237" s="80" t="s">
        <v>73</v>
      </c>
      <c r="AL237" s="76">
        <v>0</v>
      </c>
      <c r="AM237" s="80" t="s">
        <v>73</v>
      </c>
      <c r="AN237" s="80" t="s">
        <v>73</v>
      </c>
      <c r="AO237" s="80" t="s">
        <v>73</v>
      </c>
      <c r="AP237" s="102">
        <f t="shared" si="20"/>
        <v>0</v>
      </c>
      <c r="AQ237" s="102">
        <f t="shared" si="21"/>
        <v>40248642</v>
      </c>
      <c r="AR237" s="72" t="s">
        <v>65</v>
      </c>
      <c r="AS237" s="76">
        <v>40248642</v>
      </c>
      <c r="AT237" s="72" t="s">
        <v>319</v>
      </c>
      <c r="AU237" s="76">
        <v>0</v>
      </c>
      <c r="AV237" s="81" t="s">
        <v>73</v>
      </c>
      <c r="AW237" s="82">
        <v>40248642</v>
      </c>
      <c r="AX237" s="143">
        <f t="shared" si="22"/>
        <v>0</v>
      </c>
      <c r="AY237" s="84">
        <f t="shared" si="23"/>
        <v>1</v>
      </c>
      <c r="AZ237" s="85">
        <v>1</v>
      </c>
      <c r="BA237" s="81" t="s">
        <v>73</v>
      </c>
      <c r="BB237" s="72" t="s">
        <v>208</v>
      </c>
      <c r="BC237" s="74" t="s">
        <v>17152</v>
      </c>
      <c r="BD237" s="71" t="s">
        <v>65</v>
      </c>
      <c r="BE237" s="71" t="s">
        <v>207</v>
      </c>
    </row>
    <row r="238" spans="2:57" x14ac:dyDescent="0.25">
      <c r="B238" s="72">
        <v>2025</v>
      </c>
      <c r="C238" s="72">
        <v>891780111</v>
      </c>
      <c r="D238" s="72" t="s">
        <v>63</v>
      </c>
      <c r="E238" s="104" t="s">
        <v>17151</v>
      </c>
      <c r="F238" s="72" t="s">
        <v>17150</v>
      </c>
      <c r="G238" s="72">
        <v>0</v>
      </c>
      <c r="H238" s="72" t="s">
        <v>71</v>
      </c>
      <c r="I238" s="71" t="s">
        <v>166</v>
      </c>
      <c r="J238" s="73" t="s">
        <v>211</v>
      </c>
      <c r="K238" s="104" t="s">
        <v>17149</v>
      </c>
      <c r="L238" s="514">
        <v>124259967.79000001</v>
      </c>
      <c r="M238" s="71" t="s">
        <v>66</v>
      </c>
      <c r="N238" s="75" t="s">
        <v>17148</v>
      </c>
      <c r="O238" s="76">
        <v>900593451</v>
      </c>
      <c r="P238" s="76">
        <v>809</v>
      </c>
      <c r="Q238" s="147">
        <v>45744</v>
      </c>
      <c r="R238" s="514">
        <v>124259967.79000001</v>
      </c>
      <c r="S238" s="147">
        <v>45751</v>
      </c>
      <c r="T238" s="514">
        <v>124259967.79000001</v>
      </c>
      <c r="U238" s="72" t="s">
        <v>65</v>
      </c>
      <c r="V238" s="292">
        <v>85467461</v>
      </c>
      <c r="W238" s="189" t="s">
        <v>9096</v>
      </c>
      <c r="X238" s="635">
        <v>45751</v>
      </c>
      <c r="Y238" s="78">
        <v>45757</v>
      </c>
      <c r="Z238" s="147">
        <v>45757</v>
      </c>
      <c r="AA238" s="147">
        <v>45772</v>
      </c>
      <c r="AB238" s="102">
        <f t="shared" si="18"/>
        <v>15</v>
      </c>
      <c r="AC238" s="76">
        <v>0</v>
      </c>
      <c r="AD238" s="76">
        <v>0</v>
      </c>
      <c r="AE238" s="76">
        <v>0</v>
      </c>
      <c r="AF238" s="80" t="s">
        <v>73</v>
      </c>
      <c r="AG238" s="102">
        <f t="shared" si="19"/>
        <v>0</v>
      </c>
      <c r="AH238" s="76">
        <v>0</v>
      </c>
      <c r="AI238" s="76">
        <v>0</v>
      </c>
      <c r="AJ238" s="72" t="s">
        <v>73</v>
      </c>
      <c r="AK238" s="80" t="s">
        <v>73</v>
      </c>
      <c r="AL238" s="76">
        <v>0</v>
      </c>
      <c r="AM238" s="80" t="s">
        <v>73</v>
      </c>
      <c r="AN238" s="80" t="s">
        <v>73</v>
      </c>
      <c r="AO238" s="80" t="s">
        <v>73</v>
      </c>
      <c r="AP238" s="102">
        <f t="shared" si="20"/>
        <v>0</v>
      </c>
      <c r="AQ238" s="102">
        <f t="shared" si="21"/>
        <v>124259967.79000001</v>
      </c>
      <c r="AR238" s="72" t="s">
        <v>65</v>
      </c>
      <c r="AS238" s="76">
        <v>124259967.79000001</v>
      </c>
      <c r="AT238" s="72" t="s">
        <v>319</v>
      </c>
      <c r="AU238" s="76">
        <v>0</v>
      </c>
      <c r="AV238" s="81" t="s">
        <v>73</v>
      </c>
      <c r="AW238" s="82">
        <v>124259968</v>
      </c>
      <c r="AX238" s="143">
        <f t="shared" si="22"/>
        <v>-0.20999999344348907</v>
      </c>
      <c r="AY238" s="84">
        <f t="shared" si="23"/>
        <v>1.0000000016900052</v>
      </c>
      <c r="AZ238" s="85">
        <v>1</v>
      </c>
      <c r="BA238" s="81" t="s">
        <v>73</v>
      </c>
      <c r="BB238" s="72" t="s">
        <v>208</v>
      </c>
      <c r="BC238" s="74" t="s">
        <v>17147</v>
      </c>
      <c r="BD238" s="71" t="s">
        <v>65</v>
      </c>
      <c r="BE238" s="71" t="s">
        <v>207</v>
      </c>
    </row>
    <row r="239" spans="2:57" x14ac:dyDescent="0.25">
      <c r="B239" s="72">
        <v>2025</v>
      </c>
      <c r="C239" s="72">
        <v>891780111</v>
      </c>
      <c r="D239" s="72" t="s">
        <v>63</v>
      </c>
      <c r="E239" s="104" t="s">
        <v>17146</v>
      </c>
      <c r="F239" s="72" t="s">
        <v>17145</v>
      </c>
      <c r="G239" s="72">
        <v>0</v>
      </c>
      <c r="H239" s="72" t="s">
        <v>71</v>
      </c>
      <c r="I239" s="71" t="s">
        <v>166</v>
      </c>
      <c r="J239" s="73" t="s">
        <v>211</v>
      </c>
      <c r="K239" s="104" t="s">
        <v>17144</v>
      </c>
      <c r="L239" s="514">
        <v>350079500</v>
      </c>
      <c r="M239" s="71" t="s">
        <v>66</v>
      </c>
      <c r="N239" s="75" t="s">
        <v>16740</v>
      </c>
      <c r="O239" s="76">
        <v>901039840</v>
      </c>
      <c r="P239" s="76">
        <v>866</v>
      </c>
      <c r="Q239" s="147">
        <v>45751</v>
      </c>
      <c r="R239" s="514">
        <v>350279500</v>
      </c>
      <c r="S239" s="147">
        <v>45755</v>
      </c>
      <c r="T239" s="514">
        <v>350079500</v>
      </c>
      <c r="U239" s="72" t="s">
        <v>65</v>
      </c>
      <c r="V239" s="292">
        <v>85465146</v>
      </c>
      <c r="W239" s="189" t="s">
        <v>16739</v>
      </c>
      <c r="X239" s="635">
        <v>45755</v>
      </c>
      <c r="Y239" s="78">
        <v>45757</v>
      </c>
      <c r="Z239" s="147">
        <v>45755</v>
      </c>
      <c r="AA239" s="147">
        <v>45772</v>
      </c>
      <c r="AB239" s="102">
        <f t="shared" si="18"/>
        <v>17</v>
      </c>
      <c r="AC239" s="76">
        <v>0</v>
      </c>
      <c r="AD239" s="76">
        <v>0</v>
      </c>
      <c r="AE239" s="76">
        <v>0</v>
      </c>
      <c r="AF239" s="80" t="s">
        <v>73</v>
      </c>
      <c r="AG239" s="102">
        <f t="shared" si="19"/>
        <v>0</v>
      </c>
      <c r="AH239" s="76">
        <v>0</v>
      </c>
      <c r="AI239" s="76">
        <v>0</v>
      </c>
      <c r="AJ239" s="72" t="s">
        <v>73</v>
      </c>
      <c r="AK239" s="80" t="s">
        <v>73</v>
      </c>
      <c r="AL239" s="76">
        <v>0</v>
      </c>
      <c r="AM239" s="80" t="s">
        <v>73</v>
      </c>
      <c r="AN239" s="80" t="s">
        <v>73</v>
      </c>
      <c r="AO239" s="80" t="s">
        <v>73</v>
      </c>
      <c r="AP239" s="102">
        <f t="shared" si="20"/>
        <v>0</v>
      </c>
      <c r="AQ239" s="102">
        <f t="shared" si="21"/>
        <v>350079500</v>
      </c>
      <c r="AR239" s="72" t="s">
        <v>65</v>
      </c>
      <c r="AS239" s="76">
        <v>350079500</v>
      </c>
      <c r="AT239" s="72" t="s">
        <v>65</v>
      </c>
      <c r="AU239" s="76">
        <v>175039750</v>
      </c>
      <c r="AV239" s="147">
        <v>45757</v>
      </c>
      <c r="AW239" s="82">
        <v>350079500</v>
      </c>
      <c r="AX239" s="143">
        <f t="shared" si="22"/>
        <v>0</v>
      </c>
      <c r="AY239" s="84">
        <f t="shared" si="23"/>
        <v>1</v>
      </c>
      <c r="AZ239" s="85">
        <v>1</v>
      </c>
      <c r="BA239" s="81" t="s">
        <v>73</v>
      </c>
      <c r="BB239" s="72" t="s">
        <v>208</v>
      </c>
      <c r="BC239" s="74" t="s">
        <v>17143</v>
      </c>
      <c r="BD239" s="71" t="s">
        <v>65</v>
      </c>
      <c r="BE239" s="71" t="s">
        <v>207</v>
      </c>
    </row>
    <row r="240" spans="2:57" x14ac:dyDescent="0.25">
      <c r="B240" s="72">
        <v>2025</v>
      </c>
      <c r="C240" s="72">
        <v>891780111</v>
      </c>
      <c r="D240" s="72" t="s">
        <v>63</v>
      </c>
      <c r="E240" s="104" t="s">
        <v>17142</v>
      </c>
      <c r="F240" s="72" t="s">
        <v>17141</v>
      </c>
      <c r="G240" s="72">
        <v>0</v>
      </c>
      <c r="H240" s="72" t="s">
        <v>71</v>
      </c>
      <c r="I240" s="71" t="s">
        <v>166</v>
      </c>
      <c r="J240" s="73" t="s">
        <v>211</v>
      </c>
      <c r="K240" s="104" t="s">
        <v>17140</v>
      </c>
      <c r="L240" s="514">
        <v>85499834</v>
      </c>
      <c r="M240" s="71" t="s">
        <v>66</v>
      </c>
      <c r="N240" s="75" t="s">
        <v>17139</v>
      </c>
      <c r="O240" s="76">
        <v>901851072</v>
      </c>
      <c r="P240" s="76">
        <v>805</v>
      </c>
      <c r="Q240" s="147">
        <v>45744</v>
      </c>
      <c r="R240" s="514">
        <v>85499834</v>
      </c>
      <c r="S240" s="147">
        <v>45757</v>
      </c>
      <c r="T240" s="514">
        <v>85499834</v>
      </c>
      <c r="U240" s="72" t="s">
        <v>65</v>
      </c>
      <c r="V240" s="292">
        <v>85467461</v>
      </c>
      <c r="W240" s="189" t="s">
        <v>9096</v>
      </c>
      <c r="X240" s="635">
        <v>45757</v>
      </c>
      <c r="Y240" s="78">
        <v>45757</v>
      </c>
      <c r="Z240" s="147">
        <v>45757</v>
      </c>
      <c r="AA240" s="147">
        <v>45803</v>
      </c>
      <c r="AB240" s="102">
        <f t="shared" si="18"/>
        <v>46</v>
      </c>
      <c r="AC240" s="76">
        <v>0</v>
      </c>
      <c r="AD240" s="76">
        <v>0</v>
      </c>
      <c r="AE240" s="76">
        <v>0</v>
      </c>
      <c r="AF240" s="80" t="s">
        <v>73</v>
      </c>
      <c r="AG240" s="102">
        <f t="shared" si="19"/>
        <v>0</v>
      </c>
      <c r="AH240" s="76">
        <v>0</v>
      </c>
      <c r="AI240" s="76">
        <v>0</v>
      </c>
      <c r="AJ240" s="72" t="s">
        <v>73</v>
      </c>
      <c r="AK240" s="80" t="s">
        <v>73</v>
      </c>
      <c r="AL240" s="76">
        <v>0</v>
      </c>
      <c r="AM240" s="80" t="s">
        <v>73</v>
      </c>
      <c r="AN240" s="80" t="s">
        <v>73</v>
      </c>
      <c r="AO240" s="80" t="s">
        <v>73</v>
      </c>
      <c r="AP240" s="102">
        <f t="shared" si="20"/>
        <v>0</v>
      </c>
      <c r="AQ240" s="102">
        <f t="shared" si="21"/>
        <v>85499834</v>
      </c>
      <c r="AR240" s="72" t="s">
        <v>65</v>
      </c>
      <c r="AS240" s="76">
        <v>85499834</v>
      </c>
      <c r="AT240" s="72" t="s">
        <v>319</v>
      </c>
      <c r="AU240" s="76">
        <v>0</v>
      </c>
      <c r="AV240" s="81" t="s">
        <v>73</v>
      </c>
      <c r="AW240" s="82">
        <v>85499834</v>
      </c>
      <c r="AX240" s="143">
        <f t="shared" si="22"/>
        <v>0</v>
      </c>
      <c r="AY240" s="84">
        <f t="shared" si="23"/>
        <v>1</v>
      </c>
      <c r="AZ240" s="85">
        <v>1</v>
      </c>
      <c r="BA240" s="81" t="s">
        <v>73</v>
      </c>
      <c r="BB240" s="72" t="s">
        <v>208</v>
      </c>
      <c r="BC240" s="74" t="s">
        <v>17138</v>
      </c>
      <c r="BD240" s="71" t="s">
        <v>65</v>
      </c>
      <c r="BE240" s="71" t="s">
        <v>207</v>
      </c>
    </row>
    <row r="241" spans="2:57" x14ac:dyDescent="0.25">
      <c r="B241" s="72">
        <v>2025</v>
      </c>
      <c r="C241" s="72">
        <v>891780111</v>
      </c>
      <c r="D241" s="72" t="s">
        <v>63</v>
      </c>
      <c r="E241" s="104" t="s">
        <v>17137</v>
      </c>
      <c r="F241" s="72" t="s">
        <v>17136</v>
      </c>
      <c r="G241" s="72">
        <v>0</v>
      </c>
      <c r="H241" s="72" t="s">
        <v>71</v>
      </c>
      <c r="I241" s="71" t="s">
        <v>64</v>
      </c>
      <c r="J241" s="73" t="s">
        <v>211</v>
      </c>
      <c r="K241" s="104" t="s">
        <v>17135</v>
      </c>
      <c r="L241" s="514">
        <v>36482603.5</v>
      </c>
      <c r="M241" s="71" t="s">
        <v>66</v>
      </c>
      <c r="N241" s="75" t="s">
        <v>17134</v>
      </c>
      <c r="O241" s="76">
        <v>901682201</v>
      </c>
      <c r="P241" s="76">
        <v>647</v>
      </c>
      <c r="Q241" s="147">
        <v>45728</v>
      </c>
      <c r="R241" s="514">
        <v>43823827</v>
      </c>
      <c r="S241" s="147">
        <v>45769</v>
      </c>
      <c r="T241" s="514">
        <v>36482603.5</v>
      </c>
      <c r="U241" s="72" t="s">
        <v>65</v>
      </c>
      <c r="V241" s="292">
        <v>85467461</v>
      </c>
      <c r="W241" s="189" t="s">
        <v>9096</v>
      </c>
      <c r="X241" s="635">
        <v>45769</v>
      </c>
      <c r="Y241" s="78">
        <v>45769</v>
      </c>
      <c r="Z241" s="147" t="s">
        <v>73</v>
      </c>
      <c r="AA241" s="147">
        <v>45812</v>
      </c>
      <c r="AB241" s="102">
        <f t="shared" si="18"/>
        <v>43</v>
      </c>
      <c r="AC241" s="76">
        <v>0</v>
      </c>
      <c r="AD241" s="76">
        <v>0</v>
      </c>
      <c r="AE241" s="76">
        <v>0</v>
      </c>
      <c r="AF241" s="80" t="s">
        <v>73</v>
      </c>
      <c r="AG241" s="102">
        <f t="shared" si="19"/>
        <v>0</v>
      </c>
      <c r="AH241" s="76">
        <v>0</v>
      </c>
      <c r="AI241" s="76">
        <v>0</v>
      </c>
      <c r="AJ241" s="72" t="s">
        <v>73</v>
      </c>
      <c r="AK241" s="80" t="s">
        <v>73</v>
      </c>
      <c r="AL241" s="76">
        <v>0</v>
      </c>
      <c r="AM241" s="80" t="s">
        <v>73</v>
      </c>
      <c r="AN241" s="80" t="s">
        <v>73</v>
      </c>
      <c r="AO241" s="80" t="s">
        <v>73</v>
      </c>
      <c r="AP241" s="102">
        <f t="shared" si="20"/>
        <v>0</v>
      </c>
      <c r="AQ241" s="102">
        <f t="shared" si="21"/>
        <v>36482603.5</v>
      </c>
      <c r="AR241" s="72" t="s">
        <v>65</v>
      </c>
      <c r="AS241" s="76">
        <v>36482603.5</v>
      </c>
      <c r="AT241" s="72" t="s">
        <v>319</v>
      </c>
      <c r="AU241" s="76">
        <v>0</v>
      </c>
      <c r="AV241" s="81" t="s">
        <v>73</v>
      </c>
      <c r="AW241" s="82">
        <v>36482603.5</v>
      </c>
      <c r="AX241" s="143">
        <f t="shared" si="22"/>
        <v>0</v>
      </c>
      <c r="AY241" s="84">
        <f t="shared" si="23"/>
        <v>1</v>
      </c>
      <c r="AZ241" s="85">
        <v>1</v>
      </c>
      <c r="BA241" s="81" t="s">
        <v>73</v>
      </c>
      <c r="BB241" s="72" t="s">
        <v>208</v>
      </c>
      <c r="BC241" s="74" t="s">
        <v>17133</v>
      </c>
      <c r="BD241" s="71" t="s">
        <v>65</v>
      </c>
      <c r="BE241" s="71" t="s">
        <v>207</v>
      </c>
    </row>
    <row r="242" spans="2:57" x14ac:dyDescent="0.25">
      <c r="B242" s="72">
        <v>2025</v>
      </c>
      <c r="C242" s="72">
        <v>891780111</v>
      </c>
      <c r="D242" s="72" t="s">
        <v>63</v>
      </c>
      <c r="E242" s="104" t="s">
        <v>17132</v>
      </c>
      <c r="F242" s="72" t="s">
        <v>17131</v>
      </c>
      <c r="G242" s="72">
        <v>0</v>
      </c>
      <c r="H242" s="72" t="s">
        <v>71</v>
      </c>
      <c r="I242" s="71" t="s">
        <v>64</v>
      </c>
      <c r="J242" s="73" t="s">
        <v>211</v>
      </c>
      <c r="K242" s="104" t="s">
        <v>17130</v>
      </c>
      <c r="L242" s="514">
        <v>72991939</v>
      </c>
      <c r="M242" s="71" t="s">
        <v>66</v>
      </c>
      <c r="N242" s="75" t="s">
        <v>17129</v>
      </c>
      <c r="O242" s="76">
        <v>805004671</v>
      </c>
      <c r="P242" s="76">
        <v>799</v>
      </c>
      <c r="Q242" s="147">
        <v>45743</v>
      </c>
      <c r="R242" s="514">
        <v>72991939</v>
      </c>
      <c r="S242" s="147">
        <v>45783</v>
      </c>
      <c r="T242" s="514">
        <v>72991939</v>
      </c>
      <c r="U242" s="72" t="s">
        <v>65</v>
      </c>
      <c r="V242" s="292">
        <v>85467461</v>
      </c>
      <c r="W242" s="189" t="s">
        <v>9096</v>
      </c>
      <c r="X242" s="635">
        <v>45783</v>
      </c>
      <c r="Y242" s="78">
        <v>45789</v>
      </c>
      <c r="Z242" s="147">
        <v>45789</v>
      </c>
      <c r="AA242" s="147">
        <v>45919</v>
      </c>
      <c r="AB242" s="102">
        <f t="shared" si="18"/>
        <v>130</v>
      </c>
      <c r="AC242" s="76">
        <v>0</v>
      </c>
      <c r="AD242" s="76">
        <v>0</v>
      </c>
      <c r="AE242" s="76">
        <v>0</v>
      </c>
      <c r="AF242" s="80" t="s">
        <v>73</v>
      </c>
      <c r="AG242" s="102">
        <f t="shared" si="19"/>
        <v>0</v>
      </c>
      <c r="AH242" s="76">
        <v>0</v>
      </c>
      <c r="AI242" s="76">
        <v>0</v>
      </c>
      <c r="AJ242" s="72" t="s">
        <v>73</v>
      </c>
      <c r="AK242" s="80" t="s">
        <v>73</v>
      </c>
      <c r="AL242" s="76">
        <v>0</v>
      </c>
      <c r="AM242" s="80" t="s">
        <v>73</v>
      </c>
      <c r="AN242" s="80" t="s">
        <v>73</v>
      </c>
      <c r="AO242" s="80" t="s">
        <v>73</v>
      </c>
      <c r="AP242" s="102">
        <f t="shared" si="20"/>
        <v>0</v>
      </c>
      <c r="AQ242" s="102">
        <f t="shared" si="21"/>
        <v>72991939</v>
      </c>
      <c r="AR242" s="72" t="s">
        <v>65</v>
      </c>
      <c r="AS242" s="76">
        <v>72991939</v>
      </c>
      <c r="AT242" s="72" t="s">
        <v>319</v>
      </c>
      <c r="AU242" s="76">
        <v>0</v>
      </c>
      <c r="AV242" s="81" t="s">
        <v>73</v>
      </c>
      <c r="AW242" s="82"/>
      <c r="AX242" s="143">
        <f t="shared" si="22"/>
        <v>72991939</v>
      </c>
      <c r="AY242" s="84">
        <f t="shared" si="23"/>
        <v>0</v>
      </c>
      <c r="AZ242" s="85">
        <v>0</v>
      </c>
      <c r="BA242" s="81" t="s">
        <v>73</v>
      </c>
      <c r="BB242" s="72" t="s">
        <v>123</v>
      </c>
      <c r="BC242" s="74" t="s">
        <v>17128</v>
      </c>
      <c r="BD242" s="71" t="s">
        <v>65</v>
      </c>
      <c r="BE242" s="71" t="s">
        <v>207</v>
      </c>
    </row>
    <row r="243" spans="2:57" x14ac:dyDescent="0.25">
      <c r="B243" s="72">
        <v>2025</v>
      </c>
      <c r="C243" s="72">
        <v>891780111</v>
      </c>
      <c r="D243" s="72" t="s">
        <v>63</v>
      </c>
      <c r="E243" s="104" t="s">
        <v>17127</v>
      </c>
      <c r="F243" s="72" t="s">
        <v>17126</v>
      </c>
      <c r="G243" s="72">
        <v>0</v>
      </c>
      <c r="H243" s="72" t="s">
        <v>71</v>
      </c>
      <c r="I243" s="71" t="s">
        <v>166</v>
      </c>
      <c r="J243" s="73" t="s">
        <v>211</v>
      </c>
      <c r="K243" s="104" t="s">
        <v>17125</v>
      </c>
      <c r="L243" s="514">
        <v>354999899</v>
      </c>
      <c r="M243" s="71" t="s">
        <v>66</v>
      </c>
      <c r="N243" s="75" t="s">
        <v>17124</v>
      </c>
      <c r="O243" s="76">
        <v>900200085</v>
      </c>
      <c r="P243" s="76">
        <v>986</v>
      </c>
      <c r="Q243" s="147">
        <v>45777</v>
      </c>
      <c r="R243" s="514">
        <v>354999899</v>
      </c>
      <c r="S243" s="147">
        <v>45784</v>
      </c>
      <c r="T243" s="514">
        <v>354999899</v>
      </c>
      <c r="U243" s="72" t="s">
        <v>65</v>
      </c>
      <c r="V243" s="292">
        <v>85459497</v>
      </c>
      <c r="W243" s="189" t="s">
        <v>9141</v>
      </c>
      <c r="X243" s="635">
        <v>45784</v>
      </c>
      <c r="Y243" s="78">
        <v>45784</v>
      </c>
      <c r="Z243" s="147">
        <v>45784</v>
      </c>
      <c r="AA243" s="147">
        <v>45803</v>
      </c>
      <c r="AB243" s="102">
        <f t="shared" si="18"/>
        <v>19</v>
      </c>
      <c r="AC243" s="76">
        <v>0</v>
      </c>
      <c r="AD243" s="76">
        <v>0</v>
      </c>
      <c r="AE243" s="76">
        <v>0</v>
      </c>
      <c r="AF243" s="80" t="s">
        <v>73</v>
      </c>
      <c r="AG243" s="102">
        <f t="shared" si="19"/>
        <v>0</v>
      </c>
      <c r="AH243" s="76">
        <v>0</v>
      </c>
      <c r="AI243" s="76">
        <v>0</v>
      </c>
      <c r="AJ243" s="72" t="s">
        <v>73</v>
      </c>
      <c r="AK243" s="80" t="s">
        <v>73</v>
      </c>
      <c r="AL243" s="76">
        <v>0</v>
      </c>
      <c r="AM243" s="80" t="s">
        <v>73</v>
      </c>
      <c r="AN243" s="80" t="s">
        <v>73</v>
      </c>
      <c r="AO243" s="80" t="s">
        <v>73</v>
      </c>
      <c r="AP243" s="102">
        <f t="shared" si="20"/>
        <v>0</v>
      </c>
      <c r="AQ243" s="102">
        <f t="shared" si="21"/>
        <v>354999899</v>
      </c>
      <c r="AR243" s="72" t="s">
        <v>65</v>
      </c>
      <c r="AS243" s="76">
        <v>354999899</v>
      </c>
      <c r="AT243" s="72" t="s">
        <v>319</v>
      </c>
      <c r="AU243" s="76">
        <v>0</v>
      </c>
      <c r="AV243" s="81" t="s">
        <v>73</v>
      </c>
      <c r="AW243" s="82">
        <v>354999899</v>
      </c>
      <c r="AX243" s="143">
        <f t="shared" si="22"/>
        <v>0</v>
      </c>
      <c r="AY243" s="84">
        <f t="shared" si="23"/>
        <v>1</v>
      </c>
      <c r="AZ243" s="85">
        <v>1</v>
      </c>
      <c r="BA243" s="81" t="s">
        <v>73</v>
      </c>
      <c r="BB243" s="72" t="s">
        <v>208</v>
      </c>
      <c r="BC243" s="74" t="s">
        <v>17123</v>
      </c>
      <c r="BD243" s="71" t="s">
        <v>65</v>
      </c>
      <c r="BE243" s="71" t="s">
        <v>207</v>
      </c>
    </row>
    <row r="244" spans="2:57" x14ac:dyDescent="0.25">
      <c r="B244" s="72">
        <v>2025</v>
      </c>
      <c r="C244" s="72">
        <v>891780111</v>
      </c>
      <c r="D244" s="72" t="s">
        <v>63</v>
      </c>
      <c r="E244" s="104" t="s">
        <v>17122</v>
      </c>
      <c r="F244" s="72" t="s">
        <v>17121</v>
      </c>
      <c r="G244" s="72">
        <v>0</v>
      </c>
      <c r="H244" s="72" t="s">
        <v>71</v>
      </c>
      <c r="I244" s="71" t="s">
        <v>166</v>
      </c>
      <c r="J244" s="73" t="s">
        <v>211</v>
      </c>
      <c r="K244" s="104" t="s">
        <v>17120</v>
      </c>
      <c r="L244" s="514">
        <v>18564000</v>
      </c>
      <c r="M244" s="71" t="s">
        <v>66</v>
      </c>
      <c r="N244" s="75" t="s">
        <v>17119</v>
      </c>
      <c r="O244" s="76">
        <v>39047099</v>
      </c>
      <c r="P244" s="76">
        <v>1029</v>
      </c>
      <c r="Q244" s="147">
        <v>45783</v>
      </c>
      <c r="R244" s="514">
        <v>18564000</v>
      </c>
      <c r="S244" s="147">
        <v>45784</v>
      </c>
      <c r="T244" s="514">
        <v>18564000</v>
      </c>
      <c r="U244" s="72" t="s">
        <v>65</v>
      </c>
      <c r="V244" s="292">
        <v>85459497</v>
      </c>
      <c r="W244" s="189" t="s">
        <v>9141</v>
      </c>
      <c r="X244" s="635">
        <v>45784</v>
      </c>
      <c r="Y244" s="78">
        <v>45784</v>
      </c>
      <c r="Z244" s="147" t="s">
        <v>73</v>
      </c>
      <c r="AA244" s="147">
        <v>45785</v>
      </c>
      <c r="AB244" s="102">
        <f t="shared" si="18"/>
        <v>1</v>
      </c>
      <c r="AC244" s="76">
        <v>0</v>
      </c>
      <c r="AD244" s="76">
        <v>0</v>
      </c>
      <c r="AE244" s="76">
        <v>0</v>
      </c>
      <c r="AF244" s="80" t="s">
        <v>73</v>
      </c>
      <c r="AG244" s="102">
        <f t="shared" si="19"/>
        <v>0</v>
      </c>
      <c r="AH244" s="76">
        <v>0</v>
      </c>
      <c r="AI244" s="76">
        <v>0</v>
      </c>
      <c r="AJ244" s="72" t="s">
        <v>73</v>
      </c>
      <c r="AK244" s="80" t="s">
        <v>73</v>
      </c>
      <c r="AL244" s="76">
        <v>0</v>
      </c>
      <c r="AM244" s="80" t="s">
        <v>73</v>
      </c>
      <c r="AN244" s="80" t="s">
        <v>73</v>
      </c>
      <c r="AO244" s="80" t="s">
        <v>73</v>
      </c>
      <c r="AP244" s="102">
        <f t="shared" si="20"/>
        <v>0</v>
      </c>
      <c r="AQ244" s="102">
        <f t="shared" si="21"/>
        <v>18564000</v>
      </c>
      <c r="AR244" s="72" t="s">
        <v>65</v>
      </c>
      <c r="AS244" s="76">
        <v>18564000</v>
      </c>
      <c r="AT244" s="72" t="s">
        <v>319</v>
      </c>
      <c r="AU244" s="76">
        <v>0</v>
      </c>
      <c r="AV244" s="81" t="s">
        <v>73</v>
      </c>
      <c r="AW244" s="82">
        <v>18564000</v>
      </c>
      <c r="AX244" s="143">
        <f t="shared" si="22"/>
        <v>0</v>
      </c>
      <c r="AY244" s="84">
        <f t="shared" si="23"/>
        <v>1</v>
      </c>
      <c r="AZ244" s="85">
        <v>1</v>
      </c>
      <c r="BA244" s="81" t="s">
        <v>73</v>
      </c>
      <c r="BB244" s="72" t="s">
        <v>208</v>
      </c>
      <c r="BC244" s="74" t="s">
        <v>17118</v>
      </c>
      <c r="BD244" s="71" t="s">
        <v>65</v>
      </c>
      <c r="BE244" s="71" t="s">
        <v>207</v>
      </c>
    </row>
    <row r="245" spans="2:57" x14ac:dyDescent="0.25">
      <c r="B245" s="72">
        <v>2025</v>
      </c>
      <c r="C245" s="72">
        <v>891780111</v>
      </c>
      <c r="D245" s="72" t="s">
        <v>63</v>
      </c>
      <c r="E245" s="104" t="s">
        <v>17117</v>
      </c>
      <c r="F245" s="72" t="s">
        <v>17116</v>
      </c>
      <c r="G245" s="72">
        <v>0</v>
      </c>
      <c r="H245" s="72" t="s">
        <v>71</v>
      </c>
      <c r="I245" s="71" t="s">
        <v>64</v>
      </c>
      <c r="J245" s="73" t="s">
        <v>211</v>
      </c>
      <c r="K245" s="104" t="s">
        <v>17115</v>
      </c>
      <c r="L245" s="514">
        <v>7341223.5</v>
      </c>
      <c r="M245" s="71" t="s">
        <v>66</v>
      </c>
      <c r="N245" s="75" t="s">
        <v>16801</v>
      </c>
      <c r="O245" s="76">
        <v>901692815</v>
      </c>
      <c r="P245" s="76">
        <v>647</v>
      </c>
      <c r="Q245" s="147">
        <v>45728</v>
      </c>
      <c r="R245" s="514">
        <v>43823827</v>
      </c>
      <c r="S245" s="147">
        <v>45790</v>
      </c>
      <c r="T245" s="514">
        <v>7341223.5</v>
      </c>
      <c r="U245" s="72" t="s">
        <v>65</v>
      </c>
      <c r="V245" s="292">
        <v>85467461</v>
      </c>
      <c r="W245" s="189" t="s">
        <v>9096</v>
      </c>
      <c r="X245" s="635">
        <v>45790</v>
      </c>
      <c r="Y245" s="78">
        <v>45790</v>
      </c>
      <c r="Z245" s="147" t="s">
        <v>73</v>
      </c>
      <c r="AA245" s="147">
        <v>45796</v>
      </c>
      <c r="AB245" s="102">
        <f t="shared" si="18"/>
        <v>6</v>
      </c>
      <c r="AC245" s="76">
        <v>0</v>
      </c>
      <c r="AD245" s="76">
        <v>0</v>
      </c>
      <c r="AE245" s="76">
        <v>0</v>
      </c>
      <c r="AF245" s="80" t="s">
        <v>73</v>
      </c>
      <c r="AG245" s="102">
        <f t="shared" si="19"/>
        <v>0</v>
      </c>
      <c r="AH245" s="76">
        <v>0</v>
      </c>
      <c r="AI245" s="76">
        <v>0</v>
      </c>
      <c r="AJ245" s="72" t="s">
        <v>73</v>
      </c>
      <c r="AK245" s="80" t="s">
        <v>73</v>
      </c>
      <c r="AL245" s="76">
        <v>0</v>
      </c>
      <c r="AM245" s="80" t="s">
        <v>73</v>
      </c>
      <c r="AN245" s="80" t="s">
        <v>73</v>
      </c>
      <c r="AO245" s="80" t="s">
        <v>73</v>
      </c>
      <c r="AP245" s="102">
        <f t="shared" si="20"/>
        <v>0</v>
      </c>
      <c r="AQ245" s="102">
        <f t="shared" si="21"/>
        <v>7341223.5</v>
      </c>
      <c r="AR245" s="72" t="s">
        <v>65</v>
      </c>
      <c r="AS245" s="76">
        <v>7341223.5</v>
      </c>
      <c r="AT245" s="72" t="s">
        <v>319</v>
      </c>
      <c r="AU245" s="76">
        <v>0</v>
      </c>
      <c r="AV245" s="81" t="s">
        <v>73</v>
      </c>
      <c r="AW245" s="82">
        <v>6599153</v>
      </c>
      <c r="AX245" s="143">
        <f t="shared" si="22"/>
        <v>742070.5</v>
      </c>
      <c r="AY245" s="84">
        <f t="shared" si="23"/>
        <v>0.89891732624677612</v>
      </c>
      <c r="AZ245" s="85">
        <v>1</v>
      </c>
      <c r="BA245" s="81" t="s">
        <v>73</v>
      </c>
      <c r="BB245" s="72" t="s">
        <v>208</v>
      </c>
      <c r="BC245" s="74" t="s">
        <v>17114</v>
      </c>
      <c r="BD245" s="71" t="s">
        <v>65</v>
      </c>
      <c r="BE245" s="71" t="s">
        <v>207</v>
      </c>
    </row>
    <row r="246" spans="2:57" x14ac:dyDescent="0.25">
      <c r="B246" s="72">
        <v>2025</v>
      </c>
      <c r="C246" s="72">
        <v>891780111</v>
      </c>
      <c r="D246" s="72" t="s">
        <v>63</v>
      </c>
      <c r="E246" s="104" t="s">
        <v>17113</v>
      </c>
      <c r="F246" s="124" t="s">
        <v>17112</v>
      </c>
      <c r="G246" s="72">
        <v>0</v>
      </c>
      <c r="H246" s="72" t="s">
        <v>71</v>
      </c>
      <c r="I246" s="71" t="s">
        <v>166</v>
      </c>
      <c r="J246" s="73" t="s">
        <v>211</v>
      </c>
      <c r="K246" s="104" t="s">
        <v>17111</v>
      </c>
      <c r="L246" s="514">
        <v>99603000</v>
      </c>
      <c r="M246" s="71" t="s">
        <v>66</v>
      </c>
      <c r="N246" s="75" t="s">
        <v>16714</v>
      </c>
      <c r="O246" s="76">
        <v>901676410</v>
      </c>
      <c r="P246" s="76">
        <v>1078</v>
      </c>
      <c r="Q246" s="147">
        <v>45790</v>
      </c>
      <c r="R246" s="514">
        <v>99603000</v>
      </c>
      <c r="S246" s="147">
        <v>45793</v>
      </c>
      <c r="T246" s="514">
        <v>99603000</v>
      </c>
      <c r="U246" s="72" t="s">
        <v>65</v>
      </c>
      <c r="V246" s="292">
        <v>36665858</v>
      </c>
      <c r="W246" s="189" t="s">
        <v>10356</v>
      </c>
      <c r="X246" s="635">
        <v>45793</v>
      </c>
      <c r="Y246" s="78">
        <v>45800</v>
      </c>
      <c r="Z246" s="147">
        <v>45794</v>
      </c>
      <c r="AA246" s="147">
        <v>45839</v>
      </c>
      <c r="AB246" s="102">
        <f t="shared" si="18"/>
        <v>45</v>
      </c>
      <c r="AC246" s="76">
        <v>0</v>
      </c>
      <c r="AD246" s="76">
        <v>0</v>
      </c>
      <c r="AE246" s="76">
        <v>0</v>
      </c>
      <c r="AF246" s="80" t="s">
        <v>73</v>
      </c>
      <c r="AG246" s="102">
        <f t="shared" si="19"/>
        <v>0</v>
      </c>
      <c r="AH246" s="76">
        <v>0</v>
      </c>
      <c r="AI246" s="76">
        <v>0</v>
      </c>
      <c r="AJ246" s="72" t="s">
        <v>73</v>
      </c>
      <c r="AK246" s="80" t="s">
        <v>73</v>
      </c>
      <c r="AL246" s="76">
        <v>0</v>
      </c>
      <c r="AM246" s="80" t="s">
        <v>73</v>
      </c>
      <c r="AN246" s="80" t="s">
        <v>73</v>
      </c>
      <c r="AO246" s="80" t="s">
        <v>73</v>
      </c>
      <c r="AP246" s="102">
        <f t="shared" si="20"/>
        <v>0</v>
      </c>
      <c r="AQ246" s="102">
        <f t="shared" si="21"/>
        <v>99603000</v>
      </c>
      <c r="AR246" s="72" t="s">
        <v>65</v>
      </c>
      <c r="AS246" s="76">
        <v>99603000</v>
      </c>
      <c r="AT246" s="72" t="s">
        <v>65</v>
      </c>
      <c r="AU246" s="76">
        <v>39841200</v>
      </c>
      <c r="AV246" s="147">
        <v>45799</v>
      </c>
      <c r="AW246" s="82"/>
      <c r="AX246" s="143">
        <f t="shared" si="22"/>
        <v>99603000</v>
      </c>
      <c r="AY246" s="84">
        <f t="shared" si="23"/>
        <v>0</v>
      </c>
      <c r="AZ246" s="85">
        <v>1</v>
      </c>
      <c r="BA246" s="81" t="s">
        <v>73</v>
      </c>
      <c r="BB246" s="72" t="s">
        <v>208</v>
      </c>
      <c r="BC246" s="74" t="s">
        <v>17110</v>
      </c>
      <c r="BD246" s="71" t="s">
        <v>65</v>
      </c>
      <c r="BE246" s="71" t="s">
        <v>207</v>
      </c>
    </row>
    <row r="247" spans="2:57" x14ac:dyDescent="0.25">
      <c r="B247" s="72">
        <v>2025</v>
      </c>
      <c r="C247" s="72">
        <v>891780111</v>
      </c>
      <c r="D247" s="72" t="s">
        <v>63</v>
      </c>
      <c r="E247" s="104" t="s">
        <v>17109</v>
      </c>
      <c r="F247" s="72" t="s">
        <v>17108</v>
      </c>
      <c r="G247" s="72">
        <v>0</v>
      </c>
      <c r="H247" s="72" t="s">
        <v>71</v>
      </c>
      <c r="I247" s="71" t="s">
        <v>166</v>
      </c>
      <c r="J247" s="73" t="s">
        <v>211</v>
      </c>
      <c r="K247" s="104" t="s">
        <v>17107</v>
      </c>
      <c r="L247" s="514">
        <v>19345320</v>
      </c>
      <c r="M247" s="71" t="s">
        <v>66</v>
      </c>
      <c r="N247" s="75" t="s">
        <v>17106</v>
      </c>
      <c r="O247" s="76">
        <v>900291781</v>
      </c>
      <c r="P247" s="76">
        <v>1015</v>
      </c>
      <c r="Q247" s="147">
        <v>45782</v>
      </c>
      <c r="R247" s="514">
        <v>19345320</v>
      </c>
      <c r="S247" s="147">
        <v>45796</v>
      </c>
      <c r="T247" s="514">
        <v>19345320</v>
      </c>
      <c r="U247" s="72" t="s">
        <v>65</v>
      </c>
      <c r="V247" s="292">
        <v>7633815</v>
      </c>
      <c r="W247" s="189" t="s">
        <v>10548</v>
      </c>
      <c r="X247" s="635">
        <v>45796</v>
      </c>
      <c r="Y247" s="78">
        <v>45796</v>
      </c>
      <c r="Z247" s="147" t="s">
        <v>73</v>
      </c>
      <c r="AA247" s="147">
        <v>45854</v>
      </c>
      <c r="AB247" s="102">
        <f t="shared" si="18"/>
        <v>58</v>
      </c>
      <c r="AC247" s="76">
        <v>0</v>
      </c>
      <c r="AD247" s="76">
        <v>0</v>
      </c>
      <c r="AE247" s="76">
        <v>0</v>
      </c>
      <c r="AF247" s="80" t="s">
        <v>73</v>
      </c>
      <c r="AG247" s="102">
        <f t="shared" si="19"/>
        <v>0</v>
      </c>
      <c r="AH247" s="76">
        <v>0</v>
      </c>
      <c r="AI247" s="76">
        <v>0</v>
      </c>
      <c r="AJ247" s="72" t="s">
        <v>73</v>
      </c>
      <c r="AK247" s="80" t="s">
        <v>73</v>
      </c>
      <c r="AL247" s="76">
        <v>0</v>
      </c>
      <c r="AM247" s="80" t="s">
        <v>73</v>
      </c>
      <c r="AN247" s="80" t="s">
        <v>73</v>
      </c>
      <c r="AO247" s="80" t="s">
        <v>73</v>
      </c>
      <c r="AP247" s="102">
        <f t="shared" si="20"/>
        <v>0</v>
      </c>
      <c r="AQ247" s="102">
        <f t="shared" si="21"/>
        <v>19345320</v>
      </c>
      <c r="AR247" s="72" t="s">
        <v>65</v>
      </c>
      <c r="AS247" s="76">
        <v>19345320</v>
      </c>
      <c r="AT247" s="72" t="s">
        <v>319</v>
      </c>
      <c r="AU247" s="76">
        <v>0</v>
      </c>
      <c r="AV247" s="81" t="s">
        <v>73</v>
      </c>
      <c r="AW247" s="82"/>
      <c r="AX247" s="143">
        <f t="shared" si="22"/>
        <v>19345320</v>
      </c>
      <c r="AY247" s="84">
        <f t="shared" si="23"/>
        <v>0</v>
      </c>
      <c r="AZ247" s="85">
        <v>1</v>
      </c>
      <c r="BA247" s="81" t="s">
        <v>73</v>
      </c>
      <c r="BB247" s="72" t="s">
        <v>208</v>
      </c>
      <c r="BC247" s="102" t="s">
        <v>17105</v>
      </c>
      <c r="BD247" s="71" t="s">
        <v>65</v>
      </c>
      <c r="BE247" s="71" t="s">
        <v>207</v>
      </c>
    </row>
    <row r="248" spans="2:57" x14ac:dyDescent="0.25">
      <c r="B248" s="72">
        <v>2025</v>
      </c>
      <c r="C248" s="72">
        <v>891780111</v>
      </c>
      <c r="D248" s="72" t="s">
        <v>63</v>
      </c>
      <c r="E248" s="104" t="s">
        <v>17104</v>
      </c>
      <c r="F248" s="72" t="s">
        <v>17103</v>
      </c>
      <c r="G248" s="72">
        <v>0</v>
      </c>
      <c r="H248" s="72" t="s">
        <v>71</v>
      </c>
      <c r="I248" s="71" t="s">
        <v>166</v>
      </c>
      <c r="J248" s="73" t="s">
        <v>211</v>
      </c>
      <c r="K248" s="104" t="s">
        <v>17102</v>
      </c>
      <c r="L248" s="514">
        <v>27259639</v>
      </c>
      <c r="M248" s="71" t="s">
        <v>66</v>
      </c>
      <c r="N248" s="75" t="s">
        <v>17047</v>
      </c>
      <c r="O248" s="76">
        <v>36725337</v>
      </c>
      <c r="P248" s="76">
        <v>1111</v>
      </c>
      <c r="Q248" s="147">
        <v>45792</v>
      </c>
      <c r="R248" s="514">
        <v>27259639</v>
      </c>
      <c r="S248" s="147">
        <v>45800</v>
      </c>
      <c r="T248" s="514">
        <v>27259639</v>
      </c>
      <c r="U248" s="72" t="s">
        <v>65</v>
      </c>
      <c r="V248" s="292">
        <v>36665858</v>
      </c>
      <c r="W248" s="189" t="s">
        <v>10356</v>
      </c>
      <c r="X248" s="635">
        <v>45800</v>
      </c>
      <c r="Y248" s="78">
        <v>45800</v>
      </c>
      <c r="Z248" s="147" t="s">
        <v>73</v>
      </c>
      <c r="AA248" s="147">
        <v>45807</v>
      </c>
      <c r="AB248" s="102">
        <f t="shared" si="18"/>
        <v>7</v>
      </c>
      <c r="AC248" s="76">
        <v>0</v>
      </c>
      <c r="AD248" s="76">
        <v>0</v>
      </c>
      <c r="AE248" s="76">
        <v>0</v>
      </c>
      <c r="AF248" s="80" t="s">
        <v>73</v>
      </c>
      <c r="AG248" s="102">
        <f t="shared" si="19"/>
        <v>0</v>
      </c>
      <c r="AH248" s="76">
        <v>0</v>
      </c>
      <c r="AI248" s="76">
        <v>0</v>
      </c>
      <c r="AJ248" s="72" t="s">
        <v>73</v>
      </c>
      <c r="AK248" s="80" t="s">
        <v>73</v>
      </c>
      <c r="AL248" s="76">
        <v>0</v>
      </c>
      <c r="AM248" s="80" t="s">
        <v>73</v>
      </c>
      <c r="AN248" s="80" t="s">
        <v>73</v>
      </c>
      <c r="AO248" s="80" t="s">
        <v>73</v>
      </c>
      <c r="AP248" s="102">
        <f t="shared" si="20"/>
        <v>0</v>
      </c>
      <c r="AQ248" s="102">
        <f t="shared" si="21"/>
        <v>27259639</v>
      </c>
      <c r="AR248" s="72" t="s">
        <v>65</v>
      </c>
      <c r="AS248" s="76">
        <v>27259639</v>
      </c>
      <c r="AT248" s="72" t="s">
        <v>319</v>
      </c>
      <c r="AU248" s="76">
        <v>0</v>
      </c>
      <c r="AV248" s="81" t="s">
        <v>73</v>
      </c>
      <c r="AW248" s="82">
        <v>27259639</v>
      </c>
      <c r="AX248" s="143">
        <f t="shared" si="22"/>
        <v>0</v>
      </c>
      <c r="AY248" s="84">
        <f t="shared" si="23"/>
        <v>1</v>
      </c>
      <c r="AZ248" s="85">
        <v>1</v>
      </c>
      <c r="BA248" s="81" t="s">
        <v>73</v>
      </c>
      <c r="BB248" s="72" t="s">
        <v>208</v>
      </c>
      <c r="BC248" s="74" t="s">
        <v>17101</v>
      </c>
      <c r="BD248" s="71" t="s">
        <v>65</v>
      </c>
      <c r="BE248" s="71" t="s">
        <v>207</v>
      </c>
    </row>
    <row r="249" spans="2:57" x14ac:dyDescent="0.25">
      <c r="B249" s="72">
        <v>2025</v>
      </c>
      <c r="C249" s="72">
        <v>891780111</v>
      </c>
      <c r="D249" s="72" t="s">
        <v>63</v>
      </c>
      <c r="E249" s="104" t="s">
        <v>17100</v>
      </c>
      <c r="F249" s="72" t="s">
        <v>17099</v>
      </c>
      <c r="G249" s="72">
        <v>0</v>
      </c>
      <c r="H249" s="72" t="s">
        <v>71</v>
      </c>
      <c r="I249" s="71" t="s">
        <v>166</v>
      </c>
      <c r="J249" s="73" t="s">
        <v>211</v>
      </c>
      <c r="K249" s="104" t="s">
        <v>17098</v>
      </c>
      <c r="L249" s="514">
        <v>123206650</v>
      </c>
      <c r="M249" s="71" t="s">
        <v>66</v>
      </c>
      <c r="N249" s="75" t="s">
        <v>16751</v>
      </c>
      <c r="O249" s="76">
        <v>900763287</v>
      </c>
      <c r="P249" s="76">
        <v>1174</v>
      </c>
      <c r="Q249" s="147">
        <v>45804</v>
      </c>
      <c r="R249" s="514">
        <v>123206650</v>
      </c>
      <c r="S249" s="147">
        <v>45813</v>
      </c>
      <c r="T249" s="514">
        <v>123206650</v>
      </c>
      <c r="U249" s="72" t="s">
        <v>65</v>
      </c>
      <c r="V249" s="292">
        <v>85465146</v>
      </c>
      <c r="W249" s="189" t="s">
        <v>16739</v>
      </c>
      <c r="X249" s="635">
        <v>45813</v>
      </c>
      <c r="Y249" s="78">
        <v>45813</v>
      </c>
      <c r="Z249" s="147">
        <v>45813</v>
      </c>
      <c r="AA249" s="147">
        <v>45819</v>
      </c>
      <c r="AB249" s="102">
        <f t="shared" si="18"/>
        <v>6</v>
      </c>
      <c r="AC249" s="76">
        <v>0</v>
      </c>
      <c r="AD249" s="76">
        <v>0</v>
      </c>
      <c r="AE249" s="76">
        <v>0</v>
      </c>
      <c r="AF249" s="80" t="s">
        <v>73</v>
      </c>
      <c r="AG249" s="102">
        <f t="shared" si="19"/>
        <v>0</v>
      </c>
      <c r="AH249" s="76">
        <v>0</v>
      </c>
      <c r="AI249" s="76">
        <v>0</v>
      </c>
      <c r="AJ249" s="72" t="s">
        <v>73</v>
      </c>
      <c r="AK249" s="80" t="s">
        <v>73</v>
      </c>
      <c r="AL249" s="76">
        <v>0</v>
      </c>
      <c r="AM249" s="80" t="s">
        <v>73</v>
      </c>
      <c r="AN249" s="80" t="s">
        <v>73</v>
      </c>
      <c r="AO249" s="80" t="s">
        <v>73</v>
      </c>
      <c r="AP249" s="102">
        <f t="shared" si="20"/>
        <v>0</v>
      </c>
      <c r="AQ249" s="102">
        <f t="shared" si="21"/>
        <v>123206650</v>
      </c>
      <c r="AR249" s="72" t="s">
        <v>65</v>
      </c>
      <c r="AS249" s="76">
        <v>123206650</v>
      </c>
      <c r="AT249" s="72" t="s">
        <v>319</v>
      </c>
      <c r="AU249" s="76">
        <v>0</v>
      </c>
      <c r="AV249" s="81" t="s">
        <v>73</v>
      </c>
      <c r="AW249" s="82">
        <v>123206650</v>
      </c>
      <c r="AX249" s="143">
        <f t="shared" si="22"/>
        <v>0</v>
      </c>
      <c r="AY249" s="84">
        <f t="shared" si="23"/>
        <v>1</v>
      </c>
      <c r="AZ249" s="85">
        <v>1</v>
      </c>
      <c r="BA249" s="81" t="s">
        <v>73</v>
      </c>
      <c r="BB249" s="72" t="s">
        <v>208</v>
      </c>
      <c r="BC249" s="74" t="s">
        <v>17097</v>
      </c>
      <c r="BD249" s="71" t="s">
        <v>65</v>
      </c>
      <c r="BE249" s="71" t="s">
        <v>207</v>
      </c>
    </row>
    <row r="250" spans="2:57" x14ac:dyDescent="0.25">
      <c r="B250" s="72">
        <v>2025</v>
      </c>
      <c r="C250" s="72">
        <v>891780111</v>
      </c>
      <c r="D250" s="72" t="s">
        <v>63</v>
      </c>
      <c r="E250" s="104" t="s">
        <v>17096</v>
      </c>
      <c r="F250" s="72" t="s">
        <v>17095</v>
      </c>
      <c r="G250" s="72">
        <v>0</v>
      </c>
      <c r="H250" s="72" t="s">
        <v>71</v>
      </c>
      <c r="I250" s="71" t="s">
        <v>64</v>
      </c>
      <c r="J250" s="73" t="s">
        <v>211</v>
      </c>
      <c r="K250" s="104" t="s">
        <v>17094</v>
      </c>
      <c r="L250" s="514">
        <v>37922206</v>
      </c>
      <c r="M250" s="71" t="s">
        <v>66</v>
      </c>
      <c r="N250" s="75" t="s">
        <v>16997</v>
      </c>
      <c r="O250" s="76">
        <v>901051111</v>
      </c>
      <c r="P250" s="76">
        <v>1140</v>
      </c>
      <c r="Q250" s="147">
        <v>45798</v>
      </c>
      <c r="R250" s="514">
        <v>39132436</v>
      </c>
      <c r="S250" s="147">
        <v>45818</v>
      </c>
      <c r="T250" s="514">
        <v>37922206</v>
      </c>
      <c r="U250" s="72" t="s">
        <v>65</v>
      </c>
      <c r="V250" s="292">
        <v>85467461</v>
      </c>
      <c r="W250" s="189" t="s">
        <v>9096</v>
      </c>
      <c r="X250" s="635">
        <v>45818</v>
      </c>
      <c r="Y250" s="78">
        <v>45818</v>
      </c>
      <c r="Z250" s="147" t="s">
        <v>73</v>
      </c>
      <c r="AA250" s="147">
        <v>45832</v>
      </c>
      <c r="AB250" s="102">
        <f t="shared" si="18"/>
        <v>14</v>
      </c>
      <c r="AC250" s="76">
        <v>0</v>
      </c>
      <c r="AD250" s="76">
        <v>0</v>
      </c>
      <c r="AE250" s="76">
        <v>0</v>
      </c>
      <c r="AF250" s="80" t="s">
        <v>73</v>
      </c>
      <c r="AG250" s="102">
        <f t="shared" si="19"/>
        <v>0</v>
      </c>
      <c r="AH250" s="76">
        <v>0</v>
      </c>
      <c r="AI250" s="76">
        <v>0</v>
      </c>
      <c r="AJ250" s="72" t="s">
        <v>73</v>
      </c>
      <c r="AK250" s="80" t="s">
        <v>73</v>
      </c>
      <c r="AL250" s="76">
        <v>0</v>
      </c>
      <c r="AM250" s="80" t="s">
        <v>73</v>
      </c>
      <c r="AN250" s="80" t="s">
        <v>73</v>
      </c>
      <c r="AO250" s="80" t="s">
        <v>73</v>
      </c>
      <c r="AP250" s="102">
        <f t="shared" si="20"/>
        <v>0</v>
      </c>
      <c r="AQ250" s="102">
        <f t="shared" si="21"/>
        <v>37922206</v>
      </c>
      <c r="AR250" s="72" t="s">
        <v>65</v>
      </c>
      <c r="AS250" s="76">
        <v>37922206</v>
      </c>
      <c r="AT250" s="72" t="s">
        <v>319</v>
      </c>
      <c r="AU250" s="76">
        <v>0</v>
      </c>
      <c r="AV250" s="81" t="s">
        <v>73</v>
      </c>
      <c r="AW250" s="82">
        <v>37922206</v>
      </c>
      <c r="AX250" s="143">
        <f t="shared" si="22"/>
        <v>0</v>
      </c>
      <c r="AY250" s="84">
        <f t="shared" si="23"/>
        <v>1</v>
      </c>
      <c r="AZ250" s="85">
        <v>1</v>
      </c>
      <c r="BA250" s="81" t="s">
        <v>73</v>
      </c>
      <c r="BB250" s="72" t="s">
        <v>208</v>
      </c>
      <c r="BC250" s="74" t="s">
        <v>17093</v>
      </c>
      <c r="BD250" s="71" t="s">
        <v>65</v>
      </c>
      <c r="BE250" s="71" t="s">
        <v>207</v>
      </c>
    </row>
    <row r="251" spans="2:57" x14ac:dyDescent="0.25">
      <c r="B251" s="72">
        <v>2025</v>
      </c>
      <c r="C251" s="72">
        <v>891780111</v>
      </c>
      <c r="D251" s="72" t="s">
        <v>63</v>
      </c>
      <c r="E251" s="104" t="s">
        <v>17092</v>
      </c>
      <c r="F251" s="72" t="s">
        <v>17091</v>
      </c>
      <c r="G251" s="72">
        <v>0</v>
      </c>
      <c r="H251" s="72" t="s">
        <v>71</v>
      </c>
      <c r="I251" s="71" t="s">
        <v>166</v>
      </c>
      <c r="J251" s="73" t="s">
        <v>211</v>
      </c>
      <c r="K251" s="104" t="s">
        <v>17090</v>
      </c>
      <c r="L251" s="514">
        <v>1399397</v>
      </c>
      <c r="M251" s="71" t="s">
        <v>66</v>
      </c>
      <c r="N251" s="75" t="s">
        <v>9648</v>
      </c>
      <c r="O251" s="76">
        <v>900929189</v>
      </c>
      <c r="P251" s="76">
        <v>1164</v>
      </c>
      <c r="Q251" s="147">
        <v>45803</v>
      </c>
      <c r="R251" s="514">
        <v>1400000</v>
      </c>
      <c r="S251" s="147">
        <v>45818</v>
      </c>
      <c r="T251" s="514">
        <v>1399397</v>
      </c>
      <c r="U251" s="72" t="s">
        <v>65</v>
      </c>
      <c r="V251" s="292">
        <v>1082868728</v>
      </c>
      <c r="W251" s="189" t="s">
        <v>1469</v>
      </c>
      <c r="X251" s="635">
        <v>45818</v>
      </c>
      <c r="Y251" s="78">
        <v>45818</v>
      </c>
      <c r="Z251" s="147" t="s">
        <v>73</v>
      </c>
      <c r="AA251" s="147">
        <v>45832</v>
      </c>
      <c r="AB251" s="102">
        <f t="shared" si="18"/>
        <v>14</v>
      </c>
      <c r="AC251" s="76">
        <v>0</v>
      </c>
      <c r="AD251" s="76">
        <v>0</v>
      </c>
      <c r="AE251" s="76">
        <v>0</v>
      </c>
      <c r="AF251" s="80" t="s">
        <v>73</v>
      </c>
      <c r="AG251" s="102">
        <f t="shared" si="19"/>
        <v>0</v>
      </c>
      <c r="AH251" s="76">
        <v>0</v>
      </c>
      <c r="AI251" s="76">
        <v>0</v>
      </c>
      <c r="AJ251" s="72" t="s">
        <v>73</v>
      </c>
      <c r="AK251" s="80" t="s">
        <v>73</v>
      </c>
      <c r="AL251" s="76">
        <v>0</v>
      </c>
      <c r="AM251" s="80" t="s">
        <v>73</v>
      </c>
      <c r="AN251" s="80" t="s">
        <v>73</v>
      </c>
      <c r="AO251" s="80" t="s">
        <v>73</v>
      </c>
      <c r="AP251" s="102">
        <f t="shared" si="20"/>
        <v>0</v>
      </c>
      <c r="AQ251" s="102">
        <f t="shared" si="21"/>
        <v>1399397</v>
      </c>
      <c r="AR251" s="72" t="s">
        <v>65</v>
      </c>
      <c r="AS251" s="76">
        <v>1399397</v>
      </c>
      <c r="AT251" s="72" t="s">
        <v>319</v>
      </c>
      <c r="AU251" s="76">
        <v>0</v>
      </c>
      <c r="AV251" s="81" t="s">
        <v>73</v>
      </c>
      <c r="AW251" s="82"/>
      <c r="AX251" s="143">
        <f t="shared" si="22"/>
        <v>1399397</v>
      </c>
      <c r="AY251" s="84">
        <f t="shared" si="23"/>
        <v>0</v>
      </c>
      <c r="AZ251" s="85">
        <v>1</v>
      </c>
      <c r="BA251" s="81" t="s">
        <v>73</v>
      </c>
      <c r="BB251" s="72" t="s">
        <v>208</v>
      </c>
      <c r="BC251" s="74" t="s">
        <v>17089</v>
      </c>
      <c r="BD251" s="71" t="s">
        <v>65</v>
      </c>
      <c r="BE251" s="71" t="s">
        <v>207</v>
      </c>
    </row>
    <row r="252" spans="2:57" x14ac:dyDescent="0.25">
      <c r="B252" s="72">
        <v>2025</v>
      </c>
      <c r="C252" s="72">
        <v>891780111</v>
      </c>
      <c r="D252" s="72" t="s">
        <v>63</v>
      </c>
      <c r="E252" s="104" t="s">
        <v>17088</v>
      </c>
      <c r="F252" s="72" t="s">
        <v>17087</v>
      </c>
      <c r="G252" s="72">
        <v>0</v>
      </c>
      <c r="H252" s="72" t="s">
        <v>71</v>
      </c>
      <c r="I252" s="71" t="s">
        <v>64</v>
      </c>
      <c r="J252" s="73" t="s">
        <v>211</v>
      </c>
      <c r="K252" s="104" t="s">
        <v>17086</v>
      </c>
      <c r="L252" s="514">
        <v>38380000</v>
      </c>
      <c r="M252" s="71" t="s">
        <v>66</v>
      </c>
      <c r="N252" s="75" t="s">
        <v>16694</v>
      </c>
      <c r="O252" s="76">
        <v>13888420</v>
      </c>
      <c r="P252" s="76">
        <v>1175</v>
      </c>
      <c r="Q252" s="147">
        <v>45804</v>
      </c>
      <c r="R252" s="514">
        <v>38380000</v>
      </c>
      <c r="S252" s="147">
        <v>45821</v>
      </c>
      <c r="T252" s="514">
        <v>38380000</v>
      </c>
      <c r="U252" s="72" t="s">
        <v>65</v>
      </c>
      <c r="V252" s="292">
        <v>72221403</v>
      </c>
      <c r="W252" s="189" t="s">
        <v>16693</v>
      </c>
      <c r="X252" s="635">
        <v>45821</v>
      </c>
      <c r="Y252" s="78">
        <v>45821</v>
      </c>
      <c r="Z252" s="147" t="s">
        <v>73</v>
      </c>
      <c r="AA252" s="147">
        <v>45850</v>
      </c>
      <c r="AB252" s="102">
        <f t="shared" si="18"/>
        <v>29</v>
      </c>
      <c r="AC252" s="76">
        <v>0</v>
      </c>
      <c r="AD252" s="76">
        <v>0</v>
      </c>
      <c r="AE252" s="76">
        <v>0</v>
      </c>
      <c r="AF252" s="80" t="s">
        <v>73</v>
      </c>
      <c r="AG252" s="102">
        <f t="shared" si="19"/>
        <v>0</v>
      </c>
      <c r="AH252" s="76">
        <v>0</v>
      </c>
      <c r="AI252" s="76">
        <v>0</v>
      </c>
      <c r="AJ252" s="72" t="s">
        <v>73</v>
      </c>
      <c r="AK252" s="80" t="s">
        <v>73</v>
      </c>
      <c r="AL252" s="76">
        <v>0</v>
      </c>
      <c r="AM252" s="80" t="s">
        <v>73</v>
      </c>
      <c r="AN252" s="80" t="s">
        <v>73</v>
      </c>
      <c r="AO252" s="80" t="s">
        <v>73</v>
      </c>
      <c r="AP252" s="102">
        <f t="shared" si="20"/>
        <v>0</v>
      </c>
      <c r="AQ252" s="102">
        <f t="shared" si="21"/>
        <v>38380000</v>
      </c>
      <c r="AR252" s="72" t="s">
        <v>65</v>
      </c>
      <c r="AS252" s="76">
        <v>38380000</v>
      </c>
      <c r="AT252" s="72" t="s">
        <v>319</v>
      </c>
      <c r="AU252" s="76">
        <v>0</v>
      </c>
      <c r="AV252" s="81" t="s">
        <v>73</v>
      </c>
      <c r="AW252" s="82">
        <v>38380000</v>
      </c>
      <c r="AX252" s="143">
        <f t="shared" si="22"/>
        <v>0</v>
      </c>
      <c r="AY252" s="84">
        <f t="shared" si="23"/>
        <v>1</v>
      </c>
      <c r="AZ252" s="85">
        <v>1</v>
      </c>
      <c r="BA252" s="81" t="s">
        <v>73</v>
      </c>
      <c r="BB252" s="72" t="s">
        <v>208</v>
      </c>
      <c r="BC252" s="74" t="s">
        <v>17085</v>
      </c>
      <c r="BD252" s="71" t="s">
        <v>65</v>
      </c>
      <c r="BE252" s="71" t="s">
        <v>207</v>
      </c>
    </row>
    <row r="253" spans="2:57" x14ac:dyDescent="0.25">
      <c r="B253" s="72">
        <v>2025</v>
      </c>
      <c r="C253" s="72">
        <v>891780111</v>
      </c>
      <c r="D253" s="72" t="s">
        <v>63</v>
      </c>
      <c r="E253" s="104" t="s">
        <v>17084</v>
      </c>
      <c r="F253" s="72" t="s">
        <v>17083</v>
      </c>
      <c r="G253" s="72">
        <v>0</v>
      </c>
      <c r="H253" s="72" t="s">
        <v>71</v>
      </c>
      <c r="I253" s="71" t="s">
        <v>64</v>
      </c>
      <c r="J253" s="73" t="s">
        <v>211</v>
      </c>
      <c r="K253" s="104" t="s">
        <v>17082</v>
      </c>
      <c r="L253" s="514">
        <v>55465900</v>
      </c>
      <c r="M253" s="71" t="s">
        <v>66</v>
      </c>
      <c r="N253" s="75" t="s">
        <v>17081</v>
      </c>
      <c r="O253" s="76">
        <v>901024882</v>
      </c>
      <c r="P253" s="76">
        <v>1216</v>
      </c>
      <c r="Q253" s="147">
        <v>45811</v>
      </c>
      <c r="R253" s="514">
        <v>56794416</v>
      </c>
      <c r="S253" s="147">
        <v>45827</v>
      </c>
      <c r="T253" s="514">
        <v>55465900</v>
      </c>
      <c r="U253" s="72" t="s">
        <v>65</v>
      </c>
      <c r="V253" s="292">
        <v>85467461</v>
      </c>
      <c r="W253" s="189" t="s">
        <v>9096</v>
      </c>
      <c r="X253" s="635">
        <v>45827</v>
      </c>
      <c r="Y253" s="78">
        <v>45827</v>
      </c>
      <c r="Z253" s="147">
        <v>45827</v>
      </c>
      <c r="AA253" s="147">
        <v>45841</v>
      </c>
      <c r="AB253" s="102">
        <f t="shared" si="18"/>
        <v>14</v>
      </c>
      <c r="AC253" s="76">
        <v>0</v>
      </c>
      <c r="AD253" s="76">
        <v>0</v>
      </c>
      <c r="AE253" s="76">
        <v>0</v>
      </c>
      <c r="AF253" s="80" t="s">
        <v>73</v>
      </c>
      <c r="AG253" s="102">
        <f t="shared" si="19"/>
        <v>0</v>
      </c>
      <c r="AH253" s="76">
        <v>0</v>
      </c>
      <c r="AI253" s="76">
        <v>0</v>
      </c>
      <c r="AJ253" s="72" t="s">
        <v>73</v>
      </c>
      <c r="AK253" s="80" t="s">
        <v>73</v>
      </c>
      <c r="AL253" s="76">
        <v>0</v>
      </c>
      <c r="AM253" s="80" t="s">
        <v>73</v>
      </c>
      <c r="AN253" s="80" t="s">
        <v>73</v>
      </c>
      <c r="AO253" s="80" t="s">
        <v>73</v>
      </c>
      <c r="AP253" s="102">
        <f t="shared" si="20"/>
        <v>0</v>
      </c>
      <c r="AQ253" s="102">
        <f t="shared" si="21"/>
        <v>55465900</v>
      </c>
      <c r="AR253" s="72" t="s">
        <v>65</v>
      </c>
      <c r="AS253" s="76">
        <v>55465900</v>
      </c>
      <c r="AT253" s="72" t="s">
        <v>319</v>
      </c>
      <c r="AU253" s="76">
        <v>0</v>
      </c>
      <c r="AV253" s="81" t="s">
        <v>73</v>
      </c>
      <c r="AW253" s="82">
        <v>55465900</v>
      </c>
      <c r="AX253" s="143">
        <f t="shared" si="22"/>
        <v>0</v>
      </c>
      <c r="AY253" s="84">
        <f t="shared" si="23"/>
        <v>1</v>
      </c>
      <c r="AZ253" s="85">
        <v>1</v>
      </c>
      <c r="BA253" s="81" t="s">
        <v>73</v>
      </c>
      <c r="BB253" s="72" t="s">
        <v>208</v>
      </c>
      <c r="BC253" s="74" t="s">
        <v>17080</v>
      </c>
      <c r="BD253" s="71" t="s">
        <v>65</v>
      </c>
      <c r="BE253" s="71" t="s">
        <v>207</v>
      </c>
    </row>
    <row r="254" spans="2:57" x14ac:dyDescent="0.25">
      <c r="B254" s="72">
        <v>2025</v>
      </c>
      <c r="C254" s="72">
        <v>891780111</v>
      </c>
      <c r="D254" s="72" t="s">
        <v>63</v>
      </c>
      <c r="E254" s="104" t="s">
        <v>17079</v>
      </c>
      <c r="F254" s="72" t="s">
        <v>17078</v>
      </c>
      <c r="G254" s="72">
        <v>0</v>
      </c>
      <c r="H254" s="72" t="s">
        <v>71</v>
      </c>
      <c r="I254" s="71" t="s">
        <v>64</v>
      </c>
      <c r="J254" s="73" t="s">
        <v>211</v>
      </c>
      <c r="K254" s="104" t="s">
        <v>17077</v>
      </c>
      <c r="L254" s="514">
        <v>50999300</v>
      </c>
      <c r="M254" s="71" t="s">
        <v>66</v>
      </c>
      <c r="N254" s="75" t="s">
        <v>17076</v>
      </c>
      <c r="O254" s="76">
        <v>860035467</v>
      </c>
      <c r="P254" s="76">
        <v>1410</v>
      </c>
      <c r="Q254" s="147">
        <v>45840</v>
      </c>
      <c r="R254" s="514">
        <v>50999300</v>
      </c>
      <c r="S254" s="147">
        <v>45841</v>
      </c>
      <c r="T254" s="514">
        <v>50999300</v>
      </c>
      <c r="U254" s="72" t="s">
        <v>65</v>
      </c>
      <c r="V254" s="292">
        <v>45691169</v>
      </c>
      <c r="W254" s="189" t="s">
        <v>17075</v>
      </c>
      <c r="X254" s="635">
        <v>45841</v>
      </c>
      <c r="Y254" s="78">
        <v>45842</v>
      </c>
      <c r="Z254" s="147">
        <v>45841</v>
      </c>
      <c r="AA254" s="147">
        <v>45846</v>
      </c>
      <c r="AB254" s="102">
        <f t="shared" si="18"/>
        <v>5</v>
      </c>
      <c r="AC254" s="76">
        <v>0</v>
      </c>
      <c r="AD254" s="76">
        <v>0</v>
      </c>
      <c r="AE254" s="76">
        <v>0</v>
      </c>
      <c r="AF254" s="80" t="s">
        <v>73</v>
      </c>
      <c r="AG254" s="102">
        <f t="shared" si="19"/>
        <v>0</v>
      </c>
      <c r="AH254" s="76">
        <v>0</v>
      </c>
      <c r="AI254" s="76">
        <v>0</v>
      </c>
      <c r="AJ254" s="72" t="s">
        <v>73</v>
      </c>
      <c r="AK254" s="80" t="s">
        <v>73</v>
      </c>
      <c r="AL254" s="76">
        <v>0</v>
      </c>
      <c r="AM254" s="80" t="s">
        <v>73</v>
      </c>
      <c r="AN254" s="80" t="s">
        <v>73</v>
      </c>
      <c r="AO254" s="80" t="s">
        <v>73</v>
      </c>
      <c r="AP254" s="102">
        <f t="shared" si="20"/>
        <v>0</v>
      </c>
      <c r="AQ254" s="102">
        <f t="shared" si="21"/>
        <v>50999300</v>
      </c>
      <c r="AR254" s="72" t="s">
        <v>65</v>
      </c>
      <c r="AS254" s="76">
        <v>50999300</v>
      </c>
      <c r="AT254" s="72" t="s">
        <v>319</v>
      </c>
      <c r="AU254" s="76">
        <v>0</v>
      </c>
      <c r="AV254" s="81" t="s">
        <v>73</v>
      </c>
      <c r="AW254" s="82">
        <v>50999300</v>
      </c>
      <c r="AX254" s="143">
        <f t="shared" si="22"/>
        <v>0</v>
      </c>
      <c r="AY254" s="84">
        <f t="shared" si="23"/>
        <v>1</v>
      </c>
      <c r="AZ254" s="85">
        <v>1</v>
      </c>
      <c r="BA254" s="81" t="s">
        <v>73</v>
      </c>
      <c r="BB254" s="72" t="s">
        <v>208</v>
      </c>
      <c r="BC254" s="74" t="s">
        <v>17074</v>
      </c>
      <c r="BD254" s="71" t="s">
        <v>65</v>
      </c>
      <c r="BE254" s="71" t="s">
        <v>207</v>
      </c>
    </row>
    <row r="255" spans="2:57" x14ac:dyDescent="0.25">
      <c r="B255" s="72">
        <v>2025</v>
      </c>
      <c r="C255" s="72">
        <v>891780111</v>
      </c>
      <c r="D255" s="72" t="s">
        <v>63</v>
      </c>
      <c r="E255" s="104" t="s">
        <v>17073</v>
      </c>
      <c r="F255" s="72" t="s">
        <v>17072</v>
      </c>
      <c r="G255" s="72">
        <v>0</v>
      </c>
      <c r="H255" s="72" t="s">
        <v>71</v>
      </c>
      <c r="I255" s="71" t="s">
        <v>166</v>
      </c>
      <c r="J255" s="73" t="s">
        <v>211</v>
      </c>
      <c r="K255" s="104" t="s">
        <v>17071</v>
      </c>
      <c r="L255" s="514">
        <v>75168945</v>
      </c>
      <c r="M255" s="71" t="s">
        <v>66</v>
      </c>
      <c r="N255" s="75" t="s">
        <v>17070</v>
      </c>
      <c r="O255" s="76">
        <v>800219876</v>
      </c>
      <c r="P255" s="76">
        <v>1386</v>
      </c>
      <c r="Q255" s="147">
        <v>45835</v>
      </c>
      <c r="R255" s="514">
        <v>75168945</v>
      </c>
      <c r="S255" s="147">
        <v>45841</v>
      </c>
      <c r="T255" s="514">
        <v>75168945</v>
      </c>
      <c r="U255" s="72" t="s">
        <v>65</v>
      </c>
      <c r="V255" s="292">
        <v>36724655</v>
      </c>
      <c r="W255" s="189" t="s">
        <v>8892</v>
      </c>
      <c r="X255" s="635">
        <v>45841</v>
      </c>
      <c r="Y255" s="78">
        <v>45841</v>
      </c>
      <c r="Z255" s="147" t="s">
        <v>73</v>
      </c>
      <c r="AA255" s="147">
        <v>45861</v>
      </c>
      <c r="AB255" s="102">
        <f t="shared" si="18"/>
        <v>20</v>
      </c>
      <c r="AC255" s="76">
        <v>0</v>
      </c>
      <c r="AD255" s="76">
        <v>0</v>
      </c>
      <c r="AE255" s="76">
        <v>0</v>
      </c>
      <c r="AF255" s="80" t="s">
        <v>73</v>
      </c>
      <c r="AG255" s="102">
        <f t="shared" si="19"/>
        <v>0</v>
      </c>
      <c r="AH255" s="76">
        <v>0</v>
      </c>
      <c r="AI255" s="76">
        <v>0</v>
      </c>
      <c r="AJ255" s="72" t="s">
        <v>73</v>
      </c>
      <c r="AK255" s="80" t="s">
        <v>73</v>
      </c>
      <c r="AL255" s="76">
        <v>0</v>
      </c>
      <c r="AM255" s="80" t="s">
        <v>73</v>
      </c>
      <c r="AN255" s="80" t="s">
        <v>73</v>
      </c>
      <c r="AO255" s="80" t="s">
        <v>73</v>
      </c>
      <c r="AP255" s="102">
        <f t="shared" si="20"/>
        <v>0</v>
      </c>
      <c r="AQ255" s="102">
        <f t="shared" si="21"/>
        <v>75168945</v>
      </c>
      <c r="AR255" s="72" t="s">
        <v>65</v>
      </c>
      <c r="AS255" s="76">
        <v>75168945</v>
      </c>
      <c r="AT255" s="72" t="s">
        <v>319</v>
      </c>
      <c r="AU255" s="76">
        <v>0</v>
      </c>
      <c r="AV255" s="81" t="s">
        <v>73</v>
      </c>
      <c r="AW255" s="82"/>
      <c r="AX255" s="143">
        <f t="shared" si="22"/>
        <v>75168945</v>
      </c>
      <c r="AY255" s="84">
        <f t="shared" si="23"/>
        <v>0</v>
      </c>
      <c r="AZ255" s="85">
        <v>1</v>
      </c>
      <c r="BA255" s="81" t="s">
        <v>73</v>
      </c>
      <c r="BB255" s="72" t="s">
        <v>208</v>
      </c>
      <c r="BC255" s="74" t="s">
        <v>17069</v>
      </c>
      <c r="BD255" s="71" t="s">
        <v>65</v>
      </c>
      <c r="BE255" s="71" t="s">
        <v>207</v>
      </c>
    </row>
    <row r="256" spans="2:57" x14ac:dyDescent="0.25">
      <c r="B256" s="72">
        <v>2025</v>
      </c>
      <c r="C256" s="72">
        <v>891780111</v>
      </c>
      <c r="D256" s="72" t="s">
        <v>63</v>
      </c>
      <c r="E256" s="104" t="s">
        <v>17068</v>
      </c>
      <c r="F256" s="72" t="s">
        <v>17067</v>
      </c>
      <c r="G256" s="72">
        <v>0</v>
      </c>
      <c r="H256" s="72" t="s">
        <v>71</v>
      </c>
      <c r="I256" s="71" t="s">
        <v>64</v>
      </c>
      <c r="J256" s="73" t="s">
        <v>211</v>
      </c>
      <c r="K256" s="104" t="s">
        <v>17066</v>
      </c>
      <c r="L256" s="514">
        <v>120523200</v>
      </c>
      <c r="M256" s="71" t="s">
        <v>66</v>
      </c>
      <c r="N256" s="75" t="s">
        <v>16940</v>
      </c>
      <c r="O256" s="76">
        <v>901550798</v>
      </c>
      <c r="P256" s="76">
        <v>1400</v>
      </c>
      <c r="Q256" s="147">
        <v>45839</v>
      </c>
      <c r="R256" s="514">
        <v>120523200</v>
      </c>
      <c r="S256" s="147">
        <v>45846</v>
      </c>
      <c r="T256" s="514">
        <v>120523200</v>
      </c>
      <c r="U256" s="72" t="s">
        <v>65</v>
      </c>
      <c r="V256" s="292">
        <v>85465146</v>
      </c>
      <c r="W256" s="189" t="s">
        <v>16739</v>
      </c>
      <c r="X256" s="635">
        <v>45846</v>
      </c>
      <c r="Y256" s="78">
        <v>45846</v>
      </c>
      <c r="Z256" s="147">
        <v>45846</v>
      </c>
      <c r="AA256" s="147">
        <v>45866</v>
      </c>
      <c r="AB256" s="102">
        <f t="shared" si="18"/>
        <v>20</v>
      </c>
      <c r="AC256" s="76">
        <v>0</v>
      </c>
      <c r="AD256" s="76">
        <v>0</v>
      </c>
      <c r="AE256" s="76">
        <v>0</v>
      </c>
      <c r="AF256" s="80" t="s">
        <v>73</v>
      </c>
      <c r="AG256" s="102">
        <f t="shared" si="19"/>
        <v>0</v>
      </c>
      <c r="AH256" s="76">
        <v>0</v>
      </c>
      <c r="AI256" s="76">
        <v>0</v>
      </c>
      <c r="AJ256" s="72" t="s">
        <v>73</v>
      </c>
      <c r="AK256" s="80" t="s">
        <v>73</v>
      </c>
      <c r="AL256" s="76">
        <v>0</v>
      </c>
      <c r="AM256" s="80" t="s">
        <v>73</v>
      </c>
      <c r="AN256" s="80" t="s">
        <v>73</v>
      </c>
      <c r="AO256" s="80" t="s">
        <v>73</v>
      </c>
      <c r="AP256" s="102">
        <f t="shared" si="20"/>
        <v>0</v>
      </c>
      <c r="AQ256" s="102">
        <f t="shared" si="21"/>
        <v>120523200</v>
      </c>
      <c r="AR256" s="72" t="s">
        <v>65</v>
      </c>
      <c r="AS256" s="76">
        <v>120523200</v>
      </c>
      <c r="AT256" s="72" t="s">
        <v>319</v>
      </c>
      <c r="AU256" s="76">
        <v>0</v>
      </c>
      <c r="AV256" s="81" t="s">
        <v>73</v>
      </c>
      <c r="AW256" s="82">
        <v>120523200</v>
      </c>
      <c r="AX256" s="143">
        <f t="shared" si="22"/>
        <v>0</v>
      </c>
      <c r="AY256" s="84">
        <f t="shared" si="23"/>
        <v>1</v>
      </c>
      <c r="AZ256" s="85">
        <v>1</v>
      </c>
      <c r="BA256" s="81" t="s">
        <v>73</v>
      </c>
      <c r="BB256" s="72" t="s">
        <v>208</v>
      </c>
      <c r="BC256" s="74" t="s">
        <v>17065</v>
      </c>
      <c r="BD256" s="71" t="s">
        <v>65</v>
      </c>
      <c r="BE256" s="71" t="s">
        <v>207</v>
      </c>
    </row>
    <row r="257" spans="2:57" x14ac:dyDescent="0.25">
      <c r="B257" s="72">
        <v>2025</v>
      </c>
      <c r="C257" s="72">
        <v>891780111</v>
      </c>
      <c r="D257" s="72" t="s">
        <v>63</v>
      </c>
      <c r="E257" s="104" t="s">
        <v>17064</v>
      </c>
      <c r="F257" s="72" t="s">
        <v>17063</v>
      </c>
      <c r="G257" s="72">
        <v>0</v>
      </c>
      <c r="H257" s="72" t="s">
        <v>71</v>
      </c>
      <c r="I257" s="71" t="s">
        <v>166</v>
      </c>
      <c r="J257" s="73" t="s">
        <v>211</v>
      </c>
      <c r="K257" s="104" t="s">
        <v>17062</v>
      </c>
      <c r="L257" s="514">
        <v>34000000</v>
      </c>
      <c r="M257" s="71" t="s">
        <v>66</v>
      </c>
      <c r="N257" s="75" t="s">
        <v>17061</v>
      </c>
      <c r="O257" s="76">
        <v>17956722</v>
      </c>
      <c r="P257" s="76">
        <v>1496</v>
      </c>
      <c r="Q257" s="147">
        <v>45848</v>
      </c>
      <c r="R257" s="514">
        <v>34000000</v>
      </c>
      <c r="S257" s="147">
        <v>45853</v>
      </c>
      <c r="T257" s="514">
        <v>34000000</v>
      </c>
      <c r="U257" s="72" t="s">
        <v>65</v>
      </c>
      <c r="V257" s="292">
        <v>15443332</v>
      </c>
      <c r="W257" s="189" t="s">
        <v>3532</v>
      </c>
      <c r="X257" s="635">
        <v>45853</v>
      </c>
      <c r="Y257" s="78">
        <v>45860</v>
      </c>
      <c r="Z257" s="147">
        <v>45854</v>
      </c>
      <c r="AA257" s="147">
        <v>45881</v>
      </c>
      <c r="AB257" s="102">
        <f t="shared" si="18"/>
        <v>27</v>
      </c>
      <c r="AC257" s="76">
        <v>0</v>
      </c>
      <c r="AD257" s="76">
        <v>0</v>
      </c>
      <c r="AE257" s="76">
        <v>0</v>
      </c>
      <c r="AF257" s="80" t="s">
        <v>73</v>
      </c>
      <c r="AG257" s="102">
        <f t="shared" si="19"/>
        <v>0</v>
      </c>
      <c r="AH257" s="76">
        <v>0</v>
      </c>
      <c r="AI257" s="76">
        <v>0</v>
      </c>
      <c r="AJ257" s="72" t="s">
        <v>73</v>
      </c>
      <c r="AK257" s="80" t="s">
        <v>73</v>
      </c>
      <c r="AL257" s="76">
        <v>0</v>
      </c>
      <c r="AM257" s="80" t="s">
        <v>73</v>
      </c>
      <c r="AN257" s="80" t="s">
        <v>73</v>
      </c>
      <c r="AO257" s="80" t="s">
        <v>73</v>
      </c>
      <c r="AP257" s="102">
        <f t="shared" si="20"/>
        <v>0</v>
      </c>
      <c r="AQ257" s="102">
        <f t="shared" si="21"/>
        <v>34000000</v>
      </c>
      <c r="AR257" s="72" t="s">
        <v>65</v>
      </c>
      <c r="AS257" s="76">
        <v>34000000</v>
      </c>
      <c r="AT257" s="72" t="s">
        <v>65</v>
      </c>
      <c r="AU257" s="76">
        <v>17000000</v>
      </c>
      <c r="AV257" s="147">
        <v>45855</v>
      </c>
      <c r="AW257" s="82">
        <v>0</v>
      </c>
      <c r="AX257" s="143">
        <f t="shared" si="22"/>
        <v>34000000</v>
      </c>
      <c r="AY257" s="84">
        <f t="shared" si="23"/>
        <v>0</v>
      </c>
      <c r="AZ257" s="85">
        <v>1</v>
      </c>
      <c r="BA257" s="81" t="s">
        <v>73</v>
      </c>
      <c r="BB257" s="72" t="s">
        <v>208</v>
      </c>
      <c r="BC257" s="74" t="s">
        <v>17060</v>
      </c>
      <c r="BD257" s="71" t="s">
        <v>65</v>
      </c>
      <c r="BE257" s="71" t="s">
        <v>207</v>
      </c>
    </row>
    <row r="258" spans="2:57" x14ac:dyDescent="0.25">
      <c r="B258" s="72">
        <v>2025</v>
      </c>
      <c r="C258" s="72">
        <v>891780111</v>
      </c>
      <c r="D258" s="72" t="s">
        <v>63</v>
      </c>
      <c r="E258" s="104" t="s">
        <v>17059</v>
      </c>
      <c r="F258" s="72" t="s">
        <v>17058</v>
      </c>
      <c r="G258" s="72">
        <v>0</v>
      </c>
      <c r="H258" s="72" t="s">
        <v>71</v>
      </c>
      <c r="I258" s="71" t="s">
        <v>166</v>
      </c>
      <c r="J258" s="73" t="s">
        <v>211</v>
      </c>
      <c r="K258" s="104" t="s">
        <v>17057</v>
      </c>
      <c r="L258" s="514">
        <v>15647310</v>
      </c>
      <c r="M258" s="71" t="s">
        <v>66</v>
      </c>
      <c r="N258" s="75" t="s">
        <v>16751</v>
      </c>
      <c r="O258" s="76">
        <v>900763287</v>
      </c>
      <c r="P258" s="76">
        <v>1564</v>
      </c>
      <c r="Q258" s="147">
        <v>45854</v>
      </c>
      <c r="R258" s="514">
        <v>15647310</v>
      </c>
      <c r="S258" s="147">
        <v>45860</v>
      </c>
      <c r="T258" s="514">
        <v>15647310</v>
      </c>
      <c r="U258" s="72" t="s">
        <v>65</v>
      </c>
      <c r="V258" s="292">
        <v>36665858</v>
      </c>
      <c r="W258" s="189" t="s">
        <v>10356</v>
      </c>
      <c r="X258" s="635">
        <v>45860</v>
      </c>
      <c r="Y258" s="78">
        <v>45860</v>
      </c>
      <c r="Z258" s="147" t="s">
        <v>73</v>
      </c>
      <c r="AA258" s="147">
        <v>45889</v>
      </c>
      <c r="AB258" s="102">
        <f t="shared" si="18"/>
        <v>29</v>
      </c>
      <c r="AC258" s="76">
        <v>0</v>
      </c>
      <c r="AD258" s="76">
        <v>0</v>
      </c>
      <c r="AE258" s="76">
        <v>0</v>
      </c>
      <c r="AF258" s="80" t="s">
        <v>73</v>
      </c>
      <c r="AG258" s="102">
        <f t="shared" si="19"/>
        <v>0</v>
      </c>
      <c r="AH258" s="76">
        <v>0</v>
      </c>
      <c r="AI258" s="76">
        <v>0</v>
      </c>
      <c r="AJ258" s="72" t="s">
        <v>73</v>
      </c>
      <c r="AK258" s="80" t="s">
        <v>73</v>
      </c>
      <c r="AL258" s="76">
        <v>0</v>
      </c>
      <c r="AM258" s="80" t="s">
        <v>73</v>
      </c>
      <c r="AN258" s="80" t="s">
        <v>73</v>
      </c>
      <c r="AO258" s="80" t="s">
        <v>73</v>
      </c>
      <c r="AP258" s="102">
        <f t="shared" si="20"/>
        <v>0</v>
      </c>
      <c r="AQ258" s="102">
        <f t="shared" si="21"/>
        <v>15647310</v>
      </c>
      <c r="AR258" s="72" t="s">
        <v>65</v>
      </c>
      <c r="AS258" s="76">
        <v>15647310</v>
      </c>
      <c r="AT258" s="72" t="s">
        <v>319</v>
      </c>
      <c r="AU258" s="76">
        <v>0</v>
      </c>
      <c r="AV258" s="81" t="s">
        <v>73</v>
      </c>
      <c r="AW258" s="82">
        <v>15647310</v>
      </c>
      <c r="AX258" s="143">
        <f t="shared" si="22"/>
        <v>0</v>
      </c>
      <c r="AY258" s="84">
        <f t="shared" si="23"/>
        <v>1</v>
      </c>
      <c r="AZ258" s="85">
        <v>1</v>
      </c>
      <c r="BA258" s="81" t="s">
        <v>73</v>
      </c>
      <c r="BB258" s="72" t="s">
        <v>208</v>
      </c>
      <c r="BC258" s="74" t="s">
        <v>17056</v>
      </c>
      <c r="BD258" s="71" t="s">
        <v>65</v>
      </c>
      <c r="BE258" s="71" t="s">
        <v>207</v>
      </c>
    </row>
    <row r="259" spans="2:57" x14ac:dyDescent="0.25">
      <c r="B259" s="72">
        <v>2025</v>
      </c>
      <c r="C259" s="72">
        <v>891780111</v>
      </c>
      <c r="D259" s="72" t="s">
        <v>63</v>
      </c>
      <c r="E259" s="104" t="s">
        <v>17055</v>
      </c>
      <c r="F259" s="72" t="s">
        <v>17054</v>
      </c>
      <c r="G259" s="72">
        <v>0</v>
      </c>
      <c r="H259" s="72" t="s">
        <v>71</v>
      </c>
      <c r="I259" s="71" t="s">
        <v>166</v>
      </c>
      <c r="J259" s="73" t="s">
        <v>211</v>
      </c>
      <c r="K259" s="104" t="s">
        <v>17053</v>
      </c>
      <c r="L259" s="514">
        <v>27298600</v>
      </c>
      <c r="M259" s="71" t="s">
        <v>66</v>
      </c>
      <c r="N259" s="75" t="s">
        <v>17052</v>
      </c>
      <c r="O259" s="76">
        <v>890934680</v>
      </c>
      <c r="P259" s="76">
        <v>1511</v>
      </c>
      <c r="Q259" s="147">
        <v>45849</v>
      </c>
      <c r="R259" s="514">
        <v>27298600</v>
      </c>
      <c r="S259" s="147">
        <v>45860</v>
      </c>
      <c r="T259" s="514">
        <v>27298600</v>
      </c>
      <c r="U259" s="72" t="s">
        <v>65</v>
      </c>
      <c r="V259" s="292">
        <v>85467461</v>
      </c>
      <c r="W259" s="189" t="s">
        <v>9096</v>
      </c>
      <c r="X259" s="635">
        <v>45860</v>
      </c>
      <c r="Y259" s="78">
        <v>45862</v>
      </c>
      <c r="Z259" s="147">
        <v>45862</v>
      </c>
      <c r="AA259" s="147">
        <v>45863</v>
      </c>
      <c r="AB259" s="102">
        <f t="shared" si="18"/>
        <v>1</v>
      </c>
      <c r="AC259" s="76">
        <v>0</v>
      </c>
      <c r="AD259" s="76">
        <v>0</v>
      </c>
      <c r="AE259" s="76">
        <v>0</v>
      </c>
      <c r="AF259" s="80" t="s">
        <v>73</v>
      </c>
      <c r="AG259" s="102">
        <f t="shared" si="19"/>
        <v>0</v>
      </c>
      <c r="AH259" s="76">
        <v>0</v>
      </c>
      <c r="AI259" s="76">
        <v>0</v>
      </c>
      <c r="AJ259" s="72" t="s">
        <v>73</v>
      </c>
      <c r="AK259" s="80" t="s">
        <v>73</v>
      </c>
      <c r="AL259" s="76">
        <v>0</v>
      </c>
      <c r="AM259" s="80" t="s">
        <v>73</v>
      </c>
      <c r="AN259" s="80" t="s">
        <v>73</v>
      </c>
      <c r="AO259" s="80" t="s">
        <v>73</v>
      </c>
      <c r="AP259" s="102">
        <f t="shared" si="20"/>
        <v>0</v>
      </c>
      <c r="AQ259" s="102">
        <f t="shared" si="21"/>
        <v>27298600</v>
      </c>
      <c r="AR259" s="72" t="s">
        <v>65</v>
      </c>
      <c r="AS259" s="76">
        <v>27298600</v>
      </c>
      <c r="AT259" s="72" t="s">
        <v>319</v>
      </c>
      <c r="AU259" s="76">
        <v>0</v>
      </c>
      <c r="AV259" s="81" t="s">
        <v>73</v>
      </c>
      <c r="AW259" s="82">
        <v>0</v>
      </c>
      <c r="AX259" s="143">
        <f t="shared" si="22"/>
        <v>27298600</v>
      </c>
      <c r="AY259" s="84">
        <f t="shared" si="23"/>
        <v>0</v>
      </c>
      <c r="AZ259" s="85">
        <v>1</v>
      </c>
      <c r="BA259" s="81" t="s">
        <v>73</v>
      </c>
      <c r="BB259" s="72" t="s">
        <v>208</v>
      </c>
      <c r="BC259" s="74" t="s">
        <v>17051</v>
      </c>
      <c r="BD259" s="71" t="s">
        <v>65</v>
      </c>
      <c r="BE259" s="71" t="s">
        <v>207</v>
      </c>
    </row>
    <row r="260" spans="2:57" x14ac:dyDescent="0.25">
      <c r="B260" s="72">
        <v>2025</v>
      </c>
      <c r="C260" s="72">
        <v>891780111</v>
      </c>
      <c r="D260" s="72" t="s">
        <v>63</v>
      </c>
      <c r="E260" s="104" t="s">
        <v>17050</v>
      </c>
      <c r="F260" s="72" t="s">
        <v>17049</v>
      </c>
      <c r="G260" s="72">
        <v>0</v>
      </c>
      <c r="H260" s="72" t="s">
        <v>71</v>
      </c>
      <c r="I260" s="71" t="s">
        <v>166</v>
      </c>
      <c r="J260" s="73" t="s">
        <v>211</v>
      </c>
      <c r="K260" s="104" t="s">
        <v>17048</v>
      </c>
      <c r="L260" s="514">
        <v>10732080</v>
      </c>
      <c r="M260" s="71" t="s">
        <v>66</v>
      </c>
      <c r="N260" s="75" t="s">
        <v>17047</v>
      </c>
      <c r="O260" s="76">
        <v>36725337</v>
      </c>
      <c r="P260" s="76">
        <v>1493</v>
      </c>
      <c r="Q260" s="147">
        <v>45848</v>
      </c>
      <c r="R260" s="514">
        <v>10732080</v>
      </c>
      <c r="S260" s="147">
        <v>45860</v>
      </c>
      <c r="T260" s="514">
        <v>10732080</v>
      </c>
      <c r="U260" s="72" t="s">
        <v>65</v>
      </c>
      <c r="V260" s="292">
        <v>36665858</v>
      </c>
      <c r="W260" s="189" t="s">
        <v>10356</v>
      </c>
      <c r="X260" s="635">
        <v>45860</v>
      </c>
      <c r="Y260" s="78">
        <v>45860</v>
      </c>
      <c r="Z260" s="147" t="s">
        <v>73</v>
      </c>
      <c r="AA260" s="147">
        <v>45867</v>
      </c>
      <c r="AB260" s="102">
        <f t="shared" si="18"/>
        <v>7</v>
      </c>
      <c r="AC260" s="76">
        <v>0</v>
      </c>
      <c r="AD260" s="76">
        <v>0</v>
      </c>
      <c r="AE260" s="76">
        <v>0</v>
      </c>
      <c r="AF260" s="80" t="s">
        <v>73</v>
      </c>
      <c r="AG260" s="102">
        <f t="shared" si="19"/>
        <v>0</v>
      </c>
      <c r="AH260" s="76">
        <v>0</v>
      </c>
      <c r="AI260" s="76">
        <v>0</v>
      </c>
      <c r="AJ260" s="72" t="s">
        <v>73</v>
      </c>
      <c r="AK260" s="80" t="s">
        <v>73</v>
      </c>
      <c r="AL260" s="76">
        <v>0</v>
      </c>
      <c r="AM260" s="80" t="s">
        <v>73</v>
      </c>
      <c r="AN260" s="80" t="s">
        <v>73</v>
      </c>
      <c r="AO260" s="80" t="s">
        <v>73</v>
      </c>
      <c r="AP260" s="102">
        <f t="shared" si="20"/>
        <v>0</v>
      </c>
      <c r="AQ260" s="102">
        <f t="shared" si="21"/>
        <v>10732080</v>
      </c>
      <c r="AR260" s="72" t="s">
        <v>65</v>
      </c>
      <c r="AS260" s="76">
        <v>10732080</v>
      </c>
      <c r="AT260" s="72" t="s">
        <v>319</v>
      </c>
      <c r="AU260" s="76">
        <v>0</v>
      </c>
      <c r="AV260" s="81" t="s">
        <v>73</v>
      </c>
      <c r="AW260" s="82">
        <v>10732080</v>
      </c>
      <c r="AX260" s="143">
        <f t="shared" si="22"/>
        <v>0</v>
      </c>
      <c r="AY260" s="84">
        <f t="shared" si="23"/>
        <v>1</v>
      </c>
      <c r="AZ260" s="85">
        <v>1</v>
      </c>
      <c r="BA260" s="81" t="s">
        <v>73</v>
      </c>
      <c r="BB260" s="72" t="s">
        <v>208</v>
      </c>
      <c r="BC260" s="74" t="s">
        <v>17046</v>
      </c>
      <c r="BD260" s="71" t="s">
        <v>65</v>
      </c>
      <c r="BE260" s="71" t="s">
        <v>207</v>
      </c>
    </row>
    <row r="261" spans="2:57" x14ac:dyDescent="0.25">
      <c r="B261" s="72">
        <v>2025</v>
      </c>
      <c r="C261" s="72">
        <v>891780111</v>
      </c>
      <c r="D261" s="72" t="s">
        <v>63</v>
      </c>
      <c r="E261" s="104" t="s">
        <v>17045</v>
      </c>
      <c r="F261" s="72" t="s">
        <v>17044</v>
      </c>
      <c r="G261" s="72">
        <v>0</v>
      </c>
      <c r="H261" s="72" t="s">
        <v>71</v>
      </c>
      <c r="I261" s="71" t="s">
        <v>166</v>
      </c>
      <c r="J261" s="73" t="s">
        <v>211</v>
      </c>
      <c r="K261" s="104" t="s">
        <v>17043</v>
      </c>
      <c r="L261" s="514">
        <v>14990430</v>
      </c>
      <c r="M261" s="71" t="s">
        <v>66</v>
      </c>
      <c r="N261" s="75" t="s">
        <v>16751</v>
      </c>
      <c r="O261" s="76">
        <v>900763287</v>
      </c>
      <c r="P261" s="76">
        <v>1491</v>
      </c>
      <c r="Q261" s="147">
        <v>45847</v>
      </c>
      <c r="R261" s="514">
        <v>14990430</v>
      </c>
      <c r="S261" s="147">
        <v>45860</v>
      </c>
      <c r="T261" s="514">
        <v>14990430</v>
      </c>
      <c r="U261" s="72" t="s">
        <v>65</v>
      </c>
      <c r="V261" s="292">
        <v>36665858</v>
      </c>
      <c r="W261" s="189" t="s">
        <v>10356</v>
      </c>
      <c r="X261" s="635">
        <v>45860</v>
      </c>
      <c r="Y261" s="78">
        <v>45860</v>
      </c>
      <c r="Z261" s="147" t="s">
        <v>73</v>
      </c>
      <c r="AA261" s="147">
        <v>45881</v>
      </c>
      <c r="AB261" s="102">
        <f t="shared" si="18"/>
        <v>21</v>
      </c>
      <c r="AC261" s="76">
        <v>0</v>
      </c>
      <c r="AD261" s="76">
        <v>0</v>
      </c>
      <c r="AE261" s="76">
        <v>0</v>
      </c>
      <c r="AF261" s="80" t="s">
        <v>73</v>
      </c>
      <c r="AG261" s="102">
        <f t="shared" si="19"/>
        <v>0</v>
      </c>
      <c r="AH261" s="76">
        <v>0</v>
      </c>
      <c r="AI261" s="76">
        <v>0</v>
      </c>
      <c r="AJ261" s="72" t="s">
        <v>73</v>
      </c>
      <c r="AK261" s="80" t="s">
        <v>73</v>
      </c>
      <c r="AL261" s="76">
        <v>0</v>
      </c>
      <c r="AM261" s="80" t="s">
        <v>73</v>
      </c>
      <c r="AN261" s="80" t="s">
        <v>73</v>
      </c>
      <c r="AO261" s="80" t="s">
        <v>73</v>
      </c>
      <c r="AP261" s="102">
        <f t="shared" si="20"/>
        <v>0</v>
      </c>
      <c r="AQ261" s="102">
        <f t="shared" si="21"/>
        <v>14990430</v>
      </c>
      <c r="AR261" s="72" t="s">
        <v>65</v>
      </c>
      <c r="AS261" s="76">
        <v>14990430</v>
      </c>
      <c r="AT261" s="72" t="s">
        <v>319</v>
      </c>
      <c r="AU261" s="76">
        <v>0</v>
      </c>
      <c r="AV261" s="81" t="s">
        <v>73</v>
      </c>
      <c r="AW261" s="82">
        <v>0</v>
      </c>
      <c r="AX261" s="143">
        <f t="shared" si="22"/>
        <v>14990430</v>
      </c>
      <c r="AY261" s="84">
        <f t="shared" si="23"/>
        <v>0</v>
      </c>
      <c r="AZ261" s="85">
        <v>1</v>
      </c>
      <c r="BA261" s="81" t="s">
        <v>73</v>
      </c>
      <c r="BB261" s="72" t="s">
        <v>208</v>
      </c>
      <c r="BC261" s="74" t="s">
        <v>17042</v>
      </c>
      <c r="BD261" s="71" t="s">
        <v>65</v>
      </c>
      <c r="BE261" s="71" t="s">
        <v>207</v>
      </c>
    </row>
    <row r="262" spans="2:57" x14ac:dyDescent="0.25">
      <c r="B262" s="72">
        <v>2025</v>
      </c>
      <c r="C262" s="72">
        <v>891780111</v>
      </c>
      <c r="D262" s="72" t="s">
        <v>63</v>
      </c>
      <c r="E262" s="104" t="s">
        <v>17041</v>
      </c>
      <c r="F262" s="72" t="s">
        <v>17040</v>
      </c>
      <c r="G262" s="72">
        <v>0</v>
      </c>
      <c r="H262" s="72" t="s">
        <v>71</v>
      </c>
      <c r="I262" s="71" t="s">
        <v>166</v>
      </c>
      <c r="J262" s="73" t="s">
        <v>211</v>
      </c>
      <c r="K262" s="104" t="s">
        <v>17039</v>
      </c>
      <c r="L262" s="514">
        <v>40936000</v>
      </c>
      <c r="M262" s="71" t="s">
        <v>66</v>
      </c>
      <c r="N262" s="75" t="s">
        <v>17038</v>
      </c>
      <c r="O262" s="76">
        <v>900726297</v>
      </c>
      <c r="P262" s="76">
        <v>1651</v>
      </c>
      <c r="Q262" s="147">
        <v>45861</v>
      </c>
      <c r="R262" s="514">
        <v>40936000</v>
      </c>
      <c r="S262" s="147">
        <v>45863</v>
      </c>
      <c r="T262" s="514">
        <v>40936000</v>
      </c>
      <c r="U262" s="72" t="s">
        <v>65</v>
      </c>
      <c r="V262" s="292">
        <v>85465146</v>
      </c>
      <c r="W262" s="189" t="s">
        <v>16739</v>
      </c>
      <c r="X262" s="635">
        <v>45863</v>
      </c>
      <c r="Y262" s="78">
        <v>45863</v>
      </c>
      <c r="Z262" s="147">
        <v>45863</v>
      </c>
      <c r="AA262" s="147">
        <v>45867</v>
      </c>
      <c r="AB262" s="102">
        <f t="shared" si="18"/>
        <v>4</v>
      </c>
      <c r="AC262" s="76">
        <v>0</v>
      </c>
      <c r="AD262" s="76">
        <v>0</v>
      </c>
      <c r="AE262" s="76">
        <v>0</v>
      </c>
      <c r="AF262" s="80" t="s">
        <v>73</v>
      </c>
      <c r="AG262" s="102">
        <f t="shared" si="19"/>
        <v>0</v>
      </c>
      <c r="AH262" s="76">
        <v>0</v>
      </c>
      <c r="AI262" s="76">
        <v>0</v>
      </c>
      <c r="AJ262" s="72" t="s">
        <v>73</v>
      </c>
      <c r="AK262" s="80" t="s">
        <v>73</v>
      </c>
      <c r="AL262" s="76">
        <v>0</v>
      </c>
      <c r="AM262" s="80" t="s">
        <v>73</v>
      </c>
      <c r="AN262" s="80" t="s">
        <v>73</v>
      </c>
      <c r="AO262" s="80" t="s">
        <v>73</v>
      </c>
      <c r="AP262" s="102">
        <f t="shared" si="20"/>
        <v>0</v>
      </c>
      <c r="AQ262" s="102">
        <f t="shared" si="21"/>
        <v>40936000</v>
      </c>
      <c r="AR262" s="72" t="s">
        <v>65</v>
      </c>
      <c r="AS262" s="76">
        <v>40936000</v>
      </c>
      <c r="AT262" s="72" t="s">
        <v>319</v>
      </c>
      <c r="AU262" s="76">
        <v>0</v>
      </c>
      <c r="AV262" s="81" t="s">
        <v>73</v>
      </c>
      <c r="AW262" s="82">
        <v>40936000</v>
      </c>
      <c r="AX262" s="143">
        <f t="shared" si="22"/>
        <v>0</v>
      </c>
      <c r="AY262" s="84">
        <f t="shared" si="23"/>
        <v>1</v>
      </c>
      <c r="AZ262" s="85">
        <v>1</v>
      </c>
      <c r="BA262" s="81" t="s">
        <v>73</v>
      </c>
      <c r="BB262" s="72" t="s">
        <v>208</v>
      </c>
      <c r="BC262" s="74" t="s">
        <v>17037</v>
      </c>
      <c r="BD262" s="71" t="s">
        <v>65</v>
      </c>
      <c r="BE262" s="71" t="s">
        <v>207</v>
      </c>
    </row>
    <row r="263" spans="2:57" x14ac:dyDescent="0.25">
      <c r="B263" s="72">
        <v>2025</v>
      </c>
      <c r="C263" s="72">
        <v>891780111</v>
      </c>
      <c r="D263" s="72" t="s">
        <v>63</v>
      </c>
      <c r="E263" s="104" t="s">
        <v>17036</v>
      </c>
      <c r="F263" s="72" t="s">
        <v>17035</v>
      </c>
      <c r="G263" s="72">
        <v>0</v>
      </c>
      <c r="H263" s="72" t="s">
        <v>71</v>
      </c>
      <c r="I263" s="71" t="s">
        <v>166</v>
      </c>
      <c r="J263" s="73" t="s">
        <v>211</v>
      </c>
      <c r="K263" s="104" t="s">
        <v>17034</v>
      </c>
      <c r="L263" s="514">
        <v>19492200</v>
      </c>
      <c r="M263" s="71" t="s">
        <v>66</v>
      </c>
      <c r="N263" s="75" t="s">
        <v>17033</v>
      </c>
      <c r="O263" s="76">
        <v>900146629</v>
      </c>
      <c r="P263" s="76">
        <v>1644</v>
      </c>
      <c r="Q263" s="147">
        <v>45860</v>
      </c>
      <c r="R263" s="514">
        <v>19492200</v>
      </c>
      <c r="S263" s="147">
        <v>45874</v>
      </c>
      <c r="T263" s="514">
        <v>19492200</v>
      </c>
      <c r="U263" s="72" t="s">
        <v>65</v>
      </c>
      <c r="V263" s="292">
        <v>85459497</v>
      </c>
      <c r="W263" s="189" t="s">
        <v>9141</v>
      </c>
      <c r="X263" s="635">
        <v>45874</v>
      </c>
      <c r="Y263" s="78">
        <v>45874</v>
      </c>
      <c r="Z263" s="147" t="s">
        <v>73</v>
      </c>
      <c r="AA263" s="147">
        <v>45912</v>
      </c>
      <c r="AB263" s="102">
        <f t="shared" si="18"/>
        <v>38</v>
      </c>
      <c r="AC263" s="76">
        <v>0</v>
      </c>
      <c r="AD263" s="76">
        <v>0</v>
      </c>
      <c r="AE263" s="76">
        <v>0</v>
      </c>
      <c r="AF263" s="80" t="s">
        <v>73</v>
      </c>
      <c r="AG263" s="102">
        <f t="shared" si="19"/>
        <v>0</v>
      </c>
      <c r="AH263" s="76">
        <v>0</v>
      </c>
      <c r="AI263" s="76">
        <v>0</v>
      </c>
      <c r="AJ263" s="72" t="s">
        <v>73</v>
      </c>
      <c r="AK263" s="80" t="s">
        <v>73</v>
      </c>
      <c r="AL263" s="76">
        <v>0</v>
      </c>
      <c r="AM263" s="80" t="s">
        <v>73</v>
      </c>
      <c r="AN263" s="80" t="s">
        <v>73</v>
      </c>
      <c r="AO263" s="80" t="s">
        <v>73</v>
      </c>
      <c r="AP263" s="102">
        <f t="shared" si="20"/>
        <v>0</v>
      </c>
      <c r="AQ263" s="102">
        <f t="shared" si="21"/>
        <v>19492200</v>
      </c>
      <c r="AR263" s="72" t="s">
        <v>65</v>
      </c>
      <c r="AS263" s="76">
        <v>19492200</v>
      </c>
      <c r="AT263" s="72" t="s">
        <v>319</v>
      </c>
      <c r="AU263" s="76">
        <v>0</v>
      </c>
      <c r="AV263" s="81" t="s">
        <v>73</v>
      </c>
      <c r="AW263" s="82">
        <v>19492200</v>
      </c>
      <c r="AX263" s="143">
        <f t="shared" si="22"/>
        <v>0</v>
      </c>
      <c r="AY263" s="84">
        <f t="shared" si="23"/>
        <v>1</v>
      </c>
      <c r="AZ263" s="85">
        <v>1</v>
      </c>
      <c r="BA263" s="81" t="s">
        <v>73</v>
      </c>
      <c r="BB263" s="72" t="s">
        <v>208</v>
      </c>
      <c r="BC263" s="74" t="s">
        <v>17032</v>
      </c>
      <c r="BD263" s="71" t="s">
        <v>65</v>
      </c>
      <c r="BE263" s="71" t="s">
        <v>207</v>
      </c>
    </row>
    <row r="264" spans="2:57" x14ac:dyDescent="0.25">
      <c r="B264" s="72">
        <v>2025</v>
      </c>
      <c r="C264" s="72">
        <v>891780111</v>
      </c>
      <c r="D264" s="72" t="s">
        <v>63</v>
      </c>
      <c r="E264" s="104" t="s">
        <v>17031</v>
      </c>
      <c r="F264" s="72" t="s">
        <v>17030</v>
      </c>
      <c r="G264" s="72">
        <v>0</v>
      </c>
      <c r="H264" s="72" t="s">
        <v>71</v>
      </c>
      <c r="I264" s="71" t="s">
        <v>166</v>
      </c>
      <c r="J264" s="73" t="s">
        <v>211</v>
      </c>
      <c r="K264" s="104" t="s">
        <v>17029</v>
      </c>
      <c r="L264" s="514">
        <v>8791000</v>
      </c>
      <c r="M264" s="71" t="s">
        <v>66</v>
      </c>
      <c r="N264" s="75" t="s">
        <v>16970</v>
      </c>
      <c r="O264" s="76">
        <v>900795369</v>
      </c>
      <c r="P264" s="76">
        <v>1710</v>
      </c>
      <c r="Q264" s="147">
        <v>45870</v>
      </c>
      <c r="R264" s="514">
        <v>8791000</v>
      </c>
      <c r="S264" s="147">
        <v>45874</v>
      </c>
      <c r="T264" s="514">
        <v>8791000</v>
      </c>
      <c r="U264" s="72" t="s">
        <v>65</v>
      </c>
      <c r="V264" s="292">
        <v>85465146</v>
      </c>
      <c r="W264" s="189" t="s">
        <v>16739</v>
      </c>
      <c r="X264" s="635">
        <v>45874</v>
      </c>
      <c r="Y264" s="78">
        <v>45874</v>
      </c>
      <c r="Z264" s="147" t="s">
        <v>73</v>
      </c>
      <c r="AA264" s="147">
        <v>45877</v>
      </c>
      <c r="AB264" s="102">
        <f t="shared" ref="AB264:AB327" si="24">+IF(Z264="1800-01-01",AA264-Y264,AA264-Z264)</f>
        <v>3</v>
      </c>
      <c r="AC264" s="76">
        <v>0</v>
      </c>
      <c r="AD264" s="76">
        <v>0</v>
      </c>
      <c r="AE264" s="76">
        <v>0</v>
      </c>
      <c r="AF264" s="80" t="s">
        <v>73</v>
      </c>
      <c r="AG264" s="102">
        <f t="shared" ref="AG264:AG327" si="25">+IF(AF264="1800-01-01",0,AF264-AA264)</f>
        <v>0</v>
      </c>
      <c r="AH264" s="76">
        <v>0</v>
      </c>
      <c r="AI264" s="76">
        <v>0</v>
      </c>
      <c r="AJ264" s="72" t="s">
        <v>73</v>
      </c>
      <c r="AK264" s="80" t="s">
        <v>73</v>
      </c>
      <c r="AL264" s="76">
        <v>0</v>
      </c>
      <c r="AM264" s="80" t="s">
        <v>73</v>
      </c>
      <c r="AN264" s="80" t="s">
        <v>73</v>
      </c>
      <c r="AO264" s="80" t="s">
        <v>73</v>
      </c>
      <c r="AP264" s="102">
        <f t="shared" ref="AP264:AP327" si="26">+IF(AM264="1800-01-01",0,AN264-AM264)</f>
        <v>0</v>
      </c>
      <c r="AQ264" s="102">
        <f t="shared" ref="AQ264:AQ327" si="27">+L264+AD264-AI264</f>
        <v>8791000</v>
      </c>
      <c r="AR264" s="72" t="s">
        <v>65</v>
      </c>
      <c r="AS264" s="76">
        <v>8791000</v>
      </c>
      <c r="AT264" s="72" t="s">
        <v>319</v>
      </c>
      <c r="AU264" s="76">
        <v>0</v>
      </c>
      <c r="AV264" s="81" t="s">
        <v>73</v>
      </c>
      <c r="AW264" s="82">
        <v>8791000</v>
      </c>
      <c r="AX264" s="143">
        <f t="shared" ref="AX264:AX327" si="28">AQ264-AW264</f>
        <v>0</v>
      </c>
      <c r="AY264" s="84">
        <f t="shared" ref="AY264:AY327" si="29">+IFERROR(AW264/AQ264,"_")</f>
        <v>1</v>
      </c>
      <c r="AZ264" s="85">
        <v>1</v>
      </c>
      <c r="BA264" s="81" t="s">
        <v>73</v>
      </c>
      <c r="BB264" s="72" t="s">
        <v>208</v>
      </c>
      <c r="BC264" s="74" t="s">
        <v>17028</v>
      </c>
      <c r="BD264" s="71" t="s">
        <v>65</v>
      </c>
      <c r="BE264" s="71" t="s">
        <v>207</v>
      </c>
    </row>
    <row r="265" spans="2:57" x14ac:dyDescent="0.25">
      <c r="B265" s="72">
        <v>2025</v>
      </c>
      <c r="C265" s="72">
        <v>891780111</v>
      </c>
      <c r="D265" s="72" t="s">
        <v>63</v>
      </c>
      <c r="E265" s="104" t="s">
        <v>17027</v>
      </c>
      <c r="F265" s="72" t="s">
        <v>17026</v>
      </c>
      <c r="G265" s="72">
        <v>0</v>
      </c>
      <c r="H265" s="72" t="s">
        <v>71</v>
      </c>
      <c r="I265" s="71" t="s">
        <v>166</v>
      </c>
      <c r="J265" s="73" t="s">
        <v>211</v>
      </c>
      <c r="K265" s="104" t="s">
        <v>17025</v>
      </c>
      <c r="L265" s="514">
        <v>178744902</v>
      </c>
      <c r="M265" s="71" t="s">
        <v>66</v>
      </c>
      <c r="N265" s="75" t="s">
        <v>17024</v>
      </c>
      <c r="O265" s="76">
        <v>901669664</v>
      </c>
      <c r="P265" s="76">
        <v>1149</v>
      </c>
      <c r="Q265" s="147">
        <v>45799</v>
      </c>
      <c r="R265" s="514">
        <v>178744902</v>
      </c>
      <c r="S265" s="147">
        <v>45875</v>
      </c>
      <c r="T265" s="514">
        <v>178744902</v>
      </c>
      <c r="U265" s="72" t="s">
        <v>65</v>
      </c>
      <c r="V265" s="292">
        <v>15443332</v>
      </c>
      <c r="W265" s="189" t="s">
        <v>3532</v>
      </c>
      <c r="X265" s="635">
        <v>45875</v>
      </c>
      <c r="Y265" s="78">
        <v>45888</v>
      </c>
      <c r="Z265" s="147">
        <v>45875</v>
      </c>
      <c r="AA265" s="147">
        <v>45949</v>
      </c>
      <c r="AB265" s="102">
        <f t="shared" si="24"/>
        <v>74</v>
      </c>
      <c r="AC265" s="76">
        <v>0</v>
      </c>
      <c r="AD265" s="76">
        <v>0</v>
      </c>
      <c r="AE265" s="76">
        <v>0</v>
      </c>
      <c r="AF265" s="80" t="s">
        <v>73</v>
      </c>
      <c r="AG265" s="102">
        <f t="shared" si="25"/>
        <v>0</v>
      </c>
      <c r="AH265" s="76">
        <v>0</v>
      </c>
      <c r="AI265" s="76">
        <v>0</v>
      </c>
      <c r="AJ265" s="72" t="s">
        <v>73</v>
      </c>
      <c r="AK265" s="80" t="s">
        <v>73</v>
      </c>
      <c r="AL265" s="76">
        <v>0</v>
      </c>
      <c r="AM265" s="80" t="s">
        <v>73</v>
      </c>
      <c r="AN265" s="80" t="s">
        <v>73</v>
      </c>
      <c r="AO265" s="80" t="s">
        <v>73</v>
      </c>
      <c r="AP265" s="102">
        <f t="shared" si="26"/>
        <v>0</v>
      </c>
      <c r="AQ265" s="102">
        <f t="shared" si="27"/>
        <v>178744902</v>
      </c>
      <c r="AR265" s="72" t="s">
        <v>65</v>
      </c>
      <c r="AS265" s="76">
        <v>178744902</v>
      </c>
      <c r="AT265" s="72" t="s">
        <v>65</v>
      </c>
      <c r="AU265" s="76">
        <v>89372451</v>
      </c>
      <c r="AV265" s="147">
        <v>45884</v>
      </c>
      <c r="AW265" s="82">
        <v>0</v>
      </c>
      <c r="AX265" s="143">
        <f t="shared" si="28"/>
        <v>178744902</v>
      </c>
      <c r="AY265" s="84">
        <f t="shared" si="29"/>
        <v>0</v>
      </c>
      <c r="AZ265" s="85">
        <v>0</v>
      </c>
      <c r="BA265" s="81" t="s">
        <v>73</v>
      </c>
      <c r="BB265" s="72" t="s">
        <v>123</v>
      </c>
      <c r="BC265" s="74" t="s">
        <v>17023</v>
      </c>
      <c r="BD265" s="71" t="s">
        <v>65</v>
      </c>
      <c r="BE265" s="71" t="s">
        <v>207</v>
      </c>
    </row>
    <row r="266" spans="2:57" x14ac:dyDescent="0.25">
      <c r="B266" s="72">
        <v>2025</v>
      </c>
      <c r="C266" s="72">
        <v>891780111</v>
      </c>
      <c r="D266" s="72" t="s">
        <v>63</v>
      </c>
      <c r="E266" s="104" t="s">
        <v>17022</v>
      </c>
      <c r="F266" s="72" t="s">
        <v>17021</v>
      </c>
      <c r="G266" s="72">
        <v>0</v>
      </c>
      <c r="H266" s="72" t="s">
        <v>71</v>
      </c>
      <c r="I266" s="71" t="s">
        <v>166</v>
      </c>
      <c r="J266" s="73" t="s">
        <v>211</v>
      </c>
      <c r="K266" s="104" t="s">
        <v>17020</v>
      </c>
      <c r="L266" s="514">
        <v>121219350</v>
      </c>
      <c r="M266" s="71" t="s">
        <v>66</v>
      </c>
      <c r="N266" s="75" t="s">
        <v>16740</v>
      </c>
      <c r="O266" s="76">
        <v>901039840</v>
      </c>
      <c r="P266" s="76">
        <v>1757</v>
      </c>
      <c r="Q266" s="147">
        <v>45877</v>
      </c>
      <c r="R266" s="514">
        <v>121219350</v>
      </c>
      <c r="S266" s="147">
        <v>45882</v>
      </c>
      <c r="T266" s="514">
        <v>121219350</v>
      </c>
      <c r="U266" s="72" t="s">
        <v>65</v>
      </c>
      <c r="V266" s="292">
        <v>85467461</v>
      </c>
      <c r="W266" s="189" t="s">
        <v>9096</v>
      </c>
      <c r="X266" s="635">
        <v>45882</v>
      </c>
      <c r="Y266" s="78">
        <v>45882</v>
      </c>
      <c r="Z266" s="147" t="s">
        <v>73</v>
      </c>
      <c r="AA266" s="147">
        <v>45889</v>
      </c>
      <c r="AB266" s="102">
        <f t="shared" si="24"/>
        <v>7</v>
      </c>
      <c r="AC266" s="76">
        <v>0</v>
      </c>
      <c r="AD266" s="76">
        <v>0</v>
      </c>
      <c r="AE266" s="76">
        <v>0</v>
      </c>
      <c r="AF266" s="80" t="s">
        <v>73</v>
      </c>
      <c r="AG266" s="102">
        <f t="shared" si="25"/>
        <v>0</v>
      </c>
      <c r="AH266" s="76">
        <v>0</v>
      </c>
      <c r="AI266" s="76">
        <v>0</v>
      </c>
      <c r="AJ266" s="72" t="s">
        <v>73</v>
      </c>
      <c r="AK266" s="80" t="s">
        <v>73</v>
      </c>
      <c r="AL266" s="76">
        <v>0</v>
      </c>
      <c r="AM266" s="80" t="s">
        <v>73</v>
      </c>
      <c r="AN266" s="80" t="s">
        <v>73</v>
      </c>
      <c r="AO266" s="80" t="s">
        <v>73</v>
      </c>
      <c r="AP266" s="102">
        <f t="shared" si="26"/>
        <v>0</v>
      </c>
      <c r="AQ266" s="102">
        <f t="shared" si="27"/>
        <v>121219350</v>
      </c>
      <c r="AR266" s="72" t="s">
        <v>65</v>
      </c>
      <c r="AS266" s="76">
        <v>121219350</v>
      </c>
      <c r="AT266" s="72" t="s">
        <v>319</v>
      </c>
      <c r="AU266" s="76">
        <v>0</v>
      </c>
      <c r="AV266" s="81" t="s">
        <v>73</v>
      </c>
      <c r="AW266" s="82">
        <v>121219350</v>
      </c>
      <c r="AX266" s="143">
        <f t="shared" si="28"/>
        <v>0</v>
      </c>
      <c r="AY266" s="84">
        <f t="shared" si="29"/>
        <v>1</v>
      </c>
      <c r="AZ266" s="85">
        <v>1</v>
      </c>
      <c r="BA266" s="81" t="s">
        <v>73</v>
      </c>
      <c r="BB266" s="72" t="s">
        <v>208</v>
      </c>
      <c r="BC266" s="74" t="s">
        <v>17019</v>
      </c>
      <c r="BD266" s="71" t="s">
        <v>65</v>
      </c>
      <c r="BE266" s="71" t="s">
        <v>207</v>
      </c>
    </row>
    <row r="267" spans="2:57" x14ac:dyDescent="0.25">
      <c r="B267" s="72">
        <v>2025</v>
      </c>
      <c r="C267" s="72">
        <v>891780111</v>
      </c>
      <c r="D267" s="72" t="s">
        <v>63</v>
      </c>
      <c r="E267" s="104" t="s">
        <v>17018</v>
      </c>
      <c r="F267" s="72" t="s">
        <v>17017</v>
      </c>
      <c r="G267" s="72">
        <v>0</v>
      </c>
      <c r="H267" s="72" t="s">
        <v>71</v>
      </c>
      <c r="I267" s="71" t="s">
        <v>166</v>
      </c>
      <c r="J267" s="73" t="s">
        <v>211</v>
      </c>
      <c r="K267" s="104" t="s">
        <v>17016</v>
      </c>
      <c r="L267" s="514">
        <v>6690386</v>
      </c>
      <c r="M267" s="71" t="s">
        <v>66</v>
      </c>
      <c r="N267" s="75" t="s">
        <v>17015</v>
      </c>
      <c r="O267" s="76">
        <v>860518299</v>
      </c>
      <c r="P267" s="76">
        <v>1571</v>
      </c>
      <c r="Q267" s="147">
        <v>45854</v>
      </c>
      <c r="R267" s="514">
        <v>6690386</v>
      </c>
      <c r="S267" s="147">
        <v>45891</v>
      </c>
      <c r="T267" s="514">
        <v>6690386</v>
      </c>
      <c r="U267" s="72" t="s">
        <v>65</v>
      </c>
      <c r="V267" s="292">
        <v>36665858</v>
      </c>
      <c r="W267" s="189" t="s">
        <v>10356</v>
      </c>
      <c r="X267" s="635">
        <v>45891</v>
      </c>
      <c r="Y267" s="78">
        <v>45891</v>
      </c>
      <c r="Z267" s="147" t="s">
        <v>73</v>
      </c>
      <c r="AA267" s="147">
        <v>45904</v>
      </c>
      <c r="AB267" s="102">
        <f t="shared" si="24"/>
        <v>13</v>
      </c>
      <c r="AC267" s="76">
        <v>0</v>
      </c>
      <c r="AD267" s="76">
        <v>0</v>
      </c>
      <c r="AE267" s="76">
        <v>0</v>
      </c>
      <c r="AF267" s="80" t="s">
        <v>73</v>
      </c>
      <c r="AG267" s="102">
        <f t="shared" si="25"/>
        <v>0</v>
      </c>
      <c r="AH267" s="76">
        <v>0</v>
      </c>
      <c r="AI267" s="76">
        <v>0</v>
      </c>
      <c r="AJ267" s="72" t="s">
        <v>73</v>
      </c>
      <c r="AK267" s="80" t="s">
        <v>73</v>
      </c>
      <c r="AL267" s="76">
        <v>0</v>
      </c>
      <c r="AM267" s="80" t="s">
        <v>73</v>
      </c>
      <c r="AN267" s="80" t="s">
        <v>73</v>
      </c>
      <c r="AO267" s="80" t="s">
        <v>73</v>
      </c>
      <c r="AP267" s="102">
        <f t="shared" si="26"/>
        <v>0</v>
      </c>
      <c r="AQ267" s="102">
        <f t="shared" si="27"/>
        <v>6690386</v>
      </c>
      <c r="AR267" s="72" t="s">
        <v>65</v>
      </c>
      <c r="AS267" s="76">
        <v>6690386</v>
      </c>
      <c r="AT267" s="72" t="s">
        <v>319</v>
      </c>
      <c r="AU267" s="76">
        <v>0</v>
      </c>
      <c r="AV267" s="81" t="s">
        <v>73</v>
      </c>
      <c r="AW267" s="82">
        <v>0</v>
      </c>
      <c r="AX267" s="143">
        <f t="shared" si="28"/>
        <v>6690386</v>
      </c>
      <c r="AY267" s="84">
        <f t="shared" si="29"/>
        <v>0</v>
      </c>
      <c r="AZ267" s="85">
        <v>0</v>
      </c>
      <c r="BA267" s="81" t="s">
        <v>73</v>
      </c>
      <c r="BB267" s="72" t="s">
        <v>123</v>
      </c>
      <c r="BC267" s="74" t="s">
        <v>17014</v>
      </c>
      <c r="BD267" s="71" t="s">
        <v>65</v>
      </c>
      <c r="BE267" s="71" t="s">
        <v>207</v>
      </c>
    </row>
    <row r="268" spans="2:57" x14ac:dyDescent="0.25">
      <c r="B268" s="72">
        <v>2025</v>
      </c>
      <c r="C268" s="72">
        <v>891780111</v>
      </c>
      <c r="D268" s="72" t="s">
        <v>63</v>
      </c>
      <c r="E268" s="104" t="s">
        <v>17013</v>
      </c>
      <c r="F268" s="72" t="s">
        <v>17012</v>
      </c>
      <c r="G268" s="72">
        <v>0</v>
      </c>
      <c r="H268" s="72" t="s">
        <v>71</v>
      </c>
      <c r="I268" s="71" t="s">
        <v>166</v>
      </c>
      <c r="J268" s="73" t="s">
        <v>211</v>
      </c>
      <c r="K268" s="104" t="s">
        <v>17011</v>
      </c>
      <c r="L268" s="514">
        <v>117458950</v>
      </c>
      <c r="M268" s="71" t="s">
        <v>66</v>
      </c>
      <c r="N268" s="75" t="s">
        <v>16925</v>
      </c>
      <c r="O268" s="76">
        <v>901068907</v>
      </c>
      <c r="P268" s="76">
        <v>1763</v>
      </c>
      <c r="Q268" s="147">
        <v>45880</v>
      </c>
      <c r="R268" s="514">
        <v>117458950</v>
      </c>
      <c r="S268" s="147">
        <v>45891</v>
      </c>
      <c r="T268" s="514">
        <v>117458950</v>
      </c>
      <c r="U268" s="72" t="s">
        <v>65</v>
      </c>
      <c r="V268" s="292">
        <v>85467461</v>
      </c>
      <c r="W268" s="189" t="s">
        <v>9096</v>
      </c>
      <c r="X268" s="635">
        <v>45891</v>
      </c>
      <c r="Y268" s="78">
        <v>45905</v>
      </c>
      <c r="Z268" s="147">
        <v>45894</v>
      </c>
      <c r="AA268" s="147">
        <v>45947</v>
      </c>
      <c r="AB268" s="102">
        <f t="shared" si="24"/>
        <v>53</v>
      </c>
      <c r="AC268" s="76">
        <v>0</v>
      </c>
      <c r="AD268" s="76">
        <v>0</v>
      </c>
      <c r="AE268" s="76">
        <v>0</v>
      </c>
      <c r="AF268" s="80" t="s">
        <v>73</v>
      </c>
      <c r="AG268" s="102">
        <f t="shared" si="25"/>
        <v>0</v>
      </c>
      <c r="AH268" s="76">
        <v>0</v>
      </c>
      <c r="AI268" s="76">
        <v>0</v>
      </c>
      <c r="AJ268" s="72" t="s">
        <v>73</v>
      </c>
      <c r="AK268" s="80" t="s">
        <v>73</v>
      </c>
      <c r="AL268" s="76">
        <v>0</v>
      </c>
      <c r="AM268" s="80" t="s">
        <v>73</v>
      </c>
      <c r="AN268" s="80" t="s">
        <v>73</v>
      </c>
      <c r="AO268" s="80" t="s">
        <v>73</v>
      </c>
      <c r="AP268" s="102">
        <f t="shared" si="26"/>
        <v>0</v>
      </c>
      <c r="AQ268" s="102">
        <f t="shared" si="27"/>
        <v>117458950</v>
      </c>
      <c r="AR268" s="72" t="s">
        <v>65</v>
      </c>
      <c r="AS268" s="76">
        <v>117458950</v>
      </c>
      <c r="AT268" s="72" t="s">
        <v>65</v>
      </c>
      <c r="AU268" s="76">
        <v>58729475</v>
      </c>
      <c r="AV268" s="81" t="s">
        <v>73</v>
      </c>
      <c r="AW268" s="82">
        <v>0</v>
      </c>
      <c r="AX268" s="143">
        <f t="shared" si="28"/>
        <v>117458950</v>
      </c>
      <c r="AY268" s="84">
        <f t="shared" si="29"/>
        <v>0</v>
      </c>
      <c r="AZ268" s="85">
        <v>0</v>
      </c>
      <c r="BA268" s="81" t="s">
        <v>73</v>
      </c>
      <c r="BB268" s="72" t="s">
        <v>123</v>
      </c>
      <c r="BC268" s="74" t="s">
        <v>17010</v>
      </c>
      <c r="BD268" s="71" t="s">
        <v>65</v>
      </c>
      <c r="BE268" s="71" t="s">
        <v>207</v>
      </c>
    </row>
    <row r="269" spans="2:57" x14ac:dyDescent="0.25">
      <c r="B269" s="72">
        <v>2025</v>
      </c>
      <c r="C269" s="72">
        <v>891780111</v>
      </c>
      <c r="D269" s="72" t="s">
        <v>63</v>
      </c>
      <c r="E269" s="104" t="s">
        <v>17009</v>
      </c>
      <c r="F269" s="72" t="s">
        <v>17008</v>
      </c>
      <c r="G269" s="72">
        <v>0</v>
      </c>
      <c r="H269" s="72" t="s">
        <v>71</v>
      </c>
      <c r="I269" s="71" t="s">
        <v>166</v>
      </c>
      <c r="J269" s="73" t="s">
        <v>211</v>
      </c>
      <c r="K269" s="104" t="s">
        <v>17007</v>
      </c>
      <c r="L269" s="514">
        <v>19816208.440000001</v>
      </c>
      <c r="M269" s="71" t="s">
        <v>66</v>
      </c>
      <c r="N269" s="75" t="s">
        <v>17006</v>
      </c>
      <c r="O269" s="76">
        <v>901660591</v>
      </c>
      <c r="P269" s="76">
        <v>1746</v>
      </c>
      <c r="Q269" s="147">
        <v>45875</v>
      </c>
      <c r="R269" s="514">
        <v>19816208.440000001</v>
      </c>
      <c r="S269" s="147">
        <v>45896</v>
      </c>
      <c r="T269" s="514">
        <v>19816208.440000001</v>
      </c>
      <c r="U269" s="72" t="s">
        <v>65</v>
      </c>
      <c r="V269" s="292">
        <v>72175282</v>
      </c>
      <c r="W269" s="189" t="s">
        <v>8886</v>
      </c>
      <c r="X269" s="635">
        <v>45896</v>
      </c>
      <c r="Y269" s="78">
        <v>45898</v>
      </c>
      <c r="Z269" s="147">
        <v>45898</v>
      </c>
      <c r="AA269" s="147">
        <v>45912</v>
      </c>
      <c r="AB269" s="102">
        <f t="shared" si="24"/>
        <v>14</v>
      </c>
      <c r="AC269" s="76">
        <v>0</v>
      </c>
      <c r="AD269" s="76">
        <v>0</v>
      </c>
      <c r="AE269" s="76">
        <v>0</v>
      </c>
      <c r="AF269" s="80" t="s">
        <v>73</v>
      </c>
      <c r="AG269" s="102">
        <f t="shared" si="25"/>
        <v>0</v>
      </c>
      <c r="AH269" s="76">
        <v>0</v>
      </c>
      <c r="AI269" s="76">
        <v>0</v>
      </c>
      <c r="AJ269" s="72" t="s">
        <v>73</v>
      </c>
      <c r="AK269" s="80" t="s">
        <v>73</v>
      </c>
      <c r="AL269" s="76">
        <v>0</v>
      </c>
      <c r="AM269" s="80" t="s">
        <v>73</v>
      </c>
      <c r="AN269" s="80" t="s">
        <v>73</v>
      </c>
      <c r="AO269" s="80" t="s">
        <v>73</v>
      </c>
      <c r="AP269" s="102">
        <f t="shared" si="26"/>
        <v>0</v>
      </c>
      <c r="AQ269" s="102">
        <f t="shared" si="27"/>
        <v>19816208.440000001</v>
      </c>
      <c r="AR269" s="72" t="s">
        <v>65</v>
      </c>
      <c r="AS269" s="76">
        <v>19816208.440000001</v>
      </c>
      <c r="AT269" s="72" t="s">
        <v>319</v>
      </c>
      <c r="AU269" s="76">
        <v>0</v>
      </c>
      <c r="AV269" s="81" t="s">
        <v>73</v>
      </c>
      <c r="AW269" s="82">
        <v>19816208.440000001</v>
      </c>
      <c r="AX269" s="143">
        <f t="shared" si="28"/>
        <v>0</v>
      </c>
      <c r="AY269" s="84">
        <f t="shared" si="29"/>
        <v>1</v>
      </c>
      <c r="AZ269" s="85">
        <v>1</v>
      </c>
      <c r="BA269" s="81" t="s">
        <v>73</v>
      </c>
      <c r="BB269" s="72" t="s">
        <v>208</v>
      </c>
      <c r="BC269" s="74" t="s">
        <v>17005</v>
      </c>
      <c r="BD269" s="71" t="s">
        <v>65</v>
      </c>
      <c r="BE269" s="71" t="s">
        <v>207</v>
      </c>
    </row>
    <row r="270" spans="2:57" x14ac:dyDescent="0.25">
      <c r="B270" s="72">
        <v>2025</v>
      </c>
      <c r="C270" s="72">
        <v>891780111</v>
      </c>
      <c r="D270" s="72" t="s">
        <v>63</v>
      </c>
      <c r="E270" s="104" t="s">
        <v>17004</v>
      </c>
      <c r="F270" s="72" t="s">
        <v>17003</v>
      </c>
      <c r="G270" s="72">
        <v>0</v>
      </c>
      <c r="H270" s="72" t="s">
        <v>71</v>
      </c>
      <c r="I270" s="71" t="s">
        <v>166</v>
      </c>
      <c r="J270" s="73" t="s">
        <v>211</v>
      </c>
      <c r="K270" s="104" t="s">
        <v>17002</v>
      </c>
      <c r="L270" s="514">
        <v>26145247</v>
      </c>
      <c r="M270" s="71" t="s">
        <v>66</v>
      </c>
      <c r="N270" s="75" t="s">
        <v>16950</v>
      </c>
      <c r="O270" s="76">
        <v>84450925</v>
      </c>
      <c r="P270" s="76">
        <v>1803</v>
      </c>
      <c r="Q270" s="147">
        <v>45883</v>
      </c>
      <c r="R270" s="514">
        <v>26145247</v>
      </c>
      <c r="S270" s="147">
        <v>45896</v>
      </c>
      <c r="T270" s="514">
        <v>26145247</v>
      </c>
      <c r="U270" s="72" t="s">
        <v>65</v>
      </c>
      <c r="V270" s="292">
        <v>85459497</v>
      </c>
      <c r="W270" s="189" t="s">
        <v>9141</v>
      </c>
      <c r="X270" s="635">
        <v>45896</v>
      </c>
      <c r="Y270" s="78">
        <v>45908</v>
      </c>
      <c r="Z270" s="147">
        <v>45897</v>
      </c>
      <c r="AA270" s="147">
        <v>45919</v>
      </c>
      <c r="AB270" s="102">
        <f t="shared" si="24"/>
        <v>22</v>
      </c>
      <c r="AC270" s="76">
        <v>0</v>
      </c>
      <c r="AD270" s="76">
        <v>0</v>
      </c>
      <c r="AE270" s="76">
        <v>0</v>
      </c>
      <c r="AF270" s="80" t="s">
        <v>73</v>
      </c>
      <c r="AG270" s="102">
        <f t="shared" si="25"/>
        <v>0</v>
      </c>
      <c r="AH270" s="76">
        <v>0</v>
      </c>
      <c r="AI270" s="76">
        <v>0</v>
      </c>
      <c r="AJ270" s="72" t="s">
        <v>73</v>
      </c>
      <c r="AK270" s="80" t="s">
        <v>73</v>
      </c>
      <c r="AL270" s="76">
        <v>0</v>
      </c>
      <c r="AM270" s="80" t="s">
        <v>73</v>
      </c>
      <c r="AN270" s="80" t="s">
        <v>73</v>
      </c>
      <c r="AO270" s="80" t="s">
        <v>73</v>
      </c>
      <c r="AP270" s="102">
        <f t="shared" si="26"/>
        <v>0</v>
      </c>
      <c r="AQ270" s="102">
        <f t="shared" si="27"/>
        <v>26145247</v>
      </c>
      <c r="AR270" s="72" t="s">
        <v>65</v>
      </c>
      <c r="AS270" s="76">
        <v>26145247</v>
      </c>
      <c r="AT270" s="72" t="s">
        <v>65</v>
      </c>
      <c r="AU270" s="76">
        <v>7843574.0999999996</v>
      </c>
      <c r="AV270" s="81" t="s">
        <v>73</v>
      </c>
      <c r="AW270" s="82">
        <v>0</v>
      </c>
      <c r="AX270" s="143">
        <f t="shared" si="28"/>
        <v>26145247</v>
      </c>
      <c r="AY270" s="84">
        <f t="shared" si="29"/>
        <v>0</v>
      </c>
      <c r="AZ270" s="85">
        <v>1</v>
      </c>
      <c r="BA270" s="81" t="s">
        <v>73</v>
      </c>
      <c r="BB270" s="72" t="s">
        <v>208</v>
      </c>
      <c r="BC270" s="74" t="s">
        <v>17001</v>
      </c>
      <c r="BD270" s="71" t="s">
        <v>65</v>
      </c>
      <c r="BE270" s="71" t="s">
        <v>207</v>
      </c>
    </row>
    <row r="271" spans="2:57" x14ac:dyDescent="0.25">
      <c r="B271" s="72">
        <v>2025</v>
      </c>
      <c r="C271" s="72">
        <v>891780111</v>
      </c>
      <c r="D271" s="72" t="s">
        <v>63</v>
      </c>
      <c r="E271" s="104" t="s">
        <v>17000</v>
      </c>
      <c r="F271" s="72" t="s">
        <v>16999</v>
      </c>
      <c r="G271" s="72">
        <v>0</v>
      </c>
      <c r="H271" s="72" t="s">
        <v>71</v>
      </c>
      <c r="I271" s="71" t="s">
        <v>64</v>
      </c>
      <c r="J271" s="73" t="s">
        <v>211</v>
      </c>
      <c r="K271" s="104" t="s">
        <v>16998</v>
      </c>
      <c r="L271" s="514">
        <v>12599720</v>
      </c>
      <c r="M271" s="71" t="s">
        <v>66</v>
      </c>
      <c r="N271" s="75" t="s">
        <v>16997</v>
      </c>
      <c r="O271" s="76">
        <v>901051111</v>
      </c>
      <c r="P271" s="76">
        <v>1770</v>
      </c>
      <c r="Q271" s="147">
        <v>45881</v>
      </c>
      <c r="R271" s="514">
        <v>12599720</v>
      </c>
      <c r="S271" s="147">
        <v>45903</v>
      </c>
      <c r="T271" s="514">
        <v>12599720</v>
      </c>
      <c r="U271" s="72" t="s">
        <v>65</v>
      </c>
      <c r="V271" s="292">
        <v>85467461</v>
      </c>
      <c r="W271" s="189" t="s">
        <v>9096</v>
      </c>
      <c r="X271" s="635">
        <v>45903</v>
      </c>
      <c r="Y271" s="78">
        <v>45903</v>
      </c>
      <c r="Z271" s="147" t="s">
        <v>73</v>
      </c>
      <c r="AA271" s="147">
        <v>45912</v>
      </c>
      <c r="AB271" s="102">
        <f t="shared" si="24"/>
        <v>9</v>
      </c>
      <c r="AC271" s="76">
        <v>0</v>
      </c>
      <c r="AD271" s="76">
        <v>0</v>
      </c>
      <c r="AE271" s="76">
        <v>0</v>
      </c>
      <c r="AF271" s="80" t="s">
        <v>73</v>
      </c>
      <c r="AG271" s="102">
        <f t="shared" si="25"/>
        <v>0</v>
      </c>
      <c r="AH271" s="76">
        <v>0</v>
      </c>
      <c r="AI271" s="76">
        <v>0</v>
      </c>
      <c r="AJ271" s="72" t="s">
        <v>73</v>
      </c>
      <c r="AK271" s="80" t="s">
        <v>73</v>
      </c>
      <c r="AL271" s="76">
        <v>0</v>
      </c>
      <c r="AM271" s="80" t="s">
        <v>73</v>
      </c>
      <c r="AN271" s="80" t="s">
        <v>73</v>
      </c>
      <c r="AO271" s="80" t="s">
        <v>73</v>
      </c>
      <c r="AP271" s="102">
        <f t="shared" si="26"/>
        <v>0</v>
      </c>
      <c r="AQ271" s="102">
        <f t="shared" si="27"/>
        <v>12599720</v>
      </c>
      <c r="AR271" s="72" t="s">
        <v>65</v>
      </c>
      <c r="AS271" s="76">
        <v>12599720</v>
      </c>
      <c r="AT271" s="72" t="s">
        <v>319</v>
      </c>
      <c r="AU271" s="76">
        <v>0</v>
      </c>
      <c r="AV271" s="81" t="s">
        <v>73</v>
      </c>
      <c r="AW271" s="82"/>
      <c r="AX271" s="143">
        <f t="shared" si="28"/>
        <v>12599720</v>
      </c>
      <c r="AY271" s="84">
        <f t="shared" si="29"/>
        <v>0</v>
      </c>
      <c r="AZ271" s="85">
        <v>1</v>
      </c>
      <c r="BA271" s="81" t="s">
        <v>73</v>
      </c>
      <c r="BB271" s="72" t="s">
        <v>208</v>
      </c>
      <c r="BC271" s="74" t="s">
        <v>16996</v>
      </c>
      <c r="BD271" s="71" t="s">
        <v>65</v>
      </c>
      <c r="BE271" s="71" t="s">
        <v>207</v>
      </c>
    </row>
    <row r="272" spans="2:57" x14ac:dyDescent="0.25">
      <c r="B272" s="72">
        <v>2025</v>
      </c>
      <c r="C272" s="72">
        <v>891780111</v>
      </c>
      <c r="D272" s="72" t="s">
        <v>63</v>
      </c>
      <c r="E272" s="104" t="s">
        <v>16995</v>
      </c>
      <c r="F272" s="72" t="s">
        <v>16994</v>
      </c>
      <c r="G272" s="72">
        <v>0</v>
      </c>
      <c r="H272" s="72" t="s">
        <v>71</v>
      </c>
      <c r="I272" s="71" t="s">
        <v>166</v>
      </c>
      <c r="J272" s="73" t="s">
        <v>211</v>
      </c>
      <c r="K272" s="104" t="s">
        <v>16993</v>
      </c>
      <c r="L272" s="514">
        <v>2263551</v>
      </c>
      <c r="M272" s="71" t="s">
        <v>66</v>
      </c>
      <c r="N272" s="75" t="s">
        <v>16992</v>
      </c>
      <c r="O272" s="76">
        <v>900213257</v>
      </c>
      <c r="P272" s="76">
        <v>1861</v>
      </c>
      <c r="Q272" s="147">
        <v>45891</v>
      </c>
      <c r="R272" s="514">
        <v>2263551</v>
      </c>
      <c r="S272" s="147">
        <v>45904</v>
      </c>
      <c r="T272" s="514">
        <v>2263551</v>
      </c>
      <c r="U272" s="72" t="s">
        <v>65</v>
      </c>
      <c r="V272" s="292">
        <v>36665858</v>
      </c>
      <c r="W272" s="189" t="s">
        <v>10356</v>
      </c>
      <c r="X272" s="635">
        <v>45904</v>
      </c>
      <c r="Y272" s="78">
        <v>45910</v>
      </c>
      <c r="Z272" s="147">
        <v>45910</v>
      </c>
      <c r="AA272" s="147">
        <v>45939</v>
      </c>
      <c r="AB272" s="102">
        <f t="shared" si="24"/>
        <v>29</v>
      </c>
      <c r="AC272" s="76">
        <v>0</v>
      </c>
      <c r="AD272" s="76">
        <v>0</v>
      </c>
      <c r="AE272" s="76">
        <v>0</v>
      </c>
      <c r="AF272" s="80" t="s">
        <v>73</v>
      </c>
      <c r="AG272" s="102">
        <f t="shared" si="25"/>
        <v>0</v>
      </c>
      <c r="AH272" s="76">
        <v>0</v>
      </c>
      <c r="AI272" s="76">
        <v>0</v>
      </c>
      <c r="AJ272" s="72" t="s">
        <v>73</v>
      </c>
      <c r="AK272" s="80" t="s">
        <v>73</v>
      </c>
      <c r="AL272" s="76">
        <v>0</v>
      </c>
      <c r="AM272" s="80" t="s">
        <v>73</v>
      </c>
      <c r="AN272" s="80" t="s">
        <v>73</v>
      </c>
      <c r="AO272" s="80" t="s">
        <v>73</v>
      </c>
      <c r="AP272" s="102">
        <f t="shared" si="26"/>
        <v>0</v>
      </c>
      <c r="AQ272" s="102">
        <f t="shared" si="27"/>
        <v>2263551</v>
      </c>
      <c r="AR272" s="72" t="s">
        <v>65</v>
      </c>
      <c r="AS272" s="76">
        <v>2263551</v>
      </c>
      <c r="AT272" s="72" t="s">
        <v>319</v>
      </c>
      <c r="AU272" s="76">
        <v>0</v>
      </c>
      <c r="AV272" s="81" t="s">
        <v>73</v>
      </c>
      <c r="AW272" s="82"/>
      <c r="AX272" s="143">
        <f t="shared" si="28"/>
        <v>2263551</v>
      </c>
      <c r="AY272" s="84">
        <f t="shared" si="29"/>
        <v>0</v>
      </c>
      <c r="AZ272" s="85">
        <v>1</v>
      </c>
      <c r="BA272" s="81" t="s">
        <v>73</v>
      </c>
      <c r="BB272" s="72" t="s">
        <v>208</v>
      </c>
      <c r="BC272" s="74" t="s">
        <v>16991</v>
      </c>
      <c r="BD272" s="71" t="s">
        <v>65</v>
      </c>
      <c r="BE272" s="71" t="s">
        <v>207</v>
      </c>
    </row>
    <row r="273" spans="2:57" x14ac:dyDescent="0.25">
      <c r="B273" s="72">
        <v>2025</v>
      </c>
      <c r="C273" s="72">
        <v>891780111</v>
      </c>
      <c r="D273" s="72" t="s">
        <v>63</v>
      </c>
      <c r="E273" s="104" t="s">
        <v>16990</v>
      </c>
      <c r="F273" s="72" t="s">
        <v>16989</v>
      </c>
      <c r="G273" s="72">
        <v>0</v>
      </c>
      <c r="H273" s="72" t="s">
        <v>71</v>
      </c>
      <c r="I273" s="71" t="s">
        <v>166</v>
      </c>
      <c r="J273" s="73" t="s">
        <v>211</v>
      </c>
      <c r="K273" s="104" t="s">
        <v>16988</v>
      </c>
      <c r="L273" s="514">
        <v>8990686</v>
      </c>
      <c r="M273" s="71" t="s">
        <v>66</v>
      </c>
      <c r="N273" s="75" t="s">
        <v>16719</v>
      </c>
      <c r="O273" s="76">
        <v>901283655</v>
      </c>
      <c r="P273" s="76">
        <v>726</v>
      </c>
      <c r="Q273" s="147">
        <v>45735</v>
      </c>
      <c r="R273" s="514">
        <v>177000000</v>
      </c>
      <c r="S273" s="147">
        <v>45905</v>
      </c>
      <c r="T273" s="514">
        <v>8990686</v>
      </c>
      <c r="U273" s="72" t="s">
        <v>65</v>
      </c>
      <c r="V273" s="292">
        <v>79738530</v>
      </c>
      <c r="W273" s="189" t="s">
        <v>560</v>
      </c>
      <c r="X273" s="635">
        <v>45905</v>
      </c>
      <c r="Y273" s="78">
        <v>45905</v>
      </c>
      <c r="Z273" s="147" t="s">
        <v>73</v>
      </c>
      <c r="AA273" s="147">
        <v>45934</v>
      </c>
      <c r="AB273" s="102">
        <f t="shared" si="24"/>
        <v>29</v>
      </c>
      <c r="AC273" s="76">
        <v>0</v>
      </c>
      <c r="AD273" s="76">
        <v>0</v>
      </c>
      <c r="AE273" s="76">
        <v>0</v>
      </c>
      <c r="AF273" s="80" t="s">
        <v>73</v>
      </c>
      <c r="AG273" s="102">
        <f t="shared" si="25"/>
        <v>0</v>
      </c>
      <c r="AH273" s="76">
        <v>0</v>
      </c>
      <c r="AI273" s="76">
        <v>0</v>
      </c>
      <c r="AJ273" s="72" t="s">
        <v>73</v>
      </c>
      <c r="AK273" s="80" t="s">
        <v>73</v>
      </c>
      <c r="AL273" s="76">
        <v>0</v>
      </c>
      <c r="AM273" s="80" t="s">
        <v>73</v>
      </c>
      <c r="AN273" s="80" t="s">
        <v>73</v>
      </c>
      <c r="AO273" s="80" t="s">
        <v>73</v>
      </c>
      <c r="AP273" s="102">
        <f t="shared" si="26"/>
        <v>0</v>
      </c>
      <c r="AQ273" s="102">
        <f t="shared" si="27"/>
        <v>8990686</v>
      </c>
      <c r="AR273" s="72" t="s">
        <v>65</v>
      </c>
      <c r="AS273" s="76">
        <v>8990686</v>
      </c>
      <c r="AT273" s="72" t="s">
        <v>319</v>
      </c>
      <c r="AU273" s="76">
        <v>0</v>
      </c>
      <c r="AV273" s="81" t="s">
        <v>73</v>
      </c>
      <c r="AW273" s="82"/>
      <c r="AX273" s="143">
        <f t="shared" si="28"/>
        <v>8990686</v>
      </c>
      <c r="AY273" s="84">
        <f t="shared" si="29"/>
        <v>0</v>
      </c>
      <c r="AZ273" s="85">
        <v>1</v>
      </c>
      <c r="BA273" s="81" t="s">
        <v>73</v>
      </c>
      <c r="BB273" s="72" t="s">
        <v>208</v>
      </c>
      <c r="BC273" s="74" t="s">
        <v>16987</v>
      </c>
      <c r="BD273" s="71" t="s">
        <v>65</v>
      </c>
      <c r="BE273" s="71" t="s">
        <v>207</v>
      </c>
    </row>
    <row r="274" spans="2:57" x14ac:dyDescent="0.25">
      <c r="B274" s="72">
        <v>2025</v>
      </c>
      <c r="C274" s="72">
        <v>891780111</v>
      </c>
      <c r="D274" s="72" t="s">
        <v>63</v>
      </c>
      <c r="E274" s="104" t="s">
        <v>16986</v>
      </c>
      <c r="F274" s="72" t="s">
        <v>16985</v>
      </c>
      <c r="G274" s="72">
        <v>0</v>
      </c>
      <c r="H274" s="72" t="s">
        <v>71</v>
      </c>
      <c r="I274" s="71" t="s">
        <v>166</v>
      </c>
      <c r="J274" s="73" t="s">
        <v>211</v>
      </c>
      <c r="K274" s="104" t="s">
        <v>16984</v>
      </c>
      <c r="L274" s="514">
        <v>23840460</v>
      </c>
      <c r="M274" s="71" t="s">
        <v>66</v>
      </c>
      <c r="N274" s="75" t="s">
        <v>16983</v>
      </c>
      <c r="O274" s="76">
        <v>900967434</v>
      </c>
      <c r="P274" s="76">
        <v>1775</v>
      </c>
      <c r="Q274" s="147">
        <v>45881</v>
      </c>
      <c r="R274" s="514">
        <v>23840460</v>
      </c>
      <c r="S274" s="147">
        <v>45909</v>
      </c>
      <c r="T274" s="514">
        <v>23840460</v>
      </c>
      <c r="U274" s="72" t="s">
        <v>65</v>
      </c>
      <c r="V274" s="292">
        <v>36665858</v>
      </c>
      <c r="W274" s="189" t="s">
        <v>10356</v>
      </c>
      <c r="X274" s="635">
        <v>45909</v>
      </c>
      <c r="Y274" s="78">
        <v>45909</v>
      </c>
      <c r="Z274" s="147" t="s">
        <v>73</v>
      </c>
      <c r="AA274" s="147">
        <v>45929</v>
      </c>
      <c r="AB274" s="102">
        <f t="shared" si="24"/>
        <v>20</v>
      </c>
      <c r="AC274" s="76">
        <v>0</v>
      </c>
      <c r="AD274" s="76">
        <v>0</v>
      </c>
      <c r="AE274" s="76">
        <v>0</v>
      </c>
      <c r="AF274" s="80" t="s">
        <v>73</v>
      </c>
      <c r="AG274" s="102">
        <f t="shared" si="25"/>
        <v>0</v>
      </c>
      <c r="AH274" s="76">
        <v>0</v>
      </c>
      <c r="AI274" s="76">
        <v>0</v>
      </c>
      <c r="AJ274" s="72" t="s">
        <v>73</v>
      </c>
      <c r="AK274" s="80" t="s">
        <v>73</v>
      </c>
      <c r="AL274" s="76">
        <v>0</v>
      </c>
      <c r="AM274" s="80" t="s">
        <v>73</v>
      </c>
      <c r="AN274" s="80" t="s">
        <v>73</v>
      </c>
      <c r="AO274" s="80" t="s">
        <v>73</v>
      </c>
      <c r="AP274" s="102">
        <f t="shared" si="26"/>
        <v>0</v>
      </c>
      <c r="AQ274" s="102">
        <f t="shared" si="27"/>
        <v>23840460</v>
      </c>
      <c r="AR274" s="72" t="s">
        <v>65</v>
      </c>
      <c r="AS274" s="76">
        <v>23840460</v>
      </c>
      <c r="AT274" s="72" t="s">
        <v>319</v>
      </c>
      <c r="AU274" s="76">
        <v>0</v>
      </c>
      <c r="AV274" s="81" t="s">
        <v>73</v>
      </c>
      <c r="AW274" s="82"/>
      <c r="AX274" s="143">
        <f t="shared" si="28"/>
        <v>23840460</v>
      </c>
      <c r="AY274" s="84">
        <f t="shared" si="29"/>
        <v>0</v>
      </c>
      <c r="AZ274" s="85">
        <v>1</v>
      </c>
      <c r="BA274" s="81" t="s">
        <v>73</v>
      </c>
      <c r="BB274" s="72" t="s">
        <v>208</v>
      </c>
      <c r="BC274" s="74" t="s">
        <v>16982</v>
      </c>
      <c r="BD274" s="71" t="s">
        <v>65</v>
      </c>
      <c r="BE274" s="71" t="s">
        <v>207</v>
      </c>
    </row>
    <row r="275" spans="2:57" x14ac:dyDescent="0.25">
      <c r="B275" s="72">
        <v>2025</v>
      </c>
      <c r="C275" s="72">
        <v>891780111</v>
      </c>
      <c r="D275" s="72" t="s">
        <v>63</v>
      </c>
      <c r="E275" s="104" t="s">
        <v>16981</v>
      </c>
      <c r="F275" s="72" t="s">
        <v>16980</v>
      </c>
      <c r="G275" s="72">
        <v>0</v>
      </c>
      <c r="H275" s="72" t="s">
        <v>71</v>
      </c>
      <c r="I275" s="71" t="s">
        <v>166</v>
      </c>
      <c r="J275" s="73" t="s">
        <v>211</v>
      </c>
      <c r="K275" s="104" t="s">
        <v>16979</v>
      </c>
      <c r="L275" s="514">
        <v>14343451</v>
      </c>
      <c r="M275" s="71" t="s">
        <v>66</v>
      </c>
      <c r="N275" s="75" t="s">
        <v>16751</v>
      </c>
      <c r="O275" s="76">
        <v>900763287</v>
      </c>
      <c r="P275" s="76">
        <v>1882</v>
      </c>
      <c r="Q275" s="147">
        <v>45894</v>
      </c>
      <c r="R275" s="514">
        <v>14343451</v>
      </c>
      <c r="S275" s="147">
        <v>45909</v>
      </c>
      <c r="T275" s="514">
        <v>14343451</v>
      </c>
      <c r="U275" s="72" t="s">
        <v>65</v>
      </c>
      <c r="V275" s="292">
        <v>36665858</v>
      </c>
      <c r="W275" s="189" t="s">
        <v>10356</v>
      </c>
      <c r="X275" s="635">
        <v>45909</v>
      </c>
      <c r="Y275" s="78">
        <v>45909</v>
      </c>
      <c r="Z275" s="147" t="s">
        <v>73</v>
      </c>
      <c r="AA275" s="147">
        <v>45911</v>
      </c>
      <c r="AB275" s="102">
        <f t="shared" si="24"/>
        <v>2</v>
      </c>
      <c r="AC275" s="76">
        <v>0</v>
      </c>
      <c r="AD275" s="76">
        <v>0</v>
      </c>
      <c r="AE275" s="76">
        <v>0</v>
      </c>
      <c r="AF275" s="80" t="s">
        <v>73</v>
      </c>
      <c r="AG275" s="102">
        <f t="shared" si="25"/>
        <v>0</v>
      </c>
      <c r="AH275" s="76">
        <v>0</v>
      </c>
      <c r="AI275" s="76">
        <v>0</v>
      </c>
      <c r="AJ275" s="72" t="s">
        <v>73</v>
      </c>
      <c r="AK275" s="80" t="s">
        <v>73</v>
      </c>
      <c r="AL275" s="76">
        <v>0</v>
      </c>
      <c r="AM275" s="80" t="s">
        <v>73</v>
      </c>
      <c r="AN275" s="80" t="s">
        <v>73</v>
      </c>
      <c r="AO275" s="80" t="s">
        <v>73</v>
      </c>
      <c r="AP275" s="102">
        <f t="shared" si="26"/>
        <v>0</v>
      </c>
      <c r="AQ275" s="102">
        <f t="shared" si="27"/>
        <v>14343451</v>
      </c>
      <c r="AR275" s="72" t="s">
        <v>65</v>
      </c>
      <c r="AS275" s="76">
        <v>14343451</v>
      </c>
      <c r="AT275" s="72" t="s">
        <v>319</v>
      </c>
      <c r="AU275" s="76">
        <v>0</v>
      </c>
      <c r="AV275" s="81" t="s">
        <v>73</v>
      </c>
      <c r="AW275" s="82"/>
      <c r="AX275" s="143">
        <f t="shared" si="28"/>
        <v>14343451</v>
      </c>
      <c r="AY275" s="84">
        <f t="shared" si="29"/>
        <v>0</v>
      </c>
      <c r="AZ275" s="85">
        <v>1</v>
      </c>
      <c r="BA275" s="81" t="s">
        <v>73</v>
      </c>
      <c r="BB275" s="72" t="s">
        <v>208</v>
      </c>
      <c r="BC275" s="74" t="s">
        <v>16978</v>
      </c>
      <c r="BD275" s="71" t="s">
        <v>65</v>
      </c>
      <c r="BE275" s="71" t="s">
        <v>207</v>
      </c>
    </row>
    <row r="276" spans="2:57" x14ac:dyDescent="0.25">
      <c r="B276" s="72">
        <v>2025</v>
      </c>
      <c r="C276" s="72">
        <v>891780111</v>
      </c>
      <c r="D276" s="72" t="s">
        <v>63</v>
      </c>
      <c r="E276" s="104" t="s">
        <v>16977</v>
      </c>
      <c r="F276" s="72" t="s">
        <v>16976</v>
      </c>
      <c r="G276" s="72">
        <v>0</v>
      </c>
      <c r="H276" s="72" t="s">
        <v>71</v>
      </c>
      <c r="I276" s="71" t="s">
        <v>166</v>
      </c>
      <c r="J276" s="73" t="s">
        <v>211</v>
      </c>
      <c r="K276" s="104" t="s">
        <v>16975</v>
      </c>
      <c r="L276" s="514">
        <v>18688950</v>
      </c>
      <c r="M276" s="71" t="s">
        <v>66</v>
      </c>
      <c r="N276" s="75" t="s">
        <v>16930</v>
      </c>
      <c r="O276" s="76">
        <v>901805373</v>
      </c>
      <c r="P276" s="76">
        <v>2017</v>
      </c>
      <c r="Q276" s="147">
        <v>45904</v>
      </c>
      <c r="R276" s="514">
        <v>18688950</v>
      </c>
      <c r="S276" s="147">
        <v>45915</v>
      </c>
      <c r="T276" s="514">
        <v>18688950</v>
      </c>
      <c r="U276" s="72" t="s">
        <v>65</v>
      </c>
      <c r="V276" s="292">
        <v>36665858</v>
      </c>
      <c r="W276" s="189" t="s">
        <v>10356</v>
      </c>
      <c r="X276" s="635">
        <v>45915</v>
      </c>
      <c r="Y276" s="78">
        <v>45915</v>
      </c>
      <c r="Z276" s="147" t="s">
        <v>73</v>
      </c>
      <c r="AA276" s="147">
        <v>45926</v>
      </c>
      <c r="AB276" s="102">
        <f t="shared" si="24"/>
        <v>11</v>
      </c>
      <c r="AC276" s="76">
        <v>0</v>
      </c>
      <c r="AD276" s="76">
        <v>0</v>
      </c>
      <c r="AE276" s="76">
        <v>0</v>
      </c>
      <c r="AF276" s="80" t="s">
        <v>73</v>
      </c>
      <c r="AG276" s="102">
        <f t="shared" si="25"/>
        <v>0</v>
      </c>
      <c r="AH276" s="76">
        <v>0</v>
      </c>
      <c r="AI276" s="76">
        <v>0</v>
      </c>
      <c r="AJ276" s="72" t="s">
        <v>73</v>
      </c>
      <c r="AK276" s="80" t="s">
        <v>73</v>
      </c>
      <c r="AL276" s="76">
        <v>0</v>
      </c>
      <c r="AM276" s="80" t="s">
        <v>73</v>
      </c>
      <c r="AN276" s="80" t="s">
        <v>73</v>
      </c>
      <c r="AO276" s="80" t="s">
        <v>73</v>
      </c>
      <c r="AP276" s="102">
        <f t="shared" si="26"/>
        <v>0</v>
      </c>
      <c r="AQ276" s="102">
        <f t="shared" si="27"/>
        <v>18688950</v>
      </c>
      <c r="AR276" s="72" t="s">
        <v>65</v>
      </c>
      <c r="AS276" s="76">
        <v>18688950</v>
      </c>
      <c r="AT276" s="72" t="s">
        <v>319</v>
      </c>
      <c r="AU276" s="76">
        <v>0</v>
      </c>
      <c r="AV276" s="81" t="s">
        <v>73</v>
      </c>
      <c r="AW276" s="82"/>
      <c r="AX276" s="143">
        <f t="shared" si="28"/>
        <v>18688950</v>
      </c>
      <c r="AY276" s="84">
        <f t="shared" si="29"/>
        <v>0</v>
      </c>
      <c r="AZ276" s="85">
        <v>1</v>
      </c>
      <c r="BA276" s="81" t="s">
        <v>73</v>
      </c>
      <c r="BB276" s="72" t="s">
        <v>208</v>
      </c>
      <c r="BC276" s="74" t="s">
        <v>16974</v>
      </c>
      <c r="BD276" s="71" t="s">
        <v>65</v>
      </c>
      <c r="BE276" s="71" t="s">
        <v>207</v>
      </c>
    </row>
    <row r="277" spans="2:57" x14ac:dyDescent="0.25">
      <c r="B277" s="72">
        <v>2025</v>
      </c>
      <c r="C277" s="72">
        <v>891780111</v>
      </c>
      <c r="D277" s="72" t="s">
        <v>63</v>
      </c>
      <c r="E277" s="104" t="s">
        <v>16973</v>
      </c>
      <c r="F277" s="72" t="s">
        <v>16972</v>
      </c>
      <c r="G277" s="72">
        <v>0</v>
      </c>
      <c r="H277" s="72" t="s">
        <v>71</v>
      </c>
      <c r="I277" s="71" t="s">
        <v>166</v>
      </c>
      <c r="J277" s="73" t="s">
        <v>211</v>
      </c>
      <c r="K277" s="104" t="s">
        <v>16971</v>
      </c>
      <c r="L277" s="514">
        <v>23116345</v>
      </c>
      <c r="M277" s="71" t="s">
        <v>66</v>
      </c>
      <c r="N277" s="75" t="s">
        <v>16970</v>
      </c>
      <c r="O277" s="76">
        <v>900795369</v>
      </c>
      <c r="P277" s="76">
        <v>2016</v>
      </c>
      <c r="Q277" s="147">
        <v>45904</v>
      </c>
      <c r="R277" s="514">
        <v>23116345</v>
      </c>
      <c r="S277" s="147">
        <v>45915</v>
      </c>
      <c r="T277" s="514">
        <v>23116345</v>
      </c>
      <c r="U277" s="72" t="s">
        <v>65</v>
      </c>
      <c r="V277" s="292">
        <v>85465146</v>
      </c>
      <c r="W277" s="189" t="s">
        <v>16739</v>
      </c>
      <c r="X277" s="635">
        <v>45915</v>
      </c>
      <c r="Y277" s="78">
        <v>45915</v>
      </c>
      <c r="Z277" s="147" t="s">
        <v>73</v>
      </c>
      <c r="AA277" s="147">
        <v>45917</v>
      </c>
      <c r="AB277" s="102">
        <f t="shared" si="24"/>
        <v>2</v>
      </c>
      <c r="AC277" s="76">
        <v>0</v>
      </c>
      <c r="AD277" s="76">
        <v>0</v>
      </c>
      <c r="AE277" s="76">
        <v>0</v>
      </c>
      <c r="AF277" s="80" t="s">
        <v>73</v>
      </c>
      <c r="AG277" s="102">
        <f t="shared" si="25"/>
        <v>0</v>
      </c>
      <c r="AH277" s="76">
        <v>0</v>
      </c>
      <c r="AI277" s="76">
        <v>0</v>
      </c>
      <c r="AJ277" s="72" t="s">
        <v>73</v>
      </c>
      <c r="AK277" s="80" t="s">
        <v>73</v>
      </c>
      <c r="AL277" s="76">
        <v>0</v>
      </c>
      <c r="AM277" s="80" t="s">
        <v>73</v>
      </c>
      <c r="AN277" s="80" t="s">
        <v>73</v>
      </c>
      <c r="AO277" s="80" t="s">
        <v>73</v>
      </c>
      <c r="AP277" s="102">
        <f t="shared" si="26"/>
        <v>0</v>
      </c>
      <c r="AQ277" s="102">
        <f t="shared" si="27"/>
        <v>23116345</v>
      </c>
      <c r="AR277" s="72" t="s">
        <v>65</v>
      </c>
      <c r="AS277" s="76">
        <v>23116345</v>
      </c>
      <c r="AT277" s="72" t="s">
        <v>319</v>
      </c>
      <c r="AU277" s="76">
        <v>0</v>
      </c>
      <c r="AV277" s="81" t="s">
        <v>73</v>
      </c>
      <c r="AW277" s="82"/>
      <c r="AX277" s="143">
        <f t="shared" si="28"/>
        <v>23116345</v>
      </c>
      <c r="AY277" s="84">
        <f t="shared" si="29"/>
        <v>0</v>
      </c>
      <c r="AZ277" s="85">
        <v>1</v>
      </c>
      <c r="BA277" s="81" t="s">
        <v>73</v>
      </c>
      <c r="BB277" s="72" t="s">
        <v>208</v>
      </c>
      <c r="BC277" s="74" t="s">
        <v>16969</v>
      </c>
      <c r="BD277" s="71" t="s">
        <v>65</v>
      </c>
      <c r="BE277" s="71" t="s">
        <v>207</v>
      </c>
    </row>
    <row r="278" spans="2:57" x14ac:dyDescent="0.25">
      <c r="B278" s="72">
        <v>2025</v>
      </c>
      <c r="C278" s="72">
        <v>891780111</v>
      </c>
      <c r="D278" s="72" t="s">
        <v>63</v>
      </c>
      <c r="E278" s="104" t="s">
        <v>16968</v>
      </c>
      <c r="F278" s="72" t="s">
        <v>16967</v>
      </c>
      <c r="G278" s="72">
        <v>0</v>
      </c>
      <c r="H278" s="72" t="s">
        <v>71</v>
      </c>
      <c r="I278" s="71" t="s">
        <v>166</v>
      </c>
      <c r="J278" s="73" t="s">
        <v>211</v>
      </c>
      <c r="K278" s="104" t="s">
        <v>16966</v>
      </c>
      <c r="L278" s="514">
        <v>14577500</v>
      </c>
      <c r="M278" s="71" t="s">
        <v>66</v>
      </c>
      <c r="N278" s="75" t="s">
        <v>16965</v>
      </c>
      <c r="O278" s="76">
        <v>7144967</v>
      </c>
      <c r="P278" s="76">
        <v>1917</v>
      </c>
      <c r="Q278" s="147">
        <v>45896</v>
      </c>
      <c r="R278" s="514">
        <v>14577500</v>
      </c>
      <c r="S278" s="147">
        <v>45916</v>
      </c>
      <c r="T278" s="514">
        <v>14577500</v>
      </c>
      <c r="U278" s="72" t="s">
        <v>65</v>
      </c>
      <c r="V278" s="292">
        <v>85152695</v>
      </c>
      <c r="W278" s="189" t="s">
        <v>8704</v>
      </c>
      <c r="X278" s="635">
        <v>45916</v>
      </c>
      <c r="Y278" s="78">
        <v>45916</v>
      </c>
      <c r="Z278" s="147">
        <v>45916</v>
      </c>
      <c r="AA278" s="147">
        <v>45929</v>
      </c>
      <c r="AB278" s="102">
        <f t="shared" si="24"/>
        <v>13</v>
      </c>
      <c r="AC278" s="76">
        <v>0</v>
      </c>
      <c r="AD278" s="76">
        <v>0</v>
      </c>
      <c r="AE278" s="76">
        <v>0</v>
      </c>
      <c r="AF278" s="80" t="s">
        <v>73</v>
      </c>
      <c r="AG278" s="102">
        <f t="shared" si="25"/>
        <v>0</v>
      </c>
      <c r="AH278" s="76">
        <v>0</v>
      </c>
      <c r="AI278" s="76">
        <v>0</v>
      </c>
      <c r="AJ278" s="72" t="s">
        <v>73</v>
      </c>
      <c r="AK278" s="80" t="s">
        <v>73</v>
      </c>
      <c r="AL278" s="76">
        <v>0</v>
      </c>
      <c r="AM278" s="80" t="s">
        <v>73</v>
      </c>
      <c r="AN278" s="80" t="s">
        <v>73</v>
      </c>
      <c r="AO278" s="80" t="s">
        <v>73</v>
      </c>
      <c r="AP278" s="102">
        <f t="shared" si="26"/>
        <v>0</v>
      </c>
      <c r="AQ278" s="102">
        <f t="shared" si="27"/>
        <v>14577500</v>
      </c>
      <c r="AR278" s="72" t="s">
        <v>65</v>
      </c>
      <c r="AS278" s="76">
        <v>14577500</v>
      </c>
      <c r="AT278" s="72" t="s">
        <v>319</v>
      </c>
      <c r="AU278" s="76">
        <v>0</v>
      </c>
      <c r="AV278" s="81" t="s">
        <v>73</v>
      </c>
      <c r="AW278" s="82"/>
      <c r="AX278" s="143">
        <f t="shared" si="28"/>
        <v>14577500</v>
      </c>
      <c r="AY278" s="84">
        <f t="shared" si="29"/>
        <v>0</v>
      </c>
      <c r="AZ278" s="85">
        <v>1</v>
      </c>
      <c r="BA278" s="81" t="s">
        <v>73</v>
      </c>
      <c r="BB278" s="72" t="s">
        <v>208</v>
      </c>
      <c r="BC278" s="74" t="s">
        <v>16964</v>
      </c>
      <c r="BD278" s="71" t="s">
        <v>65</v>
      </c>
      <c r="BE278" s="71" t="s">
        <v>207</v>
      </c>
    </row>
    <row r="279" spans="2:57" x14ac:dyDescent="0.25">
      <c r="B279" s="72">
        <v>2025</v>
      </c>
      <c r="C279" s="72">
        <v>891780111</v>
      </c>
      <c r="D279" s="72" t="s">
        <v>63</v>
      </c>
      <c r="E279" s="104" t="s">
        <v>16963</v>
      </c>
      <c r="F279" s="72" t="s">
        <v>16962</v>
      </c>
      <c r="G279" s="72">
        <v>0</v>
      </c>
      <c r="H279" s="72" t="s">
        <v>71</v>
      </c>
      <c r="I279" s="71" t="s">
        <v>166</v>
      </c>
      <c r="J279" s="73" t="s">
        <v>211</v>
      </c>
      <c r="K279" s="104" t="s">
        <v>16961</v>
      </c>
      <c r="L279" s="514">
        <v>12508936</v>
      </c>
      <c r="M279" s="71" t="s">
        <v>66</v>
      </c>
      <c r="N279" s="75" t="s">
        <v>16960</v>
      </c>
      <c r="O279" s="76">
        <v>85468428</v>
      </c>
      <c r="P279" s="76">
        <v>1849</v>
      </c>
      <c r="Q279" s="147">
        <v>45890</v>
      </c>
      <c r="R279" s="514">
        <v>12508936</v>
      </c>
      <c r="S279" s="147">
        <v>45917</v>
      </c>
      <c r="T279" s="514">
        <v>12508936</v>
      </c>
      <c r="U279" s="72" t="s">
        <v>65</v>
      </c>
      <c r="V279" s="292">
        <v>36665858</v>
      </c>
      <c r="W279" s="189" t="s">
        <v>10356</v>
      </c>
      <c r="X279" s="635">
        <v>45917</v>
      </c>
      <c r="Y279" s="78">
        <v>45917</v>
      </c>
      <c r="Z279" s="147" t="s">
        <v>73</v>
      </c>
      <c r="AA279" s="147">
        <v>45931</v>
      </c>
      <c r="AB279" s="102">
        <f t="shared" si="24"/>
        <v>14</v>
      </c>
      <c r="AC279" s="76">
        <v>0</v>
      </c>
      <c r="AD279" s="76">
        <v>0</v>
      </c>
      <c r="AE279" s="76">
        <v>0</v>
      </c>
      <c r="AF279" s="80" t="s">
        <v>73</v>
      </c>
      <c r="AG279" s="102">
        <f t="shared" si="25"/>
        <v>0</v>
      </c>
      <c r="AH279" s="76">
        <v>0</v>
      </c>
      <c r="AI279" s="76">
        <v>0</v>
      </c>
      <c r="AJ279" s="72" t="s">
        <v>73</v>
      </c>
      <c r="AK279" s="80" t="s">
        <v>73</v>
      </c>
      <c r="AL279" s="76">
        <v>0</v>
      </c>
      <c r="AM279" s="80" t="s">
        <v>73</v>
      </c>
      <c r="AN279" s="80" t="s">
        <v>73</v>
      </c>
      <c r="AO279" s="80" t="s">
        <v>73</v>
      </c>
      <c r="AP279" s="102">
        <f t="shared" si="26"/>
        <v>0</v>
      </c>
      <c r="AQ279" s="102">
        <f t="shared" si="27"/>
        <v>12508936</v>
      </c>
      <c r="AR279" s="72" t="s">
        <v>65</v>
      </c>
      <c r="AS279" s="76">
        <v>12508936</v>
      </c>
      <c r="AT279" s="72" t="s">
        <v>319</v>
      </c>
      <c r="AU279" s="76">
        <v>0</v>
      </c>
      <c r="AV279" s="81" t="s">
        <v>73</v>
      </c>
      <c r="AW279" s="82"/>
      <c r="AX279" s="143">
        <f t="shared" si="28"/>
        <v>12508936</v>
      </c>
      <c r="AY279" s="84">
        <f t="shared" si="29"/>
        <v>0</v>
      </c>
      <c r="AZ279" s="85">
        <v>1</v>
      </c>
      <c r="BA279" s="81" t="s">
        <v>73</v>
      </c>
      <c r="BB279" s="72" t="s">
        <v>208</v>
      </c>
      <c r="BC279" s="74" t="s">
        <v>16959</v>
      </c>
      <c r="BD279" s="71" t="s">
        <v>65</v>
      </c>
      <c r="BE279" s="71" t="s">
        <v>207</v>
      </c>
    </row>
    <row r="280" spans="2:57" x14ac:dyDescent="0.25">
      <c r="B280" s="72">
        <v>2025</v>
      </c>
      <c r="C280" s="72">
        <v>891780111</v>
      </c>
      <c r="D280" s="72" t="s">
        <v>63</v>
      </c>
      <c r="E280" s="104" t="s">
        <v>16958</v>
      </c>
      <c r="F280" s="72" t="s">
        <v>16957</v>
      </c>
      <c r="G280" s="72">
        <v>0</v>
      </c>
      <c r="H280" s="72" t="s">
        <v>71</v>
      </c>
      <c r="I280" s="71" t="s">
        <v>64</v>
      </c>
      <c r="J280" s="73" t="s">
        <v>211</v>
      </c>
      <c r="K280" s="104" t="s">
        <v>16956</v>
      </c>
      <c r="L280" s="514">
        <v>10556100</v>
      </c>
      <c r="M280" s="71" t="s">
        <v>66</v>
      </c>
      <c r="N280" s="75" t="s">
        <v>16955</v>
      </c>
      <c r="O280" s="76">
        <v>860035467</v>
      </c>
      <c r="P280" s="76">
        <v>2007</v>
      </c>
      <c r="Q280" s="147">
        <v>45904</v>
      </c>
      <c r="R280" s="514">
        <v>10556100</v>
      </c>
      <c r="S280" s="147">
        <v>45922</v>
      </c>
      <c r="T280" s="514">
        <v>10556100</v>
      </c>
      <c r="U280" s="72" t="s">
        <v>65</v>
      </c>
      <c r="V280" s="292">
        <v>85467461</v>
      </c>
      <c r="W280" s="189" t="s">
        <v>9096</v>
      </c>
      <c r="X280" s="635">
        <v>45922</v>
      </c>
      <c r="Y280" s="78">
        <v>45922</v>
      </c>
      <c r="Z280" s="147" t="s">
        <v>73</v>
      </c>
      <c r="AA280" s="147">
        <v>45965</v>
      </c>
      <c r="AB280" s="102">
        <f t="shared" si="24"/>
        <v>43</v>
      </c>
      <c r="AC280" s="76">
        <v>0</v>
      </c>
      <c r="AD280" s="76">
        <v>0</v>
      </c>
      <c r="AE280" s="76">
        <v>0</v>
      </c>
      <c r="AF280" s="80" t="s">
        <v>73</v>
      </c>
      <c r="AG280" s="102">
        <f t="shared" si="25"/>
        <v>0</v>
      </c>
      <c r="AH280" s="76">
        <v>0</v>
      </c>
      <c r="AI280" s="76">
        <v>0</v>
      </c>
      <c r="AJ280" s="72" t="s">
        <v>73</v>
      </c>
      <c r="AK280" s="80" t="s">
        <v>73</v>
      </c>
      <c r="AL280" s="76">
        <v>0</v>
      </c>
      <c r="AM280" s="80" t="s">
        <v>73</v>
      </c>
      <c r="AN280" s="80" t="s">
        <v>73</v>
      </c>
      <c r="AO280" s="80" t="s">
        <v>73</v>
      </c>
      <c r="AP280" s="102">
        <f t="shared" si="26"/>
        <v>0</v>
      </c>
      <c r="AQ280" s="102">
        <f t="shared" si="27"/>
        <v>10556100</v>
      </c>
      <c r="AR280" s="72" t="s">
        <v>65</v>
      </c>
      <c r="AS280" s="76">
        <v>10556100</v>
      </c>
      <c r="AT280" s="72" t="s">
        <v>319</v>
      </c>
      <c r="AU280" s="76">
        <v>0</v>
      </c>
      <c r="AV280" s="81" t="s">
        <v>73</v>
      </c>
      <c r="AW280" s="82"/>
      <c r="AX280" s="143">
        <f t="shared" si="28"/>
        <v>10556100</v>
      </c>
      <c r="AY280" s="84">
        <f t="shared" si="29"/>
        <v>0</v>
      </c>
      <c r="AZ280" s="85">
        <v>0</v>
      </c>
      <c r="BA280" s="81" t="s">
        <v>73</v>
      </c>
      <c r="BB280" s="72" t="s">
        <v>123</v>
      </c>
      <c r="BC280" s="74" t="s">
        <v>16954</v>
      </c>
      <c r="BD280" s="71" t="s">
        <v>65</v>
      </c>
      <c r="BE280" s="71" t="s">
        <v>207</v>
      </c>
    </row>
    <row r="281" spans="2:57" x14ac:dyDescent="0.25">
      <c r="B281" s="72">
        <v>2025</v>
      </c>
      <c r="C281" s="72">
        <v>891780111</v>
      </c>
      <c r="D281" s="72" t="s">
        <v>63</v>
      </c>
      <c r="E281" s="104" t="s">
        <v>16953</v>
      </c>
      <c r="F281" s="72" t="s">
        <v>16952</v>
      </c>
      <c r="G281" s="72">
        <v>0</v>
      </c>
      <c r="H281" s="72" t="s">
        <v>71</v>
      </c>
      <c r="I281" s="71" t="s">
        <v>166</v>
      </c>
      <c r="J281" s="73" t="s">
        <v>211</v>
      </c>
      <c r="K281" s="104" t="s">
        <v>16951</v>
      </c>
      <c r="L281" s="514">
        <v>179983000.77000001</v>
      </c>
      <c r="M281" s="71" t="s">
        <v>66</v>
      </c>
      <c r="N281" s="75" t="s">
        <v>16950</v>
      </c>
      <c r="O281" s="76">
        <v>84450925</v>
      </c>
      <c r="P281" s="76">
        <v>2075</v>
      </c>
      <c r="Q281" s="147">
        <v>45910</v>
      </c>
      <c r="R281" s="514">
        <v>179983001</v>
      </c>
      <c r="S281" s="147">
        <v>45922</v>
      </c>
      <c r="T281" s="514">
        <v>179983000.77000001</v>
      </c>
      <c r="U281" s="72" t="s">
        <v>65</v>
      </c>
      <c r="V281" s="292">
        <v>85459497</v>
      </c>
      <c r="W281" s="189" t="s">
        <v>9141</v>
      </c>
      <c r="X281" s="635">
        <v>45922</v>
      </c>
      <c r="Y281" s="78">
        <v>45937</v>
      </c>
      <c r="Z281" s="147">
        <v>45924</v>
      </c>
      <c r="AA281" s="147">
        <v>45996</v>
      </c>
      <c r="AB281" s="102">
        <f t="shared" si="24"/>
        <v>72</v>
      </c>
      <c r="AC281" s="76">
        <v>0</v>
      </c>
      <c r="AD281" s="76">
        <v>0</v>
      </c>
      <c r="AE281" s="76">
        <v>0</v>
      </c>
      <c r="AF281" s="80" t="s">
        <v>73</v>
      </c>
      <c r="AG281" s="102">
        <f t="shared" si="25"/>
        <v>0</v>
      </c>
      <c r="AH281" s="76">
        <v>0</v>
      </c>
      <c r="AI281" s="76">
        <v>0</v>
      </c>
      <c r="AJ281" s="72" t="s">
        <v>73</v>
      </c>
      <c r="AK281" s="80" t="s">
        <v>73</v>
      </c>
      <c r="AL281" s="76">
        <v>0</v>
      </c>
      <c r="AM281" s="80" t="s">
        <v>73</v>
      </c>
      <c r="AN281" s="80" t="s">
        <v>73</v>
      </c>
      <c r="AO281" s="80" t="s">
        <v>73</v>
      </c>
      <c r="AP281" s="102">
        <f t="shared" si="26"/>
        <v>0</v>
      </c>
      <c r="AQ281" s="102">
        <f t="shared" si="27"/>
        <v>179983000.77000001</v>
      </c>
      <c r="AR281" s="72" t="s">
        <v>65</v>
      </c>
      <c r="AS281" s="76">
        <v>179983000.77000001</v>
      </c>
      <c r="AT281" s="72" t="s">
        <v>65</v>
      </c>
      <c r="AU281" s="76">
        <v>89991500.385000005</v>
      </c>
      <c r="AV281" s="81" t="s">
        <v>73</v>
      </c>
      <c r="AW281" s="82"/>
      <c r="AX281" s="143">
        <f t="shared" si="28"/>
        <v>179983000.77000001</v>
      </c>
      <c r="AY281" s="84">
        <f t="shared" si="29"/>
        <v>0</v>
      </c>
      <c r="AZ281" s="85">
        <v>0</v>
      </c>
      <c r="BA281" s="81" t="s">
        <v>73</v>
      </c>
      <c r="BB281" s="72" t="s">
        <v>123</v>
      </c>
      <c r="BC281" s="74" t="s">
        <v>16949</v>
      </c>
      <c r="BD281" s="71" t="s">
        <v>65</v>
      </c>
      <c r="BE281" s="71" t="s">
        <v>207</v>
      </c>
    </row>
    <row r="282" spans="2:57" x14ac:dyDescent="0.25">
      <c r="B282" s="72">
        <v>2025</v>
      </c>
      <c r="C282" s="72">
        <v>891780111</v>
      </c>
      <c r="D282" s="72" t="s">
        <v>63</v>
      </c>
      <c r="E282" s="104" t="s">
        <v>16948</v>
      </c>
      <c r="F282" s="72" t="s">
        <v>16947</v>
      </c>
      <c r="G282" s="72">
        <v>0</v>
      </c>
      <c r="H282" s="72" t="s">
        <v>71</v>
      </c>
      <c r="I282" s="71" t="s">
        <v>64</v>
      </c>
      <c r="J282" s="73" t="s">
        <v>211</v>
      </c>
      <c r="K282" s="104" t="s">
        <v>16946</v>
      </c>
      <c r="L282" s="514">
        <v>50226803</v>
      </c>
      <c r="M282" s="71" t="s">
        <v>66</v>
      </c>
      <c r="N282" s="75" t="s">
        <v>16945</v>
      </c>
      <c r="O282" s="76">
        <v>890101806</v>
      </c>
      <c r="P282" s="76">
        <v>2121</v>
      </c>
      <c r="Q282" s="147">
        <v>45916</v>
      </c>
      <c r="R282" s="514">
        <v>50226803</v>
      </c>
      <c r="S282" s="147">
        <v>45924</v>
      </c>
      <c r="T282" s="514">
        <v>50226803</v>
      </c>
      <c r="U282" s="72" t="s">
        <v>65</v>
      </c>
      <c r="V282" s="292">
        <v>85467461</v>
      </c>
      <c r="W282" s="189" t="s">
        <v>9096</v>
      </c>
      <c r="X282" s="635">
        <v>45924</v>
      </c>
      <c r="Y282" s="78">
        <v>45929</v>
      </c>
      <c r="Z282" s="147">
        <v>45929</v>
      </c>
      <c r="AA282" s="147">
        <v>45950</v>
      </c>
      <c r="AB282" s="102">
        <f t="shared" si="24"/>
        <v>21</v>
      </c>
      <c r="AC282" s="76">
        <v>0</v>
      </c>
      <c r="AD282" s="76">
        <v>0</v>
      </c>
      <c r="AE282" s="76">
        <v>0</v>
      </c>
      <c r="AF282" s="80" t="s">
        <v>73</v>
      </c>
      <c r="AG282" s="102">
        <f t="shared" si="25"/>
        <v>0</v>
      </c>
      <c r="AH282" s="76">
        <v>0</v>
      </c>
      <c r="AI282" s="76">
        <v>0</v>
      </c>
      <c r="AJ282" s="72" t="s">
        <v>73</v>
      </c>
      <c r="AK282" s="80" t="s">
        <v>73</v>
      </c>
      <c r="AL282" s="76">
        <v>0</v>
      </c>
      <c r="AM282" s="80" t="s">
        <v>73</v>
      </c>
      <c r="AN282" s="80" t="s">
        <v>73</v>
      </c>
      <c r="AO282" s="80" t="s">
        <v>73</v>
      </c>
      <c r="AP282" s="102">
        <f t="shared" si="26"/>
        <v>0</v>
      </c>
      <c r="AQ282" s="102">
        <f t="shared" si="27"/>
        <v>50226803</v>
      </c>
      <c r="AR282" s="72" t="s">
        <v>65</v>
      </c>
      <c r="AS282" s="76">
        <v>50226803</v>
      </c>
      <c r="AT282" s="72" t="s">
        <v>319</v>
      </c>
      <c r="AU282" s="76">
        <v>0</v>
      </c>
      <c r="AV282" s="81" t="s">
        <v>73</v>
      </c>
      <c r="AW282" s="82"/>
      <c r="AX282" s="143">
        <f t="shared" si="28"/>
        <v>50226803</v>
      </c>
      <c r="AY282" s="84">
        <f t="shared" si="29"/>
        <v>0</v>
      </c>
      <c r="AZ282" s="85">
        <v>0</v>
      </c>
      <c r="BA282" s="81" t="s">
        <v>73</v>
      </c>
      <c r="BB282" s="72" t="s">
        <v>208</v>
      </c>
      <c r="BC282" s="74" t="s">
        <v>16944</v>
      </c>
      <c r="BD282" s="71" t="s">
        <v>65</v>
      </c>
      <c r="BE282" s="71" t="s">
        <v>207</v>
      </c>
    </row>
    <row r="283" spans="2:57" x14ac:dyDescent="0.25">
      <c r="B283" s="72">
        <v>2025</v>
      </c>
      <c r="C283" s="72">
        <v>891780111</v>
      </c>
      <c r="D283" s="72" t="s">
        <v>63</v>
      </c>
      <c r="E283" s="104" t="s">
        <v>16943</v>
      </c>
      <c r="F283" s="72" t="s">
        <v>16942</v>
      </c>
      <c r="G283" s="72">
        <v>0</v>
      </c>
      <c r="H283" s="72" t="s">
        <v>71</v>
      </c>
      <c r="I283" s="71" t="s">
        <v>166</v>
      </c>
      <c r="J283" s="73" t="s">
        <v>211</v>
      </c>
      <c r="K283" s="104" t="s">
        <v>16941</v>
      </c>
      <c r="L283" s="514">
        <v>31356500</v>
      </c>
      <c r="M283" s="71" t="s">
        <v>66</v>
      </c>
      <c r="N283" s="75" t="s">
        <v>16940</v>
      </c>
      <c r="O283" s="76">
        <v>901550798</v>
      </c>
      <c r="P283" s="76">
        <v>2139</v>
      </c>
      <c r="Q283" s="147">
        <v>45917</v>
      </c>
      <c r="R283" s="514">
        <v>31356500</v>
      </c>
      <c r="S283" s="147">
        <v>45925</v>
      </c>
      <c r="T283" s="514">
        <v>31356500</v>
      </c>
      <c r="U283" s="72" t="s">
        <v>65</v>
      </c>
      <c r="V283" s="292">
        <v>85465146</v>
      </c>
      <c r="W283" s="189" t="s">
        <v>16739</v>
      </c>
      <c r="X283" s="635">
        <v>45925</v>
      </c>
      <c r="Y283" s="78">
        <v>45925</v>
      </c>
      <c r="Z283" s="147">
        <v>45925</v>
      </c>
      <c r="AA283" s="147">
        <v>45927</v>
      </c>
      <c r="AB283" s="102">
        <f t="shared" si="24"/>
        <v>2</v>
      </c>
      <c r="AC283" s="76">
        <v>0</v>
      </c>
      <c r="AD283" s="76">
        <v>0</v>
      </c>
      <c r="AE283" s="76">
        <v>0</v>
      </c>
      <c r="AF283" s="80" t="s">
        <v>73</v>
      </c>
      <c r="AG283" s="102">
        <f t="shared" si="25"/>
        <v>0</v>
      </c>
      <c r="AH283" s="76">
        <v>0</v>
      </c>
      <c r="AI283" s="76">
        <v>0</v>
      </c>
      <c r="AJ283" s="72" t="s">
        <v>73</v>
      </c>
      <c r="AK283" s="80" t="s">
        <v>73</v>
      </c>
      <c r="AL283" s="76">
        <v>0</v>
      </c>
      <c r="AM283" s="80" t="s">
        <v>73</v>
      </c>
      <c r="AN283" s="80" t="s">
        <v>73</v>
      </c>
      <c r="AO283" s="80" t="s">
        <v>73</v>
      </c>
      <c r="AP283" s="102">
        <f t="shared" si="26"/>
        <v>0</v>
      </c>
      <c r="AQ283" s="102">
        <f t="shared" si="27"/>
        <v>31356500</v>
      </c>
      <c r="AR283" s="72" t="s">
        <v>65</v>
      </c>
      <c r="AS283" s="76">
        <v>31356500</v>
      </c>
      <c r="AT283" s="72" t="s">
        <v>319</v>
      </c>
      <c r="AU283" s="76">
        <v>0</v>
      </c>
      <c r="AV283" s="81" t="s">
        <v>73</v>
      </c>
      <c r="AW283" s="82"/>
      <c r="AX283" s="143">
        <f t="shared" si="28"/>
        <v>31356500</v>
      </c>
      <c r="AY283" s="84">
        <f t="shared" si="29"/>
        <v>0</v>
      </c>
      <c r="AZ283" s="85">
        <v>1</v>
      </c>
      <c r="BA283" s="81" t="s">
        <v>73</v>
      </c>
      <c r="BB283" s="72" t="s">
        <v>208</v>
      </c>
      <c r="BC283" s="74" t="s">
        <v>16939</v>
      </c>
      <c r="BD283" s="71" t="s">
        <v>65</v>
      </c>
      <c r="BE283" s="71" t="s">
        <v>207</v>
      </c>
    </row>
    <row r="284" spans="2:57" x14ac:dyDescent="0.25">
      <c r="B284" s="72">
        <v>2025</v>
      </c>
      <c r="C284" s="72">
        <v>891780111</v>
      </c>
      <c r="D284" s="72" t="s">
        <v>63</v>
      </c>
      <c r="E284" s="104" t="s">
        <v>16938</v>
      </c>
      <c r="F284" s="72" t="s">
        <v>16937</v>
      </c>
      <c r="G284" s="72">
        <v>0</v>
      </c>
      <c r="H284" s="72" t="s">
        <v>71</v>
      </c>
      <c r="I284" s="71" t="s">
        <v>64</v>
      </c>
      <c r="J284" s="73" t="s">
        <v>211</v>
      </c>
      <c r="K284" s="104" t="s">
        <v>16936</v>
      </c>
      <c r="L284" s="514">
        <v>9579000</v>
      </c>
      <c r="M284" s="71" t="s">
        <v>66</v>
      </c>
      <c r="N284" s="75" t="s">
        <v>16935</v>
      </c>
      <c r="O284" s="76">
        <v>800177584</v>
      </c>
      <c r="P284" s="76">
        <v>1997</v>
      </c>
      <c r="Q284" s="147">
        <v>45903</v>
      </c>
      <c r="R284" s="514">
        <v>9579000</v>
      </c>
      <c r="S284" s="147">
        <v>45930</v>
      </c>
      <c r="T284" s="514">
        <v>9579000</v>
      </c>
      <c r="U284" s="72" t="s">
        <v>65</v>
      </c>
      <c r="V284" s="292">
        <v>85467461</v>
      </c>
      <c r="W284" s="189" t="s">
        <v>9096</v>
      </c>
      <c r="X284" s="635">
        <v>45930</v>
      </c>
      <c r="Y284" s="78">
        <v>45930</v>
      </c>
      <c r="Z284" s="147" t="s">
        <v>73</v>
      </c>
      <c r="AA284" s="147">
        <v>45949</v>
      </c>
      <c r="AB284" s="102">
        <f t="shared" si="24"/>
        <v>19</v>
      </c>
      <c r="AC284" s="76">
        <v>0</v>
      </c>
      <c r="AD284" s="76">
        <v>0</v>
      </c>
      <c r="AE284" s="76">
        <v>0</v>
      </c>
      <c r="AF284" s="80" t="s">
        <v>73</v>
      </c>
      <c r="AG284" s="102">
        <f t="shared" si="25"/>
        <v>0</v>
      </c>
      <c r="AH284" s="76">
        <v>0</v>
      </c>
      <c r="AI284" s="76">
        <v>0</v>
      </c>
      <c r="AJ284" s="72" t="s">
        <v>73</v>
      </c>
      <c r="AK284" s="80" t="s">
        <v>73</v>
      </c>
      <c r="AL284" s="76">
        <v>0</v>
      </c>
      <c r="AM284" s="80" t="s">
        <v>73</v>
      </c>
      <c r="AN284" s="80" t="s">
        <v>73</v>
      </c>
      <c r="AO284" s="80" t="s">
        <v>73</v>
      </c>
      <c r="AP284" s="102">
        <f t="shared" si="26"/>
        <v>0</v>
      </c>
      <c r="AQ284" s="102">
        <f t="shared" si="27"/>
        <v>9579000</v>
      </c>
      <c r="AR284" s="72" t="s">
        <v>65</v>
      </c>
      <c r="AS284" s="76">
        <v>9579000</v>
      </c>
      <c r="AT284" s="72" t="s">
        <v>319</v>
      </c>
      <c r="AU284" s="76">
        <v>0</v>
      </c>
      <c r="AV284" s="81" t="s">
        <v>73</v>
      </c>
      <c r="AW284" s="82"/>
      <c r="AX284" s="143">
        <f t="shared" si="28"/>
        <v>9579000</v>
      </c>
      <c r="AY284" s="84">
        <f t="shared" si="29"/>
        <v>0</v>
      </c>
      <c r="AZ284" s="85">
        <v>1</v>
      </c>
      <c r="BA284" s="81" t="s">
        <v>73</v>
      </c>
      <c r="BB284" s="72" t="s">
        <v>208</v>
      </c>
      <c r="BC284" s="74" t="s">
        <v>16934</v>
      </c>
      <c r="BD284" s="71" t="s">
        <v>65</v>
      </c>
      <c r="BE284" s="71" t="s">
        <v>207</v>
      </c>
    </row>
    <row r="285" spans="2:57" x14ac:dyDescent="0.25">
      <c r="B285" s="72">
        <v>2025</v>
      </c>
      <c r="C285" s="72">
        <v>891780111</v>
      </c>
      <c r="D285" s="72" t="s">
        <v>63</v>
      </c>
      <c r="E285" s="104" t="s">
        <v>16933</v>
      </c>
      <c r="F285" s="72" t="s">
        <v>16932</v>
      </c>
      <c r="G285" s="72">
        <v>0</v>
      </c>
      <c r="H285" s="72" t="s">
        <v>71</v>
      </c>
      <c r="I285" s="71" t="s">
        <v>166</v>
      </c>
      <c r="J285" s="73" t="s">
        <v>211</v>
      </c>
      <c r="K285" s="104" t="s">
        <v>16931</v>
      </c>
      <c r="L285" s="514">
        <v>8865500</v>
      </c>
      <c r="M285" s="71" t="s">
        <v>66</v>
      </c>
      <c r="N285" s="75" t="s">
        <v>16930</v>
      </c>
      <c r="O285" s="76">
        <v>901805373</v>
      </c>
      <c r="P285" s="76">
        <v>2109</v>
      </c>
      <c r="Q285" s="147">
        <v>45912</v>
      </c>
      <c r="R285" s="514">
        <v>8865500</v>
      </c>
      <c r="S285" s="147">
        <v>45931</v>
      </c>
      <c r="T285" s="514">
        <v>8865500</v>
      </c>
      <c r="U285" s="72" t="s">
        <v>65</v>
      </c>
      <c r="V285" s="292">
        <v>36665858</v>
      </c>
      <c r="W285" s="189" t="s">
        <v>10356</v>
      </c>
      <c r="X285" s="635">
        <v>45931</v>
      </c>
      <c r="Y285" s="78">
        <v>45931</v>
      </c>
      <c r="Z285" s="147" t="s">
        <v>73</v>
      </c>
      <c r="AA285" s="147">
        <v>45945</v>
      </c>
      <c r="AB285" s="102">
        <f t="shared" si="24"/>
        <v>14</v>
      </c>
      <c r="AC285" s="76">
        <v>0</v>
      </c>
      <c r="AD285" s="76">
        <v>0</v>
      </c>
      <c r="AE285" s="76">
        <v>0</v>
      </c>
      <c r="AF285" s="80" t="s">
        <v>73</v>
      </c>
      <c r="AG285" s="102">
        <f t="shared" si="25"/>
        <v>0</v>
      </c>
      <c r="AH285" s="76">
        <v>0</v>
      </c>
      <c r="AI285" s="76">
        <v>0</v>
      </c>
      <c r="AJ285" s="72" t="s">
        <v>73</v>
      </c>
      <c r="AK285" s="80" t="s">
        <v>73</v>
      </c>
      <c r="AL285" s="76">
        <v>0</v>
      </c>
      <c r="AM285" s="80" t="s">
        <v>73</v>
      </c>
      <c r="AN285" s="80" t="s">
        <v>73</v>
      </c>
      <c r="AO285" s="80" t="s">
        <v>73</v>
      </c>
      <c r="AP285" s="102">
        <f t="shared" si="26"/>
        <v>0</v>
      </c>
      <c r="AQ285" s="102">
        <f t="shared" si="27"/>
        <v>8865500</v>
      </c>
      <c r="AR285" s="72" t="s">
        <v>65</v>
      </c>
      <c r="AS285" s="76">
        <v>8865500</v>
      </c>
      <c r="AT285" s="72" t="s">
        <v>319</v>
      </c>
      <c r="AU285" s="76">
        <v>0</v>
      </c>
      <c r="AV285" s="81" t="s">
        <v>16876</v>
      </c>
      <c r="AW285" s="82"/>
      <c r="AX285" s="143">
        <f t="shared" si="28"/>
        <v>8865500</v>
      </c>
      <c r="AY285" s="84">
        <f t="shared" si="29"/>
        <v>0</v>
      </c>
      <c r="AZ285" s="85">
        <v>1</v>
      </c>
      <c r="BA285" s="81" t="s">
        <v>73</v>
      </c>
      <c r="BB285" s="72" t="s">
        <v>208</v>
      </c>
      <c r="BC285" s="74" t="s">
        <v>16929</v>
      </c>
      <c r="BD285" s="71" t="s">
        <v>65</v>
      </c>
      <c r="BE285" s="71" t="s">
        <v>207</v>
      </c>
    </row>
    <row r="286" spans="2:57" x14ac:dyDescent="0.25">
      <c r="B286" s="72">
        <v>2025</v>
      </c>
      <c r="C286" s="72">
        <v>891780111</v>
      </c>
      <c r="D286" s="72" t="s">
        <v>63</v>
      </c>
      <c r="E286" s="104" t="s">
        <v>16928</v>
      </c>
      <c r="F286" s="72" t="s">
        <v>16927</v>
      </c>
      <c r="G286" s="72">
        <v>0</v>
      </c>
      <c r="H286" s="72" t="s">
        <v>71</v>
      </c>
      <c r="I286" s="71" t="s">
        <v>166</v>
      </c>
      <c r="J286" s="73" t="s">
        <v>211</v>
      </c>
      <c r="K286" s="104" t="s">
        <v>16926</v>
      </c>
      <c r="L286" s="514">
        <v>41275150</v>
      </c>
      <c r="M286" s="71" t="s">
        <v>66</v>
      </c>
      <c r="N286" s="75" t="s">
        <v>16925</v>
      </c>
      <c r="O286" s="76">
        <v>901068907</v>
      </c>
      <c r="P286" s="76">
        <v>1974</v>
      </c>
      <c r="Q286" s="147">
        <v>45902</v>
      </c>
      <c r="R286" s="514">
        <v>41275150</v>
      </c>
      <c r="S286" s="147">
        <v>45932</v>
      </c>
      <c r="T286" s="514">
        <v>41275150</v>
      </c>
      <c r="U286" s="72" t="s">
        <v>65</v>
      </c>
      <c r="V286" s="292">
        <v>85151631</v>
      </c>
      <c r="W286" s="189" t="s">
        <v>16626</v>
      </c>
      <c r="X286" s="635">
        <v>45932</v>
      </c>
      <c r="Y286" s="147" t="s">
        <v>73</v>
      </c>
      <c r="Z286" s="147">
        <v>45950</v>
      </c>
      <c r="AA286" s="147" t="s">
        <v>73</v>
      </c>
      <c r="AB286" s="102" t="e">
        <f t="shared" si="24"/>
        <v>#VALUE!</v>
      </c>
      <c r="AC286" s="76">
        <v>0</v>
      </c>
      <c r="AD286" s="76">
        <v>0</v>
      </c>
      <c r="AE286" s="76">
        <v>0</v>
      </c>
      <c r="AF286" s="80" t="s">
        <v>73</v>
      </c>
      <c r="AG286" s="102">
        <f t="shared" si="25"/>
        <v>0</v>
      </c>
      <c r="AH286" s="76">
        <v>0</v>
      </c>
      <c r="AI286" s="76">
        <v>0</v>
      </c>
      <c r="AJ286" s="72" t="s">
        <v>73</v>
      </c>
      <c r="AK286" s="80" t="s">
        <v>73</v>
      </c>
      <c r="AL286" s="76">
        <v>0</v>
      </c>
      <c r="AM286" s="80" t="s">
        <v>73</v>
      </c>
      <c r="AN286" s="80" t="s">
        <v>73</v>
      </c>
      <c r="AO286" s="80" t="s">
        <v>73</v>
      </c>
      <c r="AP286" s="102">
        <f t="shared" si="26"/>
        <v>0</v>
      </c>
      <c r="AQ286" s="102">
        <f t="shared" si="27"/>
        <v>41275150</v>
      </c>
      <c r="AR286" s="72" t="s">
        <v>65</v>
      </c>
      <c r="AS286" s="76">
        <v>41275150</v>
      </c>
      <c r="AT286" s="72" t="s">
        <v>65</v>
      </c>
      <c r="AU286" s="76">
        <v>20637575</v>
      </c>
      <c r="AV286" s="81" t="s">
        <v>16876</v>
      </c>
      <c r="AW286" s="82"/>
      <c r="AX286" s="143">
        <f t="shared" si="28"/>
        <v>41275150</v>
      </c>
      <c r="AY286" s="84">
        <f t="shared" si="29"/>
        <v>0</v>
      </c>
      <c r="AZ286" s="85">
        <v>0</v>
      </c>
      <c r="BA286" s="81" t="s">
        <v>73</v>
      </c>
      <c r="BB286" s="72" t="s">
        <v>7736</v>
      </c>
      <c r="BC286" s="74" t="s">
        <v>16924</v>
      </c>
      <c r="BD286" s="71" t="s">
        <v>65</v>
      </c>
      <c r="BE286" s="71" t="s">
        <v>207</v>
      </c>
    </row>
    <row r="287" spans="2:57" x14ac:dyDescent="0.25">
      <c r="B287" s="72">
        <v>2025</v>
      </c>
      <c r="C287" s="72">
        <v>891780111</v>
      </c>
      <c r="D287" s="72" t="s">
        <v>63</v>
      </c>
      <c r="E287" s="104" t="s">
        <v>16923</v>
      </c>
      <c r="F287" s="72" t="s">
        <v>16922</v>
      </c>
      <c r="G287" s="72">
        <v>0</v>
      </c>
      <c r="H287" s="72" t="s">
        <v>71</v>
      </c>
      <c r="I287" s="71" t="s">
        <v>166</v>
      </c>
      <c r="J287" s="73" t="s">
        <v>211</v>
      </c>
      <c r="K287" s="104" t="s">
        <v>16921</v>
      </c>
      <c r="L287" s="514">
        <v>352810751.37</v>
      </c>
      <c r="M287" s="71" t="s">
        <v>66</v>
      </c>
      <c r="N287" s="75" t="s">
        <v>16920</v>
      </c>
      <c r="O287" s="76">
        <v>900355024</v>
      </c>
      <c r="P287" s="76">
        <v>2218</v>
      </c>
      <c r="Q287" s="147">
        <v>45925</v>
      </c>
      <c r="R287" s="514">
        <v>352810751.37</v>
      </c>
      <c r="S287" s="147">
        <v>45937</v>
      </c>
      <c r="T287" s="514">
        <v>352810751.37</v>
      </c>
      <c r="U287" s="72" t="s">
        <v>65</v>
      </c>
      <c r="V287" s="292">
        <v>85467461</v>
      </c>
      <c r="W287" s="189" t="s">
        <v>9096</v>
      </c>
      <c r="X287" s="635">
        <v>45937</v>
      </c>
      <c r="Y287" s="78">
        <v>45944</v>
      </c>
      <c r="Z287" s="147">
        <v>45939</v>
      </c>
      <c r="AA287" s="147">
        <v>46035</v>
      </c>
      <c r="AB287" s="102">
        <f t="shared" si="24"/>
        <v>96</v>
      </c>
      <c r="AC287" s="76">
        <v>0</v>
      </c>
      <c r="AD287" s="76">
        <v>0</v>
      </c>
      <c r="AE287" s="76">
        <v>0</v>
      </c>
      <c r="AF287" s="80" t="s">
        <v>73</v>
      </c>
      <c r="AG287" s="102">
        <f t="shared" si="25"/>
        <v>0</v>
      </c>
      <c r="AH287" s="76">
        <v>0</v>
      </c>
      <c r="AI287" s="76">
        <v>0</v>
      </c>
      <c r="AJ287" s="72" t="s">
        <v>73</v>
      </c>
      <c r="AK287" s="80" t="s">
        <v>73</v>
      </c>
      <c r="AL287" s="76">
        <v>0</v>
      </c>
      <c r="AM287" s="80" t="s">
        <v>73</v>
      </c>
      <c r="AN287" s="80" t="s">
        <v>73</v>
      </c>
      <c r="AO287" s="80" t="s">
        <v>73</v>
      </c>
      <c r="AP287" s="102">
        <f t="shared" si="26"/>
        <v>0</v>
      </c>
      <c r="AQ287" s="102">
        <f t="shared" si="27"/>
        <v>352810751.37</v>
      </c>
      <c r="AR287" s="72" t="s">
        <v>65</v>
      </c>
      <c r="AS287" s="76">
        <v>352810751.37</v>
      </c>
      <c r="AT287" s="72" t="s">
        <v>319</v>
      </c>
      <c r="AU287" s="76">
        <v>0</v>
      </c>
      <c r="AV287" s="81" t="s">
        <v>16876</v>
      </c>
      <c r="AW287" s="82"/>
      <c r="AX287" s="143">
        <f t="shared" si="28"/>
        <v>352810751.37</v>
      </c>
      <c r="AY287" s="84">
        <f t="shared" si="29"/>
        <v>0</v>
      </c>
      <c r="AZ287" s="85">
        <v>0</v>
      </c>
      <c r="BA287" s="81" t="s">
        <v>73</v>
      </c>
      <c r="BB287" s="72" t="s">
        <v>123</v>
      </c>
      <c r="BC287" s="74" t="s">
        <v>16919</v>
      </c>
      <c r="BD287" s="71" t="s">
        <v>65</v>
      </c>
      <c r="BE287" s="71" t="s">
        <v>207</v>
      </c>
    </row>
    <row r="288" spans="2:57" x14ac:dyDescent="0.25">
      <c r="B288" s="72">
        <v>2025</v>
      </c>
      <c r="C288" s="72">
        <v>891780111</v>
      </c>
      <c r="D288" s="72" t="s">
        <v>63</v>
      </c>
      <c r="E288" s="104" t="s">
        <v>16918</v>
      </c>
      <c r="F288" s="72" t="s">
        <v>16917</v>
      </c>
      <c r="G288" s="72">
        <v>0</v>
      </c>
      <c r="H288" s="72" t="s">
        <v>71</v>
      </c>
      <c r="I288" s="71" t="s">
        <v>166</v>
      </c>
      <c r="J288" s="73" t="s">
        <v>211</v>
      </c>
      <c r="K288" s="104" t="s">
        <v>16916</v>
      </c>
      <c r="L288" s="514">
        <v>221745076</v>
      </c>
      <c r="M288" s="71" t="s">
        <v>66</v>
      </c>
      <c r="N288" s="75" t="s">
        <v>16915</v>
      </c>
      <c r="O288" s="76">
        <v>800014574</v>
      </c>
      <c r="P288" s="76">
        <v>2225</v>
      </c>
      <c r="Q288" s="147">
        <v>45926</v>
      </c>
      <c r="R288" s="514">
        <v>221745076</v>
      </c>
      <c r="S288" s="147">
        <v>45937</v>
      </c>
      <c r="T288" s="514">
        <v>221745076</v>
      </c>
      <c r="U288" s="72" t="s">
        <v>65</v>
      </c>
      <c r="V288" s="292">
        <v>15443332</v>
      </c>
      <c r="W288" s="189" t="s">
        <v>3532</v>
      </c>
      <c r="X288" s="635">
        <v>45937</v>
      </c>
      <c r="Y288" s="78">
        <v>45951</v>
      </c>
      <c r="Z288" s="147">
        <v>45939</v>
      </c>
      <c r="AA288" s="147">
        <v>45995</v>
      </c>
      <c r="AB288" s="102">
        <f t="shared" si="24"/>
        <v>56</v>
      </c>
      <c r="AC288" s="76">
        <v>0</v>
      </c>
      <c r="AD288" s="76">
        <v>0</v>
      </c>
      <c r="AE288" s="76">
        <v>0</v>
      </c>
      <c r="AF288" s="80" t="s">
        <v>73</v>
      </c>
      <c r="AG288" s="102">
        <f t="shared" si="25"/>
        <v>0</v>
      </c>
      <c r="AH288" s="76">
        <v>0</v>
      </c>
      <c r="AI288" s="76">
        <v>0</v>
      </c>
      <c r="AJ288" s="72" t="s">
        <v>73</v>
      </c>
      <c r="AK288" s="80" t="s">
        <v>73</v>
      </c>
      <c r="AL288" s="76">
        <v>0</v>
      </c>
      <c r="AM288" s="80" t="s">
        <v>73</v>
      </c>
      <c r="AN288" s="80" t="s">
        <v>73</v>
      </c>
      <c r="AO288" s="80" t="s">
        <v>73</v>
      </c>
      <c r="AP288" s="102">
        <f t="shared" si="26"/>
        <v>0</v>
      </c>
      <c r="AQ288" s="102">
        <f t="shared" si="27"/>
        <v>221745076</v>
      </c>
      <c r="AR288" s="72" t="s">
        <v>65</v>
      </c>
      <c r="AS288" s="76">
        <v>221745076</v>
      </c>
      <c r="AT288" s="72" t="s">
        <v>65</v>
      </c>
      <c r="AU288" s="76">
        <v>110872538</v>
      </c>
      <c r="AV288" s="147">
        <v>45950</v>
      </c>
      <c r="AW288" s="82"/>
      <c r="AX288" s="143">
        <f t="shared" si="28"/>
        <v>221745076</v>
      </c>
      <c r="AY288" s="84">
        <f t="shared" si="29"/>
        <v>0</v>
      </c>
      <c r="AZ288" s="85">
        <v>0</v>
      </c>
      <c r="BA288" s="81" t="s">
        <v>73</v>
      </c>
      <c r="BB288" s="72" t="s">
        <v>123</v>
      </c>
      <c r="BC288" s="74" t="s">
        <v>16914</v>
      </c>
      <c r="BD288" s="71" t="s">
        <v>65</v>
      </c>
      <c r="BE288" s="71" t="s">
        <v>207</v>
      </c>
    </row>
    <row r="289" spans="2:57" x14ac:dyDescent="0.25">
      <c r="B289" s="72">
        <v>2025</v>
      </c>
      <c r="C289" s="72">
        <v>891780111</v>
      </c>
      <c r="D289" s="72" t="s">
        <v>63</v>
      </c>
      <c r="E289" s="104" t="s">
        <v>16913</v>
      </c>
      <c r="F289" s="72" t="s">
        <v>16912</v>
      </c>
      <c r="G289" s="72">
        <v>0</v>
      </c>
      <c r="H289" s="72" t="s">
        <v>71</v>
      </c>
      <c r="I289" s="71" t="s">
        <v>166</v>
      </c>
      <c r="J289" s="73" t="s">
        <v>211</v>
      </c>
      <c r="K289" s="104" t="s">
        <v>16911</v>
      </c>
      <c r="L289" s="514">
        <v>11744348</v>
      </c>
      <c r="M289" s="71" t="s">
        <v>66</v>
      </c>
      <c r="N289" s="75" t="s">
        <v>16910</v>
      </c>
      <c r="O289" s="76">
        <v>901068907</v>
      </c>
      <c r="P289" s="76">
        <v>2143</v>
      </c>
      <c r="Q289" s="147">
        <v>45918</v>
      </c>
      <c r="R289" s="514">
        <v>11744348</v>
      </c>
      <c r="S289" s="147">
        <v>45937</v>
      </c>
      <c r="T289" s="514">
        <v>11744348</v>
      </c>
      <c r="U289" s="72" t="s">
        <v>65</v>
      </c>
      <c r="V289" s="292">
        <v>85467461</v>
      </c>
      <c r="W289" s="189" t="s">
        <v>9096</v>
      </c>
      <c r="X289" s="635">
        <v>45937</v>
      </c>
      <c r="Y289" s="78">
        <v>45946</v>
      </c>
      <c r="Z289" s="147">
        <v>45946</v>
      </c>
      <c r="AA289" s="147">
        <v>45950</v>
      </c>
      <c r="AB289" s="102">
        <f t="shared" si="24"/>
        <v>4</v>
      </c>
      <c r="AC289" s="76">
        <v>0</v>
      </c>
      <c r="AD289" s="76">
        <v>0</v>
      </c>
      <c r="AE289" s="76">
        <v>0</v>
      </c>
      <c r="AF289" s="80" t="s">
        <v>73</v>
      </c>
      <c r="AG289" s="102">
        <f t="shared" si="25"/>
        <v>0</v>
      </c>
      <c r="AH289" s="76">
        <v>0</v>
      </c>
      <c r="AI289" s="76">
        <v>0</v>
      </c>
      <c r="AJ289" s="72" t="s">
        <v>73</v>
      </c>
      <c r="AK289" s="80" t="s">
        <v>73</v>
      </c>
      <c r="AL289" s="76">
        <v>0</v>
      </c>
      <c r="AM289" s="80" t="s">
        <v>73</v>
      </c>
      <c r="AN289" s="80" t="s">
        <v>73</v>
      </c>
      <c r="AO289" s="80" t="s">
        <v>73</v>
      </c>
      <c r="AP289" s="102">
        <f t="shared" si="26"/>
        <v>0</v>
      </c>
      <c r="AQ289" s="102">
        <f t="shared" si="27"/>
        <v>11744348</v>
      </c>
      <c r="AR289" s="72" t="s">
        <v>65</v>
      </c>
      <c r="AS289" s="76">
        <v>11744348</v>
      </c>
      <c r="AT289" s="72" t="s">
        <v>319</v>
      </c>
      <c r="AU289" s="76">
        <v>0</v>
      </c>
      <c r="AV289" s="81" t="s">
        <v>16876</v>
      </c>
      <c r="AW289" s="82"/>
      <c r="AX289" s="143">
        <f t="shared" si="28"/>
        <v>11744348</v>
      </c>
      <c r="AY289" s="84">
        <f t="shared" si="29"/>
        <v>0</v>
      </c>
      <c r="AZ289" s="85">
        <v>1</v>
      </c>
      <c r="BA289" s="81" t="s">
        <v>73</v>
      </c>
      <c r="BB289" s="72" t="s">
        <v>208</v>
      </c>
      <c r="BC289" s="74" t="s">
        <v>16909</v>
      </c>
      <c r="BD289" s="71" t="s">
        <v>65</v>
      </c>
      <c r="BE289" s="71" t="s">
        <v>207</v>
      </c>
    </row>
    <row r="290" spans="2:57" x14ac:dyDescent="0.25">
      <c r="B290" s="72">
        <v>2025</v>
      </c>
      <c r="C290" s="72">
        <v>891780111</v>
      </c>
      <c r="D290" s="72" t="s">
        <v>63</v>
      </c>
      <c r="E290" s="104" t="s">
        <v>16908</v>
      </c>
      <c r="F290" s="72" t="s">
        <v>16907</v>
      </c>
      <c r="G290" s="72">
        <v>0</v>
      </c>
      <c r="H290" s="72" t="s">
        <v>71</v>
      </c>
      <c r="I290" s="71" t="s">
        <v>166</v>
      </c>
      <c r="J290" s="73" t="s">
        <v>211</v>
      </c>
      <c r="K290" s="104" t="s">
        <v>16906</v>
      </c>
      <c r="L290" s="514">
        <v>7366100</v>
      </c>
      <c r="M290" s="71" t="s">
        <v>66</v>
      </c>
      <c r="N290" s="75" t="s">
        <v>16905</v>
      </c>
      <c r="O290" s="76">
        <v>900177844</v>
      </c>
      <c r="P290" s="76">
        <v>2063</v>
      </c>
      <c r="Q290" s="147">
        <v>45909</v>
      </c>
      <c r="R290" s="514">
        <v>7366100</v>
      </c>
      <c r="S290" s="147">
        <v>45945</v>
      </c>
      <c r="T290" s="514">
        <v>7366100</v>
      </c>
      <c r="U290" s="72" t="s">
        <v>65</v>
      </c>
      <c r="V290" s="292">
        <v>36665858</v>
      </c>
      <c r="W290" s="189" t="s">
        <v>10356</v>
      </c>
      <c r="X290" s="635">
        <v>45945</v>
      </c>
      <c r="Y290" s="78">
        <v>45945</v>
      </c>
      <c r="Z290" s="147" t="s">
        <v>73</v>
      </c>
      <c r="AA290" s="147">
        <v>45966</v>
      </c>
      <c r="AB290" s="102">
        <f t="shared" si="24"/>
        <v>21</v>
      </c>
      <c r="AC290" s="76">
        <v>0</v>
      </c>
      <c r="AD290" s="76">
        <v>0</v>
      </c>
      <c r="AE290" s="76">
        <v>0</v>
      </c>
      <c r="AF290" s="80" t="s">
        <v>73</v>
      </c>
      <c r="AG290" s="102">
        <f t="shared" si="25"/>
        <v>0</v>
      </c>
      <c r="AH290" s="76">
        <v>0</v>
      </c>
      <c r="AI290" s="76">
        <v>0</v>
      </c>
      <c r="AJ290" s="72" t="s">
        <v>73</v>
      </c>
      <c r="AK290" s="80" t="s">
        <v>73</v>
      </c>
      <c r="AL290" s="76">
        <v>0</v>
      </c>
      <c r="AM290" s="80" t="s">
        <v>73</v>
      </c>
      <c r="AN290" s="80" t="s">
        <v>73</v>
      </c>
      <c r="AO290" s="80" t="s">
        <v>73</v>
      </c>
      <c r="AP290" s="102">
        <f t="shared" si="26"/>
        <v>0</v>
      </c>
      <c r="AQ290" s="102">
        <f t="shared" si="27"/>
        <v>7366100</v>
      </c>
      <c r="AR290" s="72" t="s">
        <v>65</v>
      </c>
      <c r="AS290" s="76">
        <v>7366100</v>
      </c>
      <c r="AT290" s="72" t="s">
        <v>319</v>
      </c>
      <c r="AU290" s="76">
        <v>0</v>
      </c>
      <c r="AV290" s="81" t="s">
        <v>16876</v>
      </c>
      <c r="AW290" s="82"/>
      <c r="AX290" s="143">
        <f t="shared" si="28"/>
        <v>7366100</v>
      </c>
      <c r="AY290" s="84">
        <f t="shared" si="29"/>
        <v>0</v>
      </c>
      <c r="AZ290" s="85">
        <v>0</v>
      </c>
      <c r="BA290" s="81" t="s">
        <v>73</v>
      </c>
      <c r="BB290" s="72" t="s">
        <v>123</v>
      </c>
      <c r="BC290" s="74" t="s">
        <v>16904</v>
      </c>
      <c r="BD290" s="71" t="s">
        <v>65</v>
      </c>
      <c r="BE290" s="71" t="s">
        <v>207</v>
      </c>
    </row>
    <row r="291" spans="2:57" x14ac:dyDescent="0.25">
      <c r="B291" s="72">
        <v>2025</v>
      </c>
      <c r="C291" s="72">
        <v>891780111</v>
      </c>
      <c r="D291" s="72" t="s">
        <v>63</v>
      </c>
      <c r="E291" s="104" t="s">
        <v>16903</v>
      </c>
      <c r="F291" s="72" t="s">
        <v>16902</v>
      </c>
      <c r="G291" s="72">
        <v>0</v>
      </c>
      <c r="H291" s="72" t="s">
        <v>71</v>
      </c>
      <c r="I291" s="71" t="s">
        <v>166</v>
      </c>
      <c r="J291" s="73" t="s">
        <v>211</v>
      </c>
      <c r="K291" s="104" t="s">
        <v>16901</v>
      </c>
      <c r="L291" s="514">
        <v>236903000</v>
      </c>
      <c r="M291" s="71" t="s">
        <v>66</v>
      </c>
      <c r="N291" s="75" t="s">
        <v>16751</v>
      </c>
      <c r="O291" s="76">
        <v>900763287</v>
      </c>
      <c r="P291" s="76">
        <v>2285</v>
      </c>
      <c r="Q291" s="147">
        <v>45936</v>
      </c>
      <c r="R291" s="514">
        <v>236903000</v>
      </c>
      <c r="S291" s="147">
        <v>45945</v>
      </c>
      <c r="T291" s="514">
        <v>236903000</v>
      </c>
      <c r="U291" s="72" t="s">
        <v>65</v>
      </c>
      <c r="V291" s="292">
        <v>85152695</v>
      </c>
      <c r="W291" s="189" t="s">
        <v>8704</v>
      </c>
      <c r="X291" s="635">
        <v>45945</v>
      </c>
      <c r="Y291" s="78">
        <v>45951</v>
      </c>
      <c r="Z291" s="147">
        <v>45951</v>
      </c>
      <c r="AA291" s="147">
        <v>45965</v>
      </c>
      <c r="AB291" s="102">
        <f t="shared" si="24"/>
        <v>14</v>
      </c>
      <c r="AC291" s="76">
        <v>0</v>
      </c>
      <c r="AD291" s="76">
        <v>0</v>
      </c>
      <c r="AE291" s="76">
        <v>0</v>
      </c>
      <c r="AF291" s="80" t="s">
        <v>73</v>
      </c>
      <c r="AG291" s="102">
        <f t="shared" si="25"/>
        <v>0</v>
      </c>
      <c r="AH291" s="76">
        <v>0</v>
      </c>
      <c r="AI291" s="76">
        <v>0</v>
      </c>
      <c r="AJ291" s="72" t="s">
        <v>73</v>
      </c>
      <c r="AK291" s="80" t="s">
        <v>73</v>
      </c>
      <c r="AL291" s="76">
        <v>0</v>
      </c>
      <c r="AM291" s="80" t="s">
        <v>73</v>
      </c>
      <c r="AN291" s="80" t="s">
        <v>73</v>
      </c>
      <c r="AO291" s="80" t="s">
        <v>73</v>
      </c>
      <c r="AP291" s="102">
        <f t="shared" si="26"/>
        <v>0</v>
      </c>
      <c r="AQ291" s="102">
        <f t="shared" si="27"/>
        <v>236903000</v>
      </c>
      <c r="AR291" s="72" t="s">
        <v>65</v>
      </c>
      <c r="AS291" s="76">
        <v>236903000</v>
      </c>
      <c r="AT291" s="72" t="s">
        <v>319</v>
      </c>
      <c r="AU291" s="76">
        <v>0</v>
      </c>
      <c r="AV291" s="81" t="s">
        <v>16876</v>
      </c>
      <c r="AW291" s="82"/>
      <c r="AX291" s="143">
        <f t="shared" si="28"/>
        <v>236903000</v>
      </c>
      <c r="AY291" s="84">
        <f t="shared" si="29"/>
        <v>0</v>
      </c>
      <c r="AZ291" s="85">
        <v>0</v>
      </c>
      <c r="BA291" s="81" t="s">
        <v>73</v>
      </c>
      <c r="BB291" s="72" t="s">
        <v>123</v>
      </c>
      <c r="BC291" s="74" t="s">
        <v>16900</v>
      </c>
      <c r="BD291" s="71" t="s">
        <v>65</v>
      </c>
      <c r="BE291" s="71" t="s">
        <v>207</v>
      </c>
    </row>
    <row r="292" spans="2:57" x14ac:dyDescent="0.25">
      <c r="B292" s="72">
        <v>2025</v>
      </c>
      <c r="C292" s="72">
        <v>891780111</v>
      </c>
      <c r="D292" s="72" t="s">
        <v>63</v>
      </c>
      <c r="E292" s="104" t="s">
        <v>16899</v>
      </c>
      <c r="F292" s="72" t="s">
        <v>16898</v>
      </c>
      <c r="G292" s="72">
        <v>0</v>
      </c>
      <c r="H292" s="72" t="s">
        <v>71</v>
      </c>
      <c r="I292" s="71" t="s">
        <v>64</v>
      </c>
      <c r="J292" s="73" t="s">
        <v>211</v>
      </c>
      <c r="K292" s="104" t="s">
        <v>16897</v>
      </c>
      <c r="L292" s="514">
        <v>16660000</v>
      </c>
      <c r="M292" s="71" t="s">
        <v>66</v>
      </c>
      <c r="N292" s="75" t="s">
        <v>16896</v>
      </c>
      <c r="O292" s="76">
        <v>79415098</v>
      </c>
      <c r="P292" s="76">
        <v>2272</v>
      </c>
      <c r="Q292" s="147">
        <v>45933</v>
      </c>
      <c r="R292" s="514">
        <v>16660000</v>
      </c>
      <c r="S292" s="147">
        <v>45945</v>
      </c>
      <c r="T292" s="514">
        <v>16660000</v>
      </c>
      <c r="U292" s="72" t="s">
        <v>65</v>
      </c>
      <c r="V292" s="292">
        <v>36665858</v>
      </c>
      <c r="W292" s="189" t="s">
        <v>10356</v>
      </c>
      <c r="X292" s="635">
        <v>45945</v>
      </c>
      <c r="Y292" s="78">
        <v>45945</v>
      </c>
      <c r="Z292" s="147" t="s">
        <v>73</v>
      </c>
      <c r="AA292" s="147">
        <v>45965</v>
      </c>
      <c r="AB292" s="102">
        <f t="shared" si="24"/>
        <v>20</v>
      </c>
      <c r="AC292" s="76">
        <v>0</v>
      </c>
      <c r="AD292" s="76">
        <v>0</v>
      </c>
      <c r="AE292" s="76">
        <v>0</v>
      </c>
      <c r="AF292" s="80" t="s">
        <v>73</v>
      </c>
      <c r="AG292" s="102">
        <f t="shared" si="25"/>
        <v>0</v>
      </c>
      <c r="AH292" s="76">
        <v>0</v>
      </c>
      <c r="AI292" s="76">
        <v>0</v>
      </c>
      <c r="AJ292" s="72" t="s">
        <v>73</v>
      </c>
      <c r="AK292" s="80" t="s">
        <v>73</v>
      </c>
      <c r="AL292" s="76">
        <v>0</v>
      </c>
      <c r="AM292" s="80" t="s">
        <v>73</v>
      </c>
      <c r="AN292" s="80" t="s">
        <v>73</v>
      </c>
      <c r="AO292" s="80" t="s">
        <v>73</v>
      </c>
      <c r="AP292" s="102">
        <f t="shared" si="26"/>
        <v>0</v>
      </c>
      <c r="AQ292" s="102">
        <f t="shared" si="27"/>
        <v>16660000</v>
      </c>
      <c r="AR292" s="72" t="s">
        <v>65</v>
      </c>
      <c r="AS292" s="76">
        <v>16660000</v>
      </c>
      <c r="AT292" s="72" t="s">
        <v>319</v>
      </c>
      <c r="AU292" s="76">
        <v>0</v>
      </c>
      <c r="AV292" s="81" t="s">
        <v>16876</v>
      </c>
      <c r="AW292" s="82"/>
      <c r="AX292" s="143">
        <f t="shared" si="28"/>
        <v>16660000</v>
      </c>
      <c r="AY292" s="84">
        <f t="shared" si="29"/>
        <v>0</v>
      </c>
      <c r="AZ292" s="85">
        <v>0</v>
      </c>
      <c r="BA292" s="81" t="s">
        <v>73</v>
      </c>
      <c r="BB292" s="72" t="s">
        <v>123</v>
      </c>
      <c r="BC292" s="74" t="s">
        <v>16895</v>
      </c>
      <c r="BD292" s="71" t="s">
        <v>65</v>
      </c>
      <c r="BE292" s="71" t="s">
        <v>207</v>
      </c>
    </row>
    <row r="293" spans="2:57" x14ac:dyDescent="0.25">
      <c r="B293" s="72">
        <v>2025</v>
      </c>
      <c r="C293" s="72">
        <v>891780111</v>
      </c>
      <c r="D293" s="72" t="s">
        <v>63</v>
      </c>
      <c r="E293" s="104" t="s">
        <v>16894</v>
      </c>
      <c r="F293" s="72" t="s">
        <v>16893</v>
      </c>
      <c r="G293" s="72">
        <v>0</v>
      </c>
      <c r="H293" s="72" t="s">
        <v>71</v>
      </c>
      <c r="I293" s="71" t="s">
        <v>64</v>
      </c>
      <c r="J293" s="73" t="s">
        <v>211</v>
      </c>
      <c r="K293" s="104" t="s">
        <v>16892</v>
      </c>
      <c r="L293" s="514">
        <v>40000000</v>
      </c>
      <c r="M293" s="71" t="s">
        <v>66</v>
      </c>
      <c r="N293" s="75" t="s">
        <v>16891</v>
      </c>
      <c r="O293" s="76">
        <v>7629009</v>
      </c>
      <c r="P293" s="76">
        <v>2188</v>
      </c>
      <c r="Q293" s="147">
        <v>45922</v>
      </c>
      <c r="R293" s="514">
        <v>40000000</v>
      </c>
      <c r="S293" s="147">
        <v>45947</v>
      </c>
      <c r="T293" s="514">
        <v>40000000</v>
      </c>
      <c r="U293" s="72" t="s">
        <v>65</v>
      </c>
      <c r="V293" s="642">
        <v>57299363</v>
      </c>
      <c r="W293" s="189" t="s">
        <v>16890</v>
      </c>
      <c r="X293" s="635">
        <v>45947</v>
      </c>
      <c r="Y293" s="78">
        <v>45947</v>
      </c>
      <c r="Z293" s="147" t="s">
        <v>73</v>
      </c>
      <c r="AA293" s="147">
        <v>45954</v>
      </c>
      <c r="AB293" s="102">
        <f t="shared" si="24"/>
        <v>7</v>
      </c>
      <c r="AC293" s="76">
        <v>0</v>
      </c>
      <c r="AD293" s="76">
        <v>0</v>
      </c>
      <c r="AE293" s="76">
        <v>0</v>
      </c>
      <c r="AF293" s="80" t="s">
        <v>73</v>
      </c>
      <c r="AG293" s="102">
        <f t="shared" si="25"/>
        <v>0</v>
      </c>
      <c r="AH293" s="76">
        <v>0</v>
      </c>
      <c r="AI293" s="76">
        <v>0</v>
      </c>
      <c r="AJ293" s="72" t="s">
        <v>73</v>
      </c>
      <c r="AK293" s="80" t="s">
        <v>73</v>
      </c>
      <c r="AL293" s="76">
        <v>0</v>
      </c>
      <c r="AM293" s="80" t="s">
        <v>73</v>
      </c>
      <c r="AN293" s="80" t="s">
        <v>73</v>
      </c>
      <c r="AO293" s="80" t="s">
        <v>73</v>
      </c>
      <c r="AP293" s="102">
        <f t="shared" si="26"/>
        <v>0</v>
      </c>
      <c r="AQ293" s="102">
        <f t="shared" si="27"/>
        <v>40000000</v>
      </c>
      <c r="AR293" s="72" t="s">
        <v>65</v>
      </c>
      <c r="AS293" s="76">
        <v>40000000</v>
      </c>
      <c r="AT293" s="72" t="s">
        <v>319</v>
      </c>
      <c r="AU293" s="76">
        <v>0</v>
      </c>
      <c r="AV293" s="81" t="s">
        <v>16876</v>
      </c>
      <c r="AW293" s="82"/>
      <c r="AX293" s="143">
        <f t="shared" si="28"/>
        <v>40000000</v>
      </c>
      <c r="AY293" s="84">
        <f t="shared" si="29"/>
        <v>0</v>
      </c>
      <c r="AZ293" s="85">
        <v>1</v>
      </c>
      <c r="BA293" s="81" t="s">
        <v>73</v>
      </c>
      <c r="BB293" s="72" t="s">
        <v>208</v>
      </c>
      <c r="BC293" s="74" t="s">
        <v>16889</v>
      </c>
      <c r="BD293" s="71" t="s">
        <v>65</v>
      </c>
      <c r="BE293" s="71" t="s">
        <v>207</v>
      </c>
    </row>
    <row r="294" spans="2:57" x14ac:dyDescent="0.25">
      <c r="B294" s="72">
        <v>2025</v>
      </c>
      <c r="C294" s="72">
        <v>891780111</v>
      </c>
      <c r="D294" s="72" t="s">
        <v>63</v>
      </c>
      <c r="E294" s="104" t="s">
        <v>16888</v>
      </c>
      <c r="F294" s="72" t="s">
        <v>16887</v>
      </c>
      <c r="G294" s="72">
        <v>0</v>
      </c>
      <c r="H294" s="72" t="s">
        <v>71</v>
      </c>
      <c r="I294" s="71" t="s">
        <v>166</v>
      </c>
      <c r="J294" s="73" t="s">
        <v>211</v>
      </c>
      <c r="K294" s="104" t="s">
        <v>16886</v>
      </c>
      <c r="L294" s="514">
        <v>59924830</v>
      </c>
      <c r="M294" s="71" t="s">
        <v>66</v>
      </c>
      <c r="N294" s="75" t="s">
        <v>16868</v>
      </c>
      <c r="O294" s="76">
        <v>901550798</v>
      </c>
      <c r="P294" s="76">
        <v>2307</v>
      </c>
      <c r="Q294" s="147">
        <v>45937</v>
      </c>
      <c r="R294" s="514">
        <v>59924830</v>
      </c>
      <c r="S294" s="147">
        <v>45957</v>
      </c>
      <c r="T294" s="514">
        <v>59924830</v>
      </c>
      <c r="U294" s="72" t="s">
        <v>65</v>
      </c>
      <c r="V294" s="292">
        <v>85465146</v>
      </c>
      <c r="W294" s="189" t="s">
        <v>16739</v>
      </c>
      <c r="X294" s="635">
        <v>45957</v>
      </c>
      <c r="Y294" s="78">
        <v>45957</v>
      </c>
      <c r="Z294" s="147">
        <v>45957</v>
      </c>
      <c r="AA294" s="147">
        <v>45959</v>
      </c>
      <c r="AB294" s="102">
        <f t="shared" si="24"/>
        <v>2</v>
      </c>
      <c r="AC294" s="76">
        <v>0</v>
      </c>
      <c r="AD294" s="76">
        <v>0</v>
      </c>
      <c r="AE294" s="76">
        <v>0</v>
      </c>
      <c r="AF294" s="80" t="s">
        <v>73</v>
      </c>
      <c r="AG294" s="102">
        <f t="shared" si="25"/>
        <v>0</v>
      </c>
      <c r="AH294" s="76">
        <v>0</v>
      </c>
      <c r="AI294" s="76">
        <v>0</v>
      </c>
      <c r="AJ294" s="72" t="s">
        <v>73</v>
      </c>
      <c r="AK294" s="80" t="s">
        <v>73</v>
      </c>
      <c r="AL294" s="76">
        <v>0</v>
      </c>
      <c r="AM294" s="80" t="s">
        <v>73</v>
      </c>
      <c r="AN294" s="80" t="s">
        <v>73</v>
      </c>
      <c r="AO294" s="80" t="s">
        <v>73</v>
      </c>
      <c r="AP294" s="102">
        <f t="shared" si="26"/>
        <v>0</v>
      </c>
      <c r="AQ294" s="102">
        <f t="shared" si="27"/>
        <v>59924830</v>
      </c>
      <c r="AR294" s="72" t="s">
        <v>65</v>
      </c>
      <c r="AS294" s="76">
        <v>59924830</v>
      </c>
      <c r="AT294" s="72" t="s">
        <v>319</v>
      </c>
      <c r="AU294" s="76">
        <v>0</v>
      </c>
      <c r="AV294" s="81" t="s">
        <v>16876</v>
      </c>
      <c r="AW294" s="82"/>
      <c r="AX294" s="143">
        <f t="shared" si="28"/>
        <v>59924830</v>
      </c>
      <c r="AY294" s="84">
        <f t="shared" si="29"/>
        <v>0</v>
      </c>
      <c r="AZ294" s="85">
        <v>1</v>
      </c>
      <c r="BA294" s="81" t="s">
        <v>73</v>
      </c>
      <c r="BB294" s="72" t="s">
        <v>208</v>
      </c>
      <c r="BC294" s="74" t="s">
        <v>16885</v>
      </c>
      <c r="BD294" s="71" t="s">
        <v>65</v>
      </c>
      <c r="BE294" s="71" t="s">
        <v>207</v>
      </c>
    </row>
    <row r="295" spans="2:57" x14ac:dyDescent="0.25">
      <c r="B295" s="72">
        <v>2025</v>
      </c>
      <c r="C295" s="72">
        <v>891780111</v>
      </c>
      <c r="D295" s="72" t="s">
        <v>63</v>
      </c>
      <c r="E295" s="104" t="s">
        <v>16884</v>
      </c>
      <c r="F295" s="72" t="s">
        <v>16883</v>
      </c>
      <c r="G295" s="72">
        <v>0</v>
      </c>
      <c r="H295" s="72" t="s">
        <v>71</v>
      </c>
      <c r="I295" s="71" t="s">
        <v>166</v>
      </c>
      <c r="J295" s="73" t="s">
        <v>211</v>
      </c>
      <c r="K295" s="104" t="s">
        <v>16882</v>
      </c>
      <c r="L295" s="514">
        <v>24183600</v>
      </c>
      <c r="M295" s="71" t="s">
        <v>66</v>
      </c>
      <c r="N295" s="75" t="s">
        <v>16881</v>
      </c>
      <c r="O295" s="76">
        <v>830037946</v>
      </c>
      <c r="P295" s="76">
        <v>2355</v>
      </c>
      <c r="Q295" s="147">
        <v>45946</v>
      </c>
      <c r="R295" s="514">
        <v>24200000</v>
      </c>
      <c r="S295" s="147">
        <v>45959</v>
      </c>
      <c r="T295" s="514">
        <v>24183600</v>
      </c>
      <c r="U295" s="72" t="s">
        <v>65</v>
      </c>
      <c r="V295" s="292">
        <v>1082868728</v>
      </c>
      <c r="W295" s="189" t="s">
        <v>1469</v>
      </c>
      <c r="X295" s="635">
        <v>45959</v>
      </c>
      <c r="Y295" s="78">
        <v>45959</v>
      </c>
      <c r="Z295" s="147" t="s">
        <v>73</v>
      </c>
      <c r="AA295" s="147">
        <v>45968</v>
      </c>
      <c r="AB295" s="102">
        <f t="shared" si="24"/>
        <v>9</v>
      </c>
      <c r="AC295" s="76">
        <v>0</v>
      </c>
      <c r="AD295" s="76">
        <v>0</v>
      </c>
      <c r="AE295" s="76">
        <v>0</v>
      </c>
      <c r="AF295" s="80" t="s">
        <v>73</v>
      </c>
      <c r="AG295" s="102">
        <f t="shared" si="25"/>
        <v>0</v>
      </c>
      <c r="AH295" s="76">
        <v>0</v>
      </c>
      <c r="AI295" s="76">
        <v>0</v>
      </c>
      <c r="AJ295" s="72" t="s">
        <v>73</v>
      </c>
      <c r="AK295" s="80" t="s">
        <v>73</v>
      </c>
      <c r="AL295" s="76">
        <v>0</v>
      </c>
      <c r="AM295" s="80" t="s">
        <v>73</v>
      </c>
      <c r="AN295" s="80" t="s">
        <v>73</v>
      </c>
      <c r="AO295" s="80" t="s">
        <v>73</v>
      </c>
      <c r="AP295" s="102">
        <f t="shared" si="26"/>
        <v>0</v>
      </c>
      <c r="AQ295" s="102">
        <f t="shared" si="27"/>
        <v>24183600</v>
      </c>
      <c r="AR295" s="72" t="s">
        <v>65</v>
      </c>
      <c r="AS295" s="76">
        <v>24183600</v>
      </c>
      <c r="AT295" s="72" t="s">
        <v>319</v>
      </c>
      <c r="AU295" s="76">
        <v>0</v>
      </c>
      <c r="AV295" s="81" t="s">
        <v>16876</v>
      </c>
      <c r="AW295" s="82"/>
      <c r="AX295" s="143">
        <f t="shared" si="28"/>
        <v>24183600</v>
      </c>
      <c r="AY295" s="84">
        <f t="shared" si="29"/>
        <v>0</v>
      </c>
      <c r="AZ295" s="85">
        <v>0</v>
      </c>
      <c r="BA295" s="81" t="s">
        <v>73</v>
      </c>
      <c r="BB295" s="72" t="s">
        <v>123</v>
      </c>
      <c r="BC295" s="74" t="s">
        <v>16880</v>
      </c>
      <c r="BD295" s="71" t="s">
        <v>65</v>
      </c>
      <c r="BE295" s="71" t="s">
        <v>207</v>
      </c>
    </row>
    <row r="296" spans="2:57" x14ac:dyDescent="0.25">
      <c r="B296" s="72">
        <v>2025</v>
      </c>
      <c r="C296" s="72">
        <v>891780111</v>
      </c>
      <c r="D296" s="72" t="s">
        <v>63</v>
      </c>
      <c r="E296" s="104" t="s">
        <v>16879</v>
      </c>
      <c r="F296" s="72" t="s">
        <v>16878</v>
      </c>
      <c r="G296" s="72">
        <v>0</v>
      </c>
      <c r="H296" s="72" t="s">
        <v>71</v>
      </c>
      <c r="I296" s="71" t="s">
        <v>166</v>
      </c>
      <c r="J296" s="73" t="s">
        <v>211</v>
      </c>
      <c r="K296" s="104" t="s">
        <v>16877</v>
      </c>
      <c r="L296" s="514">
        <v>53443934</v>
      </c>
      <c r="M296" s="71" t="s">
        <v>66</v>
      </c>
      <c r="N296" s="75" t="s">
        <v>16751</v>
      </c>
      <c r="O296" s="76">
        <v>900763287</v>
      </c>
      <c r="P296" s="76">
        <v>2388</v>
      </c>
      <c r="Q296" s="147">
        <v>45951</v>
      </c>
      <c r="R296" s="514">
        <v>53443934</v>
      </c>
      <c r="S296" s="147">
        <v>45960</v>
      </c>
      <c r="T296" s="514">
        <v>53443934</v>
      </c>
      <c r="U296" s="72" t="s">
        <v>65</v>
      </c>
      <c r="V296" s="292">
        <v>1082868728</v>
      </c>
      <c r="W296" s="189" t="s">
        <v>1469</v>
      </c>
      <c r="X296" s="635">
        <v>45960</v>
      </c>
      <c r="Y296" s="78">
        <v>45960</v>
      </c>
      <c r="Z296" s="147" t="s">
        <v>73</v>
      </c>
      <c r="AA296" s="147">
        <v>45965</v>
      </c>
      <c r="AB296" s="102">
        <f t="shared" si="24"/>
        <v>5</v>
      </c>
      <c r="AC296" s="76">
        <v>0</v>
      </c>
      <c r="AD296" s="76">
        <v>0</v>
      </c>
      <c r="AE296" s="76">
        <v>0</v>
      </c>
      <c r="AF296" s="80" t="s">
        <v>73</v>
      </c>
      <c r="AG296" s="102">
        <f t="shared" si="25"/>
        <v>0</v>
      </c>
      <c r="AH296" s="76">
        <v>0</v>
      </c>
      <c r="AI296" s="76">
        <v>0</v>
      </c>
      <c r="AJ296" s="72" t="s">
        <v>73</v>
      </c>
      <c r="AK296" s="80" t="s">
        <v>73</v>
      </c>
      <c r="AL296" s="76">
        <v>0</v>
      </c>
      <c r="AM296" s="80" t="s">
        <v>73</v>
      </c>
      <c r="AN296" s="80" t="s">
        <v>73</v>
      </c>
      <c r="AO296" s="80" t="s">
        <v>73</v>
      </c>
      <c r="AP296" s="102">
        <f t="shared" si="26"/>
        <v>0</v>
      </c>
      <c r="AQ296" s="102">
        <f t="shared" si="27"/>
        <v>53443934</v>
      </c>
      <c r="AR296" s="72" t="s">
        <v>65</v>
      </c>
      <c r="AS296" s="76">
        <v>53443934</v>
      </c>
      <c r="AT296" s="72" t="s">
        <v>319</v>
      </c>
      <c r="AU296" s="76">
        <v>0</v>
      </c>
      <c r="AV296" s="81" t="s">
        <v>16876</v>
      </c>
      <c r="AW296" s="82"/>
      <c r="AX296" s="143">
        <f t="shared" si="28"/>
        <v>53443934</v>
      </c>
      <c r="AY296" s="84">
        <f t="shared" si="29"/>
        <v>0</v>
      </c>
      <c r="AZ296" s="85">
        <v>0</v>
      </c>
      <c r="BA296" s="81" t="s">
        <v>73</v>
      </c>
      <c r="BB296" s="72" t="s">
        <v>123</v>
      </c>
      <c r="BC296" s="74" t="s">
        <v>16875</v>
      </c>
      <c r="BD296" s="71" t="s">
        <v>65</v>
      </c>
      <c r="BE296" s="71" t="s">
        <v>207</v>
      </c>
    </row>
    <row r="297" spans="2:57" x14ac:dyDescent="0.25">
      <c r="B297" s="72">
        <v>2025</v>
      </c>
      <c r="C297" s="72">
        <v>891780111</v>
      </c>
      <c r="D297" s="72" t="s">
        <v>63</v>
      </c>
      <c r="E297" s="104" t="s">
        <v>16874</v>
      </c>
      <c r="F297" s="72" t="s">
        <v>16873</v>
      </c>
      <c r="G297" s="72">
        <v>0</v>
      </c>
      <c r="H297" s="72" t="s">
        <v>71</v>
      </c>
      <c r="I297" s="71" t="s">
        <v>64</v>
      </c>
      <c r="J297" s="73" t="s">
        <v>167</v>
      </c>
      <c r="K297" s="104" t="s">
        <v>16872</v>
      </c>
      <c r="L297" s="514">
        <v>150000000</v>
      </c>
      <c r="M297" s="71" t="s">
        <v>66</v>
      </c>
      <c r="N297" s="75" t="s">
        <v>16724</v>
      </c>
      <c r="O297" s="76">
        <v>811009788</v>
      </c>
      <c r="P297" s="76">
        <v>35</v>
      </c>
      <c r="Q297" s="147">
        <v>45671</v>
      </c>
      <c r="R297" s="514">
        <v>150000000</v>
      </c>
      <c r="S297" s="147">
        <v>45680</v>
      </c>
      <c r="T297" s="514">
        <v>150000000</v>
      </c>
      <c r="U297" s="72" t="s">
        <v>65</v>
      </c>
      <c r="V297" s="292">
        <v>85459497</v>
      </c>
      <c r="W297" s="189" t="s">
        <v>9141</v>
      </c>
      <c r="X297" s="635">
        <v>45680</v>
      </c>
      <c r="Y297" s="78">
        <v>45681</v>
      </c>
      <c r="Z297" s="636" t="s">
        <v>73</v>
      </c>
      <c r="AA297" s="147">
        <v>45869</v>
      </c>
      <c r="AB297" s="102">
        <f t="shared" si="24"/>
        <v>188</v>
      </c>
      <c r="AC297" s="76">
        <v>0</v>
      </c>
      <c r="AD297" s="76">
        <v>0</v>
      </c>
      <c r="AE297" s="76">
        <v>1</v>
      </c>
      <c r="AF297" s="147">
        <v>45900</v>
      </c>
      <c r="AG297" s="102">
        <f t="shared" si="25"/>
        <v>31</v>
      </c>
      <c r="AH297" s="76">
        <v>0</v>
      </c>
      <c r="AI297" s="76">
        <v>0</v>
      </c>
      <c r="AJ297" s="72" t="s">
        <v>73</v>
      </c>
      <c r="AK297" s="80" t="s">
        <v>73</v>
      </c>
      <c r="AL297" s="76">
        <v>0</v>
      </c>
      <c r="AM297" s="80" t="s">
        <v>73</v>
      </c>
      <c r="AN297" s="80" t="s">
        <v>73</v>
      </c>
      <c r="AO297" s="80" t="s">
        <v>73</v>
      </c>
      <c r="AP297" s="102">
        <f t="shared" si="26"/>
        <v>0</v>
      </c>
      <c r="AQ297" s="102">
        <f t="shared" si="27"/>
        <v>150000000</v>
      </c>
      <c r="AR297" s="72" t="s">
        <v>65</v>
      </c>
      <c r="AS297" s="76">
        <v>150000000</v>
      </c>
      <c r="AT297" s="72" t="s">
        <v>65</v>
      </c>
      <c r="AU297" s="76">
        <v>0</v>
      </c>
      <c r="AV297" s="81" t="s">
        <v>73</v>
      </c>
      <c r="AW297" s="82">
        <v>40291856</v>
      </c>
      <c r="AX297" s="143">
        <f t="shared" si="28"/>
        <v>109708144</v>
      </c>
      <c r="AY297" s="84">
        <f t="shared" si="29"/>
        <v>0.26861237333333332</v>
      </c>
      <c r="AZ297" s="85">
        <v>1</v>
      </c>
      <c r="BA297" s="81" t="s">
        <v>73</v>
      </c>
      <c r="BB297" s="72" t="s">
        <v>208</v>
      </c>
      <c r="BC297" s="74" t="s">
        <v>16871</v>
      </c>
      <c r="BD297" s="71" t="s">
        <v>65</v>
      </c>
      <c r="BE297" s="71" t="s">
        <v>207</v>
      </c>
    </row>
    <row r="298" spans="2:57" x14ac:dyDescent="0.25">
      <c r="B298" s="72">
        <v>2025</v>
      </c>
      <c r="C298" s="72">
        <v>891780111</v>
      </c>
      <c r="D298" s="72" t="s">
        <v>63</v>
      </c>
      <c r="E298" s="104" t="s">
        <v>16870</v>
      </c>
      <c r="F298" s="72" t="s">
        <v>16869</v>
      </c>
      <c r="G298" s="72">
        <v>0</v>
      </c>
      <c r="H298" s="72" t="s">
        <v>71</v>
      </c>
      <c r="I298" s="71" t="s">
        <v>64</v>
      </c>
      <c r="J298" s="73" t="s">
        <v>167</v>
      </c>
      <c r="K298" s="104" t="s">
        <v>16741</v>
      </c>
      <c r="L298" s="514">
        <v>200000000</v>
      </c>
      <c r="M298" s="71" t="s">
        <v>66</v>
      </c>
      <c r="N298" s="75" t="s">
        <v>16868</v>
      </c>
      <c r="O298" s="76">
        <v>901550798</v>
      </c>
      <c r="P298" s="76">
        <v>68</v>
      </c>
      <c r="Q298" s="147">
        <v>45674</v>
      </c>
      <c r="R298" s="514">
        <v>200000000</v>
      </c>
      <c r="S298" s="147">
        <v>45680</v>
      </c>
      <c r="T298" s="514">
        <v>200000000</v>
      </c>
      <c r="U298" s="72" t="s">
        <v>65</v>
      </c>
      <c r="V298" s="292">
        <v>85465146</v>
      </c>
      <c r="W298" s="189" t="s">
        <v>16739</v>
      </c>
      <c r="X298" s="635">
        <v>45680</v>
      </c>
      <c r="Y298" s="78">
        <v>45681</v>
      </c>
      <c r="Z298" s="636">
        <v>45681</v>
      </c>
      <c r="AA298" s="147">
        <v>45838</v>
      </c>
      <c r="AB298" s="102">
        <f t="shared" si="24"/>
        <v>157</v>
      </c>
      <c r="AC298" s="76">
        <v>1</v>
      </c>
      <c r="AD298" s="76">
        <v>94000000</v>
      </c>
      <c r="AE298" s="76">
        <v>0</v>
      </c>
      <c r="AF298" s="80" t="s">
        <v>73</v>
      </c>
      <c r="AG298" s="102">
        <f t="shared" si="25"/>
        <v>0</v>
      </c>
      <c r="AH298" s="76">
        <v>0</v>
      </c>
      <c r="AI298" s="76">
        <v>0</v>
      </c>
      <c r="AJ298" s="72" t="s">
        <v>73</v>
      </c>
      <c r="AK298" s="80" t="s">
        <v>73</v>
      </c>
      <c r="AL298" s="76">
        <v>0</v>
      </c>
      <c r="AM298" s="80" t="s">
        <v>73</v>
      </c>
      <c r="AN298" s="80" t="s">
        <v>73</v>
      </c>
      <c r="AO298" s="80" t="s">
        <v>73</v>
      </c>
      <c r="AP298" s="102">
        <f t="shared" si="26"/>
        <v>0</v>
      </c>
      <c r="AQ298" s="102">
        <f t="shared" si="27"/>
        <v>294000000</v>
      </c>
      <c r="AR298" s="72" t="s">
        <v>65</v>
      </c>
      <c r="AS298" s="76">
        <v>200000000</v>
      </c>
      <c r="AT298" s="72" t="s">
        <v>65</v>
      </c>
      <c r="AU298" s="76">
        <v>0</v>
      </c>
      <c r="AV298" s="81" t="s">
        <v>73</v>
      </c>
      <c r="AW298" s="82">
        <v>194540010</v>
      </c>
      <c r="AX298" s="143">
        <f t="shared" si="28"/>
        <v>99459990</v>
      </c>
      <c r="AY298" s="84">
        <f t="shared" si="29"/>
        <v>0.66170071428571431</v>
      </c>
      <c r="AZ298" s="85">
        <v>1</v>
      </c>
      <c r="BA298" s="81" t="s">
        <v>73</v>
      </c>
      <c r="BB298" s="72" t="s">
        <v>208</v>
      </c>
      <c r="BC298" s="74" t="s">
        <v>16867</v>
      </c>
      <c r="BD298" s="71" t="s">
        <v>65</v>
      </c>
      <c r="BE298" s="71" t="s">
        <v>207</v>
      </c>
    </row>
    <row r="299" spans="2:57" x14ac:dyDescent="0.25">
      <c r="B299" s="72">
        <v>2025</v>
      </c>
      <c r="C299" s="72">
        <v>891780111</v>
      </c>
      <c r="D299" s="72" t="s">
        <v>63</v>
      </c>
      <c r="E299" s="104" t="s">
        <v>16866</v>
      </c>
      <c r="F299" s="72" t="s">
        <v>16865</v>
      </c>
      <c r="G299" s="72">
        <v>0</v>
      </c>
      <c r="H299" s="72" t="s">
        <v>71</v>
      </c>
      <c r="I299" s="71" t="s">
        <v>64</v>
      </c>
      <c r="J299" s="73" t="s">
        <v>167</v>
      </c>
      <c r="K299" s="104" t="s">
        <v>16864</v>
      </c>
      <c r="L299" s="514">
        <v>325000000</v>
      </c>
      <c r="M299" s="71" t="s">
        <v>66</v>
      </c>
      <c r="N299" s="75" t="s">
        <v>16863</v>
      </c>
      <c r="O299" s="76">
        <v>900513041</v>
      </c>
      <c r="P299" s="76">
        <v>165</v>
      </c>
      <c r="Q299" s="147">
        <v>45684</v>
      </c>
      <c r="R299" s="514">
        <v>325000000</v>
      </c>
      <c r="S299" s="147">
        <v>45691</v>
      </c>
      <c r="T299" s="514">
        <v>325000000</v>
      </c>
      <c r="U299" s="72" t="s">
        <v>65</v>
      </c>
      <c r="V299" s="292">
        <v>85459497</v>
      </c>
      <c r="W299" s="189" t="s">
        <v>9141</v>
      </c>
      <c r="X299" s="635">
        <v>45691</v>
      </c>
      <c r="Y299" s="78">
        <v>45692</v>
      </c>
      <c r="Z299" s="636">
        <v>45692</v>
      </c>
      <c r="AA299" s="147">
        <v>45869</v>
      </c>
      <c r="AB299" s="102">
        <f t="shared" si="24"/>
        <v>177</v>
      </c>
      <c r="AC299" s="76">
        <v>0</v>
      </c>
      <c r="AD299" s="76">
        <v>30000000</v>
      </c>
      <c r="AE299" s="76">
        <v>0</v>
      </c>
      <c r="AF299" s="80" t="s">
        <v>73</v>
      </c>
      <c r="AG299" s="102">
        <f t="shared" si="25"/>
        <v>0</v>
      </c>
      <c r="AH299" s="76">
        <v>0</v>
      </c>
      <c r="AI299" s="76">
        <v>0</v>
      </c>
      <c r="AJ299" s="72" t="s">
        <v>73</v>
      </c>
      <c r="AK299" s="80" t="s">
        <v>73</v>
      </c>
      <c r="AL299" s="76">
        <v>0</v>
      </c>
      <c r="AM299" s="80" t="s">
        <v>73</v>
      </c>
      <c r="AN299" s="80" t="s">
        <v>73</v>
      </c>
      <c r="AO299" s="80" t="s">
        <v>73</v>
      </c>
      <c r="AP299" s="102">
        <f t="shared" si="26"/>
        <v>0</v>
      </c>
      <c r="AQ299" s="102">
        <f t="shared" si="27"/>
        <v>355000000</v>
      </c>
      <c r="AR299" s="72" t="s">
        <v>65</v>
      </c>
      <c r="AS299" s="76">
        <v>325000000</v>
      </c>
      <c r="AT299" s="72" t="s">
        <v>319</v>
      </c>
      <c r="AU299" s="76">
        <v>0</v>
      </c>
      <c r="AV299" s="81" t="s">
        <v>73</v>
      </c>
      <c r="AW299" s="82">
        <v>248638337.12</v>
      </c>
      <c r="AX299" s="143">
        <f t="shared" si="28"/>
        <v>106361662.88</v>
      </c>
      <c r="AY299" s="84">
        <f t="shared" si="29"/>
        <v>0.70038968202816898</v>
      </c>
      <c r="AZ299" s="85">
        <v>1</v>
      </c>
      <c r="BA299" s="81" t="s">
        <v>73</v>
      </c>
      <c r="BB299" s="72" t="s">
        <v>208</v>
      </c>
      <c r="BC299" s="74" t="s">
        <v>16862</v>
      </c>
      <c r="BD299" s="71" t="s">
        <v>65</v>
      </c>
      <c r="BE299" s="71" t="s">
        <v>207</v>
      </c>
    </row>
    <row r="300" spans="2:57" x14ac:dyDescent="0.25">
      <c r="B300" s="72">
        <v>2025</v>
      </c>
      <c r="C300" s="72">
        <v>891780111</v>
      </c>
      <c r="D300" s="72" t="s">
        <v>63</v>
      </c>
      <c r="E300" s="104" t="s">
        <v>16861</v>
      </c>
      <c r="F300" s="72" t="s">
        <v>16860</v>
      </c>
      <c r="G300" s="72">
        <v>0</v>
      </c>
      <c r="H300" s="72" t="s">
        <v>71</v>
      </c>
      <c r="I300" s="71" t="s">
        <v>64</v>
      </c>
      <c r="J300" s="73" t="s">
        <v>167</v>
      </c>
      <c r="K300" s="104" t="s">
        <v>16859</v>
      </c>
      <c r="L300" s="514">
        <v>40647875</v>
      </c>
      <c r="M300" s="71" t="s">
        <v>66</v>
      </c>
      <c r="N300" s="75" t="s">
        <v>16858</v>
      </c>
      <c r="O300" s="76">
        <v>900489512</v>
      </c>
      <c r="P300" s="76">
        <v>317</v>
      </c>
      <c r="Q300" s="147">
        <v>45699</v>
      </c>
      <c r="R300" s="514">
        <v>40647875</v>
      </c>
      <c r="S300" s="147">
        <v>45707</v>
      </c>
      <c r="T300" s="514">
        <v>40647875</v>
      </c>
      <c r="U300" s="72" t="s">
        <v>65</v>
      </c>
      <c r="V300" s="292">
        <v>4978990</v>
      </c>
      <c r="W300" s="189" t="s">
        <v>120</v>
      </c>
      <c r="X300" s="635">
        <v>45707</v>
      </c>
      <c r="Y300" s="78">
        <v>45707</v>
      </c>
      <c r="Z300" s="636" t="s">
        <v>73</v>
      </c>
      <c r="AA300" s="147">
        <v>45838</v>
      </c>
      <c r="AB300" s="102">
        <f t="shared" si="24"/>
        <v>131</v>
      </c>
      <c r="AC300" s="76">
        <v>0</v>
      </c>
      <c r="AD300" s="76">
        <v>0</v>
      </c>
      <c r="AE300" s="76">
        <v>0</v>
      </c>
      <c r="AF300" s="80" t="s">
        <v>73</v>
      </c>
      <c r="AG300" s="102">
        <f t="shared" si="25"/>
        <v>0</v>
      </c>
      <c r="AH300" s="76">
        <v>0</v>
      </c>
      <c r="AI300" s="76">
        <v>0</v>
      </c>
      <c r="AJ300" s="72" t="s">
        <v>73</v>
      </c>
      <c r="AK300" s="80" t="s">
        <v>73</v>
      </c>
      <c r="AL300" s="76">
        <v>0</v>
      </c>
      <c r="AM300" s="80" t="s">
        <v>73</v>
      </c>
      <c r="AN300" s="80" t="s">
        <v>73</v>
      </c>
      <c r="AO300" s="80" t="s">
        <v>73</v>
      </c>
      <c r="AP300" s="102">
        <f t="shared" si="26"/>
        <v>0</v>
      </c>
      <c r="AQ300" s="102">
        <f t="shared" si="27"/>
        <v>40647875</v>
      </c>
      <c r="AR300" s="72" t="s">
        <v>65</v>
      </c>
      <c r="AS300" s="76">
        <v>40647875</v>
      </c>
      <c r="AT300" s="72" t="s">
        <v>319</v>
      </c>
      <c r="AU300" s="76">
        <v>0</v>
      </c>
      <c r="AV300" s="81" t="s">
        <v>73</v>
      </c>
      <c r="AW300" s="82">
        <v>34036750</v>
      </c>
      <c r="AX300" s="143">
        <f t="shared" si="28"/>
        <v>6611125</v>
      </c>
      <c r="AY300" s="84">
        <f t="shared" si="29"/>
        <v>0.8373561963571281</v>
      </c>
      <c r="AZ300" s="85">
        <v>1</v>
      </c>
      <c r="BA300" s="81" t="s">
        <v>73</v>
      </c>
      <c r="BB300" s="72" t="s">
        <v>208</v>
      </c>
      <c r="BC300" s="74" t="s">
        <v>16857</v>
      </c>
      <c r="BD300" s="71" t="s">
        <v>65</v>
      </c>
      <c r="BE300" s="71" t="s">
        <v>207</v>
      </c>
    </row>
    <row r="301" spans="2:57" x14ac:dyDescent="0.25">
      <c r="B301" s="72">
        <v>2025</v>
      </c>
      <c r="C301" s="72">
        <v>891780111</v>
      </c>
      <c r="D301" s="72" t="s">
        <v>63</v>
      </c>
      <c r="E301" s="104" t="s">
        <v>16856</v>
      </c>
      <c r="F301" s="72" t="s">
        <v>16855</v>
      </c>
      <c r="G301" s="72">
        <v>0</v>
      </c>
      <c r="H301" s="72" t="s">
        <v>71</v>
      </c>
      <c r="I301" s="71" t="s">
        <v>64</v>
      </c>
      <c r="J301" s="73" t="s">
        <v>167</v>
      </c>
      <c r="K301" s="104" t="s">
        <v>16854</v>
      </c>
      <c r="L301" s="514">
        <v>140000000</v>
      </c>
      <c r="M301" s="71" t="s">
        <v>66</v>
      </c>
      <c r="N301" s="75" t="s">
        <v>16751</v>
      </c>
      <c r="O301" s="76">
        <v>900763287</v>
      </c>
      <c r="P301" s="76">
        <v>331</v>
      </c>
      <c r="Q301" s="147">
        <v>45700</v>
      </c>
      <c r="R301" s="514">
        <v>140000000</v>
      </c>
      <c r="S301" s="147">
        <v>45712</v>
      </c>
      <c r="T301" s="514">
        <v>140000000</v>
      </c>
      <c r="U301" s="72" t="s">
        <v>65</v>
      </c>
      <c r="V301" s="292">
        <v>36665858</v>
      </c>
      <c r="W301" s="189" t="s">
        <v>10356</v>
      </c>
      <c r="X301" s="635">
        <v>45712</v>
      </c>
      <c r="Y301" s="78">
        <v>45712</v>
      </c>
      <c r="Z301" s="636">
        <v>45712</v>
      </c>
      <c r="AA301" s="147">
        <v>46022</v>
      </c>
      <c r="AB301" s="102">
        <f t="shared" si="24"/>
        <v>310</v>
      </c>
      <c r="AC301" s="76">
        <v>0</v>
      </c>
      <c r="AD301" s="76">
        <v>0</v>
      </c>
      <c r="AE301" s="76">
        <v>0</v>
      </c>
      <c r="AF301" s="80" t="s">
        <v>73</v>
      </c>
      <c r="AG301" s="102">
        <f t="shared" si="25"/>
        <v>0</v>
      </c>
      <c r="AH301" s="76">
        <v>0</v>
      </c>
      <c r="AI301" s="76">
        <v>0</v>
      </c>
      <c r="AJ301" s="72" t="s">
        <v>73</v>
      </c>
      <c r="AK301" s="80" t="s">
        <v>73</v>
      </c>
      <c r="AL301" s="76">
        <v>0</v>
      </c>
      <c r="AM301" s="80" t="s">
        <v>73</v>
      </c>
      <c r="AN301" s="80" t="s">
        <v>73</v>
      </c>
      <c r="AO301" s="80" t="s">
        <v>73</v>
      </c>
      <c r="AP301" s="102">
        <f t="shared" si="26"/>
        <v>0</v>
      </c>
      <c r="AQ301" s="102">
        <f t="shared" si="27"/>
        <v>140000000</v>
      </c>
      <c r="AR301" s="72" t="s">
        <v>65</v>
      </c>
      <c r="AS301" s="76">
        <v>140000000</v>
      </c>
      <c r="AT301" s="72" t="s">
        <v>319</v>
      </c>
      <c r="AU301" s="76">
        <v>0</v>
      </c>
      <c r="AV301" s="81" t="s">
        <v>73</v>
      </c>
      <c r="AW301" s="82">
        <v>56580993</v>
      </c>
      <c r="AX301" s="143">
        <f t="shared" si="28"/>
        <v>83419007</v>
      </c>
      <c r="AY301" s="84">
        <f t="shared" si="29"/>
        <v>0.40414994999999998</v>
      </c>
      <c r="AZ301" s="85">
        <v>0.4</v>
      </c>
      <c r="BA301" s="81" t="s">
        <v>73</v>
      </c>
      <c r="BB301" s="72" t="s">
        <v>123</v>
      </c>
      <c r="BC301" s="74" t="s">
        <v>16853</v>
      </c>
      <c r="BD301" s="71" t="s">
        <v>65</v>
      </c>
      <c r="BE301" s="71" t="s">
        <v>207</v>
      </c>
    </row>
    <row r="302" spans="2:57" x14ac:dyDescent="0.25">
      <c r="B302" s="72">
        <v>2025</v>
      </c>
      <c r="C302" s="72">
        <v>891780111</v>
      </c>
      <c r="D302" s="72" t="s">
        <v>63</v>
      </c>
      <c r="E302" s="104" t="s">
        <v>16852</v>
      </c>
      <c r="F302" s="72" t="s">
        <v>16851</v>
      </c>
      <c r="G302" s="72">
        <v>0</v>
      </c>
      <c r="H302" s="72" t="s">
        <v>71</v>
      </c>
      <c r="I302" s="71" t="s">
        <v>64</v>
      </c>
      <c r="J302" s="73" t="s">
        <v>167</v>
      </c>
      <c r="K302" s="104" t="s">
        <v>16850</v>
      </c>
      <c r="L302" s="514">
        <v>120000000</v>
      </c>
      <c r="M302" s="71" t="s">
        <v>66</v>
      </c>
      <c r="N302" s="75" t="s">
        <v>16719</v>
      </c>
      <c r="O302" s="76">
        <v>901283655</v>
      </c>
      <c r="P302" s="76">
        <v>435</v>
      </c>
      <c r="Q302" s="147">
        <v>45712</v>
      </c>
      <c r="R302" s="514">
        <v>120000000</v>
      </c>
      <c r="S302" s="147">
        <v>45722</v>
      </c>
      <c r="T302" s="514">
        <v>120000000</v>
      </c>
      <c r="U302" s="72" t="s">
        <v>65</v>
      </c>
      <c r="V302" s="292">
        <v>36665858</v>
      </c>
      <c r="W302" s="189" t="s">
        <v>10356</v>
      </c>
      <c r="X302" s="635">
        <v>45722</v>
      </c>
      <c r="Y302" s="78">
        <v>45723</v>
      </c>
      <c r="Z302" s="636">
        <v>45723</v>
      </c>
      <c r="AA302" s="147">
        <v>46022</v>
      </c>
      <c r="AB302" s="102">
        <f t="shared" si="24"/>
        <v>299</v>
      </c>
      <c r="AC302" s="76">
        <v>0</v>
      </c>
      <c r="AD302" s="76">
        <v>0</v>
      </c>
      <c r="AE302" s="76">
        <v>0</v>
      </c>
      <c r="AF302" s="80" t="s">
        <v>73</v>
      </c>
      <c r="AG302" s="102">
        <f t="shared" si="25"/>
        <v>0</v>
      </c>
      <c r="AH302" s="76">
        <v>0</v>
      </c>
      <c r="AI302" s="76">
        <v>0</v>
      </c>
      <c r="AJ302" s="72" t="s">
        <v>73</v>
      </c>
      <c r="AK302" s="80" t="s">
        <v>73</v>
      </c>
      <c r="AL302" s="76">
        <v>0</v>
      </c>
      <c r="AM302" s="80" t="s">
        <v>73</v>
      </c>
      <c r="AN302" s="80" t="s">
        <v>73</v>
      </c>
      <c r="AO302" s="80" t="s">
        <v>73</v>
      </c>
      <c r="AP302" s="102">
        <f t="shared" si="26"/>
        <v>0</v>
      </c>
      <c r="AQ302" s="102">
        <f t="shared" si="27"/>
        <v>120000000</v>
      </c>
      <c r="AR302" s="72" t="s">
        <v>65</v>
      </c>
      <c r="AS302" s="76">
        <v>120000000</v>
      </c>
      <c r="AT302" s="72" t="s">
        <v>319</v>
      </c>
      <c r="AU302" s="76">
        <v>0</v>
      </c>
      <c r="AV302" s="81" t="s">
        <v>73</v>
      </c>
      <c r="AW302" s="82">
        <v>52279677.289999999</v>
      </c>
      <c r="AX302" s="143">
        <f t="shared" si="28"/>
        <v>67720322.710000008</v>
      </c>
      <c r="AY302" s="84">
        <f t="shared" si="29"/>
        <v>0.43566397741666668</v>
      </c>
      <c r="AZ302" s="85">
        <v>0.43566397741666668</v>
      </c>
      <c r="BA302" s="81" t="s">
        <v>73</v>
      </c>
      <c r="BB302" s="72" t="s">
        <v>123</v>
      </c>
      <c r="BC302" s="74" t="s">
        <v>16849</v>
      </c>
      <c r="BD302" s="71" t="s">
        <v>65</v>
      </c>
      <c r="BE302" s="71" t="s">
        <v>207</v>
      </c>
    </row>
    <row r="303" spans="2:57" x14ac:dyDescent="0.25">
      <c r="B303" s="72">
        <v>2025</v>
      </c>
      <c r="C303" s="72">
        <v>891780111</v>
      </c>
      <c r="D303" s="72" t="s">
        <v>63</v>
      </c>
      <c r="E303" s="104" t="s">
        <v>16848</v>
      </c>
      <c r="F303" s="72" t="s">
        <v>16847</v>
      </c>
      <c r="G303" s="72">
        <v>0</v>
      </c>
      <c r="H303" s="72" t="s">
        <v>71</v>
      </c>
      <c r="I303" s="71" t="s">
        <v>166</v>
      </c>
      <c r="J303" s="73" t="s">
        <v>167</v>
      </c>
      <c r="K303" s="104" t="s">
        <v>16846</v>
      </c>
      <c r="L303" s="514">
        <v>80071682</v>
      </c>
      <c r="M303" s="71" t="s">
        <v>66</v>
      </c>
      <c r="N303" s="75" t="s">
        <v>16714</v>
      </c>
      <c r="O303" s="76">
        <v>901676410</v>
      </c>
      <c r="P303" s="76">
        <v>470</v>
      </c>
      <c r="Q303" s="147">
        <v>45714</v>
      </c>
      <c r="R303" s="514">
        <v>80071682</v>
      </c>
      <c r="S303" s="147">
        <v>45728</v>
      </c>
      <c r="T303" s="514">
        <v>80071682</v>
      </c>
      <c r="U303" s="72" t="s">
        <v>65</v>
      </c>
      <c r="V303" s="292">
        <v>85152695</v>
      </c>
      <c r="W303" s="189" t="s">
        <v>8704</v>
      </c>
      <c r="X303" s="635">
        <v>45728</v>
      </c>
      <c r="Y303" s="78">
        <v>45734</v>
      </c>
      <c r="Z303" s="636">
        <v>45734</v>
      </c>
      <c r="AA303" s="147">
        <v>46021</v>
      </c>
      <c r="AB303" s="102">
        <f t="shared" si="24"/>
        <v>287</v>
      </c>
      <c r="AC303" s="76">
        <v>0</v>
      </c>
      <c r="AD303" s="76">
        <v>0</v>
      </c>
      <c r="AE303" s="76">
        <v>0</v>
      </c>
      <c r="AF303" s="80" t="s">
        <v>73</v>
      </c>
      <c r="AG303" s="102">
        <f t="shared" si="25"/>
        <v>0</v>
      </c>
      <c r="AH303" s="76">
        <v>0</v>
      </c>
      <c r="AI303" s="76">
        <v>0</v>
      </c>
      <c r="AJ303" s="72" t="s">
        <v>73</v>
      </c>
      <c r="AK303" s="80" t="s">
        <v>73</v>
      </c>
      <c r="AL303" s="76">
        <v>0</v>
      </c>
      <c r="AM303" s="80" t="s">
        <v>73</v>
      </c>
      <c r="AN303" s="80" t="s">
        <v>73</v>
      </c>
      <c r="AO303" s="80" t="s">
        <v>73</v>
      </c>
      <c r="AP303" s="102">
        <f t="shared" si="26"/>
        <v>0</v>
      </c>
      <c r="AQ303" s="102">
        <f t="shared" si="27"/>
        <v>80071682</v>
      </c>
      <c r="AR303" s="72" t="s">
        <v>65</v>
      </c>
      <c r="AS303" s="76">
        <v>80071682</v>
      </c>
      <c r="AT303" s="72" t="s">
        <v>319</v>
      </c>
      <c r="AU303" s="76">
        <v>0</v>
      </c>
      <c r="AV303" s="81" t="s">
        <v>73</v>
      </c>
      <c r="AW303" s="82">
        <v>0</v>
      </c>
      <c r="AX303" s="143">
        <f t="shared" si="28"/>
        <v>80071682</v>
      </c>
      <c r="AY303" s="84">
        <f t="shared" si="29"/>
        <v>0</v>
      </c>
      <c r="AZ303" s="85">
        <v>0</v>
      </c>
      <c r="BA303" s="81" t="s">
        <v>73</v>
      </c>
      <c r="BB303" s="72" t="s">
        <v>123</v>
      </c>
      <c r="BC303" s="74" t="s">
        <v>16845</v>
      </c>
      <c r="BD303" s="71" t="s">
        <v>65</v>
      </c>
      <c r="BE303" s="71" t="s">
        <v>207</v>
      </c>
    </row>
    <row r="304" spans="2:57" x14ac:dyDescent="0.25">
      <c r="B304" s="72">
        <v>2025</v>
      </c>
      <c r="C304" s="72">
        <v>891780111</v>
      </c>
      <c r="D304" s="72" t="s">
        <v>63</v>
      </c>
      <c r="E304" s="104" t="s">
        <v>16844</v>
      </c>
      <c r="F304" s="72" t="s">
        <v>16843</v>
      </c>
      <c r="G304" s="72">
        <v>0</v>
      </c>
      <c r="H304" s="72" t="s">
        <v>71</v>
      </c>
      <c r="I304" s="71" t="s">
        <v>64</v>
      </c>
      <c r="J304" s="73" t="s">
        <v>167</v>
      </c>
      <c r="K304" s="104" t="s">
        <v>16842</v>
      </c>
      <c r="L304" s="514">
        <v>278444829.67000002</v>
      </c>
      <c r="M304" s="71" t="s">
        <v>66</v>
      </c>
      <c r="N304" s="75" t="s">
        <v>16841</v>
      </c>
      <c r="O304" s="76">
        <v>890115230</v>
      </c>
      <c r="P304" s="76">
        <v>477</v>
      </c>
      <c r="Q304" s="147">
        <v>45714</v>
      </c>
      <c r="R304" s="514">
        <v>323611759.83999997</v>
      </c>
      <c r="S304" s="147">
        <v>45730</v>
      </c>
      <c r="T304" s="514">
        <v>278444829.67000002</v>
      </c>
      <c r="U304" s="72" t="s">
        <v>65</v>
      </c>
      <c r="V304" s="292">
        <v>85467461</v>
      </c>
      <c r="W304" s="189" t="s">
        <v>9096</v>
      </c>
      <c r="X304" s="635">
        <v>45730</v>
      </c>
      <c r="Y304" s="78">
        <v>45733</v>
      </c>
      <c r="Z304" s="636">
        <v>45733</v>
      </c>
      <c r="AA304" s="147">
        <v>45914</v>
      </c>
      <c r="AB304" s="102">
        <f t="shared" si="24"/>
        <v>181</v>
      </c>
      <c r="AC304" s="76">
        <v>1</v>
      </c>
      <c r="AD304" s="76">
        <v>121369314.90000001</v>
      </c>
      <c r="AE304" s="76">
        <v>1</v>
      </c>
      <c r="AF304" s="80">
        <v>46008</v>
      </c>
      <c r="AG304" s="102">
        <f t="shared" si="25"/>
        <v>94</v>
      </c>
      <c r="AH304" s="76">
        <v>0</v>
      </c>
      <c r="AI304" s="76">
        <v>0</v>
      </c>
      <c r="AJ304" s="72" t="s">
        <v>73</v>
      </c>
      <c r="AK304" s="80" t="s">
        <v>73</v>
      </c>
      <c r="AL304" s="76">
        <v>0</v>
      </c>
      <c r="AM304" s="80" t="s">
        <v>73</v>
      </c>
      <c r="AN304" s="80" t="s">
        <v>73</v>
      </c>
      <c r="AO304" s="80" t="s">
        <v>73</v>
      </c>
      <c r="AP304" s="102">
        <f t="shared" si="26"/>
        <v>0</v>
      </c>
      <c r="AQ304" s="102">
        <f t="shared" si="27"/>
        <v>399814144.57000005</v>
      </c>
      <c r="AR304" s="72" t="s">
        <v>65</v>
      </c>
      <c r="AS304" s="76">
        <v>278444829.67000002</v>
      </c>
      <c r="AT304" s="72" t="s">
        <v>319</v>
      </c>
      <c r="AU304" s="76">
        <v>0</v>
      </c>
      <c r="AV304" s="81" t="s">
        <v>73</v>
      </c>
      <c r="AW304" s="82">
        <v>0</v>
      </c>
      <c r="AX304" s="143">
        <f t="shared" si="28"/>
        <v>399814144.57000005</v>
      </c>
      <c r="AY304" s="84">
        <f t="shared" si="29"/>
        <v>0</v>
      </c>
      <c r="AZ304" s="85">
        <v>0</v>
      </c>
      <c r="BA304" s="81" t="s">
        <v>73</v>
      </c>
      <c r="BB304" s="72" t="s">
        <v>123</v>
      </c>
      <c r="BC304" s="74" t="s">
        <v>16840</v>
      </c>
      <c r="BD304" s="71" t="s">
        <v>65</v>
      </c>
      <c r="BE304" s="71" t="s">
        <v>207</v>
      </c>
    </row>
    <row r="305" spans="2:57" x14ac:dyDescent="0.25">
      <c r="B305" s="72">
        <v>2025</v>
      </c>
      <c r="C305" s="72">
        <v>891780111</v>
      </c>
      <c r="D305" s="72" t="s">
        <v>63</v>
      </c>
      <c r="E305" s="104" t="s">
        <v>16839</v>
      </c>
      <c r="F305" s="72" t="s">
        <v>16838</v>
      </c>
      <c r="G305" s="72">
        <v>0</v>
      </c>
      <c r="H305" s="72" t="s">
        <v>71</v>
      </c>
      <c r="I305" s="71" t="s">
        <v>64</v>
      </c>
      <c r="J305" s="73" t="s">
        <v>167</v>
      </c>
      <c r="K305" s="104" t="s">
        <v>16837</v>
      </c>
      <c r="L305" s="514">
        <v>4080000</v>
      </c>
      <c r="M305" s="71" t="s">
        <v>66</v>
      </c>
      <c r="N305" s="75" t="s">
        <v>16729</v>
      </c>
      <c r="O305" s="76">
        <v>36549782</v>
      </c>
      <c r="P305" s="76">
        <v>625</v>
      </c>
      <c r="Q305" s="147">
        <v>45727</v>
      </c>
      <c r="R305" s="514">
        <v>4095000</v>
      </c>
      <c r="S305" s="147">
        <v>45734</v>
      </c>
      <c r="T305" s="514">
        <v>4080000</v>
      </c>
      <c r="U305" s="72" t="s">
        <v>65</v>
      </c>
      <c r="V305" s="292">
        <v>72175282</v>
      </c>
      <c r="W305" s="189" t="s">
        <v>8886</v>
      </c>
      <c r="X305" s="635">
        <v>45734</v>
      </c>
      <c r="Y305" s="78">
        <v>45734</v>
      </c>
      <c r="Z305" s="636" t="s">
        <v>73</v>
      </c>
      <c r="AA305" s="147">
        <v>46022</v>
      </c>
      <c r="AB305" s="102">
        <f t="shared" si="24"/>
        <v>288</v>
      </c>
      <c r="AC305" s="76">
        <v>0</v>
      </c>
      <c r="AD305" s="76">
        <v>0</v>
      </c>
      <c r="AE305" s="76">
        <v>0</v>
      </c>
      <c r="AF305" s="80" t="s">
        <v>73</v>
      </c>
      <c r="AG305" s="102">
        <f t="shared" si="25"/>
        <v>0</v>
      </c>
      <c r="AH305" s="76">
        <v>0</v>
      </c>
      <c r="AI305" s="76">
        <v>0</v>
      </c>
      <c r="AJ305" s="72" t="s">
        <v>73</v>
      </c>
      <c r="AK305" s="80" t="s">
        <v>73</v>
      </c>
      <c r="AL305" s="76">
        <v>0</v>
      </c>
      <c r="AM305" s="80" t="s">
        <v>73</v>
      </c>
      <c r="AN305" s="80" t="s">
        <v>73</v>
      </c>
      <c r="AO305" s="80" t="s">
        <v>73</v>
      </c>
      <c r="AP305" s="102">
        <f t="shared" si="26"/>
        <v>0</v>
      </c>
      <c r="AQ305" s="102">
        <f t="shared" si="27"/>
        <v>4080000</v>
      </c>
      <c r="AR305" s="72" t="s">
        <v>65</v>
      </c>
      <c r="AS305" s="76">
        <v>4080000</v>
      </c>
      <c r="AT305" s="72" t="s">
        <v>319</v>
      </c>
      <c r="AU305" s="76">
        <v>0</v>
      </c>
      <c r="AV305" s="81" t="s">
        <v>73</v>
      </c>
      <c r="AW305" s="82">
        <v>0</v>
      </c>
      <c r="AX305" s="143">
        <f t="shared" si="28"/>
        <v>4080000</v>
      </c>
      <c r="AY305" s="84">
        <f t="shared" si="29"/>
        <v>0</v>
      </c>
      <c r="AZ305" s="85">
        <v>0</v>
      </c>
      <c r="BA305" s="81" t="s">
        <v>73</v>
      </c>
      <c r="BB305" s="72" t="s">
        <v>123</v>
      </c>
      <c r="BC305" s="74" t="s">
        <v>16836</v>
      </c>
      <c r="BD305" s="71" t="s">
        <v>65</v>
      </c>
      <c r="BE305" s="71" t="s">
        <v>207</v>
      </c>
    </row>
    <row r="306" spans="2:57" x14ac:dyDescent="0.25">
      <c r="B306" s="72">
        <v>2025</v>
      </c>
      <c r="C306" s="72">
        <v>891780111</v>
      </c>
      <c r="D306" s="72" t="s">
        <v>63</v>
      </c>
      <c r="E306" s="104" t="s">
        <v>16835</v>
      </c>
      <c r="F306" s="72" t="s">
        <v>16834</v>
      </c>
      <c r="G306" s="72">
        <v>0</v>
      </c>
      <c r="H306" s="72" t="s">
        <v>71</v>
      </c>
      <c r="I306" s="71" t="s">
        <v>64</v>
      </c>
      <c r="J306" s="73" t="s">
        <v>167</v>
      </c>
      <c r="K306" s="104" t="s">
        <v>16833</v>
      </c>
      <c r="L306" s="514">
        <v>40000000</v>
      </c>
      <c r="M306" s="71" t="s">
        <v>66</v>
      </c>
      <c r="N306" s="75" t="s">
        <v>16832</v>
      </c>
      <c r="O306" s="76">
        <v>891700742</v>
      </c>
      <c r="P306" s="76">
        <v>313</v>
      </c>
      <c r="Q306" s="147">
        <v>45703</v>
      </c>
      <c r="R306" s="514">
        <v>40000000</v>
      </c>
      <c r="S306" s="147">
        <v>45737</v>
      </c>
      <c r="T306" s="514">
        <v>40000000</v>
      </c>
      <c r="U306" s="72" t="s">
        <v>65</v>
      </c>
      <c r="V306" s="292">
        <v>36665858</v>
      </c>
      <c r="W306" s="189" t="s">
        <v>10356</v>
      </c>
      <c r="X306" s="635">
        <v>45737</v>
      </c>
      <c r="Y306" s="78">
        <v>45741</v>
      </c>
      <c r="Z306" s="636" t="s">
        <v>73</v>
      </c>
      <c r="AA306" s="147">
        <v>46022</v>
      </c>
      <c r="AB306" s="102">
        <f t="shared" si="24"/>
        <v>281</v>
      </c>
      <c r="AC306" s="76">
        <v>1</v>
      </c>
      <c r="AD306" s="76">
        <v>20000000</v>
      </c>
      <c r="AE306" s="76">
        <v>0</v>
      </c>
      <c r="AF306" s="80" t="s">
        <v>73</v>
      </c>
      <c r="AG306" s="102">
        <f t="shared" si="25"/>
        <v>0</v>
      </c>
      <c r="AH306" s="76">
        <v>0</v>
      </c>
      <c r="AI306" s="76">
        <v>0</v>
      </c>
      <c r="AJ306" s="72" t="s">
        <v>73</v>
      </c>
      <c r="AK306" s="80" t="s">
        <v>73</v>
      </c>
      <c r="AL306" s="76">
        <v>0</v>
      </c>
      <c r="AM306" s="80" t="s">
        <v>73</v>
      </c>
      <c r="AN306" s="80" t="s">
        <v>73</v>
      </c>
      <c r="AO306" s="80" t="s">
        <v>73</v>
      </c>
      <c r="AP306" s="102">
        <f t="shared" si="26"/>
        <v>0</v>
      </c>
      <c r="AQ306" s="102">
        <f t="shared" si="27"/>
        <v>60000000</v>
      </c>
      <c r="AR306" s="72" t="s">
        <v>65</v>
      </c>
      <c r="AS306" s="76">
        <v>40000000</v>
      </c>
      <c r="AT306" s="72" t="s">
        <v>319</v>
      </c>
      <c r="AU306" s="76">
        <v>0</v>
      </c>
      <c r="AV306" s="81" t="s">
        <v>73</v>
      </c>
      <c r="AW306" s="82">
        <v>6938400</v>
      </c>
      <c r="AX306" s="143">
        <f t="shared" si="28"/>
        <v>53061600</v>
      </c>
      <c r="AY306" s="84">
        <f t="shared" si="29"/>
        <v>0.11564000000000001</v>
      </c>
      <c r="AZ306" s="85">
        <v>0.17</v>
      </c>
      <c r="BA306" s="81" t="s">
        <v>73</v>
      </c>
      <c r="BB306" s="72" t="s">
        <v>123</v>
      </c>
      <c r="BC306" s="74" t="s">
        <v>16831</v>
      </c>
      <c r="BD306" s="71" t="s">
        <v>65</v>
      </c>
      <c r="BE306" s="71" t="s">
        <v>207</v>
      </c>
    </row>
    <row r="307" spans="2:57" x14ac:dyDescent="0.25">
      <c r="B307" s="72">
        <v>2025</v>
      </c>
      <c r="C307" s="72">
        <v>891780111</v>
      </c>
      <c r="D307" s="72" t="s">
        <v>63</v>
      </c>
      <c r="E307" s="104" t="s">
        <v>16830</v>
      </c>
      <c r="F307" s="72" t="s">
        <v>16829</v>
      </c>
      <c r="G307" s="72">
        <v>0</v>
      </c>
      <c r="H307" s="72" t="s">
        <v>71</v>
      </c>
      <c r="I307" s="71" t="s">
        <v>166</v>
      </c>
      <c r="J307" s="73" t="s">
        <v>167</v>
      </c>
      <c r="K307" s="104" t="s">
        <v>16828</v>
      </c>
      <c r="L307" s="514">
        <v>28000000</v>
      </c>
      <c r="M307" s="71" t="s">
        <v>66</v>
      </c>
      <c r="N307" s="75" t="s">
        <v>9648</v>
      </c>
      <c r="O307" s="76">
        <v>900929189</v>
      </c>
      <c r="P307" s="76">
        <v>583</v>
      </c>
      <c r="Q307" s="147">
        <v>45726</v>
      </c>
      <c r="R307" s="514">
        <v>28000000</v>
      </c>
      <c r="S307" s="147">
        <v>45742</v>
      </c>
      <c r="T307" s="514">
        <v>28000000</v>
      </c>
      <c r="U307" s="72" t="s">
        <v>65</v>
      </c>
      <c r="V307" s="292">
        <v>36724655</v>
      </c>
      <c r="W307" s="189" t="s">
        <v>8892</v>
      </c>
      <c r="X307" s="635">
        <v>45742</v>
      </c>
      <c r="Y307" s="78">
        <v>45743</v>
      </c>
      <c r="Z307" s="636" t="s">
        <v>73</v>
      </c>
      <c r="AA307" s="147">
        <v>46022</v>
      </c>
      <c r="AB307" s="102">
        <f t="shared" si="24"/>
        <v>279</v>
      </c>
      <c r="AC307" s="76">
        <v>1</v>
      </c>
      <c r="AD307" s="76">
        <v>10000000</v>
      </c>
      <c r="AE307" s="76">
        <v>0</v>
      </c>
      <c r="AF307" s="80" t="s">
        <v>73</v>
      </c>
      <c r="AG307" s="102">
        <f t="shared" si="25"/>
        <v>0</v>
      </c>
      <c r="AH307" s="76">
        <v>0</v>
      </c>
      <c r="AI307" s="76">
        <v>0</v>
      </c>
      <c r="AJ307" s="72" t="s">
        <v>73</v>
      </c>
      <c r="AK307" s="80" t="s">
        <v>73</v>
      </c>
      <c r="AL307" s="76">
        <v>0</v>
      </c>
      <c r="AM307" s="80" t="s">
        <v>73</v>
      </c>
      <c r="AN307" s="80" t="s">
        <v>73</v>
      </c>
      <c r="AO307" s="80" t="s">
        <v>73</v>
      </c>
      <c r="AP307" s="102">
        <f t="shared" si="26"/>
        <v>0</v>
      </c>
      <c r="AQ307" s="102">
        <f t="shared" si="27"/>
        <v>38000000</v>
      </c>
      <c r="AR307" s="72" t="s">
        <v>65</v>
      </c>
      <c r="AS307" s="76">
        <v>28000000</v>
      </c>
      <c r="AT307" s="72" t="s">
        <v>319</v>
      </c>
      <c r="AU307" s="76">
        <v>0</v>
      </c>
      <c r="AV307" s="81" t="s">
        <v>73</v>
      </c>
      <c r="AW307" s="82">
        <v>0</v>
      </c>
      <c r="AX307" s="143">
        <f t="shared" si="28"/>
        <v>38000000</v>
      </c>
      <c r="AY307" s="84">
        <f t="shared" si="29"/>
        <v>0</v>
      </c>
      <c r="AZ307" s="85">
        <v>0</v>
      </c>
      <c r="BA307" s="81" t="s">
        <v>73</v>
      </c>
      <c r="BB307" s="72" t="s">
        <v>123</v>
      </c>
      <c r="BC307" s="74" t="s">
        <v>16827</v>
      </c>
      <c r="BD307" s="71" t="s">
        <v>65</v>
      </c>
      <c r="BE307" s="71" t="s">
        <v>207</v>
      </c>
    </row>
    <row r="308" spans="2:57" x14ac:dyDescent="0.25">
      <c r="B308" s="72">
        <v>2025</v>
      </c>
      <c r="C308" s="72">
        <v>891780111</v>
      </c>
      <c r="D308" s="72" t="s">
        <v>63</v>
      </c>
      <c r="E308" s="104" t="s">
        <v>16826</v>
      </c>
      <c r="F308" s="72" t="s">
        <v>16825</v>
      </c>
      <c r="G308" s="72">
        <v>0</v>
      </c>
      <c r="H308" s="72" t="s">
        <v>71</v>
      </c>
      <c r="I308" s="71" t="s">
        <v>166</v>
      </c>
      <c r="J308" s="73" t="s">
        <v>167</v>
      </c>
      <c r="K308" s="104" t="s">
        <v>16824</v>
      </c>
      <c r="L308" s="514">
        <v>45000000</v>
      </c>
      <c r="M308" s="71" t="s">
        <v>66</v>
      </c>
      <c r="N308" s="75" t="s">
        <v>16806</v>
      </c>
      <c r="O308" s="76">
        <v>819005003</v>
      </c>
      <c r="P308" s="76">
        <v>450</v>
      </c>
      <c r="Q308" s="147">
        <v>45713</v>
      </c>
      <c r="R308" s="514">
        <v>45000000</v>
      </c>
      <c r="S308" s="147">
        <v>45742</v>
      </c>
      <c r="T308" s="514">
        <v>45000000</v>
      </c>
      <c r="U308" s="72" t="s">
        <v>65</v>
      </c>
      <c r="V308" s="292">
        <v>36557666</v>
      </c>
      <c r="W308" s="189" t="s">
        <v>10440</v>
      </c>
      <c r="X308" s="635">
        <v>45742</v>
      </c>
      <c r="Y308" s="78">
        <v>45743</v>
      </c>
      <c r="Z308" s="636">
        <v>45743</v>
      </c>
      <c r="AA308" s="147">
        <v>45808</v>
      </c>
      <c r="AB308" s="102">
        <f t="shared" si="24"/>
        <v>65</v>
      </c>
      <c r="AC308" s="76">
        <v>0</v>
      </c>
      <c r="AD308" s="76">
        <v>0</v>
      </c>
      <c r="AE308" s="76">
        <v>0</v>
      </c>
      <c r="AF308" s="80" t="s">
        <v>73</v>
      </c>
      <c r="AG308" s="102">
        <f t="shared" si="25"/>
        <v>0</v>
      </c>
      <c r="AH308" s="76">
        <v>0</v>
      </c>
      <c r="AI308" s="76">
        <v>0</v>
      </c>
      <c r="AJ308" s="72" t="s">
        <v>73</v>
      </c>
      <c r="AK308" s="80" t="s">
        <v>73</v>
      </c>
      <c r="AL308" s="76">
        <v>0</v>
      </c>
      <c r="AM308" s="80" t="s">
        <v>73</v>
      </c>
      <c r="AN308" s="80" t="s">
        <v>73</v>
      </c>
      <c r="AO308" s="80" t="s">
        <v>73</v>
      </c>
      <c r="AP308" s="102">
        <f t="shared" si="26"/>
        <v>0</v>
      </c>
      <c r="AQ308" s="102">
        <f t="shared" si="27"/>
        <v>45000000</v>
      </c>
      <c r="AR308" s="72" t="s">
        <v>65</v>
      </c>
      <c r="AS308" s="76">
        <v>45000000</v>
      </c>
      <c r="AT308" s="72" t="s">
        <v>319</v>
      </c>
      <c r="AU308" s="76">
        <v>0</v>
      </c>
      <c r="AV308" s="81" t="s">
        <v>73</v>
      </c>
      <c r="AW308" s="82">
        <v>11862020</v>
      </c>
      <c r="AX308" s="143">
        <f t="shared" si="28"/>
        <v>33137980</v>
      </c>
      <c r="AY308" s="84">
        <f t="shared" si="29"/>
        <v>0.26360044444444447</v>
      </c>
      <c r="AZ308" s="85">
        <v>1</v>
      </c>
      <c r="BA308" s="81" t="s">
        <v>73</v>
      </c>
      <c r="BB308" s="72" t="s">
        <v>208</v>
      </c>
      <c r="BC308" s="74" t="s">
        <v>16823</v>
      </c>
      <c r="BD308" s="71" t="s">
        <v>65</v>
      </c>
      <c r="BE308" s="71" t="s">
        <v>207</v>
      </c>
    </row>
    <row r="309" spans="2:57" x14ac:dyDescent="0.25">
      <c r="B309" s="72">
        <v>2025</v>
      </c>
      <c r="C309" s="72">
        <v>891780111</v>
      </c>
      <c r="D309" s="72" t="s">
        <v>63</v>
      </c>
      <c r="E309" s="104" t="s">
        <v>16822</v>
      </c>
      <c r="F309" s="72" t="s">
        <v>16821</v>
      </c>
      <c r="G309" s="72">
        <v>0</v>
      </c>
      <c r="H309" s="72" t="s">
        <v>71</v>
      </c>
      <c r="I309" s="71" t="s">
        <v>64</v>
      </c>
      <c r="J309" s="73" t="s">
        <v>167</v>
      </c>
      <c r="K309" s="104" t="s">
        <v>16820</v>
      </c>
      <c r="L309" s="514">
        <v>71517670</v>
      </c>
      <c r="M309" s="71" t="s">
        <v>66</v>
      </c>
      <c r="N309" s="75" t="s">
        <v>16819</v>
      </c>
      <c r="O309" s="76">
        <v>890101977</v>
      </c>
      <c r="P309" s="76">
        <v>477</v>
      </c>
      <c r="Q309" s="147">
        <v>45714</v>
      </c>
      <c r="R309" s="514">
        <v>323611759.83999997</v>
      </c>
      <c r="S309" s="147">
        <v>45744</v>
      </c>
      <c r="T309" s="514">
        <v>71517670</v>
      </c>
      <c r="U309" s="72" t="s">
        <v>65</v>
      </c>
      <c r="V309" s="292">
        <v>85467461</v>
      </c>
      <c r="W309" s="189" t="s">
        <v>9096</v>
      </c>
      <c r="X309" s="635">
        <v>45744</v>
      </c>
      <c r="Y309" s="78">
        <v>45744</v>
      </c>
      <c r="Z309" s="636">
        <v>45744</v>
      </c>
      <c r="AA309" s="147">
        <v>45897</v>
      </c>
      <c r="AB309" s="102">
        <f t="shared" si="24"/>
        <v>153</v>
      </c>
      <c r="AC309" s="76">
        <v>0</v>
      </c>
      <c r="AD309" s="76">
        <v>0</v>
      </c>
      <c r="AE309" s="76">
        <v>0</v>
      </c>
      <c r="AF309" s="80" t="s">
        <v>73</v>
      </c>
      <c r="AG309" s="102">
        <f t="shared" si="25"/>
        <v>0</v>
      </c>
      <c r="AH309" s="76">
        <v>0</v>
      </c>
      <c r="AI309" s="76">
        <v>0</v>
      </c>
      <c r="AJ309" s="72" t="s">
        <v>73</v>
      </c>
      <c r="AK309" s="80" t="s">
        <v>73</v>
      </c>
      <c r="AL309" s="76">
        <v>0</v>
      </c>
      <c r="AM309" s="80" t="s">
        <v>73</v>
      </c>
      <c r="AN309" s="80" t="s">
        <v>73</v>
      </c>
      <c r="AO309" s="80" t="s">
        <v>73</v>
      </c>
      <c r="AP309" s="102">
        <f t="shared" si="26"/>
        <v>0</v>
      </c>
      <c r="AQ309" s="102">
        <f t="shared" si="27"/>
        <v>71517670</v>
      </c>
      <c r="AR309" s="72" t="s">
        <v>65</v>
      </c>
      <c r="AS309" s="76">
        <v>71517670</v>
      </c>
      <c r="AT309" s="72" t="s">
        <v>319</v>
      </c>
      <c r="AU309" s="76">
        <v>0</v>
      </c>
      <c r="AV309" s="81" t="s">
        <v>73</v>
      </c>
      <c r="AW309" s="82">
        <v>0</v>
      </c>
      <c r="AX309" s="143">
        <f t="shared" si="28"/>
        <v>71517670</v>
      </c>
      <c r="AY309" s="84">
        <f t="shared" si="29"/>
        <v>0</v>
      </c>
      <c r="AZ309" s="85">
        <v>1</v>
      </c>
      <c r="BA309" s="81" t="s">
        <v>73</v>
      </c>
      <c r="BB309" s="72" t="s">
        <v>208</v>
      </c>
      <c r="BC309" s="74" t="s">
        <v>16818</v>
      </c>
      <c r="BD309" s="71" t="s">
        <v>65</v>
      </c>
      <c r="BE309" s="71" t="s">
        <v>207</v>
      </c>
    </row>
    <row r="310" spans="2:57" x14ac:dyDescent="0.25">
      <c r="B310" s="72">
        <v>2025</v>
      </c>
      <c r="C310" s="72">
        <v>891780111</v>
      </c>
      <c r="D310" s="72" t="s">
        <v>63</v>
      </c>
      <c r="E310" s="104" t="s">
        <v>16817</v>
      </c>
      <c r="F310" s="72" t="s">
        <v>16816</v>
      </c>
      <c r="G310" s="72">
        <v>0</v>
      </c>
      <c r="H310" s="72" t="s">
        <v>71</v>
      </c>
      <c r="I310" s="71" t="s">
        <v>166</v>
      </c>
      <c r="J310" s="73" t="s">
        <v>167</v>
      </c>
      <c r="K310" s="104" t="s">
        <v>16815</v>
      </c>
      <c r="L310" s="514">
        <v>52999625</v>
      </c>
      <c r="M310" s="71" t="s">
        <v>66</v>
      </c>
      <c r="N310" s="75" t="s">
        <v>9648</v>
      </c>
      <c r="O310" s="76">
        <v>900929189</v>
      </c>
      <c r="P310" s="76">
        <v>738</v>
      </c>
      <c r="Q310" s="147">
        <v>45736</v>
      </c>
      <c r="R310" s="514">
        <v>52999625</v>
      </c>
      <c r="S310" s="147">
        <v>45748</v>
      </c>
      <c r="T310" s="514">
        <v>52999625</v>
      </c>
      <c r="U310" s="72" t="s">
        <v>65</v>
      </c>
      <c r="V310" s="292">
        <v>85152695</v>
      </c>
      <c r="W310" s="189" t="s">
        <v>8704</v>
      </c>
      <c r="X310" s="635">
        <v>45748</v>
      </c>
      <c r="Y310" s="78">
        <v>45748</v>
      </c>
      <c r="Z310" s="636">
        <v>45748</v>
      </c>
      <c r="AA310" s="147">
        <v>45869</v>
      </c>
      <c r="AB310" s="102">
        <f t="shared" si="24"/>
        <v>121</v>
      </c>
      <c r="AC310" s="76">
        <v>1</v>
      </c>
      <c r="AD310" s="76">
        <v>26499000</v>
      </c>
      <c r="AE310" s="76">
        <v>0</v>
      </c>
      <c r="AF310" s="80" t="s">
        <v>73</v>
      </c>
      <c r="AG310" s="102">
        <f t="shared" si="25"/>
        <v>0</v>
      </c>
      <c r="AH310" s="76">
        <v>0</v>
      </c>
      <c r="AI310" s="76">
        <v>0</v>
      </c>
      <c r="AJ310" s="72" t="s">
        <v>73</v>
      </c>
      <c r="AK310" s="80" t="s">
        <v>73</v>
      </c>
      <c r="AL310" s="76">
        <v>0</v>
      </c>
      <c r="AM310" s="80" t="s">
        <v>73</v>
      </c>
      <c r="AN310" s="80" t="s">
        <v>73</v>
      </c>
      <c r="AO310" s="80" t="s">
        <v>73</v>
      </c>
      <c r="AP310" s="102">
        <f t="shared" si="26"/>
        <v>0</v>
      </c>
      <c r="AQ310" s="102">
        <f t="shared" si="27"/>
        <v>79498625</v>
      </c>
      <c r="AR310" s="72" t="s">
        <v>65</v>
      </c>
      <c r="AS310" s="76">
        <v>52999625</v>
      </c>
      <c r="AT310" s="72" t="s">
        <v>319</v>
      </c>
      <c r="AU310" s="76">
        <v>0</v>
      </c>
      <c r="AV310" s="81" t="s">
        <v>73</v>
      </c>
      <c r="AW310" s="82">
        <v>0</v>
      </c>
      <c r="AX310" s="143">
        <f t="shared" si="28"/>
        <v>79498625</v>
      </c>
      <c r="AY310" s="84">
        <f t="shared" si="29"/>
        <v>0</v>
      </c>
      <c r="AZ310" s="85">
        <v>1</v>
      </c>
      <c r="BA310" s="81" t="s">
        <v>73</v>
      </c>
      <c r="BB310" s="72" t="s">
        <v>208</v>
      </c>
      <c r="BC310" s="74" t="s">
        <v>16814</v>
      </c>
      <c r="BD310" s="71" t="s">
        <v>65</v>
      </c>
      <c r="BE310" s="71" t="s">
        <v>207</v>
      </c>
    </row>
    <row r="311" spans="2:57" x14ac:dyDescent="0.25">
      <c r="B311" s="72">
        <v>2025</v>
      </c>
      <c r="C311" s="72">
        <v>891780111</v>
      </c>
      <c r="D311" s="72" t="s">
        <v>63</v>
      </c>
      <c r="E311" s="104" t="s">
        <v>16813</v>
      </c>
      <c r="F311" s="72" t="s">
        <v>16812</v>
      </c>
      <c r="G311" s="72">
        <v>0</v>
      </c>
      <c r="H311" s="72" t="s">
        <v>71</v>
      </c>
      <c r="I311" s="71" t="s">
        <v>64</v>
      </c>
      <c r="J311" s="73" t="s">
        <v>167</v>
      </c>
      <c r="K311" s="104" t="s">
        <v>16811</v>
      </c>
      <c r="L311" s="514">
        <v>12612100</v>
      </c>
      <c r="M311" s="71" t="s">
        <v>66</v>
      </c>
      <c r="N311" s="75" t="s">
        <v>16810</v>
      </c>
      <c r="O311" s="76">
        <v>819004970</v>
      </c>
      <c r="P311" s="76">
        <v>623</v>
      </c>
      <c r="Q311" s="147">
        <v>45727</v>
      </c>
      <c r="R311" s="514">
        <v>12612100</v>
      </c>
      <c r="S311" s="147">
        <v>45748</v>
      </c>
      <c r="T311" s="514">
        <v>12612100</v>
      </c>
      <c r="U311" s="72" t="s">
        <v>65</v>
      </c>
      <c r="V311" s="292">
        <v>85467461</v>
      </c>
      <c r="W311" s="189" t="s">
        <v>9096</v>
      </c>
      <c r="X311" s="635">
        <v>45748</v>
      </c>
      <c r="Y311" s="78">
        <v>45748</v>
      </c>
      <c r="Z311" s="636" t="s">
        <v>73</v>
      </c>
      <c r="AA311" s="147">
        <v>46022</v>
      </c>
      <c r="AB311" s="102">
        <f t="shared" si="24"/>
        <v>274</v>
      </c>
      <c r="AC311" s="76">
        <v>0</v>
      </c>
      <c r="AD311" s="76">
        <v>0</v>
      </c>
      <c r="AE311" s="76">
        <v>0</v>
      </c>
      <c r="AF311" s="80" t="s">
        <v>73</v>
      </c>
      <c r="AG311" s="102">
        <f t="shared" si="25"/>
        <v>0</v>
      </c>
      <c r="AH311" s="76">
        <v>0</v>
      </c>
      <c r="AI311" s="76">
        <v>0</v>
      </c>
      <c r="AJ311" s="72" t="s">
        <v>73</v>
      </c>
      <c r="AK311" s="80" t="s">
        <v>73</v>
      </c>
      <c r="AL311" s="76">
        <v>0</v>
      </c>
      <c r="AM311" s="80" t="s">
        <v>73</v>
      </c>
      <c r="AN311" s="80" t="s">
        <v>73</v>
      </c>
      <c r="AO311" s="80" t="s">
        <v>73</v>
      </c>
      <c r="AP311" s="102">
        <f t="shared" si="26"/>
        <v>0</v>
      </c>
      <c r="AQ311" s="102">
        <f t="shared" si="27"/>
        <v>12612100</v>
      </c>
      <c r="AR311" s="72" t="s">
        <v>65</v>
      </c>
      <c r="AS311" s="76">
        <v>12612100</v>
      </c>
      <c r="AT311" s="72" t="s">
        <v>319</v>
      </c>
      <c r="AU311" s="76">
        <v>0</v>
      </c>
      <c r="AV311" s="81" t="s">
        <v>73</v>
      </c>
      <c r="AW311" s="82">
        <v>0</v>
      </c>
      <c r="AX311" s="143">
        <f t="shared" si="28"/>
        <v>12612100</v>
      </c>
      <c r="AY311" s="84">
        <f t="shared" si="29"/>
        <v>0</v>
      </c>
      <c r="AZ311" s="85">
        <v>0</v>
      </c>
      <c r="BA311" s="81" t="s">
        <v>73</v>
      </c>
      <c r="BB311" s="72" t="s">
        <v>123</v>
      </c>
      <c r="BC311" s="74" t="s">
        <v>16809</v>
      </c>
      <c r="BD311" s="71" t="s">
        <v>65</v>
      </c>
      <c r="BE311" s="71" t="s">
        <v>207</v>
      </c>
    </row>
    <row r="312" spans="2:57" x14ac:dyDescent="0.25">
      <c r="B312" s="72">
        <v>2025</v>
      </c>
      <c r="C312" s="72">
        <v>891780111</v>
      </c>
      <c r="D312" s="72" t="s">
        <v>63</v>
      </c>
      <c r="E312" s="104" t="s">
        <v>16808</v>
      </c>
      <c r="F312" s="72" t="s">
        <v>16807</v>
      </c>
      <c r="G312" s="72">
        <v>0</v>
      </c>
      <c r="H312" s="72" t="s">
        <v>71</v>
      </c>
      <c r="I312" s="71" t="s">
        <v>64</v>
      </c>
      <c r="J312" s="73" t="s">
        <v>167</v>
      </c>
      <c r="K312" s="104" t="s">
        <v>16710</v>
      </c>
      <c r="L312" s="514">
        <v>212148468</v>
      </c>
      <c r="M312" s="71" t="s">
        <v>66</v>
      </c>
      <c r="N312" s="75" t="s">
        <v>16806</v>
      </c>
      <c r="O312" s="76">
        <v>819005003</v>
      </c>
      <c r="P312" s="76">
        <v>665</v>
      </c>
      <c r="Q312" s="147">
        <v>45729</v>
      </c>
      <c r="R312" s="514">
        <v>212148468</v>
      </c>
      <c r="S312" s="147">
        <v>45750</v>
      </c>
      <c r="T312" s="514">
        <v>212148468</v>
      </c>
      <c r="U312" s="72" t="s">
        <v>65</v>
      </c>
      <c r="V312" s="292">
        <v>45476408</v>
      </c>
      <c r="W312" s="189" t="s">
        <v>10489</v>
      </c>
      <c r="X312" s="635">
        <v>45750</v>
      </c>
      <c r="Y312" s="78">
        <v>45750</v>
      </c>
      <c r="Z312" s="636">
        <v>45750</v>
      </c>
      <c r="AA312" s="147">
        <v>46022</v>
      </c>
      <c r="AB312" s="102">
        <f t="shared" si="24"/>
        <v>272</v>
      </c>
      <c r="AC312" s="76">
        <v>0</v>
      </c>
      <c r="AD312" s="76">
        <v>0</v>
      </c>
      <c r="AE312" s="76">
        <v>0</v>
      </c>
      <c r="AF312" s="80" t="s">
        <v>73</v>
      </c>
      <c r="AG312" s="102">
        <f t="shared" si="25"/>
        <v>0</v>
      </c>
      <c r="AH312" s="76">
        <v>0</v>
      </c>
      <c r="AI312" s="76">
        <v>0</v>
      </c>
      <c r="AJ312" s="72" t="s">
        <v>73</v>
      </c>
      <c r="AK312" s="80" t="s">
        <v>73</v>
      </c>
      <c r="AL312" s="76">
        <v>0</v>
      </c>
      <c r="AM312" s="80" t="s">
        <v>73</v>
      </c>
      <c r="AN312" s="80" t="s">
        <v>73</v>
      </c>
      <c r="AO312" s="80" t="s">
        <v>73</v>
      </c>
      <c r="AP312" s="102">
        <f t="shared" si="26"/>
        <v>0</v>
      </c>
      <c r="AQ312" s="102">
        <f t="shared" si="27"/>
        <v>212148468</v>
      </c>
      <c r="AR312" s="72" t="s">
        <v>65</v>
      </c>
      <c r="AS312" s="76">
        <v>212148468</v>
      </c>
      <c r="AT312" s="72" t="s">
        <v>319</v>
      </c>
      <c r="AU312" s="76">
        <v>0</v>
      </c>
      <c r="AV312" s="81" t="s">
        <v>73</v>
      </c>
      <c r="AW312" s="82">
        <v>60278599</v>
      </c>
      <c r="AX312" s="143">
        <f t="shared" si="28"/>
        <v>151869869</v>
      </c>
      <c r="AY312" s="84">
        <f t="shared" si="29"/>
        <v>0.28413402919317804</v>
      </c>
      <c r="AZ312" s="85">
        <v>0.28000000000000003</v>
      </c>
      <c r="BA312" s="81" t="s">
        <v>73</v>
      </c>
      <c r="BB312" s="72" t="s">
        <v>123</v>
      </c>
      <c r="BC312" s="74" t="s">
        <v>16805</v>
      </c>
      <c r="BD312" s="71" t="s">
        <v>65</v>
      </c>
      <c r="BE312" s="71" t="s">
        <v>207</v>
      </c>
    </row>
    <row r="313" spans="2:57" x14ac:dyDescent="0.25">
      <c r="B313" s="72">
        <v>2025</v>
      </c>
      <c r="C313" s="72">
        <v>891780111</v>
      </c>
      <c r="D313" s="72" t="s">
        <v>63</v>
      </c>
      <c r="E313" s="104" t="s">
        <v>16804</v>
      </c>
      <c r="F313" s="72" t="s">
        <v>16803</v>
      </c>
      <c r="G313" s="72">
        <v>0</v>
      </c>
      <c r="H313" s="72" t="s">
        <v>71</v>
      </c>
      <c r="I313" s="71" t="s">
        <v>64</v>
      </c>
      <c r="J313" s="73" t="s">
        <v>167</v>
      </c>
      <c r="K313" s="104" t="s">
        <v>16802</v>
      </c>
      <c r="L313" s="514">
        <v>47469586</v>
      </c>
      <c r="M313" s="71" t="s">
        <v>66</v>
      </c>
      <c r="N313" s="75" t="s">
        <v>16801</v>
      </c>
      <c r="O313" s="76">
        <v>901692815</v>
      </c>
      <c r="P313" s="76">
        <v>798</v>
      </c>
      <c r="Q313" s="147">
        <v>45743</v>
      </c>
      <c r="R313" s="514">
        <v>47469586</v>
      </c>
      <c r="S313" s="147">
        <v>45754</v>
      </c>
      <c r="T313" s="514">
        <v>47469586</v>
      </c>
      <c r="U313" s="72" t="s">
        <v>65</v>
      </c>
      <c r="V313" s="292">
        <v>85467461</v>
      </c>
      <c r="W313" s="189" t="s">
        <v>9096</v>
      </c>
      <c r="X313" s="635">
        <v>45754</v>
      </c>
      <c r="Y313" s="78">
        <v>45755</v>
      </c>
      <c r="Z313" s="636">
        <v>45755</v>
      </c>
      <c r="AA313" s="147">
        <v>45807</v>
      </c>
      <c r="AB313" s="102">
        <f t="shared" si="24"/>
        <v>52</v>
      </c>
      <c r="AC313" s="76">
        <v>0</v>
      </c>
      <c r="AD313" s="76">
        <v>0</v>
      </c>
      <c r="AE313" s="76">
        <v>0</v>
      </c>
      <c r="AF313" s="80" t="s">
        <v>73</v>
      </c>
      <c r="AG313" s="102">
        <f t="shared" si="25"/>
        <v>0</v>
      </c>
      <c r="AH313" s="76">
        <v>0</v>
      </c>
      <c r="AI313" s="76">
        <v>0</v>
      </c>
      <c r="AJ313" s="72" t="s">
        <v>73</v>
      </c>
      <c r="AK313" s="80" t="s">
        <v>73</v>
      </c>
      <c r="AL313" s="76">
        <v>0</v>
      </c>
      <c r="AM313" s="80" t="s">
        <v>73</v>
      </c>
      <c r="AN313" s="80" t="s">
        <v>73</v>
      </c>
      <c r="AO313" s="80" t="s">
        <v>73</v>
      </c>
      <c r="AP313" s="102">
        <f t="shared" si="26"/>
        <v>0</v>
      </c>
      <c r="AQ313" s="102">
        <f t="shared" si="27"/>
        <v>47469586</v>
      </c>
      <c r="AR313" s="72" t="s">
        <v>65</v>
      </c>
      <c r="AS313" s="76">
        <v>47469586</v>
      </c>
      <c r="AT313" s="72" t="s">
        <v>319</v>
      </c>
      <c r="AU313" s="76">
        <v>0</v>
      </c>
      <c r="AV313" s="81" t="s">
        <v>73</v>
      </c>
      <c r="AW313" s="82">
        <v>0</v>
      </c>
      <c r="AX313" s="143">
        <f t="shared" si="28"/>
        <v>47469586</v>
      </c>
      <c r="AY313" s="84">
        <f t="shared" si="29"/>
        <v>0</v>
      </c>
      <c r="AZ313" s="85">
        <v>1</v>
      </c>
      <c r="BA313" s="81" t="s">
        <v>73</v>
      </c>
      <c r="BB313" s="72" t="s">
        <v>208</v>
      </c>
      <c r="BC313" s="74" t="s">
        <v>16800</v>
      </c>
      <c r="BD313" s="71" t="s">
        <v>65</v>
      </c>
      <c r="BE313" s="71" t="s">
        <v>207</v>
      </c>
    </row>
    <row r="314" spans="2:57" x14ac:dyDescent="0.25">
      <c r="B314" s="72">
        <v>2025</v>
      </c>
      <c r="C314" s="72">
        <v>891780111</v>
      </c>
      <c r="D314" s="72" t="s">
        <v>63</v>
      </c>
      <c r="E314" s="104" t="s">
        <v>16799</v>
      </c>
      <c r="F314" s="72" t="s">
        <v>16798</v>
      </c>
      <c r="G314" s="72">
        <v>0</v>
      </c>
      <c r="H314" s="72" t="s">
        <v>71</v>
      </c>
      <c r="I314" s="71" t="s">
        <v>64</v>
      </c>
      <c r="J314" s="73" t="s">
        <v>167</v>
      </c>
      <c r="K314" s="104" t="s">
        <v>16797</v>
      </c>
      <c r="L314" s="514">
        <v>139554095</v>
      </c>
      <c r="M314" s="71" t="s">
        <v>66</v>
      </c>
      <c r="N314" s="75" t="s">
        <v>16796</v>
      </c>
      <c r="O314" s="76">
        <v>901380948</v>
      </c>
      <c r="P314" s="76">
        <v>863</v>
      </c>
      <c r="Q314" s="147">
        <v>45751</v>
      </c>
      <c r="R314" s="514">
        <v>139554095</v>
      </c>
      <c r="S314" s="147">
        <v>45777</v>
      </c>
      <c r="T314" s="514">
        <v>139554095</v>
      </c>
      <c r="U314" s="72" t="s">
        <v>65</v>
      </c>
      <c r="V314" s="292">
        <v>85466528</v>
      </c>
      <c r="W314" s="189" t="s">
        <v>16795</v>
      </c>
      <c r="X314" s="635">
        <v>45777</v>
      </c>
      <c r="Y314" s="635">
        <v>45779</v>
      </c>
      <c r="Z314" s="636">
        <v>45779</v>
      </c>
      <c r="AA314" s="147">
        <v>46022</v>
      </c>
      <c r="AB314" s="102">
        <f t="shared" si="24"/>
        <v>243</v>
      </c>
      <c r="AC314" s="76">
        <v>0</v>
      </c>
      <c r="AD314" s="76">
        <v>0</v>
      </c>
      <c r="AE314" s="76">
        <v>0</v>
      </c>
      <c r="AF314" s="80" t="s">
        <v>73</v>
      </c>
      <c r="AG314" s="102">
        <f t="shared" si="25"/>
        <v>0</v>
      </c>
      <c r="AH314" s="76">
        <v>0</v>
      </c>
      <c r="AI314" s="76">
        <v>0</v>
      </c>
      <c r="AJ314" s="72" t="s">
        <v>73</v>
      </c>
      <c r="AK314" s="80" t="s">
        <v>73</v>
      </c>
      <c r="AL314" s="76">
        <v>0</v>
      </c>
      <c r="AM314" s="80" t="s">
        <v>73</v>
      </c>
      <c r="AN314" s="80" t="s">
        <v>73</v>
      </c>
      <c r="AO314" s="80" t="s">
        <v>73</v>
      </c>
      <c r="AP314" s="102">
        <f t="shared" si="26"/>
        <v>0</v>
      </c>
      <c r="AQ314" s="102">
        <f t="shared" si="27"/>
        <v>139554095</v>
      </c>
      <c r="AR314" s="72" t="s">
        <v>65</v>
      </c>
      <c r="AS314" s="76">
        <v>139554095</v>
      </c>
      <c r="AT314" s="72" t="s">
        <v>319</v>
      </c>
      <c r="AU314" s="76">
        <v>0</v>
      </c>
      <c r="AV314" s="81" t="s">
        <v>73</v>
      </c>
      <c r="AW314" s="82">
        <v>0</v>
      </c>
      <c r="AX314" s="143">
        <f t="shared" si="28"/>
        <v>139554095</v>
      </c>
      <c r="AY314" s="84">
        <f t="shared" si="29"/>
        <v>0</v>
      </c>
      <c r="AZ314" s="85">
        <v>0</v>
      </c>
      <c r="BA314" s="81" t="s">
        <v>73</v>
      </c>
      <c r="BB314" s="72" t="s">
        <v>123</v>
      </c>
      <c r="BC314" s="637" t="s">
        <v>16794</v>
      </c>
      <c r="BD314" s="71" t="s">
        <v>65</v>
      </c>
      <c r="BE314" s="71" t="s">
        <v>207</v>
      </c>
    </row>
    <row r="315" spans="2:57" x14ac:dyDescent="0.25">
      <c r="B315" s="72">
        <v>2025</v>
      </c>
      <c r="C315" s="72">
        <v>891780111</v>
      </c>
      <c r="D315" s="72" t="s">
        <v>63</v>
      </c>
      <c r="E315" s="104" t="s">
        <v>16793</v>
      </c>
      <c r="F315" s="72" t="s">
        <v>16792</v>
      </c>
      <c r="G315" s="72">
        <v>0</v>
      </c>
      <c r="H315" s="72" t="s">
        <v>71</v>
      </c>
      <c r="I315" s="71" t="s">
        <v>166</v>
      </c>
      <c r="J315" s="73" t="s">
        <v>167</v>
      </c>
      <c r="K315" s="104" t="s">
        <v>16791</v>
      </c>
      <c r="L315" s="514">
        <v>8000000</v>
      </c>
      <c r="M315" s="71" t="s">
        <v>66</v>
      </c>
      <c r="N315" s="75" t="s">
        <v>16772</v>
      </c>
      <c r="O315" s="76">
        <v>900127349</v>
      </c>
      <c r="P315" s="76">
        <v>990</v>
      </c>
      <c r="Q315" s="147">
        <v>45779</v>
      </c>
      <c r="R315" s="514">
        <v>8000000</v>
      </c>
      <c r="S315" s="147">
        <v>45784</v>
      </c>
      <c r="T315" s="514">
        <v>8000000</v>
      </c>
      <c r="U315" s="72" t="s">
        <v>65</v>
      </c>
      <c r="V315" s="292">
        <v>85152695</v>
      </c>
      <c r="W315" s="189" t="s">
        <v>8704</v>
      </c>
      <c r="X315" s="635">
        <v>45784</v>
      </c>
      <c r="Y315" s="635">
        <v>45784</v>
      </c>
      <c r="Z315" s="636">
        <v>45784</v>
      </c>
      <c r="AA315" s="147">
        <v>45807</v>
      </c>
      <c r="AB315" s="102">
        <f t="shared" si="24"/>
        <v>23</v>
      </c>
      <c r="AC315" s="76">
        <v>0</v>
      </c>
      <c r="AD315" s="76">
        <v>0</v>
      </c>
      <c r="AE315" s="76">
        <v>0</v>
      </c>
      <c r="AF315" s="80" t="s">
        <v>73</v>
      </c>
      <c r="AG315" s="102">
        <f t="shared" si="25"/>
        <v>0</v>
      </c>
      <c r="AH315" s="76">
        <v>0</v>
      </c>
      <c r="AI315" s="76">
        <v>0</v>
      </c>
      <c r="AJ315" s="72" t="s">
        <v>73</v>
      </c>
      <c r="AK315" s="80" t="s">
        <v>73</v>
      </c>
      <c r="AL315" s="76">
        <v>0</v>
      </c>
      <c r="AM315" s="80" t="s">
        <v>73</v>
      </c>
      <c r="AN315" s="80" t="s">
        <v>73</v>
      </c>
      <c r="AO315" s="80" t="s">
        <v>73</v>
      </c>
      <c r="AP315" s="102">
        <f t="shared" si="26"/>
        <v>0</v>
      </c>
      <c r="AQ315" s="102">
        <f t="shared" si="27"/>
        <v>8000000</v>
      </c>
      <c r="AR315" s="72" t="s">
        <v>65</v>
      </c>
      <c r="AS315" s="76">
        <v>8000000</v>
      </c>
      <c r="AT315" s="72" t="s">
        <v>319</v>
      </c>
      <c r="AU315" s="76">
        <v>0</v>
      </c>
      <c r="AV315" s="81" t="s">
        <v>73</v>
      </c>
      <c r="AW315" s="82">
        <v>0</v>
      </c>
      <c r="AX315" s="143">
        <f t="shared" si="28"/>
        <v>8000000</v>
      </c>
      <c r="AY315" s="84">
        <f t="shared" si="29"/>
        <v>0</v>
      </c>
      <c r="AZ315" s="85">
        <v>1</v>
      </c>
      <c r="BA315" s="81" t="s">
        <v>73</v>
      </c>
      <c r="BB315" s="72" t="s">
        <v>208</v>
      </c>
      <c r="BC315" s="637" t="s">
        <v>16790</v>
      </c>
      <c r="BD315" s="71" t="s">
        <v>65</v>
      </c>
      <c r="BE315" s="71" t="s">
        <v>207</v>
      </c>
    </row>
    <row r="316" spans="2:57" x14ac:dyDescent="0.25">
      <c r="B316" s="72">
        <v>2025</v>
      </c>
      <c r="C316" s="72">
        <v>891780111</v>
      </c>
      <c r="D316" s="72" t="s">
        <v>63</v>
      </c>
      <c r="E316" s="104" t="s">
        <v>16789</v>
      </c>
      <c r="F316" s="72" t="s">
        <v>16788</v>
      </c>
      <c r="G316" s="72">
        <v>0</v>
      </c>
      <c r="H316" s="72" t="s">
        <v>71</v>
      </c>
      <c r="I316" s="71" t="s">
        <v>64</v>
      </c>
      <c r="J316" s="73" t="s">
        <v>167</v>
      </c>
      <c r="K316" s="104" t="s">
        <v>16787</v>
      </c>
      <c r="L316" s="514">
        <v>40000000</v>
      </c>
      <c r="M316" s="71" t="s">
        <v>66</v>
      </c>
      <c r="N316" s="75" t="s">
        <v>16786</v>
      </c>
      <c r="O316" s="76">
        <v>901295924</v>
      </c>
      <c r="P316" s="76">
        <v>383</v>
      </c>
      <c r="Q316" s="147">
        <v>45706</v>
      </c>
      <c r="R316" s="514">
        <v>40000000</v>
      </c>
      <c r="S316" s="147">
        <v>45785</v>
      </c>
      <c r="T316" s="514">
        <v>40000000</v>
      </c>
      <c r="U316" s="72" t="s">
        <v>65</v>
      </c>
      <c r="V316" s="292">
        <v>36665858</v>
      </c>
      <c r="W316" s="189" t="s">
        <v>10356</v>
      </c>
      <c r="X316" s="635">
        <v>45785</v>
      </c>
      <c r="Y316" s="635">
        <v>45785</v>
      </c>
      <c r="Z316" s="636" t="s">
        <v>73</v>
      </c>
      <c r="AA316" s="147">
        <v>46022</v>
      </c>
      <c r="AB316" s="102">
        <f t="shared" si="24"/>
        <v>237</v>
      </c>
      <c r="AC316" s="76">
        <v>0</v>
      </c>
      <c r="AD316" s="76">
        <v>0</v>
      </c>
      <c r="AE316" s="76">
        <v>0</v>
      </c>
      <c r="AF316" s="80" t="s">
        <v>73</v>
      </c>
      <c r="AG316" s="102">
        <f t="shared" si="25"/>
        <v>0</v>
      </c>
      <c r="AH316" s="76">
        <v>0</v>
      </c>
      <c r="AI316" s="76">
        <v>0</v>
      </c>
      <c r="AJ316" s="72" t="s">
        <v>73</v>
      </c>
      <c r="AK316" s="80" t="s">
        <v>73</v>
      </c>
      <c r="AL316" s="76">
        <v>0</v>
      </c>
      <c r="AM316" s="80" t="s">
        <v>73</v>
      </c>
      <c r="AN316" s="80" t="s">
        <v>73</v>
      </c>
      <c r="AO316" s="80" t="s">
        <v>73</v>
      </c>
      <c r="AP316" s="102">
        <f t="shared" si="26"/>
        <v>0</v>
      </c>
      <c r="AQ316" s="102">
        <f t="shared" si="27"/>
        <v>40000000</v>
      </c>
      <c r="AR316" s="72" t="s">
        <v>65</v>
      </c>
      <c r="AS316" s="76">
        <v>40000000</v>
      </c>
      <c r="AT316" s="72" t="s">
        <v>319</v>
      </c>
      <c r="AU316" s="76">
        <v>0</v>
      </c>
      <c r="AV316" s="81" t="s">
        <v>73</v>
      </c>
      <c r="AW316" s="82">
        <v>0</v>
      </c>
      <c r="AX316" s="143">
        <f t="shared" si="28"/>
        <v>40000000</v>
      </c>
      <c r="AY316" s="84">
        <f t="shared" si="29"/>
        <v>0</v>
      </c>
      <c r="AZ316" s="85">
        <v>0</v>
      </c>
      <c r="BA316" s="81" t="s">
        <v>73</v>
      </c>
      <c r="BB316" s="72" t="s">
        <v>123</v>
      </c>
      <c r="BC316" s="637" t="s">
        <v>16785</v>
      </c>
      <c r="BD316" s="71" t="s">
        <v>65</v>
      </c>
      <c r="BE316" s="71" t="s">
        <v>207</v>
      </c>
    </row>
    <row r="317" spans="2:57" x14ac:dyDescent="0.25">
      <c r="B317" s="72">
        <v>2025</v>
      </c>
      <c r="C317" s="72">
        <v>891780111</v>
      </c>
      <c r="D317" s="72" t="s">
        <v>63</v>
      </c>
      <c r="E317" s="104" t="s">
        <v>16784</v>
      </c>
      <c r="F317" s="72" t="s">
        <v>16783</v>
      </c>
      <c r="G317" s="72">
        <v>0</v>
      </c>
      <c r="H317" s="72" t="s">
        <v>71</v>
      </c>
      <c r="I317" s="71" t="s">
        <v>64</v>
      </c>
      <c r="J317" s="73" t="s">
        <v>167</v>
      </c>
      <c r="K317" s="104" t="s">
        <v>16782</v>
      </c>
      <c r="L317" s="514">
        <v>20000000</v>
      </c>
      <c r="M317" s="71" t="s">
        <v>66</v>
      </c>
      <c r="N317" s="75" t="s">
        <v>16781</v>
      </c>
      <c r="O317" s="76">
        <v>901825895</v>
      </c>
      <c r="P317" s="76">
        <v>1119</v>
      </c>
      <c r="Q317" s="147">
        <v>45797</v>
      </c>
      <c r="R317" s="514">
        <v>20000000</v>
      </c>
      <c r="S317" s="147">
        <v>45820</v>
      </c>
      <c r="T317" s="514">
        <v>20000000</v>
      </c>
      <c r="U317" s="72" t="s">
        <v>65</v>
      </c>
      <c r="V317" s="292">
        <v>72221403</v>
      </c>
      <c r="W317" s="189" t="s">
        <v>16693</v>
      </c>
      <c r="X317" s="635">
        <v>45820</v>
      </c>
      <c r="Y317" s="635">
        <v>45821</v>
      </c>
      <c r="Z317" s="636" t="s">
        <v>73</v>
      </c>
      <c r="AA317" s="147">
        <v>46022</v>
      </c>
      <c r="AB317" s="102">
        <f t="shared" si="24"/>
        <v>201</v>
      </c>
      <c r="AC317" s="76">
        <v>1</v>
      </c>
      <c r="AD317" s="76">
        <v>10000000</v>
      </c>
      <c r="AE317" s="76">
        <v>0</v>
      </c>
      <c r="AF317" s="80" t="s">
        <v>73</v>
      </c>
      <c r="AG317" s="102">
        <f t="shared" si="25"/>
        <v>0</v>
      </c>
      <c r="AH317" s="76">
        <v>0</v>
      </c>
      <c r="AI317" s="76">
        <v>0</v>
      </c>
      <c r="AJ317" s="72" t="s">
        <v>73</v>
      </c>
      <c r="AK317" s="80" t="s">
        <v>73</v>
      </c>
      <c r="AL317" s="76">
        <v>0</v>
      </c>
      <c r="AM317" s="80" t="s">
        <v>73</v>
      </c>
      <c r="AN317" s="80" t="s">
        <v>73</v>
      </c>
      <c r="AO317" s="80" t="s">
        <v>73</v>
      </c>
      <c r="AP317" s="102">
        <f t="shared" si="26"/>
        <v>0</v>
      </c>
      <c r="AQ317" s="102">
        <f t="shared" si="27"/>
        <v>30000000</v>
      </c>
      <c r="AR317" s="72" t="s">
        <v>65</v>
      </c>
      <c r="AS317" s="76">
        <v>20000000</v>
      </c>
      <c r="AT317" s="72" t="s">
        <v>319</v>
      </c>
      <c r="AU317" s="76">
        <v>0</v>
      </c>
      <c r="AV317" s="81" t="s">
        <v>73</v>
      </c>
      <c r="AW317" s="82">
        <v>0</v>
      </c>
      <c r="AX317" s="143">
        <f t="shared" si="28"/>
        <v>30000000</v>
      </c>
      <c r="AY317" s="84">
        <f t="shared" si="29"/>
        <v>0</v>
      </c>
      <c r="AZ317" s="85">
        <v>0</v>
      </c>
      <c r="BA317" s="81" t="s">
        <v>73</v>
      </c>
      <c r="BB317" s="72" t="s">
        <v>123</v>
      </c>
      <c r="BC317" s="637" t="s">
        <v>16780</v>
      </c>
      <c r="BD317" s="71" t="s">
        <v>65</v>
      </c>
      <c r="BE317" s="71" t="s">
        <v>207</v>
      </c>
    </row>
    <row r="318" spans="2:57" x14ac:dyDescent="0.25">
      <c r="B318" s="72">
        <v>2025</v>
      </c>
      <c r="C318" s="72">
        <v>891780111</v>
      </c>
      <c r="D318" s="72" t="s">
        <v>63</v>
      </c>
      <c r="E318" s="104" t="s">
        <v>16779</v>
      </c>
      <c r="F318" s="72" t="s">
        <v>16778</v>
      </c>
      <c r="G318" s="72">
        <v>0</v>
      </c>
      <c r="H318" s="72" t="s">
        <v>71</v>
      </c>
      <c r="I318" s="71" t="s">
        <v>166</v>
      </c>
      <c r="J318" s="73" t="s">
        <v>167</v>
      </c>
      <c r="K318" s="104" t="s">
        <v>16777</v>
      </c>
      <c r="L318" s="514">
        <v>63960120</v>
      </c>
      <c r="M318" s="71" t="s">
        <v>66</v>
      </c>
      <c r="N318" s="75" t="s">
        <v>9648</v>
      </c>
      <c r="O318" s="76">
        <v>900929189</v>
      </c>
      <c r="P318" s="76">
        <v>1344</v>
      </c>
      <c r="Q318" s="147">
        <v>45826</v>
      </c>
      <c r="R318" s="514">
        <v>63960120</v>
      </c>
      <c r="S318" s="147">
        <v>45834</v>
      </c>
      <c r="T318" s="514">
        <v>63960120</v>
      </c>
      <c r="U318" s="72" t="s">
        <v>65</v>
      </c>
      <c r="V318" s="292">
        <v>85152695</v>
      </c>
      <c r="W318" s="189" t="s">
        <v>8704</v>
      </c>
      <c r="X318" s="635">
        <v>45834</v>
      </c>
      <c r="Y318" s="635">
        <v>45834</v>
      </c>
      <c r="Z318" s="636">
        <v>45834</v>
      </c>
      <c r="AA318" s="147">
        <v>45991</v>
      </c>
      <c r="AB318" s="102">
        <f t="shared" si="24"/>
        <v>157</v>
      </c>
      <c r="AC318" s="76">
        <v>1</v>
      </c>
      <c r="AD318" s="76">
        <v>26736920</v>
      </c>
      <c r="AE318" s="76">
        <v>0</v>
      </c>
      <c r="AF318" s="80" t="s">
        <v>73</v>
      </c>
      <c r="AG318" s="102">
        <f t="shared" si="25"/>
        <v>0</v>
      </c>
      <c r="AH318" s="76">
        <v>0</v>
      </c>
      <c r="AI318" s="76">
        <v>0</v>
      </c>
      <c r="AJ318" s="72" t="s">
        <v>73</v>
      </c>
      <c r="AK318" s="80" t="s">
        <v>73</v>
      </c>
      <c r="AL318" s="76">
        <v>0</v>
      </c>
      <c r="AM318" s="80" t="s">
        <v>73</v>
      </c>
      <c r="AN318" s="80" t="s">
        <v>73</v>
      </c>
      <c r="AO318" s="80" t="s">
        <v>73</v>
      </c>
      <c r="AP318" s="102">
        <f t="shared" si="26"/>
        <v>0</v>
      </c>
      <c r="AQ318" s="102">
        <f t="shared" si="27"/>
        <v>90697040</v>
      </c>
      <c r="AR318" s="72" t="s">
        <v>65</v>
      </c>
      <c r="AS318" s="76">
        <v>63960120</v>
      </c>
      <c r="AT318" s="72" t="s">
        <v>319</v>
      </c>
      <c r="AU318" s="76">
        <v>0</v>
      </c>
      <c r="AV318" s="81" t="s">
        <v>73</v>
      </c>
      <c r="AW318" s="82">
        <v>0</v>
      </c>
      <c r="AX318" s="143">
        <f t="shared" si="28"/>
        <v>90697040</v>
      </c>
      <c r="AY318" s="84">
        <f t="shared" si="29"/>
        <v>0</v>
      </c>
      <c r="AZ318" s="85">
        <v>0</v>
      </c>
      <c r="BA318" s="81" t="s">
        <v>73</v>
      </c>
      <c r="BB318" s="72" t="s">
        <v>123</v>
      </c>
      <c r="BC318" s="637" t="s">
        <v>16776</v>
      </c>
      <c r="BD318" s="71" t="s">
        <v>65</v>
      </c>
      <c r="BE318" s="71" t="s">
        <v>207</v>
      </c>
    </row>
    <row r="319" spans="2:57" x14ac:dyDescent="0.25">
      <c r="B319" s="72">
        <v>2025</v>
      </c>
      <c r="C319" s="72">
        <v>891780111</v>
      </c>
      <c r="D319" s="72" t="s">
        <v>63</v>
      </c>
      <c r="E319" s="104" t="s">
        <v>16775</v>
      </c>
      <c r="F319" s="72" t="s">
        <v>16774</v>
      </c>
      <c r="G319" s="72">
        <v>0</v>
      </c>
      <c r="H319" s="72" t="s">
        <v>71</v>
      </c>
      <c r="I319" s="71" t="s">
        <v>166</v>
      </c>
      <c r="J319" s="73" t="s">
        <v>167</v>
      </c>
      <c r="K319" s="104" t="s">
        <v>16773</v>
      </c>
      <c r="L319" s="514">
        <v>5000000</v>
      </c>
      <c r="M319" s="71" t="s">
        <v>66</v>
      </c>
      <c r="N319" s="75" t="s">
        <v>16772</v>
      </c>
      <c r="O319" s="76">
        <v>900127349</v>
      </c>
      <c r="P319" s="76">
        <v>1346</v>
      </c>
      <c r="Q319" s="147">
        <v>45826</v>
      </c>
      <c r="R319" s="514">
        <v>5000000</v>
      </c>
      <c r="S319" s="147">
        <v>45840</v>
      </c>
      <c r="T319" s="514">
        <v>5000000</v>
      </c>
      <c r="U319" s="72" t="s">
        <v>65</v>
      </c>
      <c r="V319" s="292">
        <v>85152695</v>
      </c>
      <c r="W319" s="189" t="s">
        <v>8704</v>
      </c>
      <c r="X319" s="635">
        <v>45840</v>
      </c>
      <c r="Y319" s="635">
        <v>45846</v>
      </c>
      <c r="Z319" s="636">
        <v>45842</v>
      </c>
      <c r="AA319" s="147">
        <v>45960</v>
      </c>
      <c r="AB319" s="102">
        <f t="shared" si="24"/>
        <v>118</v>
      </c>
      <c r="AC319" s="76">
        <v>0</v>
      </c>
      <c r="AD319" s="76">
        <v>0</v>
      </c>
      <c r="AE319" s="76">
        <v>0</v>
      </c>
      <c r="AF319" s="80" t="s">
        <v>73</v>
      </c>
      <c r="AG319" s="102">
        <f t="shared" si="25"/>
        <v>0</v>
      </c>
      <c r="AH319" s="76">
        <v>0</v>
      </c>
      <c r="AI319" s="76">
        <v>0</v>
      </c>
      <c r="AJ319" s="72" t="s">
        <v>73</v>
      </c>
      <c r="AK319" s="80" t="s">
        <v>73</v>
      </c>
      <c r="AL319" s="76">
        <v>0</v>
      </c>
      <c r="AM319" s="80" t="s">
        <v>73</v>
      </c>
      <c r="AN319" s="80" t="s">
        <v>73</v>
      </c>
      <c r="AO319" s="80" t="s">
        <v>73</v>
      </c>
      <c r="AP319" s="102">
        <f t="shared" si="26"/>
        <v>0</v>
      </c>
      <c r="AQ319" s="102">
        <f t="shared" si="27"/>
        <v>5000000</v>
      </c>
      <c r="AR319" s="72" t="s">
        <v>65</v>
      </c>
      <c r="AS319" s="76">
        <v>5000000</v>
      </c>
      <c r="AT319" s="72" t="s">
        <v>319</v>
      </c>
      <c r="AU319" s="76">
        <v>0</v>
      </c>
      <c r="AV319" s="81" t="s">
        <v>73</v>
      </c>
      <c r="AW319" s="82">
        <v>0</v>
      </c>
      <c r="AX319" s="143">
        <f t="shared" si="28"/>
        <v>5000000</v>
      </c>
      <c r="AY319" s="84">
        <f t="shared" si="29"/>
        <v>0</v>
      </c>
      <c r="AZ319" s="85">
        <v>0</v>
      </c>
      <c r="BA319" s="81" t="s">
        <v>73</v>
      </c>
      <c r="BB319" s="72" t="s">
        <v>123</v>
      </c>
      <c r="BC319" s="637" t="s">
        <v>16771</v>
      </c>
      <c r="BD319" s="71" t="s">
        <v>65</v>
      </c>
      <c r="BE319" s="71" t="s">
        <v>207</v>
      </c>
    </row>
    <row r="320" spans="2:57" x14ac:dyDescent="0.25">
      <c r="B320" s="72">
        <v>2025</v>
      </c>
      <c r="C320" s="72">
        <v>891780111</v>
      </c>
      <c r="D320" s="72" t="s">
        <v>63</v>
      </c>
      <c r="E320" s="104" t="s">
        <v>16770</v>
      </c>
      <c r="F320" s="72" t="s">
        <v>16769</v>
      </c>
      <c r="G320" s="72">
        <v>0</v>
      </c>
      <c r="H320" s="72" t="s">
        <v>71</v>
      </c>
      <c r="I320" s="71" t="s">
        <v>64</v>
      </c>
      <c r="J320" s="73" t="s">
        <v>167</v>
      </c>
      <c r="K320" s="104" t="s">
        <v>16768</v>
      </c>
      <c r="L320" s="514">
        <v>15000000</v>
      </c>
      <c r="M320" s="71" t="s">
        <v>66</v>
      </c>
      <c r="N320" s="75" t="s">
        <v>16767</v>
      </c>
      <c r="O320" s="76">
        <v>900432536</v>
      </c>
      <c r="P320" s="76">
        <v>977</v>
      </c>
      <c r="Q320" s="147">
        <v>45776</v>
      </c>
      <c r="R320" s="514">
        <v>15000000</v>
      </c>
      <c r="S320" s="147">
        <v>45846</v>
      </c>
      <c r="T320" s="514">
        <v>15000000</v>
      </c>
      <c r="U320" s="72" t="s">
        <v>65</v>
      </c>
      <c r="V320" s="292">
        <v>36724655</v>
      </c>
      <c r="W320" s="189" t="s">
        <v>8892</v>
      </c>
      <c r="X320" s="635">
        <v>45846</v>
      </c>
      <c r="Y320" s="635">
        <v>45846</v>
      </c>
      <c r="Z320" s="636" t="s">
        <v>73</v>
      </c>
      <c r="AA320" s="147">
        <v>46022</v>
      </c>
      <c r="AB320" s="102">
        <f t="shared" si="24"/>
        <v>176</v>
      </c>
      <c r="AC320" s="76">
        <v>0</v>
      </c>
      <c r="AD320" s="76">
        <v>0</v>
      </c>
      <c r="AE320" s="76">
        <v>0</v>
      </c>
      <c r="AF320" s="80" t="s">
        <v>73</v>
      </c>
      <c r="AG320" s="102">
        <f t="shared" si="25"/>
        <v>0</v>
      </c>
      <c r="AH320" s="76">
        <v>0</v>
      </c>
      <c r="AI320" s="76">
        <v>0</v>
      </c>
      <c r="AJ320" s="72" t="s">
        <v>73</v>
      </c>
      <c r="AK320" s="80" t="s">
        <v>73</v>
      </c>
      <c r="AL320" s="76">
        <v>0</v>
      </c>
      <c r="AM320" s="80" t="s">
        <v>73</v>
      </c>
      <c r="AN320" s="80" t="s">
        <v>73</v>
      </c>
      <c r="AO320" s="80" t="s">
        <v>73</v>
      </c>
      <c r="AP320" s="102">
        <f t="shared" si="26"/>
        <v>0</v>
      </c>
      <c r="AQ320" s="102">
        <f t="shared" si="27"/>
        <v>15000000</v>
      </c>
      <c r="AR320" s="72" t="s">
        <v>65</v>
      </c>
      <c r="AS320" s="76">
        <v>15000000</v>
      </c>
      <c r="AT320" s="72" t="s">
        <v>319</v>
      </c>
      <c r="AU320" s="76">
        <v>0</v>
      </c>
      <c r="AV320" s="81" t="s">
        <v>73</v>
      </c>
      <c r="AW320" s="82">
        <v>0</v>
      </c>
      <c r="AX320" s="143">
        <f t="shared" si="28"/>
        <v>15000000</v>
      </c>
      <c r="AY320" s="84">
        <f t="shared" si="29"/>
        <v>0</v>
      </c>
      <c r="AZ320" s="85">
        <v>0</v>
      </c>
      <c r="BA320" s="81" t="s">
        <v>73</v>
      </c>
      <c r="BB320" s="72" t="s">
        <v>123</v>
      </c>
      <c r="BC320" s="637" t="s">
        <v>16766</v>
      </c>
      <c r="BD320" s="71" t="s">
        <v>65</v>
      </c>
      <c r="BE320" s="71" t="s">
        <v>207</v>
      </c>
    </row>
    <row r="321" spans="2:57" x14ac:dyDescent="0.25">
      <c r="B321" s="72">
        <v>2025</v>
      </c>
      <c r="C321" s="72">
        <v>891780111</v>
      </c>
      <c r="D321" s="72" t="s">
        <v>63</v>
      </c>
      <c r="E321" s="104" t="s">
        <v>16765</v>
      </c>
      <c r="F321" s="72" t="s">
        <v>16764</v>
      </c>
      <c r="G321" s="72">
        <v>0</v>
      </c>
      <c r="H321" s="72" t="s">
        <v>71</v>
      </c>
      <c r="I321" s="71" t="s">
        <v>64</v>
      </c>
      <c r="J321" s="73" t="s">
        <v>167</v>
      </c>
      <c r="K321" s="104" t="s">
        <v>16763</v>
      </c>
      <c r="L321" s="514">
        <v>320000000</v>
      </c>
      <c r="M321" s="71" t="s">
        <v>66</v>
      </c>
      <c r="N321" s="75" t="s">
        <v>16762</v>
      </c>
      <c r="O321" s="76">
        <v>900331965</v>
      </c>
      <c r="P321" s="76">
        <v>1389</v>
      </c>
      <c r="Q321" s="147">
        <v>45835</v>
      </c>
      <c r="R321" s="514">
        <v>320000000</v>
      </c>
      <c r="S321" s="147">
        <v>45852</v>
      </c>
      <c r="T321" s="514">
        <v>320000000</v>
      </c>
      <c r="U321" s="72" t="s">
        <v>65</v>
      </c>
      <c r="V321" s="292">
        <v>85459497</v>
      </c>
      <c r="W321" s="189" t="s">
        <v>9141</v>
      </c>
      <c r="X321" s="635">
        <v>45852</v>
      </c>
      <c r="Y321" s="635">
        <v>45852</v>
      </c>
      <c r="Z321" s="636">
        <v>45852</v>
      </c>
      <c r="AA321" s="147">
        <v>46022</v>
      </c>
      <c r="AB321" s="102">
        <f t="shared" si="24"/>
        <v>170</v>
      </c>
      <c r="AC321" s="76">
        <v>0</v>
      </c>
      <c r="AD321" s="76">
        <v>0</v>
      </c>
      <c r="AE321" s="76">
        <v>0</v>
      </c>
      <c r="AF321" s="80" t="s">
        <v>73</v>
      </c>
      <c r="AG321" s="102">
        <f t="shared" si="25"/>
        <v>0</v>
      </c>
      <c r="AH321" s="76">
        <v>0</v>
      </c>
      <c r="AI321" s="76">
        <v>0</v>
      </c>
      <c r="AJ321" s="72" t="s">
        <v>73</v>
      </c>
      <c r="AK321" s="80" t="s">
        <v>73</v>
      </c>
      <c r="AL321" s="76">
        <v>0</v>
      </c>
      <c r="AM321" s="80" t="s">
        <v>73</v>
      </c>
      <c r="AN321" s="80" t="s">
        <v>73</v>
      </c>
      <c r="AO321" s="80" t="s">
        <v>73</v>
      </c>
      <c r="AP321" s="102">
        <f t="shared" si="26"/>
        <v>0</v>
      </c>
      <c r="AQ321" s="102">
        <f t="shared" si="27"/>
        <v>320000000</v>
      </c>
      <c r="AR321" s="72" t="s">
        <v>65</v>
      </c>
      <c r="AS321" s="76">
        <v>320000000</v>
      </c>
      <c r="AT321" s="72" t="s">
        <v>319</v>
      </c>
      <c r="AU321" s="76">
        <v>0</v>
      </c>
      <c r="AV321" s="81" t="s">
        <v>73</v>
      </c>
      <c r="AW321" s="82">
        <v>0</v>
      </c>
      <c r="AX321" s="143">
        <f t="shared" si="28"/>
        <v>320000000</v>
      </c>
      <c r="AY321" s="84">
        <f t="shared" si="29"/>
        <v>0</v>
      </c>
      <c r="AZ321" s="85">
        <v>0</v>
      </c>
      <c r="BA321" s="81" t="s">
        <v>73</v>
      </c>
      <c r="BB321" s="72" t="s">
        <v>123</v>
      </c>
      <c r="BC321" s="637" t="s">
        <v>16761</v>
      </c>
      <c r="BD321" s="71" t="s">
        <v>65</v>
      </c>
      <c r="BE321" s="71" t="s">
        <v>207</v>
      </c>
    </row>
    <row r="322" spans="2:57" x14ac:dyDescent="0.25">
      <c r="B322" s="72">
        <v>2025</v>
      </c>
      <c r="C322" s="72">
        <v>891780111</v>
      </c>
      <c r="D322" s="72" t="s">
        <v>63</v>
      </c>
      <c r="E322" s="104" t="s">
        <v>16760</v>
      </c>
      <c r="F322" s="72" t="s">
        <v>16759</v>
      </c>
      <c r="G322" s="72">
        <v>0</v>
      </c>
      <c r="H322" s="72" t="s">
        <v>71</v>
      </c>
      <c r="I322" s="71" t="s">
        <v>64</v>
      </c>
      <c r="J322" s="73" t="s">
        <v>167</v>
      </c>
      <c r="K322" s="104" t="s">
        <v>16758</v>
      </c>
      <c r="L322" s="514">
        <v>13055000</v>
      </c>
      <c r="M322" s="71" t="s">
        <v>66</v>
      </c>
      <c r="N322" s="75" t="s">
        <v>16757</v>
      </c>
      <c r="O322" s="76">
        <v>1004369370</v>
      </c>
      <c r="P322" s="76">
        <v>1302</v>
      </c>
      <c r="Q322" s="147">
        <v>45820</v>
      </c>
      <c r="R322" s="514">
        <v>13055000</v>
      </c>
      <c r="S322" s="147">
        <v>45863</v>
      </c>
      <c r="T322" s="514">
        <v>13055000</v>
      </c>
      <c r="U322" s="72" t="s">
        <v>65</v>
      </c>
      <c r="V322" s="292">
        <v>36693503</v>
      </c>
      <c r="W322" s="189" t="s">
        <v>16756</v>
      </c>
      <c r="X322" s="635">
        <v>45863</v>
      </c>
      <c r="Y322" s="635">
        <v>45863</v>
      </c>
      <c r="Z322" s="636" t="s">
        <v>73</v>
      </c>
      <c r="AA322" s="147">
        <v>46022</v>
      </c>
      <c r="AB322" s="102">
        <f t="shared" si="24"/>
        <v>159</v>
      </c>
      <c r="AC322" s="76">
        <v>1</v>
      </c>
      <c r="AD322" s="76">
        <v>4760000</v>
      </c>
      <c r="AE322" s="76">
        <v>0</v>
      </c>
      <c r="AF322" s="80" t="s">
        <v>73</v>
      </c>
      <c r="AG322" s="102">
        <f t="shared" si="25"/>
        <v>0</v>
      </c>
      <c r="AH322" s="76">
        <v>0</v>
      </c>
      <c r="AI322" s="76">
        <v>0</v>
      </c>
      <c r="AJ322" s="72" t="s">
        <v>73</v>
      </c>
      <c r="AK322" s="80" t="s">
        <v>73</v>
      </c>
      <c r="AL322" s="76">
        <v>0</v>
      </c>
      <c r="AM322" s="80" t="s">
        <v>73</v>
      </c>
      <c r="AN322" s="80" t="s">
        <v>73</v>
      </c>
      <c r="AO322" s="80" t="s">
        <v>73</v>
      </c>
      <c r="AP322" s="102">
        <f t="shared" si="26"/>
        <v>0</v>
      </c>
      <c r="AQ322" s="102">
        <f t="shared" si="27"/>
        <v>17815000</v>
      </c>
      <c r="AR322" s="72" t="s">
        <v>65</v>
      </c>
      <c r="AS322" s="76">
        <v>13055000</v>
      </c>
      <c r="AT322" s="72" t="s">
        <v>319</v>
      </c>
      <c r="AU322" s="76">
        <v>0</v>
      </c>
      <c r="AV322" s="81" t="s">
        <v>73</v>
      </c>
      <c r="AW322" s="82">
        <v>0</v>
      </c>
      <c r="AX322" s="143">
        <f t="shared" si="28"/>
        <v>17815000</v>
      </c>
      <c r="AY322" s="84">
        <f t="shared" si="29"/>
        <v>0</v>
      </c>
      <c r="AZ322" s="85">
        <v>0</v>
      </c>
      <c r="BA322" s="81" t="s">
        <v>73</v>
      </c>
      <c r="BB322" s="72" t="s">
        <v>123</v>
      </c>
      <c r="BC322" s="637" t="s">
        <v>16755</v>
      </c>
      <c r="BD322" s="71" t="s">
        <v>65</v>
      </c>
      <c r="BE322" s="71" t="s">
        <v>207</v>
      </c>
    </row>
    <row r="323" spans="2:57" x14ac:dyDescent="0.25">
      <c r="B323" s="72">
        <v>2025</v>
      </c>
      <c r="C323" s="72">
        <v>891780111</v>
      </c>
      <c r="D323" s="72" t="s">
        <v>63</v>
      </c>
      <c r="E323" s="104" t="s">
        <v>16754</v>
      </c>
      <c r="F323" s="72" t="s">
        <v>16753</v>
      </c>
      <c r="G323" s="72">
        <v>0</v>
      </c>
      <c r="H323" s="72" t="s">
        <v>71</v>
      </c>
      <c r="I323" s="71" t="s">
        <v>64</v>
      </c>
      <c r="J323" s="73" t="s">
        <v>167</v>
      </c>
      <c r="K323" s="104" t="s">
        <v>16752</v>
      </c>
      <c r="L323" s="514">
        <v>100000000</v>
      </c>
      <c r="M323" s="71" t="s">
        <v>66</v>
      </c>
      <c r="N323" s="75" t="s">
        <v>16751</v>
      </c>
      <c r="O323" s="76">
        <v>900763287</v>
      </c>
      <c r="P323" s="76">
        <v>1640</v>
      </c>
      <c r="Q323" s="147">
        <v>45860</v>
      </c>
      <c r="R323" s="514">
        <v>100000000</v>
      </c>
      <c r="S323" s="147">
        <v>45869</v>
      </c>
      <c r="T323" s="514">
        <v>100000000</v>
      </c>
      <c r="U323" s="72" t="s">
        <v>65</v>
      </c>
      <c r="V323" s="292">
        <v>36665858</v>
      </c>
      <c r="W323" s="189" t="s">
        <v>10356</v>
      </c>
      <c r="X323" s="635">
        <v>45869</v>
      </c>
      <c r="Y323" s="635">
        <v>45869</v>
      </c>
      <c r="Z323" s="636">
        <v>45869</v>
      </c>
      <c r="AA323" s="147">
        <v>46022</v>
      </c>
      <c r="AB323" s="102">
        <f t="shared" si="24"/>
        <v>153</v>
      </c>
      <c r="AC323" s="76">
        <v>0</v>
      </c>
      <c r="AD323" s="76">
        <v>0</v>
      </c>
      <c r="AE323" s="76">
        <v>0</v>
      </c>
      <c r="AF323" s="80" t="s">
        <v>73</v>
      </c>
      <c r="AG323" s="102">
        <f t="shared" si="25"/>
        <v>0</v>
      </c>
      <c r="AH323" s="76">
        <v>0</v>
      </c>
      <c r="AI323" s="76">
        <v>0</v>
      </c>
      <c r="AJ323" s="72" t="s">
        <v>73</v>
      </c>
      <c r="AK323" s="80" t="s">
        <v>73</v>
      </c>
      <c r="AL323" s="76">
        <v>0</v>
      </c>
      <c r="AM323" s="80" t="s">
        <v>73</v>
      </c>
      <c r="AN323" s="80" t="s">
        <v>73</v>
      </c>
      <c r="AO323" s="80" t="s">
        <v>73</v>
      </c>
      <c r="AP323" s="102">
        <f t="shared" si="26"/>
        <v>0</v>
      </c>
      <c r="AQ323" s="102">
        <f t="shared" si="27"/>
        <v>100000000</v>
      </c>
      <c r="AR323" s="72" t="s">
        <v>65</v>
      </c>
      <c r="AS323" s="76">
        <v>100000000</v>
      </c>
      <c r="AT323" s="72" t="s">
        <v>319</v>
      </c>
      <c r="AU323" s="76">
        <v>0</v>
      </c>
      <c r="AV323" s="81" t="s">
        <v>73</v>
      </c>
      <c r="AW323" s="82">
        <v>0</v>
      </c>
      <c r="AX323" s="143">
        <f t="shared" si="28"/>
        <v>100000000</v>
      </c>
      <c r="AY323" s="84">
        <f t="shared" si="29"/>
        <v>0</v>
      </c>
      <c r="AZ323" s="85">
        <v>0</v>
      </c>
      <c r="BA323" s="81" t="s">
        <v>73</v>
      </c>
      <c r="BB323" s="72" t="s">
        <v>123</v>
      </c>
      <c r="BC323" s="637" t="s">
        <v>16750</v>
      </c>
      <c r="BD323" s="71" t="s">
        <v>65</v>
      </c>
      <c r="BE323" s="71" t="s">
        <v>207</v>
      </c>
    </row>
    <row r="324" spans="2:57" x14ac:dyDescent="0.25">
      <c r="B324" s="72">
        <v>2025</v>
      </c>
      <c r="C324" s="72">
        <v>891780111</v>
      </c>
      <c r="D324" s="72" t="s">
        <v>63</v>
      </c>
      <c r="E324" s="104" t="s">
        <v>16749</v>
      </c>
      <c r="F324" s="72" t="s">
        <v>16748</v>
      </c>
      <c r="G324" s="72">
        <v>0</v>
      </c>
      <c r="H324" s="72" t="s">
        <v>71</v>
      </c>
      <c r="I324" s="71" t="s">
        <v>64</v>
      </c>
      <c r="J324" s="73" t="s">
        <v>167</v>
      </c>
      <c r="K324" s="104" t="s">
        <v>16747</v>
      </c>
      <c r="L324" s="514">
        <v>40000000</v>
      </c>
      <c r="M324" s="71" t="s">
        <v>66</v>
      </c>
      <c r="N324" s="75" t="s">
        <v>16746</v>
      </c>
      <c r="O324" s="76">
        <v>900489512</v>
      </c>
      <c r="P324" s="76">
        <v>1679</v>
      </c>
      <c r="Q324" s="147">
        <v>45863</v>
      </c>
      <c r="R324" s="514">
        <v>40000000</v>
      </c>
      <c r="S324" s="147">
        <v>45875</v>
      </c>
      <c r="T324" s="514">
        <v>40000000</v>
      </c>
      <c r="U324" s="72" t="s">
        <v>65</v>
      </c>
      <c r="V324" s="292">
        <v>7144175</v>
      </c>
      <c r="W324" s="189" t="s">
        <v>16745</v>
      </c>
      <c r="X324" s="635">
        <v>45875</v>
      </c>
      <c r="Y324" s="635">
        <v>45875</v>
      </c>
      <c r="Z324" s="636" t="s">
        <v>73</v>
      </c>
      <c r="AA324" s="147">
        <v>45991</v>
      </c>
      <c r="AB324" s="102">
        <f t="shared" si="24"/>
        <v>116</v>
      </c>
      <c r="AC324" s="76">
        <v>0</v>
      </c>
      <c r="AD324" s="76">
        <v>0</v>
      </c>
      <c r="AE324" s="76">
        <v>0</v>
      </c>
      <c r="AF324" s="80" t="s">
        <v>73</v>
      </c>
      <c r="AG324" s="102">
        <f t="shared" si="25"/>
        <v>0</v>
      </c>
      <c r="AH324" s="76">
        <v>0</v>
      </c>
      <c r="AI324" s="76">
        <v>0</v>
      </c>
      <c r="AJ324" s="72" t="s">
        <v>73</v>
      </c>
      <c r="AK324" s="80" t="s">
        <v>73</v>
      </c>
      <c r="AL324" s="76">
        <v>0</v>
      </c>
      <c r="AM324" s="80" t="s">
        <v>73</v>
      </c>
      <c r="AN324" s="80" t="s">
        <v>73</v>
      </c>
      <c r="AO324" s="80" t="s">
        <v>73</v>
      </c>
      <c r="AP324" s="102">
        <f t="shared" si="26"/>
        <v>0</v>
      </c>
      <c r="AQ324" s="102">
        <f t="shared" si="27"/>
        <v>40000000</v>
      </c>
      <c r="AR324" s="72" t="s">
        <v>65</v>
      </c>
      <c r="AS324" s="76">
        <v>40000000</v>
      </c>
      <c r="AT324" s="72" t="s">
        <v>319</v>
      </c>
      <c r="AU324" s="76">
        <v>0</v>
      </c>
      <c r="AV324" s="81" t="s">
        <v>73</v>
      </c>
      <c r="AW324" s="82">
        <v>7889900</v>
      </c>
      <c r="AX324" s="143">
        <f t="shared" si="28"/>
        <v>32110100</v>
      </c>
      <c r="AY324" s="84">
        <f t="shared" si="29"/>
        <v>0.19724749999999999</v>
      </c>
      <c r="AZ324" s="85">
        <v>0.2</v>
      </c>
      <c r="BA324" s="81" t="s">
        <v>73</v>
      </c>
      <c r="BB324" s="72" t="s">
        <v>123</v>
      </c>
      <c r="BC324" s="637" t="s">
        <v>16744</v>
      </c>
      <c r="BD324" s="71" t="s">
        <v>65</v>
      </c>
      <c r="BE324" s="71" t="s">
        <v>207</v>
      </c>
    </row>
    <row r="325" spans="2:57" x14ac:dyDescent="0.25">
      <c r="B325" s="72">
        <v>2025</v>
      </c>
      <c r="C325" s="72">
        <v>891780111</v>
      </c>
      <c r="D325" s="72" t="s">
        <v>63</v>
      </c>
      <c r="E325" s="104" t="s">
        <v>16743</v>
      </c>
      <c r="F325" s="72" t="s">
        <v>16742</v>
      </c>
      <c r="G325" s="72">
        <v>0</v>
      </c>
      <c r="H325" s="72" t="s">
        <v>71</v>
      </c>
      <c r="I325" s="71" t="s">
        <v>64</v>
      </c>
      <c r="J325" s="73" t="s">
        <v>167</v>
      </c>
      <c r="K325" s="104" t="s">
        <v>16741</v>
      </c>
      <c r="L325" s="514">
        <v>180000000</v>
      </c>
      <c r="M325" s="71" t="s">
        <v>66</v>
      </c>
      <c r="N325" s="75" t="s">
        <v>16740</v>
      </c>
      <c r="O325" s="76">
        <v>901039840</v>
      </c>
      <c r="P325" s="76">
        <v>1734</v>
      </c>
      <c r="Q325" s="147">
        <v>45875</v>
      </c>
      <c r="R325" s="514">
        <v>180000000</v>
      </c>
      <c r="S325" s="147">
        <v>45880</v>
      </c>
      <c r="T325" s="514">
        <v>180000000</v>
      </c>
      <c r="U325" s="72" t="s">
        <v>65</v>
      </c>
      <c r="V325" s="292">
        <v>85465146</v>
      </c>
      <c r="W325" s="189" t="s">
        <v>16739</v>
      </c>
      <c r="X325" s="635">
        <v>45880</v>
      </c>
      <c r="Y325" s="635">
        <v>45880</v>
      </c>
      <c r="Z325" s="636">
        <v>45880</v>
      </c>
      <c r="AA325" s="147">
        <v>46022</v>
      </c>
      <c r="AB325" s="102">
        <f t="shared" si="24"/>
        <v>142</v>
      </c>
      <c r="AC325" s="76">
        <v>0</v>
      </c>
      <c r="AD325" s="76">
        <v>0</v>
      </c>
      <c r="AE325" s="76">
        <v>0</v>
      </c>
      <c r="AF325" s="80" t="s">
        <v>73</v>
      </c>
      <c r="AG325" s="102">
        <f t="shared" si="25"/>
        <v>0</v>
      </c>
      <c r="AH325" s="76">
        <v>0</v>
      </c>
      <c r="AI325" s="76">
        <v>0</v>
      </c>
      <c r="AJ325" s="72" t="s">
        <v>73</v>
      </c>
      <c r="AK325" s="80" t="s">
        <v>73</v>
      </c>
      <c r="AL325" s="76">
        <v>0</v>
      </c>
      <c r="AM325" s="80" t="s">
        <v>73</v>
      </c>
      <c r="AN325" s="80" t="s">
        <v>73</v>
      </c>
      <c r="AO325" s="80" t="s">
        <v>73</v>
      </c>
      <c r="AP325" s="102">
        <f t="shared" si="26"/>
        <v>0</v>
      </c>
      <c r="AQ325" s="102">
        <f t="shared" si="27"/>
        <v>180000000</v>
      </c>
      <c r="AR325" s="72" t="s">
        <v>65</v>
      </c>
      <c r="AS325" s="76">
        <v>180000000</v>
      </c>
      <c r="AT325" s="72" t="s">
        <v>319</v>
      </c>
      <c r="AU325" s="76">
        <v>0</v>
      </c>
      <c r="AV325" s="81" t="s">
        <v>73</v>
      </c>
      <c r="AW325" s="82">
        <v>151077640</v>
      </c>
      <c r="AX325" s="143">
        <f t="shared" si="28"/>
        <v>28922360</v>
      </c>
      <c r="AY325" s="84">
        <f t="shared" si="29"/>
        <v>0.83932022222222225</v>
      </c>
      <c r="AZ325" s="85">
        <v>0.84</v>
      </c>
      <c r="BA325" s="81" t="s">
        <v>73</v>
      </c>
      <c r="BB325" s="72" t="s">
        <v>123</v>
      </c>
      <c r="BC325" s="637" t="s">
        <v>16738</v>
      </c>
      <c r="BD325" s="71" t="s">
        <v>65</v>
      </c>
      <c r="BE325" s="71" t="s">
        <v>207</v>
      </c>
    </row>
    <row r="326" spans="2:57" x14ac:dyDescent="0.25">
      <c r="B326" s="72">
        <v>2025</v>
      </c>
      <c r="C326" s="72">
        <v>891780111</v>
      </c>
      <c r="D326" s="72" t="s">
        <v>63</v>
      </c>
      <c r="E326" s="104" t="s">
        <v>16737</v>
      </c>
      <c r="F326" s="72" t="s">
        <v>16736</v>
      </c>
      <c r="G326" s="72">
        <v>0</v>
      </c>
      <c r="H326" s="72" t="s">
        <v>71</v>
      </c>
      <c r="I326" s="71" t="s">
        <v>64</v>
      </c>
      <c r="J326" s="73" t="s">
        <v>167</v>
      </c>
      <c r="K326" s="104" t="s">
        <v>16735</v>
      </c>
      <c r="L326" s="514">
        <v>30000000</v>
      </c>
      <c r="M326" s="71" t="s">
        <v>66</v>
      </c>
      <c r="N326" s="75" t="s">
        <v>16734</v>
      </c>
      <c r="O326" s="76">
        <v>900414638</v>
      </c>
      <c r="P326" s="76">
        <v>818</v>
      </c>
      <c r="Q326" s="147">
        <v>45747</v>
      </c>
      <c r="R326" s="514">
        <v>30000000</v>
      </c>
      <c r="S326" s="147">
        <v>45888</v>
      </c>
      <c r="T326" s="514">
        <v>30000000</v>
      </c>
      <c r="U326" s="72" t="s">
        <v>65</v>
      </c>
      <c r="V326" s="292">
        <v>36665858</v>
      </c>
      <c r="W326" s="189" t="s">
        <v>10356</v>
      </c>
      <c r="X326" s="635">
        <v>45888</v>
      </c>
      <c r="Y326" s="635">
        <v>45888</v>
      </c>
      <c r="Z326" s="636" t="s">
        <v>73</v>
      </c>
      <c r="AA326" s="147">
        <v>46022</v>
      </c>
      <c r="AB326" s="102">
        <f t="shared" si="24"/>
        <v>134</v>
      </c>
      <c r="AC326" s="76">
        <v>0</v>
      </c>
      <c r="AD326" s="76">
        <v>0</v>
      </c>
      <c r="AE326" s="76">
        <v>0</v>
      </c>
      <c r="AF326" s="80" t="s">
        <v>73</v>
      </c>
      <c r="AG326" s="102">
        <f t="shared" si="25"/>
        <v>0</v>
      </c>
      <c r="AH326" s="76">
        <v>0</v>
      </c>
      <c r="AI326" s="76">
        <v>0</v>
      </c>
      <c r="AJ326" s="72" t="s">
        <v>73</v>
      </c>
      <c r="AK326" s="80" t="s">
        <v>73</v>
      </c>
      <c r="AL326" s="76">
        <v>0</v>
      </c>
      <c r="AM326" s="80" t="s">
        <v>73</v>
      </c>
      <c r="AN326" s="80" t="s">
        <v>73</v>
      </c>
      <c r="AO326" s="80" t="s">
        <v>73</v>
      </c>
      <c r="AP326" s="102">
        <f t="shared" si="26"/>
        <v>0</v>
      </c>
      <c r="AQ326" s="102">
        <f t="shared" si="27"/>
        <v>30000000</v>
      </c>
      <c r="AR326" s="72" t="s">
        <v>65</v>
      </c>
      <c r="AS326" s="76">
        <v>30000000</v>
      </c>
      <c r="AT326" s="72" t="s">
        <v>319</v>
      </c>
      <c r="AU326" s="76">
        <v>0</v>
      </c>
      <c r="AV326" s="81" t="s">
        <v>73</v>
      </c>
      <c r="AW326" s="82">
        <v>7914832</v>
      </c>
      <c r="AX326" s="143">
        <f t="shared" si="28"/>
        <v>22085168</v>
      </c>
      <c r="AY326" s="84">
        <f t="shared" si="29"/>
        <v>0.26382773333333331</v>
      </c>
      <c r="AZ326" s="85">
        <v>0.26</v>
      </c>
      <c r="BA326" s="81" t="s">
        <v>73</v>
      </c>
      <c r="BB326" s="72" t="s">
        <v>123</v>
      </c>
      <c r="BC326" s="637" t="s">
        <v>16733</v>
      </c>
      <c r="BD326" s="71" t="s">
        <v>65</v>
      </c>
      <c r="BE326" s="71" t="s">
        <v>207</v>
      </c>
    </row>
    <row r="327" spans="2:57" x14ac:dyDescent="0.25">
      <c r="B327" s="72">
        <v>2025</v>
      </c>
      <c r="C327" s="72">
        <v>891780111</v>
      </c>
      <c r="D327" s="72" t="s">
        <v>63</v>
      </c>
      <c r="E327" s="104" t="s">
        <v>16732</v>
      </c>
      <c r="F327" s="72" t="s">
        <v>16731</v>
      </c>
      <c r="G327" s="72">
        <v>0</v>
      </c>
      <c r="H327" s="72" t="s">
        <v>71</v>
      </c>
      <c r="I327" s="71" t="s">
        <v>64</v>
      </c>
      <c r="J327" s="73" t="s">
        <v>167</v>
      </c>
      <c r="K327" s="104" t="s">
        <v>16730</v>
      </c>
      <c r="L327" s="514">
        <v>15000000</v>
      </c>
      <c r="M327" s="71" t="s">
        <v>66</v>
      </c>
      <c r="N327" s="75" t="s">
        <v>16729</v>
      </c>
      <c r="O327" s="76">
        <v>36549782</v>
      </c>
      <c r="P327" s="76">
        <v>1336</v>
      </c>
      <c r="Q327" s="147">
        <v>45826</v>
      </c>
      <c r="R327" s="514">
        <v>15000000</v>
      </c>
      <c r="S327" s="147">
        <v>45896</v>
      </c>
      <c r="T327" s="514">
        <v>15000000</v>
      </c>
      <c r="U327" s="72" t="s">
        <v>65</v>
      </c>
      <c r="V327" s="292">
        <v>36724655</v>
      </c>
      <c r="W327" s="189" t="s">
        <v>8892</v>
      </c>
      <c r="X327" s="635">
        <v>45896</v>
      </c>
      <c r="Y327" s="635">
        <v>45896</v>
      </c>
      <c r="Z327" s="636" t="s">
        <v>73</v>
      </c>
      <c r="AA327" s="147">
        <v>46022</v>
      </c>
      <c r="AB327" s="102">
        <f t="shared" si="24"/>
        <v>126</v>
      </c>
      <c r="AC327" s="76">
        <v>0</v>
      </c>
      <c r="AD327" s="76">
        <v>0</v>
      </c>
      <c r="AE327" s="76">
        <v>0</v>
      </c>
      <c r="AF327" s="80" t="s">
        <v>73</v>
      </c>
      <c r="AG327" s="102">
        <f t="shared" si="25"/>
        <v>0</v>
      </c>
      <c r="AH327" s="76">
        <v>0</v>
      </c>
      <c r="AI327" s="76">
        <v>0</v>
      </c>
      <c r="AJ327" s="72" t="s">
        <v>73</v>
      </c>
      <c r="AK327" s="80" t="s">
        <v>73</v>
      </c>
      <c r="AL327" s="76">
        <v>0</v>
      </c>
      <c r="AM327" s="80" t="s">
        <v>73</v>
      </c>
      <c r="AN327" s="80" t="s">
        <v>73</v>
      </c>
      <c r="AO327" s="80" t="s">
        <v>73</v>
      </c>
      <c r="AP327" s="102">
        <f t="shared" si="26"/>
        <v>0</v>
      </c>
      <c r="AQ327" s="102">
        <f t="shared" si="27"/>
        <v>15000000</v>
      </c>
      <c r="AR327" s="72" t="s">
        <v>65</v>
      </c>
      <c r="AS327" s="76">
        <v>15000000</v>
      </c>
      <c r="AT327" s="72" t="s">
        <v>319</v>
      </c>
      <c r="AU327" s="76">
        <v>0</v>
      </c>
      <c r="AV327" s="81" t="s">
        <v>73</v>
      </c>
      <c r="AW327" s="82">
        <v>6210000</v>
      </c>
      <c r="AX327" s="143">
        <f t="shared" si="28"/>
        <v>8790000</v>
      </c>
      <c r="AY327" s="84">
        <f t="shared" si="29"/>
        <v>0.41399999999999998</v>
      </c>
      <c r="AZ327" s="85">
        <v>0.41</v>
      </c>
      <c r="BA327" s="81" t="s">
        <v>73</v>
      </c>
      <c r="BB327" s="72" t="s">
        <v>123</v>
      </c>
      <c r="BC327" s="637" t="s">
        <v>16728</v>
      </c>
      <c r="BD327" s="71" t="s">
        <v>65</v>
      </c>
      <c r="BE327" s="71" t="s">
        <v>207</v>
      </c>
    </row>
    <row r="328" spans="2:57" x14ac:dyDescent="0.25">
      <c r="B328" s="72">
        <v>2025</v>
      </c>
      <c r="C328" s="72">
        <v>891780111</v>
      </c>
      <c r="D328" s="72" t="s">
        <v>63</v>
      </c>
      <c r="E328" s="104" t="s">
        <v>16727</v>
      </c>
      <c r="F328" s="72" t="s">
        <v>16726</v>
      </c>
      <c r="G328" s="72">
        <v>0</v>
      </c>
      <c r="H328" s="72" t="s">
        <v>71</v>
      </c>
      <c r="I328" s="71" t="s">
        <v>64</v>
      </c>
      <c r="J328" s="73" t="s">
        <v>167</v>
      </c>
      <c r="K328" s="104" t="s">
        <v>16725</v>
      </c>
      <c r="L328" s="514">
        <v>100000000</v>
      </c>
      <c r="M328" s="71" t="s">
        <v>66</v>
      </c>
      <c r="N328" s="75" t="s">
        <v>16724</v>
      </c>
      <c r="O328" s="76">
        <v>811009788</v>
      </c>
      <c r="P328" s="76">
        <v>1894</v>
      </c>
      <c r="Q328" s="147">
        <v>45895</v>
      </c>
      <c r="R328" s="514">
        <v>100000000</v>
      </c>
      <c r="S328" s="147">
        <v>45904</v>
      </c>
      <c r="T328" s="514">
        <v>100000000</v>
      </c>
      <c r="U328" s="72" t="s">
        <v>65</v>
      </c>
      <c r="V328" s="292">
        <v>85459497</v>
      </c>
      <c r="W328" s="189" t="s">
        <v>9141</v>
      </c>
      <c r="X328" s="635">
        <v>45904</v>
      </c>
      <c r="Y328" s="635">
        <v>45904</v>
      </c>
      <c r="Z328" s="636" t="s">
        <v>73</v>
      </c>
      <c r="AA328" s="147">
        <v>46022</v>
      </c>
      <c r="AB328" s="102">
        <f t="shared" ref="AB328:AB347" si="30">+IF(Z328="1800-01-01",AA328-Y328,AA328-Z328)</f>
        <v>118</v>
      </c>
      <c r="AC328" s="76">
        <v>0</v>
      </c>
      <c r="AD328" s="76">
        <v>0</v>
      </c>
      <c r="AE328" s="76">
        <v>0</v>
      </c>
      <c r="AF328" s="80" t="s">
        <v>73</v>
      </c>
      <c r="AG328" s="102">
        <f t="shared" ref="AG328:AG347" si="31">+IF(AF328="1800-01-01",0,AF328-AA328)</f>
        <v>0</v>
      </c>
      <c r="AH328" s="76">
        <v>0</v>
      </c>
      <c r="AI328" s="76">
        <v>0</v>
      </c>
      <c r="AJ328" s="72" t="s">
        <v>73</v>
      </c>
      <c r="AK328" s="80" t="s">
        <v>73</v>
      </c>
      <c r="AL328" s="76">
        <v>0</v>
      </c>
      <c r="AM328" s="80" t="s">
        <v>73</v>
      </c>
      <c r="AN328" s="80" t="s">
        <v>73</v>
      </c>
      <c r="AO328" s="80" t="s">
        <v>73</v>
      </c>
      <c r="AP328" s="102">
        <f t="shared" ref="AP328:AP347" si="32">+IF(AM328="1800-01-01",0,AN328-AM328)</f>
        <v>0</v>
      </c>
      <c r="AQ328" s="102">
        <f t="shared" ref="AQ328:AQ347" si="33">+L328+AD328-AI328</f>
        <v>100000000</v>
      </c>
      <c r="AR328" s="72" t="s">
        <v>65</v>
      </c>
      <c r="AS328" s="76">
        <v>100000000</v>
      </c>
      <c r="AT328" s="72" t="s">
        <v>319</v>
      </c>
      <c r="AU328" s="76">
        <v>0</v>
      </c>
      <c r="AV328" s="81" t="s">
        <v>73</v>
      </c>
      <c r="AW328" s="82">
        <v>0</v>
      </c>
      <c r="AX328" s="143">
        <f t="shared" ref="AX328:AX347" si="34">AQ328-AW328</f>
        <v>100000000</v>
      </c>
      <c r="AY328" s="84">
        <f t="shared" ref="AY328:AY347" si="35">+IFERROR(AW328/AQ328,"_")</f>
        <v>0</v>
      </c>
      <c r="AZ328" s="85">
        <v>0</v>
      </c>
      <c r="BA328" s="81" t="s">
        <v>73</v>
      </c>
      <c r="BB328" s="72" t="s">
        <v>208</v>
      </c>
      <c r="BC328" s="637" t="s">
        <v>16723</v>
      </c>
      <c r="BD328" s="71" t="s">
        <v>65</v>
      </c>
      <c r="BE328" s="71" t="s">
        <v>207</v>
      </c>
    </row>
    <row r="329" spans="2:57" x14ac:dyDescent="0.25">
      <c r="B329" s="72">
        <v>2025</v>
      </c>
      <c r="C329" s="72">
        <v>891780111</v>
      </c>
      <c r="D329" s="72" t="s">
        <v>63</v>
      </c>
      <c r="E329" s="104" t="s">
        <v>16722</v>
      </c>
      <c r="F329" s="72" t="s">
        <v>16721</v>
      </c>
      <c r="G329" s="72">
        <v>0</v>
      </c>
      <c r="H329" s="72" t="s">
        <v>71</v>
      </c>
      <c r="I329" s="71" t="s">
        <v>64</v>
      </c>
      <c r="J329" s="73" t="s">
        <v>167</v>
      </c>
      <c r="K329" s="104" t="s">
        <v>16720</v>
      </c>
      <c r="L329" s="514">
        <v>100000000</v>
      </c>
      <c r="M329" s="71" t="s">
        <v>66</v>
      </c>
      <c r="N329" s="75" t="s">
        <v>16719</v>
      </c>
      <c r="O329" s="76">
        <v>901283655</v>
      </c>
      <c r="P329" s="76">
        <v>1686</v>
      </c>
      <c r="Q329" s="147">
        <v>45863</v>
      </c>
      <c r="R329" s="514">
        <v>100000000</v>
      </c>
      <c r="S329" s="147">
        <v>45905</v>
      </c>
      <c r="T329" s="514">
        <v>100000000</v>
      </c>
      <c r="U329" s="72" t="s">
        <v>65</v>
      </c>
      <c r="V329" s="292">
        <v>36665858</v>
      </c>
      <c r="W329" s="189" t="s">
        <v>10356</v>
      </c>
      <c r="X329" s="635">
        <v>45905</v>
      </c>
      <c r="Y329" s="635">
        <v>45908</v>
      </c>
      <c r="Z329" s="636">
        <v>45908</v>
      </c>
      <c r="AA329" s="147">
        <v>46022</v>
      </c>
      <c r="AB329" s="102">
        <f t="shared" si="30"/>
        <v>114</v>
      </c>
      <c r="AC329" s="76">
        <v>0</v>
      </c>
      <c r="AD329" s="76">
        <v>0</v>
      </c>
      <c r="AE329" s="76">
        <v>0</v>
      </c>
      <c r="AF329" s="80" t="s">
        <v>73</v>
      </c>
      <c r="AG329" s="102">
        <f t="shared" si="31"/>
        <v>0</v>
      </c>
      <c r="AH329" s="76">
        <v>0</v>
      </c>
      <c r="AI329" s="76">
        <v>0</v>
      </c>
      <c r="AJ329" s="72" t="s">
        <v>73</v>
      </c>
      <c r="AK329" s="80" t="s">
        <v>73</v>
      </c>
      <c r="AL329" s="76">
        <v>0</v>
      </c>
      <c r="AM329" s="80" t="s">
        <v>73</v>
      </c>
      <c r="AN329" s="80" t="s">
        <v>73</v>
      </c>
      <c r="AO329" s="80" t="s">
        <v>73</v>
      </c>
      <c r="AP329" s="102">
        <f t="shared" si="32"/>
        <v>0</v>
      </c>
      <c r="AQ329" s="102">
        <f t="shared" si="33"/>
        <v>100000000</v>
      </c>
      <c r="AR329" s="72" t="s">
        <v>65</v>
      </c>
      <c r="AS329" s="76">
        <v>100000000</v>
      </c>
      <c r="AT329" s="72" t="s">
        <v>319</v>
      </c>
      <c r="AU329" s="76">
        <v>0</v>
      </c>
      <c r="AV329" s="81" t="s">
        <v>73</v>
      </c>
      <c r="AW329" s="82">
        <v>0</v>
      </c>
      <c r="AX329" s="143">
        <f t="shared" si="34"/>
        <v>100000000</v>
      </c>
      <c r="AY329" s="84">
        <f t="shared" si="35"/>
        <v>0</v>
      </c>
      <c r="AZ329" s="85">
        <v>0</v>
      </c>
      <c r="BA329" s="81" t="s">
        <v>73</v>
      </c>
      <c r="BB329" s="72" t="s">
        <v>208</v>
      </c>
      <c r="BC329" s="637" t="s">
        <v>16718</v>
      </c>
      <c r="BD329" s="71" t="s">
        <v>65</v>
      </c>
      <c r="BE329" s="71" t="s">
        <v>207</v>
      </c>
    </row>
    <row r="330" spans="2:57" x14ac:dyDescent="0.25">
      <c r="B330" s="72">
        <v>2025</v>
      </c>
      <c r="C330" s="72">
        <v>891780111</v>
      </c>
      <c r="D330" s="72" t="s">
        <v>63</v>
      </c>
      <c r="E330" s="104" t="s">
        <v>16717</v>
      </c>
      <c r="F330" s="72" t="s">
        <v>16716</v>
      </c>
      <c r="G330" s="72">
        <v>0</v>
      </c>
      <c r="H330" s="72" t="s">
        <v>71</v>
      </c>
      <c r="I330" s="71" t="s">
        <v>166</v>
      </c>
      <c r="J330" s="73" t="s">
        <v>167</v>
      </c>
      <c r="K330" s="104" t="s">
        <v>16715</v>
      </c>
      <c r="L330" s="514">
        <v>106412021</v>
      </c>
      <c r="M330" s="71" t="s">
        <v>66</v>
      </c>
      <c r="N330" s="75" t="s">
        <v>16714</v>
      </c>
      <c r="O330" s="76">
        <v>901676410</v>
      </c>
      <c r="P330" s="76">
        <v>1838</v>
      </c>
      <c r="Q330" s="147">
        <v>45889</v>
      </c>
      <c r="R330" s="514">
        <v>106412021</v>
      </c>
      <c r="S330" s="147">
        <v>45910</v>
      </c>
      <c r="T330" s="514">
        <v>106412021</v>
      </c>
      <c r="U330" s="72" t="s">
        <v>65</v>
      </c>
      <c r="V330" s="292">
        <v>85152695</v>
      </c>
      <c r="W330" s="189" t="s">
        <v>8704</v>
      </c>
      <c r="X330" s="635">
        <v>45910</v>
      </c>
      <c r="Y330" s="635">
        <v>45910</v>
      </c>
      <c r="Z330" s="636">
        <v>45910</v>
      </c>
      <c r="AA330" s="147">
        <v>46021</v>
      </c>
      <c r="AB330" s="102">
        <f t="shared" si="30"/>
        <v>111</v>
      </c>
      <c r="AC330" s="76">
        <v>0</v>
      </c>
      <c r="AD330" s="76">
        <v>0</v>
      </c>
      <c r="AE330" s="76">
        <v>0</v>
      </c>
      <c r="AF330" s="80" t="s">
        <v>73</v>
      </c>
      <c r="AG330" s="102">
        <f t="shared" si="31"/>
        <v>0</v>
      </c>
      <c r="AH330" s="76">
        <v>0</v>
      </c>
      <c r="AI330" s="76">
        <v>0</v>
      </c>
      <c r="AJ330" s="72" t="s">
        <v>73</v>
      </c>
      <c r="AK330" s="80" t="s">
        <v>73</v>
      </c>
      <c r="AL330" s="76">
        <v>0</v>
      </c>
      <c r="AM330" s="80" t="s">
        <v>73</v>
      </c>
      <c r="AN330" s="80" t="s">
        <v>73</v>
      </c>
      <c r="AO330" s="80" t="s">
        <v>73</v>
      </c>
      <c r="AP330" s="102">
        <f t="shared" si="32"/>
        <v>0</v>
      </c>
      <c r="AQ330" s="102">
        <f t="shared" si="33"/>
        <v>106412021</v>
      </c>
      <c r="AR330" s="72" t="s">
        <v>65</v>
      </c>
      <c r="AS330" s="76">
        <v>106412021</v>
      </c>
      <c r="AT330" s="72" t="s">
        <v>319</v>
      </c>
      <c r="AU330" s="76">
        <v>0</v>
      </c>
      <c r="AV330" s="81" t="s">
        <v>73</v>
      </c>
      <c r="AW330" s="82">
        <v>0</v>
      </c>
      <c r="AX330" s="143">
        <f t="shared" si="34"/>
        <v>106412021</v>
      </c>
      <c r="AY330" s="84">
        <f t="shared" si="35"/>
        <v>0</v>
      </c>
      <c r="AZ330" s="85">
        <v>0</v>
      </c>
      <c r="BA330" s="81" t="s">
        <v>73</v>
      </c>
      <c r="BB330" s="72" t="s">
        <v>208</v>
      </c>
      <c r="BC330" s="637" t="s">
        <v>16713</v>
      </c>
      <c r="BD330" s="71" t="s">
        <v>65</v>
      </c>
      <c r="BE330" s="71" t="s">
        <v>207</v>
      </c>
    </row>
    <row r="331" spans="2:57" x14ac:dyDescent="0.25">
      <c r="B331" s="72">
        <v>2025</v>
      </c>
      <c r="C331" s="72">
        <v>891780111</v>
      </c>
      <c r="D331" s="72" t="s">
        <v>63</v>
      </c>
      <c r="E331" s="104" t="s">
        <v>16712</v>
      </c>
      <c r="F331" s="72" t="s">
        <v>16711</v>
      </c>
      <c r="G331" s="72">
        <v>0</v>
      </c>
      <c r="H331" s="72" t="s">
        <v>71</v>
      </c>
      <c r="I331" s="71" t="s">
        <v>64</v>
      </c>
      <c r="J331" s="73" t="s">
        <v>167</v>
      </c>
      <c r="K331" s="104" t="s">
        <v>16710</v>
      </c>
      <c r="L331" s="514">
        <v>200000000</v>
      </c>
      <c r="M331" s="71" t="s">
        <v>66</v>
      </c>
      <c r="N331" s="75" t="s">
        <v>16709</v>
      </c>
      <c r="O331" s="76">
        <v>819005003</v>
      </c>
      <c r="P331" s="76">
        <v>1888</v>
      </c>
      <c r="Q331" s="147">
        <v>45895</v>
      </c>
      <c r="R331" s="514">
        <v>200000000</v>
      </c>
      <c r="S331" s="147">
        <v>45933</v>
      </c>
      <c r="T331" s="514">
        <v>200000000</v>
      </c>
      <c r="U331" s="72" t="s">
        <v>65</v>
      </c>
      <c r="V331" s="292">
        <v>45476408</v>
      </c>
      <c r="W331" s="189" t="s">
        <v>16708</v>
      </c>
      <c r="X331" s="635">
        <v>45933</v>
      </c>
      <c r="Y331" s="635">
        <v>45933</v>
      </c>
      <c r="Z331" s="636">
        <v>45933</v>
      </c>
      <c r="AA331" s="147">
        <v>46022</v>
      </c>
      <c r="AB331" s="102">
        <f t="shared" si="30"/>
        <v>89</v>
      </c>
      <c r="AC331" s="76">
        <v>0</v>
      </c>
      <c r="AD331" s="76">
        <v>0</v>
      </c>
      <c r="AE331" s="76">
        <v>0</v>
      </c>
      <c r="AF331" s="80" t="s">
        <v>73</v>
      </c>
      <c r="AG331" s="102">
        <f t="shared" si="31"/>
        <v>0</v>
      </c>
      <c r="AH331" s="76">
        <v>0</v>
      </c>
      <c r="AI331" s="76">
        <v>0</v>
      </c>
      <c r="AJ331" s="72" t="s">
        <v>73</v>
      </c>
      <c r="AK331" s="80" t="s">
        <v>73</v>
      </c>
      <c r="AL331" s="76">
        <v>0</v>
      </c>
      <c r="AM331" s="80" t="s">
        <v>73</v>
      </c>
      <c r="AN331" s="80" t="s">
        <v>73</v>
      </c>
      <c r="AO331" s="80" t="s">
        <v>73</v>
      </c>
      <c r="AP331" s="102">
        <f t="shared" si="32"/>
        <v>0</v>
      </c>
      <c r="AQ331" s="102">
        <f t="shared" si="33"/>
        <v>200000000</v>
      </c>
      <c r="AR331" s="72" t="s">
        <v>65</v>
      </c>
      <c r="AS331" s="76">
        <v>200000000</v>
      </c>
      <c r="AT331" s="72" t="s">
        <v>319</v>
      </c>
      <c r="AU331" s="76">
        <v>0</v>
      </c>
      <c r="AV331" s="81" t="s">
        <v>73</v>
      </c>
      <c r="AW331" s="82">
        <v>0</v>
      </c>
      <c r="AX331" s="143">
        <f t="shared" si="34"/>
        <v>200000000</v>
      </c>
      <c r="AY331" s="84">
        <f t="shared" si="35"/>
        <v>0</v>
      </c>
      <c r="AZ331" s="85">
        <v>0</v>
      </c>
      <c r="BA331" s="81" t="s">
        <v>73</v>
      </c>
      <c r="BB331" s="72" t="s">
        <v>123</v>
      </c>
      <c r="BC331" s="637" t="s">
        <v>16707</v>
      </c>
      <c r="BD331" s="71" t="s">
        <v>65</v>
      </c>
      <c r="BE331" s="71" t="s">
        <v>207</v>
      </c>
    </row>
    <row r="332" spans="2:57" x14ac:dyDescent="0.25">
      <c r="B332" s="72">
        <v>2025</v>
      </c>
      <c r="C332" s="72">
        <v>891780111</v>
      </c>
      <c r="D332" s="72" t="s">
        <v>63</v>
      </c>
      <c r="E332" s="104" t="s">
        <v>16706</v>
      </c>
      <c r="F332" s="72" t="s">
        <v>16705</v>
      </c>
      <c r="G332" s="72">
        <v>0</v>
      </c>
      <c r="H332" s="72" t="s">
        <v>71</v>
      </c>
      <c r="I332" s="71" t="s">
        <v>64</v>
      </c>
      <c r="J332" s="73" t="s">
        <v>167</v>
      </c>
      <c r="K332" s="104" t="s">
        <v>16704</v>
      </c>
      <c r="L332" s="514">
        <v>40000000</v>
      </c>
      <c r="M332" s="71" t="s">
        <v>66</v>
      </c>
      <c r="N332" s="75" t="s">
        <v>16703</v>
      </c>
      <c r="O332" s="76">
        <v>901295924</v>
      </c>
      <c r="P332" s="76">
        <v>1982</v>
      </c>
      <c r="Q332" s="147">
        <v>45902</v>
      </c>
      <c r="R332" s="514">
        <v>40000000</v>
      </c>
      <c r="S332" s="147">
        <v>45937</v>
      </c>
      <c r="T332" s="514">
        <v>40000000</v>
      </c>
      <c r="U332" s="72" t="s">
        <v>65</v>
      </c>
      <c r="V332" s="292">
        <v>36665858</v>
      </c>
      <c r="W332" s="189" t="s">
        <v>10356</v>
      </c>
      <c r="X332" s="635">
        <v>45937</v>
      </c>
      <c r="Y332" s="635">
        <v>45938</v>
      </c>
      <c r="Z332" s="636" t="s">
        <v>73</v>
      </c>
      <c r="AA332" s="147">
        <v>46022</v>
      </c>
      <c r="AB332" s="102">
        <f t="shared" si="30"/>
        <v>84</v>
      </c>
      <c r="AC332" s="76">
        <v>0</v>
      </c>
      <c r="AD332" s="76">
        <v>0</v>
      </c>
      <c r="AE332" s="76">
        <v>0</v>
      </c>
      <c r="AF332" s="80" t="s">
        <v>73</v>
      </c>
      <c r="AG332" s="102">
        <f t="shared" si="31"/>
        <v>0</v>
      </c>
      <c r="AH332" s="76">
        <v>0</v>
      </c>
      <c r="AI332" s="76">
        <v>0</v>
      </c>
      <c r="AJ332" s="72" t="s">
        <v>73</v>
      </c>
      <c r="AK332" s="80" t="s">
        <v>73</v>
      </c>
      <c r="AL332" s="76">
        <v>0</v>
      </c>
      <c r="AM332" s="80" t="s">
        <v>73</v>
      </c>
      <c r="AN332" s="80" t="s">
        <v>73</v>
      </c>
      <c r="AO332" s="80" t="s">
        <v>73</v>
      </c>
      <c r="AP332" s="102">
        <f t="shared" si="32"/>
        <v>0</v>
      </c>
      <c r="AQ332" s="102">
        <f t="shared" si="33"/>
        <v>40000000</v>
      </c>
      <c r="AR332" s="72" t="s">
        <v>65</v>
      </c>
      <c r="AS332" s="76">
        <v>40000000</v>
      </c>
      <c r="AT332" s="72" t="s">
        <v>319</v>
      </c>
      <c r="AU332" s="76">
        <v>0</v>
      </c>
      <c r="AV332" s="81" t="s">
        <v>73</v>
      </c>
      <c r="AW332" s="82">
        <v>0</v>
      </c>
      <c r="AX332" s="143">
        <f t="shared" si="34"/>
        <v>40000000</v>
      </c>
      <c r="AY332" s="84">
        <f t="shared" si="35"/>
        <v>0</v>
      </c>
      <c r="AZ332" s="85">
        <v>0</v>
      </c>
      <c r="BA332" s="81" t="s">
        <v>73</v>
      </c>
      <c r="BB332" s="72" t="s">
        <v>123</v>
      </c>
      <c r="BC332" s="637" t="s">
        <v>16702</v>
      </c>
      <c r="BD332" s="71" t="s">
        <v>65</v>
      </c>
      <c r="BE332" s="71" t="s">
        <v>207</v>
      </c>
    </row>
    <row r="333" spans="2:57" x14ac:dyDescent="0.25">
      <c r="B333" s="72">
        <v>2025</v>
      </c>
      <c r="C333" s="72">
        <v>891780111</v>
      </c>
      <c r="D333" s="72" t="s">
        <v>63</v>
      </c>
      <c r="E333" s="104" t="s">
        <v>16701</v>
      </c>
      <c r="F333" s="72" t="s">
        <v>16700</v>
      </c>
      <c r="G333" s="72">
        <v>0</v>
      </c>
      <c r="H333" s="72" t="s">
        <v>71</v>
      </c>
      <c r="I333" s="71" t="s">
        <v>166</v>
      </c>
      <c r="J333" s="73" t="s">
        <v>167</v>
      </c>
      <c r="K333" s="104" t="s">
        <v>16699</v>
      </c>
      <c r="L333" s="514">
        <v>6000000</v>
      </c>
      <c r="M333" s="71" t="s">
        <v>66</v>
      </c>
      <c r="N333" s="75" t="s">
        <v>562</v>
      </c>
      <c r="O333" s="76">
        <v>7144967</v>
      </c>
      <c r="P333" s="76">
        <v>2309</v>
      </c>
      <c r="Q333" s="147">
        <v>45937</v>
      </c>
      <c r="R333" s="514">
        <v>6000000</v>
      </c>
      <c r="S333" s="147">
        <v>45957</v>
      </c>
      <c r="T333" s="514">
        <v>6000000</v>
      </c>
      <c r="U333" s="72" t="s">
        <v>65</v>
      </c>
      <c r="V333" s="292">
        <v>1082868728</v>
      </c>
      <c r="W333" s="189" t="s">
        <v>1469</v>
      </c>
      <c r="X333" s="635">
        <v>45957</v>
      </c>
      <c r="Y333" s="635">
        <v>45965</v>
      </c>
      <c r="Z333" s="635">
        <v>45965</v>
      </c>
      <c r="AA333" s="147">
        <v>45968</v>
      </c>
      <c r="AB333" s="102">
        <f t="shared" si="30"/>
        <v>3</v>
      </c>
      <c r="AC333" s="76">
        <v>0</v>
      </c>
      <c r="AD333" s="76">
        <v>0</v>
      </c>
      <c r="AE333" s="76">
        <v>0</v>
      </c>
      <c r="AF333" s="80" t="s">
        <v>73</v>
      </c>
      <c r="AG333" s="102">
        <f t="shared" si="31"/>
        <v>0</v>
      </c>
      <c r="AH333" s="76">
        <v>0</v>
      </c>
      <c r="AI333" s="76">
        <v>0</v>
      </c>
      <c r="AJ333" s="72" t="s">
        <v>73</v>
      </c>
      <c r="AK333" s="80" t="s">
        <v>73</v>
      </c>
      <c r="AL333" s="76">
        <v>0</v>
      </c>
      <c r="AM333" s="80" t="s">
        <v>73</v>
      </c>
      <c r="AN333" s="80" t="s">
        <v>73</v>
      </c>
      <c r="AO333" s="80" t="s">
        <v>73</v>
      </c>
      <c r="AP333" s="102">
        <f t="shared" si="32"/>
        <v>0</v>
      </c>
      <c r="AQ333" s="102">
        <f t="shared" si="33"/>
        <v>6000000</v>
      </c>
      <c r="AR333" s="72" t="s">
        <v>65</v>
      </c>
      <c r="AS333" s="76">
        <v>6000000</v>
      </c>
      <c r="AT333" s="72" t="s">
        <v>319</v>
      </c>
      <c r="AU333" s="76">
        <v>0</v>
      </c>
      <c r="AV333" s="81" t="s">
        <v>73</v>
      </c>
      <c r="AW333" s="82">
        <v>0</v>
      </c>
      <c r="AX333" s="143">
        <f t="shared" si="34"/>
        <v>6000000</v>
      </c>
      <c r="AY333" s="84">
        <f t="shared" si="35"/>
        <v>0</v>
      </c>
      <c r="AZ333" s="85">
        <v>0</v>
      </c>
      <c r="BA333" s="81" t="s">
        <v>73</v>
      </c>
      <c r="BB333" s="72" t="s">
        <v>7736</v>
      </c>
      <c r="BC333" s="637" t="s">
        <v>16698</v>
      </c>
      <c r="BD333" s="71" t="s">
        <v>65</v>
      </c>
      <c r="BE333" s="71" t="s">
        <v>207</v>
      </c>
    </row>
    <row r="334" spans="2:57" x14ac:dyDescent="0.25">
      <c r="B334" s="72">
        <v>2025</v>
      </c>
      <c r="C334" s="72">
        <v>891780111</v>
      </c>
      <c r="D334" s="72" t="s">
        <v>63</v>
      </c>
      <c r="E334" s="104" t="s">
        <v>16697</v>
      </c>
      <c r="F334" s="72" t="s">
        <v>16696</v>
      </c>
      <c r="G334" s="72">
        <v>0</v>
      </c>
      <c r="H334" s="72" t="s">
        <v>71</v>
      </c>
      <c r="I334" s="71" t="s">
        <v>64</v>
      </c>
      <c r="J334" s="73" t="s">
        <v>167</v>
      </c>
      <c r="K334" s="104" t="s">
        <v>16695</v>
      </c>
      <c r="L334" s="514">
        <v>20000000</v>
      </c>
      <c r="M334" s="71" t="s">
        <v>66</v>
      </c>
      <c r="N334" s="75" t="s">
        <v>16694</v>
      </c>
      <c r="O334" s="76">
        <v>13888420</v>
      </c>
      <c r="P334" s="76">
        <v>1852</v>
      </c>
      <c r="Q334" s="147">
        <v>45890</v>
      </c>
      <c r="R334" s="514">
        <v>20000000</v>
      </c>
      <c r="S334" s="147">
        <v>45959</v>
      </c>
      <c r="T334" s="514">
        <v>20000000</v>
      </c>
      <c r="U334" s="72" t="s">
        <v>65</v>
      </c>
      <c r="V334" s="292">
        <v>72221403</v>
      </c>
      <c r="W334" s="189" t="s">
        <v>16693</v>
      </c>
      <c r="X334" s="635">
        <v>45959</v>
      </c>
      <c r="Y334" s="635">
        <v>45959</v>
      </c>
      <c r="Z334" s="636" t="s">
        <v>73</v>
      </c>
      <c r="AA334" s="147">
        <v>46022</v>
      </c>
      <c r="AB334" s="102">
        <f t="shared" si="30"/>
        <v>63</v>
      </c>
      <c r="AC334" s="76">
        <v>0</v>
      </c>
      <c r="AD334" s="76">
        <v>0</v>
      </c>
      <c r="AE334" s="76">
        <v>0</v>
      </c>
      <c r="AF334" s="80" t="s">
        <v>73</v>
      </c>
      <c r="AG334" s="102">
        <f t="shared" si="31"/>
        <v>0</v>
      </c>
      <c r="AH334" s="76">
        <v>0</v>
      </c>
      <c r="AI334" s="76">
        <v>0</v>
      </c>
      <c r="AJ334" s="72" t="s">
        <v>73</v>
      </c>
      <c r="AK334" s="80" t="s">
        <v>73</v>
      </c>
      <c r="AL334" s="76">
        <v>0</v>
      </c>
      <c r="AM334" s="80" t="s">
        <v>73</v>
      </c>
      <c r="AN334" s="80" t="s">
        <v>73</v>
      </c>
      <c r="AO334" s="80" t="s">
        <v>73</v>
      </c>
      <c r="AP334" s="102">
        <f t="shared" si="32"/>
        <v>0</v>
      </c>
      <c r="AQ334" s="102">
        <f t="shared" si="33"/>
        <v>20000000</v>
      </c>
      <c r="AR334" s="72" t="s">
        <v>65</v>
      </c>
      <c r="AS334" s="76">
        <v>20000000</v>
      </c>
      <c r="AT334" s="72" t="s">
        <v>319</v>
      </c>
      <c r="AU334" s="76">
        <v>0</v>
      </c>
      <c r="AV334" s="81" t="s">
        <v>73</v>
      </c>
      <c r="AW334" s="82">
        <v>0</v>
      </c>
      <c r="AX334" s="143">
        <f t="shared" si="34"/>
        <v>20000000</v>
      </c>
      <c r="AY334" s="84">
        <f t="shared" si="35"/>
        <v>0</v>
      </c>
      <c r="AZ334" s="85">
        <v>0</v>
      </c>
      <c r="BA334" s="81" t="s">
        <v>73</v>
      </c>
      <c r="BB334" s="72" t="s">
        <v>123</v>
      </c>
      <c r="BC334" s="637" t="s">
        <v>16692</v>
      </c>
      <c r="BD334" s="71" t="s">
        <v>65</v>
      </c>
      <c r="BE334" s="71" t="s">
        <v>207</v>
      </c>
    </row>
    <row r="335" spans="2:57" x14ac:dyDescent="0.25">
      <c r="B335" s="72">
        <v>2025</v>
      </c>
      <c r="C335" s="72">
        <v>891780111</v>
      </c>
      <c r="D335" s="72" t="s">
        <v>63</v>
      </c>
      <c r="E335" s="104" t="s">
        <v>16691</v>
      </c>
      <c r="F335" s="72" t="s">
        <v>16690</v>
      </c>
      <c r="G335" s="72">
        <v>0</v>
      </c>
      <c r="H335" s="72" t="s">
        <v>71</v>
      </c>
      <c r="I335" s="71" t="s">
        <v>64</v>
      </c>
      <c r="J335" s="73" t="s">
        <v>9067</v>
      </c>
      <c r="K335" s="104" t="s">
        <v>16689</v>
      </c>
      <c r="L335" s="514">
        <v>352000000</v>
      </c>
      <c r="M335" s="71" t="s">
        <v>66</v>
      </c>
      <c r="N335" s="75" t="s">
        <v>16634</v>
      </c>
      <c r="O335" s="76">
        <v>901765197</v>
      </c>
      <c r="P335" s="76">
        <v>134</v>
      </c>
      <c r="Q335" s="147">
        <v>45680</v>
      </c>
      <c r="R335" s="514">
        <v>352000000</v>
      </c>
      <c r="S335" s="147">
        <v>45712</v>
      </c>
      <c r="T335" s="514">
        <v>352000000</v>
      </c>
      <c r="U335" s="72" t="s">
        <v>65</v>
      </c>
      <c r="V335" s="292">
        <v>19616595</v>
      </c>
      <c r="W335" s="189" t="s">
        <v>16633</v>
      </c>
      <c r="X335" s="635">
        <v>45712</v>
      </c>
      <c r="Y335" s="78">
        <v>45716</v>
      </c>
      <c r="Z335" s="636">
        <v>45712</v>
      </c>
      <c r="AA335" s="147">
        <v>45775</v>
      </c>
      <c r="AB335" s="102">
        <f t="shared" si="30"/>
        <v>63</v>
      </c>
      <c r="AC335" s="76">
        <v>1</v>
      </c>
      <c r="AD335" s="76">
        <v>130000000</v>
      </c>
      <c r="AE335" s="76">
        <v>2</v>
      </c>
      <c r="AF335" s="80">
        <v>45855</v>
      </c>
      <c r="AG335" s="102">
        <f t="shared" si="31"/>
        <v>80</v>
      </c>
      <c r="AH335" s="76">
        <v>0</v>
      </c>
      <c r="AI335" s="76">
        <v>0</v>
      </c>
      <c r="AJ335" s="72" t="s">
        <v>73</v>
      </c>
      <c r="AK335" s="80" t="s">
        <v>73</v>
      </c>
      <c r="AL335" s="76">
        <v>0</v>
      </c>
      <c r="AM335" s="80" t="s">
        <v>73</v>
      </c>
      <c r="AN335" s="80" t="s">
        <v>73</v>
      </c>
      <c r="AO335" s="80" t="s">
        <v>73</v>
      </c>
      <c r="AP335" s="102">
        <f t="shared" si="32"/>
        <v>0</v>
      </c>
      <c r="AQ335" s="102">
        <f t="shared" si="33"/>
        <v>482000000</v>
      </c>
      <c r="AR335" s="72" t="s">
        <v>65</v>
      </c>
      <c r="AS335" s="76">
        <v>352000000</v>
      </c>
      <c r="AT335" s="72" t="s">
        <v>65</v>
      </c>
      <c r="AU335" s="76">
        <v>176000000</v>
      </c>
      <c r="AV335" s="81" t="s">
        <v>73</v>
      </c>
      <c r="AW335" s="82">
        <v>242997940.19</v>
      </c>
      <c r="AX335" s="143">
        <f t="shared" si="34"/>
        <v>239002059.81</v>
      </c>
      <c r="AY335" s="84">
        <f t="shared" si="35"/>
        <v>0.50414510412863067</v>
      </c>
      <c r="AZ335" s="85">
        <v>1</v>
      </c>
      <c r="BA335" s="81" t="s">
        <v>73</v>
      </c>
      <c r="BB335" s="72" t="s">
        <v>208</v>
      </c>
      <c r="BC335" s="74" t="s">
        <v>16688</v>
      </c>
      <c r="BD335" s="71" t="s">
        <v>65</v>
      </c>
      <c r="BE335" s="71" t="s">
        <v>207</v>
      </c>
    </row>
    <row r="336" spans="2:57" x14ac:dyDescent="0.25">
      <c r="B336" s="72">
        <v>2025</v>
      </c>
      <c r="C336" s="72">
        <v>891780111</v>
      </c>
      <c r="D336" s="72" t="s">
        <v>63</v>
      </c>
      <c r="E336" s="104" t="s">
        <v>16687</v>
      </c>
      <c r="F336" s="72" t="s">
        <v>16686</v>
      </c>
      <c r="G336" s="72">
        <v>0</v>
      </c>
      <c r="H336" s="72" t="s">
        <v>71</v>
      </c>
      <c r="I336" s="71" t="s">
        <v>166</v>
      </c>
      <c r="J336" s="73" t="s">
        <v>9067</v>
      </c>
      <c r="K336" s="104" t="s">
        <v>16685</v>
      </c>
      <c r="L336" s="514">
        <v>72320640</v>
      </c>
      <c r="M336" s="71" t="s">
        <v>66</v>
      </c>
      <c r="N336" s="75" t="s">
        <v>16684</v>
      </c>
      <c r="O336" s="76">
        <v>901468858</v>
      </c>
      <c r="P336" s="76">
        <v>504</v>
      </c>
      <c r="Q336" s="147">
        <v>45715</v>
      </c>
      <c r="R336" s="514">
        <v>73320640</v>
      </c>
      <c r="S336" s="147">
        <v>45716</v>
      </c>
      <c r="T336" s="514">
        <v>73320640</v>
      </c>
      <c r="U336" s="72" t="s">
        <v>65</v>
      </c>
      <c r="V336" s="292">
        <v>15443332</v>
      </c>
      <c r="W336" s="189" t="s">
        <v>3532</v>
      </c>
      <c r="X336" s="635">
        <v>45716</v>
      </c>
      <c r="Y336" s="78">
        <v>45721</v>
      </c>
      <c r="Z336" s="147">
        <v>45721</v>
      </c>
      <c r="AA336" s="147">
        <v>45735</v>
      </c>
      <c r="AB336" s="102">
        <f t="shared" si="30"/>
        <v>14</v>
      </c>
      <c r="AC336" s="76">
        <v>0</v>
      </c>
      <c r="AD336" s="76">
        <v>0</v>
      </c>
      <c r="AE336" s="76">
        <v>0</v>
      </c>
      <c r="AF336" s="80" t="s">
        <v>73</v>
      </c>
      <c r="AG336" s="102">
        <f t="shared" si="31"/>
        <v>0</v>
      </c>
      <c r="AH336" s="76">
        <v>0</v>
      </c>
      <c r="AI336" s="76">
        <v>0</v>
      </c>
      <c r="AJ336" s="72" t="s">
        <v>73</v>
      </c>
      <c r="AK336" s="80" t="s">
        <v>73</v>
      </c>
      <c r="AL336" s="76">
        <v>0</v>
      </c>
      <c r="AM336" s="80" t="s">
        <v>73</v>
      </c>
      <c r="AN336" s="80" t="s">
        <v>73</v>
      </c>
      <c r="AO336" s="80" t="s">
        <v>73</v>
      </c>
      <c r="AP336" s="102">
        <f t="shared" si="32"/>
        <v>0</v>
      </c>
      <c r="AQ336" s="102">
        <f t="shared" si="33"/>
        <v>72320640</v>
      </c>
      <c r="AR336" s="72" t="s">
        <v>65</v>
      </c>
      <c r="AS336" s="76">
        <v>73320640</v>
      </c>
      <c r="AT336" s="72" t="s">
        <v>319</v>
      </c>
      <c r="AU336" s="76">
        <v>0</v>
      </c>
      <c r="AV336" s="81" t="s">
        <v>73</v>
      </c>
      <c r="AW336" s="82">
        <v>72320640</v>
      </c>
      <c r="AX336" s="143">
        <f t="shared" si="34"/>
        <v>0</v>
      </c>
      <c r="AY336" s="84">
        <f t="shared" si="35"/>
        <v>1</v>
      </c>
      <c r="AZ336" s="85">
        <v>1</v>
      </c>
      <c r="BA336" s="81" t="s">
        <v>73</v>
      </c>
      <c r="BB336" s="72" t="s">
        <v>208</v>
      </c>
      <c r="BC336" s="74" t="s">
        <v>16683</v>
      </c>
      <c r="BD336" s="71" t="s">
        <v>65</v>
      </c>
      <c r="BE336" s="71" t="s">
        <v>207</v>
      </c>
    </row>
    <row r="337" spans="2:57" x14ac:dyDescent="0.25">
      <c r="B337" s="72">
        <v>2025</v>
      </c>
      <c r="C337" s="72">
        <v>891780111</v>
      </c>
      <c r="D337" s="72" t="s">
        <v>63</v>
      </c>
      <c r="E337" s="104" t="s">
        <v>16682</v>
      </c>
      <c r="F337" s="72" t="s">
        <v>16681</v>
      </c>
      <c r="G337" s="72">
        <v>0</v>
      </c>
      <c r="H337" s="72" t="s">
        <v>71</v>
      </c>
      <c r="I337" s="71" t="s">
        <v>166</v>
      </c>
      <c r="J337" s="73" t="s">
        <v>9067</v>
      </c>
      <c r="K337" s="104" t="s">
        <v>16680</v>
      </c>
      <c r="L337" s="514">
        <v>76500000</v>
      </c>
      <c r="M337" s="71" t="s">
        <v>66</v>
      </c>
      <c r="N337" s="75" t="s">
        <v>16679</v>
      </c>
      <c r="O337" s="76">
        <v>901883078</v>
      </c>
      <c r="P337" s="76">
        <v>1000</v>
      </c>
      <c r="Q337" s="147">
        <v>45779</v>
      </c>
      <c r="R337" s="514">
        <v>76500000</v>
      </c>
      <c r="S337" s="147">
        <v>45793</v>
      </c>
      <c r="T337" s="514">
        <v>76500000</v>
      </c>
      <c r="U337" s="72" t="s">
        <v>65</v>
      </c>
      <c r="V337" s="292">
        <v>15443332</v>
      </c>
      <c r="W337" s="189" t="s">
        <v>3532</v>
      </c>
      <c r="X337" s="635">
        <v>45793</v>
      </c>
      <c r="Y337" s="78">
        <v>45812</v>
      </c>
      <c r="Z337" s="147">
        <v>45804</v>
      </c>
      <c r="AA337" s="147">
        <v>45846</v>
      </c>
      <c r="AB337" s="102">
        <f t="shared" si="30"/>
        <v>42</v>
      </c>
      <c r="AC337" s="76">
        <v>0</v>
      </c>
      <c r="AD337" s="76">
        <v>0</v>
      </c>
      <c r="AE337" s="76">
        <v>0</v>
      </c>
      <c r="AF337" s="80" t="s">
        <v>73</v>
      </c>
      <c r="AG337" s="102">
        <f t="shared" si="31"/>
        <v>0</v>
      </c>
      <c r="AH337" s="76">
        <v>0</v>
      </c>
      <c r="AI337" s="76">
        <v>0</v>
      </c>
      <c r="AJ337" s="72" t="s">
        <v>73</v>
      </c>
      <c r="AK337" s="80" t="s">
        <v>73</v>
      </c>
      <c r="AL337" s="76">
        <v>0</v>
      </c>
      <c r="AM337" s="80" t="s">
        <v>73</v>
      </c>
      <c r="AN337" s="80" t="s">
        <v>73</v>
      </c>
      <c r="AO337" s="80" t="s">
        <v>73</v>
      </c>
      <c r="AP337" s="102">
        <f t="shared" si="32"/>
        <v>0</v>
      </c>
      <c r="AQ337" s="102">
        <f t="shared" si="33"/>
        <v>76500000</v>
      </c>
      <c r="AR337" s="72" t="s">
        <v>65</v>
      </c>
      <c r="AS337" s="76">
        <v>76500000</v>
      </c>
      <c r="AT337" s="72" t="s">
        <v>65</v>
      </c>
      <c r="AU337" s="76">
        <v>38250000</v>
      </c>
      <c r="AV337" s="147">
        <v>45811</v>
      </c>
      <c r="AW337" s="82">
        <v>0</v>
      </c>
      <c r="AX337" s="143">
        <f t="shared" si="34"/>
        <v>76500000</v>
      </c>
      <c r="AY337" s="84">
        <f t="shared" si="35"/>
        <v>0</v>
      </c>
      <c r="AZ337" s="85">
        <v>1</v>
      </c>
      <c r="BA337" s="81" t="s">
        <v>73</v>
      </c>
      <c r="BB337" s="72" t="s">
        <v>208</v>
      </c>
      <c r="BC337" s="74" t="s">
        <v>16678</v>
      </c>
      <c r="BD337" s="71" t="s">
        <v>65</v>
      </c>
      <c r="BE337" s="71" t="s">
        <v>207</v>
      </c>
    </row>
    <row r="338" spans="2:57" x14ac:dyDescent="0.25">
      <c r="B338" s="72">
        <v>2025</v>
      </c>
      <c r="C338" s="72">
        <v>891780111</v>
      </c>
      <c r="D338" s="72" t="s">
        <v>63</v>
      </c>
      <c r="E338" s="104" t="s">
        <v>16677</v>
      </c>
      <c r="F338" s="72" t="s">
        <v>16676</v>
      </c>
      <c r="G338" s="72">
        <v>0</v>
      </c>
      <c r="H338" s="72" t="s">
        <v>71</v>
      </c>
      <c r="I338" s="71" t="s">
        <v>64</v>
      </c>
      <c r="J338" s="73" t="s">
        <v>9067</v>
      </c>
      <c r="K338" s="104" t="s">
        <v>16675</v>
      </c>
      <c r="L338" s="514">
        <v>47234021</v>
      </c>
      <c r="M338" s="71" t="s">
        <v>66</v>
      </c>
      <c r="N338" s="75" t="s">
        <v>16674</v>
      </c>
      <c r="O338" s="76">
        <v>12628207</v>
      </c>
      <c r="P338" s="76">
        <v>993</v>
      </c>
      <c r="Q338" s="147">
        <v>45779</v>
      </c>
      <c r="R338" s="514">
        <v>47234021</v>
      </c>
      <c r="S338" s="147">
        <v>45813</v>
      </c>
      <c r="T338" s="514">
        <v>47234021</v>
      </c>
      <c r="U338" s="72" t="s">
        <v>65</v>
      </c>
      <c r="V338" s="292">
        <v>15443332</v>
      </c>
      <c r="W338" s="189" t="s">
        <v>3532</v>
      </c>
      <c r="X338" s="635">
        <v>45813</v>
      </c>
      <c r="Y338" s="78">
        <v>45833</v>
      </c>
      <c r="Z338" s="147">
        <v>45817</v>
      </c>
      <c r="AA338" s="147">
        <v>45872</v>
      </c>
      <c r="AB338" s="102">
        <f t="shared" si="30"/>
        <v>55</v>
      </c>
      <c r="AC338" s="76">
        <v>0</v>
      </c>
      <c r="AD338" s="76">
        <v>0</v>
      </c>
      <c r="AE338" s="76">
        <v>1</v>
      </c>
      <c r="AF338" s="80">
        <v>45892</v>
      </c>
      <c r="AG338" s="102">
        <f t="shared" si="31"/>
        <v>20</v>
      </c>
      <c r="AH338" s="76">
        <v>0</v>
      </c>
      <c r="AI338" s="76">
        <v>0</v>
      </c>
      <c r="AJ338" s="72" t="s">
        <v>73</v>
      </c>
      <c r="AK338" s="80" t="s">
        <v>73</v>
      </c>
      <c r="AL338" s="76">
        <v>0</v>
      </c>
      <c r="AM338" s="80" t="s">
        <v>73</v>
      </c>
      <c r="AN338" s="80" t="s">
        <v>73</v>
      </c>
      <c r="AO338" s="80" t="s">
        <v>73</v>
      </c>
      <c r="AP338" s="102">
        <f t="shared" si="32"/>
        <v>0</v>
      </c>
      <c r="AQ338" s="102">
        <f t="shared" si="33"/>
        <v>47234021</v>
      </c>
      <c r="AR338" s="72" t="s">
        <v>65</v>
      </c>
      <c r="AS338" s="76">
        <v>47234021</v>
      </c>
      <c r="AT338" s="72" t="s">
        <v>65</v>
      </c>
      <c r="AU338" s="76">
        <v>18893608.400000002</v>
      </c>
      <c r="AV338" s="147">
        <v>45826</v>
      </c>
      <c r="AW338" s="76">
        <v>18893608.400000002</v>
      </c>
      <c r="AX338" s="143">
        <f t="shared" si="34"/>
        <v>28340412.599999998</v>
      </c>
      <c r="AY338" s="84">
        <f t="shared" si="35"/>
        <v>0.4</v>
      </c>
      <c r="AZ338" s="85">
        <v>1</v>
      </c>
      <c r="BA338" s="81" t="s">
        <v>73</v>
      </c>
      <c r="BB338" s="72" t="s">
        <v>208</v>
      </c>
      <c r="BC338" s="74" t="s">
        <v>16673</v>
      </c>
      <c r="BD338" s="71" t="s">
        <v>65</v>
      </c>
      <c r="BE338" s="71" t="s">
        <v>207</v>
      </c>
    </row>
    <row r="339" spans="2:57" x14ac:dyDescent="0.25">
      <c r="B339" s="72">
        <v>2025</v>
      </c>
      <c r="C339" s="72">
        <v>891780111</v>
      </c>
      <c r="D339" s="72" t="s">
        <v>63</v>
      </c>
      <c r="E339" s="104" t="s">
        <v>16672</v>
      </c>
      <c r="F339" s="72" t="s">
        <v>16671</v>
      </c>
      <c r="G339" s="72">
        <v>0</v>
      </c>
      <c r="H339" s="72" t="s">
        <v>71</v>
      </c>
      <c r="I339" s="71" t="s">
        <v>166</v>
      </c>
      <c r="J339" s="73" t="s">
        <v>9067</v>
      </c>
      <c r="K339" s="104" t="s">
        <v>16670</v>
      </c>
      <c r="L339" s="514">
        <v>128007655.64</v>
      </c>
      <c r="M339" s="71" t="s">
        <v>66</v>
      </c>
      <c r="N339" s="75" t="s">
        <v>16669</v>
      </c>
      <c r="O339" s="76">
        <v>901245249</v>
      </c>
      <c r="P339" s="76">
        <v>1183</v>
      </c>
      <c r="Q339" s="147">
        <v>45805</v>
      </c>
      <c r="R339" s="514">
        <v>128007655.64</v>
      </c>
      <c r="S339" s="147">
        <v>45835</v>
      </c>
      <c r="T339" s="514">
        <v>128007655.64</v>
      </c>
      <c r="U339" s="72" t="s">
        <v>65</v>
      </c>
      <c r="V339" s="292">
        <v>15443332</v>
      </c>
      <c r="W339" s="189" t="s">
        <v>3532</v>
      </c>
      <c r="X339" s="635">
        <v>45835</v>
      </c>
      <c r="Y339" s="78">
        <v>45853</v>
      </c>
      <c r="Z339" s="147">
        <v>45842</v>
      </c>
      <c r="AA339" s="147">
        <v>45884</v>
      </c>
      <c r="AB339" s="102">
        <f t="shared" si="30"/>
        <v>42</v>
      </c>
      <c r="AC339" s="76">
        <v>1</v>
      </c>
      <c r="AD339" s="76">
        <v>38638631.07</v>
      </c>
      <c r="AE339" s="76">
        <v>1</v>
      </c>
      <c r="AF339" s="80">
        <v>45937</v>
      </c>
      <c r="AG339" s="102">
        <f t="shared" si="31"/>
        <v>53</v>
      </c>
      <c r="AH339" s="76">
        <v>0</v>
      </c>
      <c r="AI339" s="76">
        <v>0</v>
      </c>
      <c r="AJ339" s="72" t="s">
        <v>73</v>
      </c>
      <c r="AK339" s="80" t="s">
        <v>73</v>
      </c>
      <c r="AL339" s="76">
        <v>0</v>
      </c>
      <c r="AM339" s="80" t="s">
        <v>73</v>
      </c>
      <c r="AN339" s="80" t="s">
        <v>73</v>
      </c>
      <c r="AO339" s="80" t="s">
        <v>73</v>
      </c>
      <c r="AP339" s="102">
        <f t="shared" si="32"/>
        <v>0</v>
      </c>
      <c r="AQ339" s="102">
        <f t="shared" si="33"/>
        <v>166646286.71000001</v>
      </c>
      <c r="AR339" s="72" t="s">
        <v>65</v>
      </c>
      <c r="AS339" s="76">
        <v>128007655.64</v>
      </c>
      <c r="AT339" s="72" t="s">
        <v>319</v>
      </c>
      <c r="AU339" s="76">
        <v>0</v>
      </c>
      <c r="AV339" s="147" t="s">
        <v>73</v>
      </c>
      <c r="AW339" s="82">
        <v>0</v>
      </c>
      <c r="AX339" s="143">
        <f t="shared" si="34"/>
        <v>166646286.71000001</v>
      </c>
      <c r="AY339" s="84">
        <f t="shared" si="35"/>
        <v>0</v>
      </c>
      <c r="AZ339" s="85">
        <v>1</v>
      </c>
      <c r="BA339" s="81" t="s">
        <v>73</v>
      </c>
      <c r="BB339" s="72" t="s">
        <v>208</v>
      </c>
      <c r="BC339" s="74" t="s">
        <v>16668</v>
      </c>
      <c r="BD339" s="71" t="s">
        <v>65</v>
      </c>
      <c r="BE339" s="71" t="s">
        <v>207</v>
      </c>
    </row>
    <row r="340" spans="2:57" x14ac:dyDescent="0.25">
      <c r="B340" s="72">
        <v>2025</v>
      </c>
      <c r="C340" s="72">
        <v>891780111</v>
      </c>
      <c r="D340" s="72" t="s">
        <v>63</v>
      </c>
      <c r="E340" s="104" t="s">
        <v>16667</v>
      </c>
      <c r="F340" s="72" t="s">
        <v>16666</v>
      </c>
      <c r="G340" s="72">
        <v>0</v>
      </c>
      <c r="H340" s="72" t="s">
        <v>71</v>
      </c>
      <c r="I340" s="71" t="s">
        <v>166</v>
      </c>
      <c r="J340" s="73" t="s">
        <v>9067</v>
      </c>
      <c r="K340" s="104" t="s">
        <v>16665</v>
      </c>
      <c r="L340" s="514">
        <v>315012422.80000001</v>
      </c>
      <c r="M340" s="71" t="s">
        <v>66</v>
      </c>
      <c r="N340" s="75" t="s">
        <v>16664</v>
      </c>
      <c r="O340" s="76">
        <v>900999758</v>
      </c>
      <c r="P340" s="76">
        <v>1148</v>
      </c>
      <c r="Q340" s="147">
        <v>45799</v>
      </c>
      <c r="R340" s="514">
        <v>315090507</v>
      </c>
      <c r="S340" s="147">
        <v>45854</v>
      </c>
      <c r="T340" s="514">
        <v>315012422.80000001</v>
      </c>
      <c r="U340" s="72" t="s">
        <v>65</v>
      </c>
      <c r="V340" s="292">
        <v>15443332</v>
      </c>
      <c r="W340" s="189" t="s">
        <v>3532</v>
      </c>
      <c r="X340" s="635">
        <v>45854</v>
      </c>
      <c r="Y340" s="78">
        <v>45854</v>
      </c>
      <c r="Z340" s="147">
        <v>45854</v>
      </c>
      <c r="AA340" s="147">
        <v>45928</v>
      </c>
      <c r="AB340" s="102">
        <f t="shared" si="30"/>
        <v>74</v>
      </c>
      <c r="AC340" s="76">
        <v>0</v>
      </c>
      <c r="AD340" s="76">
        <v>0</v>
      </c>
      <c r="AE340" s="76">
        <v>1</v>
      </c>
      <c r="AF340" s="80">
        <v>45958</v>
      </c>
      <c r="AG340" s="102">
        <f t="shared" si="31"/>
        <v>30</v>
      </c>
      <c r="AH340" s="76">
        <v>0</v>
      </c>
      <c r="AI340" s="76">
        <v>0</v>
      </c>
      <c r="AJ340" s="72" t="s">
        <v>73</v>
      </c>
      <c r="AK340" s="80" t="s">
        <v>73</v>
      </c>
      <c r="AL340" s="76">
        <v>0</v>
      </c>
      <c r="AM340" s="80" t="s">
        <v>73</v>
      </c>
      <c r="AN340" s="80" t="s">
        <v>73</v>
      </c>
      <c r="AO340" s="80" t="s">
        <v>73</v>
      </c>
      <c r="AP340" s="102">
        <f t="shared" si="32"/>
        <v>0</v>
      </c>
      <c r="AQ340" s="102">
        <f t="shared" si="33"/>
        <v>315012422.80000001</v>
      </c>
      <c r="AR340" s="72" t="s">
        <v>65</v>
      </c>
      <c r="AS340" s="76">
        <v>315012422.80000001</v>
      </c>
      <c r="AT340" s="72" t="s">
        <v>65</v>
      </c>
      <c r="AU340" s="76">
        <v>126004969.12</v>
      </c>
      <c r="AV340" s="147">
        <v>45873</v>
      </c>
      <c r="AW340" s="82">
        <v>0</v>
      </c>
      <c r="AX340" s="143">
        <f t="shared" si="34"/>
        <v>315012422.80000001</v>
      </c>
      <c r="AY340" s="84">
        <f t="shared" si="35"/>
        <v>0</v>
      </c>
      <c r="AZ340" s="85">
        <v>0</v>
      </c>
      <c r="BA340" s="81" t="s">
        <v>73</v>
      </c>
      <c r="BB340" s="72" t="s">
        <v>123</v>
      </c>
      <c r="BC340" s="74" t="s">
        <v>16663</v>
      </c>
      <c r="BD340" s="71" t="s">
        <v>65</v>
      </c>
      <c r="BE340" s="71" t="s">
        <v>207</v>
      </c>
    </row>
    <row r="341" spans="2:57" x14ac:dyDescent="0.25">
      <c r="B341" s="72">
        <v>2025</v>
      </c>
      <c r="C341" s="72">
        <v>891780111</v>
      </c>
      <c r="D341" s="72" t="s">
        <v>63</v>
      </c>
      <c r="E341" s="104" t="s">
        <v>16662</v>
      </c>
      <c r="F341" s="72" t="s">
        <v>16661</v>
      </c>
      <c r="G341" s="72">
        <v>0</v>
      </c>
      <c r="H341" s="72" t="s">
        <v>71</v>
      </c>
      <c r="I341" s="71" t="s">
        <v>166</v>
      </c>
      <c r="J341" s="73" t="s">
        <v>9067</v>
      </c>
      <c r="K341" s="104" t="s">
        <v>16660</v>
      </c>
      <c r="L341" s="514">
        <v>137705365</v>
      </c>
      <c r="M341" s="71" t="s">
        <v>66</v>
      </c>
      <c r="N341" s="75" t="s">
        <v>16659</v>
      </c>
      <c r="O341" s="76">
        <v>901673302</v>
      </c>
      <c r="P341" s="76">
        <v>1625</v>
      </c>
      <c r="Q341" s="147">
        <v>45856</v>
      </c>
      <c r="R341" s="514">
        <v>137705365</v>
      </c>
      <c r="S341" s="147">
        <v>45862</v>
      </c>
      <c r="T341" s="514">
        <v>137705365</v>
      </c>
      <c r="U341" s="72" t="s">
        <v>65</v>
      </c>
      <c r="V341" s="292">
        <v>85151631</v>
      </c>
      <c r="W341" s="189" t="s">
        <v>16626</v>
      </c>
      <c r="X341" s="635">
        <v>45862</v>
      </c>
      <c r="Y341" s="78">
        <v>45863</v>
      </c>
      <c r="Z341" s="147">
        <v>45863</v>
      </c>
      <c r="AA341" s="147">
        <v>45867</v>
      </c>
      <c r="AB341" s="102">
        <f t="shared" si="30"/>
        <v>4</v>
      </c>
      <c r="AC341" s="76">
        <v>0</v>
      </c>
      <c r="AD341" s="76">
        <v>0</v>
      </c>
      <c r="AE341" s="76">
        <v>0</v>
      </c>
      <c r="AF341" s="80" t="s">
        <v>73</v>
      </c>
      <c r="AG341" s="102">
        <f t="shared" si="31"/>
        <v>0</v>
      </c>
      <c r="AH341" s="76">
        <v>0</v>
      </c>
      <c r="AI341" s="76">
        <v>0</v>
      </c>
      <c r="AJ341" s="72" t="s">
        <v>73</v>
      </c>
      <c r="AK341" s="80" t="s">
        <v>73</v>
      </c>
      <c r="AL341" s="76">
        <v>0</v>
      </c>
      <c r="AM341" s="80" t="s">
        <v>73</v>
      </c>
      <c r="AN341" s="80" t="s">
        <v>73</v>
      </c>
      <c r="AO341" s="80" t="s">
        <v>73</v>
      </c>
      <c r="AP341" s="102">
        <f t="shared" si="32"/>
        <v>0</v>
      </c>
      <c r="AQ341" s="102">
        <f t="shared" si="33"/>
        <v>137705365</v>
      </c>
      <c r="AR341" s="72" t="s">
        <v>65</v>
      </c>
      <c r="AS341" s="76">
        <v>137705365</v>
      </c>
      <c r="AT341" s="72" t="s">
        <v>319</v>
      </c>
      <c r="AU341" s="76">
        <v>0</v>
      </c>
      <c r="AV341" s="147" t="s">
        <v>73</v>
      </c>
      <c r="AW341" s="82">
        <v>0</v>
      </c>
      <c r="AX341" s="143">
        <f t="shared" si="34"/>
        <v>137705365</v>
      </c>
      <c r="AY341" s="84">
        <f t="shared" si="35"/>
        <v>0</v>
      </c>
      <c r="AZ341" s="85">
        <v>1</v>
      </c>
      <c r="BA341" s="81" t="s">
        <v>73</v>
      </c>
      <c r="BB341" s="72" t="s">
        <v>208</v>
      </c>
      <c r="BC341" s="74" t="s">
        <v>16658</v>
      </c>
      <c r="BD341" s="71" t="s">
        <v>65</v>
      </c>
      <c r="BE341" s="71" t="s">
        <v>207</v>
      </c>
    </row>
    <row r="342" spans="2:57" x14ac:dyDescent="0.25">
      <c r="B342" s="72">
        <v>2025</v>
      </c>
      <c r="C342" s="72">
        <v>891780111</v>
      </c>
      <c r="D342" s="72" t="s">
        <v>63</v>
      </c>
      <c r="E342" s="104" t="s">
        <v>16657</v>
      </c>
      <c r="F342" s="72" t="s">
        <v>16656</v>
      </c>
      <c r="G342" s="72">
        <v>0</v>
      </c>
      <c r="H342" s="72" t="s">
        <v>71</v>
      </c>
      <c r="I342" s="71" t="s">
        <v>166</v>
      </c>
      <c r="J342" s="73" t="s">
        <v>9067</v>
      </c>
      <c r="K342" s="104" t="s">
        <v>16655</v>
      </c>
      <c r="L342" s="514">
        <v>35798150</v>
      </c>
      <c r="M342" s="71" t="s">
        <v>66</v>
      </c>
      <c r="N342" s="75" t="s">
        <v>16654</v>
      </c>
      <c r="O342" s="76">
        <v>901735597</v>
      </c>
      <c r="P342" s="76">
        <v>1632</v>
      </c>
      <c r="Q342" s="147">
        <v>45856</v>
      </c>
      <c r="R342" s="514">
        <v>35798150</v>
      </c>
      <c r="S342" s="147">
        <v>45866</v>
      </c>
      <c r="T342" s="514">
        <v>35798150</v>
      </c>
      <c r="U342" s="72" t="s">
        <v>65</v>
      </c>
      <c r="V342" s="292">
        <v>15443332</v>
      </c>
      <c r="W342" s="189" t="s">
        <v>3532</v>
      </c>
      <c r="X342" s="635">
        <v>45866</v>
      </c>
      <c r="Y342" s="78">
        <v>45875</v>
      </c>
      <c r="Z342" s="147">
        <v>45869</v>
      </c>
      <c r="AA342" s="147">
        <v>45877</v>
      </c>
      <c r="AB342" s="102">
        <f t="shared" si="30"/>
        <v>8</v>
      </c>
      <c r="AC342" s="76">
        <v>0</v>
      </c>
      <c r="AD342" s="76">
        <v>0</v>
      </c>
      <c r="AE342" s="76">
        <v>0</v>
      </c>
      <c r="AF342" s="80" t="s">
        <v>73</v>
      </c>
      <c r="AG342" s="102">
        <f t="shared" si="31"/>
        <v>0</v>
      </c>
      <c r="AH342" s="76">
        <v>0</v>
      </c>
      <c r="AI342" s="76">
        <v>0</v>
      </c>
      <c r="AJ342" s="72" t="s">
        <v>73</v>
      </c>
      <c r="AK342" s="80" t="s">
        <v>73</v>
      </c>
      <c r="AL342" s="76">
        <v>0</v>
      </c>
      <c r="AM342" s="80" t="s">
        <v>73</v>
      </c>
      <c r="AN342" s="80" t="s">
        <v>73</v>
      </c>
      <c r="AO342" s="80" t="s">
        <v>73</v>
      </c>
      <c r="AP342" s="102">
        <f t="shared" si="32"/>
        <v>0</v>
      </c>
      <c r="AQ342" s="102">
        <f t="shared" si="33"/>
        <v>35798150</v>
      </c>
      <c r="AR342" s="72" t="s">
        <v>65</v>
      </c>
      <c r="AS342" s="76">
        <v>35798150</v>
      </c>
      <c r="AT342" s="72" t="s">
        <v>65</v>
      </c>
      <c r="AU342" s="76">
        <v>17899075</v>
      </c>
      <c r="AV342" s="147" t="s">
        <v>73</v>
      </c>
      <c r="AW342" s="82">
        <v>0</v>
      </c>
      <c r="AX342" s="143">
        <f t="shared" si="34"/>
        <v>35798150</v>
      </c>
      <c r="AY342" s="84">
        <f t="shared" si="35"/>
        <v>0</v>
      </c>
      <c r="AZ342" s="85">
        <v>1</v>
      </c>
      <c r="BA342" s="81" t="s">
        <v>73</v>
      </c>
      <c r="BB342" s="72" t="s">
        <v>208</v>
      </c>
      <c r="BC342" s="74" t="s">
        <v>16653</v>
      </c>
      <c r="BD342" s="71" t="s">
        <v>65</v>
      </c>
      <c r="BE342" s="71" t="s">
        <v>207</v>
      </c>
    </row>
    <row r="343" spans="2:57" x14ac:dyDescent="0.25">
      <c r="B343" s="72">
        <v>2025</v>
      </c>
      <c r="C343" s="72">
        <v>891780111</v>
      </c>
      <c r="D343" s="72" t="s">
        <v>63</v>
      </c>
      <c r="E343" s="104" t="s">
        <v>16652</v>
      </c>
      <c r="F343" s="72" t="s">
        <v>16651</v>
      </c>
      <c r="G343" s="72">
        <v>0</v>
      </c>
      <c r="H343" s="72" t="s">
        <v>71</v>
      </c>
      <c r="I343" s="71" t="s">
        <v>166</v>
      </c>
      <c r="J343" s="73" t="s">
        <v>9067</v>
      </c>
      <c r="K343" s="104" t="s">
        <v>16650</v>
      </c>
      <c r="L343" s="514">
        <v>352398602.32999998</v>
      </c>
      <c r="M343" s="71" t="s">
        <v>66</v>
      </c>
      <c r="N343" s="75" t="s">
        <v>16649</v>
      </c>
      <c r="O343" s="76">
        <v>901753214</v>
      </c>
      <c r="P343" s="76">
        <v>45890</v>
      </c>
      <c r="Q343" s="147">
        <v>45890</v>
      </c>
      <c r="R343" s="514">
        <v>352426362.81</v>
      </c>
      <c r="S343" s="147">
        <v>45898</v>
      </c>
      <c r="T343" s="514">
        <v>352398602.32999998</v>
      </c>
      <c r="U343" s="72" t="s">
        <v>65</v>
      </c>
      <c r="V343" s="292">
        <v>19616595</v>
      </c>
      <c r="W343" s="189" t="s">
        <v>16633</v>
      </c>
      <c r="X343" s="635">
        <v>45898</v>
      </c>
      <c r="Y343" s="635">
        <v>45908</v>
      </c>
      <c r="Z343" s="636" t="s">
        <v>73</v>
      </c>
      <c r="AA343" s="636">
        <v>45937</v>
      </c>
      <c r="AB343" s="102">
        <f t="shared" si="30"/>
        <v>29</v>
      </c>
      <c r="AC343" s="76">
        <v>1</v>
      </c>
      <c r="AD343" s="76">
        <v>140802234.96000001</v>
      </c>
      <c r="AE343" s="76">
        <v>1</v>
      </c>
      <c r="AF343" s="80">
        <v>45980</v>
      </c>
      <c r="AG343" s="102">
        <f t="shared" si="31"/>
        <v>43</v>
      </c>
      <c r="AH343" s="76">
        <v>0</v>
      </c>
      <c r="AI343" s="76">
        <v>0</v>
      </c>
      <c r="AJ343" s="72" t="s">
        <v>73</v>
      </c>
      <c r="AK343" s="80" t="s">
        <v>73</v>
      </c>
      <c r="AL343" s="76">
        <v>0</v>
      </c>
      <c r="AM343" s="80" t="s">
        <v>73</v>
      </c>
      <c r="AN343" s="80" t="s">
        <v>73</v>
      </c>
      <c r="AO343" s="80" t="s">
        <v>73</v>
      </c>
      <c r="AP343" s="102">
        <f t="shared" si="32"/>
        <v>0</v>
      </c>
      <c r="AQ343" s="102">
        <f t="shared" si="33"/>
        <v>493200837.28999996</v>
      </c>
      <c r="AR343" s="72" t="s">
        <v>65</v>
      </c>
      <c r="AS343" s="76">
        <v>352398602.32999998</v>
      </c>
      <c r="AT343" s="72" t="s">
        <v>319</v>
      </c>
      <c r="AU343" s="76">
        <v>0</v>
      </c>
      <c r="AV343" s="147" t="s">
        <v>73</v>
      </c>
      <c r="AW343" s="82">
        <v>0</v>
      </c>
      <c r="AX343" s="143">
        <f t="shared" si="34"/>
        <v>493200837.28999996</v>
      </c>
      <c r="AY343" s="84">
        <f t="shared" si="35"/>
        <v>0</v>
      </c>
      <c r="AZ343" s="85">
        <v>0</v>
      </c>
      <c r="BA343" s="81" t="s">
        <v>73</v>
      </c>
      <c r="BB343" s="72" t="s">
        <v>123</v>
      </c>
      <c r="BC343" s="74" t="s">
        <v>16648</v>
      </c>
      <c r="BD343" s="71" t="s">
        <v>65</v>
      </c>
      <c r="BE343" s="71" t="s">
        <v>207</v>
      </c>
    </row>
    <row r="344" spans="2:57" x14ac:dyDescent="0.25">
      <c r="B344" s="72">
        <v>2025</v>
      </c>
      <c r="C344" s="72">
        <v>891780111</v>
      </c>
      <c r="D344" s="72" t="s">
        <v>63</v>
      </c>
      <c r="E344" s="104" t="s">
        <v>16647</v>
      </c>
      <c r="F344" s="72" t="s">
        <v>16646</v>
      </c>
      <c r="G344" s="72">
        <v>0</v>
      </c>
      <c r="H344" s="72" t="s">
        <v>71</v>
      </c>
      <c r="I344" s="71" t="s">
        <v>166</v>
      </c>
      <c r="J344" s="73" t="s">
        <v>9067</v>
      </c>
      <c r="K344" s="104" t="s">
        <v>16645</v>
      </c>
      <c r="L344" s="514">
        <v>148500000</v>
      </c>
      <c r="M344" s="71" t="s">
        <v>66</v>
      </c>
      <c r="N344" s="75" t="s">
        <v>16644</v>
      </c>
      <c r="O344" s="76">
        <v>901185241</v>
      </c>
      <c r="P344" s="76">
        <v>1858</v>
      </c>
      <c r="Q344" s="147">
        <v>45890</v>
      </c>
      <c r="R344" s="514">
        <v>148500000</v>
      </c>
      <c r="S344" s="147">
        <v>45905</v>
      </c>
      <c r="T344" s="514">
        <v>148500000</v>
      </c>
      <c r="U344" s="72" t="s">
        <v>65</v>
      </c>
      <c r="V344" s="292">
        <v>85151631</v>
      </c>
      <c r="W344" s="189" t="s">
        <v>16626</v>
      </c>
      <c r="X344" s="635">
        <v>45905</v>
      </c>
      <c r="Y344" s="78">
        <v>45910</v>
      </c>
      <c r="Z344" s="147">
        <v>45909</v>
      </c>
      <c r="AA344" s="147">
        <v>45971</v>
      </c>
      <c r="AB344" s="102">
        <f t="shared" si="30"/>
        <v>62</v>
      </c>
      <c r="AC344" s="76">
        <v>0</v>
      </c>
      <c r="AD344" s="76">
        <v>0</v>
      </c>
      <c r="AE344" s="76">
        <v>0</v>
      </c>
      <c r="AF344" s="80" t="s">
        <v>73</v>
      </c>
      <c r="AG344" s="102">
        <f t="shared" si="31"/>
        <v>0</v>
      </c>
      <c r="AH344" s="76">
        <v>0</v>
      </c>
      <c r="AI344" s="76">
        <v>0</v>
      </c>
      <c r="AJ344" s="72" t="s">
        <v>73</v>
      </c>
      <c r="AK344" s="80" t="s">
        <v>73</v>
      </c>
      <c r="AL344" s="76">
        <v>0</v>
      </c>
      <c r="AM344" s="80" t="s">
        <v>73</v>
      </c>
      <c r="AN344" s="80" t="s">
        <v>73</v>
      </c>
      <c r="AO344" s="80" t="s">
        <v>73</v>
      </c>
      <c r="AP344" s="102">
        <f t="shared" si="32"/>
        <v>0</v>
      </c>
      <c r="AQ344" s="102">
        <f t="shared" si="33"/>
        <v>148500000</v>
      </c>
      <c r="AR344" s="72" t="s">
        <v>65</v>
      </c>
      <c r="AS344" s="76">
        <v>148500000</v>
      </c>
      <c r="AT344" s="72" t="s">
        <v>319</v>
      </c>
      <c r="AU344" s="76">
        <v>0</v>
      </c>
      <c r="AV344" s="147" t="s">
        <v>73</v>
      </c>
      <c r="AW344" s="82">
        <v>0</v>
      </c>
      <c r="AX344" s="143">
        <f t="shared" si="34"/>
        <v>148500000</v>
      </c>
      <c r="AY344" s="84">
        <f t="shared" si="35"/>
        <v>0</v>
      </c>
      <c r="AZ344" s="85">
        <v>1</v>
      </c>
      <c r="BA344" s="81" t="s">
        <v>73</v>
      </c>
      <c r="BB344" s="72" t="s">
        <v>208</v>
      </c>
      <c r="BC344" s="74" t="s">
        <v>16643</v>
      </c>
      <c r="BD344" s="71" t="s">
        <v>65</v>
      </c>
      <c r="BE344" s="71" t="s">
        <v>207</v>
      </c>
    </row>
    <row r="345" spans="2:57" x14ac:dyDescent="0.25">
      <c r="B345" s="72">
        <v>2025</v>
      </c>
      <c r="C345" s="72">
        <v>891780111</v>
      </c>
      <c r="D345" s="72" t="s">
        <v>63</v>
      </c>
      <c r="E345" s="104" t="s">
        <v>16642</v>
      </c>
      <c r="F345" s="72" t="s">
        <v>16641</v>
      </c>
      <c r="G345" s="72">
        <v>0</v>
      </c>
      <c r="H345" s="72" t="s">
        <v>71</v>
      </c>
      <c r="I345" s="71" t="s">
        <v>166</v>
      </c>
      <c r="J345" s="73" t="s">
        <v>9067</v>
      </c>
      <c r="K345" s="104" t="s">
        <v>16640</v>
      </c>
      <c r="L345" s="514">
        <v>33930000</v>
      </c>
      <c r="M345" s="71" t="s">
        <v>66</v>
      </c>
      <c r="N345" s="75" t="s">
        <v>16639</v>
      </c>
      <c r="O345" s="76">
        <v>900926769</v>
      </c>
      <c r="P345" s="76">
        <v>1184</v>
      </c>
      <c r="Q345" s="147">
        <v>45805</v>
      </c>
      <c r="R345" s="514">
        <v>33930000</v>
      </c>
      <c r="S345" s="147">
        <v>45923</v>
      </c>
      <c r="T345" s="514">
        <v>33930000</v>
      </c>
      <c r="U345" s="72" t="s">
        <v>65</v>
      </c>
      <c r="V345" s="292">
        <v>15443332</v>
      </c>
      <c r="W345" s="189" t="s">
        <v>3532</v>
      </c>
      <c r="X345" s="635">
        <v>45923</v>
      </c>
      <c r="Y345" s="635">
        <v>45946</v>
      </c>
      <c r="Z345" s="636">
        <v>45930</v>
      </c>
      <c r="AA345" s="636">
        <v>45989</v>
      </c>
      <c r="AB345" s="102">
        <f t="shared" si="30"/>
        <v>59</v>
      </c>
      <c r="AC345" s="76">
        <v>0</v>
      </c>
      <c r="AD345" s="76">
        <v>0</v>
      </c>
      <c r="AE345" s="76">
        <v>0</v>
      </c>
      <c r="AF345" s="80" t="s">
        <v>73</v>
      </c>
      <c r="AG345" s="102">
        <f t="shared" si="31"/>
        <v>0</v>
      </c>
      <c r="AH345" s="76">
        <v>0</v>
      </c>
      <c r="AI345" s="76">
        <v>0</v>
      </c>
      <c r="AJ345" s="72" t="s">
        <v>73</v>
      </c>
      <c r="AK345" s="80" t="s">
        <v>73</v>
      </c>
      <c r="AL345" s="76">
        <v>0</v>
      </c>
      <c r="AM345" s="80" t="s">
        <v>73</v>
      </c>
      <c r="AN345" s="80" t="s">
        <v>73</v>
      </c>
      <c r="AO345" s="80" t="s">
        <v>73</v>
      </c>
      <c r="AP345" s="102">
        <f t="shared" si="32"/>
        <v>0</v>
      </c>
      <c r="AQ345" s="102">
        <f t="shared" si="33"/>
        <v>33930000</v>
      </c>
      <c r="AR345" s="72" t="s">
        <v>65</v>
      </c>
      <c r="AS345" s="76">
        <v>33930000</v>
      </c>
      <c r="AT345" s="72" t="s">
        <v>65</v>
      </c>
      <c r="AU345" s="76">
        <v>16965000</v>
      </c>
      <c r="AV345" s="636">
        <v>45940</v>
      </c>
      <c r="AW345" s="82">
        <v>0</v>
      </c>
      <c r="AX345" s="143">
        <f t="shared" si="34"/>
        <v>33930000</v>
      </c>
      <c r="AY345" s="84">
        <f t="shared" si="35"/>
        <v>0</v>
      </c>
      <c r="AZ345" s="85">
        <v>0</v>
      </c>
      <c r="BA345" s="81" t="s">
        <v>73</v>
      </c>
      <c r="BB345" s="72" t="s">
        <v>123</v>
      </c>
      <c r="BC345" s="74" t="s">
        <v>16638</v>
      </c>
      <c r="BD345" s="71" t="s">
        <v>65</v>
      </c>
      <c r="BE345" s="71" t="s">
        <v>207</v>
      </c>
    </row>
    <row r="346" spans="2:57" x14ac:dyDescent="0.25">
      <c r="B346" s="72">
        <v>2025</v>
      </c>
      <c r="C346" s="72">
        <v>891780111</v>
      </c>
      <c r="D346" s="72" t="s">
        <v>63</v>
      </c>
      <c r="E346" s="104" t="s">
        <v>16637</v>
      </c>
      <c r="F346" s="72" t="s">
        <v>16636</v>
      </c>
      <c r="G346" s="72">
        <v>0</v>
      </c>
      <c r="H346" s="72" t="s">
        <v>71</v>
      </c>
      <c r="I346" s="71" t="s">
        <v>64</v>
      </c>
      <c r="J346" s="73" t="s">
        <v>9067</v>
      </c>
      <c r="K346" s="104" t="s">
        <v>16635</v>
      </c>
      <c r="L346" s="514">
        <v>351725590</v>
      </c>
      <c r="M346" s="71" t="s">
        <v>66</v>
      </c>
      <c r="N346" s="75" t="s">
        <v>16634</v>
      </c>
      <c r="O346" s="76">
        <v>901765197</v>
      </c>
      <c r="P346" s="76">
        <v>2092</v>
      </c>
      <c r="Q346" s="147">
        <v>45911</v>
      </c>
      <c r="R346" s="514">
        <v>352000000</v>
      </c>
      <c r="S346" s="147">
        <v>45961</v>
      </c>
      <c r="T346" s="514">
        <v>351725590</v>
      </c>
      <c r="U346" s="72" t="s">
        <v>65</v>
      </c>
      <c r="V346" s="292">
        <v>19616595</v>
      </c>
      <c r="W346" s="189" t="s">
        <v>16633</v>
      </c>
      <c r="X346" s="635">
        <v>45961</v>
      </c>
      <c r="Y346" s="78" t="s">
        <v>73</v>
      </c>
      <c r="Z346" s="147" t="s">
        <v>73</v>
      </c>
      <c r="AA346" s="147" t="s">
        <v>16632</v>
      </c>
      <c r="AB346" s="102" t="e">
        <f t="shared" si="30"/>
        <v>#VALUE!</v>
      </c>
      <c r="AC346" s="76">
        <v>0</v>
      </c>
      <c r="AD346" s="76">
        <v>0</v>
      </c>
      <c r="AE346" s="76">
        <v>0</v>
      </c>
      <c r="AF346" s="80" t="s">
        <v>73</v>
      </c>
      <c r="AG346" s="102">
        <f t="shared" si="31"/>
        <v>0</v>
      </c>
      <c r="AH346" s="76">
        <v>0</v>
      </c>
      <c r="AI346" s="76">
        <v>0</v>
      </c>
      <c r="AJ346" s="72" t="s">
        <v>73</v>
      </c>
      <c r="AK346" s="80" t="s">
        <v>73</v>
      </c>
      <c r="AL346" s="76">
        <v>0</v>
      </c>
      <c r="AM346" s="80" t="s">
        <v>73</v>
      </c>
      <c r="AN346" s="80" t="s">
        <v>73</v>
      </c>
      <c r="AO346" s="80" t="s">
        <v>73</v>
      </c>
      <c r="AP346" s="102">
        <f t="shared" si="32"/>
        <v>0</v>
      </c>
      <c r="AQ346" s="102">
        <f t="shared" si="33"/>
        <v>351725590</v>
      </c>
      <c r="AR346" s="72" t="s">
        <v>65</v>
      </c>
      <c r="AS346" s="76">
        <v>351725590</v>
      </c>
      <c r="AT346" s="72" t="s">
        <v>65</v>
      </c>
      <c r="AU346" s="76">
        <f>AQ346*30%</f>
        <v>105517677</v>
      </c>
      <c r="AV346" s="147" t="s">
        <v>73</v>
      </c>
      <c r="AW346" s="109"/>
      <c r="AX346" s="143">
        <f t="shared" si="34"/>
        <v>351725590</v>
      </c>
      <c r="AY346" s="84">
        <f t="shared" si="35"/>
        <v>0</v>
      </c>
      <c r="AZ346" s="85">
        <v>0</v>
      </c>
      <c r="BA346" s="81" t="s">
        <v>73</v>
      </c>
      <c r="BB346" s="72" t="s">
        <v>7736</v>
      </c>
      <c r="BC346" s="74" t="s">
        <v>16631</v>
      </c>
      <c r="BD346" s="71" t="s">
        <v>65</v>
      </c>
      <c r="BE346" s="71" t="s">
        <v>207</v>
      </c>
    </row>
    <row r="347" spans="2:57" ht="15.75" thickBot="1" x14ac:dyDescent="0.3">
      <c r="B347" s="90">
        <v>2025</v>
      </c>
      <c r="C347" s="90">
        <v>891780111</v>
      </c>
      <c r="D347" s="90" t="s">
        <v>63</v>
      </c>
      <c r="E347" s="140" t="s">
        <v>16630</v>
      </c>
      <c r="F347" s="90" t="s">
        <v>16629</v>
      </c>
      <c r="G347" s="90">
        <v>0</v>
      </c>
      <c r="H347" s="90" t="s">
        <v>71</v>
      </c>
      <c r="I347" s="89" t="s">
        <v>166</v>
      </c>
      <c r="J347" s="91" t="s">
        <v>9067</v>
      </c>
      <c r="K347" s="140" t="s">
        <v>16628</v>
      </c>
      <c r="L347" s="634">
        <v>282349981.27999997</v>
      </c>
      <c r="M347" s="89" t="s">
        <v>66</v>
      </c>
      <c r="N347" s="94" t="s">
        <v>16627</v>
      </c>
      <c r="O347" s="95">
        <v>901356463</v>
      </c>
      <c r="P347" s="95">
        <v>2317</v>
      </c>
      <c r="Q347" s="295">
        <v>45938</v>
      </c>
      <c r="R347" s="634">
        <v>282349981.27999997</v>
      </c>
      <c r="S347" s="295">
        <v>45961</v>
      </c>
      <c r="T347" s="634">
        <v>282349981.27999997</v>
      </c>
      <c r="U347" s="90" t="s">
        <v>65</v>
      </c>
      <c r="V347" s="633">
        <v>85151631</v>
      </c>
      <c r="W347" s="632" t="s">
        <v>16626</v>
      </c>
      <c r="X347" s="631">
        <v>45961</v>
      </c>
      <c r="Y347" s="631" t="s">
        <v>73</v>
      </c>
      <c r="Z347" s="630" t="s">
        <v>73</v>
      </c>
      <c r="AA347" s="630" t="s">
        <v>16625</v>
      </c>
      <c r="AB347" s="102" t="e">
        <f t="shared" si="30"/>
        <v>#VALUE!</v>
      </c>
      <c r="AC347" s="95">
        <v>0</v>
      </c>
      <c r="AD347" s="95">
        <v>0</v>
      </c>
      <c r="AE347" s="95">
        <v>0</v>
      </c>
      <c r="AF347" s="99" t="s">
        <v>73</v>
      </c>
      <c r="AG347" s="110">
        <f t="shared" si="31"/>
        <v>0</v>
      </c>
      <c r="AH347" s="95">
        <v>0</v>
      </c>
      <c r="AI347" s="95">
        <v>0</v>
      </c>
      <c r="AJ347" s="90" t="s">
        <v>73</v>
      </c>
      <c r="AK347" s="99" t="s">
        <v>73</v>
      </c>
      <c r="AL347" s="95">
        <v>0</v>
      </c>
      <c r="AM347" s="99" t="s">
        <v>73</v>
      </c>
      <c r="AN347" s="99" t="s">
        <v>73</v>
      </c>
      <c r="AO347" s="99" t="s">
        <v>73</v>
      </c>
      <c r="AP347" s="110">
        <f t="shared" si="32"/>
        <v>0</v>
      </c>
      <c r="AQ347" s="110">
        <f t="shared" si="33"/>
        <v>282349981.27999997</v>
      </c>
      <c r="AR347" s="90" t="s">
        <v>65</v>
      </c>
      <c r="AS347" s="95">
        <v>282349981.27999997</v>
      </c>
      <c r="AT347" s="90" t="s">
        <v>65</v>
      </c>
      <c r="AU347" s="95">
        <f>AQ347*40%</f>
        <v>112939992.51199999</v>
      </c>
      <c r="AV347" s="295" t="s">
        <v>73</v>
      </c>
      <c r="AW347" s="400"/>
      <c r="AX347" s="138">
        <f t="shared" si="34"/>
        <v>282349981.27999997</v>
      </c>
      <c r="AY347" s="101">
        <f t="shared" si="35"/>
        <v>0</v>
      </c>
      <c r="AZ347" s="113">
        <v>0</v>
      </c>
      <c r="BA347" s="100" t="s">
        <v>73</v>
      </c>
      <c r="BB347" s="90" t="s">
        <v>7736</v>
      </c>
      <c r="BC347" s="92" t="s">
        <v>16624</v>
      </c>
      <c r="BD347" s="89" t="s">
        <v>65</v>
      </c>
      <c r="BE347" s="89" t="s">
        <v>207</v>
      </c>
    </row>
    <row r="348" spans="2:57" s="23" customFormat="1" ht="15.75" thickBot="1" x14ac:dyDescent="0.3">
      <c r="B348" s="681" t="s">
        <v>67</v>
      </c>
      <c r="C348" s="682"/>
      <c r="D348" s="683"/>
      <c r="E348" s="135">
        <f>+SUBTOTAL(3,E8:E347)</f>
        <v>340</v>
      </c>
      <c r="F348" s="48"/>
      <c r="G348" s="47"/>
      <c r="H348" s="47"/>
      <c r="I348" s="47"/>
      <c r="J348" s="134"/>
      <c r="K348" s="24"/>
      <c r="L348" s="133">
        <f>SUM(L8:L347)</f>
        <v>23435574290.560001</v>
      </c>
      <c r="M348" s="686"/>
      <c r="N348" s="687"/>
      <c r="O348" s="687"/>
      <c r="P348" s="687"/>
      <c r="Q348" s="687"/>
      <c r="R348" s="687"/>
      <c r="S348" s="687"/>
      <c r="T348" s="687"/>
      <c r="U348" s="687"/>
      <c r="V348" s="687"/>
      <c r="W348" s="687"/>
      <c r="X348" s="687"/>
      <c r="Y348" s="687"/>
      <c r="Z348" s="687"/>
      <c r="AA348" s="687"/>
      <c r="AB348" s="688"/>
      <c r="AC348" s="27">
        <f>SUM(AC8:AC347)</f>
        <v>24</v>
      </c>
      <c r="AD348" s="26">
        <f>SUM(AD8:AD347)</f>
        <v>1015941681.9300001</v>
      </c>
      <c r="AE348" s="26">
        <f>SUM(AE8:AE347)</f>
        <v>11</v>
      </c>
      <c r="AF348" s="25"/>
      <c r="AG348" s="26">
        <f>SUM(AG8:AG347)</f>
        <v>636</v>
      </c>
      <c r="AH348" s="26">
        <f>SUM(AH8:AH347)</f>
        <v>2</v>
      </c>
      <c r="AI348" s="28">
        <f>SUM(AI8:AI347)</f>
        <v>666800</v>
      </c>
      <c r="AJ348" s="25"/>
      <c r="AK348" s="25"/>
      <c r="AL348" s="29">
        <f>SUM(AL8:AL347)</f>
        <v>0</v>
      </c>
      <c r="AM348" s="686"/>
      <c r="AN348" s="687"/>
      <c r="AO348" s="687"/>
      <c r="AP348" s="688"/>
      <c r="AQ348" s="27">
        <f>SUM(AQ8:AQ347)</f>
        <v>24450849172.489998</v>
      </c>
      <c r="AR348" s="25"/>
      <c r="AS348" s="31">
        <f>SUM(AS8:AS347)</f>
        <v>24020281871.559998</v>
      </c>
      <c r="AT348" s="25"/>
      <c r="AU348" s="26">
        <f>SUM(AU8:AU347)</f>
        <v>2512975423.8169999</v>
      </c>
      <c r="AV348" s="25"/>
      <c r="AW348" s="132">
        <f>SUM(AW8:AW347)</f>
        <v>12803629857.990002</v>
      </c>
      <c r="AX348" s="131">
        <f>SUM(AX8:AX347)</f>
        <v>11647219314.499998</v>
      </c>
      <c r="AY348" s="689"/>
      <c r="AZ348" s="690"/>
      <c r="BA348" s="690"/>
      <c r="BB348" s="690"/>
      <c r="BC348" s="690"/>
      <c r="BD348" s="690"/>
      <c r="BE348" s="690"/>
    </row>
  </sheetData>
  <sheetProtection formatCells="0" formatColumns="0" formatRows="0" insertRows="0" deleteRows="0" autoFilter="0"/>
  <mergeCells count="23">
    <mergeCell ref="AZ6:BB6"/>
    <mergeCell ref="BC6:BE6"/>
    <mergeCell ref="B348:D348"/>
    <mergeCell ref="M348:AB348"/>
    <mergeCell ref="AM348:AP348"/>
    <mergeCell ref="AY348:BE348"/>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74" priority="10" operator="containsText" text="Seleccione Ordenador">
      <formula>NOT(ISERROR(SEARCH("Seleccione Ordenador",E5)))</formula>
    </cfRule>
  </conditionalFormatting>
  <conditionalFormatting sqref="F12">
    <cfRule type="colorScale" priority="8">
      <colorScale>
        <cfvo type="min"/>
        <cfvo type="max"/>
        <color theme="5" tint="0.59999389629810485"/>
        <color rgb="FFFFEF9C"/>
      </colorScale>
    </cfRule>
  </conditionalFormatting>
  <conditionalFormatting sqref="F5:G5">
    <cfRule type="colorScale" priority="9">
      <colorScale>
        <cfvo type="min"/>
        <cfvo type="percentile" val="50"/>
        <cfvo type="max"/>
        <color rgb="FFF8696B"/>
        <color rgb="FFFFEB84"/>
        <color rgb="FF63BE7B"/>
      </colorScale>
    </cfRule>
  </conditionalFormatting>
  <conditionalFormatting sqref="AB8:AB347 AG8:AG347">
    <cfRule type="expression" dxfId="73" priority="6">
      <formula>+_xlfn.ISFORMULA(AB8)</formula>
    </cfRule>
  </conditionalFormatting>
  <conditionalFormatting sqref="AD8:AD116">
    <cfRule type="cellIs" dxfId="72" priority="7" operator="greaterThan">
      <formula>$L$13/2</formula>
    </cfRule>
  </conditionalFormatting>
  <conditionalFormatting sqref="AD118:AD347">
    <cfRule type="cellIs" dxfId="71" priority="2" operator="greaterThan">
      <formula>$L$13/2</formula>
    </cfRule>
  </conditionalFormatting>
  <conditionalFormatting sqref="AP8:AS347">
    <cfRule type="expression" dxfId="70" priority="3">
      <formula>+_xlfn.ISFORMULA(AP8)</formula>
    </cfRule>
  </conditionalFormatting>
  <conditionalFormatting sqref="AX8:AZ347">
    <cfRule type="expression" dxfId="69" priority="1">
      <formula>+_xlfn.ISFORMULA(AX8)</formula>
    </cfRule>
  </conditionalFormatting>
  <dataValidations count="10">
    <dataValidation type="list" allowBlank="1" showInputMessage="1" showErrorMessage="1" sqref="BB8:BB347" xr:uid="{9FB20AD2-8DBD-4BF7-8C98-C387F9106E7B}">
      <formula1>"Por iniciar,En ejecucion,Suspendido,Terminado,Liquidado"</formula1>
    </dataValidation>
    <dataValidation type="list" allowBlank="1" showInputMessage="1" showErrorMessage="1" sqref="J8:J347" xr:uid="{3CD7CE2F-7F75-4EA3-9CE1-8D5325D5ED3D}">
      <formula1>"CONTRATO DE OBRAS, OTROS TIPOS, PRESTACIÓN DE SERVICIOS, SUMINISTROS"</formula1>
    </dataValidation>
    <dataValidation type="list" allowBlank="1" showInputMessage="1" showErrorMessage="1" sqref="H8:H347" xr:uid="{839FF27F-F567-4114-B487-CF2A999C509E}">
      <formula1>"OTRO SECTOR"</formula1>
    </dataValidation>
    <dataValidation type="list" allowBlank="1" showInputMessage="1" showErrorMessage="1" sqref="M8:M347" xr:uid="{D9114E6C-F796-421A-9165-474F52E1077C}">
      <formula1>"DIRECTA"</formula1>
    </dataValidation>
    <dataValidation type="list" allowBlank="1" showInputMessage="1" showErrorMessage="1" sqref="I8:I347" xr:uid="{EA965216-82C1-465A-A961-1C3FC70AD9DC}">
      <formula1>"FUNCIONAMIENTO,INVERSION,OTROS"</formula1>
    </dataValidation>
    <dataValidation type="list" allowBlank="1" showInputMessage="1" showErrorMessage="1" sqref="BE8:BE347" xr:uid="{6E72B35B-2828-467F-8B4B-9656C745CD57}">
      <formula1>"SI,NA por TIPO Contrato"</formula1>
    </dataValidation>
    <dataValidation type="list" allowBlank="1" showInputMessage="1" showErrorMessage="1" sqref="BD8:BD347" xr:uid="{A3B8627D-BF34-4484-A204-C164E17E6079}">
      <formula1>"SI,NO HA INICIADO"</formula1>
    </dataValidation>
    <dataValidation type="list" allowBlank="1" showInputMessage="1" showErrorMessage="1" sqref="U8:U347 AR8:AR347 AT8:AT347" xr:uid="{602DC50D-EA25-4BFF-B780-404962537886}">
      <formula1>"SI,NO"</formula1>
    </dataValidation>
    <dataValidation type="list" allowBlank="1" showInputMessage="1" showErrorMessage="1" errorTitle="ERROR" error="SOLO VALIDO LISTA DESPLEGABLE" promptTitle="ESCOJA EL PERIODO" sqref="F5" xr:uid="{F5322575-4DDE-4409-8937-F9ADE904DE94}">
      <formula1>"Seleccione el periodo a presentar,ENERO,FEBRERO,MARZO,ABRIL,MAYO,JUNIO,JULIO,AGOSTO,SEPTIEMBRE,OCTUBRE,NOVIEMBRE,DICIEMBRE"</formula1>
    </dataValidation>
    <dataValidation type="list" allowBlank="1" showInputMessage="1" showErrorMessage="1" sqref="K4" xr:uid="{FA1EFF6E-9FB1-4B11-AB5D-2C4F8B45ABF4}">
      <formula1>"42,250,1000,3000"</formula1>
    </dataValidation>
  </dataValidations>
  <hyperlinks>
    <hyperlink ref="BC314" r:id="rId1" xr:uid="{F26AB894-7EBC-4466-8078-1FF648789875}"/>
    <hyperlink ref="BC88" r:id="rId2" xr:uid="{D6D2BBDB-BEC9-4C99-9B3A-2307C5F35D4B}"/>
    <hyperlink ref="BC100" r:id="rId3" xr:uid="{4B0FA7C7-301B-486D-B3F0-BA9F21940822}"/>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D21F-8010-4DAD-A557-C3CC49F4C6DC}">
  <sheetPr>
    <tabColor rgb="FFFFFF00"/>
  </sheetPr>
  <dimension ref="A1:BV16"/>
  <sheetViews>
    <sheetView showGridLines="0" zoomScaleNormal="100" workbookViewId="0">
      <selection activeCell="E12" sqref="E12"/>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37" customWidth="1"/>
    <col min="7" max="7" width="15.85546875" style="37" customWidth="1"/>
    <col min="8" max="8" width="16.5703125" style="37" customWidth="1"/>
    <col min="9" max="9" width="17.42578125" style="37" customWidth="1"/>
    <col min="10" max="10" width="17.42578125" style="38"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654"/>
      <c r="C4" s="655"/>
      <c r="D4" s="661"/>
      <c r="E4" s="662"/>
      <c r="F4" s="662"/>
      <c r="G4" s="663"/>
      <c r="H4" s="668"/>
      <c r="I4" s="669"/>
      <c r="J4" s="36"/>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654"/>
      <c r="C5" s="655"/>
      <c r="D5" s="7" t="s">
        <v>2</v>
      </c>
      <c r="E5" s="8"/>
      <c r="F5" s="674" t="s">
        <v>312</v>
      </c>
      <c r="G5" s="674"/>
      <c r="H5" s="670"/>
      <c r="I5" s="671"/>
      <c r="J5" s="36"/>
      <c r="K5" s="10">
        <f>+L6*K4</f>
        <v>59787000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74" s="12" customFormat="1" ht="31.5" customHeight="1" thickBot="1" x14ac:dyDescent="0.3">
      <c r="B6" s="656"/>
      <c r="C6" s="657"/>
      <c r="D6" s="13" t="s">
        <v>5</v>
      </c>
      <c r="E6" s="672" t="s">
        <v>363</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2" t="s">
        <v>39</v>
      </c>
      <c r="AC7" s="15" t="s">
        <v>40</v>
      </c>
      <c r="AD7" s="15" t="s">
        <v>41</v>
      </c>
      <c r="AE7" s="15" t="s">
        <v>42</v>
      </c>
      <c r="AF7" s="19" t="s">
        <v>43</v>
      </c>
      <c r="AG7" s="32" t="s">
        <v>44</v>
      </c>
      <c r="AH7" s="15" t="s">
        <v>45</v>
      </c>
      <c r="AI7" s="15" t="s">
        <v>46</v>
      </c>
      <c r="AJ7" s="19" t="s">
        <v>47</v>
      </c>
      <c r="AK7" s="19" t="s">
        <v>80</v>
      </c>
      <c r="AL7" s="15" t="s">
        <v>48</v>
      </c>
      <c r="AM7" s="19" t="s">
        <v>49</v>
      </c>
      <c r="AN7" s="19" t="s">
        <v>50</v>
      </c>
      <c r="AO7" s="19" t="s">
        <v>79</v>
      </c>
      <c r="AP7" s="32" t="s">
        <v>51</v>
      </c>
      <c r="AQ7" s="32" t="s">
        <v>52</v>
      </c>
      <c r="AR7" s="15" t="s">
        <v>76</v>
      </c>
      <c r="AS7" s="15" t="s">
        <v>77</v>
      </c>
      <c r="AT7" s="15" t="s">
        <v>53</v>
      </c>
      <c r="AU7" s="15" t="s">
        <v>54</v>
      </c>
      <c r="AV7" s="15" t="s">
        <v>55</v>
      </c>
      <c r="AW7" s="20" t="s">
        <v>56</v>
      </c>
      <c r="AX7" s="33" t="s">
        <v>57</v>
      </c>
      <c r="AY7" s="33" t="s">
        <v>83</v>
      </c>
      <c r="AZ7" s="34"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55">
        <v>2025</v>
      </c>
      <c r="C8" s="55">
        <v>891780111</v>
      </c>
      <c r="D8" s="55" t="s">
        <v>63</v>
      </c>
      <c r="E8" s="59" t="s">
        <v>362</v>
      </c>
      <c r="F8" s="56" t="s">
        <v>361</v>
      </c>
      <c r="G8" s="56">
        <v>0</v>
      </c>
      <c r="H8" s="56" t="s">
        <v>71</v>
      </c>
      <c r="I8" s="55" t="s">
        <v>64</v>
      </c>
      <c r="J8" s="57" t="s">
        <v>81</v>
      </c>
      <c r="K8" s="58" t="s">
        <v>360</v>
      </c>
      <c r="L8" s="60">
        <v>19096000</v>
      </c>
      <c r="M8" s="55" t="s">
        <v>66</v>
      </c>
      <c r="N8" s="58" t="s">
        <v>351</v>
      </c>
      <c r="O8" s="58">
        <v>1082862655</v>
      </c>
      <c r="P8" s="59">
        <v>65</v>
      </c>
      <c r="Q8" s="65">
        <v>45673</v>
      </c>
      <c r="R8" s="59">
        <v>19096000</v>
      </c>
      <c r="S8" s="65">
        <v>45678</v>
      </c>
      <c r="T8" s="60">
        <v>19096000</v>
      </c>
      <c r="U8" s="56" t="s">
        <v>65</v>
      </c>
      <c r="V8" s="60">
        <v>12548945</v>
      </c>
      <c r="W8" s="57" t="s">
        <v>320</v>
      </c>
      <c r="X8" s="62">
        <v>45678</v>
      </c>
      <c r="Y8" s="62">
        <v>45678</v>
      </c>
      <c r="Z8" s="62" t="s">
        <v>73</v>
      </c>
      <c r="AA8" s="62">
        <v>45826</v>
      </c>
      <c r="AB8" s="63">
        <f t="shared" ref="AB8:AB15" si="0">+IF(Z8="1800-01-01",AA8-Y8,AA8-Z8)</f>
        <v>148</v>
      </c>
      <c r="AC8" s="56">
        <v>0</v>
      </c>
      <c r="AD8" s="60">
        <v>0</v>
      </c>
      <c r="AE8" s="56">
        <v>0</v>
      </c>
      <c r="AF8" s="64" t="s">
        <v>73</v>
      </c>
      <c r="AG8" s="63">
        <f t="shared" ref="AG8:AG15" si="1">+IF(AF8="1800-01-01",0,AF8-AA8)</f>
        <v>0</v>
      </c>
      <c r="AH8" s="56">
        <v>0</v>
      </c>
      <c r="AI8" s="60">
        <v>0</v>
      </c>
      <c r="AJ8" s="56" t="s">
        <v>73</v>
      </c>
      <c r="AK8" s="65" t="s">
        <v>73</v>
      </c>
      <c r="AL8" s="56">
        <v>0</v>
      </c>
      <c r="AM8" s="65" t="s">
        <v>73</v>
      </c>
      <c r="AN8" s="65" t="s">
        <v>73</v>
      </c>
      <c r="AO8" s="65" t="s">
        <v>73</v>
      </c>
      <c r="AP8" s="63">
        <f t="shared" ref="AP8:AP15" si="2">+IF(AM8="1800-01-01",0,AN8-AM8)</f>
        <v>0</v>
      </c>
      <c r="AQ8" s="63">
        <f>+L8+AD8-AI8</f>
        <v>19096000</v>
      </c>
      <c r="AR8" s="56" t="s">
        <v>65</v>
      </c>
      <c r="AS8" s="60">
        <v>19096000</v>
      </c>
      <c r="AT8" s="56" t="s">
        <v>319</v>
      </c>
      <c r="AU8" s="60">
        <v>0</v>
      </c>
      <c r="AV8" s="66" t="s">
        <v>73</v>
      </c>
      <c r="AW8" s="151">
        <v>19096000</v>
      </c>
      <c r="AX8" s="150">
        <f>AQ8-AW8</f>
        <v>0</v>
      </c>
      <c r="AY8" s="69">
        <f>+IFERROR(AW8/AQ8,"_")</f>
        <v>1</v>
      </c>
      <c r="AZ8" s="70">
        <v>1</v>
      </c>
      <c r="BA8" s="66" t="s">
        <v>73</v>
      </c>
      <c r="BB8" s="56" t="s">
        <v>208</v>
      </c>
      <c r="BC8" s="63" t="s">
        <v>359</v>
      </c>
      <c r="BD8" s="55" t="s">
        <v>65</v>
      </c>
      <c r="BE8" s="55" t="s">
        <v>65</v>
      </c>
    </row>
    <row r="9" spans="1:74" x14ac:dyDescent="0.25">
      <c r="B9" s="72">
        <v>2025</v>
      </c>
      <c r="C9" s="72">
        <v>891780111</v>
      </c>
      <c r="D9" s="72" t="s">
        <v>63</v>
      </c>
      <c r="E9" s="75" t="s">
        <v>358</v>
      </c>
      <c r="F9" s="72" t="s">
        <v>357</v>
      </c>
      <c r="G9" s="72">
        <v>0</v>
      </c>
      <c r="H9" s="72" t="s">
        <v>71</v>
      </c>
      <c r="I9" s="72" t="s">
        <v>64</v>
      </c>
      <c r="J9" s="104" t="s">
        <v>81</v>
      </c>
      <c r="K9" s="75" t="s">
        <v>356</v>
      </c>
      <c r="L9" s="76">
        <v>19096000</v>
      </c>
      <c r="M9" s="72" t="s">
        <v>66</v>
      </c>
      <c r="N9" s="75" t="s">
        <v>335</v>
      </c>
      <c r="O9" s="75">
        <v>1082907794</v>
      </c>
      <c r="P9" s="75">
        <v>66</v>
      </c>
      <c r="Q9" s="78">
        <v>45673</v>
      </c>
      <c r="R9" s="75">
        <v>19096000</v>
      </c>
      <c r="S9" s="78">
        <v>45678</v>
      </c>
      <c r="T9" s="76">
        <v>19096000</v>
      </c>
      <c r="U9" s="72" t="s">
        <v>65</v>
      </c>
      <c r="V9" s="76">
        <v>72148417</v>
      </c>
      <c r="W9" s="104" t="s">
        <v>334</v>
      </c>
      <c r="X9" s="78">
        <v>45678</v>
      </c>
      <c r="Y9" s="78">
        <v>45678</v>
      </c>
      <c r="Z9" s="78" t="s">
        <v>73</v>
      </c>
      <c r="AA9" s="78">
        <v>45826</v>
      </c>
      <c r="AB9" s="102">
        <f t="shared" si="0"/>
        <v>148</v>
      </c>
      <c r="AC9" s="72">
        <v>0</v>
      </c>
      <c r="AD9" s="76">
        <v>0</v>
      </c>
      <c r="AE9" s="72">
        <v>0</v>
      </c>
      <c r="AF9" s="72" t="s">
        <v>73</v>
      </c>
      <c r="AG9" s="102">
        <f t="shared" si="1"/>
        <v>0</v>
      </c>
      <c r="AH9" s="72">
        <v>0</v>
      </c>
      <c r="AI9" s="76">
        <v>0</v>
      </c>
      <c r="AJ9" s="72" t="s">
        <v>73</v>
      </c>
      <c r="AK9" s="72" t="s">
        <v>73</v>
      </c>
      <c r="AL9" s="72">
        <v>0</v>
      </c>
      <c r="AM9" s="72" t="s">
        <v>73</v>
      </c>
      <c r="AN9" s="72" t="s">
        <v>73</v>
      </c>
      <c r="AO9" s="72" t="s">
        <v>73</v>
      </c>
      <c r="AP9" s="102">
        <f t="shared" si="2"/>
        <v>0</v>
      </c>
      <c r="AQ9" s="102">
        <f>+L9+AD9-AI9</f>
        <v>19096000</v>
      </c>
      <c r="AR9" s="72" t="s">
        <v>65</v>
      </c>
      <c r="AS9" s="76">
        <v>19096000</v>
      </c>
      <c r="AT9" s="72" t="s">
        <v>319</v>
      </c>
      <c r="AU9" s="76">
        <v>0</v>
      </c>
      <c r="AV9" s="72" t="s">
        <v>73</v>
      </c>
      <c r="AW9" s="144">
        <v>19096000</v>
      </c>
      <c r="AX9" s="149">
        <v>0</v>
      </c>
      <c r="AY9" s="142">
        <v>1</v>
      </c>
      <c r="AZ9" s="85">
        <v>1</v>
      </c>
      <c r="BA9" s="81" t="s">
        <v>73</v>
      </c>
      <c r="BB9" s="72" t="s">
        <v>208</v>
      </c>
      <c r="BC9" s="75" t="s">
        <v>355</v>
      </c>
      <c r="BD9" s="72" t="s">
        <v>65</v>
      </c>
      <c r="BE9" s="72" t="s">
        <v>65</v>
      </c>
    </row>
    <row r="10" spans="1:74" x14ac:dyDescent="0.25">
      <c r="B10" s="72">
        <v>2025</v>
      </c>
      <c r="C10" s="72">
        <v>891780111</v>
      </c>
      <c r="D10" s="72" t="s">
        <v>63</v>
      </c>
      <c r="E10" s="104" t="s">
        <v>354</v>
      </c>
      <c r="F10" s="102" t="s">
        <v>353</v>
      </c>
      <c r="G10" s="72">
        <v>0</v>
      </c>
      <c r="H10" s="72" t="s">
        <v>71</v>
      </c>
      <c r="I10" s="72" t="s">
        <v>64</v>
      </c>
      <c r="J10" s="104" t="s">
        <v>81</v>
      </c>
      <c r="K10" s="75" t="s">
        <v>352</v>
      </c>
      <c r="L10" s="76">
        <v>4000000</v>
      </c>
      <c r="M10" s="72" t="s">
        <v>66</v>
      </c>
      <c r="N10" s="75" t="s">
        <v>351</v>
      </c>
      <c r="O10" s="74">
        <v>1082862655</v>
      </c>
      <c r="P10" s="75">
        <v>1008</v>
      </c>
      <c r="Q10" s="78">
        <v>45782</v>
      </c>
      <c r="R10" s="75">
        <v>4000000</v>
      </c>
      <c r="S10" s="78">
        <v>45806</v>
      </c>
      <c r="T10" s="75">
        <v>4000000</v>
      </c>
      <c r="U10" s="78" t="s">
        <v>65</v>
      </c>
      <c r="V10" s="76">
        <v>12548945</v>
      </c>
      <c r="W10" s="104" t="s">
        <v>320</v>
      </c>
      <c r="X10" s="78">
        <v>45806</v>
      </c>
      <c r="Y10" s="78">
        <v>45811</v>
      </c>
      <c r="Z10" s="78" t="s">
        <v>73</v>
      </c>
      <c r="AA10" s="78">
        <v>45838</v>
      </c>
      <c r="AB10" s="102">
        <f t="shared" si="0"/>
        <v>27</v>
      </c>
      <c r="AC10" s="72">
        <v>0</v>
      </c>
      <c r="AD10" s="76">
        <v>0</v>
      </c>
      <c r="AE10" s="72">
        <v>0</v>
      </c>
      <c r="AF10" s="79" t="s">
        <v>73</v>
      </c>
      <c r="AG10" s="102">
        <f t="shared" si="1"/>
        <v>0</v>
      </c>
      <c r="AH10" s="72">
        <v>0</v>
      </c>
      <c r="AI10" s="76">
        <v>0</v>
      </c>
      <c r="AJ10" s="72" t="s">
        <v>73</v>
      </c>
      <c r="AK10" s="72" t="s">
        <v>73</v>
      </c>
      <c r="AL10" s="72">
        <v>0</v>
      </c>
      <c r="AM10" s="80" t="s">
        <v>73</v>
      </c>
      <c r="AN10" s="80" t="s">
        <v>73</v>
      </c>
      <c r="AO10" s="80" t="s">
        <v>73</v>
      </c>
      <c r="AP10" s="102">
        <f t="shared" si="2"/>
        <v>0</v>
      </c>
      <c r="AQ10" s="102">
        <f>+L10+AD10-AI10</f>
        <v>4000000</v>
      </c>
      <c r="AR10" s="72" t="s">
        <v>65</v>
      </c>
      <c r="AS10" s="76">
        <v>4000000</v>
      </c>
      <c r="AT10" s="72" t="s">
        <v>319</v>
      </c>
      <c r="AU10" s="76">
        <v>0</v>
      </c>
      <c r="AV10" s="80" t="s">
        <v>73</v>
      </c>
      <c r="AW10" s="144">
        <v>4000000</v>
      </c>
      <c r="AX10" s="143">
        <f t="shared" ref="AX10:AX15" si="3">AQ10-AW10</f>
        <v>0</v>
      </c>
      <c r="AY10" s="142">
        <v>1</v>
      </c>
      <c r="AZ10" s="85">
        <v>1</v>
      </c>
      <c r="BA10" s="81" t="s">
        <v>73</v>
      </c>
      <c r="BB10" s="72" t="s">
        <v>208</v>
      </c>
      <c r="BC10" s="75" t="s">
        <v>350</v>
      </c>
      <c r="BD10" s="72" t="s">
        <v>65</v>
      </c>
      <c r="BE10" s="72" t="s">
        <v>65</v>
      </c>
    </row>
    <row r="11" spans="1:74" x14ac:dyDescent="0.25">
      <c r="B11" s="72">
        <v>2025</v>
      </c>
      <c r="C11" s="72">
        <v>891780111</v>
      </c>
      <c r="D11" s="72" t="s">
        <v>63</v>
      </c>
      <c r="E11" s="104" t="s">
        <v>349</v>
      </c>
      <c r="F11" s="148" t="s">
        <v>348</v>
      </c>
      <c r="G11" s="72">
        <v>0</v>
      </c>
      <c r="H11" s="72" t="s">
        <v>71</v>
      </c>
      <c r="I11" s="72" t="s">
        <v>64</v>
      </c>
      <c r="J11" s="104" t="s">
        <v>81</v>
      </c>
      <c r="K11" s="75" t="s">
        <v>347</v>
      </c>
      <c r="L11" s="76">
        <v>20625000</v>
      </c>
      <c r="M11" s="72" t="s">
        <v>66</v>
      </c>
      <c r="N11" s="75" t="s">
        <v>346</v>
      </c>
      <c r="O11" s="75">
        <v>1100547297</v>
      </c>
      <c r="P11" s="75">
        <v>1318</v>
      </c>
      <c r="Q11" s="78">
        <v>45824</v>
      </c>
      <c r="R11" s="75">
        <v>20625000</v>
      </c>
      <c r="S11" s="78">
        <v>45828</v>
      </c>
      <c r="T11" s="76">
        <v>20625000</v>
      </c>
      <c r="U11" s="72" t="s">
        <v>65</v>
      </c>
      <c r="V11" s="76">
        <v>12548945</v>
      </c>
      <c r="W11" s="104" t="s">
        <v>320</v>
      </c>
      <c r="X11" s="78">
        <v>45828</v>
      </c>
      <c r="Y11" s="78">
        <v>45839</v>
      </c>
      <c r="Z11" s="78" t="s">
        <v>73</v>
      </c>
      <c r="AA11" s="78">
        <v>46006</v>
      </c>
      <c r="AB11" s="102">
        <f t="shared" si="0"/>
        <v>167</v>
      </c>
      <c r="AC11" s="72">
        <v>0</v>
      </c>
      <c r="AD11" s="76">
        <v>0</v>
      </c>
      <c r="AE11" s="72">
        <v>0</v>
      </c>
      <c r="AF11" s="79" t="s">
        <v>73</v>
      </c>
      <c r="AG11" s="102">
        <f t="shared" si="1"/>
        <v>0</v>
      </c>
      <c r="AH11" s="72">
        <v>0</v>
      </c>
      <c r="AI11" s="76">
        <v>0</v>
      </c>
      <c r="AJ11" s="72" t="s">
        <v>73</v>
      </c>
      <c r="AK11" s="72" t="s">
        <v>73</v>
      </c>
      <c r="AL11" s="72">
        <v>0</v>
      </c>
      <c r="AM11" s="80" t="s">
        <v>73</v>
      </c>
      <c r="AN11" s="80" t="s">
        <v>73</v>
      </c>
      <c r="AO11" s="80" t="s">
        <v>73</v>
      </c>
      <c r="AP11" s="102">
        <f t="shared" si="2"/>
        <v>0</v>
      </c>
      <c r="AQ11" s="102">
        <f>+L11+AD11-AI11</f>
        <v>20625000</v>
      </c>
      <c r="AR11" s="72" t="s">
        <v>65</v>
      </c>
      <c r="AS11" s="76">
        <v>20625000</v>
      </c>
      <c r="AT11" s="72" t="s">
        <v>319</v>
      </c>
      <c r="AU11" s="76">
        <v>0</v>
      </c>
      <c r="AV11" s="80" t="s">
        <v>73</v>
      </c>
      <c r="AW11" s="144">
        <v>15000000</v>
      </c>
      <c r="AX11" s="143">
        <f t="shared" si="3"/>
        <v>5625000</v>
      </c>
      <c r="AY11" s="481">
        <v>0.72729999999999995</v>
      </c>
      <c r="AZ11" s="480">
        <v>0.72729999999999995</v>
      </c>
      <c r="BA11" s="80" t="s">
        <v>73</v>
      </c>
      <c r="BB11" s="72" t="s">
        <v>123</v>
      </c>
      <c r="BC11" s="141" t="s">
        <v>345</v>
      </c>
      <c r="BD11" s="72" t="s">
        <v>65</v>
      </c>
      <c r="BE11" s="72" t="s">
        <v>65</v>
      </c>
    </row>
    <row r="12" spans="1:74" x14ac:dyDescent="0.25">
      <c r="B12" s="72">
        <v>2025</v>
      </c>
      <c r="C12" s="72">
        <v>891780111</v>
      </c>
      <c r="D12" s="72" t="s">
        <v>63</v>
      </c>
      <c r="E12" s="104" t="s">
        <v>344</v>
      </c>
      <c r="F12" s="72" t="s">
        <v>343</v>
      </c>
      <c r="G12" s="72">
        <v>0</v>
      </c>
      <c r="H12" s="72" t="s">
        <v>71</v>
      </c>
      <c r="I12" s="72" t="s">
        <v>64</v>
      </c>
      <c r="J12" s="104" t="s">
        <v>81</v>
      </c>
      <c r="K12" s="75" t="s">
        <v>342</v>
      </c>
      <c r="L12" s="76">
        <v>19096000</v>
      </c>
      <c r="M12" s="72" t="s">
        <v>66</v>
      </c>
      <c r="N12" s="75" t="s">
        <v>341</v>
      </c>
      <c r="O12" s="74">
        <v>1082862655</v>
      </c>
      <c r="P12" s="75">
        <v>1353</v>
      </c>
      <c r="Q12" s="78">
        <v>45828</v>
      </c>
      <c r="R12" s="75">
        <v>19096000</v>
      </c>
      <c r="S12" s="78">
        <v>45841</v>
      </c>
      <c r="T12" s="76">
        <v>19096000</v>
      </c>
      <c r="U12" s="72" t="s">
        <v>65</v>
      </c>
      <c r="V12" s="76">
        <v>12548945</v>
      </c>
      <c r="W12" s="104" t="s">
        <v>320</v>
      </c>
      <c r="X12" s="78">
        <v>45841</v>
      </c>
      <c r="Y12" s="78">
        <v>45841</v>
      </c>
      <c r="Z12" s="78" t="s">
        <v>73</v>
      </c>
      <c r="AA12" s="78">
        <v>46006</v>
      </c>
      <c r="AB12" s="102">
        <f t="shared" si="0"/>
        <v>165</v>
      </c>
      <c r="AC12" s="72">
        <v>0</v>
      </c>
      <c r="AD12" s="76">
        <v>0</v>
      </c>
      <c r="AE12" s="72">
        <v>0</v>
      </c>
      <c r="AF12" s="79" t="s">
        <v>73</v>
      </c>
      <c r="AG12" s="102">
        <f t="shared" si="1"/>
        <v>0</v>
      </c>
      <c r="AH12" s="72">
        <v>1</v>
      </c>
      <c r="AI12" s="76">
        <v>12152000</v>
      </c>
      <c r="AJ12" s="147">
        <v>45899</v>
      </c>
      <c r="AK12" s="72" t="s">
        <v>73</v>
      </c>
      <c r="AL12" s="72">
        <v>0</v>
      </c>
      <c r="AM12" s="80" t="s">
        <v>73</v>
      </c>
      <c r="AN12" s="80" t="s">
        <v>73</v>
      </c>
      <c r="AO12" s="80" t="s">
        <v>73</v>
      </c>
      <c r="AP12" s="102">
        <f t="shared" si="2"/>
        <v>0</v>
      </c>
      <c r="AQ12" s="102">
        <f>+L12+AD12-AI12</f>
        <v>6944000</v>
      </c>
      <c r="AR12" s="72" t="s">
        <v>65</v>
      </c>
      <c r="AS12" s="76">
        <v>19096000</v>
      </c>
      <c r="AT12" s="72" t="s">
        <v>319</v>
      </c>
      <c r="AU12" s="76">
        <v>0</v>
      </c>
      <c r="AV12" s="80" t="s">
        <v>73</v>
      </c>
      <c r="AW12" s="144">
        <v>6944000</v>
      </c>
      <c r="AX12" s="143">
        <f t="shared" si="3"/>
        <v>0</v>
      </c>
      <c r="AY12" s="142">
        <v>1</v>
      </c>
      <c r="AZ12" s="85">
        <v>1</v>
      </c>
      <c r="BA12" s="80" t="s">
        <v>73</v>
      </c>
      <c r="BB12" s="72" t="s">
        <v>208</v>
      </c>
      <c r="BC12" s="75" t="s">
        <v>340</v>
      </c>
      <c r="BD12" s="72" t="s">
        <v>65</v>
      </c>
      <c r="BE12" s="72" t="s">
        <v>65</v>
      </c>
    </row>
    <row r="13" spans="1:74" x14ac:dyDescent="0.25">
      <c r="B13" s="72">
        <v>2025</v>
      </c>
      <c r="C13" s="72">
        <v>891780111</v>
      </c>
      <c r="D13" s="72" t="s">
        <v>63</v>
      </c>
      <c r="E13" s="104" t="s">
        <v>339</v>
      </c>
      <c r="F13" s="72" t="s">
        <v>338</v>
      </c>
      <c r="G13" s="72">
        <v>0</v>
      </c>
      <c r="H13" s="72" t="s">
        <v>71</v>
      </c>
      <c r="I13" s="72" t="s">
        <v>64</v>
      </c>
      <c r="J13" s="104" t="s">
        <v>337</v>
      </c>
      <c r="K13" s="102" t="s">
        <v>336</v>
      </c>
      <c r="L13" s="76">
        <v>19096000</v>
      </c>
      <c r="M13" s="72" t="s">
        <v>66</v>
      </c>
      <c r="N13" s="75" t="s">
        <v>335</v>
      </c>
      <c r="O13" s="75">
        <v>1082907794</v>
      </c>
      <c r="P13" s="75">
        <v>1354</v>
      </c>
      <c r="Q13" s="78">
        <v>45828</v>
      </c>
      <c r="R13" s="75">
        <v>19096000</v>
      </c>
      <c r="S13" s="78">
        <v>45841</v>
      </c>
      <c r="T13" s="76">
        <v>19096000</v>
      </c>
      <c r="U13" s="72" t="s">
        <v>65</v>
      </c>
      <c r="V13" s="76">
        <v>72148417</v>
      </c>
      <c r="W13" s="104" t="s">
        <v>334</v>
      </c>
      <c r="X13" s="78">
        <v>45841</v>
      </c>
      <c r="Y13" s="78">
        <v>45841</v>
      </c>
      <c r="Z13" s="78" t="s">
        <v>73</v>
      </c>
      <c r="AA13" s="78">
        <v>46006</v>
      </c>
      <c r="AB13" s="102">
        <f t="shared" si="0"/>
        <v>165</v>
      </c>
      <c r="AC13" s="72">
        <v>0</v>
      </c>
      <c r="AD13" s="76">
        <v>0</v>
      </c>
      <c r="AE13" s="72">
        <v>0</v>
      </c>
      <c r="AF13" s="79" t="s">
        <v>73</v>
      </c>
      <c r="AG13" s="102">
        <f t="shared" si="1"/>
        <v>0</v>
      </c>
      <c r="AH13" s="72">
        <v>0</v>
      </c>
      <c r="AI13" s="76">
        <v>0</v>
      </c>
      <c r="AJ13" s="72" t="s">
        <v>73</v>
      </c>
      <c r="AK13" s="72" t="s">
        <v>73</v>
      </c>
      <c r="AL13" s="72">
        <v>0</v>
      </c>
      <c r="AM13" s="80" t="s">
        <v>73</v>
      </c>
      <c r="AN13" s="80" t="s">
        <v>73</v>
      </c>
      <c r="AO13" s="80" t="s">
        <v>73</v>
      </c>
      <c r="AP13" s="102">
        <f t="shared" si="2"/>
        <v>0</v>
      </c>
      <c r="AQ13" s="146">
        <v>19096000</v>
      </c>
      <c r="AR13" s="72" t="s">
        <v>65</v>
      </c>
      <c r="AS13" s="76">
        <v>19096000</v>
      </c>
      <c r="AT13" s="72" t="s">
        <v>319</v>
      </c>
      <c r="AU13" s="76">
        <v>0</v>
      </c>
      <c r="AV13" s="80" t="s">
        <v>73</v>
      </c>
      <c r="AW13" s="144">
        <v>13888000</v>
      </c>
      <c r="AX13" s="143">
        <f t="shared" si="3"/>
        <v>5208000</v>
      </c>
      <c r="AY13" s="481">
        <v>0.72729999999999995</v>
      </c>
      <c r="AZ13" s="480">
        <v>0.72729999999999995</v>
      </c>
      <c r="BA13" s="80" t="s">
        <v>73</v>
      </c>
      <c r="BB13" s="72" t="s">
        <v>123</v>
      </c>
      <c r="BC13" s="75" t="s">
        <v>333</v>
      </c>
      <c r="BD13" s="72" t="s">
        <v>65</v>
      </c>
      <c r="BE13" s="72" t="s">
        <v>65</v>
      </c>
    </row>
    <row r="14" spans="1:74" x14ac:dyDescent="0.25">
      <c r="B14" s="72">
        <v>2025</v>
      </c>
      <c r="C14" s="72">
        <v>891780111</v>
      </c>
      <c r="D14" s="72" t="s">
        <v>63</v>
      </c>
      <c r="E14" s="104" t="s">
        <v>332</v>
      </c>
      <c r="F14" s="72" t="s">
        <v>331</v>
      </c>
      <c r="G14" s="72">
        <v>0</v>
      </c>
      <c r="H14" s="72" t="s">
        <v>71</v>
      </c>
      <c r="I14" s="72" t="s">
        <v>64</v>
      </c>
      <c r="J14" s="104" t="s">
        <v>324</v>
      </c>
      <c r="K14" s="75" t="s">
        <v>330</v>
      </c>
      <c r="L14" s="76">
        <v>12150000</v>
      </c>
      <c r="M14" s="72" t="s">
        <v>66</v>
      </c>
      <c r="N14" s="75" t="s">
        <v>329</v>
      </c>
      <c r="O14" s="75">
        <v>1100546238</v>
      </c>
      <c r="P14" s="75">
        <v>2025</v>
      </c>
      <c r="Q14" s="78">
        <v>45904</v>
      </c>
      <c r="R14" s="75">
        <v>12152000</v>
      </c>
      <c r="S14" s="78">
        <v>45910</v>
      </c>
      <c r="T14" s="76">
        <v>12150000</v>
      </c>
      <c r="U14" s="72" t="s">
        <v>65</v>
      </c>
      <c r="V14" s="76">
        <v>12548945</v>
      </c>
      <c r="W14" s="104" t="s">
        <v>328</v>
      </c>
      <c r="X14" s="78">
        <v>45910</v>
      </c>
      <c r="Y14" s="78">
        <v>45910</v>
      </c>
      <c r="Z14" s="72" t="s">
        <v>73</v>
      </c>
      <c r="AA14" s="78">
        <v>46010</v>
      </c>
      <c r="AB14" s="102">
        <f t="shared" si="0"/>
        <v>100</v>
      </c>
      <c r="AC14" s="72">
        <v>0</v>
      </c>
      <c r="AD14" s="76">
        <v>0</v>
      </c>
      <c r="AE14" s="72">
        <v>0</v>
      </c>
      <c r="AF14" s="72" t="s">
        <v>73</v>
      </c>
      <c r="AG14" s="102">
        <f t="shared" si="1"/>
        <v>0</v>
      </c>
      <c r="AH14" s="72">
        <v>0</v>
      </c>
      <c r="AI14" s="76">
        <v>0</v>
      </c>
      <c r="AJ14" s="72" t="s">
        <v>73</v>
      </c>
      <c r="AK14" s="72" t="s">
        <v>73</v>
      </c>
      <c r="AL14" s="72">
        <v>0</v>
      </c>
      <c r="AM14" s="72" t="s">
        <v>73</v>
      </c>
      <c r="AN14" s="72" t="s">
        <v>73</v>
      </c>
      <c r="AO14" s="72" t="s">
        <v>73</v>
      </c>
      <c r="AP14" s="102">
        <f t="shared" si="2"/>
        <v>0</v>
      </c>
      <c r="AQ14" s="102">
        <f>+L14+AD14-AI14</f>
        <v>12150000</v>
      </c>
      <c r="AR14" s="72" t="s">
        <v>65</v>
      </c>
      <c r="AS14" s="76">
        <v>12150000</v>
      </c>
      <c r="AT14" s="72" t="s">
        <v>319</v>
      </c>
      <c r="AU14" s="76">
        <v>0</v>
      </c>
      <c r="AV14" s="72" t="s">
        <v>73</v>
      </c>
      <c r="AW14" s="144">
        <v>6944000</v>
      </c>
      <c r="AX14" s="143">
        <f t="shared" si="3"/>
        <v>5206000</v>
      </c>
      <c r="AY14" s="481">
        <v>0.28570000000000001</v>
      </c>
      <c r="AZ14" s="480">
        <v>0.28570000000000001</v>
      </c>
      <c r="BA14" s="72" t="s">
        <v>73</v>
      </c>
      <c r="BB14" s="72" t="s">
        <v>123</v>
      </c>
      <c r="BC14" s="141" t="s">
        <v>327</v>
      </c>
      <c r="BD14" s="72" t="s">
        <v>65</v>
      </c>
      <c r="BE14" s="72" t="s">
        <v>65</v>
      </c>
    </row>
    <row r="15" spans="1:74" ht="15.75" thickBot="1" x14ac:dyDescent="0.3">
      <c r="B15" s="90">
        <v>2025</v>
      </c>
      <c r="C15" s="90">
        <v>891780111</v>
      </c>
      <c r="D15" s="90" t="s">
        <v>63</v>
      </c>
      <c r="E15" s="140" t="s">
        <v>326</v>
      </c>
      <c r="F15" s="90" t="s">
        <v>325</v>
      </c>
      <c r="G15" s="90">
        <v>0</v>
      </c>
      <c r="H15" s="90" t="s">
        <v>71</v>
      </c>
      <c r="I15" s="90" t="s">
        <v>64</v>
      </c>
      <c r="J15" s="140" t="s">
        <v>324</v>
      </c>
      <c r="K15" s="94" t="s">
        <v>323</v>
      </c>
      <c r="L15" s="95">
        <v>9996000</v>
      </c>
      <c r="M15" s="90" t="s">
        <v>66</v>
      </c>
      <c r="N15" s="94" t="s">
        <v>322</v>
      </c>
      <c r="O15" s="95" t="s">
        <v>321</v>
      </c>
      <c r="P15" s="94">
        <v>2027</v>
      </c>
      <c r="Q15" s="97">
        <v>45905</v>
      </c>
      <c r="R15" s="94">
        <v>9996000</v>
      </c>
      <c r="S15" s="97">
        <v>45911</v>
      </c>
      <c r="T15" s="95">
        <v>9996000</v>
      </c>
      <c r="U15" s="90" t="s">
        <v>65</v>
      </c>
      <c r="V15" s="95">
        <v>12548945</v>
      </c>
      <c r="W15" s="140" t="s">
        <v>320</v>
      </c>
      <c r="X15" s="97">
        <v>45911</v>
      </c>
      <c r="Y15" s="97">
        <v>45911</v>
      </c>
      <c r="Z15" s="90" t="s">
        <v>73</v>
      </c>
      <c r="AA15" s="97">
        <v>45920</v>
      </c>
      <c r="AB15" s="110">
        <f t="shared" si="0"/>
        <v>9</v>
      </c>
      <c r="AC15" s="90">
        <v>0</v>
      </c>
      <c r="AD15" s="95">
        <v>0</v>
      </c>
      <c r="AE15" s="90">
        <v>0</v>
      </c>
      <c r="AF15" s="90" t="s">
        <v>73</v>
      </c>
      <c r="AG15" s="110">
        <f t="shared" si="1"/>
        <v>0</v>
      </c>
      <c r="AH15" s="90">
        <v>0</v>
      </c>
      <c r="AI15" s="95">
        <v>0</v>
      </c>
      <c r="AJ15" s="90" t="s">
        <v>73</v>
      </c>
      <c r="AK15" s="90" t="s">
        <v>73</v>
      </c>
      <c r="AL15" s="90">
        <v>0</v>
      </c>
      <c r="AM15" s="90" t="s">
        <v>73</v>
      </c>
      <c r="AN15" s="90" t="s">
        <v>73</v>
      </c>
      <c r="AO15" s="90" t="s">
        <v>73</v>
      </c>
      <c r="AP15" s="110">
        <f t="shared" si="2"/>
        <v>0</v>
      </c>
      <c r="AQ15" s="110">
        <f>+L15+AD15-AI15</f>
        <v>9996000</v>
      </c>
      <c r="AR15" s="90" t="s">
        <v>65</v>
      </c>
      <c r="AS15" s="95">
        <v>9996000</v>
      </c>
      <c r="AT15" s="90" t="s">
        <v>319</v>
      </c>
      <c r="AU15" s="95">
        <v>0</v>
      </c>
      <c r="AV15" s="90" t="s">
        <v>73</v>
      </c>
      <c r="AW15" s="139">
        <v>9996000</v>
      </c>
      <c r="AX15" s="138">
        <f t="shared" si="3"/>
        <v>0</v>
      </c>
      <c r="AY15" s="137">
        <v>1</v>
      </c>
      <c r="AZ15" s="113">
        <v>1</v>
      </c>
      <c r="BA15" s="90" t="s">
        <v>73</v>
      </c>
      <c r="BB15" s="90" t="s">
        <v>208</v>
      </c>
      <c r="BC15" s="136" t="s">
        <v>318</v>
      </c>
      <c r="BD15" s="90" t="s">
        <v>65</v>
      </c>
      <c r="BE15" s="90" t="s">
        <v>65</v>
      </c>
    </row>
    <row r="16" spans="1:74" s="23" customFormat="1" ht="15.75" thickBot="1" x14ac:dyDescent="0.3">
      <c r="B16" s="681" t="s">
        <v>67</v>
      </c>
      <c r="C16" s="682"/>
      <c r="D16" s="683"/>
      <c r="E16" s="135">
        <f>+SUBTOTAL(3,E8:E15)</f>
        <v>8</v>
      </c>
      <c r="F16" s="48"/>
      <c r="G16" s="47"/>
      <c r="H16" s="47"/>
      <c r="I16" s="47"/>
      <c r="J16" s="134"/>
      <c r="K16" s="24"/>
      <c r="L16" s="133">
        <f>SUM(L8:L15)</f>
        <v>123155000</v>
      </c>
      <c r="M16" s="686"/>
      <c r="N16" s="687"/>
      <c r="O16" s="687"/>
      <c r="P16" s="687"/>
      <c r="Q16" s="687"/>
      <c r="R16" s="687"/>
      <c r="S16" s="687"/>
      <c r="T16" s="687"/>
      <c r="U16" s="687"/>
      <c r="V16" s="687"/>
      <c r="W16" s="687"/>
      <c r="X16" s="687"/>
      <c r="Y16" s="687"/>
      <c r="Z16" s="687"/>
      <c r="AA16" s="687"/>
      <c r="AB16" s="688"/>
      <c r="AC16" s="27">
        <f>SUM(AC8:AC15)</f>
        <v>0</v>
      </c>
      <c r="AD16" s="26">
        <f>SUM(AD8:AD15)</f>
        <v>0</v>
      </c>
      <c r="AE16" s="26">
        <f>SUM(AE8:AE15)</f>
        <v>0</v>
      </c>
      <c r="AF16" s="25"/>
      <c r="AG16" s="26">
        <f>SUM(AG8:AG15)</f>
        <v>0</v>
      </c>
      <c r="AH16" s="26">
        <f>SUM(AH8:AH15)</f>
        <v>1</v>
      </c>
      <c r="AI16" s="28">
        <f>SUM(AI8:AI15)</f>
        <v>12152000</v>
      </c>
      <c r="AJ16" s="25"/>
      <c r="AK16" s="25"/>
      <c r="AL16" s="29">
        <f>SUM(AL8:AL15)</f>
        <v>0</v>
      </c>
      <c r="AM16" s="686"/>
      <c r="AN16" s="687"/>
      <c r="AO16" s="687"/>
      <c r="AP16" s="688"/>
      <c r="AQ16" s="27">
        <f>SUM(AQ8:AQ15)</f>
        <v>111003000</v>
      </c>
      <c r="AR16" s="25"/>
      <c r="AS16" s="31">
        <f>SUM(AQ16:AR16)</f>
        <v>111003000</v>
      </c>
      <c r="AT16" s="25"/>
      <c r="AU16" s="26">
        <f>SUM(AU8:AU15)</f>
        <v>0</v>
      </c>
      <c r="AV16" s="25"/>
      <c r="AW16" s="132">
        <f>SUM(AW8:AW15)</f>
        <v>94964000</v>
      </c>
      <c r="AX16" s="131">
        <f>SUM(AX8:AX15)</f>
        <v>16039000</v>
      </c>
      <c r="AY16" s="686"/>
      <c r="AZ16" s="687"/>
      <c r="BA16" s="687"/>
      <c r="BB16" s="687"/>
      <c r="BC16" s="687"/>
      <c r="BD16" s="687"/>
      <c r="BE16" s="687"/>
    </row>
  </sheetData>
  <sheetProtection formatCells="0" formatColumns="0" formatRows="0" insertRows="0" deleteRows="0" autoFilter="0"/>
  <mergeCells count="23">
    <mergeCell ref="B3:C6"/>
    <mergeCell ref="D3:G4"/>
    <mergeCell ref="AY16:BE16"/>
    <mergeCell ref="H3:I5"/>
    <mergeCell ref="E6:G6"/>
    <mergeCell ref="AZ6:BB6"/>
    <mergeCell ref="F5:G5"/>
    <mergeCell ref="B16:D16"/>
    <mergeCell ref="M16:AB16"/>
    <mergeCell ref="BC6:BE6"/>
    <mergeCell ref="N6:O6"/>
    <mergeCell ref="P6:R6"/>
    <mergeCell ref="S6:T6"/>
    <mergeCell ref="AM16:AP16"/>
    <mergeCell ref="U6:W6"/>
    <mergeCell ref="AC5:AP5"/>
    <mergeCell ref="H6:K6"/>
    <mergeCell ref="AT6:AY6"/>
    <mergeCell ref="AR6:AS6"/>
    <mergeCell ref="AH6:AK6"/>
    <mergeCell ref="AL6:AP6"/>
    <mergeCell ref="X6:AB6"/>
    <mergeCell ref="AC6:AG6"/>
  </mergeCells>
  <conditionalFormatting sqref="F5 E6">
    <cfRule type="containsText" dxfId="68"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5">
    <cfRule type="cellIs" dxfId="67" priority="4" operator="greaterThan">
      <formula>$K$5</formula>
    </cfRule>
  </conditionalFormatting>
  <conditionalFormatting sqref="AB8:AB15 AG8:AG15 AP8:AS15 AX8:AZ15">
    <cfRule type="expression" dxfId="66" priority="5">
      <formula>+_xlfn.ISFORMULA(AB8)</formula>
    </cfRule>
  </conditionalFormatting>
  <conditionalFormatting sqref="AD8:AD15">
    <cfRule type="cellIs" dxfId="65"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15"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15" xr:uid="{301B71B2-D3E4-4E77-88BC-DCB7485E0C66}">
      <formula1>"SI,NO"</formula1>
    </dataValidation>
  </dataValidations>
  <hyperlinks>
    <hyperlink ref="BC11" r:id="rId1" xr:uid="{5130FDF9-B88C-4090-98B7-1E1EC8C905D1}"/>
    <hyperlink ref="BC15" r:id="rId2" xr:uid="{3812A4F5-01DA-4E30-82C8-936850865C86}"/>
    <hyperlink ref="BC14" r:id="rId3" xr:uid="{E775507E-A0FB-46B0-9F03-E298F4E6233B}"/>
  </hyperlinks>
  <pageMargins left="0.7" right="0.7" top="0.75" bottom="0.75" header="0.3" footer="0.3"/>
  <pageSetup orientation="portrait" horizontalDpi="300" verticalDpi="30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EC209-4A0F-496F-86A3-13573AB851A7}">
  <sheetPr>
    <tabColor rgb="FFFFFF00"/>
  </sheetPr>
  <dimension ref="B1:BE57"/>
  <sheetViews>
    <sheetView showGridLines="0" workbookViewId="0">
      <selection activeCell="E10" sqref="E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37" customWidth="1"/>
    <col min="7" max="7" width="15.85546875" style="37" customWidth="1"/>
    <col min="8" max="8" width="16.5703125" style="37" customWidth="1"/>
    <col min="9" max="9" width="17.42578125" style="37" customWidth="1"/>
    <col min="10" max="10" width="17.42578125" style="38"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1.42578125" customWidth="1"/>
    <col min="50" max="52" width="12" customWidth="1"/>
    <col min="53" max="53" width="14.42578125" customWidth="1"/>
    <col min="54" max="54" width="12.42578125" customWidth="1"/>
    <col min="57" max="57" width="22.42578125" style="37" customWidth="1"/>
  </cols>
  <sheetData>
    <row r="1" spans="2:57" ht="7.5" customHeight="1" x14ac:dyDescent="0.25">
      <c r="F1"/>
      <c r="G1"/>
      <c r="H1"/>
      <c r="I1"/>
      <c r="J1"/>
      <c r="W1" s="1"/>
      <c r="AJ1"/>
    </row>
    <row r="2" spans="2:57" ht="11.25" customHeight="1" thickBot="1" x14ac:dyDescent="0.3">
      <c r="F2"/>
      <c r="G2"/>
      <c r="H2" s="2"/>
      <c r="I2"/>
      <c r="J2"/>
      <c r="W2" s="1"/>
      <c r="AJ2"/>
    </row>
    <row r="3" spans="2:57"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264"/>
    </row>
    <row r="4" spans="2:57" ht="28.5" customHeight="1" thickBot="1" x14ac:dyDescent="0.3">
      <c r="B4" s="654"/>
      <c r="C4" s="655"/>
      <c r="D4" s="661"/>
      <c r="E4" s="662"/>
      <c r="F4" s="662"/>
      <c r="G4" s="663"/>
      <c r="H4" s="668"/>
      <c r="I4" s="669"/>
      <c r="J4" s="36"/>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264"/>
    </row>
    <row r="5" spans="2:57" ht="23.25" customHeight="1" thickBot="1" x14ac:dyDescent="0.3">
      <c r="B5" s="654"/>
      <c r="C5" s="655"/>
      <c r="D5" s="7" t="s">
        <v>2</v>
      </c>
      <c r="E5" s="8"/>
      <c r="F5" s="674" t="s">
        <v>312</v>
      </c>
      <c r="G5" s="674"/>
      <c r="H5" s="670"/>
      <c r="I5" s="671"/>
      <c r="J5" s="36"/>
      <c r="K5" s="10">
        <f>+L6*K4</f>
        <v>59787000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264"/>
    </row>
    <row r="6" spans="2:57" s="12" customFormat="1" ht="31.5" customHeight="1" thickBot="1" x14ac:dyDescent="0.3">
      <c r="B6" s="656"/>
      <c r="C6" s="657"/>
      <c r="D6" s="13" t="s">
        <v>5</v>
      </c>
      <c r="E6" s="672" t="s">
        <v>9879</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2:57" s="14" customFormat="1" ht="77.25" thickBot="1" x14ac:dyDescent="0.3">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2" t="s">
        <v>39</v>
      </c>
      <c r="AC7" s="15" t="s">
        <v>40</v>
      </c>
      <c r="AD7" s="15" t="s">
        <v>41</v>
      </c>
      <c r="AE7" s="15" t="s">
        <v>42</v>
      </c>
      <c r="AF7" s="19" t="s">
        <v>43</v>
      </c>
      <c r="AG7" s="32" t="s">
        <v>44</v>
      </c>
      <c r="AH7" s="15" t="s">
        <v>45</v>
      </c>
      <c r="AI7" s="15" t="s">
        <v>46</v>
      </c>
      <c r="AJ7" s="19" t="s">
        <v>47</v>
      </c>
      <c r="AK7" s="19" t="s">
        <v>80</v>
      </c>
      <c r="AL7" s="15" t="s">
        <v>48</v>
      </c>
      <c r="AM7" s="19" t="s">
        <v>49</v>
      </c>
      <c r="AN7" s="19" t="s">
        <v>50</v>
      </c>
      <c r="AO7" s="19" t="s">
        <v>79</v>
      </c>
      <c r="AP7" s="32" t="s">
        <v>51</v>
      </c>
      <c r="AQ7" s="32" t="s">
        <v>52</v>
      </c>
      <c r="AR7" s="15" t="s">
        <v>76</v>
      </c>
      <c r="AS7" s="15" t="s">
        <v>77</v>
      </c>
      <c r="AT7" s="15" t="s">
        <v>53</v>
      </c>
      <c r="AU7" s="15" t="s">
        <v>54</v>
      </c>
      <c r="AV7" s="15" t="s">
        <v>55</v>
      </c>
      <c r="AW7" s="20" t="s">
        <v>56</v>
      </c>
      <c r="AX7" s="33" t="s">
        <v>57</v>
      </c>
      <c r="AY7" s="33" t="s">
        <v>83</v>
      </c>
      <c r="AZ7" s="34" t="s">
        <v>84</v>
      </c>
      <c r="BA7" s="15" t="s">
        <v>58</v>
      </c>
      <c r="BB7" s="15" t="s">
        <v>59</v>
      </c>
      <c r="BC7" s="16" t="s">
        <v>60</v>
      </c>
      <c r="BD7" s="16" t="s">
        <v>61</v>
      </c>
      <c r="BE7" s="16" t="s">
        <v>62</v>
      </c>
    </row>
    <row r="8" spans="2:57" s="12" customFormat="1" x14ac:dyDescent="0.2">
      <c r="B8" s="55">
        <v>2025</v>
      </c>
      <c r="C8" s="55">
        <v>891780111</v>
      </c>
      <c r="D8" s="55" t="s">
        <v>63</v>
      </c>
      <c r="E8" s="153" t="s">
        <v>9880</v>
      </c>
      <c r="F8" s="56" t="s">
        <v>9881</v>
      </c>
      <c r="G8" s="56">
        <v>0</v>
      </c>
      <c r="H8" s="56" t="s">
        <v>71</v>
      </c>
      <c r="I8" s="55" t="s">
        <v>64</v>
      </c>
      <c r="J8" s="57" t="s">
        <v>81</v>
      </c>
      <c r="K8" s="58" t="s">
        <v>9882</v>
      </c>
      <c r="L8" s="60">
        <v>18542333</v>
      </c>
      <c r="M8" s="55" t="s">
        <v>66</v>
      </c>
      <c r="N8" s="58" t="s">
        <v>9883</v>
      </c>
      <c r="O8" s="58">
        <v>1124059331</v>
      </c>
      <c r="P8" s="59">
        <v>82</v>
      </c>
      <c r="Q8" s="65">
        <v>45672</v>
      </c>
      <c r="R8" s="59">
        <v>194746333</v>
      </c>
      <c r="S8" s="65">
        <v>45678</v>
      </c>
      <c r="T8" s="60">
        <v>18542333</v>
      </c>
      <c r="U8" s="56" t="s">
        <v>65</v>
      </c>
      <c r="V8" s="60">
        <v>12550144</v>
      </c>
      <c r="W8" s="57" t="s">
        <v>9884</v>
      </c>
      <c r="X8" s="62">
        <v>45678</v>
      </c>
      <c r="Y8" s="62">
        <v>45678</v>
      </c>
      <c r="Z8" s="62" t="s">
        <v>73</v>
      </c>
      <c r="AA8" s="62">
        <v>45808</v>
      </c>
      <c r="AB8" s="63">
        <f t="shared" ref="AB8:AB56" si="0">+IF(Z8="1800-01-01",AA8-Y8,AA8-Z8)</f>
        <v>130</v>
      </c>
      <c r="AC8" s="56">
        <v>1</v>
      </c>
      <c r="AD8" s="60">
        <v>3890000</v>
      </c>
      <c r="AE8" s="56">
        <v>0</v>
      </c>
      <c r="AF8" s="65">
        <v>45838</v>
      </c>
      <c r="AG8" s="63">
        <f t="shared" ref="AG8:AG56" si="1">+IF(AF8="1800-01-01",0,AF8-AA8)</f>
        <v>30</v>
      </c>
      <c r="AH8" s="56">
        <v>0</v>
      </c>
      <c r="AI8" s="60">
        <v>0</v>
      </c>
      <c r="AJ8" s="56" t="s">
        <v>73</v>
      </c>
      <c r="AK8" s="65" t="s">
        <v>73</v>
      </c>
      <c r="AL8" s="56">
        <v>0</v>
      </c>
      <c r="AM8" s="65" t="s">
        <v>73</v>
      </c>
      <c r="AN8" s="65" t="s">
        <v>73</v>
      </c>
      <c r="AO8" s="65" t="s">
        <v>73</v>
      </c>
      <c r="AP8" s="63">
        <f t="shared" ref="AP8:AP56" si="2">+IF(AM8="1800-01-01",0,AN8-AM8)</f>
        <v>0</v>
      </c>
      <c r="AQ8" s="63">
        <f t="shared" ref="AQ8:AQ39" si="3">+L8+AD8-AI8</f>
        <v>22432333</v>
      </c>
      <c r="AR8" s="56" t="s">
        <v>65</v>
      </c>
      <c r="AS8" s="60">
        <v>18542333</v>
      </c>
      <c r="AT8" s="56" t="s">
        <v>319</v>
      </c>
      <c r="AU8" s="60">
        <v>0</v>
      </c>
      <c r="AV8" s="66" t="s">
        <v>73</v>
      </c>
      <c r="AW8" s="151">
        <v>22432333</v>
      </c>
      <c r="AX8" s="150">
        <f t="shared" ref="AX8:AX56" si="4">AQ8-AW8</f>
        <v>0</v>
      </c>
      <c r="AY8" s="69">
        <f t="shared" ref="AY8:AY56" si="5">+IFERROR(AW8/AQ8,"_")</f>
        <v>1</v>
      </c>
      <c r="AZ8" s="70">
        <v>1</v>
      </c>
      <c r="BA8" s="66" t="s">
        <v>73</v>
      </c>
      <c r="BB8" s="56" t="s">
        <v>208</v>
      </c>
      <c r="BC8" s="278" t="s">
        <v>9885</v>
      </c>
      <c r="BD8" s="55" t="s">
        <v>65</v>
      </c>
      <c r="BE8" s="55" t="s">
        <v>65</v>
      </c>
    </row>
    <row r="9" spans="2:57" x14ac:dyDescent="0.25">
      <c r="B9" s="71">
        <v>2025</v>
      </c>
      <c r="C9" s="71">
        <v>891780111</v>
      </c>
      <c r="D9" s="71" t="s">
        <v>63</v>
      </c>
      <c r="E9" s="104" t="s">
        <v>9886</v>
      </c>
      <c r="F9" s="72" t="s">
        <v>9887</v>
      </c>
      <c r="G9" s="72">
        <v>0</v>
      </c>
      <c r="H9" s="72" t="s">
        <v>71</v>
      </c>
      <c r="I9" s="71" t="s">
        <v>64</v>
      </c>
      <c r="J9" s="73" t="s">
        <v>81</v>
      </c>
      <c r="K9" s="75" t="s">
        <v>9888</v>
      </c>
      <c r="L9" s="76">
        <v>18542333</v>
      </c>
      <c r="M9" s="71" t="s">
        <v>66</v>
      </c>
      <c r="N9" s="75" t="s">
        <v>9889</v>
      </c>
      <c r="O9" s="75">
        <v>1079933607</v>
      </c>
      <c r="P9" s="75">
        <v>82</v>
      </c>
      <c r="Q9" s="80">
        <v>45672</v>
      </c>
      <c r="R9" s="75">
        <v>194746333</v>
      </c>
      <c r="S9" s="80">
        <v>45678</v>
      </c>
      <c r="T9" s="76">
        <v>18542333</v>
      </c>
      <c r="U9" s="72" t="s">
        <v>65</v>
      </c>
      <c r="V9" s="76">
        <v>12550144</v>
      </c>
      <c r="W9" s="73" t="s">
        <v>9884</v>
      </c>
      <c r="X9" s="78">
        <v>45678</v>
      </c>
      <c r="Y9" s="78">
        <v>45678</v>
      </c>
      <c r="Z9" s="78" t="s">
        <v>73</v>
      </c>
      <c r="AA9" s="78">
        <v>45808</v>
      </c>
      <c r="AB9" s="102">
        <f t="shared" si="0"/>
        <v>130</v>
      </c>
      <c r="AC9" s="72">
        <v>1</v>
      </c>
      <c r="AD9" s="76">
        <v>3890000</v>
      </c>
      <c r="AE9" s="72">
        <v>0</v>
      </c>
      <c r="AF9" s="80">
        <v>45838</v>
      </c>
      <c r="AG9" s="102">
        <f t="shared" si="1"/>
        <v>30</v>
      </c>
      <c r="AH9" s="72">
        <v>0</v>
      </c>
      <c r="AI9" s="76">
        <v>0</v>
      </c>
      <c r="AJ9" s="72" t="s">
        <v>73</v>
      </c>
      <c r="AK9" s="80" t="s">
        <v>73</v>
      </c>
      <c r="AL9" s="72">
        <v>0</v>
      </c>
      <c r="AM9" s="80" t="s">
        <v>73</v>
      </c>
      <c r="AN9" s="80" t="s">
        <v>73</v>
      </c>
      <c r="AO9" s="80" t="s">
        <v>73</v>
      </c>
      <c r="AP9" s="102">
        <f t="shared" si="2"/>
        <v>0</v>
      </c>
      <c r="AQ9" s="102">
        <f t="shared" si="3"/>
        <v>22432333</v>
      </c>
      <c r="AR9" s="72" t="s">
        <v>65</v>
      </c>
      <c r="AS9" s="76">
        <v>18542333</v>
      </c>
      <c r="AT9" s="72" t="s">
        <v>319</v>
      </c>
      <c r="AU9" s="76">
        <v>0</v>
      </c>
      <c r="AV9" s="81" t="s">
        <v>73</v>
      </c>
      <c r="AW9" s="82">
        <v>22432333</v>
      </c>
      <c r="AX9" s="143">
        <f t="shared" si="4"/>
        <v>0</v>
      </c>
      <c r="AY9" s="84">
        <f t="shared" si="5"/>
        <v>1</v>
      </c>
      <c r="AZ9" s="85">
        <v>1</v>
      </c>
      <c r="BA9" s="81" t="s">
        <v>73</v>
      </c>
      <c r="BB9" s="72" t="s">
        <v>208</v>
      </c>
      <c r="BC9" s="279" t="s">
        <v>9890</v>
      </c>
      <c r="BD9" s="71" t="s">
        <v>65</v>
      </c>
      <c r="BE9" s="71" t="s">
        <v>65</v>
      </c>
    </row>
    <row r="10" spans="2:57" x14ac:dyDescent="0.25">
      <c r="B10" s="71">
        <v>2025</v>
      </c>
      <c r="C10" s="71">
        <v>891780111</v>
      </c>
      <c r="D10" s="71" t="s">
        <v>63</v>
      </c>
      <c r="E10" s="104" t="s">
        <v>9891</v>
      </c>
      <c r="F10" s="72" t="s">
        <v>9892</v>
      </c>
      <c r="G10" s="72">
        <v>0</v>
      </c>
      <c r="H10" s="72" t="s">
        <v>71</v>
      </c>
      <c r="I10" s="71" t="s">
        <v>64</v>
      </c>
      <c r="J10" s="73" t="s">
        <v>81</v>
      </c>
      <c r="K10" s="75" t="s">
        <v>9893</v>
      </c>
      <c r="L10" s="76">
        <v>18542333</v>
      </c>
      <c r="M10" s="71" t="s">
        <v>66</v>
      </c>
      <c r="N10" s="75" t="s">
        <v>9894</v>
      </c>
      <c r="O10" s="75">
        <v>1081761629</v>
      </c>
      <c r="P10" s="75">
        <v>82</v>
      </c>
      <c r="Q10" s="80">
        <v>45672</v>
      </c>
      <c r="R10" s="75">
        <v>194746333</v>
      </c>
      <c r="S10" s="80">
        <v>45678</v>
      </c>
      <c r="T10" s="76">
        <v>18542333</v>
      </c>
      <c r="U10" s="72" t="s">
        <v>65</v>
      </c>
      <c r="V10" s="76">
        <v>12550144</v>
      </c>
      <c r="W10" s="73" t="s">
        <v>9884</v>
      </c>
      <c r="X10" s="78">
        <v>45678</v>
      </c>
      <c r="Y10" s="78">
        <v>45678</v>
      </c>
      <c r="Z10" s="78" t="s">
        <v>73</v>
      </c>
      <c r="AA10" s="78">
        <v>45808</v>
      </c>
      <c r="AB10" s="102">
        <f t="shared" si="0"/>
        <v>130</v>
      </c>
      <c r="AC10" s="72">
        <v>0</v>
      </c>
      <c r="AD10" s="76">
        <v>0</v>
      </c>
      <c r="AE10" s="72">
        <v>0</v>
      </c>
      <c r="AF10" s="80" t="s">
        <v>73</v>
      </c>
      <c r="AG10" s="102">
        <f t="shared" si="1"/>
        <v>0</v>
      </c>
      <c r="AH10" s="72">
        <v>1</v>
      </c>
      <c r="AI10" s="76">
        <v>11310000</v>
      </c>
      <c r="AJ10" s="78">
        <v>45705</v>
      </c>
      <c r="AK10" s="80">
        <v>45705</v>
      </c>
      <c r="AL10" s="72">
        <v>0</v>
      </c>
      <c r="AM10" s="80" t="s">
        <v>73</v>
      </c>
      <c r="AN10" s="80" t="s">
        <v>73</v>
      </c>
      <c r="AO10" s="80" t="s">
        <v>73</v>
      </c>
      <c r="AP10" s="102">
        <f t="shared" si="2"/>
        <v>0</v>
      </c>
      <c r="AQ10" s="102">
        <f t="shared" si="3"/>
        <v>7232333</v>
      </c>
      <c r="AR10" s="72" t="s">
        <v>65</v>
      </c>
      <c r="AS10" s="76">
        <v>18542333</v>
      </c>
      <c r="AT10" s="72" t="s">
        <v>319</v>
      </c>
      <c r="AU10" s="76">
        <v>0</v>
      </c>
      <c r="AV10" s="81" t="s">
        <v>73</v>
      </c>
      <c r="AW10" s="82">
        <v>7232333</v>
      </c>
      <c r="AX10" s="143">
        <f t="shared" si="4"/>
        <v>0</v>
      </c>
      <c r="AY10" s="84">
        <f t="shared" si="5"/>
        <v>1</v>
      </c>
      <c r="AZ10" s="85">
        <v>1</v>
      </c>
      <c r="BA10" s="81" t="s">
        <v>73</v>
      </c>
      <c r="BB10" s="72" t="s">
        <v>426</v>
      </c>
      <c r="BC10" s="279" t="s">
        <v>9895</v>
      </c>
      <c r="BD10" s="71" t="s">
        <v>65</v>
      </c>
      <c r="BE10" s="71" t="s">
        <v>65</v>
      </c>
    </row>
    <row r="11" spans="2:57" x14ac:dyDescent="0.25">
      <c r="B11" s="71">
        <v>2025</v>
      </c>
      <c r="C11" s="71">
        <v>891780111</v>
      </c>
      <c r="D11" s="71" t="s">
        <v>63</v>
      </c>
      <c r="E11" s="104" t="s">
        <v>9896</v>
      </c>
      <c r="F11" s="148" t="s">
        <v>9897</v>
      </c>
      <c r="G11" s="72">
        <v>0</v>
      </c>
      <c r="H11" s="72" t="s">
        <v>71</v>
      </c>
      <c r="I11" s="71" t="s">
        <v>64</v>
      </c>
      <c r="J11" s="73" t="s">
        <v>81</v>
      </c>
      <c r="K11" s="75" t="s">
        <v>9898</v>
      </c>
      <c r="L11" s="76">
        <v>19450000</v>
      </c>
      <c r="M11" s="71" t="s">
        <v>66</v>
      </c>
      <c r="N11" s="75" t="s">
        <v>9899</v>
      </c>
      <c r="O11" s="75">
        <v>1007558518</v>
      </c>
      <c r="P11" s="75">
        <v>82</v>
      </c>
      <c r="Q11" s="80">
        <v>45672</v>
      </c>
      <c r="R11" s="75">
        <v>194746333</v>
      </c>
      <c r="S11" s="80">
        <v>45678</v>
      </c>
      <c r="T11" s="76">
        <v>19450000</v>
      </c>
      <c r="U11" s="72" t="s">
        <v>65</v>
      </c>
      <c r="V11" s="76">
        <v>12550144</v>
      </c>
      <c r="W11" s="73" t="s">
        <v>9884</v>
      </c>
      <c r="X11" s="78">
        <v>45678</v>
      </c>
      <c r="Y11" s="78">
        <v>45678</v>
      </c>
      <c r="Z11" s="78" t="s">
        <v>73</v>
      </c>
      <c r="AA11" s="78">
        <v>45808</v>
      </c>
      <c r="AB11" s="102">
        <f t="shared" si="0"/>
        <v>130</v>
      </c>
      <c r="AC11" s="72">
        <v>1</v>
      </c>
      <c r="AD11" s="76">
        <v>3890000</v>
      </c>
      <c r="AE11" s="72">
        <v>0</v>
      </c>
      <c r="AF11" s="80">
        <v>45838</v>
      </c>
      <c r="AG11" s="102">
        <f t="shared" si="1"/>
        <v>30</v>
      </c>
      <c r="AH11" s="72">
        <v>0</v>
      </c>
      <c r="AI11" s="76">
        <v>0</v>
      </c>
      <c r="AJ11" s="72" t="s">
        <v>73</v>
      </c>
      <c r="AK11" s="80" t="s">
        <v>73</v>
      </c>
      <c r="AL11" s="72">
        <v>0</v>
      </c>
      <c r="AM11" s="80" t="s">
        <v>73</v>
      </c>
      <c r="AN11" s="80" t="s">
        <v>73</v>
      </c>
      <c r="AO11" s="80" t="s">
        <v>73</v>
      </c>
      <c r="AP11" s="102">
        <f t="shared" si="2"/>
        <v>0</v>
      </c>
      <c r="AQ11" s="102">
        <f t="shared" si="3"/>
        <v>23340000</v>
      </c>
      <c r="AR11" s="72" t="s">
        <v>65</v>
      </c>
      <c r="AS11" s="76">
        <v>19450000</v>
      </c>
      <c r="AT11" s="72" t="s">
        <v>319</v>
      </c>
      <c r="AU11" s="76">
        <v>0</v>
      </c>
      <c r="AV11" s="81" t="s">
        <v>73</v>
      </c>
      <c r="AW11" s="82">
        <v>23340000</v>
      </c>
      <c r="AX11" s="143">
        <f t="shared" si="4"/>
        <v>0</v>
      </c>
      <c r="AY11" s="84">
        <f t="shared" si="5"/>
        <v>1</v>
      </c>
      <c r="AZ11" s="85">
        <v>1</v>
      </c>
      <c r="BA11" s="81" t="s">
        <v>73</v>
      </c>
      <c r="BB11" s="72" t="s">
        <v>208</v>
      </c>
      <c r="BC11" s="279" t="s">
        <v>9900</v>
      </c>
      <c r="BD11" s="71" t="s">
        <v>65</v>
      </c>
      <c r="BE11" s="71" t="s">
        <v>65</v>
      </c>
    </row>
    <row r="12" spans="2:57" x14ac:dyDescent="0.25">
      <c r="B12" s="71">
        <v>2025</v>
      </c>
      <c r="C12" s="71">
        <v>891780111</v>
      </c>
      <c r="D12" s="71" t="s">
        <v>63</v>
      </c>
      <c r="E12" s="104" t="s">
        <v>9901</v>
      </c>
      <c r="F12" s="72" t="s">
        <v>9902</v>
      </c>
      <c r="G12" s="72">
        <v>0</v>
      </c>
      <c r="H12" s="72" t="s">
        <v>71</v>
      </c>
      <c r="I12" s="71" t="s">
        <v>64</v>
      </c>
      <c r="J12" s="73" t="s">
        <v>81</v>
      </c>
      <c r="K12" s="75" t="s">
        <v>9898</v>
      </c>
      <c r="L12" s="76">
        <v>18542333</v>
      </c>
      <c r="M12" s="71" t="s">
        <v>66</v>
      </c>
      <c r="N12" s="75" t="s">
        <v>9903</v>
      </c>
      <c r="O12" s="75">
        <v>1083024578</v>
      </c>
      <c r="P12" s="75">
        <v>82</v>
      </c>
      <c r="Q12" s="80">
        <v>45672</v>
      </c>
      <c r="R12" s="75">
        <v>194746333</v>
      </c>
      <c r="S12" s="80">
        <v>45678</v>
      </c>
      <c r="T12" s="76">
        <v>18542333</v>
      </c>
      <c r="U12" s="72" t="s">
        <v>65</v>
      </c>
      <c r="V12" s="76">
        <v>12550144</v>
      </c>
      <c r="W12" s="73" t="s">
        <v>9884</v>
      </c>
      <c r="X12" s="78">
        <v>45678</v>
      </c>
      <c r="Y12" s="78">
        <v>45678</v>
      </c>
      <c r="Z12" s="78" t="s">
        <v>73</v>
      </c>
      <c r="AA12" s="78">
        <v>45808</v>
      </c>
      <c r="AB12" s="102">
        <f t="shared" si="0"/>
        <v>130</v>
      </c>
      <c r="AC12" s="72">
        <v>1</v>
      </c>
      <c r="AD12" s="76">
        <v>3890000</v>
      </c>
      <c r="AE12" s="72">
        <v>0</v>
      </c>
      <c r="AF12" s="80">
        <v>45838</v>
      </c>
      <c r="AG12" s="102">
        <f t="shared" si="1"/>
        <v>30</v>
      </c>
      <c r="AH12" s="72">
        <v>0</v>
      </c>
      <c r="AI12" s="76">
        <v>0</v>
      </c>
      <c r="AJ12" s="72" t="s">
        <v>73</v>
      </c>
      <c r="AK12" s="80" t="s">
        <v>73</v>
      </c>
      <c r="AL12" s="72">
        <v>0</v>
      </c>
      <c r="AM12" s="80" t="s">
        <v>73</v>
      </c>
      <c r="AN12" s="80" t="s">
        <v>73</v>
      </c>
      <c r="AO12" s="80" t="s">
        <v>73</v>
      </c>
      <c r="AP12" s="102">
        <f t="shared" si="2"/>
        <v>0</v>
      </c>
      <c r="AQ12" s="102">
        <f t="shared" si="3"/>
        <v>22432333</v>
      </c>
      <c r="AR12" s="72" t="s">
        <v>65</v>
      </c>
      <c r="AS12" s="76">
        <v>18542333</v>
      </c>
      <c r="AT12" s="72" t="s">
        <v>319</v>
      </c>
      <c r="AU12" s="76">
        <v>0</v>
      </c>
      <c r="AV12" s="81" t="s">
        <v>73</v>
      </c>
      <c r="AW12" s="82">
        <v>22432333</v>
      </c>
      <c r="AX12" s="143">
        <f t="shared" si="4"/>
        <v>0</v>
      </c>
      <c r="AY12" s="84">
        <f t="shared" si="5"/>
        <v>1</v>
      </c>
      <c r="AZ12" s="85">
        <v>1</v>
      </c>
      <c r="BA12" s="81" t="s">
        <v>73</v>
      </c>
      <c r="BB12" s="72" t="s">
        <v>208</v>
      </c>
      <c r="BC12" s="279" t="s">
        <v>9904</v>
      </c>
      <c r="BD12" s="71" t="s">
        <v>65</v>
      </c>
      <c r="BE12" s="71" t="s">
        <v>65</v>
      </c>
    </row>
    <row r="13" spans="2:57" x14ac:dyDescent="0.25">
      <c r="B13" s="71">
        <v>2025</v>
      </c>
      <c r="C13" s="71">
        <v>891780111</v>
      </c>
      <c r="D13" s="71" t="s">
        <v>63</v>
      </c>
      <c r="E13" s="104" t="s">
        <v>9905</v>
      </c>
      <c r="F13" s="72" t="s">
        <v>9906</v>
      </c>
      <c r="G13" s="72">
        <v>0</v>
      </c>
      <c r="H13" s="72" t="s">
        <v>71</v>
      </c>
      <c r="I13" s="71" t="s">
        <v>64</v>
      </c>
      <c r="J13" s="73" t="s">
        <v>81</v>
      </c>
      <c r="K13" s="75" t="s">
        <v>9907</v>
      </c>
      <c r="L13" s="76">
        <v>18542333</v>
      </c>
      <c r="M13" s="71" t="s">
        <v>66</v>
      </c>
      <c r="N13" s="75" t="s">
        <v>9908</v>
      </c>
      <c r="O13" s="75">
        <v>1083433806</v>
      </c>
      <c r="P13" s="75">
        <v>82</v>
      </c>
      <c r="Q13" s="80">
        <v>45672</v>
      </c>
      <c r="R13" s="75">
        <v>194746333</v>
      </c>
      <c r="S13" s="80">
        <v>45678</v>
      </c>
      <c r="T13" s="76">
        <v>18542333</v>
      </c>
      <c r="U13" s="72" t="s">
        <v>65</v>
      </c>
      <c r="V13" s="76">
        <v>12550144</v>
      </c>
      <c r="W13" s="73" t="s">
        <v>9884</v>
      </c>
      <c r="X13" s="78">
        <v>45678</v>
      </c>
      <c r="Y13" s="78">
        <v>45678</v>
      </c>
      <c r="Z13" s="78" t="s">
        <v>73</v>
      </c>
      <c r="AA13" s="78">
        <v>45808</v>
      </c>
      <c r="AB13" s="102">
        <f t="shared" si="0"/>
        <v>130</v>
      </c>
      <c r="AC13" s="72">
        <v>0</v>
      </c>
      <c r="AD13" s="76">
        <v>0</v>
      </c>
      <c r="AE13" s="72">
        <v>0</v>
      </c>
      <c r="AF13" s="80" t="s">
        <v>73</v>
      </c>
      <c r="AG13" s="102">
        <f t="shared" si="1"/>
        <v>0</v>
      </c>
      <c r="AH13" s="72">
        <v>0</v>
      </c>
      <c r="AI13" s="76">
        <v>0</v>
      </c>
      <c r="AJ13" s="72" t="s">
        <v>73</v>
      </c>
      <c r="AK13" s="80" t="s">
        <v>73</v>
      </c>
      <c r="AL13" s="72">
        <v>0</v>
      </c>
      <c r="AM13" s="80" t="s">
        <v>73</v>
      </c>
      <c r="AN13" s="80" t="s">
        <v>73</v>
      </c>
      <c r="AO13" s="80" t="s">
        <v>73</v>
      </c>
      <c r="AP13" s="102">
        <f t="shared" si="2"/>
        <v>0</v>
      </c>
      <c r="AQ13" s="102">
        <f t="shared" si="3"/>
        <v>18542333</v>
      </c>
      <c r="AR13" s="72" t="s">
        <v>65</v>
      </c>
      <c r="AS13" s="76">
        <v>18542333</v>
      </c>
      <c r="AT13" s="72" t="s">
        <v>319</v>
      </c>
      <c r="AU13" s="76">
        <v>0</v>
      </c>
      <c r="AV13" s="81" t="s">
        <v>73</v>
      </c>
      <c r="AW13" s="76">
        <v>18542333</v>
      </c>
      <c r="AX13" s="143">
        <f t="shared" si="4"/>
        <v>0</v>
      </c>
      <c r="AY13" s="84">
        <f t="shared" si="5"/>
        <v>1</v>
      </c>
      <c r="AZ13" s="85">
        <v>1</v>
      </c>
      <c r="BA13" s="81" t="s">
        <v>73</v>
      </c>
      <c r="BB13" s="72" t="s">
        <v>208</v>
      </c>
      <c r="BC13" s="279" t="s">
        <v>9904</v>
      </c>
      <c r="BD13" s="71" t="s">
        <v>65</v>
      </c>
      <c r="BE13" s="71" t="s">
        <v>65</v>
      </c>
    </row>
    <row r="14" spans="2:57" x14ac:dyDescent="0.25">
      <c r="B14" s="71">
        <v>2025</v>
      </c>
      <c r="C14" s="71">
        <v>891780111</v>
      </c>
      <c r="D14" s="71" t="s">
        <v>63</v>
      </c>
      <c r="E14" s="104" t="s">
        <v>9909</v>
      </c>
      <c r="F14" s="72" t="s">
        <v>9910</v>
      </c>
      <c r="G14" s="72">
        <v>0</v>
      </c>
      <c r="H14" s="72" t="s">
        <v>71</v>
      </c>
      <c r="I14" s="71" t="s">
        <v>64</v>
      </c>
      <c r="J14" s="73" t="s">
        <v>81</v>
      </c>
      <c r="K14" s="75" t="s">
        <v>9911</v>
      </c>
      <c r="L14" s="76">
        <v>6500000</v>
      </c>
      <c r="M14" s="71" t="s">
        <v>66</v>
      </c>
      <c r="N14" s="75" t="s">
        <v>9912</v>
      </c>
      <c r="O14" s="75">
        <v>12560114</v>
      </c>
      <c r="P14" s="75">
        <v>82</v>
      </c>
      <c r="Q14" s="80">
        <v>45672</v>
      </c>
      <c r="R14" s="75">
        <v>194746333</v>
      </c>
      <c r="S14" s="80">
        <v>45678</v>
      </c>
      <c r="T14" s="76">
        <v>6500000</v>
      </c>
      <c r="U14" s="72" t="s">
        <v>65</v>
      </c>
      <c r="V14" s="76">
        <v>57420478</v>
      </c>
      <c r="W14" s="104" t="s">
        <v>9913</v>
      </c>
      <c r="X14" s="78">
        <v>45678</v>
      </c>
      <c r="Y14" s="78">
        <v>45678</v>
      </c>
      <c r="Z14" s="78" t="s">
        <v>73</v>
      </c>
      <c r="AA14" s="78">
        <v>45688</v>
      </c>
      <c r="AB14" s="102">
        <f t="shared" si="0"/>
        <v>10</v>
      </c>
      <c r="AC14" s="72">
        <v>0</v>
      </c>
      <c r="AD14" s="76">
        <v>0</v>
      </c>
      <c r="AE14" s="72">
        <v>0</v>
      </c>
      <c r="AF14" s="80" t="s">
        <v>73</v>
      </c>
      <c r="AG14" s="102">
        <f t="shared" si="1"/>
        <v>0</v>
      </c>
      <c r="AH14" s="72">
        <v>0</v>
      </c>
      <c r="AI14" s="76">
        <v>0</v>
      </c>
      <c r="AJ14" s="72" t="s">
        <v>73</v>
      </c>
      <c r="AK14" s="80" t="s">
        <v>73</v>
      </c>
      <c r="AL14" s="72">
        <v>0</v>
      </c>
      <c r="AM14" s="80" t="s">
        <v>73</v>
      </c>
      <c r="AN14" s="80" t="s">
        <v>73</v>
      </c>
      <c r="AO14" s="80" t="s">
        <v>73</v>
      </c>
      <c r="AP14" s="102">
        <f t="shared" si="2"/>
        <v>0</v>
      </c>
      <c r="AQ14" s="102">
        <f t="shared" si="3"/>
        <v>6500000</v>
      </c>
      <c r="AR14" s="72" t="s">
        <v>65</v>
      </c>
      <c r="AS14" s="76">
        <v>6500000</v>
      </c>
      <c r="AT14" s="72" t="s">
        <v>319</v>
      </c>
      <c r="AU14" s="76">
        <v>0</v>
      </c>
      <c r="AV14" s="81" t="s">
        <v>73</v>
      </c>
      <c r="AW14" s="82">
        <v>6500000</v>
      </c>
      <c r="AX14" s="143">
        <f t="shared" si="4"/>
        <v>0</v>
      </c>
      <c r="AY14" s="84">
        <f t="shared" si="5"/>
        <v>1</v>
      </c>
      <c r="AZ14" s="85">
        <v>1</v>
      </c>
      <c r="BA14" s="81" t="s">
        <v>73</v>
      </c>
      <c r="BB14" s="72" t="s">
        <v>208</v>
      </c>
      <c r="BC14" s="279" t="s">
        <v>9914</v>
      </c>
      <c r="BD14" s="71" t="s">
        <v>65</v>
      </c>
      <c r="BE14" s="71" t="s">
        <v>65</v>
      </c>
    </row>
    <row r="15" spans="2:57" x14ac:dyDescent="0.25">
      <c r="B15" s="71">
        <v>2025</v>
      </c>
      <c r="C15" s="71">
        <v>891780111</v>
      </c>
      <c r="D15" s="71" t="s">
        <v>63</v>
      </c>
      <c r="E15" s="104" t="s">
        <v>9915</v>
      </c>
      <c r="F15" s="72" t="s">
        <v>9916</v>
      </c>
      <c r="G15" s="72">
        <v>0</v>
      </c>
      <c r="H15" s="72" t="s">
        <v>71</v>
      </c>
      <c r="I15" s="71" t="s">
        <v>64</v>
      </c>
      <c r="J15" s="73" t="s">
        <v>81</v>
      </c>
      <c r="K15" s="75" t="s">
        <v>9917</v>
      </c>
      <c r="L15" s="76">
        <v>6500000</v>
      </c>
      <c r="M15" s="71" t="s">
        <v>66</v>
      </c>
      <c r="N15" s="75" t="s">
        <v>9918</v>
      </c>
      <c r="O15" s="75">
        <v>36552092</v>
      </c>
      <c r="P15" s="75">
        <v>82</v>
      </c>
      <c r="Q15" s="80">
        <v>45672</v>
      </c>
      <c r="R15" s="75">
        <v>194746333</v>
      </c>
      <c r="S15" s="80">
        <v>45678</v>
      </c>
      <c r="T15" s="76">
        <v>6500000</v>
      </c>
      <c r="U15" s="72" t="s">
        <v>65</v>
      </c>
      <c r="V15" s="76">
        <v>57420478</v>
      </c>
      <c r="W15" s="104" t="s">
        <v>9913</v>
      </c>
      <c r="X15" s="78">
        <v>45678</v>
      </c>
      <c r="Y15" s="78">
        <v>45678</v>
      </c>
      <c r="Z15" s="78" t="s">
        <v>73</v>
      </c>
      <c r="AA15" s="78">
        <v>45688</v>
      </c>
      <c r="AB15" s="102">
        <f t="shared" si="0"/>
        <v>10</v>
      </c>
      <c r="AC15" s="72">
        <v>0</v>
      </c>
      <c r="AD15" s="76">
        <v>0</v>
      </c>
      <c r="AE15" s="72">
        <v>0</v>
      </c>
      <c r="AF15" s="80" t="s">
        <v>73</v>
      </c>
      <c r="AG15" s="102">
        <f t="shared" si="1"/>
        <v>0</v>
      </c>
      <c r="AH15" s="72">
        <v>0</v>
      </c>
      <c r="AI15" s="76">
        <v>0</v>
      </c>
      <c r="AJ15" s="72" t="s">
        <v>73</v>
      </c>
      <c r="AK15" s="80" t="s">
        <v>73</v>
      </c>
      <c r="AL15" s="72">
        <v>0</v>
      </c>
      <c r="AM15" s="80" t="s">
        <v>73</v>
      </c>
      <c r="AN15" s="80" t="s">
        <v>73</v>
      </c>
      <c r="AO15" s="80" t="s">
        <v>73</v>
      </c>
      <c r="AP15" s="102">
        <f t="shared" si="2"/>
        <v>0</v>
      </c>
      <c r="AQ15" s="102">
        <f t="shared" si="3"/>
        <v>6500000</v>
      </c>
      <c r="AR15" s="72" t="s">
        <v>65</v>
      </c>
      <c r="AS15" s="76">
        <v>6500000</v>
      </c>
      <c r="AT15" s="72" t="s">
        <v>319</v>
      </c>
      <c r="AU15" s="76">
        <v>0</v>
      </c>
      <c r="AV15" s="81" t="s">
        <v>73</v>
      </c>
      <c r="AW15" s="82">
        <v>6500000</v>
      </c>
      <c r="AX15" s="143">
        <f t="shared" si="4"/>
        <v>0</v>
      </c>
      <c r="AY15" s="84">
        <f t="shared" si="5"/>
        <v>1</v>
      </c>
      <c r="AZ15" s="85">
        <v>1</v>
      </c>
      <c r="BA15" s="81" t="s">
        <v>73</v>
      </c>
      <c r="BB15" s="72" t="s">
        <v>208</v>
      </c>
      <c r="BC15" s="279" t="s">
        <v>9919</v>
      </c>
      <c r="BD15" s="71" t="s">
        <v>65</v>
      </c>
      <c r="BE15" s="71" t="s">
        <v>65</v>
      </c>
    </row>
    <row r="16" spans="2:57" x14ac:dyDescent="0.25">
      <c r="B16" s="71">
        <v>2025</v>
      </c>
      <c r="C16" s="71">
        <v>891780111</v>
      </c>
      <c r="D16" s="71" t="s">
        <v>63</v>
      </c>
      <c r="E16" s="104" t="s">
        <v>9920</v>
      </c>
      <c r="F16" s="72" t="s">
        <v>9921</v>
      </c>
      <c r="G16" s="72">
        <v>0</v>
      </c>
      <c r="H16" s="72" t="s">
        <v>71</v>
      </c>
      <c r="I16" s="71" t="s">
        <v>64</v>
      </c>
      <c r="J16" s="73" t="s">
        <v>81</v>
      </c>
      <c r="K16" s="75" t="s">
        <v>9922</v>
      </c>
      <c r="L16" s="76">
        <v>6500000</v>
      </c>
      <c r="M16" s="71" t="s">
        <v>66</v>
      </c>
      <c r="N16" s="75" t="s">
        <v>9923</v>
      </c>
      <c r="O16" s="75">
        <v>1082866554</v>
      </c>
      <c r="P16" s="75">
        <v>82</v>
      </c>
      <c r="Q16" s="80">
        <v>45672</v>
      </c>
      <c r="R16" s="75">
        <v>194746333</v>
      </c>
      <c r="S16" s="80">
        <v>45678</v>
      </c>
      <c r="T16" s="76">
        <v>6500000</v>
      </c>
      <c r="U16" s="72" t="s">
        <v>65</v>
      </c>
      <c r="V16" s="76">
        <v>57420478</v>
      </c>
      <c r="W16" s="104" t="s">
        <v>9913</v>
      </c>
      <c r="X16" s="78">
        <v>45678</v>
      </c>
      <c r="Y16" s="78">
        <v>45678</v>
      </c>
      <c r="Z16" s="78" t="s">
        <v>73</v>
      </c>
      <c r="AA16" s="78">
        <v>45688</v>
      </c>
      <c r="AB16" s="102">
        <f t="shared" si="0"/>
        <v>10</v>
      </c>
      <c r="AC16" s="72">
        <v>0</v>
      </c>
      <c r="AD16" s="76">
        <v>0</v>
      </c>
      <c r="AE16" s="72">
        <v>0</v>
      </c>
      <c r="AF16" s="80" t="s">
        <v>73</v>
      </c>
      <c r="AG16" s="102">
        <f t="shared" si="1"/>
        <v>0</v>
      </c>
      <c r="AH16" s="72">
        <v>0</v>
      </c>
      <c r="AI16" s="76">
        <v>0</v>
      </c>
      <c r="AJ16" s="72" t="s">
        <v>73</v>
      </c>
      <c r="AK16" s="80" t="s">
        <v>73</v>
      </c>
      <c r="AL16" s="72">
        <v>0</v>
      </c>
      <c r="AM16" s="80" t="s">
        <v>73</v>
      </c>
      <c r="AN16" s="80" t="s">
        <v>73</v>
      </c>
      <c r="AO16" s="80" t="s">
        <v>73</v>
      </c>
      <c r="AP16" s="102">
        <f t="shared" si="2"/>
        <v>0</v>
      </c>
      <c r="AQ16" s="102">
        <f t="shared" si="3"/>
        <v>6500000</v>
      </c>
      <c r="AR16" s="72" t="s">
        <v>65</v>
      </c>
      <c r="AS16" s="76">
        <v>6500000</v>
      </c>
      <c r="AT16" s="72" t="s">
        <v>319</v>
      </c>
      <c r="AU16" s="76">
        <v>0</v>
      </c>
      <c r="AV16" s="81" t="s">
        <v>73</v>
      </c>
      <c r="AW16" s="82">
        <v>6500000</v>
      </c>
      <c r="AX16" s="143">
        <f t="shared" si="4"/>
        <v>0</v>
      </c>
      <c r="AY16" s="84">
        <f t="shared" si="5"/>
        <v>1</v>
      </c>
      <c r="AZ16" s="85">
        <v>1</v>
      </c>
      <c r="BA16" s="81" t="s">
        <v>73</v>
      </c>
      <c r="BB16" s="72" t="s">
        <v>208</v>
      </c>
      <c r="BC16" s="279" t="s">
        <v>9924</v>
      </c>
      <c r="BD16" s="71" t="s">
        <v>65</v>
      </c>
      <c r="BE16" s="71" t="s">
        <v>65</v>
      </c>
    </row>
    <row r="17" spans="2:57" x14ac:dyDescent="0.25">
      <c r="B17" s="71">
        <v>2025</v>
      </c>
      <c r="C17" s="71">
        <v>891780111</v>
      </c>
      <c r="D17" s="71" t="s">
        <v>63</v>
      </c>
      <c r="E17" s="104" t="s">
        <v>9925</v>
      </c>
      <c r="F17" s="72" t="s">
        <v>9926</v>
      </c>
      <c r="G17" s="72">
        <v>0</v>
      </c>
      <c r="H17" s="72" t="s">
        <v>71</v>
      </c>
      <c r="I17" s="71" t="s">
        <v>64</v>
      </c>
      <c r="J17" s="73" t="s">
        <v>81</v>
      </c>
      <c r="K17" s="75" t="s">
        <v>9927</v>
      </c>
      <c r="L17" s="76">
        <v>6500000</v>
      </c>
      <c r="M17" s="71" t="s">
        <v>66</v>
      </c>
      <c r="N17" s="75" t="s">
        <v>9928</v>
      </c>
      <c r="O17" s="75">
        <v>35602858</v>
      </c>
      <c r="P17" s="75">
        <v>82</v>
      </c>
      <c r="Q17" s="80">
        <v>45672</v>
      </c>
      <c r="R17" s="75">
        <v>194746333</v>
      </c>
      <c r="S17" s="80">
        <v>45678</v>
      </c>
      <c r="T17" s="76">
        <v>6500000</v>
      </c>
      <c r="U17" s="72" t="s">
        <v>65</v>
      </c>
      <c r="V17" s="76">
        <v>57420478</v>
      </c>
      <c r="W17" s="104" t="s">
        <v>9913</v>
      </c>
      <c r="X17" s="78">
        <v>45686</v>
      </c>
      <c r="Y17" s="78">
        <v>45686</v>
      </c>
      <c r="Z17" s="78" t="s">
        <v>73</v>
      </c>
      <c r="AA17" s="78">
        <v>45695</v>
      </c>
      <c r="AB17" s="102">
        <f t="shared" si="0"/>
        <v>9</v>
      </c>
      <c r="AC17" s="72">
        <v>0</v>
      </c>
      <c r="AD17" s="76">
        <v>0</v>
      </c>
      <c r="AE17" s="72">
        <v>0</v>
      </c>
      <c r="AF17" s="80" t="s">
        <v>73</v>
      </c>
      <c r="AG17" s="102">
        <f t="shared" si="1"/>
        <v>0</v>
      </c>
      <c r="AH17" s="72">
        <v>0</v>
      </c>
      <c r="AI17" s="76">
        <v>0</v>
      </c>
      <c r="AJ17" s="72" t="s">
        <v>73</v>
      </c>
      <c r="AK17" s="80" t="s">
        <v>73</v>
      </c>
      <c r="AL17" s="72">
        <v>0</v>
      </c>
      <c r="AM17" s="80" t="s">
        <v>73</v>
      </c>
      <c r="AN17" s="80" t="s">
        <v>73</v>
      </c>
      <c r="AO17" s="80" t="s">
        <v>73</v>
      </c>
      <c r="AP17" s="102">
        <f t="shared" si="2"/>
        <v>0</v>
      </c>
      <c r="AQ17" s="102">
        <f t="shared" si="3"/>
        <v>6500000</v>
      </c>
      <c r="AR17" s="72" t="s">
        <v>65</v>
      </c>
      <c r="AS17" s="76">
        <v>6500000</v>
      </c>
      <c r="AT17" s="72" t="s">
        <v>319</v>
      </c>
      <c r="AU17" s="76">
        <v>0</v>
      </c>
      <c r="AV17" s="81" t="s">
        <v>73</v>
      </c>
      <c r="AW17" s="82">
        <v>6500000</v>
      </c>
      <c r="AX17" s="143">
        <f t="shared" si="4"/>
        <v>0</v>
      </c>
      <c r="AY17" s="84">
        <f t="shared" si="5"/>
        <v>1</v>
      </c>
      <c r="AZ17" s="85">
        <v>1</v>
      </c>
      <c r="BA17" s="81" t="s">
        <v>73</v>
      </c>
      <c r="BB17" s="72" t="s">
        <v>208</v>
      </c>
      <c r="BC17" s="279" t="s">
        <v>9929</v>
      </c>
      <c r="BD17" s="71" t="s">
        <v>65</v>
      </c>
      <c r="BE17" s="71" t="s">
        <v>65</v>
      </c>
    </row>
    <row r="18" spans="2:57" x14ac:dyDescent="0.25">
      <c r="B18" s="71">
        <v>2025</v>
      </c>
      <c r="C18" s="71">
        <v>891780111</v>
      </c>
      <c r="D18" s="71" t="s">
        <v>63</v>
      </c>
      <c r="E18" s="104" t="s">
        <v>9930</v>
      </c>
      <c r="F18" s="72" t="s">
        <v>9931</v>
      </c>
      <c r="G18" s="72">
        <v>0</v>
      </c>
      <c r="H18" s="72" t="s">
        <v>71</v>
      </c>
      <c r="I18" s="71" t="s">
        <v>64</v>
      </c>
      <c r="J18" s="73" t="s">
        <v>81</v>
      </c>
      <c r="K18" s="75" t="s">
        <v>9932</v>
      </c>
      <c r="L18" s="76">
        <v>6500000</v>
      </c>
      <c r="M18" s="71" t="s">
        <v>66</v>
      </c>
      <c r="N18" s="75" t="s">
        <v>9933</v>
      </c>
      <c r="O18" s="75">
        <v>26666767</v>
      </c>
      <c r="P18" s="75">
        <v>82</v>
      </c>
      <c r="Q18" s="80">
        <v>45672</v>
      </c>
      <c r="R18" s="75">
        <v>194746333</v>
      </c>
      <c r="S18" s="80">
        <v>45678</v>
      </c>
      <c r="T18" s="76">
        <v>6500000</v>
      </c>
      <c r="U18" s="72" t="s">
        <v>65</v>
      </c>
      <c r="V18" s="76">
        <v>57420478</v>
      </c>
      <c r="W18" s="104" t="s">
        <v>9913</v>
      </c>
      <c r="X18" s="78">
        <v>45686</v>
      </c>
      <c r="Y18" s="78">
        <v>45686</v>
      </c>
      <c r="Z18" s="78" t="s">
        <v>73</v>
      </c>
      <c r="AA18" s="78">
        <v>45695</v>
      </c>
      <c r="AB18" s="102">
        <f t="shared" si="0"/>
        <v>9</v>
      </c>
      <c r="AC18" s="72">
        <v>0</v>
      </c>
      <c r="AD18" s="76">
        <v>0</v>
      </c>
      <c r="AE18" s="72">
        <v>0</v>
      </c>
      <c r="AF18" s="80" t="s">
        <v>73</v>
      </c>
      <c r="AG18" s="102">
        <f t="shared" si="1"/>
        <v>0</v>
      </c>
      <c r="AH18" s="72">
        <v>0</v>
      </c>
      <c r="AI18" s="76">
        <v>0</v>
      </c>
      <c r="AJ18" s="72" t="s">
        <v>73</v>
      </c>
      <c r="AK18" s="80" t="s">
        <v>73</v>
      </c>
      <c r="AL18" s="72">
        <v>0</v>
      </c>
      <c r="AM18" s="80" t="s">
        <v>73</v>
      </c>
      <c r="AN18" s="80" t="s">
        <v>73</v>
      </c>
      <c r="AO18" s="80" t="s">
        <v>73</v>
      </c>
      <c r="AP18" s="102">
        <f t="shared" si="2"/>
        <v>0</v>
      </c>
      <c r="AQ18" s="102">
        <f t="shared" si="3"/>
        <v>6500000</v>
      </c>
      <c r="AR18" s="72" t="s">
        <v>65</v>
      </c>
      <c r="AS18" s="76">
        <v>6500000</v>
      </c>
      <c r="AT18" s="72" t="s">
        <v>319</v>
      </c>
      <c r="AU18" s="76">
        <v>0</v>
      </c>
      <c r="AV18" s="81" t="s">
        <v>73</v>
      </c>
      <c r="AW18" s="82">
        <v>6500000</v>
      </c>
      <c r="AX18" s="143">
        <f t="shared" si="4"/>
        <v>0</v>
      </c>
      <c r="AY18" s="84">
        <f t="shared" si="5"/>
        <v>1</v>
      </c>
      <c r="AZ18" s="85">
        <v>1</v>
      </c>
      <c r="BA18" s="81" t="s">
        <v>73</v>
      </c>
      <c r="BB18" s="72" t="s">
        <v>208</v>
      </c>
      <c r="BC18" s="279" t="s">
        <v>9934</v>
      </c>
      <c r="BD18" s="71" t="s">
        <v>65</v>
      </c>
      <c r="BE18" s="71" t="s">
        <v>65</v>
      </c>
    </row>
    <row r="19" spans="2:57" x14ac:dyDescent="0.25">
      <c r="B19" s="71">
        <v>2025</v>
      </c>
      <c r="C19" s="71">
        <v>891780111</v>
      </c>
      <c r="D19" s="71" t="s">
        <v>63</v>
      </c>
      <c r="E19" s="104" t="s">
        <v>9935</v>
      </c>
      <c r="F19" s="72" t="s">
        <v>9936</v>
      </c>
      <c r="G19" s="72">
        <v>0</v>
      </c>
      <c r="H19" s="72" t="s">
        <v>71</v>
      </c>
      <c r="I19" s="71" t="s">
        <v>64</v>
      </c>
      <c r="J19" s="73" t="s">
        <v>81</v>
      </c>
      <c r="K19" s="75" t="s">
        <v>9937</v>
      </c>
      <c r="L19" s="76">
        <v>24750000</v>
      </c>
      <c r="M19" s="71" t="s">
        <v>66</v>
      </c>
      <c r="N19" s="75" t="s">
        <v>9938</v>
      </c>
      <c r="O19" s="75">
        <v>1082944854</v>
      </c>
      <c r="P19" s="75">
        <v>271</v>
      </c>
      <c r="Q19" s="80">
        <v>45690</v>
      </c>
      <c r="R19" s="75">
        <v>27500000</v>
      </c>
      <c r="S19" s="80">
        <v>45700</v>
      </c>
      <c r="T19" s="76">
        <v>24750000</v>
      </c>
      <c r="U19" s="72" t="s">
        <v>65</v>
      </c>
      <c r="V19" s="76">
        <v>85472735</v>
      </c>
      <c r="W19" s="104" t="s">
        <v>9939</v>
      </c>
      <c r="X19" s="78">
        <v>45699</v>
      </c>
      <c r="Y19" s="78">
        <v>45700</v>
      </c>
      <c r="Z19" s="78" t="s">
        <v>73</v>
      </c>
      <c r="AA19" s="78">
        <v>45838</v>
      </c>
      <c r="AB19" s="102">
        <f t="shared" si="0"/>
        <v>138</v>
      </c>
      <c r="AC19" s="72">
        <v>0</v>
      </c>
      <c r="AD19" s="76">
        <v>0</v>
      </c>
      <c r="AE19" s="72">
        <v>0</v>
      </c>
      <c r="AF19" s="80" t="s">
        <v>73</v>
      </c>
      <c r="AG19" s="102">
        <f t="shared" si="1"/>
        <v>0</v>
      </c>
      <c r="AH19" s="72">
        <v>0</v>
      </c>
      <c r="AI19" s="76">
        <v>0</v>
      </c>
      <c r="AJ19" s="72" t="s">
        <v>73</v>
      </c>
      <c r="AK19" s="80" t="s">
        <v>73</v>
      </c>
      <c r="AL19" s="72">
        <v>0</v>
      </c>
      <c r="AM19" s="80" t="s">
        <v>73</v>
      </c>
      <c r="AN19" s="80" t="s">
        <v>73</v>
      </c>
      <c r="AO19" s="80" t="s">
        <v>73</v>
      </c>
      <c r="AP19" s="102">
        <f t="shared" si="2"/>
        <v>0</v>
      </c>
      <c r="AQ19" s="102">
        <f t="shared" si="3"/>
        <v>24750000</v>
      </c>
      <c r="AR19" s="72" t="s">
        <v>65</v>
      </c>
      <c r="AS19" s="76">
        <v>24750000</v>
      </c>
      <c r="AT19" s="72" t="s">
        <v>319</v>
      </c>
      <c r="AU19" s="76">
        <v>0</v>
      </c>
      <c r="AV19" s="81" t="s">
        <v>73</v>
      </c>
      <c r="AW19" s="76">
        <v>24750000</v>
      </c>
      <c r="AX19" s="143">
        <f t="shared" si="4"/>
        <v>0</v>
      </c>
      <c r="AY19" s="84">
        <f t="shared" si="5"/>
        <v>1</v>
      </c>
      <c r="AZ19" s="85">
        <v>1</v>
      </c>
      <c r="BA19" s="81" t="s">
        <v>73</v>
      </c>
      <c r="BB19" s="72" t="s">
        <v>208</v>
      </c>
      <c r="BC19" s="279" t="s">
        <v>9940</v>
      </c>
      <c r="BD19" s="71" t="s">
        <v>65</v>
      </c>
      <c r="BE19" s="71" t="s">
        <v>65</v>
      </c>
    </row>
    <row r="20" spans="2:57" x14ac:dyDescent="0.25">
      <c r="B20" s="71">
        <v>2025</v>
      </c>
      <c r="C20" s="71">
        <v>891780111</v>
      </c>
      <c r="D20" s="71" t="s">
        <v>63</v>
      </c>
      <c r="E20" s="104" t="s">
        <v>9941</v>
      </c>
      <c r="F20" s="72" t="s">
        <v>9942</v>
      </c>
      <c r="G20" s="72">
        <v>0</v>
      </c>
      <c r="H20" s="72" t="s">
        <v>71</v>
      </c>
      <c r="I20" s="71" t="s">
        <v>64</v>
      </c>
      <c r="J20" s="73" t="s">
        <v>81</v>
      </c>
      <c r="K20" s="75" t="s">
        <v>9943</v>
      </c>
      <c r="L20" s="76">
        <v>24750000</v>
      </c>
      <c r="M20" s="71" t="s">
        <v>66</v>
      </c>
      <c r="N20" s="75" t="s">
        <v>9944</v>
      </c>
      <c r="O20" s="75">
        <v>1082988307</v>
      </c>
      <c r="P20" s="75">
        <v>272</v>
      </c>
      <c r="Q20" s="80">
        <v>45690</v>
      </c>
      <c r="R20" s="75">
        <v>27500000</v>
      </c>
      <c r="S20" s="80">
        <v>45700</v>
      </c>
      <c r="T20" s="76">
        <v>24750000</v>
      </c>
      <c r="U20" s="72" t="s">
        <v>65</v>
      </c>
      <c r="V20" s="76">
        <v>85472735</v>
      </c>
      <c r="W20" s="104" t="s">
        <v>9939</v>
      </c>
      <c r="X20" s="78">
        <v>45699</v>
      </c>
      <c r="Y20" s="78">
        <v>45700</v>
      </c>
      <c r="Z20" s="78" t="s">
        <v>73</v>
      </c>
      <c r="AA20" s="78">
        <v>45838</v>
      </c>
      <c r="AB20" s="102">
        <f t="shared" si="0"/>
        <v>138</v>
      </c>
      <c r="AC20" s="72">
        <v>0</v>
      </c>
      <c r="AD20" s="76">
        <v>0</v>
      </c>
      <c r="AE20" s="72">
        <v>0</v>
      </c>
      <c r="AF20" s="80" t="s">
        <v>73</v>
      </c>
      <c r="AG20" s="102">
        <f t="shared" si="1"/>
        <v>0</v>
      </c>
      <c r="AH20" s="72">
        <v>0</v>
      </c>
      <c r="AI20" s="76">
        <v>0</v>
      </c>
      <c r="AJ20" s="72" t="s">
        <v>73</v>
      </c>
      <c r="AK20" s="80" t="s">
        <v>73</v>
      </c>
      <c r="AL20" s="72">
        <v>0</v>
      </c>
      <c r="AM20" s="80" t="s">
        <v>73</v>
      </c>
      <c r="AN20" s="80" t="s">
        <v>73</v>
      </c>
      <c r="AO20" s="80" t="s">
        <v>73</v>
      </c>
      <c r="AP20" s="102">
        <f t="shared" si="2"/>
        <v>0</v>
      </c>
      <c r="AQ20" s="102">
        <f t="shared" si="3"/>
        <v>24750000</v>
      </c>
      <c r="AR20" s="72" t="s">
        <v>65</v>
      </c>
      <c r="AS20" s="76">
        <v>24750000</v>
      </c>
      <c r="AT20" s="72" t="s">
        <v>319</v>
      </c>
      <c r="AU20" s="76">
        <v>0</v>
      </c>
      <c r="AV20" s="81" t="s">
        <v>73</v>
      </c>
      <c r="AW20" s="76">
        <v>24750000</v>
      </c>
      <c r="AX20" s="143">
        <f t="shared" si="4"/>
        <v>0</v>
      </c>
      <c r="AY20" s="84">
        <f t="shared" si="5"/>
        <v>1</v>
      </c>
      <c r="AZ20" s="85">
        <v>1</v>
      </c>
      <c r="BA20" s="81" t="s">
        <v>73</v>
      </c>
      <c r="BB20" s="72" t="s">
        <v>208</v>
      </c>
      <c r="BC20" s="279" t="s">
        <v>9945</v>
      </c>
      <c r="BD20" s="71" t="s">
        <v>65</v>
      </c>
      <c r="BE20" s="71" t="s">
        <v>65</v>
      </c>
    </row>
    <row r="21" spans="2:57" x14ac:dyDescent="0.25">
      <c r="B21" s="71">
        <v>2025</v>
      </c>
      <c r="C21" s="71">
        <v>891780111</v>
      </c>
      <c r="D21" s="71" t="s">
        <v>63</v>
      </c>
      <c r="E21" s="104" t="s">
        <v>9946</v>
      </c>
      <c r="F21" s="72" t="s">
        <v>9947</v>
      </c>
      <c r="G21" s="72">
        <v>0</v>
      </c>
      <c r="H21" s="72" t="s">
        <v>71</v>
      </c>
      <c r="I21" s="71" t="s">
        <v>64</v>
      </c>
      <c r="J21" s="73" t="s">
        <v>81</v>
      </c>
      <c r="K21" s="75" t="s">
        <v>9948</v>
      </c>
      <c r="L21" s="76">
        <v>15560000</v>
      </c>
      <c r="M21" s="71" t="s">
        <v>66</v>
      </c>
      <c r="N21" s="75" t="s">
        <v>9949</v>
      </c>
      <c r="O21" s="75">
        <v>9878209</v>
      </c>
      <c r="P21" s="75">
        <v>82</v>
      </c>
      <c r="Q21" s="80">
        <v>45672</v>
      </c>
      <c r="R21" s="75">
        <v>194746333</v>
      </c>
      <c r="S21" s="80">
        <v>45701</v>
      </c>
      <c r="T21" s="76">
        <v>15560000</v>
      </c>
      <c r="U21" s="72" t="s">
        <v>65</v>
      </c>
      <c r="V21" s="76">
        <v>57420478</v>
      </c>
      <c r="W21" s="104" t="s">
        <v>9913</v>
      </c>
      <c r="X21" s="78">
        <v>45701</v>
      </c>
      <c r="Y21" s="78">
        <v>45701</v>
      </c>
      <c r="Z21" s="78" t="s">
        <v>73</v>
      </c>
      <c r="AA21" s="78">
        <v>45808</v>
      </c>
      <c r="AB21" s="102">
        <f t="shared" si="0"/>
        <v>107</v>
      </c>
      <c r="AC21" s="72">
        <v>1</v>
      </c>
      <c r="AD21" s="76">
        <v>3890000</v>
      </c>
      <c r="AE21" s="72">
        <v>0</v>
      </c>
      <c r="AF21" s="80">
        <v>45838</v>
      </c>
      <c r="AG21" s="102">
        <f t="shared" si="1"/>
        <v>30</v>
      </c>
      <c r="AH21" s="72">
        <v>0</v>
      </c>
      <c r="AI21" s="76">
        <v>0</v>
      </c>
      <c r="AJ21" s="72" t="s">
        <v>73</v>
      </c>
      <c r="AK21" s="80" t="s">
        <v>73</v>
      </c>
      <c r="AL21" s="72">
        <v>0</v>
      </c>
      <c r="AM21" s="80" t="s">
        <v>73</v>
      </c>
      <c r="AN21" s="80" t="s">
        <v>73</v>
      </c>
      <c r="AO21" s="80" t="s">
        <v>73</v>
      </c>
      <c r="AP21" s="102">
        <f t="shared" si="2"/>
        <v>0</v>
      </c>
      <c r="AQ21" s="102">
        <f t="shared" si="3"/>
        <v>19450000</v>
      </c>
      <c r="AR21" s="72" t="s">
        <v>65</v>
      </c>
      <c r="AS21" s="76">
        <v>15560000</v>
      </c>
      <c r="AT21" s="72" t="s">
        <v>319</v>
      </c>
      <c r="AU21" s="76">
        <v>0</v>
      </c>
      <c r="AV21" s="81" t="s">
        <v>73</v>
      </c>
      <c r="AW21" s="109">
        <v>19450000</v>
      </c>
      <c r="AX21" s="143">
        <f t="shared" si="4"/>
        <v>0</v>
      </c>
      <c r="AY21" s="84">
        <f t="shared" si="5"/>
        <v>1</v>
      </c>
      <c r="AZ21" s="85">
        <v>1</v>
      </c>
      <c r="BA21" s="81" t="s">
        <v>73</v>
      </c>
      <c r="BB21" s="72" t="s">
        <v>208</v>
      </c>
      <c r="BC21" s="279" t="s">
        <v>9950</v>
      </c>
      <c r="BD21" s="71" t="s">
        <v>65</v>
      </c>
      <c r="BE21" s="71" t="s">
        <v>65</v>
      </c>
    </row>
    <row r="22" spans="2:57" x14ac:dyDescent="0.25">
      <c r="B22" s="71">
        <v>2025</v>
      </c>
      <c r="C22" s="71">
        <v>891780111</v>
      </c>
      <c r="D22" s="71" t="s">
        <v>63</v>
      </c>
      <c r="E22" s="104" t="s">
        <v>9951</v>
      </c>
      <c r="F22" s="72" t="s">
        <v>9952</v>
      </c>
      <c r="G22" s="72">
        <v>0</v>
      </c>
      <c r="H22" s="72" t="s">
        <v>71</v>
      </c>
      <c r="I22" s="71" t="s">
        <v>64</v>
      </c>
      <c r="J22" s="73" t="s">
        <v>81</v>
      </c>
      <c r="K22" s="75" t="s">
        <v>9953</v>
      </c>
      <c r="L22" s="76">
        <v>14850000</v>
      </c>
      <c r="M22" s="71" t="s">
        <v>66</v>
      </c>
      <c r="N22" s="75" t="s">
        <v>9954</v>
      </c>
      <c r="O22" s="75">
        <v>39046134</v>
      </c>
      <c r="P22" s="75">
        <v>319</v>
      </c>
      <c r="Q22" s="78">
        <v>45699</v>
      </c>
      <c r="R22" s="75">
        <v>29700000</v>
      </c>
      <c r="S22" s="78">
        <v>45702</v>
      </c>
      <c r="T22" s="76">
        <v>14850000</v>
      </c>
      <c r="U22" s="72" t="s">
        <v>65</v>
      </c>
      <c r="V22" s="76">
        <v>57420478</v>
      </c>
      <c r="W22" s="104" t="s">
        <v>9913</v>
      </c>
      <c r="X22" s="78">
        <v>45702</v>
      </c>
      <c r="Y22" s="78">
        <v>45702</v>
      </c>
      <c r="Z22" s="78" t="s">
        <v>73</v>
      </c>
      <c r="AA22" s="78">
        <v>45838</v>
      </c>
      <c r="AB22" s="102">
        <f t="shared" si="0"/>
        <v>136</v>
      </c>
      <c r="AC22" s="72">
        <v>0</v>
      </c>
      <c r="AD22" s="76">
        <v>0</v>
      </c>
      <c r="AE22" s="72">
        <v>0</v>
      </c>
      <c r="AF22" s="80" t="s">
        <v>73</v>
      </c>
      <c r="AG22" s="102">
        <f t="shared" si="1"/>
        <v>0</v>
      </c>
      <c r="AH22" s="72">
        <v>0</v>
      </c>
      <c r="AI22" s="76">
        <v>0</v>
      </c>
      <c r="AJ22" s="72" t="s">
        <v>73</v>
      </c>
      <c r="AK22" s="80" t="s">
        <v>73</v>
      </c>
      <c r="AL22" s="72">
        <v>0</v>
      </c>
      <c r="AM22" s="80" t="s">
        <v>73</v>
      </c>
      <c r="AN22" s="80" t="s">
        <v>73</v>
      </c>
      <c r="AO22" s="80" t="s">
        <v>73</v>
      </c>
      <c r="AP22" s="102">
        <f t="shared" si="2"/>
        <v>0</v>
      </c>
      <c r="AQ22" s="102">
        <f t="shared" si="3"/>
        <v>14850000</v>
      </c>
      <c r="AR22" s="72" t="s">
        <v>65</v>
      </c>
      <c r="AS22" s="76">
        <v>14850000</v>
      </c>
      <c r="AT22" s="72" t="s">
        <v>319</v>
      </c>
      <c r="AU22" s="76">
        <v>0</v>
      </c>
      <c r="AV22" s="81" t="s">
        <v>73</v>
      </c>
      <c r="AW22" s="76">
        <v>14850000</v>
      </c>
      <c r="AX22" s="143">
        <f t="shared" si="4"/>
        <v>0</v>
      </c>
      <c r="AY22" s="84">
        <f t="shared" si="5"/>
        <v>1</v>
      </c>
      <c r="AZ22" s="85">
        <v>1</v>
      </c>
      <c r="BA22" s="81" t="s">
        <v>73</v>
      </c>
      <c r="BB22" s="72" t="s">
        <v>208</v>
      </c>
      <c r="BC22" s="279" t="s">
        <v>9950</v>
      </c>
      <c r="BD22" s="71" t="s">
        <v>65</v>
      </c>
      <c r="BE22" s="71" t="s">
        <v>65</v>
      </c>
    </row>
    <row r="23" spans="2:57" x14ac:dyDescent="0.25">
      <c r="B23" s="71">
        <v>2025</v>
      </c>
      <c r="C23" s="71">
        <v>891780111</v>
      </c>
      <c r="D23" s="71" t="s">
        <v>63</v>
      </c>
      <c r="E23" s="104" t="s">
        <v>9955</v>
      </c>
      <c r="F23" s="72" t="s">
        <v>9956</v>
      </c>
      <c r="G23" s="72">
        <v>0</v>
      </c>
      <c r="H23" s="72" t="s">
        <v>71</v>
      </c>
      <c r="I23" s="71" t="s">
        <v>64</v>
      </c>
      <c r="J23" s="73" t="s">
        <v>81</v>
      </c>
      <c r="K23" s="75" t="s">
        <v>9957</v>
      </c>
      <c r="L23" s="76">
        <v>28550000</v>
      </c>
      <c r="M23" s="71" t="s">
        <v>66</v>
      </c>
      <c r="N23" s="75" t="s">
        <v>9958</v>
      </c>
      <c r="O23" s="75">
        <v>36726367</v>
      </c>
      <c r="P23" s="75">
        <v>353</v>
      </c>
      <c r="Q23" s="78">
        <v>45701</v>
      </c>
      <c r="R23" s="75">
        <v>28550000</v>
      </c>
      <c r="S23" s="78">
        <v>45706</v>
      </c>
      <c r="T23" s="76">
        <v>28550000</v>
      </c>
      <c r="U23" s="72" t="s">
        <v>65</v>
      </c>
      <c r="V23" s="76">
        <v>1083044087</v>
      </c>
      <c r="W23" s="104" t="s">
        <v>9959</v>
      </c>
      <c r="X23" s="78">
        <v>45706</v>
      </c>
      <c r="Y23" s="78">
        <v>45706</v>
      </c>
      <c r="Z23" s="78" t="s">
        <v>73</v>
      </c>
      <c r="AA23" s="78">
        <v>45838</v>
      </c>
      <c r="AB23" s="102">
        <f t="shared" si="0"/>
        <v>132</v>
      </c>
      <c r="AC23" s="72">
        <v>0</v>
      </c>
      <c r="AD23" s="76">
        <v>0</v>
      </c>
      <c r="AE23" s="72">
        <v>0</v>
      </c>
      <c r="AF23" s="80" t="s">
        <v>73</v>
      </c>
      <c r="AG23" s="102">
        <f t="shared" si="1"/>
        <v>0</v>
      </c>
      <c r="AH23" s="72">
        <v>0</v>
      </c>
      <c r="AI23" s="76">
        <v>0</v>
      </c>
      <c r="AJ23" s="72" t="s">
        <v>73</v>
      </c>
      <c r="AK23" s="80" t="s">
        <v>73</v>
      </c>
      <c r="AL23" s="72">
        <v>0</v>
      </c>
      <c r="AM23" s="80" t="s">
        <v>73</v>
      </c>
      <c r="AN23" s="80" t="s">
        <v>73</v>
      </c>
      <c r="AO23" s="80" t="s">
        <v>73</v>
      </c>
      <c r="AP23" s="102">
        <f t="shared" si="2"/>
        <v>0</v>
      </c>
      <c r="AQ23" s="102">
        <f t="shared" si="3"/>
        <v>28550000</v>
      </c>
      <c r="AR23" s="72" t="s">
        <v>65</v>
      </c>
      <c r="AS23" s="76">
        <v>28550000</v>
      </c>
      <c r="AT23" s="72" t="s">
        <v>319</v>
      </c>
      <c r="AU23" s="76">
        <v>0</v>
      </c>
      <c r="AV23" s="81" t="s">
        <v>73</v>
      </c>
      <c r="AW23" s="76">
        <v>28550000</v>
      </c>
      <c r="AX23" s="143">
        <f t="shared" si="4"/>
        <v>0</v>
      </c>
      <c r="AY23" s="84">
        <f t="shared" si="5"/>
        <v>1</v>
      </c>
      <c r="AZ23" s="85">
        <v>1</v>
      </c>
      <c r="BA23" s="81" t="s">
        <v>73</v>
      </c>
      <c r="BB23" s="72" t="s">
        <v>208</v>
      </c>
      <c r="BC23" s="279" t="s">
        <v>9960</v>
      </c>
      <c r="BD23" s="71" t="s">
        <v>65</v>
      </c>
      <c r="BE23" s="71" t="s">
        <v>65</v>
      </c>
    </row>
    <row r="24" spans="2:57" x14ac:dyDescent="0.25">
      <c r="B24" s="71">
        <v>2025</v>
      </c>
      <c r="C24" s="71">
        <v>891780111</v>
      </c>
      <c r="D24" s="71" t="s">
        <v>63</v>
      </c>
      <c r="E24" s="104" t="s">
        <v>9961</v>
      </c>
      <c r="F24" s="72" t="s">
        <v>9962</v>
      </c>
      <c r="G24" s="72">
        <v>0</v>
      </c>
      <c r="H24" s="72" t="s">
        <v>71</v>
      </c>
      <c r="I24" s="71" t="s">
        <v>64</v>
      </c>
      <c r="J24" s="73" t="s">
        <v>81</v>
      </c>
      <c r="K24" s="75" t="s">
        <v>9963</v>
      </c>
      <c r="L24" s="76">
        <v>15560000</v>
      </c>
      <c r="M24" s="71" t="s">
        <v>66</v>
      </c>
      <c r="N24" s="75" t="s">
        <v>9964</v>
      </c>
      <c r="O24" s="75">
        <v>1082852722</v>
      </c>
      <c r="P24" s="75">
        <v>82</v>
      </c>
      <c r="Q24" s="80">
        <v>45672</v>
      </c>
      <c r="R24" s="75">
        <v>194746333</v>
      </c>
      <c r="S24" s="78">
        <v>45706</v>
      </c>
      <c r="T24" s="76">
        <v>15560000</v>
      </c>
      <c r="U24" s="72" t="s">
        <v>65</v>
      </c>
      <c r="V24" s="76">
        <v>57420478</v>
      </c>
      <c r="W24" s="104" t="s">
        <v>9913</v>
      </c>
      <c r="X24" s="78">
        <v>45706</v>
      </c>
      <c r="Y24" s="78">
        <v>45706</v>
      </c>
      <c r="Z24" s="78" t="s">
        <v>73</v>
      </c>
      <c r="AA24" s="78">
        <v>45808</v>
      </c>
      <c r="AB24" s="102">
        <f t="shared" si="0"/>
        <v>102</v>
      </c>
      <c r="AC24" s="72">
        <v>1</v>
      </c>
      <c r="AD24" s="76">
        <v>3890000</v>
      </c>
      <c r="AE24" s="72">
        <v>0</v>
      </c>
      <c r="AF24" s="80">
        <v>45838</v>
      </c>
      <c r="AG24" s="102">
        <f t="shared" si="1"/>
        <v>30</v>
      </c>
      <c r="AH24" s="72">
        <v>0</v>
      </c>
      <c r="AI24" s="76">
        <v>0</v>
      </c>
      <c r="AJ24" s="72" t="s">
        <v>73</v>
      </c>
      <c r="AK24" s="80" t="s">
        <v>73</v>
      </c>
      <c r="AL24" s="72">
        <v>0</v>
      </c>
      <c r="AM24" s="80" t="s">
        <v>73</v>
      </c>
      <c r="AN24" s="80" t="s">
        <v>73</v>
      </c>
      <c r="AO24" s="80" t="s">
        <v>73</v>
      </c>
      <c r="AP24" s="102">
        <f t="shared" si="2"/>
        <v>0</v>
      </c>
      <c r="AQ24" s="102">
        <f t="shared" si="3"/>
        <v>19450000</v>
      </c>
      <c r="AR24" s="72" t="s">
        <v>65</v>
      </c>
      <c r="AS24" s="76">
        <v>15550000</v>
      </c>
      <c r="AT24" s="72" t="s">
        <v>319</v>
      </c>
      <c r="AU24" s="76">
        <v>0</v>
      </c>
      <c r="AV24" s="81" t="s">
        <v>73</v>
      </c>
      <c r="AW24" s="109">
        <v>19450000</v>
      </c>
      <c r="AX24" s="143">
        <f t="shared" si="4"/>
        <v>0</v>
      </c>
      <c r="AY24" s="84">
        <f t="shared" si="5"/>
        <v>1</v>
      </c>
      <c r="AZ24" s="85">
        <v>1</v>
      </c>
      <c r="BA24" s="81" t="s">
        <v>73</v>
      </c>
      <c r="BB24" s="72" t="s">
        <v>208</v>
      </c>
      <c r="BC24" s="279" t="s">
        <v>9965</v>
      </c>
      <c r="BD24" s="71" t="s">
        <v>65</v>
      </c>
      <c r="BE24" s="71" t="s">
        <v>65</v>
      </c>
    </row>
    <row r="25" spans="2:57" x14ac:dyDescent="0.25">
      <c r="B25" s="71">
        <v>2025</v>
      </c>
      <c r="C25" s="71">
        <v>891780111</v>
      </c>
      <c r="D25" s="71" t="s">
        <v>63</v>
      </c>
      <c r="E25" s="104" t="s">
        <v>9966</v>
      </c>
      <c r="F25" s="72" t="s">
        <v>9967</v>
      </c>
      <c r="G25" s="72">
        <v>0</v>
      </c>
      <c r="H25" s="72" t="s">
        <v>71</v>
      </c>
      <c r="I25" s="71" t="s">
        <v>64</v>
      </c>
      <c r="J25" s="73" t="s">
        <v>81</v>
      </c>
      <c r="K25" s="75" t="s">
        <v>9968</v>
      </c>
      <c r="L25" s="76">
        <v>14850000</v>
      </c>
      <c r="M25" s="71" t="s">
        <v>66</v>
      </c>
      <c r="N25" s="75" t="s">
        <v>9969</v>
      </c>
      <c r="O25" s="75">
        <v>57434101</v>
      </c>
      <c r="P25" s="75">
        <v>350</v>
      </c>
      <c r="Q25" s="78">
        <v>45701</v>
      </c>
      <c r="R25" s="75">
        <v>14850000</v>
      </c>
      <c r="S25" s="78">
        <v>45707</v>
      </c>
      <c r="T25" s="76">
        <v>14850000</v>
      </c>
      <c r="U25" s="72" t="s">
        <v>65</v>
      </c>
      <c r="V25" s="76">
        <v>57420478</v>
      </c>
      <c r="W25" s="104" t="s">
        <v>9913</v>
      </c>
      <c r="X25" s="78">
        <v>45707</v>
      </c>
      <c r="Y25" s="78">
        <v>45707</v>
      </c>
      <c r="Z25" s="78" t="s">
        <v>73</v>
      </c>
      <c r="AA25" s="78">
        <v>45838</v>
      </c>
      <c r="AB25" s="102">
        <f t="shared" si="0"/>
        <v>131</v>
      </c>
      <c r="AC25" s="72">
        <v>0</v>
      </c>
      <c r="AD25" s="76">
        <v>0</v>
      </c>
      <c r="AE25" s="72">
        <v>0</v>
      </c>
      <c r="AF25" s="80" t="s">
        <v>73</v>
      </c>
      <c r="AG25" s="102">
        <f t="shared" si="1"/>
        <v>0</v>
      </c>
      <c r="AH25" s="72">
        <v>1</v>
      </c>
      <c r="AI25" s="76">
        <v>8100000</v>
      </c>
      <c r="AJ25" s="78">
        <v>45766</v>
      </c>
      <c r="AK25" s="80" t="s">
        <v>73</v>
      </c>
      <c r="AL25" s="72">
        <v>0</v>
      </c>
      <c r="AM25" s="80" t="s">
        <v>73</v>
      </c>
      <c r="AN25" s="80" t="s">
        <v>73</v>
      </c>
      <c r="AO25" s="80" t="s">
        <v>73</v>
      </c>
      <c r="AP25" s="102">
        <f t="shared" si="2"/>
        <v>0</v>
      </c>
      <c r="AQ25" s="102">
        <f t="shared" si="3"/>
        <v>6750000</v>
      </c>
      <c r="AR25" s="72" t="s">
        <v>65</v>
      </c>
      <c r="AS25" s="76">
        <v>14850000</v>
      </c>
      <c r="AT25" s="72" t="s">
        <v>319</v>
      </c>
      <c r="AU25" s="76">
        <v>0</v>
      </c>
      <c r="AV25" s="81" t="s">
        <v>73</v>
      </c>
      <c r="AW25" s="109">
        <v>6750000</v>
      </c>
      <c r="AX25" s="143">
        <f t="shared" si="4"/>
        <v>0</v>
      </c>
      <c r="AY25" s="84">
        <f t="shared" si="5"/>
        <v>1</v>
      </c>
      <c r="AZ25" s="85">
        <v>1</v>
      </c>
      <c r="BA25" s="81" t="s">
        <v>73</v>
      </c>
      <c r="BB25" s="72" t="s">
        <v>426</v>
      </c>
      <c r="BC25" s="279" t="s">
        <v>9970</v>
      </c>
      <c r="BD25" s="71" t="s">
        <v>65</v>
      </c>
      <c r="BE25" s="71" t="s">
        <v>65</v>
      </c>
    </row>
    <row r="26" spans="2:57" x14ac:dyDescent="0.25">
      <c r="B26" s="71">
        <v>2025</v>
      </c>
      <c r="C26" s="71">
        <v>891780111</v>
      </c>
      <c r="D26" s="71" t="s">
        <v>63</v>
      </c>
      <c r="E26" s="104" t="s">
        <v>9971</v>
      </c>
      <c r="F26" s="72" t="s">
        <v>9972</v>
      </c>
      <c r="G26" s="72">
        <v>0</v>
      </c>
      <c r="H26" s="72" t="s">
        <v>71</v>
      </c>
      <c r="I26" s="71" t="s">
        <v>64</v>
      </c>
      <c r="J26" s="73" t="s">
        <v>81</v>
      </c>
      <c r="K26" s="75" t="s">
        <v>9973</v>
      </c>
      <c r="L26" s="76">
        <v>15560000</v>
      </c>
      <c r="M26" s="71" t="s">
        <v>66</v>
      </c>
      <c r="N26" s="75" t="s">
        <v>9974</v>
      </c>
      <c r="O26" s="75">
        <v>1083001858</v>
      </c>
      <c r="P26" s="75">
        <v>82</v>
      </c>
      <c r="Q26" s="80">
        <v>45672</v>
      </c>
      <c r="R26" s="75">
        <v>194746333</v>
      </c>
      <c r="S26" s="78">
        <v>45707</v>
      </c>
      <c r="T26" s="76">
        <v>15560000</v>
      </c>
      <c r="U26" s="72" t="s">
        <v>65</v>
      </c>
      <c r="V26" s="76">
        <v>12542472</v>
      </c>
      <c r="W26" s="104" t="s">
        <v>742</v>
      </c>
      <c r="X26" s="78">
        <v>45707</v>
      </c>
      <c r="Y26" s="78">
        <v>45707</v>
      </c>
      <c r="Z26" s="78" t="s">
        <v>73</v>
      </c>
      <c r="AA26" s="78">
        <v>45808</v>
      </c>
      <c r="AB26" s="102">
        <f t="shared" si="0"/>
        <v>101</v>
      </c>
      <c r="AC26" s="72">
        <v>1</v>
      </c>
      <c r="AD26" s="76">
        <v>3890000</v>
      </c>
      <c r="AE26" s="72">
        <v>0</v>
      </c>
      <c r="AF26" s="80">
        <v>45838</v>
      </c>
      <c r="AG26" s="102">
        <f t="shared" si="1"/>
        <v>30</v>
      </c>
      <c r="AH26" s="72">
        <v>0</v>
      </c>
      <c r="AI26" s="76">
        <v>0</v>
      </c>
      <c r="AJ26" s="72" t="s">
        <v>73</v>
      </c>
      <c r="AK26" s="80" t="s">
        <v>73</v>
      </c>
      <c r="AL26" s="72">
        <v>0</v>
      </c>
      <c r="AM26" s="80" t="s">
        <v>73</v>
      </c>
      <c r="AN26" s="80" t="s">
        <v>73</v>
      </c>
      <c r="AO26" s="80" t="s">
        <v>73</v>
      </c>
      <c r="AP26" s="102">
        <f t="shared" si="2"/>
        <v>0</v>
      </c>
      <c r="AQ26" s="102">
        <f t="shared" si="3"/>
        <v>19450000</v>
      </c>
      <c r="AR26" s="72" t="s">
        <v>65</v>
      </c>
      <c r="AS26" s="76">
        <v>15560000</v>
      </c>
      <c r="AT26" s="72" t="s">
        <v>319</v>
      </c>
      <c r="AU26" s="76">
        <v>0</v>
      </c>
      <c r="AV26" s="81" t="s">
        <v>73</v>
      </c>
      <c r="AW26" s="82">
        <v>19450000</v>
      </c>
      <c r="AX26" s="143">
        <f t="shared" si="4"/>
        <v>0</v>
      </c>
      <c r="AY26" s="84">
        <f t="shared" si="5"/>
        <v>1</v>
      </c>
      <c r="AZ26" s="85">
        <v>1</v>
      </c>
      <c r="BA26" s="81" t="s">
        <v>73</v>
      </c>
      <c r="BB26" s="72" t="s">
        <v>208</v>
      </c>
      <c r="BC26" s="279" t="s">
        <v>9975</v>
      </c>
      <c r="BD26" s="71" t="s">
        <v>65</v>
      </c>
      <c r="BE26" s="71" t="s">
        <v>65</v>
      </c>
    </row>
    <row r="27" spans="2:57" x14ac:dyDescent="0.25">
      <c r="B27" s="71">
        <v>2025</v>
      </c>
      <c r="C27" s="71">
        <v>891780111</v>
      </c>
      <c r="D27" s="71" t="s">
        <v>63</v>
      </c>
      <c r="E27" s="104" t="s">
        <v>9976</v>
      </c>
      <c r="F27" s="72" t="s">
        <v>9977</v>
      </c>
      <c r="G27" s="72">
        <v>0</v>
      </c>
      <c r="H27" s="72" t="s">
        <v>71</v>
      </c>
      <c r="I27" s="71" t="s">
        <v>64</v>
      </c>
      <c r="J27" s="73" t="s">
        <v>81</v>
      </c>
      <c r="K27" s="75" t="s">
        <v>9978</v>
      </c>
      <c r="L27" s="76">
        <v>16200000</v>
      </c>
      <c r="M27" s="71" t="s">
        <v>66</v>
      </c>
      <c r="N27" s="75" t="s">
        <v>9979</v>
      </c>
      <c r="O27" s="75">
        <v>1221979591</v>
      </c>
      <c r="P27" s="75">
        <v>418</v>
      </c>
      <c r="Q27" s="78">
        <v>45709</v>
      </c>
      <c r="R27" s="75">
        <v>16200000</v>
      </c>
      <c r="S27" s="78">
        <v>45713</v>
      </c>
      <c r="T27" s="76">
        <v>16200000</v>
      </c>
      <c r="U27" s="72" t="s">
        <v>65</v>
      </c>
      <c r="V27" s="76">
        <v>57420478</v>
      </c>
      <c r="W27" s="104" t="s">
        <v>9913</v>
      </c>
      <c r="X27" s="78">
        <v>45713</v>
      </c>
      <c r="Y27" s="78">
        <v>45713</v>
      </c>
      <c r="Z27" s="78" t="s">
        <v>73</v>
      </c>
      <c r="AA27" s="78">
        <v>45838</v>
      </c>
      <c r="AB27" s="102">
        <f t="shared" si="0"/>
        <v>125</v>
      </c>
      <c r="AC27" s="72">
        <v>0</v>
      </c>
      <c r="AD27" s="76">
        <v>0</v>
      </c>
      <c r="AE27" s="72">
        <v>0</v>
      </c>
      <c r="AF27" s="80" t="s">
        <v>73</v>
      </c>
      <c r="AG27" s="102">
        <f t="shared" si="1"/>
        <v>0</v>
      </c>
      <c r="AH27" s="72">
        <v>0</v>
      </c>
      <c r="AI27" s="76">
        <v>0</v>
      </c>
      <c r="AJ27" s="72" t="s">
        <v>73</v>
      </c>
      <c r="AK27" s="80" t="s">
        <v>73</v>
      </c>
      <c r="AL27" s="72">
        <v>0</v>
      </c>
      <c r="AM27" s="80" t="s">
        <v>73</v>
      </c>
      <c r="AN27" s="80" t="s">
        <v>73</v>
      </c>
      <c r="AO27" s="80" t="s">
        <v>73</v>
      </c>
      <c r="AP27" s="102">
        <f t="shared" si="2"/>
        <v>0</v>
      </c>
      <c r="AQ27" s="102">
        <f t="shared" si="3"/>
        <v>16200000</v>
      </c>
      <c r="AR27" s="72" t="s">
        <v>65</v>
      </c>
      <c r="AS27" s="76">
        <v>16200000</v>
      </c>
      <c r="AT27" s="72" t="s">
        <v>319</v>
      </c>
      <c r="AU27" s="76">
        <v>0</v>
      </c>
      <c r="AV27" s="81" t="s">
        <v>73</v>
      </c>
      <c r="AW27" s="76">
        <v>16200000</v>
      </c>
      <c r="AX27" s="143">
        <f t="shared" si="4"/>
        <v>0</v>
      </c>
      <c r="AY27" s="84">
        <f t="shared" si="5"/>
        <v>1</v>
      </c>
      <c r="AZ27" s="85">
        <v>1</v>
      </c>
      <c r="BA27" s="81" t="s">
        <v>73</v>
      </c>
      <c r="BB27" s="72" t="s">
        <v>208</v>
      </c>
      <c r="BC27" s="279" t="s">
        <v>9980</v>
      </c>
      <c r="BD27" s="71" t="s">
        <v>65</v>
      </c>
      <c r="BE27" s="71" t="s">
        <v>65</v>
      </c>
    </row>
    <row r="28" spans="2:57" x14ac:dyDescent="0.25">
      <c r="B28" s="71">
        <v>2025</v>
      </c>
      <c r="C28" s="71">
        <v>891780111</v>
      </c>
      <c r="D28" s="71" t="s">
        <v>63</v>
      </c>
      <c r="E28" s="104" t="s">
        <v>9981</v>
      </c>
      <c r="F28" s="72" t="s">
        <v>9982</v>
      </c>
      <c r="G28" s="72">
        <v>0</v>
      </c>
      <c r="H28" s="72" t="s">
        <v>71</v>
      </c>
      <c r="I28" s="71" t="s">
        <v>64</v>
      </c>
      <c r="J28" s="73" t="s">
        <v>81</v>
      </c>
      <c r="K28" s="75" t="s">
        <v>9983</v>
      </c>
      <c r="L28" s="76">
        <v>30000000</v>
      </c>
      <c r="M28" s="71" t="s">
        <v>66</v>
      </c>
      <c r="N28" s="75" t="s">
        <v>9984</v>
      </c>
      <c r="O28" s="75">
        <v>901094352</v>
      </c>
      <c r="P28" s="75">
        <v>419</v>
      </c>
      <c r="Q28" s="78">
        <v>45709</v>
      </c>
      <c r="R28" s="75">
        <v>30000000</v>
      </c>
      <c r="S28" s="78">
        <v>45713</v>
      </c>
      <c r="T28" s="76">
        <v>30000000</v>
      </c>
      <c r="U28" s="72" t="s">
        <v>65</v>
      </c>
      <c r="V28" s="76">
        <v>57420478</v>
      </c>
      <c r="W28" s="104" t="s">
        <v>9913</v>
      </c>
      <c r="X28" s="78">
        <v>45713</v>
      </c>
      <c r="Y28" s="78">
        <v>45713</v>
      </c>
      <c r="Z28" s="78" t="s">
        <v>73</v>
      </c>
      <c r="AA28" s="78">
        <v>46022</v>
      </c>
      <c r="AB28" s="102">
        <f t="shared" si="0"/>
        <v>309</v>
      </c>
      <c r="AC28" s="72">
        <v>0</v>
      </c>
      <c r="AD28" s="76">
        <v>0</v>
      </c>
      <c r="AE28" s="72">
        <v>0</v>
      </c>
      <c r="AF28" s="80" t="s">
        <v>73</v>
      </c>
      <c r="AG28" s="102">
        <f t="shared" si="1"/>
        <v>0</v>
      </c>
      <c r="AH28" s="72">
        <v>0</v>
      </c>
      <c r="AI28" s="76">
        <v>0</v>
      </c>
      <c r="AJ28" s="72" t="s">
        <v>73</v>
      </c>
      <c r="AK28" s="80" t="s">
        <v>73</v>
      </c>
      <c r="AL28" s="72">
        <v>0</v>
      </c>
      <c r="AM28" s="80" t="s">
        <v>73</v>
      </c>
      <c r="AN28" s="80" t="s">
        <v>73</v>
      </c>
      <c r="AO28" s="80" t="s">
        <v>73</v>
      </c>
      <c r="AP28" s="102">
        <f t="shared" si="2"/>
        <v>0</v>
      </c>
      <c r="AQ28" s="102">
        <f t="shared" si="3"/>
        <v>30000000</v>
      </c>
      <c r="AR28" s="72" t="s">
        <v>65</v>
      </c>
      <c r="AS28" s="76">
        <v>30000000</v>
      </c>
      <c r="AT28" s="72" t="s">
        <v>319</v>
      </c>
      <c r="AU28" s="76">
        <v>0</v>
      </c>
      <c r="AV28" s="81" t="s">
        <v>73</v>
      </c>
      <c r="AW28" s="76">
        <v>13841669</v>
      </c>
      <c r="AX28" s="143">
        <f t="shared" si="4"/>
        <v>16158331</v>
      </c>
      <c r="AY28" s="84">
        <f t="shared" si="5"/>
        <v>0.46138896666666668</v>
      </c>
      <c r="AZ28" s="85">
        <v>0.46138896666666668</v>
      </c>
      <c r="BA28" s="81" t="s">
        <v>73</v>
      </c>
      <c r="BB28" s="72" t="s">
        <v>123</v>
      </c>
      <c r="BC28" s="279" t="s">
        <v>9985</v>
      </c>
      <c r="BD28" s="72" t="s">
        <v>65</v>
      </c>
      <c r="BE28" s="72" t="s">
        <v>207</v>
      </c>
    </row>
    <row r="29" spans="2:57" x14ac:dyDescent="0.25">
      <c r="B29" s="71">
        <v>2025</v>
      </c>
      <c r="C29" s="71">
        <v>891780111</v>
      </c>
      <c r="D29" s="71" t="s">
        <v>63</v>
      </c>
      <c r="E29" s="104" t="s">
        <v>9986</v>
      </c>
      <c r="F29" s="72" t="s">
        <v>9987</v>
      </c>
      <c r="G29" s="72">
        <v>0</v>
      </c>
      <c r="H29" s="72" t="s">
        <v>71</v>
      </c>
      <c r="I29" s="71" t="s">
        <v>64</v>
      </c>
      <c r="J29" s="73" t="s">
        <v>81</v>
      </c>
      <c r="K29" s="75" t="s">
        <v>9988</v>
      </c>
      <c r="L29" s="76">
        <v>15000000</v>
      </c>
      <c r="M29" s="71" t="s">
        <v>66</v>
      </c>
      <c r="N29" s="75" t="s">
        <v>9989</v>
      </c>
      <c r="O29" s="75">
        <v>901238253</v>
      </c>
      <c r="P29" s="75">
        <v>420</v>
      </c>
      <c r="Q29" s="78">
        <v>45709</v>
      </c>
      <c r="R29" s="75">
        <v>15000000</v>
      </c>
      <c r="S29" s="78">
        <v>45713</v>
      </c>
      <c r="T29" s="76">
        <v>15000000</v>
      </c>
      <c r="U29" s="72" t="s">
        <v>65</v>
      </c>
      <c r="V29" s="76">
        <v>57420478</v>
      </c>
      <c r="W29" s="104" t="s">
        <v>9913</v>
      </c>
      <c r="X29" s="78">
        <v>45713</v>
      </c>
      <c r="Y29" s="78">
        <v>45713</v>
      </c>
      <c r="Z29" s="78" t="s">
        <v>73</v>
      </c>
      <c r="AA29" s="78">
        <v>46022</v>
      </c>
      <c r="AB29" s="102">
        <f t="shared" si="0"/>
        <v>309</v>
      </c>
      <c r="AC29" s="72">
        <v>0</v>
      </c>
      <c r="AD29" s="76">
        <v>0</v>
      </c>
      <c r="AE29" s="72">
        <v>0</v>
      </c>
      <c r="AF29" s="80" t="s">
        <v>73</v>
      </c>
      <c r="AG29" s="102">
        <f t="shared" si="1"/>
        <v>0</v>
      </c>
      <c r="AH29" s="72">
        <v>0</v>
      </c>
      <c r="AI29" s="76">
        <v>0</v>
      </c>
      <c r="AJ29" s="72" t="s">
        <v>73</v>
      </c>
      <c r="AK29" s="80" t="s">
        <v>73</v>
      </c>
      <c r="AL29" s="72">
        <v>0</v>
      </c>
      <c r="AM29" s="80" t="s">
        <v>73</v>
      </c>
      <c r="AN29" s="80" t="s">
        <v>73</v>
      </c>
      <c r="AO29" s="80" t="s">
        <v>73</v>
      </c>
      <c r="AP29" s="102">
        <f t="shared" si="2"/>
        <v>0</v>
      </c>
      <c r="AQ29" s="102">
        <f t="shared" si="3"/>
        <v>15000000</v>
      </c>
      <c r="AR29" s="72" t="s">
        <v>65</v>
      </c>
      <c r="AS29" s="76">
        <v>15000000</v>
      </c>
      <c r="AT29" s="72" t="s">
        <v>319</v>
      </c>
      <c r="AU29" s="76">
        <v>0</v>
      </c>
      <c r="AV29" s="81" t="s">
        <v>73</v>
      </c>
      <c r="AW29" s="109">
        <v>8820369</v>
      </c>
      <c r="AX29" s="143">
        <f t="shared" si="4"/>
        <v>6179631</v>
      </c>
      <c r="AY29" s="84">
        <f t="shared" si="5"/>
        <v>0.58802460000000001</v>
      </c>
      <c r="AZ29" s="85">
        <v>0.58802460000000001</v>
      </c>
      <c r="BA29" s="81" t="s">
        <v>73</v>
      </c>
      <c r="BB29" s="72" t="s">
        <v>123</v>
      </c>
      <c r="BC29" s="279" t="s">
        <v>9990</v>
      </c>
      <c r="BD29" s="72" t="s">
        <v>65</v>
      </c>
      <c r="BE29" s="72" t="s">
        <v>207</v>
      </c>
    </row>
    <row r="30" spans="2:57" x14ac:dyDescent="0.25">
      <c r="B30" s="71">
        <v>2025</v>
      </c>
      <c r="C30" s="71">
        <v>891780111</v>
      </c>
      <c r="D30" s="71" t="s">
        <v>63</v>
      </c>
      <c r="E30" s="104" t="s">
        <v>9991</v>
      </c>
      <c r="F30" s="72" t="s">
        <v>9992</v>
      </c>
      <c r="G30" s="72">
        <v>0</v>
      </c>
      <c r="H30" s="72" t="s">
        <v>71</v>
      </c>
      <c r="I30" s="71" t="s">
        <v>64</v>
      </c>
      <c r="J30" s="73" t="s">
        <v>81</v>
      </c>
      <c r="K30" s="75" t="s">
        <v>9993</v>
      </c>
      <c r="L30" s="76">
        <v>18000000</v>
      </c>
      <c r="M30" s="71" t="s">
        <v>66</v>
      </c>
      <c r="N30" s="75" t="s">
        <v>9994</v>
      </c>
      <c r="O30" s="75">
        <v>1082997207</v>
      </c>
      <c r="P30" s="75">
        <v>585</v>
      </c>
      <c r="Q30" s="78">
        <v>45726</v>
      </c>
      <c r="R30" s="75">
        <v>18000000</v>
      </c>
      <c r="S30" s="78">
        <v>45728</v>
      </c>
      <c r="T30" s="76">
        <v>18000000</v>
      </c>
      <c r="U30" s="72" t="s">
        <v>65</v>
      </c>
      <c r="V30" s="76">
        <v>1083044087</v>
      </c>
      <c r="W30" s="104" t="s">
        <v>9959</v>
      </c>
      <c r="X30" s="78">
        <v>45728</v>
      </c>
      <c r="Y30" s="78">
        <v>45728</v>
      </c>
      <c r="Z30" s="78" t="s">
        <v>73</v>
      </c>
      <c r="AA30" s="78">
        <v>45838</v>
      </c>
      <c r="AB30" s="102">
        <f t="shared" si="0"/>
        <v>110</v>
      </c>
      <c r="AC30" s="72">
        <v>0</v>
      </c>
      <c r="AD30" s="76">
        <v>0</v>
      </c>
      <c r="AE30" s="72">
        <v>0</v>
      </c>
      <c r="AF30" s="80" t="s">
        <v>73</v>
      </c>
      <c r="AG30" s="102">
        <f t="shared" si="1"/>
        <v>0</v>
      </c>
      <c r="AH30" s="72">
        <v>0</v>
      </c>
      <c r="AI30" s="76">
        <v>0</v>
      </c>
      <c r="AJ30" s="72" t="s">
        <v>73</v>
      </c>
      <c r="AK30" s="80" t="s">
        <v>73</v>
      </c>
      <c r="AL30" s="72">
        <v>0</v>
      </c>
      <c r="AM30" s="80" t="s">
        <v>73</v>
      </c>
      <c r="AN30" s="80" t="s">
        <v>73</v>
      </c>
      <c r="AO30" s="80" t="s">
        <v>73</v>
      </c>
      <c r="AP30" s="102">
        <f t="shared" si="2"/>
        <v>0</v>
      </c>
      <c r="AQ30" s="102">
        <f t="shared" si="3"/>
        <v>18000000</v>
      </c>
      <c r="AR30" s="72" t="s">
        <v>65</v>
      </c>
      <c r="AS30" s="76">
        <v>18000000</v>
      </c>
      <c r="AT30" s="72" t="s">
        <v>319</v>
      </c>
      <c r="AU30" s="76">
        <v>0</v>
      </c>
      <c r="AV30" s="81" t="s">
        <v>73</v>
      </c>
      <c r="AW30" s="76">
        <v>18000000</v>
      </c>
      <c r="AX30" s="143">
        <f t="shared" si="4"/>
        <v>0</v>
      </c>
      <c r="AY30" s="84">
        <f t="shared" si="5"/>
        <v>1</v>
      </c>
      <c r="AZ30" s="85">
        <v>1</v>
      </c>
      <c r="BA30" s="81" t="s">
        <v>73</v>
      </c>
      <c r="BB30" s="72" t="s">
        <v>208</v>
      </c>
      <c r="BC30" s="279" t="s">
        <v>9995</v>
      </c>
      <c r="BD30" s="71" t="s">
        <v>65</v>
      </c>
      <c r="BE30" s="71" t="s">
        <v>65</v>
      </c>
    </row>
    <row r="31" spans="2:57" x14ac:dyDescent="0.25">
      <c r="B31" s="71">
        <v>2025</v>
      </c>
      <c r="C31" s="71">
        <v>891780111</v>
      </c>
      <c r="D31" s="71" t="s">
        <v>63</v>
      </c>
      <c r="E31" s="104" t="s">
        <v>9996</v>
      </c>
      <c r="F31" s="72" t="s">
        <v>9997</v>
      </c>
      <c r="G31" s="72">
        <v>0</v>
      </c>
      <c r="H31" s="72" t="s">
        <v>71</v>
      </c>
      <c r="I31" s="71" t="s">
        <v>64</v>
      </c>
      <c r="J31" s="73" t="s">
        <v>81</v>
      </c>
      <c r="K31" s="75" t="s">
        <v>9998</v>
      </c>
      <c r="L31" s="76">
        <v>12510000</v>
      </c>
      <c r="M31" s="71" t="s">
        <v>66</v>
      </c>
      <c r="N31" s="75" t="s">
        <v>9999</v>
      </c>
      <c r="O31" s="75">
        <v>1083014502</v>
      </c>
      <c r="P31" s="75">
        <v>422</v>
      </c>
      <c r="Q31" s="78">
        <v>45709</v>
      </c>
      <c r="R31" s="75">
        <v>12510000</v>
      </c>
      <c r="S31" s="78">
        <v>45729</v>
      </c>
      <c r="T31" s="76">
        <v>12510000</v>
      </c>
      <c r="U31" s="72" t="s">
        <v>65</v>
      </c>
      <c r="V31" s="76">
        <v>85472735</v>
      </c>
      <c r="W31" s="104" t="s">
        <v>9939</v>
      </c>
      <c r="X31" s="78">
        <v>45729</v>
      </c>
      <c r="Y31" s="78">
        <v>45729</v>
      </c>
      <c r="Z31" s="78" t="s">
        <v>73</v>
      </c>
      <c r="AA31" s="78">
        <v>45838</v>
      </c>
      <c r="AB31" s="102">
        <f t="shared" si="0"/>
        <v>109</v>
      </c>
      <c r="AC31" s="72">
        <v>0</v>
      </c>
      <c r="AD31" s="76">
        <v>0</v>
      </c>
      <c r="AE31" s="72">
        <v>0</v>
      </c>
      <c r="AF31" s="80" t="s">
        <v>73</v>
      </c>
      <c r="AG31" s="102">
        <f t="shared" si="1"/>
        <v>0</v>
      </c>
      <c r="AH31" s="72">
        <v>0</v>
      </c>
      <c r="AI31" s="76">
        <v>0</v>
      </c>
      <c r="AJ31" s="72" t="s">
        <v>73</v>
      </c>
      <c r="AK31" s="80" t="s">
        <v>73</v>
      </c>
      <c r="AL31" s="72">
        <v>0</v>
      </c>
      <c r="AM31" s="80" t="s">
        <v>73</v>
      </c>
      <c r="AN31" s="80" t="s">
        <v>73</v>
      </c>
      <c r="AO31" s="80" t="s">
        <v>73</v>
      </c>
      <c r="AP31" s="102">
        <f t="shared" si="2"/>
        <v>0</v>
      </c>
      <c r="AQ31" s="102">
        <f t="shared" si="3"/>
        <v>12510000</v>
      </c>
      <c r="AR31" s="72" t="s">
        <v>65</v>
      </c>
      <c r="AS31" s="76">
        <v>12510000</v>
      </c>
      <c r="AT31" s="72" t="s">
        <v>319</v>
      </c>
      <c r="AU31" s="76">
        <v>0</v>
      </c>
      <c r="AV31" s="81" t="s">
        <v>73</v>
      </c>
      <c r="AW31" s="109">
        <v>12510000</v>
      </c>
      <c r="AX31" s="143">
        <f t="shared" si="4"/>
        <v>0</v>
      </c>
      <c r="AY31" s="84">
        <f t="shared" si="5"/>
        <v>1</v>
      </c>
      <c r="AZ31" s="85">
        <v>1</v>
      </c>
      <c r="BA31" s="81" t="s">
        <v>73</v>
      </c>
      <c r="BB31" s="72" t="s">
        <v>208</v>
      </c>
      <c r="BC31" s="279" t="s">
        <v>10000</v>
      </c>
      <c r="BD31" s="71" t="s">
        <v>65</v>
      </c>
      <c r="BE31" s="71" t="s">
        <v>65</v>
      </c>
    </row>
    <row r="32" spans="2:57" x14ac:dyDescent="0.25">
      <c r="B32" s="71">
        <v>2025</v>
      </c>
      <c r="C32" s="71">
        <v>891780111</v>
      </c>
      <c r="D32" s="71" t="s">
        <v>63</v>
      </c>
      <c r="E32" s="104" t="s">
        <v>10001</v>
      </c>
      <c r="F32" s="72" t="s">
        <v>10002</v>
      </c>
      <c r="G32" s="72">
        <v>0</v>
      </c>
      <c r="H32" s="72" t="s">
        <v>71</v>
      </c>
      <c r="I32" s="71" t="s">
        <v>64</v>
      </c>
      <c r="J32" s="73" t="s">
        <v>81</v>
      </c>
      <c r="K32" s="75" t="s">
        <v>10003</v>
      </c>
      <c r="L32" s="76">
        <v>7350000</v>
      </c>
      <c r="M32" s="71" t="s">
        <v>66</v>
      </c>
      <c r="N32" s="75" t="s">
        <v>10004</v>
      </c>
      <c r="O32" s="75">
        <v>26668186</v>
      </c>
      <c r="P32" s="75">
        <v>421</v>
      </c>
      <c r="Q32" s="78">
        <v>45709</v>
      </c>
      <c r="R32" s="75">
        <v>7350000</v>
      </c>
      <c r="S32" s="78">
        <v>45730</v>
      </c>
      <c r="T32" s="76">
        <v>7350000</v>
      </c>
      <c r="U32" s="72" t="s">
        <v>65</v>
      </c>
      <c r="V32" s="76">
        <v>1083044087</v>
      </c>
      <c r="W32" s="104" t="s">
        <v>9959</v>
      </c>
      <c r="X32" s="78">
        <v>45729</v>
      </c>
      <c r="Y32" s="78">
        <v>45730</v>
      </c>
      <c r="Z32" s="78" t="s">
        <v>73</v>
      </c>
      <c r="AA32" s="78">
        <v>45821</v>
      </c>
      <c r="AB32" s="102">
        <f t="shared" si="0"/>
        <v>91</v>
      </c>
      <c r="AC32" s="72">
        <v>0</v>
      </c>
      <c r="AD32" s="76">
        <v>0</v>
      </c>
      <c r="AE32" s="72">
        <v>0</v>
      </c>
      <c r="AF32" s="80" t="s">
        <v>73</v>
      </c>
      <c r="AG32" s="102">
        <f t="shared" si="1"/>
        <v>0</v>
      </c>
      <c r="AH32" s="72">
        <v>0</v>
      </c>
      <c r="AI32" s="76">
        <v>0</v>
      </c>
      <c r="AJ32" s="72" t="s">
        <v>73</v>
      </c>
      <c r="AK32" s="80" t="s">
        <v>73</v>
      </c>
      <c r="AL32" s="72">
        <v>0</v>
      </c>
      <c r="AM32" s="80" t="s">
        <v>73</v>
      </c>
      <c r="AN32" s="80" t="s">
        <v>73</v>
      </c>
      <c r="AO32" s="80" t="s">
        <v>73</v>
      </c>
      <c r="AP32" s="102">
        <f t="shared" si="2"/>
        <v>0</v>
      </c>
      <c r="AQ32" s="102">
        <f t="shared" si="3"/>
        <v>7350000</v>
      </c>
      <c r="AR32" s="72" t="s">
        <v>65</v>
      </c>
      <c r="AS32" s="76">
        <v>7350000</v>
      </c>
      <c r="AT32" s="72" t="s">
        <v>319</v>
      </c>
      <c r="AU32" s="76">
        <v>0</v>
      </c>
      <c r="AV32" s="81" t="s">
        <v>73</v>
      </c>
      <c r="AW32" s="109">
        <v>7350000</v>
      </c>
      <c r="AX32" s="143">
        <f t="shared" si="4"/>
        <v>0</v>
      </c>
      <c r="AY32" s="84">
        <f t="shared" si="5"/>
        <v>1</v>
      </c>
      <c r="AZ32" s="85">
        <v>1</v>
      </c>
      <c r="BA32" s="81" t="s">
        <v>73</v>
      </c>
      <c r="BB32" s="72" t="s">
        <v>208</v>
      </c>
      <c r="BC32" s="279" t="s">
        <v>10005</v>
      </c>
      <c r="BD32" s="71" t="s">
        <v>65</v>
      </c>
      <c r="BE32" s="71" t="s">
        <v>65</v>
      </c>
    </row>
    <row r="33" spans="2:57" x14ac:dyDescent="0.25">
      <c r="B33" s="71">
        <v>2025</v>
      </c>
      <c r="C33" s="71">
        <v>891780111</v>
      </c>
      <c r="D33" s="71" t="s">
        <v>63</v>
      </c>
      <c r="E33" s="104" t="s">
        <v>10006</v>
      </c>
      <c r="F33" s="72" t="s">
        <v>10007</v>
      </c>
      <c r="G33" s="72">
        <v>0</v>
      </c>
      <c r="H33" s="72" t="s">
        <v>71</v>
      </c>
      <c r="I33" s="71" t="s">
        <v>64</v>
      </c>
      <c r="J33" s="73" t="s">
        <v>81</v>
      </c>
      <c r="K33" s="75" t="s">
        <v>10008</v>
      </c>
      <c r="L33" s="76">
        <v>10800000</v>
      </c>
      <c r="M33" s="71" t="s">
        <v>66</v>
      </c>
      <c r="N33" s="75" t="s">
        <v>10009</v>
      </c>
      <c r="O33" s="75">
        <v>1083468618</v>
      </c>
      <c r="P33" s="75">
        <v>584</v>
      </c>
      <c r="Q33" s="78">
        <v>45726</v>
      </c>
      <c r="R33" s="75">
        <v>10800000</v>
      </c>
      <c r="S33" s="78">
        <v>45729</v>
      </c>
      <c r="T33" s="76">
        <v>10800000</v>
      </c>
      <c r="U33" s="72" t="s">
        <v>65</v>
      </c>
      <c r="V33" s="76">
        <v>57420478</v>
      </c>
      <c r="W33" s="104" t="s">
        <v>9913</v>
      </c>
      <c r="X33" s="78">
        <v>45729</v>
      </c>
      <c r="Y33" s="78">
        <v>45729</v>
      </c>
      <c r="Z33" s="78" t="s">
        <v>73</v>
      </c>
      <c r="AA33" s="78">
        <v>45838</v>
      </c>
      <c r="AB33" s="102">
        <f t="shared" si="0"/>
        <v>109</v>
      </c>
      <c r="AC33" s="72">
        <v>0</v>
      </c>
      <c r="AD33" s="76">
        <v>0</v>
      </c>
      <c r="AE33" s="72">
        <v>0</v>
      </c>
      <c r="AF33" s="80" t="s">
        <v>73</v>
      </c>
      <c r="AG33" s="102">
        <f t="shared" si="1"/>
        <v>0</v>
      </c>
      <c r="AH33" s="72">
        <v>0</v>
      </c>
      <c r="AI33" s="76">
        <v>0</v>
      </c>
      <c r="AJ33" s="72" t="s">
        <v>73</v>
      </c>
      <c r="AK33" s="80" t="s">
        <v>73</v>
      </c>
      <c r="AL33" s="72">
        <v>0</v>
      </c>
      <c r="AM33" s="80" t="s">
        <v>73</v>
      </c>
      <c r="AN33" s="80" t="s">
        <v>73</v>
      </c>
      <c r="AO33" s="80" t="s">
        <v>73</v>
      </c>
      <c r="AP33" s="102">
        <f t="shared" si="2"/>
        <v>0</v>
      </c>
      <c r="AQ33" s="102">
        <f t="shared" si="3"/>
        <v>10800000</v>
      </c>
      <c r="AR33" s="72" t="s">
        <v>65</v>
      </c>
      <c r="AS33" s="76">
        <v>10800000</v>
      </c>
      <c r="AT33" s="72" t="s">
        <v>319</v>
      </c>
      <c r="AU33" s="76">
        <v>0</v>
      </c>
      <c r="AV33" s="81" t="s">
        <v>73</v>
      </c>
      <c r="AW33" s="109">
        <v>10800000</v>
      </c>
      <c r="AX33" s="143">
        <f t="shared" si="4"/>
        <v>0</v>
      </c>
      <c r="AY33" s="84">
        <f t="shared" si="5"/>
        <v>1</v>
      </c>
      <c r="AZ33" s="85">
        <v>1</v>
      </c>
      <c r="BA33" s="81" t="s">
        <v>73</v>
      </c>
      <c r="BB33" s="72" t="s">
        <v>208</v>
      </c>
      <c r="BC33" s="279" t="s">
        <v>10010</v>
      </c>
      <c r="BD33" s="71" t="s">
        <v>65</v>
      </c>
      <c r="BE33" s="71" t="s">
        <v>65</v>
      </c>
    </row>
    <row r="34" spans="2:57" x14ac:dyDescent="0.25">
      <c r="B34" s="71">
        <v>2025</v>
      </c>
      <c r="C34" s="71">
        <v>891780111</v>
      </c>
      <c r="D34" s="71" t="s">
        <v>63</v>
      </c>
      <c r="E34" s="104" t="s">
        <v>10011</v>
      </c>
      <c r="F34" s="72" t="s">
        <v>10012</v>
      </c>
      <c r="G34" s="72">
        <v>0</v>
      </c>
      <c r="H34" s="72" t="s">
        <v>71</v>
      </c>
      <c r="I34" s="71" t="s">
        <v>64</v>
      </c>
      <c r="J34" s="73" t="s">
        <v>81</v>
      </c>
      <c r="K34" s="75" t="s">
        <v>10013</v>
      </c>
      <c r="L34" s="76">
        <v>14998760</v>
      </c>
      <c r="M34" s="71" t="s">
        <v>66</v>
      </c>
      <c r="N34" s="75" t="s">
        <v>10014</v>
      </c>
      <c r="O34" s="75">
        <v>12557025</v>
      </c>
      <c r="P34" s="75">
        <v>417</v>
      </c>
      <c r="Q34" s="78">
        <v>45709</v>
      </c>
      <c r="R34" s="75">
        <v>15000000</v>
      </c>
      <c r="S34" s="78">
        <v>45826</v>
      </c>
      <c r="T34" s="76">
        <v>14998760</v>
      </c>
      <c r="U34" s="72" t="s">
        <v>65</v>
      </c>
      <c r="V34" s="76">
        <v>57420478</v>
      </c>
      <c r="W34" s="104" t="s">
        <v>9913</v>
      </c>
      <c r="X34" s="78">
        <v>45826</v>
      </c>
      <c r="Y34" s="78">
        <v>45826</v>
      </c>
      <c r="Z34" s="78" t="s">
        <v>73</v>
      </c>
      <c r="AA34" s="78">
        <v>46022</v>
      </c>
      <c r="AB34" s="102">
        <f t="shared" si="0"/>
        <v>196</v>
      </c>
      <c r="AC34" s="72">
        <v>0</v>
      </c>
      <c r="AD34" s="76">
        <v>0</v>
      </c>
      <c r="AE34" s="72">
        <v>0</v>
      </c>
      <c r="AF34" s="80" t="s">
        <v>73</v>
      </c>
      <c r="AG34" s="102">
        <f t="shared" si="1"/>
        <v>0</v>
      </c>
      <c r="AH34" s="72">
        <v>0</v>
      </c>
      <c r="AI34" s="76">
        <v>0</v>
      </c>
      <c r="AJ34" s="72" t="s">
        <v>73</v>
      </c>
      <c r="AK34" s="80" t="s">
        <v>73</v>
      </c>
      <c r="AL34" s="72">
        <v>0</v>
      </c>
      <c r="AM34" s="80" t="s">
        <v>73</v>
      </c>
      <c r="AN34" s="80" t="s">
        <v>73</v>
      </c>
      <c r="AO34" s="80" t="s">
        <v>73</v>
      </c>
      <c r="AP34" s="102">
        <f t="shared" si="2"/>
        <v>0</v>
      </c>
      <c r="AQ34" s="102">
        <f t="shared" si="3"/>
        <v>14998760</v>
      </c>
      <c r="AR34" s="72" t="s">
        <v>65</v>
      </c>
      <c r="AS34" s="76">
        <v>14998760</v>
      </c>
      <c r="AT34" s="72" t="s">
        <v>319</v>
      </c>
      <c r="AU34" s="76">
        <v>0</v>
      </c>
      <c r="AV34" s="81" t="s">
        <v>73</v>
      </c>
      <c r="AW34" s="109">
        <v>9605680</v>
      </c>
      <c r="AX34" s="143">
        <f t="shared" si="4"/>
        <v>5393080</v>
      </c>
      <c r="AY34" s="84">
        <f t="shared" si="5"/>
        <v>0.64043160901301177</v>
      </c>
      <c r="AZ34" s="85">
        <v>0.64043160901301177</v>
      </c>
      <c r="BA34" s="81" t="s">
        <v>73</v>
      </c>
      <c r="BB34" s="72" t="s">
        <v>123</v>
      </c>
      <c r="BC34" s="279" t="s">
        <v>10015</v>
      </c>
      <c r="BD34" s="72" t="s">
        <v>65</v>
      </c>
      <c r="BE34" s="72" t="s">
        <v>207</v>
      </c>
    </row>
    <row r="35" spans="2:57" x14ac:dyDescent="0.25">
      <c r="B35" s="71">
        <v>2025</v>
      </c>
      <c r="C35" s="71">
        <v>891780111</v>
      </c>
      <c r="D35" s="71" t="s">
        <v>63</v>
      </c>
      <c r="E35" s="104" t="s">
        <v>10016</v>
      </c>
      <c r="F35" s="72" t="s">
        <v>10017</v>
      </c>
      <c r="G35" s="72">
        <v>0</v>
      </c>
      <c r="H35" s="72" t="s">
        <v>71</v>
      </c>
      <c r="I35" s="71" t="s">
        <v>64</v>
      </c>
      <c r="J35" s="73" t="s">
        <v>81</v>
      </c>
      <c r="K35" s="75" t="s">
        <v>10018</v>
      </c>
      <c r="L35" s="76">
        <v>18283000</v>
      </c>
      <c r="M35" s="71" t="s">
        <v>66</v>
      </c>
      <c r="N35" s="75" t="s">
        <v>10019</v>
      </c>
      <c r="O35" s="75">
        <v>1083014970</v>
      </c>
      <c r="P35" s="75">
        <v>82</v>
      </c>
      <c r="Q35" s="78">
        <v>45672</v>
      </c>
      <c r="R35" s="75">
        <v>194746333</v>
      </c>
      <c r="S35" s="78">
        <v>45833</v>
      </c>
      <c r="T35" s="76">
        <v>18283000</v>
      </c>
      <c r="U35" s="72" t="s">
        <v>65</v>
      </c>
      <c r="V35" s="76">
        <v>1082924652</v>
      </c>
      <c r="W35" s="104" t="s">
        <v>10020</v>
      </c>
      <c r="X35" s="78">
        <v>45833</v>
      </c>
      <c r="Y35" s="78">
        <v>45833</v>
      </c>
      <c r="Z35" s="78" t="s">
        <v>73</v>
      </c>
      <c r="AA35" s="78">
        <v>45961</v>
      </c>
      <c r="AB35" s="102">
        <f t="shared" si="0"/>
        <v>128</v>
      </c>
      <c r="AC35" s="72">
        <v>0</v>
      </c>
      <c r="AD35" s="76">
        <v>0</v>
      </c>
      <c r="AE35" s="72">
        <v>0</v>
      </c>
      <c r="AF35" s="80" t="s">
        <v>73</v>
      </c>
      <c r="AG35" s="102">
        <f t="shared" si="1"/>
        <v>0</v>
      </c>
      <c r="AH35" s="72">
        <v>0</v>
      </c>
      <c r="AI35" s="76">
        <v>0</v>
      </c>
      <c r="AJ35" s="72" t="s">
        <v>73</v>
      </c>
      <c r="AK35" s="80" t="s">
        <v>73</v>
      </c>
      <c r="AL35" s="72">
        <v>0</v>
      </c>
      <c r="AM35" s="80" t="s">
        <v>73</v>
      </c>
      <c r="AN35" s="80" t="s">
        <v>73</v>
      </c>
      <c r="AO35" s="80" t="s">
        <v>73</v>
      </c>
      <c r="AP35" s="102">
        <f t="shared" si="2"/>
        <v>0</v>
      </c>
      <c r="AQ35" s="102">
        <f t="shared" si="3"/>
        <v>18283000</v>
      </c>
      <c r="AR35" s="72" t="s">
        <v>65</v>
      </c>
      <c r="AS35" s="76">
        <v>18283000</v>
      </c>
      <c r="AT35" s="72" t="s">
        <v>319</v>
      </c>
      <c r="AU35" s="76">
        <v>0</v>
      </c>
      <c r="AV35" s="81" t="s">
        <v>73</v>
      </c>
      <c r="AW35" s="109">
        <v>18283000</v>
      </c>
      <c r="AX35" s="143">
        <f t="shared" si="4"/>
        <v>0</v>
      </c>
      <c r="AY35" s="84">
        <f t="shared" si="5"/>
        <v>1</v>
      </c>
      <c r="AZ35" s="85">
        <v>1</v>
      </c>
      <c r="BA35" s="81" t="s">
        <v>73</v>
      </c>
      <c r="BB35" s="72" t="s">
        <v>208</v>
      </c>
      <c r="BC35" s="279" t="s">
        <v>10021</v>
      </c>
      <c r="BD35" s="72" t="s">
        <v>65</v>
      </c>
      <c r="BE35" s="72" t="s">
        <v>65</v>
      </c>
    </row>
    <row r="36" spans="2:57" x14ac:dyDescent="0.25">
      <c r="B36" s="71">
        <v>2025</v>
      </c>
      <c r="C36" s="71">
        <v>891780111</v>
      </c>
      <c r="D36" s="71" t="s">
        <v>63</v>
      </c>
      <c r="E36" s="104" t="s">
        <v>10022</v>
      </c>
      <c r="F36" s="72" t="s">
        <v>10023</v>
      </c>
      <c r="G36" s="72">
        <v>0</v>
      </c>
      <c r="H36" s="72" t="s">
        <v>71</v>
      </c>
      <c r="I36" s="71" t="s">
        <v>64</v>
      </c>
      <c r="J36" s="73" t="s">
        <v>81</v>
      </c>
      <c r="K36" s="75" t="s">
        <v>10024</v>
      </c>
      <c r="L36" s="76">
        <v>19450000</v>
      </c>
      <c r="M36" s="71" t="s">
        <v>66</v>
      </c>
      <c r="N36" s="75" t="s">
        <v>9964</v>
      </c>
      <c r="O36" s="75">
        <v>1082852722</v>
      </c>
      <c r="P36" s="75">
        <v>1433</v>
      </c>
      <c r="Q36" s="78">
        <v>45841</v>
      </c>
      <c r="R36" s="75">
        <v>155600000</v>
      </c>
      <c r="S36" s="78">
        <v>45852</v>
      </c>
      <c r="T36" s="76">
        <v>19450000</v>
      </c>
      <c r="U36" s="72" t="s">
        <v>65</v>
      </c>
      <c r="V36" s="76">
        <v>57420478</v>
      </c>
      <c r="W36" s="104" t="s">
        <v>9913</v>
      </c>
      <c r="X36" s="78">
        <v>45849</v>
      </c>
      <c r="Y36" s="78">
        <v>45853</v>
      </c>
      <c r="Z36" s="78" t="s">
        <v>73</v>
      </c>
      <c r="AA36" s="78">
        <v>45991</v>
      </c>
      <c r="AB36" s="102">
        <f t="shared" si="0"/>
        <v>138</v>
      </c>
      <c r="AC36" s="72">
        <v>0</v>
      </c>
      <c r="AD36" s="76">
        <v>0</v>
      </c>
      <c r="AE36" s="72">
        <v>0</v>
      </c>
      <c r="AF36" s="80" t="s">
        <v>73</v>
      </c>
      <c r="AG36" s="102">
        <f t="shared" si="1"/>
        <v>0</v>
      </c>
      <c r="AH36" s="72">
        <v>0</v>
      </c>
      <c r="AI36" s="76">
        <v>0</v>
      </c>
      <c r="AJ36" s="72" t="s">
        <v>73</v>
      </c>
      <c r="AK36" s="80" t="s">
        <v>73</v>
      </c>
      <c r="AL36" s="72">
        <v>0</v>
      </c>
      <c r="AM36" s="80" t="s">
        <v>73</v>
      </c>
      <c r="AN36" s="80" t="s">
        <v>73</v>
      </c>
      <c r="AO36" s="80" t="s">
        <v>73</v>
      </c>
      <c r="AP36" s="102">
        <f t="shared" si="2"/>
        <v>0</v>
      </c>
      <c r="AQ36" s="102">
        <f t="shared" si="3"/>
        <v>19450000</v>
      </c>
      <c r="AR36" s="72" t="s">
        <v>65</v>
      </c>
      <c r="AS36" s="76">
        <v>19450000</v>
      </c>
      <c r="AT36" s="72" t="s">
        <v>65</v>
      </c>
      <c r="AU36" s="76">
        <v>0</v>
      </c>
      <c r="AV36" s="81" t="s">
        <v>73</v>
      </c>
      <c r="AW36" s="109">
        <v>15560000</v>
      </c>
      <c r="AX36" s="143">
        <f t="shared" si="4"/>
        <v>3890000</v>
      </c>
      <c r="AY36" s="84">
        <f t="shared" si="5"/>
        <v>0.8</v>
      </c>
      <c r="AZ36" s="85">
        <v>0.8</v>
      </c>
      <c r="BA36" s="81" t="s">
        <v>73</v>
      </c>
      <c r="BB36" s="72" t="s">
        <v>123</v>
      </c>
      <c r="BC36" s="279" t="s">
        <v>10025</v>
      </c>
      <c r="BD36" s="72" t="s">
        <v>65</v>
      </c>
      <c r="BE36" s="72" t="s">
        <v>65</v>
      </c>
    </row>
    <row r="37" spans="2:57" x14ac:dyDescent="0.25">
      <c r="B37" s="71">
        <v>2025</v>
      </c>
      <c r="C37" s="71">
        <v>891780111</v>
      </c>
      <c r="D37" s="71" t="s">
        <v>63</v>
      </c>
      <c r="E37" s="104" t="s">
        <v>10026</v>
      </c>
      <c r="F37" s="72" t="s">
        <v>10027</v>
      </c>
      <c r="G37" s="72">
        <v>0</v>
      </c>
      <c r="H37" s="72" t="s">
        <v>71</v>
      </c>
      <c r="I37" s="71" t="s">
        <v>64</v>
      </c>
      <c r="J37" s="73" t="s">
        <v>81</v>
      </c>
      <c r="K37" s="75" t="s">
        <v>10024</v>
      </c>
      <c r="L37" s="76">
        <v>19450000</v>
      </c>
      <c r="M37" s="71" t="s">
        <v>66</v>
      </c>
      <c r="N37" s="75" t="s">
        <v>9949</v>
      </c>
      <c r="O37" s="75">
        <v>9878209</v>
      </c>
      <c r="P37" s="75">
        <v>1433</v>
      </c>
      <c r="Q37" s="78">
        <v>45841</v>
      </c>
      <c r="R37" s="75">
        <v>155600000</v>
      </c>
      <c r="S37" s="78">
        <v>45852</v>
      </c>
      <c r="T37" s="76">
        <v>19450000</v>
      </c>
      <c r="U37" s="72" t="s">
        <v>65</v>
      </c>
      <c r="V37" s="76">
        <v>57420478</v>
      </c>
      <c r="W37" s="104" t="s">
        <v>9913</v>
      </c>
      <c r="X37" s="78">
        <v>45849</v>
      </c>
      <c r="Y37" s="78">
        <v>45853</v>
      </c>
      <c r="Z37" s="78" t="s">
        <v>73</v>
      </c>
      <c r="AA37" s="78">
        <v>45991</v>
      </c>
      <c r="AB37" s="102">
        <f t="shared" si="0"/>
        <v>138</v>
      </c>
      <c r="AC37" s="72">
        <v>0</v>
      </c>
      <c r="AD37" s="76">
        <v>0</v>
      </c>
      <c r="AE37" s="72">
        <v>0</v>
      </c>
      <c r="AF37" s="80" t="s">
        <v>73</v>
      </c>
      <c r="AG37" s="102">
        <f t="shared" si="1"/>
        <v>0</v>
      </c>
      <c r="AH37" s="72">
        <v>0</v>
      </c>
      <c r="AI37" s="76">
        <v>0</v>
      </c>
      <c r="AJ37" s="72" t="s">
        <v>73</v>
      </c>
      <c r="AK37" s="80" t="s">
        <v>73</v>
      </c>
      <c r="AL37" s="72">
        <v>0</v>
      </c>
      <c r="AM37" s="80" t="s">
        <v>73</v>
      </c>
      <c r="AN37" s="80" t="s">
        <v>73</v>
      </c>
      <c r="AO37" s="80" t="s">
        <v>73</v>
      </c>
      <c r="AP37" s="102">
        <f t="shared" si="2"/>
        <v>0</v>
      </c>
      <c r="AQ37" s="102">
        <f t="shared" si="3"/>
        <v>19450000</v>
      </c>
      <c r="AR37" s="72" t="s">
        <v>65</v>
      </c>
      <c r="AS37" s="76">
        <v>19450000</v>
      </c>
      <c r="AT37" s="72" t="s">
        <v>65</v>
      </c>
      <c r="AU37" s="76">
        <v>0</v>
      </c>
      <c r="AV37" s="81" t="s">
        <v>73</v>
      </c>
      <c r="AW37" s="109">
        <v>15560000</v>
      </c>
      <c r="AX37" s="143">
        <f t="shared" si="4"/>
        <v>3890000</v>
      </c>
      <c r="AY37" s="84">
        <f t="shared" si="5"/>
        <v>0.8</v>
      </c>
      <c r="AZ37" s="85">
        <v>0.8</v>
      </c>
      <c r="BA37" s="81" t="s">
        <v>73</v>
      </c>
      <c r="BB37" s="72" t="s">
        <v>123</v>
      </c>
      <c r="BC37" s="279" t="s">
        <v>10028</v>
      </c>
      <c r="BD37" s="72" t="s">
        <v>65</v>
      </c>
      <c r="BE37" s="72" t="s">
        <v>65</v>
      </c>
    </row>
    <row r="38" spans="2:57" x14ac:dyDescent="0.25">
      <c r="B38" s="71">
        <v>2025</v>
      </c>
      <c r="C38" s="71">
        <v>891780111</v>
      </c>
      <c r="D38" s="71" t="s">
        <v>63</v>
      </c>
      <c r="E38" s="104" t="s">
        <v>10029</v>
      </c>
      <c r="F38" s="72" t="s">
        <v>10030</v>
      </c>
      <c r="G38" s="72">
        <v>0</v>
      </c>
      <c r="H38" s="72" t="s">
        <v>71</v>
      </c>
      <c r="I38" s="71" t="s">
        <v>64</v>
      </c>
      <c r="J38" s="73" t="s">
        <v>81</v>
      </c>
      <c r="K38" s="75" t="s">
        <v>10024</v>
      </c>
      <c r="L38" s="76">
        <v>19450000</v>
      </c>
      <c r="M38" s="71" t="s">
        <v>66</v>
      </c>
      <c r="N38" s="75" t="s">
        <v>9889</v>
      </c>
      <c r="O38" s="75">
        <v>1079933607</v>
      </c>
      <c r="P38" s="75">
        <v>1433</v>
      </c>
      <c r="Q38" s="78">
        <v>45841</v>
      </c>
      <c r="R38" s="75">
        <v>155600000</v>
      </c>
      <c r="S38" s="78">
        <v>45852</v>
      </c>
      <c r="T38" s="76">
        <v>19450000</v>
      </c>
      <c r="U38" s="72" t="s">
        <v>65</v>
      </c>
      <c r="V38" s="76">
        <v>1082924652</v>
      </c>
      <c r="W38" s="104" t="s">
        <v>10020</v>
      </c>
      <c r="X38" s="78">
        <v>45849</v>
      </c>
      <c r="Y38" s="78">
        <v>45853</v>
      </c>
      <c r="Z38" s="78" t="s">
        <v>73</v>
      </c>
      <c r="AA38" s="78">
        <v>45991</v>
      </c>
      <c r="AB38" s="102">
        <f t="shared" si="0"/>
        <v>138</v>
      </c>
      <c r="AC38" s="72">
        <v>0</v>
      </c>
      <c r="AD38" s="76">
        <v>0</v>
      </c>
      <c r="AE38" s="72">
        <v>0</v>
      </c>
      <c r="AF38" s="80" t="s">
        <v>73</v>
      </c>
      <c r="AG38" s="102">
        <f t="shared" si="1"/>
        <v>0</v>
      </c>
      <c r="AH38" s="72">
        <v>0</v>
      </c>
      <c r="AI38" s="76">
        <v>0</v>
      </c>
      <c r="AJ38" s="72" t="s">
        <v>73</v>
      </c>
      <c r="AK38" s="80" t="s">
        <v>73</v>
      </c>
      <c r="AL38" s="72">
        <v>0</v>
      </c>
      <c r="AM38" s="80" t="s">
        <v>73</v>
      </c>
      <c r="AN38" s="80" t="s">
        <v>73</v>
      </c>
      <c r="AO38" s="80" t="s">
        <v>73</v>
      </c>
      <c r="AP38" s="102">
        <f t="shared" si="2"/>
        <v>0</v>
      </c>
      <c r="AQ38" s="102">
        <f t="shared" si="3"/>
        <v>19450000</v>
      </c>
      <c r="AR38" s="72" t="s">
        <v>65</v>
      </c>
      <c r="AS38" s="76">
        <v>19450000</v>
      </c>
      <c r="AT38" s="72" t="s">
        <v>65</v>
      </c>
      <c r="AU38" s="76">
        <v>0</v>
      </c>
      <c r="AV38" s="81" t="s">
        <v>73</v>
      </c>
      <c r="AW38" s="109">
        <v>15560000</v>
      </c>
      <c r="AX38" s="143">
        <f t="shared" si="4"/>
        <v>3890000</v>
      </c>
      <c r="AY38" s="84">
        <f t="shared" si="5"/>
        <v>0.8</v>
      </c>
      <c r="AZ38" s="85">
        <v>0.8</v>
      </c>
      <c r="BA38" s="81" t="s">
        <v>73</v>
      </c>
      <c r="BB38" s="72" t="s">
        <v>123</v>
      </c>
      <c r="BC38" s="279" t="s">
        <v>10031</v>
      </c>
      <c r="BD38" s="72" t="s">
        <v>65</v>
      </c>
      <c r="BE38" s="72" t="s">
        <v>65</v>
      </c>
    </row>
    <row r="39" spans="2:57" x14ac:dyDescent="0.25">
      <c r="B39" s="71">
        <v>2025</v>
      </c>
      <c r="C39" s="71">
        <v>891780111</v>
      </c>
      <c r="D39" s="71" t="s">
        <v>63</v>
      </c>
      <c r="E39" s="104" t="s">
        <v>10032</v>
      </c>
      <c r="F39" s="72" t="s">
        <v>10033</v>
      </c>
      <c r="G39" s="72">
        <v>0</v>
      </c>
      <c r="H39" s="72" t="s">
        <v>71</v>
      </c>
      <c r="I39" s="71" t="s">
        <v>64</v>
      </c>
      <c r="J39" s="73" t="s">
        <v>81</v>
      </c>
      <c r="K39" s="75" t="s">
        <v>10024</v>
      </c>
      <c r="L39" s="76">
        <v>19450000</v>
      </c>
      <c r="M39" s="71" t="s">
        <v>66</v>
      </c>
      <c r="N39" s="75" t="s">
        <v>9903</v>
      </c>
      <c r="O39" s="75">
        <v>1083024578</v>
      </c>
      <c r="P39" s="75">
        <v>1433</v>
      </c>
      <c r="Q39" s="78">
        <v>45841</v>
      </c>
      <c r="R39" s="75">
        <v>155600000</v>
      </c>
      <c r="S39" s="78">
        <v>45852</v>
      </c>
      <c r="T39" s="76">
        <v>19450000</v>
      </c>
      <c r="U39" s="72" t="s">
        <v>65</v>
      </c>
      <c r="V39" s="76">
        <v>1082924652</v>
      </c>
      <c r="W39" s="104" t="s">
        <v>10020</v>
      </c>
      <c r="X39" s="78">
        <v>45849</v>
      </c>
      <c r="Y39" s="78">
        <v>45853</v>
      </c>
      <c r="Z39" s="78" t="s">
        <v>73</v>
      </c>
      <c r="AA39" s="78">
        <v>45991</v>
      </c>
      <c r="AB39" s="102">
        <f t="shared" si="0"/>
        <v>138</v>
      </c>
      <c r="AC39" s="72">
        <v>0</v>
      </c>
      <c r="AD39" s="76">
        <v>0</v>
      </c>
      <c r="AE39" s="72">
        <v>0</v>
      </c>
      <c r="AF39" s="80" t="s">
        <v>73</v>
      </c>
      <c r="AG39" s="102">
        <f t="shared" si="1"/>
        <v>0</v>
      </c>
      <c r="AH39" s="72">
        <v>0</v>
      </c>
      <c r="AI39" s="76">
        <v>0</v>
      </c>
      <c r="AJ39" s="72" t="s">
        <v>73</v>
      </c>
      <c r="AK39" s="80" t="s">
        <v>73</v>
      </c>
      <c r="AL39" s="72">
        <v>0</v>
      </c>
      <c r="AM39" s="80" t="s">
        <v>73</v>
      </c>
      <c r="AN39" s="80" t="s">
        <v>73</v>
      </c>
      <c r="AO39" s="80" t="s">
        <v>73</v>
      </c>
      <c r="AP39" s="102">
        <f t="shared" si="2"/>
        <v>0</v>
      </c>
      <c r="AQ39" s="102">
        <f t="shared" si="3"/>
        <v>19450000</v>
      </c>
      <c r="AR39" s="72" t="s">
        <v>65</v>
      </c>
      <c r="AS39" s="76">
        <v>19450000</v>
      </c>
      <c r="AT39" s="72" t="s">
        <v>65</v>
      </c>
      <c r="AU39" s="76">
        <v>0</v>
      </c>
      <c r="AV39" s="81" t="s">
        <v>73</v>
      </c>
      <c r="AW39" s="109">
        <v>15560000</v>
      </c>
      <c r="AX39" s="143">
        <f t="shared" si="4"/>
        <v>3890000</v>
      </c>
      <c r="AY39" s="84">
        <f t="shared" si="5"/>
        <v>0.8</v>
      </c>
      <c r="AZ39" s="85">
        <v>0.8</v>
      </c>
      <c r="BA39" s="81" t="s">
        <v>73</v>
      </c>
      <c r="BB39" s="72" t="s">
        <v>123</v>
      </c>
      <c r="BC39" s="279" t="s">
        <v>10034</v>
      </c>
      <c r="BD39" s="72" t="s">
        <v>65</v>
      </c>
      <c r="BE39" s="72" t="s">
        <v>65</v>
      </c>
    </row>
    <row r="40" spans="2:57" x14ac:dyDescent="0.25">
      <c r="B40" s="71">
        <v>2025</v>
      </c>
      <c r="C40" s="71">
        <v>891780111</v>
      </c>
      <c r="D40" s="71" t="s">
        <v>63</v>
      </c>
      <c r="E40" s="104" t="s">
        <v>10035</v>
      </c>
      <c r="F40" s="72" t="s">
        <v>10036</v>
      </c>
      <c r="G40" s="72">
        <v>0</v>
      </c>
      <c r="H40" s="72" t="s">
        <v>71</v>
      </c>
      <c r="I40" s="71" t="s">
        <v>64</v>
      </c>
      <c r="J40" s="73" t="s">
        <v>81</v>
      </c>
      <c r="K40" s="75" t="s">
        <v>10024</v>
      </c>
      <c r="L40" s="76">
        <v>19450000</v>
      </c>
      <c r="M40" s="71" t="s">
        <v>66</v>
      </c>
      <c r="N40" s="75" t="s">
        <v>9974</v>
      </c>
      <c r="O40" s="75">
        <v>1083001858</v>
      </c>
      <c r="P40" s="75">
        <v>1433</v>
      </c>
      <c r="Q40" s="78">
        <v>45841</v>
      </c>
      <c r="R40" s="75">
        <v>155600000</v>
      </c>
      <c r="S40" s="78">
        <v>45852</v>
      </c>
      <c r="T40" s="76">
        <v>19450000</v>
      </c>
      <c r="U40" s="72" t="s">
        <v>65</v>
      </c>
      <c r="V40" s="76">
        <v>12542472</v>
      </c>
      <c r="W40" s="104" t="s">
        <v>742</v>
      </c>
      <c r="X40" s="78">
        <v>45849</v>
      </c>
      <c r="Y40" s="78">
        <v>45853</v>
      </c>
      <c r="Z40" s="78" t="s">
        <v>73</v>
      </c>
      <c r="AA40" s="78">
        <v>45991</v>
      </c>
      <c r="AB40" s="102">
        <f t="shared" si="0"/>
        <v>138</v>
      </c>
      <c r="AC40" s="72">
        <v>0</v>
      </c>
      <c r="AD40" s="76">
        <v>0</v>
      </c>
      <c r="AE40" s="72">
        <v>0</v>
      </c>
      <c r="AF40" s="80" t="s">
        <v>73</v>
      </c>
      <c r="AG40" s="102">
        <f t="shared" si="1"/>
        <v>0</v>
      </c>
      <c r="AH40" s="72">
        <v>0</v>
      </c>
      <c r="AI40" s="76">
        <v>0</v>
      </c>
      <c r="AJ40" s="72" t="s">
        <v>73</v>
      </c>
      <c r="AK40" s="80" t="s">
        <v>73</v>
      </c>
      <c r="AL40" s="72">
        <v>0</v>
      </c>
      <c r="AM40" s="80" t="s">
        <v>73</v>
      </c>
      <c r="AN40" s="80" t="s">
        <v>73</v>
      </c>
      <c r="AO40" s="80" t="s">
        <v>73</v>
      </c>
      <c r="AP40" s="102">
        <f t="shared" si="2"/>
        <v>0</v>
      </c>
      <c r="AQ40" s="102">
        <f t="shared" ref="AQ40:AQ56" si="6">+L40+AD40-AI40</f>
        <v>19450000</v>
      </c>
      <c r="AR40" s="72" t="s">
        <v>65</v>
      </c>
      <c r="AS40" s="76">
        <v>19450000</v>
      </c>
      <c r="AT40" s="72" t="s">
        <v>65</v>
      </c>
      <c r="AU40" s="76">
        <v>0</v>
      </c>
      <c r="AV40" s="81" t="s">
        <v>73</v>
      </c>
      <c r="AW40" s="109">
        <v>15560000</v>
      </c>
      <c r="AX40" s="143">
        <f t="shared" si="4"/>
        <v>3890000</v>
      </c>
      <c r="AY40" s="84">
        <f t="shared" si="5"/>
        <v>0.8</v>
      </c>
      <c r="AZ40" s="85">
        <v>0.8</v>
      </c>
      <c r="BA40" s="81" t="s">
        <v>73</v>
      </c>
      <c r="BB40" s="72" t="s">
        <v>123</v>
      </c>
      <c r="BC40" s="279" t="s">
        <v>10037</v>
      </c>
      <c r="BD40" s="72" t="s">
        <v>65</v>
      </c>
      <c r="BE40" s="72" t="s">
        <v>65</v>
      </c>
    </row>
    <row r="41" spans="2:57" x14ac:dyDescent="0.25">
      <c r="B41" s="71">
        <v>2025</v>
      </c>
      <c r="C41" s="71">
        <v>891780111</v>
      </c>
      <c r="D41" s="71" t="s">
        <v>63</v>
      </c>
      <c r="E41" s="104" t="s">
        <v>10038</v>
      </c>
      <c r="F41" s="72" t="s">
        <v>10039</v>
      </c>
      <c r="G41" s="72">
        <v>0</v>
      </c>
      <c r="H41" s="72" t="s">
        <v>71</v>
      </c>
      <c r="I41" s="71" t="s">
        <v>64</v>
      </c>
      <c r="J41" s="73" t="s">
        <v>81</v>
      </c>
      <c r="K41" s="75" t="s">
        <v>10024</v>
      </c>
      <c r="L41" s="76">
        <v>19450000</v>
      </c>
      <c r="M41" s="71" t="s">
        <v>66</v>
      </c>
      <c r="N41" s="75" t="s">
        <v>9883</v>
      </c>
      <c r="O41" s="75">
        <v>1124059331</v>
      </c>
      <c r="P41" s="75">
        <v>1433</v>
      </c>
      <c r="Q41" s="78">
        <v>45841</v>
      </c>
      <c r="R41" s="75">
        <v>155600000</v>
      </c>
      <c r="S41" s="78">
        <v>45852</v>
      </c>
      <c r="T41" s="76">
        <v>19450000</v>
      </c>
      <c r="U41" s="72" t="s">
        <v>65</v>
      </c>
      <c r="V41" s="76">
        <v>1082924652</v>
      </c>
      <c r="W41" s="104" t="s">
        <v>10020</v>
      </c>
      <c r="X41" s="78">
        <v>45849</v>
      </c>
      <c r="Y41" s="78">
        <v>45853</v>
      </c>
      <c r="Z41" s="78" t="s">
        <v>73</v>
      </c>
      <c r="AA41" s="78">
        <v>45991</v>
      </c>
      <c r="AB41" s="102">
        <f t="shared" si="0"/>
        <v>138</v>
      </c>
      <c r="AC41" s="72">
        <v>0</v>
      </c>
      <c r="AD41" s="76">
        <v>0</v>
      </c>
      <c r="AE41" s="72">
        <v>0</v>
      </c>
      <c r="AF41" s="80" t="s">
        <v>73</v>
      </c>
      <c r="AG41" s="102">
        <f t="shared" si="1"/>
        <v>0</v>
      </c>
      <c r="AH41" s="72">
        <v>0</v>
      </c>
      <c r="AI41" s="76">
        <v>0</v>
      </c>
      <c r="AJ41" s="72" t="s">
        <v>73</v>
      </c>
      <c r="AK41" s="80" t="s">
        <v>73</v>
      </c>
      <c r="AL41" s="72">
        <v>0</v>
      </c>
      <c r="AM41" s="80" t="s">
        <v>73</v>
      </c>
      <c r="AN41" s="80" t="s">
        <v>73</v>
      </c>
      <c r="AO41" s="80" t="s">
        <v>73</v>
      </c>
      <c r="AP41" s="102">
        <f t="shared" si="2"/>
        <v>0</v>
      </c>
      <c r="AQ41" s="102">
        <f t="shared" si="6"/>
        <v>19450000</v>
      </c>
      <c r="AR41" s="72" t="s">
        <v>65</v>
      </c>
      <c r="AS41" s="76">
        <v>19450000</v>
      </c>
      <c r="AT41" s="72" t="s">
        <v>65</v>
      </c>
      <c r="AU41" s="76">
        <v>0</v>
      </c>
      <c r="AV41" s="81" t="s">
        <v>73</v>
      </c>
      <c r="AW41" s="109">
        <v>15560000</v>
      </c>
      <c r="AX41" s="143">
        <f t="shared" si="4"/>
        <v>3890000</v>
      </c>
      <c r="AY41" s="84">
        <f t="shared" si="5"/>
        <v>0.8</v>
      </c>
      <c r="AZ41" s="85">
        <v>0.8</v>
      </c>
      <c r="BA41" s="81" t="s">
        <v>73</v>
      </c>
      <c r="BB41" s="72" t="s">
        <v>123</v>
      </c>
      <c r="BC41" s="279" t="s">
        <v>10040</v>
      </c>
      <c r="BD41" s="72" t="s">
        <v>65</v>
      </c>
      <c r="BE41" s="72" t="s">
        <v>65</v>
      </c>
    </row>
    <row r="42" spans="2:57" x14ac:dyDescent="0.25">
      <c r="B42" s="71">
        <v>2025</v>
      </c>
      <c r="C42" s="71">
        <v>891780111</v>
      </c>
      <c r="D42" s="71" t="s">
        <v>63</v>
      </c>
      <c r="E42" s="104" t="s">
        <v>10041</v>
      </c>
      <c r="F42" s="72" t="s">
        <v>10042</v>
      </c>
      <c r="G42" s="72">
        <v>0</v>
      </c>
      <c r="H42" s="72" t="s">
        <v>71</v>
      </c>
      <c r="I42" s="71" t="s">
        <v>64</v>
      </c>
      <c r="J42" s="73" t="s">
        <v>81</v>
      </c>
      <c r="K42" s="75" t="s">
        <v>10024</v>
      </c>
      <c r="L42" s="76">
        <v>19450000</v>
      </c>
      <c r="M42" s="71" t="s">
        <v>66</v>
      </c>
      <c r="N42" s="75" t="s">
        <v>9899</v>
      </c>
      <c r="O42" s="75">
        <v>1007558518</v>
      </c>
      <c r="P42" s="75">
        <v>1433</v>
      </c>
      <c r="Q42" s="78">
        <v>45841</v>
      </c>
      <c r="R42" s="75">
        <v>155600000</v>
      </c>
      <c r="S42" s="78">
        <v>45852</v>
      </c>
      <c r="T42" s="76">
        <v>19450000</v>
      </c>
      <c r="U42" s="72" t="s">
        <v>65</v>
      </c>
      <c r="V42" s="76">
        <v>1082924652</v>
      </c>
      <c r="W42" s="104" t="s">
        <v>10020</v>
      </c>
      <c r="X42" s="78">
        <v>45852</v>
      </c>
      <c r="Y42" s="78">
        <v>45853</v>
      </c>
      <c r="Z42" s="78" t="s">
        <v>73</v>
      </c>
      <c r="AA42" s="78">
        <v>45991</v>
      </c>
      <c r="AB42" s="102">
        <f t="shared" si="0"/>
        <v>138</v>
      </c>
      <c r="AC42" s="72">
        <v>0</v>
      </c>
      <c r="AD42" s="76">
        <v>0</v>
      </c>
      <c r="AE42" s="72">
        <v>0</v>
      </c>
      <c r="AF42" s="80" t="s">
        <v>73</v>
      </c>
      <c r="AG42" s="102">
        <f t="shared" si="1"/>
        <v>0</v>
      </c>
      <c r="AH42" s="72">
        <v>0</v>
      </c>
      <c r="AI42" s="76">
        <v>0</v>
      </c>
      <c r="AJ42" s="72" t="s">
        <v>73</v>
      </c>
      <c r="AK42" s="80" t="s">
        <v>73</v>
      </c>
      <c r="AL42" s="72">
        <v>0</v>
      </c>
      <c r="AM42" s="80" t="s">
        <v>73</v>
      </c>
      <c r="AN42" s="80" t="s">
        <v>73</v>
      </c>
      <c r="AO42" s="80" t="s">
        <v>73</v>
      </c>
      <c r="AP42" s="102">
        <f t="shared" si="2"/>
        <v>0</v>
      </c>
      <c r="AQ42" s="102">
        <f t="shared" si="6"/>
        <v>19450000</v>
      </c>
      <c r="AR42" s="72" t="s">
        <v>65</v>
      </c>
      <c r="AS42" s="76">
        <v>19450000</v>
      </c>
      <c r="AT42" s="72" t="s">
        <v>65</v>
      </c>
      <c r="AU42" s="76">
        <v>0</v>
      </c>
      <c r="AV42" s="81" t="s">
        <v>73</v>
      </c>
      <c r="AW42" s="109">
        <v>11670000</v>
      </c>
      <c r="AX42" s="143">
        <f t="shared" si="4"/>
        <v>7780000</v>
      </c>
      <c r="AY42" s="84">
        <f t="shared" si="5"/>
        <v>0.6</v>
      </c>
      <c r="AZ42" s="85">
        <v>0.6</v>
      </c>
      <c r="BA42" s="81" t="s">
        <v>73</v>
      </c>
      <c r="BB42" s="72" t="s">
        <v>123</v>
      </c>
      <c r="BC42" s="279" t="s">
        <v>10043</v>
      </c>
      <c r="BD42" s="72" t="s">
        <v>65</v>
      </c>
      <c r="BE42" s="72" t="s">
        <v>65</v>
      </c>
    </row>
    <row r="43" spans="2:57" x14ac:dyDescent="0.25">
      <c r="B43" s="71">
        <v>2025</v>
      </c>
      <c r="C43" s="71">
        <v>891780111</v>
      </c>
      <c r="D43" s="71" t="s">
        <v>63</v>
      </c>
      <c r="E43" s="104" t="s">
        <v>10044</v>
      </c>
      <c r="F43" s="72" t="s">
        <v>10045</v>
      </c>
      <c r="G43" s="72">
        <v>0</v>
      </c>
      <c r="H43" s="72" t="s">
        <v>71</v>
      </c>
      <c r="I43" s="71" t="s">
        <v>64</v>
      </c>
      <c r="J43" s="73" t="s">
        <v>81</v>
      </c>
      <c r="K43" s="75" t="s">
        <v>10046</v>
      </c>
      <c r="L43" s="76">
        <v>14850000</v>
      </c>
      <c r="M43" s="71" t="s">
        <v>66</v>
      </c>
      <c r="N43" s="75" t="s">
        <v>9954</v>
      </c>
      <c r="O43" s="75">
        <v>39046134</v>
      </c>
      <c r="P43" s="75">
        <v>319</v>
      </c>
      <c r="Q43" s="78">
        <v>45699</v>
      </c>
      <c r="R43" s="75">
        <v>29700000</v>
      </c>
      <c r="S43" s="78">
        <v>45852</v>
      </c>
      <c r="T43" s="76">
        <v>14850000</v>
      </c>
      <c r="U43" s="72" t="s">
        <v>65</v>
      </c>
      <c r="V43" s="76">
        <v>57420478</v>
      </c>
      <c r="W43" s="104" t="s">
        <v>9913</v>
      </c>
      <c r="X43" s="78">
        <v>45852</v>
      </c>
      <c r="Y43" s="78">
        <v>45853</v>
      </c>
      <c r="Z43" s="78" t="s">
        <v>73</v>
      </c>
      <c r="AA43" s="78">
        <v>46006</v>
      </c>
      <c r="AB43" s="102">
        <f t="shared" si="0"/>
        <v>153</v>
      </c>
      <c r="AC43" s="72">
        <v>0</v>
      </c>
      <c r="AD43" s="76">
        <v>0</v>
      </c>
      <c r="AE43" s="72">
        <v>0</v>
      </c>
      <c r="AF43" s="80" t="s">
        <v>73</v>
      </c>
      <c r="AG43" s="102">
        <f t="shared" si="1"/>
        <v>0</v>
      </c>
      <c r="AH43" s="72">
        <v>0</v>
      </c>
      <c r="AI43" s="76">
        <v>0</v>
      </c>
      <c r="AJ43" s="72" t="s">
        <v>73</v>
      </c>
      <c r="AK43" s="80" t="s">
        <v>73</v>
      </c>
      <c r="AL43" s="72">
        <v>0</v>
      </c>
      <c r="AM43" s="80" t="s">
        <v>73</v>
      </c>
      <c r="AN43" s="80" t="s">
        <v>73</v>
      </c>
      <c r="AO43" s="80" t="s">
        <v>73</v>
      </c>
      <c r="AP43" s="102">
        <f t="shared" si="2"/>
        <v>0</v>
      </c>
      <c r="AQ43" s="102">
        <f t="shared" si="6"/>
        <v>14850000</v>
      </c>
      <c r="AR43" s="72" t="s">
        <v>65</v>
      </c>
      <c r="AS43" s="76">
        <v>14850000</v>
      </c>
      <c r="AT43" s="72" t="s">
        <v>65</v>
      </c>
      <c r="AU43" s="76">
        <v>0</v>
      </c>
      <c r="AV43" s="81" t="s">
        <v>73</v>
      </c>
      <c r="AW43" s="109">
        <v>9200000</v>
      </c>
      <c r="AX43" s="143">
        <f t="shared" si="4"/>
        <v>5650000</v>
      </c>
      <c r="AY43" s="84">
        <f t="shared" si="5"/>
        <v>0.61952861952861948</v>
      </c>
      <c r="AZ43" s="85">
        <v>0.61952861952861948</v>
      </c>
      <c r="BA43" s="81" t="s">
        <v>73</v>
      </c>
      <c r="BB43" s="72" t="s">
        <v>123</v>
      </c>
      <c r="BC43" s="279" t="s">
        <v>10047</v>
      </c>
      <c r="BD43" s="72" t="s">
        <v>65</v>
      </c>
      <c r="BE43" s="72" t="s">
        <v>65</v>
      </c>
    </row>
    <row r="44" spans="2:57" x14ac:dyDescent="0.25">
      <c r="B44" s="71">
        <v>2025</v>
      </c>
      <c r="C44" s="71">
        <v>891780111</v>
      </c>
      <c r="D44" s="71" t="s">
        <v>63</v>
      </c>
      <c r="E44" s="104" t="s">
        <v>10048</v>
      </c>
      <c r="F44" s="72" t="s">
        <v>10049</v>
      </c>
      <c r="G44" s="72">
        <v>0</v>
      </c>
      <c r="H44" s="72" t="s">
        <v>71</v>
      </c>
      <c r="I44" s="71" t="s">
        <v>64</v>
      </c>
      <c r="J44" s="73" t="s">
        <v>81</v>
      </c>
      <c r="K44" s="75" t="s">
        <v>10050</v>
      </c>
      <c r="L44" s="76">
        <v>24750000</v>
      </c>
      <c r="M44" s="71" t="s">
        <v>66</v>
      </c>
      <c r="N44" s="75" t="s">
        <v>9938</v>
      </c>
      <c r="O44" s="75">
        <v>1082944854</v>
      </c>
      <c r="P44" s="75">
        <v>1545</v>
      </c>
      <c r="Q44" s="78">
        <v>45852</v>
      </c>
      <c r="R44" s="75">
        <v>24750000</v>
      </c>
      <c r="S44" s="78">
        <v>45852</v>
      </c>
      <c r="T44" s="76">
        <v>24750000</v>
      </c>
      <c r="U44" s="72" t="s">
        <v>65</v>
      </c>
      <c r="V44" s="76">
        <v>85472735</v>
      </c>
      <c r="W44" s="104" t="s">
        <v>9939</v>
      </c>
      <c r="X44" s="78">
        <v>45852</v>
      </c>
      <c r="Y44" s="78">
        <v>45853</v>
      </c>
      <c r="Z44" s="78" t="s">
        <v>73</v>
      </c>
      <c r="AA44" s="78">
        <v>46006</v>
      </c>
      <c r="AB44" s="102">
        <f t="shared" si="0"/>
        <v>153</v>
      </c>
      <c r="AC44" s="72">
        <v>0</v>
      </c>
      <c r="AD44" s="76">
        <v>0</v>
      </c>
      <c r="AE44" s="72">
        <v>0</v>
      </c>
      <c r="AF44" s="80" t="s">
        <v>73</v>
      </c>
      <c r="AG44" s="102">
        <f t="shared" si="1"/>
        <v>0</v>
      </c>
      <c r="AH44" s="72">
        <v>0</v>
      </c>
      <c r="AI44" s="76">
        <v>0</v>
      </c>
      <c r="AJ44" s="72" t="s">
        <v>73</v>
      </c>
      <c r="AK44" s="80" t="s">
        <v>73</v>
      </c>
      <c r="AL44" s="72">
        <v>0</v>
      </c>
      <c r="AM44" s="80" t="s">
        <v>73</v>
      </c>
      <c r="AN44" s="80" t="s">
        <v>73</v>
      </c>
      <c r="AO44" s="80" t="s">
        <v>73</v>
      </c>
      <c r="AP44" s="102">
        <f t="shared" si="2"/>
        <v>0</v>
      </c>
      <c r="AQ44" s="102">
        <f t="shared" si="6"/>
        <v>24750000</v>
      </c>
      <c r="AR44" s="72" t="s">
        <v>65</v>
      </c>
      <c r="AS44" s="76">
        <v>24750000</v>
      </c>
      <c r="AT44" s="72" t="s">
        <v>65</v>
      </c>
      <c r="AU44" s="76">
        <v>0</v>
      </c>
      <c r="AV44" s="81" t="s">
        <v>73</v>
      </c>
      <c r="AW44" s="109">
        <v>13500000</v>
      </c>
      <c r="AX44" s="143">
        <f t="shared" si="4"/>
        <v>11250000</v>
      </c>
      <c r="AY44" s="84">
        <f t="shared" si="5"/>
        <v>0.54545454545454541</v>
      </c>
      <c r="AZ44" s="85">
        <v>0.54545454545454541</v>
      </c>
      <c r="BA44" s="81" t="s">
        <v>73</v>
      </c>
      <c r="BB44" s="72" t="s">
        <v>123</v>
      </c>
      <c r="BC44" s="279" t="s">
        <v>10051</v>
      </c>
      <c r="BD44" s="72" t="s">
        <v>65</v>
      </c>
      <c r="BE44" s="72" t="s">
        <v>65</v>
      </c>
    </row>
    <row r="45" spans="2:57" x14ac:dyDescent="0.25">
      <c r="B45" s="71">
        <v>2025</v>
      </c>
      <c r="C45" s="71">
        <v>891780111</v>
      </c>
      <c r="D45" s="71" t="s">
        <v>63</v>
      </c>
      <c r="E45" s="104" t="s">
        <v>10052</v>
      </c>
      <c r="F45" s="72" t="s">
        <v>10053</v>
      </c>
      <c r="G45" s="72">
        <v>0</v>
      </c>
      <c r="H45" s="72" t="s">
        <v>71</v>
      </c>
      <c r="I45" s="71" t="s">
        <v>64</v>
      </c>
      <c r="J45" s="73" t="s">
        <v>81</v>
      </c>
      <c r="K45" s="75" t="s">
        <v>10046</v>
      </c>
      <c r="L45" s="76">
        <v>24750000</v>
      </c>
      <c r="M45" s="71" t="s">
        <v>66</v>
      </c>
      <c r="N45" s="75" t="s">
        <v>9944</v>
      </c>
      <c r="O45" s="75">
        <v>1082988307</v>
      </c>
      <c r="P45" s="75">
        <v>1544</v>
      </c>
      <c r="Q45" s="78">
        <v>45852</v>
      </c>
      <c r="R45" s="75">
        <v>24750000</v>
      </c>
      <c r="S45" s="78">
        <v>45852</v>
      </c>
      <c r="T45" s="76">
        <v>24750000</v>
      </c>
      <c r="U45" s="72" t="s">
        <v>65</v>
      </c>
      <c r="V45" s="76">
        <v>85472735</v>
      </c>
      <c r="W45" s="104" t="s">
        <v>9939</v>
      </c>
      <c r="X45" s="78">
        <v>45852</v>
      </c>
      <c r="Y45" s="78">
        <v>45853</v>
      </c>
      <c r="Z45" s="78" t="s">
        <v>73</v>
      </c>
      <c r="AA45" s="78">
        <v>46006</v>
      </c>
      <c r="AB45" s="102">
        <f t="shared" si="0"/>
        <v>153</v>
      </c>
      <c r="AC45" s="72">
        <v>0</v>
      </c>
      <c r="AD45" s="76">
        <v>0</v>
      </c>
      <c r="AE45" s="72">
        <v>0</v>
      </c>
      <c r="AF45" s="80" t="s">
        <v>73</v>
      </c>
      <c r="AG45" s="102">
        <f t="shared" si="1"/>
        <v>0</v>
      </c>
      <c r="AH45" s="72">
        <v>0</v>
      </c>
      <c r="AI45" s="76">
        <v>0</v>
      </c>
      <c r="AJ45" s="72" t="s">
        <v>73</v>
      </c>
      <c r="AK45" s="80" t="s">
        <v>73</v>
      </c>
      <c r="AL45" s="72">
        <v>0</v>
      </c>
      <c r="AM45" s="80" t="s">
        <v>73</v>
      </c>
      <c r="AN45" s="80" t="s">
        <v>73</v>
      </c>
      <c r="AO45" s="80" t="s">
        <v>73</v>
      </c>
      <c r="AP45" s="102">
        <f t="shared" si="2"/>
        <v>0</v>
      </c>
      <c r="AQ45" s="102">
        <f t="shared" si="6"/>
        <v>24750000</v>
      </c>
      <c r="AR45" s="72" t="s">
        <v>65</v>
      </c>
      <c r="AS45" s="76">
        <v>24750000</v>
      </c>
      <c r="AT45" s="72" t="s">
        <v>65</v>
      </c>
      <c r="AU45" s="76">
        <v>0</v>
      </c>
      <c r="AV45" s="81" t="s">
        <v>73</v>
      </c>
      <c r="AW45" s="109">
        <v>13500000</v>
      </c>
      <c r="AX45" s="143">
        <f t="shared" si="4"/>
        <v>11250000</v>
      </c>
      <c r="AY45" s="84">
        <f t="shared" si="5"/>
        <v>0.54545454545454541</v>
      </c>
      <c r="AZ45" s="85">
        <v>0.54545454545454541</v>
      </c>
      <c r="BA45" s="81" t="s">
        <v>73</v>
      </c>
      <c r="BB45" s="72" t="s">
        <v>123</v>
      </c>
      <c r="BC45" s="279" t="s">
        <v>10054</v>
      </c>
      <c r="BD45" s="72" t="s">
        <v>65</v>
      </c>
      <c r="BE45" s="72" t="s">
        <v>65</v>
      </c>
    </row>
    <row r="46" spans="2:57" x14ac:dyDescent="0.25">
      <c r="B46" s="71">
        <v>2025</v>
      </c>
      <c r="C46" s="71">
        <v>891780111</v>
      </c>
      <c r="D46" s="71" t="s">
        <v>63</v>
      </c>
      <c r="E46" s="104" t="s">
        <v>10055</v>
      </c>
      <c r="F46" s="72" t="s">
        <v>10056</v>
      </c>
      <c r="G46" s="72">
        <v>0</v>
      </c>
      <c r="H46" s="72" t="s">
        <v>71</v>
      </c>
      <c r="I46" s="71" t="s">
        <v>64</v>
      </c>
      <c r="J46" s="73" t="s">
        <v>81</v>
      </c>
      <c r="K46" s="75" t="s">
        <v>10050</v>
      </c>
      <c r="L46" s="76">
        <v>14850000</v>
      </c>
      <c r="M46" s="71" t="s">
        <v>66</v>
      </c>
      <c r="N46" s="75" t="s">
        <v>10009</v>
      </c>
      <c r="O46" s="75">
        <v>1083468618</v>
      </c>
      <c r="P46" s="75">
        <v>1541</v>
      </c>
      <c r="Q46" s="78">
        <v>45852</v>
      </c>
      <c r="R46" s="75">
        <v>14850000</v>
      </c>
      <c r="S46" s="78">
        <v>45853</v>
      </c>
      <c r="T46" s="76">
        <v>14850000</v>
      </c>
      <c r="U46" s="72" t="s">
        <v>65</v>
      </c>
      <c r="V46" s="76">
        <v>57420478</v>
      </c>
      <c r="W46" s="104" t="s">
        <v>9913</v>
      </c>
      <c r="X46" s="78">
        <v>45853</v>
      </c>
      <c r="Y46" s="78">
        <v>45853</v>
      </c>
      <c r="Z46" s="78" t="s">
        <v>73</v>
      </c>
      <c r="AA46" s="78">
        <v>46006</v>
      </c>
      <c r="AB46" s="102">
        <f t="shared" si="0"/>
        <v>153</v>
      </c>
      <c r="AC46" s="72">
        <v>0</v>
      </c>
      <c r="AD46" s="76">
        <v>0</v>
      </c>
      <c r="AE46" s="72">
        <v>0</v>
      </c>
      <c r="AF46" s="80" t="s">
        <v>73</v>
      </c>
      <c r="AG46" s="102">
        <f t="shared" si="1"/>
        <v>0</v>
      </c>
      <c r="AH46" s="72">
        <v>0</v>
      </c>
      <c r="AI46" s="76">
        <v>0</v>
      </c>
      <c r="AJ46" s="72" t="s">
        <v>73</v>
      </c>
      <c r="AK46" s="80" t="s">
        <v>73</v>
      </c>
      <c r="AL46" s="72">
        <v>0</v>
      </c>
      <c r="AM46" s="80" t="s">
        <v>73</v>
      </c>
      <c r="AN46" s="80" t="s">
        <v>73</v>
      </c>
      <c r="AO46" s="80" t="s">
        <v>73</v>
      </c>
      <c r="AP46" s="102">
        <f t="shared" si="2"/>
        <v>0</v>
      </c>
      <c r="AQ46" s="102">
        <f t="shared" si="6"/>
        <v>14850000</v>
      </c>
      <c r="AR46" s="72" t="s">
        <v>65</v>
      </c>
      <c r="AS46" s="76">
        <v>14850000</v>
      </c>
      <c r="AT46" s="72" t="s">
        <v>65</v>
      </c>
      <c r="AU46" s="76">
        <v>0</v>
      </c>
      <c r="AV46" s="81" t="s">
        <v>73</v>
      </c>
      <c r="AW46" s="109">
        <v>5400000</v>
      </c>
      <c r="AX46" s="143">
        <f t="shared" si="4"/>
        <v>9450000</v>
      </c>
      <c r="AY46" s="84">
        <f t="shared" si="5"/>
        <v>0.36363636363636365</v>
      </c>
      <c r="AZ46" s="85">
        <v>0.36363636363636365</v>
      </c>
      <c r="BA46" s="81" t="s">
        <v>73</v>
      </c>
      <c r="BB46" s="72" t="s">
        <v>123</v>
      </c>
      <c r="BC46" s="279" t="s">
        <v>10057</v>
      </c>
      <c r="BD46" s="72" t="s">
        <v>65</v>
      </c>
      <c r="BE46" s="72" t="s">
        <v>65</v>
      </c>
    </row>
    <row r="47" spans="2:57" x14ac:dyDescent="0.25">
      <c r="B47" s="71">
        <v>2025</v>
      </c>
      <c r="C47" s="71">
        <v>891780111</v>
      </c>
      <c r="D47" s="71" t="s">
        <v>63</v>
      </c>
      <c r="E47" s="104" t="s">
        <v>10058</v>
      </c>
      <c r="F47" s="72" t="s">
        <v>10059</v>
      </c>
      <c r="G47" s="72">
        <v>0</v>
      </c>
      <c r="H47" s="72" t="s">
        <v>71</v>
      </c>
      <c r="I47" s="71" t="s">
        <v>64</v>
      </c>
      <c r="J47" s="73" t="s">
        <v>81</v>
      </c>
      <c r="K47" s="75" t="s">
        <v>10060</v>
      </c>
      <c r="L47" s="76">
        <v>19800000</v>
      </c>
      <c r="M47" s="71" t="s">
        <v>66</v>
      </c>
      <c r="N47" s="75" t="s">
        <v>9979</v>
      </c>
      <c r="O47" s="75">
        <v>1221979591</v>
      </c>
      <c r="P47" s="75">
        <v>1542</v>
      </c>
      <c r="Q47" s="78">
        <v>45852</v>
      </c>
      <c r="R47" s="75">
        <v>19800000</v>
      </c>
      <c r="S47" s="78">
        <v>45853</v>
      </c>
      <c r="T47" s="76">
        <v>19850000</v>
      </c>
      <c r="U47" s="72" t="s">
        <v>65</v>
      </c>
      <c r="V47" s="76">
        <v>57420478</v>
      </c>
      <c r="W47" s="104" t="s">
        <v>9913</v>
      </c>
      <c r="X47" s="78">
        <v>45853</v>
      </c>
      <c r="Y47" s="78">
        <v>45853</v>
      </c>
      <c r="Z47" s="78" t="s">
        <v>73</v>
      </c>
      <c r="AA47" s="78">
        <v>46006</v>
      </c>
      <c r="AB47" s="102">
        <f t="shared" si="0"/>
        <v>153</v>
      </c>
      <c r="AC47" s="72">
        <v>0</v>
      </c>
      <c r="AD47" s="76">
        <v>0</v>
      </c>
      <c r="AE47" s="72">
        <v>0</v>
      </c>
      <c r="AF47" s="80" t="s">
        <v>73</v>
      </c>
      <c r="AG47" s="102">
        <f t="shared" si="1"/>
        <v>0</v>
      </c>
      <c r="AH47" s="72">
        <v>0</v>
      </c>
      <c r="AI47" s="76">
        <v>0</v>
      </c>
      <c r="AJ47" s="72" t="s">
        <v>73</v>
      </c>
      <c r="AK47" s="80" t="s">
        <v>73</v>
      </c>
      <c r="AL47" s="72">
        <v>0</v>
      </c>
      <c r="AM47" s="80" t="s">
        <v>73</v>
      </c>
      <c r="AN47" s="80" t="s">
        <v>73</v>
      </c>
      <c r="AO47" s="80" t="s">
        <v>73</v>
      </c>
      <c r="AP47" s="102">
        <f t="shared" si="2"/>
        <v>0</v>
      </c>
      <c r="AQ47" s="102">
        <f t="shared" si="6"/>
        <v>19800000</v>
      </c>
      <c r="AR47" s="72" t="s">
        <v>65</v>
      </c>
      <c r="AS47" s="76">
        <v>19800000</v>
      </c>
      <c r="AT47" s="72" t="s">
        <v>65</v>
      </c>
      <c r="AU47" s="76">
        <v>0</v>
      </c>
      <c r="AV47" s="81" t="s">
        <v>73</v>
      </c>
      <c r="AW47" s="109">
        <v>9000000</v>
      </c>
      <c r="AX47" s="143">
        <f t="shared" si="4"/>
        <v>10800000</v>
      </c>
      <c r="AY47" s="84">
        <f t="shared" si="5"/>
        <v>0.45454545454545453</v>
      </c>
      <c r="AZ47" s="85">
        <v>0.45454545454545453</v>
      </c>
      <c r="BA47" s="81" t="s">
        <v>73</v>
      </c>
      <c r="BB47" s="72" t="s">
        <v>123</v>
      </c>
      <c r="BC47" s="279" t="s">
        <v>10061</v>
      </c>
      <c r="BD47" s="72" t="s">
        <v>65</v>
      </c>
      <c r="BE47" s="72" t="s">
        <v>65</v>
      </c>
    </row>
    <row r="48" spans="2:57" x14ac:dyDescent="0.25">
      <c r="B48" s="71">
        <v>2025</v>
      </c>
      <c r="C48" s="71">
        <v>891780111</v>
      </c>
      <c r="D48" s="71" t="s">
        <v>63</v>
      </c>
      <c r="E48" s="104" t="s">
        <v>10062</v>
      </c>
      <c r="F48" s="72" t="s">
        <v>10063</v>
      </c>
      <c r="G48" s="72">
        <v>0</v>
      </c>
      <c r="H48" s="72" t="s">
        <v>71</v>
      </c>
      <c r="I48" s="71" t="s">
        <v>64</v>
      </c>
      <c r="J48" s="73" t="s">
        <v>81</v>
      </c>
      <c r="K48" s="75" t="s">
        <v>10064</v>
      </c>
      <c r="L48" s="76">
        <v>22800000</v>
      </c>
      <c r="M48" s="71" t="s">
        <v>66</v>
      </c>
      <c r="N48" s="75" t="s">
        <v>9958</v>
      </c>
      <c r="O48" s="75">
        <v>36726367</v>
      </c>
      <c r="P48" s="75">
        <v>1540</v>
      </c>
      <c r="Q48" s="78">
        <v>45852</v>
      </c>
      <c r="R48" s="75">
        <v>22800000</v>
      </c>
      <c r="S48" s="78">
        <v>45853</v>
      </c>
      <c r="T48" s="76">
        <v>22800000</v>
      </c>
      <c r="U48" s="72" t="s">
        <v>65</v>
      </c>
      <c r="V48" s="76">
        <v>1083044087</v>
      </c>
      <c r="W48" s="104" t="s">
        <v>9959</v>
      </c>
      <c r="X48" s="78">
        <v>45853</v>
      </c>
      <c r="Y48" s="78">
        <v>45853</v>
      </c>
      <c r="Z48" s="78" t="s">
        <v>73</v>
      </c>
      <c r="AA48" s="78">
        <v>45961</v>
      </c>
      <c r="AB48" s="102">
        <f t="shared" si="0"/>
        <v>108</v>
      </c>
      <c r="AC48" s="72">
        <v>0</v>
      </c>
      <c r="AD48" s="76">
        <v>0</v>
      </c>
      <c r="AE48" s="72">
        <v>0</v>
      </c>
      <c r="AF48" s="80" t="s">
        <v>73</v>
      </c>
      <c r="AG48" s="102">
        <f t="shared" si="1"/>
        <v>0</v>
      </c>
      <c r="AH48" s="72">
        <v>0</v>
      </c>
      <c r="AI48" s="76">
        <v>0</v>
      </c>
      <c r="AJ48" s="72" t="s">
        <v>73</v>
      </c>
      <c r="AK48" s="80" t="s">
        <v>73</v>
      </c>
      <c r="AL48" s="72">
        <v>0</v>
      </c>
      <c r="AM48" s="80" t="s">
        <v>73</v>
      </c>
      <c r="AN48" s="80" t="s">
        <v>73</v>
      </c>
      <c r="AO48" s="80" t="s">
        <v>73</v>
      </c>
      <c r="AP48" s="102">
        <f t="shared" si="2"/>
        <v>0</v>
      </c>
      <c r="AQ48" s="102">
        <f t="shared" si="6"/>
        <v>22800000</v>
      </c>
      <c r="AR48" s="72" t="s">
        <v>65</v>
      </c>
      <c r="AS48" s="76">
        <v>22800000</v>
      </c>
      <c r="AT48" s="72" t="s">
        <v>65</v>
      </c>
      <c r="AU48" s="76">
        <v>0</v>
      </c>
      <c r="AV48" s="81" t="s">
        <v>73</v>
      </c>
      <c r="AW48" s="109">
        <v>22800000</v>
      </c>
      <c r="AX48" s="143">
        <f t="shared" si="4"/>
        <v>0</v>
      </c>
      <c r="AY48" s="84">
        <f t="shared" si="5"/>
        <v>1</v>
      </c>
      <c r="AZ48" s="85">
        <v>1</v>
      </c>
      <c r="BA48" s="81" t="s">
        <v>73</v>
      </c>
      <c r="BB48" s="72" t="s">
        <v>208</v>
      </c>
      <c r="BC48" s="279" t="s">
        <v>10065</v>
      </c>
      <c r="BD48" s="72" t="s">
        <v>65</v>
      </c>
      <c r="BE48" s="72" t="s">
        <v>65</v>
      </c>
    </row>
    <row r="49" spans="2:57" x14ac:dyDescent="0.25">
      <c r="B49" s="71">
        <v>2025</v>
      </c>
      <c r="C49" s="71">
        <v>891780111</v>
      </c>
      <c r="D49" s="71" t="s">
        <v>63</v>
      </c>
      <c r="E49" s="104" t="s">
        <v>10066</v>
      </c>
      <c r="F49" s="72" t="s">
        <v>10067</v>
      </c>
      <c r="G49" s="72">
        <v>0</v>
      </c>
      <c r="H49" s="72" t="s">
        <v>71</v>
      </c>
      <c r="I49" s="71" t="s">
        <v>64</v>
      </c>
      <c r="J49" s="73" t="s">
        <v>81</v>
      </c>
      <c r="K49" s="75" t="s">
        <v>10068</v>
      </c>
      <c r="L49" s="76">
        <v>14850000</v>
      </c>
      <c r="M49" s="71" t="s">
        <v>66</v>
      </c>
      <c r="N49" s="75" t="s">
        <v>9999</v>
      </c>
      <c r="O49" s="75">
        <v>1083014502</v>
      </c>
      <c r="P49" s="75">
        <v>1546</v>
      </c>
      <c r="Q49" s="78">
        <v>45852</v>
      </c>
      <c r="R49" s="75">
        <v>14850000</v>
      </c>
      <c r="S49" s="78">
        <v>45853</v>
      </c>
      <c r="T49" s="76">
        <v>14850000</v>
      </c>
      <c r="U49" s="72" t="s">
        <v>65</v>
      </c>
      <c r="V49" s="76">
        <v>57420478</v>
      </c>
      <c r="W49" s="104" t="s">
        <v>9913</v>
      </c>
      <c r="X49" s="78">
        <v>45853</v>
      </c>
      <c r="Y49" s="78">
        <v>45854</v>
      </c>
      <c r="Z49" s="78" t="s">
        <v>73</v>
      </c>
      <c r="AA49" s="78">
        <v>46006</v>
      </c>
      <c r="AB49" s="102">
        <f t="shared" si="0"/>
        <v>152</v>
      </c>
      <c r="AC49" s="72">
        <v>0</v>
      </c>
      <c r="AD49" s="76">
        <v>0</v>
      </c>
      <c r="AE49" s="72">
        <v>0</v>
      </c>
      <c r="AF49" s="80" t="s">
        <v>73</v>
      </c>
      <c r="AG49" s="102">
        <f t="shared" si="1"/>
        <v>0</v>
      </c>
      <c r="AH49" s="72">
        <v>0</v>
      </c>
      <c r="AI49" s="76">
        <v>0</v>
      </c>
      <c r="AJ49" s="72" t="s">
        <v>73</v>
      </c>
      <c r="AK49" s="80" t="s">
        <v>73</v>
      </c>
      <c r="AL49" s="72">
        <v>0</v>
      </c>
      <c r="AM49" s="80" t="s">
        <v>73</v>
      </c>
      <c r="AN49" s="80" t="s">
        <v>73</v>
      </c>
      <c r="AO49" s="80" t="s">
        <v>73</v>
      </c>
      <c r="AP49" s="102">
        <f t="shared" si="2"/>
        <v>0</v>
      </c>
      <c r="AQ49" s="102">
        <f t="shared" si="6"/>
        <v>14850000</v>
      </c>
      <c r="AR49" s="72" t="s">
        <v>65</v>
      </c>
      <c r="AS49" s="76">
        <v>14850000</v>
      </c>
      <c r="AT49" s="72" t="s">
        <v>65</v>
      </c>
      <c r="AU49" s="76">
        <v>0</v>
      </c>
      <c r="AV49" s="81" t="s">
        <v>73</v>
      </c>
      <c r="AW49" s="109">
        <v>8460000</v>
      </c>
      <c r="AX49" s="143">
        <f t="shared" si="4"/>
        <v>6390000</v>
      </c>
      <c r="AY49" s="84">
        <f t="shared" si="5"/>
        <v>0.5696969696969697</v>
      </c>
      <c r="AZ49" s="85">
        <v>0.5696969696969697</v>
      </c>
      <c r="BA49" s="81" t="s">
        <v>73</v>
      </c>
      <c r="BB49" s="72" t="s">
        <v>123</v>
      </c>
      <c r="BC49" s="279" t="s">
        <v>10069</v>
      </c>
      <c r="BD49" s="72" t="s">
        <v>65</v>
      </c>
      <c r="BE49" s="72" t="s">
        <v>65</v>
      </c>
    </row>
    <row r="50" spans="2:57" x14ac:dyDescent="0.25">
      <c r="B50" s="71">
        <v>2025</v>
      </c>
      <c r="C50" s="71">
        <v>891780111</v>
      </c>
      <c r="D50" s="71" t="s">
        <v>63</v>
      </c>
      <c r="E50" s="104" t="s">
        <v>10070</v>
      </c>
      <c r="F50" s="72" t="s">
        <v>10071</v>
      </c>
      <c r="G50" s="72">
        <v>0</v>
      </c>
      <c r="H50" s="72" t="s">
        <v>71</v>
      </c>
      <c r="I50" s="71" t="s">
        <v>64</v>
      </c>
      <c r="J50" s="73" t="s">
        <v>81</v>
      </c>
      <c r="K50" s="75" t="s">
        <v>10050</v>
      </c>
      <c r="L50" s="76">
        <v>24750000</v>
      </c>
      <c r="M50" s="71" t="s">
        <v>66</v>
      </c>
      <c r="N50" s="75" t="s">
        <v>9994</v>
      </c>
      <c r="O50" s="75">
        <v>1082997207</v>
      </c>
      <c r="P50" s="75">
        <v>1543</v>
      </c>
      <c r="Q50" s="78">
        <v>45852</v>
      </c>
      <c r="R50" s="75">
        <v>24750000</v>
      </c>
      <c r="S50" s="78">
        <v>45852</v>
      </c>
      <c r="T50" s="76">
        <v>24750000</v>
      </c>
      <c r="U50" s="72" t="s">
        <v>65</v>
      </c>
      <c r="V50" s="76">
        <v>1083044087</v>
      </c>
      <c r="W50" s="104" t="s">
        <v>9959</v>
      </c>
      <c r="X50" s="78">
        <v>45853</v>
      </c>
      <c r="Y50" s="78">
        <v>45853</v>
      </c>
      <c r="Z50" s="78" t="s">
        <v>73</v>
      </c>
      <c r="AA50" s="78">
        <v>46006</v>
      </c>
      <c r="AB50" s="102">
        <f t="shared" si="0"/>
        <v>153</v>
      </c>
      <c r="AC50" s="72">
        <v>0</v>
      </c>
      <c r="AD50" s="76">
        <v>0</v>
      </c>
      <c r="AE50" s="72">
        <v>0</v>
      </c>
      <c r="AF50" s="80" t="s">
        <v>73</v>
      </c>
      <c r="AG50" s="102">
        <f t="shared" si="1"/>
        <v>0</v>
      </c>
      <c r="AH50" s="72">
        <v>0</v>
      </c>
      <c r="AI50" s="76">
        <v>0</v>
      </c>
      <c r="AJ50" s="72" t="s">
        <v>73</v>
      </c>
      <c r="AK50" s="80" t="s">
        <v>73</v>
      </c>
      <c r="AL50" s="72">
        <v>0</v>
      </c>
      <c r="AM50" s="80" t="s">
        <v>73</v>
      </c>
      <c r="AN50" s="80" t="s">
        <v>73</v>
      </c>
      <c r="AO50" s="80" t="s">
        <v>73</v>
      </c>
      <c r="AP50" s="102">
        <f t="shared" si="2"/>
        <v>0</v>
      </c>
      <c r="AQ50" s="102">
        <f t="shared" si="6"/>
        <v>24750000</v>
      </c>
      <c r="AR50" s="72" t="s">
        <v>65</v>
      </c>
      <c r="AS50" s="76">
        <v>24750000</v>
      </c>
      <c r="AT50" s="72" t="s">
        <v>65</v>
      </c>
      <c r="AU50" s="76">
        <v>0</v>
      </c>
      <c r="AV50" s="81" t="s">
        <v>73</v>
      </c>
      <c r="AW50" s="109">
        <v>18000000</v>
      </c>
      <c r="AX50" s="143">
        <f t="shared" si="4"/>
        <v>6750000</v>
      </c>
      <c r="AY50" s="84">
        <f t="shared" si="5"/>
        <v>0.72727272727272729</v>
      </c>
      <c r="AZ50" s="85">
        <v>0.72727272727272729</v>
      </c>
      <c r="BA50" s="81" t="s">
        <v>73</v>
      </c>
      <c r="BB50" s="72" t="s">
        <v>123</v>
      </c>
      <c r="BC50" s="279" t="s">
        <v>10072</v>
      </c>
      <c r="BD50" s="72" t="s">
        <v>65</v>
      </c>
      <c r="BE50" s="72" t="s">
        <v>65</v>
      </c>
    </row>
    <row r="51" spans="2:57" x14ac:dyDescent="0.25">
      <c r="B51" s="71">
        <v>2025</v>
      </c>
      <c r="C51" s="71">
        <v>891780111</v>
      </c>
      <c r="D51" s="71" t="s">
        <v>63</v>
      </c>
      <c r="E51" s="104" t="s">
        <v>10073</v>
      </c>
      <c r="F51" s="72" t="s">
        <v>10074</v>
      </c>
      <c r="G51" s="72">
        <v>0</v>
      </c>
      <c r="H51" s="72" t="s">
        <v>71</v>
      </c>
      <c r="I51" s="71" t="s">
        <v>64</v>
      </c>
      <c r="J51" s="73" t="s">
        <v>81</v>
      </c>
      <c r="K51" s="75" t="s">
        <v>10075</v>
      </c>
      <c r="L51" s="76">
        <v>18725000</v>
      </c>
      <c r="M51" s="71" t="s">
        <v>66</v>
      </c>
      <c r="N51" s="75" t="s">
        <v>351</v>
      </c>
      <c r="O51" s="75">
        <v>1082862655</v>
      </c>
      <c r="P51" s="75">
        <v>1940</v>
      </c>
      <c r="Q51" s="78">
        <v>45902</v>
      </c>
      <c r="R51" s="75">
        <v>18725000</v>
      </c>
      <c r="S51" s="78">
        <v>45904</v>
      </c>
      <c r="T51" s="76">
        <v>18725000</v>
      </c>
      <c r="U51" s="72" t="s">
        <v>65</v>
      </c>
      <c r="V51" s="76">
        <v>36723799</v>
      </c>
      <c r="W51" s="104" t="s">
        <v>10076</v>
      </c>
      <c r="X51" s="78">
        <v>45904</v>
      </c>
      <c r="Y51" s="78">
        <v>45904</v>
      </c>
      <c r="Z51" s="78" t="s">
        <v>73</v>
      </c>
      <c r="AA51" s="78">
        <v>46006</v>
      </c>
      <c r="AB51" s="102">
        <f t="shared" si="0"/>
        <v>102</v>
      </c>
      <c r="AC51" s="72">
        <v>0</v>
      </c>
      <c r="AD51" s="76">
        <v>0</v>
      </c>
      <c r="AE51" s="72">
        <v>0</v>
      </c>
      <c r="AF51" s="80" t="s">
        <v>73</v>
      </c>
      <c r="AG51" s="102">
        <f t="shared" si="1"/>
        <v>0</v>
      </c>
      <c r="AH51" s="72">
        <v>0</v>
      </c>
      <c r="AI51" s="76">
        <v>0</v>
      </c>
      <c r="AJ51" s="72" t="s">
        <v>73</v>
      </c>
      <c r="AK51" s="80" t="s">
        <v>73</v>
      </c>
      <c r="AL51" s="72">
        <v>0</v>
      </c>
      <c r="AM51" s="80" t="s">
        <v>73</v>
      </c>
      <c r="AN51" s="80" t="s">
        <v>73</v>
      </c>
      <c r="AO51" s="80" t="s">
        <v>73</v>
      </c>
      <c r="AP51" s="102">
        <f t="shared" si="2"/>
        <v>0</v>
      </c>
      <c r="AQ51" s="102">
        <f t="shared" si="6"/>
        <v>18725000</v>
      </c>
      <c r="AR51" s="72" t="s">
        <v>65</v>
      </c>
      <c r="AS51" s="76">
        <v>18725000</v>
      </c>
      <c r="AT51" s="72" t="s">
        <v>65</v>
      </c>
      <c r="AU51" s="76">
        <v>0</v>
      </c>
      <c r="AV51" s="81" t="s">
        <v>73</v>
      </c>
      <c r="AW51" s="109">
        <v>10700000</v>
      </c>
      <c r="AX51" s="143">
        <f t="shared" si="4"/>
        <v>8025000</v>
      </c>
      <c r="AY51" s="84">
        <f t="shared" si="5"/>
        <v>0.5714285714285714</v>
      </c>
      <c r="AZ51" s="85">
        <v>0.5714285714285714</v>
      </c>
      <c r="BA51" s="81" t="s">
        <v>73</v>
      </c>
      <c r="BB51" s="72" t="s">
        <v>123</v>
      </c>
      <c r="BC51" s="279" t="s">
        <v>10077</v>
      </c>
      <c r="BD51" s="72" t="s">
        <v>65</v>
      </c>
      <c r="BE51" s="72" t="s">
        <v>65</v>
      </c>
    </row>
    <row r="52" spans="2:57" x14ac:dyDescent="0.25">
      <c r="B52" s="71">
        <v>2025</v>
      </c>
      <c r="C52" s="71">
        <v>891780111</v>
      </c>
      <c r="D52" s="71" t="s">
        <v>63</v>
      </c>
      <c r="E52" s="104" t="s">
        <v>10078</v>
      </c>
      <c r="F52" s="72" t="s">
        <v>10079</v>
      </c>
      <c r="G52" s="72">
        <v>0</v>
      </c>
      <c r="H52" s="72" t="s">
        <v>71</v>
      </c>
      <c r="I52" s="71" t="s">
        <v>64</v>
      </c>
      <c r="J52" s="73" t="s">
        <v>81</v>
      </c>
      <c r="K52" s="75" t="s">
        <v>10080</v>
      </c>
      <c r="L52" s="76">
        <v>6300000</v>
      </c>
      <c r="M52" s="71" t="s">
        <v>66</v>
      </c>
      <c r="N52" s="75" t="s">
        <v>10081</v>
      </c>
      <c r="O52" s="75">
        <v>1004485615</v>
      </c>
      <c r="P52" s="75">
        <v>2004</v>
      </c>
      <c r="Q52" s="78">
        <v>45903</v>
      </c>
      <c r="R52" s="75">
        <v>6300000</v>
      </c>
      <c r="S52" s="78">
        <v>45905</v>
      </c>
      <c r="T52" s="76">
        <v>6300000</v>
      </c>
      <c r="U52" s="72" t="s">
        <v>65</v>
      </c>
      <c r="V52" s="76">
        <v>36723799</v>
      </c>
      <c r="W52" s="104" t="s">
        <v>10076</v>
      </c>
      <c r="X52" s="78">
        <v>45905</v>
      </c>
      <c r="Y52" s="78">
        <v>45905</v>
      </c>
      <c r="Z52" s="78" t="s">
        <v>73</v>
      </c>
      <c r="AA52" s="78">
        <v>45989</v>
      </c>
      <c r="AB52" s="102">
        <f t="shared" si="0"/>
        <v>84</v>
      </c>
      <c r="AC52" s="72">
        <v>0</v>
      </c>
      <c r="AD52" s="76">
        <v>0</v>
      </c>
      <c r="AE52" s="72">
        <v>0</v>
      </c>
      <c r="AF52" s="80" t="s">
        <v>73</v>
      </c>
      <c r="AG52" s="102">
        <f t="shared" si="1"/>
        <v>0</v>
      </c>
      <c r="AH52" s="72">
        <v>0</v>
      </c>
      <c r="AI52" s="76">
        <v>0</v>
      </c>
      <c r="AJ52" s="72" t="s">
        <v>73</v>
      </c>
      <c r="AK52" s="80" t="s">
        <v>73</v>
      </c>
      <c r="AL52" s="72">
        <v>0</v>
      </c>
      <c r="AM52" s="80" t="s">
        <v>73</v>
      </c>
      <c r="AN52" s="80" t="s">
        <v>73</v>
      </c>
      <c r="AO52" s="80" t="s">
        <v>73</v>
      </c>
      <c r="AP52" s="102">
        <f t="shared" si="2"/>
        <v>0</v>
      </c>
      <c r="AQ52" s="102">
        <f t="shared" si="6"/>
        <v>6300000</v>
      </c>
      <c r="AR52" s="72" t="s">
        <v>65</v>
      </c>
      <c r="AS52" s="76">
        <v>6300000</v>
      </c>
      <c r="AT52" s="72" t="s">
        <v>65</v>
      </c>
      <c r="AU52" s="76">
        <v>0</v>
      </c>
      <c r="AV52" s="81" t="s">
        <v>73</v>
      </c>
      <c r="AW52" s="109">
        <v>4200000</v>
      </c>
      <c r="AX52" s="143">
        <f t="shared" si="4"/>
        <v>2100000</v>
      </c>
      <c r="AY52" s="84">
        <f t="shared" si="5"/>
        <v>0.66666666666666663</v>
      </c>
      <c r="AZ52" s="85">
        <v>0.66666666666666663</v>
      </c>
      <c r="BA52" s="81" t="s">
        <v>73</v>
      </c>
      <c r="BB52" s="72" t="s">
        <v>123</v>
      </c>
      <c r="BC52" s="279" t="s">
        <v>10082</v>
      </c>
      <c r="BD52" s="72" t="s">
        <v>65</v>
      </c>
      <c r="BE52" s="72" t="s">
        <v>65</v>
      </c>
    </row>
    <row r="53" spans="2:57" x14ac:dyDescent="0.25">
      <c r="B53" s="71">
        <v>2025</v>
      </c>
      <c r="C53" s="71">
        <v>891780111</v>
      </c>
      <c r="D53" s="71" t="s">
        <v>63</v>
      </c>
      <c r="E53" s="104" t="s">
        <v>10083</v>
      </c>
      <c r="F53" s="72" t="s">
        <v>10084</v>
      </c>
      <c r="G53" s="72">
        <v>0</v>
      </c>
      <c r="H53" s="72" t="s">
        <v>71</v>
      </c>
      <c r="I53" s="71" t="s">
        <v>64</v>
      </c>
      <c r="J53" s="73" t="s">
        <v>81</v>
      </c>
      <c r="K53" s="75" t="s">
        <v>10085</v>
      </c>
      <c r="L53" s="76">
        <v>23985000</v>
      </c>
      <c r="M53" s="71" t="s">
        <v>66</v>
      </c>
      <c r="N53" s="75" t="s">
        <v>9894</v>
      </c>
      <c r="O53" s="75">
        <v>1081761629</v>
      </c>
      <c r="P53" s="75">
        <v>2336</v>
      </c>
      <c r="Q53" s="78">
        <v>45940</v>
      </c>
      <c r="R53" s="75">
        <v>23985000</v>
      </c>
      <c r="S53" s="78">
        <v>45945</v>
      </c>
      <c r="T53" s="76">
        <v>23985000</v>
      </c>
      <c r="U53" s="72" t="s">
        <v>65</v>
      </c>
      <c r="V53" s="76">
        <v>1082924652</v>
      </c>
      <c r="W53" s="104" t="s">
        <v>10020</v>
      </c>
      <c r="X53" s="78">
        <v>45944</v>
      </c>
      <c r="Y53" s="78">
        <v>45945</v>
      </c>
      <c r="Z53" s="78" t="s">
        <v>73</v>
      </c>
      <c r="AA53" s="78">
        <v>46122</v>
      </c>
      <c r="AB53" s="102">
        <f t="shared" si="0"/>
        <v>177</v>
      </c>
      <c r="AC53" s="72">
        <v>0</v>
      </c>
      <c r="AD53" s="76">
        <v>0</v>
      </c>
      <c r="AE53" s="72">
        <v>0</v>
      </c>
      <c r="AF53" s="80" t="s">
        <v>73</v>
      </c>
      <c r="AG53" s="102">
        <f t="shared" si="1"/>
        <v>0</v>
      </c>
      <c r="AH53" s="72">
        <v>0</v>
      </c>
      <c r="AI53" s="76">
        <v>0</v>
      </c>
      <c r="AJ53" s="72" t="s">
        <v>73</v>
      </c>
      <c r="AK53" s="80" t="s">
        <v>73</v>
      </c>
      <c r="AL53" s="72">
        <v>0</v>
      </c>
      <c r="AM53" s="80" t="s">
        <v>73</v>
      </c>
      <c r="AN53" s="80" t="s">
        <v>73</v>
      </c>
      <c r="AO53" s="80" t="s">
        <v>73</v>
      </c>
      <c r="AP53" s="102">
        <f t="shared" si="2"/>
        <v>0</v>
      </c>
      <c r="AQ53" s="102">
        <f t="shared" si="6"/>
        <v>23985000</v>
      </c>
      <c r="AR53" s="72" t="s">
        <v>65</v>
      </c>
      <c r="AS53" s="76">
        <v>23985000</v>
      </c>
      <c r="AT53" s="72" t="s">
        <v>65</v>
      </c>
      <c r="AU53" s="76">
        <v>0</v>
      </c>
      <c r="AV53" s="81" t="s">
        <v>73</v>
      </c>
      <c r="AW53" s="109">
        <v>0</v>
      </c>
      <c r="AX53" s="143">
        <f t="shared" si="4"/>
        <v>23985000</v>
      </c>
      <c r="AY53" s="84">
        <f t="shared" si="5"/>
        <v>0</v>
      </c>
      <c r="AZ53" s="85">
        <v>0</v>
      </c>
      <c r="BA53" s="81" t="s">
        <v>73</v>
      </c>
      <c r="BB53" s="72" t="s">
        <v>123</v>
      </c>
      <c r="BC53" s="279" t="s">
        <v>10086</v>
      </c>
      <c r="BD53" s="72" t="s">
        <v>65</v>
      </c>
      <c r="BE53" s="72" t="s">
        <v>65</v>
      </c>
    </row>
    <row r="54" spans="2:57" x14ac:dyDescent="0.25">
      <c r="B54" s="71">
        <v>2025</v>
      </c>
      <c r="C54" s="71">
        <v>891780111</v>
      </c>
      <c r="D54" s="71" t="s">
        <v>63</v>
      </c>
      <c r="E54" s="104" t="s">
        <v>10087</v>
      </c>
      <c r="F54" s="72" t="s">
        <v>10088</v>
      </c>
      <c r="G54" s="72">
        <v>0</v>
      </c>
      <c r="H54" s="72" t="s">
        <v>71</v>
      </c>
      <c r="I54" s="71" t="s">
        <v>64</v>
      </c>
      <c r="J54" s="73" t="s">
        <v>81</v>
      </c>
      <c r="K54" s="75" t="s">
        <v>10089</v>
      </c>
      <c r="L54" s="76">
        <v>9000000</v>
      </c>
      <c r="M54" s="71" t="s">
        <v>66</v>
      </c>
      <c r="N54" s="75" t="s">
        <v>9958</v>
      </c>
      <c r="O54" s="75">
        <v>36726367</v>
      </c>
      <c r="P54" s="75">
        <v>2331</v>
      </c>
      <c r="Q54" s="78">
        <v>45940</v>
      </c>
      <c r="R54" s="75">
        <v>9000000</v>
      </c>
      <c r="S54" s="78">
        <v>45945</v>
      </c>
      <c r="T54" s="76">
        <v>9000000</v>
      </c>
      <c r="U54" s="72" t="s">
        <v>65</v>
      </c>
      <c r="V54" s="76">
        <v>57420478</v>
      </c>
      <c r="W54" s="104" t="s">
        <v>9913</v>
      </c>
      <c r="X54" s="78">
        <v>45944</v>
      </c>
      <c r="Y54" s="78">
        <v>45945</v>
      </c>
      <c r="Z54" s="78" t="s">
        <v>73</v>
      </c>
      <c r="AA54" s="78">
        <v>46122</v>
      </c>
      <c r="AB54" s="102">
        <f t="shared" si="0"/>
        <v>177</v>
      </c>
      <c r="AC54" s="72">
        <v>0</v>
      </c>
      <c r="AD54" s="76">
        <v>0</v>
      </c>
      <c r="AE54" s="72">
        <v>0</v>
      </c>
      <c r="AF54" s="80" t="s">
        <v>73</v>
      </c>
      <c r="AG54" s="102">
        <f t="shared" si="1"/>
        <v>0</v>
      </c>
      <c r="AH54" s="72">
        <v>0</v>
      </c>
      <c r="AI54" s="76">
        <v>0</v>
      </c>
      <c r="AJ54" s="72" t="s">
        <v>73</v>
      </c>
      <c r="AK54" s="80" t="s">
        <v>73</v>
      </c>
      <c r="AL54" s="72">
        <v>0</v>
      </c>
      <c r="AM54" s="80" t="s">
        <v>73</v>
      </c>
      <c r="AN54" s="80" t="s">
        <v>73</v>
      </c>
      <c r="AO54" s="80" t="s">
        <v>73</v>
      </c>
      <c r="AP54" s="102">
        <f t="shared" si="2"/>
        <v>0</v>
      </c>
      <c r="AQ54" s="102">
        <f t="shared" si="6"/>
        <v>9000000</v>
      </c>
      <c r="AR54" s="72" t="s">
        <v>65</v>
      </c>
      <c r="AS54" s="76">
        <v>9000000</v>
      </c>
      <c r="AT54" s="72" t="s">
        <v>65</v>
      </c>
      <c r="AU54" s="76">
        <v>0</v>
      </c>
      <c r="AV54" s="81" t="s">
        <v>73</v>
      </c>
      <c r="AW54" s="109">
        <v>0</v>
      </c>
      <c r="AX54" s="143">
        <f t="shared" si="4"/>
        <v>9000000</v>
      </c>
      <c r="AY54" s="84">
        <f t="shared" si="5"/>
        <v>0</v>
      </c>
      <c r="AZ54" s="85">
        <v>0</v>
      </c>
      <c r="BA54" s="81" t="s">
        <v>73</v>
      </c>
      <c r="BB54" s="72" t="s">
        <v>123</v>
      </c>
      <c r="BC54" s="279" t="s">
        <v>10090</v>
      </c>
      <c r="BD54" s="72" t="s">
        <v>65</v>
      </c>
      <c r="BE54" s="72" t="s">
        <v>65</v>
      </c>
    </row>
    <row r="55" spans="2:57" x14ac:dyDescent="0.25">
      <c r="B55" s="71">
        <v>2025</v>
      </c>
      <c r="C55" s="71">
        <v>891780111</v>
      </c>
      <c r="D55" s="71" t="s">
        <v>63</v>
      </c>
      <c r="E55" s="104" t="s">
        <v>10091</v>
      </c>
      <c r="F55" s="72" t="s">
        <v>10092</v>
      </c>
      <c r="G55" s="72">
        <v>0</v>
      </c>
      <c r="H55" s="72" t="s">
        <v>71</v>
      </c>
      <c r="I55" s="71" t="s">
        <v>64</v>
      </c>
      <c r="J55" s="73" t="s">
        <v>81</v>
      </c>
      <c r="K55" s="75" t="s">
        <v>10093</v>
      </c>
      <c r="L55" s="76">
        <v>9000000</v>
      </c>
      <c r="M55" s="71" t="s">
        <v>66</v>
      </c>
      <c r="N55" s="75" t="s">
        <v>10094</v>
      </c>
      <c r="O55" s="75">
        <v>1093764260</v>
      </c>
      <c r="P55" s="75">
        <v>2334</v>
      </c>
      <c r="Q55" s="78">
        <v>45940</v>
      </c>
      <c r="R55" s="75">
        <v>9000000</v>
      </c>
      <c r="S55" s="78">
        <v>45945</v>
      </c>
      <c r="T55" s="76">
        <v>9000000</v>
      </c>
      <c r="U55" s="72" t="s">
        <v>65</v>
      </c>
      <c r="V55" s="76">
        <v>57420478</v>
      </c>
      <c r="W55" s="104" t="s">
        <v>9913</v>
      </c>
      <c r="X55" s="78">
        <v>45944</v>
      </c>
      <c r="Y55" s="78">
        <v>45945</v>
      </c>
      <c r="Z55" s="78" t="s">
        <v>73</v>
      </c>
      <c r="AA55" s="78">
        <v>46122</v>
      </c>
      <c r="AB55" s="102">
        <f t="shared" si="0"/>
        <v>177</v>
      </c>
      <c r="AC55" s="72">
        <v>0</v>
      </c>
      <c r="AD55" s="76">
        <v>0</v>
      </c>
      <c r="AE55" s="72">
        <v>0</v>
      </c>
      <c r="AF55" s="80" t="s">
        <v>73</v>
      </c>
      <c r="AG55" s="102">
        <f t="shared" si="1"/>
        <v>0</v>
      </c>
      <c r="AH55" s="72">
        <v>0</v>
      </c>
      <c r="AI55" s="76">
        <v>0</v>
      </c>
      <c r="AJ55" s="72" t="s">
        <v>73</v>
      </c>
      <c r="AK55" s="80" t="s">
        <v>73</v>
      </c>
      <c r="AL55" s="72">
        <v>0</v>
      </c>
      <c r="AM55" s="80" t="s">
        <v>73</v>
      </c>
      <c r="AN55" s="80" t="s">
        <v>73</v>
      </c>
      <c r="AO55" s="80" t="s">
        <v>73</v>
      </c>
      <c r="AP55" s="102">
        <f t="shared" si="2"/>
        <v>0</v>
      </c>
      <c r="AQ55" s="102">
        <f t="shared" si="6"/>
        <v>9000000</v>
      </c>
      <c r="AR55" s="72" t="s">
        <v>65</v>
      </c>
      <c r="AS55" s="76">
        <v>9000000</v>
      </c>
      <c r="AT55" s="72" t="s">
        <v>65</v>
      </c>
      <c r="AU55" s="76">
        <v>0</v>
      </c>
      <c r="AV55" s="81" t="s">
        <v>73</v>
      </c>
      <c r="AW55" s="109">
        <v>0</v>
      </c>
      <c r="AX55" s="143">
        <f t="shared" si="4"/>
        <v>9000000</v>
      </c>
      <c r="AY55" s="84">
        <f t="shared" si="5"/>
        <v>0</v>
      </c>
      <c r="AZ55" s="85">
        <v>0</v>
      </c>
      <c r="BA55" s="81" t="s">
        <v>73</v>
      </c>
      <c r="BB55" s="72" t="s">
        <v>123</v>
      </c>
      <c r="BC55" s="279" t="s">
        <v>10095</v>
      </c>
      <c r="BD55" s="72" t="s">
        <v>65</v>
      </c>
      <c r="BE55" s="72" t="s">
        <v>65</v>
      </c>
    </row>
    <row r="56" spans="2:57" ht="15.75" thickBot="1" x14ac:dyDescent="0.3">
      <c r="B56" s="89">
        <v>2025</v>
      </c>
      <c r="C56" s="89">
        <v>891780111</v>
      </c>
      <c r="D56" s="89" t="s">
        <v>63</v>
      </c>
      <c r="E56" s="140" t="s">
        <v>10096</v>
      </c>
      <c r="F56" s="90" t="s">
        <v>10097</v>
      </c>
      <c r="G56" s="90">
        <v>0</v>
      </c>
      <c r="H56" s="90" t="s">
        <v>71</v>
      </c>
      <c r="I56" s="89" t="s">
        <v>64</v>
      </c>
      <c r="J56" s="91" t="s">
        <v>81</v>
      </c>
      <c r="K56" s="94" t="s">
        <v>10098</v>
      </c>
      <c r="L56" s="95">
        <v>9000000</v>
      </c>
      <c r="M56" s="89" t="s">
        <v>66</v>
      </c>
      <c r="N56" s="94" t="s">
        <v>10099</v>
      </c>
      <c r="O56" s="94">
        <v>57290793</v>
      </c>
      <c r="P56" s="94">
        <v>2333</v>
      </c>
      <c r="Q56" s="97">
        <v>45940</v>
      </c>
      <c r="R56" s="94">
        <v>9000000</v>
      </c>
      <c r="S56" s="97">
        <v>45947</v>
      </c>
      <c r="T56" s="95">
        <v>9000000</v>
      </c>
      <c r="U56" s="90" t="s">
        <v>65</v>
      </c>
      <c r="V56" s="95">
        <v>57420478</v>
      </c>
      <c r="W56" s="140" t="s">
        <v>9913</v>
      </c>
      <c r="X56" s="97">
        <v>45947</v>
      </c>
      <c r="Y56" s="97">
        <v>45947</v>
      </c>
      <c r="Z56" s="97" t="s">
        <v>73</v>
      </c>
      <c r="AA56" s="97">
        <v>46122</v>
      </c>
      <c r="AB56" s="110">
        <f t="shared" si="0"/>
        <v>175</v>
      </c>
      <c r="AC56" s="90">
        <v>0</v>
      </c>
      <c r="AD56" s="95">
        <v>0</v>
      </c>
      <c r="AE56" s="90">
        <v>0</v>
      </c>
      <c r="AF56" s="99" t="s">
        <v>73</v>
      </c>
      <c r="AG56" s="110">
        <f t="shared" si="1"/>
        <v>0</v>
      </c>
      <c r="AH56" s="90">
        <v>0</v>
      </c>
      <c r="AI56" s="95">
        <v>0</v>
      </c>
      <c r="AJ56" s="90" t="s">
        <v>73</v>
      </c>
      <c r="AK56" s="99" t="s">
        <v>73</v>
      </c>
      <c r="AL56" s="90">
        <v>0</v>
      </c>
      <c r="AM56" s="99" t="s">
        <v>73</v>
      </c>
      <c r="AN56" s="99" t="s">
        <v>73</v>
      </c>
      <c r="AO56" s="99" t="s">
        <v>73</v>
      </c>
      <c r="AP56" s="110">
        <f t="shared" si="2"/>
        <v>0</v>
      </c>
      <c r="AQ56" s="110">
        <f t="shared" si="6"/>
        <v>9000000</v>
      </c>
      <c r="AR56" s="90" t="s">
        <v>65</v>
      </c>
      <c r="AS56" s="95">
        <v>9000000</v>
      </c>
      <c r="AT56" s="90" t="s">
        <v>65</v>
      </c>
      <c r="AU56" s="95">
        <v>0</v>
      </c>
      <c r="AV56" s="100" t="s">
        <v>73</v>
      </c>
      <c r="AW56" s="400">
        <v>0</v>
      </c>
      <c r="AX56" s="138">
        <f t="shared" si="4"/>
        <v>9000000</v>
      </c>
      <c r="AY56" s="101">
        <f t="shared" si="5"/>
        <v>0</v>
      </c>
      <c r="AZ56" s="113">
        <v>0</v>
      </c>
      <c r="BA56" s="100" t="s">
        <v>73</v>
      </c>
      <c r="BB56" s="90" t="s">
        <v>123</v>
      </c>
      <c r="BC56" s="283" t="s">
        <v>10100</v>
      </c>
      <c r="BD56" s="90" t="s">
        <v>65</v>
      </c>
      <c r="BE56" s="90" t="s">
        <v>65</v>
      </c>
    </row>
    <row r="57" spans="2:57" s="23" customFormat="1" ht="15.75" thickBot="1" x14ac:dyDescent="0.3">
      <c r="B57" s="675" t="s">
        <v>67</v>
      </c>
      <c r="C57" s="676"/>
      <c r="D57" s="677"/>
      <c r="E57" s="39">
        <f>+SUBTOTAL(3,E8:E56)</f>
        <v>49</v>
      </c>
      <c r="F57" s="40"/>
      <c r="G57" s="41"/>
      <c r="H57" s="41"/>
      <c r="I57" s="41"/>
      <c r="J57" s="42"/>
      <c r="K57" s="49"/>
      <c r="L57" s="43">
        <f>SUM(L8:L56)</f>
        <v>815793425</v>
      </c>
      <c r="M57" s="664"/>
      <c r="N57" s="665"/>
      <c r="O57" s="665"/>
      <c r="P57" s="665"/>
      <c r="Q57" s="665"/>
      <c r="R57" s="665"/>
      <c r="S57" s="665"/>
      <c r="T57" s="665"/>
      <c r="U57" s="665"/>
      <c r="V57" s="665"/>
      <c r="W57" s="665"/>
      <c r="X57" s="665"/>
      <c r="Y57" s="665"/>
      <c r="Z57" s="665"/>
      <c r="AA57" s="665"/>
      <c r="AB57" s="678"/>
      <c r="AC57" s="50">
        <f>SUM(AC8:AC56)</f>
        <v>7</v>
      </c>
      <c r="AD57" s="51">
        <f>SUM(AD8:AD56)</f>
        <v>27230000</v>
      </c>
      <c r="AE57" s="51">
        <f>SUM(AE8:AE56)</f>
        <v>0</v>
      </c>
      <c r="AF57" s="44"/>
      <c r="AG57" s="51">
        <f>SUM(AG8:AG56)</f>
        <v>210</v>
      </c>
      <c r="AH57" s="51">
        <f>SUM(AH8:AH56)</f>
        <v>2</v>
      </c>
      <c r="AI57" s="52">
        <f>SUM(AI8:AI56)</f>
        <v>19410000</v>
      </c>
      <c r="AJ57" s="44"/>
      <c r="AK57" s="44"/>
      <c r="AL57" s="53">
        <f>SUM(AL8:AL56)</f>
        <v>0</v>
      </c>
      <c r="AM57" s="664"/>
      <c r="AN57" s="665"/>
      <c r="AO57" s="665"/>
      <c r="AP57" s="678"/>
      <c r="AQ57" s="50">
        <f>SUM(AQ8:AQ56)</f>
        <v>823613425</v>
      </c>
      <c r="AR57" s="44"/>
      <c r="AS57" s="54">
        <f>SUM(AS8:AS56)</f>
        <v>815783425</v>
      </c>
      <c r="AT57" s="44"/>
      <c r="AU57" s="51">
        <f>SUM(AU8:AU56)</f>
        <v>0</v>
      </c>
      <c r="AV57" s="44"/>
      <c r="AW57" s="45">
        <f>SUM(AW8:AW56)</f>
        <v>642112383</v>
      </c>
      <c r="AX57" s="46">
        <f>SUM(AX8:AX56)</f>
        <v>181501042</v>
      </c>
      <c r="AY57" s="664"/>
      <c r="AZ57" s="665"/>
      <c r="BA57" s="665"/>
      <c r="BB57" s="665"/>
      <c r="BC57" s="665"/>
      <c r="BD57" s="665"/>
      <c r="BE57" s="665"/>
    </row>
  </sheetData>
  <sheetProtection formatCells="0" formatColumns="0" formatRows="0" insertRows="0" deleteRows="0" autoFilter="0"/>
  <mergeCells count="23">
    <mergeCell ref="F5:G5"/>
    <mergeCell ref="AC5:AP5"/>
    <mergeCell ref="E6:G6"/>
    <mergeCell ref="H6:K6"/>
    <mergeCell ref="N6:O6"/>
    <mergeCell ref="P6:R6"/>
    <mergeCell ref="S6:T6"/>
    <mergeCell ref="AT6:AY6"/>
    <mergeCell ref="AZ6:BB6"/>
    <mergeCell ref="BC6:BE6"/>
    <mergeCell ref="B57:D57"/>
    <mergeCell ref="M57:AB57"/>
    <mergeCell ref="AM57:AP57"/>
    <mergeCell ref="AY57:BE57"/>
    <mergeCell ref="U6:W6"/>
    <mergeCell ref="X6:AB6"/>
    <mergeCell ref="AC6:AG6"/>
    <mergeCell ref="AH6:AK6"/>
    <mergeCell ref="AL6:AP6"/>
    <mergeCell ref="AR6:AS6"/>
    <mergeCell ref="B3:C6"/>
    <mergeCell ref="D3:G4"/>
    <mergeCell ref="H3:I5"/>
  </mergeCells>
  <conditionalFormatting sqref="F5 E6">
    <cfRule type="containsText" dxfId="64" priority="21" operator="containsText" text="Seleccione Ordenador">
      <formula>NOT(ISERROR(SEARCH("Seleccione Ordenador",E5)))</formula>
    </cfRule>
  </conditionalFormatting>
  <conditionalFormatting sqref="F8:F49">
    <cfRule type="duplicateValues" dxfId="63" priority="27"/>
  </conditionalFormatting>
  <conditionalFormatting sqref="F12">
    <cfRule type="colorScale" priority="17">
      <colorScale>
        <cfvo type="min"/>
        <cfvo type="max"/>
        <color theme="5" tint="0.59999389629810485"/>
        <color rgb="FFFFEF9C"/>
      </colorScale>
    </cfRule>
  </conditionalFormatting>
  <conditionalFormatting sqref="F50:F56">
    <cfRule type="duplicateValues" dxfId="62" priority="28"/>
  </conditionalFormatting>
  <conditionalFormatting sqref="F5:G5">
    <cfRule type="colorScale" priority="20">
      <colorScale>
        <cfvo type="min"/>
        <cfvo type="percentile" val="50"/>
        <cfvo type="max"/>
        <color rgb="FFF8696B"/>
        <color rgb="FFFFEB84"/>
        <color rgb="FF63BE7B"/>
      </colorScale>
    </cfRule>
  </conditionalFormatting>
  <conditionalFormatting sqref="L8:L56">
    <cfRule type="cellIs" dxfId="61" priority="7" operator="greaterThan">
      <formula>$K$5</formula>
    </cfRule>
  </conditionalFormatting>
  <conditionalFormatting sqref="T8:T18">
    <cfRule type="cellIs" dxfId="60" priority="16" operator="greaterThan">
      <formula>$K$5</formula>
    </cfRule>
  </conditionalFormatting>
  <conditionalFormatting sqref="AB8:AB56">
    <cfRule type="expression" dxfId="59" priority="8">
      <formula>+_xlfn.ISFORMULA(AB8)</formula>
    </cfRule>
  </conditionalFormatting>
  <conditionalFormatting sqref="AD8:AD56">
    <cfRule type="cellIs" dxfId="58" priority="4" operator="greaterThan">
      <formula>$L$8/2</formula>
    </cfRule>
  </conditionalFormatting>
  <conditionalFormatting sqref="AG8:AG56">
    <cfRule type="expression" dxfId="57" priority="3">
      <formula>+_xlfn.ISFORMULA(AG8)</formula>
    </cfRule>
  </conditionalFormatting>
  <conditionalFormatting sqref="AP8:AS56">
    <cfRule type="expression" dxfId="56" priority="2">
      <formula>+_xlfn.ISFORMULA(AP8)</formula>
    </cfRule>
  </conditionalFormatting>
  <conditionalFormatting sqref="AT9:AT33">
    <cfRule type="expression" dxfId="55" priority="15">
      <formula>+_xlfn.ISFORMULA(AT9)</formula>
    </cfRule>
  </conditionalFormatting>
  <conditionalFormatting sqref="AW13">
    <cfRule type="cellIs" dxfId="54" priority="14" operator="greaterThan">
      <formula>$K$5</formula>
    </cfRule>
  </conditionalFormatting>
  <conditionalFormatting sqref="AW19:AW20">
    <cfRule type="cellIs" dxfId="53" priority="13" operator="greaterThan">
      <formula>$K$5</formula>
    </cfRule>
  </conditionalFormatting>
  <conditionalFormatting sqref="AW22:AW23">
    <cfRule type="cellIs" dxfId="52" priority="12" operator="greaterThan">
      <formula>$K$5</formula>
    </cfRule>
  </conditionalFormatting>
  <conditionalFormatting sqref="AW27:AW28">
    <cfRule type="cellIs" dxfId="51" priority="11" operator="greaterThan">
      <formula>$K$5</formula>
    </cfRule>
  </conditionalFormatting>
  <conditionalFormatting sqref="AW30">
    <cfRule type="cellIs" dxfId="50" priority="10" operator="greaterThan">
      <formula>$K$5</formula>
    </cfRule>
  </conditionalFormatting>
  <conditionalFormatting sqref="AX8:AZ56">
    <cfRule type="expression" dxfId="49" priority="1">
      <formula>+_xlfn.ISFORMULA(AX8)</formula>
    </cfRule>
  </conditionalFormatting>
  <dataValidations count="10">
    <dataValidation type="list" allowBlank="1" showInputMessage="1" showErrorMessage="1" sqref="J8:J56" xr:uid="{FFC0F1C4-C04D-43CD-95EF-10FC373FF54A}">
      <formula1>"CONTRATO DE OBRAS, OTROS TIPOS, PRESTACIÓN DE SERVICIOS, SUMINISTROS"</formula1>
    </dataValidation>
    <dataValidation type="list" allowBlank="1" showInputMessage="1" showErrorMessage="1" sqref="BB8:BB56" xr:uid="{3802CF71-DBAF-4071-A75D-72BBE3874A7F}">
      <formula1>"Por iniciar,En ejecucion,Suspendido,Terminado,Liquidado"</formula1>
    </dataValidation>
    <dataValidation type="list" allowBlank="1" showInputMessage="1" showErrorMessage="1" sqref="H8:H56" xr:uid="{C6BEEDC4-C769-4B00-B4B1-DA41387FA1F3}">
      <formula1>"OTRO SECTOR"</formula1>
    </dataValidation>
    <dataValidation type="list" allowBlank="1" showInputMessage="1" showErrorMessage="1" sqref="M8:M56" xr:uid="{D0601B57-9830-4361-8603-3840124BF8B3}">
      <formula1>"DIRECTA"</formula1>
    </dataValidation>
    <dataValidation type="list" allowBlank="1" showInputMessage="1" showErrorMessage="1" sqref="I8:I56" xr:uid="{D959DDC7-EC7F-4955-9854-B50FF240D8FE}">
      <formula1>"FUNCIONAMIENTO,INVERSION,OTROS"</formula1>
    </dataValidation>
    <dataValidation type="list" allowBlank="1" showInputMessage="1" showErrorMessage="1" sqref="BE30:BE33 BE8:BE28 BE35:BE56" xr:uid="{A4D0801C-87AD-483B-827A-9A46FD56DECA}">
      <formula1>"SI,NA por TIPO Contrato"</formula1>
    </dataValidation>
    <dataValidation type="list" allowBlank="1" showInputMessage="1" showErrorMessage="1" sqref="BD30:BD33 BD8:BD27 BD35:BD56" xr:uid="{9DA71209-0A41-4D0D-AC25-8A3B6C326763}">
      <formula1>"SI,NO HA INICIADO"</formula1>
    </dataValidation>
    <dataValidation type="list" allowBlank="1" showInputMessage="1" showErrorMessage="1" errorTitle="ERROR" error="SOLO VALIDO LISTA DESPLEGABLE" promptTitle="ESCOJA EL PERIODO" sqref="F5" xr:uid="{F1E539B1-83BB-401B-80BA-772D4B635CD8}">
      <formula1>"Seleccione el periodo a presentar,ENERO,FEBRERO,MARZO,ABRIL,MAYO,JUNIO,JULIO,AGOSTO,SEPTIEMBRE,OCTUBRE,NOVIEMBRE,DICIEMBRE"</formula1>
    </dataValidation>
    <dataValidation type="list" allowBlank="1" showInputMessage="1" showErrorMessage="1" sqref="K4" xr:uid="{888FD235-17CD-4F33-979D-51755BE5F6FD}">
      <formula1>"42,250,1000,3000"</formula1>
    </dataValidation>
    <dataValidation type="list" allowBlank="1" showInputMessage="1" showErrorMessage="1" sqref="U44:U47 AT8:AT33 U8:U26 U49:U56 AR8:AR56" xr:uid="{AC010E08-E2C4-42D3-BF3F-E50C59ABD030}">
      <formula1>"SI,NO"</formula1>
    </dataValidation>
  </dataValidations>
  <hyperlinks>
    <hyperlink ref="BC9" r:id="rId1" xr:uid="{7592BF09-36C8-4F78-A771-842612F1FA18}"/>
    <hyperlink ref="BC10" r:id="rId2" xr:uid="{9CABA032-1AF2-43FE-BDAA-1333610C58E2}"/>
    <hyperlink ref="BC11" r:id="rId3" xr:uid="{AB03A0A6-4246-4F79-9791-A67D5E04ED8D}"/>
    <hyperlink ref="BC12" r:id="rId4" xr:uid="{7A89384C-C656-4D0B-8955-DF26E0C7F556}"/>
    <hyperlink ref="BC14" r:id="rId5" xr:uid="{50D024B0-00F8-4DF1-9262-12DBF06E8281}"/>
    <hyperlink ref="BC13" r:id="rId6" xr:uid="{EC8036CE-86ED-4B1D-8AC1-73252CA21F7D}"/>
    <hyperlink ref="BC16" r:id="rId7" xr:uid="{0083BCB2-8F39-4546-8D8F-AD1C482D7C2B}"/>
    <hyperlink ref="BC15" r:id="rId8" xr:uid="{E5D18441-4727-4B14-90EF-E45E030E0625}"/>
    <hyperlink ref="BC17" r:id="rId9" xr:uid="{64D337F0-CE6A-47BE-9CB3-6EA3841C3AD1}"/>
    <hyperlink ref="BC18" r:id="rId10" xr:uid="{BC38734D-4402-4123-B492-2ADEDEBE770A}"/>
    <hyperlink ref="BC19" r:id="rId11" xr:uid="{C430F0DA-ADA6-4F5A-8FA7-294F7A737800}"/>
    <hyperlink ref="BC20" r:id="rId12" xr:uid="{59829BF0-A6EF-450B-83A5-8076E317CBEA}"/>
    <hyperlink ref="BC21" r:id="rId13" xr:uid="{1F35BE47-5688-4FFF-AEAE-9C0F85BE59BF}"/>
    <hyperlink ref="BC22" r:id="rId14" xr:uid="{168ECCE5-C41E-4FB9-A9F2-71419142A0FC}"/>
    <hyperlink ref="BC23" r:id="rId15" xr:uid="{27F94F99-0C80-4DD5-8399-F6A910DB82E7}"/>
    <hyperlink ref="BC24" r:id="rId16" xr:uid="{826E19A8-3233-4C87-9BC5-E1AC6D83F11A}"/>
    <hyperlink ref="BC25" r:id="rId17" xr:uid="{C3C3463A-B928-4E70-BA2E-B33E8889B182}"/>
    <hyperlink ref="BC26" r:id="rId18" xr:uid="{14F2D9EF-BF94-454F-A470-7400B75737B4}"/>
    <hyperlink ref="BC27" r:id="rId19" xr:uid="{EF2CF274-D9B3-43C5-AF19-F1D88E724715}"/>
    <hyperlink ref="BC28" r:id="rId20" xr:uid="{09651089-CA7E-4B09-B15E-4D2AD2147AD4}"/>
    <hyperlink ref="BC29" r:id="rId21" xr:uid="{EAEA3CD5-855B-4237-BB61-7A6C793DD8E7}"/>
    <hyperlink ref="BC30" r:id="rId22" xr:uid="{B2C67A8C-2891-403F-9079-8C1C3BC4737B}"/>
    <hyperlink ref="BC33" r:id="rId23" xr:uid="{488F547E-CD55-49DE-B316-0F04AEDE521F}"/>
    <hyperlink ref="BC35" r:id="rId24" xr:uid="{28880AE2-418D-4EA9-808D-2BCE726D8DD5}"/>
    <hyperlink ref="BC34" r:id="rId25" xr:uid="{17213887-6566-4B56-B7D5-EFBB1D38A3D0}"/>
    <hyperlink ref="BC36" r:id="rId26" xr:uid="{4CFBC255-1ED2-4639-A1A2-DC8742E5989F}"/>
    <hyperlink ref="BC41" r:id="rId27" xr:uid="{38636E7D-228C-4BFB-8884-1C017CE01F38}"/>
    <hyperlink ref="BC53" r:id="rId28" xr:uid="{4751A064-4B11-4866-A522-F4CF82047554}"/>
    <hyperlink ref="BC54" r:id="rId29" xr:uid="{092FA93B-45B9-4708-9BCC-BD375EAFBB2E}"/>
    <hyperlink ref="BC55" r:id="rId30" xr:uid="{D5002C86-95AF-44F5-89CF-35C10253FC13}"/>
    <hyperlink ref="BC56" r:id="rId31" xr:uid="{72FB5824-461D-4415-9D65-45BAA3A48727}"/>
    <hyperlink ref="BC8" r:id="rId32" xr:uid="{963B0813-26F9-4D23-AE7C-35EE188CB517}"/>
  </hyperlinks>
  <pageMargins left="0.7" right="0.7" top="0.75" bottom="0.75" header="0.3" footer="0.3"/>
  <pageSetup orientation="portrait" horizontalDpi="300" verticalDpi="300" r:id="rId33"/>
  <drawing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6238-214F-4FA2-8A95-14E2462211D0}">
  <sheetPr>
    <tabColor rgb="FFFFFF00"/>
  </sheetPr>
  <dimension ref="A1:BV30"/>
  <sheetViews>
    <sheetView showGridLines="0" zoomScaleNormal="100" workbookViewId="0">
      <selection activeCell="BH6" sqref="BH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7.28515625" style="37" customWidth="1"/>
    <col min="7" max="7" width="15.85546875" style="37" customWidth="1"/>
    <col min="8" max="8" width="16.5703125" style="37" customWidth="1"/>
    <col min="9" max="9" width="17.42578125" style="37" customWidth="1"/>
    <col min="10" max="10" width="22.85546875" style="38" customWidth="1"/>
    <col min="11" max="11" width="22.140625" customWidth="1"/>
    <col min="12" max="12" width="14.5703125" bestFit="1" customWidth="1"/>
    <col min="13" max="13" width="13.42578125" customWidth="1"/>
    <col min="14" max="14" width="14.8554687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7.71093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654"/>
      <c r="C4" s="655"/>
      <c r="D4" s="661"/>
      <c r="E4" s="662"/>
      <c r="F4" s="662"/>
      <c r="G4" s="663"/>
      <c r="H4" s="668"/>
      <c r="I4" s="669"/>
      <c r="J4" s="36"/>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654"/>
      <c r="C5" s="655"/>
      <c r="D5" s="7" t="s">
        <v>2</v>
      </c>
      <c r="E5" s="8"/>
      <c r="F5" s="674" t="s">
        <v>312</v>
      </c>
      <c r="G5" s="674"/>
      <c r="H5" s="670"/>
      <c r="I5" s="671"/>
      <c r="J5" s="36"/>
      <c r="K5" s="10">
        <f>+L6*K4</f>
        <v>59787000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74" s="12" customFormat="1" ht="31.5" customHeight="1" thickBot="1" x14ac:dyDescent="0.3">
      <c r="B6" s="656"/>
      <c r="C6" s="657"/>
      <c r="D6" s="13" t="s">
        <v>5</v>
      </c>
      <c r="E6" s="672" t="s">
        <v>10204</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74" s="22" customFormat="1" ht="87" customHeight="1"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2" t="s">
        <v>39</v>
      </c>
      <c r="AC7" s="15" t="s">
        <v>40</v>
      </c>
      <c r="AD7" s="15" t="s">
        <v>41</v>
      </c>
      <c r="AE7" s="15" t="s">
        <v>42</v>
      </c>
      <c r="AF7" s="19" t="s">
        <v>43</v>
      </c>
      <c r="AG7" s="32" t="s">
        <v>44</v>
      </c>
      <c r="AH7" s="15" t="s">
        <v>45</v>
      </c>
      <c r="AI7" s="15" t="s">
        <v>46</v>
      </c>
      <c r="AJ7" s="19" t="s">
        <v>47</v>
      </c>
      <c r="AK7" s="19" t="s">
        <v>80</v>
      </c>
      <c r="AL7" s="15" t="s">
        <v>48</v>
      </c>
      <c r="AM7" s="19" t="s">
        <v>49</v>
      </c>
      <c r="AN7" s="19" t="s">
        <v>50</v>
      </c>
      <c r="AO7" s="19" t="s">
        <v>79</v>
      </c>
      <c r="AP7" s="32" t="s">
        <v>51</v>
      </c>
      <c r="AQ7" s="32" t="s">
        <v>52</v>
      </c>
      <c r="AR7" s="15" t="s">
        <v>76</v>
      </c>
      <c r="AS7" s="15" t="s">
        <v>77</v>
      </c>
      <c r="AT7" s="15" t="s">
        <v>53</v>
      </c>
      <c r="AU7" s="15" t="s">
        <v>54</v>
      </c>
      <c r="AV7" s="15" t="s">
        <v>55</v>
      </c>
      <c r="AW7" s="20" t="s">
        <v>56</v>
      </c>
      <c r="AX7" s="33" t="s">
        <v>57</v>
      </c>
      <c r="AY7" s="33" t="s">
        <v>83</v>
      </c>
      <c r="AZ7" s="34"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x14ac:dyDescent="0.25">
      <c r="B8" s="56">
        <v>2025</v>
      </c>
      <c r="C8" s="56">
        <v>891780111</v>
      </c>
      <c r="D8" s="56" t="s">
        <v>63</v>
      </c>
      <c r="E8" s="153" t="s">
        <v>10203</v>
      </c>
      <c r="F8" s="476" t="s">
        <v>10202</v>
      </c>
      <c r="G8" s="56">
        <v>0</v>
      </c>
      <c r="H8" s="56" t="s">
        <v>71</v>
      </c>
      <c r="I8" s="56" t="s">
        <v>64</v>
      </c>
      <c r="J8" s="57" t="s">
        <v>81</v>
      </c>
      <c r="K8" s="59" t="s">
        <v>10201</v>
      </c>
      <c r="L8" s="60">
        <v>26000000</v>
      </c>
      <c r="M8" s="56" t="s">
        <v>66</v>
      </c>
      <c r="N8" s="59" t="s">
        <v>9284</v>
      </c>
      <c r="O8" s="59">
        <v>57291132</v>
      </c>
      <c r="P8" s="59">
        <v>33</v>
      </c>
      <c r="Q8" s="65">
        <v>45671</v>
      </c>
      <c r="R8" s="59">
        <v>26000000</v>
      </c>
      <c r="S8" s="65">
        <v>45672</v>
      </c>
      <c r="T8" s="60">
        <v>26000000</v>
      </c>
      <c r="U8" s="56" t="s">
        <v>65</v>
      </c>
      <c r="V8" s="60">
        <v>45691169</v>
      </c>
      <c r="W8" s="153" t="s">
        <v>10104</v>
      </c>
      <c r="X8" s="62">
        <v>45672</v>
      </c>
      <c r="Y8" s="62">
        <v>45672</v>
      </c>
      <c r="Z8" s="62" t="s">
        <v>73</v>
      </c>
      <c r="AA8" s="62">
        <v>45869</v>
      </c>
      <c r="AB8" s="63">
        <f t="shared" ref="AB8:AB29" si="0">+IF(Z8="1800-01-01",AA8-Y8,AA8-Z8)</f>
        <v>197</v>
      </c>
      <c r="AC8" s="56">
        <v>0</v>
      </c>
      <c r="AD8" s="60">
        <v>0</v>
      </c>
      <c r="AE8" s="56">
        <v>0</v>
      </c>
      <c r="AF8" s="56" t="s">
        <v>73</v>
      </c>
      <c r="AG8" s="63">
        <f t="shared" ref="AG8:AG29" si="1">+IF(AF8="1800-01-01",0,AF8-AA8)</f>
        <v>0</v>
      </c>
      <c r="AH8" s="56">
        <v>1</v>
      </c>
      <c r="AI8" s="60">
        <v>22666667</v>
      </c>
      <c r="AJ8" s="62">
        <v>45698</v>
      </c>
      <c r="AK8" s="62">
        <v>45698</v>
      </c>
      <c r="AL8" s="56">
        <v>0</v>
      </c>
      <c r="AM8" s="56" t="s">
        <v>73</v>
      </c>
      <c r="AN8" s="56" t="s">
        <v>73</v>
      </c>
      <c r="AO8" s="56" t="s">
        <v>73</v>
      </c>
      <c r="AP8" s="63">
        <f t="shared" ref="AP8:AP29" si="2">+IF(AM8="1800-01-01",0,AN8-AM8)</f>
        <v>0</v>
      </c>
      <c r="AQ8" s="63">
        <f t="shared" ref="AQ8:AQ29" si="3">+L8+AD8-AI8</f>
        <v>3333333</v>
      </c>
      <c r="AR8" s="56" t="s">
        <v>65</v>
      </c>
      <c r="AS8" s="60">
        <v>26000000</v>
      </c>
      <c r="AT8" s="56" t="s">
        <v>319</v>
      </c>
      <c r="AU8" s="60">
        <v>0</v>
      </c>
      <c r="AV8" s="56" t="s">
        <v>73</v>
      </c>
      <c r="AW8" s="402">
        <v>3333333</v>
      </c>
      <c r="AX8" s="150">
        <f t="shared" ref="AX8:AX29" si="4">AQ8-AW8</f>
        <v>0</v>
      </c>
      <c r="AY8" s="69">
        <f t="shared" ref="AY8:AY29" si="5">+IFERROR(AW8/AQ8,"_")</f>
        <v>1</v>
      </c>
      <c r="AZ8" s="70">
        <v>1</v>
      </c>
      <c r="BA8" s="56" t="s">
        <v>73</v>
      </c>
      <c r="BB8" s="56" t="s">
        <v>426</v>
      </c>
      <c r="BC8" s="153" t="s">
        <v>10200</v>
      </c>
      <c r="BD8" s="55" t="s">
        <v>65</v>
      </c>
      <c r="BE8" s="55" t="s">
        <v>65</v>
      </c>
    </row>
    <row r="9" spans="1:74" x14ac:dyDescent="0.25">
      <c r="B9" s="72">
        <v>2025</v>
      </c>
      <c r="C9" s="72">
        <v>891780111</v>
      </c>
      <c r="D9" s="72" t="s">
        <v>63</v>
      </c>
      <c r="E9" s="104" t="s">
        <v>10199</v>
      </c>
      <c r="F9" s="72" t="s">
        <v>10198</v>
      </c>
      <c r="G9" s="72">
        <v>0</v>
      </c>
      <c r="H9" s="72" t="s">
        <v>71</v>
      </c>
      <c r="I9" s="72" t="s">
        <v>64</v>
      </c>
      <c r="J9" s="73" t="s">
        <v>81</v>
      </c>
      <c r="K9" s="75" t="s">
        <v>10197</v>
      </c>
      <c r="L9" s="76">
        <v>22750000</v>
      </c>
      <c r="M9" s="72" t="s">
        <v>66</v>
      </c>
      <c r="N9" s="75" t="s">
        <v>10120</v>
      </c>
      <c r="O9" s="75">
        <v>1082986396</v>
      </c>
      <c r="P9" s="75">
        <v>32</v>
      </c>
      <c r="Q9" s="80">
        <v>45671</v>
      </c>
      <c r="R9" s="75">
        <v>22750000</v>
      </c>
      <c r="S9" s="80">
        <v>45672</v>
      </c>
      <c r="T9" s="76">
        <v>22750000</v>
      </c>
      <c r="U9" s="72" t="s">
        <v>65</v>
      </c>
      <c r="V9" s="76">
        <v>45691169</v>
      </c>
      <c r="W9" s="104" t="s">
        <v>10104</v>
      </c>
      <c r="X9" s="78">
        <v>45672</v>
      </c>
      <c r="Y9" s="78">
        <v>45672</v>
      </c>
      <c r="Z9" s="78" t="s">
        <v>73</v>
      </c>
      <c r="AA9" s="78">
        <v>45869</v>
      </c>
      <c r="AB9" s="102">
        <f t="shared" si="0"/>
        <v>197</v>
      </c>
      <c r="AC9" s="72">
        <v>0</v>
      </c>
      <c r="AD9" s="76">
        <v>0</v>
      </c>
      <c r="AE9" s="72">
        <v>0</v>
      </c>
      <c r="AF9" s="72" t="s">
        <v>73</v>
      </c>
      <c r="AG9" s="102">
        <f t="shared" si="1"/>
        <v>0</v>
      </c>
      <c r="AH9" s="72">
        <v>0</v>
      </c>
      <c r="AI9" s="76">
        <v>0</v>
      </c>
      <c r="AJ9" s="72" t="s">
        <v>73</v>
      </c>
      <c r="AK9" s="72" t="s">
        <v>73</v>
      </c>
      <c r="AL9" s="72">
        <v>0</v>
      </c>
      <c r="AM9" s="72" t="s">
        <v>73</v>
      </c>
      <c r="AN9" s="72" t="s">
        <v>73</v>
      </c>
      <c r="AO9" s="72" t="s">
        <v>73</v>
      </c>
      <c r="AP9" s="102">
        <f t="shared" si="2"/>
        <v>0</v>
      </c>
      <c r="AQ9" s="102">
        <f t="shared" si="3"/>
        <v>22750000</v>
      </c>
      <c r="AR9" s="72" t="s">
        <v>65</v>
      </c>
      <c r="AS9" s="76">
        <v>22750000</v>
      </c>
      <c r="AT9" s="72" t="s">
        <v>319</v>
      </c>
      <c r="AU9" s="76">
        <v>0</v>
      </c>
      <c r="AV9" s="72" t="s">
        <v>73</v>
      </c>
      <c r="AW9" s="109">
        <f>12250000+3500000+3500000+3500000</f>
        <v>22750000</v>
      </c>
      <c r="AX9" s="143">
        <f t="shared" si="4"/>
        <v>0</v>
      </c>
      <c r="AY9" s="84">
        <f t="shared" si="5"/>
        <v>1</v>
      </c>
      <c r="AZ9" s="85">
        <v>1</v>
      </c>
      <c r="BA9" s="72" t="s">
        <v>73</v>
      </c>
      <c r="BB9" s="72" t="s">
        <v>208</v>
      </c>
      <c r="BC9" s="104" t="s">
        <v>10196</v>
      </c>
      <c r="BD9" s="71" t="s">
        <v>65</v>
      </c>
      <c r="BE9" s="71" t="s">
        <v>65</v>
      </c>
    </row>
    <row r="10" spans="1:74" x14ac:dyDescent="0.25">
      <c r="B10" s="72">
        <v>2025</v>
      </c>
      <c r="C10" s="72">
        <v>891780111</v>
      </c>
      <c r="D10" s="72" t="s">
        <v>63</v>
      </c>
      <c r="E10" s="104" t="s">
        <v>10195</v>
      </c>
      <c r="F10" s="72" t="s">
        <v>10194</v>
      </c>
      <c r="G10" s="72">
        <v>0</v>
      </c>
      <c r="H10" s="72" t="s">
        <v>71</v>
      </c>
      <c r="I10" s="72" t="s">
        <v>64</v>
      </c>
      <c r="J10" s="73" t="s">
        <v>81</v>
      </c>
      <c r="K10" s="75" t="s">
        <v>10193</v>
      </c>
      <c r="L10" s="76">
        <v>17550000</v>
      </c>
      <c r="M10" s="72" t="s">
        <v>66</v>
      </c>
      <c r="N10" s="75" t="s">
        <v>10135</v>
      </c>
      <c r="O10" s="75">
        <v>1082961539</v>
      </c>
      <c r="P10" s="75">
        <v>36</v>
      </c>
      <c r="Q10" s="80">
        <v>45671</v>
      </c>
      <c r="R10" s="75">
        <v>37100000</v>
      </c>
      <c r="S10" s="80">
        <v>45673</v>
      </c>
      <c r="T10" s="76">
        <v>17550000</v>
      </c>
      <c r="U10" s="72" t="s">
        <v>65</v>
      </c>
      <c r="V10" s="76">
        <v>45691169</v>
      </c>
      <c r="W10" s="104" t="s">
        <v>10104</v>
      </c>
      <c r="X10" s="78">
        <v>45673</v>
      </c>
      <c r="Y10" s="78">
        <v>45673</v>
      </c>
      <c r="Z10" s="78" t="s">
        <v>73</v>
      </c>
      <c r="AA10" s="78">
        <v>45869</v>
      </c>
      <c r="AB10" s="102">
        <f t="shared" si="0"/>
        <v>196</v>
      </c>
      <c r="AC10" s="72">
        <v>0</v>
      </c>
      <c r="AD10" s="76">
        <v>0</v>
      </c>
      <c r="AE10" s="72">
        <v>0</v>
      </c>
      <c r="AF10" s="72" t="s">
        <v>73</v>
      </c>
      <c r="AG10" s="102">
        <f t="shared" si="1"/>
        <v>0</v>
      </c>
      <c r="AH10" s="72">
        <v>0</v>
      </c>
      <c r="AI10" s="76">
        <v>0</v>
      </c>
      <c r="AJ10" s="72" t="s">
        <v>73</v>
      </c>
      <c r="AK10" s="72" t="s">
        <v>73</v>
      </c>
      <c r="AL10" s="72">
        <v>0</v>
      </c>
      <c r="AM10" s="72" t="s">
        <v>73</v>
      </c>
      <c r="AN10" s="72" t="s">
        <v>73</v>
      </c>
      <c r="AO10" s="72" t="s">
        <v>73</v>
      </c>
      <c r="AP10" s="102">
        <f t="shared" si="2"/>
        <v>0</v>
      </c>
      <c r="AQ10" s="102">
        <f t="shared" si="3"/>
        <v>17550000</v>
      </c>
      <c r="AR10" s="72" t="s">
        <v>65</v>
      </c>
      <c r="AS10" s="76">
        <v>17550000</v>
      </c>
      <c r="AT10" s="72" t="s">
        <v>319</v>
      </c>
      <c r="AU10" s="76">
        <v>0</v>
      </c>
      <c r="AV10" s="72" t="s">
        <v>73</v>
      </c>
      <c r="AW10" s="109">
        <f>9450000+2700000+2700000+2700000</f>
        <v>17550000</v>
      </c>
      <c r="AX10" s="143">
        <f t="shared" si="4"/>
        <v>0</v>
      </c>
      <c r="AY10" s="84">
        <f t="shared" si="5"/>
        <v>1</v>
      </c>
      <c r="AZ10" s="85">
        <v>1</v>
      </c>
      <c r="BA10" s="72" t="s">
        <v>73</v>
      </c>
      <c r="BB10" s="72" t="s">
        <v>208</v>
      </c>
      <c r="BC10" s="104" t="s">
        <v>10192</v>
      </c>
      <c r="BD10" s="71" t="s">
        <v>65</v>
      </c>
      <c r="BE10" s="71" t="s">
        <v>65</v>
      </c>
    </row>
    <row r="11" spans="1:74" x14ac:dyDescent="0.25">
      <c r="B11" s="72">
        <v>2025</v>
      </c>
      <c r="C11" s="72">
        <v>891780111</v>
      </c>
      <c r="D11" s="72" t="s">
        <v>63</v>
      </c>
      <c r="E11" s="104" t="s">
        <v>10191</v>
      </c>
      <c r="F11" s="72" t="s">
        <v>10190</v>
      </c>
      <c r="G11" s="72">
        <v>0</v>
      </c>
      <c r="H11" s="72" t="s">
        <v>71</v>
      </c>
      <c r="I11" s="72" t="s">
        <v>64</v>
      </c>
      <c r="J11" s="73" t="s">
        <v>81</v>
      </c>
      <c r="K11" s="75" t="s">
        <v>10189</v>
      </c>
      <c r="L11" s="76">
        <v>17100000</v>
      </c>
      <c r="M11" s="72" t="s">
        <v>66</v>
      </c>
      <c r="N11" s="75" t="s">
        <v>10125</v>
      </c>
      <c r="O11" s="75">
        <v>1082845936</v>
      </c>
      <c r="P11" s="75">
        <v>31</v>
      </c>
      <c r="Q11" s="80">
        <v>45671</v>
      </c>
      <c r="R11" s="75">
        <v>17550000</v>
      </c>
      <c r="S11" s="80">
        <v>45677</v>
      </c>
      <c r="T11" s="76">
        <v>17100000</v>
      </c>
      <c r="U11" s="72" t="s">
        <v>65</v>
      </c>
      <c r="V11" s="76">
        <v>45691169</v>
      </c>
      <c r="W11" s="104" t="s">
        <v>10104</v>
      </c>
      <c r="X11" s="78">
        <v>45677</v>
      </c>
      <c r="Y11" s="78">
        <v>45677</v>
      </c>
      <c r="Z11" s="78" t="s">
        <v>73</v>
      </c>
      <c r="AA11" s="78">
        <v>45869</v>
      </c>
      <c r="AB11" s="102">
        <f t="shared" si="0"/>
        <v>192</v>
      </c>
      <c r="AC11" s="72">
        <v>0</v>
      </c>
      <c r="AD11" s="76">
        <v>0</v>
      </c>
      <c r="AE11" s="72">
        <v>0</v>
      </c>
      <c r="AF11" s="72" t="s">
        <v>73</v>
      </c>
      <c r="AG11" s="102">
        <f t="shared" si="1"/>
        <v>0</v>
      </c>
      <c r="AH11" s="72">
        <v>0</v>
      </c>
      <c r="AI11" s="76">
        <v>0</v>
      </c>
      <c r="AJ11" s="72" t="s">
        <v>73</v>
      </c>
      <c r="AK11" s="72" t="s">
        <v>73</v>
      </c>
      <c r="AL11" s="72">
        <v>0</v>
      </c>
      <c r="AM11" s="72" t="s">
        <v>73</v>
      </c>
      <c r="AN11" s="72" t="s">
        <v>73</v>
      </c>
      <c r="AO11" s="72" t="s">
        <v>73</v>
      </c>
      <c r="AP11" s="102">
        <f t="shared" si="2"/>
        <v>0</v>
      </c>
      <c r="AQ11" s="102">
        <f t="shared" si="3"/>
        <v>17100000</v>
      </c>
      <c r="AR11" s="72" t="s">
        <v>65</v>
      </c>
      <c r="AS11" s="76">
        <v>17100000</v>
      </c>
      <c r="AT11" s="72" t="s">
        <v>319</v>
      </c>
      <c r="AU11" s="76">
        <v>0</v>
      </c>
      <c r="AV11" s="72" t="s">
        <v>73</v>
      </c>
      <c r="AW11" s="109">
        <f>9000000+2700000+2700000+2700000</f>
        <v>17100000</v>
      </c>
      <c r="AX11" s="143">
        <f t="shared" si="4"/>
        <v>0</v>
      </c>
      <c r="AY11" s="84">
        <f t="shared" si="5"/>
        <v>1</v>
      </c>
      <c r="AZ11" s="85">
        <v>1</v>
      </c>
      <c r="BA11" s="72" t="s">
        <v>73</v>
      </c>
      <c r="BB11" s="72" t="s">
        <v>208</v>
      </c>
      <c r="BC11" s="104" t="s">
        <v>10188</v>
      </c>
      <c r="BD11" s="71" t="s">
        <v>65</v>
      </c>
      <c r="BE11" s="71" t="s">
        <v>65</v>
      </c>
    </row>
    <row r="12" spans="1:74" x14ac:dyDescent="0.25">
      <c r="B12" s="72">
        <v>2025</v>
      </c>
      <c r="C12" s="72">
        <v>891780111</v>
      </c>
      <c r="D12" s="72" t="s">
        <v>63</v>
      </c>
      <c r="E12" s="104" t="s">
        <v>10187</v>
      </c>
      <c r="F12" s="72" t="s">
        <v>10186</v>
      </c>
      <c r="G12" s="72">
        <v>0</v>
      </c>
      <c r="H12" s="72" t="s">
        <v>71</v>
      </c>
      <c r="I12" s="72" t="s">
        <v>64</v>
      </c>
      <c r="J12" s="73" t="s">
        <v>81</v>
      </c>
      <c r="K12" s="75" t="s">
        <v>10185</v>
      </c>
      <c r="L12" s="76">
        <v>19000000</v>
      </c>
      <c r="M12" s="72" t="s">
        <v>66</v>
      </c>
      <c r="N12" s="75" t="s">
        <v>10130</v>
      </c>
      <c r="O12" s="75">
        <v>1082989749</v>
      </c>
      <c r="P12" s="75">
        <v>36</v>
      </c>
      <c r="Q12" s="80">
        <v>45671</v>
      </c>
      <c r="R12" s="75">
        <v>37100000</v>
      </c>
      <c r="S12" s="80">
        <v>45677</v>
      </c>
      <c r="T12" s="76">
        <v>19000000</v>
      </c>
      <c r="U12" s="72" t="s">
        <v>65</v>
      </c>
      <c r="V12" s="76">
        <v>45691169</v>
      </c>
      <c r="W12" s="104" t="s">
        <v>10104</v>
      </c>
      <c r="X12" s="78">
        <v>45677</v>
      </c>
      <c r="Y12" s="78">
        <v>45677</v>
      </c>
      <c r="Z12" s="78" t="s">
        <v>73</v>
      </c>
      <c r="AA12" s="78">
        <v>45869</v>
      </c>
      <c r="AB12" s="102">
        <f t="shared" si="0"/>
        <v>192</v>
      </c>
      <c r="AC12" s="72">
        <v>0</v>
      </c>
      <c r="AD12" s="76">
        <v>0</v>
      </c>
      <c r="AE12" s="72">
        <v>0</v>
      </c>
      <c r="AF12" s="72" t="s">
        <v>73</v>
      </c>
      <c r="AG12" s="102">
        <f t="shared" si="1"/>
        <v>0</v>
      </c>
      <c r="AH12" s="72">
        <v>1</v>
      </c>
      <c r="AI12" s="76">
        <v>14000000</v>
      </c>
      <c r="AJ12" s="78">
        <v>45733</v>
      </c>
      <c r="AK12" s="78">
        <v>45733</v>
      </c>
      <c r="AL12" s="72">
        <v>0</v>
      </c>
      <c r="AM12" s="72" t="s">
        <v>73</v>
      </c>
      <c r="AN12" s="72" t="s">
        <v>73</v>
      </c>
      <c r="AO12" s="72" t="s">
        <v>73</v>
      </c>
      <c r="AP12" s="102">
        <f t="shared" si="2"/>
        <v>0</v>
      </c>
      <c r="AQ12" s="102">
        <f t="shared" si="3"/>
        <v>5000000</v>
      </c>
      <c r="AR12" s="72" t="s">
        <v>65</v>
      </c>
      <c r="AS12" s="76">
        <v>19000000</v>
      </c>
      <c r="AT12" s="72" t="s">
        <v>319</v>
      </c>
      <c r="AU12" s="76">
        <v>0</v>
      </c>
      <c r="AV12" s="72" t="s">
        <v>73</v>
      </c>
      <c r="AW12" s="109">
        <v>5000000</v>
      </c>
      <c r="AX12" s="143">
        <f t="shared" si="4"/>
        <v>0</v>
      </c>
      <c r="AY12" s="84">
        <f t="shared" si="5"/>
        <v>1</v>
      </c>
      <c r="AZ12" s="85">
        <v>1</v>
      </c>
      <c r="BA12" s="72" t="s">
        <v>73</v>
      </c>
      <c r="BB12" s="72" t="s">
        <v>426</v>
      </c>
      <c r="BC12" s="104" t="s">
        <v>10184</v>
      </c>
      <c r="BD12" s="71" t="s">
        <v>65</v>
      </c>
      <c r="BE12" s="71" t="s">
        <v>65</v>
      </c>
    </row>
    <row r="13" spans="1:74" x14ac:dyDescent="0.25">
      <c r="B13" s="72">
        <v>2025</v>
      </c>
      <c r="C13" s="72">
        <v>891780111</v>
      </c>
      <c r="D13" s="72" t="s">
        <v>63</v>
      </c>
      <c r="E13" s="104" t="s">
        <v>10183</v>
      </c>
      <c r="F13" s="72" t="s">
        <v>10182</v>
      </c>
      <c r="G13" s="72">
        <v>0</v>
      </c>
      <c r="H13" s="72" t="s">
        <v>71</v>
      </c>
      <c r="I13" s="72" t="s">
        <v>64</v>
      </c>
      <c r="J13" s="73" t="s">
        <v>211</v>
      </c>
      <c r="K13" s="75" t="s">
        <v>10181</v>
      </c>
      <c r="L13" s="76">
        <v>17120000</v>
      </c>
      <c r="M13" s="72" t="s">
        <v>66</v>
      </c>
      <c r="N13" s="75" t="s">
        <v>10154</v>
      </c>
      <c r="O13" s="75">
        <v>60385970</v>
      </c>
      <c r="P13" s="75">
        <v>245</v>
      </c>
      <c r="Q13" s="80">
        <v>45692</v>
      </c>
      <c r="R13" s="75">
        <v>17120000</v>
      </c>
      <c r="S13" s="80">
        <v>45694</v>
      </c>
      <c r="T13" s="76">
        <v>17120000</v>
      </c>
      <c r="U13" s="72" t="s">
        <v>65</v>
      </c>
      <c r="V13" s="76">
        <v>45691169</v>
      </c>
      <c r="W13" s="104" t="s">
        <v>10104</v>
      </c>
      <c r="X13" s="78">
        <v>45694</v>
      </c>
      <c r="Y13" s="78">
        <v>45694</v>
      </c>
      <c r="Z13" s="78" t="s">
        <v>73</v>
      </c>
      <c r="AA13" s="78">
        <v>45709</v>
      </c>
      <c r="AB13" s="102">
        <f t="shared" si="0"/>
        <v>15</v>
      </c>
      <c r="AC13" s="72">
        <v>0</v>
      </c>
      <c r="AD13" s="76">
        <v>0</v>
      </c>
      <c r="AE13" s="72">
        <v>0</v>
      </c>
      <c r="AF13" s="72" t="s">
        <v>73</v>
      </c>
      <c r="AG13" s="102">
        <f t="shared" si="1"/>
        <v>0</v>
      </c>
      <c r="AH13" s="72">
        <v>0</v>
      </c>
      <c r="AI13" s="76">
        <v>0</v>
      </c>
      <c r="AJ13" s="72" t="s">
        <v>73</v>
      </c>
      <c r="AK13" s="72" t="s">
        <v>73</v>
      </c>
      <c r="AL13" s="72">
        <v>0</v>
      </c>
      <c r="AM13" s="72" t="s">
        <v>73</v>
      </c>
      <c r="AN13" s="72" t="s">
        <v>73</v>
      </c>
      <c r="AO13" s="72" t="s">
        <v>73</v>
      </c>
      <c r="AP13" s="102">
        <f t="shared" si="2"/>
        <v>0</v>
      </c>
      <c r="AQ13" s="102">
        <f t="shared" si="3"/>
        <v>17120000</v>
      </c>
      <c r="AR13" s="72" t="s">
        <v>65</v>
      </c>
      <c r="AS13" s="76">
        <v>17120000</v>
      </c>
      <c r="AT13" s="72" t="s">
        <v>319</v>
      </c>
      <c r="AU13" s="76">
        <v>0</v>
      </c>
      <c r="AV13" s="72" t="s">
        <v>73</v>
      </c>
      <c r="AW13" s="109">
        <v>17120000</v>
      </c>
      <c r="AX13" s="143">
        <f t="shared" si="4"/>
        <v>0</v>
      </c>
      <c r="AY13" s="84">
        <f t="shared" si="5"/>
        <v>1</v>
      </c>
      <c r="AZ13" s="85">
        <v>1</v>
      </c>
      <c r="BA13" s="72" t="s">
        <v>73</v>
      </c>
      <c r="BB13" s="72" t="s">
        <v>208</v>
      </c>
      <c r="BC13" s="104" t="s">
        <v>10180</v>
      </c>
      <c r="BD13" s="71" t="s">
        <v>65</v>
      </c>
      <c r="BE13" s="71" t="s">
        <v>207</v>
      </c>
    </row>
    <row r="14" spans="1:74" x14ac:dyDescent="0.25">
      <c r="B14" s="72">
        <v>2025</v>
      </c>
      <c r="C14" s="72">
        <v>891780111</v>
      </c>
      <c r="D14" s="72" t="s">
        <v>63</v>
      </c>
      <c r="E14" s="104" t="s">
        <v>10179</v>
      </c>
      <c r="F14" s="72" t="s">
        <v>10178</v>
      </c>
      <c r="G14" s="72">
        <v>0</v>
      </c>
      <c r="H14" s="72" t="s">
        <v>71</v>
      </c>
      <c r="I14" s="72" t="s">
        <v>64</v>
      </c>
      <c r="J14" s="73" t="s">
        <v>81</v>
      </c>
      <c r="K14" s="75" t="s">
        <v>10177</v>
      </c>
      <c r="L14" s="76">
        <v>10125000</v>
      </c>
      <c r="M14" s="72" t="s">
        <v>66</v>
      </c>
      <c r="N14" s="75" t="s">
        <v>10159</v>
      </c>
      <c r="O14" s="75">
        <v>1082859887</v>
      </c>
      <c r="P14" s="75">
        <v>724</v>
      </c>
      <c r="Q14" s="78">
        <v>45735</v>
      </c>
      <c r="R14" s="75">
        <v>10200000</v>
      </c>
      <c r="S14" s="78">
        <v>45736</v>
      </c>
      <c r="T14" s="76">
        <v>10125000</v>
      </c>
      <c r="U14" s="72" t="s">
        <v>65</v>
      </c>
      <c r="V14" s="76">
        <v>45691169</v>
      </c>
      <c r="W14" s="104" t="s">
        <v>10104</v>
      </c>
      <c r="X14" s="78">
        <v>45736</v>
      </c>
      <c r="Y14" s="78">
        <v>45736</v>
      </c>
      <c r="Z14" s="78" t="s">
        <v>73</v>
      </c>
      <c r="AA14" s="78">
        <v>45869</v>
      </c>
      <c r="AB14" s="102">
        <f t="shared" si="0"/>
        <v>133</v>
      </c>
      <c r="AC14" s="72">
        <v>1</v>
      </c>
      <c r="AD14" s="477">
        <v>1500000</v>
      </c>
      <c r="AE14" s="72">
        <v>0</v>
      </c>
      <c r="AF14" s="72" t="s">
        <v>73</v>
      </c>
      <c r="AG14" s="102">
        <f t="shared" si="1"/>
        <v>0</v>
      </c>
      <c r="AH14" s="72">
        <v>0</v>
      </c>
      <c r="AI14" s="76">
        <v>0</v>
      </c>
      <c r="AJ14" s="72" t="s">
        <v>73</v>
      </c>
      <c r="AK14" s="72" t="s">
        <v>73</v>
      </c>
      <c r="AL14" s="72">
        <v>0</v>
      </c>
      <c r="AM14" s="72" t="s">
        <v>73</v>
      </c>
      <c r="AN14" s="72" t="s">
        <v>73</v>
      </c>
      <c r="AO14" s="72" t="s">
        <v>73</v>
      </c>
      <c r="AP14" s="102">
        <f t="shared" si="2"/>
        <v>0</v>
      </c>
      <c r="AQ14" s="478">
        <f t="shared" si="3"/>
        <v>11625000</v>
      </c>
      <c r="AR14" s="72" t="s">
        <v>65</v>
      </c>
      <c r="AS14" s="76">
        <v>11625000</v>
      </c>
      <c r="AT14" s="72" t="s">
        <v>319</v>
      </c>
      <c r="AU14" s="76">
        <v>0</v>
      </c>
      <c r="AV14" s="72" t="s">
        <v>73</v>
      </c>
      <c r="AW14" s="109">
        <f>3375000+2750000+2750000+2750000</f>
        <v>11625000</v>
      </c>
      <c r="AX14" s="143">
        <f t="shared" si="4"/>
        <v>0</v>
      </c>
      <c r="AY14" s="84">
        <f t="shared" si="5"/>
        <v>1</v>
      </c>
      <c r="AZ14" s="85">
        <v>1</v>
      </c>
      <c r="BA14" s="72" t="s">
        <v>73</v>
      </c>
      <c r="BB14" s="72" t="s">
        <v>208</v>
      </c>
      <c r="BC14" s="104" t="s">
        <v>10176</v>
      </c>
      <c r="BD14" s="71" t="s">
        <v>65</v>
      </c>
      <c r="BE14" s="71" t="s">
        <v>65</v>
      </c>
    </row>
    <row r="15" spans="1:74" x14ac:dyDescent="0.25">
      <c r="B15" s="72">
        <v>2025</v>
      </c>
      <c r="C15" s="72">
        <v>891780111</v>
      </c>
      <c r="D15" s="72" t="s">
        <v>63</v>
      </c>
      <c r="E15" s="104" t="s">
        <v>10175</v>
      </c>
      <c r="F15" s="72" t="s">
        <v>10174</v>
      </c>
      <c r="G15" s="72">
        <v>0</v>
      </c>
      <c r="H15" s="72" t="s">
        <v>71</v>
      </c>
      <c r="I15" s="72" t="s">
        <v>64</v>
      </c>
      <c r="J15" s="73" t="s">
        <v>81</v>
      </c>
      <c r="K15" s="75" t="s">
        <v>10173</v>
      </c>
      <c r="L15" s="76">
        <v>13500000</v>
      </c>
      <c r="M15" s="72" t="s">
        <v>66</v>
      </c>
      <c r="N15" s="75" t="s">
        <v>10105</v>
      </c>
      <c r="O15" s="75">
        <v>1007692899</v>
      </c>
      <c r="P15" s="75">
        <v>725</v>
      </c>
      <c r="Q15" s="78">
        <v>45735</v>
      </c>
      <c r="R15" s="75">
        <v>13500000</v>
      </c>
      <c r="S15" s="78">
        <v>45736</v>
      </c>
      <c r="T15" s="76">
        <v>13500000</v>
      </c>
      <c r="U15" s="72" t="s">
        <v>65</v>
      </c>
      <c r="V15" s="76">
        <v>45691169</v>
      </c>
      <c r="W15" s="104" t="s">
        <v>10104</v>
      </c>
      <c r="X15" s="78">
        <v>45736</v>
      </c>
      <c r="Y15" s="78">
        <v>45736</v>
      </c>
      <c r="Z15" s="78" t="s">
        <v>73</v>
      </c>
      <c r="AA15" s="78">
        <v>45869</v>
      </c>
      <c r="AB15" s="102">
        <f t="shared" si="0"/>
        <v>133</v>
      </c>
      <c r="AC15" s="72">
        <v>0</v>
      </c>
      <c r="AD15" s="76">
        <v>0</v>
      </c>
      <c r="AE15" s="72">
        <v>0</v>
      </c>
      <c r="AF15" s="72" t="s">
        <v>73</v>
      </c>
      <c r="AG15" s="102">
        <f t="shared" si="1"/>
        <v>0</v>
      </c>
      <c r="AH15" s="72">
        <v>0</v>
      </c>
      <c r="AI15" s="76">
        <v>0</v>
      </c>
      <c r="AJ15" s="72" t="s">
        <v>73</v>
      </c>
      <c r="AK15" s="72" t="s">
        <v>73</v>
      </c>
      <c r="AL15" s="72">
        <v>0</v>
      </c>
      <c r="AM15" s="72" t="s">
        <v>73</v>
      </c>
      <c r="AN15" s="72" t="s">
        <v>73</v>
      </c>
      <c r="AO15" s="72" t="s">
        <v>73</v>
      </c>
      <c r="AP15" s="102">
        <f t="shared" si="2"/>
        <v>0</v>
      </c>
      <c r="AQ15" s="102">
        <f t="shared" si="3"/>
        <v>13500000</v>
      </c>
      <c r="AR15" s="72" t="s">
        <v>65</v>
      </c>
      <c r="AS15" s="76">
        <v>13500000</v>
      </c>
      <c r="AT15" s="72" t="s">
        <v>319</v>
      </c>
      <c r="AU15" s="76">
        <v>0</v>
      </c>
      <c r="AV15" s="72" t="s">
        <v>73</v>
      </c>
      <c r="AW15" s="109">
        <f>7500000+3000000+3000000</f>
        <v>13500000</v>
      </c>
      <c r="AX15" s="143">
        <f t="shared" si="4"/>
        <v>0</v>
      </c>
      <c r="AY15" s="84">
        <f t="shared" si="5"/>
        <v>1</v>
      </c>
      <c r="AZ15" s="85">
        <v>1</v>
      </c>
      <c r="BA15" s="72" t="s">
        <v>73</v>
      </c>
      <c r="BB15" s="72" t="s">
        <v>208</v>
      </c>
      <c r="BC15" s="104" t="s">
        <v>10172</v>
      </c>
      <c r="BD15" s="71" t="s">
        <v>65</v>
      </c>
      <c r="BE15" s="71" t="s">
        <v>65</v>
      </c>
    </row>
    <row r="16" spans="1:74" x14ac:dyDescent="0.25">
      <c r="B16" s="72">
        <v>2025</v>
      </c>
      <c r="C16" s="72">
        <v>891780111</v>
      </c>
      <c r="D16" s="72" t="s">
        <v>63</v>
      </c>
      <c r="E16" s="104" t="s">
        <v>10171</v>
      </c>
      <c r="F16" s="72" t="s">
        <v>10170</v>
      </c>
      <c r="G16" s="72">
        <v>0</v>
      </c>
      <c r="H16" s="72" t="s">
        <v>71</v>
      </c>
      <c r="I16" s="72" t="s">
        <v>64</v>
      </c>
      <c r="J16" s="73" t="s">
        <v>81</v>
      </c>
      <c r="K16" s="75" t="s">
        <v>10169</v>
      </c>
      <c r="L16" s="76">
        <v>14000000</v>
      </c>
      <c r="M16" s="72" t="s">
        <v>66</v>
      </c>
      <c r="N16" s="75" t="s">
        <v>10130</v>
      </c>
      <c r="O16" s="75">
        <v>1082989749</v>
      </c>
      <c r="P16" s="75">
        <v>749</v>
      </c>
      <c r="Q16" s="78">
        <v>45737</v>
      </c>
      <c r="R16" s="75">
        <v>14000000</v>
      </c>
      <c r="S16" s="78">
        <v>45737</v>
      </c>
      <c r="T16" s="76">
        <v>14000000</v>
      </c>
      <c r="U16" s="72" t="s">
        <v>65</v>
      </c>
      <c r="V16" s="76">
        <v>45691169</v>
      </c>
      <c r="W16" s="104" t="s">
        <v>10104</v>
      </c>
      <c r="X16" s="78">
        <v>45737</v>
      </c>
      <c r="Y16" s="78">
        <v>45737</v>
      </c>
      <c r="Z16" s="78" t="s">
        <v>73</v>
      </c>
      <c r="AA16" s="78">
        <v>45869</v>
      </c>
      <c r="AB16" s="102">
        <f t="shared" si="0"/>
        <v>132</v>
      </c>
      <c r="AC16" s="72">
        <v>0</v>
      </c>
      <c r="AD16" s="76">
        <v>0</v>
      </c>
      <c r="AE16" s="72">
        <v>0</v>
      </c>
      <c r="AF16" s="72" t="s">
        <v>73</v>
      </c>
      <c r="AG16" s="102">
        <f t="shared" si="1"/>
        <v>0</v>
      </c>
      <c r="AH16" s="72">
        <v>0</v>
      </c>
      <c r="AI16" s="76">
        <v>0</v>
      </c>
      <c r="AJ16" s="72" t="s">
        <v>73</v>
      </c>
      <c r="AK16" s="72" t="s">
        <v>73</v>
      </c>
      <c r="AL16" s="72">
        <v>0</v>
      </c>
      <c r="AM16" s="72" t="s">
        <v>73</v>
      </c>
      <c r="AN16" s="72" t="s">
        <v>73</v>
      </c>
      <c r="AO16" s="72" t="s">
        <v>73</v>
      </c>
      <c r="AP16" s="102">
        <f t="shared" si="2"/>
        <v>0</v>
      </c>
      <c r="AQ16" s="102">
        <f t="shared" si="3"/>
        <v>14000000</v>
      </c>
      <c r="AR16" s="72" t="s">
        <v>65</v>
      </c>
      <c r="AS16" s="76">
        <v>14000000</v>
      </c>
      <c r="AT16" s="72" t="s">
        <v>319</v>
      </c>
      <c r="AU16" s="76">
        <v>0</v>
      </c>
      <c r="AV16" s="72" t="s">
        <v>73</v>
      </c>
      <c r="AW16" s="109">
        <f>8000000+3000000+3000000</f>
        <v>14000000</v>
      </c>
      <c r="AX16" s="143">
        <f t="shared" si="4"/>
        <v>0</v>
      </c>
      <c r="AY16" s="84">
        <f t="shared" si="5"/>
        <v>1</v>
      </c>
      <c r="AZ16" s="85">
        <v>1</v>
      </c>
      <c r="BA16" s="72" t="s">
        <v>73</v>
      </c>
      <c r="BB16" s="72" t="s">
        <v>208</v>
      </c>
      <c r="BC16" s="104" t="s">
        <v>10168</v>
      </c>
      <c r="BD16" s="71" t="s">
        <v>65</v>
      </c>
      <c r="BE16" s="71" t="s">
        <v>65</v>
      </c>
    </row>
    <row r="17" spans="2:57" x14ac:dyDescent="0.25">
      <c r="B17" s="72">
        <v>2025</v>
      </c>
      <c r="C17" s="72">
        <v>891780111</v>
      </c>
      <c r="D17" s="72" t="s">
        <v>63</v>
      </c>
      <c r="E17" s="104" t="s">
        <v>10167</v>
      </c>
      <c r="F17" s="72" t="s">
        <v>10166</v>
      </c>
      <c r="G17" s="72">
        <v>0</v>
      </c>
      <c r="H17" s="72" t="s">
        <v>71</v>
      </c>
      <c r="I17" s="72" t="s">
        <v>64</v>
      </c>
      <c r="J17" s="73" t="s">
        <v>211</v>
      </c>
      <c r="K17" s="75" t="s">
        <v>10165</v>
      </c>
      <c r="L17" s="76">
        <v>1800000</v>
      </c>
      <c r="M17" s="72" t="s">
        <v>66</v>
      </c>
      <c r="N17" s="75" t="s">
        <v>10164</v>
      </c>
      <c r="O17" s="75">
        <v>1082887911</v>
      </c>
      <c r="P17" s="75">
        <v>987</v>
      </c>
      <c r="Q17" s="78">
        <v>45777</v>
      </c>
      <c r="R17" s="75">
        <v>1800000</v>
      </c>
      <c r="S17" s="78">
        <v>45782</v>
      </c>
      <c r="T17" s="76">
        <v>1800000</v>
      </c>
      <c r="U17" s="72" t="s">
        <v>65</v>
      </c>
      <c r="V17" s="76">
        <v>45691169</v>
      </c>
      <c r="W17" s="104" t="s">
        <v>10104</v>
      </c>
      <c r="X17" s="78">
        <v>45782</v>
      </c>
      <c r="Y17" s="78">
        <v>45782</v>
      </c>
      <c r="Z17" s="78" t="s">
        <v>73</v>
      </c>
      <c r="AA17" s="78">
        <v>45796</v>
      </c>
      <c r="AB17" s="102">
        <f t="shared" si="0"/>
        <v>14</v>
      </c>
      <c r="AC17" s="72">
        <v>0</v>
      </c>
      <c r="AD17" s="76">
        <v>0</v>
      </c>
      <c r="AE17" s="72">
        <v>0</v>
      </c>
      <c r="AF17" s="72" t="s">
        <v>73</v>
      </c>
      <c r="AG17" s="102">
        <f t="shared" si="1"/>
        <v>0</v>
      </c>
      <c r="AH17" s="72">
        <v>0</v>
      </c>
      <c r="AI17" s="76">
        <v>0</v>
      </c>
      <c r="AJ17" s="72" t="s">
        <v>73</v>
      </c>
      <c r="AK17" s="72" t="s">
        <v>73</v>
      </c>
      <c r="AL17" s="72">
        <v>0</v>
      </c>
      <c r="AM17" s="72" t="s">
        <v>73</v>
      </c>
      <c r="AN17" s="72" t="s">
        <v>73</v>
      </c>
      <c r="AO17" s="72" t="s">
        <v>73</v>
      </c>
      <c r="AP17" s="102">
        <f t="shared" si="2"/>
        <v>0</v>
      </c>
      <c r="AQ17" s="102">
        <f t="shared" si="3"/>
        <v>1800000</v>
      </c>
      <c r="AR17" s="72" t="s">
        <v>65</v>
      </c>
      <c r="AS17" s="76">
        <v>1800000</v>
      </c>
      <c r="AT17" s="72" t="s">
        <v>319</v>
      </c>
      <c r="AU17" s="76">
        <v>0</v>
      </c>
      <c r="AV17" s="72" t="s">
        <v>73</v>
      </c>
      <c r="AW17" s="109">
        <v>1800000</v>
      </c>
      <c r="AX17" s="143">
        <f t="shared" si="4"/>
        <v>0</v>
      </c>
      <c r="AY17" s="84">
        <f t="shared" si="5"/>
        <v>1</v>
      </c>
      <c r="AZ17" s="85">
        <v>1</v>
      </c>
      <c r="BA17" s="72" t="s">
        <v>73</v>
      </c>
      <c r="BB17" s="72" t="s">
        <v>208</v>
      </c>
      <c r="BC17" s="289" t="s">
        <v>10163</v>
      </c>
      <c r="BD17" s="72" t="s">
        <v>65</v>
      </c>
      <c r="BE17" s="72" t="s">
        <v>65</v>
      </c>
    </row>
    <row r="18" spans="2:57" x14ac:dyDescent="0.25">
      <c r="B18" s="72">
        <v>2025</v>
      </c>
      <c r="C18" s="72">
        <v>891780111</v>
      </c>
      <c r="D18" s="72" t="s">
        <v>63</v>
      </c>
      <c r="E18" s="104" t="s">
        <v>10162</v>
      </c>
      <c r="F18" s="72" t="s">
        <v>10161</v>
      </c>
      <c r="G18" s="72">
        <v>0</v>
      </c>
      <c r="H18" s="72" t="s">
        <v>71</v>
      </c>
      <c r="I18" s="72" t="s">
        <v>64</v>
      </c>
      <c r="J18" s="104" t="s">
        <v>81</v>
      </c>
      <c r="K18" s="75" t="s">
        <v>10160</v>
      </c>
      <c r="L18" s="76">
        <v>12825000</v>
      </c>
      <c r="M18" s="72" t="s">
        <v>66</v>
      </c>
      <c r="N18" s="75" t="s">
        <v>10159</v>
      </c>
      <c r="O18" s="75">
        <v>1082859887</v>
      </c>
      <c r="P18" s="75">
        <v>1779</v>
      </c>
      <c r="Q18" s="78">
        <v>45881</v>
      </c>
      <c r="R18" s="75">
        <v>12825000</v>
      </c>
      <c r="S18" s="78">
        <v>45884</v>
      </c>
      <c r="T18" s="76">
        <v>12825000</v>
      </c>
      <c r="U18" s="72" t="s">
        <v>65</v>
      </c>
      <c r="V18" s="76">
        <v>45691169</v>
      </c>
      <c r="W18" s="104" t="s">
        <v>10104</v>
      </c>
      <c r="X18" s="78">
        <v>45884</v>
      </c>
      <c r="Y18" s="78">
        <v>45884</v>
      </c>
      <c r="Z18" s="78" t="s">
        <v>73</v>
      </c>
      <c r="AA18" s="78">
        <v>46006</v>
      </c>
      <c r="AB18" s="102">
        <f t="shared" si="0"/>
        <v>122</v>
      </c>
      <c r="AC18" s="72">
        <v>0</v>
      </c>
      <c r="AD18" s="76">
        <v>0</v>
      </c>
      <c r="AE18" s="72">
        <v>0</v>
      </c>
      <c r="AF18" s="72" t="s">
        <v>73</v>
      </c>
      <c r="AG18" s="102">
        <f t="shared" si="1"/>
        <v>0</v>
      </c>
      <c r="AH18" s="72">
        <v>0</v>
      </c>
      <c r="AI18" s="76">
        <v>0</v>
      </c>
      <c r="AJ18" s="72" t="s">
        <v>73</v>
      </c>
      <c r="AK18" s="72" t="s">
        <v>73</v>
      </c>
      <c r="AL18" s="72">
        <v>0</v>
      </c>
      <c r="AM18" s="72" t="s">
        <v>73</v>
      </c>
      <c r="AN18" s="72" t="s">
        <v>73</v>
      </c>
      <c r="AO18" s="72" t="s">
        <v>73</v>
      </c>
      <c r="AP18" s="102">
        <f t="shared" si="2"/>
        <v>0</v>
      </c>
      <c r="AQ18" s="102">
        <f t="shared" si="3"/>
        <v>12825000</v>
      </c>
      <c r="AR18" s="72" t="s">
        <v>65</v>
      </c>
      <c r="AS18" s="76">
        <v>12825000</v>
      </c>
      <c r="AT18" s="72" t="s">
        <v>319</v>
      </c>
      <c r="AU18" s="76">
        <v>0</v>
      </c>
      <c r="AV18" s="72" t="s">
        <v>73</v>
      </c>
      <c r="AW18" s="109">
        <v>5150000</v>
      </c>
      <c r="AX18" s="143">
        <f t="shared" si="4"/>
        <v>7675000</v>
      </c>
      <c r="AY18" s="84">
        <f t="shared" si="5"/>
        <v>0.40155945419103312</v>
      </c>
      <c r="AZ18" s="85">
        <v>0.4</v>
      </c>
      <c r="BA18" s="72" t="s">
        <v>73</v>
      </c>
      <c r="BB18" s="72" t="s">
        <v>123</v>
      </c>
      <c r="BC18" s="289" t="s">
        <v>10158</v>
      </c>
      <c r="BD18" s="72" t="s">
        <v>65</v>
      </c>
      <c r="BE18" s="72" t="s">
        <v>65</v>
      </c>
    </row>
    <row r="19" spans="2:57" x14ac:dyDescent="0.25">
      <c r="B19" s="72">
        <v>2025</v>
      </c>
      <c r="C19" s="72">
        <v>891780111</v>
      </c>
      <c r="D19" s="72" t="s">
        <v>63</v>
      </c>
      <c r="E19" s="104" t="s">
        <v>10157</v>
      </c>
      <c r="F19" s="72" t="s">
        <v>10156</v>
      </c>
      <c r="G19" s="72">
        <v>0</v>
      </c>
      <c r="H19" s="72" t="s">
        <v>71</v>
      </c>
      <c r="I19" s="72" t="s">
        <v>64</v>
      </c>
      <c r="J19" s="104" t="s">
        <v>211</v>
      </c>
      <c r="K19" s="75" t="s">
        <v>10155</v>
      </c>
      <c r="L19" s="76">
        <v>21280000</v>
      </c>
      <c r="M19" s="72" t="s">
        <v>66</v>
      </c>
      <c r="N19" s="75" t="s">
        <v>10154</v>
      </c>
      <c r="O19" s="75">
        <v>60385970</v>
      </c>
      <c r="P19" s="75">
        <v>1579</v>
      </c>
      <c r="Q19" s="78">
        <v>45855</v>
      </c>
      <c r="R19" s="75">
        <v>21280000</v>
      </c>
      <c r="S19" s="78">
        <v>45882</v>
      </c>
      <c r="T19" s="76">
        <v>21280000</v>
      </c>
      <c r="U19" s="72" t="s">
        <v>65</v>
      </c>
      <c r="V19" s="76">
        <v>45691169</v>
      </c>
      <c r="W19" s="104" t="s">
        <v>10104</v>
      </c>
      <c r="X19" s="78">
        <v>45882</v>
      </c>
      <c r="Y19" s="78">
        <v>45882</v>
      </c>
      <c r="Z19" s="78" t="s">
        <v>73</v>
      </c>
      <c r="AA19" s="78">
        <v>45894</v>
      </c>
      <c r="AB19" s="102">
        <f t="shared" si="0"/>
        <v>12</v>
      </c>
      <c r="AC19" s="72">
        <v>0</v>
      </c>
      <c r="AD19" s="76">
        <v>0</v>
      </c>
      <c r="AE19" s="72">
        <v>0</v>
      </c>
      <c r="AF19" s="72" t="s">
        <v>73</v>
      </c>
      <c r="AG19" s="102">
        <f t="shared" si="1"/>
        <v>0</v>
      </c>
      <c r="AH19" s="72">
        <v>0</v>
      </c>
      <c r="AI19" s="76">
        <v>0</v>
      </c>
      <c r="AJ19" s="72" t="s">
        <v>73</v>
      </c>
      <c r="AK19" s="72" t="s">
        <v>73</v>
      </c>
      <c r="AL19" s="72">
        <v>0</v>
      </c>
      <c r="AM19" s="72" t="s">
        <v>73</v>
      </c>
      <c r="AN19" s="72" t="s">
        <v>73</v>
      </c>
      <c r="AO19" s="72" t="s">
        <v>73</v>
      </c>
      <c r="AP19" s="102">
        <f t="shared" si="2"/>
        <v>0</v>
      </c>
      <c r="AQ19" s="102">
        <f t="shared" si="3"/>
        <v>21280000</v>
      </c>
      <c r="AR19" s="72" t="s">
        <v>65</v>
      </c>
      <c r="AS19" s="76">
        <v>21280000</v>
      </c>
      <c r="AT19" s="72" t="s">
        <v>319</v>
      </c>
      <c r="AU19" s="76">
        <v>0</v>
      </c>
      <c r="AV19" s="72" t="s">
        <v>73</v>
      </c>
      <c r="AW19" s="109">
        <v>21280000</v>
      </c>
      <c r="AX19" s="143">
        <f t="shared" si="4"/>
        <v>0</v>
      </c>
      <c r="AY19" s="84">
        <f t="shared" si="5"/>
        <v>1</v>
      </c>
      <c r="AZ19" s="85">
        <v>1</v>
      </c>
      <c r="BA19" s="72" t="s">
        <v>73</v>
      </c>
      <c r="BB19" s="72" t="s">
        <v>208</v>
      </c>
      <c r="BC19" s="289" t="s">
        <v>10153</v>
      </c>
      <c r="BD19" s="72" t="s">
        <v>65</v>
      </c>
      <c r="BE19" s="71" t="s">
        <v>207</v>
      </c>
    </row>
    <row r="20" spans="2:57" ht="15.75" customHeight="1" x14ac:dyDescent="0.25">
      <c r="B20" s="72">
        <v>2025</v>
      </c>
      <c r="C20" s="72">
        <v>891780111</v>
      </c>
      <c r="D20" s="72" t="s">
        <v>63</v>
      </c>
      <c r="E20" s="104" t="s">
        <v>10152</v>
      </c>
      <c r="F20" s="72" t="s">
        <v>10151</v>
      </c>
      <c r="G20" s="72">
        <v>0</v>
      </c>
      <c r="H20" s="72" t="s">
        <v>71</v>
      </c>
      <c r="I20" s="72" t="s">
        <v>64</v>
      </c>
      <c r="J20" s="104" t="s">
        <v>81</v>
      </c>
      <c r="K20" s="75" t="s">
        <v>10150</v>
      </c>
      <c r="L20" s="76">
        <v>3000000</v>
      </c>
      <c r="M20" s="72" t="s">
        <v>66</v>
      </c>
      <c r="N20" s="75" t="s">
        <v>10149</v>
      </c>
      <c r="O20" s="75">
        <v>1082938440</v>
      </c>
      <c r="P20" s="75">
        <v>1811</v>
      </c>
      <c r="Q20" s="78">
        <v>45883</v>
      </c>
      <c r="R20" s="75">
        <v>3000000</v>
      </c>
      <c r="S20" s="78">
        <v>45884</v>
      </c>
      <c r="T20" s="76">
        <v>3000000</v>
      </c>
      <c r="U20" s="72" t="s">
        <v>65</v>
      </c>
      <c r="V20" s="76">
        <v>45691169</v>
      </c>
      <c r="W20" s="104" t="s">
        <v>10104</v>
      </c>
      <c r="X20" s="78">
        <v>45884</v>
      </c>
      <c r="Y20" s="78">
        <v>45884</v>
      </c>
      <c r="Z20" s="78" t="s">
        <v>73</v>
      </c>
      <c r="AA20" s="78">
        <v>45915</v>
      </c>
      <c r="AB20" s="102">
        <f t="shared" si="0"/>
        <v>31</v>
      </c>
      <c r="AC20" s="72">
        <v>0</v>
      </c>
      <c r="AD20" s="76">
        <v>0</v>
      </c>
      <c r="AE20" s="72">
        <v>0</v>
      </c>
      <c r="AF20" s="72" t="s">
        <v>73</v>
      </c>
      <c r="AG20" s="102">
        <f t="shared" si="1"/>
        <v>0</v>
      </c>
      <c r="AH20" s="72">
        <v>0</v>
      </c>
      <c r="AI20" s="76">
        <v>0</v>
      </c>
      <c r="AJ20" s="72" t="s">
        <v>73</v>
      </c>
      <c r="AK20" s="72" t="s">
        <v>73</v>
      </c>
      <c r="AL20" s="72">
        <v>0</v>
      </c>
      <c r="AM20" s="72" t="s">
        <v>73</v>
      </c>
      <c r="AN20" s="72" t="s">
        <v>73</v>
      </c>
      <c r="AO20" s="72" t="s">
        <v>73</v>
      </c>
      <c r="AP20" s="102">
        <f t="shared" si="2"/>
        <v>0</v>
      </c>
      <c r="AQ20" s="102">
        <f t="shared" si="3"/>
        <v>3000000</v>
      </c>
      <c r="AR20" s="72" t="s">
        <v>65</v>
      </c>
      <c r="AS20" s="76">
        <v>3000000</v>
      </c>
      <c r="AT20" s="72" t="s">
        <v>10103</v>
      </c>
      <c r="AU20" s="76">
        <v>0</v>
      </c>
      <c r="AV20" s="72" t="s">
        <v>73</v>
      </c>
      <c r="AW20" s="109">
        <v>0</v>
      </c>
      <c r="AX20" s="143">
        <f t="shared" si="4"/>
        <v>3000000</v>
      </c>
      <c r="AY20" s="84">
        <f t="shared" si="5"/>
        <v>0</v>
      </c>
      <c r="AZ20" s="85">
        <v>0</v>
      </c>
      <c r="BA20" s="72" t="s">
        <v>73</v>
      </c>
      <c r="BB20" s="72" t="s">
        <v>123</v>
      </c>
      <c r="BC20" s="289" t="s">
        <v>10148</v>
      </c>
      <c r="BD20" s="72" t="s">
        <v>65</v>
      </c>
      <c r="BE20" s="72" t="s">
        <v>10101</v>
      </c>
    </row>
    <row r="21" spans="2:57" x14ac:dyDescent="0.25">
      <c r="B21" s="72">
        <v>2025</v>
      </c>
      <c r="C21" s="72">
        <v>891780111</v>
      </c>
      <c r="D21" s="72" t="s">
        <v>63</v>
      </c>
      <c r="E21" s="104" t="s">
        <v>10147</v>
      </c>
      <c r="F21" s="72" t="s">
        <v>10146</v>
      </c>
      <c r="G21" s="72">
        <v>0</v>
      </c>
      <c r="H21" s="72" t="s">
        <v>71</v>
      </c>
      <c r="I21" s="72" t="s">
        <v>64</v>
      </c>
      <c r="J21" s="104" t="s">
        <v>81</v>
      </c>
      <c r="K21" s="75" t="s">
        <v>10145</v>
      </c>
      <c r="L21" s="76">
        <v>7000000</v>
      </c>
      <c r="M21" s="72" t="s">
        <v>66</v>
      </c>
      <c r="N21" s="75" t="s">
        <v>10144</v>
      </c>
      <c r="O21" s="75">
        <v>1061725705</v>
      </c>
      <c r="P21" s="75">
        <v>1809</v>
      </c>
      <c r="Q21" s="78">
        <v>45883</v>
      </c>
      <c r="R21" s="75">
        <v>7000000</v>
      </c>
      <c r="S21" s="78">
        <v>45884</v>
      </c>
      <c r="T21" s="76">
        <v>7000000</v>
      </c>
      <c r="U21" s="72" t="s">
        <v>65</v>
      </c>
      <c r="V21" s="76">
        <v>45691169</v>
      </c>
      <c r="W21" s="104" t="s">
        <v>10104</v>
      </c>
      <c r="X21" s="78">
        <v>45884</v>
      </c>
      <c r="Y21" s="78">
        <v>45884</v>
      </c>
      <c r="Z21" s="78" t="s">
        <v>73</v>
      </c>
      <c r="AA21" s="78">
        <v>45945</v>
      </c>
      <c r="AB21" s="102">
        <f t="shared" si="0"/>
        <v>61</v>
      </c>
      <c r="AC21" s="72">
        <v>0</v>
      </c>
      <c r="AD21" s="76">
        <v>0</v>
      </c>
      <c r="AE21" s="72">
        <v>0</v>
      </c>
      <c r="AF21" s="72" t="s">
        <v>73</v>
      </c>
      <c r="AG21" s="102">
        <f t="shared" si="1"/>
        <v>0</v>
      </c>
      <c r="AH21" s="72">
        <v>0</v>
      </c>
      <c r="AI21" s="76">
        <v>0</v>
      </c>
      <c r="AJ21" s="72" t="s">
        <v>73</v>
      </c>
      <c r="AK21" s="72" t="s">
        <v>73</v>
      </c>
      <c r="AL21" s="72">
        <v>0</v>
      </c>
      <c r="AM21" s="72" t="s">
        <v>73</v>
      </c>
      <c r="AN21" s="72" t="s">
        <v>73</v>
      </c>
      <c r="AO21" s="72" t="s">
        <v>73</v>
      </c>
      <c r="AP21" s="102">
        <f t="shared" si="2"/>
        <v>0</v>
      </c>
      <c r="AQ21" s="102">
        <f t="shared" si="3"/>
        <v>7000000</v>
      </c>
      <c r="AR21" s="72" t="s">
        <v>65</v>
      </c>
      <c r="AS21" s="76">
        <v>7000000</v>
      </c>
      <c r="AT21" s="72" t="s">
        <v>10103</v>
      </c>
      <c r="AU21" s="76">
        <v>0</v>
      </c>
      <c r="AV21" s="72" t="s">
        <v>73</v>
      </c>
      <c r="AW21" s="109">
        <f>3500000+3500000</f>
        <v>7000000</v>
      </c>
      <c r="AX21" s="143">
        <f t="shared" si="4"/>
        <v>0</v>
      </c>
      <c r="AY21" s="84">
        <f t="shared" si="5"/>
        <v>1</v>
      </c>
      <c r="AZ21" s="85">
        <v>1</v>
      </c>
      <c r="BA21" s="72" t="s">
        <v>73</v>
      </c>
      <c r="BB21" s="72" t="s">
        <v>208</v>
      </c>
      <c r="BC21" s="289" t="s">
        <v>10143</v>
      </c>
      <c r="BD21" s="72" t="s">
        <v>65</v>
      </c>
      <c r="BE21" s="72" t="s">
        <v>10101</v>
      </c>
    </row>
    <row r="22" spans="2:57" x14ac:dyDescent="0.25">
      <c r="B22" s="72">
        <v>2025</v>
      </c>
      <c r="C22" s="72">
        <v>891780111</v>
      </c>
      <c r="D22" s="72" t="s">
        <v>63</v>
      </c>
      <c r="E22" s="104" t="s">
        <v>10142</v>
      </c>
      <c r="F22" s="72" t="s">
        <v>10141</v>
      </c>
      <c r="G22" s="72">
        <v>0</v>
      </c>
      <c r="H22" s="72" t="s">
        <v>71</v>
      </c>
      <c r="I22" s="72" t="s">
        <v>64</v>
      </c>
      <c r="J22" s="104" t="s">
        <v>81</v>
      </c>
      <c r="K22" s="75" t="s">
        <v>10140</v>
      </c>
      <c r="L22" s="76">
        <v>4000000</v>
      </c>
      <c r="M22" s="72" t="s">
        <v>66</v>
      </c>
      <c r="N22" s="75" t="s">
        <v>10105</v>
      </c>
      <c r="O22" s="75">
        <v>1007692899</v>
      </c>
      <c r="P22" s="75">
        <v>1810</v>
      </c>
      <c r="Q22" s="78">
        <v>45883</v>
      </c>
      <c r="R22" s="75">
        <v>4000000</v>
      </c>
      <c r="S22" s="78">
        <v>45884</v>
      </c>
      <c r="T22" s="76">
        <v>4000000</v>
      </c>
      <c r="U22" s="72" t="s">
        <v>65</v>
      </c>
      <c r="V22" s="76">
        <v>45691169</v>
      </c>
      <c r="W22" s="104" t="s">
        <v>10104</v>
      </c>
      <c r="X22" s="78">
        <v>45884</v>
      </c>
      <c r="Y22" s="78">
        <v>45884</v>
      </c>
      <c r="Z22" s="78" t="s">
        <v>73</v>
      </c>
      <c r="AA22" s="78">
        <v>45945</v>
      </c>
      <c r="AB22" s="102">
        <f t="shared" si="0"/>
        <v>61</v>
      </c>
      <c r="AC22" s="72">
        <v>0</v>
      </c>
      <c r="AD22" s="76">
        <v>0</v>
      </c>
      <c r="AE22" s="72">
        <v>0</v>
      </c>
      <c r="AF22" s="72" t="s">
        <v>73</v>
      </c>
      <c r="AG22" s="102">
        <f t="shared" si="1"/>
        <v>0</v>
      </c>
      <c r="AH22" s="72">
        <v>0</v>
      </c>
      <c r="AI22" s="76">
        <v>0</v>
      </c>
      <c r="AJ22" s="72" t="s">
        <v>73</v>
      </c>
      <c r="AK22" s="72" t="s">
        <v>73</v>
      </c>
      <c r="AL22" s="72">
        <v>0</v>
      </c>
      <c r="AM22" s="72" t="s">
        <v>73</v>
      </c>
      <c r="AN22" s="72" t="s">
        <v>73</v>
      </c>
      <c r="AO22" s="72" t="s">
        <v>73</v>
      </c>
      <c r="AP22" s="102">
        <f t="shared" si="2"/>
        <v>0</v>
      </c>
      <c r="AQ22" s="102">
        <f t="shared" si="3"/>
        <v>4000000</v>
      </c>
      <c r="AR22" s="72" t="s">
        <v>65</v>
      </c>
      <c r="AS22" s="76">
        <v>4000000</v>
      </c>
      <c r="AT22" s="72" t="s">
        <v>10103</v>
      </c>
      <c r="AU22" s="76">
        <v>0</v>
      </c>
      <c r="AV22" s="72" t="s">
        <v>73</v>
      </c>
      <c r="AW22" s="109">
        <f>2000000+2000000</f>
        <v>4000000</v>
      </c>
      <c r="AX22" s="143">
        <f t="shared" si="4"/>
        <v>0</v>
      </c>
      <c r="AY22" s="84">
        <f t="shared" si="5"/>
        <v>1</v>
      </c>
      <c r="AZ22" s="85">
        <v>1</v>
      </c>
      <c r="BA22" s="72" t="s">
        <v>73</v>
      </c>
      <c r="BB22" s="72" t="s">
        <v>208</v>
      </c>
      <c r="BC22" s="289" t="s">
        <v>10139</v>
      </c>
      <c r="BD22" s="72" t="s">
        <v>65</v>
      </c>
      <c r="BE22" s="72" t="s">
        <v>10101</v>
      </c>
    </row>
    <row r="23" spans="2:57" x14ac:dyDescent="0.25">
      <c r="B23" s="72">
        <v>2025</v>
      </c>
      <c r="C23" s="72">
        <v>891780111</v>
      </c>
      <c r="D23" s="72" t="s">
        <v>63</v>
      </c>
      <c r="E23" s="104" t="s">
        <v>10138</v>
      </c>
      <c r="F23" s="72" t="s">
        <v>10137</v>
      </c>
      <c r="G23" s="72">
        <v>0</v>
      </c>
      <c r="H23" s="72" t="s">
        <v>71</v>
      </c>
      <c r="I23" s="72" t="s">
        <v>64</v>
      </c>
      <c r="J23" s="104" t="s">
        <v>81</v>
      </c>
      <c r="K23" s="75" t="s">
        <v>10136</v>
      </c>
      <c r="L23" s="76">
        <v>16875000</v>
      </c>
      <c r="M23" s="72" t="s">
        <v>66</v>
      </c>
      <c r="N23" s="75" t="s">
        <v>10135</v>
      </c>
      <c r="O23" s="75">
        <v>1082961539</v>
      </c>
      <c r="P23" s="75">
        <v>1832</v>
      </c>
      <c r="Q23" s="78">
        <v>45888</v>
      </c>
      <c r="R23" s="75">
        <v>16875000</v>
      </c>
      <c r="S23" s="78">
        <v>45891</v>
      </c>
      <c r="T23" s="76">
        <v>16875000</v>
      </c>
      <c r="U23" s="72" t="s">
        <v>65</v>
      </c>
      <c r="V23" s="76">
        <v>45691169</v>
      </c>
      <c r="W23" s="104" t="s">
        <v>10104</v>
      </c>
      <c r="X23" s="78">
        <v>45891</v>
      </c>
      <c r="Y23" s="78">
        <v>45891</v>
      </c>
      <c r="Z23" s="78" t="s">
        <v>73</v>
      </c>
      <c r="AA23" s="78">
        <v>46006</v>
      </c>
      <c r="AB23" s="102">
        <f t="shared" si="0"/>
        <v>115</v>
      </c>
      <c r="AC23" s="72">
        <v>0</v>
      </c>
      <c r="AD23" s="76">
        <v>0</v>
      </c>
      <c r="AE23" s="72">
        <v>0</v>
      </c>
      <c r="AF23" s="72" t="s">
        <v>73</v>
      </c>
      <c r="AG23" s="102">
        <f t="shared" si="1"/>
        <v>0</v>
      </c>
      <c r="AH23" s="72">
        <v>0</v>
      </c>
      <c r="AI23" s="76">
        <v>0</v>
      </c>
      <c r="AJ23" s="72" t="s">
        <v>73</v>
      </c>
      <c r="AK23" s="72" t="s">
        <v>73</v>
      </c>
      <c r="AL23" s="72">
        <v>0</v>
      </c>
      <c r="AM23" s="72" t="s">
        <v>73</v>
      </c>
      <c r="AN23" s="72" t="s">
        <v>73</v>
      </c>
      <c r="AO23" s="72" t="s">
        <v>73</v>
      </c>
      <c r="AP23" s="102">
        <f t="shared" si="2"/>
        <v>0</v>
      </c>
      <c r="AQ23" s="102">
        <f t="shared" si="3"/>
        <v>16875000</v>
      </c>
      <c r="AR23" s="72" t="s">
        <v>65</v>
      </c>
      <c r="AS23" s="76">
        <v>16875000</v>
      </c>
      <c r="AT23" s="72" t="s">
        <v>10103</v>
      </c>
      <c r="AU23" s="76">
        <v>0</v>
      </c>
      <c r="AV23" s="72" t="s">
        <v>73</v>
      </c>
      <c r="AW23" s="109">
        <f>7500000+3750000</f>
        <v>11250000</v>
      </c>
      <c r="AX23" s="143">
        <f t="shared" si="4"/>
        <v>5625000</v>
      </c>
      <c r="AY23" s="84">
        <f t="shared" si="5"/>
        <v>0.66666666666666663</v>
      </c>
      <c r="AZ23" s="85">
        <v>0.67</v>
      </c>
      <c r="BA23" s="72" t="s">
        <v>73</v>
      </c>
      <c r="BB23" s="72" t="s">
        <v>123</v>
      </c>
      <c r="BC23" s="289" t="s">
        <v>10134</v>
      </c>
      <c r="BD23" s="72" t="s">
        <v>65</v>
      </c>
      <c r="BE23" s="72" t="s">
        <v>10101</v>
      </c>
    </row>
    <row r="24" spans="2:57" x14ac:dyDescent="0.25">
      <c r="B24" s="72">
        <v>2025</v>
      </c>
      <c r="C24" s="72">
        <v>891780111</v>
      </c>
      <c r="D24" s="72" t="s">
        <v>63</v>
      </c>
      <c r="E24" s="104" t="s">
        <v>10133</v>
      </c>
      <c r="F24" s="72" t="s">
        <v>10132</v>
      </c>
      <c r="G24" s="72">
        <v>0</v>
      </c>
      <c r="H24" s="72" t="s">
        <v>71</v>
      </c>
      <c r="I24" s="72" t="s">
        <v>64</v>
      </c>
      <c r="J24" s="104" t="s">
        <v>81</v>
      </c>
      <c r="K24" s="75" t="s">
        <v>10131</v>
      </c>
      <c r="L24" s="76">
        <v>16875000</v>
      </c>
      <c r="M24" s="72" t="s">
        <v>66</v>
      </c>
      <c r="N24" s="75" t="s">
        <v>10130</v>
      </c>
      <c r="O24" s="75">
        <v>1082989749</v>
      </c>
      <c r="P24" s="75">
        <v>1777</v>
      </c>
      <c r="Q24" s="78">
        <v>45881</v>
      </c>
      <c r="R24" s="75">
        <v>16875000</v>
      </c>
      <c r="S24" s="78">
        <v>45891</v>
      </c>
      <c r="T24" s="76">
        <v>16875000</v>
      </c>
      <c r="U24" s="72" t="s">
        <v>65</v>
      </c>
      <c r="V24" s="76">
        <v>45691169</v>
      </c>
      <c r="W24" s="104" t="s">
        <v>10104</v>
      </c>
      <c r="X24" s="78">
        <v>45891</v>
      </c>
      <c r="Y24" s="78">
        <v>45891</v>
      </c>
      <c r="Z24" s="78" t="s">
        <v>73</v>
      </c>
      <c r="AA24" s="78">
        <v>46006</v>
      </c>
      <c r="AB24" s="102">
        <f t="shared" si="0"/>
        <v>115</v>
      </c>
      <c r="AC24" s="72">
        <v>0</v>
      </c>
      <c r="AD24" s="76">
        <v>0</v>
      </c>
      <c r="AE24" s="72">
        <v>0</v>
      </c>
      <c r="AF24" s="72" t="s">
        <v>73</v>
      </c>
      <c r="AG24" s="102">
        <f t="shared" si="1"/>
        <v>0</v>
      </c>
      <c r="AH24" s="72">
        <v>0</v>
      </c>
      <c r="AI24" s="76">
        <v>0</v>
      </c>
      <c r="AJ24" s="72" t="s">
        <v>73</v>
      </c>
      <c r="AK24" s="72" t="s">
        <v>73</v>
      </c>
      <c r="AL24" s="72">
        <v>0</v>
      </c>
      <c r="AM24" s="72" t="s">
        <v>73</v>
      </c>
      <c r="AN24" s="72" t="s">
        <v>73</v>
      </c>
      <c r="AO24" s="72" t="s">
        <v>73</v>
      </c>
      <c r="AP24" s="102">
        <f t="shared" si="2"/>
        <v>0</v>
      </c>
      <c r="AQ24" s="102">
        <f t="shared" si="3"/>
        <v>16875000</v>
      </c>
      <c r="AR24" s="72" t="s">
        <v>65</v>
      </c>
      <c r="AS24" s="76">
        <v>16875000</v>
      </c>
      <c r="AT24" s="72" t="s">
        <v>10103</v>
      </c>
      <c r="AU24" s="76">
        <v>0</v>
      </c>
      <c r="AV24" s="72" t="s">
        <v>73</v>
      </c>
      <c r="AW24" s="109">
        <f>7500000+3750000</f>
        <v>11250000</v>
      </c>
      <c r="AX24" s="143">
        <f t="shared" si="4"/>
        <v>5625000</v>
      </c>
      <c r="AY24" s="84">
        <f t="shared" si="5"/>
        <v>0.66666666666666663</v>
      </c>
      <c r="AZ24" s="85">
        <v>0.67</v>
      </c>
      <c r="BA24" s="72" t="s">
        <v>73</v>
      </c>
      <c r="BB24" s="72" t="s">
        <v>123</v>
      </c>
      <c r="BC24" s="289" t="s">
        <v>10129</v>
      </c>
      <c r="BD24" s="72" t="s">
        <v>65</v>
      </c>
      <c r="BE24" s="72" t="s">
        <v>10101</v>
      </c>
    </row>
    <row r="25" spans="2:57" x14ac:dyDescent="0.25">
      <c r="B25" s="72">
        <v>2025</v>
      </c>
      <c r="C25" s="72">
        <v>891780111</v>
      </c>
      <c r="D25" s="72" t="s">
        <v>63</v>
      </c>
      <c r="E25" s="104" t="s">
        <v>10128</v>
      </c>
      <c r="F25" s="72" t="s">
        <v>10127</v>
      </c>
      <c r="G25" s="72">
        <v>0</v>
      </c>
      <c r="H25" s="72" t="s">
        <v>71</v>
      </c>
      <c r="I25" s="72" t="s">
        <v>64</v>
      </c>
      <c r="J25" s="104" t="s">
        <v>81</v>
      </c>
      <c r="K25" s="75" t="s">
        <v>10126</v>
      </c>
      <c r="L25" s="76">
        <v>12150000</v>
      </c>
      <c r="M25" s="72" t="s">
        <v>66</v>
      </c>
      <c r="N25" s="75" t="s">
        <v>10125</v>
      </c>
      <c r="O25" s="75">
        <v>1082845936</v>
      </c>
      <c r="P25" s="75">
        <v>1778</v>
      </c>
      <c r="Q25" s="78">
        <v>45881</v>
      </c>
      <c r="R25" s="75">
        <v>12150000</v>
      </c>
      <c r="S25" s="78">
        <v>45891</v>
      </c>
      <c r="T25" s="76">
        <v>12150000</v>
      </c>
      <c r="U25" s="72" t="s">
        <v>65</v>
      </c>
      <c r="V25" s="76">
        <v>45691169</v>
      </c>
      <c r="W25" s="104" t="s">
        <v>10104</v>
      </c>
      <c r="X25" s="78">
        <v>45891</v>
      </c>
      <c r="Y25" s="78">
        <v>45891</v>
      </c>
      <c r="Z25" s="78" t="s">
        <v>73</v>
      </c>
      <c r="AA25" s="78">
        <v>46006</v>
      </c>
      <c r="AB25" s="102">
        <f t="shared" si="0"/>
        <v>115</v>
      </c>
      <c r="AC25" s="72">
        <v>0</v>
      </c>
      <c r="AD25" s="76">
        <v>0</v>
      </c>
      <c r="AE25" s="72">
        <v>0</v>
      </c>
      <c r="AF25" s="72" t="s">
        <v>73</v>
      </c>
      <c r="AG25" s="102">
        <f t="shared" si="1"/>
        <v>0</v>
      </c>
      <c r="AH25" s="72">
        <v>0</v>
      </c>
      <c r="AI25" s="76">
        <v>0</v>
      </c>
      <c r="AJ25" s="72" t="s">
        <v>73</v>
      </c>
      <c r="AK25" s="72" t="s">
        <v>73</v>
      </c>
      <c r="AL25" s="72">
        <v>0</v>
      </c>
      <c r="AM25" s="72" t="s">
        <v>73</v>
      </c>
      <c r="AN25" s="72" t="s">
        <v>73</v>
      </c>
      <c r="AO25" s="72" t="s">
        <v>73</v>
      </c>
      <c r="AP25" s="102">
        <f t="shared" si="2"/>
        <v>0</v>
      </c>
      <c r="AQ25" s="102">
        <f t="shared" si="3"/>
        <v>12150000</v>
      </c>
      <c r="AR25" s="72" t="s">
        <v>65</v>
      </c>
      <c r="AS25" s="76">
        <v>12125000</v>
      </c>
      <c r="AT25" s="72" t="s">
        <v>10103</v>
      </c>
      <c r="AU25" s="76">
        <v>0</v>
      </c>
      <c r="AV25" s="72" t="s">
        <v>73</v>
      </c>
      <c r="AW25" s="109">
        <f>5400000+2700000</f>
        <v>8100000</v>
      </c>
      <c r="AX25" s="143">
        <f t="shared" si="4"/>
        <v>4050000</v>
      </c>
      <c r="AY25" s="84">
        <f t="shared" si="5"/>
        <v>0.66666666666666663</v>
      </c>
      <c r="AZ25" s="85">
        <v>0.67</v>
      </c>
      <c r="BA25" s="72" t="s">
        <v>73</v>
      </c>
      <c r="BB25" s="72" t="s">
        <v>123</v>
      </c>
      <c r="BC25" s="289" t="s">
        <v>10124</v>
      </c>
      <c r="BD25" s="72" t="s">
        <v>65</v>
      </c>
      <c r="BE25" s="72" t="s">
        <v>10101</v>
      </c>
    </row>
    <row r="26" spans="2:57" x14ac:dyDescent="0.25">
      <c r="B26" s="72">
        <v>2025</v>
      </c>
      <c r="C26" s="72">
        <v>891780111</v>
      </c>
      <c r="D26" s="72" t="s">
        <v>63</v>
      </c>
      <c r="E26" s="104" t="s">
        <v>10123</v>
      </c>
      <c r="F26" s="72" t="s">
        <v>10122</v>
      </c>
      <c r="G26" s="72">
        <v>0</v>
      </c>
      <c r="H26" s="72" t="s">
        <v>71</v>
      </c>
      <c r="I26" s="72" t="s">
        <v>64</v>
      </c>
      <c r="J26" s="104" t="s">
        <v>81</v>
      </c>
      <c r="K26" s="75" t="s">
        <v>10121</v>
      </c>
      <c r="L26" s="76">
        <v>19380000</v>
      </c>
      <c r="M26" s="72" t="s">
        <v>66</v>
      </c>
      <c r="N26" s="75" t="s">
        <v>10120</v>
      </c>
      <c r="O26" s="75">
        <v>1082986396</v>
      </c>
      <c r="P26" s="75">
        <v>1845</v>
      </c>
      <c r="Q26" s="78">
        <v>45889</v>
      </c>
      <c r="R26" s="75">
        <v>31500000</v>
      </c>
      <c r="S26" s="78">
        <v>45891</v>
      </c>
      <c r="T26" s="76">
        <v>19380000</v>
      </c>
      <c r="U26" s="72" t="s">
        <v>65</v>
      </c>
      <c r="V26" s="76">
        <v>45691169</v>
      </c>
      <c r="W26" s="104" t="s">
        <v>10104</v>
      </c>
      <c r="X26" s="78">
        <v>45891</v>
      </c>
      <c r="Y26" s="78">
        <v>45891</v>
      </c>
      <c r="Z26" s="78" t="s">
        <v>73</v>
      </c>
      <c r="AA26" s="78">
        <v>46006</v>
      </c>
      <c r="AB26" s="102">
        <f t="shared" si="0"/>
        <v>115</v>
      </c>
      <c r="AC26" s="72">
        <v>0</v>
      </c>
      <c r="AD26" s="76">
        <v>0</v>
      </c>
      <c r="AE26" s="72">
        <v>0</v>
      </c>
      <c r="AF26" s="72" t="s">
        <v>73</v>
      </c>
      <c r="AG26" s="102">
        <f t="shared" si="1"/>
        <v>0</v>
      </c>
      <c r="AH26" s="72">
        <v>0</v>
      </c>
      <c r="AI26" s="76">
        <v>0</v>
      </c>
      <c r="AJ26" s="72" t="s">
        <v>73</v>
      </c>
      <c r="AK26" s="72" t="s">
        <v>73</v>
      </c>
      <c r="AL26" s="72">
        <v>0</v>
      </c>
      <c r="AM26" s="72" t="s">
        <v>73</v>
      </c>
      <c r="AN26" s="72" t="s">
        <v>73</v>
      </c>
      <c r="AO26" s="72" t="s">
        <v>73</v>
      </c>
      <c r="AP26" s="102">
        <f t="shared" si="2"/>
        <v>0</v>
      </c>
      <c r="AQ26" s="102">
        <f t="shared" si="3"/>
        <v>19380000</v>
      </c>
      <c r="AR26" s="72" t="s">
        <v>65</v>
      </c>
      <c r="AS26" s="76">
        <v>19380000</v>
      </c>
      <c r="AT26" s="72" t="s">
        <v>10103</v>
      </c>
      <c r="AU26" s="76">
        <v>0</v>
      </c>
      <c r="AV26" s="72" t="s">
        <v>73</v>
      </c>
      <c r="AW26" s="109">
        <f>8600000+4300000</f>
        <v>12900000</v>
      </c>
      <c r="AX26" s="143">
        <f t="shared" si="4"/>
        <v>6480000</v>
      </c>
      <c r="AY26" s="84">
        <f t="shared" si="5"/>
        <v>0.66563467492260064</v>
      </c>
      <c r="AZ26" s="85">
        <v>0.67</v>
      </c>
      <c r="BA26" s="72" t="s">
        <v>73</v>
      </c>
      <c r="BB26" s="72" t="s">
        <v>123</v>
      </c>
      <c r="BC26" s="289" t="s">
        <v>10119</v>
      </c>
      <c r="BD26" s="72" t="s">
        <v>65</v>
      </c>
      <c r="BE26" s="72" t="s">
        <v>10101</v>
      </c>
    </row>
    <row r="27" spans="2:57" x14ac:dyDescent="0.25">
      <c r="B27" s="72">
        <v>2025</v>
      </c>
      <c r="C27" s="72">
        <v>891780111</v>
      </c>
      <c r="D27" s="72" t="s">
        <v>63</v>
      </c>
      <c r="E27" s="104" t="s">
        <v>10118</v>
      </c>
      <c r="F27" s="72" t="s">
        <v>10117</v>
      </c>
      <c r="G27" s="72">
        <v>0</v>
      </c>
      <c r="H27" s="72" t="s">
        <v>71</v>
      </c>
      <c r="I27" s="72" t="s">
        <v>64</v>
      </c>
      <c r="J27" s="104" t="s">
        <v>81</v>
      </c>
      <c r="K27" s="75" t="s">
        <v>10116</v>
      </c>
      <c r="L27" s="76">
        <v>12120000</v>
      </c>
      <c r="M27" s="72" t="s">
        <v>66</v>
      </c>
      <c r="N27" s="75" t="s">
        <v>10115</v>
      </c>
      <c r="O27" s="75">
        <v>57430189</v>
      </c>
      <c r="P27" s="75">
        <v>1845</v>
      </c>
      <c r="Q27" s="78">
        <v>45889</v>
      </c>
      <c r="R27" s="75">
        <v>31500000</v>
      </c>
      <c r="S27" s="78">
        <v>45918</v>
      </c>
      <c r="T27" s="76">
        <v>12120000</v>
      </c>
      <c r="U27" s="72" t="s">
        <v>65</v>
      </c>
      <c r="V27" s="76">
        <v>45691169</v>
      </c>
      <c r="W27" s="104" t="s">
        <v>10104</v>
      </c>
      <c r="X27" s="78">
        <v>45918</v>
      </c>
      <c r="Y27" s="78">
        <v>45918</v>
      </c>
      <c r="Z27" s="78" t="s">
        <v>73</v>
      </c>
      <c r="AA27" s="78">
        <v>46006</v>
      </c>
      <c r="AB27" s="102">
        <f t="shared" si="0"/>
        <v>88</v>
      </c>
      <c r="AC27" s="72">
        <v>0</v>
      </c>
      <c r="AD27" s="76">
        <v>0</v>
      </c>
      <c r="AE27" s="72">
        <v>0</v>
      </c>
      <c r="AF27" s="72" t="s">
        <v>73</v>
      </c>
      <c r="AG27" s="102">
        <f t="shared" si="1"/>
        <v>0</v>
      </c>
      <c r="AH27" s="72">
        <v>0</v>
      </c>
      <c r="AI27" s="76">
        <v>0</v>
      </c>
      <c r="AJ27" s="72" t="s">
        <v>73</v>
      </c>
      <c r="AK27" s="72" t="s">
        <v>73</v>
      </c>
      <c r="AL27" s="72">
        <v>0</v>
      </c>
      <c r="AM27" s="72" t="s">
        <v>73</v>
      </c>
      <c r="AN27" s="72" t="s">
        <v>73</v>
      </c>
      <c r="AO27" s="72" t="s">
        <v>73</v>
      </c>
      <c r="AP27" s="102">
        <f t="shared" si="2"/>
        <v>0</v>
      </c>
      <c r="AQ27" s="102">
        <f t="shared" si="3"/>
        <v>12120000</v>
      </c>
      <c r="AR27" s="72" t="s">
        <v>65</v>
      </c>
      <c r="AS27" s="76">
        <v>12120000</v>
      </c>
      <c r="AT27" s="72" t="s">
        <v>10103</v>
      </c>
      <c r="AU27" s="76">
        <v>0</v>
      </c>
      <c r="AV27" s="72" t="s">
        <v>73</v>
      </c>
      <c r="AW27" s="109">
        <v>2700000</v>
      </c>
      <c r="AX27" s="143">
        <f t="shared" si="4"/>
        <v>9420000</v>
      </c>
      <c r="AY27" s="84">
        <f t="shared" si="5"/>
        <v>0.22277227722772278</v>
      </c>
      <c r="AZ27" s="85">
        <v>0.22</v>
      </c>
      <c r="BA27" s="72" t="s">
        <v>73</v>
      </c>
      <c r="BB27" s="72" t="s">
        <v>123</v>
      </c>
      <c r="BC27" s="289" t="s">
        <v>10114</v>
      </c>
      <c r="BD27" s="72" t="s">
        <v>65</v>
      </c>
      <c r="BE27" s="72" t="s">
        <v>10101</v>
      </c>
    </row>
    <row r="28" spans="2:57" x14ac:dyDescent="0.25">
      <c r="B28" s="72">
        <v>2025</v>
      </c>
      <c r="C28" s="72">
        <v>891780111</v>
      </c>
      <c r="D28" s="72" t="s">
        <v>63</v>
      </c>
      <c r="E28" s="104" t="s">
        <v>10113</v>
      </c>
      <c r="F28" s="72" t="s">
        <v>10112</v>
      </c>
      <c r="G28" s="72">
        <v>0</v>
      </c>
      <c r="H28" s="72" t="s">
        <v>71</v>
      </c>
      <c r="I28" s="72" t="s">
        <v>64</v>
      </c>
      <c r="J28" s="104" t="s">
        <v>81</v>
      </c>
      <c r="K28" s="75" t="s">
        <v>10111</v>
      </c>
      <c r="L28" s="76">
        <v>40372059</v>
      </c>
      <c r="M28" s="72" t="s">
        <v>66</v>
      </c>
      <c r="N28" s="75" t="s">
        <v>10110</v>
      </c>
      <c r="O28" s="75">
        <v>900267068</v>
      </c>
      <c r="P28" s="75">
        <v>2226</v>
      </c>
      <c r="Q28" s="78">
        <v>45929</v>
      </c>
      <c r="R28" s="75">
        <v>42000000</v>
      </c>
      <c r="S28" s="78">
        <v>45931</v>
      </c>
      <c r="T28" s="76">
        <v>40372059</v>
      </c>
      <c r="U28" s="72" t="s">
        <v>65</v>
      </c>
      <c r="V28" s="76">
        <v>45691169</v>
      </c>
      <c r="W28" s="104" t="s">
        <v>10104</v>
      </c>
      <c r="X28" s="78">
        <v>45931</v>
      </c>
      <c r="Y28" s="78">
        <v>45931</v>
      </c>
      <c r="Z28" s="78" t="s">
        <v>73</v>
      </c>
      <c r="AA28" s="78">
        <v>45938</v>
      </c>
      <c r="AB28" s="102">
        <f t="shared" si="0"/>
        <v>7</v>
      </c>
      <c r="AC28" s="72">
        <v>0</v>
      </c>
      <c r="AD28" s="76">
        <v>0</v>
      </c>
      <c r="AE28" s="72">
        <v>0</v>
      </c>
      <c r="AF28" s="72" t="s">
        <v>73</v>
      </c>
      <c r="AG28" s="102">
        <f t="shared" si="1"/>
        <v>0</v>
      </c>
      <c r="AH28" s="72">
        <v>0</v>
      </c>
      <c r="AI28" s="76">
        <v>0</v>
      </c>
      <c r="AJ28" s="72" t="s">
        <v>73</v>
      </c>
      <c r="AK28" s="72" t="s">
        <v>73</v>
      </c>
      <c r="AL28" s="72">
        <v>0</v>
      </c>
      <c r="AM28" s="72" t="s">
        <v>73</v>
      </c>
      <c r="AN28" s="72" t="s">
        <v>73</v>
      </c>
      <c r="AO28" s="72" t="s">
        <v>73</v>
      </c>
      <c r="AP28" s="102">
        <f t="shared" si="2"/>
        <v>0</v>
      </c>
      <c r="AQ28" s="102">
        <f t="shared" si="3"/>
        <v>40372059</v>
      </c>
      <c r="AR28" s="72" t="s">
        <v>65</v>
      </c>
      <c r="AS28" s="76">
        <v>40372059</v>
      </c>
      <c r="AT28" s="72" t="s">
        <v>10103</v>
      </c>
      <c r="AU28" s="76">
        <v>0</v>
      </c>
      <c r="AV28" s="72" t="s">
        <v>73</v>
      </c>
      <c r="AW28" s="109">
        <v>40372059</v>
      </c>
      <c r="AX28" s="143">
        <f t="shared" si="4"/>
        <v>0</v>
      </c>
      <c r="AY28" s="84">
        <f t="shared" si="5"/>
        <v>1</v>
      </c>
      <c r="AZ28" s="85">
        <v>1</v>
      </c>
      <c r="BA28" s="72" t="s">
        <v>73</v>
      </c>
      <c r="BB28" s="72" t="s">
        <v>208</v>
      </c>
      <c r="BC28" s="289" t="s">
        <v>10109</v>
      </c>
      <c r="BD28" s="72" t="s">
        <v>65</v>
      </c>
      <c r="BE28" s="72" t="s">
        <v>10101</v>
      </c>
    </row>
    <row r="29" spans="2:57" ht="15.75" thickBot="1" x14ac:dyDescent="0.3">
      <c r="B29" s="90">
        <v>2025</v>
      </c>
      <c r="C29" s="90">
        <v>891780111</v>
      </c>
      <c r="D29" s="90" t="s">
        <v>63</v>
      </c>
      <c r="E29" s="140" t="s">
        <v>10108</v>
      </c>
      <c r="F29" s="90" t="s">
        <v>10107</v>
      </c>
      <c r="G29" s="90">
        <v>0</v>
      </c>
      <c r="H29" s="90" t="s">
        <v>71</v>
      </c>
      <c r="I29" s="90" t="s">
        <v>64</v>
      </c>
      <c r="J29" s="140" t="s">
        <v>81</v>
      </c>
      <c r="K29" s="94" t="s">
        <v>10106</v>
      </c>
      <c r="L29" s="95">
        <v>3000000</v>
      </c>
      <c r="M29" s="90" t="s">
        <v>66</v>
      </c>
      <c r="N29" s="94" t="s">
        <v>10105</v>
      </c>
      <c r="O29" s="94">
        <v>1007692899</v>
      </c>
      <c r="P29" s="94">
        <v>2377</v>
      </c>
      <c r="Q29" s="97">
        <v>45950</v>
      </c>
      <c r="R29" s="94">
        <v>3000000</v>
      </c>
      <c r="S29" s="97">
        <v>45950</v>
      </c>
      <c r="T29" s="95">
        <v>3000000</v>
      </c>
      <c r="U29" s="90" t="s">
        <v>65</v>
      </c>
      <c r="V29" s="95">
        <v>45691169</v>
      </c>
      <c r="W29" s="140" t="s">
        <v>10104</v>
      </c>
      <c r="X29" s="97">
        <v>45950</v>
      </c>
      <c r="Y29" s="97">
        <v>45950</v>
      </c>
      <c r="Z29" s="97" t="s">
        <v>73</v>
      </c>
      <c r="AA29" s="97">
        <v>45991</v>
      </c>
      <c r="AB29" s="110">
        <f t="shared" si="0"/>
        <v>41</v>
      </c>
      <c r="AC29" s="90">
        <v>0</v>
      </c>
      <c r="AD29" s="95">
        <v>0</v>
      </c>
      <c r="AE29" s="90">
        <v>0</v>
      </c>
      <c r="AF29" s="90" t="s">
        <v>73</v>
      </c>
      <c r="AG29" s="110">
        <f t="shared" si="1"/>
        <v>0</v>
      </c>
      <c r="AH29" s="90">
        <v>0</v>
      </c>
      <c r="AI29" s="95">
        <v>0</v>
      </c>
      <c r="AJ29" s="90" t="s">
        <v>73</v>
      </c>
      <c r="AK29" s="90" t="s">
        <v>73</v>
      </c>
      <c r="AL29" s="90">
        <v>0</v>
      </c>
      <c r="AM29" s="90" t="s">
        <v>73</v>
      </c>
      <c r="AN29" s="90" t="s">
        <v>73</v>
      </c>
      <c r="AO29" s="90" t="s">
        <v>73</v>
      </c>
      <c r="AP29" s="110">
        <f t="shared" si="2"/>
        <v>0</v>
      </c>
      <c r="AQ29" s="110">
        <f t="shared" si="3"/>
        <v>3000000</v>
      </c>
      <c r="AR29" s="90" t="s">
        <v>65</v>
      </c>
      <c r="AS29" s="95">
        <v>3000000</v>
      </c>
      <c r="AT29" s="90" t="s">
        <v>10103</v>
      </c>
      <c r="AU29" s="95">
        <v>0</v>
      </c>
      <c r="AV29" s="90" t="s">
        <v>73</v>
      </c>
      <c r="AW29" s="400">
        <v>0</v>
      </c>
      <c r="AX29" s="138">
        <f t="shared" si="4"/>
        <v>3000000</v>
      </c>
      <c r="AY29" s="101">
        <f t="shared" si="5"/>
        <v>0</v>
      </c>
      <c r="AZ29" s="113">
        <v>0</v>
      </c>
      <c r="BA29" s="90" t="s">
        <v>73</v>
      </c>
      <c r="BB29" s="90" t="s">
        <v>123</v>
      </c>
      <c r="BC29" s="294" t="s">
        <v>10102</v>
      </c>
      <c r="BD29" s="90" t="s">
        <v>65</v>
      </c>
      <c r="BE29" s="90" t="s">
        <v>10101</v>
      </c>
    </row>
    <row r="30" spans="2:57" s="23" customFormat="1" ht="15.75" thickBot="1" x14ac:dyDescent="0.3">
      <c r="B30" s="681" t="s">
        <v>67</v>
      </c>
      <c r="C30" s="682"/>
      <c r="D30" s="683"/>
      <c r="E30" s="135">
        <f>+SUBTOTAL(3,E8:E29)</f>
        <v>22</v>
      </c>
      <c r="F30" s="48"/>
      <c r="G30" s="47"/>
      <c r="H30" s="47"/>
      <c r="I30" s="47"/>
      <c r="J30" s="134"/>
      <c r="K30" s="24"/>
      <c r="L30" s="133">
        <f>SUM(L8:L29)</f>
        <v>327822059</v>
      </c>
      <c r="M30" s="686"/>
      <c r="N30" s="687"/>
      <c r="O30" s="687"/>
      <c r="P30" s="687"/>
      <c r="Q30" s="687"/>
      <c r="R30" s="687"/>
      <c r="S30" s="687"/>
      <c r="T30" s="687"/>
      <c r="U30" s="687"/>
      <c r="V30" s="687"/>
      <c r="W30" s="687"/>
      <c r="X30" s="687"/>
      <c r="Y30" s="687"/>
      <c r="Z30" s="687"/>
      <c r="AA30" s="687"/>
      <c r="AB30" s="688"/>
      <c r="AC30" s="27">
        <f>SUM(AC8:AC29)</f>
        <v>1</v>
      </c>
      <c r="AD30" s="26">
        <f>SUM(AD8:AD29)</f>
        <v>1500000</v>
      </c>
      <c r="AE30" s="26">
        <f>SUM(AE8:AE29)</f>
        <v>0</v>
      </c>
      <c r="AF30" s="25"/>
      <c r="AG30" s="26">
        <f>SUM(AG8:AG29)</f>
        <v>0</v>
      </c>
      <c r="AH30" s="26">
        <f>SUM(AH8:AH29)</f>
        <v>2</v>
      </c>
      <c r="AI30" s="28">
        <f>SUM(AI8:AI29)</f>
        <v>36666667</v>
      </c>
      <c r="AJ30" s="25"/>
      <c r="AK30" s="25"/>
      <c r="AL30" s="29">
        <f>SUM(AL8:AL29)</f>
        <v>0</v>
      </c>
      <c r="AM30" s="686"/>
      <c r="AN30" s="687"/>
      <c r="AO30" s="687"/>
      <c r="AP30" s="688"/>
      <c r="AQ30" s="27">
        <f>SUM(AQ8:AQ29)</f>
        <v>292655392</v>
      </c>
      <c r="AR30" s="25"/>
      <c r="AS30" s="31">
        <f>SUM(AS8:AS29)</f>
        <v>329297059</v>
      </c>
      <c r="AT30" s="25"/>
      <c r="AU30" s="26">
        <f>SUM(AU8:AU29)</f>
        <v>0</v>
      </c>
      <c r="AV30" s="25"/>
      <c r="AW30" s="132">
        <f>SUM(AW8:AW29)</f>
        <v>247780392</v>
      </c>
      <c r="AX30" s="131">
        <f>SUM(AX8:AX29)</f>
        <v>44875000</v>
      </c>
      <c r="AY30" s="686"/>
      <c r="AZ30" s="687"/>
      <c r="BA30" s="687"/>
      <c r="BB30" s="687"/>
      <c r="BC30" s="687"/>
      <c r="BD30" s="687"/>
      <c r="BE30" s="687"/>
    </row>
  </sheetData>
  <sheetProtection formatCells="0" formatColumns="0" formatRows="0" insertRows="0" deleteRows="0" autoFilter="0"/>
  <mergeCells count="23">
    <mergeCell ref="B3:C6"/>
    <mergeCell ref="D3:G4"/>
    <mergeCell ref="AY30:BE30"/>
    <mergeCell ref="H3:I5"/>
    <mergeCell ref="E6:G6"/>
    <mergeCell ref="AZ6:BB6"/>
    <mergeCell ref="F5:G5"/>
    <mergeCell ref="B30:D30"/>
    <mergeCell ref="M30:AB30"/>
    <mergeCell ref="BC6:BE6"/>
    <mergeCell ref="N6:O6"/>
    <mergeCell ref="P6:R6"/>
    <mergeCell ref="S6:T6"/>
    <mergeCell ref="AM30:AP30"/>
    <mergeCell ref="U6:W6"/>
    <mergeCell ref="AC5:AP5"/>
    <mergeCell ref="H6:K6"/>
    <mergeCell ref="AT6:AY6"/>
    <mergeCell ref="AR6:AS6"/>
    <mergeCell ref="AH6:AK6"/>
    <mergeCell ref="AL6:AP6"/>
    <mergeCell ref="X6:AB6"/>
    <mergeCell ref="AC6:AG6"/>
  </mergeCells>
  <conditionalFormatting sqref="F5 E6">
    <cfRule type="containsText" dxfId="48" priority="8"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29">
    <cfRule type="cellIs" dxfId="47" priority="4" operator="greaterThan">
      <formula>$K$5</formula>
    </cfRule>
  </conditionalFormatting>
  <conditionalFormatting sqref="AB8:AB29 AG8:AG29 AP8:AS29 AX8:AZ29">
    <cfRule type="expression" dxfId="46" priority="5">
      <formula>+_xlfn.ISFORMULA(AB8)</formula>
    </cfRule>
  </conditionalFormatting>
  <conditionalFormatting sqref="AD8:AD29">
    <cfRule type="cellIs" dxfId="45" priority="3" operator="greaterThan">
      <formula>#REF!/2</formula>
    </cfRule>
  </conditionalFormatting>
  <dataValidations count="7">
    <dataValidation type="list" allowBlank="1" showInputMessage="1" showErrorMessage="1" sqref="J8:J17" xr:uid="{FAF74885-72D6-4561-BE2D-B13692DE44E5}">
      <formula1>"CONTRATO DE OBRAS, OTROS TIPOS, PRESTACIÓN DE SERVICIOS, SUMINISTROS"</formula1>
    </dataValidation>
    <dataValidation type="list" allowBlank="1" showInputMessage="1" showErrorMessage="1" sqref="BB8:BB29" xr:uid="{63DA7620-CE4C-4F8A-896E-61CFBC4FF58E}">
      <formula1>"Por iniciar,En ejecucion,Suspendido,Terminado,Liquidado"</formula1>
    </dataValidation>
    <dataValidation type="list" allowBlank="1" showInputMessage="1" showErrorMessage="1" sqref="BE8:BE16 BE19"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U8:U16 AR8:AR29"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50647136-35D4-4968-9ED0-77B6B391838B}"/>
    <hyperlink ref="BC14" r:id="rId2" xr:uid="{A9077A87-ED90-412A-9E07-075D0821F44E}"/>
    <hyperlink ref="BC15" r:id="rId3" xr:uid="{03E16A4B-2FA7-44FE-968C-127731DF1970}"/>
    <hyperlink ref="BC16" r:id="rId4" xr:uid="{240E3468-8F99-4717-8FC6-9CF5D589281A}"/>
    <hyperlink ref="BC17" r:id="rId5" xr:uid="{6A893944-8326-47F8-9C4E-8ADD3053BF13}"/>
    <hyperlink ref="BC18" r:id="rId6" xr:uid="{CAB7BDF1-401C-4F05-B4FE-24CFB8980DD4}"/>
    <hyperlink ref="BC19" r:id="rId7" xr:uid="{FBC62D3B-AFEE-490A-904F-6C45D13176ED}"/>
    <hyperlink ref="BC20" r:id="rId8" xr:uid="{0457AF57-F6CC-40ED-BA77-C4B2BD9B7345}"/>
    <hyperlink ref="BC21" r:id="rId9" xr:uid="{ACEDB60C-6E0B-4365-AFA9-6498DFE02CA2}"/>
    <hyperlink ref="BC22" r:id="rId10" xr:uid="{A9D2361D-D6A3-4981-A062-5B7E74FA1696}"/>
    <hyperlink ref="BC23" r:id="rId11" xr:uid="{C6AF5D1C-A541-485D-AF18-DAC862F1865A}"/>
    <hyperlink ref="BC24" r:id="rId12" xr:uid="{E83C1E3D-9F6A-4A73-A1A4-5FB88618C6A9}"/>
    <hyperlink ref="BC25" r:id="rId13" xr:uid="{3CA6AE2F-95AF-41BA-BFEC-5F76BCB54994}"/>
    <hyperlink ref="BC26" r:id="rId14" xr:uid="{3450129E-8CB9-4A56-83A2-84F64406426F}"/>
    <hyperlink ref="BC27" r:id="rId15" xr:uid="{5DC4B8B4-56F5-41B4-A018-3073D8DB3B65}"/>
    <hyperlink ref="BC28" r:id="rId16" xr:uid="{5A19A9A8-BAF9-4970-B055-693FDEDAC5EA}"/>
    <hyperlink ref="BC29" r:id="rId17" xr:uid="{32942D69-B7E3-41ED-B79C-873FE5A4A378}"/>
  </hyperlinks>
  <pageMargins left="0.7" right="0.7" top="0.75" bottom="0.75" header="0.3" footer="0.3"/>
  <pageSetup orientation="portrait" horizontalDpi="300" verticalDpi="300" r:id="rId18"/>
  <ignoredErrors>
    <ignoredError sqref="AW9:AW11 AW14:AW16 AW21:AW26" unlockedFormula="1"/>
  </ignoredErrors>
  <drawing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V52"/>
  <sheetViews>
    <sheetView showGridLines="0" zoomScaleNormal="100" workbookViewId="0">
      <selection activeCell="G12" sqref="G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37" customWidth="1"/>
    <col min="7" max="7" width="15.85546875" style="37" customWidth="1"/>
    <col min="8" max="8" width="16.5703125" style="37" customWidth="1"/>
    <col min="9" max="9" width="17.42578125" style="37" customWidth="1"/>
    <col min="10" max="10" width="17.42578125" style="38" customWidth="1"/>
    <col min="11" max="11" width="18.42578125" customWidth="1"/>
    <col min="12"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5703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654"/>
      <c r="C4" s="655"/>
      <c r="D4" s="661"/>
      <c r="E4" s="662"/>
      <c r="F4" s="662"/>
      <c r="G4" s="663"/>
      <c r="H4" s="668"/>
      <c r="I4" s="669"/>
      <c r="J4" s="36"/>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654"/>
      <c r="C5" s="655"/>
      <c r="D5" s="7" t="s">
        <v>2</v>
      </c>
      <c r="E5" s="8"/>
      <c r="F5" s="674" t="s">
        <v>312</v>
      </c>
      <c r="G5" s="674"/>
      <c r="H5" s="670"/>
      <c r="I5" s="671"/>
      <c r="J5" s="36"/>
      <c r="K5" s="10">
        <f>+L6*K4</f>
        <v>59787000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74" s="12" customFormat="1" ht="31.5" customHeight="1" thickBot="1" x14ac:dyDescent="0.3">
      <c r="B6" s="656"/>
      <c r="C6" s="657"/>
      <c r="D6" s="13" t="s">
        <v>5</v>
      </c>
      <c r="E6" s="672" t="s">
        <v>85</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2" t="s">
        <v>39</v>
      </c>
      <c r="AC7" s="15" t="s">
        <v>40</v>
      </c>
      <c r="AD7" s="15" t="s">
        <v>41</v>
      </c>
      <c r="AE7" s="15" t="s">
        <v>42</v>
      </c>
      <c r="AF7" s="19" t="s">
        <v>43</v>
      </c>
      <c r="AG7" s="32" t="s">
        <v>44</v>
      </c>
      <c r="AH7" s="15" t="s">
        <v>45</v>
      </c>
      <c r="AI7" s="15" t="s">
        <v>46</v>
      </c>
      <c r="AJ7" s="19" t="s">
        <v>47</v>
      </c>
      <c r="AK7" s="19" t="s">
        <v>80</v>
      </c>
      <c r="AL7" s="15" t="s">
        <v>48</v>
      </c>
      <c r="AM7" s="19" t="s">
        <v>49</v>
      </c>
      <c r="AN7" s="19" t="s">
        <v>50</v>
      </c>
      <c r="AO7" s="19" t="s">
        <v>79</v>
      </c>
      <c r="AP7" s="32" t="s">
        <v>51</v>
      </c>
      <c r="AQ7" s="32" t="s">
        <v>52</v>
      </c>
      <c r="AR7" s="15" t="s">
        <v>76</v>
      </c>
      <c r="AS7" s="15" t="s">
        <v>77</v>
      </c>
      <c r="AT7" s="15" t="s">
        <v>53</v>
      </c>
      <c r="AU7" s="15" t="s">
        <v>54</v>
      </c>
      <c r="AV7" s="15" t="s">
        <v>55</v>
      </c>
      <c r="AW7" s="20" t="s">
        <v>56</v>
      </c>
      <c r="AX7" s="33" t="s">
        <v>57</v>
      </c>
      <c r="AY7" s="33" t="s">
        <v>83</v>
      </c>
      <c r="AZ7" s="34"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55">
        <v>2025</v>
      </c>
      <c r="C8" s="55">
        <v>891780111</v>
      </c>
      <c r="D8" s="55" t="s">
        <v>63</v>
      </c>
      <c r="E8" s="57" t="s">
        <v>86</v>
      </c>
      <c r="F8" s="63" t="s">
        <v>130</v>
      </c>
      <c r="G8" s="56">
        <v>0</v>
      </c>
      <c r="H8" s="56" t="s">
        <v>71</v>
      </c>
      <c r="I8" s="55" t="s">
        <v>64</v>
      </c>
      <c r="J8" s="57" t="s">
        <v>81</v>
      </c>
      <c r="K8" s="57" t="s">
        <v>97</v>
      </c>
      <c r="L8" s="58">
        <v>25850000</v>
      </c>
      <c r="M8" s="55" t="s">
        <v>66</v>
      </c>
      <c r="N8" s="57" t="s">
        <v>108</v>
      </c>
      <c r="O8" s="58">
        <v>49778889</v>
      </c>
      <c r="P8" s="114">
        <v>118</v>
      </c>
      <c r="Q8" s="115">
        <v>45679</v>
      </c>
      <c r="R8" s="59">
        <v>25850000</v>
      </c>
      <c r="S8" s="115">
        <v>45684</v>
      </c>
      <c r="T8" s="58">
        <v>25850000</v>
      </c>
      <c r="U8" s="56" t="s">
        <v>65</v>
      </c>
      <c r="V8" s="61">
        <v>1082943047</v>
      </c>
      <c r="W8" s="57" t="s">
        <v>121</v>
      </c>
      <c r="X8" s="431">
        <v>45684</v>
      </c>
      <c r="Y8" s="431">
        <v>45691</v>
      </c>
      <c r="Z8" s="62" t="s">
        <v>73</v>
      </c>
      <c r="AA8" s="431">
        <v>45853</v>
      </c>
      <c r="AB8" s="63">
        <f>+IF(Z8="1800-01-01",AA8-Y8,AA8-Z8)</f>
        <v>162</v>
      </c>
      <c r="AC8" s="56">
        <v>1</v>
      </c>
      <c r="AD8" s="60">
        <v>6300000</v>
      </c>
      <c r="AE8" s="56">
        <v>0</v>
      </c>
      <c r="AF8" s="64" t="s">
        <v>73</v>
      </c>
      <c r="AG8" s="63">
        <f>+IF(AF8="1800-01-01",0,AF8-AA8)</f>
        <v>0</v>
      </c>
      <c r="AH8" s="56">
        <v>0</v>
      </c>
      <c r="AI8" s="60">
        <v>0</v>
      </c>
      <c r="AJ8" s="56" t="s">
        <v>73</v>
      </c>
      <c r="AK8" s="65" t="s">
        <v>73</v>
      </c>
      <c r="AL8" s="56"/>
      <c r="AM8" s="65"/>
      <c r="AN8" s="65"/>
      <c r="AO8" s="65" t="s">
        <v>73</v>
      </c>
      <c r="AP8" s="63">
        <f>+IF(AM8="1800-01-01",0,AN8-AM8)</f>
        <v>0</v>
      </c>
      <c r="AQ8" s="63">
        <f t="shared" ref="AQ8:AQ51" si="0">+L8+AD8-AI8</f>
        <v>32150000</v>
      </c>
      <c r="AR8" s="56" t="s">
        <v>65</v>
      </c>
      <c r="AS8" s="58">
        <v>32150000</v>
      </c>
      <c r="AT8" s="56"/>
      <c r="AU8" s="60">
        <v>0</v>
      </c>
      <c r="AV8" s="66" t="s">
        <v>73</v>
      </c>
      <c r="AW8" s="67">
        <v>32150000</v>
      </c>
      <c r="AX8" s="68">
        <f>AQ8-AW8</f>
        <v>0</v>
      </c>
      <c r="AY8" s="69">
        <f>+IFERROR(AW8/AQ8,"_")</f>
        <v>1</v>
      </c>
      <c r="AZ8" s="70">
        <v>1</v>
      </c>
      <c r="BA8" s="66" t="s">
        <v>73</v>
      </c>
      <c r="BB8" s="56" t="s">
        <v>208</v>
      </c>
      <c r="BC8" s="116" t="s">
        <v>124</v>
      </c>
      <c r="BD8" s="55" t="s">
        <v>65</v>
      </c>
      <c r="BE8" s="55" t="s">
        <v>65</v>
      </c>
    </row>
    <row r="9" spans="1:74" x14ac:dyDescent="0.25">
      <c r="B9" s="71">
        <v>2025</v>
      </c>
      <c r="C9" s="71">
        <v>891780111</v>
      </c>
      <c r="D9" s="71" t="s">
        <v>63</v>
      </c>
      <c r="E9" s="73" t="s">
        <v>87</v>
      </c>
      <c r="F9" s="102" t="s">
        <v>131</v>
      </c>
      <c r="G9" s="72">
        <v>0</v>
      </c>
      <c r="H9" s="72" t="s">
        <v>71</v>
      </c>
      <c r="I9" s="71" t="s">
        <v>64</v>
      </c>
      <c r="J9" s="73" t="s">
        <v>81</v>
      </c>
      <c r="K9" s="73" t="s">
        <v>98</v>
      </c>
      <c r="L9" s="74">
        <v>17358000</v>
      </c>
      <c r="M9" s="71" t="s">
        <v>66</v>
      </c>
      <c r="N9" s="73" t="s">
        <v>109</v>
      </c>
      <c r="O9" s="74">
        <v>1083044902</v>
      </c>
      <c r="P9" s="117">
        <v>125</v>
      </c>
      <c r="Q9" s="118">
        <v>45680</v>
      </c>
      <c r="R9" s="74">
        <v>34716000</v>
      </c>
      <c r="S9" s="118">
        <v>45685</v>
      </c>
      <c r="T9" s="75">
        <v>17358000</v>
      </c>
      <c r="U9" s="72" t="s">
        <v>65</v>
      </c>
      <c r="V9" s="77">
        <v>1082943047</v>
      </c>
      <c r="W9" s="73" t="s">
        <v>121</v>
      </c>
      <c r="X9" s="432">
        <v>45685</v>
      </c>
      <c r="Y9" s="432">
        <v>45691</v>
      </c>
      <c r="Z9" s="78" t="s">
        <v>73</v>
      </c>
      <c r="AA9" s="432">
        <v>45853</v>
      </c>
      <c r="AB9" s="102">
        <f t="shared" ref="AB9:AB51" si="1">+IF(Z9="1800-01-01",AA9-Y9,AA9-Z9)</f>
        <v>162</v>
      </c>
      <c r="AC9" s="72">
        <v>0</v>
      </c>
      <c r="AD9" s="76">
        <v>0</v>
      </c>
      <c r="AE9" s="72">
        <v>0</v>
      </c>
      <c r="AF9" s="79" t="s">
        <v>73</v>
      </c>
      <c r="AG9" s="102">
        <f t="shared" ref="AG9:AG51" si="2">+IF(AF9="1800-01-01",0,AF9-AA9)</f>
        <v>0</v>
      </c>
      <c r="AH9" s="72">
        <v>0</v>
      </c>
      <c r="AI9" s="76">
        <v>0</v>
      </c>
      <c r="AJ9" s="72" t="s">
        <v>73</v>
      </c>
      <c r="AK9" s="80" t="s">
        <v>73</v>
      </c>
      <c r="AL9" s="72"/>
      <c r="AM9" s="72"/>
      <c r="AN9" s="72"/>
      <c r="AO9" s="80" t="s">
        <v>73</v>
      </c>
      <c r="AP9" s="102">
        <f t="shared" ref="AP9:AP51" si="3">+IF(AM9="1800-01-01",0,AN9-AM9)</f>
        <v>0</v>
      </c>
      <c r="AQ9" s="102">
        <f t="shared" si="0"/>
        <v>17358000</v>
      </c>
      <c r="AR9" s="72" t="s">
        <v>65</v>
      </c>
      <c r="AS9" s="74">
        <v>17358000</v>
      </c>
      <c r="AT9" s="72"/>
      <c r="AU9" s="76">
        <v>0</v>
      </c>
      <c r="AV9" s="81" t="s">
        <v>73</v>
      </c>
      <c r="AW9" s="82">
        <v>17358000</v>
      </c>
      <c r="AX9" s="83">
        <f>AQ9-AW9</f>
        <v>0</v>
      </c>
      <c r="AY9" s="84">
        <f t="shared" ref="AY9:AY51" si="4">+IFERROR(AW9/AQ9,"_")</f>
        <v>1</v>
      </c>
      <c r="AZ9" s="85">
        <v>1</v>
      </c>
      <c r="BA9" s="81" t="s">
        <v>73</v>
      </c>
      <c r="BB9" s="72" t="s">
        <v>208</v>
      </c>
      <c r="BC9" s="119" t="s">
        <v>125</v>
      </c>
      <c r="BD9" s="71" t="s">
        <v>65</v>
      </c>
      <c r="BE9" s="71" t="s">
        <v>65</v>
      </c>
    </row>
    <row r="10" spans="1:74" x14ac:dyDescent="0.25">
      <c r="B10" s="71">
        <v>2025</v>
      </c>
      <c r="C10" s="71">
        <v>891780111</v>
      </c>
      <c r="D10" s="71" t="s">
        <v>63</v>
      </c>
      <c r="E10" s="73" t="s">
        <v>88</v>
      </c>
      <c r="F10" s="102" t="s">
        <v>132</v>
      </c>
      <c r="G10" s="72">
        <v>0</v>
      </c>
      <c r="H10" s="72" t="s">
        <v>71</v>
      </c>
      <c r="I10" s="71" t="s">
        <v>64</v>
      </c>
      <c r="J10" s="73" t="s">
        <v>81</v>
      </c>
      <c r="K10" s="73" t="s">
        <v>99</v>
      </c>
      <c r="L10" s="74">
        <v>17358000</v>
      </c>
      <c r="M10" s="71" t="s">
        <v>66</v>
      </c>
      <c r="N10" s="73" t="s">
        <v>110</v>
      </c>
      <c r="O10" s="74">
        <v>1082856526</v>
      </c>
      <c r="P10" s="117">
        <v>125</v>
      </c>
      <c r="Q10" s="118">
        <v>45680</v>
      </c>
      <c r="R10" s="75">
        <v>34716000</v>
      </c>
      <c r="S10" s="118">
        <v>45685</v>
      </c>
      <c r="T10" s="75">
        <v>17358000</v>
      </c>
      <c r="U10" s="72" t="s">
        <v>65</v>
      </c>
      <c r="V10" s="77">
        <v>1082943047</v>
      </c>
      <c r="W10" s="73" t="s">
        <v>121</v>
      </c>
      <c r="X10" s="432">
        <v>45685</v>
      </c>
      <c r="Y10" s="432">
        <v>45691</v>
      </c>
      <c r="Z10" s="78" t="s">
        <v>73</v>
      </c>
      <c r="AA10" s="432">
        <v>45853</v>
      </c>
      <c r="AB10" s="102">
        <f t="shared" si="1"/>
        <v>162</v>
      </c>
      <c r="AC10" s="72">
        <v>0</v>
      </c>
      <c r="AD10" s="76">
        <v>0</v>
      </c>
      <c r="AE10" s="72">
        <v>0</v>
      </c>
      <c r="AF10" s="79" t="s">
        <v>73</v>
      </c>
      <c r="AG10" s="102">
        <f t="shared" si="2"/>
        <v>0</v>
      </c>
      <c r="AH10" s="72">
        <v>0</v>
      </c>
      <c r="AI10" s="76">
        <v>0</v>
      </c>
      <c r="AJ10" s="72" t="s">
        <v>73</v>
      </c>
      <c r="AK10" s="80" t="s">
        <v>73</v>
      </c>
      <c r="AL10" s="72"/>
      <c r="AM10" s="72"/>
      <c r="AN10" s="72"/>
      <c r="AO10" s="80" t="s">
        <v>73</v>
      </c>
      <c r="AP10" s="102">
        <f>+IF(AM10="1800-01-01",0,AN10-AM10)</f>
        <v>0</v>
      </c>
      <c r="AQ10" s="102">
        <f t="shared" si="0"/>
        <v>17358000</v>
      </c>
      <c r="AR10" s="72" t="s">
        <v>65</v>
      </c>
      <c r="AS10" s="74">
        <v>17358000</v>
      </c>
      <c r="AT10" s="72"/>
      <c r="AU10" s="76">
        <v>0</v>
      </c>
      <c r="AV10" s="81" t="s">
        <v>73</v>
      </c>
      <c r="AW10" s="82">
        <v>17358000</v>
      </c>
      <c r="AX10" s="83">
        <f t="shared" ref="AX10:AX51" si="5">AQ10-AW10</f>
        <v>0</v>
      </c>
      <c r="AY10" s="84">
        <f t="shared" si="4"/>
        <v>1</v>
      </c>
      <c r="AZ10" s="85">
        <v>1</v>
      </c>
      <c r="BA10" s="81" t="s">
        <v>73</v>
      </c>
      <c r="BB10" s="72" t="s">
        <v>208</v>
      </c>
      <c r="BC10" s="119" t="s">
        <v>126</v>
      </c>
      <c r="BD10" s="71" t="s">
        <v>65</v>
      </c>
      <c r="BE10" s="71" t="s">
        <v>65</v>
      </c>
    </row>
    <row r="11" spans="1:74" x14ac:dyDescent="0.25">
      <c r="B11" s="71">
        <v>2025</v>
      </c>
      <c r="C11" s="71">
        <v>891780111</v>
      </c>
      <c r="D11" s="71" t="s">
        <v>63</v>
      </c>
      <c r="E11" s="73" t="s">
        <v>89</v>
      </c>
      <c r="F11" s="102" t="s">
        <v>133</v>
      </c>
      <c r="G11" s="72">
        <v>0</v>
      </c>
      <c r="H11" s="72" t="s">
        <v>71</v>
      </c>
      <c r="I11" s="71" t="s">
        <v>64</v>
      </c>
      <c r="J11" s="73" t="s">
        <v>81</v>
      </c>
      <c r="K11" s="73" t="s">
        <v>100</v>
      </c>
      <c r="L11" s="74">
        <v>19250000</v>
      </c>
      <c r="M11" s="71" t="s">
        <v>66</v>
      </c>
      <c r="N11" s="73" t="s">
        <v>111</v>
      </c>
      <c r="O11" s="74">
        <v>1083023487</v>
      </c>
      <c r="P11" s="117">
        <v>126</v>
      </c>
      <c r="Q11" s="118">
        <v>45680</v>
      </c>
      <c r="R11" s="75">
        <v>19250000</v>
      </c>
      <c r="S11" s="118">
        <v>45686</v>
      </c>
      <c r="T11" s="75">
        <v>19250000</v>
      </c>
      <c r="U11" s="72" t="s">
        <v>65</v>
      </c>
      <c r="V11" s="77">
        <v>1082943047</v>
      </c>
      <c r="W11" s="73" t="s">
        <v>121</v>
      </c>
      <c r="X11" s="432">
        <v>45686</v>
      </c>
      <c r="Y11" s="432">
        <v>45691</v>
      </c>
      <c r="Z11" s="78" t="s">
        <v>73</v>
      </c>
      <c r="AA11" s="432">
        <v>45853</v>
      </c>
      <c r="AB11" s="102">
        <f t="shared" si="1"/>
        <v>162</v>
      </c>
      <c r="AC11" s="72">
        <v>0</v>
      </c>
      <c r="AD11" s="76">
        <v>0</v>
      </c>
      <c r="AE11" s="72">
        <v>0</v>
      </c>
      <c r="AF11" s="79" t="s">
        <v>73</v>
      </c>
      <c r="AG11" s="102">
        <f t="shared" si="2"/>
        <v>0</v>
      </c>
      <c r="AH11" s="72">
        <v>0</v>
      </c>
      <c r="AI11" s="76">
        <v>0</v>
      </c>
      <c r="AJ11" s="72" t="s">
        <v>73</v>
      </c>
      <c r="AK11" s="80" t="s">
        <v>73</v>
      </c>
      <c r="AL11" s="72"/>
      <c r="AM11" s="72"/>
      <c r="AN11" s="72"/>
      <c r="AO11" s="80" t="s">
        <v>73</v>
      </c>
      <c r="AP11" s="102">
        <f>+IF(AM11="1800-01-01",0,AN11-AM11)</f>
        <v>0</v>
      </c>
      <c r="AQ11" s="102">
        <f t="shared" si="0"/>
        <v>19250000</v>
      </c>
      <c r="AR11" s="72" t="s">
        <v>65</v>
      </c>
      <c r="AS11" s="74">
        <v>19250000</v>
      </c>
      <c r="AT11" s="72"/>
      <c r="AU11" s="76">
        <v>0</v>
      </c>
      <c r="AV11" s="81" t="s">
        <v>73</v>
      </c>
      <c r="AW11" s="82">
        <v>19250000</v>
      </c>
      <c r="AX11" s="83">
        <f t="shared" si="5"/>
        <v>0</v>
      </c>
      <c r="AY11" s="84">
        <f t="shared" si="4"/>
        <v>1</v>
      </c>
      <c r="AZ11" s="85">
        <v>1</v>
      </c>
      <c r="BA11" s="81" t="s">
        <v>73</v>
      </c>
      <c r="BB11" s="72" t="s">
        <v>208</v>
      </c>
      <c r="BC11" s="119" t="s">
        <v>127</v>
      </c>
      <c r="BD11" s="71" t="s">
        <v>65</v>
      </c>
      <c r="BE11" s="71" t="s">
        <v>65</v>
      </c>
    </row>
    <row r="12" spans="1:74" x14ac:dyDescent="0.25">
      <c r="B12" s="71">
        <v>2025</v>
      </c>
      <c r="C12" s="71">
        <v>891780111</v>
      </c>
      <c r="D12" s="71" t="s">
        <v>63</v>
      </c>
      <c r="E12" s="73" t="s">
        <v>90</v>
      </c>
      <c r="F12" s="102" t="s">
        <v>134</v>
      </c>
      <c r="G12" s="72">
        <v>0</v>
      </c>
      <c r="H12" s="72" t="s">
        <v>71</v>
      </c>
      <c r="I12" s="71" t="s">
        <v>64</v>
      </c>
      <c r="J12" s="73" t="s">
        <v>81</v>
      </c>
      <c r="K12" s="73" t="s">
        <v>101</v>
      </c>
      <c r="L12" s="74">
        <v>20625000</v>
      </c>
      <c r="M12" s="71" t="s">
        <v>66</v>
      </c>
      <c r="N12" s="73" t="s">
        <v>112</v>
      </c>
      <c r="O12" s="74">
        <v>1083005553</v>
      </c>
      <c r="P12" s="117">
        <v>163</v>
      </c>
      <c r="Q12" s="118">
        <v>45684</v>
      </c>
      <c r="R12" s="75">
        <v>20625000</v>
      </c>
      <c r="S12" s="118">
        <v>45686</v>
      </c>
      <c r="T12" s="75">
        <v>20625000</v>
      </c>
      <c r="U12" s="72" t="s">
        <v>65</v>
      </c>
      <c r="V12" s="77">
        <v>84455280</v>
      </c>
      <c r="W12" s="73" t="s">
        <v>119</v>
      </c>
      <c r="X12" s="432">
        <v>45686</v>
      </c>
      <c r="Y12" s="432">
        <v>45691</v>
      </c>
      <c r="Z12" s="78" t="s">
        <v>73</v>
      </c>
      <c r="AA12" s="432">
        <v>45853</v>
      </c>
      <c r="AB12" s="102">
        <f t="shared" si="1"/>
        <v>162</v>
      </c>
      <c r="AC12" s="72">
        <v>0</v>
      </c>
      <c r="AD12" s="76">
        <v>0</v>
      </c>
      <c r="AE12" s="72">
        <v>0</v>
      </c>
      <c r="AF12" s="79" t="s">
        <v>73</v>
      </c>
      <c r="AG12" s="102">
        <f t="shared" si="2"/>
        <v>0</v>
      </c>
      <c r="AH12" s="72">
        <v>0</v>
      </c>
      <c r="AI12" s="76">
        <v>0</v>
      </c>
      <c r="AJ12" s="72" t="s">
        <v>73</v>
      </c>
      <c r="AK12" s="80" t="s">
        <v>73</v>
      </c>
      <c r="AL12" s="72"/>
      <c r="AM12" s="72"/>
      <c r="AN12" s="72"/>
      <c r="AO12" s="80" t="s">
        <v>73</v>
      </c>
      <c r="AP12" s="102">
        <f t="shared" si="3"/>
        <v>0</v>
      </c>
      <c r="AQ12" s="102">
        <f t="shared" si="0"/>
        <v>20625000</v>
      </c>
      <c r="AR12" s="72" t="s">
        <v>65</v>
      </c>
      <c r="AS12" s="74">
        <v>20625000</v>
      </c>
      <c r="AT12" s="72"/>
      <c r="AU12" s="76">
        <v>0</v>
      </c>
      <c r="AV12" s="81" t="s">
        <v>73</v>
      </c>
      <c r="AW12" s="82">
        <v>20625000</v>
      </c>
      <c r="AX12" s="83">
        <f t="shared" si="5"/>
        <v>0</v>
      </c>
      <c r="AY12" s="84">
        <f t="shared" si="4"/>
        <v>1</v>
      </c>
      <c r="AZ12" s="85">
        <v>1</v>
      </c>
      <c r="BA12" s="81" t="s">
        <v>73</v>
      </c>
      <c r="BB12" s="72" t="s">
        <v>208</v>
      </c>
      <c r="BC12" s="119" t="s">
        <v>128</v>
      </c>
      <c r="BD12" s="71" t="s">
        <v>65</v>
      </c>
      <c r="BE12" s="71" t="s">
        <v>65</v>
      </c>
    </row>
    <row r="13" spans="1:74" x14ac:dyDescent="0.25">
      <c r="B13" s="71">
        <v>2025</v>
      </c>
      <c r="C13" s="71">
        <v>891780111</v>
      </c>
      <c r="D13" s="71" t="s">
        <v>63</v>
      </c>
      <c r="E13" s="73" t="s">
        <v>91</v>
      </c>
      <c r="F13" s="102" t="s">
        <v>135</v>
      </c>
      <c r="G13" s="72">
        <v>0</v>
      </c>
      <c r="H13" s="72" t="s">
        <v>71</v>
      </c>
      <c r="I13" s="71" t="s">
        <v>64</v>
      </c>
      <c r="J13" s="73" t="s">
        <v>81</v>
      </c>
      <c r="K13" s="73" t="s">
        <v>102</v>
      </c>
      <c r="L13" s="74">
        <v>14250000</v>
      </c>
      <c r="M13" s="71" t="s">
        <v>66</v>
      </c>
      <c r="N13" s="73" t="s">
        <v>113</v>
      </c>
      <c r="O13" s="74">
        <v>1083010275</v>
      </c>
      <c r="P13" s="117">
        <v>161</v>
      </c>
      <c r="Q13" s="118">
        <v>45684</v>
      </c>
      <c r="R13" s="75">
        <v>14250000</v>
      </c>
      <c r="S13" s="118">
        <v>45687</v>
      </c>
      <c r="T13" s="75">
        <v>14250000</v>
      </c>
      <c r="U13" s="72" t="s">
        <v>65</v>
      </c>
      <c r="V13" s="77">
        <v>4978990</v>
      </c>
      <c r="W13" s="73" t="s">
        <v>120</v>
      </c>
      <c r="X13" s="432">
        <v>45687</v>
      </c>
      <c r="Y13" s="432">
        <v>45691</v>
      </c>
      <c r="Z13" s="78" t="s">
        <v>73</v>
      </c>
      <c r="AA13" s="432">
        <v>45838</v>
      </c>
      <c r="AB13" s="102">
        <f t="shared" si="1"/>
        <v>147</v>
      </c>
      <c r="AC13" s="72">
        <v>0</v>
      </c>
      <c r="AD13" s="76">
        <v>0</v>
      </c>
      <c r="AE13" s="72">
        <v>0</v>
      </c>
      <c r="AF13" s="79" t="s">
        <v>73</v>
      </c>
      <c r="AG13" s="102">
        <f t="shared" si="2"/>
        <v>0</v>
      </c>
      <c r="AH13" s="72">
        <v>0</v>
      </c>
      <c r="AI13" s="76">
        <v>0</v>
      </c>
      <c r="AJ13" s="72" t="s">
        <v>73</v>
      </c>
      <c r="AK13" s="80" t="s">
        <v>73</v>
      </c>
      <c r="AL13" s="72"/>
      <c r="AM13" s="72"/>
      <c r="AN13" s="72"/>
      <c r="AO13" s="80" t="s">
        <v>73</v>
      </c>
      <c r="AP13" s="102">
        <f t="shared" si="3"/>
        <v>0</v>
      </c>
      <c r="AQ13" s="102">
        <f t="shared" si="0"/>
        <v>14250000</v>
      </c>
      <c r="AR13" s="72" t="s">
        <v>65</v>
      </c>
      <c r="AS13" s="74">
        <v>14250000</v>
      </c>
      <c r="AT13" s="72"/>
      <c r="AU13" s="76">
        <v>0</v>
      </c>
      <c r="AV13" s="81" t="s">
        <v>73</v>
      </c>
      <c r="AW13" s="82">
        <v>14250000</v>
      </c>
      <c r="AX13" s="83">
        <f t="shared" si="5"/>
        <v>0</v>
      </c>
      <c r="AY13" s="84">
        <f t="shared" si="4"/>
        <v>1</v>
      </c>
      <c r="AZ13" s="85">
        <v>1</v>
      </c>
      <c r="BA13" s="81" t="s">
        <v>73</v>
      </c>
      <c r="BB13" s="72" t="s">
        <v>208</v>
      </c>
      <c r="BC13" s="119" t="s">
        <v>141</v>
      </c>
      <c r="BD13" s="71" t="s">
        <v>65</v>
      </c>
      <c r="BE13" s="71" t="s">
        <v>65</v>
      </c>
    </row>
    <row r="14" spans="1:74" x14ac:dyDescent="0.25">
      <c r="B14" s="71">
        <v>2025</v>
      </c>
      <c r="C14" s="71">
        <v>891780111</v>
      </c>
      <c r="D14" s="71" t="s">
        <v>63</v>
      </c>
      <c r="E14" s="73" t="s">
        <v>92</v>
      </c>
      <c r="F14" s="102" t="s">
        <v>136</v>
      </c>
      <c r="G14" s="72">
        <v>0</v>
      </c>
      <c r="H14" s="72" t="s">
        <v>71</v>
      </c>
      <c r="I14" s="71" t="s">
        <v>64</v>
      </c>
      <c r="J14" s="73" t="s">
        <v>81</v>
      </c>
      <c r="K14" s="73" t="s">
        <v>103</v>
      </c>
      <c r="L14" s="74">
        <v>15675000</v>
      </c>
      <c r="M14" s="71" t="s">
        <v>66</v>
      </c>
      <c r="N14" s="73" t="s">
        <v>114</v>
      </c>
      <c r="O14" s="74">
        <v>1083003478</v>
      </c>
      <c r="P14" s="117">
        <v>129</v>
      </c>
      <c r="Q14" s="118">
        <v>45680</v>
      </c>
      <c r="R14" s="75">
        <v>15675000</v>
      </c>
      <c r="S14" s="118">
        <v>45687</v>
      </c>
      <c r="T14" s="75">
        <v>15675000</v>
      </c>
      <c r="U14" s="72" t="s">
        <v>65</v>
      </c>
      <c r="V14" s="77">
        <v>1082943047</v>
      </c>
      <c r="W14" s="73" t="s">
        <v>121</v>
      </c>
      <c r="X14" s="432">
        <v>45687</v>
      </c>
      <c r="Y14" s="432">
        <v>45691</v>
      </c>
      <c r="Z14" s="78" t="s">
        <v>73</v>
      </c>
      <c r="AA14" s="432">
        <v>45853</v>
      </c>
      <c r="AB14" s="102">
        <f t="shared" si="1"/>
        <v>162</v>
      </c>
      <c r="AC14" s="72">
        <v>0</v>
      </c>
      <c r="AD14" s="76">
        <v>0</v>
      </c>
      <c r="AE14" s="72">
        <v>0</v>
      </c>
      <c r="AF14" s="79" t="s">
        <v>73</v>
      </c>
      <c r="AG14" s="102">
        <f t="shared" si="2"/>
        <v>0</v>
      </c>
      <c r="AH14" s="72">
        <v>0</v>
      </c>
      <c r="AI14" s="76">
        <v>0</v>
      </c>
      <c r="AJ14" s="72" t="s">
        <v>73</v>
      </c>
      <c r="AK14" s="80" t="s">
        <v>73</v>
      </c>
      <c r="AL14" s="72"/>
      <c r="AM14" s="72"/>
      <c r="AN14" s="72"/>
      <c r="AO14" s="80" t="s">
        <v>73</v>
      </c>
      <c r="AP14" s="102">
        <f t="shared" si="3"/>
        <v>0</v>
      </c>
      <c r="AQ14" s="102">
        <f t="shared" si="0"/>
        <v>15675000</v>
      </c>
      <c r="AR14" s="72" t="s">
        <v>65</v>
      </c>
      <c r="AS14" s="74">
        <v>15675000</v>
      </c>
      <c r="AT14" s="72"/>
      <c r="AU14" s="76">
        <v>0</v>
      </c>
      <c r="AV14" s="81" t="s">
        <v>73</v>
      </c>
      <c r="AW14" s="82">
        <v>15675000</v>
      </c>
      <c r="AX14" s="83">
        <f t="shared" si="5"/>
        <v>0</v>
      </c>
      <c r="AY14" s="84">
        <f t="shared" si="4"/>
        <v>1</v>
      </c>
      <c r="AZ14" s="85">
        <v>1</v>
      </c>
      <c r="BA14" s="81" t="s">
        <v>73</v>
      </c>
      <c r="BB14" s="72" t="s">
        <v>208</v>
      </c>
      <c r="BC14" s="119" t="s">
        <v>142</v>
      </c>
      <c r="BD14" s="71" t="s">
        <v>65</v>
      </c>
      <c r="BE14" s="71" t="s">
        <v>65</v>
      </c>
    </row>
    <row r="15" spans="1:74" x14ac:dyDescent="0.25">
      <c r="B15" s="71">
        <v>2025</v>
      </c>
      <c r="C15" s="71">
        <v>891780111</v>
      </c>
      <c r="D15" s="71" t="s">
        <v>63</v>
      </c>
      <c r="E15" s="73" t="s">
        <v>93</v>
      </c>
      <c r="F15" s="102" t="s">
        <v>137</v>
      </c>
      <c r="G15" s="72">
        <v>0</v>
      </c>
      <c r="H15" s="72" t="s">
        <v>71</v>
      </c>
      <c r="I15" s="71" t="s">
        <v>64</v>
      </c>
      <c r="J15" s="73" t="s">
        <v>81</v>
      </c>
      <c r="K15" s="73" t="s">
        <v>104</v>
      </c>
      <c r="L15" s="74">
        <v>20625000</v>
      </c>
      <c r="M15" s="71" t="s">
        <v>66</v>
      </c>
      <c r="N15" s="73" t="s">
        <v>115</v>
      </c>
      <c r="O15" s="74">
        <v>1082912437</v>
      </c>
      <c r="P15" s="117">
        <v>147</v>
      </c>
      <c r="Q15" s="118">
        <v>45681</v>
      </c>
      <c r="R15" s="75">
        <v>20625000</v>
      </c>
      <c r="S15" s="118">
        <v>45688</v>
      </c>
      <c r="T15" s="75">
        <v>20625000</v>
      </c>
      <c r="U15" s="72" t="s">
        <v>65</v>
      </c>
      <c r="V15" s="77">
        <v>7601124</v>
      </c>
      <c r="W15" s="73" t="s">
        <v>122</v>
      </c>
      <c r="X15" s="432">
        <v>45688</v>
      </c>
      <c r="Y15" s="432">
        <v>45691</v>
      </c>
      <c r="Z15" s="78" t="s">
        <v>73</v>
      </c>
      <c r="AA15" s="432">
        <v>45853</v>
      </c>
      <c r="AB15" s="102">
        <f t="shared" si="1"/>
        <v>162</v>
      </c>
      <c r="AC15" s="72">
        <v>0</v>
      </c>
      <c r="AD15" s="76">
        <v>0</v>
      </c>
      <c r="AE15" s="72">
        <v>0</v>
      </c>
      <c r="AF15" s="79" t="s">
        <v>73</v>
      </c>
      <c r="AG15" s="102">
        <f t="shared" si="2"/>
        <v>0</v>
      </c>
      <c r="AH15" s="72">
        <v>0</v>
      </c>
      <c r="AI15" s="76">
        <v>0</v>
      </c>
      <c r="AJ15" s="72" t="s">
        <v>73</v>
      </c>
      <c r="AK15" s="80" t="s">
        <v>73</v>
      </c>
      <c r="AL15" s="72"/>
      <c r="AM15" s="72"/>
      <c r="AN15" s="72"/>
      <c r="AO15" s="80" t="s">
        <v>73</v>
      </c>
      <c r="AP15" s="102">
        <f t="shared" si="3"/>
        <v>0</v>
      </c>
      <c r="AQ15" s="102">
        <f t="shared" si="0"/>
        <v>20625000</v>
      </c>
      <c r="AR15" s="72" t="s">
        <v>65</v>
      </c>
      <c r="AS15" s="74">
        <v>20625000</v>
      </c>
      <c r="AT15" s="72"/>
      <c r="AU15" s="76">
        <v>0</v>
      </c>
      <c r="AV15" s="81" t="s">
        <v>73</v>
      </c>
      <c r="AW15" s="82">
        <v>20625000</v>
      </c>
      <c r="AX15" s="83">
        <f t="shared" si="5"/>
        <v>0</v>
      </c>
      <c r="AY15" s="84">
        <f t="shared" si="4"/>
        <v>1</v>
      </c>
      <c r="AZ15" s="85">
        <v>1</v>
      </c>
      <c r="BA15" s="81" t="s">
        <v>73</v>
      </c>
      <c r="BB15" s="72" t="s">
        <v>208</v>
      </c>
      <c r="BC15" s="119" t="s">
        <v>143</v>
      </c>
      <c r="BD15" s="71" t="s">
        <v>65</v>
      </c>
      <c r="BE15" s="71" t="s">
        <v>65</v>
      </c>
    </row>
    <row r="16" spans="1:74" x14ac:dyDescent="0.25">
      <c r="B16" s="71">
        <v>2025</v>
      </c>
      <c r="C16" s="71">
        <v>891780111</v>
      </c>
      <c r="D16" s="71" t="s">
        <v>63</v>
      </c>
      <c r="E16" s="73" t="s">
        <v>94</v>
      </c>
      <c r="F16" s="102" t="s">
        <v>138</v>
      </c>
      <c r="G16" s="72">
        <v>0</v>
      </c>
      <c r="H16" s="72" t="s">
        <v>71</v>
      </c>
      <c r="I16" s="71" t="s">
        <v>64</v>
      </c>
      <c r="J16" s="73" t="s">
        <v>81</v>
      </c>
      <c r="K16" s="73" t="s">
        <v>105</v>
      </c>
      <c r="L16" s="74">
        <v>11250000</v>
      </c>
      <c r="M16" s="71" t="s">
        <v>66</v>
      </c>
      <c r="N16" s="73" t="s">
        <v>116</v>
      </c>
      <c r="O16" s="74">
        <v>1221964687</v>
      </c>
      <c r="P16" s="117">
        <v>127</v>
      </c>
      <c r="Q16" s="118">
        <v>45680</v>
      </c>
      <c r="R16" s="75">
        <v>11250000</v>
      </c>
      <c r="S16" s="118">
        <v>45686</v>
      </c>
      <c r="T16" s="75">
        <v>11250000</v>
      </c>
      <c r="U16" s="72" t="s">
        <v>65</v>
      </c>
      <c r="V16" s="77">
        <v>1082943047</v>
      </c>
      <c r="W16" s="73" t="s">
        <v>121</v>
      </c>
      <c r="X16" s="432">
        <v>45686</v>
      </c>
      <c r="Y16" s="432">
        <v>45691</v>
      </c>
      <c r="Z16" s="78" t="s">
        <v>73</v>
      </c>
      <c r="AA16" s="432">
        <v>45838</v>
      </c>
      <c r="AB16" s="102">
        <f t="shared" si="1"/>
        <v>147</v>
      </c>
      <c r="AC16" s="72">
        <v>0</v>
      </c>
      <c r="AD16" s="76">
        <v>0</v>
      </c>
      <c r="AE16" s="72">
        <v>0</v>
      </c>
      <c r="AF16" s="79" t="s">
        <v>73</v>
      </c>
      <c r="AG16" s="102">
        <f t="shared" si="2"/>
        <v>0</v>
      </c>
      <c r="AH16" s="72">
        <v>0</v>
      </c>
      <c r="AI16" s="76">
        <v>0</v>
      </c>
      <c r="AJ16" s="72" t="s">
        <v>73</v>
      </c>
      <c r="AK16" s="80" t="s">
        <v>73</v>
      </c>
      <c r="AL16" s="72"/>
      <c r="AM16" s="72"/>
      <c r="AN16" s="72"/>
      <c r="AO16" s="80" t="s">
        <v>73</v>
      </c>
      <c r="AP16" s="102">
        <f t="shared" si="3"/>
        <v>0</v>
      </c>
      <c r="AQ16" s="102">
        <f t="shared" si="0"/>
        <v>11250000</v>
      </c>
      <c r="AR16" s="72" t="s">
        <v>65</v>
      </c>
      <c r="AS16" s="74">
        <v>11250000</v>
      </c>
      <c r="AT16" s="72"/>
      <c r="AU16" s="76">
        <v>0</v>
      </c>
      <c r="AV16" s="81" t="s">
        <v>73</v>
      </c>
      <c r="AW16" s="82">
        <v>11250000</v>
      </c>
      <c r="AX16" s="83">
        <f t="shared" si="5"/>
        <v>0</v>
      </c>
      <c r="AY16" s="84">
        <f t="shared" si="4"/>
        <v>1</v>
      </c>
      <c r="AZ16" s="85">
        <v>1</v>
      </c>
      <c r="BA16" s="81" t="s">
        <v>73</v>
      </c>
      <c r="BB16" s="72" t="s">
        <v>208</v>
      </c>
      <c r="BC16" s="119" t="s">
        <v>129</v>
      </c>
      <c r="BD16" s="71" t="s">
        <v>65</v>
      </c>
      <c r="BE16" s="71" t="s">
        <v>65</v>
      </c>
    </row>
    <row r="17" spans="2:57" x14ac:dyDescent="0.25">
      <c r="B17" s="71">
        <v>2025</v>
      </c>
      <c r="C17" s="71">
        <v>891780111</v>
      </c>
      <c r="D17" s="71" t="s">
        <v>63</v>
      </c>
      <c r="E17" s="73" t="s">
        <v>95</v>
      </c>
      <c r="F17" s="102" t="s">
        <v>139</v>
      </c>
      <c r="G17" s="72">
        <v>0</v>
      </c>
      <c r="H17" s="72" t="s">
        <v>71</v>
      </c>
      <c r="I17" s="71" t="s">
        <v>64</v>
      </c>
      <c r="J17" s="73" t="s">
        <v>81</v>
      </c>
      <c r="K17" s="73" t="s">
        <v>106</v>
      </c>
      <c r="L17" s="74">
        <v>11250000</v>
      </c>
      <c r="M17" s="71" t="s">
        <v>66</v>
      </c>
      <c r="N17" s="73" t="s">
        <v>117</v>
      </c>
      <c r="O17" s="74">
        <v>1082990620</v>
      </c>
      <c r="P17" s="117">
        <v>159</v>
      </c>
      <c r="Q17" s="118">
        <v>45684</v>
      </c>
      <c r="R17" s="75">
        <v>11250000</v>
      </c>
      <c r="S17" s="118">
        <v>45687</v>
      </c>
      <c r="T17" s="75">
        <v>11250000</v>
      </c>
      <c r="U17" s="72" t="s">
        <v>65</v>
      </c>
      <c r="V17" s="77">
        <v>84455280</v>
      </c>
      <c r="W17" s="73" t="s">
        <v>119</v>
      </c>
      <c r="X17" s="432">
        <v>45687</v>
      </c>
      <c r="Y17" s="432">
        <v>45691</v>
      </c>
      <c r="Z17" s="78" t="s">
        <v>73</v>
      </c>
      <c r="AA17" s="432">
        <v>45838</v>
      </c>
      <c r="AB17" s="102">
        <f t="shared" si="1"/>
        <v>147</v>
      </c>
      <c r="AC17" s="72">
        <v>0</v>
      </c>
      <c r="AD17" s="76">
        <v>0</v>
      </c>
      <c r="AE17" s="72">
        <v>0</v>
      </c>
      <c r="AF17" s="79" t="s">
        <v>73</v>
      </c>
      <c r="AG17" s="102">
        <f t="shared" si="2"/>
        <v>0</v>
      </c>
      <c r="AH17" s="72">
        <v>0</v>
      </c>
      <c r="AI17" s="76">
        <v>0</v>
      </c>
      <c r="AJ17" s="72" t="s">
        <v>73</v>
      </c>
      <c r="AK17" s="80" t="s">
        <v>73</v>
      </c>
      <c r="AL17" s="72"/>
      <c r="AM17" s="72"/>
      <c r="AN17" s="72"/>
      <c r="AO17" s="80" t="s">
        <v>73</v>
      </c>
      <c r="AP17" s="102">
        <f t="shared" si="3"/>
        <v>0</v>
      </c>
      <c r="AQ17" s="102">
        <f t="shared" si="0"/>
        <v>11250000</v>
      </c>
      <c r="AR17" s="72" t="s">
        <v>65</v>
      </c>
      <c r="AS17" s="74">
        <v>11250000</v>
      </c>
      <c r="AT17" s="72"/>
      <c r="AU17" s="76">
        <v>0</v>
      </c>
      <c r="AV17" s="81" t="s">
        <v>73</v>
      </c>
      <c r="AW17" s="82">
        <v>11250000</v>
      </c>
      <c r="AX17" s="83">
        <f t="shared" si="5"/>
        <v>0</v>
      </c>
      <c r="AY17" s="84">
        <f t="shared" si="4"/>
        <v>1</v>
      </c>
      <c r="AZ17" s="85">
        <v>1</v>
      </c>
      <c r="BA17" s="81" t="s">
        <v>73</v>
      </c>
      <c r="BB17" s="72" t="s">
        <v>208</v>
      </c>
      <c r="BC17" s="119" t="s">
        <v>144</v>
      </c>
      <c r="BD17" s="71" t="s">
        <v>65</v>
      </c>
      <c r="BE17" s="71" t="s">
        <v>65</v>
      </c>
    </row>
    <row r="18" spans="2:57" x14ac:dyDescent="0.25">
      <c r="B18" s="71">
        <v>2025</v>
      </c>
      <c r="C18" s="71">
        <v>891780111</v>
      </c>
      <c r="D18" s="71" t="s">
        <v>63</v>
      </c>
      <c r="E18" s="73" t="s">
        <v>96</v>
      </c>
      <c r="F18" s="102" t="s">
        <v>140</v>
      </c>
      <c r="G18" s="72">
        <v>0</v>
      </c>
      <c r="H18" s="72" t="s">
        <v>71</v>
      </c>
      <c r="I18" s="71" t="s">
        <v>64</v>
      </c>
      <c r="J18" s="73" t="s">
        <v>81</v>
      </c>
      <c r="K18" s="73" t="s">
        <v>107</v>
      </c>
      <c r="L18" s="74">
        <v>11250000</v>
      </c>
      <c r="M18" s="71" t="s">
        <v>66</v>
      </c>
      <c r="N18" s="73" t="s">
        <v>118</v>
      </c>
      <c r="O18" s="74">
        <v>1083044427</v>
      </c>
      <c r="P18" s="117">
        <v>160</v>
      </c>
      <c r="Q18" s="118">
        <v>45684</v>
      </c>
      <c r="R18" s="75">
        <v>11250000</v>
      </c>
      <c r="S18" s="118">
        <v>45688</v>
      </c>
      <c r="T18" s="75">
        <v>11250000</v>
      </c>
      <c r="U18" s="72" t="s">
        <v>65</v>
      </c>
      <c r="V18" s="77">
        <v>4978990</v>
      </c>
      <c r="W18" s="73" t="s">
        <v>120</v>
      </c>
      <c r="X18" s="432">
        <v>45688</v>
      </c>
      <c r="Y18" s="432">
        <v>45691</v>
      </c>
      <c r="Z18" s="78" t="s">
        <v>73</v>
      </c>
      <c r="AA18" s="432">
        <v>45838</v>
      </c>
      <c r="AB18" s="102">
        <f t="shared" si="1"/>
        <v>147</v>
      </c>
      <c r="AC18" s="72">
        <v>0</v>
      </c>
      <c r="AD18" s="76">
        <v>0</v>
      </c>
      <c r="AE18" s="72">
        <v>0</v>
      </c>
      <c r="AF18" s="79" t="s">
        <v>73</v>
      </c>
      <c r="AG18" s="102">
        <f t="shared" si="2"/>
        <v>0</v>
      </c>
      <c r="AH18" s="72">
        <v>0</v>
      </c>
      <c r="AI18" s="76">
        <v>0</v>
      </c>
      <c r="AJ18" s="72" t="s">
        <v>73</v>
      </c>
      <c r="AK18" s="80" t="s">
        <v>73</v>
      </c>
      <c r="AL18" s="72"/>
      <c r="AM18" s="72"/>
      <c r="AN18" s="72"/>
      <c r="AO18" s="80" t="s">
        <v>73</v>
      </c>
      <c r="AP18" s="102">
        <f t="shared" si="3"/>
        <v>0</v>
      </c>
      <c r="AQ18" s="102">
        <f t="shared" si="0"/>
        <v>11250000</v>
      </c>
      <c r="AR18" s="72" t="s">
        <v>65</v>
      </c>
      <c r="AS18" s="74">
        <v>11250000</v>
      </c>
      <c r="AT18" s="72"/>
      <c r="AU18" s="76">
        <v>0</v>
      </c>
      <c r="AV18" s="81" t="s">
        <v>73</v>
      </c>
      <c r="AW18" s="82">
        <v>11250000</v>
      </c>
      <c r="AX18" s="83">
        <f t="shared" si="5"/>
        <v>0</v>
      </c>
      <c r="AY18" s="84">
        <f t="shared" si="4"/>
        <v>1</v>
      </c>
      <c r="AZ18" s="85">
        <v>1</v>
      </c>
      <c r="BA18" s="81" t="s">
        <v>73</v>
      </c>
      <c r="BB18" s="72" t="s">
        <v>208</v>
      </c>
      <c r="BC18" s="119" t="s">
        <v>145</v>
      </c>
      <c r="BD18" s="71" t="s">
        <v>65</v>
      </c>
      <c r="BE18" s="71" t="s">
        <v>65</v>
      </c>
    </row>
    <row r="19" spans="2:57" x14ac:dyDescent="0.25">
      <c r="B19" s="71">
        <v>2025</v>
      </c>
      <c r="C19" s="71">
        <v>891780111</v>
      </c>
      <c r="D19" s="71" t="s">
        <v>63</v>
      </c>
      <c r="E19" s="73" t="s">
        <v>146</v>
      </c>
      <c r="F19" s="102" t="s">
        <v>156</v>
      </c>
      <c r="G19" s="72">
        <v>0</v>
      </c>
      <c r="H19" s="72" t="s">
        <v>71</v>
      </c>
      <c r="I19" s="71" t="s">
        <v>64</v>
      </c>
      <c r="J19" s="73" t="s">
        <v>167</v>
      </c>
      <c r="K19" s="73" t="s">
        <v>168</v>
      </c>
      <c r="L19" s="74">
        <v>27100000</v>
      </c>
      <c r="M19" s="71" t="s">
        <v>66</v>
      </c>
      <c r="N19" s="73" t="s">
        <v>178</v>
      </c>
      <c r="O19" s="86" t="s">
        <v>188</v>
      </c>
      <c r="P19" s="117">
        <v>144</v>
      </c>
      <c r="Q19" s="118">
        <v>45681</v>
      </c>
      <c r="R19" s="75">
        <v>54200000</v>
      </c>
      <c r="S19" s="118">
        <v>45692</v>
      </c>
      <c r="T19" s="75">
        <v>27100000</v>
      </c>
      <c r="U19" s="72" t="s">
        <v>65</v>
      </c>
      <c r="V19" s="77">
        <v>4978990</v>
      </c>
      <c r="W19" s="73" t="s">
        <v>120</v>
      </c>
      <c r="X19" s="432">
        <v>45691</v>
      </c>
      <c r="Y19" s="432">
        <v>45692</v>
      </c>
      <c r="Z19" s="78" t="s">
        <v>73</v>
      </c>
      <c r="AA19" s="432">
        <v>45869</v>
      </c>
      <c r="AB19" s="102">
        <f t="shared" si="1"/>
        <v>177</v>
      </c>
      <c r="AC19" s="72">
        <v>0</v>
      </c>
      <c r="AD19" s="76">
        <v>0</v>
      </c>
      <c r="AE19" s="72">
        <v>0</v>
      </c>
      <c r="AF19" s="79" t="s">
        <v>73</v>
      </c>
      <c r="AG19" s="102">
        <f t="shared" si="2"/>
        <v>0</v>
      </c>
      <c r="AH19" s="72">
        <v>0</v>
      </c>
      <c r="AI19" s="76">
        <v>0</v>
      </c>
      <c r="AJ19" s="72" t="s">
        <v>73</v>
      </c>
      <c r="AK19" s="118">
        <v>45847</v>
      </c>
      <c r="AL19" s="72"/>
      <c r="AM19" s="72"/>
      <c r="AN19" s="72"/>
      <c r="AO19" s="80" t="s">
        <v>73</v>
      </c>
      <c r="AP19" s="102">
        <f t="shared" si="3"/>
        <v>0</v>
      </c>
      <c r="AQ19" s="102">
        <f t="shared" si="0"/>
        <v>27100000</v>
      </c>
      <c r="AR19" s="72" t="s">
        <v>65</v>
      </c>
      <c r="AS19" s="74">
        <v>27100000</v>
      </c>
      <c r="AT19" s="72"/>
      <c r="AU19" s="76">
        <v>0</v>
      </c>
      <c r="AV19" s="81" t="s">
        <v>73</v>
      </c>
      <c r="AW19" s="82">
        <v>27100000</v>
      </c>
      <c r="AX19" s="83">
        <f t="shared" si="5"/>
        <v>0</v>
      </c>
      <c r="AY19" s="84">
        <f t="shared" si="4"/>
        <v>1</v>
      </c>
      <c r="AZ19" s="85">
        <v>1</v>
      </c>
      <c r="BA19" s="81" t="s">
        <v>73</v>
      </c>
      <c r="BB19" s="72" t="s">
        <v>208</v>
      </c>
      <c r="BC19" s="119" t="s">
        <v>197</v>
      </c>
      <c r="BD19" s="71" t="s">
        <v>65</v>
      </c>
      <c r="BE19" s="71" t="s">
        <v>207</v>
      </c>
    </row>
    <row r="20" spans="2:57" x14ac:dyDescent="0.25">
      <c r="B20" s="71">
        <v>2025</v>
      </c>
      <c r="C20" s="71">
        <v>891780111</v>
      </c>
      <c r="D20" s="71" t="s">
        <v>63</v>
      </c>
      <c r="E20" s="73" t="s">
        <v>147</v>
      </c>
      <c r="F20" s="102" t="s">
        <v>157</v>
      </c>
      <c r="G20" s="72">
        <v>0</v>
      </c>
      <c r="H20" s="72" t="s">
        <v>71</v>
      </c>
      <c r="I20" s="71" t="s">
        <v>64</v>
      </c>
      <c r="J20" s="73" t="s">
        <v>81</v>
      </c>
      <c r="K20" s="73" t="s">
        <v>169</v>
      </c>
      <c r="L20" s="74">
        <v>18150000</v>
      </c>
      <c r="M20" s="71" t="s">
        <v>66</v>
      </c>
      <c r="N20" s="73" t="s">
        <v>179</v>
      </c>
      <c r="O20" s="74">
        <v>1083033741</v>
      </c>
      <c r="P20" s="117">
        <v>153</v>
      </c>
      <c r="Q20" s="118">
        <v>45681</v>
      </c>
      <c r="R20" s="75">
        <v>18150000</v>
      </c>
      <c r="S20" s="118">
        <v>45691</v>
      </c>
      <c r="T20" s="75">
        <v>18150000</v>
      </c>
      <c r="U20" s="72" t="s">
        <v>65</v>
      </c>
      <c r="V20" s="77">
        <v>1083003720</v>
      </c>
      <c r="W20" s="73" t="s">
        <v>192</v>
      </c>
      <c r="X20" s="432">
        <v>45691</v>
      </c>
      <c r="Y20" s="432">
        <v>45691</v>
      </c>
      <c r="Z20" s="78" t="s">
        <v>73</v>
      </c>
      <c r="AA20" s="432">
        <v>45853</v>
      </c>
      <c r="AB20" s="102">
        <f t="shared" si="1"/>
        <v>162</v>
      </c>
      <c r="AC20" s="72">
        <v>0</v>
      </c>
      <c r="AD20" s="76">
        <v>0</v>
      </c>
      <c r="AE20" s="72">
        <v>0</v>
      </c>
      <c r="AF20" s="79" t="s">
        <v>73</v>
      </c>
      <c r="AG20" s="102">
        <f t="shared" si="2"/>
        <v>0</v>
      </c>
      <c r="AH20" s="72">
        <v>0</v>
      </c>
      <c r="AI20" s="76">
        <v>0</v>
      </c>
      <c r="AJ20" s="72" t="s">
        <v>73</v>
      </c>
      <c r="AK20" s="80" t="s">
        <v>73</v>
      </c>
      <c r="AL20" s="72"/>
      <c r="AM20" s="72"/>
      <c r="AN20" s="72"/>
      <c r="AO20" s="80" t="s">
        <v>73</v>
      </c>
      <c r="AP20" s="102">
        <f t="shared" si="3"/>
        <v>0</v>
      </c>
      <c r="AQ20" s="102">
        <f t="shared" si="0"/>
        <v>18150000</v>
      </c>
      <c r="AR20" s="72" t="s">
        <v>65</v>
      </c>
      <c r="AS20" s="74">
        <v>18150000</v>
      </c>
      <c r="AT20" s="72"/>
      <c r="AU20" s="76">
        <v>0</v>
      </c>
      <c r="AV20" s="81" t="s">
        <v>73</v>
      </c>
      <c r="AW20" s="82">
        <v>18150000</v>
      </c>
      <c r="AX20" s="83">
        <f t="shared" si="5"/>
        <v>0</v>
      </c>
      <c r="AY20" s="84">
        <f t="shared" si="4"/>
        <v>1</v>
      </c>
      <c r="AZ20" s="85">
        <v>1</v>
      </c>
      <c r="BA20" s="81" t="s">
        <v>73</v>
      </c>
      <c r="BB20" s="72" t="s">
        <v>208</v>
      </c>
      <c r="BC20" s="119" t="s">
        <v>198</v>
      </c>
      <c r="BD20" s="71" t="s">
        <v>65</v>
      </c>
      <c r="BE20" s="71" t="s">
        <v>65</v>
      </c>
    </row>
    <row r="21" spans="2:57" x14ac:dyDescent="0.25">
      <c r="B21" s="71">
        <v>2025</v>
      </c>
      <c r="C21" s="71">
        <v>891780111</v>
      </c>
      <c r="D21" s="71" t="s">
        <v>63</v>
      </c>
      <c r="E21" s="73" t="s">
        <v>148</v>
      </c>
      <c r="F21" s="102" t="s">
        <v>158</v>
      </c>
      <c r="G21" s="72">
        <v>0</v>
      </c>
      <c r="H21" s="72" t="s">
        <v>71</v>
      </c>
      <c r="I21" s="71" t="s">
        <v>64</v>
      </c>
      <c r="J21" s="73" t="s">
        <v>81</v>
      </c>
      <c r="K21" s="73" t="s">
        <v>170</v>
      </c>
      <c r="L21" s="74">
        <v>11550000</v>
      </c>
      <c r="M21" s="71" t="s">
        <v>66</v>
      </c>
      <c r="N21" s="73" t="s">
        <v>180</v>
      </c>
      <c r="O21" s="74">
        <v>1103098411</v>
      </c>
      <c r="P21" s="117">
        <v>164</v>
      </c>
      <c r="Q21" s="118">
        <v>45684</v>
      </c>
      <c r="R21" s="75">
        <v>11550000</v>
      </c>
      <c r="S21" s="118">
        <v>45694</v>
      </c>
      <c r="T21" s="75">
        <v>11550000</v>
      </c>
      <c r="U21" s="72" t="s">
        <v>65</v>
      </c>
      <c r="V21" s="77">
        <v>7601124</v>
      </c>
      <c r="W21" s="73" t="s">
        <v>193</v>
      </c>
      <c r="X21" s="432">
        <v>45694</v>
      </c>
      <c r="Y21" s="432">
        <v>45695</v>
      </c>
      <c r="Z21" s="78" t="s">
        <v>73</v>
      </c>
      <c r="AA21" s="432">
        <v>45853</v>
      </c>
      <c r="AB21" s="102">
        <f t="shared" si="1"/>
        <v>158</v>
      </c>
      <c r="AC21" s="72">
        <v>0</v>
      </c>
      <c r="AD21" s="76">
        <v>0</v>
      </c>
      <c r="AE21" s="72">
        <v>0</v>
      </c>
      <c r="AF21" s="79" t="s">
        <v>73</v>
      </c>
      <c r="AG21" s="102">
        <f t="shared" si="2"/>
        <v>0</v>
      </c>
      <c r="AH21" s="72">
        <v>0</v>
      </c>
      <c r="AI21" s="76">
        <v>0</v>
      </c>
      <c r="AJ21" s="72" t="s">
        <v>73</v>
      </c>
      <c r="AK21" s="80" t="s">
        <v>73</v>
      </c>
      <c r="AL21" s="72"/>
      <c r="AM21" s="72"/>
      <c r="AN21" s="72"/>
      <c r="AO21" s="80" t="s">
        <v>73</v>
      </c>
      <c r="AP21" s="102">
        <f t="shared" si="3"/>
        <v>0</v>
      </c>
      <c r="AQ21" s="102">
        <f t="shared" si="0"/>
        <v>11550000</v>
      </c>
      <c r="AR21" s="72" t="s">
        <v>65</v>
      </c>
      <c r="AS21" s="74">
        <v>11550000</v>
      </c>
      <c r="AT21" s="72"/>
      <c r="AU21" s="76">
        <v>0</v>
      </c>
      <c r="AV21" s="81" t="s">
        <v>73</v>
      </c>
      <c r="AW21" s="82">
        <v>11550000</v>
      </c>
      <c r="AX21" s="83">
        <f t="shared" si="5"/>
        <v>0</v>
      </c>
      <c r="AY21" s="84">
        <f t="shared" si="4"/>
        <v>1</v>
      </c>
      <c r="AZ21" s="85">
        <v>1</v>
      </c>
      <c r="BA21" s="81" t="s">
        <v>73</v>
      </c>
      <c r="BB21" s="72" t="s">
        <v>208</v>
      </c>
      <c r="BC21" s="119" t="s">
        <v>199</v>
      </c>
      <c r="BD21" s="71" t="s">
        <v>65</v>
      </c>
      <c r="BE21" s="71" t="s">
        <v>65</v>
      </c>
    </row>
    <row r="22" spans="2:57" x14ac:dyDescent="0.25">
      <c r="B22" s="71">
        <v>2025</v>
      </c>
      <c r="C22" s="71">
        <v>891780111</v>
      </c>
      <c r="D22" s="71" t="s">
        <v>63</v>
      </c>
      <c r="E22" s="73" t="s">
        <v>149</v>
      </c>
      <c r="F22" s="102" t="s">
        <v>159</v>
      </c>
      <c r="G22" s="72">
        <v>0</v>
      </c>
      <c r="H22" s="72" t="s">
        <v>71</v>
      </c>
      <c r="I22" s="71" t="s">
        <v>64</v>
      </c>
      <c r="J22" s="73" t="s">
        <v>81</v>
      </c>
      <c r="K22" s="73" t="s">
        <v>171</v>
      </c>
      <c r="L22" s="74">
        <v>14850000</v>
      </c>
      <c r="M22" s="71" t="s">
        <v>66</v>
      </c>
      <c r="N22" s="73" t="s">
        <v>181</v>
      </c>
      <c r="O22" s="74">
        <v>1004345117</v>
      </c>
      <c r="P22" s="117">
        <v>158</v>
      </c>
      <c r="Q22" s="118">
        <v>45684</v>
      </c>
      <c r="R22" s="75">
        <v>14850000</v>
      </c>
      <c r="S22" s="118">
        <v>45698</v>
      </c>
      <c r="T22" s="75">
        <v>14850000</v>
      </c>
      <c r="U22" s="72" t="s">
        <v>65</v>
      </c>
      <c r="V22" s="76">
        <v>36718407</v>
      </c>
      <c r="W22" s="73" t="s">
        <v>194</v>
      </c>
      <c r="X22" s="432">
        <v>45698</v>
      </c>
      <c r="Y22" s="432">
        <v>45698</v>
      </c>
      <c r="Z22" s="78" t="s">
        <v>73</v>
      </c>
      <c r="AA22" s="432">
        <v>45853</v>
      </c>
      <c r="AB22" s="102">
        <f t="shared" si="1"/>
        <v>155</v>
      </c>
      <c r="AC22" s="72">
        <v>0</v>
      </c>
      <c r="AD22" s="76">
        <v>0</v>
      </c>
      <c r="AE22" s="72">
        <v>0</v>
      </c>
      <c r="AF22" s="79" t="s">
        <v>73</v>
      </c>
      <c r="AG22" s="102">
        <f t="shared" si="2"/>
        <v>0</v>
      </c>
      <c r="AH22" s="72">
        <v>0</v>
      </c>
      <c r="AI22" s="76">
        <v>0</v>
      </c>
      <c r="AJ22" s="72" t="s">
        <v>73</v>
      </c>
      <c r="AK22" s="80" t="s">
        <v>73</v>
      </c>
      <c r="AL22" s="72"/>
      <c r="AM22" s="72"/>
      <c r="AN22" s="72"/>
      <c r="AO22" s="80" t="s">
        <v>73</v>
      </c>
      <c r="AP22" s="102">
        <f t="shared" si="3"/>
        <v>0</v>
      </c>
      <c r="AQ22" s="102">
        <f t="shared" si="0"/>
        <v>14850000</v>
      </c>
      <c r="AR22" s="72" t="s">
        <v>65</v>
      </c>
      <c r="AS22" s="74">
        <v>14850000</v>
      </c>
      <c r="AT22" s="72"/>
      <c r="AU22" s="76">
        <v>0</v>
      </c>
      <c r="AV22" s="81" t="s">
        <v>73</v>
      </c>
      <c r="AW22" s="82">
        <v>14850000</v>
      </c>
      <c r="AX22" s="83">
        <f t="shared" si="5"/>
        <v>0</v>
      </c>
      <c r="AY22" s="84">
        <f t="shared" si="4"/>
        <v>1</v>
      </c>
      <c r="AZ22" s="85">
        <v>1</v>
      </c>
      <c r="BA22" s="81" t="s">
        <v>73</v>
      </c>
      <c r="BB22" s="72" t="s">
        <v>208</v>
      </c>
      <c r="BC22" s="119" t="s">
        <v>200</v>
      </c>
      <c r="BD22" s="71" t="s">
        <v>65</v>
      </c>
      <c r="BE22" s="71" t="s">
        <v>65</v>
      </c>
    </row>
    <row r="23" spans="2:57" x14ac:dyDescent="0.25">
      <c r="B23" s="71">
        <v>2025</v>
      </c>
      <c r="C23" s="71">
        <v>891780111</v>
      </c>
      <c r="D23" s="71" t="s">
        <v>63</v>
      </c>
      <c r="E23" s="73" t="s">
        <v>150</v>
      </c>
      <c r="F23" s="102" t="s">
        <v>160</v>
      </c>
      <c r="G23" s="72">
        <v>0</v>
      </c>
      <c r="H23" s="72" t="s">
        <v>71</v>
      </c>
      <c r="I23" s="71" t="s">
        <v>64</v>
      </c>
      <c r="J23" s="73" t="s">
        <v>81</v>
      </c>
      <c r="K23" s="73" t="s">
        <v>172</v>
      </c>
      <c r="L23" s="74">
        <v>2500000</v>
      </c>
      <c r="M23" s="71" t="s">
        <v>66</v>
      </c>
      <c r="N23" s="73" t="s">
        <v>182</v>
      </c>
      <c r="O23" s="74">
        <v>1010215438</v>
      </c>
      <c r="P23" s="117">
        <v>231</v>
      </c>
      <c r="Q23" s="118">
        <v>45692</v>
      </c>
      <c r="R23" s="75">
        <v>2500000</v>
      </c>
      <c r="S23" s="118">
        <v>45698</v>
      </c>
      <c r="T23" s="75">
        <v>2500000</v>
      </c>
      <c r="U23" s="72" t="s">
        <v>65</v>
      </c>
      <c r="V23" s="77">
        <v>57464638</v>
      </c>
      <c r="W23" s="73" t="s">
        <v>195</v>
      </c>
      <c r="X23" s="432">
        <v>45698</v>
      </c>
      <c r="Y23" s="432">
        <v>45699</v>
      </c>
      <c r="Z23" s="78" t="s">
        <v>73</v>
      </c>
      <c r="AA23" s="432">
        <v>45716</v>
      </c>
      <c r="AB23" s="102">
        <f t="shared" si="1"/>
        <v>17</v>
      </c>
      <c r="AC23" s="72">
        <v>0</v>
      </c>
      <c r="AD23" s="76">
        <v>0</v>
      </c>
      <c r="AE23" s="72">
        <v>0</v>
      </c>
      <c r="AF23" s="79" t="s">
        <v>73</v>
      </c>
      <c r="AG23" s="102">
        <f t="shared" si="2"/>
        <v>0</v>
      </c>
      <c r="AH23" s="72">
        <v>0</v>
      </c>
      <c r="AI23" s="76">
        <v>0</v>
      </c>
      <c r="AJ23" s="72" t="s">
        <v>73</v>
      </c>
      <c r="AK23" s="80" t="s">
        <v>73</v>
      </c>
      <c r="AL23" s="72"/>
      <c r="AM23" s="72"/>
      <c r="AN23" s="72"/>
      <c r="AO23" s="80" t="s">
        <v>73</v>
      </c>
      <c r="AP23" s="102">
        <f t="shared" si="3"/>
        <v>0</v>
      </c>
      <c r="AQ23" s="102">
        <f t="shared" si="0"/>
        <v>2500000</v>
      </c>
      <c r="AR23" s="72" t="s">
        <v>65</v>
      </c>
      <c r="AS23" s="74">
        <v>2500000</v>
      </c>
      <c r="AT23" s="72"/>
      <c r="AU23" s="76">
        <v>0</v>
      </c>
      <c r="AV23" s="81" t="s">
        <v>73</v>
      </c>
      <c r="AW23" s="82">
        <v>2500000</v>
      </c>
      <c r="AX23" s="83">
        <f t="shared" si="5"/>
        <v>0</v>
      </c>
      <c r="AY23" s="84">
        <f t="shared" si="4"/>
        <v>1</v>
      </c>
      <c r="AZ23" s="85">
        <v>1</v>
      </c>
      <c r="BA23" s="81" t="s">
        <v>73</v>
      </c>
      <c r="BB23" s="72" t="s">
        <v>208</v>
      </c>
      <c r="BC23" s="119" t="s">
        <v>201</v>
      </c>
      <c r="BD23" s="71" t="s">
        <v>65</v>
      </c>
      <c r="BE23" s="71" t="s">
        <v>65</v>
      </c>
    </row>
    <row r="24" spans="2:57" x14ac:dyDescent="0.25">
      <c r="B24" s="71">
        <v>2025</v>
      </c>
      <c r="C24" s="71">
        <v>891780111</v>
      </c>
      <c r="D24" s="71" t="s">
        <v>63</v>
      </c>
      <c r="E24" s="73" t="s">
        <v>151</v>
      </c>
      <c r="F24" s="102" t="s">
        <v>161</v>
      </c>
      <c r="G24" s="72">
        <v>0</v>
      </c>
      <c r="H24" s="72" t="s">
        <v>71</v>
      </c>
      <c r="I24" s="71" t="s">
        <v>166</v>
      </c>
      <c r="J24" s="73" t="s">
        <v>81</v>
      </c>
      <c r="K24" s="73" t="s">
        <v>173</v>
      </c>
      <c r="L24" s="74">
        <v>5197500</v>
      </c>
      <c r="M24" s="71" t="s">
        <v>66</v>
      </c>
      <c r="N24" s="73" t="s">
        <v>183</v>
      </c>
      <c r="O24" s="86" t="s">
        <v>189</v>
      </c>
      <c r="P24" s="117">
        <v>236</v>
      </c>
      <c r="Q24" s="118">
        <v>45692</v>
      </c>
      <c r="R24" s="75">
        <v>5197500</v>
      </c>
      <c r="S24" s="118">
        <v>45700</v>
      </c>
      <c r="T24" s="75">
        <v>5197500</v>
      </c>
      <c r="U24" s="72" t="s">
        <v>65</v>
      </c>
      <c r="V24" s="77">
        <v>4978990</v>
      </c>
      <c r="W24" s="73" t="s">
        <v>120</v>
      </c>
      <c r="X24" s="432">
        <v>45700</v>
      </c>
      <c r="Y24" s="432">
        <v>45702</v>
      </c>
      <c r="Z24" s="78" t="s">
        <v>73</v>
      </c>
      <c r="AA24" s="432">
        <v>45703</v>
      </c>
      <c r="AB24" s="102">
        <f t="shared" si="1"/>
        <v>1</v>
      </c>
      <c r="AC24" s="72">
        <v>0</v>
      </c>
      <c r="AD24" s="76">
        <v>0</v>
      </c>
      <c r="AE24" s="72">
        <v>0</v>
      </c>
      <c r="AF24" s="79" t="s">
        <v>73</v>
      </c>
      <c r="AG24" s="102">
        <f t="shared" si="2"/>
        <v>0</v>
      </c>
      <c r="AH24" s="72">
        <v>0</v>
      </c>
      <c r="AI24" s="76">
        <v>0</v>
      </c>
      <c r="AJ24" s="72" t="s">
        <v>73</v>
      </c>
      <c r="AK24" s="80" t="s">
        <v>73</v>
      </c>
      <c r="AL24" s="72"/>
      <c r="AM24" s="72"/>
      <c r="AN24" s="72"/>
      <c r="AO24" s="80" t="s">
        <v>73</v>
      </c>
      <c r="AP24" s="102">
        <f t="shared" si="3"/>
        <v>0</v>
      </c>
      <c r="AQ24" s="102">
        <f t="shared" si="0"/>
        <v>5197500</v>
      </c>
      <c r="AR24" s="72" t="s">
        <v>65</v>
      </c>
      <c r="AS24" s="74">
        <v>5197500</v>
      </c>
      <c r="AT24" s="72"/>
      <c r="AU24" s="76">
        <v>0</v>
      </c>
      <c r="AV24" s="81" t="s">
        <v>73</v>
      </c>
      <c r="AW24" s="87">
        <v>5197500</v>
      </c>
      <c r="AX24" s="83">
        <f t="shared" si="5"/>
        <v>0</v>
      </c>
      <c r="AY24" s="84">
        <f t="shared" si="4"/>
        <v>1</v>
      </c>
      <c r="AZ24" s="85">
        <v>1</v>
      </c>
      <c r="BA24" s="81" t="s">
        <v>73</v>
      </c>
      <c r="BB24" s="72" t="s">
        <v>208</v>
      </c>
      <c r="BC24" s="119" t="s">
        <v>202</v>
      </c>
      <c r="BD24" s="71" t="s">
        <v>65</v>
      </c>
      <c r="BE24" s="71" t="s">
        <v>207</v>
      </c>
    </row>
    <row r="25" spans="2:57" x14ac:dyDescent="0.25">
      <c r="B25" s="71">
        <v>2025</v>
      </c>
      <c r="C25" s="71">
        <v>891780111</v>
      </c>
      <c r="D25" s="71" t="s">
        <v>63</v>
      </c>
      <c r="E25" s="73" t="s">
        <v>152</v>
      </c>
      <c r="F25" s="102" t="s">
        <v>162</v>
      </c>
      <c r="G25" s="72">
        <v>0</v>
      </c>
      <c r="H25" s="72" t="s">
        <v>71</v>
      </c>
      <c r="I25" s="71" t="s">
        <v>64</v>
      </c>
      <c r="J25" s="73" t="s">
        <v>81</v>
      </c>
      <c r="K25" s="73" t="s">
        <v>174</v>
      </c>
      <c r="L25" s="74">
        <v>19009941</v>
      </c>
      <c r="M25" s="71" t="s">
        <v>66</v>
      </c>
      <c r="N25" s="73" t="s">
        <v>184</v>
      </c>
      <c r="O25" s="86" t="s">
        <v>190</v>
      </c>
      <c r="P25" s="117">
        <v>270</v>
      </c>
      <c r="Q25" s="118">
        <v>45694</v>
      </c>
      <c r="R25" s="75">
        <v>19009941</v>
      </c>
      <c r="S25" s="118">
        <v>45702</v>
      </c>
      <c r="T25" s="75">
        <v>19009941</v>
      </c>
      <c r="U25" s="72" t="s">
        <v>65</v>
      </c>
      <c r="V25" s="77">
        <v>57464638</v>
      </c>
      <c r="W25" s="73" t="s">
        <v>195</v>
      </c>
      <c r="X25" s="432">
        <v>45702</v>
      </c>
      <c r="Y25" s="432">
        <v>45703</v>
      </c>
      <c r="Z25" s="78" t="s">
        <v>73</v>
      </c>
      <c r="AA25" s="432">
        <v>45711</v>
      </c>
      <c r="AB25" s="102">
        <f t="shared" si="1"/>
        <v>8</v>
      </c>
      <c r="AC25" s="72">
        <v>0</v>
      </c>
      <c r="AD25" s="76">
        <v>0</v>
      </c>
      <c r="AE25" s="72">
        <v>0</v>
      </c>
      <c r="AF25" s="79" t="s">
        <v>73</v>
      </c>
      <c r="AG25" s="102">
        <f t="shared" si="2"/>
        <v>0</v>
      </c>
      <c r="AH25" s="72">
        <v>0</v>
      </c>
      <c r="AI25" s="76">
        <v>0</v>
      </c>
      <c r="AJ25" s="72" t="s">
        <v>73</v>
      </c>
      <c r="AK25" s="80" t="s">
        <v>73</v>
      </c>
      <c r="AL25" s="72"/>
      <c r="AM25" s="72"/>
      <c r="AN25" s="72"/>
      <c r="AO25" s="80" t="s">
        <v>73</v>
      </c>
      <c r="AP25" s="102">
        <f t="shared" si="3"/>
        <v>0</v>
      </c>
      <c r="AQ25" s="102">
        <f t="shared" si="0"/>
        <v>19009941</v>
      </c>
      <c r="AR25" s="72" t="s">
        <v>65</v>
      </c>
      <c r="AS25" s="74">
        <v>19009941</v>
      </c>
      <c r="AT25" s="72"/>
      <c r="AU25" s="76">
        <v>0</v>
      </c>
      <c r="AV25" s="81" t="s">
        <v>73</v>
      </c>
      <c r="AW25" s="87">
        <v>19009941</v>
      </c>
      <c r="AX25" s="83">
        <f t="shared" si="5"/>
        <v>0</v>
      </c>
      <c r="AY25" s="84">
        <f t="shared" si="4"/>
        <v>1</v>
      </c>
      <c r="AZ25" s="85">
        <v>1</v>
      </c>
      <c r="BA25" s="81" t="s">
        <v>73</v>
      </c>
      <c r="BB25" s="72" t="s">
        <v>208</v>
      </c>
      <c r="BC25" s="119" t="s">
        <v>203</v>
      </c>
      <c r="BD25" s="71" t="s">
        <v>65</v>
      </c>
      <c r="BE25" s="71" t="s">
        <v>207</v>
      </c>
    </row>
    <row r="26" spans="2:57" x14ac:dyDescent="0.25">
      <c r="B26" s="71">
        <v>2025</v>
      </c>
      <c r="C26" s="71">
        <v>891780111</v>
      </c>
      <c r="D26" s="71" t="s">
        <v>63</v>
      </c>
      <c r="E26" s="73" t="s">
        <v>153</v>
      </c>
      <c r="F26" s="102" t="s">
        <v>163</v>
      </c>
      <c r="G26" s="72">
        <v>0</v>
      </c>
      <c r="H26" s="72" t="s">
        <v>71</v>
      </c>
      <c r="I26" s="71" t="s">
        <v>64</v>
      </c>
      <c r="J26" s="73" t="s">
        <v>81</v>
      </c>
      <c r="K26" s="73" t="s">
        <v>175</v>
      </c>
      <c r="L26" s="74">
        <v>14725000</v>
      </c>
      <c r="M26" s="71" t="s">
        <v>66</v>
      </c>
      <c r="N26" s="73" t="s">
        <v>185</v>
      </c>
      <c r="O26" s="74">
        <v>1082971346</v>
      </c>
      <c r="P26" s="117">
        <v>250</v>
      </c>
      <c r="Q26" s="118">
        <v>45693</v>
      </c>
      <c r="R26" s="75">
        <v>14725000</v>
      </c>
      <c r="S26" s="118">
        <v>45706</v>
      </c>
      <c r="T26" s="75">
        <v>14725000</v>
      </c>
      <c r="U26" s="72" t="s">
        <v>65</v>
      </c>
      <c r="V26" s="77">
        <v>36718407</v>
      </c>
      <c r="W26" s="73" t="s">
        <v>194</v>
      </c>
      <c r="X26" s="432">
        <v>45706</v>
      </c>
      <c r="Y26" s="432">
        <v>45706</v>
      </c>
      <c r="Z26" s="78" t="s">
        <v>73</v>
      </c>
      <c r="AA26" s="432">
        <v>45853</v>
      </c>
      <c r="AB26" s="102">
        <f t="shared" si="1"/>
        <v>147</v>
      </c>
      <c r="AC26" s="72">
        <v>0</v>
      </c>
      <c r="AD26" s="76">
        <v>0</v>
      </c>
      <c r="AE26" s="72">
        <v>0</v>
      </c>
      <c r="AF26" s="79" t="s">
        <v>73</v>
      </c>
      <c r="AG26" s="102">
        <f t="shared" si="2"/>
        <v>0</v>
      </c>
      <c r="AH26" s="72">
        <v>0</v>
      </c>
      <c r="AI26" s="76">
        <v>0</v>
      </c>
      <c r="AJ26" s="72" t="s">
        <v>73</v>
      </c>
      <c r="AK26" s="80" t="s">
        <v>73</v>
      </c>
      <c r="AL26" s="72"/>
      <c r="AM26" s="72"/>
      <c r="AN26" s="72"/>
      <c r="AO26" s="80" t="s">
        <v>73</v>
      </c>
      <c r="AP26" s="102">
        <f t="shared" si="3"/>
        <v>0</v>
      </c>
      <c r="AQ26" s="102">
        <f t="shared" si="0"/>
        <v>14725000</v>
      </c>
      <c r="AR26" s="72" t="s">
        <v>65</v>
      </c>
      <c r="AS26" s="74">
        <v>14725000</v>
      </c>
      <c r="AT26" s="72"/>
      <c r="AU26" s="76">
        <v>0</v>
      </c>
      <c r="AV26" s="81" t="s">
        <v>73</v>
      </c>
      <c r="AW26" s="87">
        <v>14725000</v>
      </c>
      <c r="AX26" s="83">
        <f t="shared" si="5"/>
        <v>0</v>
      </c>
      <c r="AY26" s="84">
        <f t="shared" si="4"/>
        <v>1</v>
      </c>
      <c r="AZ26" s="85">
        <v>1</v>
      </c>
      <c r="BA26" s="81" t="s">
        <v>73</v>
      </c>
      <c r="BB26" s="72" t="s">
        <v>208</v>
      </c>
      <c r="BC26" s="119" t="s">
        <v>204</v>
      </c>
      <c r="BD26" s="71" t="s">
        <v>65</v>
      </c>
      <c r="BE26" s="71" t="s">
        <v>65</v>
      </c>
    </row>
    <row r="27" spans="2:57" x14ac:dyDescent="0.25">
      <c r="B27" s="71">
        <v>2025</v>
      </c>
      <c r="C27" s="71">
        <v>891780111</v>
      </c>
      <c r="D27" s="71" t="s">
        <v>63</v>
      </c>
      <c r="E27" s="73" t="s">
        <v>154</v>
      </c>
      <c r="F27" s="102" t="s">
        <v>164</v>
      </c>
      <c r="G27" s="72">
        <v>0</v>
      </c>
      <c r="H27" s="72" t="s">
        <v>71</v>
      </c>
      <c r="I27" s="71" t="s">
        <v>64</v>
      </c>
      <c r="J27" s="73" t="s">
        <v>167</v>
      </c>
      <c r="K27" s="73" t="s">
        <v>176</v>
      </c>
      <c r="L27" s="74">
        <v>7000000</v>
      </c>
      <c r="M27" s="71" t="s">
        <v>66</v>
      </c>
      <c r="N27" s="73" t="s">
        <v>186</v>
      </c>
      <c r="O27" s="86" t="s">
        <v>191</v>
      </c>
      <c r="P27" s="117">
        <v>143</v>
      </c>
      <c r="Q27" s="118">
        <v>45681</v>
      </c>
      <c r="R27" s="75">
        <v>14000000</v>
      </c>
      <c r="S27" s="118">
        <v>45706</v>
      </c>
      <c r="T27" s="75">
        <v>7000000</v>
      </c>
      <c r="U27" s="72" t="s">
        <v>65</v>
      </c>
      <c r="V27" s="77">
        <v>1082950841</v>
      </c>
      <c r="W27" s="73" t="s">
        <v>196</v>
      </c>
      <c r="X27" s="432">
        <v>45706</v>
      </c>
      <c r="Y27" s="432">
        <v>45706</v>
      </c>
      <c r="Z27" s="78" t="s">
        <v>73</v>
      </c>
      <c r="AA27" s="432">
        <v>45869</v>
      </c>
      <c r="AB27" s="102">
        <f t="shared" si="1"/>
        <v>163</v>
      </c>
      <c r="AC27" s="72">
        <v>0</v>
      </c>
      <c r="AD27" s="76">
        <v>0</v>
      </c>
      <c r="AE27" s="72">
        <v>0</v>
      </c>
      <c r="AF27" s="79" t="s">
        <v>73</v>
      </c>
      <c r="AG27" s="102">
        <f t="shared" si="2"/>
        <v>0</v>
      </c>
      <c r="AH27" s="72">
        <v>1</v>
      </c>
      <c r="AI27" s="76">
        <v>71000</v>
      </c>
      <c r="AJ27" s="72" t="s">
        <v>73</v>
      </c>
      <c r="AK27" s="118">
        <v>45807</v>
      </c>
      <c r="AL27" s="72"/>
      <c r="AM27" s="72"/>
      <c r="AN27" s="72"/>
      <c r="AO27" s="80" t="s">
        <v>73</v>
      </c>
      <c r="AP27" s="102">
        <f t="shared" si="3"/>
        <v>0</v>
      </c>
      <c r="AQ27" s="102">
        <f t="shared" si="0"/>
        <v>6929000</v>
      </c>
      <c r="AR27" s="72" t="s">
        <v>65</v>
      </c>
      <c r="AS27" s="74">
        <v>7000000</v>
      </c>
      <c r="AT27" s="72"/>
      <c r="AU27" s="76">
        <v>0</v>
      </c>
      <c r="AV27" s="81" t="s">
        <v>73</v>
      </c>
      <c r="AW27" s="87">
        <v>6929000</v>
      </c>
      <c r="AX27" s="83">
        <f t="shared" si="5"/>
        <v>0</v>
      </c>
      <c r="AY27" s="84">
        <f t="shared" si="4"/>
        <v>1</v>
      </c>
      <c r="AZ27" s="85">
        <v>1</v>
      </c>
      <c r="BA27" s="81" t="s">
        <v>73</v>
      </c>
      <c r="BB27" s="72" t="s">
        <v>208</v>
      </c>
      <c r="BC27" s="119" t="s">
        <v>205</v>
      </c>
      <c r="BD27" s="71" t="s">
        <v>65</v>
      </c>
      <c r="BE27" s="71" t="s">
        <v>207</v>
      </c>
    </row>
    <row r="28" spans="2:57" x14ac:dyDescent="0.25">
      <c r="B28" s="71">
        <v>2025</v>
      </c>
      <c r="C28" s="71">
        <v>891780111</v>
      </c>
      <c r="D28" s="71" t="s">
        <v>63</v>
      </c>
      <c r="E28" s="73" t="s">
        <v>155</v>
      </c>
      <c r="F28" s="102" t="s">
        <v>165</v>
      </c>
      <c r="G28" s="72">
        <v>0</v>
      </c>
      <c r="H28" s="72" t="s">
        <v>71</v>
      </c>
      <c r="I28" s="71" t="s">
        <v>64</v>
      </c>
      <c r="J28" s="73" t="s">
        <v>81</v>
      </c>
      <c r="K28" s="73" t="s">
        <v>177</v>
      </c>
      <c r="L28" s="74">
        <v>20625000</v>
      </c>
      <c r="M28" s="71" t="s">
        <v>66</v>
      </c>
      <c r="N28" s="73" t="s">
        <v>187</v>
      </c>
      <c r="O28" s="74">
        <v>32790934</v>
      </c>
      <c r="P28" s="117">
        <v>370</v>
      </c>
      <c r="Q28" s="118">
        <v>45705</v>
      </c>
      <c r="R28" s="75">
        <v>20625000</v>
      </c>
      <c r="S28" s="118">
        <v>45707</v>
      </c>
      <c r="T28" s="75">
        <v>20625000</v>
      </c>
      <c r="U28" s="72" t="s">
        <v>65</v>
      </c>
      <c r="V28" s="77">
        <v>1082950841</v>
      </c>
      <c r="W28" s="73" t="s">
        <v>196</v>
      </c>
      <c r="X28" s="432">
        <v>45707</v>
      </c>
      <c r="Y28" s="432">
        <v>45707</v>
      </c>
      <c r="Z28" s="78" t="s">
        <v>73</v>
      </c>
      <c r="AA28" s="432">
        <v>45853</v>
      </c>
      <c r="AB28" s="102">
        <f t="shared" si="1"/>
        <v>146</v>
      </c>
      <c r="AC28" s="72">
        <v>0</v>
      </c>
      <c r="AD28" s="76">
        <v>0</v>
      </c>
      <c r="AE28" s="72">
        <v>0</v>
      </c>
      <c r="AF28" s="79" t="s">
        <v>73</v>
      </c>
      <c r="AG28" s="102">
        <f t="shared" si="2"/>
        <v>0</v>
      </c>
      <c r="AH28" s="72">
        <v>0</v>
      </c>
      <c r="AI28" s="76">
        <v>0</v>
      </c>
      <c r="AJ28" s="72" t="s">
        <v>73</v>
      </c>
      <c r="AK28" s="80" t="s">
        <v>73</v>
      </c>
      <c r="AL28" s="72"/>
      <c r="AM28" s="72"/>
      <c r="AN28" s="72"/>
      <c r="AO28" s="80" t="s">
        <v>73</v>
      </c>
      <c r="AP28" s="102">
        <f t="shared" si="3"/>
        <v>0</v>
      </c>
      <c r="AQ28" s="102">
        <f t="shared" si="0"/>
        <v>20625000</v>
      </c>
      <c r="AR28" s="72" t="s">
        <v>65</v>
      </c>
      <c r="AS28" s="74">
        <v>20625000</v>
      </c>
      <c r="AT28" s="72"/>
      <c r="AU28" s="76">
        <v>0</v>
      </c>
      <c r="AV28" s="81" t="s">
        <v>73</v>
      </c>
      <c r="AW28" s="103">
        <v>20625000</v>
      </c>
      <c r="AX28" s="83">
        <f t="shared" si="5"/>
        <v>0</v>
      </c>
      <c r="AY28" s="84">
        <f t="shared" si="4"/>
        <v>1</v>
      </c>
      <c r="AZ28" s="85">
        <v>1</v>
      </c>
      <c r="BA28" s="81" t="s">
        <v>73</v>
      </c>
      <c r="BB28" s="72" t="s">
        <v>208</v>
      </c>
      <c r="BC28" s="119" t="s">
        <v>206</v>
      </c>
      <c r="BD28" s="71" t="s">
        <v>65</v>
      </c>
      <c r="BE28" s="71" t="s">
        <v>65</v>
      </c>
    </row>
    <row r="29" spans="2:57" x14ac:dyDescent="0.25">
      <c r="B29" s="71">
        <v>2025</v>
      </c>
      <c r="C29" s="71">
        <v>891780111</v>
      </c>
      <c r="D29" s="71" t="s">
        <v>63</v>
      </c>
      <c r="E29" s="73" t="s">
        <v>209</v>
      </c>
      <c r="F29" s="102" t="s">
        <v>212</v>
      </c>
      <c r="G29" s="72">
        <v>0</v>
      </c>
      <c r="H29" s="72" t="s">
        <v>71</v>
      </c>
      <c r="I29" s="71" t="s">
        <v>210</v>
      </c>
      <c r="J29" s="73" t="s">
        <v>211</v>
      </c>
      <c r="K29" s="73" t="s">
        <v>214</v>
      </c>
      <c r="L29" s="74">
        <v>15815100</v>
      </c>
      <c r="M29" s="71" t="s">
        <v>66</v>
      </c>
      <c r="N29" s="73" t="s">
        <v>215</v>
      </c>
      <c r="O29" s="74">
        <v>1082860393</v>
      </c>
      <c r="P29" s="117">
        <v>888</v>
      </c>
      <c r="Q29" s="118">
        <v>45763</v>
      </c>
      <c r="R29" s="75">
        <v>15815100</v>
      </c>
      <c r="S29" s="118">
        <v>45775</v>
      </c>
      <c r="T29" s="75">
        <v>15815100</v>
      </c>
      <c r="U29" s="72" t="s">
        <v>65</v>
      </c>
      <c r="V29" s="77">
        <v>1082943047</v>
      </c>
      <c r="W29" s="73" t="s">
        <v>121</v>
      </c>
      <c r="X29" s="432">
        <v>45775</v>
      </c>
      <c r="Y29" s="432">
        <v>45775</v>
      </c>
      <c r="Z29" s="432">
        <v>45775</v>
      </c>
      <c r="AA29" s="432">
        <v>45786</v>
      </c>
      <c r="AB29" s="102">
        <f t="shared" si="1"/>
        <v>11</v>
      </c>
      <c r="AC29" s="72">
        <v>0</v>
      </c>
      <c r="AD29" s="76">
        <v>0</v>
      </c>
      <c r="AE29" s="72">
        <v>0</v>
      </c>
      <c r="AF29" s="79" t="s">
        <v>73</v>
      </c>
      <c r="AG29" s="102">
        <f t="shared" si="2"/>
        <v>0</v>
      </c>
      <c r="AH29" s="72">
        <v>0</v>
      </c>
      <c r="AI29" s="76">
        <v>0</v>
      </c>
      <c r="AJ29" s="72" t="s">
        <v>73</v>
      </c>
      <c r="AK29" s="80" t="s">
        <v>73</v>
      </c>
      <c r="AL29" s="72"/>
      <c r="AM29" s="72"/>
      <c r="AN29" s="72"/>
      <c r="AO29" s="80" t="s">
        <v>73</v>
      </c>
      <c r="AP29" s="102">
        <f t="shared" si="3"/>
        <v>0</v>
      </c>
      <c r="AQ29" s="102">
        <f t="shared" si="0"/>
        <v>15815100</v>
      </c>
      <c r="AR29" s="72" t="s">
        <v>65</v>
      </c>
      <c r="AS29" s="76">
        <v>15815100</v>
      </c>
      <c r="AT29" s="72"/>
      <c r="AU29" s="76">
        <v>0</v>
      </c>
      <c r="AV29" s="81" t="s">
        <v>73</v>
      </c>
      <c r="AW29" s="103">
        <v>15815100</v>
      </c>
      <c r="AX29" s="83">
        <f t="shared" si="5"/>
        <v>0</v>
      </c>
      <c r="AY29" s="84">
        <f t="shared" si="4"/>
        <v>1</v>
      </c>
      <c r="AZ29" s="85">
        <v>1</v>
      </c>
      <c r="BA29" s="81" t="s">
        <v>73</v>
      </c>
      <c r="BB29" s="72" t="s">
        <v>208</v>
      </c>
      <c r="BC29" s="119" t="s">
        <v>213</v>
      </c>
      <c r="BD29" s="72" t="s">
        <v>65</v>
      </c>
      <c r="BE29" s="71" t="s">
        <v>207</v>
      </c>
    </row>
    <row r="30" spans="2:57" x14ac:dyDescent="0.25">
      <c r="B30" s="71">
        <v>2025</v>
      </c>
      <c r="C30" s="71">
        <v>891780111</v>
      </c>
      <c r="D30" s="71" t="s">
        <v>63</v>
      </c>
      <c r="E30" s="73" t="s">
        <v>216</v>
      </c>
      <c r="F30" s="102" t="s">
        <v>221</v>
      </c>
      <c r="G30" s="72">
        <v>0</v>
      </c>
      <c r="H30" s="72" t="s">
        <v>71</v>
      </c>
      <c r="I30" s="71" t="s">
        <v>64</v>
      </c>
      <c r="J30" s="73" t="s">
        <v>211</v>
      </c>
      <c r="K30" s="73" t="s">
        <v>217</v>
      </c>
      <c r="L30" s="74">
        <v>5011090</v>
      </c>
      <c r="M30" s="71" t="s">
        <v>66</v>
      </c>
      <c r="N30" s="75" t="s">
        <v>218</v>
      </c>
      <c r="O30" s="86" t="s">
        <v>219</v>
      </c>
      <c r="P30" s="117">
        <v>1117</v>
      </c>
      <c r="Q30" s="118">
        <v>45796</v>
      </c>
      <c r="R30" s="75">
        <v>5011090</v>
      </c>
      <c r="S30" s="118">
        <v>45800</v>
      </c>
      <c r="T30" s="75">
        <v>5011090</v>
      </c>
      <c r="U30" s="72" t="s">
        <v>65</v>
      </c>
      <c r="V30" s="77">
        <v>1083003720</v>
      </c>
      <c r="W30" s="73" t="s">
        <v>220</v>
      </c>
      <c r="X30" s="432">
        <v>45800</v>
      </c>
      <c r="Y30" s="432">
        <v>45800</v>
      </c>
      <c r="Z30" s="78" t="s">
        <v>73</v>
      </c>
      <c r="AA30" s="432">
        <v>45831</v>
      </c>
      <c r="AB30" s="105">
        <f t="shared" si="1"/>
        <v>31</v>
      </c>
      <c r="AC30" s="72">
        <v>0</v>
      </c>
      <c r="AD30" s="76">
        <v>0</v>
      </c>
      <c r="AE30" s="72">
        <v>0</v>
      </c>
      <c r="AF30" s="79" t="s">
        <v>73</v>
      </c>
      <c r="AG30" s="105">
        <f t="shared" si="2"/>
        <v>0</v>
      </c>
      <c r="AH30" s="72">
        <v>0</v>
      </c>
      <c r="AI30" s="76">
        <v>0</v>
      </c>
      <c r="AJ30" s="72" t="s">
        <v>73</v>
      </c>
      <c r="AK30" s="80" t="s">
        <v>73</v>
      </c>
      <c r="AL30" s="72"/>
      <c r="AM30" s="72"/>
      <c r="AN30" s="72"/>
      <c r="AO30" s="80" t="s">
        <v>73</v>
      </c>
      <c r="AP30" s="105">
        <f t="shared" si="3"/>
        <v>0</v>
      </c>
      <c r="AQ30" s="105">
        <f t="shared" si="0"/>
        <v>5011090</v>
      </c>
      <c r="AR30" s="72" t="s">
        <v>65</v>
      </c>
      <c r="AS30" s="76">
        <v>5011090</v>
      </c>
      <c r="AT30" s="72"/>
      <c r="AU30" s="76">
        <v>0</v>
      </c>
      <c r="AV30" s="81" t="s">
        <v>73</v>
      </c>
      <c r="AW30" s="103">
        <v>5011090</v>
      </c>
      <c r="AX30" s="83">
        <f t="shared" si="5"/>
        <v>0</v>
      </c>
      <c r="AY30" s="84">
        <f t="shared" si="4"/>
        <v>1</v>
      </c>
      <c r="AZ30" s="85">
        <v>1</v>
      </c>
      <c r="BA30" s="81" t="s">
        <v>73</v>
      </c>
      <c r="BB30" s="72" t="s">
        <v>208</v>
      </c>
      <c r="BC30" s="119" t="s">
        <v>222</v>
      </c>
      <c r="BD30" s="72" t="s">
        <v>65</v>
      </c>
      <c r="BE30" s="71" t="s">
        <v>207</v>
      </c>
    </row>
    <row r="31" spans="2:57" x14ac:dyDescent="0.25">
      <c r="B31" s="71">
        <v>2025</v>
      </c>
      <c r="C31" s="71">
        <v>891780111</v>
      </c>
      <c r="D31" s="71" t="s">
        <v>63</v>
      </c>
      <c r="E31" s="73" t="s">
        <v>233</v>
      </c>
      <c r="F31" s="102" t="s">
        <v>223</v>
      </c>
      <c r="G31" s="72">
        <v>0</v>
      </c>
      <c r="H31" s="72" t="s">
        <v>71</v>
      </c>
      <c r="I31" s="71" t="s">
        <v>64</v>
      </c>
      <c r="J31" s="73" t="s">
        <v>167</v>
      </c>
      <c r="K31" s="73" t="s">
        <v>225</v>
      </c>
      <c r="L31" s="74">
        <v>27100000</v>
      </c>
      <c r="M31" s="71" t="s">
        <v>66</v>
      </c>
      <c r="N31" s="73" t="s">
        <v>178</v>
      </c>
      <c r="O31" s="86" t="s">
        <v>188</v>
      </c>
      <c r="P31" s="120">
        <v>144</v>
      </c>
      <c r="Q31" s="118">
        <v>45681</v>
      </c>
      <c r="R31" s="75">
        <v>54200000</v>
      </c>
      <c r="S31" s="118">
        <v>45852</v>
      </c>
      <c r="T31" s="75">
        <v>27100000</v>
      </c>
      <c r="U31" s="72" t="s">
        <v>65</v>
      </c>
      <c r="V31" s="77">
        <v>4978990</v>
      </c>
      <c r="W31" s="73" t="s">
        <v>120</v>
      </c>
      <c r="X31" s="432">
        <v>45852</v>
      </c>
      <c r="Y31" s="432">
        <v>45852</v>
      </c>
      <c r="Z31" s="78" t="s">
        <v>73</v>
      </c>
      <c r="AA31" s="432">
        <v>45991</v>
      </c>
      <c r="AB31" s="102">
        <f t="shared" si="1"/>
        <v>139</v>
      </c>
      <c r="AC31" s="72">
        <v>0</v>
      </c>
      <c r="AD31" s="76">
        <v>0</v>
      </c>
      <c r="AE31" s="72">
        <v>0</v>
      </c>
      <c r="AF31" s="79" t="s">
        <v>73</v>
      </c>
      <c r="AG31" s="102">
        <f t="shared" si="2"/>
        <v>0</v>
      </c>
      <c r="AH31" s="72">
        <v>0</v>
      </c>
      <c r="AI31" s="76">
        <v>0</v>
      </c>
      <c r="AJ31" s="72" t="s">
        <v>73</v>
      </c>
      <c r="AK31" s="80" t="s">
        <v>73</v>
      </c>
      <c r="AL31" s="72"/>
      <c r="AM31" s="72"/>
      <c r="AN31" s="72"/>
      <c r="AO31" s="80" t="s">
        <v>73</v>
      </c>
      <c r="AP31" s="102">
        <f t="shared" si="3"/>
        <v>0</v>
      </c>
      <c r="AQ31" s="102">
        <f t="shared" si="0"/>
        <v>27100000</v>
      </c>
      <c r="AR31" s="72" t="s">
        <v>65</v>
      </c>
      <c r="AS31" s="75">
        <v>27100000</v>
      </c>
      <c r="AT31" s="72"/>
      <c r="AU31" s="76">
        <v>0</v>
      </c>
      <c r="AV31" s="81" t="s">
        <v>73</v>
      </c>
      <c r="AW31" s="103">
        <v>24573750</v>
      </c>
      <c r="AX31" s="83">
        <f t="shared" si="5"/>
        <v>2526250</v>
      </c>
      <c r="AY31" s="84">
        <f t="shared" si="4"/>
        <v>0.90678044280442804</v>
      </c>
      <c r="AZ31" s="85">
        <v>1</v>
      </c>
      <c r="BA31" s="81" t="s">
        <v>73</v>
      </c>
      <c r="BB31" s="72" t="s">
        <v>208</v>
      </c>
      <c r="BC31" s="119" t="s">
        <v>231</v>
      </c>
      <c r="BD31" s="72" t="s">
        <v>65</v>
      </c>
      <c r="BE31" s="71" t="s">
        <v>207</v>
      </c>
    </row>
    <row r="32" spans="2:57" x14ac:dyDescent="0.25">
      <c r="B32" s="71">
        <v>2025</v>
      </c>
      <c r="C32" s="71">
        <v>891780111</v>
      </c>
      <c r="D32" s="71" t="s">
        <v>63</v>
      </c>
      <c r="E32" s="73" t="s">
        <v>234</v>
      </c>
      <c r="F32" s="102" t="s">
        <v>224</v>
      </c>
      <c r="G32" s="72">
        <v>0</v>
      </c>
      <c r="H32" s="72" t="s">
        <v>71</v>
      </c>
      <c r="I32" s="71" t="s">
        <v>64</v>
      </c>
      <c r="J32" s="73" t="s">
        <v>81</v>
      </c>
      <c r="K32" s="73" t="s">
        <v>229</v>
      </c>
      <c r="L32" s="74">
        <v>11250000</v>
      </c>
      <c r="M32" s="71" t="s">
        <v>66</v>
      </c>
      <c r="N32" s="73" t="s">
        <v>115</v>
      </c>
      <c r="O32" s="74">
        <v>1082912437</v>
      </c>
      <c r="P32" s="121">
        <v>1358</v>
      </c>
      <c r="Q32" s="122">
        <v>45832</v>
      </c>
      <c r="R32" s="75">
        <v>11250000</v>
      </c>
      <c r="S32" s="122">
        <v>45853</v>
      </c>
      <c r="T32" s="75">
        <v>11250000</v>
      </c>
      <c r="U32" s="72" t="s">
        <v>65</v>
      </c>
      <c r="V32" s="76">
        <v>7601124</v>
      </c>
      <c r="W32" s="73" t="s">
        <v>122</v>
      </c>
      <c r="X32" s="433">
        <v>45853</v>
      </c>
      <c r="Y32" s="433">
        <v>45854</v>
      </c>
      <c r="Z32" s="78" t="s">
        <v>73</v>
      </c>
      <c r="AA32" s="433">
        <v>45946</v>
      </c>
      <c r="AB32" s="105">
        <f t="shared" si="1"/>
        <v>92</v>
      </c>
      <c r="AC32" s="72">
        <v>0</v>
      </c>
      <c r="AD32" s="76">
        <v>0</v>
      </c>
      <c r="AE32" s="72">
        <v>0</v>
      </c>
      <c r="AF32" s="79" t="s">
        <v>73</v>
      </c>
      <c r="AG32" s="105">
        <f t="shared" si="2"/>
        <v>0</v>
      </c>
      <c r="AH32" s="72">
        <v>0</v>
      </c>
      <c r="AI32" s="76">
        <v>0</v>
      </c>
      <c r="AJ32" s="72" t="s">
        <v>73</v>
      </c>
      <c r="AK32" s="80" t="s">
        <v>73</v>
      </c>
      <c r="AL32" s="72">
        <v>1</v>
      </c>
      <c r="AM32" s="122">
        <v>45932</v>
      </c>
      <c r="AN32" s="72"/>
      <c r="AO32" s="80" t="s">
        <v>73</v>
      </c>
      <c r="AP32" s="105">
        <f t="shared" si="3"/>
        <v>-45932</v>
      </c>
      <c r="AQ32" s="106">
        <f t="shared" si="0"/>
        <v>11250000</v>
      </c>
      <c r="AR32" s="107" t="s">
        <v>65</v>
      </c>
      <c r="AS32" s="108">
        <v>11250000</v>
      </c>
      <c r="AT32" s="107"/>
      <c r="AU32" s="77">
        <v>0</v>
      </c>
      <c r="AV32" s="88" t="s">
        <v>73</v>
      </c>
      <c r="AW32" s="103">
        <v>9375000</v>
      </c>
      <c r="AX32" s="83">
        <f t="shared" si="5"/>
        <v>1875000</v>
      </c>
      <c r="AY32" s="84">
        <f t="shared" si="4"/>
        <v>0.83333333333333337</v>
      </c>
      <c r="AZ32" s="85">
        <v>0.83</v>
      </c>
      <c r="BA32" s="81" t="s">
        <v>73</v>
      </c>
      <c r="BB32" s="72" t="s">
        <v>317</v>
      </c>
      <c r="BC32" s="119" t="s">
        <v>232</v>
      </c>
      <c r="BD32" s="72" t="s">
        <v>65</v>
      </c>
      <c r="BE32" s="72" t="s">
        <v>65</v>
      </c>
    </row>
    <row r="33" spans="2:57" x14ac:dyDescent="0.25">
      <c r="B33" s="71">
        <v>2025</v>
      </c>
      <c r="C33" s="71">
        <v>891780111</v>
      </c>
      <c r="D33" s="71" t="s">
        <v>63</v>
      </c>
      <c r="E33" s="73" t="s">
        <v>235</v>
      </c>
      <c r="F33" s="102" t="s">
        <v>238</v>
      </c>
      <c r="G33" s="72">
        <v>0</v>
      </c>
      <c r="H33" s="72" t="s">
        <v>71</v>
      </c>
      <c r="I33" s="71" t="s">
        <v>64</v>
      </c>
      <c r="J33" s="73" t="s">
        <v>81</v>
      </c>
      <c r="K33" s="73" t="s">
        <v>226</v>
      </c>
      <c r="L33" s="74">
        <v>14202000</v>
      </c>
      <c r="M33" s="71" t="s">
        <v>66</v>
      </c>
      <c r="N33" s="73" t="s">
        <v>113</v>
      </c>
      <c r="O33" s="74">
        <v>1083010275</v>
      </c>
      <c r="P33" s="123">
        <v>1394</v>
      </c>
      <c r="Q33" s="118">
        <v>45839</v>
      </c>
      <c r="R33" s="75">
        <v>14202000</v>
      </c>
      <c r="S33" s="118">
        <v>45855</v>
      </c>
      <c r="T33" s="75">
        <v>14202000</v>
      </c>
      <c r="U33" s="72" t="s">
        <v>65</v>
      </c>
      <c r="V33" s="77">
        <v>4978990</v>
      </c>
      <c r="W33" s="73" t="s">
        <v>120</v>
      </c>
      <c r="X33" s="432">
        <v>45855</v>
      </c>
      <c r="Y33" s="432">
        <v>45855</v>
      </c>
      <c r="Z33" s="78" t="s">
        <v>73</v>
      </c>
      <c r="AA33" s="432">
        <v>45991</v>
      </c>
      <c r="AB33" s="102">
        <f t="shared" si="1"/>
        <v>136</v>
      </c>
      <c r="AC33" s="72">
        <v>0</v>
      </c>
      <c r="AD33" s="76">
        <v>0</v>
      </c>
      <c r="AE33" s="72">
        <v>0</v>
      </c>
      <c r="AF33" s="79" t="s">
        <v>73</v>
      </c>
      <c r="AG33" s="102">
        <f t="shared" si="2"/>
        <v>0</v>
      </c>
      <c r="AH33" s="72">
        <v>0</v>
      </c>
      <c r="AI33" s="76">
        <v>0</v>
      </c>
      <c r="AJ33" s="72" t="s">
        <v>73</v>
      </c>
      <c r="AK33" s="80" t="s">
        <v>73</v>
      </c>
      <c r="AL33" s="72"/>
      <c r="AM33" s="72"/>
      <c r="AN33" s="72"/>
      <c r="AO33" s="80" t="s">
        <v>73</v>
      </c>
      <c r="AP33" s="102">
        <f t="shared" si="3"/>
        <v>0</v>
      </c>
      <c r="AQ33" s="102">
        <f t="shared" si="0"/>
        <v>14202000</v>
      </c>
      <c r="AR33" s="72" t="s">
        <v>65</v>
      </c>
      <c r="AS33" s="75">
        <v>14202000</v>
      </c>
      <c r="AT33" s="72"/>
      <c r="AU33" s="76">
        <v>0</v>
      </c>
      <c r="AV33" s="81" t="s">
        <v>73</v>
      </c>
      <c r="AW33" s="103">
        <v>7890000</v>
      </c>
      <c r="AX33" s="83">
        <f t="shared" si="5"/>
        <v>6312000</v>
      </c>
      <c r="AY33" s="84">
        <f t="shared" si="4"/>
        <v>0.55555555555555558</v>
      </c>
      <c r="AZ33" s="85">
        <v>0.78</v>
      </c>
      <c r="BA33" s="81" t="s">
        <v>73</v>
      </c>
      <c r="BB33" s="72" t="s">
        <v>123</v>
      </c>
      <c r="BC33" s="119" t="s">
        <v>253</v>
      </c>
      <c r="BD33" s="72" t="s">
        <v>65</v>
      </c>
      <c r="BE33" s="72" t="s">
        <v>65</v>
      </c>
    </row>
    <row r="34" spans="2:57" x14ac:dyDescent="0.25">
      <c r="B34" s="71">
        <v>2025</v>
      </c>
      <c r="C34" s="71">
        <v>891780111</v>
      </c>
      <c r="D34" s="71" t="s">
        <v>63</v>
      </c>
      <c r="E34" s="73" t="s">
        <v>236</v>
      </c>
      <c r="F34" s="102" t="s">
        <v>239</v>
      </c>
      <c r="G34" s="72">
        <v>0</v>
      </c>
      <c r="H34" s="72" t="s">
        <v>71</v>
      </c>
      <c r="I34" s="71" t="s">
        <v>64</v>
      </c>
      <c r="J34" s="73" t="s">
        <v>81</v>
      </c>
      <c r="K34" s="73" t="s">
        <v>228</v>
      </c>
      <c r="L34" s="74">
        <v>10125000</v>
      </c>
      <c r="M34" s="71" t="s">
        <v>66</v>
      </c>
      <c r="N34" s="73" t="s">
        <v>118</v>
      </c>
      <c r="O34" s="74">
        <v>1083044427</v>
      </c>
      <c r="P34" s="120">
        <v>1396</v>
      </c>
      <c r="Q34" s="118">
        <v>45839</v>
      </c>
      <c r="R34" s="75">
        <v>10125000</v>
      </c>
      <c r="S34" s="118">
        <v>45855</v>
      </c>
      <c r="T34" s="75">
        <v>10125000</v>
      </c>
      <c r="U34" s="72" t="s">
        <v>65</v>
      </c>
      <c r="V34" s="77">
        <v>4978990</v>
      </c>
      <c r="W34" s="73" t="s">
        <v>120</v>
      </c>
      <c r="X34" s="432">
        <v>45855</v>
      </c>
      <c r="Y34" s="432">
        <v>45855</v>
      </c>
      <c r="Z34" s="78" t="s">
        <v>73</v>
      </c>
      <c r="AA34" s="432">
        <v>45991</v>
      </c>
      <c r="AB34" s="102">
        <f t="shared" si="1"/>
        <v>136</v>
      </c>
      <c r="AC34" s="72">
        <v>0</v>
      </c>
      <c r="AD34" s="76">
        <v>0</v>
      </c>
      <c r="AE34" s="72">
        <v>0</v>
      </c>
      <c r="AF34" s="79" t="s">
        <v>73</v>
      </c>
      <c r="AG34" s="102">
        <f t="shared" si="2"/>
        <v>0</v>
      </c>
      <c r="AH34" s="72">
        <v>0</v>
      </c>
      <c r="AI34" s="76">
        <v>0</v>
      </c>
      <c r="AJ34" s="72" t="s">
        <v>73</v>
      </c>
      <c r="AK34" s="80" t="s">
        <v>73</v>
      </c>
      <c r="AL34" s="72"/>
      <c r="AM34" s="72"/>
      <c r="AN34" s="72"/>
      <c r="AO34" s="80" t="s">
        <v>73</v>
      </c>
      <c r="AP34" s="102">
        <f t="shared" si="3"/>
        <v>0</v>
      </c>
      <c r="AQ34" s="102">
        <f t="shared" si="0"/>
        <v>10125000</v>
      </c>
      <c r="AR34" s="72" t="s">
        <v>65</v>
      </c>
      <c r="AS34" s="75">
        <v>10125000</v>
      </c>
      <c r="AT34" s="72"/>
      <c r="AU34" s="76">
        <v>0</v>
      </c>
      <c r="AV34" s="81" t="s">
        <v>73</v>
      </c>
      <c r="AW34" s="103">
        <v>5625000</v>
      </c>
      <c r="AX34" s="83">
        <f t="shared" si="5"/>
        <v>4500000</v>
      </c>
      <c r="AY34" s="84">
        <f t="shared" si="4"/>
        <v>0.55555555555555558</v>
      </c>
      <c r="AZ34" s="85">
        <v>0.78</v>
      </c>
      <c r="BA34" s="81" t="s">
        <v>73</v>
      </c>
      <c r="BB34" s="72" t="s">
        <v>123</v>
      </c>
      <c r="BC34" s="119" t="s">
        <v>252</v>
      </c>
      <c r="BD34" s="72" t="s">
        <v>65</v>
      </c>
      <c r="BE34" s="72" t="s">
        <v>65</v>
      </c>
    </row>
    <row r="35" spans="2:57" x14ac:dyDescent="0.25">
      <c r="B35" s="71">
        <v>2025</v>
      </c>
      <c r="C35" s="71">
        <v>891780111</v>
      </c>
      <c r="D35" s="71" t="s">
        <v>63</v>
      </c>
      <c r="E35" s="73" t="s">
        <v>237</v>
      </c>
      <c r="F35" s="102" t="s">
        <v>240</v>
      </c>
      <c r="G35" s="72">
        <v>0</v>
      </c>
      <c r="H35" s="72" t="s">
        <v>71</v>
      </c>
      <c r="I35" s="71" t="s">
        <v>64</v>
      </c>
      <c r="J35" s="73" t="s">
        <v>81</v>
      </c>
      <c r="K35" s="73" t="s">
        <v>227</v>
      </c>
      <c r="L35" s="74">
        <v>6676376</v>
      </c>
      <c r="M35" s="71" t="s">
        <v>66</v>
      </c>
      <c r="N35" s="73" t="s">
        <v>230</v>
      </c>
      <c r="O35" s="74">
        <v>1082881269</v>
      </c>
      <c r="P35" s="117">
        <v>1480</v>
      </c>
      <c r="Q35" s="118">
        <v>45847</v>
      </c>
      <c r="R35" s="75">
        <v>6676376</v>
      </c>
      <c r="S35" s="118">
        <v>45855</v>
      </c>
      <c r="T35" s="75">
        <v>6676376</v>
      </c>
      <c r="U35" s="72" t="s">
        <v>65</v>
      </c>
      <c r="V35" s="77">
        <v>4978990</v>
      </c>
      <c r="W35" s="73" t="s">
        <v>120</v>
      </c>
      <c r="X35" s="432">
        <v>45855</v>
      </c>
      <c r="Y35" s="432">
        <v>45855</v>
      </c>
      <c r="Z35" s="78" t="s">
        <v>73</v>
      </c>
      <c r="AA35" s="432">
        <v>45869</v>
      </c>
      <c r="AB35" s="102">
        <f t="shared" si="1"/>
        <v>14</v>
      </c>
      <c r="AC35" s="72">
        <v>0</v>
      </c>
      <c r="AD35" s="76">
        <v>0</v>
      </c>
      <c r="AE35" s="72">
        <v>0</v>
      </c>
      <c r="AF35" s="79" t="s">
        <v>73</v>
      </c>
      <c r="AG35" s="102">
        <f t="shared" si="2"/>
        <v>0</v>
      </c>
      <c r="AH35" s="72">
        <v>0</v>
      </c>
      <c r="AI35" s="76">
        <v>0</v>
      </c>
      <c r="AJ35" s="72" t="s">
        <v>73</v>
      </c>
      <c r="AK35" s="80" t="s">
        <v>73</v>
      </c>
      <c r="AL35" s="72"/>
      <c r="AM35" s="72"/>
      <c r="AN35" s="72"/>
      <c r="AO35" s="80" t="s">
        <v>73</v>
      </c>
      <c r="AP35" s="102">
        <f t="shared" si="3"/>
        <v>0</v>
      </c>
      <c r="AQ35" s="102">
        <f t="shared" si="0"/>
        <v>6676376</v>
      </c>
      <c r="AR35" s="72" t="s">
        <v>65</v>
      </c>
      <c r="AS35" s="75">
        <v>6676376</v>
      </c>
      <c r="AT35" s="72"/>
      <c r="AU35" s="76">
        <v>0</v>
      </c>
      <c r="AV35" s="81" t="s">
        <v>73</v>
      </c>
      <c r="AW35" s="103">
        <v>6676376</v>
      </c>
      <c r="AX35" s="83">
        <f t="shared" si="5"/>
        <v>0</v>
      </c>
      <c r="AY35" s="84">
        <f t="shared" si="4"/>
        <v>1</v>
      </c>
      <c r="AZ35" s="85">
        <v>1</v>
      </c>
      <c r="BA35" s="81" t="s">
        <v>73</v>
      </c>
      <c r="BB35" s="72" t="s">
        <v>208</v>
      </c>
      <c r="BC35" s="119" t="s">
        <v>251</v>
      </c>
      <c r="BD35" s="72" t="s">
        <v>65</v>
      </c>
      <c r="BE35" s="71" t="s">
        <v>207</v>
      </c>
    </row>
    <row r="36" spans="2:57" x14ac:dyDescent="0.25">
      <c r="B36" s="71">
        <v>2025</v>
      </c>
      <c r="C36" s="71">
        <v>891780111</v>
      </c>
      <c r="D36" s="71" t="s">
        <v>63</v>
      </c>
      <c r="E36" s="73" t="s">
        <v>265</v>
      </c>
      <c r="F36" s="102" t="s">
        <v>241</v>
      </c>
      <c r="G36" s="72">
        <v>0</v>
      </c>
      <c r="H36" s="72" t="s">
        <v>71</v>
      </c>
      <c r="I36" s="71" t="s">
        <v>64</v>
      </c>
      <c r="J36" s="73" t="s">
        <v>81</v>
      </c>
      <c r="K36" s="73" t="s">
        <v>244</v>
      </c>
      <c r="L36" s="74">
        <v>21000000</v>
      </c>
      <c r="M36" s="71" t="s">
        <v>66</v>
      </c>
      <c r="N36" s="73" t="s">
        <v>111</v>
      </c>
      <c r="O36" s="74">
        <v>1083023487</v>
      </c>
      <c r="P36" s="124">
        <v>1458</v>
      </c>
      <c r="Q36" s="118">
        <v>45846</v>
      </c>
      <c r="R36" s="75">
        <v>21000000</v>
      </c>
      <c r="S36" s="118">
        <v>45863</v>
      </c>
      <c r="T36" s="75">
        <v>21000000</v>
      </c>
      <c r="U36" s="72" t="s">
        <v>65</v>
      </c>
      <c r="V36" s="77">
        <v>1082943047</v>
      </c>
      <c r="W36" s="73" t="s">
        <v>247</v>
      </c>
      <c r="X36" s="432">
        <v>45863</v>
      </c>
      <c r="Y36" s="432">
        <v>45870</v>
      </c>
      <c r="Z36" s="78" t="s">
        <v>73</v>
      </c>
      <c r="AA36" s="432">
        <v>46037</v>
      </c>
      <c r="AB36" s="102">
        <f t="shared" si="1"/>
        <v>167</v>
      </c>
      <c r="AC36" s="72">
        <v>0</v>
      </c>
      <c r="AD36" s="76">
        <v>0</v>
      </c>
      <c r="AE36" s="72">
        <v>0</v>
      </c>
      <c r="AF36" s="79" t="s">
        <v>73</v>
      </c>
      <c r="AG36" s="102">
        <f t="shared" si="2"/>
        <v>0</v>
      </c>
      <c r="AH36" s="72">
        <v>0</v>
      </c>
      <c r="AI36" s="76">
        <v>0</v>
      </c>
      <c r="AJ36" s="72" t="s">
        <v>73</v>
      </c>
      <c r="AK36" s="80" t="s">
        <v>73</v>
      </c>
      <c r="AL36" s="72"/>
      <c r="AM36" s="72"/>
      <c r="AN36" s="72"/>
      <c r="AO36" s="80" t="s">
        <v>73</v>
      </c>
      <c r="AP36" s="102">
        <f t="shared" si="3"/>
        <v>0</v>
      </c>
      <c r="AQ36" s="102">
        <f t="shared" si="0"/>
        <v>21000000</v>
      </c>
      <c r="AR36" s="72" t="s">
        <v>65</v>
      </c>
      <c r="AS36" s="75">
        <v>21000000</v>
      </c>
      <c r="AT36" s="72"/>
      <c r="AU36" s="76">
        <v>0</v>
      </c>
      <c r="AV36" s="81" t="s">
        <v>73</v>
      </c>
      <c r="AW36" s="103">
        <v>8750000</v>
      </c>
      <c r="AX36" s="83">
        <f t="shared" si="5"/>
        <v>12250000</v>
      </c>
      <c r="AY36" s="84">
        <f t="shared" si="4"/>
        <v>0.41666666666666669</v>
      </c>
      <c r="AZ36" s="85">
        <v>0.5</v>
      </c>
      <c r="BA36" s="81" t="s">
        <v>73</v>
      </c>
      <c r="BB36" s="72" t="s">
        <v>123</v>
      </c>
      <c r="BC36" s="119" t="s">
        <v>250</v>
      </c>
      <c r="BD36" s="72" t="s">
        <v>65</v>
      </c>
      <c r="BE36" s="72" t="s">
        <v>65</v>
      </c>
    </row>
    <row r="37" spans="2:57" x14ac:dyDescent="0.25">
      <c r="B37" s="71">
        <v>2025</v>
      </c>
      <c r="C37" s="71">
        <v>891780111</v>
      </c>
      <c r="D37" s="71" t="s">
        <v>63</v>
      </c>
      <c r="E37" s="73" t="s">
        <v>263</v>
      </c>
      <c r="F37" s="102" t="s">
        <v>242</v>
      </c>
      <c r="G37" s="72">
        <v>0</v>
      </c>
      <c r="H37" s="72" t="s">
        <v>71</v>
      </c>
      <c r="I37" s="71" t="s">
        <v>64</v>
      </c>
      <c r="J37" s="73" t="s">
        <v>81</v>
      </c>
      <c r="K37" s="73" t="s">
        <v>246</v>
      </c>
      <c r="L37" s="74">
        <v>28200000</v>
      </c>
      <c r="M37" s="71" t="s">
        <v>66</v>
      </c>
      <c r="N37" s="73" t="s">
        <v>108</v>
      </c>
      <c r="O37" s="74">
        <v>49778889</v>
      </c>
      <c r="P37" s="124">
        <v>1449</v>
      </c>
      <c r="Q37" s="118">
        <v>45845</v>
      </c>
      <c r="R37" s="75">
        <v>28200000</v>
      </c>
      <c r="S37" s="118">
        <v>45863</v>
      </c>
      <c r="T37" s="75">
        <v>28200000</v>
      </c>
      <c r="U37" s="72" t="s">
        <v>65</v>
      </c>
      <c r="V37" s="77">
        <v>1082943047</v>
      </c>
      <c r="W37" s="73" t="s">
        <v>247</v>
      </c>
      <c r="X37" s="432">
        <v>45863</v>
      </c>
      <c r="Y37" s="432">
        <v>45870</v>
      </c>
      <c r="Z37" s="78" t="s">
        <v>73</v>
      </c>
      <c r="AA37" s="432">
        <v>46037</v>
      </c>
      <c r="AB37" s="102">
        <f t="shared" si="1"/>
        <v>167</v>
      </c>
      <c r="AC37" s="72">
        <v>0</v>
      </c>
      <c r="AD37" s="76">
        <v>0</v>
      </c>
      <c r="AE37" s="72">
        <v>0</v>
      </c>
      <c r="AF37" s="79" t="s">
        <v>73</v>
      </c>
      <c r="AG37" s="102">
        <f t="shared" si="2"/>
        <v>0</v>
      </c>
      <c r="AH37" s="72">
        <v>0</v>
      </c>
      <c r="AI37" s="76">
        <v>0</v>
      </c>
      <c r="AJ37" s="72" t="s">
        <v>73</v>
      </c>
      <c r="AK37" s="80" t="s">
        <v>73</v>
      </c>
      <c r="AL37" s="72"/>
      <c r="AM37" s="72"/>
      <c r="AN37" s="72"/>
      <c r="AO37" s="80" t="s">
        <v>73</v>
      </c>
      <c r="AP37" s="102">
        <f t="shared" si="3"/>
        <v>0</v>
      </c>
      <c r="AQ37" s="102">
        <f t="shared" si="0"/>
        <v>28200000</v>
      </c>
      <c r="AR37" s="72" t="s">
        <v>65</v>
      </c>
      <c r="AS37" s="75">
        <v>28200000</v>
      </c>
      <c r="AT37" s="72"/>
      <c r="AU37" s="76">
        <v>0</v>
      </c>
      <c r="AV37" s="81" t="s">
        <v>73</v>
      </c>
      <c r="AW37" s="103">
        <v>9400000</v>
      </c>
      <c r="AX37" s="83">
        <f t="shared" si="5"/>
        <v>18800000</v>
      </c>
      <c r="AY37" s="84">
        <f t="shared" si="4"/>
        <v>0.33333333333333331</v>
      </c>
      <c r="AZ37" s="85">
        <v>0.5</v>
      </c>
      <c r="BA37" s="81" t="s">
        <v>73</v>
      </c>
      <c r="BB37" s="72" t="s">
        <v>123</v>
      </c>
      <c r="BC37" s="119" t="s">
        <v>249</v>
      </c>
      <c r="BD37" s="72" t="s">
        <v>65</v>
      </c>
      <c r="BE37" s="72" t="s">
        <v>65</v>
      </c>
    </row>
    <row r="38" spans="2:57" x14ac:dyDescent="0.25">
      <c r="B38" s="71">
        <v>2025</v>
      </c>
      <c r="C38" s="71">
        <v>891780111</v>
      </c>
      <c r="D38" s="71" t="s">
        <v>63</v>
      </c>
      <c r="E38" s="73" t="s">
        <v>264</v>
      </c>
      <c r="F38" s="102" t="s">
        <v>243</v>
      </c>
      <c r="G38" s="72">
        <v>0</v>
      </c>
      <c r="H38" s="72" t="s">
        <v>71</v>
      </c>
      <c r="I38" s="71" t="s">
        <v>64</v>
      </c>
      <c r="J38" s="73" t="s">
        <v>81</v>
      </c>
      <c r="K38" s="73" t="s">
        <v>245</v>
      </c>
      <c r="L38" s="74">
        <v>9000000</v>
      </c>
      <c r="M38" s="71" t="s">
        <v>66</v>
      </c>
      <c r="N38" s="73" t="s">
        <v>116</v>
      </c>
      <c r="O38" s="74">
        <v>1221964687</v>
      </c>
      <c r="P38" s="124">
        <v>1514</v>
      </c>
      <c r="Q38" s="118">
        <v>45849</v>
      </c>
      <c r="R38" s="75">
        <v>9000000</v>
      </c>
      <c r="S38" s="118">
        <v>45866</v>
      </c>
      <c r="T38" s="75">
        <v>9000000</v>
      </c>
      <c r="U38" s="72" t="s">
        <v>65</v>
      </c>
      <c r="V38" s="77">
        <v>1082943047</v>
      </c>
      <c r="W38" s="73" t="s">
        <v>247</v>
      </c>
      <c r="X38" s="432">
        <v>45866</v>
      </c>
      <c r="Y38" s="432">
        <v>45873</v>
      </c>
      <c r="Z38" s="78" t="s">
        <v>73</v>
      </c>
      <c r="AA38" s="432">
        <v>46001</v>
      </c>
      <c r="AB38" s="102">
        <f t="shared" si="1"/>
        <v>128</v>
      </c>
      <c r="AC38" s="72">
        <v>0</v>
      </c>
      <c r="AD38" s="76">
        <v>0</v>
      </c>
      <c r="AE38" s="72">
        <v>0</v>
      </c>
      <c r="AF38" s="79" t="s">
        <v>73</v>
      </c>
      <c r="AG38" s="102">
        <f t="shared" si="2"/>
        <v>0</v>
      </c>
      <c r="AH38" s="72">
        <v>0</v>
      </c>
      <c r="AI38" s="76">
        <v>0</v>
      </c>
      <c r="AJ38" s="72" t="s">
        <v>73</v>
      </c>
      <c r="AK38" s="80" t="s">
        <v>73</v>
      </c>
      <c r="AL38" s="72"/>
      <c r="AM38" s="72"/>
      <c r="AN38" s="72"/>
      <c r="AO38" s="80" t="s">
        <v>73</v>
      </c>
      <c r="AP38" s="102">
        <f t="shared" si="3"/>
        <v>0</v>
      </c>
      <c r="AQ38" s="102">
        <f t="shared" si="0"/>
        <v>9000000</v>
      </c>
      <c r="AR38" s="72" t="s">
        <v>65</v>
      </c>
      <c r="AS38" s="75">
        <v>9000000</v>
      </c>
      <c r="AT38" s="72"/>
      <c r="AU38" s="76">
        <v>0</v>
      </c>
      <c r="AV38" s="81" t="s">
        <v>73</v>
      </c>
      <c r="AW38" s="103">
        <v>4500000</v>
      </c>
      <c r="AX38" s="83">
        <f t="shared" si="5"/>
        <v>4500000</v>
      </c>
      <c r="AY38" s="84">
        <f t="shared" si="4"/>
        <v>0.5</v>
      </c>
      <c r="AZ38" s="85">
        <v>0.75</v>
      </c>
      <c r="BA38" s="81" t="s">
        <v>73</v>
      </c>
      <c r="BB38" s="72" t="s">
        <v>123</v>
      </c>
      <c r="BC38" s="119" t="s">
        <v>248</v>
      </c>
      <c r="BD38" s="72" t="s">
        <v>65</v>
      </c>
      <c r="BE38" s="72" t="s">
        <v>65</v>
      </c>
    </row>
    <row r="39" spans="2:57" x14ac:dyDescent="0.25">
      <c r="B39" s="71">
        <v>2025</v>
      </c>
      <c r="C39" s="71">
        <v>891780111</v>
      </c>
      <c r="D39" s="71" t="s">
        <v>63</v>
      </c>
      <c r="E39" s="73" t="s">
        <v>254</v>
      </c>
      <c r="F39" s="102" t="s">
        <v>266</v>
      </c>
      <c r="G39" s="72">
        <v>0</v>
      </c>
      <c r="H39" s="72" t="s">
        <v>71</v>
      </c>
      <c r="I39" s="71" t="s">
        <v>64</v>
      </c>
      <c r="J39" s="73" t="s">
        <v>81</v>
      </c>
      <c r="K39" s="73" t="s">
        <v>274</v>
      </c>
      <c r="L39" s="74">
        <v>17100000</v>
      </c>
      <c r="M39" s="71" t="s">
        <v>66</v>
      </c>
      <c r="N39" s="73" t="s">
        <v>114</v>
      </c>
      <c r="O39" s="74">
        <v>1083003478</v>
      </c>
      <c r="P39" s="117">
        <v>1494</v>
      </c>
      <c r="Q39" s="118">
        <v>45848</v>
      </c>
      <c r="R39" s="74">
        <v>17100000</v>
      </c>
      <c r="S39" s="118">
        <v>45873</v>
      </c>
      <c r="T39" s="75">
        <v>17100000</v>
      </c>
      <c r="U39" s="72" t="s">
        <v>65</v>
      </c>
      <c r="V39" s="77">
        <v>1082943047</v>
      </c>
      <c r="W39" s="73" t="s">
        <v>121</v>
      </c>
      <c r="X39" s="432">
        <v>45873</v>
      </c>
      <c r="Y39" s="432">
        <v>45873</v>
      </c>
      <c r="Z39" s="78" t="s">
        <v>73</v>
      </c>
      <c r="AA39" s="432">
        <v>46037</v>
      </c>
      <c r="AB39" s="102">
        <f t="shared" si="1"/>
        <v>164</v>
      </c>
      <c r="AC39" s="72">
        <v>0</v>
      </c>
      <c r="AD39" s="76">
        <v>0</v>
      </c>
      <c r="AE39" s="72">
        <v>0</v>
      </c>
      <c r="AF39" s="79" t="s">
        <v>73</v>
      </c>
      <c r="AG39" s="102">
        <f t="shared" si="2"/>
        <v>0</v>
      </c>
      <c r="AH39" s="72">
        <v>0</v>
      </c>
      <c r="AI39" s="76">
        <v>0</v>
      </c>
      <c r="AJ39" s="72" t="s">
        <v>73</v>
      </c>
      <c r="AK39" s="80" t="s">
        <v>73</v>
      </c>
      <c r="AL39" s="72"/>
      <c r="AM39" s="72"/>
      <c r="AN39" s="72"/>
      <c r="AO39" s="80" t="s">
        <v>73</v>
      </c>
      <c r="AP39" s="102">
        <f t="shared" si="3"/>
        <v>0</v>
      </c>
      <c r="AQ39" s="102">
        <f t="shared" si="0"/>
        <v>17100000</v>
      </c>
      <c r="AR39" s="72" t="s">
        <v>65</v>
      </c>
      <c r="AS39" s="75">
        <v>17100000</v>
      </c>
      <c r="AT39" s="72"/>
      <c r="AU39" s="76">
        <v>0</v>
      </c>
      <c r="AV39" s="81" t="s">
        <v>73</v>
      </c>
      <c r="AW39" s="103">
        <v>5900000</v>
      </c>
      <c r="AX39" s="83">
        <f t="shared" si="5"/>
        <v>11200000</v>
      </c>
      <c r="AY39" s="84">
        <f t="shared" si="4"/>
        <v>0.34502923976608185</v>
      </c>
      <c r="AZ39" s="85">
        <v>0.5</v>
      </c>
      <c r="BA39" s="81" t="s">
        <v>73</v>
      </c>
      <c r="BB39" s="72" t="s">
        <v>123</v>
      </c>
      <c r="BC39" s="119" t="s">
        <v>293</v>
      </c>
      <c r="BD39" s="72" t="s">
        <v>65</v>
      </c>
      <c r="BE39" s="72" t="s">
        <v>65</v>
      </c>
    </row>
    <row r="40" spans="2:57" x14ac:dyDescent="0.25">
      <c r="B40" s="71">
        <v>2025</v>
      </c>
      <c r="C40" s="71">
        <v>891780111</v>
      </c>
      <c r="D40" s="71" t="s">
        <v>63</v>
      </c>
      <c r="E40" s="73" t="s">
        <v>255</v>
      </c>
      <c r="F40" s="102" t="s">
        <v>267</v>
      </c>
      <c r="G40" s="72">
        <v>0</v>
      </c>
      <c r="H40" s="72" t="s">
        <v>71</v>
      </c>
      <c r="I40" s="71" t="s">
        <v>64</v>
      </c>
      <c r="J40" s="73" t="s">
        <v>81</v>
      </c>
      <c r="K40" s="73" t="s">
        <v>275</v>
      </c>
      <c r="L40" s="74">
        <v>12825000</v>
      </c>
      <c r="M40" s="71" t="s">
        <v>66</v>
      </c>
      <c r="N40" s="73" t="s">
        <v>185</v>
      </c>
      <c r="O40" s="74">
        <v>1082971346</v>
      </c>
      <c r="P40" s="121">
        <v>1490</v>
      </c>
      <c r="Q40" s="118">
        <v>45847</v>
      </c>
      <c r="R40" s="74">
        <v>12825000</v>
      </c>
      <c r="S40" s="118">
        <v>45873</v>
      </c>
      <c r="T40" s="75">
        <v>12825000</v>
      </c>
      <c r="U40" s="72" t="s">
        <v>65</v>
      </c>
      <c r="V40" s="77">
        <v>36718407</v>
      </c>
      <c r="W40" s="73" t="s">
        <v>288</v>
      </c>
      <c r="X40" s="432">
        <v>45873</v>
      </c>
      <c r="Y40" s="432">
        <v>45873</v>
      </c>
      <c r="Z40" s="78" t="s">
        <v>73</v>
      </c>
      <c r="AA40" s="432">
        <v>46006</v>
      </c>
      <c r="AB40" s="102">
        <f t="shared" si="1"/>
        <v>133</v>
      </c>
      <c r="AC40" s="72">
        <v>0</v>
      </c>
      <c r="AD40" s="76">
        <v>0</v>
      </c>
      <c r="AE40" s="72">
        <v>0</v>
      </c>
      <c r="AF40" s="79" t="s">
        <v>73</v>
      </c>
      <c r="AG40" s="102">
        <f t="shared" si="2"/>
        <v>0</v>
      </c>
      <c r="AH40" s="72">
        <v>0</v>
      </c>
      <c r="AI40" s="76">
        <v>0</v>
      </c>
      <c r="AJ40" s="72" t="s">
        <v>73</v>
      </c>
      <c r="AK40" s="80" t="s">
        <v>73</v>
      </c>
      <c r="AL40" s="72"/>
      <c r="AM40" s="72"/>
      <c r="AN40" s="72"/>
      <c r="AO40" s="80" t="s">
        <v>73</v>
      </c>
      <c r="AP40" s="102">
        <f t="shared" si="3"/>
        <v>0</v>
      </c>
      <c r="AQ40" s="102">
        <f t="shared" si="0"/>
        <v>12825000</v>
      </c>
      <c r="AR40" s="72" t="s">
        <v>65</v>
      </c>
      <c r="AS40" s="75">
        <v>12825000</v>
      </c>
      <c r="AT40" s="72"/>
      <c r="AU40" s="76">
        <v>0</v>
      </c>
      <c r="AV40" s="81" t="s">
        <v>73</v>
      </c>
      <c r="AW40" s="109">
        <v>5600000</v>
      </c>
      <c r="AX40" s="83">
        <f t="shared" si="5"/>
        <v>7225000</v>
      </c>
      <c r="AY40" s="84">
        <f t="shared" si="4"/>
        <v>0.43664717348927873</v>
      </c>
      <c r="AZ40" s="85">
        <v>0.65</v>
      </c>
      <c r="BA40" s="81" t="s">
        <v>73</v>
      </c>
      <c r="BB40" s="72" t="s">
        <v>123</v>
      </c>
      <c r="BC40" s="119" t="s">
        <v>294</v>
      </c>
      <c r="BD40" s="72" t="s">
        <v>65</v>
      </c>
      <c r="BE40" s="72" t="s">
        <v>65</v>
      </c>
    </row>
    <row r="41" spans="2:57" x14ac:dyDescent="0.25">
      <c r="B41" s="71">
        <v>2025</v>
      </c>
      <c r="C41" s="71">
        <v>891780111</v>
      </c>
      <c r="D41" s="71" t="s">
        <v>63</v>
      </c>
      <c r="E41" s="73" t="s">
        <v>256</v>
      </c>
      <c r="F41" s="102" t="s">
        <v>268</v>
      </c>
      <c r="G41" s="72">
        <v>0</v>
      </c>
      <c r="H41" s="72" t="s">
        <v>71</v>
      </c>
      <c r="I41" s="71" t="s">
        <v>64</v>
      </c>
      <c r="J41" s="73" t="s">
        <v>81</v>
      </c>
      <c r="K41" s="73" t="s">
        <v>276</v>
      </c>
      <c r="L41" s="74">
        <v>10125000</v>
      </c>
      <c r="M41" s="71" t="s">
        <v>66</v>
      </c>
      <c r="N41" s="73" t="s">
        <v>117</v>
      </c>
      <c r="O41" s="74">
        <v>1082990620</v>
      </c>
      <c r="P41" s="121">
        <v>1589</v>
      </c>
      <c r="Q41" s="118">
        <v>45856</v>
      </c>
      <c r="R41" s="74">
        <v>10125000</v>
      </c>
      <c r="S41" s="118">
        <v>45874</v>
      </c>
      <c r="T41" s="75">
        <v>10125000</v>
      </c>
      <c r="U41" s="72" t="s">
        <v>65</v>
      </c>
      <c r="V41" s="77">
        <v>12536172</v>
      </c>
      <c r="W41" s="73" t="s">
        <v>289</v>
      </c>
      <c r="X41" s="432">
        <v>45873</v>
      </c>
      <c r="Y41" s="432">
        <v>45874</v>
      </c>
      <c r="Z41" s="78" t="s">
        <v>73</v>
      </c>
      <c r="AA41" s="432">
        <v>46006</v>
      </c>
      <c r="AB41" s="102">
        <f t="shared" si="1"/>
        <v>132</v>
      </c>
      <c r="AC41" s="72">
        <v>0</v>
      </c>
      <c r="AD41" s="76">
        <v>0</v>
      </c>
      <c r="AE41" s="72">
        <v>0</v>
      </c>
      <c r="AF41" s="79" t="s">
        <v>73</v>
      </c>
      <c r="AG41" s="102">
        <f t="shared" si="2"/>
        <v>0</v>
      </c>
      <c r="AH41" s="72">
        <v>0</v>
      </c>
      <c r="AI41" s="76">
        <v>0</v>
      </c>
      <c r="AJ41" s="72" t="s">
        <v>73</v>
      </c>
      <c r="AK41" s="80" t="s">
        <v>73</v>
      </c>
      <c r="AL41" s="72"/>
      <c r="AM41" s="72"/>
      <c r="AN41" s="72"/>
      <c r="AO41" s="80" t="s">
        <v>73</v>
      </c>
      <c r="AP41" s="102">
        <f t="shared" si="3"/>
        <v>0</v>
      </c>
      <c r="AQ41" s="102">
        <f t="shared" si="0"/>
        <v>10125000</v>
      </c>
      <c r="AR41" s="72" t="s">
        <v>65</v>
      </c>
      <c r="AS41" s="75">
        <v>10125000</v>
      </c>
      <c r="AT41" s="72"/>
      <c r="AU41" s="76">
        <v>0</v>
      </c>
      <c r="AV41" s="81" t="s">
        <v>73</v>
      </c>
      <c r="AW41" s="109">
        <v>4500000</v>
      </c>
      <c r="AX41" s="83">
        <f t="shared" si="5"/>
        <v>5625000</v>
      </c>
      <c r="AY41" s="84">
        <f t="shared" si="4"/>
        <v>0.44444444444444442</v>
      </c>
      <c r="AZ41" s="85">
        <v>0.67</v>
      </c>
      <c r="BA41" s="81" t="s">
        <v>73</v>
      </c>
      <c r="BB41" s="72" t="s">
        <v>123</v>
      </c>
      <c r="BC41" s="119" t="s">
        <v>295</v>
      </c>
      <c r="BD41" s="72" t="s">
        <v>65</v>
      </c>
      <c r="BE41" s="72" t="s">
        <v>65</v>
      </c>
    </row>
    <row r="42" spans="2:57" x14ac:dyDescent="0.25">
      <c r="B42" s="71">
        <v>2025</v>
      </c>
      <c r="C42" s="71">
        <v>891780111</v>
      </c>
      <c r="D42" s="71" t="s">
        <v>63</v>
      </c>
      <c r="E42" s="73" t="s">
        <v>257</v>
      </c>
      <c r="F42" s="102" t="s">
        <v>269</v>
      </c>
      <c r="G42" s="72">
        <v>0</v>
      </c>
      <c r="H42" s="72" t="s">
        <v>71</v>
      </c>
      <c r="I42" s="71" t="s">
        <v>64</v>
      </c>
      <c r="J42" s="73" t="s">
        <v>81</v>
      </c>
      <c r="K42" s="73" t="s">
        <v>277</v>
      </c>
      <c r="L42" s="74">
        <v>18936000</v>
      </c>
      <c r="M42" s="71" t="s">
        <v>66</v>
      </c>
      <c r="N42" s="73" t="s">
        <v>109</v>
      </c>
      <c r="O42" s="74">
        <v>1083044902</v>
      </c>
      <c r="P42" s="125">
        <v>1450</v>
      </c>
      <c r="Q42" s="118">
        <v>45845</v>
      </c>
      <c r="R42" s="75">
        <v>37872000</v>
      </c>
      <c r="S42" s="118">
        <v>45874</v>
      </c>
      <c r="T42" s="75">
        <v>18936000</v>
      </c>
      <c r="U42" s="72" t="s">
        <v>65</v>
      </c>
      <c r="V42" s="77">
        <v>1083003720</v>
      </c>
      <c r="W42" s="73" t="s">
        <v>192</v>
      </c>
      <c r="X42" s="432">
        <v>45874</v>
      </c>
      <c r="Y42" s="432">
        <v>45874</v>
      </c>
      <c r="Z42" s="78" t="s">
        <v>73</v>
      </c>
      <c r="AA42" s="432">
        <v>46037</v>
      </c>
      <c r="AB42" s="102">
        <f t="shared" si="1"/>
        <v>163</v>
      </c>
      <c r="AC42" s="72">
        <v>0</v>
      </c>
      <c r="AD42" s="76">
        <v>0</v>
      </c>
      <c r="AE42" s="72">
        <v>0</v>
      </c>
      <c r="AF42" s="79" t="s">
        <v>73</v>
      </c>
      <c r="AG42" s="102">
        <f t="shared" si="2"/>
        <v>0</v>
      </c>
      <c r="AH42" s="72">
        <v>0</v>
      </c>
      <c r="AI42" s="76">
        <v>0</v>
      </c>
      <c r="AJ42" s="72" t="s">
        <v>73</v>
      </c>
      <c r="AK42" s="80" t="s">
        <v>73</v>
      </c>
      <c r="AL42" s="72"/>
      <c r="AM42" s="72"/>
      <c r="AN42" s="72"/>
      <c r="AO42" s="80" t="s">
        <v>73</v>
      </c>
      <c r="AP42" s="102">
        <f t="shared" si="3"/>
        <v>0</v>
      </c>
      <c r="AQ42" s="102">
        <f t="shared" si="0"/>
        <v>18936000</v>
      </c>
      <c r="AR42" s="72" t="s">
        <v>65</v>
      </c>
      <c r="AS42" s="75">
        <v>18936000</v>
      </c>
      <c r="AT42" s="72"/>
      <c r="AU42" s="76">
        <v>0</v>
      </c>
      <c r="AV42" s="81" t="s">
        <v>73</v>
      </c>
      <c r="AW42" s="109">
        <v>6312000</v>
      </c>
      <c r="AX42" s="83">
        <f t="shared" si="5"/>
        <v>12624000</v>
      </c>
      <c r="AY42" s="84">
        <f t="shared" si="4"/>
        <v>0.33333333333333331</v>
      </c>
      <c r="AZ42" s="85">
        <v>0.5</v>
      </c>
      <c r="BA42" s="81" t="s">
        <v>73</v>
      </c>
      <c r="BB42" s="72" t="s">
        <v>123</v>
      </c>
      <c r="BC42" s="119" t="s">
        <v>296</v>
      </c>
      <c r="BD42" s="72" t="s">
        <v>65</v>
      </c>
      <c r="BE42" s="72" t="s">
        <v>65</v>
      </c>
    </row>
    <row r="43" spans="2:57" x14ac:dyDescent="0.25">
      <c r="B43" s="71">
        <v>2025</v>
      </c>
      <c r="C43" s="71">
        <v>891780111</v>
      </c>
      <c r="D43" s="71" t="s">
        <v>63</v>
      </c>
      <c r="E43" s="73" t="s">
        <v>258</v>
      </c>
      <c r="F43" s="126" t="s">
        <v>270</v>
      </c>
      <c r="G43" s="72">
        <v>0</v>
      </c>
      <c r="H43" s="72" t="s">
        <v>71</v>
      </c>
      <c r="I43" s="71" t="s">
        <v>64</v>
      </c>
      <c r="J43" s="73" t="s">
        <v>81</v>
      </c>
      <c r="K43" s="73" t="s">
        <v>278</v>
      </c>
      <c r="L43" s="74">
        <v>18936000</v>
      </c>
      <c r="M43" s="71" t="s">
        <v>66</v>
      </c>
      <c r="N43" s="73" t="s">
        <v>283</v>
      </c>
      <c r="O43" s="74">
        <v>1082856526</v>
      </c>
      <c r="P43" s="120">
        <v>1450</v>
      </c>
      <c r="Q43" s="118">
        <v>45845</v>
      </c>
      <c r="R43" s="75">
        <v>37872000</v>
      </c>
      <c r="S43" s="118">
        <v>45874</v>
      </c>
      <c r="T43" s="75">
        <v>18936000</v>
      </c>
      <c r="U43" s="72" t="s">
        <v>65</v>
      </c>
      <c r="V43" s="77">
        <v>84455280</v>
      </c>
      <c r="W43" s="73" t="s">
        <v>119</v>
      </c>
      <c r="X43" s="432">
        <v>45874</v>
      </c>
      <c r="Y43" s="432">
        <v>45874</v>
      </c>
      <c r="Z43" s="78" t="s">
        <v>73</v>
      </c>
      <c r="AA43" s="432">
        <v>46037</v>
      </c>
      <c r="AB43" s="102">
        <f t="shared" si="1"/>
        <v>163</v>
      </c>
      <c r="AC43" s="72">
        <v>0</v>
      </c>
      <c r="AD43" s="76">
        <v>0</v>
      </c>
      <c r="AE43" s="72">
        <v>0</v>
      </c>
      <c r="AF43" s="79" t="s">
        <v>73</v>
      </c>
      <c r="AG43" s="102">
        <f t="shared" si="2"/>
        <v>0</v>
      </c>
      <c r="AH43" s="72">
        <v>0</v>
      </c>
      <c r="AI43" s="76">
        <v>0</v>
      </c>
      <c r="AJ43" s="72" t="s">
        <v>73</v>
      </c>
      <c r="AK43" s="80" t="s">
        <v>73</v>
      </c>
      <c r="AL43" s="72"/>
      <c r="AM43" s="72"/>
      <c r="AN43" s="72"/>
      <c r="AO43" s="80" t="s">
        <v>73</v>
      </c>
      <c r="AP43" s="102">
        <f t="shared" si="3"/>
        <v>0</v>
      </c>
      <c r="AQ43" s="102">
        <f t="shared" si="0"/>
        <v>18936000</v>
      </c>
      <c r="AR43" s="72" t="s">
        <v>65</v>
      </c>
      <c r="AS43" s="75">
        <v>18936000</v>
      </c>
      <c r="AT43" s="72"/>
      <c r="AU43" s="76">
        <v>0</v>
      </c>
      <c r="AV43" s="81" t="s">
        <v>73</v>
      </c>
      <c r="AW43" s="109">
        <v>6312000</v>
      </c>
      <c r="AX43" s="83">
        <f t="shared" si="5"/>
        <v>12624000</v>
      </c>
      <c r="AY43" s="84">
        <f t="shared" si="4"/>
        <v>0.33333333333333331</v>
      </c>
      <c r="AZ43" s="85">
        <v>0.5</v>
      </c>
      <c r="BA43" s="81" t="s">
        <v>73</v>
      </c>
      <c r="BB43" s="72" t="s">
        <v>123</v>
      </c>
      <c r="BC43" s="119" t="s">
        <v>297</v>
      </c>
      <c r="BD43" s="72" t="s">
        <v>65</v>
      </c>
      <c r="BE43" s="72" t="s">
        <v>65</v>
      </c>
    </row>
    <row r="44" spans="2:57" x14ac:dyDescent="0.25">
      <c r="B44" s="71">
        <v>2025</v>
      </c>
      <c r="C44" s="71">
        <v>891780111</v>
      </c>
      <c r="D44" s="71" t="s">
        <v>63</v>
      </c>
      <c r="E44" s="73" t="s">
        <v>259</v>
      </c>
      <c r="F44" s="102" t="s">
        <v>271</v>
      </c>
      <c r="G44" s="72">
        <v>0</v>
      </c>
      <c r="H44" s="72" t="s">
        <v>71</v>
      </c>
      <c r="I44" s="71" t="s">
        <v>64</v>
      </c>
      <c r="J44" s="73" t="s">
        <v>81</v>
      </c>
      <c r="K44" s="73" t="s">
        <v>279</v>
      </c>
      <c r="L44" s="74">
        <v>14850000</v>
      </c>
      <c r="M44" s="71" t="s">
        <v>66</v>
      </c>
      <c r="N44" s="73" t="s">
        <v>181</v>
      </c>
      <c r="O44" s="74">
        <v>1004345117</v>
      </c>
      <c r="P44" s="124">
        <v>1479</v>
      </c>
      <c r="Q44" s="118">
        <v>45847</v>
      </c>
      <c r="R44" s="74">
        <v>14850000</v>
      </c>
      <c r="S44" s="118">
        <v>45874</v>
      </c>
      <c r="T44" s="75">
        <v>14850000</v>
      </c>
      <c r="U44" s="72" t="s">
        <v>65</v>
      </c>
      <c r="V44" s="77">
        <v>36718407</v>
      </c>
      <c r="W44" s="73" t="s">
        <v>288</v>
      </c>
      <c r="X44" s="432">
        <v>45874</v>
      </c>
      <c r="Y44" s="432">
        <v>45874</v>
      </c>
      <c r="Z44" s="78" t="s">
        <v>73</v>
      </c>
      <c r="AA44" s="432">
        <v>46037</v>
      </c>
      <c r="AB44" s="102">
        <f t="shared" si="1"/>
        <v>163</v>
      </c>
      <c r="AC44" s="72">
        <v>0</v>
      </c>
      <c r="AD44" s="76">
        <v>0</v>
      </c>
      <c r="AE44" s="72">
        <v>0</v>
      </c>
      <c r="AF44" s="79" t="s">
        <v>73</v>
      </c>
      <c r="AG44" s="102">
        <f t="shared" si="2"/>
        <v>0</v>
      </c>
      <c r="AH44" s="72">
        <v>0</v>
      </c>
      <c r="AI44" s="76">
        <v>0</v>
      </c>
      <c r="AJ44" s="72" t="s">
        <v>73</v>
      </c>
      <c r="AK44" s="80" t="s">
        <v>73</v>
      </c>
      <c r="AL44" s="72"/>
      <c r="AM44" s="72"/>
      <c r="AN44" s="72"/>
      <c r="AO44" s="80" t="s">
        <v>73</v>
      </c>
      <c r="AP44" s="102">
        <f t="shared" si="3"/>
        <v>0</v>
      </c>
      <c r="AQ44" s="102">
        <f t="shared" si="0"/>
        <v>14850000</v>
      </c>
      <c r="AR44" s="72" t="s">
        <v>65</v>
      </c>
      <c r="AS44" s="75">
        <v>14850000</v>
      </c>
      <c r="AT44" s="72"/>
      <c r="AU44" s="76">
        <v>0</v>
      </c>
      <c r="AV44" s="81" t="s">
        <v>73</v>
      </c>
      <c r="AW44" s="109">
        <v>5400000</v>
      </c>
      <c r="AX44" s="83">
        <f t="shared" si="5"/>
        <v>9450000</v>
      </c>
      <c r="AY44" s="84">
        <f t="shared" si="4"/>
        <v>0.36363636363636365</v>
      </c>
      <c r="AZ44" s="85">
        <v>0.55000000000000004</v>
      </c>
      <c r="BA44" s="81" t="s">
        <v>73</v>
      </c>
      <c r="BB44" s="72" t="s">
        <v>123</v>
      </c>
      <c r="BC44" s="119" t="s">
        <v>298</v>
      </c>
      <c r="BD44" s="72" t="s">
        <v>65</v>
      </c>
      <c r="BE44" s="72" t="s">
        <v>65</v>
      </c>
    </row>
    <row r="45" spans="2:57" x14ac:dyDescent="0.25">
      <c r="B45" s="71">
        <v>2025</v>
      </c>
      <c r="C45" s="71">
        <v>891780111</v>
      </c>
      <c r="D45" s="71" t="s">
        <v>63</v>
      </c>
      <c r="E45" s="73" t="s">
        <v>260</v>
      </c>
      <c r="F45" s="102" t="s">
        <v>272</v>
      </c>
      <c r="G45" s="72">
        <v>0</v>
      </c>
      <c r="H45" s="72" t="s">
        <v>71</v>
      </c>
      <c r="I45" s="71" t="s">
        <v>210</v>
      </c>
      <c r="J45" s="73" t="s">
        <v>211</v>
      </c>
      <c r="K45" s="73" t="s">
        <v>280</v>
      </c>
      <c r="L45" s="74">
        <v>11828600</v>
      </c>
      <c r="M45" s="71" t="s">
        <v>66</v>
      </c>
      <c r="N45" s="73" t="s">
        <v>284</v>
      </c>
      <c r="O45" s="86" t="s">
        <v>285</v>
      </c>
      <c r="P45" s="124">
        <v>1704</v>
      </c>
      <c r="Q45" s="118">
        <v>45869</v>
      </c>
      <c r="R45" s="74">
        <v>11828600</v>
      </c>
      <c r="S45" s="118">
        <v>45875</v>
      </c>
      <c r="T45" s="75">
        <v>11828600</v>
      </c>
      <c r="U45" s="72" t="s">
        <v>65</v>
      </c>
      <c r="V45" s="77">
        <v>1082950841</v>
      </c>
      <c r="W45" s="73" t="s">
        <v>290</v>
      </c>
      <c r="X45" s="432">
        <v>45875</v>
      </c>
      <c r="Y45" s="432">
        <v>45875</v>
      </c>
      <c r="Z45" s="78" t="s">
        <v>73</v>
      </c>
      <c r="AA45" s="432">
        <v>45882</v>
      </c>
      <c r="AB45" s="102">
        <f t="shared" si="1"/>
        <v>7</v>
      </c>
      <c r="AC45" s="72">
        <v>0</v>
      </c>
      <c r="AD45" s="76">
        <v>0</v>
      </c>
      <c r="AE45" s="72">
        <v>0</v>
      </c>
      <c r="AF45" s="79" t="s">
        <v>73</v>
      </c>
      <c r="AG45" s="102">
        <f t="shared" si="2"/>
        <v>0</v>
      </c>
      <c r="AH45" s="72">
        <v>0</v>
      </c>
      <c r="AI45" s="76">
        <v>0</v>
      </c>
      <c r="AJ45" s="72" t="s">
        <v>73</v>
      </c>
      <c r="AK45" s="80" t="s">
        <v>73</v>
      </c>
      <c r="AL45" s="72"/>
      <c r="AM45" s="72"/>
      <c r="AN45" s="72"/>
      <c r="AO45" s="80" t="s">
        <v>73</v>
      </c>
      <c r="AP45" s="102">
        <f t="shared" si="3"/>
        <v>0</v>
      </c>
      <c r="AQ45" s="102">
        <f t="shared" si="0"/>
        <v>11828600</v>
      </c>
      <c r="AR45" s="72" t="s">
        <v>65</v>
      </c>
      <c r="AS45" s="75">
        <v>11828600</v>
      </c>
      <c r="AT45" s="72"/>
      <c r="AU45" s="76">
        <v>0</v>
      </c>
      <c r="AV45" s="81" t="s">
        <v>73</v>
      </c>
      <c r="AW45" s="109">
        <v>11828600</v>
      </c>
      <c r="AX45" s="83">
        <f t="shared" si="5"/>
        <v>0</v>
      </c>
      <c r="AY45" s="84">
        <f t="shared" si="4"/>
        <v>1</v>
      </c>
      <c r="AZ45" s="85">
        <v>1</v>
      </c>
      <c r="BA45" s="81" t="s">
        <v>73</v>
      </c>
      <c r="BB45" s="72" t="s">
        <v>208</v>
      </c>
      <c r="BC45" s="119" t="s">
        <v>299</v>
      </c>
      <c r="BD45" s="72" t="s">
        <v>65</v>
      </c>
      <c r="BE45" s="71" t="s">
        <v>207</v>
      </c>
    </row>
    <row r="46" spans="2:57" x14ac:dyDescent="0.25">
      <c r="B46" s="71">
        <v>2025</v>
      </c>
      <c r="C46" s="71">
        <v>891780111</v>
      </c>
      <c r="D46" s="71" t="s">
        <v>63</v>
      </c>
      <c r="E46" s="73" t="s">
        <v>261</v>
      </c>
      <c r="F46" s="102" t="s">
        <v>273</v>
      </c>
      <c r="G46" s="72">
        <v>0</v>
      </c>
      <c r="H46" s="72" t="s">
        <v>71</v>
      </c>
      <c r="I46" s="71" t="s">
        <v>64</v>
      </c>
      <c r="J46" s="73" t="s">
        <v>81</v>
      </c>
      <c r="K46" s="73" t="s">
        <v>281</v>
      </c>
      <c r="L46" s="74">
        <v>20625000</v>
      </c>
      <c r="M46" s="71" t="s">
        <v>66</v>
      </c>
      <c r="N46" s="73" t="s">
        <v>112</v>
      </c>
      <c r="O46" s="74">
        <v>1083005553</v>
      </c>
      <c r="P46" s="117">
        <v>1471</v>
      </c>
      <c r="Q46" s="118">
        <v>45847</v>
      </c>
      <c r="R46" s="74">
        <v>20625000</v>
      </c>
      <c r="S46" s="118">
        <v>45875</v>
      </c>
      <c r="T46" s="75">
        <v>20625000</v>
      </c>
      <c r="U46" s="72" t="s">
        <v>65</v>
      </c>
      <c r="V46" s="77">
        <v>84455280</v>
      </c>
      <c r="W46" s="73" t="s">
        <v>119</v>
      </c>
      <c r="X46" s="432">
        <v>45875</v>
      </c>
      <c r="Y46" s="432">
        <v>45875</v>
      </c>
      <c r="Z46" s="78" t="s">
        <v>73</v>
      </c>
      <c r="AA46" s="432">
        <v>46037</v>
      </c>
      <c r="AB46" s="102">
        <f t="shared" si="1"/>
        <v>162</v>
      </c>
      <c r="AC46" s="72">
        <v>0</v>
      </c>
      <c r="AD46" s="76">
        <v>0</v>
      </c>
      <c r="AE46" s="72">
        <v>0</v>
      </c>
      <c r="AF46" s="79" t="s">
        <v>73</v>
      </c>
      <c r="AG46" s="102">
        <f t="shared" si="2"/>
        <v>0</v>
      </c>
      <c r="AH46" s="72">
        <v>0</v>
      </c>
      <c r="AI46" s="76">
        <v>0</v>
      </c>
      <c r="AJ46" s="72" t="s">
        <v>73</v>
      </c>
      <c r="AK46" s="80" t="s">
        <v>73</v>
      </c>
      <c r="AL46" s="72"/>
      <c r="AM46" s="72"/>
      <c r="AN46" s="72"/>
      <c r="AO46" s="80" t="s">
        <v>73</v>
      </c>
      <c r="AP46" s="102">
        <f t="shared" si="3"/>
        <v>0</v>
      </c>
      <c r="AQ46" s="102">
        <f t="shared" si="0"/>
        <v>20625000</v>
      </c>
      <c r="AR46" s="72" t="s">
        <v>65</v>
      </c>
      <c r="AS46" s="75">
        <v>20625000</v>
      </c>
      <c r="AT46" s="72"/>
      <c r="AU46" s="76">
        <v>0</v>
      </c>
      <c r="AV46" s="81" t="s">
        <v>73</v>
      </c>
      <c r="AW46" s="109">
        <v>7500000</v>
      </c>
      <c r="AX46" s="83">
        <f t="shared" si="5"/>
        <v>13125000</v>
      </c>
      <c r="AY46" s="84">
        <f t="shared" si="4"/>
        <v>0.36363636363636365</v>
      </c>
      <c r="AZ46" s="85">
        <v>0.55000000000000004</v>
      </c>
      <c r="BA46" s="81" t="s">
        <v>73</v>
      </c>
      <c r="BB46" s="72" t="s">
        <v>123</v>
      </c>
      <c r="BC46" s="119" t="s">
        <v>300</v>
      </c>
      <c r="BD46" s="72" t="s">
        <v>65</v>
      </c>
      <c r="BE46" s="72" t="s">
        <v>65</v>
      </c>
    </row>
    <row r="47" spans="2:57" x14ac:dyDescent="0.25">
      <c r="B47" s="71">
        <v>2025</v>
      </c>
      <c r="C47" s="71">
        <v>891780111</v>
      </c>
      <c r="D47" s="71" t="s">
        <v>63</v>
      </c>
      <c r="E47" s="73" t="s">
        <v>262</v>
      </c>
      <c r="F47" s="102" t="s">
        <v>291</v>
      </c>
      <c r="G47" s="72">
        <v>0</v>
      </c>
      <c r="H47" s="72" t="s">
        <v>71</v>
      </c>
      <c r="I47" s="71" t="s">
        <v>64</v>
      </c>
      <c r="J47" s="73" t="s">
        <v>81</v>
      </c>
      <c r="K47" s="73" t="s">
        <v>282</v>
      </c>
      <c r="L47" s="74">
        <v>18150000</v>
      </c>
      <c r="M47" s="71" t="s">
        <v>66</v>
      </c>
      <c r="N47" s="73" t="s">
        <v>179</v>
      </c>
      <c r="O47" s="74">
        <v>1083033741</v>
      </c>
      <c r="P47" s="117">
        <v>1481</v>
      </c>
      <c r="Q47" s="118">
        <v>45847</v>
      </c>
      <c r="R47" s="74">
        <v>18150000</v>
      </c>
      <c r="S47" s="118">
        <v>45883</v>
      </c>
      <c r="T47" s="75">
        <v>18150000</v>
      </c>
      <c r="U47" s="72" t="s">
        <v>65</v>
      </c>
      <c r="V47" s="77">
        <v>1083003720</v>
      </c>
      <c r="W47" s="73" t="s">
        <v>192</v>
      </c>
      <c r="X47" s="432">
        <v>45883</v>
      </c>
      <c r="Y47" s="432">
        <v>45883</v>
      </c>
      <c r="Z47" s="78" t="s">
        <v>73</v>
      </c>
      <c r="AA47" s="432">
        <v>46041</v>
      </c>
      <c r="AB47" s="102">
        <f t="shared" si="1"/>
        <v>158</v>
      </c>
      <c r="AC47" s="72">
        <v>0</v>
      </c>
      <c r="AD47" s="76">
        <v>0</v>
      </c>
      <c r="AE47" s="72">
        <v>0</v>
      </c>
      <c r="AF47" s="79" t="s">
        <v>73</v>
      </c>
      <c r="AG47" s="102">
        <f t="shared" si="2"/>
        <v>0</v>
      </c>
      <c r="AH47" s="72">
        <v>0</v>
      </c>
      <c r="AI47" s="76">
        <v>0</v>
      </c>
      <c r="AJ47" s="72" t="s">
        <v>73</v>
      </c>
      <c r="AK47" s="80" t="s">
        <v>73</v>
      </c>
      <c r="AL47" s="72"/>
      <c r="AM47" s="72"/>
      <c r="AN47" s="72"/>
      <c r="AO47" s="80" t="s">
        <v>73</v>
      </c>
      <c r="AP47" s="102">
        <f t="shared" si="3"/>
        <v>0</v>
      </c>
      <c r="AQ47" s="102">
        <f t="shared" si="0"/>
        <v>18150000</v>
      </c>
      <c r="AR47" s="72" t="s">
        <v>65</v>
      </c>
      <c r="AS47" s="75">
        <v>18150000</v>
      </c>
      <c r="AT47" s="72"/>
      <c r="AU47" s="76">
        <v>0</v>
      </c>
      <c r="AV47" s="81" t="s">
        <v>73</v>
      </c>
      <c r="AW47" s="109">
        <v>6000000</v>
      </c>
      <c r="AX47" s="83">
        <f t="shared" si="5"/>
        <v>12150000</v>
      </c>
      <c r="AY47" s="84">
        <f t="shared" si="4"/>
        <v>0.33057851239669422</v>
      </c>
      <c r="AZ47" s="85">
        <v>0.5</v>
      </c>
      <c r="BA47" s="81" t="s">
        <v>73</v>
      </c>
      <c r="BB47" s="72" t="s">
        <v>123</v>
      </c>
      <c r="BC47" s="119" t="s">
        <v>301</v>
      </c>
      <c r="BD47" s="72" t="s">
        <v>65</v>
      </c>
      <c r="BE47" s="72" t="s">
        <v>65</v>
      </c>
    </row>
    <row r="48" spans="2:57" x14ac:dyDescent="0.25">
      <c r="B48" s="71">
        <v>2025</v>
      </c>
      <c r="C48" s="71">
        <v>891780111</v>
      </c>
      <c r="D48" s="71" t="s">
        <v>63</v>
      </c>
      <c r="E48" s="73" t="s">
        <v>286</v>
      </c>
      <c r="F48" s="102" t="s">
        <v>292</v>
      </c>
      <c r="G48" s="72">
        <v>0</v>
      </c>
      <c r="H48" s="72" t="s">
        <v>71</v>
      </c>
      <c r="I48" s="71" t="s">
        <v>166</v>
      </c>
      <c r="J48" s="73" t="s">
        <v>81</v>
      </c>
      <c r="K48" s="73" t="s">
        <v>287</v>
      </c>
      <c r="L48" s="74">
        <v>4009500</v>
      </c>
      <c r="M48" s="71" t="s">
        <v>66</v>
      </c>
      <c r="N48" s="73" t="s">
        <v>183</v>
      </c>
      <c r="O48" s="86" t="s">
        <v>189</v>
      </c>
      <c r="P48" s="117">
        <v>1744</v>
      </c>
      <c r="Q48" s="118">
        <v>45875</v>
      </c>
      <c r="R48" s="74">
        <v>4009500</v>
      </c>
      <c r="S48" s="118">
        <v>45889</v>
      </c>
      <c r="T48" s="75">
        <v>4009500</v>
      </c>
      <c r="U48" s="72" t="s">
        <v>65</v>
      </c>
      <c r="V48" s="77">
        <v>4978990</v>
      </c>
      <c r="W48" s="73" t="s">
        <v>120</v>
      </c>
      <c r="X48" s="432">
        <v>45889</v>
      </c>
      <c r="Y48" s="432">
        <v>45891</v>
      </c>
      <c r="Z48" s="78" t="s">
        <v>73</v>
      </c>
      <c r="AA48" s="432">
        <v>45892</v>
      </c>
      <c r="AB48" s="102">
        <f t="shared" si="1"/>
        <v>1</v>
      </c>
      <c r="AC48" s="72">
        <v>0</v>
      </c>
      <c r="AD48" s="76">
        <v>0</v>
      </c>
      <c r="AE48" s="72">
        <v>0</v>
      </c>
      <c r="AF48" s="79" t="s">
        <v>73</v>
      </c>
      <c r="AG48" s="102">
        <f t="shared" si="2"/>
        <v>0</v>
      </c>
      <c r="AH48" s="72">
        <v>0</v>
      </c>
      <c r="AI48" s="76">
        <v>0</v>
      </c>
      <c r="AJ48" s="72" t="s">
        <v>73</v>
      </c>
      <c r="AK48" s="80" t="s">
        <v>73</v>
      </c>
      <c r="AL48" s="72"/>
      <c r="AM48" s="72"/>
      <c r="AN48" s="72"/>
      <c r="AO48" s="80" t="s">
        <v>73</v>
      </c>
      <c r="AP48" s="102">
        <f t="shared" si="3"/>
        <v>0</v>
      </c>
      <c r="AQ48" s="102">
        <f t="shared" si="0"/>
        <v>4009500</v>
      </c>
      <c r="AR48" s="72" t="s">
        <v>65</v>
      </c>
      <c r="AS48" s="75">
        <v>4009500</v>
      </c>
      <c r="AT48" s="72"/>
      <c r="AU48" s="76">
        <v>0</v>
      </c>
      <c r="AV48" s="81" t="s">
        <v>73</v>
      </c>
      <c r="AW48" s="103">
        <v>4009500</v>
      </c>
      <c r="AX48" s="83">
        <f t="shared" si="5"/>
        <v>0</v>
      </c>
      <c r="AY48" s="84">
        <f t="shared" si="4"/>
        <v>1</v>
      </c>
      <c r="AZ48" s="85">
        <v>1</v>
      </c>
      <c r="BA48" s="81" t="s">
        <v>73</v>
      </c>
      <c r="BB48" s="72" t="s">
        <v>208</v>
      </c>
      <c r="BC48" s="119" t="s">
        <v>302</v>
      </c>
      <c r="BD48" s="72" t="s">
        <v>65</v>
      </c>
      <c r="BE48" s="71" t="s">
        <v>207</v>
      </c>
    </row>
    <row r="49" spans="2:57" x14ac:dyDescent="0.25">
      <c r="B49" s="71">
        <v>2025</v>
      </c>
      <c r="C49" s="71">
        <v>891780111</v>
      </c>
      <c r="D49" s="71" t="s">
        <v>63</v>
      </c>
      <c r="E49" s="73" t="s">
        <v>311</v>
      </c>
      <c r="F49" s="102" t="s">
        <v>303</v>
      </c>
      <c r="G49" s="72">
        <v>0</v>
      </c>
      <c r="H49" s="72" t="s">
        <v>71</v>
      </c>
      <c r="I49" s="71" t="s">
        <v>64</v>
      </c>
      <c r="J49" s="73" t="s">
        <v>211</v>
      </c>
      <c r="K49" s="102" t="s">
        <v>304</v>
      </c>
      <c r="L49" s="74">
        <v>2023000</v>
      </c>
      <c r="M49" s="71" t="s">
        <v>66</v>
      </c>
      <c r="N49" s="73" t="s">
        <v>218</v>
      </c>
      <c r="O49" s="86" t="s">
        <v>219</v>
      </c>
      <c r="P49" s="117">
        <v>1862</v>
      </c>
      <c r="Q49" s="118">
        <v>45891</v>
      </c>
      <c r="R49" s="74">
        <v>2023000</v>
      </c>
      <c r="S49" s="118">
        <v>45901</v>
      </c>
      <c r="T49" s="75">
        <v>2023000</v>
      </c>
      <c r="U49" s="72" t="s">
        <v>65</v>
      </c>
      <c r="V49" s="77">
        <v>1083003720</v>
      </c>
      <c r="W49" s="73" t="s">
        <v>192</v>
      </c>
      <c r="X49" s="432">
        <v>45901</v>
      </c>
      <c r="Y49" s="432">
        <v>45901</v>
      </c>
      <c r="Z49" s="78" t="s">
        <v>73</v>
      </c>
      <c r="AA49" s="432">
        <v>45931</v>
      </c>
      <c r="AB49" s="102">
        <f t="shared" si="1"/>
        <v>30</v>
      </c>
      <c r="AC49" s="72">
        <v>0</v>
      </c>
      <c r="AD49" s="76">
        <v>0</v>
      </c>
      <c r="AE49" s="72">
        <v>0</v>
      </c>
      <c r="AF49" s="79" t="s">
        <v>73</v>
      </c>
      <c r="AG49" s="102">
        <f t="shared" si="2"/>
        <v>0</v>
      </c>
      <c r="AH49" s="72">
        <v>0</v>
      </c>
      <c r="AI49" s="76">
        <v>0</v>
      </c>
      <c r="AJ49" s="72" t="s">
        <v>73</v>
      </c>
      <c r="AK49" s="80" t="s">
        <v>73</v>
      </c>
      <c r="AL49" s="72"/>
      <c r="AM49" s="72"/>
      <c r="AN49" s="72"/>
      <c r="AO49" s="80" t="s">
        <v>73</v>
      </c>
      <c r="AP49" s="102">
        <f t="shared" si="3"/>
        <v>0</v>
      </c>
      <c r="AQ49" s="102">
        <f t="shared" si="0"/>
        <v>2023000</v>
      </c>
      <c r="AR49" s="72" t="s">
        <v>65</v>
      </c>
      <c r="AS49" s="75">
        <v>2023000</v>
      </c>
      <c r="AT49" s="72"/>
      <c r="AU49" s="76">
        <v>0</v>
      </c>
      <c r="AV49" s="81" t="s">
        <v>73</v>
      </c>
      <c r="AW49" s="103">
        <v>2023000</v>
      </c>
      <c r="AX49" s="83">
        <f t="shared" si="5"/>
        <v>0</v>
      </c>
      <c r="AY49" s="84">
        <f t="shared" si="4"/>
        <v>1</v>
      </c>
      <c r="AZ49" s="85">
        <v>1</v>
      </c>
      <c r="BA49" s="81" t="s">
        <v>73</v>
      </c>
      <c r="BB49" s="72" t="s">
        <v>208</v>
      </c>
      <c r="BC49" s="119" t="s">
        <v>306</v>
      </c>
      <c r="BD49" s="72" t="s">
        <v>65</v>
      </c>
      <c r="BE49" s="71" t="s">
        <v>207</v>
      </c>
    </row>
    <row r="50" spans="2:57" x14ac:dyDescent="0.25">
      <c r="B50" s="71">
        <v>2025</v>
      </c>
      <c r="C50" s="71">
        <v>891780111</v>
      </c>
      <c r="D50" s="71" t="s">
        <v>63</v>
      </c>
      <c r="E50" s="130" t="s">
        <v>310</v>
      </c>
      <c r="F50" s="102" t="s">
        <v>307</v>
      </c>
      <c r="G50" s="72">
        <v>0</v>
      </c>
      <c r="H50" s="72" t="s">
        <v>71</v>
      </c>
      <c r="I50" s="71" t="s">
        <v>64</v>
      </c>
      <c r="J50" s="73" t="s">
        <v>81</v>
      </c>
      <c r="K50" s="73" t="s">
        <v>305</v>
      </c>
      <c r="L50" s="74">
        <v>9450000</v>
      </c>
      <c r="M50" s="71" t="s">
        <v>66</v>
      </c>
      <c r="N50" s="73" t="s">
        <v>180</v>
      </c>
      <c r="O50" s="86">
        <v>1103098411</v>
      </c>
      <c r="P50" s="121">
        <v>1487</v>
      </c>
      <c r="Q50" s="118">
        <v>45847</v>
      </c>
      <c r="R50" s="74">
        <v>11550000</v>
      </c>
      <c r="S50" s="118">
        <v>45926</v>
      </c>
      <c r="T50" s="75">
        <v>9450000</v>
      </c>
      <c r="U50" s="72" t="s">
        <v>65</v>
      </c>
      <c r="V50" s="77">
        <v>7601124</v>
      </c>
      <c r="W50" s="73" t="s">
        <v>122</v>
      </c>
      <c r="X50" s="432">
        <v>45926</v>
      </c>
      <c r="Y50" s="432">
        <v>45926</v>
      </c>
      <c r="Z50" s="78" t="s">
        <v>73</v>
      </c>
      <c r="AA50" s="432">
        <v>46037</v>
      </c>
      <c r="AB50" s="102">
        <f t="shared" si="1"/>
        <v>111</v>
      </c>
      <c r="AC50" s="72">
        <v>0</v>
      </c>
      <c r="AD50" s="76">
        <v>0</v>
      </c>
      <c r="AE50" s="72">
        <v>0</v>
      </c>
      <c r="AF50" s="79" t="s">
        <v>73</v>
      </c>
      <c r="AG50" s="102">
        <f t="shared" si="2"/>
        <v>0</v>
      </c>
      <c r="AH50" s="72">
        <v>0</v>
      </c>
      <c r="AI50" s="76">
        <v>0</v>
      </c>
      <c r="AJ50" s="72" t="s">
        <v>73</v>
      </c>
      <c r="AK50" s="80" t="s">
        <v>73</v>
      </c>
      <c r="AL50" s="72"/>
      <c r="AM50" s="72"/>
      <c r="AN50" s="72"/>
      <c r="AO50" s="80" t="s">
        <v>73</v>
      </c>
      <c r="AP50" s="102">
        <f t="shared" si="3"/>
        <v>0</v>
      </c>
      <c r="AQ50" s="102">
        <f t="shared" si="0"/>
        <v>9450000</v>
      </c>
      <c r="AR50" s="72" t="s">
        <v>65</v>
      </c>
      <c r="AS50" s="75">
        <v>9450000</v>
      </c>
      <c r="AT50" s="72"/>
      <c r="AU50" s="76">
        <v>0</v>
      </c>
      <c r="AV50" s="81" t="s">
        <v>73</v>
      </c>
      <c r="AW50" s="103">
        <v>0</v>
      </c>
      <c r="AX50" s="83">
        <f t="shared" si="5"/>
        <v>9450000</v>
      </c>
      <c r="AY50" s="84">
        <f t="shared" si="4"/>
        <v>0</v>
      </c>
      <c r="AZ50" s="85">
        <v>0.24</v>
      </c>
      <c r="BA50" s="81" t="s">
        <v>73</v>
      </c>
      <c r="BB50" s="72" t="s">
        <v>123</v>
      </c>
      <c r="BC50" s="119" t="s">
        <v>308</v>
      </c>
      <c r="BD50" s="72" t="s">
        <v>65</v>
      </c>
      <c r="BE50" s="72" t="s">
        <v>65</v>
      </c>
    </row>
    <row r="51" spans="2:57" ht="15.75" thickBot="1" x14ac:dyDescent="0.3">
      <c r="B51" s="89">
        <v>2025</v>
      </c>
      <c r="C51" s="89">
        <v>891780111</v>
      </c>
      <c r="D51" s="89" t="s">
        <v>63</v>
      </c>
      <c r="E51" s="91" t="s">
        <v>309</v>
      </c>
      <c r="F51" s="90" t="s">
        <v>313</v>
      </c>
      <c r="G51" s="90">
        <v>0</v>
      </c>
      <c r="H51" s="90" t="s">
        <v>71</v>
      </c>
      <c r="I51" s="89" t="s">
        <v>64</v>
      </c>
      <c r="J51" s="91" t="s">
        <v>81</v>
      </c>
      <c r="K51" s="91" t="s">
        <v>314</v>
      </c>
      <c r="L51" s="92">
        <v>10800000</v>
      </c>
      <c r="M51" s="89" t="s">
        <v>66</v>
      </c>
      <c r="N51" s="91" t="s">
        <v>315</v>
      </c>
      <c r="O51" s="93">
        <v>1118805383</v>
      </c>
      <c r="P51" s="127">
        <v>2270</v>
      </c>
      <c r="Q51" s="128">
        <v>45932</v>
      </c>
      <c r="R51" s="92">
        <v>10800000</v>
      </c>
      <c r="S51" s="128">
        <v>45940</v>
      </c>
      <c r="T51" s="94">
        <v>10800000</v>
      </c>
      <c r="U51" s="90" t="s">
        <v>65</v>
      </c>
      <c r="V51" s="96">
        <v>7601124</v>
      </c>
      <c r="W51" s="91" t="s">
        <v>122</v>
      </c>
      <c r="X51" s="434">
        <v>45940</v>
      </c>
      <c r="Y51" s="434">
        <v>45940</v>
      </c>
      <c r="Z51" s="97" t="s">
        <v>73</v>
      </c>
      <c r="AA51" s="434">
        <v>46037</v>
      </c>
      <c r="AB51" s="110">
        <f t="shared" si="1"/>
        <v>97</v>
      </c>
      <c r="AC51" s="90">
        <v>0</v>
      </c>
      <c r="AD51" s="95">
        <v>0</v>
      </c>
      <c r="AE51" s="90">
        <v>0</v>
      </c>
      <c r="AF51" s="98" t="s">
        <v>73</v>
      </c>
      <c r="AG51" s="102">
        <f t="shared" si="2"/>
        <v>0</v>
      </c>
      <c r="AH51" s="90">
        <v>0</v>
      </c>
      <c r="AI51" s="95">
        <v>0</v>
      </c>
      <c r="AJ51" s="90" t="s">
        <v>73</v>
      </c>
      <c r="AK51" s="99" t="s">
        <v>73</v>
      </c>
      <c r="AL51" s="90"/>
      <c r="AM51" s="90"/>
      <c r="AN51" s="90"/>
      <c r="AO51" s="99" t="s">
        <v>73</v>
      </c>
      <c r="AP51" s="102">
        <f t="shared" si="3"/>
        <v>0</v>
      </c>
      <c r="AQ51" s="110">
        <f t="shared" si="0"/>
        <v>10800000</v>
      </c>
      <c r="AR51" s="90" t="s">
        <v>65</v>
      </c>
      <c r="AS51" s="94">
        <v>10800000</v>
      </c>
      <c r="AT51" s="90"/>
      <c r="AU51" s="95">
        <v>0</v>
      </c>
      <c r="AV51" s="100" t="s">
        <v>73</v>
      </c>
      <c r="AW51" s="111">
        <v>0</v>
      </c>
      <c r="AX51" s="112">
        <f t="shared" si="5"/>
        <v>10800000</v>
      </c>
      <c r="AY51" s="101">
        <f t="shared" si="4"/>
        <v>0</v>
      </c>
      <c r="AZ51" s="113">
        <v>0.24</v>
      </c>
      <c r="BA51" s="100" t="s">
        <v>73</v>
      </c>
      <c r="BB51" s="90" t="s">
        <v>123</v>
      </c>
      <c r="BC51" s="129" t="s">
        <v>316</v>
      </c>
      <c r="BD51" s="90" t="s">
        <v>65</v>
      </c>
      <c r="BE51" s="90" t="s">
        <v>65</v>
      </c>
    </row>
    <row r="52" spans="2:57" s="23" customFormat="1" ht="15.75" thickBot="1" x14ac:dyDescent="0.3">
      <c r="B52" s="675" t="s">
        <v>67</v>
      </c>
      <c r="C52" s="676"/>
      <c r="D52" s="677"/>
      <c r="E52" s="39">
        <f>+SUBTOTAL(3,E8:E51)</f>
        <v>44</v>
      </c>
      <c r="F52" s="40"/>
      <c r="G52" s="41"/>
      <c r="H52" s="41"/>
      <c r="I52" s="41"/>
      <c r="J52" s="42"/>
      <c r="K52" s="49"/>
      <c r="L52" s="43">
        <f>SUM(L8:L51)</f>
        <v>643486107</v>
      </c>
      <c r="M52" s="664"/>
      <c r="N52" s="665"/>
      <c r="O52" s="665"/>
      <c r="P52" s="665"/>
      <c r="Q52" s="665"/>
      <c r="R52" s="665"/>
      <c r="S52" s="665"/>
      <c r="T52" s="665"/>
      <c r="U52" s="665"/>
      <c r="V52" s="665"/>
      <c r="W52" s="665"/>
      <c r="X52" s="665"/>
      <c r="Y52" s="665"/>
      <c r="Z52" s="665"/>
      <c r="AA52" s="665"/>
      <c r="AB52" s="678"/>
      <c r="AC52" s="50">
        <f>SUM(AC8:AC51)</f>
        <v>1</v>
      </c>
      <c r="AD52" s="51">
        <f>SUM(AD8:AD51)</f>
        <v>6300000</v>
      </c>
      <c r="AE52" s="51">
        <f>SUM(AE8:AE51)</f>
        <v>0</v>
      </c>
      <c r="AF52" s="44"/>
      <c r="AG52" s="51">
        <f>SUM(AG8:AG51)</f>
        <v>0</v>
      </c>
      <c r="AH52" s="51">
        <f>SUM(AH8:AH51)</f>
        <v>1</v>
      </c>
      <c r="AI52" s="52">
        <f>SUM(AI8:AI51)</f>
        <v>71000</v>
      </c>
      <c r="AJ52" s="44"/>
      <c r="AK52" s="44"/>
      <c r="AL52" s="53">
        <f>SUM(AL8:AL51)</f>
        <v>1</v>
      </c>
      <c r="AM52" s="664"/>
      <c r="AN52" s="665"/>
      <c r="AO52" s="665"/>
      <c r="AP52" s="678"/>
      <c r="AQ52" s="50">
        <f>SUM(AQ8:AQ51)</f>
        <v>649715107</v>
      </c>
      <c r="AR52" s="44"/>
      <c r="AS52" s="54">
        <f>SUM(AQ52:AR52)</f>
        <v>649715107</v>
      </c>
      <c r="AT52" s="44"/>
      <c r="AU52" s="51">
        <f>SUM(AU8:AU51)</f>
        <v>0</v>
      </c>
      <c r="AV52" s="44"/>
      <c r="AW52" s="45">
        <f>SUM(AW8:AW51)</f>
        <v>494678857</v>
      </c>
      <c r="AX52" s="46">
        <f>SUM(AX8:AX51)</f>
        <v>155036250</v>
      </c>
      <c r="AY52" s="664"/>
      <c r="AZ52" s="665"/>
      <c r="BA52" s="665"/>
      <c r="BB52" s="665"/>
      <c r="BC52" s="665"/>
      <c r="BD52" s="665"/>
      <c r="BE52" s="665"/>
    </row>
  </sheetData>
  <sheetProtection formatCells="0" formatColumns="0" formatRows="0" insertRows="0" deleteRows="0" autoFilter="0"/>
  <mergeCells count="23">
    <mergeCell ref="E6:G6"/>
    <mergeCell ref="AZ6:BB6"/>
    <mergeCell ref="F5:G5"/>
    <mergeCell ref="AC5:AP5"/>
    <mergeCell ref="H6:K6"/>
    <mergeCell ref="AT6:AY6"/>
    <mergeCell ref="AR6:AS6"/>
    <mergeCell ref="B52:D52"/>
    <mergeCell ref="M52:AB52"/>
    <mergeCell ref="BC6:BE6"/>
    <mergeCell ref="N6:O6"/>
    <mergeCell ref="P6:R6"/>
    <mergeCell ref="S6:T6"/>
    <mergeCell ref="AM52:AP52"/>
    <mergeCell ref="U6:W6"/>
    <mergeCell ref="X6:AB6"/>
    <mergeCell ref="AC6:AG6"/>
    <mergeCell ref="AH6:AK6"/>
    <mergeCell ref="AL6:AP6"/>
    <mergeCell ref="B3:C6"/>
    <mergeCell ref="D3:G4"/>
    <mergeCell ref="AY52:BE52"/>
    <mergeCell ref="H3:I5"/>
  </mergeCells>
  <conditionalFormatting sqref="F5 E6">
    <cfRule type="containsText" dxfId="44" priority="19" operator="containsText" text="Seleccione Ordenador">
      <formula>NOT(ISERROR(SEARCH("Seleccione Ordenador",E5)))</formula>
    </cfRule>
  </conditionalFormatting>
  <conditionalFormatting sqref="F5:G5">
    <cfRule type="colorScale" priority="18">
      <colorScale>
        <cfvo type="min"/>
        <cfvo type="percentile" val="50"/>
        <cfvo type="max"/>
        <color rgb="FFF8696B"/>
        <color rgb="FFFFEB84"/>
        <color rgb="FF63BE7B"/>
      </colorScale>
    </cfRule>
  </conditionalFormatting>
  <conditionalFormatting sqref="AD8:AD51">
    <cfRule type="cellIs" dxfId="43" priority="3" operator="greaterThan">
      <formula>$L$8/2</formula>
    </cfRule>
  </conditionalFormatting>
  <conditionalFormatting sqref="AP8:AR28 AB8:AB51 AG8:AG51 AX8:AZ51 AP29:AS30 AP31:AR51">
    <cfRule type="expression" dxfId="42" priority="10">
      <formula>+_xlfn.ISFORMULA(AB8)</formula>
    </cfRule>
  </conditionalFormatting>
  <dataValidations count="10">
    <dataValidation type="list" allowBlank="1" showInputMessage="1" showErrorMessage="1" sqref="U8:U51 AT8 AR8:AR51" xr:uid="{00000000-0002-0000-0100-000000000000}">
      <formula1>"SI,NO"</formula1>
    </dataValidation>
    <dataValidation type="list" allowBlank="1" showInputMessage="1" showErrorMessage="1" sqref="K4" xr:uid="{00000000-0002-0000-0100-000001000000}">
      <formula1>"42,250,1000,3000"</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BD8:BD28" xr:uid="{00000000-0002-0000-0100-000003000000}">
      <formula1>"SI,NO HA INICIADO"</formula1>
    </dataValidation>
    <dataValidation type="list" allowBlank="1" showInputMessage="1" showErrorMessage="1" sqref="BE8:BE31 BE35 BE48:BE49 BE45" xr:uid="{00000000-0002-0000-0100-000004000000}">
      <formula1>"SI,NA por TIPO Contrato"</formula1>
    </dataValidation>
    <dataValidation type="list" allowBlank="1" showInputMessage="1" showErrorMessage="1" sqref="I8:I51" xr:uid="{00000000-0002-0000-0100-000005000000}">
      <formula1>"FUNCIONAMIENTO,INVERSION,OTROS"</formula1>
    </dataValidation>
    <dataValidation type="list" allowBlank="1" showInputMessage="1" showErrorMessage="1" sqref="M8:M28" xr:uid="{00000000-0002-0000-0100-000006000000}">
      <formula1>"DIRECTA"</formula1>
    </dataValidation>
    <dataValidation type="list" allowBlank="1" showInputMessage="1" showErrorMessage="1" sqref="H8:H51" xr:uid="{00000000-0002-0000-0100-000007000000}">
      <formula1>"OTRO SECTOR"</formula1>
    </dataValidation>
    <dataValidation type="list" allowBlank="1" showInputMessage="1" showErrorMessage="1" sqref="BB8:BB51" xr:uid="{00000000-0002-0000-0100-000008000000}">
      <formula1>"Por iniciar,En ejecucion,Suspendido,Terminado,Liquidado"</formula1>
    </dataValidation>
    <dataValidation type="list" allowBlank="1" showInputMessage="1" showErrorMessage="1" sqref="J8:J51" xr:uid="{00000000-0002-0000-0100-000009000000}">
      <formula1>"CONTRATO DE OBRAS, OTROS TIPOS, PRESTACIÓN DE SERVICIOS, SUMINISTROS"</formula1>
    </dataValidation>
  </dataValidations>
  <hyperlinks>
    <hyperlink ref="BC8" r:id="rId1" xr:uid="{00000000-0004-0000-0100-000005000000}"/>
    <hyperlink ref="BC9" r:id="rId2" xr:uid="{00000000-0004-0000-0100-000006000000}"/>
    <hyperlink ref="BC10" r:id="rId3" xr:uid="{00000000-0004-0000-0100-000007000000}"/>
    <hyperlink ref="BC11" r:id="rId4" xr:uid="{00000000-0004-0000-0100-000008000000}"/>
    <hyperlink ref="BC12" r:id="rId5" xr:uid="{00000000-0004-0000-0100-000009000000}"/>
    <hyperlink ref="BC13" r:id="rId6" xr:uid="{00000000-0004-0000-0100-00000A000000}"/>
    <hyperlink ref="BC14" r:id="rId7" xr:uid="{00000000-0004-0000-0100-00000B000000}"/>
    <hyperlink ref="BC15" r:id="rId8" xr:uid="{00000000-0004-0000-0100-00000C000000}"/>
    <hyperlink ref="BC16" r:id="rId9" xr:uid="{00000000-0004-0000-0100-00000D000000}"/>
    <hyperlink ref="BC17" r:id="rId10" xr:uid="{00000000-0004-0000-0100-00000E000000}"/>
    <hyperlink ref="BC18" r:id="rId11" xr:uid="{00000000-0004-0000-0100-00000F000000}"/>
    <hyperlink ref="BC19" r:id="rId12" xr:uid="{00000000-0004-0000-0100-000014000000}"/>
    <hyperlink ref="BC20" r:id="rId13" xr:uid="{00000000-0004-0000-0100-000015000000}"/>
    <hyperlink ref="BC21" r:id="rId14" xr:uid="{00000000-0004-0000-0100-000016000000}"/>
    <hyperlink ref="BC22" r:id="rId15" xr:uid="{00000000-0004-0000-0100-000017000000}"/>
    <hyperlink ref="BC23" r:id="rId16" xr:uid="{00000000-0004-0000-0100-000018000000}"/>
    <hyperlink ref="BC24" r:id="rId17" xr:uid="{00000000-0004-0000-0100-000019000000}"/>
    <hyperlink ref="BC25" r:id="rId18" xr:uid="{00000000-0004-0000-0100-00001A000000}"/>
    <hyperlink ref="BC26" r:id="rId19" xr:uid="{00000000-0004-0000-0100-00001B000000}"/>
    <hyperlink ref="BC27" r:id="rId20" xr:uid="{00000000-0004-0000-0100-00001C000000}"/>
    <hyperlink ref="BC28" r:id="rId21" xr:uid="{00000000-0004-0000-0100-00001D000000}"/>
    <hyperlink ref="BC29" r:id="rId22" xr:uid="{00000000-0004-0000-0100-00001E000000}"/>
    <hyperlink ref="BC30" r:id="rId23" xr:uid="{00000000-0004-0000-0100-000021000000}"/>
    <hyperlink ref="BC31" r:id="rId24" xr:uid="{00000000-0004-0000-0100-000025000000}"/>
    <hyperlink ref="BC32" r:id="rId25" xr:uid="{00000000-0004-0000-0100-000026000000}"/>
    <hyperlink ref="BC33" r:id="rId26" xr:uid="{00000000-0004-0000-0100-000027000000}"/>
    <hyperlink ref="BC34" r:id="rId27" xr:uid="{00000000-0004-0000-0100-000028000000}"/>
    <hyperlink ref="BC35" r:id="rId28" xr:uid="{00000000-0004-0000-0100-000029000000}"/>
    <hyperlink ref="BC36" r:id="rId29" xr:uid="{00000000-0004-0000-0100-00002A000000}"/>
    <hyperlink ref="BC37" r:id="rId30" xr:uid="{00000000-0004-0000-0100-00002B000000}"/>
    <hyperlink ref="BC38" r:id="rId31" xr:uid="{00000000-0004-0000-0100-00002C000000}"/>
    <hyperlink ref="BC39" r:id="rId32" xr:uid="{00000000-0004-0000-0100-000034000000}"/>
    <hyperlink ref="BC40" r:id="rId33" xr:uid="{00000000-0004-0000-0100-000035000000}"/>
    <hyperlink ref="BC41" r:id="rId34" xr:uid="{00000000-0004-0000-0100-000036000000}"/>
    <hyperlink ref="BC42" r:id="rId35" xr:uid="{00000000-0004-0000-0100-000037000000}"/>
    <hyperlink ref="BC43" r:id="rId36" xr:uid="{00000000-0004-0000-0100-000038000000}"/>
    <hyperlink ref="BC44" r:id="rId37" xr:uid="{00000000-0004-0000-0100-000039000000}"/>
    <hyperlink ref="BC45" r:id="rId38" xr:uid="{00000000-0004-0000-0100-00003A000000}"/>
    <hyperlink ref="BC46" r:id="rId39" xr:uid="{00000000-0004-0000-0100-00003B000000}"/>
    <hyperlink ref="BC47" r:id="rId40" xr:uid="{00000000-0004-0000-0100-00003C000000}"/>
    <hyperlink ref="BC48" r:id="rId41" xr:uid="{00000000-0004-0000-0100-00003D000000}"/>
    <hyperlink ref="BC49" r:id="rId42" xr:uid="{00000000-0004-0000-0100-00003F000000}"/>
    <hyperlink ref="BC50" r:id="rId43" xr:uid="{00000000-0004-0000-0100-000040000000}"/>
    <hyperlink ref="BC51" r:id="rId44" xr:uid="{00000000-0004-0000-0100-000041000000}"/>
  </hyperlinks>
  <pageMargins left="0.7" right="0.7" top="0.75" bottom="0.75" header="0.3" footer="0.3"/>
  <pageSetup orientation="portrait" horizontalDpi="300" verticalDpi="300" r:id="rId45"/>
  <drawing r:id="rId4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97A8A-EB0B-4CA0-A326-B053669D62DF}">
  <sheetPr>
    <tabColor rgb="FFFFFF00"/>
  </sheetPr>
  <dimension ref="A1:BV30"/>
  <sheetViews>
    <sheetView showGridLines="0" zoomScaleNormal="100" workbookViewId="0">
      <selection activeCell="BJ14" sqref="BJ14"/>
    </sheetView>
  </sheetViews>
  <sheetFormatPr baseColWidth="10" defaultRowHeight="15" x14ac:dyDescent="0.25"/>
  <cols>
    <col min="1" max="1" width="2.5703125" customWidth="1"/>
    <col min="2" max="2" width="9.28515625" customWidth="1"/>
    <col min="3" max="3" width="13.5703125" customWidth="1"/>
    <col min="4" max="4" width="27.5703125" customWidth="1"/>
    <col min="5" max="5" width="19.28515625" customWidth="1"/>
    <col min="6" max="6" width="20.5703125" style="37" customWidth="1"/>
    <col min="7" max="7" width="15.85546875" style="37" customWidth="1"/>
    <col min="8" max="8" width="16.5703125" style="37" customWidth="1"/>
    <col min="9" max="9" width="17.42578125" style="37" customWidth="1"/>
    <col min="10" max="10" width="14.85546875" style="38" customWidth="1"/>
    <col min="11" max="11" width="18.42578125" customWidth="1"/>
    <col min="12" max="13" width="13.42578125" customWidth="1"/>
    <col min="14" max="14" width="15" customWidth="1"/>
    <col min="15" max="15" width="16.42578125" customWidth="1"/>
    <col min="16" max="16" width="11.42578125" customWidth="1"/>
    <col min="17" max="17" width="12.42578125" customWidth="1"/>
    <col min="18" max="18" width="12.28515625" customWidth="1"/>
    <col min="19" max="19" width="14.7109375" customWidth="1"/>
    <col min="20" max="20" width="16.140625" customWidth="1"/>
    <col min="21" max="21" width="14.140625" customWidth="1"/>
    <col min="22" max="22" width="14.42578125" customWidth="1"/>
    <col min="23" max="23" width="15.710937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37"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52"/>
      <c r="C3" s="653"/>
      <c r="D3" s="658" t="s">
        <v>69</v>
      </c>
      <c r="E3" s="659"/>
      <c r="F3" s="659"/>
      <c r="G3" s="660"/>
      <c r="H3" s="666" t="s">
        <v>0</v>
      </c>
      <c r="I3" s="667"/>
      <c r="J3" s="35"/>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654"/>
      <c r="C4" s="655"/>
      <c r="D4" s="661"/>
      <c r="E4" s="662"/>
      <c r="F4" s="662"/>
      <c r="G4" s="663"/>
      <c r="H4" s="668"/>
      <c r="I4" s="669"/>
      <c r="J4" s="36"/>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654"/>
      <c r="C5" s="655"/>
      <c r="D5" s="7" t="s">
        <v>2</v>
      </c>
      <c r="E5" s="8"/>
      <c r="F5" s="674" t="s">
        <v>312</v>
      </c>
      <c r="G5" s="674"/>
      <c r="H5" s="670"/>
      <c r="I5" s="671"/>
      <c r="J5" s="36"/>
      <c r="K5" s="10">
        <f>+L6*K4</f>
        <v>59787000</v>
      </c>
      <c r="L5" s="11" t="s">
        <v>3</v>
      </c>
      <c r="M5" s="5"/>
      <c r="N5" s="5"/>
      <c r="O5" s="5"/>
      <c r="P5" s="5"/>
      <c r="Q5" s="5"/>
      <c r="R5" s="5"/>
      <c r="S5" s="5"/>
      <c r="T5" s="5"/>
      <c r="U5" s="5"/>
      <c r="V5" s="5"/>
      <c r="W5" s="6"/>
      <c r="X5" s="6"/>
      <c r="Y5" s="6"/>
      <c r="Z5" s="6"/>
      <c r="AA5" s="6"/>
      <c r="AB5" s="6"/>
      <c r="AC5" s="643" t="s">
        <v>4</v>
      </c>
      <c r="AD5" s="644"/>
      <c r="AE5" s="644"/>
      <c r="AF5" s="644"/>
      <c r="AG5" s="644"/>
      <c r="AH5" s="644"/>
      <c r="AI5" s="644"/>
      <c r="AJ5" s="644"/>
      <c r="AK5" s="644"/>
      <c r="AL5" s="644"/>
      <c r="AM5" s="644"/>
      <c r="AN5" s="644"/>
      <c r="AO5" s="644"/>
      <c r="AP5" s="645"/>
      <c r="AQ5" s="5"/>
      <c r="AR5" s="5"/>
      <c r="AS5" s="5"/>
      <c r="AT5" s="5"/>
      <c r="AU5" s="5"/>
      <c r="AV5" s="5"/>
      <c r="AW5" s="5"/>
      <c r="AX5" s="5"/>
      <c r="AY5" s="5"/>
      <c r="AZ5" s="5"/>
      <c r="BA5" s="5"/>
      <c r="BB5" s="5"/>
      <c r="BC5" s="5"/>
      <c r="BD5" s="5"/>
      <c r="BE5" s="5"/>
    </row>
    <row r="6" spans="1:74" s="12" customFormat="1" ht="31.5" customHeight="1" thickBot="1" x14ac:dyDescent="0.3">
      <c r="B6" s="656"/>
      <c r="C6" s="657"/>
      <c r="D6" s="13" t="s">
        <v>5</v>
      </c>
      <c r="E6" s="672" t="s">
        <v>10309</v>
      </c>
      <c r="F6" s="672"/>
      <c r="G6" s="673"/>
      <c r="H6" s="646" t="s">
        <v>82</v>
      </c>
      <c r="I6" s="647"/>
      <c r="J6" s="647"/>
      <c r="K6" s="648"/>
      <c r="L6" s="30">
        <v>1423500</v>
      </c>
      <c r="M6" s="5"/>
      <c r="N6" s="649" t="s">
        <v>6</v>
      </c>
      <c r="O6" s="650"/>
      <c r="P6" s="649" t="s">
        <v>7</v>
      </c>
      <c r="Q6" s="650"/>
      <c r="R6" s="651"/>
      <c r="S6" s="679" t="s">
        <v>8</v>
      </c>
      <c r="T6" s="680"/>
      <c r="U6" s="649" t="s">
        <v>9</v>
      </c>
      <c r="V6" s="650"/>
      <c r="W6" s="650"/>
      <c r="X6" s="643" t="s">
        <v>10</v>
      </c>
      <c r="Y6" s="644"/>
      <c r="Z6" s="644"/>
      <c r="AA6" s="644"/>
      <c r="AB6" s="645"/>
      <c r="AC6" s="643" t="s">
        <v>11</v>
      </c>
      <c r="AD6" s="644"/>
      <c r="AE6" s="644"/>
      <c r="AF6" s="644"/>
      <c r="AG6" s="645"/>
      <c r="AH6" s="649" t="s">
        <v>12</v>
      </c>
      <c r="AI6" s="650"/>
      <c r="AJ6" s="650"/>
      <c r="AK6" s="651"/>
      <c r="AL6" s="649" t="s">
        <v>13</v>
      </c>
      <c r="AM6" s="650"/>
      <c r="AN6" s="650"/>
      <c r="AO6" s="650"/>
      <c r="AP6" s="651"/>
      <c r="AQ6" s="5"/>
      <c r="AR6" s="649" t="s">
        <v>75</v>
      </c>
      <c r="AS6" s="651"/>
      <c r="AT6" s="649" t="s">
        <v>14</v>
      </c>
      <c r="AU6" s="650"/>
      <c r="AV6" s="650"/>
      <c r="AW6" s="650"/>
      <c r="AX6" s="650"/>
      <c r="AY6" s="651"/>
      <c r="AZ6" s="649" t="s">
        <v>72</v>
      </c>
      <c r="BA6" s="650"/>
      <c r="BB6" s="651"/>
      <c r="BC6" s="649" t="s">
        <v>15</v>
      </c>
      <c r="BD6" s="650"/>
      <c r="BE6" s="651"/>
    </row>
    <row r="7" spans="1:74" s="22" customFormat="1" ht="77.25" thickBot="1" x14ac:dyDescent="0.3">
      <c r="A7" s="14"/>
      <c r="B7" s="15" t="s">
        <v>16</v>
      </c>
      <c r="C7" s="16" t="s">
        <v>17</v>
      </c>
      <c r="D7" s="16" t="s">
        <v>18</v>
      </c>
      <c r="E7" s="15" t="s">
        <v>19</v>
      </c>
      <c r="F7" s="15" t="s">
        <v>20</v>
      </c>
      <c r="G7" s="16"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2" t="s">
        <v>39</v>
      </c>
      <c r="AC7" s="15" t="s">
        <v>40</v>
      </c>
      <c r="AD7" s="15" t="s">
        <v>41</v>
      </c>
      <c r="AE7" s="15" t="s">
        <v>42</v>
      </c>
      <c r="AF7" s="19" t="s">
        <v>43</v>
      </c>
      <c r="AG7" s="32" t="s">
        <v>44</v>
      </c>
      <c r="AH7" s="15" t="s">
        <v>45</v>
      </c>
      <c r="AI7" s="15" t="s">
        <v>46</v>
      </c>
      <c r="AJ7" s="19" t="s">
        <v>47</v>
      </c>
      <c r="AK7" s="19" t="s">
        <v>80</v>
      </c>
      <c r="AL7" s="15" t="s">
        <v>48</v>
      </c>
      <c r="AM7" s="19" t="s">
        <v>49</v>
      </c>
      <c r="AN7" s="19" t="s">
        <v>50</v>
      </c>
      <c r="AO7" s="19" t="s">
        <v>79</v>
      </c>
      <c r="AP7" s="32" t="s">
        <v>51</v>
      </c>
      <c r="AQ7" s="32" t="s">
        <v>52</v>
      </c>
      <c r="AR7" s="15" t="s">
        <v>76</v>
      </c>
      <c r="AS7" s="15" t="s">
        <v>77</v>
      </c>
      <c r="AT7" s="15" t="s">
        <v>53</v>
      </c>
      <c r="AU7" s="15" t="s">
        <v>54</v>
      </c>
      <c r="AV7" s="15" t="s">
        <v>55</v>
      </c>
      <c r="AW7" s="20" t="s">
        <v>56</v>
      </c>
      <c r="AX7" s="33" t="s">
        <v>57</v>
      </c>
      <c r="AY7" s="33" t="s">
        <v>83</v>
      </c>
      <c r="AZ7" s="34"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55">
        <v>2025</v>
      </c>
      <c r="C8" s="55">
        <v>891780111</v>
      </c>
      <c r="D8" s="55" t="s">
        <v>63</v>
      </c>
      <c r="E8" s="153" t="s">
        <v>10308</v>
      </c>
      <c r="F8" s="63" t="s">
        <v>10307</v>
      </c>
      <c r="G8" s="56">
        <v>0</v>
      </c>
      <c r="H8" s="56" t="s">
        <v>71</v>
      </c>
      <c r="I8" s="55" t="s">
        <v>64</v>
      </c>
      <c r="J8" s="57" t="s">
        <v>81</v>
      </c>
      <c r="K8" s="412" t="s">
        <v>10306</v>
      </c>
      <c r="L8" s="60">
        <v>29425000</v>
      </c>
      <c r="M8" s="55" t="s">
        <v>66</v>
      </c>
      <c r="N8" s="577" t="s">
        <v>10229</v>
      </c>
      <c r="O8" s="623">
        <v>1083018887</v>
      </c>
      <c r="P8" s="59">
        <v>91</v>
      </c>
      <c r="Q8" s="65">
        <v>45677</v>
      </c>
      <c r="R8" s="59">
        <v>29425000</v>
      </c>
      <c r="S8" s="65">
        <v>45679</v>
      </c>
      <c r="T8" s="60">
        <v>29425000</v>
      </c>
      <c r="U8" s="56" t="s">
        <v>65</v>
      </c>
      <c r="V8" s="63">
        <v>57290542</v>
      </c>
      <c r="W8" s="57" t="s">
        <v>10273</v>
      </c>
      <c r="X8" s="65">
        <v>45679</v>
      </c>
      <c r="Y8" s="65">
        <v>45679</v>
      </c>
      <c r="Z8" s="62" t="s">
        <v>73</v>
      </c>
      <c r="AA8" s="62">
        <v>45838</v>
      </c>
      <c r="AB8" s="63">
        <f t="shared" ref="AB8:AB29" si="0">+IF(Z8="1800-01-01",AA8-Y8,AA8-Z8)</f>
        <v>159</v>
      </c>
      <c r="AC8" s="56">
        <v>1</v>
      </c>
      <c r="AD8" s="60">
        <v>8000000</v>
      </c>
      <c r="AE8" s="56">
        <v>0</v>
      </c>
      <c r="AF8" s="64" t="s">
        <v>73</v>
      </c>
      <c r="AG8" s="63">
        <f t="shared" ref="AG8:AG29" si="1">+IF(AF8="1800-01-01",0,AF8-AA8)</f>
        <v>0</v>
      </c>
      <c r="AH8" s="56">
        <v>0</v>
      </c>
      <c r="AI8" s="60">
        <v>0</v>
      </c>
      <c r="AJ8" s="56" t="s">
        <v>73</v>
      </c>
      <c r="AK8" s="65" t="s">
        <v>73</v>
      </c>
      <c r="AL8" s="56">
        <v>0</v>
      </c>
      <c r="AM8" s="56" t="s">
        <v>73</v>
      </c>
      <c r="AN8" s="56" t="s">
        <v>73</v>
      </c>
      <c r="AO8" s="65" t="s">
        <v>73</v>
      </c>
      <c r="AP8" s="63">
        <f t="shared" ref="AP8:AP29" si="2">+IF(AM8="1800-01-01",0,AN8-AM8)</f>
        <v>0</v>
      </c>
      <c r="AQ8" s="63">
        <f t="shared" ref="AQ8:AQ29" si="3">+L8+AD8-AI8</f>
        <v>37425000</v>
      </c>
      <c r="AR8" s="56" t="s">
        <v>65</v>
      </c>
      <c r="AS8" s="60">
        <v>37425000</v>
      </c>
      <c r="AT8" s="56" t="s">
        <v>319</v>
      </c>
      <c r="AU8" s="60">
        <v>0</v>
      </c>
      <c r="AV8" s="66" t="s">
        <v>73</v>
      </c>
      <c r="AW8" s="575">
        <v>37425000</v>
      </c>
      <c r="AX8" s="150">
        <f t="shared" ref="AX8:AX29" si="4">AQ8-AW8</f>
        <v>0</v>
      </c>
      <c r="AY8" s="69">
        <f t="shared" ref="AY8:AY29" si="5">+IFERROR(AW8/AQ8,"_")</f>
        <v>1</v>
      </c>
      <c r="AZ8" s="70">
        <v>1</v>
      </c>
      <c r="BA8" s="66" t="s">
        <v>73</v>
      </c>
      <c r="BB8" s="56" t="s">
        <v>208</v>
      </c>
      <c r="BC8" s="288" t="s">
        <v>10305</v>
      </c>
      <c r="BD8" s="55" t="s">
        <v>65</v>
      </c>
      <c r="BE8" s="55" t="s">
        <v>65</v>
      </c>
    </row>
    <row r="9" spans="1:74" x14ac:dyDescent="0.25">
      <c r="B9" s="71">
        <v>2025</v>
      </c>
      <c r="C9" s="71">
        <v>891780111</v>
      </c>
      <c r="D9" s="71" t="s">
        <v>63</v>
      </c>
      <c r="E9" s="104" t="s">
        <v>10304</v>
      </c>
      <c r="F9" s="102" t="s">
        <v>10303</v>
      </c>
      <c r="G9" s="72">
        <v>0</v>
      </c>
      <c r="H9" s="72" t="s">
        <v>71</v>
      </c>
      <c r="I9" s="71" t="s">
        <v>64</v>
      </c>
      <c r="J9" s="73" t="s">
        <v>81</v>
      </c>
      <c r="K9" s="187" t="s">
        <v>10302</v>
      </c>
      <c r="L9" s="76">
        <v>2500000</v>
      </c>
      <c r="M9" s="71" t="s">
        <v>66</v>
      </c>
      <c r="N9" s="75" t="s">
        <v>9979</v>
      </c>
      <c r="O9" s="76">
        <v>1221979591</v>
      </c>
      <c r="P9" s="75">
        <v>115</v>
      </c>
      <c r="Q9" s="80">
        <v>45679</v>
      </c>
      <c r="R9" s="75">
        <v>2500000</v>
      </c>
      <c r="S9" s="80">
        <v>45679</v>
      </c>
      <c r="T9" s="76">
        <v>2500000</v>
      </c>
      <c r="U9" s="72" t="s">
        <v>65</v>
      </c>
      <c r="V9" s="102">
        <v>57290542</v>
      </c>
      <c r="W9" s="73" t="s">
        <v>10273</v>
      </c>
      <c r="X9" s="80">
        <v>45679</v>
      </c>
      <c r="Y9" s="80">
        <v>45679</v>
      </c>
      <c r="Z9" s="78" t="s">
        <v>73</v>
      </c>
      <c r="AA9" s="78">
        <v>45693</v>
      </c>
      <c r="AB9" s="102">
        <f t="shared" si="0"/>
        <v>14</v>
      </c>
      <c r="AC9" s="72">
        <v>0</v>
      </c>
      <c r="AD9" s="76">
        <v>0</v>
      </c>
      <c r="AE9" s="72">
        <v>0</v>
      </c>
      <c r="AF9" s="79" t="s">
        <v>73</v>
      </c>
      <c r="AG9" s="102">
        <f t="shared" si="1"/>
        <v>0</v>
      </c>
      <c r="AH9" s="72">
        <v>0</v>
      </c>
      <c r="AI9" s="76">
        <v>0</v>
      </c>
      <c r="AJ9" s="72" t="s">
        <v>73</v>
      </c>
      <c r="AK9" s="80" t="s">
        <v>73</v>
      </c>
      <c r="AL9" s="72">
        <v>0</v>
      </c>
      <c r="AM9" s="72" t="s">
        <v>73</v>
      </c>
      <c r="AN9" s="72" t="s">
        <v>73</v>
      </c>
      <c r="AO9" s="80" t="s">
        <v>73</v>
      </c>
      <c r="AP9" s="102">
        <f t="shared" si="2"/>
        <v>0</v>
      </c>
      <c r="AQ9" s="102">
        <f t="shared" si="3"/>
        <v>2500000</v>
      </c>
      <c r="AR9" s="72" t="s">
        <v>65</v>
      </c>
      <c r="AS9" s="76">
        <v>2500000</v>
      </c>
      <c r="AT9" s="72" t="s">
        <v>319</v>
      </c>
      <c r="AU9" s="76">
        <v>0</v>
      </c>
      <c r="AV9" s="81" t="s">
        <v>73</v>
      </c>
      <c r="AW9" s="82">
        <v>2500000</v>
      </c>
      <c r="AX9" s="143">
        <f t="shared" si="4"/>
        <v>0</v>
      </c>
      <c r="AY9" s="84">
        <f t="shared" si="5"/>
        <v>1</v>
      </c>
      <c r="AZ9" s="85">
        <v>1</v>
      </c>
      <c r="BA9" s="81" t="s">
        <v>73</v>
      </c>
      <c r="BB9" s="72" t="s">
        <v>208</v>
      </c>
      <c r="BC9" s="289" t="s">
        <v>10301</v>
      </c>
      <c r="BD9" s="71" t="s">
        <v>65</v>
      </c>
      <c r="BE9" s="71" t="s">
        <v>65</v>
      </c>
    </row>
    <row r="10" spans="1:74" x14ac:dyDescent="0.25">
      <c r="B10" s="71">
        <v>2025</v>
      </c>
      <c r="C10" s="71">
        <v>891780111</v>
      </c>
      <c r="D10" s="71" t="s">
        <v>63</v>
      </c>
      <c r="E10" s="104" t="s">
        <v>10300</v>
      </c>
      <c r="F10" s="102" t="s">
        <v>10299</v>
      </c>
      <c r="G10" s="72">
        <v>0</v>
      </c>
      <c r="H10" s="72" t="s">
        <v>71</v>
      </c>
      <c r="I10" s="71" t="s">
        <v>64</v>
      </c>
      <c r="J10" s="73" t="s">
        <v>81</v>
      </c>
      <c r="K10" s="187" t="s">
        <v>10298</v>
      </c>
      <c r="L10" s="76">
        <v>14850000</v>
      </c>
      <c r="M10" s="71" t="s">
        <v>66</v>
      </c>
      <c r="N10" s="75" t="s">
        <v>10239</v>
      </c>
      <c r="O10" s="76">
        <v>1083043778</v>
      </c>
      <c r="P10" s="75">
        <v>93</v>
      </c>
      <c r="Q10" s="80">
        <v>45677</v>
      </c>
      <c r="R10" s="75">
        <v>14850000</v>
      </c>
      <c r="S10" s="80">
        <v>45680</v>
      </c>
      <c r="T10" s="76">
        <v>14850000</v>
      </c>
      <c r="U10" s="72" t="s">
        <v>65</v>
      </c>
      <c r="V10" s="102">
        <v>57290542</v>
      </c>
      <c r="W10" s="73" t="s">
        <v>10273</v>
      </c>
      <c r="X10" s="80">
        <v>45680</v>
      </c>
      <c r="Y10" s="80">
        <v>45680</v>
      </c>
      <c r="Z10" s="78" t="s">
        <v>73</v>
      </c>
      <c r="AA10" s="78">
        <v>45838</v>
      </c>
      <c r="AB10" s="102">
        <f t="shared" si="0"/>
        <v>158</v>
      </c>
      <c r="AC10" s="72">
        <v>0</v>
      </c>
      <c r="AD10" s="76">
        <v>0</v>
      </c>
      <c r="AE10" s="72">
        <v>0</v>
      </c>
      <c r="AF10" s="79" t="s">
        <v>73</v>
      </c>
      <c r="AG10" s="102">
        <f t="shared" si="1"/>
        <v>0</v>
      </c>
      <c r="AH10" s="72">
        <v>0</v>
      </c>
      <c r="AI10" s="76">
        <v>0</v>
      </c>
      <c r="AJ10" s="72" t="s">
        <v>73</v>
      </c>
      <c r="AK10" s="80" t="s">
        <v>73</v>
      </c>
      <c r="AL10" s="72">
        <v>0</v>
      </c>
      <c r="AM10" s="72" t="s">
        <v>73</v>
      </c>
      <c r="AN10" s="72" t="s">
        <v>73</v>
      </c>
      <c r="AO10" s="80" t="s">
        <v>73</v>
      </c>
      <c r="AP10" s="102">
        <f t="shared" si="2"/>
        <v>0</v>
      </c>
      <c r="AQ10" s="102">
        <f t="shared" si="3"/>
        <v>14850000</v>
      </c>
      <c r="AR10" s="72" t="s">
        <v>65</v>
      </c>
      <c r="AS10" s="76">
        <v>14850000</v>
      </c>
      <c r="AT10" s="72" t="s">
        <v>319</v>
      </c>
      <c r="AU10" s="76">
        <v>0</v>
      </c>
      <c r="AV10" s="81" t="s">
        <v>73</v>
      </c>
      <c r="AW10" s="82">
        <v>14850000</v>
      </c>
      <c r="AX10" s="576">
        <f t="shared" si="4"/>
        <v>0</v>
      </c>
      <c r="AY10" s="84">
        <f t="shared" si="5"/>
        <v>1</v>
      </c>
      <c r="AZ10" s="85">
        <v>1</v>
      </c>
      <c r="BA10" s="81" t="s">
        <v>73</v>
      </c>
      <c r="BB10" s="72" t="s">
        <v>208</v>
      </c>
      <c r="BC10" s="75" t="s">
        <v>10297</v>
      </c>
      <c r="BD10" s="71" t="s">
        <v>65</v>
      </c>
      <c r="BE10" s="71" t="s">
        <v>65</v>
      </c>
    </row>
    <row r="11" spans="1:74" x14ac:dyDescent="0.25">
      <c r="B11" s="71">
        <v>2025</v>
      </c>
      <c r="C11" s="71">
        <v>891780111</v>
      </c>
      <c r="D11" s="71" t="s">
        <v>63</v>
      </c>
      <c r="E11" s="104" t="s">
        <v>10296</v>
      </c>
      <c r="F11" s="102" t="s">
        <v>10295</v>
      </c>
      <c r="G11" s="72">
        <v>0</v>
      </c>
      <c r="H11" s="72" t="s">
        <v>71</v>
      </c>
      <c r="I11" s="71" t="s">
        <v>64</v>
      </c>
      <c r="J11" s="73" t="s">
        <v>81</v>
      </c>
      <c r="K11" s="187" t="s">
        <v>10294</v>
      </c>
      <c r="L11" s="76">
        <v>20597500</v>
      </c>
      <c r="M11" s="71" t="s">
        <v>66</v>
      </c>
      <c r="N11" s="75" t="s">
        <v>10234</v>
      </c>
      <c r="O11" s="76">
        <v>1083029293</v>
      </c>
      <c r="P11" s="75">
        <v>98</v>
      </c>
      <c r="Q11" s="80">
        <v>45677</v>
      </c>
      <c r="R11" s="75">
        <v>20597500</v>
      </c>
      <c r="S11" s="80">
        <v>45680</v>
      </c>
      <c r="T11" s="76">
        <v>20597500</v>
      </c>
      <c r="U11" s="72" t="s">
        <v>65</v>
      </c>
      <c r="V11" s="102">
        <v>57290542</v>
      </c>
      <c r="W11" s="73" t="s">
        <v>10273</v>
      </c>
      <c r="X11" s="80">
        <v>45680</v>
      </c>
      <c r="Y11" s="80">
        <v>45680</v>
      </c>
      <c r="Z11" s="78" t="s">
        <v>73</v>
      </c>
      <c r="AA11" s="78">
        <v>45838</v>
      </c>
      <c r="AB11" s="102">
        <f t="shared" si="0"/>
        <v>158</v>
      </c>
      <c r="AC11" s="72">
        <v>0</v>
      </c>
      <c r="AD11" s="76">
        <v>0</v>
      </c>
      <c r="AE11" s="72">
        <v>0</v>
      </c>
      <c r="AF11" s="79" t="s">
        <v>73</v>
      </c>
      <c r="AG11" s="102">
        <f t="shared" si="1"/>
        <v>0</v>
      </c>
      <c r="AH11" s="72">
        <v>0</v>
      </c>
      <c r="AI11" s="76">
        <v>0</v>
      </c>
      <c r="AJ11" s="72" t="s">
        <v>73</v>
      </c>
      <c r="AK11" s="80" t="s">
        <v>73</v>
      </c>
      <c r="AL11" s="72">
        <v>0</v>
      </c>
      <c r="AM11" s="72" t="s">
        <v>73</v>
      </c>
      <c r="AN11" s="72" t="s">
        <v>73</v>
      </c>
      <c r="AO11" s="80" t="s">
        <v>73</v>
      </c>
      <c r="AP11" s="102">
        <f t="shared" si="2"/>
        <v>0</v>
      </c>
      <c r="AQ11" s="102">
        <f t="shared" si="3"/>
        <v>20597500</v>
      </c>
      <c r="AR11" s="72" t="s">
        <v>65</v>
      </c>
      <c r="AS11" s="76">
        <v>20597500</v>
      </c>
      <c r="AT11" s="72" t="s">
        <v>319</v>
      </c>
      <c r="AU11" s="76">
        <v>0</v>
      </c>
      <c r="AV11" s="81" t="s">
        <v>73</v>
      </c>
      <c r="AW11" s="82">
        <v>20597500</v>
      </c>
      <c r="AX11" s="143">
        <f t="shared" si="4"/>
        <v>0</v>
      </c>
      <c r="AY11" s="84">
        <f t="shared" si="5"/>
        <v>1</v>
      </c>
      <c r="AZ11" s="85">
        <v>1</v>
      </c>
      <c r="BA11" s="81" t="s">
        <v>73</v>
      </c>
      <c r="BB11" s="72" t="s">
        <v>208</v>
      </c>
      <c r="BC11" s="289" t="s">
        <v>10293</v>
      </c>
      <c r="BD11" s="71" t="s">
        <v>65</v>
      </c>
      <c r="BE11" s="71" t="s">
        <v>65</v>
      </c>
    </row>
    <row r="12" spans="1:74" x14ac:dyDescent="0.25">
      <c r="B12" s="71">
        <v>2025</v>
      </c>
      <c r="C12" s="71">
        <v>891780111</v>
      </c>
      <c r="D12" s="71" t="s">
        <v>63</v>
      </c>
      <c r="E12" s="104" t="s">
        <v>10292</v>
      </c>
      <c r="F12" s="102" t="s">
        <v>10291</v>
      </c>
      <c r="G12" s="72">
        <v>0</v>
      </c>
      <c r="H12" s="72" t="s">
        <v>71</v>
      </c>
      <c r="I12" s="71" t="s">
        <v>64</v>
      </c>
      <c r="J12" s="73" t="s">
        <v>81</v>
      </c>
      <c r="K12" s="187" t="s">
        <v>10290</v>
      </c>
      <c r="L12" s="76">
        <v>20597500</v>
      </c>
      <c r="M12" s="71" t="s">
        <v>66</v>
      </c>
      <c r="N12" s="75" t="s">
        <v>10244</v>
      </c>
      <c r="O12" s="76">
        <v>1083038085</v>
      </c>
      <c r="P12" s="75">
        <v>96</v>
      </c>
      <c r="Q12" s="80">
        <v>45677</v>
      </c>
      <c r="R12" s="75">
        <v>20597500</v>
      </c>
      <c r="S12" s="80">
        <v>45680</v>
      </c>
      <c r="T12" s="76">
        <v>20597500</v>
      </c>
      <c r="U12" s="72" t="s">
        <v>65</v>
      </c>
      <c r="V12" s="102">
        <v>57290542</v>
      </c>
      <c r="W12" s="73" t="s">
        <v>10273</v>
      </c>
      <c r="X12" s="80">
        <v>45680</v>
      </c>
      <c r="Y12" s="80">
        <v>45680</v>
      </c>
      <c r="Z12" s="78" t="s">
        <v>73</v>
      </c>
      <c r="AA12" s="78">
        <v>45838</v>
      </c>
      <c r="AB12" s="102">
        <f t="shared" si="0"/>
        <v>158</v>
      </c>
      <c r="AC12" s="72">
        <v>0</v>
      </c>
      <c r="AD12" s="76">
        <v>0</v>
      </c>
      <c r="AE12" s="72">
        <v>0</v>
      </c>
      <c r="AF12" s="79" t="s">
        <v>73</v>
      </c>
      <c r="AG12" s="102">
        <f t="shared" si="1"/>
        <v>0</v>
      </c>
      <c r="AH12" s="72">
        <v>0</v>
      </c>
      <c r="AI12" s="76">
        <v>0</v>
      </c>
      <c r="AJ12" s="72" t="s">
        <v>73</v>
      </c>
      <c r="AK12" s="80" t="s">
        <v>73</v>
      </c>
      <c r="AL12" s="72">
        <v>0</v>
      </c>
      <c r="AM12" s="72" t="s">
        <v>73</v>
      </c>
      <c r="AN12" s="72" t="s">
        <v>73</v>
      </c>
      <c r="AO12" s="80" t="s">
        <v>73</v>
      </c>
      <c r="AP12" s="102">
        <f t="shared" si="2"/>
        <v>0</v>
      </c>
      <c r="AQ12" s="102">
        <f t="shared" si="3"/>
        <v>20597500</v>
      </c>
      <c r="AR12" s="72" t="s">
        <v>65</v>
      </c>
      <c r="AS12" s="76">
        <v>20597500</v>
      </c>
      <c r="AT12" s="72" t="s">
        <v>319</v>
      </c>
      <c r="AU12" s="76">
        <v>0</v>
      </c>
      <c r="AV12" s="81" t="s">
        <v>73</v>
      </c>
      <c r="AW12" s="82">
        <v>20597500</v>
      </c>
      <c r="AX12" s="143">
        <f t="shared" si="4"/>
        <v>0</v>
      </c>
      <c r="AY12" s="84">
        <f t="shared" si="5"/>
        <v>1</v>
      </c>
      <c r="AZ12" s="85">
        <v>1</v>
      </c>
      <c r="BA12" s="81" t="s">
        <v>73</v>
      </c>
      <c r="BB12" s="72" t="s">
        <v>208</v>
      </c>
      <c r="BC12" s="75" t="s">
        <v>10289</v>
      </c>
      <c r="BD12" s="71" t="s">
        <v>65</v>
      </c>
      <c r="BE12" s="71" t="s">
        <v>65</v>
      </c>
    </row>
    <row r="13" spans="1:74" x14ac:dyDescent="0.25">
      <c r="B13" s="71">
        <v>2025</v>
      </c>
      <c r="C13" s="71">
        <v>891780111</v>
      </c>
      <c r="D13" s="71" t="s">
        <v>63</v>
      </c>
      <c r="E13" s="104" t="s">
        <v>10288</v>
      </c>
      <c r="F13" s="102" t="s">
        <v>10287</v>
      </c>
      <c r="G13" s="72">
        <v>0</v>
      </c>
      <c r="H13" s="72" t="s">
        <v>71</v>
      </c>
      <c r="I13" s="71" t="s">
        <v>64</v>
      </c>
      <c r="J13" s="73" t="s">
        <v>81</v>
      </c>
      <c r="K13" s="187" t="s">
        <v>10286</v>
      </c>
      <c r="L13" s="76">
        <v>20597500</v>
      </c>
      <c r="M13" s="71" t="s">
        <v>66</v>
      </c>
      <c r="N13" s="75" t="s">
        <v>10249</v>
      </c>
      <c r="O13" s="76">
        <v>1083022534</v>
      </c>
      <c r="P13" s="75">
        <v>97</v>
      </c>
      <c r="Q13" s="80">
        <v>45677</v>
      </c>
      <c r="R13" s="75">
        <v>20597500</v>
      </c>
      <c r="S13" s="80">
        <v>45680</v>
      </c>
      <c r="T13" s="76">
        <v>20597500</v>
      </c>
      <c r="U13" s="72" t="s">
        <v>65</v>
      </c>
      <c r="V13" s="102">
        <v>57290542</v>
      </c>
      <c r="W13" s="73" t="s">
        <v>10273</v>
      </c>
      <c r="X13" s="80">
        <v>45680</v>
      </c>
      <c r="Y13" s="80">
        <v>45680</v>
      </c>
      <c r="Z13" s="78" t="s">
        <v>73</v>
      </c>
      <c r="AA13" s="78">
        <v>45838</v>
      </c>
      <c r="AB13" s="102">
        <f t="shared" si="0"/>
        <v>158</v>
      </c>
      <c r="AC13" s="72">
        <v>0</v>
      </c>
      <c r="AD13" s="76">
        <v>0</v>
      </c>
      <c r="AE13" s="72">
        <v>0</v>
      </c>
      <c r="AF13" s="79" t="s">
        <v>73</v>
      </c>
      <c r="AG13" s="102">
        <f t="shared" si="1"/>
        <v>0</v>
      </c>
      <c r="AH13" s="72">
        <v>0</v>
      </c>
      <c r="AI13" s="76">
        <v>0</v>
      </c>
      <c r="AJ13" s="72" t="s">
        <v>73</v>
      </c>
      <c r="AK13" s="80" t="s">
        <v>73</v>
      </c>
      <c r="AL13" s="72">
        <v>0</v>
      </c>
      <c r="AM13" s="72" t="s">
        <v>73</v>
      </c>
      <c r="AN13" s="72" t="s">
        <v>73</v>
      </c>
      <c r="AO13" s="80" t="s">
        <v>73</v>
      </c>
      <c r="AP13" s="102">
        <f t="shared" si="2"/>
        <v>0</v>
      </c>
      <c r="AQ13" s="102">
        <f t="shared" si="3"/>
        <v>20597500</v>
      </c>
      <c r="AR13" s="72" t="s">
        <v>65</v>
      </c>
      <c r="AS13" s="76">
        <v>20597500</v>
      </c>
      <c r="AT13" s="72" t="s">
        <v>319</v>
      </c>
      <c r="AU13" s="76">
        <v>0</v>
      </c>
      <c r="AV13" s="81" t="s">
        <v>73</v>
      </c>
      <c r="AW13" s="82">
        <v>20597500</v>
      </c>
      <c r="AX13" s="143">
        <f t="shared" si="4"/>
        <v>0</v>
      </c>
      <c r="AY13" s="84">
        <f t="shared" si="5"/>
        <v>1</v>
      </c>
      <c r="AZ13" s="85">
        <v>1</v>
      </c>
      <c r="BA13" s="81" t="s">
        <v>73</v>
      </c>
      <c r="BB13" s="72" t="s">
        <v>208</v>
      </c>
      <c r="BC13" s="289" t="s">
        <v>10285</v>
      </c>
      <c r="BD13" s="71" t="s">
        <v>65</v>
      </c>
      <c r="BE13" s="71" t="s">
        <v>65</v>
      </c>
    </row>
    <row r="14" spans="1:74" x14ac:dyDescent="0.25">
      <c r="B14" s="71">
        <v>2025</v>
      </c>
      <c r="C14" s="71">
        <v>891780111</v>
      </c>
      <c r="D14" s="71" t="s">
        <v>63</v>
      </c>
      <c r="E14" s="104" t="s">
        <v>10284</v>
      </c>
      <c r="F14" s="102" t="s">
        <v>10283</v>
      </c>
      <c r="G14" s="72">
        <v>0</v>
      </c>
      <c r="H14" s="72" t="s">
        <v>71</v>
      </c>
      <c r="I14" s="71" t="s">
        <v>64</v>
      </c>
      <c r="J14" s="73" t="s">
        <v>81</v>
      </c>
      <c r="K14" s="187" t="s">
        <v>10282</v>
      </c>
      <c r="L14" s="76">
        <v>14850000</v>
      </c>
      <c r="M14" s="71" t="s">
        <v>66</v>
      </c>
      <c r="N14" s="75" t="s">
        <v>10254</v>
      </c>
      <c r="O14" s="76">
        <v>1235539103</v>
      </c>
      <c r="P14" s="75">
        <v>95</v>
      </c>
      <c r="Q14" s="80">
        <v>45677</v>
      </c>
      <c r="R14" s="75">
        <v>14850000</v>
      </c>
      <c r="S14" s="80">
        <v>45680</v>
      </c>
      <c r="T14" s="76">
        <v>14850000</v>
      </c>
      <c r="U14" s="72" t="s">
        <v>65</v>
      </c>
      <c r="V14" s="102">
        <v>57290542</v>
      </c>
      <c r="W14" s="73" t="s">
        <v>10273</v>
      </c>
      <c r="X14" s="80">
        <v>45680</v>
      </c>
      <c r="Y14" s="80">
        <v>45680</v>
      </c>
      <c r="Z14" s="78" t="s">
        <v>73</v>
      </c>
      <c r="AA14" s="78">
        <v>45838</v>
      </c>
      <c r="AB14" s="102">
        <f t="shared" si="0"/>
        <v>158</v>
      </c>
      <c r="AC14" s="72">
        <v>0</v>
      </c>
      <c r="AD14" s="76">
        <v>0</v>
      </c>
      <c r="AE14" s="72">
        <v>0</v>
      </c>
      <c r="AF14" s="79" t="s">
        <v>73</v>
      </c>
      <c r="AG14" s="102">
        <f t="shared" si="1"/>
        <v>0</v>
      </c>
      <c r="AH14" s="72">
        <v>0</v>
      </c>
      <c r="AI14" s="76">
        <v>0</v>
      </c>
      <c r="AJ14" s="72" t="s">
        <v>73</v>
      </c>
      <c r="AK14" s="80" t="s">
        <v>73</v>
      </c>
      <c r="AL14" s="72">
        <v>0</v>
      </c>
      <c r="AM14" s="72" t="s">
        <v>73</v>
      </c>
      <c r="AN14" s="72" t="s">
        <v>73</v>
      </c>
      <c r="AO14" s="80" t="s">
        <v>73</v>
      </c>
      <c r="AP14" s="102">
        <f t="shared" si="2"/>
        <v>0</v>
      </c>
      <c r="AQ14" s="102">
        <f t="shared" si="3"/>
        <v>14850000</v>
      </c>
      <c r="AR14" s="72" t="s">
        <v>65</v>
      </c>
      <c r="AS14" s="76">
        <v>14850000</v>
      </c>
      <c r="AT14" s="72" t="s">
        <v>319</v>
      </c>
      <c r="AU14" s="76">
        <v>0</v>
      </c>
      <c r="AV14" s="81" t="s">
        <v>73</v>
      </c>
      <c r="AW14" s="82">
        <v>14850000</v>
      </c>
      <c r="AX14" s="143">
        <f t="shared" si="4"/>
        <v>0</v>
      </c>
      <c r="AY14" s="84">
        <f t="shared" si="5"/>
        <v>1</v>
      </c>
      <c r="AZ14" s="85">
        <v>1</v>
      </c>
      <c r="BA14" s="81" t="s">
        <v>73</v>
      </c>
      <c r="BB14" s="72" t="s">
        <v>208</v>
      </c>
      <c r="BC14" s="75" t="s">
        <v>10281</v>
      </c>
      <c r="BD14" s="71" t="s">
        <v>65</v>
      </c>
      <c r="BE14" s="71" t="s">
        <v>65</v>
      </c>
    </row>
    <row r="15" spans="1:74" x14ac:dyDescent="0.25">
      <c r="B15" s="71">
        <v>2025</v>
      </c>
      <c r="C15" s="71">
        <v>891780111</v>
      </c>
      <c r="D15" s="71" t="s">
        <v>63</v>
      </c>
      <c r="E15" s="104" t="s">
        <v>10280</v>
      </c>
      <c r="F15" s="102" t="s">
        <v>10279</v>
      </c>
      <c r="G15" s="72">
        <v>0</v>
      </c>
      <c r="H15" s="72" t="s">
        <v>71</v>
      </c>
      <c r="I15" s="71" t="s">
        <v>64</v>
      </c>
      <c r="J15" s="73" t="s">
        <v>81</v>
      </c>
      <c r="K15" s="187" t="s">
        <v>10278</v>
      </c>
      <c r="L15" s="76">
        <v>14850000</v>
      </c>
      <c r="M15" s="71" t="s">
        <v>66</v>
      </c>
      <c r="N15" s="75" t="s">
        <v>10222</v>
      </c>
      <c r="O15" s="86">
        <v>1082890218</v>
      </c>
      <c r="P15" s="75">
        <v>94</v>
      </c>
      <c r="Q15" s="80">
        <v>45677</v>
      </c>
      <c r="R15" s="75">
        <v>14850000</v>
      </c>
      <c r="S15" s="80">
        <v>45680</v>
      </c>
      <c r="T15" s="76">
        <v>14850000</v>
      </c>
      <c r="U15" s="72" t="s">
        <v>65</v>
      </c>
      <c r="V15" s="102">
        <v>57290542</v>
      </c>
      <c r="W15" s="73" t="s">
        <v>10273</v>
      </c>
      <c r="X15" s="80">
        <v>45680</v>
      </c>
      <c r="Y15" s="80">
        <v>45680</v>
      </c>
      <c r="Z15" s="78" t="s">
        <v>73</v>
      </c>
      <c r="AA15" s="78">
        <v>45838</v>
      </c>
      <c r="AB15" s="102">
        <f t="shared" si="0"/>
        <v>158</v>
      </c>
      <c r="AC15" s="72">
        <v>0</v>
      </c>
      <c r="AD15" s="76">
        <v>0</v>
      </c>
      <c r="AE15" s="72">
        <v>0</v>
      </c>
      <c r="AF15" s="79" t="s">
        <v>73</v>
      </c>
      <c r="AG15" s="102">
        <f t="shared" si="1"/>
        <v>0</v>
      </c>
      <c r="AH15" s="72">
        <v>0</v>
      </c>
      <c r="AI15" s="76">
        <v>0</v>
      </c>
      <c r="AJ15" s="72" t="s">
        <v>73</v>
      </c>
      <c r="AK15" s="80" t="s">
        <v>73</v>
      </c>
      <c r="AL15" s="72">
        <v>0</v>
      </c>
      <c r="AM15" s="72" t="s">
        <v>73</v>
      </c>
      <c r="AN15" s="72" t="s">
        <v>73</v>
      </c>
      <c r="AO15" s="80" t="s">
        <v>73</v>
      </c>
      <c r="AP15" s="102">
        <f t="shared" si="2"/>
        <v>0</v>
      </c>
      <c r="AQ15" s="102">
        <f t="shared" si="3"/>
        <v>14850000</v>
      </c>
      <c r="AR15" s="72" t="s">
        <v>65</v>
      </c>
      <c r="AS15" s="76">
        <v>14850000</v>
      </c>
      <c r="AT15" s="72" t="s">
        <v>319</v>
      </c>
      <c r="AU15" s="76">
        <v>0</v>
      </c>
      <c r="AV15" s="81" t="s">
        <v>73</v>
      </c>
      <c r="AW15" s="82">
        <v>14850000</v>
      </c>
      <c r="AX15" s="143">
        <f t="shared" si="4"/>
        <v>0</v>
      </c>
      <c r="AY15" s="84">
        <f t="shared" si="5"/>
        <v>1</v>
      </c>
      <c r="AZ15" s="85">
        <v>1</v>
      </c>
      <c r="BA15" s="81" t="s">
        <v>73</v>
      </c>
      <c r="BB15" s="72" t="s">
        <v>208</v>
      </c>
      <c r="BC15" s="75" t="s">
        <v>10277</v>
      </c>
      <c r="BD15" s="71" t="s">
        <v>65</v>
      </c>
      <c r="BE15" s="71" t="s">
        <v>65</v>
      </c>
    </row>
    <row r="16" spans="1:74" x14ac:dyDescent="0.25">
      <c r="B16" s="71">
        <v>2025</v>
      </c>
      <c r="C16" s="71">
        <v>891780111</v>
      </c>
      <c r="D16" s="71" t="s">
        <v>63</v>
      </c>
      <c r="E16" s="104" t="s">
        <v>10276</v>
      </c>
      <c r="F16" s="102" t="s">
        <v>10275</v>
      </c>
      <c r="G16" s="72">
        <v>0</v>
      </c>
      <c r="H16" s="72" t="s">
        <v>71</v>
      </c>
      <c r="I16" s="71" t="s">
        <v>64</v>
      </c>
      <c r="J16" s="73" t="s">
        <v>81</v>
      </c>
      <c r="K16" s="187" t="s">
        <v>10274</v>
      </c>
      <c r="L16" s="76">
        <v>20828500</v>
      </c>
      <c r="M16" s="71" t="s">
        <v>66</v>
      </c>
      <c r="N16" s="75" t="s">
        <v>10212</v>
      </c>
      <c r="O16" s="86">
        <v>1083012685</v>
      </c>
      <c r="P16" s="75">
        <v>114</v>
      </c>
      <c r="Q16" s="80">
        <v>45679</v>
      </c>
      <c r="R16" s="75">
        <v>20828500</v>
      </c>
      <c r="S16" s="80">
        <v>45681</v>
      </c>
      <c r="T16" s="76">
        <v>20828500</v>
      </c>
      <c r="U16" s="72" t="s">
        <v>65</v>
      </c>
      <c r="V16" s="102">
        <v>57290542</v>
      </c>
      <c r="W16" s="73" t="s">
        <v>10273</v>
      </c>
      <c r="X16" s="80">
        <v>45681</v>
      </c>
      <c r="Y16" s="80">
        <v>45681</v>
      </c>
      <c r="Z16" s="78" t="s">
        <v>73</v>
      </c>
      <c r="AA16" s="78">
        <v>45838</v>
      </c>
      <c r="AB16" s="102">
        <f t="shared" si="0"/>
        <v>157</v>
      </c>
      <c r="AC16" s="72">
        <v>1</v>
      </c>
      <c r="AD16" s="76">
        <v>3787000</v>
      </c>
      <c r="AE16" s="72">
        <v>1</v>
      </c>
      <c r="AF16" s="79">
        <v>45853</v>
      </c>
      <c r="AG16" s="102">
        <f t="shared" si="1"/>
        <v>15</v>
      </c>
      <c r="AH16" s="72">
        <v>0</v>
      </c>
      <c r="AI16" s="76">
        <v>0</v>
      </c>
      <c r="AJ16" s="72" t="s">
        <v>73</v>
      </c>
      <c r="AK16" s="80" t="s">
        <v>73</v>
      </c>
      <c r="AL16" s="72">
        <v>0</v>
      </c>
      <c r="AM16" s="72" t="s">
        <v>73</v>
      </c>
      <c r="AN16" s="72" t="s">
        <v>73</v>
      </c>
      <c r="AO16" s="80" t="s">
        <v>73</v>
      </c>
      <c r="AP16" s="102">
        <f t="shared" si="2"/>
        <v>0</v>
      </c>
      <c r="AQ16" s="102">
        <f t="shared" si="3"/>
        <v>24615500</v>
      </c>
      <c r="AR16" s="72" t="s">
        <v>65</v>
      </c>
      <c r="AS16" s="76">
        <v>20828500</v>
      </c>
      <c r="AT16" s="72" t="s">
        <v>319</v>
      </c>
      <c r="AU16" s="76">
        <v>0</v>
      </c>
      <c r="AV16" s="81" t="s">
        <v>73</v>
      </c>
      <c r="AW16" s="82">
        <v>24615500</v>
      </c>
      <c r="AX16" s="143">
        <f t="shared" si="4"/>
        <v>0</v>
      </c>
      <c r="AY16" s="84">
        <f t="shared" si="5"/>
        <v>1</v>
      </c>
      <c r="AZ16" s="85">
        <v>1</v>
      </c>
      <c r="BA16" s="81" t="s">
        <v>73</v>
      </c>
      <c r="BB16" s="72" t="s">
        <v>208</v>
      </c>
      <c r="BC16" s="289" t="s">
        <v>10272</v>
      </c>
      <c r="BD16" s="71" t="s">
        <v>65</v>
      </c>
      <c r="BE16" s="71" t="s">
        <v>65</v>
      </c>
    </row>
    <row r="17" spans="2:57" x14ac:dyDescent="0.25">
      <c r="B17" s="71">
        <v>2025</v>
      </c>
      <c r="C17" s="71">
        <v>891780111</v>
      </c>
      <c r="D17" s="71" t="s">
        <v>63</v>
      </c>
      <c r="E17" s="104" t="s">
        <v>10271</v>
      </c>
      <c r="F17" s="102" t="s">
        <v>10270</v>
      </c>
      <c r="G17" s="72">
        <v>0</v>
      </c>
      <c r="H17" s="72" t="s">
        <v>71</v>
      </c>
      <c r="I17" s="71" t="s">
        <v>64</v>
      </c>
      <c r="J17" s="73" t="s">
        <v>81</v>
      </c>
      <c r="K17" s="187" t="s">
        <v>10269</v>
      </c>
      <c r="L17" s="76">
        <v>14850000</v>
      </c>
      <c r="M17" s="71" t="s">
        <v>66</v>
      </c>
      <c r="N17" s="75" t="s">
        <v>10268</v>
      </c>
      <c r="O17" s="76">
        <v>92539237</v>
      </c>
      <c r="P17" s="75">
        <v>92</v>
      </c>
      <c r="Q17" s="80">
        <v>45677</v>
      </c>
      <c r="R17" s="75">
        <v>14850000</v>
      </c>
      <c r="S17" s="80">
        <v>45826</v>
      </c>
      <c r="T17" s="76">
        <v>14850000</v>
      </c>
      <c r="U17" s="72" t="s">
        <v>65</v>
      </c>
      <c r="V17" s="102">
        <v>55313591</v>
      </c>
      <c r="W17" s="73" t="s">
        <v>10206</v>
      </c>
      <c r="X17" s="80">
        <v>45826</v>
      </c>
      <c r="Y17" s="80">
        <v>45826</v>
      </c>
      <c r="Z17" s="78" t="s">
        <v>73</v>
      </c>
      <c r="AA17" s="78">
        <v>45976</v>
      </c>
      <c r="AB17" s="102">
        <f t="shared" si="0"/>
        <v>150</v>
      </c>
      <c r="AC17" s="72">
        <v>0</v>
      </c>
      <c r="AD17" s="76">
        <v>0</v>
      </c>
      <c r="AE17" s="72">
        <v>0</v>
      </c>
      <c r="AF17" s="79" t="s">
        <v>73</v>
      </c>
      <c r="AG17" s="102">
        <f t="shared" si="1"/>
        <v>0</v>
      </c>
      <c r="AH17" s="72">
        <v>1</v>
      </c>
      <c r="AI17" s="76">
        <v>6390000</v>
      </c>
      <c r="AJ17" s="72" t="s">
        <v>73</v>
      </c>
      <c r="AK17" s="80">
        <v>45904</v>
      </c>
      <c r="AL17" s="72">
        <v>0</v>
      </c>
      <c r="AM17" s="72" t="s">
        <v>73</v>
      </c>
      <c r="AN17" s="72" t="s">
        <v>73</v>
      </c>
      <c r="AO17" s="80" t="s">
        <v>73</v>
      </c>
      <c r="AP17" s="102">
        <f t="shared" si="2"/>
        <v>0</v>
      </c>
      <c r="AQ17" s="102">
        <f t="shared" si="3"/>
        <v>8460000</v>
      </c>
      <c r="AR17" s="72" t="s">
        <v>65</v>
      </c>
      <c r="AS17" s="76">
        <v>14850000</v>
      </c>
      <c r="AT17" s="72" t="s">
        <v>319</v>
      </c>
      <c r="AU17" s="76">
        <v>0</v>
      </c>
      <c r="AV17" s="81" t="s">
        <v>73</v>
      </c>
      <c r="AW17" s="109">
        <v>8460000</v>
      </c>
      <c r="AX17" s="143">
        <f t="shared" si="4"/>
        <v>0</v>
      </c>
      <c r="AY17" s="84">
        <f t="shared" si="5"/>
        <v>1</v>
      </c>
      <c r="AZ17" s="85">
        <v>1</v>
      </c>
      <c r="BA17" s="81" t="s">
        <v>73</v>
      </c>
      <c r="BB17" s="72" t="s">
        <v>208</v>
      </c>
      <c r="BC17" s="75" t="s">
        <v>10267</v>
      </c>
      <c r="BD17" s="72" t="s">
        <v>65</v>
      </c>
      <c r="BE17" s="71" t="s">
        <v>65</v>
      </c>
    </row>
    <row r="18" spans="2:57" x14ac:dyDescent="0.25">
      <c r="B18" s="71">
        <v>2025</v>
      </c>
      <c r="C18" s="71">
        <v>891780111</v>
      </c>
      <c r="D18" s="71" t="s">
        <v>63</v>
      </c>
      <c r="E18" s="104" t="s">
        <v>10266</v>
      </c>
      <c r="F18" s="102" t="s">
        <v>10265</v>
      </c>
      <c r="G18" s="72">
        <v>0</v>
      </c>
      <c r="H18" s="72" t="s">
        <v>71</v>
      </c>
      <c r="I18" s="71" t="s">
        <v>64</v>
      </c>
      <c r="J18" s="73" t="s">
        <v>81</v>
      </c>
      <c r="K18" s="187" t="s">
        <v>10264</v>
      </c>
      <c r="L18" s="76">
        <v>2000000</v>
      </c>
      <c r="M18" s="71" t="s">
        <v>66</v>
      </c>
      <c r="N18" s="75" t="s">
        <v>10263</v>
      </c>
      <c r="O18" s="76">
        <v>1082917314</v>
      </c>
      <c r="P18" s="75">
        <v>1321</v>
      </c>
      <c r="Q18" s="80">
        <v>45825</v>
      </c>
      <c r="R18" s="75">
        <v>2000000</v>
      </c>
      <c r="S18" s="78">
        <v>45832</v>
      </c>
      <c r="T18" s="76">
        <v>2000000</v>
      </c>
      <c r="U18" s="72" t="s">
        <v>65</v>
      </c>
      <c r="V18" s="102">
        <v>55313591</v>
      </c>
      <c r="W18" s="73" t="s">
        <v>10206</v>
      </c>
      <c r="X18" s="78">
        <v>45832</v>
      </c>
      <c r="Y18" s="78">
        <v>45832</v>
      </c>
      <c r="Z18" s="78" t="s">
        <v>73</v>
      </c>
      <c r="AA18" s="78">
        <v>45838</v>
      </c>
      <c r="AB18" s="102">
        <f t="shared" si="0"/>
        <v>6</v>
      </c>
      <c r="AC18" s="72">
        <v>0</v>
      </c>
      <c r="AD18" s="76">
        <v>0</v>
      </c>
      <c r="AE18" s="72">
        <v>0</v>
      </c>
      <c r="AF18" s="79" t="s">
        <v>73</v>
      </c>
      <c r="AG18" s="102">
        <f t="shared" si="1"/>
        <v>0</v>
      </c>
      <c r="AH18" s="72">
        <v>0</v>
      </c>
      <c r="AI18" s="76">
        <v>0</v>
      </c>
      <c r="AJ18" s="72" t="s">
        <v>73</v>
      </c>
      <c r="AK18" s="80" t="s">
        <v>73</v>
      </c>
      <c r="AL18" s="72">
        <v>0</v>
      </c>
      <c r="AM18" s="72" t="s">
        <v>73</v>
      </c>
      <c r="AN18" s="72" t="s">
        <v>73</v>
      </c>
      <c r="AO18" s="80" t="s">
        <v>73</v>
      </c>
      <c r="AP18" s="102">
        <f t="shared" si="2"/>
        <v>0</v>
      </c>
      <c r="AQ18" s="102">
        <f t="shared" si="3"/>
        <v>2000000</v>
      </c>
      <c r="AR18" s="72" t="s">
        <v>65</v>
      </c>
      <c r="AS18" s="76">
        <v>2000000</v>
      </c>
      <c r="AT18" s="72" t="s">
        <v>319</v>
      </c>
      <c r="AU18" s="76">
        <v>0</v>
      </c>
      <c r="AV18" s="81" t="s">
        <v>73</v>
      </c>
      <c r="AW18" s="109">
        <v>2000000</v>
      </c>
      <c r="AX18" s="143">
        <f t="shared" si="4"/>
        <v>0</v>
      </c>
      <c r="AY18" s="84">
        <f t="shared" si="5"/>
        <v>1</v>
      </c>
      <c r="AZ18" s="85">
        <v>1</v>
      </c>
      <c r="BA18" s="81" t="s">
        <v>73</v>
      </c>
      <c r="BB18" s="72" t="s">
        <v>208</v>
      </c>
      <c r="BC18" s="75" t="s">
        <v>10262</v>
      </c>
      <c r="BD18" s="72" t="s">
        <v>65</v>
      </c>
      <c r="BE18" s="71" t="s">
        <v>65</v>
      </c>
    </row>
    <row r="19" spans="2:57" x14ac:dyDescent="0.25">
      <c r="B19" s="71">
        <v>2025</v>
      </c>
      <c r="C19" s="71">
        <v>891780111</v>
      </c>
      <c r="D19" s="71" t="s">
        <v>63</v>
      </c>
      <c r="E19" s="104" t="s">
        <v>10261</v>
      </c>
      <c r="F19" s="102" t="s">
        <v>10260</v>
      </c>
      <c r="G19" s="72">
        <v>0</v>
      </c>
      <c r="H19" s="72" t="s">
        <v>71</v>
      </c>
      <c r="I19" s="71" t="s">
        <v>64</v>
      </c>
      <c r="J19" s="73" t="s">
        <v>81</v>
      </c>
      <c r="K19" s="187" t="s">
        <v>10259</v>
      </c>
      <c r="L19" s="76">
        <v>2675000</v>
      </c>
      <c r="M19" s="71" t="s">
        <v>66</v>
      </c>
      <c r="N19" s="578" t="s">
        <v>10229</v>
      </c>
      <c r="O19" s="86">
        <v>1083018887</v>
      </c>
      <c r="P19" s="75">
        <v>1478</v>
      </c>
      <c r="Q19" s="80">
        <v>45847</v>
      </c>
      <c r="R19" s="75">
        <v>2675000</v>
      </c>
      <c r="S19" s="78">
        <v>45849</v>
      </c>
      <c r="T19" s="76">
        <v>2675000</v>
      </c>
      <c r="U19" s="72" t="s">
        <v>65</v>
      </c>
      <c r="V19" s="102">
        <v>55313591</v>
      </c>
      <c r="W19" s="73" t="s">
        <v>10206</v>
      </c>
      <c r="X19" s="78">
        <v>45849</v>
      </c>
      <c r="Y19" s="78">
        <v>45849</v>
      </c>
      <c r="Z19" s="78" t="s">
        <v>73</v>
      </c>
      <c r="AA19" s="78">
        <v>45859</v>
      </c>
      <c r="AB19" s="102">
        <f t="shared" si="0"/>
        <v>10</v>
      </c>
      <c r="AC19" s="72">
        <v>0</v>
      </c>
      <c r="AD19" s="76">
        <v>0</v>
      </c>
      <c r="AE19" s="72">
        <v>0</v>
      </c>
      <c r="AF19" s="79" t="s">
        <v>73</v>
      </c>
      <c r="AG19" s="102">
        <f t="shared" si="1"/>
        <v>0</v>
      </c>
      <c r="AH19" s="72">
        <v>0</v>
      </c>
      <c r="AI19" s="76">
        <v>0</v>
      </c>
      <c r="AJ19" s="72" t="s">
        <v>73</v>
      </c>
      <c r="AK19" s="80" t="s">
        <v>73</v>
      </c>
      <c r="AL19" s="72">
        <v>0</v>
      </c>
      <c r="AM19" s="72" t="s">
        <v>73</v>
      </c>
      <c r="AN19" s="72" t="s">
        <v>73</v>
      </c>
      <c r="AO19" s="80" t="s">
        <v>73</v>
      </c>
      <c r="AP19" s="102">
        <f t="shared" si="2"/>
        <v>0</v>
      </c>
      <c r="AQ19" s="102">
        <f t="shared" si="3"/>
        <v>2675000</v>
      </c>
      <c r="AR19" s="72" t="s">
        <v>65</v>
      </c>
      <c r="AS19" s="76">
        <v>2675000</v>
      </c>
      <c r="AT19" s="72" t="s">
        <v>319</v>
      </c>
      <c r="AU19" s="76">
        <v>0</v>
      </c>
      <c r="AV19" s="81" t="s">
        <v>73</v>
      </c>
      <c r="AW19" s="109">
        <v>2675000</v>
      </c>
      <c r="AX19" s="143">
        <f t="shared" si="4"/>
        <v>0</v>
      </c>
      <c r="AY19" s="84">
        <f t="shared" si="5"/>
        <v>1</v>
      </c>
      <c r="AZ19" s="85">
        <v>1</v>
      </c>
      <c r="BA19" s="81" t="s">
        <v>73</v>
      </c>
      <c r="BB19" s="72" t="s">
        <v>208</v>
      </c>
      <c r="BC19" s="75" t="s">
        <v>10258</v>
      </c>
      <c r="BD19" s="72" t="s">
        <v>65</v>
      </c>
      <c r="BE19" s="71" t="s">
        <v>65</v>
      </c>
    </row>
    <row r="20" spans="2:57" x14ac:dyDescent="0.25">
      <c r="B20" s="71">
        <v>2025</v>
      </c>
      <c r="C20" s="71">
        <v>891780111</v>
      </c>
      <c r="D20" s="71" t="s">
        <v>63</v>
      </c>
      <c r="E20" s="104" t="s">
        <v>10257</v>
      </c>
      <c r="F20" s="102" t="s">
        <v>10256</v>
      </c>
      <c r="G20" s="72">
        <v>0</v>
      </c>
      <c r="H20" s="72" t="s">
        <v>71</v>
      </c>
      <c r="I20" s="71" t="s">
        <v>64</v>
      </c>
      <c r="J20" s="73" t="s">
        <v>81</v>
      </c>
      <c r="K20" s="125" t="s">
        <v>10255</v>
      </c>
      <c r="L20" s="76">
        <v>14850000</v>
      </c>
      <c r="M20" s="71" t="s">
        <v>66</v>
      </c>
      <c r="N20" s="75" t="s">
        <v>10254</v>
      </c>
      <c r="O20" s="76">
        <v>1235539103</v>
      </c>
      <c r="P20" s="75">
        <v>1593</v>
      </c>
      <c r="Q20" s="80">
        <v>45856</v>
      </c>
      <c r="R20" s="75">
        <v>14850000</v>
      </c>
      <c r="S20" s="78">
        <v>45860</v>
      </c>
      <c r="T20" s="76">
        <v>14850000</v>
      </c>
      <c r="U20" s="72" t="s">
        <v>65</v>
      </c>
      <c r="V20" s="102">
        <v>55313591</v>
      </c>
      <c r="W20" s="73" t="s">
        <v>10206</v>
      </c>
      <c r="X20" s="78">
        <v>45860</v>
      </c>
      <c r="Y20" s="78">
        <v>45860</v>
      </c>
      <c r="Z20" s="78" t="s">
        <v>73</v>
      </c>
      <c r="AA20" s="78">
        <v>46006</v>
      </c>
      <c r="AB20" s="102">
        <f t="shared" si="0"/>
        <v>146</v>
      </c>
      <c r="AC20" s="72">
        <v>0</v>
      </c>
      <c r="AD20" s="76">
        <v>0</v>
      </c>
      <c r="AE20" s="72">
        <v>0</v>
      </c>
      <c r="AF20" s="79" t="s">
        <v>73</v>
      </c>
      <c r="AG20" s="102">
        <f t="shared" si="1"/>
        <v>0</v>
      </c>
      <c r="AH20" s="72">
        <v>0</v>
      </c>
      <c r="AI20" s="76">
        <v>0</v>
      </c>
      <c r="AJ20" s="72" t="s">
        <v>73</v>
      </c>
      <c r="AK20" s="80" t="s">
        <v>73</v>
      </c>
      <c r="AL20" s="72">
        <v>0</v>
      </c>
      <c r="AM20" s="72" t="s">
        <v>73</v>
      </c>
      <c r="AN20" s="72" t="s">
        <v>73</v>
      </c>
      <c r="AO20" s="80" t="s">
        <v>73</v>
      </c>
      <c r="AP20" s="102">
        <f t="shared" si="2"/>
        <v>0</v>
      </c>
      <c r="AQ20" s="102">
        <f t="shared" si="3"/>
        <v>14850000</v>
      </c>
      <c r="AR20" s="72" t="s">
        <v>65</v>
      </c>
      <c r="AS20" s="76">
        <v>14850000</v>
      </c>
      <c r="AT20" s="72" t="s">
        <v>319</v>
      </c>
      <c r="AU20" s="76">
        <v>0</v>
      </c>
      <c r="AV20" s="81" t="s">
        <v>73</v>
      </c>
      <c r="AW20" s="109">
        <v>6750000</v>
      </c>
      <c r="AX20" s="143">
        <f t="shared" si="4"/>
        <v>8100000</v>
      </c>
      <c r="AY20" s="84">
        <f t="shared" si="5"/>
        <v>0.45454545454545453</v>
      </c>
      <c r="AZ20" s="85">
        <v>0.45</v>
      </c>
      <c r="BA20" s="81" t="s">
        <v>73</v>
      </c>
      <c r="BB20" s="72" t="s">
        <v>123</v>
      </c>
      <c r="BC20" s="75" t="s">
        <v>10253</v>
      </c>
      <c r="BD20" s="72" t="s">
        <v>65</v>
      </c>
      <c r="BE20" s="71" t="s">
        <v>65</v>
      </c>
    </row>
    <row r="21" spans="2:57" x14ac:dyDescent="0.25">
      <c r="B21" s="71">
        <v>2025</v>
      </c>
      <c r="C21" s="71">
        <v>891780111</v>
      </c>
      <c r="D21" s="71" t="s">
        <v>63</v>
      </c>
      <c r="E21" s="104" t="s">
        <v>10252</v>
      </c>
      <c r="F21" s="102" t="s">
        <v>10251</v>
      </c>
      <c r="G21" s="72">
        <v>0</v>
      </c>
      <c r="H21" s="72" t="s">
        <v>71</v>
      </c>
      <c r="I21" s="71" t="s">
        <v>64</v>
      </c>
      <c r="J21" s="73" t="s">
        <v>81</v>
      </c>
      <c r="K21" s="187" t="s">
        <v>10250</v>
      </c>
      <c r="L21" s="76">
        <v>20625000</v>
      </c>
      <c r="M21" s="71" t="s">
        <v>66</v>
      </c>
      <c r="N21" s="75" t="s">
        <v>10249</v>
      </c>
      <c r="O21" s="76">
        <v>1083022534</v>
      </c>
      <c r="P21" s="75">
        <v>1594</v>
      </c>
      <c r="Q21" s="580">
        <v>45856</v>
      </c>
      <c r="R21" s="75">
        <v>20625000</v>
      </c>
      <c r="S21" s="287">
        <v>45860</v>
      </c>
      <c r="T21" s="76">
        <v>20625000</v>
      </c>
      <c r="U21" s="72" t="s">
        <v>65</v>
      </c>
      <c r="V21" s="102">
        <v>55313591</v>
      </c>
      <c r="W21" s="73" t="s">
        <v>10206</v>
      </c>
      <c r="X21" s="78">
        <v>45860</v>
      </c>
      <c r="Y21" s="78">
        <v>45860</v>
      </c>
      <c r="Z21" s="78" t="s">
        <v>73</v>
      </c>
      <c r="AA21" s="78">
        <v>46006</v>
      </c>
      <c r="AB21" s="102">
        <f t="shared" si="0"/>
        <v>146</v>
      </c>
      <c r="AC21" s="72">
        <v>0</v>
      </c>
      <c r="AD21" s="76">
        <v>0</v>
      </c>
      <c r="AE21" s="72">
        <v>0</v>
      </c>
      <c r="AF21" s="79" t="s">
        <v>73</v>
      </c>
      <c r="AG21" s="102">
        <f t="shared" si="1"/>
        <v>0</v>
      </c>
      <c r="AH21" s="72">
        <v>0</v>
      </c>
      <c r="AI21" s="76">
        <v>0</v>
      </c>
      <c r="AJ21" s="72" t="s">
        <v>73</v>
      </c>
      <c r="AK21" s="80" t="s">
        <v>73</v>
      </c>
      <c r="AL21" s="72">
        <v>0</v>
      </c>
      <c r="AM21" s="72" t="s">
        <v>73</v>
      </c>
      <c r="AN21" s="72" t="s">
        <v>73</v>
      </c>
      <c r="AO21" s="80" t="s">
        <v>73</v>
      </c>
      <c r="AP21" s="102">
        <f t="shared" si="2"/>
        <v>0</v>
      </c>
      <c r="AQ21" s="102">
        <f t="shared" si="3"/>
        <v>20625000</v>
      </c>
      <c r="AR21" s="72" t="s">
        <v>65</v>
      </c>
      <c r="AS21" s="76">
        <v>20625000</v>
      </c>
      <c r="AT21" s="72" t="s">
        <v>319</v>
      </c>
      <c r="AU21" s="76">
        <v>0</v>
      </c>
      <c r="AV21" s="81" t="s">
        <v>73</v>
      </c>
      <c r="AW21" s="109">
        <v>9362500</v>
      </c>
      <c r="AX21" s="143">
        <f t="shared" si="4"/>
        <v>11262500</v>
      </c>
      <c r="AY21" s="84">
        <f t="shared" si="5"/>
        <v>0.45393939393939392</v>
      </c>
      <c r="AZ21" s="85">
        <v>0.45</v>
      </c>
      <c r="BA21" s="81" t="s">
        <v>73</v>
      </c>
      <c r="BB21" s="72" t="s">
        <v>123</v>
      </c>
      <c r="BC21" s="75" t="s">
        <v>10248</v>
      </c>
      <c r="BD21" s="72" t="s">
        <v>65</v>
      </c>
      <c r="BE21" s="71" t="s">
        <v>65</v>
      </c>
    </row>
    <row r="22" spans="2:57" x14ac:dyDescent="0.25">
      <c r="B22" s="71">
        <v>2025</v>
      </c>
      <c r="C22" s="71">
        <v>891780111</v>
      </c>
      <c r="D22" s="71" t="s">
        <v>63</v>
      </c>
      <c r="E22" s="104" t="s">
        <v>10247</v>
      </c>
      <c r="F22" s="102" t="s">
        <v>10246</v>
      </c>
      <c r="G22" s="72">
        <v>0</v>
      </c>
      <c r="H22" s="72" t="s">
        <v>71</v>
      </c>
      <c r="I22" s="71" t="s">
        <v>64</v>
      </c>
      <c r="J22" s="73" t="s">
        <v>81</v>
      </c>
      <c r="K22" s="187" t="s">
        <v>10245</v>
      </c>
      <c r="L22" s="76">
        <v>20625000</v>
      </c>
      <c r="M22" s="71" t="s">
        <v>66</v>
      </c>
      <c r="N22" s="75" t="s">
        <v>10244</v>
      </c>
      <c r="O22" s="76">
        <v>1083038085</v>
      </c>
      <c r="P22" s="579">
        <v>1596</v>
      </c>
      <c r="Q22" s="580">
        <v>45856</v>
      </c>
      <c r="R22" s="75">
        <v>20625000</v>
      </c>
      <c r="S22" s="287">
        <v>45860</v>
      </c>
      <c r="T22" s="76">
        <v>20625000</v>
      </c>
      <c r="U22" s="72" t="s">
        <v>65</v>
      </c>
      <c r="V22" s="102">
        <v>55313591</v>
      </c>
      <c r="W22" s="73" t="s">
        <v>10206</v>
      </c>
      <c r="X22" s="78">
        <v>45860</v>
      </c>
      <c r="Y22" s="78">
        <v>45860</v>
      </c>
      <c r="Z22" s="78" t="s">
        <v>73</v>
      </c>
      <c r="AA22" s="78">
        <v>46006</v>
      </c>
      <c r="AB22" s="102">
        <f t="shared" si="0"/>
        <v>146</v>
      </c>
      <c r="AC22" s="72">
        <v>0</v>
      </c>
      <c r="AD22" s="76">
        <v>0</v>
      </c>
      <c r="AE22" s="72">
        <v>0</v>
      </c>
      <c r="AF22" s="79" t="s">
        <v>73</v>
      </c>
      <c r="AG22" s="102">
        <f t="shared" si="1"/>
        <v>0</v>
      </c>
      <c r="AH22" s="72">
        <v>0</v>
      </c>
      <c r="AI22" s="76">
        <v>0</v>
      </c>
      <c r="AJ22" s="72" t="s">
        <v>73</v>
      </c>
      <c r="AK22" s="80" t="s">
        <v>73</v>
      </c>
      <c r="AL22" s="72">
        <v>0</v>
      </c>
      <c r="AM22" s="72" t="s">
        <v>73</v>
      </c>
      <c r="AN22" s="72" t="s">
        <v>73</v>
      </c>
      <c r="AO22" s="80" t="s">
        <v>73</v>
      </c>
      <c r="AP22" s="102">
        <f t="shared" si="2"/>
        <v>0</v>
      </c>
      <c r="AQ22" s="102">
        <f t="shared" si="3"/>
        <v>20625000</v>
      </c>
      <c r="AR22" s="72" t="s">
        <v>65</v>
      </c>
      <c r="AS22" s="76">
        <v>20625000</v>
      </c>
      <c r="AT22" s="72" t="s">
        <v>319</v>
      </c>
      <c r="AU22" s="76">
        <v>0</v>
      </c>
      <c r="AV22" s="81" t="s">
        <v>73</v>
      </c>
      <c r="AW22" s="109">
        <v>9375000</v>
      </c>
      <c r="AX22" s="143">
        <f t="shared" si="4"/>
        <v>11250000</v>
      </c>
      <c r="AY22" s="84">
        <f t="shared" si="5"/>
        <v>0.45454545454545453</v>
      </c>
      <c r="AZ22" s="85">
        <v>0.45</v>
      </c>
      <c r="BA22" s="81" t="s">
        <v>73</v>
      </c>
      <c r="BB22" s="72" t="s">
        <v>123</v>
      </c>
      <c r="BC22" s="289" t="s">
        <v>10243</v>
      </c>
      <c r="BD22" s="72" t="s">
        <v>65</v>
      </c>
      <c r="BE22" s="71" t="s">
        <v>65</v>
      </c>
    </row>
    <row r="23" spans="2:57" x14ac:dyDescent="0.25">
      <c r="B23" s="71">
        <v>2025</v>
      </c>
      <c r="C23" s="71">
        <v>891780111</v>
      </c>
      <c r="D23" s="71" t="s">
        <v>63</v>
      </c>
      <c r="E23" s="104" t="s">
        <v>10242</v>
      </c>
      <c r="F23" s="102" t="s">
        <v>10241</v>
      </c>
      <c r="G23" s="72">
        <v>0</v>
      </c>
      <c r="H23" s="72" t="s">
        <v>71</v>
      </c>
      <c r="I23" s="71" t="s">
        <v>64</v>
      </c>
      <c r="J23" s="73" t="s">
        <v>81</v>
      </c>
      <c r="K23" s="187" t="s">
        <v>10240</v>
      </c>
      <c r="L23" s="76">
        <v>14850000</v>
      </c>
      <c r="M23" s="71" t="s">
        <v>66</v>
      </c>
      <c r="N23" s="75" t="s">
        <v>10239</v>
      </c>
      <c r="O23" s="76">
        <v>1083043778</v>
      </c>
      <c r="P23" s="75">
        <v>1597</v>
      </c>
      <c r="Q23" s="580">
        <v>45856</v>
      </c>
      <c r="R23" s="75">
        <v>14850000</v>
      </c>
      <c r="S23" s="287">
        <v>45860</v>
      </c>
      <c r="T23" s="76">
        <v>14850000</v>
      </c>
      <c r="U23" s="72" t="s">
        <v>65</v>
      </c>
      <c r="V23" s="102">
        <v>55313591</v>
      </c>
      <c r="W23" s="73" t="s">
        <v>10206</v>
      </c>
      <c r="X23" s="78">
        <v>45860</v>
      </c>
      <c r="Y23" s="78">
        <v>45860</v>
      </c>
      <c r="Z23" s="78" t="s">
        <v>73</v>
      </c>
      <c r="AA23" s="78">
        <v>46006</v>
      </c>
      <c r="AB23" s="102">
        <f t="shared" si="0"/>
        <v>146</v>
      </c>
      <c r="AC23" s="72">
        <v>0</v>
      </c>
      <c r="AD23" s="76">
        <v>0</v>
      </c>
      <c r="AE23" s="72">
        <v>0</v>
      </c>
      <c r="AF23" s="79" t="s">
        <v>73</v>
      </c>
      <c r="AG23" s="102">
        <f t="shared" si="1"/>
        <v>0</v>
      </c>
      <c r="AH23" s="72">
        <v>0</v>
      </c>
      <c r="AI23" s="76">
        <v>0</v>
      </c>
      <c r="AJ23" s="72" t="s">
        <v>73</v>
      </c>
      <c r="AK23" s="80" t="s">
        <v>73</v>
      </c>
      <c r="AL23" s="72">
        <v>0</v>
      </c>
      <c r="AM23" s="72" t="s">
        <v>73</v>
      </c>
      <c r="AN23" s="72" t="s">
        <v>73</v>
      </c>
      <c r="AO23" s="80" t="s">
        <v>73</v>
      </c>
      <c r="AP23" s="102">
        <f t="shared" si="2"/>
        <v>0</v>
      </c>
      <c r="AQ23" s="102">
        <f t="shared" si="3"/>
        <v>14850000</v>
      </c>
      <c r="AR23" s="72" t="s">
        <v>65</v>
      </c>
      <c r="AS23" s="76">
        <v>14850000</v>
      </c>
      <c r="AT23" s="72" t="s">
        <v>319</v>
      </c>
      <c r="AU23" s="76">
        <v>0</v>
      </c>
      <c r="AV23" s="81" t="s">
        <v>73</v>
      </c>
      <c r="AW23" s="109">
        <v>6750000</v>
      </c>
      <c r="AX23" s="143">
        <f t="shared" si="4"/>
        <v>8100000</v>
      </c>
      <c r="AY23" s="84">
        <f t="shared" si="5"/>
        <v>0.45454545454545453</v>
      </c>
      <c r="AZ23" s="85">
        <v>0.45</v>
      </c>
      <c r="BA23" s="81" t="s">
        <v>73</v>
      </c>
      <c r="BB23" s="72" t="s">
        <v>123</v>
      </c>
      <c r="BC23" s="75" t="s">
        <v>10238</v>
      </c>
      <c r="BD23" s="72" t="s">
        <v>65</v>
      </c>
      <c r="BE23" s="71" t="s">
        <v>65</v>
      </c>
    </row>
    <row r="24" spans="2:57" x14ac:dyDescent="0.25">
      <c r="B24" s="71">
        <v>2025</v>
      </c>
      <c r="C24" s="71">
        <v>891780111</v>
      </c>
      <c r="D24" s="71" t="s">
        <v>63</v>
      </c>
      <c r="E24" s="104" t="s">
        <v>10237</v>
      </c>
      <c r="F24" s="102" t="s">
        <v>10236</v>
      </c>
      <c r="G24" s="72">
        <v>0</v>
      </c>
      <c r="H24" s="72" t="s">
        <v>71</v>
      </c>
      <c r="I24" s="71" t="s">
        <v>64</v>
      </c>
      <c r="J24" s="73" t="s">
        <v>81</v>
      </c>
      <c r="K24" s="125" t="s">
        <v>10235</v>
      </c>
      <c r="L24" s="76">
        <v>20625000</v>
      </c>
      <c r="M24" s="71" t="s">
        <v>66</v>
      </c>
      <c r="N24" s="75" t="s">
        <v>10234</v>
      </c>
      <c r="O24" s="76">
        <v>1083029293</v>
      </c>
      <c r="P24" s="75">
        <v>1598</v>
      </c>
      <c r="Q24" s="580">
        <v>45856</v>
      </c>
      <c r="R24" s="75">
        <v>20625000</v>
      </c>
      <c r="S24" s="287">
        <v>45861</v>
      </c>
      <c r="T24" s="76">
        <v>20625000</v>
      </c>
      <c r="U24" s="72" t="s">
        <v>65</v>
      </c>
      <c r="V24" s="102">
        <v>55313591</v>
      </c>
      <c r="W24" s="73" t="s">
        <v>10206</v>
      </c>
      <c r="X24" s="78">
        <v>45861</v>
      </c>
      <c r="Y24" s="78">
        <v>45861</v>
      </c>
      <c r="Z24" s="78" t="s">
        <v>73</v>
      </c>
      <c r="AA24" s="78">
        <v>46006</v>
      </c>
      <c r="AB24" s="102">
        <f t="shared" si="0"/>
        <v>145</v>
      </c>
      <c r="AC24" s="72">
        <v>0</v>
      </c>
      <c r="AD24" s="76">
        <v>0</v>
      </c>
      <c r="AE24" s="72">
        <v>0</v>
      </c>
      <c r="AF24" s="79" t="s">
        <v>73</v>
      </c>
      <c r="AG24" s="102">
        <f t="shared" si="1"/>
        <v>0</v>
      </c>
      <c r="AH24" s="72">
        <v>0</v>
      </c>
      <c r="AI24" s="76">
        <v>0</v>
      </c>
      <c r="AJ24" s="72" t="s">
        <v>73</v>
      </c>
      <c r="AK24" s="80" t="s">
        <v>73</v>
      </c>
      <c r="AL24" s="72">
        <v>0</v>
      </c>
      <c r="AM24" s="72" t="s">
        <v>73</v>
      </c>
      <c r="AN24" s="72" t="s">
        <v>73</v>
      </c>
      <c r="AO24" s="80" t="s">
        <v>73</v>
      </c>
      <c r="AP24" s="102">
        <f t="shared" si="2"/>
        <v>0</v>
      </c>
      <c r="AQ24" s="102">
        <f t="shared" si="3"/>
        <v>20625000</v>
      </c>
      <c r="AR24" s="72" t="s">
        <v>65</v>
      </c>
      <c r="AS24" s="76">
        <v>20625000</v>
      </c>
      <c r="AT24" s="72" t="s">
        <v>319</v>
      </c>
      <c r="AU24" s="76">
        <v>0</v>
      </c>
      <c r="AV24" s="81" t="s">
        <v>73</v>
      </c>
      <c r="AW24" s="109">
        <v>9370000</v>
      </c>
      <c r="AX24" s="143">
        <f t="shared" si="4"/>
        <v>11255000</v>
      </c>
      <c r="AY24" s="84">
        <f t="shared" si="5"/>
        <v>0.45430303030303032</v>
      </c>
      <c r="AZ24" s="85">
        <v>0.45</v>
      </c>
      <c r="BA24" s="81" t="s">
        <v>73</v>
      </c>
      <c r="BB24" s="72" t="s">
        <v>123</v>
      </c>
      <c r="BC24" s="289" t="s">
        <v>10233</v>
      </c>
      <c r="BD24" s="72" t="s">
        <v>65</v>
      </c>
      <c r="BE24" s="71" t="s">
        <v>65</v>
      </c>
    </row>
    <row r="25" spans="2:57" x14ac:dyDescent="0.25">
      <c r="B25" s="71">
        <v>2025</v>
      </c>
      <c r="C25" s="71">
        <v>891780111</v>
      </c>
      <c r="D25" s="71" t="s">
        <v>63</v>
      </c>
      <c r="E25" s="104" t="s">
        <v>10232</v>
      </c>
      <c r="F25" s="102" t="s">
        <v>10231</v>
      </c>
      <c r="G25" s="72">
        <v>0</v>
      </c>
      <c r="H25" s="72" t="s">
        <v>71</v>
      </c>
      <c r="I25" s="71" t="s">
        <v>64</v>
      </c>
      <c r="J25" s="73" t="s">
        <v>81</v>
      </c>
      <c r="K25" s="125" t="s">
        <v>10230</v>
      </c>
      <c r="L25" s="76">
        <v>29425000</v>
      </c>
      <c r="M25" s="71" t="s">
        <v>66</v>
      </c>
      <c r="N25" s="578" t="s">
        <v>10229</v>
      </c>
      <c r="O25" s="86">
        <v>1083018887</v>
      </c>
      <c r="P25" s="75" t="s">
        <v>10228</v>
      </c>
      <c r="Q25" s="580">
        <v>45861</v>
      </c>
      <c r="R25" s="75" t="s">
        <v>10227</v>
      </c>
      <c r="S25" s="287">
        <v>45863</v>
      </c>
      <c r="T25" s="76">
        <v>29425000</v>
      </c>
      <c r="U25" s="72" t="s">
        <v>65</v>
      </c>
      <c r="V25" s="102">
        <v>55313591</v>
      </c>
      <c r="W25" s="73" t="s">
        <v>10206</v>
      </c>
      <c r="X25" s="78">
        <v>45863</v>
      </c>
      <c r="Y25" s="78">
        <v>45863</v>
      </c>
      <c r="Z25" s="78" t="s">
        <v>73</v>
      </c>
      <c r="AA25" s="78">
        <v>46006</v>
      </c>
      <c r="AB25" s="102">
        <f t="shared" si="0"/>
        <v>143</v>
      </c>
      <c r="AC25" s="72">
        <v>0</v>
      </c>
      <c r="AD25" s="76">
        <v>0</v>
      </c>
      <c r="AE25" s="72">
        <v>0</v>
      </c>
      <c r="AF25" s="79" t="s">
        <v>73</v>
      </c>
      <c r="AG25" s="102">
        <f t="shared" si="1"/>
        <v>0</v>
      </c>
      <c r="AH25" s="72">
        <v>0</v>
      </c>
      <c r="AI25" s="76">
        <v>0</v>
      </c>
      <c r="AJ25" s="72" t="s">
        <v>73</v>
      </c>
      <c r="AK25" s="80" t="s">
        <v>73</v>
      </c>
      <c r="AL25" s="72">
        <v>0</v>
      </c>
      <c r="AM25" s="72" t="s">
        <v>73</v>
      </c>
      <c r="AN25" s="72" t="s">
        <v>73</v>
      </c>
      <c r="AO25" s="80" t="s">
        <v>73</v>
      </c>
      <c r="AP25" s="102">
        <f t="shared" si="2"/>
        <v>0</v>
      </c>
      <c r="AQ25" s="102">
        <f t="shared" si="3"/>
        <v>29425000</v>
      </c>
      <c r="AR25" s="72" t="s">
        <v>65</v>
      </c>
      <c r="AS25" s="76">
        <v>29425000</v>
      </c>
      <c r="AT25" s="72" t="s">
        <v>319</v>
      </c>
      <c r="AU25" s="76">
        <v>0</v>
      </c>
      <c r="AV25" s="81" t="s">
        <v>73</v>
      </c>
      <c r="AW25" s="109">
        <v>13375000</v>
      </c>
      <c r="AX25" s="143">
        <f t="shared" si="4"/>
        <v>16050000</v>
      </c>
      <c r="AY25" s="84">
        <f t="shared" si="5"/>
        <v>0.45454545454545453</v>
      </c>
      <c r="AZ25" s="85">
        <v>0.45</v>
      </c>
      <c r="BA25" s="81" t="s">
        <v>73</v>
      </c>
      <c r="BB25" s="72" t="s">
        <v>123</v>
      </c>
      <c r="BC25" s="289" t="s">
        <v>10226</v>
      </c>
      <c r="BD25" s="72" t="s">
        <v>65</v>
      </c>
      <c r="BE25" s="71" t="s">
        <v>65</v>
      </c>
    </row>
    <row r="26" spans="2:57" x14ac:dyDescent="0.25">
      <c r="B26" s="71">
        <v>2025</v>
      </c>
      <c r="C26" s="71">
        <v>891780111</v>
      </c>
      <c r="D26" s="71" t="s">
        <v>63</v>
      </c>
      <c r="E26" s="104" t="s">
        <v>10225</v>
      </c>
      <c r="F26" s="102" t="s">
        <v>10224</v>
      </c>
      <c r="G26" s="72">
        <v>0</v>
      </c>
      <c r="H26" s="72" t="s">
        <v>71</v>
      </c>
      <c r="I26" s="71" t="s">
        <v>64</v>
      </c>
      <c r="J26" s="73" t="s">
        <v>81</v>
      </c>
      <c r="K26" s="125" t="s">
        <v>10223</v>
      </c>
      <c r="L26" s="76">
        <v>14850000</v>
      </c>
      <c r="M26" s="71" t="s">
        <v>66</v>
      </c>
      <c r="N26" s="75" t="s">
        <v>10222</v>
      </c>
      <c r="O26" s="86">
        <v>1082890218</v>
      </c>
      <c r="P26" s="75">
        <v>1595</v>
      </c>
      <c r="Q26" s="580">
        <v>45856</v>
      </c>
      <c r="R26" s="75">
        <v>14850000</v>
      </c>
      <c r="S26" s="287">
        <v>45870</v>
      </c>
      <c r="T26" s="76">
        <v>14850000</v>
      </c>
      <c r="U26" s="72" t="s">
        <v>65</v>
      </c>
      <c r="V26" s="102">
        <v>55313591</v>
      </c>
      <c r="W26" s="73" t="s">
        <v>10206</v>
      </c>
      <c r="X26" s="78">
        <v>45870</v>
      </c>
      <c r="Y26" s="78">
        <v>45870</v>
      </c>
      <c r="Z26" s="78" t="s">
        <v>73</v>
      </c>
      <c r="AA26" s="78">
        <v>46006</v>
      </c>
      <c r="AB26" s="102">
        <f t="shared" si="0"/>
        <v>136</v>
      </c>
      <c r="AC26" s="72">
        <v>0</v>
      </c>
      <c r="AD26" s="76">
        <v>0</v>
      </c>
      <c r="AE26" s="72">
        <v>0</v>
      </c>
      <c r="AF26" s="79" t="s">
        <v>73</v>
      </c>
      <c r="AG26" s="102">
        <f t="shared" si="1"/>
        <v>0</v>
      </c>
      <c r="AH26" s="72">
        <v>0</v>
      </c>
      <c r="AI26" s="76">
        <v>0</v>
      </c>
      <c r="AJ26" s="72" t="s">
        <v>73</v>
      </c>
      <c r="AK26" s="80" t="s">
        <v>73</v>
      </c>
      <c r="AL26" s="72">
        <v>0</v>
      </c>
      <c r="AM26" s="72" t="s">
        <v>73</v>
      </c>
      <c r="AN26" s="72" t="s">
        <v>73</v>
      </c>
      <c r="AO26" s="80" t="s">
        <v>73</v>
      </c>
      <c r="AP26" s="102">
        <f t="shared" si="2"/>
        <v>0</v>
      </c>
      <c r="AQ26" s="102">
        <f t="shared" si="3"/>
        <v>14850000</v>
      </c>
      <c r="AR26" s="72" t="s">
        <v>65</v>
      </c>
      <c r="AS26" s="76">
        <v>14850000</v>
      </c>
      <c r="AT26" s="72" t="s">
        <v>319</v>
      </c>
      <c r="AU26" s="76">
        <v>0</v>
      </c>
      <c r="AV26" s="81" t="s">
        <v>73</v>
      </c>
      <c r="AW26" s="109">
        <v>5940000</v>
      </c>
      <c r="AX26" s="143">
        <f t="shared" si="4"/>
        <v>8910000</v>
      </c>
      <c r="AY26" s="84">
        <f t="shared" si="5"/>
        <v>0.4</v>
      </c>
      <c r="AZ26" s="85">
        <v>0.4</v>
      </c>
      <c r="BA26" s="81" t="s">
        <v>73</v>
      </c>
      <c r="BB26" s="72" t="s">
        <v>123</v>
      </c>
      <c r="BC26" s="289" t="s">
        <v>10221</v>
      </c>
      <c r="BD26" s="72" t="s">
        <v>65</v>
      </c>
      <c r="BE26" s="71" t="s">
        <v>65</v>
      </c>
    </row>
    <row r="27" spans="2:57" ht="14.25" customHeight="1" x14ac:dyDescent="0.25">
      <c r="B27" s="71">
        <v>2025</v>
      </c>
      <c r="C27" s="71">
        <v>891780111</v>
      </c>
      <c r="D27" s="71" t="s">
        <v>63</v>
      </c>
      <c r="E27" s="104" t="s">
        <v>10220</v>
      </c>
      <c r="F27" s="102" t="s">
        <v>10219</v>
      </c>
      <c r="G27" s="72">
        <v>0</v>
      </c>
      <c r="H27" s="72" t="s">
        <v>71</v>
      </c>
      <c r="I27" s="71" t="s">
        <v>64</v>
      </c>
      <c r="J27" s="73" t="s">
        <v>81</v>
      </c>
      <c r="K27" s="125" t="s">
        <v>10218</v>
      </c>
      <c r="L27" s="76">
        <v>12000000</v>
      </c>
      <c r="M27" s="71" t="s">
        <v>66</v>
      </c>
      <c r="N27" s="578" t="s">
        <v>10217</v>
      </c>
      <c r="O27" s="86">
        <v>1083001418</v>
      </c>
      <c r="P27" s="75">
        <v>1759</v>
      </c>
      <c r="Q27" s="580">
        <v>45877</v>
      </c>
      <c r="R27" s="75">
        <v>12000000</v>
      </c>
      <c r="S27" s="287">
        <v>45880</v>
      </c>
      <c r="T27" s="76">
        <v>12000000</v>
      </c>
      <c r="U27" s="72" t="s">
        <v>65</v>
      </c>
      <c r="V27" s="102">
        <v>55313591</v>
      </c>
      <c r="W27" s="73" t="s">
        <v>10206</v>
      </c>
      <c r="X27" s="78">
        <v>45880</v>
      </c>
      <c r="Y27" s="78">
        <v>45880</v>
      </c>
      <c r="Z27" s="78" t="s">
        <v>73</v>
      </c>
      <c r="AA27" s="78">
        <v>46006</v>
      </c>
      <c r="AB27" s="102">
        <f t="shared" si="0"/>
        <v>126</v>
      </c>
      <c r="AC27" s="72">
        <v>0</v>
      </c>
      <c r="AD27" s="76">
        <v>0</v>
      </c>
      <c r="AE27" s="72">
        <v>0</v>
      </c>
      <c r="AF27" s="79" t="s">
        <v>73</v>
      </c>
      <c r="AG27" s="102">
        <f t="shared" si="1"/>
        <v>0</v>
      </c>
      <c r="AH27" s="72">
        <v>0</v>
      </c>
      <c r="AI27" s="76">
        <v>0</v>
      </c>
      <c r="AJ27" s="72" t="s">
        <v>73</v>
      </c>
      <c r="AK27" s="80" t="s">
        <v>73</v>
      </c>
      <c r="AL27" s="72">
        <v>0</v>
      </c>
      <c r="AM27" s="72" t="s">
        <v>73</v>
      </c>
      <c r="AN27" s="72" t="s">
        <v>73</v>
      </c>
      <c r="AO27" s="80" t="s">
        <v>73</v>
      </c>
      <c r="AP27" s="102">
        <f t="shared" si="2"/>
        <v>0</v>
      </c>
      <c r="AQ27" s="102">
        <f t="shared" si="3"/>
        <v>12000000</v>
      </c>
      <c r="AR27" s="72" t="s">
        <v>65</v>
      </c>
      <c r="AS27" s="76">
        <v>12000000</v>
      </c>
      <c r="AT27" s="72" t="s">
        <v>319</v>
      </c>
      <c r="AU27" s="76">
        <v>0</v>
      </c>
      <c r="AV27" s="81" t="s">
        <v>73</v>
      </c>
      <c r="AW27" s="109">
        <v>4800000</v>
      </c>
      <c r="AX27" s="143">
        <f t="shared" si="4"/>
        <v>7200000</v>
      </c>
      <c r="AY27" s="84">
        <f t="shared" si="5"/>
        <v>0.4</v>
      </c>
      <c r="AZ27" s="85">
        <v>0.4</v>
      </c>
      <c r="BA27" s="81" t="s">
        <v>73</v>
      </c>
      <c r="BB27" s="72" t="s">
        <v>123</v>
      </c>
      <c r="BC27" s="289" t="s">
        <v>10216</v>
      </c>
      <c r="BD27" s="72" t="s">
        <v>65</v>
      </c>
      <c r="BE27" s="71" t="s">
        <v>65</v>
      </c>
    </row>
    <row r="28" spans="2:57" x14ac:dyDescent="0.25">
      <c r="B28" s="71">
        <v>2025</v>
      </c>
      <c r="C28" s="71">
        <v>891780111</v>
      </c>
      <c r="D28" s="71" t="s">
        <v>63</v>
      </c>
      <c r="E28" s="104" t="s">
        <v>10215</v>
      </c>
      <c r="F28" s="102" t="s">
        <v>10214</v>
      </c>
      <c r="G28" s="72">
        <v>0</v>
      </c>
      <c r="H28" s="72" t="s">
        <v>71</v>
      </c>
      <c r="I28" s="71" t="s">
        <v>64</v>
      </c>
      <c r="J28" s="73" t="s">
        <v>81</v>
      </c>
      <c r="K28" s="125" t="s">
        <v>10213</v>
      </c>
      <c r="L28" s="76">
        <v>18935000</v>
      </c>
      <c r="M28" s="71" t="s">
        <v>66</v>
      </c>
      <c r="N28" s="75" t="s">
        <v>10212</v>
      </c>
      <c r="O28" s="86">
        <v>1083012685</v>
      </c>
      <c r="P28" s="75">
        <v>1754</v>
      </c>
      <c r="Q28" s="580">
        <v>45875</v>
      </c>
      <c r="R28" s="75">
        <v>18935000</v>
      </c>
      <c r="S28" s="287">
        <v>45880</v>
      </c>
      <c r="T28" s="76">
        <v>18935000</v>
      </c>
      <c r="U28" s="72" t="s">
        <v>65</v>
      </c>
      <c r="V28" s="102">
        <v>55313591</v>
      </c>
      <c r="W28" s="73" t="s">
        <v>10206</v>
      </c>
      <c r="X28" s="78">
        <v>45880</v>
      </c>
      <c r="Y28" s="78">
        <v>45880</v>
      </c>
      <c r="Z28" s="78" t="s">
        <v>73</v>
      </c>
      <c r="AA28" s="78">
        <v>46006</v>
      </c>
      <c r="AB28" s="102">
        <f t="shared" si="0"/>
        <v>126</v>
      </c>
      <c r="AC28" s="72">
        <v>0</v>
      </c>
      <c r="AD28" s="76">
        <v>0</v>
      </c>
      <c r="AE28" s="72">
        <v>0</v>
      </c>
      <c r="AF28" s="79" t="s">
        <v>73</v>
      </c>
      <c r="AG28" s="102">
        <f t="shared" si="1"/>
        <v>0</v>
      </c>
      <c r="AH28" s="72">
        <v>0</v>
      </c>
      <c r="AI28" s="76">
        <v>0</v>
      </c>
      <c r="AJ28" s="72" t="s">
        <v>73</v>
      </c>
      <c r="AK28" s="80" t="s">
        <v>73</v>
      </c>
      <c r="AL28" s="72">
        <v>0</v>
      </c>
      <c r="AM28" s="72" t="s">
        <v>73</v>
      </c>
      <c r="AN28" s="72" t="s">
        <v>73</v>
      </c>
      <c r="AO28" s="80" t="s">
        <v>73</v>
      </c>
      <c r="AP28" s="102">
        <f t="shared" si="2"/>
        <v>0</v>
      </c>
      <c r="AQ28" s="102">
        <f t="shared" si="3"/>
        <v>18935000</v>
      </c>
      <c r="AR28" s="72" t="s">
        <v>65</v>
      </c>
      <c r="AS28" s="76">
        <v>18935000</v>
      </c>
      <c r="AT28" s="72" t="s">
        <v>319</v>
      </c>
      <c r="AU28" s="76">
        <v>0</v>
      </c>
      <c r="AV28" s="81" t="s">
        <v>73</v>
      </c>
      <c r="AW28" s="109">
        <v>7574000</v>
      </c>
      <c r="AX28" s="143">
        <f t="shared" si="4"/>
        <v>11361000</v>
      </c>
      <c r="AY28" s="84">
        <f t="shared" si="5"/>
        <v>0.4</v>
      </c>
      <c r="AZ28" s="85">
        <v>0.4</v>
      </c>
      <c r="BA28" s="81" t="s">
        <v>73</v>
      </c>
      <c r="BB28" s="72" t="s">
        <v>123</v>
      </c>
      <c r="BC28" s="289" t="s">
        <v>10211</v>
      </c>
      <c r="BD28" s="72" t="s">
        <v>65</v>
      </c>
      <c r="BE28" s="71" t="s">
        <v>65</v>
      </c>
    </row>
    <row r="29" spans="2:57" ht="15.75" thickBot="1" x14ac:dyDescent="0.3">
      <c r="B29" s="89">
        <v>2025</v>
      </c>
      <c r="C29" s="89">
        <v>891780111</v>
      </c>
      <c r="D29" s="89" t="s">
        <v>63</v>
      </c>
      <c r="E29" s="140" t="s">
        <v>10210</v>
      </c>
      <c r="F29" s="110" t="s">
        <v>10209</v>
      </c>
      <c r="G29" s="90">
        <v>0</v>
      </c>
      <c r="H29" s="90" t="s">
        <v>71</v>
      </c>
      <c r="I29" s="89" t="s">
        <v>64</v>
      </c>
      <c r="J29" s="91" t="s">
        <v>81</v>
      </c>
      <c r="K29" s="581" t="s">
        <v>10208</v>
      </c>
      <c r="L29" s="95">
        <v>6390000</v>
      </c>
      <c r="M29" s="89" t="s">
        <v>66</v>
      </c>
      <c r="N29" s="94" t="s">
        <v>10207</v>
      </c>
      <c r="O29" s="93">
        <v>7633311</v>
      </c>
      <c r="P29" s="94">
        <v>92</v>
      </c>
      <c r="Q29" s="582">
        <v>45677</v>
      </c>
      <c r="R29" s="94">
        <v>14850000</v>
      </c>
      <c r="S29" s="583">
        <v>45938</v>
      </c>
      <c r="T29" s="95">
        <v>6390000</v>
      </c>
      <c r="U29" s="90" t="s">
        <v>65</v>
      </c>
      <c r="V29" s="110">
        <v>55313591</v>
      </c>
      <c r="W29" s="91" t="s">
        <v>10206</v>
      </c>
      <c r="X29" s="97">
        <v>45938</v>
      </c>
      <c r="Y29" s="97">
        <v>45938</v>
      </c>
      <c r="Z29" s="97" t="s">
        <v>73</v>
      </c>
      <c r="AA29" s="97">
        <v>45991</v>
      </c>
      <c r="AB29" s="110">
        <f t="shared" si="0"/>
        <v>53</v>
      </c>
      <c r="AC29" s="90">
        <v>0</v>
      </c>
      <c r="AD29" s="95">
        <v>0</v>
      </c>
      <c r="AE29" s="90">
        <v>0</v>
      </c>
      <c r="AF29" s="98" t="s">
        <v>73</v>
      </c>
      <c r="AG29" s="110">
        <f t="shared" si="1"/>
        <v>0</v>
      </c>
      <c r="AH29" s="90">
        <v>0</v>
      </c>
      <c r="AI29" s="95">
        <v>0</v>
      </c>
      <c r="AJ29" s="90" t="s">
        <v>73</v>
      </c>
      <c r="AK29" s="99" t="s">
        <v>73</v>
      </c>
      <c r="AL29" s="90">
        <v>0</v>
      </c>
      <c r="AM29" s="90" t="s">
        <v>73</v>
      </c>
      <c r="AN29" s="90" t="s">
        <v>73</v>
      </c>
      <c r="AO29" s="99" t="s">
        <v>73</v>
      </c>
      <c r="AP29" s="110">
        <f t="shared" si="2"/>
        <v>0</v>
      </c>
      <c r="AQ29" s="110">
        <f t="shared" si="3"/>
        <v>6390000</v>
      </c>
      <c r="AR29" s="90" t="s">
        <v>65</v>
      </c>
      <c r="AS29" s="95">
        <v>6390000</v>
      </c>
      <c r="AT29" s="90" t="s">
        <v>319</v>
      </c>
      <c r="AU29" s="95">
        <v>0</v>
      </c>
      <c r="AV29" s="100" t="s">
        <v>73</v>
      </c>
      <c r="AW29" s="400">
        <v>0</v>
      </c>
      <c r="AX29" s="138">
        <f t="shared" si="4"/>
        <v>6390000</v>
      </c>
      <c r="AY29" s="101">
        <f t="shared" si="5"/>
        <v>0</v>
      </c>
      <c r="AZ29" s="113">
        <v>0</v>
      </c>
      <c r="BA29" s="100" t="s">
        <v>73</v>
      </c>
      <c r="BB29" s="90" t="s">
        <v>123</v>
      </c>
      <c r="BC29" s="294" t="s">
        <v>10205</v>
      </c>
      <c r="BD29" s="90" t="s">
        <v>65</v>
      </c>
      <c r="BE29" s="89" t="s">
        <v>65</v>
      </c>
    </row>
    <row r="30" spans="2:57" s="23" customFormat="1" ht="15.75" thickBot="1" x14ac:dyDescent="0.3">
      <c r="B30" s="675" t="s">
        <v>67</v>
      </c>
      <c r="C30" s="676"/>
      <c r="D30" s="677"/>
      <c r="E30" s="39">
        <f>+SUBTOTAL(3,E8:E29)</f>
        <v>22</v>
      </c>
      <c r="F30" s="40"/>
      <c r="G30" s="41"/>
      <c r="H30" s="41"/>
      <c r="I30" s="41"/>
      <c r="J30" s="42"/>
      <c r="K30" s="49"/>
      <c r="L30" s="43">
        <f>SUM(L8:L29)</f>
        <v>351796000</v>
      </c>
      <c r="M30" s="664"/>
      <c r="N30" s="665"/>
      <c r="O30" s="665"/>
      <c r="P30" s="665"/>
      <c r="Q30" s="665"/>
      <c r="R30" s="665"/>
      <c r="S30" s="665"/>
      <c r="T30" s="665"/>
      <c r="U30" s="665"/>
      <c r="V30" s="665"/>
      <c r="W30" s="665"/>
      <c r="X30" s="665"/>
      <c r="Y30" s="665"/>
      <c r="Z30" s="665"/>
      <c r="AA30" s="665"/>
      <c r="AB30" s="678"/>
      <c r="AC30" s="50">
        <f>SUM(AC8:AC29)</f>
        <v>2</v>
      </c>
      <c r="AD30" s="51">
        <f>SUM(AD8:AD29)</f>
        <v>11787000</v>
      </c>
      <c r="AE30" s="51">
        <f>SUM(AE8:AE29)</f>
        <v>1</v>
      </c>
      <c r="AF30" s="44"/>
      <c r="AG30" s="569">
        <f>SUM(AG8:AG29)</f>
        <v>15</v>
      </c>
      <c r="AH30" s="570">
        <f>SUM(AH8:AH29)</f>
        <v>1</v>
      </c>
      <c r="AI30" s="570">
        <f>SUM(AI8:AI29)</f>
        <v>6390000</v>
      </c>
      <c r="AJ30" s="571"/>
      <c r="AK30" s="571"/>
      <c r="AL30" s="572">
        <f>SUM(AL8:AL29)</f>
        <v>0</v>
      </c>
      <c r="AM30" s="691"/>
      <c r="AN30" s="691"/>
      <c r="AO30" s="691"/>
      <c r="AP30" s="691"/>
      <c r="AQ30" s="570">
        <f>SUM(AQ8:AQ29)</f>
        <v>357193000</v>
      </c>
      <c r="AR30" s="571"/>
      <c r="AS30" s="570">
        <f>SUM(AQ30:AR30)</f>
        <v>357193000</v>
      </c>
      <c r="AT30" s="571"/>
      <c r="AU30" s="570">
        <f>SUM(AU8:AU29)</f>
        <v>0</v>
      </c>
      <c r="AV30" s="571"/>
      <c r="AW30" s="573">
        <f>SUM(AW8:AW29)</f>
        <v>257314500</v>
      </c>
      <c r="AX30" s="574">
        <f>SUM(AX8:AX29)</f>
        <v>99878500</v>
      </c>
      <c r="AY30" s="691"/>
      <c r="AZ30" s="691"/>
      <c r="BA30" s="691"/>
      <c r="BB30" s="691"/>
      <c r="BC30" s="691"/>
      <c r="BD30" s="691"/>
      <c r="BE30" s="691"/>
    </row>
  </sheetData>
  <sheetProtection formatCells="0" formatColumns="0" formatRows="0" insertRows="0" deleteRows="0" autoFilter="0"/>
  <mergeCells count="23">
    <mergeCell ref="AC5:AP5"/>
    <mergeCell ref="E6:G6"/>
    <mergeCell ref="H6:K6"/>
    <mergeCell ref="N6:O6"/>
    <mergeCell ref="P6:R6"/>
    <mergeCell ref="S6:T6"/>
    <mergeCell ref="AC6:AG6"/>
    <mergeCell ref="AT6:AY6"/>
    <mergeCell ref="AZ6:BB6"/>
    <mergeCell ref="BC6:BE6"/>
    <mergeCell ref="B30:D30"/>
    <mergeCell ref="M30:AB30"/>
    <mergeCell ref="AM30:AP30"/>
    <mergeCell ref="AY30:BE30"/>
    <mergeCell ref="U6:W6"/>
    <mergeCell ref="X6:AB6"/>
    <mergeCell ref="AH6:AK6"/>
    <mergeCell ref="AL6:AP6"/>
    <mergeCell ref="AR6:AS6"/>
    <mergeCell ref="B3:C6"/>
    <mergeCell ref="D3:G4"/>
    <mergeCell ref="H3:I5"/>
    <mergeCell ref="F5:G5"/>
  </mergeCells>
  <conditionalFormatting sqref="F5 E6">
    <cfRule type="containsText" dxfId="41"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9">
    <cfRule type="cellIs" dxfId="40" priority="4" operator="greaterThan">
      <formula>$K$5</formula>
    </cfRule>
  </conditionalFormatting>
  <conditionalFormatting sqref="AB8:AB29 AG8:AG29 AP8:AS29 AX8:AZ29">
    <cfRule type="expression" dxfId="39" priority="5">
      <formula>+_xlfn.ISFORMULA(AB8)</formula>
    </cfRule>
  </conditionalFormatting>
  <conditionalFormatting sqref="AD8:AD29">
    <cfRule type="cellIs" dxfId="38" priority="3" operator="greaterThan">
      <formula>$L$8/2</formula>
    </cfRule>
  </conditionalFormatting>
  <dataValidations count="10">
    <dataValidation type="list" allowBlank="1" showInputMessage="1" showErrorMessage="1" sqref="J8:J29" xr:uid="{57A360BC-0834-441B-8335-783C6F2855C8}">
      <formula1>"CONTRATO DE OBRAS, OTROS TIPOS, PRESTACIÓN DE SERVICIOS, SUMINISTROS"</formula1>
    </dataValidation>
    <dataValidation type="list" allowBlank="1" showInputMessage="1" showErrorMessage="1" sqref="BB8:BB29" xr:uid="{2DE06CA7-DC26-46BF-9F54-F5D3470642E1}">
      <formula1>"Por iniciar,En ejecucion,Suspendido,Terminado,Liquidado"</formula1>
    </dataValidation>
    <dataValidation type="list" allowBlank="1" showInputMessage="1" showErrorMessage="1" sqref="H8:H29" xr:uid="{4AC9AF04-BED8-4F3B-A936-C1B1948F5FE8}">
      <formula1>"OTRO SECTOR"</formula1>
    </dataValidation>
    <dataValidation type="list" allowBlank="1" showInputMessage="1" showErrorMessage="1" sqref="M8:M29" xr:uid="{498F2695-24B6-42F2-8713-51DA3DB47D2F}">
      <formula1>"DIRECTA"</formula1>
    </dataValidation>
    <dataValidation type="list" allowBlank="1" showInputMessage="1" showErrorMessage="1" sqref="I8:I29" xr:uid="{4DC62FCD-BC2A-41F7-A355-6208B3E3D666}">
      <formula1>"FUNCIONAMIENTO,INVERSION,OTROS"</formula1>
    </dataValidation>
    <dataValidation type="list" allowBlank="1" showInputMessage="1" showErrorMessage="1" sqref="BE8:BE10" xr:uid="{FE507780-8163-4834-A126-A6B28C0E222F}">
      <formula1>"SI,NA por TIPO Contrato"</formula1>
    </dataValidation>
    <dataValidation type="list" allowBlank="1" showInputMessage="1" showErrorMessage="1" sqref="BD8:BD16 BE11:BE29" xr:uid="{C0F7097F-D9F9-4CAE-8E97-ACE6179A590C}">
      <formula1>"SI,NO HA INICIADO"</formula1>
    </dataValidation>
    <dataValidation type="list" allowBlank="1" showInputMessage="1" showErrorMessage="1" errorTitle="ERROR" error="SOLO VALIDO LISTA DESPLEGABLE" promptTitle="ESCOJA EL PERIODO" sqref="F5" xr:uid="{80C91686-1AC9-4511-A8E9-DCEF265F317F}">
      <formula1>"Seleccione el periodo a presentar,ENERO,FEBRERO,MARZO,ABRIL,MAYO,JUNIO,JULIO,AGOSTO,SEPTIEMBRE,OCTUBRE,NOVIEMBRE,DICIEMBRE"</formula1>
    </dataValidation>
    <dataValidation type="list" allowBlank="1" showInputMessage="1" showErrorMessage="1" sqref="K4" xr:uid="{D54E154E-08CB-4571-83B1-ABB951F72730}">
      <formula1>"42,250,1000,3000"</formula1>
    </dataValidation>
    <dataValidation type="list" allowBlank="1" showInputMessage="1" showErrorMessage="1" sqref="AT8:AT29 AR8:AR29 U8:U29" xr:uid="{FD9EAC94-A4FD-4147-935B-6081C56EA540}">
      <formula1>"SI,NO"</formula1>
    </dataValidation>
  </dataValidations>
  <hyperlinks>
    <hyperlink ref="BC8" r:id="rId1" xr:uid="{A6138434-BF08-4B45-BFCB-7C739FEB9B42}"/>
    <hyperlink ref="BC9" r:id="rId2" xr:uid="{7562EA05-BE4F-41A2-B276-3F88E8388219}"/>
    <hyperlink ref="BC11" r:id="rId3" xr:uid="{E190B32D-F745-4110-AB71-053785A806D5}"/>
    <hyperlink ref="BC13" r:id="rId4" xr:uid="{B12087C0-24A6-41F4-BC8A-62D6C782720C}"/>
    <hyperlink ref="BC16" r:id="rId5" xr:uid="{360B08A5-03E7-4CB6-9FDF-5654070D5671}"/>
    <hyperlink ref="BC22" r:id="rId6" xr:uid="{6AC2469A-FCCA-4A01-BA63-EF0099D6EA44}"/>
    <hyperlink ref="BC24" r:id="rId7" xr:uid="{094C88B5-7338-4B9B-9DFA-CA173B232B8E}"/>
    <hyperlink ref="BC25" r:id="rId8" xr:uid="{064198B6-08AC-4F7E-9168-1A0D63E88061}"/>
    <hyperlink ref="BC26" r:id="rId9" xr:uid="{B6B03CEC-65BC-44AC-A36B-4CE787C70EC4}"/>
    <hyperlink ref="BC27" r:id="rId10" xr:uid="{486A12AC-FB34-464E-9D8E-6D341BA3308E}"/>
    <hyperlink ref="BC28" r:id="rId11" xr:uid="{6FC029B3-C8D5-4CD7-A2D9-12D8218A74C7}"/>
    <hyperlink ref="BC29" r:id="rId12" xr:uid="{69269458-CC8E-4CBD-966D-8B33515E2B1E}"/>
  </hyperlinks>
  <pageMargins left="0.7" right="0.7" top="0.75" bottom="0.75" header="0.3" footer="0.3"/>
  <pageSetup orientation="portrait" horizontalDpi="300" verticalDpi="300" r:id="rId13"/>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DENOMINACION</vt: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Yineth Perez</cp:lastModifiedBy>
  <dcterms:created xsi:type="dcterms:W3CDTF">2023-08-02T15:36:06Z</dcterms:created>
  <dcterms:modified xsi:type="dcterms:W3CDTF">2025-11-20T14:00:54Z</dcterms:modified>
</cp:coreProperties>
</file>